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jadin Fani\SIMPPK\"/>
    </mc:Choice>
  </mc:AlternateContent>
  <xr:revisionPtr revIDLastSave="0" documentId="13_ncr:1_{849C2C11-B436-405D-B716-942B660C711F}" xr6:coauthVersionLast="47" xr6:coauthVersionMax="47" xr10:uidLastSave="{00000000-0000-0000-0000-000000000000}"/>
  <bookViews>
    <workbookView xWindow="-103" yWindow="-103" windowWidth="24892" windowHeight="14914" xr2:uid="{1710A4A0-C486-4ED6-B1F2-1A5AD5CF5ACE}"/>
  </bookViews>
  <sheets>
    <sheet name="BLU REV 5" sheetId="16" r:id="rId1"/>
    <sheet name="BLU REV 3" sheetId="15" state="hidden" r:id="rId2"/>
    <sheet name="BLU REV 2" sheetId="14" state="hidden" r:id="rId3"/>
    <sheet name="BLU REV 1" sheetId="5" state="hidden" r:id="rId4"/>
    <sheet name="RPD Jenis Belanja" sheetId="7" state="hidden" r:id="rId5"/>
    <sheet name="Kurva S" sheetId="13" state="hidden" r:id="rId6"/>
    <sheet name="Catatan Sesuai" sheetId="11" state="hidden" r:id="rId7"/>
  </sheets>
  <definedNames>
    <definedName name="_xlnm._FilterDatabase" localSheetId="3" hidden="1">'BLU REV 1'!$A$3:$AW$3</definedName>
    <definedName name="_xlnm._FilterDatabase" localSheetId="2" hidden="1">'BLU REV 2'!$A$3:$BA$3</definedName>
    <definedName name="_xlnm._FilterDatabase" localSheetId="1" hidden="1">'BLU REV 3'!$A$5:$T$2491</definedName>
    <definedName name="_xlnm._FilterDatabase" localSheetId="0" hidden="1">'BLU REV 5'!$B$8:$AR$2493</definedName>
    <definedName name="_xlnm.Print_Area" localSheetId="3">'BLU REV 1'!$B$2:$G$2126</definedName>
    <definedName name="_xlnm.Print_Area" localSheetId="2">'BLU REV 2'!$B$1:$O$5751</definedName>
    <definedName name="_xlnm.Print_Area" localSheetId="1">'BLU REV 3'!$B$1:$S$5765</definedName>
    <definedName name="_xlnm.Print_Area" localSheetId="0">'BLU REV 5'!$B$1:$AQ$2503</definedName>
    <definedName name="_xlnm.Print_Area" localSheetId="5">'Kurva S'!$A$1:$N$58</definedName>
    <definedName name="_xlnm.Print_Titles" localSheetId="3">'BLU REV 1'!$2:$4</definedName>
    <definedName name="_xlnm.Print_Titles" localSheetId="2">'BLU REV 2'!$2:$4</definedName>
    <definedName name="_xlnm.Print_Titles" localSheetId="1">'BLU REV 3'!$2:$4</definedName>
    <definedName name="_xlnm.Print_Titles" localSheetId="0">'BLU REV 5'!$5:$7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404" i="16" l="1"/>
  <c r="AQ2403" i="16" s="1"/>
  <c r="AR2403" i="16" s="1"/>
  <c r="AI2404" i="16"/>
  <c r="AI2403" i="16" s="1"/>
  <c r="AE2404" i="16"/>
  <c r="AE2403" i="16" s="1"/>
  <c r="W2404" i="16"/>
  <c r="Z2404" i="16" s="1"/>
  <c r="AA2404" i="16" s="1"/>
  <c r="S2404" i="16"/>
  <c r="S2403" i="16" s="1"/>
  <c r="O2404" i="16"/>
  <c r="O2403" i="16" s="1"/>
  <c r="K2404" i="16"/>
  <c r="K2403" i="16" s="1"/>
  <c r="G2404" i="16"/>
  <c r="G2403" i="16" s="1"/>
  <c r="Z2402" i="16"/>
  <c r="X2402" i="16"/>
  <c r="AM2401" i="16"/>
  <c r="AI2401" i="16"/>
  <c r="AE2401" i="16"/>
  <c r="W2401" i="16"/>
  <c r="X2401" i="16" s="1"/>
  <c r="Y2401" i="16" s="1"/>
  <c r="Z2401" i="16" s="1"/>
  <c r="AA2401" i="16" s="1"/>
  <c r="S2401" i="16"/>
  <c r="O2401" i="16"/>
  <c r="K2401" i="16"/>
  <c r="G2401" i="16"/>
  <c r="AQ2351" i="16"/>
  <c r="AR2351" i="16" s="1"/>
  <c r="AM2349" i="16"/>
  <c r="AI2349" i="16"/>
  <c r="AE2349" i="16"/>
  <c r="W2349" i="16"/>
  <c r="Z2349" i="16" s="1"/>
  <c r="S2349" i="16"/>
  <c r="O2349" i="16"/>
  <c r="K2349" i="16"/>
  <c r="G2349" i="16"/>
  <c r="AQ2355" i="16"/>
  <c r="AR2355" i="16" s="1"/>
  <c r="AQ2354" i="16"/>
  <c r="AM2352" i="16"/>
  <c r="AI2352" i="16"/>
  <c r="AE2352" i="16"/>
  <c r="W2352" i="16"/>
  <c r="Z2352" i="16" s="1"/>
  <c r="S2352" i="16"/>
  <c r="O2352" i="16"/>
  <c r="K2352" i="16"/>
  <c r="G2352" i="16"/>
  <c r="AP2142" i="16"/>
  <c r="AP2143" i="16"/>
  <c r="AP1250" i="16"/>
  <c r="AP1312" i="16"/>
  <c r="AQ1312" i="16" s="1"/>
  <c r="AP959" i="16"/>
  <c r="AQ959" i="16" s="1"/>
  <c r="AP936" i="16"/>
  <c r="AP911" i="16"/>
  <c r="AP898" i="16"/>
  <c r="AP884" i="16"/>
  <c r="AP731" i="16"/>
  <c r="AP693" i="16"/>
  <c r="AP656" i="16"/>
  <c r="AN630" i="16"/>
  <c r="AQ630" i="16" s="1"/>
  <c r="AP287" i="16"/>
  <c r="AQ287" i="16" s="1"/>
  <c r="AP299" i="16"/>
  <c r="AP311" i="16"/>
  <c r="AQ311" i="16" s="1"/>
  <c r="AN368" i="16"/>
  <c r="AP278" i="16"/>
  <c r="AP265" i="16"/>
  <c r="AP253" i="16"/>
  <c r="AP241" i="16"/>
  <c r="AP229" i="16"/>
  <c r="AR16" i="16"/>
  <c r="AR17" i="16"/>
  <c r="AR18" i="16"/>
  <c r="AR19" i="16"/>
  <c r="AR20" i="16"/>
  <c r="AR24" i="16"/>
  <c r="AR25" i="16"/>
  <c r="AR26" i="16"/>
  <c r="AR27" i="16"/>
  <c r="AR28" i="16"/>
  <c r="AR29" i="16"/>
  <c r="AR30" i="16"/>
  <c r="AR31" i="16"/>
  <c r="AR32" i="16"/>
  <c r="AR34" i="16"/>
  <c r="AR35" i="16"/>
  <c r="AR36" i="16"/>
  <c r="AR42" i="16"/>
  <c r="AR43" i="16"/>
  <c r="AR44" i="16"/>
  <c r="AR45" i="16"/>
  <c r="AR46" i="16"/>
  <c r="AR47" i="16"/>
  <c r="AR49" i="16"/>
  <c r="AR50" i="16"/>
  <c r="AR51" i="16"/>
  <c r="AR52" i="16"/>
  <c r="AR53" i="16"/>
  <c r="AR57" i="16"/>
  <c r="AR58" i="16"/>
  <c r="AR59" i="16"/>
  <c r="AR60" i="16"/>
  <c r="AR61" i="16"/>
  <c r="AR62" i="16"/>
  <c r="AR64" i="16"/>
  <c r="AR65" i="16"/>
  <c r="AR66" i="16"/>
  <c r="AR67" i="16"/>
  <c r="AR68" i="16"/>
  <c r="AR74" i="16"/>
  <c r="AR75" i="16"/>
  <c r="AR76" i="16"/>
  <c r="AR77" i="16"/>
  <c r="AR78" i="16"/>
  <c r="AR79" i="16"/>
  <c r="AR80" i="16"/>
  <c r="AR81" i="16"/>
  <c r="AR82" i="16"/>
  <c r="AR83" i="16"/>
  <c r="AR85" i="16"/>
  <c r="AR86" i="16"/>
  <c r="AR87" i="16"/>
  <c r="AR93" i="16"/>
  <c r="AR94" i="16"/>
  <c r="AR95" i="16"/>
  <c r="AR96" i="16"/>
  <c r="AR97" i="16"/>
  <c r="AR98" i="16"/>
  <c r="AR99" i="16"/>
  <c r="AR111" i="16"/>
  <c r="AR178" i="16"/>
  <c r="AR179" i="16"/>
  <c r="AR180" i="16"/>
  <c r="AR181" i="16"/>
  <c r="AR182" i="16"/>
  <c r="AR183" i="16"/>
  <c r="AR184" i="16"/>
  <c r="AR186" i="16"/>
  <c r="AR187" i="16"/>
  <c r="AR188" i="16"/>
  <c r="AR189" i="16"/>
  <c r="AR190" i="16"/>
  <c r="AR191" i="16"/>
  <c r="AR192" i="16"/>
  <c r="AR209" i="16"/>
  <c r="AR210" i="16"/>
  <c r="AR211" i="16"/>
  <c r="AR212" i="16"/>
  <c r="AR213" i="16"/>
  <c r="AR214" i="16"/>
  <c r="AR215" i="16"/>
  <c r="AR266" i="16"/>
  <c r="AR317" i="16"/>
  <c r="AR318" i="16"/>
  <c r="AR319" i="16"/>
  <c r="AR320" i="16"/>
  <c r="AR321" i="16"/>
  <c r="AR322" i="16"/>
  <c r="AR323" i="16"/>
  <c r="AR324" i="16"/>
  <c r="AR325" i="16"/>
  <c r="AR326" i="16"/>
  <c r="AR327" i="16"/>
  <c r="AR328" i="16"/>
  <c r="AR329" i="16"/>
  <c r="AR330" i="16"/>
  <c r="AR331" i="16"/>
  <c r="AR332" i="16"/>
  <c r="AR333" i="16"/>
  <c r="AR352" i="16"/>
  <c r="AR353" i="16"/>
  <c r="AR354" i="16"/>
  <c r="AR355" i="16"/>
  <c r="AR412" i="16"/>
  <c r="AR463" i="16"/>
  <c r="AR768" i="16"/>
  <c r="AR781" i="16"/>
  <c r="AR872" i="16"/>
  <c r="AR1151" i="16"/>
  <c r="AR1286" i="16"/>
  <c r="AR1287" i="16"/>
  <c r="AR1288" i="16"/>
  <c r="AR1289" i="16"/>
  <c r="AR1290" i="16"/>
  <c r="AR1291" i="16"/>
  <c r="AR1292" i="16"/>
  <c r="AR1293" i="16"/>
  <c r="AR1294" i="16"/>
  <c r="AR1295" i="16"/>
  <c r="AR1296" i="16"/>
  <c r="AR1297" i="16"/>
  <c r="AR1298" i="16"/>
  <c r="AR1299" i="16"/>
  <c r="AR1300" i="16"/>
  <c r="AR1301" i="16"/>
  <c r="AR1302" i="16"/>
  <c r="AR1303" i="16"/>
  <c r="AR1304" i="16"/>
  <c r="AR1305" i="16"/>
  <c r="AR1306" i="16"/>
  <c r="AR1307" i="16"/>
  <c r="AR1314" i="16"/>
  <c r="AR1392" i="16"/>
  <c r="AR1393" i="16"/>
  <c r="AR1394" i="16"/>
  <c r="AR1395" i="16"/>
  <c r="AR1396" i="16"/>
  <c r="AR1397" i="16"/>
  <c r="AR1398" i="16"/>
  <c r="AR1442" i="16"/>
  <c r="AR1443" i="16"/>
  <c r="AR1445" i="16"/>
  <c r="AR1446" i="16"/>
  <c r="AR1447" i="16"/>
  <c r="AR1448" i="16"/>
  <c r="AR1449" i="16"/>
  <c r="AR1450" i="16"/>
  <c r="AR1451" i="16"/>
  <c r="AR1488" i="16"/>
  <c r="AR1503" i="16"/>
  <c r="AR1504" i="16"/>
  <c r="AR1505" i="16"/>
  <c r="AR1506" i="16"/>
  <c r="AR1507" i="16"/>
  <c r="AR1508" i="16"/>
  <c r="AR1509" i="16"/>
  <c r="AR1510" i="16"/>
  <c r="AR1511" i="16"/>
  <c r="AR1522" i="16"/>
  <c r="AR1523" i="16"/>
  <c r="AR1524" i="16"/>
  <c r="AR1525" i="16"/>
  <c r="AR1526" i="16"/>
  <c r="AR1527" i="16"/>
  <c r="AR1528" i="16"/>
  <c r="AR1529" i="16"/>
  <c r="AR1530" i="16"/>
  <c r="AR1541" i="16"/>
  <c r="AR1542" i="16"/>
  <c r="AR1543" i="16"/>
  <c r="AR1544" i="16"/>
  <c r="AR1550" i="16"/>
  <c r="AR1551" i="16"/>
  <c r="AR1552" i="16"/>
  <c r="AR1553" i="16"/>
  <c r="AR1554" i="16"/>
  <c r="AR1555" i="16"/>
  <c r="AR1556" i="16"/>
  <c r="AR1557" i="16"/>
  <c r="AR1558" i="16"/>
  <c r="AR1565" i="16"/>
  <c r="AR1566" i="16"/>
  <c r="AR1567" i="16"/>
  <c r="AR1568" i="16"/>
  <c r="AR1569" i="16"/>
  <c r="AR1570" i="16"/>
  <c r="AR1571" i="16"/>
  <c r="AR1572" i="16"/>
  <c r="AR1573" i="16"/>
  <c r="AR2144" i="16"/>
  <c r="AR2148" i="16"/>
  <c r="AR2149" i="16"/>
  <c r="AR2150" i="16"/>
  <c r="AR2151" i="16"/>
  <c r="AR2152" i="16"/>
  <c r="AR2153" i="16"/>
  <c r="AR2154" i="16"/>
  <c r="AR2155" i="16"/>
  <c r="AR2156" i="16"/>
  <c r="AR2157" i="16"/>
  <c r="AR2158" i="16"/>
  <c r="AR2159" i="16"/>
  <c r="AR2160" i="16"/>
  <c r="AR2161" i="16"/>
  <c r="AR2162" i="16"/>
  <c r="AR2163" i="16"/>
  <c r="AR2164" i="16"/>
  <c r="AR2165" i="16"/>
  <c r="AR2166" i="16"/>
  <c r="AR2167" i="16"/>
  <c r="AR2168" i="16"/>
  <c r="AR2169" i="16"/>
  <c r="AR2170" i="16"/>
  <c r="AR2171" i="16"/>
  <c r="AR2172" i="16"/>
  <c r="AR2173" i="16"/>
  <c r="AR2174" i="16"/>
  <c r="AR2175" i="16"/>
  <c r="AR2176" i="16"/>
  <c r="AR2177" i="16"/>
  <c r="AR2178" i="16"/>
  <c r="AR2179" i="16"/>
  <c r="AR2180" i="16"/>
  <c r="AR2181" i="16"/>
  <c r="AR2182" i="16"/>
  <c r="AR2183" i="16"/>
  <c r="AR2184" i="16"/>
  <c r="AR2185" i="16"/>
  <c r="AR2186" i="16"/>
  <c r="AR2187" i="16"/>
  <c r="AR2188" i="16"/>
  <c r="AR2189" i="16"/>
  <c r="AR2190" i="16"/>
  <c r="AR2191" i="16"/>
  <c r="AR2192" i="16"/>
  <c r="AR2193" i="16"/>
  <c r="AR2194" i="16"/>
  <c r="AR2195" i="16"/>
  <c r="AR2196" i="16"/>
  <c r="AR2197" i="16"/>
  <c r="AR2198" i="16"/>
  <c r="AR2199" i="16"/>
  <c r="AR2200" i="16"/>
  <c r="AR2201" i="16"/>
  <c r="AR2202" i="16"/>
  <c r="AR2203" i="16"/>
  <c r="AR2204" i="16"/>
  <c r="AR2205" i="16"/>
  <c r="AR2206" i="16"/>
  <c r="AR2207" i="16"/>
  <c r="AR2212" i="16"/>
  <c r="AR2213" i="16"/>
  <c r="AR2214" i="16"/>
  <c r="AR2215" i="16"/>
  <c r="AR2216" i="16"/>
  <c r="AR2217" i="16"/>
  <c r="AR2218" i="16"/>
  <c r="AR2219" i="16"/>
  <c r="AR2220" i="16"/>
  <c r="AR2221" i="16"/>
  <c r="AR2222" i="16"/>
  <c r="AR2223" i="16"/>
  <c r="AR2224" i="16"/>
  <c r="AR2225" i="16"/>
  <c r="AR2226" i="16"/>
  <c r="AR2227" i="16"/>
  <c r="AR2228" i="16"/>
  <c r="AR2229" i="16"/>
  <c r="AR2230" i="16"/>
  <c r="AR2231" i="16"/>
  <c r="AR2232" i="16"/>
  <c r="AR2233" i="16"/>
  <c r="AR2234" i="16"/>
  <c r="AR2235" i="16"/>
  <c r="AR2236" i="16"/>
  <c r="AR2237" i="16"/>
  <c r="AR2238" i="16"/>
  <c r="AR2239" i="16"/>
  <c r="AR2240" i="16"/>
  <c r="AR2241" i="16"/>
  <c r="AR2242" i="16"/>
  <c r="AR2243" i="16"/>
  <c r="AR2244" i="16"/>
  <c r="AR2245" i="16"/>
  <c r="AR2246" i="16"/>
  <c r="AR2247" i="16"/>
  <c r="AR2248" i="16"/>
  <c r="AR2249" i="16"/>
  <c r="AR2250" i="16"/>
  <c r="AR2251" i="16"/>
  <c r="AR2252" i="16"/>
  <c r="AR2253" i="16"/>
  <c r="AR2254" i="16"/>
  <c r="AR2255" i="16"/>
  <c r="AR2256" i="16"/>
  <c r="AR2257" i="16"/>
  <c r="AR2258" i="16"/>
  <c r="AR2259" i="16"/>
  <c r="AR2260" i="16"/>
  <c r="AR2261" i="16"/>
  <c r="AR2262" i="16"/>
  <c r="AR2263" i="16"/>
  <c r="AR2264" i="16"/>
  <c r="AR2265" i="16"/>
  <c r="AR2266" i="16"/>
  <c r="AR2270" i="16"/>
  <c r="AR2271" i="16"/>
  <c r="AR2272" i="16"/>
  <c r="AR2273" i="16"/>
  <c r="AR2274" i="16"/>
  <c r="AR2275" i="16"/>
  <c r="AR2276" i="16"/>
  <c r="AR2277" i="16"/>
  <c r="AR2278" i="16"/>
  <c r="AR2279" i="16"/>
  <c r="AR2280" i="16"/>
  <c r="AR2281" i="16"/>
  <c r="AR2282" i="16"/>
  <c r="AR2283" i="16"/>
  <c r="AR2284" i="16"/>
  <c r="AR2285" i="16"/>
  <c r="AR2287" i="16"/>
  <c r="AR2288" i="16"/>
  <c r="AR2289" i="16"/>
  <c r="AR2290" i="16"/>
  <c r="AR2291" i="16"/>
  <c r="AR2292" i="16"/>
  <c r="AR2293" i="16"/>
  <c r="AR2294" i="16"/>
  <c r="AR2295" i="16"/>
  <c r="AR2296" i="16"/>
  <c r="AR2297" i="16"/>
  <c r="AR2298" i="16"/>
  <c r="AR2299" i="16"/>
  <c r="AR2300" i="16"/>
  <c r="AR2301" i="16"/>
  <c r="AR2302" i="16"/>
  <c r="AR2303" i="16"/>
  <c r="AR2304" i="16"/>
  <c r="AR2305" i="16"/>
  <c r="AR2306" i="16"/>
  <c r="AR2307" i="16"/>
  <c r="AR2308" i="16"/>
  <c r="AR2309" i="16"/>
  <c r="AR2310" i="16"/>
  <c r="AR2311" i="16"/>
  <c r="AR2312" i="16"/>
  <c r="AR2313" i="16"/>
  <c r="AR2314" i="16"/>
  <c r="AR2315" i="16"/>
  <c r="AR2316" i="16"/>
  <c r="AR2317" i="16"/>
  <c r="AR2318" i="16"/>
  <c r="AR2319" i="16"/>
  <c r="AR2320" i="16"/>
  <c r="AR2321" i="16"/>
  <c r="AR2322" i="16"/>
  <c r="AR2323" i="16"/>
  <c r="AR2324" i="16"/>
  <c r="AR2325" i="16"/>
  <c r="AR2326" i="16"/>
  <c r="AR2327" i="16"/>
  <c r="AR2328" i="16"/>
  <c r="AR2329" i="16"/>
  <c r="AR2330" i="16"/>
  <c r="AR2331" i="16"/>
  <c r="AR2332" i="16"/>
  <c r="AR2333" i="16"/>
  <c r="AR2334" i="16"/>
  <c r="AR2335" i="16"/>
  <c r="AR2336" i="16"/>
  <c r="AR2337" i="16"/>
  <c r="AR2338" i="16"/>
  <c r="AR2339" i="16"/>
  <c r="AR2340" i="16"/>
  <c r="AR2341" i="16"/>
  <c r="AR2342" i="16"/>
  <c r="AR2343" i="16"/>
  <c r="AR2344" i="16"/>
  <c r="AR2345" i="16"/>
  <c r="AR2346" i="16"/>
  <c r="AR2347" i="16"/>
  <c r="AR2356" i="16"/>
  <c r="AR2357" i="16"/>
  <c r="AR2358" i="16"/>
  <c r="AR2359" i="16"/>
  <c r="AR2360" i="16"/>
  <c r="AR2361" i="16"/>
  <c r="AR2362" i="16"/>
  <c r="AR2363" i="16"/>
  <c r="AR2364" i="16"/>
  <c r="AR2365" i="16"/>
  <c r="AR2366" i="16"/>
  <c r="AR2367" i="16"/>
  <c r="AR2368" i="16"/>
  <c r="AR2369" i="16"/>
  <c r="AR2370" i="16"/>
  <c r="AR2371" i="16"/>
  <c r="AR2372" i="16"/>
  <c r="AR2373" i="16"/>
  <c r="AR2374" i="16"/>
  <c r="AR2375" i="16"/>
  <c r="AR2376" i="16"/>
  <c r="AR2377" i="16"/>
  <c r="AR2378" i="16"/>
  <c r="AR2379" i="16"/>
  <c r="AR2380" i="16"/>
  <c r="AR2381" i="16"/>
  <c r="AR2382" i="16"/>
  <c r="AR2383" i="16"/>
  <c r="AR2384" i="16"/>
  <c r="AR2386" i="16"/>
  <c r="AR2387" i="16"/>
  <c r="AR2388" i="16"/>
  <c r="AR2389" i="16"/>
  <c r="AR2390" i="16"/>
  <c r="AR2391" i="16"/>
  <c r="AR2392" i="16"/>
  <c r="AR2393" i="16"/>
  <c r="AR2394" i="16"/>
  <c r="AR2397" i="16"/>
  <c r="AR2398" i="16"/>
  <c r="AR2399" i="16"/>
  <c r="AR2406" i="16"/>
  <c r="AR2407" i="16"/>
  <c r="AR2408" i="16"/>
  <c r="AR2409" i="16"/>
  <c r="AR2410" i="16"/>
  <c r="AR2411" i="16"/>
  <c r="AR2412" i="16"/>
  <c r="AR2413" i="16"/>
  <c r="AR2414" i="16"/>
  <c r="AR2415" i="16"/>
  <c r="AR2416" i="16"/>
  <c r="AR2417" i="16"/>
  <c r="AR2418" i="16"/>
  <c r="AR2419" i="16"/>
  <c r="AR2420" i="16"/>
  <c r="AR2421" i="16"/>
  <c r="AR2422" i="16"/>
  <c r="AR2423" i="16"/>
  <c r="AR2424" i="16"/>
  <c r="AR2425" i="16"/>
  <c r="AR2426" i="16"/>
  <c r="AR2427" i="16"/>
  <c r="AR2428" i="16"/>
  <c r="AR2429" i="16"/>
  <c r="AR2430" i="16"/>
  <c r="AR2431" i="16"/>
  <c r="AR2432" i="16"/>
  <c r="AR2433" i="16"/>
  <c r="AR2434" i="16"/>
  <c r="AR2435" i="16"/>
  <c r="AR2436" i="16"/>
  <c r="AR2437" i="16"/>
  <c r="AR2438" i="16"/>
  <c r="AR2439" i="16"/>
  <c r="AR2440" i="16"/>
  <c r="AR2441" i="16"/>
  <c r="AR2442" i="16"/>
  <c r="AR2443" i="16"/>
  <c r="AR2444" i="16"/>
  <c r="AR2445" i="16"/>
  <c r="AR2446" i="16"/>
  <c r="AR2447" i="16"/>
  <c r="AR2448" i="16"/>
  <c r="AR2449" i="16"/>
  <c r="AR2450" i="16"/>
  <c r="AR2451" i="16"/>
  <c r="AR2452" i="16"/>
  <c r="AR2453" i="16"/>
  <c r="AR2455" i="16"/>
  <c r="AR2456" i="16"/>
  <c r="AR2457" i="16"/>
  <c r="AR2458" i="16"/>
  <c r="AR2459" i="16"/>
  <c r="AR2460" i="16"/>
  <c r="AR2461" i="16"/>
  <c r="AR2462" i="16"/>
  <c r="AR2463" i="16"/>
  <c r="AR2464" i="16"/>
  <c r="AR2465" i="16"/>
  <c r="AR2466" i="16"/>
  <c r="AR2467" i="16"/>
  <c r="AQ2468" i="16"/>
  <c r="AQ2454" i="16"/>
  <c r="AQ2405" i="16"/>
  <c r="AQ2396" i="16"/>
  <c r="AQ2395" i="16" s="1"/>
  <c r="AQ2385" i="16" s="1"/>
  <c r="AQ2269" i="16"/>
  <c r="AQ2211" i="16"/>
  <c r="AQ2210" i="16" s="1"/>
  <c r="AQ2209" i="16" s="1"/>
  <c r="AQ2147" i="16"/>
  <c r="AQ2146" i="16" s="1"/>
  <c r="AQ2145" i="16" s="1"/>
  <c r="AO2145" i="16"/>
  <c r="AQ2143" i="16"/>
  <c r="AQ2142" i="16"/>
  <c r="AQ2138" i="16"/>
  <c r="AQ2137" i="16"/>
  <c r="AQ2136" i="16"/>
  <c r="AQ2135" i="16"/>
  <c r="AQ2134" i="16"/>
  <c r="AQ2132" i="16"/>
  <c r="AQ2131" i="16"/>
  <c r="AQ2130" i="16"/>
  <c r="AQ2127" i="16"/>
  <c r="AQ2126" i="16"/>
  <c r="AQ2125" i="16"/>
  <c r="AQ2124" i="16"/>
  <c r="AQ2123" i="16"/>
  <c r="AQ2122" i="16"/>
  <c r="AQ2121" i="16"/>
  <c r="AQ2119" i="16"/>
  <c r="AQ2118" i="16"/>
  <c r="AQ2117" i="16"/>
  <c r="AQ2116" i="16"/>
  <c r="AQ2115" i="16"/>
  <c r="AQ2114" i="16"/>
  <c r="AQ2111" i="16"/>
  <c r="AQ2110" i="16"/>
  <c r="AQ2109" i="16"/>
  <c r="AQ2108" i="16"/>
  <c r="AQ2107" i="16"/>
  <c r="AQ2106" i="16"/>
  <c r="AQ2104" i="16"/>
  <c r="AQ2103" i="16"/>
  <c r="AQ2102" i="16"/>
  <c r="AQ2101" i="16"/>
  <c r="AQ2100" i="16"/>
  <c r="AQ2099" i="16"/>
  <c r="AQ2096" i="16"/>
  <c r="AQ2095" i="16"/>
  <c r="AQ2094" i="16"/>
  <c r="AQ2093" i="16"/>
  <c r="AQ2092" i="16"/>
  <c r="AQ2091" i="16"/>
  <c r="AQ2090" i="16"/>
  <c r="AQ2088" i="16"/>
  <c r="AQ2087" i="16"/>
  <c r="AQ2086" i="16"/>
  <c r="AQ2085" i="16"/>
  <c r="AQ2084" i="16"/>
  <c r="AQ2083" i="16"/>
  <c r="AQ2082" i="16"/>
  <c r="AQ2079" i="16"/>
  <c r="AQ2078" i="16"/>
  <c r="AQ2077" i="16"/>
  <c r="AQ2076" i="16"/>
  <c r="AQ2075" i="16"/>
  <c r="AQ2074" i="16"/>
  <c r="AQ2072" i="16"/>
  <c r="AQ2071" i="16"/>
  <c r="AQ2070" i="16"/>
  <c r="AQ2069" i="16"/>
  <c r="AQ2068" i="16"/>
  <c r="AQ2067" i="16"/>
  <c r="AQ2064" i="16"/>
  <c r="AQ2063" i="16" s="1"/>
  <c r="AQ2062" i="16" s="1"/>
  <c r="AQ2061" i="16"/>
  <c r="AQ2060" i="16"/>
  <c r="AQ2059" i="16"/>
  <c r="AQ2058" i="16"/>
  <c r="AQ2057" i="16"/>
  <c r="AQ2055" i="16"/>
  <c r="AQ2054" i="16"/>
  <c r="AQ2053" i="16"/>
  <c r="AQ2050" i="16"/>
  <c r="AQ2049" i="16"/>
  <c r="AQ2048" i="16"/>
  <c r="AQ2047" i="16"/>
  <c r="AQ2046" i="16"/>
  <c r="AQ2044" i="16"/>
  <c r="AQ2043" i="16"/>
  <c r="AQ2042" i="16"/>
  <c r="AQ2039" i="16"/>
  <c r="AQ2038" i="16"/>
  <c r="AQ2037" i="16"/>
  <c r="AQ2036" i="16"/>
  <c r="AQ2035" i="16"/>
  <c r="AQ2033" i="16"/>
  <c r="AQ2032" i="16"/>
  <c r="AQ2031" i="16"/>
  <c r="AQ2027" i="16"/>
  <c r="AQ2026" i="16"/>
  <c r="AQ2025" i="16"/>
  <c r="AQ2024" i="16"/>
  <c r="AQ2023" i="16"/>
  <c r="AQ2021" i="16"/>
  <c r="AQ2020" i="16"/>
  <c r="AQ2019" i="16"/>
  <c r="AQ2016" i="16"/>
  <c r="AQ2015" i="16"/>
  <c r="AQ2014" i="16"/>
  <c r="AQ2013" i="16"/>
  <c r="AQ2012" i="16"/>
  <c r="AQ2011" i="16"/>
  <c r="AQ2010" i="16"/>
  <c r="AQ2008" i="16"/>
  <c r="AQ2007" i="16"/>
  <c r="AQ2006" i="16"/>
  <c r="AQ2005" i="16"/>
  <c r="AQ2004" i="16"/>
  <c r="AQ2003" i="16"/>
  <c r="AQ2000" i="16"/>
  <c r="AQ1999" i="16"/>
  <c r="AQ1998" i="16"/>
  <c r="AQ1997" i="16"/>
  <c r="AQ1996" i="16"/>
  <c r="AQ1995" i="16"/>
  <c r="AQ1993" i="16"/>
  <c r="AQ1992" i="16"/>
  <c r="AQ1991" i="16"/>
  <c r="AQ1990" i="16"/>
  <c r="AQ1989" i="16"/>
  <c r="AQ1988" i="16"/>
  <c r="AQ1985" i="16"/>
  <c r="AQ1984" i="16"/>
  <c r="AQ1983" i="16"/>
  <c r="AQ1982" i="16"/>
  <c r="AQ1981" i="16"/>
  <c r="AQ1979" i="16"/>
  <c r="AQ1978" i="16"/>
  <c r="AQ1977" i="16"/>
  <c r="AQ1976" i="16"/>
  <c r="AP1976" i="16"/>
  <c r="AQ1975" i="16"/>
  <c r="AQ1974" i="16"/>
  <c r="AN1973" i="16"/>
  <c r="AQ1973" i="16" s="1"/>
  <c r="AP1970" i="16"/>
  <c r="AQ1970" i="16" s="1"/>
  <c r="AQ1969" i="16"/>
  <c r="AQ1968" i="16"/>
  <c r="AQ1967" i="16"/>
  <c r="AQ1966" i="16"/>
  <c r="AQ1964" i="16"/>
  <c r="AQ1963" i="16"/>
  <c r="AQ1962" i="16"/>
  <c r="AQ1961" i="16"/>
  <c r="AQ1960" i="16"/>
  <c r="AQ1959" i="16"/>
  <c r="AQ1958" i="16"/>
  <c r="AQ1955" i="16"/>
  <c r="AQ1954" i="16" s="1"/>
  <c r="AQ1953" i="16" s="1"/>
  <c r="AQ1952" i="16"/>
  <c r="AQ1951" i="16"/>
  <c r="AQ1950" i="16"/>
  <c r="AQ1949" i="16"/>
  <c r="AQ1948" i="16"/>
  <c r="AQ1946" i="16"/>
  <c r="AQ1945" i="16"/>
  <c r="AQ1944" i="16"/>
  <c r="AQ1941" i="16"/>
  <c r="AQ1940" i="16"/>
  <c r="AQ1939" i="16"/>
  <c r="AQ1938" i="16"/>
  <c r="AQ1937" i="16"/>
  <c r="AQ1935" i="16"/>
  <c r="AQ1934" i="16"/>
  <c r="AQ1933" i="16"/>
  <c r="AQ1929" i="16"/>
  <c r="AQ1928" i="16"/>
  <c r="AQ1927" i="16"/>
  <c r="AQ1926" i="16"/>
  <c r="AQ1925" i="16"/>
  <c r="AQ1923" i="16"/>
  <c r="AQ1922" i="16"/>
  <c r="AQ1921" i="16"/>
  <c r="AQ1918" i="16"/>
  <c r="AQ1917" i="16"/>
  <c r="AQ1916" i="16"/>
  <c r="AQ1915" i="16"/>
  <c r="AQ1914" i="16"/>
  <c r="AQ1913" i="16"/>
  <c r="AQ1912" i="16"/>
  <c r="AQ1911" i="16"/>
  <c r="AQ1910" i="16"/>
  <c r="AQ1908" i="16"/>
  <c r="AQ1907" i="16"/>
  <c r="AQ1906" i="16"/>
  <c r="AQ1905" i="16"/>
  <c r="AQ1904" i="16"/>
  <c r="AQ1903" i="16"/>
  <c r="AQ1902" i="16"/>
  <c r="AQ1899" i="16"/>
  <c r="AQ1898" i="16"/>
  <c r="AQ1897" i="16"/>
  <c r="AQ1896" i="16"/>
  <c r="AQ1895" i="16"/>
  <c r="AQ1894" i="16"/>
  <c r="AQ1893" i="16"/>
  <c r="AQ1892" i="16"/>
  <c r="AQ1891" i="16"/>
  <c r="AQ1889" i="16"/>
  <c r="AQ1888" i="16"/>
  <c r="AQ1887" i="16"/>
  <c r="AQ1886" i="16"/>
  <c r="AQ1885" i="16"/>
  <c r="AQ1884" i="16"/>
  <c r="AQ1883" i="16"/>
  <c r="AQ1880" i="16"/>
  <c r="AQ1879" i="16"/>
  <c r="AQ1878" i="16"/>
  <c r="AQ1877" i="16"/>
  <c r="AQ1876" i="16"/>
  <c r="AQ1875" i="16"/>
  <c r="AQ1874" i="16"/>
  <c r="AQ1873" i="16"/>
  <c r="AQ1871" i="16"/>
  <c r="AQ1870" i="16"/>
  <c r="AQ1869" i="16"/>
  <c r="AQ1868" i="16"/>
  <c r="AQ1867" i="16"/>
  <c r="AQ1866" i="16"/>
  <c r="AQ1865" i="16"/>
  <c r="AQ1864" i="16"/>
  <c r="AQ1863" i="16"/>
  <c r="AQ1860" i="16"/>
  <c r="AQ1859" i="16"/>
  <c r="AQ1858" i="16"/>
  <c r="AQ1857" i="16"/>
  <c r="AQ1856" i="16"/>
  <c r="AQ1854" i="16"/>
  <c r="AQ1853" i="16"/>
  <c r="AQ1852" i="16"/>
  <c r="AQ1849" i="16"/>
  <c r="AQ1848" i="16"/>
  <c r="AQ1847" i="16"/>
  <c r="AQ1846" i="16"/>
  <c r="AQ1845" i="16"/>
  <c r="AQ1843" i="16"/>
  <c r="AQ1842" i="16"/>
  <c r="AQ1841" i="16"/>
  <c r="AQ1837" i="16"/>
  <c r="AQ1836" i="16"/>
  <c r="AQ1835" i="16"/>
  <c r="AQ1834" i="16"/>
  <c r="AQ1833" i="16"/>
  <c r="AQ1831" i="16"/>
  <c r="AQ1830" i="16"/>
  <c r="AQ1829" i="16"/>
  <c r="AQ1826" i="16"/>
  <c r="AQ1825" i="16"/>
  <c r="AQ1824" i="16"/>
  <c r="AQ1823" i="16"/>
  <c r="AQ1822" i="16"/>
  <c r="AQ1821" i="16"/>
  <c r="AQ1820" i="16"/>
  <c r="AQ1819" i="16"/>
  <c r="AQ1818" i="16"/>
  <c r="AQ1816" i="16"/>
  <c r="AQ1815" i="16"/>
  <c r="AQ1814" i="16"/>
  <c r="AQ1813" i="16"/>
  <c r="AQ1812" i="16"/>
  <c r="AQ1811" i="16"/>
  <c r="AQ1808" i="16"/>
  <c r="AQ1807" i="16"/>
  <c r="AQ1806" i="16"/>
  <c r="AQ1805" i="16"/>
  <c r="AQ1804" i="16"/>
  <c r="AQ1803" i="16"/>
  <c r="AQ1802" i="16"/>
  <c r="AQ1801" i="16"/>
  <c r="AQ1800" i="16"/>
  <c r="AQ1798" i="16"/>
  <c r="AQ1797" i="16"/>
  <c r="AQ1796" i="16"/>
  <c r="AQ1795" i="16"/>
  <c r="AQ1794" i="16"/>
  <c r="AQ1793" i="16"/>
  <c r="AQ1792" i="16"/>
  <c r="AQ1791" i="16"/>
  <c r="AQ1790" i="16"/>
  <c r="AQ1787" i="16"/>
  <c r="AQ1786" i="16"/>
  <c r="AQ1785" i="16"/>
  <c r="AQ1784" i="16"/>
  <c r="AQ1783" i="16"/>
  <c r="AQ1782" i="16"/>
  <c r="AQ1780" i="16"/>
  <c r="AQ1779" i="16"/>
  <c r="AQ1778" i="16"/>
  <c r="AQ1777" i="16"/>
  <c r="AQ1776" i="16"/>
  <c r="AQ1775" i="16"/>
  <c r="AQ1774" i="16"/>
  <c r="AQ1773" i="16"/>
  <c r="AN1772" i="16"/>
  <c r="AQ1772" i="16" s="1"/>
  <c r="AQ1769" i="16"/>
  <c r="AQ1768" i="16"/>
  <c r="AQ1767" i="16"/>
  <c r="AQ1766" i="16"/>
  <c r="AQ1765" i="16"/>
  <c r="AQ1763" i="16"/>
  <c r="AQ1762" i="16"/>
  <c r="AQ1761" i="16"/>
  <c r="AQ1758" i="16"/>
  <c r="AQ1757" i="16"/>
  <c r="AQ1756" i="16"/>
  <c r="AQ1755" i="16"/>
  <c r="AQ1754" i="16"/>
  <c r="AQ1752" i="16"/>
  <c r="AQ1751" i="16"/>
  <c r="AQ1750" i="16"/>
  <c r="AQ1746" i="16"/>
  <c r="AQ1745" i="16"/>
  <c r="AQ1744" i="16"/>
  <c r="AQ1743" i="16"/>
  <c r="AQ1742" i="16"/>
  <c r="AQ1740" i="16"/>
  <c r="AQ1739" i="16"/>
  <c r="AQ1738" i="16"/>
  <c r="AQ1735" i="16"/>
  <c r="AQ1734" i="16"/>
  <c r="AQ1733" i="16"/>
  <c r="AQ1732" i="16"/>
  <c r="AQ1731" i="16"/>
  <c r="AQ1730" i="16"/>
  <c r="AQ1728" i="16"/>
  <c r="AQ1727" i="16"/>
  <c r="AQ1726" i="16"/>
  <c r="AQ1725" i="16"/>
  <c r="AQ1722" i="16"/>
  <c r="AQ1721" i="16"/>
  <c r="AQ1720" i="16"/>
  <c r="AQ1719" i="16"/>
  <c r="AQ1717" i="16"/>
  <c r="AQ1716" i="16"/>
  <c r="AQ1715" i="16"/>
  <c r="AQ1714" i="16"/>
  <c r="AQ1711" i="16"/>
  <c r="AQ1710" i="16"/>
  <c r="AQ1709" i="16"/>
  <c r="AQ1705" i="16"/>
  <c r="AQ1704" i="16"/>
  <c r="AQ1703" i="16"/>
  <c r="AQ1702" i="16"/>
  <c r="AQ1701" i="16"/>
  <c r="AQ1699" i="16"/>
  <c r="AQ1698" i="16"/>
  <c r="AQ1697" i="16"/>
  <c r="AQ1694" i="16"/>
  <c r="AQ1693" i="16"/>
  <c r="AQ1692" i="16"/>
  <c r="AQ1691" i="16"/>
  <c r="AQ1690" i="16"/>
  <c r="AQ1689" i="16"/>
  <c r="AQ1688" i="16"/>
  <c r="AQ1687" i="16"/>
  <c r="AQ1685" i="16"/>
  <c r="AQ1684" i="16"/>
  <c r="AQ1683" i="16"/>
  <c r="AQ1682" i="16"/>
  <c r="AQ1681" i="16"/>
  <c r="AQ1680" i="16"/>
  <c r="AQ1677" i="16"/>
  <c r="AQ1676" i="16"/>
  <c r="AQ1675" i="16"/>
  <c r="AQ1674" i="16"/>
  <c r="AQ1673" i="16"/>
  <c r="AQ1672" i="16"/>
  <c r="AQ1670" i="16"/>
  <c r="AQ1669" i="16"/>
  <c r="AQ1668" i="16"/>
  <c r="AQ1667" i="16"/>
  <c r="AQ1666" i="16"/>
  <c r="AQ1665" i="16"/>
  <c r="AQ1664" i="16"/>
  <c r="AQ1661" i="16"/>
  <c r="AQ1660" i="16"/>
  <c r="AQ1659" i="16"/>
  <c r="AQ1658" i="16"/>
  <c r="AQ1657" i="16"/>
  <c r="AQ1655" i="16"/>
  <c r="AQ1654" i="16"/>
  <c r="AQ1653" i="16"/>
  <c r="AQ1649" i="16"/>
  <c r="AQ1648" i="16"/>
  <c r="AQ1647" i="16"/>
  <c r="AQ1646" i="16"/>
  <c r="AQ1645" i="16"/>
  <c r="AQ1643" i="16"/>
  <c r="AQ1642" i="16"/>
  <c r="AQ1641" i="16"/>
  <c r="AQ1638" i="16"/>
  <c r="AQ1637" i="16"/>
  <c r="AQ1636" i="16"/>
  <c r="AQ1635" i="16"/>
  <c r="AQ1634" i="16"/>
  <c r="AQ1633" i="16"/>
  <c r="AQ1632" i="16"/>
  <c r="AQ1631" i="16"/>
  <c r="AQ1629" i="16"/>
  <c r="AQ1628" i="16"/>
  <c r="AQ1627" i="16"/>
  <c r="AQ1626" i="16"/>
  <c r="AQ1625" i="16"/>
  <c r="AQ1624" i="16"/>
  <c r="AQ1621" i="16"/>
  <c r="AQ1620" i="16"/>
  <c r="AQ1619" i="16"/>
  <c r="AQ1618" i="16"/>
  <c r="AQ1617" i="16"/>
  <c r="AQ1616" i="16"/>
  <c r="AQ1614" i="16"/>
  <c r="AQ1613" i="16"/>
  <c r="AQ1612" i="16"/>
  <c r="AQ1611" i="16"/>
  <c r="AQ1610" i="16"/>
  <c r="AQ1609" i="16"/>
  <c r="AQ1608" i="16"/>
  <c r="AQ1605" i="16"/>
  <c r="AQ1604" i="16"/>
  <c r="AQ1603" i="16"/>
  <c r="AQ1602" i="16"/>
  <c r="AQ1601" i="16"/>
  <c r="AQ1599" i="16"/>
  <c r="AQ1598" i="16"/>
  <c r="AQ1597" i="16"/>
  <c r="AQ1592" i="16"/>
  <c r="AQ1591" i="16" s="1"/>
  <c r="AQ1590" i="16"/>
  <c r="AQ1589" i="16" s="1"/>
  <c r="AQ1587" i="16"/>
  <c r="AQ1586" i="16"/>
  <c r="AQ1585" i="16"/>
  <c r="AQ1584" i="16"/>
  <c r="AQ1582" i="16"/>
  <c r="AQ1581" i="16"/>
  <c r="AQ1577" i="16"/>
  <c r="AQ1576" i="16"/>
  <c r="AQ1575" i="16"/>
  <c r="AQ1562" i="16"/>
  <c r="AQ1561" i="16"/>
  <c r="AQ1560" i="16"/>
  <c r="AQ1547" i="16"/>
  <c r="AQ1546" i="16"/>
  <c r="AQ1538" i="16"/>
  <c r="AQ1537" i="16"/>
  <c r="AQ1536" i="16"/>
  <c r="AQ1535" i="16"/>
  <c r="AQ1533" i="16"/>
  <c r="AQ1532" i="16"/>
  <c r="AQ1519" i="16"/>
  <c r="AQ1518" i="16"/>
  <c r="AQ1517" i="16"/>
  <c r="AQ1516" i="16"/>
  <c r="AQ1514" i="16"/>
  <c r="AQ1513" i="16"/>
  <c r="AQ1498" i="16"/>
  <c r="AQ1497" i="16"/>
  <c r="AQ1496" i="16"/>
  <c r="AQ1495" i="16"/>
  <c r="AQ1494" i="16"/>
  <c r="AQ1493" i="16"/>
  <c r="AQ1492" i="16"/>
  <c r="AQ1491" i="16"/>
  <c r="AQ1487" i="16"/>
  <c r="AQ1486" i="16"/>
  <c r="AQ1483" i="16"/>
  <c r="AQ1482" i="16"/>
  <c r="AQ1480" i="16"/>
  <c r="AQ1479" i="16" s="1"/>
  <c r="AQ1478" i="16"/>
  <c r="AQ1477" i="16" s="1"/>
  <c r="AQ1476" i="16"/>
  <c r="AQ1475" i="16"/>
  <c r="AQ1474" i="16"/>
  <c r="AQ1471" i="16"/>
  <c r="AQ1470" i="16" s="1"/>
  <c r="AQ1469" i="16" s="1"/>
  <c r="AQ1468" i="16"/>
  <c r="AQ1467" i="16"/>
  <c r="AQ1466" i="16"/>
  <c r="AQ1464" i="16"/>
  <c r="AQ1463" i="16" s="1"/>
  <c r="AQ1461" i="16"/>
  <c r="AQ1460" i="16"/>
  <c r="AQ1459" i="16"/>
  <c r="AQ1458" i="16"/>
  <c r="AQ1457" i="16"/>
  <c r="AQ1456" i="16"/>
  <c r="AQ1454" i="16"/>
  <c r="AQ1453" i="16" s="1"/>
  <c r="AQ1444" i="16"/>
  <c r="AQ1441" i="16"/>
  <c r="AQ1440" i="16" s="1"/>
  <c r="AQ1439" i="16" s="1"/>
  <c r="AQ1438" i="16"/>
  <c r="AQ1437" i="16" s="1"/>
  <c r="AQ1436" i="16" s="1"/>
  <c r="AQ1435" i="16"/>
  <c r="AQ1434" i="16" s="1"/>
  <c r="AQ1433" i="16"/>
  <c r="AQ1432" i="16"/>
  <c r="AQ1431" i="16"/>
  <c r="AQ1430" i="16"/>
  <c r="AQ1427" i="16"/>
  <c r="AQ1426" i="16"/>
  <c r="AQ1424" i="16"/>
  <c r="AQ1423" i="16" s="1"/>
  <c r="AQ1422" i="16"/>
  <c r="AQ1421" i="16"/>
  <c r="AQ1418" i="16"/>
  <c r="AQ1417" i="16" s="1"/>
  <c r="AQ1416" i="16"/>
  <c r="AQ1415" i="16" s="1"/>
  <c r="AQ1413" i="16"/>
  <c r="AQ1412" i="16"/>
  <c r="AQ1411" i="16"/>
  <c r="AQ1409" i="16"/>
  <c r="AQ1408" i="16" s="1"/>
  <c r="AQ1407" i="16"/>
  <c r="AQ1406" i="16" s="1"/>
  <c r="AQ1404" i="16"/>
  <c r="AQ1403" i="16"/>
  <c r="AQ1402" i="16"/>
  <c r="AQ1401" i="16"/>
  <c r="AQ1400" i="16"/>
  <c r="AQ1391" i="16"/>
  <c r="AQ1390" i="16"/>
  <c r="AQ1387" i="16"/>
  <c r="AQ1386" i="16"/>
  <c r="AQ1385" i="16"/>
  <c r="AQ1384" i="16"/>
  <c r="AQ1383" i="16"/>
  <c r="AQ1382" i="16"/>
  <c r="AQ1381" i="16"/>
  <c r="AQ1380" i="16"/>
  <c r="AQ1379" i="16"/>
  <c r="AQ1378" i="16"/>
  <c r="AQ1377" i="16"/>
  <c r="AQ1376" i="16"/>
  <c r="AQ1374" i="16"/>
  <c r="AQ1373" i="16"/>
  <c r="AQ1372" i="16"/>
  <c r="AQ1371" i="16"/>
  <c r="AQ1370" i="16"/>
  <c r="AQ1368" i="16"/>
  <c r="AQ1367" i="16"/>
  <c r="AQ1366" i="16"/>
  <c r="AQ1365" i="16"/>
  <c r="AQ1364" i="16"/>
  <c r="AQ1363" i="16"/>
  <c r="AQ1362" i="16"/>
  <c r="AQ1358" i="16"/>
  <c r="AQ1357" i="16"/>
  <c r="AQ1355" i="16"/>
  <c r="AQ1354" i="16"/>
  <c r="AQ1353" i="16"/>
  <c r="AQ1352" i="16"/>
  <c r="AQ1351" i="16"/>
  <c r="AQ1349" i="16"/>
  <c r="AQ1348" i="16" s="1"/>
  <c r="AP1347" i="16"/>
  <c r="AQ1347" i="16" s="1"/>
  <c r="AQ1346" i="16"/>
  <c r="AQ1345" i="16"/>
  <c r="AQ1344" i="16"/>
  <c r="AQ1343" i="16"/>
  <c r="AQ1342" i="16"/>
  <c r="AQ1337" i="16"/>
  <c r="AQ1336" i="16"/>
  <c r="AQ1334" i="16"/>
  <c r="AQ1333" i="16"/>
  <c r="AQ1330" i="16"/>
  <c r="AQ1329" i="16" s="1"/>
  <c r="AQ1328" i="16"/>
  <c r="AQ1327" i="16"/>
  <c r="AQ1326" i="16"/>
  <c r="AQ1324" i="16"/>
  <c r="AQ1323" i="16" s="1"/>
  <c r="AQ1322" i="16"/>
  <c r="AQ1321" i="16"/>
  <c r="AQ1320" i="16"/>
  <c r="AQ1319" i="16"/>
  <c r="AQ1318" i="16"/>
  <c r="AQ1315" i="16"/>
  <c r="AQ1313" i="16"/>
  <c r="AQ1311" i="16"/>
  <c r="AQ1310" i="16"/>
  <c r="AQ1285" i="16"/>
  <c r="AQ1284" i="16"/>
  <c r="AQ1283" i="16"/>
  <c r="AQ1282" i="16"/>
  <c r="AQ1281" i="16"/>
  <c r="AQ1280" i="16"/>
  <c r="AQ1278" i="16"/>
  <c r="AQ1277" i="16"/>
  <c r="AQ1276" i="16"/>
  <c r="AQ1275" i="16"/>
  <c r="AQ1274" i="16"/>
  <c r="AQ1273" i="16"/>
  <c r="AQ1271" i="16"/>
  <c r="AQ1270" i="16"/>
  <c r="AQ1269" i="16"/>
  <c r="AQ1266" i="16"/>
  <c r="AQ1265" i="16"/>
  <c r="AQ1263" i="16"/>
  <c r="AQ1262" i="16" s="1"/>
  <c r="AQ1261" i="16"/>
  <c r="AQ1260" i="16"/>
  <c r="AP1257" i="16"/>
  <c r="AQ1257" i="16" s="1"/>
  <c r="AQ1256" i="16" s="1"/>
  <c r="AP1255" i="16"/>
  <c r="AQ1255" i="16" s="1"/>
  <c r="AQ1254" i="16" s="1"/>
  <c r="AQ1253" i="16"/>
  <c r="AQ1252" i="16" s="1"/>
  <c r="AQ1250" i="16"/>
  <c r="AQ1249" i="16" s="1"/>
  <c r="AQ1248" i="16" s="1"/>
  <c r="AQ1247" i="16"/>
  <c r="AQ1246" i="16" s="1"/>
  <c r="AQ1245" i="16" s="1"/>
  <c r="AQ1244" i="16"/>
  <c r="AQ1243" i="16" s="1"/>
  <c r="AQ1242" i="16" s="1"/>
  <c r="AQ1241" i="16"/>
  <c r="AQ1240" i="16" s="1"/>
  <c r="AQ1239" i="16" s="1"/>
  <c r="AQ1238" i="16"/>
  <c r="AQ1237" i="16" s="1"/>
  <c r="AQ1236" i="16" s="1"/>
  <c r="AQ1235" i="16"/>
  <c r="AQ1234" i="16" s="1"/>
  <c r="AQ1233" i="16"/>
  <c r="AQ1232" i="16"/>
  <c r="AQ1229" i="16"/>
  <c r="AQ1228" i="16"/>
  <c r="AQ1225" i="16"/>
  <c r="AQ1224" i="16"/>
  <c r="AQ1223" i="16"/>
  <c r="AQ1222" i="16"/>
  <c r="AQ1220" i="16"/>
  <c r="AQ1219" i="16" s="1"/>
  <c r="AQ1217" i="16"/>
  <c r="AQ1216" i="16" s="1"/>
  <c r="AQ1215" i="16"/>
  <c r="AQ1214" i="16" s="1"/>
  <c r="AQ1213" i="16"/>
  <c r="AQ1212" i="16"/>
  <c r="AQ1210" i="16"/>
  <c r="AQ1209" i="16"/>
  <c r="AQ1206" i="16"/>
  <c r="AQ1205" i="16"/>
  <c r="AQ1204" i="16"/>
  <c r="AQ1203" i="16"/>
  <c r="AQ1201" i="16"/>
  <c r="AQ1200" i="16" s="1"/>
  <c r="AQ1198" i="16"/>
  <c r="AQ1197" i="16"/>
  <c r="AQ1196" i="16"/>
  <c r="AQ1194" i="16"/>
  <c r="AQ1193" i="16" s="1"/>
  <c r="AQ1192" i="16"/>
  <c r="AQ1191" i="16" s="1"/>
  <c r="AQ1190" i="16"/>
  <c r="AQ1189" i="16"/>
  <c r="AQ1188" i="16"/>
  <c r="AQ1185" i="16"/>
  <c r="AQ1184" i="16"/>
  <c r="AQ1183" i="16"/>
  <c r="AQ1181" i="16"/>
  <c r="AQ1180" i="16" s="1"/>
  <c r="AQ1179" i="16"/>
  <c r="AQ1178" i="16"/>
  <c r="AQ1177" i="16"/>
  <c r="AQ1176" i="16"/>
  <c r="AQ1173" i="16"/>
  <c r="AQ1172" i="16"/>
  <c r="AQ1171" i="16"/>
  <c r="AQ1169" i="16"/>
  <c r="AQ1168" i="16"/>
  <c r="AQ1165" i="16"/>
  <c r="AQ1164" i="16"/>
  <c r="AQ1163" i="16"/>
  <c r="AQ1162" i="16"/>
  <c r="AQ1160" i="16"/>
  <c r="AQ1159" i="16"/>
  <c r="AQ1158" i="16"/>
  <c r="AQ1157" i="16"/>
  <c r="AQ1156" i="16"/>
  <c r="AQ1155" i="16"/>
  <c r="AQ1150" i="16"/>
  <c r="AQ1149" i="16"/>
  <c r="AQ1148" i="16"/>
  <c r="AQ1147" i="16"/>
  <c r="AQ1146" i="16"/>
  <c r="AP1145" i="16"/>
  <c r="AQ1145" i="16" s="1"/>
  <c r="AQ1144" i="16"/>
  <c r="AQ1143" i="16"/>
  <c r="AQ1141" i="16"/>
  <c r="AQ1140" i="16"/>
  <c r="AQ1139" i="16"/>
  <c r="AQ1136" i="16"/>
  <c r="AQ1135" i="16"/>
  <c r="AQ1134" i="16"/>
  <c r="AQ1133" i="16"/>
  <c r="AQ1132" i="16"/>
  <c r="AQ1130" i="16"/>
  <c r="AQ1129" i="16"/>
  <c r="AQ1128" i="16"/>
  <c r="AQ1125" i="16"/>
  <c r="AQ1124" i="16"/>
  <c r="AQ1123" i="16"/>
  <c r="AQ1122" i="16"/>
  <c r="AQ1121" i="16"/>
  <c r="AQ1119" i="16"/>
  <c r="AQ1118" i="16"/>
  <c r="AQ1117" i="16"/>
  <c r="AQ1114" i="16"/>
  <c r="AQ1113" i="16"/>
  <c r="AQ1112" i="16"/>
  <c r="AQ1109" i="16"/>
  <c r="AQ1108" i="16"/>
  <c r="AQ1107" i="16"/>
  <c r="AQ1104" i="16"/>
  <c r="AQ1103" i="16"/>
  <c r="AQ1102" i="16"/>
  <c r="AQ1099" i="16"/>
  <c r="AQ1098" i="16"/>
  <c r="AQ1097" i="16"/>
  <c r="AQ1094" i="16"/>
  <c r="AQ1093" i="16"/>
  <c r="AQ1092" i="16"/>
  <c r="AQ1089" i="16"/>
  <c r="AQ1088" i="16"/>
  <c r="AQ1087" i="16"/>
  <c r="AQ1084" i="16"/>
  <c r="AQ1083" i="16"/>
  <c r="AQ1082" i="16"/>
  <c r="AQ1079" i="16"/>
  <c r="AQ1078" i="16"/>
  <c r="AQ1077" i="16"/>
  <c r="AQ1074" i="16"/>
  <c r="AQ1073" i="16"/>
  <c r="AQ1072" i="16"/>
  <c r="AQ1069" i="16"/>
  <c r="AQ1068" i="16"/>
  <c r="AQ1067" i="16"/>
  <c r="AQ1064" i="16"/>
  <c r="AQ1063" i="16"/>
  <c r="AQ1062" i="16"/>
  <c r="AQ1059" i="16"/>
  <c r="AQ1058" i="16"/>
  <c r="AQ1057" i="16"/>
  <c r="AQ1054" i="16"/>
  <c r="AQ1053" i="16"/>
  <c r="AQ1052" i="16"/>
  <c r="AQ1049" i="16"/>
  <c r="AQ1048" i="16"/>
  <c r="AQ1047" i="16"/>
  <c r="AQ1044" i="16"/>
  <c r="AQ1043" i="16"/>
  <c r="AQ1042" i="16"/>
  <c r="AQ1039" i="16"/>
  <c r="AQ1038" i="16"/>
  <c r="AQ1037" i="16"/>
  <c r="AQ1034" i="16"/>
  <c r="AQ1033" i="16"/>
  <c r="AQ1032" i="16"/>
  <c r="AQ1029" i="16"/>
  <c r="AQ1028" i="16"/>
  <c r="AQ1027" i="16"/>
  <c r="AQ1024" i="16"/>
  <c r="AQ1023" i="16"/>
  <c r="AQ1022" i="16"/>
  <c r="AQ1019" i="16"/>
  <c r="AQ1018" i="16"/>
  <c r="AQ1017" i="16"/>
  <c r="AQ1014" i="16"/>
  <c r="AQ1013" i="16"/>
  <c r="AQ1012" i="16"/>
  <c r="AQ1011" i="16"/>
  <c r="AQ1010" i="16"/>
  <c r="AQ1009" i="16"/>
  <c r="AQ1008" i="16"/>
  <c r="AQ1007" i="16"/>
  <c r="AP1005" i="16"/>
  <c r="AQ1005" i="16" s="1"/>
  <c r="AQ1004" i="16"/>
  <c r="AQ1003" i="16"/>
  <c r="AQ1000" i="16"/>
  <c r="AQ999" i="16"/>
  <c r="AQ998" i="16"/>
  <c r="AQ997" i="16"/>
  <c r="AQ996" i="16"/>
  <c r="AQ995" i="16"/>
  <c r="AQ994" i="16"/>
  <c r="AQ993" i="16"/>
  <c r="AQ991" i="16"/>
  <c r="AQ990" i="16"/>
  <c r="AQ989" i="16"/>
  <c r="AQ986" i="16"/>
  <c r="AQ985" i="16"/>
  <c r="AQ984" i="16"/>
  <c r="AN983" i="16"/>
  <c r="AQ983" i="16" s="1"/>
  <c r="AQ982" i="16"/>
  <c r="AQ981" i="16"/>
  <c r="AQ979" i="16"/>
  <c r="AQ978" i="16"/>
  <c r="AQ977" i="16"/>
  <c r="AQ974" i="16"/>
  <c r="AQ973" i="16"/>
  <c r="AQ972" i="16"/>
  <c r="AQ971" i="16"/>
  <c r="AQ970" i="16"/>
  <c r="AQ969" i="16"/>
  <c r="AQ968" i="16"/>
  <c r="AQ966" i="16"/>
  <c r="AQ965" i="16"/>
  <c r="AQ964" i="16"/>
  <c r="AP961" i="16"/>
  <c r="AQ960" i="16"/>
  <c r="AQ958" i="16"/>
  <c r="AQ957" i="16"/>
  <c r="AQ956" i="16"/>
  <c r="AQ954" i="16"/>
  <c r="AQ953" i="16"/>
  <c r="AQ949" i="16"/>
  <c r="AQ948" i="16"/>
  <c r="AQ947" i="16"/>
  <c r="AQ946" i="16"/>
  <c r="AQ945" i="16"/>
  <c r="AQ943" i="16"/>
  <c r="AQ942" i="16"/>
  <c r="AQ941" i="16"/>
  <c r="AQ937" i="16"/>
  <c r="AQ936" i="16"/>
  <c r="AQ935" i="16"/>
  <c r="AQ934" i="16"/>
  <c r="AQ933" i="16"/>
  <c r="AQ931" i="16"/>
  <c r="AQ930" i="16"/>
  <c r="AQ926" i="16"/>
  <c r="AQ925" i="16"/>
  <c r="AQ924" i="16"/>
  <c r="AQ923" i="16"/>
  <c r="AQ922" i="16"/>
  <c r="AQ920" i="16"/>
  <c r="AQ919" i="16"/>
  <c r="AQ918" i="16"/>
  <c r="AQ914" i="16"/>
  <c r="AQ913" i="16"/>
  <c r="AP912" i="16"/>
  <c r="AQ912" i="16" s="1"/>
  <c r="AQ911" i="16"/>
  <c r="AQ910" i="16"/>
  <c r="AQ909" i="16"/>
  <c r="AQ908" i="16"/>
  <c r="AQ906" i="16"/>
  <c r="AQ905" i="16"/>
  <c r="AQ904" i="16"/>
  <c r="AQ900" i="16"/>
  <c r="AP899" i="16"/>
  <c r="AQ899" i="16" s="1"/>
  <c r="AQ898" i="16"/>
  <c r="AQ897" i="16"/>
  <c r="AQ896" i="16"/>
  <c r="AQ895" i="16"/>
  <c r="AQ894" i="16"/>
  <c r="AQ892" i="16"/>
  <c r="AQ891" i="16"/>
  <c r="AQ890" i="16"/>
  <c r="AQ886" i="16"/>
  <c r="AQ885" i="16"/>
  <c r="AQ884" i="16"/>
  <c r="AQ883" i="16"/>
  <c r="AQ882" i="16"/>
  <c r="AQ881" i="16"/>
  <c r="AQ880" i="16"/>
  <c r="AQ878" i="16"/>
  <c r="AQ877" i="16"/>
  <c r="AQ876" i="16"/>
  <c r="AQ871" i="16"/>
  <c r="AQ870" i="16"/>
  <c r="AQ869" i="16"/>
  <c r="AQ868" i="16"/>
  <c r="AQ867" i="16"/>
  <c r="AQ866" i="16"/>
  <c r="AQ865" i="16"/>
  <c r="AQ864" i="16"/>
  <c r="AQ862" i="16"/>
  <c r="AQ861" i="16"/>
  <c r="AQ860" i="16"/>
  <c r="AQ856" i="16"/>
  <c r="AQ855" i="16"/>
  <c r="AQ854" i="16"/>
  <c r="AQ853" i="16"/>
  <c r="AQ852" i="16"/>
  <c r="AP851" i="16"/>
  <c r="AQ851" i="16" s="1"/>
  <c r="AQ850" i="16"/>
  <c r="AQ849" i="16"/>
  <c r="AQ847" i="16"/>
  <c r="AQ846" i="16"/>
  <c r="AQ845" i="16"/>
  <c r="AQ841" i="16"/>
  <c r="AQ840" i="16"/>
  <c r="AQ839" i="16"/>
  <c r="AQ838" i="16"/>
  <c r="AQ837" i="16"/>
  <c r="AQ835" i="16"/>
  <c r="AQ834" i="16"/>
  <c r="AQ833" i="16"/>
  <c r="AQ829" i="16"/>
  <c r="AQ828" i="16"/>
  <c r="AQ827" i="16"/>
  <c r="AQ826" i="16"/>
  <c r="AQ825" i="16"/>
  <c r="AQ823" i="16"/>
  <c r="AQ822" i="16"/>
  <c r="AQ821" i="16"/>
  <c r="AQ817" i="16"/>
  <c r="AQ816" i="16"/>
  <c r="AQ815" i="16"/>
  <c r="AQ814" i="16"/>
  <c r="AQ813" i="16"/>
  <c r="AQ811" i="16"/>
  <c r="AQ810" i="16"/>
  <c r="AQ809" i="16"/>
  <c r="AQ805" i="16"/>
  <c r="AQ804" i="16"/>
  <c r="AQ803" i="16"/>
  <c r="AQ802" i="16"/>
  <c r="AQ801" i="16"/>
  <c r="AQ799" i="16"/>
  <c r="AQ798" i="16"/>
  <c r="AQ797" i="16"/>
  <c r="AQ793" i="16"/>
  <c r="AQ792" i="16"/>
  <c r="AQ791" i="16"/>
  <c r="AQ790" i="16"/>
  <c r="AQ789" i="16"/>
  <c r="AQ788" i="16"/>
  <c r="AQ786" i="16"/>
  <c r="AQ785" i="16"/>
  <c r="AQ780" i="16"/>
  <c r="AQ779" i="16"/>
  <c r="AQ778" i="16"/>
  <c r="AQ777" i="16"/>
  <c r="AQ776" i="16"/>
  <c r="AQ774" i="16"/>
  <c r="AQ773" i="16"/>
  <c r="AQ772" i="16"/>
  <c r="AQ767" i="16"/>
  <c r="AQ766" i="16"/>
  <c r="AQ765" i="16"/>
  <c r="AQ764" i="16"/>
  <c r="AQ763" i="16"/>
  <c r="AQ761" i="16"/>
  <c r="AQ760" i="16"/>
  <c r="AQ759" i="16"/>
  <c r="AQ755" i="16"/>
  <c r="AQ754" i="16"/>
  <c r="AQ753" i="16"/>
  <c r="AQ752" i="16"/>
  <c r="AQ751" i="16"/>
  <c r="AQ749" i="16"/>
  <c r="AQ748" i="16"/>
  <c r="AQ747" i="16"/>
  <c r="AQ743" i="16"/>
  <c r="AQ742" i="16"/>
  <c r="AQ741" i="16"/>
  <c r="AQ740" i="16"/>
  <c r="AQ739" i="16"/>
  <c r="AQ737" i="16"/>
  <c r="AQ736" i="16"/>
  <c r="AQ735" i="16"/>
  <c r="AQ731" i="16"/>
  <c r="AQ730" i="16"/>
  <c r="AN729" i="16"/>
  <c r="AQ729" i="16" s="1"/>
  <c r="AQ728" i="16"/>
  <c r="AQ727" i="16"/>
  <c r="AQ725" i="16"/>
  <c r="AQ724" i="16"/>
  <c r="AQ723" i="16"/>
  <c r="AQ719" i="16"/>
  <c r="AQ718" i="16"/>
  <c r="AQ717" i="16"/>
  <c r="AQ716" i="16"/>
  <c r="AQ715" i="16"/>
  <c r="AQ713" i="16"/>
  <c r="AQ712" i="16"/>
  <c r="AQ711" i="16"/>
  <c r="AQ707" i="16"/>
  <c r="AQ706" i="16"/>
  <c r="AQ705" i="16"/>
  <c r="AQ704" i="16"/>
  <c r="AQ703" i="16"/>
  <c r="AQ701" i="16"/>
  <c r="AQ700" i="16"/>
  <c r="AQ699" i="16"/>
  <c r="AP695" i="16"/>
  <c r="AQ695" i="16" s="1"/>
  <c r="AQ694" i="16"/>
  <c r="AQ693" i="16"/>
  <c r="AQ692" i="16"/>
  <c r="AQ691" i="16"/>
  <c r="AP690" i="16"/>
  <c r="AQ690" i="16" s="1"/>
  <c r="AQ688" i="16"/>
  <c r="AQ687" i="16"/>
  <c r="AQ686" i="16"/>
  <c r="AQ682" i="16"/>
  <c r="AQ681" i="16"/>
  <c r="AQ680" i="16"/>
  <c r="AQ679" i="16"/>
  <c r="AQ678" i="16"/>
  <c r="AQ676" i="16"/>
  <c r="AQ675" i="16"/>
  <c r="AQ674" i="16"/>
  <c r="AQ670" i="16"/>
  <c r="AQ669" i="16"/>
  <c r="AQ668" i="16"/>
  <c r="AQ667" i="16"/>
  <c r="AQ666" i="16"/>
  <c r="AQ664" i="16"/>
  <c r="AQ663" i="16"/>
  <c r="AQ662" i="16"/>
  <c r="AQ658" i="16"/>
  <c r="AQ657" i="16"/>
  <c r="AQ656" i="16"/>
  <c r="AN655" i="16"/>
  <c r="AQ655" i="16" s="1"/>
  <c r="AQ654" i="16"/>
  <c r="AQ653" i="16"/>
  <c r="AQ651" i="16"/>
  <c r="AQ650" i="16"/>
  <c r="AQ649" i="16"/>
  <c r="AQ645" i="16"/>
  <c r="AQ644" i="16"/>
  <c r="AQ643" i="16"/>
  <c r="AQ642" i="16"/>
  <c r="AQ641" i="16"/>
  <c r="AQ640" i="16"/>
  <c r="AQ638" i="16"/>
  <c r="AQ637" i="16"/>
  <c r="AQ636" i="16"/>
  <c r="AQ632" i="16"/>
  <c r="AN631" i="16"/>
  <c r="AQ631" i="16" s="1"/>
  <c r="AQ629" i="16"/>
  <c r="AQ628" i="16"/>
  <c r="AQ627" i="16"/>
  <c r="AQ626" i="16"/>
  <c r="AQ624" i="16"/>
  <c r="AQ623" i="16"/>
  <c r="AQ622" i="16"/>
  <c r="AQ617" i="16"/>
  <c r="AQ616" i="16"/>
  <c r="AQ615" i="16"/>
  <c r="AQ611" i="16"/>
  <c r="AQ610" i="16"/>
  <c r="AQ609" i="16"/>
  <c r="AQ605" i="16"/>
  <c r="AQ604" i="16"/>
  <c r="AQ603" i="16"/>
  <c r="AQ599" i="16"/>
  <c r="AQ598" i="16"/>
  <c r="AQ597" i="16"/>
  <c r="AQ593" i="16"/>
  <c r="AQ592" i="16"/>
  <c r="AQ591" i="16"/>
  <c r="AQ587" i="16"/>
  <c r="AQ586" i="16"/>
  <c r="AQ585" i="16"/>
  <c r="AQ581" i="16"/>
  <c r="AQ580" i="16"/>
  <c r="AQ579" i="16"/>
  <c r="AQ575" i="16"/>
  <c r="AQ574" i="16"/>
  <c r="AQ573" i="16"/>
  <c r="AQ568" i="16"/>
  <c r="AQ567" i="16" s="1"/>
  <c r="AQ566" i="16" s="1"/>
  <c r="AQ565" i="16"/>
  <c r="AQ564" i="16" s="1"/>
  <c r="AQ563" i="16" s="1"/>
  <c r="AQ561" i="16"/>
  <c r="AQ560" i="16"/>
  <c r="AQ559" i="16"/>
  <c r="AQ558" i="16"/>
  <c r="AQ557" i="16"/>
  <c r="AQ555" i="16"/>
  <c r="AQ554" i="16"/>
  <c r="AQ553" i="16"/>
  <c r="AQ552" i="16"/>
  <c r="AQ548" i="16"/>
  <c r="AQ547" i="16"/>
  <c r="AQ546" i="16"/>
  <c r="AQ545" i="16"/>
  <c r="AQ544" i="16"/>
  <c r="AQ542" i="16"/>
  <c r="AQ541" i="16"/>
  <c r="AQ540" i="16"/>
  <c r="AQ539" i="16"/>
  <c r="AQ538" i="16" s="1"/>
  <c r="AQ535" i="16"/>
  <c r="AQ534" i="16"/>
  <c r="AQ533" i="16"/>
  <c r="AQ532" i="16"/>
  <c r="AQ531" i="16"/>
  <c r="AQ529" i="16"/>
  <c r="AQ528" i="16"/>
  <c r="AQ527" i="16"/>
  <c r="AQ526" i="16"/>
  <c r="AQ522" i="16"/>
  <c r="AQ521" i="16"/>
  <c r="AQ520" i="16"/>
  <c r="AQ519" i="16"/>
  <c r="AQ518" i="16"/>
  <c r="AQ516" i="16"/>
  <c r="AQ515" i="16"/>
  <c r="AQ514" i="16"/>
  <c r="AQ513" i="16"/>
  <c r="AQ509" i="16"/>
  <c r="AQ508" i="16"/>
  <c r="AQ507" i="16"/>
  <c r="AQ506" i="16"/>
  <c r="AQ505" i="16"/>
  <c r="AQ503" i="16"/>
  <c r="AQ502" i="16"/>
  <c r="AQ501" i="16"/>
  <c r="AQ500" i="16"/>
  <c r="AQ496" i="16"/>
  <c r="AQ495" i="16"/>
  <c r="AQ494" i="16"/>
  <c r="AQ493" i="16"/>
  <c r="AQ492" i="16"/>
  <c r="AQ490" i="16"/>
  <c r="AQ489" i="16"/>
  <c r="AQ488" i="16"/>
  <c r="AQ487" i="16"/>
  <c r="AQ483" i="16"/>
  <c r="AQ482" i="16"/>
  <c r="AQ481" i="16"/>
  <c r="AQ480" i="16"/>
  <c r="AQ478" i="16"/>
  <c r="AQ477" i="16"/>
  <c r="AQ476" i="16" s="1"/>
  <c r="AQ473" i="16"/>
  <c r="AQ472" i="16"/>
  <c r="AQ471" i="16"/>
  <c r="AQ470" i="16"/>
  <c r="AQ468" i="16"/>
  <c r="AQ467" i="16"/>
  <c r="AQ462" i="16"/>
  <c r="AQ461" i="16"/>
  <c r="AQ460" i="16"/>
  <c r="AQ459" i="16"/>
  <c r="AQ457" i="16"/>
  <c r="AQ456" i="16"/>
  <c r="AQ452" i="16"/>
  <c r="AQ451" i="16"/>
  <c r="AQ450" i="16"/>
  <c r="AQ449" i="16"/>
  <c r="AQ447" i="16"/>
  <c r="AQ446" i="16"/>
  <c r="AQ442" i="16"/>
  <c r="AQ441" i="16"/>
  <c r="AQ440" i="16"/>
  <c r="AQ439" i="16"/>
  <c r="AQ437" i="16"/>
  <c r="AQ436" i="16"/>
  <c r="AQ432" i="16"/>
  <c r="AQ431" i="16"/>
  <c r="AQ430" i="16"/>
  <c r="AQ429" i="16"/>
  <c r="AQ427" i="16"/>
  <c r="AQ426" i="16"/>
  <c r="AQ422" i="16"/>
  <c r="AQ421" i="16"/>
  <c r="AQ420" i="16"/>
  <c r="AQ419" i="16"/>
  <c r="AQ417" i="16"/>
  <c r="AQ416" i="16"/>
  <c r="AQ411" i="16"/>
  <c r="AQ410" i="16"/>
  <c r="AQ409" i="16"/>
  <c r="AQ408" i="16"/>
  <c r="AQ406" i="16"/>
  <c r="AQ405" i="16"/>
  <c r="AQ401" i="16"/>
  <c r="AQ400" i="16"/>
  <c r="AQ399" i="16"/>
  <c r="AQ398" i="16"/>
  <c r="AQ396" i="16"/>
  <c r="AQ395" i="16"/>
  <c r="AQ391" i="16"/>
  <c r="AQ390" i="16"/>
  <c r="AQ389" i="16"/>
  <c r="AQ388" i="16"/>
  <c r="AQ386" i="16"/>
  <c r="AQ385" i="16"/>
  <c r="AQ380" i="16"/>
  <c r="AQ379" i="16" s="1"/>
  <c r="AQ378" i="16"/>
  <c r="AQ377" i="16" s="1"/>
  <c r="AQ376" i="16"/>
  <c r="AQ375" i="16"/>
  <c r="AP374" i="16"/>
  <c r="AQ374" i="16" s="1"/>
  <c r="AQ371" i="16"/>
  <c r="AQ370" i="16" s="1"/>
  <c r="AQ369" i="16"/>
  <c r="AQ368" i="16"/>
  <c r="AQ367" i="16"/>
  <c r="AQ365" i="16"/>
  <c r="AQ364" i="16" s="1"/>
  <c r="AQ363" i="16"/>
  <c r="AQ362" i="16"/>
  <c r="AQ361" i="16"/>
  <c r="AQ360" i="16"/>
  <c r="AQ357" i="16"/>
  <c r="AQ356" i="16" s="1"/>
  <c r="AQ351" i="16" s="1"/>
  <c r="AQ350" i="16"/>
  <c r="AQ349" i="16"/>
  <c r="AQ348" i="16"/>
  <c r="AQ347" i="16"/>
  <c r="AQ346" i="16"/>
  <c r="AQ345" i="16"/>
  <c r="AQ344" i="16"/>
  <c r="AQ343" i="16"/>
  <c r="AQ342" i="16"/>
  <c r="AQ341" i="16"/>
  <c r="AQ340" i="16"/>
  <c r="AQ339" i="16"/>
  <c r="AQ338" i="16"/>
  <c r="AQ337" i="16"/>
  <c r="AQ336" i="16"/>
  <c r="AQ316" i="16"/>
  <c r="AQ314" i="16"/>
  <c r="AQ313" i="16"/>
  <c r="AQ312" i="16"/>
  <c r="AQ309" i="16"/>
  <c r="AQ308" i="16"/>
  <c r="AN307" i="16"/>
  <c r="AQ307" i="16" s="1"/>
  <c r="AQ306" i="16"/>
  <c r="AQ302" i="16"/>
  <c r="AQ301" i="16"/>
  <c r="AQ300" i="16"/>
  <c r="AQ299" i="16"/>
  <c r="AQ297" i="16"/>
  <c r="AQ296" i="16"/>
  <c r="AN295" i="16"/>
  <c r="AQ295" i="16" s="1"/>
  <c r="AQ294" i="16"/>
  <c r="AQ290" i="16"/>
  <c r="AQ289" i="16"/>
  <c r="AQ288" i="16"/>
  <c r="AQ285" i="16"/>
  <c r="AQ284" i="16"/>
  <c r="AQ283" i="16"/>
  <c r="AQ282" i="16"/>
  <c r="AQ278" i="16"/>
  <c r="AQ277" i="16"/>
  <c r="AQ276" i="16"/>
  <c r="AP275" i="16"/>
  <c r="AQ275" i="16" s="1"/>
  <c r="AQ273" i="16"/>
  <c r="AQ272" i="16"/>
  <c r="AQ271" i="16"/>
  <c r="AQ270" i="16"/>
  <c r="AQ265" i="16"/>
  <c r="AQ264" i="16"/>
  <c r="AQ263" i="16"/>
  <c r="AQ262" i="16"/>
  <c r="AQ260" i="16"/>
  <c r="AQ259" i="16"/>
  <c r="AN258" i="16"/>
  <c r="AQ258" i="16" s="1"/>
  <c r="AQ257" i="16"/>
  <c r="AQ253" i="16"/>
  <c r="AQ252" i="16"/>
  <c r="AQ251" i="16"/>
  <c r="AQ250" i="16"/>
  <c r="AQ248" i="16"/>
  <c r="AQ247" i="16"/>
  <c r="AN246" i="16"/>
  <c r="AQ246" i="16" s="1"/>
  <c r="AQ245" i="16"/>
  <c r="AQ241" i="16"/>
  <c r="AQ240" i="16"/>
  <c r="AQ239" i="16"/>
  <c r="AQ238" i="16"/>
  <c r="AQ236" i="16"/>
  <c r="AQ235" i="16"/>
  <c r="AN234" i="16"/>
  <c r="AQ234" i="16" s="1"/>
  <c r="AQ233" i="16"/>
  <c r="AQ229" i="16"/>
  <c r="AQ228" i="16"/>
  <c r="AQ227" i="16"/>
  <c r="AP226" i="16"/>
  <c r="AQ226" i="16" s="1"/>
  <c r="AQ224" i="16"/>
  <c r="AQ223" i="16"/>
  <c r="AQ222" i="16"/>
  <c r="AQ221" i="16"/>
  <c r="AQ208" i="16"/>
  <c r="AQ207" i="16"/>
  <c r="AQ206" i="16" s="1"/>
  <c r="AQ205" i="16"/>
  <c r="AQ204" i="16"/>
  <c r="AQ200" i="16"/>
  <c r="AQ199" i="16" s="1"/>
  <c r="AQ198" i="16"/>
  <c r="AQ197" i="16"/>
  <c r="AQ196" i="16" s="1"/>
  <c r="AQ185" i="16"/>
  <c r="AQ177" i="16"/>
  <c r="AQ173" i="16"/>
  <c r="AQ172" i="16" s="1"/>
  <c r="AQ171" i="16"/>
  <c r="AQ170" i="16"/>
  <c r="AQ169" i="16"/>
  <c r="AQ168" i="16"/>
  <c r="AQ167" i="16"/>
  <c r="AQ165" i="16"/>
  <c r="AQ164" i="16"/>
  <c r="AQ161" i="16"/>
  <c r="AQ160" i="16"/>
  <c r="AQ159" i="16"/>
  <c r="AQ158" i="16"/>
  <c r="AQ157" i="16"/>
  <c r="AQ155" i="16"/>
  <c r="AQ154" i="16"/>
  <c r="AQ148" i="16"/>
  <c r="AQ147" i="16"/>
  <c r="AQ146" i="16"/>
  <c r="AQ144" i="16"/>
  <c r="AQ143" i="16" s="1"/>
  <c r="AQ141" i="16"/>
  <c r="AQ140" i="16"/>
  <c r="AQ139" i="16"/>
  <c r="AQ138" i="16"/>
  <c r="AQ137" i="16"/>
  <c r="AQ136" i="16"/>
  <c r="AQ134" i="16"/>
  <c r="AQ133" i="16" s="1"/>
  <c r="AQ131" i="16"/>
  <c r="AQ130" i="16"/>
  <c r="AQ129" i="16"/>
  <c r="AQ128" i="16"/>
  <c r="AQ126" i="16"/>
  <c r="AQ125" i="16" s="1"/>
  <c r="AQ124" i="16"/>
  <c r="AQ123" i="16" s="1"/>
  <c r="AQ121" i="16"/>
  <c r="AQ120" i="16"/>
  <c r="AQ119" i="16"/>
  <c r="AQ118" i="16"/>
  <c r="AQ116" i="16"/>
  <c r="AQ115" i="16" s="1"/>
  <c r="AQ114" i="16"/>
  <c r="AQ113" i="16" s="1"/>
  <c r="AQ110" i="16"/>
  <c r="AQ109" i="16"/>
  <c r="AQ108" i="16"/>
  <c r="AQ107" i="16"/>
  <c r="AQ106" i="16"/>
  <c r="AQ92" i="16"/>
  <c r="AQ91" i="16"/>
  <c r="AQ90" i="16"/>
  <c r="AQ89" i="16"/>
  <c r="AQ73" i="16"/>
  <c r="AQ72" i="16"/>
  <c r="AQ71" i="16"/>
  <c r="AQ70" i="16"/>
  <c r="AQ56" i="16"/>
  <c r="AQ55" i="16"/>
  <c r="AQ41" i="16"/>
  <c r="AQ40" i="16"/>
  <c r="AQ39" i="16"/>
  <c r="AQ38" i="16"/>
  <c r="AQ23" i="16"/>
  <c r="AQ22" i="16"/>
  <c r="AL1255" i="16"/>
  <c r="AL275" i="16"/>
  <c r="AL226" i="16"/>
  <c r="AJ1973" i="16"/>
  <c r="AJ1772" i="16"/>
  <c r="AM1587" i="16"/>
  <c r="AM1586" i="16"/>
  <c r="AL1257" i="16"/>
  <c r="AL1145" i="16"/>
  <c r="AJ983" i="16"/>
  <c r="AL912" i="16"/>
  <c r="AJ729" i="16"/>
  <c r="AL690" i="16"/>
  <c r="AL695" i="16"/>
  <c r="AJ655" i="16"/>
  <c r="AJ631" i="16"/>
  <c r="AJ307" i="16"/>
  <c r="AJ295" i="16"/>
  <c r="AJ258" i="16"/>
  <c r="AJ246" i="16"/>
  <c r="AJ234" i="16"/>
  <c r="AR1586" i="16" l="1"/>
  <c r="AR2404" i="16"/>
  <c r="AQ404" i="16"/>
  <c r="AQ661" i="16"/>
  <c r="AQ153" i="16"/>
  <c r="AQ2353" i="16"/>
  <c r="AR2353" i="16" s="1"/>
  <c r="AQ428" i="16"/>
  <c r="AQ578" i="16"/>
  <c r="AQ577" i="16" s="1"/>
  <c r="AQ576" i="16" s="1"/>
  <c r="AQ952" i="16"/>
  <c r="AQ387" i="16"/>
  <c r="AQ466" i="16"/>
  <c r="AQ929" i="16"/>
  <c r="AQ602" i="16"/>
  <c r="AQ601" i="16" s="1"/>
  <c r="AQ600" i="16" s="1"/>
  <c r="AQ2402" i="16"/>
  <c r="AR2402" i="16" s="1"/>
  <c r="AR1587" i="16"/>
  <c r="AQ1332" i="16"/>
  <c r="AQ1429" i="16"/>
  <c r="AQ1428" i="16" s="1"/>
  <c r="AQ1512" i="16"/>
  <c r="AQ1208" i="16"/>
  <c r="AQ685" i="16"/>
  <c r="AQ366" i="16"/>
  <c r="AQ298" i="16"/>
  <c r="W2403" i="16"/>
  <c r="X2404" i="16"/>
  <c r="AQ1026" i="16"/>
  <c r="AQ1025" i="16" s="1"/>
  <c r="AQ1046" i="16"/>
  <c r="AQ1045" i="16" s="1"/>
  <c r="AQ1086" i="16"/>
  <c r="AQ1085" i="16" s="1"/>
  <c r="AQ1737" i="16"/>
  <c r="AQ1531" i="16"/>
  <c r="AQ176" i="16"/>
  <c r="AQ175" i="16" s="1"/>
  <c r="AQ710" i="16"/>
  <c r="AQ762" i="16"/>
  <c r="AQ800" i="16"/>
  <c r="AQ836" i="16"/>
  <c r="AQ1016" i="16"/>
  <c r="AQ1015" i="16" s="1"/>
  <c r="AQ1036" i="16"/>
  <c r="AQ1035" i="16" s="1"/>
  <c r="AQ1076" i="16"/>
  <c r="AQ1075" i="16" s="1"/>
  <c r="AQ1096" i="16"/>
  <c r="AQ1095" i="16" s="1"/>
  <c r="AQ1389" i="16"/>
  <c r="AQ1187" i="16"/>
  <c r="AQ1227" i="16"/>
  <c r="AQ1226" i="16" s="1"/>
  <c r="AQ1473" i="16"/>
  <c r="AQ1799" i="16"/>
  <c r="AR2354" i="16"/>
  <c r="AQ673" i="16"/>
  <c r="AQ1106" i="16"/>
  <c r="AQ1105" i="16" s="1"/>
  <c r="AQ1764" i="16"/>
  <c r="AQ105" i="16"/>
  <c r="AQ104" i="16" s="1"/>
  <c r="AQ1947" i="16"/>
  <c r="AQ2022" i="16"/>
  <c r="AQ590" i="16"/>
  <c r="AQ589" i="16" s="1"/>
  <c r="AQ588" i="16" s="1"/>
  <c r="AQ614" i="16"/>
  <c r="AQ613" i="16" s="1"/>
  <c r="AQ612" i="16" s="1"/>
  <c r="AQ722" i="16"/>
  <c r="AQ1410" i="16"/>
  <c r="AQ1405" i="16" s="1"/>
  <c r="AQ1932" i="16"/>
  <c r="AQ1965" i="16"/>
  <c r="AQ203" i="16"/>
  <c r="AQ202" i="16" s="1"/>
  <c r="AQ201" i="16" s="1"/>
  <c r="AQ1031" i="16"/>
  <c r="AQ1030" i="16" s="1"/>
  <c r="AQ1051" i="16"/>
  <c r="AQ1050" i="16" s="1"/>
  <c r="AQ1071" i="16"/>
  <c r="AQ1070" i="16" s="1"/>
  <c r="AQ1091" i="16"/>
  <c r="AQ1090" i="16" s="1"/>
  <c r="AQ1111" i="16"/>
  <c r="AQ1110" i="16" s="1"/>
  <c r="AQ1161" i="16"/>
  <c r="AQ1264" i="16"/>
  <c r="AQ2350" i="16"/>
  <c r="AQ1943" i="16"/>
  <c r="AQ54" i="16"/>
  <c r="AQ48" i="16" s="1"/>
  <c r="AQ163" i="16"/>
  <c r="AQ244" i="16"/>
  <c r="AQ677" i="16"/>
  <c r="AQ903" i="16"/>
  <c r="AQ1131" i="16"/>
  <c r="AQ1182" i="16"/>
  <c r="AQ1174" i="16" s="1"/>
  <c r="AQ1202" i="16"/>
  <c r="AQ1199" i="16" s="1"/>
  <c r="AQ1356" i="16"/>
  <c r="AQ917" i="16"/>
  <c r="AQ1221" i="16"/>
  <c r="AQ1218" i="16" s="1"/>
  <c r="AQ988" i="16"/>
  <c r="AQ1002" i="16"/>
  <c r="AQ1361" i="16"/>
  <c r="AQ1481" i="16"/>
  <c r="AQ1623" i="16"/>
  <c r="AQ1718" i="16"/>
  <c r="AQ145" i="16"/>
  <c r="AQ142" i="16" s="1"/>
  <c r="AQ435" i="16"/>
  <c r="AQ455" i="16"/>
  <c r="AQ491" i="16"/>
  <c r="AQ543" i="16"/>
  <c r="AQ537" i="16" s="1"/>
  <c r="AQ536" i="16" s="1"/>
  <c r="AQ1056" i="16"/>
  <c r="AQ1055" i="16" s="1"/>
  <c r="AQ1465" i="16"/>
  <c r="AQ1462" i="16" s="1"/>
  <c r="AQ1485" i="16"/>
  <c r="AQ1484" i="16" s="1"/>
  <c r="AQ1559" i="16"/>
  <c r="AQ1549" i="16" s="1"/>
  <c r="AQ1548" i="16" s="1"/>
  <c r="AQ1656" i="16"/>
  <c r="AQ512" i="16"/>
  <c r="AQ1120" i="16"/>
  <c r="AQ1154" i="16"/>
  <c r="AQ1515" i="16"/>
  <c r="AQ1771" i="16"/>
  <c r="AQ2120" i="16"/>
  <c r="AQ2133" i="16"/>
  <c r="AQ397" i="16"/>
  <c r="AQ418" i="16"/>
  <c r="AQ635" i="16"/>
  <c r="AQ714" i="16"/>
  <c r="AQ734" i="16"/>
  <c r="AQ808" i="16"/>
  <c r="AQ940" i="16"/>
  <c r="AQ992" i="16"/>
  <c r="AQ1081" i="16"/>
  <c r="AQ1080" i="16" s="1"/>
  <c r="AQ1231" i="16"/>
  <c r="AQ1230" i="16" s="1"/>
  <c r="AQ1596" i="16"/>
  <c r="AQ1700" i="16"/>
  <c r="AQ1862" i="16"/>
  <c r="AQ1890" i="16"/>
  <c r="AQ1980" i="16"/>
  <c r="AQ1994" i="16"/>
  <c r="AQ2041" i="16"/>
  <c r="AQ2089" i="16"/>
  <c r="AQ21" i="16"/>
  <c r="AQ15" i="16" s="1"/>
  <c r="AQ88" i="16"/>
  <c r="AQ84" i="16" s="1"/>
  <c r="AQ1574" i="16"/>
  <c r="AQ1564" i="16" s="1"/>
  <c r="AQ1563" i="16" s="1"/>
  <c r="AQ1753" i="16"/>
  <c r="AQ1920" i="16"/>
  <c r="AQ156" i="16"/>
  <c r="AQ1175" i="16"/>
  <c r="AQ1350" i="16"/>
  <c r="AQ1455" i="16"/>
  <c r="AQ1452" i="16" s="1"/>
  <c r="AQ1644" i="16"/>
  <c r="AQ1741" i="16"/>
  <c r="AQ639" i="16"/>
  <c r="AQ893" i="16"/>
  <c r="AQ980" i="16"/>
  <c r="AQ1195" i="16"/>
  <c r="AQ1259" i="16"/>
  <c r="AQ1663" i="16"/>
  <c r="AQ1760" i="16"/>
  <c r="AQ220" i="16"/>
  <c r="AQ117" i="16"/>
  <c r="AQ112" i="16" s="1"/>
  <c r="AQ445" i="16"/>
  <c r="AQ517" i="16"/>
  <c r="AQ758" i="16"/>
  <c r="AQ796" i="16"/>
  <c r="AQ832" i="16"/>
  <c r="AQ1127" i="16"/>
  <c r="AQ1279" i="16"/>
  <c r="AQ1580" i="16"/>
  <c r="AQ1679" i="16"/>
  <c r="X2349" i="16"/>
  <c r="X2352" i="16"/>
  <c r="AQ2141" i="16"/>
  <c r="AQ2140" i="16" s="1"/>
  <c r="AQ2139" i="16" s="1"/>
  <c r="AQ1309" i="16"/>
  <c r="AQ237" i="16"/>
  <c r="AQ249" i="16"/>
  <c r="AQ359" i="16"/>
  <c r="AQ286" i="16"/>
  <c r="AQ256" i="16"/>
  <c r="AQ438" i="16"/>
  <c r="AQ434" i="16" s="1"/>
  <c r="AQ433" i="16" s="1"/>
  <c r="AQ458" i="16"/>
  <c r="AQ530" i="16"/>
  <c r="AQ562" i="16"/>
  <c r="AQ648" i="16"/>
  <c r="AQ665" i="16"/>
  <c r="AQ746" i="16"/>
  <c r="AQ784" i="16"/>
  <c r="AQ820" i="16"/>
  <c r="AQ963" i="16"/>
  <c r="AQ1041" i="16"/>
  <c r="AQ1040" i="16" s="1"/>
  <c r="AQ1061" i="16"/>
  <c r="AQ1060" i="16" s="1"/>
  <c r="AQ1272" i="16"/>
  <c r="AQ1325" i="16"/>
  <c r="AQ1490" i="16"/>
  <c r="AQ1489" i="16" s="1"/>
  <c r="AQ1713" i="16"/>
  <c r="AQ1724" i="16"/>
  <c r="AQ1844" i="16"/>
  <c r="AQ274" i="16"/>
  <c r="AQ293" i="16"/>
  <c r="AQ479" i="16"/>
  <c r="AQ475" i="16" s="1"/>
  <c r="AQ474" i="16" s="1"/>
  <c r="AQ726" i="16"/>
  <c r="AQ1116" i="16"/>
  <c r="AQ1167" i="16"/>
  <c r="AQ1375" i="16"/>
  <c r="AQ1607" i="16"/>
  <c r="AQ1652" i="16"/>
  <c r="AQ1696" i="16"/>
  <c r="AQ1729" i="16"/>
  <c r="AQ1828" i="16"/>
  <c r="AQ1251" i="16"/>
  <c r="AQ69" i="16"/>
  <c r="AQ63" i="16" s="1"/>
  <c r="AQ135" i="16"/>
  <c r="AQ132" i="16" s="1"/>
  <c r="AQ195" i="16"/>
  <c r="AQ194" i="16" s="1"/>
  <c r="AQ310" i="16"/>
  <c r="AQ384" i="16"/>
  <c r="AQ499" i="16"/>
  <c r="AQ572" i="16"/>
  <c r="AQ571" i="16" s="1"/>
  <c r="AQ570" i="16" s="1"/>
  <c r="AQ596" i="16"/>
  <c r="AQ595" i="16" s="1"/>
  <c r="AQ594" i="16" s="1"/>
  <c r="AQ621" i="16"/>
  <c r="AQ698" i="16"/>
  <c r="AQ750" i="16"/>
  <c r="AQ787" i="16"/>
  <c r="AQ824" i="16"/>
  <c r="AQ875" i="16"/>
  <c r="AQ889" i="16"/>
  <c r="AQ1066" i="16"/>
  <c r="AQ1065" i="16" s="1"/>
  <c r="AQ1872" i="16"/>
  <c r="AQ2056" i="16"/>
  <c r="AQ2073" i="16"/>
  <c r="AQ1021" i="16"/>
  <c r="AQ1020" i="16" s="1"/>
  <c r="AQ2129" i="16"/>
  <c r="AQ127" i="16"/>
  <c r="AQ122" i="16" s="1"/>
  <c r="AQ225" i="16"/>
  <c r="AQ425" i="16"/>
  <c r="AQ859" i="16"/>
  <c r="AQ967" i="16"/>
  <c r="AQ1101" i="16"/>
  <c r="AQ1100" i="16" s="1"/>
  <c r="AQ1138" i="16"/>
  <c r="AQ1170" i="16"/>
  <c r="AQ1399" i="16"/>
  <c r="AQ1817" i="16"/>
  <c r="AQ1851" i="16"/>
  <c r="AQ1936" i="16"/>
  <c r="AQ2009" i="16"/>
  <c r="AQ2105" i="16"/>
  <c r="AQ771" i="16"/>
  <c r="AQ844" i="16"/>
  <c r="AQ1414" i="16"/>
  <c r="AQ1534" i="16"/>
  <c r="AQ1640" i="16"/>
  <c r="AQ1832" i="16"/>
  <c r="AQ1882" i="16"/>
  <c r="AQ1909" i="16"/>
  <c r="AQ305" i="16"/>
  <c r="AQ261" i="16"/>
  <c r="AQ281" i="16"/>
  <c r="AQ407" i="16"/>
  <c r="AQ403" i="16" s="1"/>
  <c r="AQ402" i="16" s="1"/>
  <c r="AQ551" i="16"/>
  <c r="AQ625" i="16"/>
  <c r="AQ879" i="16"/>
  <c r="AQ921" i="16"/>
  <c r="AQ1671" i="16"/>
  <c r="AQ1749" i="16"/>
  <c r="AQ1957" i="16"/>
  <c r="AQ2030" i="16"/>
  <c r="AQ2045" i="16"/>
  <c r="AQ2066" i="16"/>
  <c r="AQ166" i="16"/>
  <c r="AQ486" i="16"/>
  <c r="AQ504" i="16"/>
  <c r="AQ702" i="16"/>
  <c r="AQ738" i="16"/>
  <c r="AQ775" i="16"/>
  <c r="AQ812" i="16"/>
  <c r="AQ848" i="16"/>
  <c r="AQ863" i="16"/>
  <c r="AQ1420" i="16"/>
  <c r="AQ1686" i="16"/>
  <c r="AQ1789" i="16"/>
  <c r="AQ1788" i="16" s="1"/>
  <c r="AQ1924" i="16"/>
  <c r="AQ1919" i="16" s="1"/>
  <c r="AQ1972" i="16"/>
  <c r="AQ469" i="16"/>
  <c r="AQ465" i="16" s="1"/>
  <c r="AQ464" i="16" s="1"/>
  <c r="AQ556" i="16"/>
  <c r="AQ689" i="16"/>
  <c r="AQ907" i="16"/>
  <c r="AQ1335" i="16"/>
  <c r="AQ1987" i="16"/>
  <c r="AQ2034" i="16"/>
  <c r="AQ2081" i="16"/>
  <c r="AQ37" i="16"/>
  <c r="AQ33" i="16" s="1"/>
  <c r="AQ335" i="16"/>
  <c r="AQ394" i="16"/>
  <c r="AQ525" i="16"/>
  <c r="AQ584" i="16"/>
  <c r="AQ583" i="16" s="1"/>
  <c r="AQ582" i="16" s="1"/>
  <c r="AQ608" i="16"/>
  <c r="AQ607" i="16" s="1"/>
  <c r="AQ606" i="16" s="1"/>
  <c r="AQ1317" i="16"/>
  <c r="AQ1545" i="16"/>
  <c r="AQ1540" i="16" s="1"/>
  <c r="AQ1539" i="16" s="1"/>
  <c r="AQ1600" i="16"/>
  <c r="AQ1615" i="16"/>
  <c r="AQ1781" i="16"/>
  <c r="AQ1810" i="16"/>
  <c r="AQ1809" i="16" s="1"/>
  <c r="AQ2002" i="16"/>
  <c r="AQ2052" i="16"/>
  <c r="AQ2098" i="16"/>
  <c r="AQ2113" i="16"/>
  <c r="AQ1341" i="16"/>
  <c r="AQ269" i="16"/>
  <c r="AQ373" i="16"/>
  <c r="AQ372" i="16" s="1"/>
  <c r="AQ415" i="16"/>
  <c r="AQ448" i="16"/>
  <c r="AQ944" i="16"/>
  <c r="AQ976" i="16"/>
  <c r="AQ1006" i="16"/>
  <c r="AQ1211" i="16"/>
  <c r="AQ1268" i="16"/>
  <c r="AQ1369" i="16"/>
  <c r="AQ1425" i="16"/>
  <c r="AQ1583" i="16"/>
  <c r="AQ1630" i="16"/>
  <c r="AQ1708" i="16"/>
  <c r="AQ1707" i="16" s="1"/>
  <c r="AQ1840" i="16"/>
  <c r="AQ1855" i="16"/>
  <c r="AQ1901" i="16"/>
  <c r="AQ2018" i="16"/>
  <c r="AQ652" i="16"/>
  <c r="AQ932" i="16"/>
  <c r="AQ1588" i="16"/>
  <c r="AQ955" i="16"/>
  <c r="AQ1142" i="16"/>
  <c r="AQ232" i="16"/>
  <c r="AM2468" i="16"/>
  <c r="AR2468" i="16" s="1"/>
  <c r="AM2454" i="16"/>
  <c r="AR2454" i="16" s="1"/>
  <c r="AM2405" i="16"/>
  <c r="AR2405" i="16" s="1"/>
  <c r="AM2396" i="16"/>
  <c r="AM2269" i="16"/>
  <c r="AR2269" i="16" s="1"/>
  <c r="AM2211" i="16"/>
  <c r="AM2147" i="16"/>
  <c r="AK2145" i="16"/>
  <c r="AM2143" i="16"/>
  <c r="AR2143" i="16" s="1"/>
  <c r="AM2142" i="16"/>
  <c r="AR2142" i="16" s="1"/>
  <c r="AM2138" i="16"/>
  <c r="AR2138" i="16" s="1"/>
  <c r="AM2137" i="16"/>
  <c r="AR2137" i="16" s="1"/>
  <c r="AM2136" i="16"/>
  <c r="AR2136" i="16" s="1"/>
  <c r="AM2135" i="16"/>
  <c r="AR2135" i="16" s="1"/>
  <c r="AM2134" i="16"/>
  <c r="AR2134" i="16" s="1"/>
  <c r="AM2132" i="16"/>
  <c r="AR2132" i="16" s="1"/>
  <c r="AM2131" i="16"/>
  <c r="AR2131" i="16" s="1"/>
  <c r="AM2130" i="16"/>
  <c r="AR2130" i="16" s="1"/>
  <c r="AM2127" i="16"/>
  <c r="AR2127" i="16" s="1"/>
  <c r="AM2126" i="16"/>
  <c r="AR2126" i="16" s="1"/>
  <c r="AM2125" i="16"/>
  <c r="AR2125" i="16" s="1"/>
  <c r="AM2124" i="16"/>
  <c r="AR2124" i="16" s="1"/>
  <c r="AM2123" i="16"/>
  <c r="AR2123" i="16" s="1"/>
  <c r="AM2122" i="16"/>
  <c r="AR2122" i="16" s="1"/>
  <c r="AM2121" i="16"/>
  <c r="AR2121" i="16" s="1"/>
  <c r="AM2119" i="16"/>
  <c r="AR2119" i="16" s="1"/>
  <c r="AM2118" i="16"/>
  <c r="AR2118" i="16" s="1"/>
  <c r="AM2117" i="16"/>
  <c r="AR2117" i="16" s="1"/>
  <c r="AM2116" i="16"/>
  <c r="AR2116" i="16" s="1"/>
  <c r="AM2115" i="16"/>
  <c r="AR2115" i="16" s="1"/>
  <c r="AM2114" i="16"/>
  <c r="AR2114" i="16" s="1"/>
  <c r="AM2111" i="16"/>
  <c r="AR2111" i="16" s="1"/>
  <c r="AM2110" i="16"/>
  <c r="AR2110" i="16" s="1"/>
  <c r="AM2109" i="16"/>
  <c r="AR2109" i="16" s="1"/>
  <c r="AM2108" i="16"/>
  <c r="AR2108" i="16" s="1"/>
  <c r="AM2107" i="16"/>
  <c r="AR2107" i="16" s="1"/>
  <c r="AM2106" i="16"/>
  <c r="AR2106" i="16" s="1"/>
  <c r="AM2104" i="16"/>
  <c r="AR2104" i="16" s="1"/>
  <c r="AM2103" i="16"/>
  <c r="AR2103" i="16" s="1"/>
  <c r="AM2102" i="16"/>
  <c r="AR2102" i="16" s="1"/>
  <c r="AM2101" i="16"/>
  <c r="AR2101" i="16" s="1"/>
  <c r="AM2100" i="16"/>
  <c r="AR2100" i="16" s="1"/>
  <c r="AM2099" i="16"/>
  <c r="AR2099" i="16" s="1"/>
  <c r="AM2096" i="16"/>
  <c r="AR2096" i="16" s="1"/>
  <c r="AM2095" i="16"/>
  <c r="AR2095" i="16" s="1"/>
  <c r="AM2094" i="16"/>
  <c r="AR2094" i="16" s="1"/>
  <c r="AM2093" i="16"/>
  <c r="AR2093" i="16" s="1"/>
  <c r="AM2092" i="16"/>
  <c r="AR2092" i="16" s="1"/>
  <c r="AM2091" i="16"/>
  <c r="AR2091" i="16" s="1"/>
  <c r="AM2090" i="16"/>
  <c r="AR2090" i="16" s="1"/>
  <c r="AM2088" i="16"/>
  <c r="AR2088" i="16" s="1"/>
  <c r="AM2087" i="16"/>
  <c r="AR2087" i="16" s="1"/>
  <c r="AM2086" i="16"/>
  <c r="AR2086" i="16" s="1"/>
  <c r="AM2085" i="16"/>
  <c r="AR2085" i="16" s="1"/>
  <c r="AM2084" i="16"/>
  <c r="AR2084" i="16" s="1"/>
  <c r="AM2083" i="16"/>
  <c r="AR2083" i="16" s="1"/>
  <c r="AM2082" i="16"/>
  <c r="AR2082" i="16" s="1"/>
  <c r="AM2079" i="16"/>
  <c r="AR2079" i="16" s="1"/>
  <c r="AM2078" i="16"/>
  <c r="AR2078" i="16" s="1"/>
  <c r="AM2077" i="16"/>
  <c r="AR2077" i="16" s="1"/>
  <c r="AM2076" i="16"/>
  <c r="AR2076" i="16" s="1"/>
  <c r="AM2075" i="16"/>
  <c r="AR2075" i="16" s="1"/>
  <c r="AM2074" i="16"/>
  <c r="AR2074" i="16" s="1"/>
  <c r="AM2072" i="16"/>
  <c r="AR2072" i="16" s="1"/>
  <c r="AM2071" i="16"/>
  <c r="AR2071" i="16" s="1"/>
  <c r="AM2070" i="16"/>
  <c r="AR2070" i="16" s="1"/>
  <c r="AM2069" i="16"/>
  <c r="AR2069" i="16" s="1"/>
  <c r="AM2068" i="16"/>
  <c r="AR2068" i="16" s="1"/>
  <c r="AM2067" i="16"/>
  <c r="AR2067" i="16" s="1"/>
  <c r="AM2064" i="16"/>
  <c r="AM2061" i="16"/>
  <c r="AR2061" i="16" s="1"/>
  <c r="AM2060" i="16"/>
  <c r="AR2060" i="16" s="1"/>
  <c r="AM2059" i="16"/>
  <c r="AR2059" i="16" s="1"/>
  <c r="AM2058" i="16"/>
  <c r="AR2058" i="16" s="1"/>
  <c r="AM2057" i="16"/>
  <c r="AR2057" i="16" s="1"/>
  <c r="AM2055" i="16"/>
  <c r="AR2055" i="16" s="1"/>
  <c r="AM2054" i="16"/>
  <c r="AR2054" i="16" s="1"/>
  <c r="AM2053" i="16"/>
  <c r="AR2053" i="16" s="1"/>
  <c r="AM2050" i="16"/>
  <c r="AR2050" i="16" s="1"/>
  <c r="AM2049" i="16"/>
  <c r="AR2049" i="16" s="1"/>
  <c r="AM2048" i="16"/>
  <c r="AR2048" i="16" s="1"/>
  <c r="AM2047" i="16"/>
  <c r="AR2047" i="16" s="1"/>
  <c r="AM2046" i="16"/>
  <c r="AR2046" i="16" s="1"/>
  <c r="AM2044" i="16"/>
  <c r="AR2044" i="16" s="1"/>
  <c r="AM2043" i="16"/>
  <c r="AR2043" i="16" s="1"/>
  <c r="AM2042" i="16"/>
  <c r="AR2042" i="16" s="1"/>
  <c r="AM2039" i="16"/>
  <c r="AR2039" i="16" s="1"/>
  <c r="AM2038" i="16"/>
  <c r="AR2038" i="16" s="1"/>
  <c r="AM2037" i="16"/>
  <c r="AR2037" i="16" s="1"/>
  <c r="AM2036" i="16"/>
  <c r="AR2036" i="16" s="1"/>
  <c r="AM2035" i="16"/>
  <c r="AR2035" i="16" s="1"/>
  <c r="AM2033" i="16"/>
  <c r="AR2033" i="16" s="1"/>
  <c r="AM2032" i="16"/>
  <c r="AR2032" i="16" s="1"/>
  <c r="AM2031" i="16"/>
  <c r="AR2031" i="16" s="1"/>
  <c r="AM2027" i="16"/>
  <c r="AR2027" i="16" s="1"/>
  <c r="AM2026" i="16"/>
  <c r="AR2026" i="16" s="1"/>
  <c r="AM2025" i="16"/>
  <c r="AR2025" i="16" s="1"/>
  <c r="AM2024" i="16"/>
  <c r="AR2024" i="16" s="1"/>
  <c r="AM2023" i="16"/>
  <c r="AR2023" i="16" s="1"/>
  <c r="AM2021" i="16"/>
  <c r="AR2021" i="16" s="1"/>
  <c r="AM2020" i="16"/>
  <c r="AR2020" i="16" s="1"/>
  <c r="AM2019" i="16"/>
  <c r="AR2019" i="16" s="1"/>
  <c r="AM2016" i="16"/>
  <c r="AR2016" i="16" s="1"/>
  <c r="AM2015" i="16"/>
  <c r="AR2015" i="16" s="1"/>
  <c r="AM2014" i="16"/>
  <c r="AR2014" i="16" s="1"/>
  <c r="AM2013" i="16"/>
  <c r="AR2013" i="16" s="1"/>
  <c r="AM2012" i="16"/>
  <c r="AR2012" i="16" s="1"/>
  <c r="AM2011" i="16"/>
  <c r="AR2011" i="16" s="1"/>
  <c r="AM2010" i="16"/>
  <c r="AR2010" i="16" s="1"/>
  <c r="AM2008" i="16"/>
  <c r="AR2008" i="16" s="1"/>
  <c r="AM2007" i="16"/>
  <c r="AR2007" i="16" s="1"/>
  <c r="AM2006" i="16"/>
  <c r="AR2006" i="16" s="1"/>
  <c r="AM2005" i="16"/>
  <c r="AR2005" i="16" s="1"/>
  <c r="AM2004" i="16"/>
  <c r="AR2004" i="16" s="1"/>
  <c r="AM2003" i="16"/>
  <c r="AR2003" i="16" s="1"/>
  <c r="AM2000" i="16"/>
  <c r="AR2000" i="16" s="1"/>
  <c r="AM1999" i="16"/>
  <c r="AR1999" i="16" s="1"/>
  <c r="AM1998" i="16"/>
  <c r="AR1998" i="16" s="1"/>
  <c r="AM1997" i="16"/>
  <c r="AR1997" i="16" s="1"/>
  <c r="AM1996" i="16"/>
  <c r="AR1996" i="16" s="1"/>
  <c r="AM1995" i="16"/>
  <c r="AR1995" i="16" s="1"/>
  <c r="AM1993" i="16"/>
  <c r="AR1993" i="16" s="1"/>
  <c r="AM1992" i="16"/>
  <c r="AR1992" i="16" s="1"/>
  <c r="AM1991" i="16"/>
  <c r="AR1991" i="16" s="1"/>
  <c r="AM1990" i="16"/>
  <c r="AR1990" i="16" s="1"/>
  <c r="AM1989" i="16"/>
  <c r="AR1989" i="16" s="1"/>
  <c r="AM1988" i="16"/>
  <c r="AR1988" i="16" s="1"/>
  <c r="AM1985" i="16"/>
  <c r="AR1985" i="16" s="1"/>
  <c r="AM1984" i="16"/>
  <c r="AR1984" i="16" s="1"/>
  <c r="AM1983" i="16"/>
  <c r="AR1983" i="16" s="1"/>
  <c r="AM1982" i="16"/>
  <c r="AR1982" i="16" s="1"/>
  <c r="AM1981" i="16"/>
  <c r="AR1981" i="16" s="1"/>
  <c r="AM1979" i="16"/>
  <c r="AR1979" i="16" s="1"/>
  <c r="AM1978" i="16"/>
  <c r="AR1978" i="16" s="1"/>
  <c r="AM1977" i="16"/>
  <c r="AR1977" i="16" s="1"/>
  <c r="AL1976" i="16"/>
  <c r="AM1976" i="16" s="1"/>
  <c r="AR1976" i="16" s="1"/>
  <c r="AM1975" i="16"/>
  <c r="AR1975" i="16" s="1"/>
  <c r="AM1974" i="16"/>
  <c r="AR1974" i="16" s="1"/>
  <c r="AM1973" i="16"/>
  <c r="AR1973" i="16" s="1"/>
  <c r="AL1970" i="16"/>
  <c r="AM1970" i="16" s="1"/>
  <c r="AR1970" i="16" s="1"/>
  <c r="AM1969" i="16"/>
  <c r="AR1969" i="16" s="1"/>
  <c r="AM1968" i="16"/>
  <c r="AR1968" i="16" s="1"/>
  <c r="AM1967" i="16"/>
  <c r="AR1967" i="16" s="1"/>
  <c r="AM1966" i="16"/>
  <c r="AR1966" i="16" s="1"/>
  <c r="AM1964" i="16"/>
  <c r="AR1964" i="16" s="1"/>
  <c r="AM1963" i="16"/>
  <c r="AR1963" i="16" s="1"/>
  <c r="AM1962" i="16"/>
  <c r="AR1962" i="16" s="1"/>
  <c r="AM1961" i="16"/>
  <c r="AR1961" i="16" s="1"/>
  <c r="AM1960" i="16"/>
  <c r="AR1960" i="16" s="1"/>
  <c r="AM1959" i="16"/>
  <c r="AR1959" i="16" s="1"/>
  <c r="AM1958" i="16"/>
  <c r="AR1958" i="16" s="1"/>
  <c r="AM1955" i="16"/>
  <c r="AR1955" i="16" s="1"/>
  <c r="AM1952" i="16"/>
  <c r="AR1952" i="16" s="1"/>
  <c r="AM1951" i="16"/>
  <c r="AR1951" i="16" s="1"/>
  <c r="AM1950" i="16"/>
  <c r="AR1950" i="16" s="1"/>
  <c r="AM1949" i="16"/>
  <c r="AR1949" i="16" s="1"/>
  <c r="AM1948" i="16"/>
  <c r="AR1948" i="16" s="1"/>
  <c r="AM1946" i="16"/>
  <c r="AR1946" i="16" s="1"/>
  <c r="AM1945" i="16"/>
  <c r="AR1945" i="16" s="1"/>
  <c r="AM1944" i="16"/>
  <c r="AR1944" i="16" s="1"/>
  <c r="AM1941" i="16"/>
  <c r="AR1941" i="16" s="1"/>
  <c r="AM1940" i="16"/>
  <c r="AR1940" i="16" s="1"/>
  <c r="AM1939" i="16"/>
  <c r="AR1939" i="16" s="1"/>
  <c r="AM1938" i="16"/>
  <c r="AM1937" i="16"/>
  <c r="AR1937" i="16" s="1"/>
  <c r="AM1935" i="16"/>
  <c r="AR1935" i="16" s="1"/>
  <c r="AM1934" i="16"/>
  <c r="AR1934" i="16" s="1"/>
  <c r="AM1933" i="16"/>
  <c r="AR1933" i="16" s="1"/>
  <c r="AM1929" i="16"/>
  <c r="AR1929" i="16" s="1"/>
  <c r="AM1928" i="16"/>
  <c r="AR1928" i="16" s="1"/>
  <c r="AM1927" i="16"/>
  <c r="AR1927" i="16" s="1"/>
  <c r="AM1926" i="16"/>
  <c r="AR1926" i="16" s="1"/>
  <c r="AM1925" i="16"/>
  <c r="AR1925" i="16" s="1"/>
  <c r="AM1923" i="16"/>
  <c r="AR1923" i="16" s="1"/>
  <c r="AM1922" i="16"/>
  <c r="AR1922" i="16" s="1"/>
  <c r="AM1921" i="16"/>
  <c r="AM1918" i="16"/>
  <c r="AR1918" i="16" s="1"/>
  <c r="AM1917" i="16"/>
  <c r="AR1917" i="16" s="1"/>
  <c r="AM1916" i="16"/>
  <c r="AR1916" i="16" s="1"/>
  <c r="AM1915" i="16"/>
  <c r="AR1915" i="16" s="1"/>
  <c r="AM1914" i="16"/>
  <c r="AR1914" i="16" s="1"/>
  <c r="AM1913" i="16"/>
  <c r="AR1913" i="16" s="1"/>
  <c r="AM1912" i="16"/>
  <c r="AR1912" i="16" s="1"/>
  <c r="AM1911" i="16"/>
  <c r="AR1911" i="16" s="1"/>
  <c r="AM1910" i="16"/>
  <c r="AR1910" i="16" s="1"/>
  <c r="AM1908" i="16"/>
  <c r="AR1908" i="16" s="1"/>
  <c r="AM1907" i="16"/>
  <c r="AR1907" i="16" s="1"/>
  <c r="AM1906" i="16"/>
  <c r="AR1906" i="16" s="1"/>
  <c r="AM1905" i="16"/>
  <c r="AR1905" i="16" s="1"/>
  <c r="AM1904" i="16"/>
  <c r="AR1904" i="16" s="1"/>
  <c r="AM1903" i="16"/>
  <c r="AR1903" i="16" s="1"/>
  <c r="AM1902" i="16"/>
  <c r="AR1902" i="16" s="1"/>
  <c r="AM1899" i="16"/>
  <c r="AR1899" i="16" s="1"/>
  <c r="AM1898" i="16"/>
  <c r="AR1898" i="16" s="1"/>
  <c r="AM1897" i="16"/>
  <c r="AR1897" i="16" s="1"/>
  <c r="AM1896" i="16"/>
  <c r="AR1896" i="16" s="1"/>
  <c r="AM1895" i="16"/>
  <c r="AR1895" i="16" s="1"/>
  <c r="AM1894" i="16"/>
  <c r="AR1894" i="16" s="1"/>
  <c r="AM1893" i="16"/>
  <c r="AR1893" i="16" s="1"/>
  <c r="AM1892" i="16"/>
  <c r="AR1892" i="16" s="1"/>
  <c r="AM1891" i="16"/>
  <c r="AR1891" i="16" s="1"/>
  <c r="AM1889" i="16"/>
  <c r="AR1889" i="16" s="1"/>
  <c r="AM1888" i="16"/>
  <c r="AR1888" i="16" s="1"/>
  <c r="AM1887" i="16"/>
  <c r="AR1887" i="16" s="1"/>
  <c r="AM1886" i="16"/>
  <c r="AR1886" i="16" s="1"/>
  <c r="AM1885" i="16"/>
  <c r="AR1885" i="16" s="1"/>
  <c r="AM1884" i="16"/>
  <c r="AR1884" i="16" s="1"/>
  <c r="AM1883" i="16"/>
  <c r="AR1883" i="16" s="1"/>
  <c r="AM1880" i="16"/>
  <c r="AR1880" i="16" s="1"/>
  <c r="AM1879" i="16"/>
  <c r="AR1879" i="16" s="1"/>
  <c r="AM1878" i="16"/>
  <c r="AR1878" i="16" s="1"/>
  <c r="AM1877" i="16"/>
  <c r="AR1877" i="16" s="1"/>
  <c r="AM1876" i="16"/>
  <c r="AR1876" i="16" s="1"/>
  <c r="AM1875" i="16"/>
  <c r="AR1875" i="16" s="1"/>
  <c r="AM1874" i="16"/>
  <c r="AR1874" i="16" s="1"/>
  <c r="AM1873" i="16"/>
  <c r="AR1873" i="16" s="1"/>
  <c r="AM1871" i="16"/>
  <c r="AR1871" i="16" s="1"/>
  <c r="AM1870" i="16"/>
  <c r="AR1870" i="16" s="1"/>
  <c r="AM1869" i="16"/>
  <c r="AR1869" i="16" s="1"/>
  <c r="AM1868" i="16"/>
  <c r="AR1868" i="16" s="1"/>
  <c r="AM1867" i="16"/>
  <c r="AR1867" i="16" s="1"/>
  <c r="AM1866" i="16"/>
  <c r="AR1866" i="16" s="1"/>
  <c r="AM1865" i="16"/>
  <c r="AR1865" i="16" s="1"/>
  <c r="AM1864" i="16"/>
  <c r="AR1864" i="16" s="1"/>
  <c r="AM1863" i="16"/>
  <c r="AR1863" i="16" s="1"/>
  <c r="AM1860" i="16"/>
  <c r="AR1860" i="16" s="1"/>
  <c r="AM1859" i="16"/>
  <c r="AR1859" i="16" s="1"/>
  <c r="AM1858" i="16"/>
  <c r="AR1858" i="16" s="1"/>
  <c r="AM1857" i="16"/>
  <c r="AR1857" i="16" s="1"/>
  <c r="AM1856" i="16"/>
  <c r="AR1856" i="16" s="1"/>
  <c r="AM1854" i="16"/>
  <c r="AR1854" i="16" s="1"/>
  <c r="AM1853" i="16"/>
  <c r="AR1853" i="16" s="1"/>
  <c r="AM1852" i="16"/>
  <c r="AR1852" i="16" s="1"/>
  <c r="AM1849" i="16"/>
  <c r="AR1849" i="16" s="1"/>
  <c r="AM1848" i="16"/>
  <c r="AR1848" i="16" s="1"/>
  <c r="AM1847" i="16"/>
  <c r="AR1847" i="16" s="1"/>
  <c r="AM1846" i="16"/>
  <c r="AR1846" i="16" s="1"/>
  <c r="AM1845" i="16"/>
  <c r="AR1845" i="16" s="1"/>
  <c r="AM1843" i="16"/>
  <c r="AR1843" i="16" s="1"/>
  <c r="AM1842" i="16"/>
  <c r="AR1842" i="16" s="1"/>
  <c r="AM1841" i="16"/>
  <c r="AR1841" i="16" s="1"/>
  <c r="AM1837" i="16"/>
  <c r="AR1837" i="16" s="1"/>
  <c r="AM1836" i="16"/>
  <c r="AR1836" i="16" s="1"/>
  <c r="AM1835" i="16"/>
  <c r="AR1835" i="16" s="1"/>
  <c r="AM1834" i="16"/>
  <c r="AR1834" i="16" s="1"/>
  <c r="AM1833" i="16"/>
  <c r="AR1833" i="16" s="1"/>
  <c r="AM1831" i="16"/>
  <c r="AR1831" i="16" s="1"/>
  <c r="AM1830" i="16"/>
  <c r="AR1830" i="16" s="1"/>
  <c r="AM1829" i="16"/>
  <c r="AR1829" i="16" s="1"/>
  <c r="AM1826" i="16"/>
  <c r="AR1826" i="16" s="1"/>
  <c r="AM1825" i="16"/>
  <c r="AR1825" i="16" s="1"/>
  <c r="AM1824" i="16"/>
  <c r="AR1824" i="16" s="1"/>
  <c r="AM1823" i="16"/>
  <c r="AR1823" i="16" s="1"/>
  <c r="AM1822" i="16"/>
  <c r="AR1822" i="16" s="1"/>
  <c r="AM1821" i="16"/>
  <c r="AR1821" i="16" s="1"/>
  <c r="AM1820" i="16"/>
  <c r="AR1820" i="16" s="1"/>
  <c r="AM1819" i="16"/>
  <c r="AR1819" i="16" s="1"/>
  <c r="AM1818" i="16"/>
  <c r="AR1818" i="16" s="1"/>
  <c r="AM1816" i="16"/>
  <c r="AR1816" i="16" s="1"/>
  <c r="AM1815" i="16"/>
  <c r="AR1815" i="16" s="1"/>
  <c r="AM1814" i="16"/>
  <c r="AR1814" i="16" s="1"/>
  <c r="AM1813" i="16"/>
  <c r="AR1813" i="16" s="1"/>
  <c r="AM1812" i="16"/>
  <c r="AR1812" i="16" s="1"/>
  <c r="AM1811" i="16"/>
  <c r="AR1811" i="16" s="1"/>
  <c r="AM1808" i="16"/>
  <c r="AR1808" i="16" s="1"/>
  <c r="AM1807" i="16"/>
  <c r="AR1807" i="16" s="1"/>
  <c r="AM1806" i="16"/>
  <c r="AR1806" i="16" s="1"/>
  <c r="AM1805" i="16"/>
  <c r="AR1805" i="16" s="1"/>
  <c r="AM1804" i="16"/>
  <c r="AR1804" i="16" s="1"/>
  <c r="AM1803" i="16"/>
  <c r="AR1803" i="16" s="1"/>
  <c r="AM1802" i="16"/>
  <c r="AR1802" i="16" s="1"/>
  <c r="AM1801" i="16"/>
  <c r="AR1801" i="16" s="1"/>
  <c r="AM1800" i="16"/>
  <c r="AR1800" i="16" s="1"/>
  <c r="AM1798" i="16"/>
  <c r="AR1798" i="16" s="1"/>
  <c r="AM1797" i="16"/>
  <c r="AR1797" i="16" s="1"/>
  <c r="AM1796" i="16"/>
  <c r="AR1796" i="16" s="1"/>
  <c r="AM1795" i="16"/>
  <c r="AR1795" i="16" s="1"/>
  <c r="AM1794" i="16"/>
  <c r="AR1794" i="16" s="1"/>
  <c r="AM1793" i="16"/>
  <c r="AR1793" i="16" s="1"/>
  <c r="AM1792" i="16"/>
  <c r="AR1792" i="16" s="1"/>
  <c r="AM1791" i="16"/>
  <c r="AR1791" i="16" s="1"/>
  <c r="AM1790" i="16"/>
  <c r="AR1790" i="16" s="1"/>
  <c r="AM1787" i="16"/>
  <c r="AR1787" i="16" s="1"/>
  <c r="AM1786" i="16"/>
  <c r="AR1786" i="16" s="1"/>
  <c r="AM1785" i="16"/>
  <c r="AR1785" i="16" s="1"/>
  <c r="AM1784" i="16"/>
  <c r="AR1784" i="16" s="1"/>
  <c r="AM1783" i="16"/>
  <c r="AR1783" i="16" s="1"/>
  <c r="AM1782" i="16"/>
  <c r="AR1782" i="16" s="1"/>
  <c r="AM1780" i="16"/>
  <c r="AR1780" i="16" s="1"/>
  <c r="AM1779" i="16"/>
  <c r="AR1779" i="16" s="1"/>
  <c r="AM1778" i="16"/>
  <c r="AR1778" i="16" s="1"/>
  <c r="AM1777" i="16"/>
  <c r="AR1777" i="16" s="1"/>
  <c r="AM1776" i="16"/>
  <c r="AR1776" i="16" s="1"/>
  <c r="AM1775" i="16"/>
  <c r="AR1775" i="16" s="1"/>
  <c r="AM1774" i="16"/>
  <c r="AR1774" i="16" s="1"/>
  <c r="AM1773" i="16"/>
  <c r="AR1773" i="16" s="1"/>
  <c r="AM1772" i="16"/>
  <c r="AR1772" i="16" s="1"/>
  <c r="AM1769" i="16"/>
  <c r="AR1769" i="16" s="1"/>
  <c r="AM1768" i="16"/>
  <c r="AR1768" i="16" s="1"/>
  <c r="AM1767" i="16"/>
  <c r="AR1767" i="16" s="1"/>
  <c r="AM1766" i="16"/>
  <c r="AR1766" i="16" s="1"/>
  <c r="AM1765" i="16"/>
  <c r="AR1765" i="16" s="1"/>
  <c r="AM1763" i="16"/>
  <c r="AR1763" i="16" s="1"/>
  <c r="AM1762" i="16"/>
  <c r="AR1762" i="16" s="1"/>
  <c r="AM1761" i="16"/>
  <c r="AR1761" i="16" s="1"/>
  <c r="AM1758" i="16"/>
  <c r="AR1758" i="16" s="1"/>
  <c r="AM1757" i="16"/>
  <c r="AR1757" i="16" s="1"/>
  <c r="AM1756" i="16"/>
  <c r="AR1756" i="16" s="1"/>
  <c r="AM1755" i="16"/>
  <c r="AR1755" i="16" s="1"/>
  <c r="AM1754" i="16"/>
  <c r="AR1754" i="16" s="1"/>
  <c r="AM1752" i="16"/>
  <c r="AR1752" i="16" s="1"/>
  <c r="AM1751" i="16"/>
  <c r="AR1751" i="16" s="1"/>
  <c r="AM1750" i="16"/>
  <c r="AR1750" i="16" s="1"/>
  <c r="AM1746" i="16"/>
  <c r="AR1746" i="16" s="1"/>
  <c r="AM1745" i="16"/>
  <c r="AR1745" i="16" s="1"/>
  <c r="AM1744" i="16"/>
  <c r="AR1744" i="16" s="1"/>
  <c r="AM1743" i="16"/>
  <c r="AR1743" i="16" s="1"/>
  <c r="AM1742" i="16"/>
  <c r="AR1742" i="16" s="1"/>
  <c r="AM1740" i="16"/>
  <c r="AR1740" i="16" s="1"/>
  <c r="AM1739" i="16"/>
  <c r="AR1739" i="16" s="1"/>
  <c r="AM1738" i="16"/>
  <c r="AR1738" i="16" s="1"/>
  <c r="AM1735" i="16"/>
  <c r="AR1735" i="16" s="1"/>
  <c r="AM1734" i="16"/>
  <c r="AR1734" i="16" s="1"/>
  <c r="AM1733" i="16"/>
  <c r="AR1733" i="16" s="1"/>
  <c r="AM1732" i="16"/>
  <c r="AR1732" i="16" s="1"/>
  <c r="AM1731" i="16"/>
  <c r="AR1731" i="16" s="1"/>
  <c r="AM1730" i="16"/>
  <c r="AR1730" i="16" s="1"/>
  <c r="AM1728" i="16"/>
  <c r="AR1728" i="16" s="1"/>
  <c r="AM1727" i="16"/>
  <c r="AR1727" i="16" s="1"/>
  <c r="AM1726" i="16"/>
  <c r="AR1726" i="16" s="1"/>
  <c r="AM1725" i="16"/>
  <c r="AM1722" i="16"/>
  <c r="AR1722" i="16" s="1"/>
  <c r="AM1721" i="16"/>
  <c r="AR1721" i="16" s="1"/>
  <c r="AM1720" i="16"/>
  <c r="AR1720" i="16" s="1"/>
  <c r="AM1719" i="16"/>
  <c r="AR1719" i="16" s="1"/>
  <c r="AM1717" i="16"/>
  <c r="AR1717" i="16" s="1"/>
  <c r="AM1716" i="16"/>
  <c r="AR1716" i="16" s="1"/>
  <c r="AM1715" i="16"/>
  <c r="AR1715" i="16" s="1"/>
  <c r="AM1714" i="16"/>
  <c r="AR1714" i="16" s="1"/>
  <c r="AM1711" i="16"/>
  <c r="AR1711" i="16" s="1"/>
  <c r="AM1710" i="16"/>
  <c r="AR1710" i="16" s="1"/>
  <c r="AM1709" i="16"/>
  <c r="AR1709" i="16" s="1"/>
  <c r="AM1705" i="16"/>
  <c r="AR1705" i="16" s="1"/>
  <c r="AM1704" i="16"/>
  <c r="AR1704" i="16" s="1"/>
  <c r="AM1703" i="16"/>
  <c r="AR1703" i="16" s="1"/>
  <c r="AM1702" i="16"/>
  <c r="AR1702" i="16" s="1"/>
  <c r="AM1701" i="16"/>
  <c r="AR1701" i="16" s="1"/>
  <c r="AM1699" i="16"/>
  <c r="AR1699" i="16" s="1"/>
  <c r="AM1698" i="16"/>
  <c r="AR1698" i="16" s="1"/>
  <c r="AM1697" i="16"/>
  <c r="AR1697" i="16" s="1"/>
  <c r="AM1694" i="16"/>
  <c r="AR1694" i="16" s="1"/>
  <c r="AM1693" i="16"/>
  <c r="AR1693" i="16" s="1"/>
  <c r="AM1692" i="16"/>
  <c r="AR1692" i="16" s="1"/>
  <c r="AM1691" i="16"/>
  <c r="AR1691" i="16" s="1"/>
  <c r="AM1690" i="16"/>
  <c r="AR1690" i="16" s="1"/>
  <c r="AM1689" i="16"/>
  <c r="AR1689" i="16" s="1"/>
  <c r="AM1688" i="16"/>
  <c r="AR1688" i="16" s="1"/>
  <c r="AM1687" i="16"/>
  <c r="AR1687" i="16" s="1"/>
  <c r="AM1685" i="16"/>
  <c r="AR1685" i="16" s="1"/>
  <c r="AM1684" i="16"/>
  <c r="AR1684" i="16" s="1"/>
  <c r="AM1683" i="16"/>
  <c r="AR1683" i="16" s="1"/>
  <c r="AM1682" i="16"/>
  <c r="AR1682" i="16" s="1"/>
  <c r="AM1681" i="16"/>
  <c r="AR1681" i="16" s="1"/>
  <c r="AM1680" i="16"/>
  <c r="AR1680" i="16" s="1"/>
  <c r="AM1677" i="16"/>
  <c r="AR1677" i="16" s="1"/>
  <c r="AM1676" i="16"/>
  <c r="AR1676" i="16" s="1"/>
  <c r="AM1675" i="16"/>
  <c r="AR1675" i="16" s="1"/>
  <c r="AM1674" i="16"/>
  <c r="AR1674" i="16" s="1"/>
  <c r="AM1673" i="16"/>
  <c r="AR1673" i="16" s="1"/>
  <c r="AM1672" i="16"/>
  <c r="AR1672" i="16" s="1"/>
  <c r="AM1670" i="16"/>
  <c r="AR1670" i="16" s="1"/>
  <c r="AM1669" i="16"/>
  <c r="AR1669" i="16" s="1"/>
  <c r="AM1668" i="16"/>
  <c r="AR1668" i="16" s="1"/>
  <c r="AM1667" i="16"/>
  <c r="AR1667" i="16" s="1"/>
  <c r="AM1666" i="16"/>
  <c r="AR1666" i="16" s="1"/>
  <c r="AM1665" i="16"/>
  <c r="AR1665" i="16" s="1"/>
  <c r="AM1664" i="16"/>
  <c r="AR1664" i="16" s="1"/>
  <c r="AM1661" i="16"/>
  <c r="AR1661" i="16" s="1"/>
  <c r="AM1660" i="16"/>
  <c r="AR1660" i="16" s="1"/>
  <c r="AM1659" i="16"/>
  <c r="AR1659" i="16" s="1"/>
  <c r="AM1658" i="16"/>
  <c r="AR1658" i="16" s="1"/>
  <c r="AM1657" i="16"/>
  <c r="AR1657" i="16" s="1"/>
  <c r="AM1655" i="16"/>
  <c r="AR1655" i="16" s="1"/>
  <c r="AM1654" i="16"/>
  <c r="AR1654" i="16" s="1"/>
  <c r="AM1653" i="16"/>
  <c r="AR1653" i="16" s="1"/>
  <c r="AM1649" i="16"/>
  <c r="AR1649" i="16" s="1"/>
  <c r="AM1648" i="16"/>
  <c r="AR1648" i="16" s="1"/>
  <c r="AM1647" i="16"/>
  <c r="AR1647" i="16" s="1"/>
  <c r="AM1646" i="16"/>
  <c r="AR1646" i="16" s="1"/>
  <c r="AM1645" i="16"/>
  <c r="AR1645" i="16" s="1"/>
  <c r="AM1643" i="16"/>
  <c r="AR1643" i="16" s="1"/>
  <c r="AM1642" i="16"/>
  <c r="AR1642" i="16" s="1"/>
  <c r="AM1641" i="16"/>
  <c r="AR1641" i="16" s="1"/>
  <c r="AM1638" i="16"/>
  <c r="AR1638" i="16" s="1"/>
  <c r="AM1637" i="16"/>
  <c r="AR1637" i="16" s="1"/>
  <c r="AM1636" i="16"/>
  <c r="AR1636" i="16" s="1"/>
  <c r="AM1635" i="16"/>
  <c r="AR1635" i="16" s="1"/>
  <c r="AM1634" i="16"/>
  <c r="AR1634" i="16" s="1"/>
  <c r="AM1633" i="16"/>
  <c r="AR1633" i="16" s="1"/>
  <c r="AM1632" i="16"/>
  <c r="AR1632" i="16" s="1"/>
  <c r="AM1631" i="16"/>
  <c r="AR1631" i="16" s="1"/>
  <c r="AM1629" i="16"/>
  <c r="AR1629" i="16" s="1"/>
  <c r="AM1628" i="16"/>
  <c r="AR1628" i="16" s="1"/>
  <c r="AM1627" i="16"/>
  <c r="AR1627" i="16" s="1"/>
  <c r="AM1626" i="16"/>
  <c r="AR1626" i="16" s="1"/>
  <c r="AM1625" i="16"/>
  <c r="AR1625" i="16" s="1"/>
  <c r="AM1624" i="16"/>
  <c r="AR1624" i="16" s="1"/>
  <c r="AM1621" i="16"/>
  <c r="AR1621" i="16" s="1"/>
  <c r="AM1620" i="16"/>
  <c r="AR1620" i="16" s="1"/>
  <c r="AM1619" i="16"/>
  <c r="AR1619" i="16" s="1"/>
  <c r="AM1618" i="16"/>
  <c r="AR1618" i="16" s="1"/>
  <c r="AM1617" i="16"/>
  <c r="AR1617" i="16" s="1"/>
  <c r="AM1616" i="16"/>
  <c r="AR1616" i="16" s="1"/>
  <c r="AM1614" i="16"/>
  <c r="AR1614" i="16" s="1"/>
  <c r="AM1613" i="16"/>
  <c r="AR1613" i="16" s="1"/>
  <c r="AM1612" i="16"/>
  <c r="AR1612" i="16" s="1"/>
  <c r="AM1611" i="16"/>
  <c r="AR1611" i="16" s="1"/>
  <c r="AM1610" i="16"/>
  <c r="AR1610" i="16" s="1"/>
  <c r="AM1609" i="16"/>
  <c r="AR1609" i="16" s="1"/>
  <c r="AM1608" i="16"/>
  <c r="AR1608" i="16" s="1"/>
  <c r="AM1605" i="16"/>
  <c r="AR1605" i="16" s="1"/>
  <c r="AM1604" i="16"/>
  <c r="AR1604" i="16" s="1"/>
  <c r="AM1603" i="16"/>
  <c r="AR1603" i="16" s="1"/>
  <c r="AM1602" i="16"/>
  <c r="AR1602" i="16" s="1"/>
  <c r="AM1601" i="16"/>
  <c r="AR1601" i="16" s="1"/>
  <c r="AM1599" i="16"/>
  <c r="AR1599" i="16" s="1"/>
  <c r="AM1598" i="16"/>
  <c r="AR1598" i="16" s="1"/>
  <c r="AM1597" i="16"/>
  <c r="AR1597" i="16" s="1"/>
  <c r="AM1592" i="16"/>
  <c r="AM1590" i="16"/>
  <c r="AM1585" i="16"/>
  <c r="AM1584" i="16"/>
  <c r="AR1584" i="16" s="1"/>
  <c r="AM1582" i="16"/>
  <c r="AR1582" i="16" s="1"/>
  <c r="AM1581" i="16"/>
  <c r="AR1581" i="16" s="1"/>
  <c r="AM1577" i="16"/>
  <c r="AR1577" i="16" s="1"/>
  <c r="AM1576" i="16"/>
  <c r="AR1576" i="16" s="1"/>
  <c r="AM1575" i="16"/>
  <c r="AR1575" i="16" s="1"/>
  <c r="AM1562" i="16"/>
  <c r="AR1562" i="16" s="1"/>
  <c r="AM1561" i="16"/>
  <c r="AR1561" i="16" s="1"/>
  <c r="AM1560" i="16"/>
  <c r="AR1560" i="16" s="1"/>
  <c r="AM1547" i="16"/>
  <c r="AR1547" i="16" s="1"/>
  <c r="AM1546" i="16"/>
  <c r="AR1546" i="16" s="1"/>
  <c r="AM1538" i="16"/>
  <c r="AR1538" i="16" s="1"/>
  <c r="AM1537" i="16"/>
  <c r="AR1537" i="16" s="1"/>
  <c r="AM1536" i="16"/>
  <c r="AR1536" i="16" s="1"/>
  <c r="AM1535" i="16"/>
  <c r="AR1535" i="16" s="1"/>
  <c r="AM1533" i="16"/>
  <c r="AR1533" i="16" s="1"/>
  <c r="AM1532" i="16"/>
  <c r="AR1532" i="16" s="1"/>
  <c r="AM1519" i="16"/>
  <c r="AR1519" i="16" s="1"/>
  <c r="AM1518" i="16"/>
  <c r="AR1518" i="16" s="1"/>
  <c r="AM1517" i="16"/>
  <c r="AR1517" i="16" s="1"/>
  <c r="AM1516" i="16"/>
  <c r="AR1516" i="16" s="1"/>
  <c r="AM1514" i="16"/>
  <c r="AR1514" i="16" s="1"/>
  <c r="AM1513" i="16"/>
  <c r="AM1498" i="16"/>
  <c r="AR1498" i="16" s="1"/>
  <c r="AM1497" i="16"/>
  <c r="AR1497" i="16" s="1"/>
  <c r="AM1496" i="16"/>
  <c r="AR1496" i="16" s="1"/>
  <c r="AM1495" i="16"/>
  <c r="AR1495" i="16" s="1"/>
  <c r="AM1494" i="16"/>
  <c r="AR1494" i="16" s="1"/>
  <c r="AM1493" i="16"/>
  <c r="AR1493" i="16" s="1"/>
  <c r="AM1492" i="16"/>
  <c r="AR1492" i="16" s="1"/>
  <c r="AM1491" i="16"/>
  <c r="AR1491" i="16" s="1"/>
  <c r="AM1487" i="16"/>
  <c r="AR1487" i="16" s="1"/>
  <c r="AM1486" i="16"/>
  <c r="AR1486" i="16" s="1"/>
  <c r="AM1483" i="16"/>
  <c r="AR1483" i="16" s="1"/>
  <c r="AM1482" i="16"/>
  <c r="AR1482" i="16" s="1"/>
  <c r="AM1480" i="16"/>
  <c r="AM1478" i="16"/>
  <c r="AM1476" i="16"/>
  <c r="AR1476" i="16" s="1"/>
  <c r="AM1475" i="16"/>
  <c r="AR1475" i="16" s="1"/>
  <c r="AM1474" i="16"/>
  <c r="AR1474" i="16" s="1"/>
  <c r="AM1471" i="16"/>
  <c r="AM1468" i="16"/>
  <c r="AR1468" i="16" s="1"/>
  <c r="AM1467" i="16"/>
  <c r="AR1467" i="16" s="1"/>
  <c r="AM1466" i="16"/>
  <c r="AR1466" i="16" s="1"/>
  <c r="AM1464" i="16"/>
  <c r="AM1461" i="16"/>
  <c r="AR1461" i="16" s="1"/>
  <c r="AM1460" i="16"/>
  <c r="AR1460" i="16" s="1"/>
  <c r="AM1459" i="16"/>
  <c r="AR1459" i="16" s="1"/>
  <c r="AM1458" i="16"/>
  <c r="AR1458" i="16" s="1"/>
  <c r="AM1457" i="16"/>
  <c r="AR1457" i="16" s="1"/>
  <c r="AM1456" i="16"/>
  <c r="AR1456" i="16" s="1"/>
  <c r="AM1454" i="16"/>
  <c r="AM1444" i="16"/>
  <c r="AR1444" i="16" s="1"/>
  <c r="AM1441" i="16"/>
  <c r="AM1438" i="16"/>
  <c r="AM1435" i="16"/>
  <c r="AM1433" i="16"/>
  <c r="AR1433" i="16" s="1"/>
  <c r="AM1432" i="16"/>
  <c r="AR1432" i="16" s="1"/>
  <c r="AM1431" i="16"/>
  <c r="AR1431" i="16" s="1"/>
  <c r="AM1430" i="16"/>
  <c r="AR1430" i="16" s="1"/>
  <c r="AM1427" i="16"/>
  <c r="AR1427" i="16" s="1"/>
  <c r="AM1426" i="16"/>
  <c r="AR1426" i="16" s="1"/>
  <c r="AM1424" i="16"/>
  <c r="AM1422" i="16"/>
  <c r="AR1422" i="16" s="1"/>
  <c r="AM1421" i="16"/>
  <c r="AR1421" i="16" s="1"/>
  <c r="AM1418" i="16"/>
  <c r="AM1416" i="16"/>
  <c r="AM1413" i="16"/>
  <c r="AR1413" i="16" s="1"/>
  <c r="AM1412" i="16"/>
  <c r="AR1412" i="16" s="1"/>
  <c r="AM1411" i="16"/>
  <c r="AR1411" i="16" s="1"/>
  <c r="AM1409" i="16"/>
  <c r="AM1407" i="16"/>
  <c r="AM1404" i="16"/>
  <c r="AR1404" i="16" s="1"/>
  <c r="AM1403" i="16"/>
  <c r="AR1403" i="16" s="1"/>
  <c r="AM1402" i="16"/>
  <c r="AR1402" i="16" s="1"/>
  <c r="AM1401" i="16"/>
  <c r="AR1401" i="16" s="1"/>
  <c r="AM1400" i="16"/>
  <c r="AR1400" i="16" s="1"/>
  <c r="AM1391" i="16"/>
  <c r="AR1391" i="16" s="1"/>
  <c r="AM1390" i="16"/>
  <c r="AR1390" i="16" s="1"/>
  <c r="AM1387" i="16"/>
  <c r="AR1387" i="16" s="1"/>
  <c r="AM1386" i="16"/>
  <c r="AR1386" i="16" s="1"/>
  <c r="AM1385" i="16"/>
  <c r="AR1385" i="16" s="1"/>
  <c r="AM1384" i="16"/>
  <c r="AR1384" i="16" s="1"/>
  <c r="AM1383" i="16"/>
  <c r="AR1383" i="16" s="1"/>
  <c r="AM1382" i="16"/>
  <c r="AR1382" i="16" s="1"/>
  <c r="AM1381" i="16"/>
  <c r="AR1381" i="16" s="1"/>
  <c r="AM1380" i="16"/>
  <c r="AR1380" i="16" s="1"/>
  <c r="AM1379" i="16"/>
  <c r="AR1379" i="16" s="1"/>
  <c r="AM1378" i="16"/>
  <c r="AR1378" i="16" s="1"/>
  <c r="AM1377" i="16"/>
  <c r="AR1377" i="16" s="1"/>
  <c r="AM1376" i="16"/>
  <c r="AR1376" i="16" s="1"/>
  <c r="AM1374" i="16"/>
  <c r="AR1374" i="16" s="1"/>
  <c r="AM1373" i="16"/>
  <c r="AR1373" i="16" s="1"/>
  <c r="AM1372" i="16"/>
  <c r="AR1372" i="16" s="1"/>
  <c r="AM1371" i="16"/>
  <c r="AR1371" i="16" s="1"/>
  <c r="AM1370" i="16"/>
  <c r="AR1370" i="16" s="1"/>
  <c r="AM1368" i="16"/>
  <c r="AR1368" i="16" s="1"/>
  <c r="AM1367" i="16"/>
  <c r="AR1367" i="16" s="1"/>
  <c r="AM1366" i="16"/>
  <c r="AR1366" i="16" s="1"/>
  <c r="AM1365" i="16"/>
  <c r="AR1365" i="16" s="1"/>
  <c r="AM1364" i="16"/>
  <c r="AR1364" i="16" s="1"/>
  <c r="AM1363" i="16"/>
  <c r="AR1363" i="16" s="1"/>
  <c r="AM1362" i="16"/>
  <c r="AR1362" i="16" s="1"/>
  <c r="AM1358" i="16"/>
  <c r="AR1358" i="16" s="1"/>
  <c r="AM1357" i="16"/>
  <c r="AR1357" i="16" s="1"/>
  <c r="AM1355" i="16"/>
  <c r="AR1355" i="16" s="1"/>
  <c r="AM1354" i="16"/>
  <c r="AR1354" i="16" s="1"/>
  <c r="AM1353" i="16"/>
  <c r="AR1353" i="16" s="1"/>
  <c r="AM1352" i="16"/>
  <c r="AR1352" i="16" s="1"/>
  <c r="AM1351" i="16"/>
  <c r="AR1351" i="16" s="1"/>
  <c r="AM1349" i="16"/>
  <c r="AL1347" i="16"/>
  <c r="AM1347" i="16" s="1"/>
  <c r="AR1347" i="16" s="1"/>
  <c r="AM1346" i="16"/>
  <c r="AR1346" i="16" s="1"/>
  <c r="AM1345" i="16"/>
  <c r="AR1345" i="16" s="1"/>
  <c r="AM1344" i="16"/>
  <c r="AR1344" i="16" s="1"/>
  <c r="AM1343" i="16"/>
  <c r="AR1343" i="16" s="1"/>
  <c r="AM1342" i="16"/>
  <c r="AR1342" i="16" s="1"/>
  <c r="AM1337" i="16"/>
  <c r="AR1337" i="16" s="1"/>
  <c r="AM1336" i="16"/>
  <c r="AR1336" i="16" s="1"/>
  <c r="AM1334" i="16"/>
  <c r="AR1334" i="16" s="1"/>
  <c r="AM1333" i="16"/>
  <c r="AR1333" i="16" s="1"/>
  <c r="AM1330" i="16"/>
  <c r="AM1328" i="16"/>
  <c r="AR1328" i="16" s="1"/>
  <c r="AM1327" i="16"/>
  <c r="AR1327" i="16" s="1"/>
  <c r="AM1326" i="16"/>
  <c r="AR1326" i="16" s="1"/>
  <c r="AM1324" i="16"/>
  <c r="AM1322" i="16"/>
  <c r="AR1322" i="16" s="1"/>
  <c r="AM1321" i="16"/>
  <c r="AR1321" i="16" s="1"/>
  <c r="AM1320" i="16"/>
  <c r="AR1320" i="16" s="1"/>
  <c r="AM1319" i="16"/>
  <c r="AR1319" i="16" s="1"/>
  <c r="AM1318" i="16"/>
  <c r="AR1318" i="16" s="1"/>
  <c r="AM1315" i="16"/>
  <c r="AR1315" i="16" s="1"/>
  <c r="AM1313" i="16"/>
  <c r="AR1313" i="16" s="1"/>
  <c r="AM1312" i="16"/>
  <c r="AR1312" i="16" s="1"/>
  <c r="AM1311" i="16"/>
  <c r="AR1311" i="16" s="1"/>
  <c r="AM1310" i="16"/>
  <c r="AR1310" i="16" s="1"/>
  <c r="AM1285" i="16"/>
  <c r="AR1285" i="16" s="1"/>
  <c r="AM1284" i="16"/>
  <c r="AR1284" i="16" s="1"/>
  <c r="AM1283" i="16"/>
  <c r="AR1283" i="16" s="1"/>
  <c r="AM1282" i="16"/>
  <c r="AR1282" i="16" s="1"/>
  <c r="AM1281" i="16"/>
  <c r="AR1281" i="16" s="1"/>
  <c r="AM1280" i="16"/>
  <c r="AR1280" i="16" s="1"/>
  <c r="AM1278" i="16"/>
  <c r="AR1278" i="16" s="1"/>
  <c r="AM1277" i="16"/>
  <c r="AR1277" i="16" s="1"/>
  <c r="AM1276" i="16"/>
  <c r="AR1276" i="16" s="1"/>
  <c r="AM1275" i="16"/>
  <c r="AR1275" i="16" s="1"/>
  <c r="AM1274" i="16"/>
  <c r="AR1274" i="16" s="1"/>
  <c r="AM1273" i="16"/>
  <c r="AR1273" i="16" s="1"/>
  <c r="AM1271" i="16"/>
  <c r="AR1271" i="16" s="1"/>
  <c r="AM1270" i="16"/>
  <c r="AR1270" i="16" s="1"/>
  <c r="AM1269" i="16"/>
  <c r="AR1269" i="16" s="1"/>
  <c r="AM1266" i="16"/>
  <c r="AR1266" i="16" s="1"/>
  <c r="AM1265" i="16"/>
  <c r="AR1265" i="16" s="1"/>
  <c r="AM1263" i="16"/>
  <c r="AM1261" i="16"/>
  <c r="AR1261" i="16" s="1"/>
  <c r="AM1260" i="16"/>
  <c r="AR1260" i="16" s="1"/>
  <c r="AM1257" i="16"/>
  <c r="AM1255" i="16"/>
  <c r="AM1253" i="16"/>
  <c r="AM1250" i="16"/>
  <c r="AM1249" i="16" s="1"/>
  <c r="AM1248" i="16" s="1"/>
  <c r="AR1248" i="16" s="1"/>
  <c r="AM1247" i="16"/>
  <c r="AM1244" i="16"/>
  <c r="AM1241" i="16"/>
  <c r="AM1238" i="16"/>
  <c r="AM1235" i="16"/>
  <c r="AM1233" i="16"/>
  <c r="AR1233" i="16" s="1"/>
  <c r="AM1232" i="16"/>
  <c r="AM1229" i="16"/>
  <c r="AR1229" i="16" s="1"/>
  <c r="AM1228" i="16"/>
  <c r="AM1225" i="16"/>
  <c r="AR1225" i="16" s="1"/>
  <c r="AM1224" i="16"/>
  <c r="AR1224" i="16" s="1"/>
  <c r="AM1223" i="16"/>
  <c r="AR1223" i="16" s="1"/>
  <c r="AM1222" i="16"/>
  <c r="AR1222" i="16" s="1"/>
  <c r="AM1220" i="16"/>
  <c r="AM1217" i="16"/>
  <c r="AM1215" i="16"/>
  <c r="AM1213" i="16"/>
  <c r="AR1213" i="16" s="1"/>
  <c r="AM1212" i="16"/>
  <c r="AR1212" i="16" s="1"/>
  <c r="AM1210" i="16"/>
  <c r="AR1210" i="16" s="1"/>
  <c r="AM1209" i="16"/>
  <c r="AR1209" i="16" s="1"/>
  <c r="AM1206" i="16"/>
  <c r="AR1206" i="16" s="1"/>
  <c r="AM1205" i="16"/>
  <c r="AR1205" i="16" s="1"/>
  <c r="AM1204" i="16"/>
  <c r="AR1204" i="16" s="1"/>
  <c r="AM1203" i="16"/>
  <c r="AR1203" i="16" s="1"/>
  <c r="AM1201" i="16"/>
  <c r="AM1198" i="16"/>
  <c r="AR1198" i="16" s="1"/>
  <c r="AM1197" i="16"/>
  <c r="AR1197" i="16" s="1"/>
  <c r="AM1196" i="16"/>
  <c r="AR1196" i="16" s="1"/>
  <c r="AM1194" i="16"/>
  <c r="AM1192" i="16"/>
  <c r="AM1190" i="16"/>
  <c r="AR1190" i="16" s="1"/>
  <c r="AM1189" i="16"/>
  <c r="AR1189" i="16" s="1"/>
  <c r="AM1188" i="16"/>
  <c r="AR1188" i="16" s="1"/>
  <c r="AM1185" i="16"/>
  <c r="AR1185" i="16" s="1"/>
  <c r="AM1184" i="16"/>
  <c r="AR1184" i="16" s="1"/>
  <c r="AM1183" i="16"/>
  <c r="AR1183" i="16" s="1"/>
  <c r="AM1181" i="16"/>
  <c r="AM1179" i="16"/>
  <c r="AR1179" i="16" s="1"/>
  <c r="AM1178" i="16"/>
  <c r="AR1178" i="16" s="1"/>
  <c r="AM1177" i="16"/>
  <c r="AR1177" i="16" s="1"/>
  <c r="AM1176" i="16"/>
  <c r="AR1176" i="16" s="1"/>
  <c r="AM1173" i="16"/>
  <c r="AR1173" i="16" s="1"/>
  <c r="AM1172" i="16"/>
  <c r="AR1172" i="16" s="1"/>
  <c r="AM1171" i="16"/>
  <c r="AR1171" i="16" s="1"/>
  <c r="AM1169" i="16"/>
  <c r="AR1169" i="16" s="1"/>
  <c r="AM1168" i="16"/>
  <c r="AR1168" i="16" s="1"/>
  <c r="AM1165" i="16"/>
  <c r="AR1165" i="16" s="1"/>
  <c r="AM1164" i="16"/>
  <c r="AR1164" i="16" s="1"/>
  <c r="AM1163" i="16"/>
  <c r="AR1163" i="16" s="1"/>
  <c r="AM1162" i="16"/>
  <c r="AR1162" i="16" s="1"/>
  <c r="AM1160" i="16"/>
  <c r="AR1160" i="16" s="1"/>
  <c r="AM1159" i="16"/>
  <c r="AR1159" i="16" s="1"/>
  <c r="AM1158" i="16"/>
  <c r="AR1158" i="16" s="1"/>
  <c r="AM1157" i="16"/>
  <c r="AR1157" i="16" s="1"/>
  <c r="AM1156" i="16"/>
  <c r="AR1156" i="16" s="1"/>
  <c r="AM1155" i="16"/>
  <c r="AR1155" i="16" s="1"/>
  <c r="AM1150" i="16"/>
  <c r="AR1150" i="16" s="1"/>
  <c r="AM1149" i="16"/>
  <c r="AR1149" i="16" s="1"/>
  <c r="AM1148" i="16"/>
  <c r="AR1148" i="16" s="1"/>
  <c r="AM1147" i="16"/>
  <c r="AR1147" i="16" s="1"/>
  <c r="AM1146" i="16"/>
  <c r="AR1146" i="16" s="1"/>
  <c r="AM1145" i="16"/>
  <c r="AR1145" i="16" s="1"/>
  <c r="AM1144" i="16"/>
  <c r="AR1144" i="16" s="1"/>
  <c r="AM1143" i="16"/>
  <c r="AR1143" i="16" s="1"/>
  <c r="AM1141" i="16"/>
  <c r="AR1141" i="16" s="1"/>
  <c r="AM1140" i="16"/>
  <c r="AR1140" i="16" s="1"/>
  <c r="AM1139" i="16"/>
  <c r="AR1139" i="16" s="1"/>
  <c r="AM1136" i="16"/>
  <c r="AR1136" i="16" s="1"/>
  <c r="AM1135" i="16"/>
  <c r="AR1135" i="16" s="1"/>
  <c r="AM1134" i="16"/>
  <c r="AR1134" i="16" s="1"/>
  <c r="AM1133" i="16"/>
  <c r="AR1133" i="16" s="1"/>
  <c r="AM1132" i="16"/>
  <c r="AR1132" i="16" s="1"/>
  <c r="AM1130" i="16"/>
  <c r="AR1130" i="16" s="1"/>
  <c r="AM1129" i="16"/>
  <c r="AR1129" i="16" s="1"/>
  <c r="AM1128" i="16"/>
  <c r="AR1128" i="16" s="1"/>
  <c r="AM1125" i="16"/>
  <c r="AR1125" i="16" s="1"/>
  <c r="AM1124" i="16"/>
  <c r="AR1124" i="16" s="1"/>
  <c r="AM1123" i="16"/>
  <c r="AR1123" i="16" s="1"/>
  <c r="AM1122" i="16"/>
  <c r="AR1122" i="16" s="1"/>
  <c r="AM1121" i="16"/>
  <c r="AR1121" i="16" s="1"/>
  <c r="AM1119" i="16"/>
  <c r="AR1119" i="16" s="1"/>
  <c r="AM1118" i="16"/>
  <c r="AR1118" i="16" s="1"/>
  <c r="AM1117" i="16"/>
  <c r="AR1117" i="16" s="1"/>
  <c r="AM1114" i="16"/>
  <c r="AR1114" i="16" s="1"/>
  <c r="AM1113" i="16"/>
  <c r="AR1113" i="16" s="1"/>
  <c r="AM1112" i="16"/>
  <c r="AR1112" i="16" s="1"/>
  <c r="AM1109" i="16"/>
  <c r="AR1109" i="16" s="1"/>
  <c r="AM1108" i="16"/>
  <c r="AR1108" i="16" s="1"/>
  <c r="AM1107" i="16"/>
  <c r="AR1107" i="16" s="1"/>
  <c r="AM1104" i="16"/>
  <c r="AR1104" i="16" s="1"/>
  <c r="AM1103" i="16"/>
  <c r="AR1103" i="16" s="1"/>
  <c r="AM1102" i="16"/>
  <c r="AR1102" i="16" s="1"/>
  <c r="AM1099" i="16"/>
  <c r="AR1099" i="16" s="1"/>
  <c r="AM1098" i="16"/>
  <c r="AR1098" i="16" s="1"/>
  <c r="AM1097" i="16"/>
  <c r="AR1097" i="16" s="1"/>
  <c r="AM1094" i="16"/>
  <c r="AR1094" i="16" s="1"/>
  <c r="AM1093" i="16"/>
  <c r="AR1093" i="16" s="1"/>
  <c r="AM1092" i="16"/>
  <c r="AM1089" i="16"/>
  <c r="AR1089" i="16" s="1"/>
  <c r="AM1088" i="16"/>
  <c r="AR1088" i="16" s="1"/>
  <c r="AM1087" i="16"/>
  <c r="AR1087" i="16" s="1"/>
  <c r="AM1084" i="16"/>
  <c r="AR1084" i="16" s="1"/>
  <c r="AM1083" i="16"/>
  <c r="AR1083" i="16" s="1"/>
  <c r="AM1082" i="16"/>
  <c r="AR1082" i="16" s="1"/>
  <c r="AM1079" i="16"/>
  <c r="AR1079" i="16" s="1"/>
  <c r="AM1078" i="16"/>
  <c r="AR1078" i="16" s="1"/>
  <c r="AM1077" i="16"/>
  <c r="AR1077" i="16" s="1"/>
  <c r="AM1074" i="16"/>
  <c r="AR1074" i="16" s="1"/>
  <c r="AM1073" i="16"/>
  <c r="AR1073" i="16" s="1"/>
  <c r="AM1072" i="16"/>
  <c r="AR1072" i="16" s="1"/>
  <c r="AM1069" i="16"/>
  <c r="AR1069" i="16" s="1"/>
  <c r="AM1068" i="16"/>
  <c r="AR1068" i="16" s="1"/>
  <c r="AM1067" i="16"/>
  <c r="AR1067" i="16" s="1"/>
  <c r="AM1064" i="16"/>
  <c r="AR1064" i="16" s="1"/>
  <c r="AM1063" i="16"/>
  <c r="AR1063" i="16" s="1"/>
  <c r="AM1062" i="16"/>
  <c r="AR1062" i="16" s="1"/>
  <c r="AM1059" i="16"/>
  <c r="AR1059" i="16" s="1"/>
  <c r="AM1058" i="16"/>
  <c r="AR1058" i="16" s="1"/>
  <c r="AM1057" i="16"/>
  <c r="AR1057" i="16" s="1"/>
  <c r="AM1054" i="16"/>
  <c r="AR1054" i="16" s="1"/>
  <c r="AM1053" i="16"/>
  <c r="AR1053" i="16" s="1"/>
  <c r="AM1052" i="16"/>
  <c r="AR1052" i="16" s="1"/>
  <c r="AM1049" i="16"/>
  <c r="AR1049" i="16" s="1"/>
  <c r="AM1048" i="16"/>
  <c r="AR1048" i="16" s="1"/>
  <c r="AM1047" i="16"/>
  <c r="AR1047" i="16" s="1"/>
  <c r="AM1044" i="16"/>
  <c r="AR1044" i="16" s="1"/>
  <c r="AM1043" i="16"/>
  <c r="AR1043" i="16" s="1"/>
  <c r="AM1042" i="16"/>
  <c r="AM1039" i="16"/>
  <c r="AR1039" i="16" s="1"/>
  <c r="AM1038" i="16"/>
  <c r="AR1038" i="16" s="1"/>
  <c r="AM1037" i="16"/>
  <c r="AR1037" i="16" s="1"/>
  <c r="AM1034" i="16"/>
  <c r="AR1034" i="16" s="1"/>
  <c r="AM1033" i="16"/>
  <c r="AR1033" i="16" s="1"/>
  <c r="AM1032" i="16"/>
  <c r="AR1032" i="16" s="1"/>
  <c r="AM1029" i="16"/>
  <c r="AR1029" i="16" s="1"/>
  <c r="AM1028" i="16"/>
  <c r="AR1028" i="16" s="1"/>
  <c r="AM1027" i="16"/>
  <c r="AR1027" i="16" s="1"/>
  <c r="AM1024" i="16"/>
  <c r="AR1024" i="16" s="1"/>
  <c r="AM1023" i="16"/>
  <c r="AR1023" i="16" s="1"/>
  <c r="AM1022" i="16"/>
  <c r="AR1022" i="16" s="1"/>
  <c r="AM1019" i="16"/>
  <c r="AR1019" i="16" s="1"/>
  <c r="AM1018" i="16"/>
  <c r="AR1018" i="16" s="1"/>
  <c r="AM1017" i="16"/>
  <c r="AR1017" i="16" s="1"/>
  <c r="AM1014" i="16"/>
  <c r="AR1014" i="16" s="1"/>
  <c r="AM1013" i="16"/>
  <c r="AR1013" i="16" s="1"/>
  <c r="AM1012" i="16"/>
  <c r="AR1012" i="16" s="1"/>
  <c r="AM1011" i="16"/>
  <c r="AR1011" i="16" s="1"/>
  <c r="AM1010" i="16"/>
  <c r="AR1010" i="16" s="1"/>
  <c r="AM1009" i="16"/>
  <c r="AR1009" i="16" s="1"/>
  <c r="AM1008" i="16"/>
  <c r="AR1008" i="16" s="1"/>
  <c r="AM1007" i="16"/>
  <c r="AR1007" i="16" s="1"/>
  <c r="AL1005" i="16"/>
  <c r="AM1005" i="16" s="1"/>
  <c r="AR1005" i="16" s="1"/>
  <c r="AM1004" i="16"/>
  <c r="AR1004" i="16" s="1"/>
  <c r="AM1003" i="16"/>
  <c r="AR1003" i="16" s="1"/>
  <c r="AM1000" i="16"/>
  <c r="AR1000" i="16" s="1"/>
  <c r="AM999" i="16"/>
  <c r="AR999" i="16" s="1"/>
  <c r="AM998" i="16"/>
  <c r="AR998" i="16" s="1"/>
  <c r="AM997" i="16"/>
  <c r="AR997" i="16" s="1"/>
  <c r="AM996" i="16"/>
  <c r="AR996" i="16" s="1"/>
  <c r="AM995" i="16"/>
  <c r="AR995" i="16" s="1"/>
  <c r="AM994" i="16"/>
  <c r="AR994" i="16" s="1"/>
  <c r="AM993" i="16"/>
  <c r="AR993" i="16" s="1"/>
  <c r="AM991" i="16"/>
  <c r="AR991" i="16" s="1"/>
  <c r="AM990" i="16"/>
  <c r="AR990" i="16" s="1"/>
  <c r="AM989" i="16"/>
  <c r="AR989" i="16" s="1"/>
  <c r="AM986" i="16"/>
  <c r="AR986" i="16" s="1"/>
  <c r="AM985" i="16"/>
  <c r="AR985" i="16" s="1"/>
  <c r="AM984" i="16"/>
  <c r="AR984" i="16" s="1"/>
  <c r="AM983" i="16"/>
  <c r="AR983" i="16" s="1"/>
  <c r="AM982" i="16"/>
  <c r="AR982" i="16" s="1"/>
  <c r="AM981" i="16"/>
  <c r="AR981" i="16" s="1"/>
  <c r="AM979" i="16"/>
  <c r="AR979" i="16" s="1"/>
  <c r="AM978" i="16"/>
  <c r="AR978" i="16" s="1"/>
  <c r="AM977" i="16"/>
  <c r="AR977" i="16" s="1"/>
  <c r="AM974" i="16"/>
  <c r="AR974" i="16" s="1"/>
  <c r="AM973" i="16"/>
  <c r="AR973" i="16" s="1"/>
  <c r="AM972" i="16"/>
  <c r="AR972" i="16" s="1"/>
  <c r="AM971" i="16"/>
  <c r="AR971" i="16" s="1"/>
  <c r="AM970" i="16"/>
  <c r="AR970" i="16" s="1"/>
  <c r="AM969" i="16"/>
  <c r="AR969" i="16" s="1"/>
  <c r="AM968" i="16"/>
  <c r="AR968" i="16" s="1"/>
  <c r="AM966" i="16"/>
  <c r="AR966" i="16" s="1"/>
  <c r="AM965" i="16"/>
  <c r="AR965" i="16" s="1"/>
  <c r="AM964" i="16"/>
  <c r="AR964" i="16" s="1"/>
  <c r="AL961" i="16"/>
  <c r="AM960" i="16"/>
  <c r="AR960" i="16" s="1"/>
  <c r="AL959" i="16"/>
  <c r="AM959" i="16" s="1"/>
  <c r="AR959" i="16" s="1"/>
  <c r="AM958" i="16"/>
  <c r="AR958" i="16" s="1"/>
  <c r="AM957" i="16"/>
  <c r="AR957" i="16" s="1"/>
  <c r="AM956" i="16"/>
  <c r="AR956" i="16" s="1"/>
  <c r="AM954" i="16"/>
  <c r="AR954" i="16" s="1"/>
  <c r="AM953" i="16"/>
  <c r="AR953" i="16" s="1"/>
  <c r="AM949" i="16"/>
  <c r="AR949" i="16" s="1"/>
  <c r="AM948" i="16"/>
  <c r="AR948" i="16" s="1"/>
  <c r="AM947" i="16"/>
  <c r="AR947" i="16" s="1"/>
  <c r="AM946" i="16"/>
  <c r="AR946" i="16" s="1"/>
  <c r="AM945" i="16"/>
  <c r="AR945" i="16" s="1"/>
  <c r="AM943" i="16"/>
  <c r="AR943" i="16" s="1"/>
  <c r="AM942" i="16"/>
  <c r="AR942" i="16" s="1"/>
  <c r="AM941" i="16"/>
  <c r="AM937" i="16"/>
  <c r="AR937" i="16" s="1"/>
  <c r="AL936" i="16"/>
  <c r="AM936" i="16" s="1"/>
  <c r="AR936" i="16" s="1"/>
  <c r="AM935" i="16"/>
  <c r="AR935" i="16" s="1"/>
  <c r="AM934" i="16"/>
  <c r="AR934" i="16" s="1"/>
  <c r="AM933" i="16"/>
  <c r="AR933" i="16" s="1"/>
  <c r="AM931" i="16"/>
  <c r="AR931" i="16" s="1"/>
  <c r="AM930" i="16"/>
  <c r="AR930" i="16" s="1"/>
  <c r="AM926" i="16"/>
  <c r="AR926" i="16" s="1"/>
  <c r="AM925" i="16"/>
  <c r="AR925" i="16" s="1"/>
  <c r="AM924" i="16"/>
  <c r="AR924" i="16" s="1"/>
  <c r="AM923" i="16"/>
  <c r="AR923" i="16" s="1"/>
  <c r="AM922" i="16"/>
  <c r="AR922" i="16" s="1"/>
  <c r="AM920" i="16"/>
  <c r="AR920" i="16" s="1"/>
  <c r="AM919" i="16"/>
  <c r="AR919" i="16" s="1"/>
  <c r="AM918" i="16"/>
  <c r="AR918" i="16" s="1"/>
  <c r="AM914" i="16"/>
  <c r="AR914" i="16" s="1"/>
  <c r="AM913" i="16"/>
  <c r="AR913" i="16" s="1"/>
  <c r="AM912" i="16"/>
  <c r="AR912" i="16" s="1"/>
  <c r="AM911" i="16"/>
  <c r="AR911" i="16" s="1"/>
  <c r="AM910" i="16"/>
  <c r="AR910" i="16" s="1"/>
  <c r="AM909" i="16"/>
  <c r="AR909" i="16" s="1"/>
  <c r="AM908" i="16"/>
  <c r="AR908" i="16" s="1"/>
  <c r="AM906" i="16"/>
  <c r="AR906" i="16" s="1"/>
  <c r="AM905" i="16"/>
  <c r="AR905" i="16" s="1"/>
  <c r="AM904" i="16"/>
  <c r="AM900" i="16"/>
  <c r="AR900" i="16" s="1"/>
  <c r="AL899" i="16"/>
  <c r="AM899" i="16" s="1"/>
  <c r="AR899" i="16" s="1"/>
  <c r="AL898" i="16"/>
  <c r="AM898" i="16" s="1"/>
  <c r="AR898" i="16" s="1"/>
  <c r="AM897" i="16"/>
  <c r="AR897" i="16" s="1"/>
  <c r="AM896" i="16"/>
  <c r="AR896" i="16" s="1"/>
  <c r="AM895" i="16"/>
  <c r="AR895" i="16" s="1"/>
  <c r="AM894" i="16"/>
  <c r="AR894" i="16" s="1"/>
  <c r="AM892" i="16"/>
  <c r="AR892" i="16" s="1"/>
  <c r="AM891" i="16"/>
  <c r="AR891" i="16" s="1"/>
  <c r="AM890" i="16"/>
  <c r="AR890" i="16" s="1"/>
  <c r="AM886" i="16"/>
  <c r="AR886" i="16" s="1"/>
  <c r="AM885" i="16"/>
  <c r="AR885" i="16" s="1"/>
  <c r="AL884" i="16"/>
  <c r="AM884" i="16" s="1"/>
  <c r="AR884" i="16" s="1"/>
  <c r="AM883" i="16"/>
  <c r="AR883" i="16" s="1"/>
  <c r="AM882" i="16"/>
  <c r="AR882" i="16" s="1"/>
  <c r="AM881" i="16"/>
  <c r="AR881" i="16" s="1"/>
  <c r="AM880" i="16"/>
  <c r="AR880" i="16" s="1"/>
  <c r="AM878" i="16"/>
  <c r="AR878" i="16" s="1"/>
  <c r="AM877" i="16"/>
  <c r="AR877" i="16" s="1"/>
  <c r="AM876" i="16"/>
  <c r="AR876" i="16" s="1"/>
  <c r="AM871" i="16"/>
  <c r="AR871" i="16" s="1"/>
  <c r="AM870" i="16"/>
  <c r="AR870" i="16" s="1"/>
  <c r="AM869" i="16"/>
  <c r="AR869" i="16" s="1"/>
  <c r="AM868" i="16"/>
  <c r="AR868" i="16" s="1"/>
  <c r="AM867" i="16"/>
  <c r="AR867" i="16" s="1"/>
  <c r="AM866" i="16"/>
  <c r="AR866" i="16" s="1"/>
  <c r="AM865" i="16"/>
  <c r="AR865" i="16" s="1"/>
  <c r="AM864" i="16"/>
  <c r="AR864" i="16" s="1"/>
  <c r="AM862" i="16"/>
  <c r="AR862" i="16" s="1"/>
  <c r="AM861" i="16"/>
  <c r="AR861" i="16" s="1"/>
  <c r="AM860" i="16"/>
  <c r="AR860" i="16" s="1"/>
  <c r="AM856" i="16"/>
  <c r="AR856" i="16" s="1"/>
  <c r="AM855" i="16"/>
  <c r="AR855" i="16" s="1"/>
  <c r="AM854" i="16"/>
  <c r="AR854" i="16" s="1"/>
  <c r="AM853" i="16"/>
  <c r="AR853" i="16" s="1"/>
  <c r="AM852" i="16"/>
  <c r="AR852" i="16" s="1"/>
  <c r="AL851" i="16"/>
  <c r="AM851" i="16" s="1"/>
  <c r="AR851" i="16" s="1"/>
  <c r="AM850" i="16"/>
  <c r="AR850" i="16" s="1"/>
  <c r="AM849" i="16"/>
  <c r="AR849" i="16" s="1"/>
  <c r="AM847" i="16"/>
  <c r="AR847" i="16" s="1"/>
  <c r="AM846" i="16"/>
  <c r="AR846" i="16" s="1"/>
  <c r="AM845" i="16"/>
  <c r="AR845" i="16" s="1"/>
  <c r="AM841" i="16"/>
  <c r="AR841" i="16" s="1"/>
  <c r="AM840" i="16"/>
  <c r="AR840" i="16" s="1"/>
  <c r="AM839" i="16"/>
  <c r="AR839" i="16" s="1"/>
  <c r="AM838" i="16"/>
  <c r="AR838" i="16" s="1"/>
  <c r="AM837" i="16"/>
  <c r="AR837" i="16" s="1"/>
  <c r="AM835" i="16"/>
  <c r="AR835" i="16" s="1"/>
  <c r="AM834" i="16"/>
  <c r="AR834" i="16" s="1"/>
  <c r="AM833" i="16"/>
  <c r="AR833" i="16" s="1"/>
  <c r="AM829" i="16"/>
  <c r="AR829" i="16" s="1"/>
  <c r="AM828" i="16"/>
  <c r="AR828" i="16" s="1"/>
  <c r="AM827" i="16"/>
  <c r="AR827" i="16" s="1"/>
  <c r="AM826" i="16"/>
  <c r="AR826" i="16" s="1"/>
  <c r="AM825" i="16"/>
  <c r="AR825" i="16" s="1"/>
  <c r="AM823" i="16"/>
  <c r="AR823" i="16" s="1"/>
  <c r="AM822" i="16"/>
  <c r="AR822" i="16" s="1"/>
  <c r="AM821" i="16"/>
  <c r="AR821" i="16" s="1"/>
  <c r="AM817" i="16"/>
  <c r="AR817" i="16" s="1"/>
  <c r="AM816" i="16"/>
  <c r="AR816" i="16" s="1"/>
  <c r="AM815" i="16"/>
  <c r="AR815" i="16" s="1"/>
  <c r="AM814" i="16"/>
  <c r="AR814" i="16" s="1"/>
  <c r="AM813" i="16"/>
  <c r="AR813" i="16" s="1"/>
  <c r="AM811" i="16"/>
  <c r="AR811" i="16" s="1"/>
  <c r="AM810" i="16"/>
  <c r="AR810" i="16" s="1"/>
  <c r="AM809" i="16"/>
  <c r="AR809" i="16" s="1"/>
  <c r="AM805" i="16"/>
  <c r="AR805" i="16" s="1"/>
  <c r="AM804" i="16"/>
  <c r="AR804" i="16" s="1"/>
  <c r="AM803" i="16"/>
  <c r="AR803" i="16" s="1"/>
  <c r="AM802" i="16"/>
  <c r="AR802" i="16" s="1"/>
  <c r="AM801" i="16"/>
  <c r="AR801" i="16" s="1"/>
  <c r="AM799" i="16"/>
  <c r="AR799" i="16" s="1"/>
  <c r="AM798" i="16"/>
  <c r="AR798" i="16" s="1"/>
  <c r="AM797" i="16"/>
  <c r="AR797" i="16" s="1"/>
  <c r="AM793" i="16"/>
  <c r="AR793" i="16" s="1"/>
  <c r="AM792" i="16"/>
  <c r="AR792" i="16" s="1"/>
  <c r="AM791" i="16"/>
  <c r="AR791" i="16" s="1"/>
  <c r="AM790" i="16"/>
  <c r="AR790" i="16" s="1"/>
  <c r="AM789" i="16"/>
  <c r="AR789" i="16" s="1"/>
  <c r="AM788" i="16"/>
  <c r="AR788" i="16" s="1"/>
  <c r="AM786" i="16"/>
  <c r="AR786" i="16" s="1"/>
  <c r="AM785" i="16"/>
  <c r="AM780" i="16"/>
  <c r="AR780" i="16" s="1"/>
  <c r="AM779" i="16"/>
  <c r="AR779" i="16" s="1"/>
  <c r="AM778" i="16"/>
  <c r="AR778" i="16" s="1"/>
  <c r="AM777" i="16"/>
  <c r="AR777" i="16" s="1"/>
  <c r="AM776" i="16"/>
  <c r="AR776" i="16" s="1"/>
  <c r="AM774" i="16"/>
  <c r="AR774" i="16" s="1"/>
  <c r="AM773" i="16"/>
  <c r="AR773" i="16" s="1"/>
  <c r="AM772" i="16"/>
  <c r="AR772" i="16" s="1"/>
  <c r="AM767" i="16"/>
  <c r="AR767" i="16" s="1"/>
  <c r="AM766" i="16"/>
  <c r="AR766" i="16" s="1"/>
  <c r="AM765" i="16"/>
  <c r="AR765" i="16" s="1"/>
  <c r="AM764" i="16"/>
  <c r="AR764" i="16" s="1"/>
  <c r="AM763" i="16"/>
  <c r="AR763" i="16" s="1"/>
  <c r="AM761" i="16"/>
  <c r="AR761" i="16" s="1"/>
  <c r="AM760" i="16"/>
  <c r="AR760" i="16" s="1"/>
  <c r="AM759" i="16"/>
  <c r="AR759" i="16" s="1"/>
  <c r="AM755" i="16"/>
  <c r="AR755" i="16" s="1"/>
  <c r="AM754" i="16"/>
  <c r="AR754" i="16" s="1"/>
  <c r="AM753" i="16"/>
  <c r="AR753" i="16" s="1"/>
  <c r="AM752" i="16"/>
  <c r="AR752" i="16" s="1"/>
  <c r="AM751" i="16"/>
  <c r="AR751" i="16" s="1"/>
  <c r="AM749" i="16"/>
  <c r="AR749" i="16" s="1"/>
  <c r="AM748" i="16"/>
  <c r="AR748" i="16" s="1"/>
  <c r="AM747" i="16"/>
  <c r="AR747" i="16" s="1"/>
  <c r="AM743" i="16"/>
  <c r="AR743" i="16" s="1"/>
  <c r="AM742" i="16"/>
  <c r="AR742" i="16" s="1"/>
  <c r="AM741" i="16"/>
  <c r="AR741" i="16" s="1"/>
  <c r="AM740" i="16"/>
  <c r="AR740" i="16" s="1"/>
  <c r="AM739" i="16"/>
  <c r="AR739" i="16" s="1"/>
  <c r="AM737" i="16"/>
  <c r="AR737" i="16" s="1"/>
  <c r="AM736" i="16"/>
  <c r="AR736" i="16" s="1"/>
  <c r="AM735" i="16"/>
  <c r="AR735" i="16" s="1"/>
  <c r="AM731" i="16"/>
  <c r="AR731" i="16" s="1"/>
  <c r="AM730" i="16"/>
  <c r="AR730" i="16" s="1"/>
  <c r="AM729" i="16"/>
  <c r="AR729" i="16" s="1"/>
  <c r="AM728" i="16"/>
  <c r="AR728" i="16" s="1"/>
  <c r="AM727" i="16"/>
  <c r="AR727" i="16" s="1"/>
  <c r="AM725" i="16"/>
  <c r="AR725" i="16" s="1"/>
  <c r="AM724" i="16"/>
  <c r="AR724" i="16" s="1"/>
  <c r="AM723" i="16"/>
  <c r="AR723" i="16" s="1"/>
  <c r="AM719" i="16"/>
  <c r="AR719" i="16" s="1"/>
  <c r="AM718" i="16"/>
  <c r="AR718" i="16" s="1"/>
  <c r="AM717" i="16"/>
  <c r="AR717" i="16" s="1"/>
  <c r="AM716" i="16"/>
  <c r="AR716" i="16" s="1"/>
  <c r="AM715" i="16"/>
  <c r="AR715" i="16" s="1"/>
  <c r="AM713" i="16"/>
  <c r="AR713" i="16" s="1"/>
  <c r="AM712" i="16"/>
  <c r="AR712" i="16" s="1"/>
  <c r="AM711" i="16"/>
  <c r="AR711" i="16" s="1"/>
  <c r="AM707" i="16"/>
  <c r="AR707" i="16" s="1"/>
  <c r="AM706" i="16"/>
  <c r="AR706" i="16" s="1"/>
  <c r="AM705" i="16"/>
  <c r="AR705" i="16" s="1"/>
  <c r="AM704" i="16"/>
  <c r="AR704" i="16" s="1"/>
  <c r="AM703" i="16"/>
  <c r="AR703" i="16" s="1"/>
  <c r="AM701" i="16"/>
  <c r="AR701" i="16" s="1"/>
  <c r="AM700" i="16"/>
  <c r="AR700" i="16" s="1"/>
  <c r="AM699" i="16"/>
  <c r="AM695" i="16"/>
  <c r="AR695" i="16" s="1"/>
  <c r="AM694" i="16"/>
  <c r="AR694" i="16" s="1"/>
  <c r="AM693" i="16"/>
  <c r="AR693" i="16" s="1"/>
  <c r="AM692" i="16"/>
  <c r="AR692" i="16" s="1"/>
  <c r="AM691" i="16"/>
  <c r="AR691" i="16" s="1"/>
  <c r="AM690" i="16"/>
  <c r="AR690" i="16" s="1"/>
  <c r="AM688" i="16"/>
  <c r="AR688" i="16" s="1"/>
  <c r="AM687" i="16"/>
  <c r="AR687" i="16" s="1"/>
  <c r="AM686" i="16"/>
  <c r="AR686" i="16" s="1"/>
  <c r="AM682" i="16"/>
  <c r="AR682" i="16" s="1"/>
  <c r="AM681" i="16"/>
  <c r="AR681" i="16" s="1"/>
  <c r="AM680" i="16"/>
  <c r="AR680" i="16" s="1"/>
  <c r="AM679" i="16"/>
  <c r="AR679" i="16" s="1"/>
  <c r="AM678" i="16"/>
  <c r="AR678" i="16" s="1"/>
  <c r="AM676" i="16"/>
  <c r="AR676" i="16" s="1"/>
  <c r="AM675" i="16"/>
  <c r="AR675" i="16" s="1"/>
  <c r="AM674" i="16"/>
  <c r="AR674" i="16" s="1"/>
  <c r="AM670" i="16"/>
  <c r="AR670" i="16" s="1"/>
  <c r="AM669" i="16"/>
  <c r="AR669" i="16" s="1"/>
  <c r="AM668" i="16"/>
  <c r="AR668" i="16" s="1"/>
  <c r="AM667" i="16"/>
  <c r="AR667" i="16" s="1"/>
  <c r="AM666" i="16"/>
  <c r="AR666" i="16" s="1"/>
  <c r="AM664" i="16"/>
  <c r="AR664" i="16" s="1"/>
  <c r="AM663" i="16"/>
  <c r="AR663" i="16" s="1"/>
  <c r="AM662" i="16"/>
  <c r="AR662" i="16" s="1"/>
  <c r="AM658" i="16"/>
  <c r="AR658" i="16" s="1"/>
  <c r="AM657" i="16"/>
  <c r="AR657" i="16" s="1"/>
  <c r="AL656" i="16"/>
  <c r="AM656" i="16" s="1"/>
  <c r="AR656" i="16" s="1"/>
  <c r="AM655" i="16"/>
  <c r="AR655" i="16" s="1"/>
  <c r="AM654" i="16"/>
  <c r="AR654" i="16" s="1"/>
  <c r="AM653" i="16"/>
  <c r="AR653" i="16" s="1"/>
  <c r="AM651" i="16"/>
  <c r="AR651" i="16" s="1"/>
  <c r="AM650" i="16"/>
  <c r="AR650" i="16" s="1"/>
  <c r="AM649" i="16"/>
  <c r="AR649" i="16" s="1"/>
  <c r="AM645" i="16"/>
  <c r="AR645" i="16" s="1"/>
  <c r="AM644" i="16"/>
  <c r="AR644" i="16" s="1"/>
  <c r="AM643" i="16"/>
  <c r="AR643" i="16" s="1"/>
  <c r="AM642" i="16"/>
  <c r="AR642" i="16" s="1"/>
  <c r="AM641" i="16"/>
  <c r="AR641" i="16" s="1"/>
  <c r="AM640" i="16"/>
  <c r="AR640" i="16" s="1"/>
  <c r="AM638" i="16"/>
  <c r="AR638" i="16" s="1"/>
  <c r="AM637" i="16"/>
  <c r="AR637" i="16" s="1"/>
  <c r="AM636" i="16"/>
  <c r="AR636" i="16" s="1"/>
  <c r="AM632" i="16"/>
  <c r="AR632" i="16" s="1"/>
  <c r="AM631" i="16"/>
  <c r="AR631" i="16" s="1"/>
  <c r="AM630" i="16"/>
  <c r="AR630" i="16" s="1"/>
  <c r="AM629" i="16"/>
  <c r="AR629" i="16" s="1"/>
  <c r="AM628" i="16"/>
  <c r="AR628" i="16" s="1"/>
  <c r="AM627" i="16"/>
  <c r="AR627" i="16" s="1"/>
  <c r="AM626" i="16"/>
  <c r="AR626" i="16" s="1"/>
  <c r="AM624" i="16"/>
  <c r="AR624" i="16" s="1"/>
  <c r="AM623" i="16"/>
  <c r="AR623" i="16" s="1"/>
  <c r="AM622" i="16"/>
  <c r="AR622" i="16" s="1"/>
  <c r="AM617" i="16"/>
  <c r="AR617" i="16" s="1"/>
  <c r="AM616" i="16"/>
  <c r="AR616" i="16" s="1"/>
  <c r="AM615" i="16"/>
  <c r="AR615" i="16" s="1"/>
  <c r="AM611" i="16"/>
  <c r="AR611" i="16" s="1"/>
  <c r="AM610" i="16"/>
  <c r="AR610" i="16" s="1"/>
  <c r="AM609" i="16"/>
  <c r="AR609" i="16" s="1"/>
  <c r="AM605" i="16"/>
  <c r="AR605" i="16" s="1"/>
  <c r="AM604" i="16"/>
  <c r="AR604" i="16" s="1"/>
  <c r="AM603" i="16"/>
  <c r="AR603" i="16" s="1"/>
  <c r="AM599" i="16"/>
  <c r="AR599" i="16" s="1"/>
  <c r="AM598" i="16"/>
  <c r="AR598" i="16" s="1"/>
  <c r="AM597" i="16"/>
  <c r="AR597" i="16" s="1"/>
  <c r="AM593" i="16"/>
  <c r="AR593" i="16" s="1"/>
  <c r="AM592" i="16"/>
  <c r="AR592" i="16" s="1"/>
  <c r="AM591" i="16"/>
  <c r="AR591" i="16" s="1"/>
  <c r="AM587" i="16"/>
  <c r="AR587" i="16" s="1"/>
  <c r="AM586" i="16"/>
  <c r="AR586" i="16" s="1"/>
  <c r="AM585" i="16"/>
  <c r="AR585" i="16" s="1"/>
  <c r="AM581" i="16"/>
  <c r="AR581" i="16" s="1"/>
  <c r="AM580" i="16"/>
  <c r="AR580" i="16" s="1"/>
  <c r="AM579" i="16"/>
  <c r="AR579" i="16" s="1"/>
  <c r="AM575" i="16"/>
  <c r="AR575" i="16" s="1"/>
  <c r="AM574" i="16"/>
  <c r="AR574" i="16" s="1"/>
  <c r="AM573" i="16"/>
  <c r="AR573" i="16" s="1"/>
  <c r="AM568" i="16"/>
  <c r="AM565" i="16"/>
  <c r="AM561" i="16"/>
  <c r="AR561" i="16" s="1"/>
  <c r="AM560" i="16"/>
  <c r="AR560" i="16" s="1"/>
  <c r="AM559" i="16"/>
  <c r="AR559" i="16" s="1"/>
  <c r="AM558" i="16"/>
  <c r="AR558" i="16" s="1"/>
  <c r="AM557" i="16"/>
  <c r="AR557" i="16" s="1"/>
  <c r="AM555" i="16"/>
  <c r="AR555" i="16" s="1"/>
  <c r="AM554" i="16"/>
  <c r="AR554" i="16" s="1"/>
  <c r="AM553" i="16"/>
  <c r="AR553" i="16" s="1"/>
  <c r="AM552" i="16"/>
  <c r="AR552" i="16" s="1"/>
  <c r="AM548" i="16"/>
  <c r="AR548" i="16" s="1"/>
  <c r="AM547" i="16"/>
  <c r="AR547" i="16" s="1"/>
  <c r="AM546" i="16"/>
  <c r="AR546" i="16" s="1"/>
  <c r="AM545" i="16"/>
  <c r="AR545" i="16" s="1"/>
  <c r="AM544" i="16"/>
  <c r="AR544" i="16" s="1"/>
  <c r="AM542" i="16"/>
  <c r="AR542" i="16" s="1"/>
  <c r="AM541" i="16"/>
  <c r="AR541" i="16" s="1"/>
  <c r="AM540" i="16"/>
  <c r="AR540" i="16" s="1"/>
  <c r="AM539" i="16"/>
  <c r="AR539" i="16" s="1"/>
  <c r="AM535" i="16"/>
  <c r="AR535" i="16" s="1"/>
  <c r="AM534" i="16"/>
  <c r="AR534" i="16" s="1"/>
  <c r="AM533" i="16"/>
  <c r="AR533" i="16" s="1"/>
  <c r="AM532" i="16"/>
  <c r="AR532" i="16" s="1"/>
  <c r="AM531" i="16"/>
  <c r="AR531" i="16" s="1"/>
  <c r="AM529" i="16"/>
  <c r="AR529" i="16" s="1"/>
  <c r="AM528" i="16"/>
  <c r="AR528" i="16" s="1"/>
  <c r="AM527" i="16"/>
  <c r="AR527" i="16" s="1"/>
  <c r="AM526" i="16"/>
  <c r="AR526" i="16" s="1"/>
  <c r="AM522" i="16"/>
  <c r="AR522" i="16" s="1"/>
  <c r="AM521" i="16"/>
  <c r="AR521" i="16" s="1"/>
  <c r="AM520" i="16"/>
  <c r="AR520" i="16" s="1"/>
  <c r="AM519" i="16"/>
  <c r="AR519" i="16" s="1"/>
  <c r="AM518" i="16"/>
  <c r="AR518" i="16" s="1"/>
  <c r="AM516" i="16"/>
  <c r="AR516" i="16" s="1"/>
  <c r="AM515" i="16"/>
  <c r="AR515" i="16" s="1"/>
  <c r="AM514" i="16"/>
  <c r="AR514" i="16" s="1"/>
  <c r="AM513" i="16"/>
  <c r="AR513" i="16" s="1"/>
  <c r="AM509" i="16"/>
  <c r="AR509" i="16" s="1"/>
  <c r="AM508" i="16"/>
  <c r="AR508" i="16" s="1"/>
  <c r="AM507" i="16"/>
  <c r="AR507" i="16" s="1"/>
  <c r="AM506" i="16"/>
  <c r="AR506" i="16" s="1"/>
  <c r="AM505" i="16"/>
  <c r="AR505" i="16" s="1"/>
  <c r="AM503" i="16"/>
  <c r="AR503" i="16" s="1"/>
  <c r="AM502" i="16"/>
  <c r="AR502" i="16" s="1"/>
  <c r="AM501" i="16"/>
  <c r="AR501" i="16" s="1"/>
  <c r="AM500" i="16"/>
  <c r="AR500" i="16" s="1"/>
  <c r="AM496" i="16"/>
  <c r="AR496" i="16" s="1"/>
  <c r="AM495" i="16"/>
  <c r="AR495" i="16" s="1"/>
  <c r="AM494" i="16"/>
  <c r="AR494" i="16" s="1"/>
  <c r="AM493" i="16"/>
  <c r="AR493" i="16" s="1"/>
  <c r="AM492" i="16"/>
  <c r="AR492" i="16" s="1"/>
  <c r="AM490" i="16"/>
  <c r="AR490" i="16" s="1"/>
  <c r="AM489" i="16"/>
  <c r="AR489" i="16" s="1"/>
  <c r="AM488" i="16"/>
  <c r="AR488" i="16" s="1"/>
  <c r="AM487" i="16"/>
  <c r="AR487" i="16" s="1"/>
  <c r="AM483" i="16"/>
  <c r="AR483" i="16" s="1"/>
  <c r="AM482" i="16"/>
  <c r="AR482" i="16" s="1"/>
  <c r="AM481" i="16"/>
  <c r="AR481" i="16" s="1"/>
  <c r="AM480" i="16"/>
  <c r="AR480" i="16" s="1"/>
  <c r="AM478" i="16"/>
  <c r="AR478" i="16" s="1"/>
  <c r="AM477" i="16"/>
  <c r="AM473" i="16"/>
  <c r="AR473" i="16" s="1"/>
  <c r="AM472" i="16"/>
  <c r="AR472" i="16" s="1"/>
  <c r="AM471" i="16"/>
  <c r="AR471" i="16" s="1"/>
  <c r="AM470" i="16"/>
  <c r="AR470" i="16" s="1"/>
  <c r="AM468" i="16"/>
  <c r="AR468" i="16" s="1"/>
  <c r="AM467" i="16"/>
  <c r="AR467" i="16" s="1"/>
  <c r="AM462" i="16"/>
  <c r="AR462" i="16" s="1"/>
  <c r="AM461" i="16"/>
  <c r="AR461" i="16" s="1"/>
  <c r="AM460" i="16"/>
  <c r="AR460" i="16" s="1"/>
  <c r="AM459" i="16"/>
  <c r="AR459" i="16" s="1"/>
  <c r="AM457" i="16"/>
  <c r="AR457" i="16" s="1"/>
  <c r="AM456" i="16"/>
  <c r="AR456" i="16" s="1"/>
  <c r="AM452" i="16"/>
  <c r="AR452" i="16" s="1"/>
  <c r="AM451" i="16"/>
  <c r="AR451" i="16" s="1"/>
  <c r="AM450" i="16"/>
  <c r="AR450" i="16" s="1"/>
  <c r="AM449" i="16"/>
  <c r="AR449" i="16" s="1"/>
  <c r="AM447" i="16"/>
  <c r="AR447" i="16" s="1"/>
  <c r="AM446" i="16"/>
  <c r="AM442" i="16"/>
  <c r="AR442" i="16" s="1"/>
  <c r="AM441" i="16"/>
  <c r="AR441" i="16" s="1"/>
  <c r="AM440" i="16"/>
  <c r="AR440" i="16" s="1"/>
  <c r="AM439" i="16"/>
  <c r="AR439" i="16" s="1"/>
  <c r="AM437" i="16"/>
  <c r="AR437" i="16" s="1"/>
  <c r="AM436" i="16"/>
  <c r="AR436" i="16" s="1"/>
  <c r="AM432" i="16"/>
  <c r="AR432" i="16" s="1"/>
  <c r="AM431" i="16"/>
  <c r="AR431" i="16" s="1"/>
  <c r="AM430" i="16"/>
  <c r="AR430" i="16" s="1"/>
  <c r="AM429" i="16"/>
  <c r="AR429" i="16" s="1"/>
  <c r="AM427" i="16"/>
  <c r="AR427" i="16" s="1"/>
  <c r="AM426" i="16"/>
  <c r="AM422" i="16"/>
  <c r="AR422" i="16" s="1"/>
  <c r="AM421" i="16"/>
  <c r="AR421" i="16" s="1"/>
  <c r="AM420" i="16"/>
  <c r="AR420" i="16" s="1"/>
  <c r="AM419" i="16"/>
  <c r="AR419" i="16" s="1"/>
  <c r="AM417" i="16"/>
  <c r="AR417" i="16" s="1"/>
  <c r="AM416" i="16"/>
  <c r="AM411" i="16"/>
  <c r="AR411" i="16" s="1"/>
  <c r="AM410" i="16"/>
  <c r="AR410" i="16" s="1"/>
  <c r="AM409" i="16"/>
  <c r="AR409" i="16" s="1"/>
  <c r="AM408" i="16"/>
  <c r="AR408" i="16" s="1"/>
  <c r="AM406" i="16"/>
  <c r="AR406" i="16" s="1"/>
  <c r="AM405" i="16"/>
  <c r="AM401" i="16"/>
  <c r="AR401" i="16" s="1"/>
  <c r="AM400" i="16"/>
  <c r="AR400" i="16" s="1"/>
  <c r="AM399" i="16"/>
  <c r="AR399" i="16" s="1"/>
  <c r="AM398" i="16"/>
  <c r="AR398" i="16" s="1"/>
  <c r="AM396" i="16"/>
  <c r="AR396" i="16" s="1"/>
  <c r="AM395" i="16"/>
  <c r="AM391" i="16"/>
  <c r="AR391" i="16" s="1"/>
  <c r="AM390" i="16"/>
  <c r="AR390" i="16" s="1"/>
  <c r="AM389" i="16"/>
  <c r="AR389" i="16" s="1"/>
  <c r="AM388" i="16"/>
  <c r="AR388" i="16" s="1"/>
  <c r="AM386" i="16"/>
  <c r="AR386" i="16" s="1"/>
  <c r="AM385" i="16"/>
  <c r="AM380" i="16"/>
  <c r="AM378" i="16"/>
  <c r="AM376" i="16"/>
  <c r="AR376" i="16" s="1"/>
  <c r="AM375" i="16"/>
  <c r="AR375" i="16" s="1"/>
  <c r="AL374" i="16"/>
  <c r="AM374" i="16" s="1"/>
  <c r="AR374" i="16" s="1"/>
  <c r="AM371" i="16"/>
  <c r="AM369" i="16"/>
  <c r="AR369" i="16" s="1"/>
  <c r="AM368" i="16"/>
  <c r="AR368" i="16" s="1"/>
  <c r="AM367" i="16"/>
  <c r="AR367" i="16" s="1"/>
  <c r="AM365" i="16"/>
  <c r="AM363" i="16"/>
  <c r="AR363" i="16" s="1"/>
  <c r="AM362" i="16"/>
  <c r="AR362" i="16" s="1"/>
  <c r="AM361" i="16"/>
  <c r="AR361" i="16" s="1"/>
  <c r="AM360" i="16"/>
  <c r="AR360" i="16" s="1"/>
  <c r="AM357" i="16"/>
  <c r="AR357" i="16" s="1"/>
  <c r="AM350" i="16"/>
  <c r="AR350" i="16" s="1"/>
  <c r="AM349" i="16"/>
  <c r="AR349" i="16" s="1"/>
  <c r="AM348" i="16"/>
  <c r="AR348" i="16" s="1"/>
  <c r="AM347" i="16"/>
  <c r="AR347" i="16" s="1"/>
  <c r="AM346" i="16"/>
  <c r="AR346" i="16" s="1"/>
  <c r="AM345" i="16"/>
  <c r="AR345" i="16" s="1"/>
  <c r="AM344" i="16"/>
  <c r="AR344" i="16" s="1"/>
  <c r="AM343" i="16"/>
  <c r="AR343" i="16" s="1"/>
  <c r="AM342" i="16"/>
  <c r="AR342" i="16" s="1"/>
  <c r="AM341" i="16"/>
  <c r="AR341" i="16" s="1"/>
  <c r="AM340" i="16"/>
  <c r="AR340" i="16" s="1"/>
  <c r="AM339" i="16"/>
  <c r="AR339" i="16" s="1"/>
  <c r="AM338" i="16"/>
  <c r="AR338" i="16" s="1"/>
  <c r="AM337" i="16"/>
  <c r="AR337" i="16" s="1"/>
  <c r="AM336" i="16"/>
  <c r="AR336" i="16" s="1"/>
  <c r="AM316" i="16"/>
  <c r="AR316" i="16" s="1"/>
  <c r="AM314" i="16"/>
  <c r="AR314" i="16" s="1"/>
  <c r="AM313" i="16"/>
  <c r="AR313" i="16" s="1"/>
  <c r="AM312" i="16"/>
  <c r="AR312" i="16" s="1"/>
  <c r="AM311" i="16"/>
  <c r="AR311" i="16" s="1"/>
  <c r="AM309" i="16"/>
  <c r="AR309" i="16" s="1"/>
  <c r="AM308" i="16"/>
  <c r="AR308" i="16" s="1"/>
  <c r="AM307" i="16"/>
  <c r="AR307" i="16" s="1"/>
  <c r="AM306" i="16"/>
  <c r="AR306" i="16" s="1"/>
  <c r="AM302" i="16"/>
  <c r="AR302" i="16" s="1"/>
  <c r="AM301" i="16"/>
  <c r="AR301" i="16" s="1"/>
  <c r="AM300" i="16"/>
  <c r="AR300" i="16" s="1"/>
  <c r="AM299" i="16"/>
  <c r="AR299" i="16" s="1"/>
  <c r="AM297" i="16"/>
  <c r="AR297" i="16" s="1"/>
  <c r="AM296" i="16"/>
  <c r="AR296" i="16" s="1"/>
  <c r="AM295" i="16"/>
  <c r="AR295" i="16" s="1"/>
  <c r="AM294" i="16"/>
  <c r="AR294" i="16" s="1"/>
  <c r="AM290" i="16"/>
  <c r="AR290" i="16" s="1"/>
  <c r="AM289" i="16"/>
  <c r="AR289" i="16" s="1"/>
  <c r="AM288" i="16"/>
  <c r="AR288" i="16" s="1"/>
  <c r="AM287" i="16"/>
  <c r="AR287" i="16" s="1"/>
  <c r="AM285" i="16"/>
  <c r="AR285" i="16" s="1"/>
  <c r="AM284" i="16"/>
  <c r="AR284" i="16" s="1"/>
  <c r="AM283" i="16"/>
  <c r="AR283" i="16" s="1"/>
  <c r="AM282" i="16"/>
  <c r="AR282" i="16" s="1"/>
  <c r="AM278" i="16"/>
  <c r="AR278" i="16" s="1"/>
  <c r="AM277" i="16"/>
  <c r="AR277" i="16" s="1"/>
  <c r="AM276" i="16"/>
  <c r="AR276" i="16" s="1"/>
  <c r="AM275" i="16"/>
  <c r="AR275" i="16" s="1"/>
  <c r="AM273" i="16"/>
  <c r="AR273" i="16" s="1"/>
  <c r="AM272" i="16"/>
  <c r="AR272" i="16" s="1"/>
  <c r="AM271" i="16"/>
  <c r="AR271" i="16" s="1"/>
  <c r="AM270" i="16"/>
  <c r="AR270" i="16" s="1"/>
  <c r="AM265" i="16"/>
  <c r="AR265" i="16" s="1"/>
  <c r="AM264" i="16"/>
  <c r="AR264" i="16" s="1"/>
  <c r="AM263" i="16"/>
  <c r="AR263" i="16" s="1"/>
  <c r="AM262" i="16"/>
  <c r="AR262" i="16" s="1"/>
  <c r="AM260" i="16"/>
  <c r="AR260" i="16" s="1"/>
  <c r="AM259" i="16"/>
  <c r="AR259" i="16" s="1"/>
  <c r="AM258" i="16"/>
  <c r="AR258" i="16" s="1"/>
  <c r="AM257" i="16"/>
  <c r="AR257" i="16" s="1"/>
  <c r="AM253" i="16"/>
  <c r="AR253" i="16" s="1"/>
  <c r="AM252" i="16"/>
  <c r="AR252" i="16" s="1"/>
  <c r="AM251" i="16"/>
  <c r="AR251" i="16" s="1"/>
  <c r="AM250" i="16"/>
  <c r="AR250" i="16" s="1"/>
  <c r="AM248" i="16"/>
  <c r="AR248" i="16" s="1"/>
  <c r="AM247" i="16"/>
  <c r="AR247" i="16" s="1"/>
  <c r="AM246" i="16"/>
  <c r="AR246" i="16" s="1"/>
  <c r="AM245" i="16"/>
  <c r="AR245" i="16" s="1"/>
  <c r="AM241" i="16"/>
  <c r="AR241" i="16" s="1"/>
  <c r="AM240" i="16"/>
  <c r="AR240" i="16" s="1"/>
  <c r="AM239" i="16"/>
  <c r="AR239" i="16" s="1"/>
  <c r="AM238" i="16"/>
  <c r="AR238" i="16" s="1"/>
  <c r="AM236" i="16"/>
  <c r="AR236" i="16" s="1"/>
  <c r="AM235" i="16"/>
  <c r="AR235" i="16" s="1"/>
  <c r="AM234" i="16"/>
  <c r="AR234" i="16" s="1"/>
  <c r="AM233" i="16"/>
  <c r="AR233" i="16" s="1"/>
  <c r="AM229" i="16"/>
  <c r="AR229" i="16" s="1"/>
  <c r="AM228" i="16"/>
  <c r="AR228" i="16" s="1"/>
  <c r="AM227" i="16"/>
  <c r="AR227" i="16" s="1"/>
  <c r="AM226" i="16"/>
  <c r="AR226" i="16" s="1"/>
  <c r="AM224" i="16"/>
  <c r="AR224" i="16" s="1"/>
  <c r="AM223" i="16"/>
  <c r="AR223" i="16" s="1"/>
  <c r="AM222" i="16"/>
  <c r="AR222" i="16" s="1"/>
  <c r="AM221" i="16"/>
  <c r="AR221" i="16" s="1"/>
  <c r="AM208" i="16"/>
  <c r="AR208" i="16" s="1"/>
  <c r="AM207" i="16"/>
  <c r="AM205" i="16"/>
  <c r="AR205" i="16" s="1"/>
  <c r="AM204" i="16"/>
  <c r="AR204" i="16" s="1"/>
  <c r="AM200" i="16"/>
  <c r="AM198" i="16"/>
  <c r="AR198" i="16" s="1"/>
  <c r="AM197" i="16"/>
  <c r="AR197" i="16" s="1"/>
  <c r="AM185" i="16"/>
  <c r="AR185" i="16" s="1"/>
  <c r="AM177" i="16"/>
  <c r="AR177" i="16" s="1"/>
  <c r="AM173" i="16"/>
  <c r="AM171" i="16"/>
  <c r="AR171" i="16" s="1"/>
  <c r="AM170" i="16"/>
  <c r="AR170" i="16" s="1"/>
  <c r="AM169" i="16"/>
  <c r="AR169" i="16" s="1"/>
  <c r="AM168" i="16"/>
  <c r="AR168" i="16" s="1"/>
  <c r="AM167" i="16"/>
  <c r="AR167" i="16" s="1"/>
  <c r="AM165" i="16"/>
  <c r="AR165" i="16" s="1"/>
  <c r="AM164" i="16"/>
  <c r="AR164" i="16" s="1"/>
  <c r="AM161" i="16"/>
  <c r="AR161" i="16" s="1"/>
  <c r="AM160" i="16"/>
  <c r="AR160" i="16" s="1"/>
  <c r="AM159" i="16"/>
  <c r="AR159" i="16" s="1"/>
  <c r="AM158" i="16"/>
  <c r="AR158" i="16" s="1"/>
  <c r="AM157" i="16"/>
  <c r="AR157" i="16" s="1"/>
  <c r="AM155" i="16"/>
  <c r="AR155" i="16" s="1"/>
  <c r="AM154" i="16"/>
  <c r="AM148" i="16"/>
  <c r="AR148" i="16" s="1"/>
  <c r="AM147" i="16"/>
  <c r="AR147" i="16" s="1"/>
  <c r="AM146" i="16"/>
  <c r="AR146" i="16" s="1"/>
  <c r="AM144" i="16"/>
  <c r="AM141" i="16"/>
  <c r="AR141" i="16" s="1"/>
  <c r="AM140" i="16"/>
  <c r="AR140" i="16" s="1"/>
  <c r="AM139" i="16"/>
  <c r="AR139" i="16" s="1"/>
  <c r="AM138" i="16"/>
  <c r="AR138" i="16" s="1"/>
  <c r="AM137" i="16"/>
  <c r="AR137" i="16" s="1"/>
  <c r="AM136" i="16"/>
  <c r="AR136" i="16" s="1"/>
  <c r="AM134" i="16"/>
  <c r="AM131" i="16"/>
  <c r="AR131" i="16" s="1"/>
  <c r="AM130" i="16"/>
  <c r="AR130" i="16" s="1"/>
  <c r="AM129" i="16"/>
  <c r="AR129" i="16" s="1"/>
  <c r="AM128" i="16"/>
  <c r="AR128" i="16" s="1"/>
  <c r="AM126" i="16"/>
  <c r="AM124" i="16"/>
  <c r="AM121" i="16"/>
  <c r="AR121" i="16" s="1"/>
  <c r="AM120" i="16"/>
  <c r="AR120" i="16" s="1"/>
  <c r="AM119" i="16"/>
  <c r="AR119" i="16" s="1"/>
  <c r="AM118" i="16"/>
  <c r="AM116" i="16"/>
  <c r="AM114" i="16"/>
  <c r="AM110" i="16"/>
  <c r="AR110" i="16" s="1"/>
  <c r="AM109" i="16"/>
  <c r="AR109" i="16" s="1"/>
  <c r="AM108" i="16"/>
  <c r="AR108" i="16" s="1"/>
  <c r="AM107" i="16"/>
  <c r="AR107" i="16" s="1"/>
  <c r="AM106" i="16"/>
  <c r="AR106" i="16" s="1"/>
  <c r="AM92" i="16"/>
  <c r="AR92" i="16" s="1"/>
  <c r="AM91" i="16"/>
  <c r="AR91" i="16" s="1"/>
  <c r="AM90" i="16"/>
  <c r="AR90" i="16" s="1"/>
  <c r="AM89" i="16"/>
  <c r="AM73" i="16"/>
  <c r="AR73" i="16" s="1"/>
  <c r="AM72" i="16"/>
  <c r="AR72" i="16" s="1"/>
  <c r="AM71" i="16"/>
  <c r="AR71" i="16" s="1"/>
  <c r="AM70" i="16"/>
  <c r="AR70" i="16" s="1"/>
  <c r="AM56" i="16"/>
  <c r="AR56" i="16" s="1"/>
  <c r="AM55" i="16"/>
  <c r="AM41" i="16"/>
  <c r="AR41" i="16" s="1"/>
  <c r="AM40" i="16"/>
  <c r="AR40" i="16" s="1"/>
  <c r="AM39" i="16"/>
  <c r="AR39" i="16" s="1"/>
  <c r="AM38" i="16"/>
  <c r="AR38" i="16" s="1"/>
  <c r="AM23" i="16"/>
  <c r="AR23" i="16" s="1"/>
  <c r="AM22" i="16"/>
  <c r="AI2468" i="16"/>
  <c r="AI2454" i="16"/>
  <c r="AI2405" i="16"/>
  <c r="AI2396" i="16"/>
  <c r="AI2395" i="16" s="1"/>
  <c r="AI2385" i="16" s="1"/>
  <c r="AI2348" i="16" s="1"/>
  <c r="AI2286" i="16" s="1"/>
  <c r="AI2269" i="16"/>
  <c r="AI2211" i="16"/>
  <c r="AI2210" i="16" s="1"/>
  <c r="AI2209" i="16" s="1"/>
  <c r="AI2147" i="16"/>
  <c r="AI2146" i="16" s="1"/>
  <c r="AI2145" i="16" s="1"/>
  <c r="AG2145" i="16"/>
  <c r="AI2143" i="16"/>
  <c r="AI2142" i="16"/>
  <c r="AI2138" i="16"/>
  <c r="AI2137" i="16"/>
  <c r="AI2136" i="16"/>
  <c r="AI2135" i="16"/>
  <c r="AI2134" i="16"/>
  <c r="AI2132" i="16"/>
  <c r="AI2131" i="16"/>
  <c r="AI2130" i="16"/>
  <c r="AI2127" i="16"/>
  <c r="AI2126" i="16"/>
  <c r="AI2125" i="16"/>
  <c r="AI2124" i="16"/>
  <c r="AI2123" i="16"/>
  <c r="AI2122" i="16"/>
  <c r="AI2121" i="16"/>
  <c r="AI2119" i="16"/>
  <c r="AI2118" i="16"/>
  <c r="AI2117" i="16"/>
  <c r="AI2116" i="16"/>
  <c r="AI2115" i="16"/>
  <c r="AI2114" i="16"/>
  <c r="AI2111" i="16"/>
  <c r="AI2110" i="16"/>
  <c r="AI2109" i="16"/>
  <c r="AI2108" i="16"/>
  <c r="AI2107" i="16"/>
  <c r="AI2106" i="16"/>
  <c r="AI2104" i="16"/>
  <c r="AI2103" i="16"/>
  <c r="AI2102" i="16"/>
  <c r="AI2101" i="16"/>
  <c r="AI2100" i="16"/>
  <c r="AI2099" i="16"/>
  <c r="AI2096" i="16"/>
  <c r="AI2095" i="16"/>
  <c r="AI2094" i="16"/>
  <c r="AI2093" i="16"/>
  <c r="AI2092" i="16"/>
  <c r="AI2091" i="16"/>
  <c r="AI2090" i="16"/>
  <c r="AI2088" i="16"/>
  <c r="AI2087" i="16"/>
  <c r="AI2086" i="16"/>
  <c r="AI2085" i="16"/>
  <c r="AI2084" i="16"/>
  <c r="AI2083" i="16"/>
  <c r="AI2082" i="16"/>
  <c r="AI2079" i="16"/>
  <c r="AI2078" i="16"/>
  <c r="AI2077" i="16"/>
  <c r="AI2076" i="16"/>
  <c r="AI2075" i="16"/>
  <c r="AI2074" i="16"/>
  <c r="AI2072" i="16"/>
  <c r="AI2071" i="16"/>
  <c r="AI2070" i="16"/>
  <c r="AI2069" i="16"/>
  <c r="AI2068" i="16"/>
  <c r="AI2067" i="16"/>
  <c r="AI2064" i="16"/>
  <c r="AI2063" i="16" s="1"/>
  <c r="AI2062" i="16" s="1"/>
  <c r="AI2061" i="16"/>
  <c r="AI2060" i="16"/>
  <c r="AI2059" i="16"/>
  <c r="AI2058" i="16"/>
  <c r="AI2057" i="16"/>
  <c r="AI2055" i="16"/>
  <c r="AI2054" i="16"/>
  <c r="AI2053" i="16"/>
  <c r="AI2050" i="16"/>
  <c r="AI2049" i="16"/>
  <c r="AI2048" i="16"/>
  <c r="AI2047" i="16"/>
  <c r="AI2046" i="16"/>
  <c r="AI2044" i="16"/>
  <c r="AI2043" i="16"/>
  <c r="AI2042" i="16"/>
  <c r="AI2039" i="16"/>
  <c r="AI2038" i="16"/>
  <c r="AI2037" i="16"/>
  <c r="AI2036" i="16"/>
  <c r="AI2035" i="16"/>
  <c r="AI2033" i="16"/>
  <c r="AI2032" i="16"/>
  <c r="AI2031" i="16"/>
  <c r="AI2027" i="16"/>
  <c r="AI2026" i="16"/>
  <c r="AI2025" i="16"/>
  <c r="AI2024" i="16"/>
  <c r="AI2023" i="16"/>
  <c r="AI2021" i="16"/>
  <c r="AI2020" i="16"/>
  <c r="AI2019" i="16"/>
  <c r="AI2016" i="16"/>
  <c r="AI2015" i="16"/>
  <c r="AI2014" i="16"/>
  <c r="AI2013" i="16"/>
  <c r="AI2012" i="16"/>
  <c r="AI2011" i="16"/>
  <c r="AI2010" i="16"/>
  <c r="AI2008" i="16"/>
  <c r="AI2007" i="16"/>
  <c r="AI2006" i="16"/>
  <c r="AI2005" i="16"/>
  <c r="AI2004" i="16"/>
  <c r="AI2003" i="16"/>
  <c r="AI2000" i="16"/>
  <c r="AI1999" i="16"/>
  <c r="AI1998" i="16"/>
  <c r="AI1997" i="16"/>
  <c r="AI1996" i="16"/>
  <c r="AI1995" i="16"/>
  <c r="AI1993" i="16"/>
  <c r="AI1992" i="16"/>
  <c r="AI1991" i="16"/>
  <c r="AI1990" i="16"/>
  <c r="AI1989" i="16"/>
  <c r="AI1988" i="16"/>
  <c r="AI1985" i="16"/>
  <c r="AI1984" i="16"/>
  <c r="AI1983" i="16"/>
  <c r="AI1982" i="16"/>
  <c r="AI1981" i="16"/>
  <c r="AI1979" i="16"/>
  <c r="AI1978" i="16"/>
  <c r="AI1977" i="16"/>
  <c r="AH1976" i="16"/>
  <c r="AI1976" i="16" s="1"/>
  <c r="AI1975" i="16"/>
  <c r="AI1974" i="16"/>
  <c r="AI1973" i="16"/>
  <c r="AH1970" i="16"/>
  <c r="AI1970" i="16" s="1"/>
  <c r="AI1969" i="16"/>
  <c r="AI1968" i="16"/>
  <c r="AI1967" i="16"/>
  <c r="AI1966" i="16"/>
  <c r="AI1964" i="16"/>
  <c r="AI1963" i="16"/>
  <c r="AI1962" i="16"/>
  <c r="AI1961" i="16"/>
  <c r="AI1960" i="16"/>
  <c r="AI1959" i="16"/>
  <c r="AI1958" i="16"/>
  <c r="AI1955" i="16"/>
  <c r="AI1954" i="16" s="1"/>
  <c r="AI1953" i="16" s="1"/>
  <c r="AI1952" i="16"/>
  <c r="AI1951" i="16"/>
  <c r="AI1950" i="16"/>
  <c r="AI1949" i="16"/>
  <c r="AI1948" i="16"/>
  <c r="AI1946" i="16"/>
  <c r="AI1945" i="16"/>
  <c r="AI1944" i="16"/>
  <c r="AI1941" i="16"/>
  <c r="AI1940" i="16"/>
  <c r="AI1939" i="16"/>
  <c r="AI1938" i="16"/>
  <c r="AI1937" i="16"/>
  <c r="AI1935" i="16"/>
  <c r="AI1934" i="16"/>
  <c r="AI1933" i="16"/>
  <c r="AI1929" i="16"/>
  <c r="AI1928" i="16"/>
  <c r="AI1927" i="16"/>
  <c r="AI1926" i="16"/>
  <c r="AI1925" i="16"/>
  <c r="AI1923" i="16"/>
  <c r="AI1922" i="16"/>
  <c r="AI1921" i="16"/>
  <c r="AI1918" i="16"/>
  <c r="AI1917" i="16"/>
  <c r="AI1916" i="16"/>
  <c r="AI1915" i="16"/>
  <c r="AI1914" i="16"/>
  <c r="AI1913" i="16"/>
  <c r="AI1912" i="16"/>
  <c r="AI1911" i="16"/>
  <c r="AI1910" i="16"/>
  <c r="AI1908" i="16"/>
  <c r="AI1907" i="16"/>
  <c r="AI1906" i="16"/>
  <c r="AI1905" i="16"/>
  <c r="AI1904" i="16"/>
  <c r="AI1903" i="16"/>
  <c r="AI1902" i="16"/>
  <c r="AI1899" i="16"/>
  <c r="AI1898" i="16"/>
  <c r="AI1897" i="16"/>
  <c r="AI1896" i="16"/>
  <c r="AI1895" i="16"/>
  <c r="AI1894" i="16"/>
  <c r="AI1893" i="16"/>
  <c r="AI1892" i="16"/>
  <c r="AI1891" i="16"/>
  <c r="AI1889" i="16"/>
  <c r="AI1888" i="16"/>
  <c r="AI1887" i="16"/>
  <c r="AI1886" i="16"/>
  <c r="AI1885" i="16"/>
  <c r="AI1884" i="16"/>
  <c r="AI1883" i="16"/>
  <c r="AI1880" i="16"/>
  <c r="AI1879" i="16"/>
  <c r="AI1878" i="16"/>
  <c r="AI1877" i="16"/>
  <c r="AI1876" i="16"/>
  <c r="AI1875" i="16"/>
  <c r="AI1874" i="16"/>
  <c r="AI1873" i="16"/>
  <c r="AI1871" i="16"/>
  <c r="AI1870" i="16"/>
  <c r="AI1869" i="16"/>
  <c r="AI1868" i="16"/>
  <c r="AI1867" i="16"/>
  <c r="AI1866" i="16"/>
  <c r="AI1865" i="16"/>
  <c r="AI1864" i="16"/>
  <c r="AI1863" i="16"/>
  <c r="AI1860" i="16"/>
  <c r="AI1859" i="16"/>
  <c r="AI1858" i="16"/>
  <c r="AI1857" i="16"/>
  <c r="AI1856" i="16"/>
  <c r="AI1854" i="16"/>
  <c r="AI1853" i="16"/>
  <c r="AI1852" i="16"/>
  <c r="AI1849" i="16"/>
  <c r="AI1848" i="16"/>
  <c r="AI1847" i="16"/>
  <c r="AI1846" i="16"/>
  <c r="AI1845" i="16"/>
  <c r="AI1843" i="16"/>
  <c r="AI1842" i="16"/>
  <c r="AI1841" i="16"/>
  <c r="AI1837" i="16"/>
  <c r="AI1836" i="16"/>
  <c r="AI1835" i="16"/>
  <c r="AI1834" i="16"/>
  <c r="AI1833" i="16"/>
  <c r="AI1831" i="16"/>
  <c r="AI1830" i="16"/>
  <c r="AI1829" i="16"/>
  <c r="AI1826" i="16"/>
  <c r="AI1825" i="16"/>
  <c r="AI1824" i="16"/>
  <c r="AI1823" i="16"/>
  <c r="AI1822" i="16"/>
  <c r="AI1821" i="16"/>
  <c r="AI1820" i="16"/>
  <c r="AI1819" i="16"/>
  <c r="AI1818" i="16"/>
  <c r="AI1816" i="16"/>
  <c r="AI1815" i="16"/>
  <c r="AI1814" i="16"/>
  <c r="AI1813" i="16"/>
  <c r="AI1812" i="16"/>
  <c r="AI1811" i="16"/>
  <c r="AI1808" i="16"/>
  <c r="AI1807" i="16"/>
  <c r="AI1806" i="16"/>
  <c r="AI1805" i="16"/>
  <c r="AI1804" i="16"/>
  <c r="AI1803" i="16"/>
  <c r="AI1802" i="16"/>
  <c r="AI1801" i="16"/>
  <c r="AI1800" i="16"/>
  <c r="AI1798" i="16"/>
  <c r="AI1797" i="16"/>
  <c r="AI1796" i="16"/>
  <c r="AI1795" i="16"/>
  <c r="AI1794" i="16"/>
  <c r="AI1793" i="16"/>
  <c r="AI1792" i="16"/>
  <c r="AI1791" i="16"/>
  <c r="AI1790" i="16"/>
  <c r="AI1787" i="16"/>
  <c r="AI1786" i="16"/>
  <c r="AI1785" i="16"/>
  <c r="AI1784" i="16"/>
  <c r="AI1783" i="16"/>
  <c r="AI1782" i="16"/>
  <c r="AI1780" i="16"/>
  <c r="AI1779" i="16"/>
  <c r="AI1778" i="16"/>
  <c r="AI1777" i="16"/>
  <c r="AI1776" i="16"/>
  <c r="AI1775" i="16"/>
  <c r="AI1774" i="16"/>
  <c r="AI1773" i="16"/>
  <c r="AI1772" i="16"/>
  <c r="AI1769" i="16"/>
  <c r="AI1768" i="16"/>
  <c r="AI1767" i="16"/>
  <c r="AI1766" i="16"/>
  <c r="AI1765" i="16"/>
  <c r="AI1763" i="16"/>
  <c r="AI1762" i="16"/>
  <c r="AI1761" i="16"/>
  <c r="AI1758" i="16"/>
  <c r="AI1757" i="16"/>
  <c r="AI1756" i="16"/>
  <c r="AI1755" i="16"/>
  <c r="AI1754" i="16"/>
  <c r="AI1752" i="16"/>
  <c r="AI1751" i="16"/>
  <c r="AI1750" i="16"/>
  <c r="AI1746" i="16"/>
  <c r="AI1745" i="16"/>
  <c r="AI1744" i="16"/>
  <c r="AI1743" i="16"/>
  <c r="AI1742" i="16"/>
  <c r="AI1740" i="16"/>
  <c r="AI1739" i="16"/>
  <c r="AI1738" i="16"/>
  <c r="AI1735" i="16"/>
  <c r="AI1734" i="16"/>
  <c r="AI1733" i="16"/>
  <c r="AI1732" i="16"/>
  <c r="AI1731" i="16"/>
  <c r="AI1730" i="16"/>
  <c r="AI1728" i="16"/>
  <c r="AI1727" i="16"/>
  <c r="AI1726" i="16"/>
  <c r="AI1725" i="16"/>
  <c r="AI1722" i="16"/>
  <c r="AI1721" i="16"/>
  <c r="AI1720" i="16"/>
  <c r="AI1719" i="16"/>
  <c r="AI1717" i="16"/>
  <c r="AI1716" i="16"/>
  <c r="AI1715" i="16"/>
  <c r="AI1714" i="16"/>
  <c r="AI1711" i="16"/>
  <c r="AI1710" i="16"/>
  <c r="AI1709" i="16"/>
  <c r="AI1705" i="16"/>
  <c r="AI1704" i="16"/>
  <c r="AI1703" i="16"/>
  <c r="AI1702" i="16"/>
  <c r="AI1701" i="16"/>
  <c r="AI1699" i="16"/>
  <c r="AI1698" i="16"/>
  <c r="AI1697" i="16"/>
  <c r="AI1694" i="16"/>
  <c r="AI1693" i="16"/>
  <c r="AI1692" i="16"/>
  <c r="AI1691" i="16"/>
  <c r="AI1690" i="16"/>
  <c r="AI1689" i="16"/>
  <c r="AI1688" i="16"/>
  <c r="AI1687" i="16"/>
  <c r="AI1685" i="16"/>
  <c r="AI1684" i="16"/>
  <c r="AI1683" i="16"/>
  <c r="AI1682" i="16"/>
  <c r="AI1681" i="16"/>
  <c r="AI1680" i="16"/>
  <c r="AI1677" i="16"/>
  <c r="AI1676" i="16"/>
  <c r="AI1675" i="16"/>
  <c r="AI1674" i="16"/>
  <c r="AI1673" i="16"/>
  <c r="AI1672" i="16"/>
  <c r="AI1670" i="16"/>
  <c r="AI1669" i="16"/>
  <c r="AI1668" i="16"/>
  <c r="AI1667" i="16"/>
  <c r="AI1666" i="16"/>
  <c r="AI1665" i="16"/>
  <c r="AI1664" i="16"/>
  <c r="AI1661" i="16"/>
  <c r="AI1660" i="16"/>
  <c r="AI1659" i="16"/>
  <c r="AI1658" i="16"/>
  <c r="AI1657" i="16"/>
  <c r="AI1655" i="16"/>
  <c r="AI1654" i="16"/>
  <c r="AI1653" i="16"/>
  <c r="AI1649" i="16"/>
  <c r="AI1648" i="16"/>
  <c r="AI1647" i="16"/>
  <c r="AI1646" i="16"/>
  <c r="AI1645" i="16"/>
  <c r="AI1643" i="16"/>
  <c r="AI1642" i="16"/>
  <c r="AI1641" i="16"/>
  <c r="AI1638" i="16"/>
  <c r="AI1637" i="16"/>
  <c r="AI1636" i="16"/>
  <c r="AI1635" i="16"/>
  <c r="AI1634" i="16"/>
  <c r="AI1633" i="16"/>
  <c r="AI1632" i="16"/>
  <c r="AI1631" i="16"/>
  <c r="AI1629" i="16"/>
  <c r="AI1628" i="16"/>
  <c r="AI1627" i="16"/>
  <c r="AI1626" i="16"/>
  <c r="AI1625" i="16"/>
  <c r="AI1624" i="16"/>
  <c r="AI1621" i="16"/>
  <c r="AI1620" i="16"/>
  <c r="AI1619" i="16"/>
  <c r="AI1618" i="16"/>
  <c r="AI1617" i="16"/>
  <c r="AI1616" i="16"/>
  <c r="AI1614" i="16"/>
  <c r="AI1613" i="16"/>
  <c r="AI1612" i="16"/>
  <c r="AI1611" i="16"/>
  <c r="AI1610" i="16"/>
  <c r="AI1609" i="16"/>
  <c r="AI1608" i="16"/>
  <c r="AI1605" i="16"/>
  <c r="AI1604" i="16"/>
  <c r="AI1603" i="16"/>
  <c r="AI1602" i="16"/>
  <c r="AI1601" i="16"/>
  <c r="AI1599" i="16"/>
  <c r="AI1598" i="16"/>
  <c r="AI1597" i="16"/>
  <c r="AI1592" i="16"/>
  <c r="AI1591" i="16" s="1"/>
  <c r="AI1590" i="16"/>
  <c r="AI1589" i="16" s="1"/>
  <c r="AI1585" i="16"/>
  <c r="AI1584" i="16"/>
  <c r="AI1582" i="16"/>
  <c r="AI1581" i="16"/>
  <c r="AI1577" i="16"/>
  <c r="AI1576" i="16"/>
  <c r="AI1575" i="16"/>
  <c r="AI1562" i="16"/>
  <c r="AI1561" i="16"/>
  <c r="AI1560" i="16"/>
  <c r="AI1547" i="16"/>
  <c r="AI1546" i="16"/>
  <c r="AI1538" i="16"/>
  <c r="AI1537" i="16"/>
  <c r="AI1536" i="16"/>
  <c r="AI1535" i="16"/>
  <c r="AI1533" i="16"/>
  <c r="AI1532" i="16"/>
  <c r="AI1519" i="16"/>
  <c r="AI1518" i="16"/>
  <c r="AI1517" i="16"/>
  <c r="AI1516" i="16"/>
  <c r="AI1514" i="16"/>
  <c r="AI1513" i="16"/>
  <c r="AI1498" i="16"/>
  <c r="AI1497" i="16"/>
  <c r="AI1496" i="16"/>
  <c r="AI1495" i="16"/>
  <c r="AI1494" i="16"/>
  <c r="AI1493" i="16"/>
  <c r="AI1492" i="16"/>
  <c r="AI1491" i="16"/>
  <c r="AI1487" i="16"/>
  <c r="AI1486" i="16"/>
  <c r="AI1483" i="16"/>
  <c r="AI1482" i="16"/>
  <c r="AI1480" i="16"/>
  <c r="AI1479" i="16" s="1"/>
  <c r="AI1478" i="16"/>
  <c r="AI1477" i="16" s="1"/>
  <c r="AI1476" i="16"/>
  <c r="AI1475" i="16"/>
  <c r="AI1474" i="16"/>
  <c r="AI1471" i="16"/>
  <c r="AI1470" i="16" s="1"/>
  <c r="AI1469" i="16" s="1"/>
  <c r="AI1468" i="16"/>
  <c r="AI1467" i="16"/>
  <c r="AI1466" i="16"/>
  <c r="AI1464" i="16"/>
  <c r="AI1463" i="16" s="1"/>
  <c r="AI1461" i="16"/>
  <c r="AI1460" i="16"/>
  <c r="AI1459" i="16"/>
  <c r="AI1458" i="16"/>
  <c r="AI1457" i="16"/>
  <c r="AI1456" i="16"/>
  <c r="AI1454" i="16"/>
  <c r="AI1453" i="16" s="1"/>
  <c r="AI1444" i="16"/>
  <c r="AI1441" i="16"/>
  <c r="AI1440" i="16" s="1"/>
  <c r="AI1439" i="16" s="1"/>
  <c r="AI1438" i="16"/>
  <c r="AI1437" i="16" s="1"/>
  <c r="AI1436" i="16" s="1"/>
  <c r="AI1435" i="16"/>
  <c r="AI1434" i="16" s="1"/>
  <c r="AI1433" i="16"/>
  <c r="AI1432" i="16"/>
  <c r="AI1431" i="16"/>
  <c r="AI1430" i="16"/>
  <c r="AI1427" i="16"/>
  <c r="AI1426" i="16"/>
  <c r="AI1424" i="16"/>
  <c r="AI1423" i="16" s="1"/>
  <c r="AI1422" i="16"/>
  <c r="AI1421" i="16"/>
  <c r="AI1418" i="16"/>
  <c r="AI1417" i="16" s="1"/>
  <c r="AI1416" i="16"/>
  <c r="AI1415" i="16" s="1"/>
  <c r="AI1413" i="16"/>
  <c r="AI1412" i="16"/>
  <c r="AI1411" i="16"/>
  <c r="AI1409" i="16"/>
  <c r="AI1408" i="16" s="1"/>
  <c r="AI1407" i="16"/>
  <c r="AI1406" i="16" s="1"/>
  <c r="AI1404" i="16"/>
  <c r="AI1403" i="16"/>
  <c r="AI1402" i="16"/>
  <c r="AI1401" i="16"/>
  <c r="AI1400" i="16"/>
  <c r="AI1391" i="16"/>
  <c r="AI1390" i="16"/>
  <c r="AI1387" i="16"/>
  <c r="AI1386" i="16"/>
  <c r="AI1385" i="16"/>
  <c r="AI1384" i="16"/>
  <c r="AI1383" i="16"/>
  <c r="AI1382" i="16"/>
  <c r="AI1381" i="16"/>
  <c r="AI1380" i="16"/>
  <c r="AI1379" i="16"/>
  <c r="AI1378" i="16"/>
  <c r="AI1377" i="16"/>
  <c r="AI1376" i="16"/>
  <c r="AI1374" i="16"/>
  <c r="AI1373" i="16"/>
  <c r="AI1372" i="16"/>
  <c r="AI1371" i="16"/>
  <c r="AI1370" i="16"/>
  <c r="AI1368" i="16"/>
  <c r="AI1367" i="16"/>
  <c r="AI1366" i="16"/>
  <c r="AI1365" i="16"/>
  <c r="AI1364" i="16"/>
  <c r="AI1363" i="16"/>
  <c r="AI1362" i="16"/>
  <c r="AI1358" i="16"/>
  <c r="AI1357" i="16"/>
  <c r="AI1355" i="16"/>
  <c r="AI1354" i="16"/>
  <c r="AI1353" i="16"/>
  <c r="AI1352" i="16"/>
  <c r="AI1351" i="16"/>
  <c r="AI1349" i="16"/>
  <c r="AI1348" i="16" s="1"/>
  <c r="AH1347" i="16"/>
  <c r="AI1347" i="16" s="1"/>
  <c r="AI1346" i="16"/>
  <c r="AI1345" i="16"/>
  <c r="AI1344" i="16"/>
  <c r="AI1343" i="16"/>
  <c r="AI1342" i="16"/>
  <c r="AI1337" i="16"/>
  <c r="AI1336" i="16"/>
  <c r="AI1335" i="16" s="1"/>
  <c r="AI1334" i="16"/>
  <c r="AI1333" i="16"/>
  <c r="AI1330" i="16"/>
  <c r="AI1329" i="16" s="1"/>
  <c r="AI1328" i="16"/>
  <c r="AI1327" i="16"/>
  <c r="AI1326" i="16"/>
  <c r="AI1324" i="16"/>
  <c r="AI1323" i="16" s="1"/>
  <c r="AI1322" i="16"/>
  <c r="AI1321" i="16"/>
  <c r="AI1320" i="16"/>
  <c r="AI1319" i="16"/>
  <c r="AI1318" i="16"/>
  <c r="AI1315" i="16"/>
  <c r="AI1313" i="16"/>
  <c r="AI1312" i="16"/>
  <c r="AI1311" i="16"/>
  <c r="AI1310" i="16"/>
  <c r="AI1285" i="16"/>
  <c r="AI1284" i="16"/>
  <c r="AI1283" i="16"/>
  <c r="AI1282" i="16"/>
  <c r="AI1281" i="16"/>
  <c r="AI1280" i="16"/>
  <c r="AI1278" i="16"/>
  <c r="AI1277" i="16"/>
  <c r="AI1276" i="16"/>
  <c r="AI1275" i="16"/>
  <c r="AI1274" i="16"/>
  <c r="AI1273" i="16"/>
  <c r="AI1271" i="16"/>
  <c r="AI1270" i="16"/>
  <c r="AI1269" i="16"/>
  <c r="AI1266" i="16"/>
  <c r="AI1265" i="16"/>
  <c r="AI1263" i="16"/>
  <c r="AI1262" i="16" s="1"/>
  <c r="AI1261" i="16"/>
  <c r="AI1260" i="16"/>
  <c r="AH1257" i="16"/>
  <c r="AI1257" i="16" s="1"/>
  <c r="AI1256" i="16" s="1"/>
  <c r="AI1255" i="16"/>
  <c r="AI1254" i="16" s="1"/>
  <c r="AI1253" i="16"/>
  <c r="AI1252" i="16" s="1"/>
  <c r="AI1250" i="16"/>
  <c r="AI1249" i="16" s="1"/>
  <c r="AI1248" i="16" s="1"/>
  <c r="AI1247" i="16"/>
  <c r="AI1246" i="16" s="1"/>
  <c r="AI1245" i="16" s="1"/>
  <c r="AI1244" i="16"/>
  <c r="AI1243" i="16" s="1"/>
  <c r="AI1242" i="16" s="1"/>
  <c r="AI1241" i="16"/>
  <c r="AI1240" i="16" s="1"/>
  <c r="AI1239" i="16" s="1"/>
  <c r="AI1238" i="16"/>
  <c r="AI1237" i="16" s="1"/>
  <c r="AI1236" i="16" s="1"/>
  <c r="AI1235" i="16"/>
  <c r="AI1234" i="16" s="1"/>
  <c r="AI1233" i="16"/>
  <c r="AI1232" i="16"/>
  <c r="AI1229" i="16"/>
  <c r="AI1228" i="16"/>
  <c r="AI1225" i="16"/>
  <c r="AI1224" i="16"/>
  <c r="AI1223" i="16"/>
  <c r="AI1222" i="16"/>
  <c r="AI1220" i="16"/>
  <c r="AI1219" i="16" s="1"/>
  <c r="AI1217" i="16"/>
  <c r="AI1216" i="16" s="1"/>
  <c r="AI1215" i="16"/>
  <c r="AI1214" i="16" s="1"/>
  <c r="AI1213" i="16"/>
  <c r="AI1212" i="16"/>
  <c r="AI1210" i="16"/>
  <c r="AI1209" i="16"/>
  <c r="AI1206" i="16"/>
  <c r="AI1205" i="16"/>
  <c r="AI1204" i="16"/>
  <c r="AI1203" i="16"/>
  <c r="AI1201" i="16"/>
  <c r="AI1200" i="16" s="1"/>
  <c r="AI1198" i="16"/>
  <c r="AI1197" i="16"/>
  <c r="AI1196" i="16"/>
  <c r="AI1194" i="16"/>
  <c r="AI1193" i="16" s="1"/>
  <c r="AI1192" i="16"/>
  <c r="AI1191" i="16" s="1"/>
  <c r="AI1190" i="16"/>
  <c r="AI1189" i="16"/>
  <c r="AI1188" i="16"/>
  <c r="AI1185" i="16"/>
  <c r="AI1184" i="16"/>
  <c r="AI1183" i="16"/>
  <c r="AI1181" i="16"/>
  <c r="AI1180" i="16" s="1"/>
  <c r="AI1179" i="16"/>
  <c r="AI1178" i="16"/>
  <c r="AI1177" i="16"/>
  <c r="AI1176" i="16"/>
  <c r="AI1173" i="16"/>
  <c r="AI1172" i="16"/>
  <c r="AI1171" i="16"/>
  <c r="AI1169" i="16"/>
  <c r="AI1168" i="16"/>
  <c r="AI1165" i="16"/>
  <c r="AI1164" i="16"/>
  <c r="AI1163" i="16"/>
  <c r="AI1162" i="16"/>
  <c r="AI1160" i="16"/>
  <c r="AI1159" i="16"/>
  <c r="AI1158" i="16"/>
  <c r="AI1157" i="16"/>
  <c r="AI1156" i="16"/>
  <c r="AI1155" i="16"/>
  <c r="AI1150" i="16"/>
  <c r="AI1149" i="16"/>
  <c r="AI1148" i="16"/>
  <c r="AI1147" i="16"/>
  <c r="AI1146" i="16"/>
  <c r="AI1145" i="16"/>
  <c r="AI1144" i="16"/>
  <c r="AI1143" i="16"/>
  <c r="AI1141" i="16"/>
  <c r="AI1140" i="16"/>
  <c r="AI1139" i="16"/>
  <c r="AI1136" i="16"/>
  <c r="AI1135" i="16"/>
  <c r="AI1134" i="16"/>
  <c r="AI1133" i="16"/>
  <c r="AI1132" i="16"/>
  <c r="AI1130" i="16"/>
  <c r="AI1129" i="16"/>
  <c r="AI1128" i="16"/>
  <c r="AI1125" i="16"/>
  <c r="AI1124" i="16"/>
  <c r="AI1123" i="16"/>
  <c r="AI1122" i="16"/>
  <c r="AI1121" i="16"/>
  <c r="AI1119" i="16"/>
  <c r="AI1118" i="16"/>
  <c r="AI1117" i="16"/>
  <c r="AI1114" i="16"/>
  <c r="AI1113" i="16"/>
  <c r="AI1112" i="16"/>
  <c r="AI1109" i="16"/>
  <c r="AI1108" i="16"/>
  <c r="AI1107" i="16"/>
  <c r="AI1104" i="16"/>
  <c r="AI1103" i="16"/>
  <c r="AI1102" i="16"/>
  <c r="AI1099" i="16"/>
  <c r="AI1098" i="16"/>
  <c r="AI1097" i="16"/>
  <c r="AI1094" i="16"/>
  <c r="AI1093" i="16"/>
  <c r="AI1092" i="16"/>
  <c r="AI1089" i="16"/>
  <c r="AI1088" i="16"/>
  <c r="AI1087" i="16"/>
  <c r="AI1084" i="16"/>
  <c r="AI1083" i="16"/>
  <c r="AI1082" i="16"/>
  <c r="AI1079" i="16"/>
  <c r="AI1078" i="16"/>
  <c r="AI1077" i="16"/>
  <c r="AI1074" i="16"/>
  <c r="AI1073" i="16"/>
  <c r="AI1072" i="16"/>
  <c r="AI1069" i="16"/>
  <c r="AI1068" i="16"/>
  <c r="AI1067" i="16"/>
  <c r="AI1064" i="16"/>
  <c r="AI1063" i="16"/>
  <c r="AI1062" i="16"/>
  <c r="AI1059" i="16"/>
  <c r="AI1058" i="16"/>
  <c r="AI1057" i="16"/>
  <c r="AI1054" i="16"/>
  <c r="AI1053" i="16"/>
  <c r="AI1052" i="16"/>
  <c r="AI1049" i="16"/>
  <c r="AI1048" i="16"/>
  <c r="AI1047" i="16"/>
  <c r="AI1044" i="16"/>
  <c r="AI1043" i="16"/>
  <c r="AI1042" i="16"/>
  <c r="AI1039" i="16"/>
  <c r="AI1038" i="16"/>
  <c r="AI1037" i="16"/>
  <c r="AI1034" i="16"/>
  <c r="AI1033" i="16"/>
  <c r="AI1032" i="16"/>
  <c r="AI1029" i="16"/>
  <c r="AI1028" i="16"/>
  <c r="AI1027" i="16"/>
  <c r="AI1024" i="16"/>
  <c r="AI1023" i="16"/>
  <c r="AI1022" i="16"/>
  <c r="AI1019" i="16"/>
  <c r="AI1018" i="16"/>
  <c r="AI1017" i="16"/>
  <c r="AI1014" i="16"/>
  <c r="AI1013" i="16"/>
  <c r="AI1012" i="16"/>
  <c r="AI1011" i="16"/>
  <c r="AI1010" i="16"/>
  <c r="AI1009" i="16"/>
  <c r="AI1008" i="16"/>
  <c r="AI1007" i="16"/>
  <c r="AH1005" i="16"/>
  <c r="AI1005" i="16" s="1"/>
  <c r="AI1004" i="16"/>
  <c r="AI1003" i="16"/>
  <c r="AI1000" i="16"/>
  <c r="AI999" i="16"/>
  <c r="AI998" i="16"/>
  <c r="AI997" i="16"/>
  <c r="AI996" i="16"/>
  <c r="AI995" i="16"/>
  <c r="AI994" i="16"/>
  <c r="AI993" i="16"/>
  <c r="AI991" i="16"/>
  <c r="AI990" i="16"/>
  <c r="AI989" i="16"/>
  <c r="AI986" i="16"/>
  <c r="AI985" i="16"/>
  <c r="AI984" i="16"/>
  <c r="AI983" i="16"/>
  <c r="AI982" i="16"/>
  <c r="AI981" i="16"/>
  <c r="AI979" i="16"/>
  <c r="AI978" i="16"/>
  <c r="AI977" i="16"/>
  <c r="AI974" i="16"/>
  <c r="AI973" i="16"/>
  <c r="AI972" i="16"/>
  <c r="AI971" i="16"/>
  <c r="AI970" i="16"/>
  <c r="AI969" i="16"/>
  <c r="AI968" i="16"/>
  <c r="AI966" i="16"/>
  <c r="AI965" i="16"/>
  <c r="AI964" i="16"/>
  <c r="AH961" i="16"/>
  <c r="AI960" i="16"/>
  <c r="AH959" i="16"/>
  <c r="AI959" i="16" s="1"/>
  <c r="AI958" i="16"/>
  <c r="AI957" i="16"/>
  <c r="AI956" i="16"/>
  <c r="AI954" i="16"/>
  <c r="AI953" i="16"/>
  <c r="AI949" i="16"/>
  <c r="AI948" i="16"/>
  <c r="AI947" i="16"/>
  <c r="AI946" i="16"/>
  <c r="AI945" i="16"/>
  <c r="AI943" i="16"/>
  <c r="AI942" i="16"/>
  <c r="AI941" i="16"/>
  <c r="AI937" i="16"/>
  <c r="AH936" i="16"/>
  <c r="AI936" i="16" s="1"/>
  <c r="AI935" i="16"/>
  <c r="AI934" i="16"/>
  <c r="AI933" i="16"/>
  <c r="AI931" i="16"/>
  <c r="AI930" i="16"/>
  <c r="AI926" i="16"/>
  <c r="AI925" i="16"/>
  <c r="AI924" i="16"/>
  <c r="AI923" i="16"/>
  <c r="AI922" i="16"/>
  <c r="AI920" i="16"/>
  <c r="AI919" i="16"/>
  <c r="AI918" i="16"/>
  <c r="AI914" i="16"/>
  <c r="AI913" i="16"/>
  <c r="AI912" i="16"/>
  <c r="AI911" i="16"/>
  <c r="AI910" i="16"/>
  <c r="AI909" i="16"/>
  <c r="AI908" i="16"/>
  <c r="AI906" i="16"/>
  <c r="AI905" i="16"/>
  <c r="AI904" i="16"/>
  <c r="AI900" i="16"/>
  <c r="AH899" i="16"/>
  <c r="AI899" i="16" s="1"/>
  <c r="AH898" i="16"/>
  <c r="AI898" i="16" s="1"/>
  <c r="AI897" i="16"/>
  <c r="AI896" i="16"/>
  <c r="AI895" i="16"/>
  <c r="AI894" i="16"/>
  <c r="AI892" i="16"/>
  <c r="AI891" i="16"/>
  <c r="AI890" i="16"/>
  <c r="AI886" i="16"/>
  <c r="AI885" i="16"/>
  <c r="AH884" i="16"/>
  <c r="AI884" i="16" s="1"/>
  <c r="AI883" i="16"/>
  <c r="AI882" i="16"/>
  <c r="AI881" i="16"/>
  <c r="AI880" i="16"/>
  <c r="AI878" i="16"/>
  <c r="AI877" i="16"/>
  <c r="AI876" i="16"/>
  <c r="AI871" i="16"/>
  <c r="AI870" i="16"/>
  <c r="AI869" i="16"/>
  <c r="AI868" i="16"/>
  <c r="AI867" i="16"/>
  <c r="AI866" i="16"/>
  <c r="AI865" i="16"/>
  <c r="AI864" i="16"/>
  <c r="AI862" i="16"/>
  <c r="AI861" i="16"/>
  <c r="AI860" i="16"/>
  <c r="AI856" i="16"/>
  <c r="AI855" i="16"/>
  <c r="AI854" i="16"/>
  <c r="AI853" i="16"/>
  <c r="AI852" i="16"/>
  <c r="AH851" i="16"/>
  <c r="AI851" i="16" s="1"/>
  <c r="AI850" i="16"/>
  <c r="AI849" i="16"/>
  <c r="AI847" i="16"/>
  <c r="AI846" i="16"/>
  <c r="AI845" i="16"/>
  <c r="AI841" i="16"/>
  <c r="AI840" i="16"/>
  <c r="AI839" i="16"/>
  <c r="AI838" i="16"/>
  <c r="AI837" i="16"/>
  <c r="AI835" i="16"/>
  <c r="AI834" i="16"/>
  <c r="AI833" i="16"/>
  <c r="AI829" i="16"/>
  <c r="AI828" i="16"/>
  <c r="AI827" i="16"/>
  <c r="AI826" i="16"/>
  <c r="AI825" i="16"/>
  <c r="AI823" i="16"/>
  <c r="AI822" i="16"/>
  <c r="AI821" i="16"/>
  <c r="AI817" i="16"/>
  <c r="AI816" i="16"/>
  <c r="AI815" i="16"/>
  <c r="AI814" i="16"/>
  <c r="AI813" i="16"/>
  <c r="AI811" i="16"/>
  <c r="AI810" i="16"/>
  <c r="AI809" i="16"/>
  <c r="AI805" i="16"/>
  <c r="AI804" i="16"/>
  <c r="AI803" i="16"/>
  <c r="AI802" i="16"/>
  <c r="AI801" i="16"/>
  <c r="AI799" i="16"/>
  <c r="AI798" i="16"/>
  <c r="AI797" i="16"/>
  <c r="AI793" i="16"/>
  <c r="AI792" i="16"/>
  <c r="AI791" i="16"/>
  <c r="AI790" i="16"/>
  <c r="AI789" i="16"/>
  <c r="AI788" i="16"/>
  <c r="AI786" i="16"/>
  <c r="AI785" i="16"/>
  <c r="AI780" i="16"/>
  <c r="AI779" i="16"/>
  <c r="AI778" i="16"/>
  <c r="AI777" i="16"/>
  <c r="AI776" i="16"/>
  <c r="AI774" i="16"/>
  <c r="AI773" i="16"/>
  <c r="AI772" i="16"/>
  <c r="AI767" i="16"/>
  <c r="AI766" i="16"/>
  <c r="AI765" i="16"/>
  <c r="AI764" i="16"/>
  <c r="AI763" i="16"/>
  <c r="AI761" i="16"/>
  <c r="AI760" i="16"/>
  <c r="AI759" i="16"/>
  <c r="AI755" i="16"/>
  <c r="AI754" i="16"/>
  <c r="AI753" i="16"/>
  <c r="AI752" i="16"/>
  <c r="AI751" i="16"/>
  <c r="AI749" i="16"/>
  <c r="AI748" i="16"/>
  <c r="AI747" i="16"/>
  <c r="AI743" i="16"/>
  <c r="AI742" i="16"/>
  <c r="AI741" i="16"/>
  <c r="AI740" i="16"/>
  <c r="AI739" i="16"/>
  <c r="AI737" i="16"/>
  <c r="AI736" i="16"/>
  <c r="AI735" i="16"/>
  <c r="AI731" i="16"/>
  <c r="AI730" i="16"/>
  <c r="AI729" i="16"/>
  <c r="AI728" i="16"/>
  <c r="AI727" i="16"/>
  <c r="AI725" i="16"/>
  <c r="AI724" i="16"/>
  <c r="AI723" i="16"/>
  <c r="AI719" i="16"/>
  <c r="AI718" i="16"/>
  <c r="AI717" i="16"/>
  <c r="AI716" i="16"/>
  <c r="AI715" i="16"/>
  <c r="AI713" i="16"/>
  <c r="AI712" i="16"/>
  <c r="AI711" i="16"/>
  <c r="AI707" i="16"/>
  <c r="AI706" i="16"/>
  <c r="AI705" i="16"/>
  <c r="AI704" i="16"/>
  <c r="AI703" i="16"/>
  <c r="AI701" i="16"/>
  <c r="AI700" i="16"/>
  <c r="AI699" i="16"/>
  <c r="AI695" i="16"/>
  <c r="AI694" i="16"/>
  <c r="AI693" i="16"/>
  <c r="AI692" i="16"/>
  <c r="AI691" i="16"/>
  <c r="AH690" i="16"/>
  <c r="AI690" i="16" s="1"/>
  <c r="AI688" i="16"/>
  <c r="AI687" i="16"/>
  <c r="AI686" i="16"/>
  <c r="AI682" i="16"/>
  <c r="AI681" i="16"/>
  <c r="AI680" i="16"/>
  <c r="AI679" i="16"/>
  <c r="AI678" i="16"/>
  <c r="AI676" i="16"/>
  <c r="AI675" i="16"/>
  <c r="AI674" i="16"/>
  <c r="AI670" i="16"/>
  <c r="AI669" i="16"/>
  <c r="AI668" i="16"/>
  <c r="AI667" i="16"/>
  <c r="AI666" i="16"/>
  <c r="AI664" i="16"/>
  <c r="AI663" i="16"/>
  <c r="AI662" i="16"/>
  <c r="AI658" i="16"/>
  <c r="AI657" i="16"/>
  <c r="AH656" i="16"/>
  <c r="AI656" i="16" s="1"/>
  <c r="AI655" i="16"/>
  <c r="AI654" i="16"/>
  <c r="AI653" i="16"/>
  <c r="AI651" i="16"/>
  <c r="AI650" i="16"/>
  <c r="AI649" i="16"/>
  <c r="AI645" i="16"/>
  <c r="AI644" i="16"/>
  <c r="AI643" i="16"/>
  <c r="AI642" i="16"/>
  <c r="AI641" i="16"/>
  <c r="AI640" i="16"/>
  <c r="AI638" i="16"/>
  <c r="AI637" i="16"/>
  <c r="AI636" i="16"/>
  <c r="AI632" i="16"/>
  <c r="AI631" i="16"/>
  <c r="AI630" i="16"/>
  <c r="AI629" i="16"/>
  <c r="AI628" i="16"/>
  <c r="AI627" i="16"/>
  <c r="AI626" i="16"/>
  <c r="AI624" i="16"/>
  <c r="AI623" i="16"/>
  <c r="AI622" i="16"/>
  <c r="AI617" i="16"/>
  <c r="AI616" i="16"/>
  <c r="AI615" i="16"/>
  <c r="AI611" i="16"/>
  <c r="AI610" i="16"/>
  <c r="AI609" i="16"/>
  <c r="AI605" i="16"/>
  <c r="AI604" i="16"/>
  <c r="AI603" i="16"/>
  <c r="AI599" i="16"/>
  <c r="AI598" i="16"/>
  <c r="AI597" i="16"/>
  <c r="AI593" i="16"/>
  <c r="AI592" i="16"/>
  <c r="AI591" i="16"/>
  <c r="AI587" i="16"/>
  <c r="AI586" i="16"/>
  <c r="AI585" i="16"/>
  <c r="AI581" i="16"/>
  <c r="AI580" i="16"/>
  <c r="AI579" i="16"/>
  <c r="AI575" i="16"/>
  <c r="AI574" i="16"/>
  <c r="AI573" i="16"/>
  <c r="AH568" i="16"/>
  <c r="AI568" i="16" s="1"/>
  <c r="AI567" i="16" s="1"/>
  <c r="AI566" i="16" s="1"/>
  <c r="AH565" i="16"/>
  <c r="AI565" i="16" s="1"/>
  <c r="AI564" i="16" s="1"/>
  <c r="AI563" i="16" s="1"/>
  <c r="AI561" i="16"/>
  <c r="AI560" i="16"/>
  <c r="AI559" i="16"/>
  <c r="AI558" i="16"/>
  <c r="AI557" i="16"/>
  <c r="AI555" i="16"/>
  <c r="AI554" i="16"/>
  <c r="AI553" i="16"/>
  <c r="AI552" i="16"/>
  <c r="AI548" i="16"/>
  <c r="AI547" i="16"/>
  <c r="AI546" i="16"/>
  <c r="AI545" i="16"/>
  <c r="AI544" i="16"/>
  <c r="AI542" i="16"/>
  <c r="AI541" i="16"/>
  <c r="AI540" i="16"/>
  <c r="AI539" i="16"/>
  <c r="AI535" i="16"/>
  <c r="AI534" i="16"/>
  <c r="AI533" i="16"/>
  <c r="AI532" i="16"/>
  <c r="AI531" i="16"/>
  <c r="AI529" i="16"/>
  <c r="AI528" i="16"/>
  <c r="AI527" i="16"/>
  <c r="AI526" i="16"/>
  <c r="AI522" i="16"/>
  <c r="AI521" i="16"/>
  <c r="AI520" i="16"/>
  <c r="AI519" i="16"/>
  <c r="AI518" i="16"/>
  <c r="AI516" i="16"/>
  <c r="AI515" i="16"/>
  <c r="AI514" i="16"/>
  <c r="AI513" i="16"/>
  <c r="AI509" i="16"/>
  <c r="AI508" i="16"/>
  <c r="AI507" i="16"/>
  <c r="AI506" i="16"/>
  <c r="AI505" i="16"/>
  <c r="AI503" i="16"/>
  <c r="AI502" i="16"/>
  <c r="AI501" i="16"/>
  <c r="AI500" i="16"/>
  <c r="AI496" i="16"/>
  <c r="AI495" i="16"/>
  <c r="AI494" i="16"/>
  <c r="AI493" i="16"/>
  <c r="AI492" i="16"/>
  <c r="AI490" i="16"/>
  <c r="AI489" i="16"/>
  <c r="AI488" i="16"/>
  <c r="AI487" i="16"/>
  <c r="AI483" i="16"/>
  <c r="AI482" i="16"/>
  <c r="AI481" i="16"/>
  <c r="AI480" i="16"/>
  <c r="AI478" i="16"/>
  <c r="AI477" i="16"/>
  <c r="AI473" i="16"/>
  <c r="AI472" i="16"/>
  <c r="AI471" i="16"/>
  <c r="AI470" i="16"/>
  <c r="AI468" i="16"/>
  <c r="AI467" i="16"/>
  <c r="AI462" i="16"/>
  <c r="AI461" i="16"/>
  <c r="AI460" i="16"/>
  <c r="AI459" i="16"/>
  <c r="AI457" i="16"/>
  <c r="AI456" i="16"/>
  <c r="AI452" i="16"/>
  <c r="AI451" i="16"/>
  <c r="AI450" i="16"/>
  <c r="AI449" i="16"/>
  <c r="AI447" i="16"/>
  <c r="AI446" i="16"/>
  <c r="AI442" i="16"/>
  <c r="AI441" i="16"/>
  <c r="AI440" i="16"/>
  <c r="AI439" i="16"/>
  <c r="AI437" i="16"/>
  <c r="AI436" i="16"/>
  <c r="AI432" i="16"/>
  <c r="AI431" i="16"/>
  <c r="AI430" i="16"/>
  <c r="AI429" i="16"/>
  <c r="AI427" i="16"/>
  <c r="AI426" i="16"/>
  <c r="AI422" i="16"/>
  <c r="AI421" i="16"/>
  <c r="AI420" i="16"/>
  <c r="AI419" i="16"/>
  <c r="AI417" i="16"/>
  <c r="AI416" i="16"/>
  <c r="AI411" i="16"/>
  <c r="AI410" i="16"/>
  <c r="AI409" i="16"/>
  <c r="AI408" i="16"/>
  <c r="AI406" i="16"/>
  <c r="AI405" i="16"/>
  <c r="AI401" i="16"/>
  <c r="AI400" i="16"/>
  <c r="AI399" i="16"/>
  <c r="AI398" i="16"/>
  <c r="AI396" i="16"/>
  <c r="AI395" i="16"/>
  <c r="AI391" i="16"/>
  <c r="AI390" i="16"/>
  <c r="AI389" i="16"/>
  <c r="AI388" i="16"/>
  <c r="AI386" i="16"/>
  <c r="AI385" i="16"/>
  <c r="AI380" i="16"/>
  <c r="AI379" i="16" s="1"/>
  <c r="AI378" i="16"/>
  <c r="AI377" i="16" s="1"/>
  <c r="AI376" i="16"/>
  <c r="AI375" i="16"/>
  <c r="AH374" i="16"/>
  <c r="AI374" i="16" s="1"/>
  <c r="AI371" i="16"/>
  <c r="AI370" i="16" s="1"/>
  <c r="AI369" i="16"/>
  <c r="AI368" i="16"/>
  <c r="AI367" i="16"/>
  <c r="AI365" i="16"/>
  <c r="AI364" i="16" s="1"/>
  <c r="AI363" i="16"/>
  <c r="AI362" i="16"/>
  <c r="AI361" i="16"/>
  <c r="AI360" i="16"/>
  <c r="AI357" i="16"/>
  <c r="AI356" i="16" s="1"/>
  <c r="AI351" i="16" s="1"/>
  <c r="AI350" i="16"/>
  <c r="AI349" i="16"/>
  <c r="AI348" i="16"/>
  <c r="AI347" i="16"/>
  <c r="AI346" i="16"/>
  <c r="AI345" i="16"/>
  <c r="AI344" i="16"/>
  <c r="AI343" i="16"/>
  <c r="AI342" i="16"/>
  <c r="AI341" i="16"/>
  <c r="AI340" i="16"/>
  <c r="AI339" i="16"/>
  <c r="AI338" i="16"/>
  <c r="AI337" i="16"/>
  <c r="AI336" i="16"/>
  <c r="AI316" i="16"/>
  <c r="AI314" i="16"/>
  <c r="AI313" i="16"/>
  <c r="AI312" i="16"/>
  <c r="AI311" i="16"/>
  <c r="AI309" i="16"/>
  <c r="AI308" i="16"/>
  <c r="AI307" i="16"/>
  <c r="AI306" i="16"/>
  <c r="AI302" i="16"/>
  <c r="AI301" i="16"/>
  <c r="AI300" i="16"/>
  <c r="AI299" i="16"/>
  <c r="AI297" i="16"/>
  <c r="AI296" i="16"/>
  <c r="AI295" i="16"/>
  <c r="AI294" i="16"/>
  <c r="AI290" i="16"/>
  <c r="AI289" i="16"/>
  <c r="AI288" i="16"/>
  <c r="AI287" i="16"/>
  <c r="AI285" i="16"/>
  <c r="AI284" i="16"/>
  <c r="AI283" i="16"/>
  <c r="AI282" i="16"/>
  <c r="AI278" i="16"/>
  <c r="AI277" i="16"/>
  <c r="AI276" i="16"/>
  <c r="AH275" i="16"/>
  <c r="AI275" i="16" s="1"/>
  <c r="AI273" i="16"/>
  <c r="AI272" i="16"/>
  <c r="AI271" i="16"/>
  <c r="AI270" i="16"/>
  <c r="AI265" i="16"/>
  <c r="AI264" i="16"/>
  <c r="AI263" i="16"/>
  <c r="AI262" i="16"/>
  <c r="AI260" i="16"/>
  <c r="AI259" i="16"/>
  <c r="AI258" i="16"/>
  <c r="AI257" i="16"/>
  <c r="AI253" i="16"/>
  <c r="AI252" i="16"/>
  <c r="AI251" i="16"/>
  <c r="AI250" i="16"/>
  <c r="AI248" i="16"/>
  <c r="AI247" i="16"/>
  <c r="AI246" i="16"/>
  <c r="AI245" i="16"/>
  <c r="AI241" i="16"/>
  <c r="AI240" i="16"/>
  <c r="AI239" i="16"/>
  <c r="AI238" i="16"/>
  <c r="AI236" i="16"/>
  <c r="AI235" i="16"/>
  <c r="AI234" i="16"/>
  <c r="AI233" i="16"/>
  <c r="AI229" i="16"/>
  <c r="AI228" i="16"/>
  <c r="AI227" i="16"/>
  <c r="AH226" i="16"/>
  <c r="AI226" i="16" s="1"/>
  <c r="AI224" i="16"/>
  <c r="AI223" i="16"/>
  <c r="AI222" i="16"/>
  <c r="AI221" i="16"/>
  <c r="AI208" i="16"/>
  <c r="AI207" i="16"/>
  <c r="AI206" i="16" s="1"/>
  <c r="AI205" i="16"/>
  <c r="AI204" i="16"/>
  <c r="AI200" i="16"/>
  <c r="AI199" i="16" s="1"/>
  <c r="AI198" i="16"/>
  <c r="AI197" i="16"/>
  <c r="AI185" i="16"/>
  <c r="AI177" i="16"/>
  <c r="AI173" i="16"/>
  <c r="AI172" i="16" s="1"/>
  <c r="AI171" i="16"/>
  <c r="AI170" i="16"/>
  <c r="AI169" i="16"/>
  <c r="AI168" i="16"/>
  <c r="AI167" i="16"/>
  <c r="AI165" i="16"/>
  <c r="AI164" i="16"/>
  <c r="AI161" i="16"/>
  <c r="AI160" i="16"/>
  <c r="AI159" i="16"/>
  <c r="AI158" i="16"/>
  <c r="AI157" i="16"/>
  <c r="AI155" i="16"/>
  <c r="AI154" i="16"/>
  <c r="AI148" i="16"/>
  <c r="AI147" i="16"/>
  <c r="AI146" i="16"/>
  <c r="AI144" i="16"/>
  <c r="AI143" i="16" s="1"/>
  <c r="AI141" i="16"/>
  <c r="AI140" i="16"/>
  <c r="AI139" i="16"/>
  <c r="AI138" i="16"/>
  <c r="AI137" i="16"/>
  <c r="AI136" i="16"/>
  <c r="AI134" i="16"/>
  <c r="AI133" i="16" s="1"/>
  <c r="AI131" i="16"/>
  <c r="AI130" i="16"/>
  <c r="AI129" i="16"/>
  <c r="AI128" i="16"/>
  <c r="AI126" i="16"/>
  <c r="AI125" i="16" s="1"/>
  <c r="AI124" i="16"/>
  <c r="AI123" i="16" s="1"/>
  <c r="AI121" i="16"/>
  <c r="AI120" i="16"/>
  <c r="AI119" i="16"/>
  <c r="AI118" i="16"/>
  <c r="AI116" i="16"/>
  <c r="AI115" i="16" s="1"/>
  <c r="AI114" i="16"/>
  <c r="AI113" i="16" s="1"/>
  <c r="AI110" i="16"/>
  <c r="AI109" i="16"/>
  <c r="AI108" i="16"/>
  <c r="AI107" i="16"/>
  <c r="AI106" i="16"/>
  <c r="AI92" i="16"/>
  <c r="AI91" i="16"/>
  <c r="AI90" i="16"/>
  <c r="AI89" i="16"/>
  <c r="AI73" i="16"/>
  <c r="AI72" i="16"/>
  <c r="AI71" i="16"/>
  <c r="AI70" i="16"/>
  <c r="AI56" i="16"/>
  <c r="AI55" i="16"/>
  <c r="AI41" i="16"/>
  <c r="AI40" i="16"/>
  <c r="AI39" i="16"/>
  <c r="AI38" i="16"/>
  <c r="AI23" i="16"/>
  <c r="AI22" i="16"/>
  <c r="AE1492" i="16"/>
  <c r="AE1493" i="16"/>
  <c r="AE1494" i="16"/>
  <c r="AE1495" i="16"/>
  <c r="AE1372" i="16"/>
  <c r="AE1373" i="16"/>
  <c r="AE1374" i="16"/>
  <c r="G1371" i="16"/>
  <c r="K1371" i="16"/>
  <c r="O1371" i="16"/>
  <c r="S1371" i="16"/>
  <c r="W1371" i="16"/>
  <c r="X1371" i="16" s="1"/>
  <c r="Y1371" i="16" s="1"/>
  <c r="AE1371" i="16"/>
  <c r="AD1347" i="16"/>
  <c r="AE1313" i="16"/>
  <c r="AE1312" i="16"/>
  <c r="AE1311" i="16"/>
  <c r="AE1310" i="16"/>
  <c r="AE1315" i="16"/>
  <c r="G876" i="16"/>
  <c r="K876" i="16"/>
  <c r="O876" i="16"/>
  <c r="S876" i="16"/>
  <c r="W876" i="16"/>
  <c r="X876" i="16" s="1"/>
  <c r="Y876" i="16" s="1"/>
  <c r="AE876" i="16"/>
  <c r="G877" i="16"/>
  <c r="K877" i="16"/>
  <c r="O877" i="16"/>
  <c r="S877" i="16"/>
  <c r="W877" i="16"/>
  <c r="X877" i="16" s="1"/>
  <c r="Y877" i="16" s="1"/>
  <c r="AE877" i="16"/>
  <c r="G878" i="16"/>
  <c r="K878" i="16"/>
  <c r="O878" i="16"/>
  <c r="S878" i="16"/>
  <c r="W878" i="16"/>
  <c r="X878" i="16" s="1"/>
  <c r="Y878" i="16" s="1"/>
  <c r="AE878" i="16"/>
  <c r="D14" i="16"/>
  <c r="D13" i="16" s="1"/>
  <c r="D12" i="16" s="1"/>
  <c r="H14" i="16"/>
  <c r="H13" i="16" s="1"/>
  <c r="H12" i="16" s="1"/>
  <c r="L14" i="16"/>
  <c r="L13" i="16" s="1"/>
  <c r="L12" i="16" s="1"/>
  <c r="X16" i="16"/>
  <c r="Z16" i="16"/>
  <c r="X17" i="16"/>
  <c r="Z17" i="16"/>
  <c r="X18" i="16"/>
  <c r="Z18" i="16"/>
  <c r="X19" i="16"/>
  <c r="Z19" i="16"/>
  <c r="X20" i="16"/>
  <c r="Z20" i="16"/>
  <c r="G22" i="16"/>
  <c r="K22" i="16"/>
  <c r="O22" i="16"/>
  <c r="S22" i="16"/>
  <c r="W22" i="16"/>
  <c r="AE22" i="16"/>
  <c r="G23" i="16"/>
  <c r="K23" i="16"/>
  <c r="O23" i="16"/>
  <c r="S23" i="16"/>
  <c r="W23" i="16"/>
  <c r="X23" i="16" s="1"/>
  <c r="Y23" i="16" s="1"/>
  <c r="AE23" i="16"/>
  <c r="X24" i="16"/>
  <c r="Z24" i="16"/>
  <c r="X25" i="16"/>
  <c r="Z25" i="16"/>
  <c r="X26" i="16"/>
  <c r="Z26" i="16"/>
  <c r="X27" i="16"/>
  <c r="Z27" i="16"/>
  <c r="X28" i="16"/>
  <c r="Z28" i="16"/>
  <c r="X29" i="16"/>
  <c r="Z29" i="16"/>
  <c r="X30" i="16"/>
  <c r="Z30" i="16"/>
  <c r="X31" i="16"/>
  <c r="Z31" i="16"/>
  <c r="X32" i="16"/>
  <c r="Z32" i="16"/>
  <c r="X34" i="16"/>
  <c r="Z34" i="16"/>
  <c r="X35" i="16"/>
  <c r="Z35" i="16"/>
  <c r="X36" i="16"/>
  <c r="Z36" i="16"/>
  <c r="G38" i="16"/>
  <c r="K38" i="16"/>
  <c r="O38" i="16"/>
  <c r="S38" i="16"/>
  <c r="W38" i="16"/>
  <c r="X38" i="16" s="1"/>
  <c r="Y38" i="16" s="1"/>
  <c r="AE38" i="16"/>
  <c r="D39" i="16"/>
  <c r="G39" i="16" s="1"/>
  <c r="H39" i="16"/>
  <c r="K39" i="16" s="1"/>
  <c r="L39" i="16"/>
  <c r="O39" i="16" s="1"/>
  <c r="S39" i="16"/>
  <c r="W39" i="16"/>
  <c r="X39" i="16" s="1"/>
  <c r="Y39" i="16" s="1"/>
  <c r="Z39" i="16" s="1"/>
  <c r="AA39" i="16" s="1"/>
  <c r="AE39" i="16"/>
  <c r="G40" i="16"/>
  <c r="K40" i="16"/>
  <c r="O40" i="16"/>
  <c r="S40" i="16"/>
  <c r="W40" i="16"/>
  <c r="X40" i="16" s="1"/>
  <c r="Y40" i="16" s="1"/>
  <c r="AE40" i="16"/>
  <c r="G41" i="16"/>
  <c r="K41" i="16"/>
  <c r="O41" i="16"/>
  <c r="S41" i="16"/>
  <c r="W41" i="16"/>
  <c r="X41" i="16" s="1"/>
  <c r="Y41" i="16" s="1"/>
  <c r="AE41" i="16"/>
  <c r="X42" i="16"/>
  <c r="Z42" i="16"/>
  <c r="X43" i="16"/>
  <c r="Z43" i="16"/>
  <c r="X44" i="16"/>
  <c r="Z44" i="16"/>
  <c r="X45" i="16"/>
  <c r="Z45" i="16"/>
  <c r="X46" i="16"/>
  <c r="Z46" i="16"/>
  <c r="X47" i="16"/>
  <c r="Z47" i="16"/>
  <c r="X49" i="16"/>
  <c r="Z49" i="16"/>
  <c r="X50" i="16"/>
  <c r="Z50" i="16"/>
  <c r="X51" i="16"/>
  <c r="Z51" i="16"/>
  <c r="X52" i="16"/>
  <c r="Z52" i="16"/>
  <c r="X53" i="16"/>
  <c r="Z53" i="16"/>
  <c r="G55" i="16"/>
  <c r="K55" i="16"/>
  <c r="O55" i="16"/>
  <c r="S55" i="16"/>
  <c r="W55" i="16"/>
  <c r="X55" i="16" s="1"/>
  <c r="Y55" i="16" s="1"/>
  <c r="Z55" i="16" s="1"/>
  <c r="AA55" i="16" s="1"/>
  <c r="AE55" i="16"/>
  <c r="G56" i="16"/>
  <c r="K56" i="16"/>
  <c r="O56" i="16"/>
  <c r="S56" i="16"/>
  <c r="W56" i="16"/>
  <c r="X56" i="16" s="1"/>
  <c r="Y56" i="16" s="1"/>
  <c r="AE56" i="16"/>
  <c r="X57" i="16"/>
  <c r="Z57" i="16"/>
  <c r="X58" i="16"/>
  <c r="Z58" i="16"/>
  <c r="X59" i="16"/>
  <c r="Z59" i="16"/>
  <c r="X60" i="16"/>
  <c r="Z60" i="16"/>
  <c r="X61" i="16"/>
  <c r="Z61" i="16"/>
  <c r="X62" i="16"/>
  <c r="Z62" i="16"/>
  <c r="X64" i="16"/>
  <c r="Z64" i="16"/>
  <c r="X65" i="16"/>
  <c r="Z65" i="16"/>
  <c r="X66" i="16"/>
  <c r="Z66" i="16"/>
  <c r="X67" i="16"/>
  <c r="Z67" i="16"/>
  <c r="X68" i="16"/>
  <c r="Z68" i="16"/>
  <c r="G70" i="16"/>
  <c r="K70" i="16"/>
  <c r="O70" i="16"/>
  <c r="S70" i="16"/>
  <c r="W70" i="16"/>
  <c r="X70" i="16" s="1"/>
  <c r="Y70" i="16" s="1"/>
  <c r="Z70" i="16" s="1"/>
  <c r="AA70" i="16" s="1"/>
  <c r="AE70" i="16"/>
  <c r="D71" i="16"/>
  <c r="G71" i="16" s="1"/>
  <c r="H71" i="16"/>
  <c r="K71" i="16" s="1"/>
  <c r="L71" i="16"/>
  <c r="O71" i="16" s="1"/>
  <c r="S71" i="16"/>
  <c r="W71" i="16"/>
  <c r="AE71" i="16"/>
  <c r="G72" i="16"/>
  <c r="K72" i="16"/>
  <c r="O72" i="16"/>
  <c r="S72" i="16"/>
  <c r="W72" i="16"/>
  <c r="AE72" i="16"/>
  <c r="D73" i="16"/>
  <c r="G73" i="16" s="1"/>
  <c r="H73" i="16"/>
  <c r="K73" i="16" s="1"/>
  <c r="L73" i="16"/>
  <c r="O73" i="16" s="1"/>
  <c r="S73" i="16"/>
  <c r="W73" i="16"/>
  <c r="X73" i="16" s="1"/>
  <c r="Y73" i="16" s="1"/>
  <c r="Z73" i="16" s="1"/>
  <c r="AA73" i="16" s="1"/>
  <c r="AE73" i="16"/>
  <c r="X74" i="16"/>
  <c r="Z74" i="16"/>
  <c r="X75" i="16"/>
  <c r="Z75" i="16"/>
  <c r="X76" i="16"/>
  <c r="Z76" i="16"/>
  <c r="X77" i="16"/>
  <c r="Z77" i="16"/>
  <c r="X78" i="16"/>
  <c r="Z78" i="16"/>
  <c r="X79" i="16"/>
  <c r="Z79" i="16"/>
  <c r="X80" i="16"/>
  <c r="Z80" i="16"/>
  <c r="X81" i="16"/>
  <c r="Z81" i="16"/>
  <c r="X82" i="16"/>
  <c r="Z82" i="16"/>
  <c r="X83" i="16"/>
  <c r="Z83" i="16"/>
  <c r="X85" i="16"/>
  <c r="Z85" i="16"/>
  <c r="X86" i="16"/>
  <c r="Z86" i="16"/>
  <c r="X87" i="16"/>
  <c r="Z87" i="16"/>
  <c r="G89" i="16"/>
  <c r="K89" i="16"/>
  <c r="O89" i="16"/>
  <c r="S89" i="16"/>
  <c r="W89" i="16"/>
  <c r="X89" i="16" s="1"/>
  <c r="Y89" i="16" s="1"/>
  <c r="Z89" i="16" s="1"/>
  <c r="AA89" i="16" s="1"/>
  <c r="AE89" i="16"/>
  <c r="D90" i="16"/>
  <c r="G90" i="16" s="1"/>
  <c r="H90" i="16"/>
  <c r="K90" i="16" s="1"/>
  <c r="L90" i="16"/>
  <c r="O90" i="16" s="1"/>
  <c r="S90" i="16"/>
  <c r="W90" i="16"/>
  <c r="X90" i="16" s="1"/>
  <c r="Y90" i="16" s="1"/>
  <c r="Z90" i="16" s="1"/>
  <c r="AA90" i="16" s="1"/>
  <c r="AE90" i="16"/>
  <c r="G91" i="16"/>
  <c r="K91" i="16"/>
  <c r="O91" i="16"/>
  <c r="S91" i="16"/>
  <c r="W91" i="16"/>
  <c r="X91" i="16" s="1"/>
  <c r="Y91" i="16" s="1"/>
  <c r="AE91" i="16"/>
  <c r="G92" i="16"/>
  <c r="K92" i="16"/>
  <c r="O92" i="16"/>
  <c r="S92" i="16"/>
  <c r="W92" i="16"/>
  <c r="X92" i="16" s="1"/>
  <c r="Y92" i="16" s="1"/>
  <c r="Z92" i="16" s="1"/>
  <c r="AA92" i="16" s="1"/>
  <c r="AE92" i="16"/>
  <c r="X93" i="16"/>
  <c r="Z93" i="16"/>
  <c r="X94" i="16"/>
  <c r="Z94" i="16"/>
  <c r="X95" i="16"/>
  <c r="Z95" i="16"/>
  <c r="X96" i="16"/>
  <c r="Z96" i="16"/>
  <c r="X97" i="16"/>
  <c r="Z97" i="16"/>
  <c r="X98" i="16"/>
  <c r="Z98" i="16"/>
  <c r="X99" i="16"/>
  <c r="Z99" i="16"/>
  <c r="AQ939" i="16" l="1"/>
  <c r="AQ938" i="16" s="1"/>
  <c r="AQ1186" i="16"/>
  <c r="AQ1502" i="16"/>
  <c r="AQ1501" i="16" s="1"/>
  <c r="AQ383" i="16"/>
  <c r="AQ382" i="16" s="1"/>
  <c r="AQ1736" i="16"/>
  <c r="AQ660" i="16"/>
  <c r="AQ659" i="16" s="1"/>
  <c r="AQ424" i="16"/>
  <c r="AQ423" i="16" s="1"/>
  <c r="AQ152" i="16"/>
  <c r="AQ2097" i="16"/>
  <c r="AQ2352" i="16"/>
  <c r="AR2352" i="16" s="1"/>
  <c r="AQ975" i="16"/>
  <c r="AQ1748" i="16"/>
  <c r="AQ292" i="16"/>
  <c r="AQ291" i="16" s="1"/>
  <c r="AQ1521" i="16"/>
  <c r="AQ1520" i="16" s="1"/>
  <c r="AQ709" i="16"/>
  <c r="AQ708" i="16" s="1"/>
  <c r="AQ1931" i="16"/>
  <c r="AQ231" i="16"/>
  <c r="AQ230" i="16" s="1"/>
  <c r="AQ511" i="16"/>
  <c r="AQ510" i="16" s="1"/>
  <c r="AQ1331" i="16"/>
  <c r="AQ1956" i="16"/>
  <c r="AQ831" i="16"/>
  <c r="AQ830" i="16" s="1"/>
  <c r="AQ916" i="16"/>
  <c r="AQ915" i="16" s="1"/>
  <c r="AQ358" i="16"/>
  <c r="AQ1207" i="16"/>
  <c r="AQ1258" i="16"/>
  <c r="AI1264" i="16"/>
  <c r="AQ1881" i="16"/>
  <c r="AQ2112" i="16"/>
  <c r="AQ2401" i="16"/>
  <c r="AQ2400" i="16" s="1"/>
  <c r="AQ2040" i="16"/>
  <c r="AQ1695" i="16"/>
  <c r="AQ1850" i="16"/>
  <c r="AQ1942" i="16"/>
  <c r="AQ1472" i="16"/>
  <c r="AQ1126" i="16"/>
  <c r="AQ795" i="16"/>
  <c r="AQ794" i="16" s="1"/>
  <c r="AQ414" i="16"/>
  <c r="AQ413" i="16" s="1"/>
  <c r="Z2403" i="16"/>
  <c r="X2403" i="16"/>
  <c r="AQ444" i="16"/>
  <c r="AQ443" i="16" s="1"/>
  <c r="AQ1606" i="16"/>
  <c r="AQ672" i="16"/>
  <c r="AQ671" i="16" s="1"/>
  <c r="AQ1166" i="16"/>
  <c r="AQ1759" i="16"/>
  <c r="AQ193" i="16"/>
  <c r="AQ174" i="16" s="1"/>
  <c r="AQ733" i="16"/>
  <c r="AQ732" i="16" s="1"/>
  <c r="AQ1360" i="16"/>
  <c r="AQ393" i="16"/>
  <c r="AQ392" i="16" s="1"/>
  <c r="AQ1153" i="16"/>
  <c r="AQ1388" i="16"/>
  <c r="AQ757" i="16"/>
  <c r="AQ756" i="16" s="1"/>
  <c r="AQ1001" i="16"/>
  <c r="AQ162" i="16"/>
  <c r="AQ1316" i="16"/>
  <c r="AQ1712" i="16"/>
  <c r="AQ634" i="16"/>
  <c r="AQ633" i="16" s="1"/>
  <c r="AQ454" i="16"/>
  <c r="AQ453" i="16" s="1"/>
  <c r="AI176" i="16"/>
  <c r="AI175" i="16" s="1"/>
  <c r="AQ1622" i="16"/>
  <c r="AQ1651" i="16"/>
  <c r="AQ569" i="16"/>
  <c r="AQ1267" i="16"/>
  <c r="AQ2051" i="16"/>
  <c r="AQ697" i="16"/>
  <c r="AQ696" i="16" s="1"/>
  <c r="AQ1115" i="16"/>
  <c r="AQ888" i="16"/>
  <c r="AQ887" i="16" s="1"/>
  <c r="AQ962" i="16"/>
  <c r="AQ1579" i="16"/>
  <c r="AQ1578" i="16" s="1"/>
  <c r="AQ485" i="16"/>
  <c r="AQ484" i="16" s="1"/>
  <c r="AQ550" i="16"/>
  <c r="AQ549" i="16" s="1"/>
  <c r="AQ1861" i="16"/>
  <c r="AQ2017" i="16"/>
  <c r="AQ2080" i="16"/>
  <c r="AQ243" i="16"/>
  <c r="AQ242" i="16" s="1"/>
  <c r="AQ1900" i="16"/>
  <c r="AQ1595" i="16"/>
  <c r="AQ987" i="16"/>
  <c r="AM1954" i="16"/>
  <c r="AM1953" i="16" s="1"/>
  <c r="AR1953" i="16" s="1"/>
  <c r="AQ1678" i="16"/>
  <c r="AQ2001" i="16"/>
  <c r="AQ2349" i="16"/>
  <c r="AR2349" i="16" s="1"/>
  <c r="AR2350" i="16"/>
  <c r="AM940" i="16"/>
  <c r="AR940" i="16" s="1"/>
  <c r="AR941" i="16"/>
  <c r="AM1041" i="16"/>
  <c r="AR1042" i="16"/>
  <c r="AM1406" i="16"/>
  <c r="AR1406" i="16" s="1"/>
  <c r="AR1407" i="16"/>
  <c r="AM1479" i="16"/>
  <c r="AR1479" i="16" s="1"/>
  <c r="AR1480" i="16"/>
  <c r="AM1583" i="16"/>
  <c r="AR1583" i="16" s="1"/>
  <c r="AR1585" i="16"/>
  <c r="AQ1340" i="16"/>
  <c r="AQ1339" i="16" s="1"/>
  <c r="AQ1986" i="16"/>
  <c r="AQ1971" i="16"/>
  <c r="AQ1639" i="16"/>
  <c r="AR1250" i="16"/>
  <c r="AM199" i="16"/>
  <c r="AR199" i="16" s="1"/>
  <c r="AR200" i="16"/>
  <c r="AM125" i="16"/>
  <c r="AR125" i="16" s="1"/>
  <c r="AR126" i="16"/>
  <c r="AM143" i="16"/>
  <c r="AR143" i="16" s="1"/>
  <c r="AR144" i="16"/>
  <c r="AM784" i="16"/>
  <c r="AR784" i="16" s="1"/>
  <c r="AR785" i="16"/>
  <c r="AM1231" i="16"/>
  <c r="AR1231" i="16" s="1"/>
  <c r="AR1232" i="16"/>
  <c r="AM1408" i="16"/>
  <c r="AR1408" i="16" s="1"/>
  <c r="AR1409" i="16"/>
  <c r="AM1512" i="16"/>
  <c r="AR1512" i="16" s="1"/>
  <c r="AR1513" i="16"/>
  <c r="AM1589" i="16"/>
  <c r="AR1589" i="16" s="1"/>
  <c r="AR1590" i="16"/>
  <c r="AM123" i="16"/>
  <c r="AR123" i="16" s="1"/>
  <c r="AR124" i="16"/>
  <c r="AM377" i="16"/>
  <c r="AR377" i="16" s="1"/>
  <c r="AR378" i="16"/>
  <c r="AM1191" i="16"/>
  <c r="AR1191" i="16" s="1"/>
  <c r="AR1192" i="16"/>
  <c r="AM1262" i="16"/>
  <c r="AR1262" i="16" s="1"/>
  <c r="AR1263" i="16"/>
  <c r="AM1591" i="16"/>
  <c r="AR1591" i="16" s="1"/>
  <c r="AR1592" i="16"/>
  <c r="AM2063" i="16"/>
  <c r="AR2064" i="16"/>
  <c r="AM384" i="16"/>
  <c r="AR384" i="16" s="1"/>
  <c r="AR385" i="16"/>
  <c r="AM404" i="16"/>
  <c r="AR404" i="16" s="1"/>
  <c r="AR405" i="16"/>
  <c r="AM425" i="16"/>
  <c r="AR425" i="16" s="1"/>
  <c r="AR426" i="16"/>
  <c r="AM445" i="16"/>
  <c r="AR445" i="16" s="1"/>
  <c r="AR446" i="16"/>
  <c r="AM1214" i="16"/>
  <c r="AR1214" i="16" s="1"/>
  <c r="AR1215" i="16"/>
  <c r="AM1237" i="16"/>
  <c r="AR1238" i="16"/>
  <c r="AM1434" i="16"/>
  <c r="AR1434" i="16" s="1"/>
  <c r="AR1435" i="16"/>
  <c r="AM1724" i="16"/>
  <c r="AR1724" i="16" s="1"/>
  <c r="AR1725" i="16"/>
  <c r="AQ524" i="16"/>
  <c r="AQ523" i="16" s="1"/>
  <c r="AQ1419" i="16"/>
  <c r="AM1193" i="16"/>
  <c r="AR1193" i="16" s="1"/>
  <c r="AR1194" i="16"/>
  <c r="AM1920" i="16"/>
  <c r="AR1920" i="16" s="1"/>
  <c r="AR1921" i="16"/>
  <c r="AM153" i="16"/>
  <c r="AR153" i="16" s="1"/>
  <c r="AR154" i="16"/>
  <c r="AM698" i="16"/>
  <c r="AR698" i="16" s="1"/>
  <c r="AR699" i="16"/>
  <c r="AM1216" i="16"/>
  <c r="AR1216" i="16" s="1"/>
  <c r="AR1217" i="16"/>
  <c r="AM1240" i="16"/>
  <c r="AR1241" i="16"/>
  <c r="AM1415" i="16"/>
  <c r="AR1415" i="16" s="1"/>
  <c r="AR1416" i="16"/>
  <c r="AM1437" i="16"/>
  <c r="AR1438" i="16"/>
  <c r="AM2146" i="16"/>
  <c r="AR2147" i="16"/>
  <c r="AM1091" i="16"/>
  <c r="AR1092" i="16"/>
  <c r="AM1219" i="16"/>
  <c r="AR1219" i="16" s="1"/>
  <c r="AR1220" i="16"/>
  <c r="AM1243" i="16"/>
  <c r="AR1244" i="16"/>
  <c r="AM1323" i="16"/>
  <c r="AR1323" i="16" s="1"/>
  <c r="AR1324" i="16"/>
  <c r="AM1417" i="16"/>
  <c r="AR1417" i="16" s="1"/>
  <c r="AR1418" i="16"/>
  <c r="AM1440" i="16"/>
  <c r="AR1441" i="16"/>
  <c r="AM2210" i="16"/>
  <c r="AR2211" i="16"/>
  <c r="AQ1770" i="16"/>
  <c r="AQ280" i="16"/>
  <c r="AQ279" i="16" s="1"/>
  <c r="AQ745" i="16"/>
  <c r="AQ744" i="16" s="1"/>
  <c r="AM379" i="16"/>
  <c r="AR379" i="16" s="1"/>
  <c r="AR380" i="16"/>
  <c r="AM115" i="16"/>
  <c r="AR115" i="16" s="1"/>
  <c r="AR116" i="16"/>
  <c r="AM172" i="16"/>
  <c r="AR172" i="16" s="1"/>
  <c r="AR173" i="16"/>
  <c r="AM1180" i="16"/>
  <c r="AR1180" i="16" s="1"/>
  <c r="AR1181" i="16"/>
  <c r="AM1200" i="16"/>
  <c r="AR1200" i="16" s="1"/>
  <c r="AR1201" i="16"/>
  <c r="AM1246" i="16"/>
  <c r="AR1247" i="16"/>
  <c r="AM1470" i="16"/>
  <c r="AR1471" i="16"/>
  <c r="AQ103" i="16"/>
  <c r="AQ102" i="16" s="1"/>
  <c r="AQ101" i="16" s="1"/>
  <c r="AQ1827" i="16"/>
  <c r="AQ1839" i="16"/>
  <c r="AM1936" i="16"/>
  <c r="AR1936" i="16" s="1"/>
  <c r="AR1938" i="16"/>
  <c r="AM133" i="16"/>
  <c r="AR133" i="16" s="1"/>
  <c r="AR134" i="16"/>
  <c r="AM117" i="16"/>
  <c r="AR117" i="16" s="1"/>
  <c r="AR118" i="16"/>
  <c r="AM1453" i="16"/>
  <c r="AR1453" i="16" s="1"/>
  <c r="AR1454" i="16"/>
  <c r="AQ807" i="16"/>
  <c r="AQ806" i="16" s="1"/>
  <c r="AQ2128" i="16"/>
  <c r="AM54" i="16"/>
  <c r="AR55" i="16"/>
  <c r="AM1234" i="16"/>
  <c r="AR1234" i="16" s="1"/>
  <c r="AR1235" i="16"/>
  <c r="AM364" i="16"/>
  <c r="AR364" i="16" s="1"/>
  <c r="AR365" i="16"/>
  <c r="AI1227" i="16"/>
  <c r="AI1226" i="16" s="1"/>
  <c r="AM21" i="16"/>
  <c r="AR22" i="16"/>
  <c r="AM88" i="16"/>
  <c r="AR89" i="16"/>
  <c r="AM1252" i="16"/>
  <c r="AR1252" i="16" s="1"/>
  <c r="AR1253" i="16"/>
  <c r="AM1348" i="16"/>
  <c r="AR1348" i="16" s="1"/>
  <c r="AR1349" i="16"/>
  <c r="AM1423" i="16"/>
  <c r="AR1423" i="16" s="1"/>
  <c r="AR1424" i="16"/>
  <c r="AQ874" i="16"/>
  <c r="AQ873" i="16" s="1"/>
  <c r="AM206" i="16"/>
  <c r="AR206" i="16" s="1"/>
  <c r="AR207" i="16"/>
  <c r="AM1463" i="16"/>
  <c r="AR1463" i="16" s="1"/>
  <c r="AR1464" i="16"/>
  <c r="AM113" i="16"/>
  <c r="AR113" i="16" s="1"/>
  <c r="AR114" i="16"/>
  <c r="AI673" i="16"/>
  <c r="AM370" i="16"/>
  <c r="AR370" i="16" s="1"/>
  <c r="AR371" i="16"/>
  <c r="AM394" i="16"/>
  <c r="AR394" i="16" s="1"/>
  <c r="AR395" i="16"/>
  <c r="AM415" i="16"/>
  <c r="AR415" i="16" s="1"/>
  <c r="AR416" i="16"/>
  <c r="AM476" i="16"/>
  <c r="AR476" i="16" s="1"/>
  <c r="AR477" i="16"/>
  <c r="AM564" i="16"/>
  <c r="AR565" i="16"/>
  <c r="AM1254" i="16"/>
  <c r="AR1254" i="16" s="1"/>
  <c r="AR1255" i="16"/>
  <c r="AM1329" i="16"/>
  <c r="AR1329" i="16" s="1"/>
  <c r="AR1330" i="16"/>
  <c r="AI1170" i="16"/>
  <c r="AI1231" i="16"/>
  <c r="AI1230" i="16" s="1"/>
  <c r="AM567" i="16"/>
  <c r="AR568" i="16"/>
  <c r="AM903" i="16"/>
  <c r="AR903" i="16" s="1"/>
  <c r="AR904" i="16"/>
  <c r="AM1227" i="16"/>
  <c r="AR1228" i="16"/>
  <c r="AM1256" i="16"/>
  <c r="AR1256" i="16" s="1"/>
  <c r="AR1257" i="16"/>
  <c r="AM1477" i="16"/>
  <c r="AR1477" i="16" s="1"/>
  <c r="AR1478" i="16"/>
  <c r="AQ1137" i="16"/>
  <c r="AQ721" i="16"/>
  <c r="AQ720" i="16" s="1"/>
  <c r="AQ1662" i="16"/>
  <c r="AR1249" i="16"/>
  <c r="AM2395" i="16"/>
  <c r="AR2396" i="16"/>
  <c r="AQ1308" i="16"/>
  <c r="AQ951" i="16"/>
  <c r="AQ928" i="16"/>
  <c r="AQ902" i="16"/>
  <c r="AQ684" i="16"/>
  <c r="AQ683" i="16" s="1"/>
  <c r="AQ647" i="16"/>
  <c r="AQ620" i="16"/>
  <c r="AQ619" i="16" s="1"/>
  <c r="AQ304" i="16"/>
  <c r="AQ334" i="16"/>
  <c r="AQ268" i="16"/>
  <c r="AQ255" i="16"/>
  <c r="AQ219" i="16"/>
  <c r="AQ1723" i="16"/>
  <c r="AM428" i="16"/>
  <c r="AM156" i="16"/>
  <c r="AM2018" i="16"/>
  <c r="AR2018" i="16" s="1"/>
  <c r="AM648" i="16"/>
  <c r="AR648" i="16" s="1"/>
  <c r="AM952" i="16"/>
  <c r="AR952" i="16" s="1"/>
  <c r="AQ14" i="16"/>
  <c r="AQ13" i="16" s="1"/>
  <c r="AQ12" i="16" s="1"/>
  <c r="AQ11" i="16" s="1"/>
  <c r="AQ498" i="16"/>
  <c r="AQ497" i="16" s="1"/>
  <c r="AQ2065" i="16"/>
  <c r="AQ843" i="16"/>
  <c r="AQ842" i="16" s="1"/>
  <c r="AQ2029" i="16"/>
  <c r="AQ770" i="16"/>
  <c r="AQ769" i="16" s="1"/>
  <c r="AQ858" i="16"/>
  <c r="AQ819" i="16"/>
  <c r="AQ818" i="16" s="1"/>
  <c r="AQ783" i="16"/>
  <c r="AQ782" i="16" s="1"/>
  <c r="AM1943" i="16"/>
  <c r="AR1943" i="16" s="1"/>
  <c r="AM2400" i="16"/>
  <c r="AM1259" i="16"/>
  <c r="AR1259" i="16" s="1"/>
  <c r="AM889" i="16"/>
  <c r="AR889" i="16" s="1"/>
  <c r="AM1410" i="16"/>
  <c r="AR1410" i="16" s="1"/>
  <c r="AM787" i="16"/>
  <c r="AM2120" i="16"/>
  <c r="AR2120" i="16" s="1"/>
  <c r="AM584" i="16"/>
  <c r="AM608" i="16"/>
  <c r="AM734" i="16"/>
  <c r="AR734" i="16" s="1"/>
  <c r="AM771" i="16"/>
  <c r="AR771" i="16" s="1"/>
  <c r="AM1389" i="16"/>
  <c r="AR1389" i="16" s="1"/>
  <c r="AM1708" i="16"/>
  <c r="AM1760" i="16"/>
  <c r="AR1760" i="16" s="1"/>
  <c r="AM2141" i="16"/>
  <c r="AM2140" i="16" s="1"/>
  <c r="AM2052" i="16"/>
  <c r="AR2052" i="16" s="1"/>
  <c r="AM1559" i="16"/>
  <c r="AM1167" i="16"/>
  <c r="AM1161" i="16"/>
  <c r="AR1161" i="16" s="1"/>
  <c r="AM1182" i="16"/>
  <c r="AR1182" i="16" s="1"/>
  <c r="AM1066" i="16"/>
  <c r="AM1086" i="16"/>
  <c r="AM1056" i="16"/>
  <c r="AM1116" i="16"/>
  <c r="AR1116" i="16" s="1"/>
  <c r="AM917" i="16"/>
  <c r="AR917" i="16" s="1"/>
  <c r="AM832" i="16"/>
  <c r="AR832" i="16" s="1"/>
  <c r="AM722" i="16"/>
  <c r="AR722" i="16" s="1"/>
  <c r="AM685" i="16"/>
  <c r="AR685" i="16" s="1"/>
  <c r="AI373" i="16"/>
  <c r="AI372" i="16" s="1"/>
  <c r="AI256" i="16"/>
  <c r="AM517" i="16"/>
  <c r="AR517" i="16" s="1"/>
  <c r="AM1175" i="16"/>
  <c r="AM2009" i="16"/>
  <c r="AR2009" i="16" s="1"/>
  <c r="AM2105" i="16"/>
  <c r="AR2105" i="16" s="1"/>
  <c r="AI685" i="16"/>
  <c r="AI1131" i="16"/>
  <c r="AM578" i="16"/>
  <c r="AM602" i="16"/>
  <c r="AM710" i="16"/>
  <c r="AR710" i="16" s="1"/>
  <c r="AM775" i="16"/>
  <c r="AM932" i="16"/>
  <c r="AR932" i="16" s="1"/>
  <c r="AM1195" i="16"/>
  <c r="AR1195" i="16" s="1"/>
  <c r="AM1279" i="16"/>
  <c r="AR1279" i="16" s="1"/>
  <c r="AM1686" i="16"/>
  <c r="AR1686" i="16" s="1"/>
  <c r="AM1718" i="16"/>
  <c r="AR1718" i="16" s="1"/>
  <c r="AM1753" i="16"/>
  <c r="AR1753" i="16" s="1"/>
  <c r="AI196" i="16"/>
  <c r="AI195" i="16" s="1"/>
  <c r="AI194" i="16" s="1"/>
  <c r="AI1855" i="16"/>
  <c r="AM387" i="16"/>
  <c r="AM407" i="16"/>
  <c r="AM486" i="16"/>
  <c r="AR486" i="16" s="1"/>
  <c r="AM677" i="16"/>
  <c r="AR677" i="16" s="1"/>
  <c r="AM746" i="16"/>
  <c r="AR746" i="16" s="1"/>
  <c r="AM796" i="16"/>
  <c r="AR796" i="16" s="1"/>
  <c r="AM848" i="16"/>
  <c r="AR848" i="16" s="1"/>
  <c r="AM1031" i="16"/>
  <c r="AM1046" i="16"/>
  <c r="AM1106" i="16"/>
  <c r="AM1127" i="16"/>
  <c r="AR1127" i="16" s="1"/>
  <c r="AM1640" i="16"/>
  <c r="AR1640" i="16" s="1"/>
  <c r="AM1890" i="16"/>
  <c r="AR1890" i="16" s="1"/>
  <c r="AM661" i="16"/>
  <c r="AR661" i="16" s="1"/>
  <c r="AM762" i="16"/>
  <c r="AM1051" i="16"/>
  <c r="AI397" i="16"/>
  <c r="AI458" i="16"/>
  <c r="AI479" i="16"/>
  <c r="AM176" i="16"/>
  <c r="AM225" i="16"/>
  <c r="AR225" i="16" s="1"/>
  <c r="AM281" i="16"/>
  <c r="AR281" i="16" s="1"/>
  <c r="AM298" i="16"/>
  <c r="AR298" i="16" s="1"/>
  <c r="AM1325" i="16"/>
  <c r="AR1325" i="16" s="1"/>
  <c r="AM1420" i="16"/>
  <c r="AR1420" i="16" s="1"/>
  <c r="AM1980" i="16"/>
  <c r="AR1980" i="16" s="1"/>
  <c r="AI499" i="16"/>
  <c r="AM135" i="16"/>
  <c r="AM820" i="16"/>
  <c r="AR820" i="16" s="1"/>
  <c r="AM1272" i="16"/>
  <c r="AR1272" i="16" s="1"/>
  <c r="AM1485" i="16"/>
  <c r="AM2030" i="16"/>
  <c r="AR2030" i="16" s="1"/>
  <c r="AM37" i="16"/>
  <c r="AM988" i="16"/>
  <c r="AR988" i="16" s="1"/>
  <c r="AM1574" i="16"/>
  <c r="AM2129" i="16"/>
  <c r="AR2129" i="16" s="1"/>
  <c r="AI1026" i="16"/>
  <c r="AI1025" i="16" s="1"/>
  <c r="AM455" i="16"/>
  <c r="AR455" i="16" s="1"/>
  <c r="AM525" i="16"/>
  <c r="AR525" i="16" s="1"/>
  <c r="AM702" i="16"/>
  <c r="AM808" i="16"/>
  <c r="AR808" i="16" s="1"/>
  <c r="AM859" i="16"/>
  <c r="AR859" i="16" s="1"/>
  <c r="AM1002" i="16"/>
  <c r="AR1002" i="16" s="1"/>
  <c r="AM1021" i="16"/>
  <c r="AM1187" i="16"/>
  <c r="AR1187" i="16" s="1"/>
  <c r="AI220" i="16"/>
  <c r="AI237" i="16"/>
  <c r="AI384" i="16"/>
  <c r="AI404" i="16"/>
  <c r="AI445" i="16"/>
  <c r="AI466" i="16"/>
  <c r="AI578" i="16"/>
  <c r="AI577" i="16" s="1"/>
  <c r="AI576" i="16" s="1"/>
  <c r="AI602" i="16"/>
  <c r="AI601" i="16" s="1"/>
  <c r="AI600" i="16" s="1"/>
  <c r="AM203" i="16"/>
  <c r="AM286" i="16"/>
  <c r="AM844" i="16"/>
  <c r="AR844" i="16" s="1"/>
  <c r="AM1061" i="16"/>
  <c r="AM1081" i="16"/>
  <c r="AM1101" i="16"/>
  <c r="AM1170" i="16"/>
  <c r="AR1170" i="16" s="1"/>
  <c r="AM1534" i="16"/>
  <c r="AR1534" i="16" s="1"/>
  <c r="AM1580" i="16"/>
  <c r="AI734" i="16"/>
  <c r="AM145" i="16"/>
  <c r="AM166" i="16"/>
  <c r="AR166" i="16" s="1"/>
  <c r="AM249" i="16"/>
  <c r="AR249" i="16" s="1"/>
  <c r="AM976" i="16"/>
  <c r="AR976" i="16" s="1"/>
  <c r="AM1138" i="16"/>
  <c r="AR1138" i="16" s="1"/>
  <c r="AM1652" i="16"/>
  <c r="AR1652" i="16" s="1"/>
  <c r="AM1749" i="16"/>
  <c r="AR1749" i="16" s="1"/>
  <c r="AM1947" i="16"/>
  <c r="AR1947" i="16" s="1"/>
  <c r="AM2022" i="16"/>
  <c r="AR2022" i="16" s="1"/>
  <c r="AM2056" i="16"/>
  <c r="AR2056" i="16" s="1"/>
  <c r="AI771" i="16"/>
  <c r="AM269" i="16"/>
  <c r="AR269" i="16" s="1"/>
  <c r="AM551" i="16"/>
  <c r="AR551" i="16" s="1"/>
  <c r="AM639" i="16"/>
  <c r="AR639" i="16" s="1"/>
  <c r="AM758" i="16"/>
  <c r="AR758" i="16" s="1"/>
  <c r="AM929" i="16"/>
  <c r="AR929" i="16" s="1"/>
  <c r="AM1026" i="16"/>
  <c r="AM1211" i="16"/>
  <c r="AR1211" i="16" s="1"/>
  <c r="AM1335" i="16"/>
  <c r="AR1335" i="16" s="1"/>
  <c r="AM1810" i="16"/>
  <c r="AR1810" i="16" s="1"/>
  <c r="AM1882" i="16"/>
  <c r="AI648" i="16"/>
  <c r="AI1221" i="16"/>
  <c r="AI1218" i="16" s="1"/>
  <c r="AI2052" i="16"/>
  <c r="AM105" i="16"/>
  <c r="AM237" i="16"/>
  <c r="AR237" i="16" s="1"/>
  <c r="AM458" i="16"/>
  <c r="AR458" i="16" s="1"/>
  <c r="AM479" i="16"/>
  <c r="AM635" i="16"/>
  <c r="AR635" i="16" s="1"/>
  <c r="AM714" i="16"/>
  <c r="AR714" i="16" s="1"/>
  <c r="AM893" i="16"/>
  <c r="AR893" i="16" s="1"/>
  <c r="AM1221" i="16"/>
  <c r="AR1221" i="16" s="1"/>
  <c r="AM1264" i="16"/>
  <c r="AR1264" i="16" s="1"/>
  <c r="AM1369" i="16"/>
  <c r="AR1369" i="16" s="1"/>
  <c r="AM1425" i="16"/>
  <c r="AR1425" i="16" s="1"/>
  <c r="AM1630" i="16"/>
  <c r="AR1630" i="16" s="1"/>
  <c r="AM1656" i="16"/>
  <c r="AR1656" i="16" s="1"/>
  <c r="AM1671" i="16"/>
  <c r="AR1671" i="16" s="1"/>
  <c r="AM1700" i="16"/>
  <c r="AR1700" i="16" s="1"/>
  <c r="AM1840" i="16"/>
  <c r="AR1840" i="16" s="1"/>
  <c r="AM1872" i="16"/>
  <c r="AR1872" i="16" s="1"/>
  <c r="AM1341" i="16"/>
  <c r="AR1341" i="16" s="1"/>
  <c r="AM955" i="16"/>
  <c r="AI590" i="16"/>
  <c r="AI589" i="16" s="1"/>
  <c r="AI588" i="16" s="1"/>
  <c r="AI614" i="16"/>
  <c r="AI613" i="16" s="1"/>
  <c r="AI612" i="16" s="1"/>
  <c r="AI2400" i="16"/>
  <c r="AM196" i="16"/>
  <c r="AM499" i="16"/>
  <c r="AR499" i="16" s="1"/>
  <c r="AM572" i="16"/>
  <c r="AM596" i="16"/>
  <c r="AM621" i="16"/>
  <c r="AR621" i="16" s="1"/>
  <c r="AM812" i="16"/>
  <c r="AR812" i="16" s="1"/>
  <c r="AM921" i="16"/>
  <c r="AM1016" i="16"/>
  <c r="AM1120" i="16"/>
  <c r="AM1268" i="16"/>
  <c r="AR1268" i="16" s="1"/>
  <c r="AM1356" i="16"/>
  <c r="AR1356" i="16" s="1"/>
  <c r="AM1429" i="16"/>
  <c r="AM1473" i="16"/>
  <c r="AR1473" i="16" s="1"/>
  <c r="AM1531" i="16"/>
  <c r="AR1531" i="16" s="1"/>
  <c r="AM1596" i="16"/>
  <c r="AR1596" i="16" s="1"/>
  <c r="AM1737" i="16"/>
  <c r="AR1737" i="16" s="1"/>
  <c r="AM1771" i="16"/>
  <c r="AR1771" i="16" s="1"/>
  <c r="AM1799" i="16"/>
  <c r="AR1799" i="16" s="1"/>
  <c r="AM1844" i="16"/>
  <c r="AR1844" i="16" s="1"/>
  <c r="AM1901" i="16"/>
  <c r="AR1901" i="16" s="1"/>
  <c r="AM1932" i="16"/>
  <c r="AM2041" i="16"/>
  <c r="AR2041" i="16" s="1"/>
  <c r="AM1202" i="16"/>
  <c r="AM652" i="16"/>
  <c r="AM1375" i="16"/>
  <c r="AR1375" i="16" s="1"/>
  <c r="AI37" i="16"/>
  <c r="AI33" i="16" s="1"/>
  <c r="AI1840" i="16"/>
  <c r="AM69" i="16"/>
  <c r="AM127" i="16"/>
  <c r="AM163" i="16"/>
  <c r="AR163" i="16" s="1"/>
  <c r="AM244" i="16"/>
  <c r="AR244" i="16" s="1"/>
  <c r="AM261" i="16"/>
  <c r="AR261" i="16" s="1"/>
  <c r="AM466" i="16"/>
  <c r="AR466" i="16" s="1"/>
  <c r="AM530" i="16"/>
  <c r="AM750" i="16"/>
  <c r="AR750" i="16" s="1"/>
  <c r="AM1036" i="16"/>
  <c r="AM1071" i="16"/>
  <c r="AM1455" i="16"/>
  <c r="AM1644" i="16"/>
  <c r="AR1644" i="16" s="1"/>
  <c r="AM1828" i="16"/>
  <c r="AR1828" i="16" s="1"/>
  <c r="AM1994" i="16"/>
  <c r="AR1994" i="16" s="1"/>
  <c r="AI1583" i="16"/>
  <c r="AM335" i="16"/>
  <c r="AM334" i="16" s="1"/>
  <c r="AM673" i="16"/>
  <c r="AR673" i="16" s="1"/>
  <c r="AM800" i="16"/>
  <c r="AR800" i="16" s="1"/>
  <c r="AM1154" i="16"/>
  <c r="AM1208" i="16"/>
  <c r="AM1361" i="16"/>
  <c r="AR1361" i="16" s="1"/>
  <c r="AM1615" i="16"/>
  <c r="AR1615" i="16" s="1"/>
  <c r="AM1663" i="16"/>
  <c r="AR1663" i="16" s="1"/>
  <c r="AM1741" i="16"/>
  <c r="AR1741" i="16" s="1"/>
  <c r="AM1789" i="16"/>
  <c r="AR1789" i="16" s="1"/>
  <c r="AM2045" i="16"/>
  <c r="AR2045" i="16" s="1"/>
  <c r="AM2073" i="16"/>
  <c r="AR2073" i="16" s="1"/>
  <c r="AI903" i="16"/>
  <c r="AI1317" i="16"/>
  <c r="AM448" i="16"/>
  <c r="AM469" i="16"/>
  <c r="AR469" i="16" s="1"/>
  <c r="AM504" i="16"/>
  <c r="AR504" i="16" s="1"/>
  <c r="AM538" i="16"/>
  <c r="AR538" i="16" s="1"/>
  <c r="AM863" i="16"/>
  <c r="AR863" i="16" s="1"/>
  <c r="AM1006" i="16"/>
  <c r="AM1399" i="16"/>
  <c r="AR1399" i="16" s="1"/>
  <c r="AM1600" i="16"/>
  <c r="AR1600" i="16" s="1"/>
  <c r="AM1679" i="16"/>
  <c r="AR1679" i="16" s="1"/>
  <c r="AM1817" i="16"/>
  <c r="AR1817" i="16" s="1"/>
  <c r="AM1832" i="16"/>
  <c r="AR1832" i="16" s="1"/>
  <c r="AM1862" i="16"/>
  <c r="AR1862" i="16" s="1"/>
  <c r="AM2089" i="16"/>
  <c r="AR2089" i="16" s="1"/>
  <c r="AM2133" i="16"/>
  <c r="AR2133" i="16" s="1"/>
  <c r="AI1481" i="16"/>
  <c r="AM556" i="16"/>
  <c r="AR556" i="16" s="1"/>
  <c r="AM625" i="16"/>
  <c r="AR625" i="16" s="1"/>
  <c r="AM738" i="16"/>
  <c r="AM992" i="16"/>
  <c r="AR992" i="16" s="1"/>
  <c r="AM1076" i="16"/>
  <c r="AM1481" i="16"/>
  <c r="AR1481" i="16" s="1"/>
  <c r="AM1851" i="16"/>
  <c r="AR1851" i="16" s="1"/>
  <c r="AM232" i="16"/>
  <c r="AR232" i="16" s="1"/>
  <c r="AM836" i="16"/>
  <c r="AM944" i="16"/>
  <c r="AM963" i="16"/>
  <c r="AR963" i="16" s="1"/>
  <c r="AM1111" i="16"/>
  <c r="AM1713" i="16"/>
  <c r="AM1729" i="16"/>
  <c r="AR1729" i="16" s="1"/>
  <c r="AM1957" i="16"/>
  <c r="AR1957" i="16" s="1"/>
  <c r="AM1972" i="16"/>
  <c r="AR1972" i="16" s="1"/>
  <c r="AI824" i="16"/>
  <c r="AM397" i="16"/>
  <c r="AM418" i="16"/>
  <c r="AM491" i="16"/>
  <c r="AR491" i="16" s="1"/>
  <c r="AM1096" i="16"/>
  <c r="AM1350" i="16"/>
  <c r="AR1350" i="16" s="1"/>
  <c r="AM1465" i="16"/>
  <c r="AM1545" i="16"/>
  <c r="AM1764" i="16"/>
  <c r="AM1909" i="16"/>
  <c r="AR1909" i="16" s="1"/>
  <c r="AM1987" i="16"/>
  <c r="AR1987" i="16" s="1"/>
  <c r="AM2002" i="16"/>
  <c r="AR2002" i="16" s="1"/>
  <c r="AM2034" i="16"/>
  <c r="AR2034" i="16" s="1"/>
  <c r="AM2081" i="16"/>
  <c r="AR2081" i="16" s="1"/>
  <c r="AI698" i="16"/>
  <c r="AM435" i="16"/>
  <c r="AM1131" i="16"/>
  <c r="AM1515" i="16"/>
  <c r="AM1607" i="16"/>
  <c r="AM1696" i="16"/>
  <c r="AR1696" i="16" s="1"/>
  <c r="AM1855" i="16"/>
  <c r="AR1855" i="16" s="1"/>
  <c r="AM1924" i="16"/>
  <c r="AM2066" i="16"/>
  <c r="AR2066" i="16" s="1"/>
  <c r="AI980" i="16"/>
  <c r="AI1031" i="16"/>
  <c r="AI1030" i="16" s="1"/>
  <c r="AI1051" i="16"/>
  <c r="AI1050" i="16" s="1"/>
  <c r="AI1091" i="16"/>
  <c r="AI1090" i="16" s="1"/>
  <c r="AM220" i="16"/>
  <c r="AM274" i="16"/>
  <c r="AR274" i="16" s="1"/>
  <c r="AM310" i="16"/>
  <c r="AR310" i="16" s="1"/>
  <c r="AM438" i="16"/>
  <c r="AR438" i="16" s="1"/>
  <c r="AM512" i="16"/>
  <c r="AR512" i="16" s="1"/>
  <c r="AM590" i="16"/>
  <c r="AM614" i="16"/>
  <c r="AM665" i="16"/>
  <c r="AR665" i="16" s="1"/>
  <c r="AM824" i="16"/>
  <c r="AR824" i="16" s="1"/>
  <c r="AM875" i="16"/>
  <c r="AR875" i="16" s="1"/>
  <c r="AM967" i="16"/>
  <c r="AR967" i="16" s="1"/>
  <c r="AM1317" i="16"/>
  <c r="AM1490" i="16"/>
  <c r="AM1623" i="16"/>
  <c r="AR1623" i="16" s="1"/>
  <c r="AM1781" i="16"/>
  <c r="AR1781" i="16" s="1"/>
  <c r="AM2098" i="16"/>
  <c r="AM2113" i="16"/>
  <c r="AR2113" i="16" s="1"/>
  <c r="AM1332" i="16"/>
  <c r="AR1332" i="16" s="1"/>
  <c r="AM1309" i="16"/>
  <c r="AR1309" i="16" s="1"/>
  <c r="AM1142" i="16"/>
  <c r="AR1142" i="16" s="1"/>
  <c r="AM980" i="16"/>
  <c r="AM907" i="16"/>
  <c r="AR907" i="16" s="1"/>
  <c r="AM726" i="16"/>
  <c r="AM689" i="16"/>
  <c r="AR689" i="16" s="1"/>
  <c r="AM543" i="16"/>
  <c r="AR543" i="16" s="1"/>
  <c r="AM356" i="16"/>
  <c r="AR356" i="16" s="1"/>
  <c r="AM305" i="16"/>
  <c r="AR305" i="16" s="1"/>
  <c r="AM293" i="16"/>
  <c r="AR293" i="16" s="1"/>
  <c r="AM256" i="16"/>
  <c r="AR256" i="16" s="1"/>
  <c r="AM366" i="16"/>
  <c r="AR366" i="16" s="1"/>
  <c r="AM373" i="16"/>
  <c r="AR373" i="16" s="1"/>
  <c r="AM359" i="16"/>
  <c r="AR359" i="16" s="1"/>
  <c r="AM879" i="16"/>
  <c r="AR879" i="16" s="1"/>
  <c r="AM1965" i="16"/>
  <c r="AR1965" i="16" s="1"/>
  <c r="AI1111" i="16"/>
  <c r="AI1110" i="16" s="1"/>
  <c r="AI2002" i="16"/>
  <c r="AI117" i="16"/>
  <c r="AI112" i="16" s="1"/>
  <c r="AI1679" i="16"/>
  <c r="AI1882" i="16"/>
  <c r="AI1167" i="16"/>
  <c r="AI556" i="16"/>
  <c r="AI889" i="16"/>
  <c r="AI921" i="16"/>
  <c r="AI1534" i="16"/>
  <c r="AI1729" i="16"/>
  <c r="AI1764" i="16"/>
  <c r="AI163" i="16"/>
  <c r="AI714" i="16"/>
  <c r="AI750" i="16"/>
  <c r="AI875" i="16"/>
  <c r="AI1061" i="16"/>
  <c r="AI1060" i="16" s="1"/>
  <c r="AI1652" i="16"/>
  <c r="AI1749" i="16"/>
  <c r="AI808" i="16"/>
  <c r="AI844" i="16"/>
  <c r="AI859" i="16"/>
  <c r="AI491" i="16"/>
  <c r="AI665" i="16"/>
  <c r="AI1623" i="16"/>
  <c r="AI1980" i="16"/>
  <c r="AI1512" i="16"/>
  <c r="AI166" i="16"/>
  <c r="AI269" i="16"/>
  <c r="AI415" i="16"/>
  <c r="AI435" i="16"/>
  <c r="AI635" i="16"/>
  <c r="AI775" i="16"/>
  <c r="AI812" i="16"/>
  <c r="AI1195" i="16"/>
  <c r="AI1410" i="16"/>
  <c r="AI1405" i="16" s="1"/>
  <c r="AI2030" i="16"/>
  <c r="AI153" i="16"/>
  <c r="AI530" i="16"/>
  <c r="AI722" i="16"/>
  <c r="AI1356" i="16"/>
  <c r="AI1485" i="16"/>
  <c r="AI1484" i="16" s="1"/>
  <c r="AI1515" i="16"/>
  <c r="AI1559" i="16"/>
  <c r="AI1549" i="16" s="1"/>
  <c r="AI1548" i="16" s="1"/>
  <c r="AI1920" i="16"/>
  <c r="AI286" i="16"/>
  <c r="AI305" i="16"/>
  <c r="AI661" i="16"/>
  <c r="AI1066" i="16"/>
  <c r="AI1065" i="16" s="1"/>
  <c r="AI1086" i="16"/>
  <c r="AI1085" i="16" s="1"/>
  <c r="AI1211" i="16"/>
  <c r="AI1473" i="16"/>
  <c r="AI1574" i="16"/>
  <c r="AI1564" i="16" s="1"/>
  <c r="AI1563" i="16" s="1"/>
  <c r="AI1644" i="16"/>
  <c r="AI1708" i="16"/>
  <c r="AI1707" i="16" s="1"/>
  <c r="AI1741" i="16"/>
  <c r="AI1789" i="16"/>
  <c r="AI1832" i="16"/>
  <c r="AI2120" i="16"/>
  <c r="AI2141" i="16"/>
  <c r="AI2140" i="16" s="1"/>
  <c r="AI2139" i="16" s="1"/>
  <c r="AI69" i="16"/>
  <c r="AI63" i="16" s="1"/>
  <c r="AI476" i="16"/>
  <c r="AI584" i="16"/>
  <c r="AI583" i="16" s="1"/>
  <c r="AI582" i="16" s="1"/>
  <c r="AI608" i="16"/>
  <c r="AI607" i="16" s="1"/>
  <c r="AI606" i="16" s="1"/>
  <c r="AI787" i="16"/>
  <c r="AI917" i="16"/>
  <c r="AI952" i="16"/>
  <c r="AI1259" i="16"/>
  <c r="AI1350" i="16"/>
  <c r="AI1630" i="16"/>
  <c r="AI1760" i="16"/>
  <c r="AI1851" i="16"/>
  <c r="AI1127" i="16"/>
  <c r="AI1161" i="16"/>
  <c r="AI1279" i="16"/>
  <c r="AI1369" i="16"/>
  <c r="AI1429" i="16"/>
  <c r="AI1428" i="16" s="1"/>
  <c r="AI1580" i="16"/>
  <c r="AI1943" i="16"/>
  <c r="AI2098" i="16"/>
  <c r="AI2113" i="16"/>
  <c r="AI652" i="16"/>
  <c r="AI1002" i="16"/>
  <c r="AI1341" i="16"/>
  <c r="AI1607" i="16"/>
  <c r="AI2268" i="16"/>
  <c r="AI225" i="16"/>
  <c r="AI244" i="16"/>
  <c r="AI425" i="16"/>
  <c r="AI1096" i="16"/>
  <c r="AI1095" i="16" s="1"/>
  <c r="AI1116" i="16"/>
  <c r="AI1182" i="16"/>
  <c r="AI1202" i="16"/>
  <c r="AI1268" i="16"/>
  <c r="AI1545" i="16"/>
  <c r="AI1540" i="16" s="1"/>
  <c r="AI1539" i="16" s="1"/>
  <c r="AI1872" i="16"/>
  <c r="AI2022" i="16"/>
  <c r="AI2073" i="16"/>
  <c r="AI2133" i="16"/>
  <c r="AI932" i="16"/>
  <c r="AI596" i="16"/>
  <c r="AI595" i="16" s="1"/>
  <c r="AI594" i="16" s="1"/>
  <c r="AI758" i="16"/>
  <c r="AI796" i="16"/>
  <c r="AI832" i="16"/>
  <c r="AI863" i="16"/>
  <c r="AI1465" i="16"/>
  <c r="AI1462" i="16" s="1"/>
  <c r="AI1588" i="16"/>
  <c r="AI1700" i="16"/>
  <c r="AI1718" i="16"/>
  <c r="AI1932" i="16"/>
  <c r="AI1965" i="16"/>
  <c r="AI2041" i="16"/>
  <c r="AI105" i="16"/>
  <c r="AI104" i="16" s="1"/>
  <c r="AI639" i="16"/>
  <c r="AI944" i="16"/>
  <c r="AI1041" i="16"/>
  <c r="AI1040" i="16" s="1"/>
  <c r="AI1361" i="16"/>
  <c r="AI1389" i="16"/>
  <c r="AI1656" i="16"/>
  <c r="AI1671" i="16"/>
  <c r="AI1994" i="16"/>
  <c r="AI145" i="16"/>
  <c r="AI142" i="16" s="1"/>
  <c r="AI448" i="16"/>
  <c r="AI469" i="16"/>
  <c r="AI504" i="16"/>
  <c r="AI1006" i="16"/>
  <c r="AI1081" i="16"/>
  <c r="AI1080" i="16" s="1"/>
  <c r="AI1101" i="16"/>
  <c r="AI1100" i="16" s="1"/>
  <c r="AI1187" i="16"/>
  <c r="AI1309" i="16"/>
  <c r="AI1308" i="16" s="1"/>
  <c r="AI1596" i="16"/>
  <c r="AI1737" i="16"/>
  <c r="AI2009" i="16"/>
  <c r="AI232" i="16"/>
  <c r="AI428" i="16"/>
  <c r="AI525" i="16"/>
  <c r="AI963" i="16"/>
  <c r="AI1208" i="16"/>
  <c r="AI1420" i="16"/>
  <c r="AI1810" i="16"/>
  <c r="AI1862" i="16"/>
  <c r="AI1663" i="16"/>
  <c r="AI1901" i="16"/>
  <c r="AI2129" i="16"/>
  <c r="AI88" i="16"/>
  <c r="AI84" i="16" s="1"/>
  <c r="AI359" i="16"/>
  <c r="AI394" i="16"/>
  <c r="AI543" i="16"/>
  <c r="AI621" i="16"/>
  <c r="AI967" i="16"/>
  <c r="AI1046" i="16"/>
  <c r="AI1045" i="16" s="1"/>
  <c r="AI1272" i="16"/>
  <c r="AI1490" i="16"/>
  <c r="AI1489" i="16" s="1"/>
  <c r="AI1713" i="16"/>
  <c r="AI1936" i="16"/>
  <c r="AI2089" i="16"/>
  <c r="AI418" i="16"/>
  <c r="AI512" i="16"/>
  <c r="AI1325" i="16"/>
  <c r="AI1696" i="16"/>
  <c r="AI1890" i="16"/>
  <c r="AI274" i="16"/>
  <c r="AI293" i="16"/>
  <c r="AI310" i="16"/>
  <c r="AI335" i="16"/>
  <c r="AI334" i="16" s="1"/>
  <c r="AI438" i="16"/>
  <c r="AI455" i="16"/>
  <c r="AI702" i="16"/>
  <c r="AI738" i="16"/>
  <c r="AI848" i="16"/>
  <c r="AI879" i="16"/>
  <c r="AI955" i="16"/>
  <c r="AI1120" i="16"/>
  <c r="AI1531" i="16"/>
  <c r="AI1909" i="16"/>
  <c r="AI2056" i="16"/>
  <c r="AI54" i="16"/>
  <c r="AI48" i="16" s="1"/>
  <c r="AI127" i="16"/>
  <c r="AI122" i="16" s="1"/>
  <c r="AI625" i="16"/>
  <c r="AI940" i="16"/>
  <c r="AI992" i="16"/>
  <c r="AI1154" i="16"/>
  <c r="AI1375" i="16"/>
  <c r="AI1640" i="16"/>
  <c r="AI1817" i="16"/>
  <c r="AI1924" i="16"/>
  <c r="AI1957" i="16"/>
  <c r="AI2045" i="16"/>
  <c r="AI2105" i="16"/>
  <c r="AI203" i="16"/>
  <c r="AI202" i="16" s="1"/>
  <c r="AI201" i="16" s="1"/>
  <c r="AI261" i="16"/>
  <c r="AI907" i="16"/>
  <c r="AI1106" i="16"/>
  <c r="AI1105" i="16" s="1"/>
  <c r="AI1138" i="16"/>
  <c r="AI366" i="16"/>
  <c r="AI517" i="16"/>
  <c r="AI551" i="16"/>
  <c r="AI689" i="16"/>
  <c r="AI893" i="16"/>
  <c r="AI1016" i="16"/>
  <c r="AI1015" i="16" s="1"/>
  <c r="AI1036" i="16"/>
  <c r="AI1035" i="16" s="1"/>
  <c r="AI1071" i="16"/>
  <c r="AI1070" i="16" s="1"/>
  <c r="AI1600" i="16"/>
  <c r="AI1615" i="16"/>
  <c r="AI1753" i="16"/>
  <c r="AI1987" i="16"/>
  <c r="AI2066" i="16"/>
  <c r="AI281" i="16"/>
  <c r="AI298" i="16"/>
  <c r="AI726" i="16"/>
  <c r="AI762" i="16"/>
  <c r="AI800" i="16"/>
  <c r="AI836" i="16"/>
  <c r="AI988" i="16"/>
  <c r="AI1332" i="16"/>
  <c r="AI1331" i="16" s="1"/>
  <c r="AI1399" i="16"/>
  <c r="AI2034" i="16"/>
  <c r="AI2029" i="16" s="1"/>
  <c r="AI2081" i="16"/>
  <c r="AI249" i="16"/>
  <c r="AI387" i="16"/>
  <c r="AI407" i="16"/>
  <c r="AI486" i="16"/>
  <c r="AI677" i="16"/>
  <c r="AI710" i="16"/>
  <c r="AI709" i="16" s="1"/>
  <c r="AI708" i="16" s="1"/>
  <c r="AI746" i="16"/>
  <c r="AI784" i="16"/>
  <c r="AI820" i="16"/>
  <c r="AI929" i="16"/>
  <c r="AI1056" i="16"/>
  <c r="AI1055" i="16" s="1"/>
  <c r="AI1142" i="16"/>
  <c r="AI1175" i="16"/>
  <c r="AI1771" i="16"/>
  <c r="AI1799" i="16"/>
  <c r="AI1844" i="16"/>
  <c r="AI1972" i="16"/>
  <c r="AI2018" i="16"/>
  <c r="AI21" i="16"/>
  <c r="AI15" i="16" s="1"/>
  <c r="AI135" i="16"/>
  <c r="AI132" i="16" s="1"/>
  <c r="AI156" i="16"/>
  <c r="AI538" i="16"/>
  <c r="AI572" i="16"/>
  <c r="AI571" i="16" s="1"/>
  <c r="AI570" i="16" s="1"/>
  <c r="AI976" i="16"/>
  <c r="AI1021" i="16"/>
  <c r="AI1020" i="16" s="1"/>
  <c r="AI1076" i="16"/>
  <c r="AI1075" i="16" s="1"/>
  <c r="AI1251" i="16"/>
  <c r="AI1425" i="16"/>
  <c r="AI1419" i="16" s="1"/>
  <c r="AI1455" i="16"/>
  <c r="AI1452" i="16" s="1"/>
  <c r="AI1686" i="16"/>
  <c r="AI1724" i="16"/>
  <c r="AI1781" i="16"/>
  <c r="AI1828" i="16"/>
  <c r="AI1947" i="16"/>
  <c r="AI1199" i="16"/>
  <c r="AI1414" i="16"/>
  <c r="AI562" i="16"/>
  <c r="Z1371" i="16"/>
  <c r="AA1371" i="16" s="1"/>
  <c r="AE1309" i="16"/>
  <c r="AE1308" i="16" s="1"/>
  <c r="AE875" i="16"/>
  <c r="S875" i="16"/>
  <c r="O875" i="16"/>
  <c r="K875" i="16"/>
  <c r="G875" i="16"/>
  <c r="W21" i="16"/>
  <c r="W15" i="16" s="1"/>
  <c r="Z876" i="16"/>
  <c r="AA876" i="16" s="1"/>
  <c r="W875" i="16"/>
  <c r="S21" i="16"/>
  <c r="S15" i="16" s="1"/>
  <c r="Z877" i="16"/>
  <c r="AA877" i="16" s="1"/>
  <c r="O21" i="16"/>
  <c r="O15" i="16" s="1"/>
  <c r="Z878" i="16"/>
  <c r="AA878" i="16" s="1"/>
  <c r="G88" i="16"/>
  <c r="G84" i="16" s="1"/>
  <c r="O54" i="16"/>
  <c r="O48" i="16" s="1"/>
  <c r="K21" i="16"/>
  <c r="K15" i="16" s="1"/>
  <c r="K88" i="16"/>
  <c r="K84" i="16" s="1"/>
  <c r="K54" i="16"/>
  <c r="K48" i="16" s="1"/>
  <c r="G21" i="16"/>
  <c r="G15" i="16" s="1"/>
  <c r="K37" i="16"/>
  <c r="K33" i="16" s="1"/>
  <c r="G37" i="16"/>
  <c r="G33" i="16" s="1"/>
  <c r="AE54" i="16"/>
  <c r="K69" i="16"/>
  <c r="K63" i="16" s="1"/>
  <c r="G69" i="16"/>
  <c r="G63" i="16" s="1"/>
  <c r="S69" i="16"/>
  <c r="S63" i="16" s="1"/>
  <c r="O88" i="16"/>
  <c r="O84" i="16" s="1"/>
  <c r="O69" i="16"/>
  <c r="O63" i="16" s="1"/>
  <c r="O37" i="16"/>
  <c r="O33" i="16" s="1"/>
  <c r="AE88" i="16"/>
  <c r="X72" i="16"/>
  <c r="Y72" i="16" s="1"/>
  <c r="Z72" i="16" s="1"/>
  <c r="AA72" i="16" s="1"/>
  <c r="G54" i="16"/>
  <c r="G48" i="16" s="1"/>
  <c r="AE69" i="16"/>
  <c r="AE37" i="16"/>
  <c r="S54" i="16"/>
  <c r="S48" i="16" s="1"/>
  <c r="AE21" i="16"/>
  <c r="S88" i="16"/>
  <c r="S84" i="16" s="1"/>
  <c r="S37" i="16"/>
  <c r="S33" i="16" s="1"/>
  <c r="Z23" i="16"/>
  <c r="AA23" i="16" s="1"/>
  <c r="X22" i="16"/>
  <c r="Y22" i="16" s="1"/>
  <c r="Z22" i="16" s="1"/>
  <c r="AA22" i="16" s="1"/>
  <c r="Z91" i="16"/>
  <c r="AA91" i="16" s="1"/>
  <c r="X71" i="16"/>
  <c r="Y71" i="16" s="1"/>
  <c r="Z71" i="16" s="1"/>
  <c r="AA71" i="16" s="1"/>
  <c r="W69" i="16"/>
  <c r="W88" i="16"/>
  <c r="W54" i="16"/>
  <c r="Z56" i="16"/>
  <c r="AA56" i="16" s="1"/>
  <c r="Z40" i="16"/>
  <c r="AA40" i="16" s="1"/>
  <c r="Z41" i="16"/>
  <c r="AA41" i="16" s="1"/>
  <c r="Z38" i="16"/>
  <c r="AA38" i="16" s="1"/>
  <c r="W37" i="16"/>
  <c r="AE1496" i="16"/>
  <c r="AE1497" i="16"/>
  <c r="AE1498" i="16"/>
  <c r="AE1491" i="16"/>
  <c r="W1491" i="16"/>
  <c r="S1491" i="16"/>
  <c r="S1490" i="16" s="1"/>
  <c r="S1489" i="16" s="1"/>
  <c r="O1491" i="16"/>
  <c r="O1490" i="16" s="1"/>
  <c r="O1489" i="16" s="1"/>
  <c r="K1491" i="16"/>
  <c r="K1490" i="16" s="1"/>
  <c r="K1489" i="16" s="1"/>
  <c r="G1491" i="16"/>
  <c r="G1490" i="16" s="1"/>
  <c r="G1489" i="16" s="1"/>
  <c r="AE380" i="16"/>
  <c r="W380" i="16"/>
  <c r="S380" i="16"/>
  <c r="S379" i="16" s="1"/>
  <c r="O380" i="16"/>
  <c r="O379" i="16" s="1"/>
  <c r="K380" i="16"/>
  <c r="K379" i="16" s="1"/>
  <c r="AE378" i="16"/>
  <c r="X378" i="16"/>
  <c r="Y378" i="16" s="1"/>
  <c r="Z378" i="16" s="1"/>
  <c r="AA378" i="16" s="1"/>
  <c r="S378" i="16"/>
  <c r="O378" i="16"/>
  <c r="O377" i="16" s="1"/>
  <c r="K378" i="16"/>
  <c r="K377" i="16" s="1"/>
  <c r="G378" i="16"/>
  <c r="G377" i="16" s="1"/>
  <c r="AI660" i="16" l="1"/>
  <c r="AI659" i="16" s="1"/>
  <c r="AM951" i="16"/>
  <c r="AM950" i="16" s="1"/>
  <c r="AI2065" i="16"/>
  <c r="AQ151" i="16"/>
  <c r="AQ150" i="16" s="1"/>
  <c r="AQ149" i="16" s="1"/>
  <c r="AQ1500" i="16"/>
  <c r="AI1258" i="16"/>
  <c r="AM1258" i="16"/>
  <c r="AR1258" i="16" s="1"/>
  <c r="AI1942" i="16"/>
  <c r="AI1827" i="16"/>
  <c r="AI1622" i="16"/>
  <c r="AI843" i="16"/>
  <c r="AI842" i="16" s="1"/>
  <c r="AM647" i="16"/>
  <c r="AR647" i="16" s="1"/>
  <c r="AI795" i="16"/>
  <c r="AI794" i="16" s="1"/>
  <c r="AI902" i="16"/>
  <c r="AI901" i="16" s="1"/>
  <c r="AI951" i="16"/>
  <c r="AI950" i="16" s="1"/>
  <c r="AQ1359" i="16"/>
  <c r="AQ1338" i="16" s="1"/>
  <c r="AI1153" i="16"/>
  <c r="AI152" i="16"/>
  <c r="AI219" i="16"/>
  <c r="AI218" i="16" s="1"/>
  <c r="AI403" i="16"/>
  <c r="AI402" i="16" s="1"/>
  <c r="AI1579" i="16"/>
  <c r="AI1578" i="16" s="1"/>
  <c r="AI2017" i="16"/>
  <c r="AQ1706" i="16"/>
  <c r="AR1954" i="16"/>
  <c r="AI684" i="16"/>
  <c r="AI683" i="16" s="1"/>
  <c r="AM2017" i="16"/>
  <c r="AR2017" i="16" s="1"/>
  <c r="AM1809" i="16"/>
  <c r="AR1809" i="16" s="1"/>
  <c r="AI647" i="16"/>
  <c r="AI646" i="16" s="1"/>
  <c r="AM1588" i="16"/>
  <c r="AR1588" i="16" s="1"/>
  <c r="AI1606" i="16"/>
  <c r="AI444" i="16"/>
  <c r="AI443" i="16" s="1"/>
  <c r="AI1115" i="16"/>
  <c r="AR2400" i="16"/>
  <c r="AQ1650" i="16"/>
  <c r="AR2401" i="16"/>
  <c r="AQ1930" i="16"/>
  <c r="AQ1747" i="16"/>
  <c r="AQ1838" i="16"/>
  <c r="AI939" i="16"/>
  <c r="AI938" i="16" s="1"/>
  <c r="AI383" i="16"/>
  <c r="AI382" i="16" s="1"/>
  <c r="AM1218" i="16"/>
  <c r="AR1218" i="16" s="1"/>
  <c r="AI1166" i="16"/>
  <c r="AI475" i="16"/>
  <c r="AI474" i="16" s="1"/>
  <c r="AM1748" i="16"/>
  <c r="AR1748" i="16" s="1"/>
  <c r="AQ961" i="16"/>
  <c r="AQ2348" i="16"/>
  <c r="AQ2286" i="16" s="1"/>
  <c r="AQ2268" i="16" s="1"/>
  <c r="AQ2267" i="16" s="1"/>
  <c r="AQ2208" i="16" s="1"/>
  <c r="AQ381" i="16"/>
  <c r="AI255" i="16"/>
  <c r="AI254" i="16" s="1"/>
  <c r="AI454" i="16"/>
  <c r="AI453" i="16" s="1"/>
  <c r="AM1850" i="16"/>
  <c r="AR1850" i="16" s="1"/>
  <c r="AM1723" i="16"/>
  <c r="AR1723" i="16" s="1"/>
  <c r="AI2097" i="16"/>
  <c r="AM511" i="16"/>
  <c r="AR511" i="16" s="1"/>
  <c r="AI888" i="16"/>
  <c r="AI887" i="16" s="1"/>
  <c r="AM1595" i="16"/>
  <c r="AR1595" i="16" s="1"/>
  <c r="AQ1594" i="16"/>
  <c r="AM888" i="16"/>
  <c r="AM887" i="16" s="1"/>
  <c r="AR887" i="16" s="1"/>
  <c r="AI1174" i="16"/>
  <c r="AM112" i="16"/>
  <c r="AR112" i="16" s="1"/>
  <c r="AR335" i="16"/>
  <c r="AR334" i="16"/>
  <c r="AI1736" i="16"/>
  <c r="AM1651" i="16"/>
  <c r="AR1651" i="16" s="1"/>
  <c r="AM783" i="16"/>
  <c r="AR787" i="16"/>
  <c r="AM1126" i="16"/>
  <c r="AR1126" i="16" s="1"/>
  <c r="AR1131" i="16"/>
  <c r="AM1199" i="16"/>
  <c r="AR1199" i="16" s="1"/>
  <c r="AR1202" i="16"/>
  <c r="AI1502" i="16"/>
  <c r="AI1501" i="16" s="1"/>
  <c r="AM721" i="16"/>
  <c r="AR721" i="16" s="1"/>
  <c r="AM1095" i="16"/>
  <c r="AR1095" i="16" s="1"/>
  <c r="AR1096" i="16"/>
  <c r="AM831" i="16"/>
  <c r="AR836" i="16"/>
  <c r="AM444" i="16"/>
  <c r="AR448" i="16"/>
  <c r="AM1153" i="16"/>
  <c r="AR1153" i="16" s="1"/>
  <c r="AR1154" i="16"/>
  <c r="AM524" i="16"/>
  <c r="AR530" i="16"/>
  <c r="AM1579" i="16"/>
  <c r="AR1579" i="16" s="1"/>
  <c r="AR1580" i="16"/>
  <c r="AM403" i="16"/>
  <c r="AR407" i="16"/>
  <c r="AM601" i="16"/>
  <c r="AR602" i="16"/>
  <c r="AR2141" i="16"/>
  <c r="AM1226" i="16"/>
  <c r="AR1226" i="16" s="1"/>
  <c r="AR1227" i="16"/>
  <c r="AM48" i="16"/>
  <c r="AR48" i="16" s="1"/>
  <c r="AR54" i="16"/>
  <c r="AM1436" i="16"/>
  <c r="AR1436" i="16" s="1"/>
  <c r="AR1437" i="16"/>
  <c r="AM132" i="16"/>
  <c r="AR132" i="16" s="1"/>
  <c r="AR135" i="16"/>
  <c r="AM1316" i="16"/>
  <c r="AR1316" i="16" s="1"/>
  <c r="AR1317" i="16"/>
  <c r="AM1236" i="16"/>
  <c r="AR1236" i="16" s="1"/>
  <c r="AR1237" i="16"/>
  <c r="AM434" i="16"/>
  <c r="AR435" i="16"/>
  <c r="AM1931" i="16"/>
  <c r="AR1931" i="16" s="1"/>
  <c r="AR1932" i="16"/>
  <c r="AM1115" i="16"/>
  <c r="AR1115" i="16" s="1"/>
  <c r="AR1120" i="16"/>
  <c r="AM1405" i="16"/>
  <c r="AR1405" i="16" s="1"/>
  <c r="AM1881" i="16"/>
  <c r="AR1881" i="16" s="1"/>
  <c r="AR1882" i="16"/>
  <c r="AM383" i="16"/>
  <c r="AR387" i="16"/>
  <c r="AM577" i="16"/>
  <c r="AR578" i="16"/>
  <c r="AM1707" i="16"/>
  <c r="AR1707" i="16" s="1"/>
  <c r="AR1708" i="16"/>
  <c r="AM2062" i="16"/>
  <c r="AR2062" i="16" s="1"/>
  <c r="AR2063" i="16"/>
  <c r="AM975" i="16"/>
  <c r="AR975" i="16" s="1"/>
  <c r="AR980" i="16"/>
  <c r="AM414" i="16"/>
  <c r="AR418" i="16"/>
  <c r="AM1015" i="16"/>
  <c r="AR1015" i="16" s="1"/>
  <c r="AR1016" i="16"/>
  <c r="AM563" i="16"/>
  <c r="AR564" i="16"/>
  <c r="AM142" i="16"/>
  <c r="AR142" i="16" s="1"/>
  <c r="AR145" i="16"/>
  <c r="AM2139" i="16"/>
  <c r="AR2139" i="16" s="1"/>
  <c r="AR2140" i="16"/>
  <c r="AM393" i="16"/>
  <c r="AR397" i="16"/>
  <c r="AM916" i="16"/>
  <c r="AR921" i="16"/>
  <c r="AM1100" i="16"/>
  <c r="AR1100" i="16" s="1"/>
  <c r="AR1101" i="16"/>
  <c r="AM1564" i="16"/>
  <c r="AR1574" i="16"/>
  <c r="AM1055" i="16"/>
  <c r="AR1055" i="16" s="1"/>
  <c r="AR1056" i="16"/>
  <c r="AM1414" i="16"/>
  <c r="AR1414" i="16" s="1"/>
  <c r="AM84" i="16"/>
  <c r="AR84" i="16" s="1"/>
  <c r="AR88" i="16"/>
  <c r="AM1242" i="16"/>
  <c r="AR1242" i="16" s="1"/>
  <c r="AR1243" i="16"/>
  <c r="AM1502" i="16"/>
  <c r="AR1515" i="16"/>
  <c r="AM1428" i="16"/>
  <c r="AR1428" i="16" s="1"/>
  <c r="AR1429" i="16"/>
  <c r="AM697" i="16"/>
  <c r="AR702" i="16"/>
  <c r="AM1245" i="16"/>
  <c r="AR1245" i="16" s="1"/>
  <c r="AR1246" i="16"/>
  <c r="AM1080" i="16"/>
  <c r="AR1080" i="16" s="1"/>
  <c r="AR1081" i="16"/>
  <c r="AM1105" i="16"/>
  <c r="AR1105" i="16" s="1"/>
  <c r="AR1106" i="16"/>
  <c r="AM1085" i="16"/>
  <c r="AR1085" i="16" s="1"/>
  <c r="AR1086" i="16"/>
  <c r="AM566" i="16"/>
  <c r="AR566" i="16" s="1"/>
  <c r="AR567" i="16"/>
  <c r="AM1239" i="16"/>
  <c r="AR1239" i="16" s="1"/>
  <c r="AR1240" i="16"/>
  <c r="AM1462" i="16"/>
  <c r="AR1462" i="16" s="1"/>
  <c r="AR1465" i="16"/>
  <c r="AM613" i="16"/>
  <c r="AR614" i="16"/>
  <c r="AM1919" i="16"/>
  <c r="AR1919" i="16" s="1"/>
  <c r="AR1924" i="16"/>
  <c r="AM1075" i="16"/>
  <c r="AR1075" i="16" s="1"/>
  <c r="AR1076" i="16"/>
  <c r="AM122" i="16"/>
  <c r="AR122" i="16" s="1"/>
  <c r="AR127" i="16"/>
  <c r="AM1025" i="16"/>
  <c r="AR1025" i="16" s="1"/>
  <c r="AR1026" i="16"/>
  <c r="AM1230" i="16"/>
  <c r="AR1230" i="16" s="1"/>
  <c r="AM1060" i="16"/>
  <c r="AR1060" i="16" s="1"/>
  <c r="AR1061" i="16"/>
  <c r="AM33" i="16"/>
  <c r="AR33" i="16" s="1"/>
  <c r="AR37" i="16"/>
  <c r="AM1045" i="16"/>
  <c r="AR1045" i="16" s="1"/>
  <c r="AR1046" i="16"/>
  <c r="AM1065" i="16"/>
  <c r="AR1065" i="16" s="1"/>
  <c r="AR1066" i="16"/>
  <c r="AM15" i="16"/>
  <c r="AR15" i="16" s="1"/>
  <c r="AR21" i="16"/>
  <c r="AM1040" i="16"/>
  <c r="AR1040" i="16" s="1"/>
  <c r="AR1041" i="16"/>
  <c r="AM1207" i="16"/>
  <c r="AR1207" i="16" s="1"/>
  <c r="AR1208" i="16"/>
  <c r="AM589" i="16"/>
  <c r="AR590" i="16"/>
  <c r="AM63" i="16"/>
  <c r="AR63" i="16" s="1"/>
  <c r="AR69" i="16"/>
  <c r="AM595" i="16"/>
  <c r="AR596" i="16"/>
  <c r="AM475" i="16"/>
  <c r="AR479" i="16"/>
  <c r="AM1020" i="16"/>
  <c r="AR1020" i="16" s="1"/>
  <c r="AR1021" i="16"/>
  <c r="AM175" i="16"/>
  <c r="AR175" i="16" s="1"/>
  <c r="AR176" i="16"/>
  <c r="AM1030" i="16"/>
  <c r="AR1030" i="16" s="1"/>
  <c r="AR1031" i="16"/>
  <c r="AM1174" i="16"/>
  <c r="AR1174" i="16" s="1"/>
  <c r="AR1175" i="16"/>
  <c r="AM152" i="16"/>
  <c r="AR152" i="16" s="1"/>
  <c r="AR156" i="16"/>
  <c r="AM1489" i="16"/>
  <c r="AR1489" i="16" s="1"/>
  <c r="AR1490" i="16"/>
  <c r="AM1035" i="16"/>
  <c r="AR1035" i="16" s="1"/>
  <c r="AR1036" i="16"/>
  <c r="AM939" i="16"/>
  <c r="AR944" i="16"/>
  <c r="AM757" i="16"/>
  <c r="AR762" i="16"/>
  <c r="AM2097" i="16"/>
  <c r="AR2097" i="16" s="1"/>
  <c r="AR2098" i="16"/>
  <c r="AM733" i="16"/>
  <c r="AR738" i="16"/>
  <c r="AM1001" i="16"/>
  <c r="AR1001" i="16" s="1"/>
  <c r="AR1006" i="16"/>
  <c r="AM571" i="16"/>
  <c r="AR572" i="16"/>
  <c r="AM280" i="16"/>
  <c r="AM1484" i="16"/>
  <c r="AR1484" i="16" s="1"/>
  <c r="AR1485" i="16"/>
  <c r="AM607" i="16"/>
  <c r="AR608" i="16"/>
  <c r="AM424" i="16"/>
  <c r="AR428" i="16"/>
  <c r="AR726" i="16"/>
  <c r="AR286" i="16"/>
  <c r="AM2209" i="16"/>
  <c r="AR2209" i="16" s="1"/>
  <c r="AR2210" i="16"/>
  <c r="AM1090" i="16"/>
  <c r="AR1090" i="16" s="1"/>
  <c r="AR1091" i="16"/>
  <c r="AM1050" i="16"/>
  <c r="AR1050" i="16" s="1"/>
  <c r="AR1051" i="16"/>
  <c r="AM219" i="16"/>
  <c r="AR219" i="16" s="1"/>
  <c r="AR220" i="16"/>
  <c r="AI672" i="16"/>
  <c r="AI671" i="16" s="1"/>
  <c r="AM1759" i="16"/>
  <c r="AR1759" i="16" s="1"/>
  <c r="AR1764" i="16"/>
  <c r="AM1712" i="16"/>
  <c r="AR1712" i="16" s="1"/>
  <c r="AR1713" i="16"/>
  <c r="AM1452" i="16"/>
  <c r="AR1452" i="16" s="1"/>
  <c r="AR1455" i="16"/>
  <c r="AM202" i="16"/>
  <c r="AR203" i="16"/>
  <c r="AM1166" i="16"/>
  <c r="AR1166" i="16" s="1"/>
  <c r="AR1167" i="16"/>
  <c r="AM583" i="16"/>
  <c r="AR584" i="16"/>
  <c r="AQ2028" i="16"/>
  <c r="AR652" i="16"/>
  <c r="AR955" i="16"/>
  <c r="AM1469" i="16"/>
  <c r="AR1469" i="16" s="1"/>
  <c r="AR1470" i="16"/>
  <c r="AM770" i="16"/>
  <c r="AR775" i="16"/>
  <c r="AM2145" i="16"/>
  <c r="AR2145" i="16" s="1"/>
  <c r="AR2146" i="16"/>
  <c r="AM1251" i="16"/>
  <c r="AR1251" i="16" s="1"/>
  <c r="AM1606" i="16"/>
  <c r="AR1606" i="16" s="1"/>
  <c r="AR1607" i="16"/>
  <c r="AM1540" i="16"/>
  <c r="AR1545" i="16"/>
  <c r="AM1110" i="16"/>
  <c r="AR1110" i="16" s="1"/>
  <c r="AR1111" i="16"/>
  <c r="AM1070" i="16"/>
  <c r="AR1070" i="16" s="1"/>
  <c r="AR1071" i="16"/>
  <c r="AM195" i="16"/>
  <c r="AR196" i="16"/>
  <c r="AM104" i="16"/>
  <c r="AR104" i="16" s="1"/>
  <c r="AR105" i="16"/>
  <c r="AM1549" i="16"/>
  <c r="AR1559" i="16"/>
  <c r="AM1439" i="16"/>
  <c r="AR1439" i="16" s="1"/>
  <c r="AR1440" i="16"/>
  <c r="AM2385" i="16"/>
  <c r="AR2395" i="16"/>
  <c r="AQ1152" i="16"/>
  <c r="AQ950" i="16"/>
  <c r="AR950" i="16" s="1"/>
  <c r="AR951" i="16"/>
  <c r="AQ927" i="16"/>
  <c r="AQ901" i="16"/>
  <c r="AQ857" i="16"/>
  <c r="AQ646" i="16"/>
  <c r="AQ303" i="16"/>
  <c r="AQ315" i="16"/>
  <c r="AQ267" i="16"/>
  <c r="AQ254" i="16"/>
  <c r="AQ218" i="16"/>
  <c r="AM1622" i="16"/>
  <c r="AR1622" i="16" s="1"/>
  <c r="AI733" i="16"/>
  <c r="AI732" i="16" s="1"/>
  <c r="AI1931" i="16"/>
  <c r="AM454" i="16"/>
  <c r="AI1388" i="16"/>
  <c r="AM550" i="16"/>
  <c r="AM874" i="16"/>
  <c r="AM2051" i="16"/>
  <c r="AR2051" i="16" s="1"/>
  <c r="AM672" i="16"/>
  <c r="AI1861" i="16"/>
  <c r="AM819" i="16"/>
  <c r="AI1839" i="16"/>
  <c r="AI485" i="16"/>
  <c r="AI484" i="16" s="1"/>
  <c r="AI1521" i="16"/>
  <c r="AI1520" i="16" s="1"/>
  <c r="AM2029" i="16"/>
  <c r="AR2029" i="16" s="1"/>
  <c r="AI770" i="16"/>
  <c r="AI769" i="16" s="1"/>
  <c r="AM795" i="16"/>
  <c r="AM2112" i="16"/>
  <c r="AR2112" i="16" s="1"/>
  <c r="AM2001" i="16"/>
  <c r="AR2001" i="16" s="1"/>
  <c r="AM1971" i="16"/>
  <c r="AR1971" i="16" s="1"/>
  <c r="AM162" i="16"/>
  <c r="AR162" i="16" s="1"/>
  <c r="AI498" i="16"/>
  <c r="AI497" i="16" s="1"/>
  <c r="AM709" i="16"/>
  <c r="AI393" i="16"/>
  <c r="AI392" i="16" s="1"/>
  <c r="AI465" i="16"/>
  <c r="AI464" i="16" s="1"/>
  <c r="AM1388" i="16"/>
  <c r="AR1388" i="16" s="1"/>
  <c r="AM1942" i="16"/>
  <c r="AR1942" i="16" s="1"/>
  <c r="AI1316" i="16"/>
  <c r="AM2065" i="16"/>
  <c r="AR2065" i="16" s="1"/>
  <c r="AI537" i="16"/>
  <c r="AI536" i="16" s="1"/>
  <c r="AM1788" i="16"/>
  <c r="AR1788" i="16" s="1"/>
  <c r="AI1759" i="16"/>
  <c r="AM858" i="16"/>
  <c r="AM857" i="16" s="1"/>
  <c r="AM1521" i="16"/>
  <c r="AM1186" i="16"/>
  <c r="AR1186" i="16" s="1"/>
  <c r="AM928" i="16"/>
  <c r="AM927" i="16" s="1"/>
  <c r="AM745" i="16"/>
  <c r="AM243" i="16"/>
  <c r="AM268" i="16"/>
  <c r="AM267" i="16" s="1"/>
  <c r="AM231" i="16"/>
  <c r="AI2112" i="16"/>
  <c r="AI2001" i="16"/>
  <c r="AI1971" i="16"/>
  <c r="AM1956" i="16"/>
  <c r="AR1956" i="16" s="1"/>
  <c r="AI1919" i="16"/>
  <c r="AM1839" i="16"/>
  <c r="AR1839" i="16" s="1"/>
  <c r="AM1639" i="16"/>
  <c r="AR1639" i="16" s="1"/>
  <c r="AI1695" i="16"/>
  <c r="AM1472" i="16"/>
  <c r="AR1472" i="16" s="1"/>
  <c r="AM1419" i="16"/>
  <c r="AR1419" i="16" s="1"/>
  <c r="AM1267" i="16"/>
  <c r="AR1267" i="16" s="1"/>
  <c r="AI1207" i="16"/>
  <c r="AI1186" i="16"/>
  <c r="AI987" i="16"/>
  <c r="AI1126" i="16"/>
  <c r="AM987" i="16"/>
  <c r="AR987" i="16" s="1"/>
  <c r="AM962" i="16"/>
  <c r="AR962" i="16" s="1"/>
  <c r="AI916" i="16"/>
  <c r="AI915" i="16" s="1"/>
  <c r="AM807" i="16"/>
  <c r="AM843" i="16"/>
  <c r="AI697" i="16"/>
  <c r="AI696" i="16" s="1"/>
  <c r="AM660" i="16"/>
  <c r="AM634" i="16"/>
  <c r="AR634" i="16" s="1"/>
  <c r="AI634" i="16"/>
  <c r="AI633" i="16" s="1"/>
  <c r="AI550" i="16"/>
  <c r="AI549" i="16" s="1"/>
  <c r="AM498" i="16"/>
  <c r="AI434" i="16"/>
  <c r="AI433" i="16" s="1"/>
  <c r="AI304" i="16"/>
  <c r="AI303" i="16" s="1"/>
  <c r="AI243" i="16"/>
  <c r="AI242" i="16" s="1"/>
  <c r="AI162" i="16"/>
  <c r="AM2080" i="16"/>
  <c r="AR2080" i="16" s="1"/>
  <c r="AI231" i="16"/>
  <c r="AI230" i="16" s="1"/>
  <c r="AM1861" i="16"/>
  <c r="AR1861" i="16" s="1"/>
  <c r="AI975" i="16"/>
  <c r="AI819" i="16"/>
  <c r="AI818" i="16" s="1"/>
  <c r="AI424" i="16"/>
  <c r="AI423" i="16" s="1"/>
  <c r="AM1695" i="16"/>
  <c r="AR1695" i="16" s="1"/>
  <c r="AM2128" i="16"/>
  <c r="AR2128" i="16" s="1"/>
  <c r="AI414" i="16"/>
  <c r="AI413" i="16" s="1"/>
  <c r="AI745" i="16"/>
  <c r="AI744" i="16" s="1"/>
  <c r="AI1850" i="16"/>
  <c r="AM1678" i="16"/>
  <c r="AR1678" i="16" s="1"/>
  <c r="AM485" i="16"/>
  <c r="AM1360" i="16"/>
  <c r="AI2040" i="16"/>
  <c r="AI962" i="16"/>
  <c r="AM1827" i="16"/>
  <c r="AR1827" i="16" s="1"/>
  <c r="AI193" i="16"/>
  <c r="AI174" i="16" s="1"/>
  <c r="AM1662" i="16"/>
  <c r="AR1662" i="16" s="1"/>
  <c r="AM1340" i="16"/>
  <c r="AE15" i="16"/>
  <c r="AE48" i="16"/>
  <c r="AI2267" i="16"/>
  <c r="AI2208" i="16" s="1"/>
  <c r="AM2040" i="16"/>
  <c r="AR2040" i="16" s="1"/>
  <c r="AE33" i="16"/>
  <c r="AI721" i="16"/>
  <c r="AI720" i="16" s="1"/>
  <c r="AE63" i="16"/>
  <c r="AI2051" i="16"/>
  <c r="AI1267" i="16"/>
  <c r="AM1900" i="16"/>
  <c r="AI1472" i="16"/>
  <c r="AI1956" i="16"/>
  <c r="AI268" i="16"/>
  <c r="AI267" i="16" s="1"/>
  <c r="AI858" i="16"/>
  <c r="AI857" i="16" s="1"/>
  <c r="AE84" i="16"/>
  <c r="AI620" i="16"/>
  <c r="AI619" i="16" s="1"/>
  <c r="AM1770" i="16"/>
  <c r="AR1770" i="16" s="1"/>
  <c r="AM620" i="16"/>
  <c r="AM465" i="16"/>
  <c r="AM1736" i="16"/>
  <c r="AM1986" i="16"/>
  <c r="AR1986" i="16" s="1"/>
  <c r="AE379" i="16"/>
  <c r="AI1678" i="16"/>
  <c r="AI1651" i="16"/>
  <c r="AM537" i="16"/>
  <c r="AM1137" i="16"/>
  <c r="AR1137" i="16" s="1"/>
  <c r="AM1331" i="16"/>
  <c r="AR1331" i="16" s="1"/>
  <c r="AM1308" i="16"/>
  <c r="AR1308" i="16" s="1"/>
  <c r="AM902" i="16"/>
  <c r="AR902" i="16" s="1"/>
  <c r="AM684" i="16"/>
  <c r="AR684" i="16" s="1"/>
  <c r="AM646" i="16"/>
  <c r="AM351" i="16"/>
  <c r="AR351" i="16" s="1"/>
  <c r="AM292" i="16"/>
  <c r="AR292" i="16" s="1"/>
  <c r="AM304" i="16"/>
  <c r="AR304" i="16" s="1"/>
  <c r="AM255" i="16"/>
  <c r="AM254" i="16" s="1"/>
  <c r="AM358" i="16"/>
  <c r="AR358" i="16" s="1"/>
  <c r="AM372" i="16"/>
  <c r="AR372" i="16" s="1"/>
  <c r="AI831" i="16"/>
  <c r="AI830" i="16" s="1"/>
  <c r="AI1595" i="16"/>
  <c r="AI874" i="16"/>
  <c r="AI873" i="16" s="1"/>
  <c r="AI511" i="16"/>
  <c r="AI510" i="16" s="1"/>
  <c r="AI1340" i="16"/>
  <c r="AI1339" i="16" s="1"/>
  <c r="AI1788" i="16"/>
  <c r="AI280" i="16"/>
  <c r="AI279" i="16" s="1"/>
  <c r="AI807" i="16"/>
  <c r="AI806" i="16" s="1"/>
  <c r="AI569" i="16"/>
  <c r="AI524" i="16"/>
  <c r="AI523" i="16" s="1"/>
  <c r="AI1360" i="16"/>
  <c r="AI1723" i="16"/>
  <c r="AI1748" i="16"/>
  <c r="AI358" i="16"/>
  <c r="AI315" i="16" s="1"/>
  <c r="AI1809" i="16"/>
  <c r="AI1881" i="16"/>
  <c r="AI1639" i="16"/>
  <c r="AI757" i="16"/>
  <c r="AI756" i="16" s="1"/>
  <c r="AI928" i="16"/>
  <c r="AI927" i="16" s="1"/>
  <c r="AI2080" i="16"/>
  <c r="AI1712" i="16"/>
  <c r="AI2128" i="16"/>
  <c r="AI783" i="16"/>
  <c r="AI782" i="16" s="1"/>
  <c r="AI1001" i="16"/>
  <c r="AI292" i="16"/>
  <c r="AI291" i="16" s="1"/>
  <c r="AI1662" i="16"/>
  <c r="AI1986" i="16"/>
  <c r="AI14" i="16"/>
  <c r="AI13" i="16" s="1"/>
  <c r="AI12" i="16" s="1"/>
  <c r="AI11" i="16" s="1"/>
  <c r="AI103" i="16"/>
  <c r="AI102" i="16" s="1"/>
  <c r="AI101" i="16" s="1"/>
  <c r="AI1137" i="16"/>
  <c r="AI1770" i="16"/>
  <c r="AI1900" i="16"/>
  <c r="Z21" i="16"/>
  <c r="X21" i="16"/>
  <c r="K14" i="16"/>
  <c r="K13" i="16" s="1"/>
  <c r="K12" i="16" s="1"/>
  <c r="K11" i="16" s="1"/>
  <c r="X875" i="16"/>
  <c r="Z875" i="16"/>
  <c r="O14" i="16"/>
  <c r="O13" i="16" s="1"/>
  <c r="O12" i="16" s="1"/>
  <c r="O11" i="16" s="1"/>
  <c r="S14" i="16"/>
  <c r="S13" i="16" s="1"/>
  <c r="S12" i="16" s="1"/>
  <c r="S11" i="16" s="1"/>
  <c r="G14" i="16"/>
  <c r="G13" i="16" s="1"/>
  <c r="G12" i="16" s="1"/>
  <c r="G11" i="16" s="1"/>
  <c r="W48" i="16"/>
  <c r="X54" i="16"/>
  <c r="Z54" i="16"/>
  <c r="X15" i="16"/>
  <c r="Z15" i="16"/>
  <c r="W63" i="16"/>
  <c r="X69" i="16"/>
  <c r="Z69" i="16"/>
  <c r="W84" i="16"/>
  <c r="X88" i="16"/>
  <c r="Z88" i="16"/>
  <c r="X37" i="16"/>
  <c r="Z37" i="16"/>
  <c r="W33" i="16"/>
  <c r="AE377" i="16"/>
  <c r="AE1490" i="16"/>
  <c r="W1490" i="16"/>
  <c r="Z1490" i="16" s="1"/>
  <c r="X1491" i="16"/>
  <c r="Y1491" i="16" s="1"/>
  <c r="Z1491" i="16" s="1"/>
  <c r="AA1491" i="16" s="1"/>
  <c r="X380" i="16"/>
  <c r="Z380" i="16"/>
  <c r="AA380" i="16" s="1"/>
  <c r="W379" i="16"/>
  <c r="S377" i="16"/>
  <c r="AI151" i="16" l="1"/>
  <c r="AI150" i="16" s="1"/>
  <c r="AI149" i="16" s="1"/>
  <c r="AM103" i="16"/>
  <c r="AR103" i="16" s="1"/>
  <c r="AR888" i="16"/>
  <c r="AM720" i="16"/>
  <c r="AR720" i="16" s="1"/>
  <c r="AM510" i="16"/>
  <c r="AR510" i="16" s="1"/>
  <c r="AM151" i="16"/>
  <c r="AM150" i="16" s="1"/>
  <c r="AQ1593" i="16"/>
  <c r="AQ1499" i="16" s="1"/>
  <c r="AM218" i="16"/>
  <c r="AR218" i="16" s="1"/>
  <c r="AR646" i="16"/>
  <c r="AM14" i="16"/>
  <c r="AR14" i="16" s="1"/>
  <c r="AM1594" i="16"/>
  <c r="AR1594" i="16" s="1"/>
  <c r="AR254" i="16"/>
  <c r="AM633" i="16"/>
  <c r="AR633" i="16" s="1"/>
  <c r="AM1578" i="16"/>
  <c r="AR1578" i="16" s="1"/>
  <c r="AR858" i="16"/>
  <c r="AM600" i="16"/>
  <c r="AR600" i="16" s="1"/>
  <c r="AR601" i="16"/>
  <c r="AM1520" i="16"/>
  <c r="AR1520" i="16" s="1"/>
  <c r="AR1521" i="16"/>
  <c r="AM818" i="16"/>
  <c r="AR818" i="16" s="1"/>
  <c r="AR819" i="16"/>
  <c r="AR857" i="16"/>
  <c r="AM413" i="16"/>
  <c r="AR413" i="16" s="1"/>
  <c r="AR414" i="16"/>
  <c r="AM402" i="16"/>
  <c r="AR402" i="16" s="1"/>
  <c r="AR403" i="16"/>
  <c r="AM830" i="16"/>
  <c r="AR830" i="16" s="1"/>
  <c r="AR831" i="16"/>
  <c r="AM915" i="16"/>
  <c r="AR915" i="16" s="1"/>
  <c r="AR916" i="16"/>
  <c r="AM1838" i="16"/>
  <c r="AR1838" i="16" s="1"/>
  <c r="AR1900" i="16"/>
  <c r="AM1539" i="16"/>
  <c r="AR1539" i="16" s="1"/>
  <c r="AR1540" i="16"/>
  <c r="AM392" i="16"/>
  <c r="AR392" i="16" s="1"/>
  <c r="AR393" i="16"/>
  <c r="AM570" i="16"/>
  <c r="AR571" i="16"/>
  <c r="AM806" i="16"/>
  <c r="AR806" i="16" s="1"/>
  <c r="AR807" i="16"/>
  <c r="AM708" i="16"/>
  <c r="AR708" i="16" s="1"/>
  <c r="AR709" i="16"/>
  <c r="AI1930" i="16"/>
  <c r="AM1339" i="16"/>
  <c r="AR1339" i="16" s="1"/>
  <c r="AR1340" i="16"/>
  <c r="AM671" i="16"/>
  <c r="AR671" i="16" s="1"/>
  <c r="AR672" i="16"/>
  <c r="AR255" i="16"/>
  <c r="AM732" i="16"/>
  <c r="AR732" i="16" s="1"/>
  <c r="AR733" i="16"/>
  <c r="AM474" i="16"/>
  <c r="AR474" i="16" s="1"/>
  <c r="AR475" i="16"/>
  <c r="AM1706" i="16"/>
  <c r="AR1706" i="16" s="1"/>
  <c r="AR1736" i="16"/>
  <c r="AM484" i="16"/>
  <c r="AR484" i="16" s="1"/>
  <c r="AR485" i="16"/>
  <c r="AM1548" i="16"/>
  <c r="AR1548" i="16" s="1"/>
  <c r="AR1549" i="16"/>
  <c r="AM582" i="16"/>
  <c r="AR582" i="16" s="1"/>
  <c r="AR583" i="16"/>
  <c r="AM464" i="16"/>
  <c r="AR464" i="16" s="1"/>
  <c r="AR465" i="16"/>
  <c r="AM497" i="16"/>
  <c r="AR497" i="16" s="1"/>
  <c r="AR498" i="16"/>
  <c r="AM873" i="16"/>
  <c r="AR873" i="16" s="1"/>
  <c r="AR874" i="16"/>
  <c r="AR268" i="16"/>
  <c r="AR927" i="16"/>
  <c r="AM594" i="16"/>
  <c r="AR594" i="16" s="1"/>
  <c r="AR595" i="16"/>
  <c r="AM523" i="16"/>
  <c r="AR523" i="16" s="1"/>
  <c r="AR524" i="16"/>
  <c r="AR928" i="16"/>
  <c r="AM423" i="16"/>
  <c r="AR423" i="16" s="1"/>
  <c r="AR424" i="16"/>
  <c r="AM619" i="16"/>
  <c r="AR619" i="16" s="1"/>
  <c r="AR620" i="16"/>
  <c r="AI1500" i="16"/>
  <c r="AR267" i="16"/>
  <c r="AM606" i="16"/>
  <c r="AR606" i="16" s="1"/>
  <c r="AR607" i="16"/>
  <c r="AM696" i="16"/>
  <c r="AR696" i="16" s="1"/>
  <c r="AR697" i="16"/>
  <c r="AM382" i="16"/>
  <c r="AR382" i="16" s="1"/>
  <c r="AR383" i="16"/>
  <c r="AM756" i="16"/>
  <c r="AR756" i="16" s="1"/>
  <c r="AR757" i="16"/>
  <c r="AM194" i="16"/>
  <c r="AR195" i="16"/>
  <c r="AM201" i="16"/>
  <c r="AR201" i="16" s="1"/>
  <c r="AR202" i="16"/>
  <c r="AM1563" i="16"/>
  <c r="AR1563" i="16" s="1"/>
  <c r="AR1564" i="16"/>
  <c r="AR563" i="16"/>
  <c r="AM562" i="16"/>
  <c r="AR562" i="16" s="1"/>
  <c r="AM433" i="16"/>
  <c r="AR433" i="16" s="1"/>
  <c r="AR434" i="16"/>
  <c r="AM744" i="16"/>
  <c r="AR744" i="16" s="1"/>
  <c r="AR745" i="16"/>
  <c r="AM842" i="16"/>
  <c r="AR842" i="16" s="1"/>
  <c r="AR843" i="16"/>
  <c r="AM230" i="16"/>
  <c r="AR230" i="16" s="1"/>
  <c r="AR231" i="16"/>
  <c r="AM794" i="16"/>
  <c r="AR794" i="16" s="1"/>
  <c r="AR795" i="16"/>
  <c r="AM549" i="16"/>
  <c r="AR549" i="16" s="1"/>
  <c r="AR550" i="16"/>
  <c r="AM1359" i="16"/>
  <c r="AR1360" i="16"/>
  <c r="AM659" i="16"/>
  <c r="AR659" i="16" s="1"/>
  <c r="AR660" i="16"/>
  <c r="AM242" i="16"/>
  <c r="AR242" i="16" s="1"/>
  <c r="AR243" i="16"/>
  <c r="AM453" i="16"/>
  <c r="AR453" i="16" s="1"/>
  <c r="AR454" i="16"/>
  <c r="AM769" i="16"/>
  <c r="AR769" i="16" s="1"/>
  <c r="AR770" i="16"/>
  <c r="AM279" i="16"/>
  <c r="AR279" i="16" s="1"/>
  <c r="AR280" i="16"/>
  <c r="AM938" i="16"/>
  <c r="AR938" i="16" s="1"/>
  <c r="AR939" i="16"/>
  <c r="AM588" i="16"/>
  <c r="AR588" i="16" s="1"/>
  <c r="AR589" i="16"/>
  <c r="AM576" i="16"/>
  <c r="AR576" i="16" s="1"/>
  <c r="AR577" i="16"/>
  <c r="AM443" i="16"/>
  <c r="AR443" i="16" s="1"/>
  <c r="AR444" i="16"/>
  <c r="AM536" i="16"/>
  <c r="AR536" i="16" s="1"/>
  <c r="AR537" i="16"/>
  <c r="AM1501" i="16"/>
  <c r="AR1501" i="16" s="1"/>
  <c r="AR1502" i="16"/>
  <c r="AM782" i="16"/>
  <c r="AR782" i="16" s="1"/>
  <c r="AR783" i="16"/>
  <c r="AM13" i="16"/>
  <c r="AM612" i="16"/>
  <c r="AR612" i="16" s="1"/>
  <c r="AR613" i="16"/>
  <c r="AM2348" i="16"/>
  <c r="AR2385" i="16"/>
  <c r="AQ618" i="16"/>
  <c r="AQ217" i="16"/>
  <c r="AM1930" i="16"/>
  <c r="AR1930" i="16" s="1"/>
  <c r="AM961" i="16"/>
  <c r="AR961" i="16" s="1"/>
  <c r="AI1359" i="16"/>
  <c r="AI1338" i="16" s="1"/>
  <c r="AM2028" i="16"/>
  <c r="AR2028" i="16" s="1"/>
  <c r="AI1152" i="16"/>
  <c r="AM1747" i="16"/>
  <c r="AM1650" i="16"/>
  <c r="AR1650" i="16" s="1"/>
  <c r="AI381" i="16"/>
  <c r="AI217" i="16"/>
  <c r="AI2028" i="16"/>
  <c r="AE14" i="16"/>
  <c r="AI1650" i="16"/>
  <c r="AE1489" i="16"/>
  <c r="AM1152" i="16"/>
  <c r="AR1152" i="16" s="1"/>
  <c r="AM901" i="16"/>
  <c r="AR901" i="16" s="1"/>
  <c r="AM683" i="16"/>
  <c r="AR683" i="16" s="1"/>
  <c r="AM291" i="16"/>
  <c r="AR291" i="16" s="1"/>
  <c r="AM303" i="16"/>
  <c r="AR303" i="16" s="1"/>
  <c r="AM315" i="16"/>
  <c r="AR315" i="16" s="1"/>
  <c r="AI1838" i="16"/>
  <c r="AI1747" i="16"/>
  <c r="AI1706" i="16"/>
  <c r="AI1594" i="16"/>
  <c r="AI961" i="16"/>
  <c r="X84" i="16"/>
  <c r="Z84" i="16"/>
  <c r="Z63" i="16"/>
  <c r="X63" i="16"/>
  <c r="X33" i="16"/>
  <c r="Z33" i="16"/>
  <c r="W14" i="16"/>
  <c r="X48" i="16"/>
  <c r="Z48" i="16"/>
  <c r="X1490" i="16"/>
  <c r="W1489" i="16"/>
  <c r="X379" i="16"/>
  <c r="Z379" i="16"/>
  <c r="Z377" i="16"/>
  <c r="X377" i="16"/>
  <c r="AM102" i="16" l="1"/>
  <c r="AR102" i="16" s="1"/>
  <c r="AR151" i="16"/>
  <c r="AM1500" i="16"/>
  <c r="AR1500" i="16" s="1"/>
  <c r="AM12" i="16"/>
  <c r="AR13" i="16"/>
  <c r="AM193" i="16"/>
  <c r="AR194" i="16"/>
  <c r="AM1338" i="16"/>
  <c r="AR1338" i="16" s="1"/>
  <c r="AR1359" i="16"/>
  <c r="AM1593" i="16"/>
  <c r="AR1593" i="16" s="1"/>
  <c r="AR1747" i="16"/>
  <c r="AM381" i="16"/>
  <c r="AR381" i="16" s="1"/>
  <c r="AM149" i="16"/>
  <c r="AR149" i="16" s="1"/>
  <c r="AR150" i="16"/>
  <c r="AR570" i="16"/>
  <c r="AM569" i="16"/>
  <c r="AR569" i="16" s="1"/>
  <c r="AM2286" i="16"/>
  <c r="AR2348" i="16"/>
  <c r="AQ216" i="16"/>
  <c r="AI618" i="16"/>
  <c r="AI216" i="16" s="1"/>
  <c r="AE13" i="16"/>
  <c r="AI1593" i="16"/>
  <c r="AI1499" i="16" s="1"/>
  <c r="AM618" i="16"/>
  <c r="AR618" i="16" s="1"/>
  <c r="AM217" i="16"/>
  <c r="AR217" i="16" s="1"/>
  <c r="W13" i="16"/>
  <c r="X14" i="16"/>
  <c r="Z14" i="16"/>
  <c r="Z1489" i="16"/>
  <c r="X1489" i="16"/>
  <c r="AM101" i="16" l="1"/>
  <c r="AR101" i="16" s="1"/>
  <c r="AM1499" i="16"/>
  <c r="AR1499" i="16" s="1"/>
  <c r="AR193" i="16"/>
  <c r="AM174" i="16"/>
  <c r="AR174" i="16" s="1"/>
  <c r="AM11" i="16"/>
  <c r="AR11" i="16" s="1"/>
  <c r="AR12" i="16"/>
  <c r="AR2286" i="16"/>
  <c r="AM2268" i="16"/>
  <c r="AQ100" i="16"/>
  <c r="AI100" i="16"/>
  <c r="AI10" i="16" s="1"/>
  <c r="AI9" i="16" s="1"/>
  <c r="AE12" i="16"/>
  <c r="AM216" i="16"/>
  <c r="W12" i="16"/>
  <c r="X13" i="16"/>
  <c r="Z13" i="16"/>
  <c r="AE1322" i="16"/>
  <c r="AE1337" i="16"/>
  <c r="W1331" i="16"/>
  <c r="AE1336" i="16"/>
  <c r="X1336" i="16"/>
  <c r="Y1336" i="16" s="1"/>
  <c r="S1336" i="16"/>
  <c r="S1335" i="16" s="1"/>
  <c r="O1336" i="16"/>
  <c r="O1335" i="16" s="1"/>
  <c r="K1336" i="16"/>
  <c r="K1335" i="16" s="1"/>
  <c r="G1336" i="16"/>
  <c r="G1335" i="16" s="1"/>
  <c r="Z1335" i="16"/>
  <c r="X1335" i="16"/>
  <c r="AE1334" i="16"/>
  <c r="S1334" i="16"/>
  <c r="O1334" i="16"/>
  <c r="K1334" i="16"/>
  <c r="G1334" i="16"/>
  <c r="AE1333" i="16"/>
  <c r="S1333" i="16"/>
  <c r="O1333" i="16"/>
  <c r="K1333" i="16"/>
  <c r="G1333" i="16"/>
  <c r="AE1330" i="16"/>
  <c r="W1330" i="16"/>
  <c r="S1330" i="16"/>
  <c r="S1329" i="16" s="1"/>
  <c r="O1330" i="16"/>
  <c r="O1329" i="16" s="1"/>
  <c r="AE1328" i="16"/>
  <c r="W1328" i="16"/>
  <c r="S1328" i="16"/>
  <c r="O1328" i="16"/>
  <c r="K1328" i="16"/>
  <c r="AE1327" i="16"/>
  <c r="W1327" i="16"/>
  <c r="S1327" i="16"/>
  <c r="O1327" i="16"/>
  <c r="K1327" i="16"/>
  <c r="AE1326" i="16"/>
  <c r="W1326" i="16"/>
  <c r="S1326" i="16"/>
  <c r="O1326" i="16"/>
  <c r="K1326" i="16"/>
  <c r="AE1324" i="16"/>
  <c r="W1324" i="16"/>
  <c r="R1324" i="16"/>
  <c r="S1324" i="16" s="1"/>
  <c r="S1323" i="16" s="1"/>
  <c r="N1324" i="16"/>
  <c r="O1324" i="16" s="1"/>
  <c r="O1323" i="16" s="1"/>
  <c r="K1324" i="16"/>
  <c r="K1323" i="16" s="1"/>
  <c r="AE1321" i="16"/>
  <c r="W1321" i="16"/>
  <c r="S1321" i="16"/>
  <c r="O1321" i="16"/>
  <c r="K1321" i="16"/>
  <c r="AE1320" i="16"/>
  <c r="W1320" i="16"/>
  <c r="S1320" i="16"/>
  <c r="O1320" i="16"/>
  <c r="K1320" i="16"/>
  <c r="AE1319" i="16"/>
  <c r="W1319" i="16"/>
  <c r="S1319" i="16"/>
  <c r="O1319" i="16"/>
  <c r="K1319" i="16"/>
  <c r="AE1318" i="16"/>
  <c r="W1318" i="16"/>
  <c r="S1318" i="16"/>
  <c r="O1318" i="16"/>
  <c r="K1318" i="16"/>
  <c r="AD959" i="16"/>
  <c r="AE959" i="16" s="1"/>
  <c r="AD936" i="16"/>
  <c r="AE936" i="16" s="1"/>
  <c r="AD899" i="16"/>
  <c r="AE899" i="16" s="1"/>
  <c r="AD898" i="16"/>
  <c r="AE898" i="16" s="1"/>
  <c r="AD884" i="16"/>
  <c r="AE884" i="16" s="1"/>
  <c r="AD851" i="16"/>
  <c r="AE851" i="16" s="1"/>
  <c r="AD690" i="16"/>
  <c r="AE690" i="16" s="1"/>
  <c r="AD656" i="16"/>
  <c r="AE656" i="16" s="1"/>
  <c r="AD568" i="16"/>
  <c r="AE568" i="16" s="1"/>
  <c r="AD565" i="16"/>
  <c r="AE565" i="16" s="1"/>
  <c r="AD374" i="16"/>
  <c r="AE374" i="16" s="1"/>
  <c r="AD275" i="16"/>
  <c r="AE275" i="16" s="1"/>
  <c r="AD226" i="16"/>
  <c r="AE226" i="16" s="1"/>
  <c r="AE2468" i="16"/>
  <c r="AE2454" i="16"/>
  <c r="AE2405" i="16"/>
  <c r="AE2396" i="16"/>
  <c r="AE2269" i="16"/>
  <c r="AE2211" i="16"/>
  <c r="AE2147" i="16"/>
  <c r="AC2145" i="16"/>
  <c r="AE2143" i="16"/>
  <c r="AE2142" i="16"/>
  <c r="AE2138" i="16"/>
  <c r="AE2137" i="16"/>
  <c r="AE2136" i="16"/>
  <c r="AE2135" i="16"/>
  <c r="AE2134" i="16"/>
  <c r="AE2132" i="16"/>
  <c r="AE2131" i="16"/>
  <c r="AE2130" i="16"/>
  <c r="AE2127" i="16"/>
  <c r="AE2126" i="16"/>
  <c r="AE2125" i="16"/>
  <c r="AE2124" i="16"/>
  <c r="AE2123" i="16"/>
  <c r="AE2122" i="16"/>
  <c r="AE2121" i="16"/>
  <c r="AE2119" i="16"/>
  <c r="AE2118" i="16"/>
  <c r="AE2117" i="16"/>
  <c r="AE2116" i="16"/>
  <c r="AE2115" i="16"/>
  <c r="AE2114" i="16"/>
  <c r="AE2111" i="16"/>
  <c r="AE2110" i="16"/>
  <c r="AE2109" i="16"/>
  <c r="AE2108" i="16"/>
  <c r="AE2107" i="16"/>
  <c r="AE2106" i="16"/>
  <c r="AE2104" i="16"/>
  <c r="AE2103" i="16"/>
  <c r="AE2102" i="16"/>
  <c r="AE2101" i="16"/>
  <c r="AE2100" i="16"/>
  <c r="AE2099" i="16"/>
  <c r="AE2096" i="16"/>
  <c r="AE2095" i="16"/>
  <c r="AE2094" i="16"/>
  <c r="AE2093" i="16"/>
  <c r="AE2092" i="16"/>
  <c r="AE2091" i="16"/>
  <c r="AE2090" i="16"/>
  <c r="AE2088" i="16"/>
  <c r="AE2087" i="16"/>
  <c r="AE2086" i="16"/>
  <c r="AE2085" i="16"/>
  <c r="AE2084" i="16"/>
  <c r="AE2083" i="16"/>
  <c r="AE2082" i="16"/>
  <c r="AE2079" i="16"/>
  <c r="AE2078" i="16"/>
  <c r="AE2077" i="16"/>
  <c r="AE2076" i="16"/>
  <c r="AE2075" i="16"/>
  <c r="AE2074" i="16"/>
  <c r="AE2072" i="16"/>
  <c r="AE2071" i="16"/>
  <c r="AE2070" i="16"/>
  <c r="AE2069" i="16"/>
  <c r="AE2068" i="16"/>
  <c r="AE2067" i="16"/>
  <c r="AE2064" i="16"/>
  <c r="AE2061" i="16"/>
  <c r="AE2060" i="16"/>
  <c r="AE2059" i="16"/>
  <c r="AE2058" i="16"/>
  <c r="AE2057" i="16"/>
  <c r="AE2055" i="16"/>
  <c r="AE2054" i="16"/>
  <c r="AE2053" i="16"/>
  <c r="AE2050" i="16"/>
  <c r="AE2049" i="16"/>
  <c r="AE2048" i="16"/>
  <c r="AE2047" i="16"/>
  <c r="AE2046" i="16"/>
  <c r="AE2044" i="16"/>
  <c r="AE2043" i="16"/>
  <c r="AE2042" i="16"/>
  <c r="AE2039" i="16"/>
  <c r="AE2038" i="16"/>
  <c r="AE2037" i="16"/>
  <c r="AE2036" i="16"/>
  <c r="AE2035" i="16"/>
  <c r="AE2033" i="16"/>
  <c r="AE2032" i="16"/>
  <c r="AE2031" i="16"/>
  <c r="AE2027" i="16"/>
  <c r="AE2026" i="16"/>
  <c r="AE2025" i="16"/>
  <c r="AE2024" i="16"/>
  <c r="AE2023" i="16"/>
  <c r="AE2021" i="16"/>
  <c r="AE2020" i="16"/>
  <c r="AE2019" i="16"/>
  <c r="AE2016" i="16"/>
  <c r="AE2015" i="16"/>
  <c r="AE2014" i="16"/>
  <c r="AE2013" i="16"/>
  <c r="AE2012" i="16"/>
  <c r="AE2011" i="16"/>
  <c r="AE2010" i="16"/>
  <c r="AE2008" i="16"/>
  <c r="AE2007" i="16"/>
  <c r="AE2006" i="16"/>
  <c r="AE2005" i="16"/>
  <c r="AE2004" i="16"/>
  <c r="AE2003" i="16"/>
  <c r="AE2000" i="16"/>
  <c r="AE1999" i="16"/>
  <c r="AE1998" i="16"/>
  <c r="AE1997" i="16"/>
  <c r="AE1996" i="16"/>
  <c r="AE1995" i="16"/>
  <c r="AE1993" i="16"/>
  <c r="AE1992" i="16"/>
  <c r="AE1991" i="16"/>
  <c r="AE1990" i="16"/>
  <c r="AE1989" i="16"/>
  <c r="AE1988" i="16"/>
  <c r="AE1985" i="16"/>
  <c r="AE1984" i="16"/>
  <c r="AE1983" i="16"/>
  <c r="AE1982" i="16"/>
  <c r="AE1981" i="16"/>
  <c r="AE1979" i="16"/>
  <c r="AE1978" i="16"/>
  <c r="AE1977" i="16"/>
  <c r="AD1976" i="16"/>
  <c r="AE1976" i="16" s="1"/>
  <c r="AE1975" i="16"/>
  <c r="AE1974" i="16"/>
  <c r="AE1973" i="16"/>
  <c r="AD1970" i="16"/>
  <c r="AE1970" i="16" s="1"/>
  <c r="AE1969" i="16"/>
  <c r="AE1968" i="16"/>
  <c r="AE1967" i="16"/>
  <c r="AE1966" i="16"/>
  <c r="AE1964" i="16"/>
  <c r="AE1963" i="16"/>
  <c r="AE1962" i="16"/>
  <c r="AE1961" i="16"/>
  <c r="AE1960" i="16"/>
  <c r="AE1959" i="16"/>
  <c r="AE1958" i="16"/>
  <c r="AE1955" i="16"/>
  <c r="AE1952" i="16"/>
  <c r="AE1951" i="16"/>
  <c r="AE1950" i="16"/>
  <c r="AE1949" i="16"/>
  <c r="AE1948" i="16"/>
  <c r="AE1946" i="16"/>
  <c r="AE1945" i="16"/>
  <c r="AE1944" i="16"/>
  <c r="AE1941" i="16"/>
  <c r="AE1940" i="16"/>
  <c r="AE1939" i="16"/>
  <c r="AE1938" i="16"/>
  <c r="AE1937" i="16"/>
  <c r="AE1935" i="16"/>
  <c r="AE1934" i="16"/>
  <c r="AE1933" i="16"/>
  <c r="AE1929" i="16"/>
  <c r="AE1928" i="16"/>
  <c r="AE1927" i="16"/>
  <c r="AE1926" i="16"/>
  <c r="AE1925" i="16"/>
  <c r="AE1923" i="16"/>
  <c r="AE1922" i="16"/>
  <c r="AE1921" i="16"/>
  <c r="AE1918" i="16"/>
  <c r="AE1917" i="16"/>
  <c r="AE1916" i="16"/>
  <c r="AE1915" i="16"/>
  <c r="AE1914" i="16"/>
  <c r="AE1913" i="16"/>
  <c r="AE1912" i="16"/>
  <c r="AE1911" i="16"/>
  <c r="AE1910" i="16"/>
  <c r="AE1908" i="16"/>
  <c r="AE1907" i="16"/>
  <c r="AE1906" i="16"/>
  <c r="AE1905" i="16"/>
  <c r="AE1904" i="16"/>
  <c r="AE1903" i="16"/>
  <c r="AE1902" i="16"/>
  <c r="AE1899" i="16"/>
  <c r="AE1898" i="16"/>
  <c r="AE1897" i="16"/>
  <c r="AE1896" i="16"/>
  <c r="AE1895" i="16"/>
  <c r="AE1894" i="16"/>
  <c r="AE1893" i="16"/>
  <c r="AE1892" i="16"/>
  <c r="AE1891" i="16"/>
  <c r="AE1889" i="16"/>
  <c r="AE1888" i="16"/>
  <c r="AE1887" i="16"/>
  <c r="AE1886" i="16"/>
  <c r="AE1885" i="16"/>
  <c r="AE1884" i="16"/>
  <c r="AE1883" i="16"/>
  <c r="AE1880" i="16"/>
  <c r="AE1879" i="16"/>
  <c r="AE1878" i="16"/>
  <c r="AE1877" i="16"/>
  <c r="AE1876" i="16"/>
  <c r="AE1875" i="16"/>
  <c r="AE1874" i="16"/>
  <c r="AE1873" i="16"/>
  <c r="AE1871" i="16"/>
  <c r="AE1870" i="16"/>
  <c r="AE1869" i="16"/>
  <c r="AE1868" i="16"/>
  <c r="AE1867" i="16"/>
  <c r="AE1866" i="16"/>
  <c r="AE1865" i="16"/>
  <c r="AE1864" i="16"/>
  <c r="AE1863" i="16"/>
  <c r="AE1860" i="16"/>
  <c r="AE1859" i="16"/>
  <c r="AE1858" i="16"/>
  <c r="AE1857" i="16"/>
  <c r="AE1856" i="16"/>
  <c r="AE1854" i="16"/>
  <c r="AE1853" i="16"/>
  <c r="AE1852" i="16"/>
  <c r="AE1849" i="16"/>
  <c r="AE1848" i="16"/>
  <c r="AE1847" i="16"/>
  <c r="AE1846" i="16"/>
  <c r="AE1845" i="16"/>
  <c r="AE1843" i="16"/>
  <c r="AE1842" i="16"/>
  <c r="AE1841" i="16"/>
  <c r="AE1837" i="16"/>
  <c r="AE1836" i="16"/>
  <c r="AE1835" i="16"/>
  <c r="AE1834" i="16"/>
  <c r="AE1833" i="16"/>
  <c r="AE1831" i="16"/>
  <c r="AE1830" i="16"/>
  <c r="AE1829" i="16"/>
  <c r="AE1826" i="16"/>
  <c r="AE1825" i="16"/>
  <c r="AE1824" i="16"/>
  <c r="AE1823" i="16"/>
  <c r="AE1822" i="16"/>
  <c r="AE1821" i="16"/>
  <c r="AE1820" i="16"/>
  <c r="AE1819" i="16"/>
  <c r="AE1818" i="16"/>
  <c r="AE1816" i="16"/>
  <c r="AE1815" i="16"/>
  <c r="AE1814" i="16"/>
  <c r="AE1813" i="16"/>
  <c r="AE1812" i="16"/>
  <c r="AE1811" i="16"/>
  <c r="AE1808" i="16"/>
  <c r="AE1807" i="16"/>
  <c r="AE1806" i="16"/>
  <c r="AE1805" i="16"/>
  <c r="AE1804" i="16"/>
  <c r="AE1803" i="16"/>
  <c r="AE1802" i="16"/>
  <c r="AE1801" i="16"/>
  <c r="AE1800" i="16"/>
  <c r="AE1798" i="16"/>
  <c r="AE1797" i="16"/>
  <c r="AE1796" i="16"/>
  <c r="AE1795" i="16"/>
  <c r="AE1794" i="16"/>
  <c r="AE1793" i="16"/>
  <c r="AE1792" i="16"/>
  <c r="AE1791" i="16"/>
  <c r="AE1790" i="16"/>
  <c r="AE1787" i="16"/>
  <c r="AE1786" i="16"/>
  <c r="AE1785" i="16"/>
  <c r="AE1784" i="16"/>
  <c r="AE1783" i="16"/>
  <c r="AE1782" i="16"/>
  <c r="AE1780" i="16"/>
  <c r="AE1779" i="16"/>
  <c r="AE1778" i="16"/>
  <c r="AE1777" i="16"/>
  <c r="AE1776" i="16"/>
  <c r="AE1775" i="16"/>
  <c r="AE1774" i="16"/>
  <c r="AE1773" i="16"/>
  <c r="AE1772" i="16"/>
  <c r="AE1769" i="16"/>
  <c r="AE1768" i="16"/>
  <c r="AE1767" i="16"/>
  <c r="AE1766" i="16"/>
  <c r="AE1765" i="16"/>
  <c r="AE1763" i="16"/>
  <c r="AE1762" i="16"/>
  <c r="AE1761" i="16"/>
  <c r="AE1758" i="16"/>
  <c r="AE1757" i="16"/>
  <c r="AE1756" i="16"/>
  <c r="AE1755" i="16"/>
  <c r="AE1754" i="16"/>
  <c r="AE1752" i="16"/>
  <c r="AE1751" i="16"/>
  <c r="AE1750" i="16"/>
  <c r="AE1746" i="16"/>
  <c r="AE1745" i="16"/>
  <c r="AE1744" i="16"/>
  <c r="AE1743" i="16"/>
  <c r="AE1742" i="16"/>
  <c r="AE1740" i="16"/>
  <c r="AE1739" i="16"/>
  <c r="AE1738" i="16"/>
  <c r="AE1735" i="16"/>
  <c r="AE1734" i="16"/>
  <c r="AE1733" i="16"/>
  <c r="AE1732" i="16"/>
  <c r="AE1731" i="16"/>
  <c r="AE1730" i="16"/>
  <c r="AE1728" i="16"/>
  <c r="AE1727" i="16"/>
  <c r="AE1726" i="16"/>
  <c r="AE1725" i="16"/>
  <c r="AE1722" i="16"/>
  <c r="AE1721" i="16"/>
  <c r="AE1720" i="16"/>
  <c r="AE1719" i="16"/>
  <c r="AE1717" i="16"/>
  <c r="AE1716" i="16"/>
  <c r="AE1715" i="16"/>
  <c r="AE1714" i="16"/>
  <c r="AE1711" i="16"/>
  <c r="AE1710" i="16"/>
  <c r="AE1709" i="16"/>
  <c r="AE1705" i="16"/>
  <c r="AE1704" i="16"/>
  <c r="AE1703" i="16"/>
  <c r="AE1702" i="16"/>
  <c r="AE1701" i="16"/>
  <c r="AE1699" i="16"/>
  <c r="AE1698" i="16"/>
  <c r="AE1697" i="16"/>
  <c r="AE1694" i="16"/>
  <c r="AE1693" i="16"/>
  <c r="AE1692" i="16"/>
  <c r="AE1691" i="16"/>
  <c r="AE1690" i="16"/>
  <c r="AE1689" i="16"/>
  <c r="AE1688" i="16"/>
  <c r="AE1687" i="16"/>
  <c r="AE1685" i="16"/>
  <c r="AE1684" i="16"/>
  <c r="AE1683" i="16"/>
  <c r="AE1682" i="16"/>
  <c r="AE1681" i="16"/>
  <c r="AE1680" i="16"/>
  <c r="AE1677" i="16"/>
  <c r="AE1676" i="16"/>
  <c r="AE1675" i="16"/>
  <c r="AE1674" i="16"/>
  <c r="AE1673" i="16"/>
  <c r="AE1672" i="16"/>
  <c r="AE1670" i="16"/>
  <c r="AE1669" i="16"/>
  <c r="AE1668" i="16"/>
  <c r="AE1667" i="16"/>
  <c r="AE1666" i="16"/>
  <c r="AE1665" i="16"/>
  <c r="AE1664" i="16"/>
  <c r="AE1661" i="16"/>
  <c r="AE1660" i="16"/>
  <c r="AE1659" i="16"/>
  <c r="AE1658" i="16"/>
  <c r="AE1657" i="16"/>
  <c r="AE1655" i="16"/>
  <c r="AE1654" i="16"/>
  <c r="AE1653" i="16"/>
  <c r="AE1649" i="16"/>
  <c r="AE1648" i="16"/>
  <c r="AE1647" i="16"/>
  <c r="AE1646" i="16"/>
  <c r="AE1645" i="16"/>
  <c r="AE1643" i="16"/>
  <c r="AE1642" i="16"/>
  <c r="AE1641" i="16"/>
  <c r="AE1638" i="16"/>
  <c r="AE1637" i="16"/>
  <c r="AE1636" i="16"/>
  <c r="AE1635" i="16"/>
  <c r="AE1634" i="16"/>
  <c r="AE1633" i="16"/>
  <c r="AE1632" i="16"/>
  <c r="AE1631" i="16"/>
  <c r="AE1629" i="16"/>
  <c r="AE1628" i="16"/>
  <c r="AE1627" i="16"/>
  <c r="AE1626" i="16"/>
  <c r="AE1625" i="16"/>
  <c r="AE1624" i="16"/>
  <c r="AE1621" i="16"/>
  <c r="AE1620" i="16"/>
  <c r="AE1619" i="16"/>
  <c r="AE1618" i="16"/>
  <c r="AE1617" i="16"/>
  <c r="AE1616" i="16"/>
  <c r="AE1614" i="16"/>
  <c r="AE1613" i="16"/>
  <c r="AE1612" i="16"/>
  <c r="AE1611" i="16"/>
  <c r="AE1610" i="16"/>
  <c r="AE1609" i="16"/>
  <c r="AE1608" i="16"/>
  <c r="AE1605" i="16"/>
  <c r="AE1604" i="16"/>
  <c r="AE1603" i="16"/>
  <c r="AE1602" i="16"/>
  <c r="AE1601" i="16"/>
  <c r="AE1599" i="16"/>
  <c r="AE1598" i="16"/>
  <c r="AE1597" i="16"/>
  <c r="AE1592" i="16"/>
  <c r="AE1590" i="16"/>
  <c r="AE1585" i="16"/>
  <c r="AE1584" i="16"/>
  <c r="AE1582" i="16"/>
  <c r="AE1581" i="16"/>
  <c r="AE1577" i="16"/>
  <c r="AE1576" i="16"/>
  <c r="AE1575" i="16"/>
  <c r="AE1562" i="16"/>
  <c r="AE1561" i="16"/>
  <c r="AE1560" i="16"/>
  <c r="AE1547" i="16"/>
  <c r="AE1546" i="16"/>
  <c r="AE1538" i="16"/>
  <c r="AE1537" i="16"/>
  <c r="AE1536" i="16"/>
  <c r="AE1535" i="16"/>
  <c r="AE1533" i="16"/>
  <c r="AE1532" i="16"/>
  <c r="AE1519" i="16"/>
  <c r="AE1518" i="16"/>
  <c r="AE1517" i="16"/>
  <c r="AE1516" i="16"/>
  <c r="AE1514" i="16"/>
  <c r="AE1513" i="16"/>
  <c r="AE1487" i="16"/>
  <c r="AE1486" i="16"/>
  <c r="AE1483" i="16"/>
  <c r="AE1482" i="16"/>
  <c r="AE1480" i="16"/>
  <c r="AE1478" i="16"/>
  <c r="AE1476" i="16"/>
  <c r="AE1475" i="16"/>
  <c r="AE1474" i="16"/>
  <c r="AE1471" i="16"/>
  <c r="AE1468" i="16"/>
  <c r="AE1467" i="16"/>
  <c r="AE1466" i="16"/>
  <c r="AE1464" i="16"/>
  <c r="AE1461" i="16"/>
  <c r="AE1460" i="16"/>
  <c r="AE1459" i="16"/>
  <c r="AE1458" i="16"/>
  <c r="AE1457" i="16"/>
  <c r="AE1456" i="16"/>
  <c r="AE1454" i="16"/>
  <c r="AE1444" i="16"/>
  <c r="AE1441" i="16"/>
  <c r="AE1438" i="16"/>
  <c r="AE1435" i="16"/>
  <c r="AE1433" i="16"/>
  <c r="AE1432" i="16"/>
  <c r="AE1431" i="16"/>
  <c r="AE1430" i="16"/>
  <c r="AE1427" i="16"/>
  <c r="AE1426" i="16"/>
  <c r="AE1424" i="16"/>
  <c r="AE1422" i="16"/>
  <c r="AE1421" i="16"/>
  <c r="AE1418" i="16"/>
  <c r="AE1416" i="16"/>
  <c r="AE1413" i="16"/>
  <c r="AE1412" i="16"/>
  <c r="AE1411" i="16"/>
  <c r="AE1409" i="16"/>
  <c r="AE1407" i="16"/>
  <c r="AE1404" i="16"/>
  <c r="AE1403" i="16"/>
  <c r="AE1402" i="16"/>
  <c r="AE1401" i="16"/>
  <c r="AE1400" i="16"/>
  <c r="AE1391" i="16"/>
  <c r="AE1390" i="16"/>
  <c r="AE1387" i="16"/>
  <c r="AE1386" i="16"/>
  <c r="AE1385" i="16"/>
  <c r="AE1384" i="16"/>
  <c r="AE1383" i="16"/>
  <c r="AE1382" i="16"/>
  <c r="AE1381" i="16"/>
  <c r="AE1380" i="16"/>
  <c r="AE1379" i="16"/>
  <c r="AE1378" i="16"/>
  <c r="AE1377" i="16"/>
  <c r="AE1376" i="16"/>
  <c r="AE1370" i="16"/>
  <c r="AE1368" i="16"/>
  <c r="AE1367" i="16"/>
  <c r="AE1366" i="16"/>
  <c r="AE1365" i="16"/>
  <c r="AE1364" i="16"/>
  <c r="AE1363" i="16"/>
  <c r="AE1362" i="16"/>
  <c r="AE1358" i="16"/>
  <c r="AE1357" i="16"/>
  <c r="AE1355" i="16"/>
  <c r="AE1354" i="16"/>
  <c r="AE1353" i="16"/>
  <c r="AE1352" i="16"/>
  <c r="AE1351" i="16"/>
  <c r="AE1349" i="16"/>
  <c r="AE1347" i="16"/>
  <c r="AE1346" i="16"/>
  <c r="AE1345" i="16"/>
  <c r="AE1344" i="16"/>
  <c r="AE1343" i="16"/>
  <c r="AE1342" i="16"/>
  <c r="AE1285" i="16"/>
  <c r="AE1284" i="16"/>
  <c r="AE1283" i="16"/>
  <c r="AE1282" i="16"/>
  <c r="AE1281" i="16"/>
  <c r="AE1280" i="16"/>
  <c r="AE1278" i="16"/>
  <c r="AE1277" i="16"/>
  <c r="AE1276" i="16"/>
  <c r="AE1275" i="16"/>
  <c r="AE1274" i="16"/>
  <c r="AE1273" i="16"/>
  <c r="AE1271" i="16"/>
  <c r="AE1270" i="16"/>
  <c r="AE1269" i="16"/>
  <c r="AE1266" i="16"/>
  <c r="AE1265" i="16"/>
  <c r="AE1263" i="16"/>
  <c r="AE1261" i="16"/>
  <c r="AE1260" i="16"/>
  <c r="AD1257" i="16"/>
  <c r="AE1257" i="16" s="1"/>
  <c r="AE1255" i="16"/>
  <c r="AE1253" i="16"/>
  <c r="AE1250" i="16"/>
  <c r="AE1247" i="16"/>
  <c r="AE1244" i="16"/>
  <c r="AE1241" i="16"/>
  <c r="AE1238" i="16"/>
  <c r="AE1235" i="16"/>
  <c r="AE1233" i="16"/>
  <c r="AE1232" i="16"/>
  <c r="AE1229" i="16"/>
  <c r="AE1228" i="16"/>
  <c r="AE1225" i="16"/>
  <c r="AE1224" i="16"/>
  <c r="AE1223" i="16"/>
  <c r="AE1222" i="16"/>
  <c r="AE1220" i="16"/>
  <c r="AE1217" i="16"/>
  <c r="AE1215" i="16"/>
  <c r="AE1213" i="16"/>
  <c r="AE1212" i="16"/>
  <c r="AE1210" i="16"/>
  <c r="AE1209" i="16"/>
  <c r="AE1206" i="16"/>
  <c r="AE1205" i="16"/>
  <c r="AE1204" i="16"/>
  <c r="AE1203" i="16"/>
  <c r="AE1201" i="16"/>
  <c r="AE1198" i="16"/>
  <c r="AE1197" i="16"/>
  <c r="AE1196" i="16"/>
  <c r="AE1194" i="16"/>
  <c r="AE1192" i="16"/>
  <c r="AE1190" i="16"/>
  <c r="AE1189" i="16"/>
  <c r="AE1188" i="16"/>
  <c r="AE1185" i="16"/>
  <c r="AE1184" i="16"/>
  <c r="AE1183" i="16"/>
  <c r="AE1181" i="16"/>
  <c r="AE1179" i="16"/>
  <c r="AE1178" i="16"/>
  <c r="AE1177" i="16"/>
  <c r="AE1176" i="16"/>
  <c r="AE1173" i="16"/>
  <c r="AE1172" i="16"/>
  <c r="AE1171" i="16"/>
  <c r="AE1169" i="16"/>
  <c r="AE1168" i="16"/>
  <c r="AE1165" i="16"/>
  <c r="AE1164" i="16"/>
  <c r="AE1163" i="16"/>
  <c r="AE1162" i="16"/>
  <c r="AE1160" i="16"/>
  <c r="AE1159" i="16"/>
  <c r="AE1158" i="16"/>
  <c r="AE1157" i="16"/>
  <c r="AE1156" i="16"/>
  <c r="AE1155" i="16"/>
  <c r="AE1150" i="16"/>
  <c r="AE1149" i="16"/>
  <c r="AE1148" i="16"/>
  <c r="AE1147" i="16"/>
  <c r="AE1146" i="16"/>
  <c r="AE1145" i="16"/>
  <c r="AE1144" i="16"/>
  <c r="AE1143" i="16"/>
  <c r="AE1141" i="16"/>
  <c r="AE1140" i="16"/>
  <c r="AE1139" i="16"/>
  <c r="AE1136" i="16"/>
  <c r="AE1135" i="16"/>
  <c r="AE1134" i="16"/>
  <c r="AE1133" i="16"/>
  <c r="AE1132" i="16"/>
  <c r="AE1130" i="16"/>
  <c r="AE1129" i="16"/>
  <c r="AE1128" i="16"/>
  <c r="AE1125" i="16"/>
  <c r="AE1124" i="16"/>
  <c r="AE1123" i="16"/>
  <c r="AE1122" i="16"/>
  <c r="AE1121" i="16"/>
  <c r="AE1119" i="16"/>
  <c r="AE1118" i="16"/>
  <c r="AE1117" i="16"/>
  <c r="AE1114" i="16"/>
  <c r="AE1113" i="16"/>
  <c r="AE1112" i="16"/>
  <c r="AE1109" i="16"/>
  <c r="AE1108" i="16"/>
  <c r="AE1107" i="16"/>
  <c r="AE1104" i="16"/>
  <c r="AE1103" i="16"/>
  <c r="AE1102" i="16"/>
  <c r="AE1099" i="16"/>
  <c r="AE1098" i="16"/>
  <c r="AE1097" i="16"/>
  <c r="AE1094" i="16"/>
  <c r="AE1093" i="16"/>
  <c r="AE1092" i="16"/>
  <c r="AE1089" i="16"/>
  <c r="AE1088" i="16"/>
  <c r="AE1087" i="16"/>
  <c r="AE1084" i="16"/>
  <c r="AE1083" i="16"/>
  <c r="AE1082" i="16"/>
  <c r="AE1079" i="16"/>
  <c r="AE1078" i="16"/>
  <c r="AE1077" i="16"/>
  <c r="AE1074" i="16"/>
  <c r="AE1073" i="16"/>
  <c r="AE1072" i="16"/>
  <c r="AE1069" i="16"/>
  <c r="AE1068" i="16"/>
  <c r="AE1067" i="16"/>
  <c r="AE1064" i="16"/>
  <c r="AE1063" i="16"/>
  <c r="AE1062" i="16"/>
  <c r="AE1059" i="16"/>
  <c r="AE1058" i="16"/>
  <c r="AE1057" i="16"/>
  <c r="AE1054" i="16"/>
  <c r="AE1053" i="16"/>
  <c r="AE1052" i="16"/>
  <c r="AE1049" i="16"/>
  <c r="AE1048" i="16"/>
  <c r="AE1047" i="16"/>
  <c r="AE1044" i="16"/>
  <c r="AE1043" i="16"/>
  <c r="AE1042" i="16"/>
  <c r="AE1039" i="16"/>
  <c r="AE1038" i="16"/>
  <c r="AE1037" i="16"/>
  <c r="AE1034" i="16"/>
  <c r="AE1033" i="16"/>
  <c r="AE1032" i="16"/>
  <c r="AE1029" i="16"/>
  <c r="AE1028" i="16"/>
  <c r="AE1027" i="16"/>
  <c r="AE1024" i="16"/>
  <c r="AE1023" i="16"/>
  <c r="AE1022" i="16"/>
  <c r="AE1019" i="16"/>
  <c r="AE1018" i="16"/>
  <c r="AE1017" i="16"/>
  <c r="AE1014" i="16"/>
  <c r="AE1013" i="16"/>
  <c r="AE1012" i="16"/>
  <c r="AE1011" i="16"/>
  <c r="AE1010" i="16"/>
  <c r="AE1009" i="16"/>
  <c r="AE1008" i="16"/>
  <c r="AE1007" i="16"/>
  <c r="AD1005" i="16"/>
  <c r="AE1005" i="16" s="1"/>
  <c r="AE1004" i="16"/>
  <c r="AE1003" i="16"/>
  <c r="AE1000" i="16"/>
  <c r="AE999" i="16"/>
  <c r="AE998" i="16"/>
  <c r="AE997" i="16"/>
  <c r="AE996" i="16"/>
  <c r="AE995" i="16"/>
  <c r="AE994" i="16"/>
  <c r="AE993" i="16"/>
  <c r="AE991" i="16"/>
  <c r="AE990" i="16"/>
  <c r="AE989" i="16"/>
  <c r="AE986" i="16"/>
  <c r="AE985" i="16"/>
  <c r="AE984" i="16"/>
  <c r="AE983" i="16"/>
  <c r="AE982" i="16"/>
  <c r="AE981" i="16"/>
  <c r="AE979" i="16"/>
  <c r="AE978" i="16"/>
  <c r="AE977" i="16"/>
  <c r="AE974" i="16"/>
  <c r="AE973" i="16"/>
  <c r="AE972" i="16"/>
  <c r="AE971" i="16"/>
  <c r="AE970" i="16"/>
  <c r="AE969" i="16"/>
  <c r="AE968" i="16"/>
  <c r="AE966" i="16"/>
  <c r="AE965" i="16"/>
  <c r="AE964" i="16"/>
  <c r="AD961" i="16"/>
  <c r="AE960" i="16"/>
  <c r="AE958" i="16"/>
  <c r="AE957" i="16"/>
  <c r="AE956" i="16"/>
  <c r="AE954" i="16"/>
  <c r="AE953" i="16"/>
  <c r="AE949" i="16"/>
  <c r="AE948" i="16"/>
  <c r="AE947" i="16"/>
  <c r="AE946" i="16"/>
  <c r="AE945" i="16"/>
  <c r="AE943" i="16"/>
  <c r="AE942" i="16"/>
  <c r="AE941" i="16"/>
  <c r="AE937" i="16"/>
  <c r="AE935" i="16"/>
  <c r="AE934" i="16"/>
  <c r="AE933" i="16"/>
  <c r="AE931" i="16"/>
  <c r="AE930" i="16"/>
  <c r="AE926" i="16"/>
  <c r="AE925" i="16"/>
  <c r="AE924" i="16"/>
  <c r="AE923" i="16"/>
  <c r="AE922" i="16"/>
  <c r="AE920" i="16"/>
  <c r="AE919" i="16"/>
  <c r="AE918" i="16"/>
  <c r="AE914" i="16"/>
  <c r="AE913" i="16"/>
  <c r="AE912" i="16"/>
  <c r="AE911" i="16"/>
  <c r="AE910" i="16"/>
  <c r="AE909" i="16"/>
  <c r="AE908" i="16"/>
  <c r="AE906" i="16"/>
  <c r="AE905" i="16"/>
  <c r="AE904" i="16"/>
  <c r="AE900" i="16"/>
  <c r="AE897" i="16"/>
  <c r="AE896" i="16"/>
  <c r="AE895" i="16"/>
  <c r="AE894" i="16"/>
  <c r="AE892" i="16"/>
  <c r="AE891" i="16"/>
  <c r="AE890" i="16"/>
  <c r="AE886" i="16"/>
  <c r="AE885" i="16"/>
  <c r="AE883" i="16"/>
  <c r="AE882" i="16"/>
  <c r="AE881" i="16"/>
  <c r="AE880" i="16"/>
  <c r="AE871" i="16"/>
  <c r="AE870" i="16"/>
  <c r="AE869" i="16"/>
  <c r="AE868" i="16"/>
  <c r="AE867" i="16"/>
  <c r="AE866" i="16"/>
  <c r="AE865" i="16"/>
  <c r="AE864" i="16"/>
  <c r="AE862" i="16"/>
  <c r="AE861" i="16"/>
  <c r="AE860" i="16"/>
  <c r="AE856" i="16"/>
  <c r="AE855" i="16"/>
  <c r="AE854" i="16"/>
  <c r="AE853" i="16"/>
  <c r="AE852" i="16"/>
  <c r="AE850" i="16"/>
  <c r="AE849" i="16"/>
  <c r="AE847" i="16"/>
  <c r="AE846" i="16"/>
  <c r="AE845" i="16"/>
  <c r="AE841" i="16"/>
  <c r="AE840" i="16"/>
  <c r="AE839" i="16"/>
  <c r="AE838" i="16"/>
  <c r="AE837" i="16"/>
  <c r="AE835" i="16"/>
  <c r="AE834" i="16"/>
  <c r="AE833" i="16"/>
  <c r="AE829" i="16"/>
  <c r="AE828" i="16"/>
  <c r="AE827" i="16"/>
  <c r="AE826" i="16"/>
  <c r="AE825" i="16"/>
  <c r="AE823" i="16"/>
  <c r="AE822" i="16"/>
  <c r="AE821" i="16"/>
  <c r="AE817" i="16"/>
  <c r="AE816" i="16"/>
  <c r="AE815" i="16"/>
  <c r="AE814" i="16"/>
  <c r="AE813" i="16"/>
  <c r="AE811" i="16"/>
  <c r="AE810" i="16"/>
  <c r="AE809" i="16"/>
  <c r="AE805" i="16"/>
  <c r="AE804" i="16"/>
  <c r="AE803" i="16"/>
  <c r="AE802" i="16"/>
  <c r="AE801" i="16"/>
  <c r="AE799" i="16"/>
  <c r="AE798" i="16"/>
  <c r="AE797" i="16"/>
  <c r="AE793" i="16"/>
  <c r="AE792" i="16"/>
  <c r="AE791" i="16"/>
  <c r="AE790" i="16"/>
  <c r="AE789" i="16"/>
  <c r="AE788" i="16"/>
  <c r="AE786" i="16"/>
  <c r="AE785" i="16"/>
  <c r="AE780" i="16"/>
  <c r="AE779" i="16"/>
  <c r="AE778" i="16"/>
  <c r="AE777" i="16"/>
  <c r="AE776" i="16"/>
  <c r="AE774" i="16"/>
  <c r="AE773" i="16"/>
  <c r="AE772" i="16"/>
  <c r="AE767" i="16"/>
  <c r="AE766" i="16"/>
  <c r="AE765" i="16"/>
  <c r="AE764" i="16"/>
  <c r="AE763" i="16"/>
  <c r="AE761" i="16"/>
  <c r="AE760" i="16"/>
  <c r="AE759" i="16"/>
  <c r="AE755" i="16"/>
  <c r="AE754" i="16"/>
  <c r="AE753" i="16"/>
  <c r="AE752" i="16"/>
  <c r="AE751" i="16"/>
  <c r="AE749" i="16"/>
  <c r="AE748" i="16"/>
  <c r="AE747" i="16"/>
  <c r="AE743" i="16"/>
  <c r="AE742" i="16"/>
  <c r="AE741" i="16"/>
  <c r="AE740" i="16"/>
  <c r="AE739" i="16"/>
  <c r="AE737" i="16"/>
  <c r="AE736" i="16"/>
  <c r="AE735" i="16"/>
  <c r="AE731" i="16"/>
  <c r="AE730" i="16"/>
  <c r="AE729" i="16"/>
  <c r="AE728" i="16"/>
  <c r="AE727" i="16"/>
  <c r="AE725" i="16"/>
  <c r="AE724" i="16"/>
  <c r="AE723" i="16"/>
  <c r="AE719" i="16"/>
  <c r="AE718" i="16"/>
  <c r="AE717" i="16"/>
  <c r="AE716" i="16"/>
  <c r="AE715" i="16"/>
  <c r="AE713" i="16"/>
  <c r="AE712" i="16"/>
  <c r="AE711" i="16"/>
  <c r="AE707" i="16"/>
  <c r="AE706" i="16"/>
  <c r="AE705" i="16"/>
  <c r="AE704" i="16"/>
  <c r="AE703" i="16"/>
  <c r="AE701" i="16"/>
  <c r="AE700" i="16"/>
  <c r="AE699" i="16"/>
  <c r="AE695" i="16"/>
  <c r="AE694" i="16"/>
  <c r="AE693" i="16"/>
  <c r="AE692" i="16"/>
  <c r="AE691" i="16"/>
  <c r="AE688" i="16"/>
  <c r="AE687" i="16"/>
  <c r="AE686" i="16"/>
  <c r="AE682" i="16"/>
  <c r="AE681" i="16"/>
  <c r="AE680" i="16"/>
  <c r="AE679" i="16"/>
  <c r="AE678" i="16"/>
  <c r="AE676" i="16"/>
  <c r="AE675" i="16"/>
  <c r="AE674" i="16"/>
  <c r="AE670" i="16"/>
  <c r="AE669" i="16"/>
  <c r="AE668" i="16"/>
  <c r="AE667" i="16"/>
  <c r="AE666" i="16"/>
  <c r="AE664" i="16"/>
  <c r="AE663" i="16"/>
  <c r="AE662" i="16"/>
  <c r="AE658" i="16"/>
  <c r="AE657" i="16"/>
  <c r="AE655" i="16"/>
  <c r="AE654" i="16"/>
  <c r="AE653" i="16"/>
  <c r="AE651" i="16"/>
  <c r="AE650" i="16"/>
  <c r="AE649" i="16"/>
  <c r="AE645" i="16"/>
  <c r="AE644" i="16"/>
  <c r="AE643" i="16"/>
  <c r="AE642" i="16"/>
  <c r="AE641" i="16"/>
  <c r="AE640" i="16"/>
  <c r="AE638" i="16"/>
  <c r="AE637" i="16"/>
  <c r="AE636" i="16"/>
  <c r="AE632" i="16"/>
  <c r="AE631" i="16"/>
  <c r="AE630" i="16"/>
  <c r="AE629" i="16"/>
  <c r="AE628" i="16"/>
  <c r="AE627" i="16"/>
  <c r="AE626" i="16"/>
  <c r="AE624" i="16"/>
  <c r="AE623" i="16"/>
  <c r="AE622" i="16"/>
  <c r="AE617" i="16"/>
  <c r="AE616" i="16"/>
  <c r="AE615" i="16"/>
  <c r="AE611" i="16"/>
  <c r="AE610" i="16"/>
  <c r="AE609" i="16"/>
  <c r="AE605" i="16"/>
  <c r="AE604" i="16"/>
  <c r="AE603" i="16"/>
  <c r="AE599" i="16"/>
  <c r="AE598" i="16"/>
  <c r="AE597" i="16"/>
  <c r="AE593" i="16"/>
  <c r="AE592" i="16"/>
  <c r="AE591" i="16"/>
  <c r="AE587" i="16"/>
  <c r="AE586" i="16"/>
  <c r="AE585" i="16"/>
  <c r="AE581" i="16"/>
  <c r="AE580" i="16"/>
  <c r="AE579" i="16"/>
  <c r="AE575" i="16"/>
  <c r="AE574" i="16"/>
  <c r="AE573" i="16"/>
  <c r="AE561" i="16"/>
  <c r="AE560" i="16"/>
  <c r="AE559" i="16"/>
  <c r="AE558" i="16"/>
  <c r="AE557" i="16"/>
  <c r="AE555" i="16"/>
  <c r="AE554" i="16"/>
  <c r="AE553" i="16"/>
  <c r="AE552" i="16"/>
  <c r="AE548" i="16"/>
  <c r="AE547" i="16"/>
  <c r="AE546" i="16"/>
  <c r="AE545" i="16"/>
  <c r="AE544" i="16"/>
  <c r="AE542" i="16"/>
  <c r="AE541" i="16"/>
  <c r="AE540" i="16"/>
  <c r="AE539" i="16"/>
  <c r="AE535" i="16"/>
  <c r="AE534" i="16"/>
  <c r="AE533" i="16"/>
  <c r="AE532" i="16"/>
  <c r="AE531" i="16"/>
  <c r="AE529" i="16"/>
  <c r="AE528" i="16"/>
  <c r="AE527" i="16"/>
  <c r="AE526" i="16"/>
  <c r="AE522" i="16"/>
  <c r="AE521" i="16"/>
  <c r="AE520" i="16"/>
  <c r="AE519" i="16"/>
  <c r="AE518" i="16"/>
  <c r="AE516" i="16"/>
  <c r="AE515" i="16"/>
  <c r="AE514" i="16"/>
  <c r="AE513" i="16"/>
  <c r="AE509" i="16"/>
  <c r="AE508" i="16"/>
  <c r="AE507" i="16"/>
  <c r="AE506" i="16"/>
  <c r="AE505" i="16"/>
  <c r="AE503" i="16"/>
  <c r="AE502" i="16"/>
  <c r="AE501" i="16"/>
  <c r="AE500" i="16"/>
  <c r="AE496" i="16"/>
  <c r="AE495" i="16"/>
  <c r="AE494" i="16"/>
  <c r="AE493" i="16"/>
  <c r="AE492" i="16"/>
  <c r="AE490" i="16"/>
  <c r="AE489" i="16"/>
  <c r="AE488" i="16"/>
  <c r="AE487" i="16"/>
  <c r="AE483" i="16"/>
  <c r="AE482" i="16"/>
  <c r="AE481" i="16"/>
  <c r="AE480" i="16"/>
  <c r="AE478" i="16"/>
  <c r="AE477" i="16"/>
  <c r="AE473" i="16"/>
  <c r="AE472" i="16"/>
  <c r="AE471" i="16"/>
  <c r="AE470" i="16"/>
  <c r="AE468" i="16"/>
  <c r="AE467" i="16"/>
  <c r="AE462" i="16"/>
  <c r="AE461" i="16"/>
  <c r="AE460" i="16"/>
  <c r="AE459" i="16"/>
  <c r="AE457" i="16"/>
  <c r="AE456" i="16"/>
  <c r="AE452" i="16"/>
  <c r="AE451" i="16"/>
  <c r="AE450" i="16"/>
  <c r="AE449" i="16"/>
  <c r="AE447" i="16"/>
  <c r="AE446" i="16"/>
  <c r="AE442" i="16"/>
  <c r="AE441" i="16"/>
  <c r="AE440" i="16"/>
  <c r="AE439" i="16"/>
  <c r="AE437" i="16"/>
  <c r="AE436" i="16"/>
  <c r="AE432" i="16"/>
  <c r="AE431" i="16"/>
  <c r="AE430" i="16"/>
  <c r="AE429" i="16"/>
  <c r="AE427" i="16"/>
  <c r="AE426" i="16"/>
  <c r="AE422" i="16"/>
  <c r="AE421" i="16"/>
  <c r="AE420" i="16"/>
  <c r="AE419" i="16"/>
  <c r="AE417" i="16"/>
  <c r="AE416" i="16"/>
  <c r="AE411" i="16"/>
  <c r="AE410" i="16"/>
  <c r="AE409" i="16"/>
  <c r="AE408" i="16"/>
  <c r="AE406" i="16"/>
  <c r="AE405" i="16"/>
  <c r="AE401" i="16"/>
  <c r="AE400" i="16"/>
  <c r="AE399" i="16"/>
  <c r="AE398" i="16"/>
  <c r="AE396" i="16"/>
  <c r="AE395" i="16"/>
  <c r="AE391" i="16"/>
  <c r="AE390" i="16"/>
  <c r="AE389" i="16"/>
  <c r="AE388" i="16"/>
  <c r="AE386" i="16"/>
  <c r="AE385" i="16"/>
  <c r="AE376" i="16"/>
  <c r="AE375" i="16"/>
  <c r="AE371" i="16"/>
  <c r="AE369" i="16"/>
  <c r="AE368" i="16"/>
  <c r="AE367" i="16"/>
  <c r="AE365" i="16"/>
  <c r="AE363" i="16"/>
  <c r="AE362" i="16"/>
  <c r="AE361" i="16"/>
  <c r="AE360" i="16"/>
  <c r="AE357" i="16"/>
  <c r="AE350" i="16"/>
  <c r="AE349" i="16"/>
  <c r="AE348" i="16"/>
  <c r="AE347" i="16"/>
  <c r="AE346" i="16"/>
  <c r="AE345" i="16"/>
  <c r="AE344" i="16"/>
  <c r="AE343" i="16"/>
  <c r="AE342" i="16"/>
  <c r="AE341" i="16"/>
  <c r="AE340" i="16"/>
  <c r="AE339" i="16"/>
  <c r="AE338" i="16"/>
  <c r="AE337" i="16"/>
  <c r="AE336" i="16"/>
  <c r="AE316" i="16"/>
  <c r="AE314" i="16"/>
  <c r="AE313" i="16"/>
  <c r="AE312" i="16"/>
  <c r="AE311" i="16"/>
  <c r="AE309" i="16"/>
  <c r="AE308" i="16"/>
  <c r="AE307" i="16"/>
  <c r="AE306" i="16"/>
  <c r="AE302" i="16"/>
  <c r="AE301" i="16"/>
  <c r="AE300" i="16"/>
  <c r="AE299" i="16"/>
  <c r="AE297" i="16"/>
  <c r="AE296" i="16"/>
  <c r="AE295" i="16"/>
  <c r="AE294" i="16"/>
  <c r="AE290" i="16"/>
  <c r="AE289" i="16"/>
  <c r="AE288" i="16"/>
  <c r="AE287" i="16"/>
  <c r="AE285" i="16"/>
  <c r="AE284" i="16"/>
  <c r="AE283" i="16"/>
  <c r="AE282" i="16"/>
  <c r="AE278" i="16"/>
  <c r="AE277" i="16"/>
  <c r="AE276" i="16"/>
  <c r="AE273" i="16"/>
  <c r="AE272" i="16"/>
  <c r="AE271" i="16"/>
  <c r="AE270" i="16"/>
  <c r="AE265" i="16"/>
  <c r="AE264" i="16"/>
  <c r="AE263" i="16"/>
  <c r="AE262" i="16"/>
  <c r="AE260" i="16"/>
  <c r="AE259" i="16"/>
  <c r="AE258" i="16"/>
  <c r="AE257" i="16"/>
  <c r="AE253" i="16"/>
  <c r="AE252" i="16"/>
  <c r="AE251" i="16"/>
  <c r="AE250" i="16"/>
  <c r="AE248" i="16"/>
  <c r="AE247" i="16"/>
  <c r="AE246" i="16"/>
  <c r="AE245" i="16"/>
  <c r="AE241" i="16"/>
  <c r="AE240" i="16"/>
  <c r="AE239" i="16"/>
  <c r="AE238" i="16"/>
  <c r="AE236" i="16"/>
  <c r="AE235" i="16"/>
  <c r="AE234" i="16"/>
  <c r="AE233" i="16"/>
  <c r="AE229" i="16"/>
  <c r="AE228" i="16"/>
  <c r="AE227" i="16"/>
  <c r="AE224" i="16"/>
  <c r="AE223" i="16"/>
  <c r="AE222" i="16"/>
  <c r="AE221" i="16"/>
  <c r="AE208" i="16"/>
  <c r="AE207" i="16"/>
  <c r="AE205" i="16"/>
  <c r="AE204" i="16"/>
  <c r="AE200" i="16"/>
  <c r="AE198" i="16"/>
  <c r="AE197" i="16"/>
  <c r="AE185" i="16"/>
  <c r="AE177" i="16"/>
  <c r="AE173" i="16"/>
  <c r="AE171" i="16"/>
  <c r="AE170" i="16"/>
  <c r="AE169" i="16"/>
  <c r="AE168" i="16"/>
  <c r="AE167" i="16"/>
  <c r="AE165" i="16"/>
  <c r="AE164" i="16"/>
  <c r="AE161" i="16"/>
  <c r="AE160" i="16"/>
  <c r="AE159" i="16"/>
  <c r="AE158" i="16"/>
  <c r="AE157" i="16"/>
  <c r="AE155" i="16"/>
  <c r="AE154" i="16"/>
  <c r="AE148" i="16"/>
  <c r="AE147" i="16"/>
  <c r="AE146" i="16"/>
  <c r="AE144" i="16"/>
  <c r="AE141" i="16"/>
  <c r="AE140" i="16"/>
  <c r="AE139" i="16"/>
  <c r="AE138" i="16"/>
  <c r="AE137" i="16"/>
  <c r="AE136" i="16"/>
  <c r="AE134" i="16"/>
  <c r="AE131" i="16"/>
  <c r="AE130" i="16"/>
  <c r="AE129" i="16"/>
  <c r="AE128" i="16"/>
  <c r="AE126" i="16"/>
  <c r="AE124" i="16"/>
  <c r="AE121" i="16"/>
  <c r="AE120" i="16"/>
  <c r="AE119" i="16"/>
  <c r="AE118" i="16"/>
  <c r="AE116" i="16"/>
  <c r="AE114" i="16"/>
  <c r="AE110" i="16"/>
  <c r="AE109" i="16"/>
  <c r="AE108" i="16"/>
  <c r="AE107" i="16"/>
  <c r="AE106" i="16"/>
  <c r="AM100" i="16" l="1"/>
  <c r="AM10" i="16" s="1"/>
  <c r="AR216" i="16"/>
  <c r="AM2267" i="16"/>
  <c r="AR2268" i="16"/>
  <c r="AQ10" i="16"/>
  <c r="AE143" i="16"/>
  <c r="AE1589" i="16"/>
  <c r="AE2063" i="16"/>
  <c r="AE1180" i="16"/>
  <c r="AE1200" i="16"/>
  <c r="AE1417" i="16"/>
  <c r="AE1440" i="16"/>
  <c r="AE1591" i="16"/>
  <c r="AE564" i="16"/>
  <c r="AE563" i="16" s="1"/>
  <c r="AE1243" i="16"/>
  <c r="AE1246" i="16"/>
  <c r="AE206" i="16"/>
  <c r="AE1249" i="16"/>
  <c r="AE1470" i="16"/>
  <c r="AE1954" i="16"/>
  <c r="AE567" i="16"/>
  <c r="AE1254" i="16"/>
  <c r="AE1423" i="16"/>
  <c r="AE2210" i="16"/>
  <c r="AE113" i="16"/>
  <c r="AE133" i="16"/>
  <c r="AE1256" i="16"/>
  <c r="AE1437" i="16"/>
  <c r="AE364" i="16"/>
  <c r="AE1252" i="16"/>
  <c r="AE1453" i="16"/>
  <c r="AE172" i="16"/>
  <c r="AE1477" i="16"/>
  <c r="AE2395" i="16"/>
  <c r="AE1329" i="16"/>
  <c r="AE370" i="16"/>
  <c r="AE1406" i="16"/>
  <c r="AE1479" i="16"/>
  <c r="AE115" i="16"/>
  <c r="AE1191" i="16"/>
  <c r="AE1262" i="16"/>
  <c r="AE1348" i="16"/>
  <c r="AE1408" i="16"/>
  <c r="AE1219" i="16"/>
  <c r="AE1415" i="16"/>
  <c r="AE2146" i="16"/>
  <c r="AE1193" i="16"/>
  <c r="AE1234" i="16"/>
  <c r="AE125" i="16"/>
  <c r="AE356" i="16"/>
  <c r="AE351" i="16" s="1"/>
  <c r="AE1214" i="16"/>
  <c r="AE1237" i="16"/>
  <c r="AE1463" i="16"/>
  <c r="AE11" i="16"/>
  <c r="AE123" i="16"/>
  <c r="AE199" i="16"/>
  <c r="AE1216" i="16"/>
  <c r="AE1240" i="16"/>
  <c r="AE1434" i="16"/>
  <c r="AE1323" i="16"/>
  <c r="AE1375" i="16"/>
  <c r="AE1335" i="16"/>
  <c r="W11" i="16"/>
  <c r="X12" i="16"/>
  <c r="Z12" i="16"/>
  <c r="AE1512" i="16"/>
  <c r="AE1545" i="16"/>
  <c r="Z1320" i="16"/>
  <c r="AA1320" i="16" s="1"/>
  <c r="X1326" i="16"/>
  <c r="Z1321" i="16"/>
  <c r="AA1321" i="16" s="1"/>
  <c r="Z1330" i="16"/>
  <c r="AA1330" i="16" s="1"/>
  <c r="Z1327" i="16"/>
  <c r="AA1327" i="16" s="1"/>
  <c r="AE648" i="16"/>
  <c r="AE685" i="16"/>
  <c r="AE1369" i="16"/>
  <c r="AE1485" i="16"/>
  <c r="AE1264" i="16"/>
  <c r="AE1091" i="16"/>
  <c r="AE373" i="16"/>
  <c r="AE479" i="16"/>
  <c r="AE1208" i="16"/>
  <c r="AE1851" i="16"/>
  <c r="AE196" i="16"/>
  <c r="AE1211" i="16"/>
  <c r="AE1420" i="16"/>
  <c r="AE1696" i="16"/>
  <c r="AE1764" i="16"/>
  <c r="AE394" i="16"/>
  <c r="AE415" i="16"/>
  <c r="AE455" i="16"/>
  <c r="AE476" i="16"/>
  <c r="AE572" i="16"/>
  <c r="AE2400" i="16"/>
  <c r="AE176" i="16"/>
  <c r="AE1317" i="16"/>
  <c r="AE1076" i="16"/>
  <c r="AE1920" i="16"/>
  <c r="AE1061" i="16"/>
  <c r="AE1101" i="16"/>
  <c r="G1332" i="16"/>
  <c r="G1331" i="16" s="1"/>
  <c r="AE1425" i="16"/>
  <c r="AE1574" i="16"/>
  <c r="AE512" i="16"/>
  <c r="AE1410" i="16"/>
  <c r="K1332" i="16"/>
  <c r="K1331" i="16" s="1"/>
  <c r="S1325" i="16"/>
  <c r="AE274" i="16"/>
  <c r="AE310" i="16"/>
  <c r="AE1465" i="16"/>
  <c r="AE1623" i="16"/>
  <c r="AE1700" i="16"/>
  <c r="AE1781" i="16"/>
  <c r="AE153" i="16"/>
  <c r="AE538" i="16"/>
  <c r="AE952" i="16"/>
  <c r="AE1182" i="16"/>
  <c r="AE1640" i="16"/>
  <c r="AE1828" i="16"/>
  <c r="AE635" i="16"/>
  <c r="AE673" i="16"/>
  <c r="AE710" i="16"/>
  <c r="AE746" i="16"/>
  <c r="AE784" i="16"/>
  <c r="AE889" i="16"/>
  <c r="AE1138" i="16"/>
  <c r="AE1231" i="16"/>
  <c r="AE1531" i="16"/>
  <c r="S1332" i="16"/>
  <c r="S1331" i="16" s="1"/>
  <c r="O1332" i="16"/>
  <c r="O1331" i="16" s="1"/>
  <c r="AE1652" i="16"/>
  <c r="AE1840" i="16"/>
  <c r="AE1268" i="16"/>
  <c r="AE1583" i="16"/>
  <c r="AE1810" i="16"/>
  <c r="AE1980" i="16"/>
  <c r="AE596" i="16"/>
  <c r="AE504" i="16"/>
  <c r="AE1399" i="16"/>
  <c r="AE261" i="16"/>
  <c r="AE407" i="16"/>
  <c r="AE428" i="16"/>
  <c r="AE469" i="16"/>
  <c r="AE1167" i="16"/>
  <c r="AE614" i="16"/>
  <c r="AE1187" i="16"/>
  <c r="AE608" i="16"/>
  <c r="AE665" i="16"/>
  <c r="AE105" i="16"/>
  <c r="AE203" i="16"/>
  <c r="AE2030" i="16"/>
  <c r="AE166" i="16"/>
  <c r="AE903" i="16"/>
  <c r="AE1361" i="16"/>
  <c r="AE145" i="16"/>
  <c r="AE1473" i="16"/>
  <c r="AE1901" i="16"/>
  <c r="AE418" i="16"/>
  <c r="AE820" i="16"/>
  <c r="AE237" i="16"/>
  <c r="AE256" i="16"/>
  <c r="K1317" i="16"/>
  <c r="AE135" i="16"/>
  <c r="AE661" i="16"/>
  <c r="AE859" i="16"/>
  <c r="AE963" i="16"/>
  <c r="AE1195" i="16"/>
  <c r="AE1350" i="16"/>
  <c r="AE404" i="16"/>
  <c r="AE425" i="16"/>
  <c r="AE445" i="16"/>
  <c r="AE929" i="16"/>
  <c r="AE1332" i="16"/>
  <c r="Z1332" i="16"/>
  <c r="X1332" i="16"/>
  <c r="AE384" i="16"/>
  <c r="AE578" i="16"/>
  <c r="AE602" i="16"/>
  <c r="AE1026" i="16"/>
  <c r="AE1046" i="16"/>
  <c r="AE1066" i="16"/>
  <c r="AE1086" i="16"/>
  <c r="AE2018" i="16"/>
  <c r="AE2052" i="16"/>
  <c r="Z1326" i="16"/>
  <c r="AA1326" i="16" s="1"/>
  <c r="Z1336" i="16"/>
  <c r="AA1336" i="16" s="1"/>
  <c r="AE163" i="16"/>
  <c r="AE863" i="16"/>
  <c r="X1334" i="16"/>
  <c r="AE1056" i="16"/>
  <c r="AE1116" i="16"/>
  <c r="AE1202" i="16"/>
  <c r="W1325" i="16"/>
  <c r="X1333" i="16"/>
  <c r="Y1333" i="16" s="1"/>
  <c r="Z1333" i="16" s="1"/>
  <c r="AA1333" i="16" s="1"/>
  <c r="Z1334" i="16"/>
  <c r="AA1334" i="16" s="1"/>
  <c r="O1317" i="16"/>
  <c r="K1325" i="16"/>
  <c r="AE491" i="16"/>
  <c r="AE1607" i="16"/>
  <c r="AE1671" i="16"/>
  <c r="AE1686" i="16"/>
  <c r="S1317" i="16"/>
  <c r="O1325" i="16"/>
  <c r="AE940" i="16"/>
  <c r="AE1154" i="16"/>
  <c r="AE639" i="16"/>
  <c r="AE1006" i="16"/>
  <c r="AE1081" i="16"/>
  <c r="AE1120" i="16"/>
  <c r="AE1227" i="16"/>
  <c r="AE466" i="16"/>
  <c r="AE366" i="16"/>
  <c r="AE551" i="16"/>
  <c r="AE976" i="16"/>
  <c r="Z1328" i="16"/>
  <c r="AA1328" i="16" s="1"/>
  <c r="AE1325" i="16"/>
  <c r="W1329" i="16"/>
  <c r="W1317" i="16"/>
  <c r="X1320" i="16"/>
  <c r="X1328" i="16"/>
  <c r="AE249" i="16"/>
  <c r="AE2009" i="16"/>
  <c r="AE556" i="16"/>
  <c r="X1319" i="16"/>
  <c r="AE156" i="16"/>
  <c r="AE525" i="16"/>
  <c r="AE1021" i="16"/>
  <c r="AE1718" i="16"/>
  <c r="Z1319" i="16"/>
  <c r="AA1319" i="16" s="1"/>
  <c r="AE2056" i="16"/>
  <c r="AE543" i="16"/>
  <c r="AE677" i="16"/>
  <c r="AE992" i="16"/>
  <c r="AE1279" i="16"/>
  <c r="AE1890" i="16"/>
  <c r="W1323" i="16"/>
  <c r="X1324" i="16"/>
  <c r="AE1559" i="16"/>
  <c r="AE1596" i="16"/>
  <c r="X1318" i="16"/>
  <c r="Z1324" i="16"/>
  <c r="AA1324" i="16" s="1"/>
  <c r="Z1318" i="16"/>
  <c r="AA1318" i="16" s="1"/>
  <c r="X1327" i="16"/>
  <c r="X1330" i="16"/>
  <c r="AE1817" i="16"/>
  <c r="AE1832" i="16"/>
  <c r="AE1972" i="16"/>
  <c r="AE2089" i="16"/>
  <c r="AE499" i="16"/>
  <c r="AE702" i="16"/>
  <c r="AE738" i="16"/>
  <c r="AE775" i="16"/>
  <c r="AE812" i="16"/>
  <c r="AE1106" i="16"/>
  <c r="AE1272" i="16"/>
  <c r="AE1789" i="16"/>
  <c r="AE1799" i="16"/>
  <c r="AE1924" i="16"/>
  <c r="X1321" i="16"/>
  <c r="AE1855" i="16"/>
  <c r="AE232" i="16"/>
  <c r="AE286" i="16"/>
  <c r="AE722" i="16"/>
  <c r="AE758" i="16"/>
  <c r="AE796" i="16"/>
  <c r="AE832" i="16"/>
  <c r="AE1175" i="16"/>
  <c r="AE1882" i="16"/>
  <c r="AE359" i="16"/>
  <c r="AE517" i="16"/>
  <c r="AE621" i="16"/>
  <c r="AE917" i="16"/>
  <c r="AE1071" i="16"/>
  <c r="AE1127" i="16"/>
  <c r="AE1389" i="16"/>
  <c r="AE1481" i="16"/>
  <c r="AE1615" i="16"/>
  <c r="AE1663" i="16"/>
  <c r="AE1713" i="16"/>
  <c r="AE1729" i="16"/>
  <c r="AE1943" i="16"/>
  <c r="AE2133" i="16"/>
  <c r="AE225" i="16"/>
  <c r="AE293" i="16"/>
  <c r="AE435" i="16"/>
  <c r="AE1036" i="16"/>
  <c r="AE1051" i="16"/>
  <c r="AE1142" i="16"/>
  <c r="AE1679" i="16"/>
  <c r="AE1749" i="16"/>
  <c r="AE2073" i="16"/>
  <c r="AE2105" i="16"/>
  <c r="AE486" i="16"/>
  <c r="AE530" i="16"/>
  <c r="AE944" i="16"/>
  <c r="AE1515" i="16"/>
  <c r="AE1909" i="16"/>
  <c r="AE1957" i="16"/>
  <c r="AE2066" i="16"/>
  <c r="AE448" i="16"/>
  <c r="AE127" i="16"/>
  <c r="AE387" i="16"/>
  <c r="AE438" i="16"/>
  <c r="AE584" i="16"/>
  <c r="AE762" i="16"/>
  <c r="AE800" i="16"/>
  <c r="AE836" i="16"/>
  <c r="AE980" i="16"/>
  <c r="AE1041" i="16"/>
  <c r="AE1656" i="16"/>
  <c r="AE1987" i="16"/>
  <c r="AE2002" i="16"/>
  <c r="AE2034" i="16"/>
  <c r="AE2081" i="16"/>
  <c r="AE2141" i="16"/>
  <c r="AE1455" i="16"/>
  <c r="AE2045" i="16"/>
  <c r="AE244" i="16"/>
  <c r="AE281" i="16"/>
  <c r="AE458" i="16"/>
  <c r="AE1170" i="16"/>
  <c r="AE1753" i="16"/>
  <c r="AE1872" i="16"/>
  <c r="AE2120" i="16"/>
  <c r="AE932" i="16"/>
  <c r="AE1737" i="16"/>
  <c r="AE1771" i="16"/>
  <c r="AE2098" i="16"/>
  <c r="AE2113" i="16"/>
  <c r="AE1844" i="16"/>
  <c r="AE1932" i="16"/>
  <c r="AE1947" i="16"/>
  <c r="AE2129" i="16"/>
  <c r="AE625" i="16"/>
  <c r="AE714" i="16"/>
  <c r="AE750" i="16"/>
  <c r="AE824" i="16"/>
  <c r="AE921" i="16"/>
  <c r="AE955" i="16"/>
  <c r="AE1341" i="16"/>
  <c r="AE1644" i="16"/>
  <c r="AE1724" i="16"/>
  <c r="AE1862" i="16"/>
  <c r="AE1965" i="16"/>
  <c r="AE2022" i="16"/>
  <c r="AE117" i="16"/>
  <c r="AE220" i="16"/>
  <c r="AE269" i="16"/>
  <c r="AE298" i="16"/>
  <c r="AE335" i="16"/>
  <c r="AE397" i="16"/>
  <c r="AE698" i="16"/>
  <c r="AE734" i="16"/>
  <c r="AE771" i="16"/>
  <c r="AE787" i="16"/>
  <c r="AE808" i="16"/>
  <c r="AE844" i="16"/>
  <c r="AE967" i="16"/>
  <c r="AE1002" i="16"/>
  <c r="AE1096" i="16"/>
  <c r="AE1111" i="16"/>
  <c r="AE1221" i="16"/>
  <c r="AE1534" i="16"/>
  <c r="AE1600" i="16"/>
  <c r="AE1630" i="16"/>
  <c r="AE1708" i="16"/>
  <c r="AE1741" i="16"/>
  <c r="AE2041" i="16"/>
  <c r="AE305" i="16"/>
  <c r="AE907" i="16"/>
  <c r="AE988" i="16"/>
  <c r="AE1016" i="16"/>
  <c r="AE1031" i="16"/>
  <c r="AE1131" i="16"/>
  <c r="AE1161" i="16"/>
  <c r="AE1259" i="16"/>
  <c r="AE1356" i="16"/>
  <c r="AE1429" i="16"/>
  <c r="AE1580" i="16"/>
  <c r="AE1760" i="16"/>
  <c r="AE1936" i="16"/>
  <c r="AE1994" i="16"/>
  <c r="AE893" i="16"/>
  <c r="AE879" i="16"/>
  <c r="AE848" i="16"/>
  <c r="AE726" i="16"/>
  <c r="AE689" i="16"/>
  <c r="AE652" i="16"/>
  <c r="AE590" i="16"/>
  <c r="W568" i="16"/>
  <c r="S568" i="16"/>
  <c r="S567" i="16" s="1"/>
  <c r="S566" i="16" s="1"/>
  <c r="O568" i="16"/>
  <c r="O567" i="16" s="1"/>
  <c r="O566" i="16" s="1"/>
  <c r="K568" i="16"/>
  <c r="K567" i="16" s="1"/>
  <c r="K566" i="16" s="1"/>
  <c r="W565" i="16"/>
  <c r="S565" i="16"/>
  <c r="S564" i="16" s="1"/>
  <c r="S563" i="16" s="1"/>
  <c r="O565" i="16"/>
  <c r="O564" i="16" s="1"/>
  <c r="O563" i="16" s="1"/>
  <c r="K565" i="16"/>
  <c r="K564" i="16" s="1"/>
  <c r="K563" i="16" s="1"/>
  <c r="T2503" i="16"/>
  <c r="T2502" i="16"/>
  <c r="T2501" i="16"/>
  <c r="AR100" i="16" l="1"/>
  <c r="AE1588" i="16"/>
  <c r="AM2208" i="16"/>
  <c r="AR2208" i="16" s="1"/>
  <c r="AR2267" i="16"/>
  <c r="AQ9" i="16"/>
  <c r="AR10" i="16"/>
  <c r="AE1414" i="16"/>
  <c r="AE132" i="16"/>
  <c r="AE1564" i="16"/>
  <c r="AE372" i="16"/>
  <c r="AE1226" i="16"/>
  <c r="AE202" i="16"/>
  <c r="AE1090" i="16"/>
  <c r="AE1230" i="16"/>
  <c r="AE1540" i="16"/>
  <c r="AE1452" i="16"/>
  <c r="AE583" i="16"/>
  <c r="AE104" i="16"/>
  <c r="AE595" i="16"/>
  <c r="AE1484" i="16"/>
  <c r="AE1239" i="16"/>
  <c r="AE1236" i="16"/>
  <c r="AE2145" i="16"/>
  <c r="AE2385" i="16"/>
  <c r="AE1436" i="16"/>
  <c r="AE1245" i="16"/>
  <c r="AE1030" i="16"/>
  <c r="AE1110" i="16"/>
  <c r="AE607" i="16"/>
  <c r="AE1100" i="16"/>
  <c r="AE566" i="16"/>
  <c r="AE1065" i="16"/>
  <c r="AE613" i="16"/>
  <c r="AE2140" i="16"/>
  <c r="AE1015" i="16"/>
  <c r="AE1060" i="16"/>
  <c r="AE112" i="16"/>
  <c r="AE1050" i="16"/>
  <c r="AE1472" i="16"/>
  <c r="AE1199" i="16"/>
  <c r="AE1045" i="16"/>
  <c r="AE1075" i="16"/>
  <c r="AE1953" i="16"/>
  <c r="AE2062" i="16"/>
  <c r="AE1218" i="16"/>
  <c r="AE1035" i="16"/>
  <c r="AE1020" i="16"/>
  <c r="AE1025" i="16"/>
  <c r="AE142" i="16"/>
  <c r="AE195" i="16"/>
  <c r="AE334" i="16"/>
  <c r="AE1462" i="16"/>
  <c r="AE1242" i="16"/>
  <c r="AE1251" i="16"/>
  <c r="AE1040" i="16"/>
  <c r="AE1549" i="16"/>
  <c r="AE1055" i="16"/>
  <c r="AE601" i="16"/>
  <c r="AE175" i="16"/>
  <c r="AE1469" i="16"/>
  <c r="AE1095" i="16"/>
  <c r="AE1070" i="16"/>
  <c r="AE577" i="16"/>
  <c r="AE1405" i="16"/>
  <c r="AE1080" i="16"/>
  <c r="AE122" i="16"/>
  <c r="AE1105" i="16"/>
  <c r="AE1085" i="16"/>
  <c r="AE1428" i="16"/>
  <c r="AE1707" i="16"/>
  <c r="AE571" i="16"/>
  <c r="AE2209" i="16"/>
  <c r="AE1248" i="16"/>
  <c r="AE1439" i="16"/>
  <c r="AM9" i="16"/>
  <c r="AE1502" i="16"/>
  <c r="AE475" i="16"/>
  <c r="X11" i="16"/>
  <c r="Z11" i="16"/>
  <c r="AE1258" i="16"/>
  <c r="AE1770" i="16"/>
  <c r="AE1207" i="16"/>
  <c r="Z568" i="16"/>
  <c r="AA568" i="16" s="1"/>
  <c r="Z1317" i="16"/>
  <c r="Z1325" i="16"/>
  <c r="Z565" i="16"/>
  <c r="AA565" i="16" s="1"/>
  <c r="AE697" i="16"/>
  <c r="AE1850" i="16"/>
  <c r="AE162" i="16"/>
  <c r="AE1595" i="16"/>
  <c r="AE1839" i="16"/>
  <c r="AE745" i="16"/>
  <c r="AE268" i="16"/>
  <c r="AE485" i="16"/>
  <c r="AE393" i="16"/>
  <c r="AE1695" i="16"/>
  <c r="AE1419" i="16"/>
  <c r="AE2029" i="16"/>
  <c r="AE2128" i="16"/>
  <c r="AE304" i="16"/>
  <c r="AE1759" i="16"/>
  <c r="AE672" i="16"/>
  <c r="AE2040" i="16"/>
  <c r="AE783" i="16"/>
  <c r="AE660" i="16"/>
  <c r="AE414" i="16"/>
  <c r="AE511" i="16"/>
  <c r="AE454" i="16"/>
  <c r="AE928" i="16"/>
  <c r="AE152" i="16"/>
  <c r="AE424" i="16"/>
  <c r="AE1622" i="16"/>
  <c r="AE733" i="16"/>
  <c r="AE1861" i="16"/>
  <c r="AE1919" i="16"/>
  <c r="AE951" i="16"/>
  <c r="AE1521" i="16"/>
  <c r="AE987" i="16"/>
  <c r="AE255" i="16"/>
  <c r="AE2001" i="16"/>
  <c r="AE1827" i="16"/>
  <c r="AE1186" i="16"/>
  <c r="AE1174" i="16"/>
  <c r="AE902" i="16"/>
  <c r="AE831" i="16"/>
  <c r="AE1331" i="16"/>
  <c r="AE709" i="16"/>
  <c r="AE1579" i="16"/>
  <c r="AE383" i="16"/>
  <c r="AE358" i="16"/>
  <c r="AE1639" i="16"/>
  <c r="AE444" i="16"/>
  <c r="AE1712" i="16"/>
  <c r="AE1971" i="16"/>
  <c r="AE916" i="16"/>
  <c r="AE280" i="16"/>
  <c r="K1316" i="16"/>
  <c r="AE403" i="16"/>
  <c r="AE819" i="16"/>
  <c r="AE243" i="16"/>
  <c r="AE1388" i="16"/>
  <c r="X1325" i="16"/>
  <c r="AE807" i="16"/>
  <c r="AE537" i="16"/>
  <c r="AE634" i="16"/>
  <c r="AE858" i="16"/>
  <c r="AE1942" i="16"/>
  <c r="AE2080" i="16"/>
  <c r="S1316" i="16"/>
  <c r="AE1115" i="16"/>
  <c r="AE1809" i="16"/>
  <c r="AE465" i="16"/>
  <c r="AE620" i="16"/>
  <c r="AE2017" i="16"/>
  <c r="AE524" i="16"/>
  <c r="AE843" i="16"/>
  <c r="AE1723" i="16"/>
  <c r="AE231" i="16"/>
  <c r="AE1360" i="16"/>
  <c r="AE1956" i="16"/>
  <c r="AE1001" i="16"/>
  <c r="AE1166" i="16"/>
  <c r="AE1651" i="16"/>
  <c r="AE498" i="16"/>
  <c r="AE962" i="16"/>
  <c r="AE1137" i="16"/>
  <c r="AE2051" i="16"/>
  <c r="AE1931" i="16"/>
  <c r="AE219" i="16"/>
  <c r="AE1678" i="16"/>
  <c r="X1317" i="16"/>
  <c r="O1316" i="16"/>
  <c r="W1316" i="16"/>
  <c r="AE1900" i="16"/>
  <c r="AE1662" i="16"/>
  <c r="AE770" i="16"/>
  <c r="AE795" i="16"/>
  <c r="AE1606" i="16"/>
  <c r="AE1267" i="16"/>
  <c r="AE550" i="16"/>
  <c r="AE1316" i="16"/>
  <c r="AE1788" i="16"/>
  <c r="AE1126" i="16"/>
  <c r="AE757" i="16"/>
  <c r="AE1881" i="16"/>
  <c r="AE1986" i="16"/>
  <c r="AE2112" i="16"/>
  <c r="Z1331" i="16"/>
  <c r="X1331" i="16"/>
  <c r="AE2097" i="16"/>
  <c r="AE939" i="16"/>
  <c r="AE1153" i="16"/>
  <c r="AE975" i="16"/>
  <c r="Z1329" i="16"/>
  <c r="X1329" i="16"/>
  <c r="AE292" i="16"/>
  <c r="AE1340" i="16"/>
  <c r="AE2065" i="16"/>
  <c r="Z1323" i="16"/>
  <c r="X1323" i="16"/>
  <c r="AE434" i="16"/>
  <c r="AE1736" i="16"/>
  <c r="AE1748" i="16"/>
  <c r="AE888" i="16"/>
  <c r="AE874" i="16"/>
  <c r="AE721" i="16"/>
  <c r="AE684" i="16"/>
  <c r="AE647" i="16"/>
  <c r="AE589" i="16"/>
  <c r="W564" i="16"/>
  <c r="X568" i="16"/>
  <c r="W567" i="16"/>
  <c r="X565" i="16"/>
  <c r="Z2493" i="16"/>
  <c r="Z2492" i="16"/>
  <c r="Z2491" i="16"/>
  <c r="Z2490" i="16"/>
  <c r="Z2489" i="16"/>
  <c r="Z2488" i="16"/>
  <c r="Z2487" i="16"/>
  <c r="Z2486" i="16"/>
  <c r="Z2485" i="16"/>
  <c r="Z2484" i="16"/>
  <c r="Z2483" i="16"/>
  <c r="Z2482" i="16"/>
  <c r="Z2481" i="16"/>
  <c r="Z2480" i="16"/>
  <c r="Z2479" i="16"/>
  <c r="Z2478" i="16"/>
  <c r="Z2477" i="16"/>
  <c r="Z2476" i="16"/>
  <c r="Z2475" i="16"/>
  <c r="Z2474" i="16"/>
  <c r="Z2473" i="16"/>
  <c r="Z2472" i="16"/>
  <c r="Z2471" i="16"/>
  <c r="Z2470" i="16"/>
  <c r="Z2469" i="16"/>
  <c r="Z2467" i="16"/>
  <c r="Z2466" i="16"/>
  <c r="Z2465" i="16"/>
  <c r="Z2464" i="16"/>
  <c r="Z2463" i="16"/>
  <c r="Z2462" i="16"/>
  <c r="Z2461" i="16"/>
  <c r="Z2460" i="16"/>
  <c r="Z2459" i="16"/>
  <c r="Z2458" i="16"/>
  <c r="Z2457" i="16"/>
  <c r="Z2456" i="16"/>
  <c r="Z2455" i="16"/>
  <c r="Z2453" i="16"/>
  <c r="Z2452" i="16"/>
  <c r="Z2451" i="16"/>
  <c r="Z2450" i="16"/>
  <c r="Z2449" i="16"/>
  <c r="Z2448" i="16"/>
  <c r="Z2447" i="16"/>
  <c r="Z2446" i="16"/>
  <c r="Z2445" i="16"/>
  <c r="Z2444" i="16"/>
  <c r="Z2443" i="16"/>
  <c r="Z2442" i="16"/>
  <c r="Z2441" i="16"/>
  <c r="Z2440" i="16"/>
  <c r="Z2439" i="16"/>
  <c r="Z2438" i="16"/>
  <c r="Z2437" i="16"/>
  <c r="Z2436" i="16"/>
  <c r="Z2435" i="16"/>
  <c r="Z2434" i="16"/>
  <c r="Z2433" i="16"/>
  <c r="Z2432" i="16"/>
  <c r="Z2431" i="16"/>
  <c r="Z2430" i="16"/>
  <c r="Z2429" i="16"/>
  <c r="Z2428" i="16"/>
  <c r="Z2427" i="16"/>
  <c r="Z2426" i="16"/>
  <c r="Z2425" i="16"/>
  <c r="Z2424" i="16"/>
  <c r="Z2423" i="16"/>
  <c r="Z2422" i="16"/>
  <c r="Z2421" i="16"/>
  <c r="Z2420" i="16"/>
  <c r="Z2419" i="16"/>
  <c r="Z2418" i="16"/>
  <c r="Z2417" i="16"/>
  <c r="Z2416" i="16"/>
  <c r="Z2415" i="16"/>
  <c r="Z2414" i="16"/>
  <c r="Z2413" i="16"/>
  <c r="Z2412" i="16"/>
  <c r="Z2411" i="16"/>
  <c r="Z2410" i="16"/>
  <c r="Z2409" i="16"/>
  <c r="Z2408" i="16"/>
  <c r="Z2407" i="16"/>
  <c r="Z2406" i="16"/>
  <c r="Z2399" i="16"/>
  <c r="Z2398" i="16"/>
  <c r="Z2397" i="16"/>
  <c r="Z2394" i="16"/>
  <c r="Z2393" i="16"/>
  <c r="Z2392" i="16"/>
  <c r="Z2391" i="16"/>
  <c r="Z2390" i="16"/>
  <c r="Z2389" i="16"/>
  <c r="Z2388" i="16"/>
  <c r="Z2387" i="16"/>
  <c r="Z2386" i="16"/>
  <c r="Z2384" i="16"/>
  <c r="Z2383" i="16"/>
  <c r="Z2382" i="16"/>
  <c r="Z2381" i="16"/>
  <c r="Z2380" i="16"/>
  <c r="Z2379" i="16"/>
  <c r="Z2378" i="16"/>
  <c r="Z2377" i="16"/>
  <c r="Z2376" i="16"/>
  <c r="Z2375" i="16"/>
  <c r="Z2374" i="16"/>
  <c r="Z2373" i="16"/>
  <c r="Z2372" i="16"/>
  <c r="Z2371" i="16"/>
  <c r="Z2370" i="16"/>
  <c r="Z2369" i="16"/>
  <c r="Z2368" i="16"/>
  <c r="Z2367" i="16"/>
  <c r="Z2366" i="16"/>
  <c r="Z2365" i="16"/>
  <c r="Z2364" i="16"/>
  <c r="Z2363" i="16"/>
  <c r="Z2362" i="16"/>
  <c r="Z2361" i="16"/>
  <c r="Z2360" i="16"/>
  <c r="Z2359" i="16"/>
  <c r="Z2358" i="16"/>
  <c r="Z2357" i="16"/>
  <c r="Z2356" i="16"/>
  <c r="Z2355" i="16"/>
  <c r="Z2347" i="16"/>
  <c r="Z2346" i="16"/>
  <c r="Z2345" i="16"/>
  <c r="Z2344" i="16"/>
  <c r="Z2343" i="16"/>
  <c r="Z2342" i="16"/>
  <c r="Z2341" i="16"/>
  <c r="Z2340" i="16"/>
  <c r="Z2339" i="16"/>
  <c r="Z2338" i="16"/>
  <c r="Z2337" i="16"/>
  <c r="Z2336" i="16"/>
  <c r="Z2335" i="16"/>
  <c r="Z2334" i="16"/>
  <c r="Z2333" i="16"/>
  <c r="Z2332" i="16"/>
  <c r="Z2331" i="16"/>
  <c r="Z2330" i="16"/>
  <c r="Z2329" i="16"/>
  <c r="Z2328" i="16"/>
  <c r="Z2327" i="16"/>
  <c r="Z2326" i="16"/>
  <c r="Z2325" i="16"/>
  <c r="Z2324" i="16"/>
  <c r="Z2323" i="16"/>
  <c r="Z2322" i="16"/>
  <c r="Z2321" i="16"/>
  <c r="Z2320" i="16"/>
  <c r="Z2319" i="16"/>
  <c r="Z2318" i="16"/>
  <c r="Z2317" i="16"/>
  <c r="Z2316" i="16"/>
  <c r="Z2315" i="16"/>
  <c r="Z2314" i="16"/>
  <c r="Z2313" i="16"/>
  <c r="Z2312" i="16"/>
  <c r="Z2311" i="16"/>
  <c r="Z2310" i="16"/>
  <c r="Z2309" i="16"/>
  <c r="Z2308" i="16"/>
  <c r="Z2307" i="16"/>
  <c r="Z2306" i="16"/>
  <c r="Z2305" i="16"/>
  <c r="Z2304" i="16"/>
  <c r="Z2303" i="16"/>
  <c r="Z2302" i="16"/>
  <c r="Z2301" i="16"/>
  <c r="Z2300" i="16"/>
  <c r="Z2299" i="16"/>
  <c r="Z2298" i="16"/>
  <c r="Z2297" i="16"/>
  <c r="Z2296" i="16"/>
  <c r="Z2295" i="16"/>
  <c r="Z2294" i="16"/>
  <c r="Z2293" i="16"/>
  <c r="Z2292" i="16"/>
  <c r="Z2291" i="16"/>
  <c r="Z2290" i="16"/>
  <c r="Z2289" i="16"/>
  <c r="Z2288" i="16"/>
  <c r="Z2287" i="16"/>
  <c r="Z2285" i="16"/>
  <c r="Z2284" i="16"/>
  <c r="Z2283" i="16"/>
  <c r="Z2282" i="16"/>
  <c r="Z2281" i="16"/>
  <c r="Z2280" i="16"/>
  <c r="Z2279" i="16"/>
  <c r="Z2278" i="16"/>
  <c r="Z2277" i="16"/>
  <c r="Z2276" i="16"/>
  <c r="Z2275" i="16"/>
  <c r="Z2274" i="16"/>
  <c r="Z2273" i="16"/>
  <c r="Z2272" i="16"/>
  <c r="Z2271" i="16"/>
  <c r="Z2270" i="16"/>
  <c r="Z2266" i="16"/>
  <c r="Z2265" i="16"/>
  <c r="Z2264" i="16"/>
  <c r="Z2263" i="16"/>
  <c r="Z2262" i="16"/>
  <c r="Z2261" i="16"/>
  <c r="Z2260" i="16"/>
  <c r="Z2259" i="16"/>
  <c r="Z2258" i="16"/>
  <c r="Z2257" i="16"/>
  <c r="Z2256" i="16"/>
  <c r="Z2255" i="16"/>
  <c r="Z2254" i="16"/>
  <c r="Z2253" i="16"/>
  <c r="Z2252" i="16"/>
  <c r="Z2251" i="16"/>
  <c r="Z2250" i="16"/>
  <c r="Z2249" i="16"/>
  <c r="Z2248" i="16"/>
  <c r="Z2247" i="16"/>
  <c r="Z2246" i="16"/>
  <c r="Z2245" i="16"/>
  <c r="Z2244" i="16"/>
  <c r="Z2243" i="16"/>
  <c r="Z2242" i="16"/>
  <c r="Z2241" i="16"/>
  <c r="Z2240" i="16"/>
  <c r="Z2239" i="16"/>
  <c r="Z2238" i="16"/>
  <c r="Z2237" i="16"/>
  <c r="Z2236" i="16"/>
  <c r="Z2235" i="16"/>
  <c r="Z2234" i="16"/>
  <c r="Z2233" i="16"/>
  <c r="Z2232" i="16"/>
  <c r="Z2231" i="16"/>
  <c r="Z2230" i="16"/>
  <c r="Z2229" i="16"/>
  <c r="Z2228" i="16"/>
  <c r="Z2227" i="16"/>
  <c r="Z2226" i="16"/>
  <c r="Z2225" i="16"/>
  <c r="Z2224" i="16"/>
  <c r="Z2223" i="16"/>
  <c r="Z2222" i="16"/>
  <c r="Z2221" i="16"/>
  <c r="Z2220" i="16"/>
  <c r="Z2219" i="16"/>
  <c r="Z2218" i="16"/>
  <c r="Z2217" i="16"/>
  <c r="Z2216" i="16"/>
  <c r="Z2215" i="16"/>
  <c r="Z2214" i="16"/>
  <c r="Z2213" i="16"/>
  <c r="Z2212" i="16"/>
  <c r="Z2207" i="16"/>
  <c r="Z2206" i="16"/>
  <c r="Z2205" i="16"/>
  <c r="Z2204" i="16"/>
  <c r="Z2203" i="16"/>
  <c r="Z2202" i="16"/>
  <c r="Z2201" i="16"/>
  <c r="Z2200" i="16"/>
  <c r="Z2199" i="16"/>
  <c r="Z2198" i="16"/>
  <c r="Z2197" i="16"/>
  <c r="Z2196" i="16"/>
  <c r="Z2195" i="16"/>
  <c r="Z2194" i="16"/>
  <c r="Z2193" i="16"/>
  <c r="Z2192" i="16"/>
  <c r="Z2191" i="16"/>
  <c r="Z2190" i="16"/>
  <c r="Z2189" i="16"/>
  <c r="Z2188" i="16"/>
  <c r="Z2187" i="16"/>
  <c r="Z2186" i="16"/>
  <c r="Z2185" i="16"/>
  <c r="Z2184" i="16"/>
  <c r="Z2183" i="16"/>
  <c r="Z2182" i="16"/>
  <c r="Z2181" i="16"/>
  <c r="Z2180" i="16"/>
  <c r="Z2179" i="16"/>
  <c r="Z2178" i="16"/>
  <c r="Z2177" i="16"/>
  <c r="Z2176" i="16"/>
  <c r="Z2175" i="16"/>
  <c r="Z2174" i="16"/>
  <c r="Z2173" i="16"/>
  <c r="Z2172" i="16"/>
  <c r="Z2171" i="16"/>
  <c r="Z2170" i="16"/>
  <c r="Z2169" i="16"/>
  <c r="Z2168" i="16"/>
  <c r="Z2167" i="16"/>
  <c r="Z2166" i="16"/>
  <c r="Z2165" i="16"/>
  <c r="Z2164" i="16"/>
  <c r="Z2163" i="16"/>
  <c r="Z2162" i="16"/>
  <c r="Z2161" i="16"/>
  <c r="Z2160" i="16"/>
  <c r="Z2159" i="16"/>
  <c r="Z2158" i="16"/>
  <c r="Z2157" i="16"/>
  <c r="Z2156" i="16"/>
  <c r="Z2155" i="16"/>
  <c r="Z2154" i="16"/>
  <c r="Z2153" i="16"/>
  <c r="Z2152" i="16"/>
  <c r="Z2151" i="16"/>
  <c r="Z2150" i="16"/>
  <c r="Z2149" i="16"/>
  <c r="Z2148" i="16"/>
  <c r="Z2144" i="16"/>
  <c r="Z1573" i="16"/>
  <c r="Z1572" i="16"/>
  <c r="Z1571" i="16"/>
  <c r="Z1570" i="16"/>
  <c r="Z1569" i="16"/>
  <c r="Z1568" i="16"/>
  <c r="Z1567" i="16"/>
  <c r="Z1566" i="16"/>
  <c r="Z1565" i="16"/>
  <c r="Z1558" i="16"/>
  <c r="Z1557" i="16"/>
  <c r="Z1556" i="16"/>
  <c r="Z1555" i="16"/>
  <c r="Z1554" i="16"/>
  <c r="Z1553" i="16"/>
  <c r="Z1552" i="16"/>
  <c r="Z1551" i="16"/>
  <c r="Z1550" i="16"/>
  <c r="Z1544" i="16"/>
  <c r="Z1543" i="16"/>
  <c r="Z1542" i="16"/>
  <c r="Z1541" i="16"/>
  <c r="Z1530" i="16"/>
  <c r="Z1529" i="16"/>
  <c r="Z1528" i="16"/>
  <c r="Z1527" i="16"/>
  <c r="Z1526" i="16"/>
  <c r="Z1525" i="16"/>
  <c r="Z1524" i="16"/>
  <c r="Z1523" i="16"/>
  <c r="Z1522" i="16"/>
  <c r="Z1511" i="16"/>
  <c r="Z1510" i="16"/>
  <c r="Z1509" i="16"/>
  <c r="Z1508" i="16"/>
  <c r="Z1507" i="16"/>
  <c r="Z1506" i="16"/>
  <c r="Z1505" i="16"/>
  <c r="Z1504" i="16"/>
  <c r="Z1503" i="16"/>
  <c r="Z1488" i="16"/>
  <c r="Z1451" i="16"/>
  <c r="Z1450" i="16"/>
  <c r="Z1449" i="16"/>
  <c r="Z1448" i="16"/>
  <c r="Z1447" i="16"/>
  <c r="Z1446" i="16"/>
  <c r="Z1445" i="16"/>
  <c r="Z1443" i="16"/>
  <c r="Z1442" i="16"/>
  <c r="Z1398" i="16"/>
  <c r="Z1397" i="16"/>
  <c r="Z1396" i="16"/>
  <c r="Z1395" i="16"/>
  <c r="Z1394" i="16"/>
  <c r="Z1393" i="16"/>
  <c r="Z1392" i="16"/>
  <c r="Z1307" i="16"/>
  <c r="Z1306" i="16"/>
  <c r="Z1305" i="16"/>
  <c r="Z1304" i="16"/>
  <c r="Z1303" i="16"/>
  <c r="Z1302" i="16"/>
  <c r="Z1301" i="16"/>
  <c r="Z1300" i="16"/>
  <c r="Z1299" i="16"/>
  <c r="Z1298" i="16"/>
  <c r="Z1297" i="16"/>
  <c r="Z1296" i="16"/>
  <c r="Z1295" i="16"/>
  <c r="Z1294" i="16"/>
  <c r="Z1293" i="16"/>
  <c r="Z1292" i="16"/>
  <c r="Z1291" i="16"/>
  <c r="Z1290" i="16"/>
  <c r="Z1289" i="16"/>
  <c r="Z1288" i="16"/>
  <c r="Z1287" i="16"/>
  <c r="Z1286" i="16"/>
  <c r="Z1151" i="16"/>
  <c r="Z872" i="16"/>
  <c r="Z781" i="16"/>
  <c r="Z768" i="16"/>
  <c r="Z463" i="16"/>
  <c r="Z412" i="16"/>
  <c r="Z355" i="16"/>
  <c r="Z354" i="16"/>
  <c r="Z353" i="16"/>
  <c r="Z352" i="16"/>
  <c r="Z333" i="16"/>
  <c r="Z332" i="16"/>
  <c r="Z331" i="16"/>
  <c r="Z330" i="16"/>
  <c r="Z329" i="16"/>
  <c r="Z328" i="16"/>
  <c r="Z327" i="16"/>
  <c r="Z326" i="16"/>
  <c r="Z325" i="16"/>
  <c r="Z324" i="16"/>
  <c r="Z323" i="16"/>
  <c r="Z322" i="16"/>
  <c r="Z321" i="16"/>
  <c r="Z320" i="16"/>
  <c r="Z319" i="16"/>
  <c r="Z318" i="16"/>
  <c r="Z317" i="16"/>
  <c r="Z266" i="16"/>
  <c r="Z111" i="16"/>
  <c r="Z178" i="16"/>
  <c r="Z179" i="16"/>
  <c r="Z180" i="16"/>
  <c r="Z181" i="16"/>
  <c r="Z182" i="16"/>
  <c r="Z183" i="16"/>
  <c r="Z184" i="16"/>
  <c r="Z186" i="16"/>
  <c r="Z187" i="16"/>
  <c r="Z188" i="16"/>
  <c r="Z189" i="16"/>
  <c r="Z190" i="16"/>
  <c r="Z191" i="16"/>
  <c r="Z192" i="16"/>
  <c r="Z209" i="16"/>
  <c r="Z210" i="16"/>
  <c r="Z211" i="16"/>
  <c r="Z212" i="16"/>
  <c r="Z213" i="16"/>
  <c r="Z214" i="16"/>
  <c r="Z215" i="16"/>
  <c r="X111" i="16"/>
  <c r="X178" i="16"/>
  <c r="X179" i="16"/>
  <c r="X180" i="16"/>
  <c r="X181" i="16"/>
  <c r="X182" i="16"/>
  <c r="X183" i="16"/>
  <c r="X184" i="16"/>
  <c r="X186" i="16"/>
  <c r="X187" i="16"/>
  <c r="X188" i="16"/>
  <c r="X189" i="16"/>
  <c r="X190" i="16"/>
  <c r="X191" i="16"/>
  <c r="X192" i="16"/>
  <c r="X209" i="16"/>
  <c r="X210" i="16"/>
  <c r="X211" i="16"/>
  <c r="X212" i="16"/>
  <c r="X213" i="16"/>
  <c r="X214" i="16"/>
  <c r="X215" i="16"/>
  <c r="X266" i="16"/>
  <c r="X317" i="16"/>
  <c r="X318" i="16"/>
  <c r="X319" i="16"/>
  <c r="X320" i="16"/>
  <c r="X321" i="16"/>
  <c r="X322" i="16"/>
  <c r="X323" i="16"/>
  <c r="X324" i="16"/>
  <c r="X325" i="16"/>
  <c r="X326" i="16"/>
  <c r="X327" i="16"/>
  <c r="X328" i="16"/>
  <c r="X329" i="16"/>
  <c r="X330" i="16"/>
  <c r="X331" i="16"/>
  <c r="X332" i="16"/>
  <c r="X333" i="16"/>
  <c r="X352" i="16"/>
  <c r="X353" i="16"/>
  <c r="X354" i="16"/>
  <c r="X355" i="16"/>
  <c r="X412" i="16"/>
  <c r="X463" i="16"/>
  <c r="X768" i="16"/>
  <c r="X781" i="16"/>
  <c r="X872" i="16"/>
  <c r="X1151" i="16"/>
  <c r="X1286" i="16"/>
  <c r="X1287" i="16"/>
  <c r="X1288" i="16"/>
  <c r="X1289" i="16"/>
  <c r="X1290" i="16"/>
  <c r="X1291" i="16"/>
  <c r="X1292" i="16"/>
  <c r="X1293" i="16"/>
  <c r="X1294" i="16"/>
  <c r="X1295" i="16"/>
  <c r="X1296" i="16"/>
  <c r="X1297" i="16"/>
  <c r="X1298" i="16"/>
  <c r="X1299" i="16"/>
  <c r="X1300" i="16"/>
  <c r="X1301" i="16"/>
  <c r="X1302" i="16"/>
  <c r="X1303" i="16"/>
  <c r="X1304" i="16"/>
  <c r="X1305" i="16"/>
  <c r="X1306" i="16"/>
  <c r="X1307" i="16"/>
  <c r="X1392" i="16"/>
  <c r="X1393" i="16"/>
  <c r="X1394" i="16"/>
  <c r="X1395" i="16"/>
  <c r="X1396" i="16"/>
  <c r="X1397" i="16"/>
  <c r="X1398" i="16"/>
  <c r="X1442" i="16"/>
  <c r="X1443" i="16"/>
  <c r="X1445" i="16"/>
  <c r="X1446" i="16"/>
  <c r="X1447" i="16"/>
  <c r="X1448" i="16"/>
  <c r="X1449" i="16"/>
  <c r="X1450" i="16"/>
  <c r="X1451" i="16"/>
  <c r="X1488" i="16"/>
  <c r="X1503" i="16"/>
  <c r="X1504" i="16"/>
  <c r="X1505" i="16"/>
  <c r="X1506" i="16"/>
  <c r="X1507" i="16"/>
  <c r="X1508" i="16"/>
  <c r="X1509" i="16"/>
  <c r="X1510" i="16"/>
  <c r="X1511" i="16"/>
  <c r="X1522" i="16"/>
  <c r="X1523" i="16"/>
  <c r="X1524" i="16"/>
  <c r="X1525" i="16"/>
  <c r="X1526" i="16"/>
  <c r="X1527" i="16"/>
  <c r="X1528" i="16"/>
  <c r="X1529" i="16"/>
  <c r="X1530" i="16"/>
  <c r="X1541" i="16"/>
  <c r="X1542" i="16"/>
  <c r="X1543" i="16"/>
  <c r="X1544" i="16"/>
  <c r="X1550" i="16"/>
  <c r="X1551" i="16"/>
  <c r="X1552" i="16"/>
  <c r="X1553" i="16"/>
  <c r="X1554" i="16"/>
  <c r="X1555" i="16"/>
  <c r="X1556" i="16"/>
  <c r="X1557" i="16"/>
  <c r="X1558" i="16"/>
  <c r="X1565" i="16"/>
  <c r="X1566" i="16"/>
  <c r="X1567" i="16"/>
  <c r="X1568" i="16"/>
  <c r="X1569" i="16"/>
  <c r="X1570" i="16"/>
  <c r="X1571" i="16"/>
  <c r="X1572" i="16"/>
  <c r="X1573" i="16"/>
  <c r="X2144" i="16"/>
  <c r="X2148" i="16"/>
  <c r="X2149" i="16"/>
  <c r="X2150" i="16"/>
  <c r="X2151" i="16"/>
  <c r="X2152" i="16"/>
  <c r="X2153" i="16"/>
  <c r="X2154" i="16"/>
  <c r="X2155" i="16"/>
  <c r="X2156" i="16"/>
  <c r="X2157" i="16"/>
  <c r="X2158" i="16"/>
  <c r="X2159" i="16"/>
  <c r="X2160" i="16"/>
  <c r="X2161" i="16"/>
  <c r="X2162" i="16"/>
  <c r="X2163" i="16"/>
  <c r="X2164" i="16"/>
  <c r="X2165" i="16"/>
  <c r="X2166" i="16"/>
  <c r="X2167" i="16"/>
  <c r="X2168" i="16"/>
  <c r="X2169" i="16"/>
  <c r="X2170" i="16"/>
  <c r="X2171" i="16"/>
  <c r="X2172" i="16"/>
  <c r="X2173" i="16"/>
  <c r="X2174" i="16"/>
  <c r="X2175" i="16"/>
  <c r="X2176" i="16"/>
  <c r="X2177" i="16"/>
  <c r="X2178" i="16"/>
  <c r="X2179" i="16"/>
  <c r="X2180" i="16"/>
  <c r="X2181" i="16"/>
  <c r="X2182" i="16"/>
  <c r="X2183" i="16"/>
  <c r="X2184" i="16"/>
  <c r="X2185" i="16"/>
  <c r="X2186" i="16"/>
  <c r="X2187" i="16"/>
  <c r="X2188" i="16"/>
  <c r="X2189" i="16"/>
  <c r="X2190" i="16"/>
  <c r="X2191" i="16"/>
  <c r="X2192" i="16"/>
  <c r="X2193" i="16"/>
  <c r="X2194" i="16"/>
  <c r="X2195" i="16"/>
  <c r="X2196" i="16"/>
  <c r="X2197" i="16"/>
  <c r="X2198" i="16"/>
  <c r="X2199" i="16"/>
  <c r="X2200" i="16"/>
  <c r="X2201" i="16"/>
  <c r="X2202" i="16"/>
  <c r="X2203" i="16"/>
  <c r="X2204" i="16"/>
  <c r="X2205" i="16"/>
  <c r="X2206" i="16"/>
  <c r="X2207" i="16"/>
  <c r="X2212" i="16"/>
  <c r="X2213" i="16"/>
  <c r="X2214" i="16"/>
  <c r="X2215" i="16"/>
  <c r="X2216" i="16"/>
  <c r="X2217" i="16"/>
  <c r="X2218" i="16"/>
  <c r="X2219" i="16"/>
  <c r="X2220" i="16"/>
  <c r="X2221" i="16"/>
  <c r="X2222" i="16"/>
  <c r="X2223" i="16"/>
  <c r="X2224" i="16"/>
  <c r="X2225" i="16"/>
  <c r="X2226" i="16"/>
  <c r="X2227" i="16"/>
  <c r="X2228" i="16"/>
  <c r="X2229" i="16"/>
  <c r="X2230" i="16"/>
  <c r="X2231" i="16"/>
  <c r="X2232" i="16"/>
  <c r="X2233" i="16"/>
  <c r="X2234" i="16"/>
  <c r="X2235" i="16"/>
  <c r="X2236" i="16"/>
  <c r="X2237" i="16"/>
  <c r="X2238" i="16"/>
  <c r="X2239" i="16"/>
  <c r="X2240" i="16"/>
  <c r="X2241" i="16"/>
  <c r="X2242" i="16"/>
  <c r="X2243" i="16"/>
  <c r="X2244" i="16"/>
  <c r="X2245" i="16"/>
  <c r="X2246" i="16"/>
  <c r="X2247" i="16"/>
  <c r="X2248" i="16"/>
  <c r="X2249" i="16"/>
  <c r="X2250" i="16"/>
  <c r="X2251" i="16"/>
  <c r="X2252" i="16"/>
  <c r="X2253" i="16"/>
  <c r="X2254" i="16"/>
  <c r="X2255" i="16"/>
  <c r="X2256" i="16"/>
  <c r="X2257" i="16"/>
  <c r="X2258" i="16"/>
  <c r="X2259" i="16"/>
  <c r="X2260" i="16"/>
  <c r="X2261" i="16"/>
  <c r="X2262" i="16"/>
  <c r="X2263" i="16"/>
  <c r="X2264" i="16"/>
  <c r="X2265" i="16"/>
  <c r="X2266" i="16"/>
  <c r="X2270" i="16"/>
  <c r="X2271" i="16"/>
  <c r="X2272" i="16"/>
  <c r="X2273" i="16"/>
  <c r="X2274" i="16"/>
  <c r="X2275" i="16"/>
  <c r="X2276" i="16"/>
  <c r="X2277" i="16"/>
  <c r="X2278" i="16"/>
  <c r="X2279" i="16"/>
  <c r="X2280" i="16"/>
  <c r="X2281" i="16"/>
  <c r="X2282" i="16"/>
  <c r="X2283" i="16"/>
  <c r="X2284" i="16"/>
  <c r="X2285" i="16"/>
  <c r="X2287" i="16"/>
  <c r="X2288" i="16"/>
  <c r="X2289" i="16"/>
  <c r="X2290" i="16"/>
  <c r="X2291" i="16"/>
  <c r="X2292" i="16"/>
  <c r="X2293" i="16"/>
  <c r="X2294" i="16"/>
  <c r="X2295" i="16"/>
  <c r="X2296" i="16"/>
  <c r="X2297" i="16"/>
  <c r="X2298" i="16"/>
  <c r="X2299" i="16"/>
  <c r="X2300" i="16"/>
  <c r="X2301" i="16"/>
  <c r="X2302" i="16"/>
  <c r="X2303" i="16"/>
  <c r="X2304" i="16"/>
  <c r="X2305" i="16"/>
  <c r="X2306" i="16"/>
  <c r="X2307" i="16"/>
  <c r="X2308" i="16"/>
  <c r="X2309" i="16"/>
  <c r="X2310" i="16"/>
  <c r="X2311" i="16"/>
  <c r="X2312" i="16"/>
  <c r="X2313" i="16"/>
  <c r="X2314" i="16"/>
  <c r="X2315" i="16"/>
  <c r="X2316" i="16"/>
  <c r="X2317" i="16"/>
  <c r="X2318" i="16"/>
  <c r="X2319" i="16"/>
  <c r="X2320" i="16"/>
  <c r="X2321" i="16"/>
  <c r="X2322" i="16"/>
  <c r="X2323" i="16"/>
  <c r="X2324" i="16"/>
  <c r="X2325" i="16"/>
  <c r="X2326" i="16"/>
  <c r="X2327" i="16"/>
  <c r="X2328" i="16"/>
  <c r="X2329" i="16"/>
  <c r="X2330" i="16"/>
  <c r="X2331" i="16"/>
  <c r="X2332" i="16"/>
  <c r="X2333" i="16"/>
  <c r="X2334" i="16"/>
  <c r="X2335" i="16"/>
  <c r="X2336" i="16"/>
  <c r="X2337" i="16"/>
  <c r="X2338" i="16"/>
  <c r="X2339" i="16"/>
  <c r="X2340" i="16"/>
  <c r="X2341" i="16"/>
  <c r="X2342" i="16"/>
  <c r="X2343" i="16"/>
  <c r="X2344" i="16"/>
  <c r="X2345" i="16"/>
  <c r="X2346" i="16"/>
  <c r="X2347" i="16"/>
  <c r="X2355" i="16"/>
  <c r="X2356" i="16"/>
  <c r="X2357" i="16"/>
  <c r="X2358" i="16"/>
  <c r="X2359" i="16"/>
  <c r="X2360" i="16"/>
  <c r="X2361" i="16"/>
  <c r="X2362" i="16"/>
  <c r="X2363" i="16"/>
  <c r="X2364" i="16"/>
  <c r="X2365" i="16"/>
  <c r="X2366" i="16"/>
  <c r="X2367" i="16"/>
  <c r="X2368" i="16"/>
  <c r="X2369" i="16"/>
  <c r="X2370" i="16"/>
  <c r="X2371" i="16"/>
  <c r="X2372" i="16"/>
  <c r="X2373" i="16"/>
  <c r="X2374" i="16"/>
  <c r="X2375" i="16"/>
  <c r="X2376" i="16"/>
  <c r="X2377" i="16"/>
  <c r="X2378" i="16"/>
  <c r="X2379" i="16"/>
  <c r="X2380" i="16"/>
  <c r="X2381" i="16"/>
  <c r="X2382" i="16"/>
  <c r="X2383" i="16"/>
  <c r="X2384" i="16"/>
  <c r="X2386" i="16"/>
  <c r="X2387" i="16"/>
  <c r="X2388" i="16"/>
  <c r="X2389" i="16"/>
  <c r="X2390" i="16"/>
  <c r="X2391" i="16"/>
  <c r="X2392" i="16"/>
  <c r="X2393" i="16"/>
  <c r="X2394" i="16"/>
  <c r="X2397" i="16"/>
  <c r="X2398" i="16"/>
  <c r="X2399" i="16"/>
  <c r="X2406" i="16"/>
  <c r="X2407" i="16"/>
  <c r="X2408" i="16"/>
  <c r="X2409" i="16"/>
  <c r="X2410" i="16"/>
  <c r="X2411" i="16"/>
  <c r="X2412" i="16"/>
  <c r="X2413" i="16"/>
  <c r="X2414" i="16"/>
  <c r="X2415" i="16"/>
  <c r="X2416" i="16"/>
  <c r="X2417" i="16"/>
  <c r="X2418" i="16"/>
  <c r="X2419" i="16"/>
  <c r="X2420" i="16"/>
  <c r="X2421" i="16"/>
  <c r="X2422" i="16"/>
  <c r="X2423" i="16"/>
  <c r="X2424" i="16"/>
  <c r="X2425" i="16"/>
  <c r="X2426" i="16"/>
  <c r="X2427" i="16"/>
  <c r="X2428" i="16"/>
  <c r="X2429" i="16"/>
  <c r="X2430" i="16"/>
  <c r="X2431" i="16"/>
  <c r="X2432" i="16"/>
  <c r="X2433" i="16"/>
  <c r="X2434" i="16"/>
  <c r="X2435" i="16"/>
  <c r="X2436" i="16"/>
  <c r="X2437" i="16"/>
  <c r="X2438" i="16"/>
  <c r="X2439" i="16"/>
  <c r="X2440" i="16"/>
  <c r="X2441" i="16"/>
  <c r="X2442" i="16"/>
  <c r="X2443" i="16"/>
  <c r="X2444" i="16"/>
  <c r="X2445" i="16"/>
  <c r="X2446" i="16"/>
  <c r="X2447" i="16"/>
  <c r="X2448" i="16"/>
  <c r="X2449" i="16"/>
  <c r="X2450" i="16"/>
  <c r="X2451" i="16"/>
  <c r="X2452" i="16"/>
  <c r="X2453" i="16"/>
  <c r="X2455" i="16"/>
  <c r="X2456" i="16"/>
  <c r="X2457" i="16"/>
  <c r="X2458" i="16"/>
  <c r="X2459" i="16"/>
  <c r="X2460" i="16"/>
  <c r="X2461" i="16"/>
  <c r="X2462" i="16"/>
  <c r="X2463" i="16"/>
  <c r="X2464" i="16"/>
  <c r="X2465" i="16"/>
  <c r="X2466" i="16"/>
  <c r="X2467" i="16"/>
  <c r="X2469" i="16"/>
  <c r="X2470" i="16"/>
  <c r="X2471" i="16"/>
  <c r="X2472" i="16"/>
  <c r="X2473" i="16"/>
  <c r="X2474" i="16"/>
  <c r="X2475" i="16"/>
  <c r="X2476" i="16"/>
  <c r="X2477" i="16"/>
  <c r="X2478" i="16"/>
  <c r="X2479" i="16"/>
  <c r="X2480" i="16"/>
  <c r="X2481" i="16"/>
  <c r="X2482" i="16"/>
  <c r="X2483" i="16"/>
  <c r="X2484" i="16"/>
  <c r="X2485" i="16"/>
  <c r="X2486" i="16"/>
  <c r="X2487" i="16"/>
  <c r="X2488" i="16"/>
  <c r="X2489" i="16"/>
  <c r="X2490" i="16"/>
  <c r="X2491" i="16"/>
  <c r="X2492" i="16"/>
  <c r="X2493" i="16"/>
  <c r="W2468" i="16"/>
  <c r="W2454" i="16"/>
  <c r="W2405" i="16"/>
  <c r="W2396" i="16"/>
  <c r="W2269" i="16"/>
  <c r="W2211" i="16"/>
  <c r="W2147" i="16"/>
  <c r="U2145" i="16"/>
  <c r="W2143" i="16"/>
  <c r="W2142" i="16"/>
  <c r="W2138" i="16"/>
  <c r="W2137" i="16"/>
  <c r="W2136" i="16"/>
  <c r="W2135" i="16"/>
  <c r="W2134" i="16"/>
  <c r="W2132" i="16"/>
  <c r="W2131" i="16"/>
  <c r="W2130" i="16"/>
  <c r="W2127" i="16"/>
  <c r="W2126" i="16"/>
  <c r="W2125" i="16"/>
  <c r="W2124" i="16"/>
  <c r="W2123" i="16"/>
  <c r="W2122" i="16"/>
  <c r="W2121" i="16"/>
  <c r="W2119" i="16"/>
  <c r="W2118" i="16"/>
  <c r="W2117" i="16"/>
  <c r="W2116" i="16"/>
  <c r="W2115" i="16"/>
  <c r="W2114" i="16"/>
  <c r="W2111" i="16"/>
  <c r="W2110" i="16"/>
  <c r="W2109" i="16"/>
  <c r="W2108" i="16"/>
  <c r="W2107" i="16"/>
  <c r="W2106" i="16"/>
  <c r="W2104" i="16"/>
  <c r="W2103" i="16"/>
  <c r="W2102" i="16"/>
  <c r="W2101" i="16"/>
  <c r="W2100" i="16"/>
  <c r="W2099" i="16"/>
  <c r="W2096" i="16"/>
  <c r="W2095" i="16"/>
  <c r="W2094" i="16"/>
  <c r="W2093" i="16"/>
  <c r="W2092" i="16"/>
  <c r="W2091" i="16"/>
  <c r="W2090" i="16"/>
  <c r="W2088" i="16"/>
  <c r="W2087" i="16"/>
  <c r="W2086" i="16"/>
  <c r="W2085" i="16"/>
  <c r="W2084" i="16"/>
  <c r="W2083" i="16"/>
  <c r="W2082" i="16"/>
  <c r="W2079" i="16"/>
  <c r="W2078" i="16"/>
  <c r="W2077" i="16"/>
  <c r="W2076" i="16"/>
  <c r="W2075" i="16"/>
  <c r="W2074" i="16"/>
  <c r="W2072" i="16"/>
  <c r="W2071" i="16"/>
  <c r="W2070" i="16"/>
  <c r="W2069" i="16"/>
  <c r="W2068" i="16"/>
  <c r="W2067" i="16"/>
  <c r="W2064" i="16"/>
  <c r="W2061" i="16"/>
  <c r="W2060" i="16"/>
  <c r="W2059" i="16"/>
  <c r="W2058" i="16"/>
  <c r="W2057" i="16"/>
  <c r="W2055" i="16"/>
  <c r="W2054" i="16"/>
  <c r="W2053" i="16"/>
  <c r="W2050" i="16"/>
  <c r="W2049" i="16"/>
  <c r="W2048" i="16"/>
  <c r="W2047" i="16"/>
  <c r="W2046" i="16"/>
  <c r="W2044" i="16"/>
  <c r="W2043" i="16"/>
  <c r="W2042" i="16"/>
  <c r="W2039" i="16"/>
  <c r="W2038" i="16"/>
  <c r="W2037" i="16"/>
  <c r="W2036" i="16"/>
  <c r="W2035" i="16"/>
  <c r="W2033" i="16"/>
  <c r="W2032" i="16"/>
  <c r="W2031" i="16"/>
  <c r="W2027" i="16"/>
  <c r="W2026" i="16"/>
  <c r="W2025" i="16"/>
  <c r="W2024" i="16"/>
  <c r="W2023" i="16"/>
  <c r="W2021" i="16"/>
  <c r="W2020" i="16"/>
  <c r="W2019" i="16"/>
  <c r="W2016" i="16"/>
  <c r="W2015" i="16"/>
  <c r="W2014" i="16"/>
  <c r="W2013" i="16"/>
  <c r="W2012" i="16"/>
  <c r="W2011" i="16"/>
  <c r="W2010" i="16"/>
  <c r="W2008" i="16"/>
  <c r="W2007" i="16"/>
  <c r="W2006" i="16"/>
  <c r="W2005" i="16"/>
  <c r="W2004" i="16"/>
  <c r="W2003" i="16"/>
  <c r="W2000" i="16"/>
  <c r="W1999" i="16"/>
  <c r="W1998" i="16"/>
  <c r="W1997" i="16"/>
  <c r="W1996" i="16"/>
  <c r="W1995" i="16"/>
  <c r="W1993" i="16"/>
  <c r="W1992" i="16"/>
  <c r="W1991" i="16"/>
  <c r="W1990" i="16"/>
  <c r="W1989" i="16"/>
  <c r="W1988" i="16"/>
  <c r="W1985" i="16"/>
  <c r="W1984" i="16"/>
  <c r="W1983" i="16"/>
  <c r="W1982" i="16"/>
  <c r="W1981" i="16"/>
  <c r="W1979" i="16"/>
  <c r="W1978" i="16"/>
  <c r="W1977" i="16"/>
  <c r="V1976" i="16"/>
  <c r="W1976" i="16" s="1"/>
  <c r="W1975" i="16"/>
  <c r="W1974" i="16"/>
  <c r="W1973" i="16"/>
  <c r="V1970" i="16"/>
  <c r="W1970" i="16" s="1"/>
  <c r="W1969" i="16"/>
  <c r="W1968" i="16"/>
  <c r="W1967" i="16"/>
  <c r="W1966" i="16"/>
  <c r="W1964" i="16"/>
  <c r="W1963" i="16"/>
  <c r="W1962" i="16"/>
  <c r="W1961" i="16"/>
  <c r="W1960" i="16"/>
  <c r="W1959" i="16"/>
  <c r="W1958" i="16"/>
  <c r="W1955" i="16"/>
  <c r="W1952" i="16"/>
  <c r="W1951" i="16"/>
  <c r="W1950" i="16"/>
  <c r="W1949" i="16"/>
  <c r="W1948" i="16"/>
  <c r="W1946" i="16"/>
  <c r="W1945" i="16"/>
  <c r="W1944" i="16"/>
  <c r="W1941" i="16"/>
  <c r="W1940" i="16"/>
  <c r="W1939" i="16"/>
  <c r="W1938" i="16"/>
  <c r="W1937" i="16"/>
  <c r="W1935" i="16"/>
  <c r="W1934" i="16"/>
  <c r="W1933" i="16"/>
  <c r="W1929" i="16"/>
  <c r="W1928" i="16"/>
  <c r="W1927" i="16"/>
  <c r="W1926" i="16"/>
  <c r="W1925" i="16"/>
  <c r="W1923" i="16"/>
  <c r="W1922" i="16"/>
  <c r="W1921" i="16"/>
  <c r="W1918" i="16"/>
  <c r="W1917" i="16"/>
  <c r="W1916" i="16"/>
  <c r="W1915" i="16"/>
  <c r="W1914" i="16"/>
  <c r="W1913" i="16"/>
  <c r="W1912" i="16"/>
  <c r="W1911" i="16"/>
  <c r="W1910" i="16"/>
  <c r="W1908" i="16"/>
  <c r="W1907" i="16"/>
  <c r="W1906" i="16"/>
  <c r="W1905" i="16"/>
  <c r="W1904" i="16"/>
  <c r="W1903" i="16"/>
  <c r="W1902" i="16"/>
  <c r="W1899" i="16"/>
  <c r="W1898" i="16"/>
  <c r="W1897" i="16"/>
  <c r="W1896" i="16"/>
  <c r="W1895" i="16"/>
  <c r="W1894" i="16"/>
  <c r="W1893" i="16"/>
  <c r="W1892" i="16"/>
  <c r="W1891" i="16"/>
  <c r="W1889" i="16"/>
  <c r="W1888" i="16"/>
  <c r="W1887" i="16"/>
  <c r="W1886" i="16"/>
  <c r="W1885" i="16"/>
  <c r="W1884" i="16"/>
  <c r="W1883" i="16"/>
  <c r="W1880" i="16"/>
  <c r="W1879" i="16"/>
  <c r="W1878" i="16"/>
  <c r="W1877" i="16"/>
  <c r="W1876" i="16"/>
  <c r="W1875" i="16"/>
  <c r="W1874" i="16"/>
  <c r="W1873" i="16"/>
  <c r="W1871" i="16"/>
  <c r="W1870" i="16"/>
  <c r="W1869" i="16"/>
  <c r="W1868" i="16"/>
  <c r="W1867" i="16"/>
  <c r="W1866" i="16"/>
  <c r="W1865" i="16"/>
  <c r="W1864" i="16"/>
  <c r="W1863" i="16"/>
  <c r="W1860" i="16"/>
  <c r="W1859" i="16"/>
  <c r="W1858" i="16"/>
  <c r="W1857" i="16"/>
  <c r="W1856" i="16"/>
  <c r="W1854" i="16"/>
  <c r="W1853" i="16"/>
  <c r="W1852" i="16"/>
  <c r="W1849" i="16"/>
  <c r="W1848" i="16"/>
  <c r="W1847" i="16"/>
  <c r="W1846" i="16"/>
  <c r="W1845" i="16"/>
  <c r="W1843" i="16"/>
  <c r="W1842" i="16"/>
  <c r="W1841" i="16"/>
  <c r="W1837" i="16"/>
  <c r="W1836" i="16"/>
  <c r="W1835" i="16"/>
  <c r="W1834" i="16"/>
  <c r="W1833" i="16"/>
  <c r="W1831" i="16"/>
  <c r="W1830" i="16"/>
  <c r="W1829" i="16"/>
  <c r="W1826" i="16"/>
  <c r="W1825" i="16"/>
  <c r="W1824" i="16"/>
  <c r="W1823" i="16"/>
  <c r="W1822" i="16"/>
  <c r="W1821" i="16"/>
  <c r="W1820" i="16"/>
  <c r="W1819" i="16"/>
  <c r="W1818" i="16"/>
  <c r="W1816" i="16"/>
  <c r="W1815" i="16"/>
  <c r="W1814" i="16"/>
  <c r="W1813" i="16"/>
  <c r="W1812" i="16"/>
  <c r="W1811" i="16"/>
  <c r="W1808" i="16"/>
  <c r="W1807" i="16"/>
  <c r="W1806" i="16"/>
  <c r="W1805" i="16"/>
  <c r="W1804" i="16"/>
  <c r="W1803" i="16"/>
  <c r="W1802" i="16"/>
  <c r="W1801" i="16"/>
  <c r="W1800" i="16"/>
  <c r="W1798" i="16"/>
  <c r="W1797" i="16"/>
  <c r="W1796" i="16"/>
  <c r="W1795" i="16"/>
  <c r="W1794" i="16"/>
  <c r="W1793" i="16"/>
  <c r="W1792" i="16"/>
  <c r="W1791" i="16"/>
  <c r="W1790" i="16"/>
  <c r="W1787" i="16"/>
  <c r="W1786" i="16"/>
  <c r="W1785" i="16"/>
  <c r="W1784" i="16"/>
  <c r="W1783" i="16"/>
  <c r="W1782" i="16"/>
  <c r="W1780" i="16"/>
  <c r="W1779" i="16"/>
  <c r="W1778" i="16"/>
  <c r="W1777" i="16"/>
  <c r="W1776" i="16"/>
  <c r="W1775" i="16"/>
  <c r="W1774" i="16"/>
  <c r="W1773" i="16"/>
  <c r="W1772" i="16"/>
  <c r="W1769" i="16"/>
  <c r="W1768" i="16"/>
  <c r="W1767" i="16"/>
  <c r="W1766" i="16"/>
  <c r="W1765" i="16"/>
  <c r="W1763" i="16"/>
  <c r="W1762" i="16"/>
  <c r="W1761" i="16"/>
  <c r="W1758" i="16"/>
  <c r="W1757" i="16"/>
  <c r="W1756" i="16"/>
  <c r="W1755" i="16"/>
  <c r="W1754" i="16"/>
  <c r="W1752" i="16"/>
  <c r="W1751" i="16"/>
  <c r="W1750" i="16"/>
  <c r="W1746" i="16"/>
  <c r="W1745" i="16"/>
  <c r="W1744" i="16"/>
  <c r="W1743" i="16"/>
  <c r="W1742" i="16"/>
  <c r="W1740" i="16"/>
  <c r="W1739" i="16"/>
  <c r="W1738" i="16"/>
  <c r="W1735" i="16"/>
  <c r="W1734" i="16"/>
  <c r="W1733" i="16"/>
  <c r="W1732" i="16"/>
  <c r="W1731" i="16"/>
  <c r="W1730" i="16"/>
  <c r="W1728" i="16"/>
  <c r="W1727" i="16"/>
  <c r="W1726" i="16"/>
  <c r="W1725" i="16"/>
  <c r="W1722" i="16"/>
  <c r="W1721" i="16"/>
  <c r="W1720" i="16"/>
  <c r="W1719" i="16"/>
  <c r="W1717" i="16"/>
  <c r="W1716" i="16"/>
  <c r="W1715" i="16"/>
  <c r="W1714" i="16"/>
  <c r="W1711" i="16"/>
  <c r="W1710" i="16"/>
  <c r="W1709" i="16"/>
  <c r="W1705" i="16"/>
  <c r="W1704" i="16"/>
  <c r="W1703" i="16"/>
  <c r="W1702" i="16"/>
  <c r="W1701" i="16"/>
  <c r="W1699" i="16"/>
  <c r="W1698" i="16"/>
  <c r="W1697" i="16"/>
  <c r="W1694" i="16"/>
  <c r="W1693" i="16"/>
  <c r="W1692" i="16"/>
  <c r="W1691" i="16"/>
  <c r="W1690" i="16"/>
  <c r="W1689" i="16"/>
  <c r="W1688" i="16"/>
  <c r="W1687" i="16"/>
  <c r="W1685" i="16"/>
  <c r="W1684" i="16"/>
  <c r="W1683" i="16"/>
  <c r="W1682" i="16"/>
  <c r="W1681" i="16"/>
  <c r="W1680" i="16"/>
  <c r="W1677" i="16"/>
  <c r="W1676" i="16"/>
  <c r="W1675" i="16"/>
  <c r="W1674" i="16"/>
  <c r="W1673" i="16"/>
  <c r="W1672" i="16"/>
  <c r="W1670" i="16"/>
  <c r="W1669" i="16"/>
  <c r="W1668" i="16"/>
  <c r="W1667" i="16"/>
  <c r="W1666" i="16"/>
  <c r="W1665" i="16"/>
  <c r="W1664" i="16"/>
  <c r="W1661" i="16"/>
  <c r="W1660" i="16"/>
  <c r="W1659" i="16"/>
  <c r="W1658" i="16"/>
  <c r="W1657" i="16"/>
  <c r="W1655" i="16"/>
  <c r="W1654" i="16"/>
  <c r="W1653" i="16"/>
  <c r="W1649" i="16"/>
  <c r="W1648" i="16"/>
  <c r="W1647" i="16"/>
  <c r="W1646" i="16"/>
  <c r="W1645" i="16"/>
  <c r="W1643" i="16"/>
  <c r="W1642" i="16"/>
  <c r="W1641" i="16"/>
  <c r="W1638" i="16"/>
  <c r="W1637" i="16"/>
  <c r="W1636" i="16"/>
  <c r="W1635" i="16"/>
  <c r="W1634" i="16"/>
  <c r="W1633" i="16"/>
  <c r="W1632" i="16"/>
  <c r="W1631" i="16"/>
  <c r="W1629" i="16"/>
  <c r="W1628" i="16"/>
  <c r="W1627" i="16"/>
  <c r="W1626" i="16"/>
  <c r="W1625" i="16"/>
  <c r="W1624" i="16"/>
  <c r="W1621" i="16"/>
  <c r="W1620" i="16"/>
  <c r="W1619" i="16"/>
  <c r="W1618" i="16"/>
  <c r="W1617" i="16"/>
  <c r="W1616" i="16"/>
  <c r="W1614" i="16"/>
  <c r="W1613" i="16"/>
  <c r="W1612" i="16"/>
  <c r="W1611" i="16"/>
  <c r="W1610" i="16"/>
  <c r="W1609" i="16"/>
  <c r="W1608" i="16"/>
  <c r="W1605" i="16"/>
  <c r="W1604" i="16"/>
  <c r="W1603" i="16"/>
  <c r="W1602" i="16"/>
  <c r="W1601" i="16"/>
  <c r="W1599" i="16"/>
  <c r="W1598" i="16"/>
  <c r="W1597" i="16"/>
  <c r="W1592" i="16"/>
  <c r="W1590" i="16"/>
  <c r="W1585" i="16"/>
  <c r="W1584" i="16"/>
  <c r="W1582" i="16"/>
  <c r="W1581" i="16"/>
  <c r="W1577" i="16"/>
  <c r="W1576" i="16"/>
  <c r="W1575" i="16"/>
  <c r="W1562" i="16"/>
  <c r="W1561" i="16"/>
  <c r="W1560" i="16"/>
  <c r="W1547" i="16"/>
  <c r="W1546" i="16"/>
  <c r="W1538" i="16"/>
  <c r="W1537" i="16"/>
  <c r="W1536" i="16"/>
  <c r="W1535" i="16"/>
  <c r="W1533" i="16"/>
  <c r="W1532" i="16"/>
  <c r="W1519" i="16"/>
  <c r="W1518" i="16"/>
  <c r="W1517" i="16"/>
  <c r="W1516" i="16"/>
  <c r="W1514" i="16"/>
  <c r="W1513" i="16"/>
  <c r="W1487" i="16"/>
  <c r="W1486" i="16"/>
  <c r="W1483" i="16"/>
  <c r="W1482" i="16"/>
  <c r="W1480" i="16"/>
  <c r="W1478" i="16"/>
  <c r="W1476" i="16"/>
  <c r="W1475" i="16"/>
  <c r="W1474" i="16"/>
  <c r="W1471" i="16"/>
  <c r="W1468" i="16"/>
  <c r="W1467" i="16"/>
  <c r="W1466" i="16"/>
  <c r="W1464" i="16"/>
  <c r="W1461" i="16"/>
  <c r="W1460" i="16"/>
  <c r="W1459" i="16"/>
  <c r="W1458" i="16"/>
  <c r="W1457" i="16"/>
  <c r="W1456" i="16"/>
  <c r="W1454" i="16"/>
  <c r="W1444" i="16"/>
  <c r="W1441" i="16"/>
  <c r="W1438" i="16"/>
  <c r="W1435" i="16"/>
  <c r="W1433" i="16"/>
  <c r="W1432" i="16"/>
  <c r="W1431" i="16"/>
  <c r="W1430" i="16"/>
  <c r="W1427" i="16"/>
  <c r="W1426" i="16"/>
  <c r="W1424" i="16"/>
  <c r="W1422" i="16"/>
  <c r="W1421" i="16"/>
  <c r="W1418" i="16"/>
  <c r="W1416" i="16"/>
  <c r="W1413" i="16"/>
  <c r="W1412" i="16"/>
  <c r="W1411" i="16"/>
  <c r="W1409" i="16"/>
  <c r="W1407" i="16"/>
  <c r="W1404" i="16"/>
  <c r="W1403" i="16"/>
  <c r="W1402" i="16"/>
  <c r="W1401" i="16"/>
  <c r="W1400" i="16"/>
  <c r="W1391" i="16"/>
  <c r="W1390" i="16"/>
  <c r="W1387" i="16"/>
  <c r="W1386" i="16"/>
  <c r="W1385" i="16"/>
  <c r="W1384" i="16"/>
  <c r="W1383" i="16"/>
  <c r="W1382" i="16"/>
  <c r="W1381" i="16"/>
  <c r="W1380" i="16"/>
  <c r="W1379" i="16"/>
  <c r="W1378" i="16"/>
  <c r="W1377" i="16"/>
  <c r="W1376" i="16"/>
  <c r="W1370" i="16"/>
  <c r="W1368" i="16"/>
  <c r="W1367" i="16"/>
  <c r="W1366" i="16"/>
  <c r="W1365" i="16"/>
  <c r="W1364" i="16"/>
  <c r="W1363" i="16"/>
  <c r="W1362" i="16"/>
  <c r="W1358" i="16"/>
  <c r="W1357" i="16"/>
  <c r="W1355" i="16"/>
  <c r="W1354" i="16"/>
  <c r="W1353" i="16"/>
  <c r="W1352" i="16"/>
  <c r="W1351" i="16"/>
  <c r="W1349" i="16"/>
  <c r="W1347" i="16"/>
  <c r="W1346" i="16"/>
  <c r="W1345" i="16"/>
  <c r="W1344" i="16"/>
  <c r="W1343" i="16"/>
  <c r="W1342" i="16"/>
  <c r="W1285" i="16"/>
  <c r="W1284" i="16"/>
  <c r="W1283" i="16"/>
  <c r="W1282" i="16"/>
  <c r="W1281" i="16"/>
  <c r="W1280" i="16"/>
  <c r="W1278" i="16"/>
  <c r="W1277" i="16"/>
  <c r="W1276" i="16"/>
  <c r="W1275" i="16"/>
  <c r="W1274" i="16"/>
  <c r="W1273" i="16"/>
  <c r="W1271" i="16"/>
  <c r="W1270" i="16"/>
  <c r="W1269" i="16"/>
  <c r="W1266" i="16"/>
  <c r="W1265" i="16"/>
  <c r="W1263" i="16"/>
  <c r="W1261" i="16"/>
  <c r="W1260" i="16"/>
  <c r="V1257" i="16"/>
  <c r="W1257" i="16" s="1"/>
  <c r="W1255" i="16"/>
  <c r="W1253" i="16"/>
  <c r="W1250" i="16"/>
  <c r="W1247" i="16"/>
  <c r="W1244" i="16"/>
  <c r="W1241" i="16"/>
  <c r="W1238" i="16"/>
  <c r="W1235" i="16"/>
  <c r="W1233" i="16"/>
  <c r="W1232" i="16"/>
  <c r="W1229" i="16"/>
  <c r="W1228" i="16"/>
  <c r="W1225" i="16"/>
  <c r="W1224" i="16"/>
  <c r="W1223" i="16"/>
  <c r="W1222" i="16"/>
  <c r="W1220" i="16"/>
  <c r="W1217" i="16"/>
  <c r="W1215" i="16"/>
  <c r="W1213" i="16"/>
  <c r="W1212" i="16"/>
  <c r="W1210" i="16"/>
  <c r="W1209" i="16"/>
  <c r="W1206" i="16"/>
  <c r="W1205" i="16"/>
  <c r="W1204" i="16"/>
  <c r="W1203" i="16"/>
  <c r="W1201" i="16"/>
  <c r="W1198" i="16"/>
  <c r="W1197" i="16"/>
  <c r="W1196" i="16"/>
  <c r="W1194" i="16"/>
  <c r="W1192" i="16"/>
  <c r="W1190" i="16"/>
  <c r="W1189" i="16"/>
  <c r="W1188" i="16"/>
  <c r="W1185" i="16"/>
  <c r="W1184" i="16"/>
  <c r="W1183" i="16"/>
  <c r="W1181" i="16"/>
  <c r="W1179" i="16"/>
  <c r="W1178" i="16"/>
  <c r="W1177" i="16"/>
  <c r="W1176" i="16"/>
  <c r="W1173" i="16"/>
  <c r="W1172" i="16"/>
  <c r="W1171" i="16"/>
  <c r="W1169" i="16"/>
  <c r="W1168" i="16"/>
  <c r="W1165" i="16"/>
  <c r="W1164" i="16"/>
  <c r="W1163" i="16"/>
  <c r="W1162" i="16"/>
  <c r="W1160" i="16"/>
  <c r="W1159" i="16"/>
  <c r="W1158" i="16"/>
  <c r="W1157" i="16"/>
  <c r="W1156" i="16"/>
  <c r="W1155" i="16"/>
  <c r="W1150" i="16"/>
  <c r="W1149" i="16"/>
  <c r="W1148" i="16"/>
  <c r="W1147" i="16"/>
  <c r="W1146" i="16"/>
  <c r="W1145" i="16"/>
  <c r="W1144" i="16"/>
  <c r="W1143" i="16"/>
  <c r="W1141" i="16"/>
  <c r="W1140" i="16"/>
  <c r="W1139" i="16"/>
  <c r="W1136" i="16"/>
  <c r="W1135" i="16"/>
  <c r="W1134" i="16"/>
  <c r="W1133" i="16"/>
  <c r="W1132" i="16"/>
  <c r="W1130" i="16"/>
  <c r="W1129" i="16"/>
  <c r="W1128" i="16"/>
  <c r="W1125" i="16"/>
  <c r="W1124" i="16"/>
  <c r="W1123" i="16"/>
  <c r="W1122" i="16"/>
  <c r="W1121" i="16"/>
  <c r="W1119" i="16"/>
  <c r="W1118" i="16"/>
  <c r="W1117" i="16"/>
  <c r="W1114" i="16"/>
  <c r="W1113" i="16"/>
  <c r="W1112" i="16"/>
  <c r="W1109" i="16"/>
  <c r="W1108" i="16"/>
  <c r="W1107" i="16"/>
  <c r="W1104" i="16"/>
  <c r="W1103" i="16"/>
  <c r="W1102" i="16"/>
  <c r="W1099" i="16"/>
  <c r="W1098" i="16"/>
  <c r="W1097" i="16"/>
  <c r="W1094" i="16"/>
  <c r="W1093" i="16"/>
  <c r="W1092" i="16"/>
  <c r="W1089" i="16"/>
  <c r="W1088" i="16"/>
  <c r="W1087" i="16"/>
  <c r="W1084" i="16"/>
  <c r="W1083" i="16"/>
  <c r="W1082" i="16"/>
  <c r="W1079" i="16"/>
  <c r="W1078" i="16"/>
  <c r="W1077" i="16"/>
  <c r="W1074" i="16"/>
  <c r="W1073" i="16"/>
  <c r="W1072" i="16"/>
  <c r="W1069" i="16"/>
  <c r="W1068" i="16"/>
  <c r="W1067" i="16"/>
  <c r="W1064" i="16"/>
  <c r="W1063" i="16"/>
  <c r="W1062" i="16"/>
  <c r="W1059" i="16"/>
  <c r="W1058" i="16"/>
  <c r="W1057" i="16"/>
  <c r="W1054" i="16"/>
  <c r="W1053" i="16"/>
  <c r="W1052" i="16"/>
  <c r="W1049" i="16"/>
  <c r="W1048" i="16"/>
  <c r="W1047" i="16"/>
  <c r="W1044" i="16"/>
  <c r="W1043" i="16"/>
  <c r="W1042" i="16"/>
  <c r="W1039" i="16"/>
  <c r="W1038" i="16"/>
  <c r="W1037" i="16"/>
  <c r="W1034" i="16"/>
  <c r="W1033" i="16"/>
  <c r="W1032" i="16"/>
  <c r="W1029" i="16"/>
  <c r="W1028" i="16"/>
  <c r="W1027" i="16"/>
  <c r="W1024" i="16"/>
  <c r="W1023" i="16"/>
  <c r="W1022" i="16"/>
  <c r="W1019" i="16"/>
  <c r="W1018" i="16"/>
  <c r="W1017" i="16"/>
  <c r="W1014" i="16"/>
  <c r="W1013" i="16"/>
  <c r="W1012" i="16"/>
  <c r="W1011" i="16"/>
  <c r="W1010" i="16"/>
  <c r="W1009" i="16"/>
  <c r="W1008" i="16"/>
  <c r="W1007" i="16"/>
  <c r="V1005" i="16"/>
  <c r="W1005" i="16" s="1"/>
  <c r="W1004" i="16"/>
  <c r="W1003" i="16"/>
  <c r="W1000" i="16"/>
  <c r="W999" i="16"/>
  <c r="W998" i="16"/>
  <c r="W997" i="16"/>
  <c r="W996" i="16"/>
  <c r="W995" i="16"/>
  <c r="W994" i="16"/>
  <c r="W993" i="16"/>
  <c r="W991" i="16"/>
  <c r="W990" i="16"/>
  <c r="W989" i="16"/>
  <c r="W986" i="16"/>
  <c r="W985" i="16"/>
  <c r="W984" i="16"/>
  <c r="W983" i="16"/>
  <c r="W982" i="16"/>
  <c r="W981" i="16"/>
  <c r="W979" i="16"/>
  <c r="W978" i="16"/>
  <c r="W977" i="16"/>
  <c r="W974" i="16"/>
  <c r="W973" i="16"/>
  <c r="W972" i="16"/>
  <c r="W971" i="16"/>
  <c r="W970" i="16"/>
  <c r="W969" i="16"/>
  <c r="W968" i="16"/>
  <c r="W966" i="16"/>
  <c r="W965" i="16"/>
  <c r="W964" i="16"/>
  <c r="V961" i="16"/>
  <c r="W960" i="16"/>
  <c r="W959" i="16"/>
  <c r="W958" i="16"/>
  <c r="W957" i="16"/>
  <c r="W956" i="16"/>
  <c r="W954" i="16"/>
  <c r="W953" i="16"/>
  <c r="W949" i="16"/>
  <c r="W948" i="16"/>
  <c r="W947" i="16"/>
  <c r="W946" i="16"/>
  <c r="W945" i="16"/>
  <c r="W943" i="16"/>
  <c r="W942" i="16"/>
  <c r="W941" i="16"/>
  <c r="W937" i="16"/>
  <c r="W936" i="16"/>
  <c r="W935" i="16"/>
  <c r="W934" i="16"/>
  <c r="W933" i="16"/>
  <c r="W931" i="16"/>
  <c r="W930" i="16"/>
  <c r="W926" i="16"/>
  <c r="W925" i="16"/>
  <c r="W924" i="16"/>
  <c r="W923" i="16"/>
  <c r="W922" i="16"/>
  <c r="W920" i="16"/>
  <c r="W919" i="16"/>
  <c r="W918" i="16"/>
  <c r="W914" i="16"/>
  <c r="W913" i="16"/>
  <c r="W912" i="16"/>
  <c r="W911" i="16"/>
  <c r="W910" i="16"/>
  <c r="W909" i="16"/>
  <c r="W908" i="16"/>
  <c r="W906" i="16"/>
  <c r="W905" i="16"/>
  <c r="W904" i="16"/>
  <c r="W900" i="16"/>
  <c r="W899" i="16"/>
  <c r="W898" i="16"/>
  <c r="W897" i="16"/>
  <c r="W896" i="16"/>
  <c r="W895" i="16"/>
  <c r="W894" i="16"/>
  <c r="W892" i="16"/>
  <c r="W891" i="16"/>
  <c r="W890" i="16"/>
  <c r="W886" i="16"/>
  <c r="W885" i="16"/>
  <c r="W884" i="16"/>
  <c r="W883" i="16"/>
  <c r="W882" i="16"/>
  <c r="W881" i="16"/>
  <c r="W880" i="16"/>
  <c r="W871" i="16"/>
  <c r="W870" i="16"/>
  <c r="W869" i="16"/>
  <c r="W868" i="16"/>
  <c r="W867" i="16"/>
  <c r="W866" i="16"/>
  <c r="W865" i="16"/>
  <c r="W864" i="16"/>
  <c r="W862" i="16"/>
  <c r="W861" i="16"/>
  <c r="W860" i="16"/>
  <c r="W856" i="16"/>
  <c r="W855" i="16"/>
  <c r="W854" i="16"/>
  <c r="W853" i="16"/>
  <c r="W852" i="16"/>
  <c r="W851" i="16"/>
  <c r="W850" i="16"/>
  <c r="W849" i="16"/>
  <c r="W847" i="16"/>
  <c r="W846" i="16"/>
  <c r="W845" i="16"/>
  <c r="W841" i="16"/>
  <c r="W840" i="16"/>
  <c r="W839" i="16"/>
  <c r="W838" i="16"/>
  <c r="W837" i="16"/>
  <c r="W835" i="16"/>
  <c r="W834" i="16"/>
  <c r="W833" i="16"/>
  <c r="W829" i="16"/>
  <c r="W828" i="16"/>
  <c r="W827" i="16"/>
  <c r="W826" i="16"/>
  <c r="W825" i="16"/>
  <c r="W823" i="16"/>
  <c r="W822" i="16"/>
  <c r="W821" i="16"/>
  <c r="W817" i="16"/>
  <c r="W816" i="16"/>
  <c r="W815" i="16"/>
  <c r="W814" i="16"/>
  <c r="W813" i="16"/>
  <c r="W811" i="16"/>
  <c r="W810" i="16"/>
  <c r="W809" i="16"/>
  <c r="W805" i="16"/>
  <c r="W804" i="16"/>
  <c r="W803" i="16"/>
  <c r="W802" i="16"/>
  <c r="W801" i="16"/>
  <c r="W799" i="16"/>
  <c r="W798" i="16"/>
  <c r="W797" i="16"/>
  <c r="W793" i="16"/>
  <c r="W792" i="16"/>
  <c r="W791" i="16"/>
  <c r="W790" i="16"/>
  <c r="W789" i="16"/>
  <c r="W788" i="16"/>
  <c r="W786" i="16"/>
  <c r="W785" i="16"/>
  <c r="W780" i="16"/>
  <c r="W779" i="16"/>
  <c r="W778" i="16"/>
  <c r="W777" i="16"/>
  <c r="W776" i="16"/>
  <c r="W774" i="16"/>
  <c r="W773" i="16"/>
  <c r="W772" i="16"/>
  <c r="W767" i="16"/>
  <c r="W766" i="16"/>
  <c r="W765" i="16"/>
  <c r="W764" i="16"/>
  <c r="W763" i="16"/>
  <c r="W761" i="16"/>
  <c r="W760" i="16"/>
  <c r="W759" i="16"/>
  <c r="W755" i="16"/>
  <c r="W754" i="16"/>
  <c r="W753" i="16"/>
  <c r="W752" i="16"/>
  <c r="W751" i="16"/>
  <c r="W749" i="16"/>
  <c r="W748" i="16"/>
  <c r="W747" i="16"/>
  <c r="W743" i="16"/>
  <c r="W742" i="16"/>
  <c r="W741" i="16"/>
  <c r="W740" i="16"/>
  <c r="W739" i="16"/>
  <c r="W737" i="16"/>
  <c r="W736" i="16"/>
  <c r="W735" i="16"/>
  <c r="W731" i="16"/>
  <c r="W730" i="16"/>
  <c r="W729" i="16"/>
  <c r="W728" i="16"/>
  <c r="W727" i="16"/>
  <c r="W725" i="16"/>
  <c r="W724" i="16"/>
  <c r="W723" i="16"/>
  <c r="W719" i="16"/>
  <c r="W718" i="16"/>
  <c r="W717" i="16"/>
  <c r="W716" i="16"/>
  <c r="W715" i="16"/>
  <c r="W713" i="16"/>
  <c r="W712" i="16"/>
  <c r="W711" i="16"/>
  <c r="W707" i="16"/>
  <c r="W706" i="16"/>
  <c r="W705" i="16"/>
  <c r="W704" i="16"/>
  <c r="W703" i="16"/>
  <c r="W701" i="16"/>
  <c r="W700" i="16"/>
  <c r="W699" i="16"/>
  <c r="W695" i="16"/>
  <c r="W694" i="16"/>
  <c r="W693" i="16"/>
  <c r="W692" i="16"/>
  <c r="W691" i="16"/>
  <c r="W690" i="16"/>
  <c r="W688" i="16"/>
  <c r="W687" i="16"/>
  <c r="W686" i="16"/>
  <c r="W682" i="16"/>
  <c r="W681" i="16"/>
  <c r="W680" i="16"/>
  <c r="W679" i="16"/>
  <c r="W678" i="16"/>
  <c r="W676" i="16"/>
  <c r="W675" i="16"/>
  <c r="W674" i="16"/>
  <c r="W670" i="16"/>
  <c r="W669" i="16"/>
  <c r="W668" i="16"/>
  <c r="W667" i="16"/>
  <c r="W666" i="16"/>
  <c r="W664" i="16"/>
  <c r="W663" i="16"/>
  <c r="W662" i="16"/>
  <c r="W658" i="16"/>
  <c r="W657" i="16"/>
  <c r="W656" i="16"/>
  <c r="W655" i="16"/>
  <c r="W654" i="16"/>
  <c r="W653" i="16"/>
  <c r="W651" i="16"/>
  <c r="W650" i="16"/>
  <c r="W649" i="16"/>
  <c r="W645" i="16"/>
  <c r="W644" i="16"/>
  <c r="W643" i="16"/>
  <c r="W642" i="16"/>
  <c r="W641" i="16"/>
  <c r="W640" i="16"/>
  <c r="W638" i="16"/>
  <c r="W637" i="16"/>
  <c r="W636" i="16"/>
  <c r="W632" i="16"/>
  <c r="W631" i="16"/>
  <c r="W630" i="16"/>
  <c r="W629" i="16"/>
  <c r="W628" i="16"/>
  <c r="W627" i="16"/>
  <c r="W626" i="16"/>
  <c r="W624" i="16"/>
  <c r="W623" i="16"/>
  <c r="W622" i="16"/>
  <c r="W617" i="16"/>
  <c r="W616" i="16"/>
  <c r="W615" i="16"/>
  <c r="W611" i="16"/>
  <c r="W610" i="16"/>
  <c r="W609" i="16"/>
  <c r="W605" i="16"/>
  <c r="W604" i="16"/>
  <c r="W603" i="16"/>
  <c r="W599" i="16"/>
  <c r="W598" i="16"/>
  <c r="W597" i="16"/>
  <c r="W593" i="16"/>
  <c r="W592" i="16"/>
  <c r="W591" i="16"/>
  <c r="W587" i="16"/>
  <c r="W586" i="16"/>
  <c r="W585" i="16"/>
  <c r="W581" i="16"/>
  <c r="W580" i="16"/>
  <c r="W579" i="16"/>
  <c r="W575" i="16"/>
  <c r="W574" i="16"/>
  <c r="W573" i="16"/>
  <c r="W561" i="16"/>
  <c r="W560" i="16"/>
  <c r="W559" i="16"/>
  <c r="W558" i="16"/>
  <c r="W557" i="16"/>
  <c r="W555" i="16"/>
  <c r="W554" i="16"/>
  <c r="W553" i="16"/>
  <c r="W552" i="16"/>
  <c r="W548" i="16"/>
  <c r="W547" i="16"/>
  <c r="W546" i="16"/>
  <c r="W545" i="16"/>
  <c r="W544" i="16"/>
  <c r="W542" i="16"/>
  <c r="W541" i="16"/>
  <c r="W540" i="16"/>
  <c r="W539" i="16"/>
  <c r="W535" i="16"/>
  <c r="W534" i="16"/>
  <c r="W533" i="16"/>
  <c r="W532" i="16"/>
  <c r="W531" i="16"/>
  <c r="W529" i="16"/>
  <c r="W528" i="16"/>
  <c r="W527" i="16"/>
  <c r="W526" i="16"/>
  <c r="W522" i="16"/>
  <c r="W521" i="16"/>
  <c r="W520" i="16"/>
  <c r="W519" i="16"/>
  <c r="W518" i="16"/>
  <c r="W516" i="16"/>
  <c r="W515" i="16"/>
  <c r="W514" i="16"/>
  <c r="W513" i="16"/>
  <c r="W509" i="16"/>
  <c r="W508" i="16"/>
  <c r="W507" i="16"/>
  <c r="W506" i="16"/>
  <c r="W505" i="16"/>
  <c r="W503" i="16"/>
  <c r="W502" i="16"/>
  <c r="W501" i="16"/>
  <c r="W500" i="16"/>
  <c r="W496" i="16"/>
  <c r="W495" i="16"/>
  <c r="W494" i="16"/>
  <c r="W493" i="16"/>
  <c r="W492" i="16"/>
  <c r="W490" i="16"/>
  <c r="W489" i="16"/>
  <c r="W488" i="16"/>
  <c r="W487" i="16"/>
  <c r="W483" i="16"/>
  <c r="W482" i="16"/>
  <c r="W481" i="16"/>
  <c r="W480" i="16"/>
  <c r="W478" i="16"/>
  <c r="W477" i="16"/>
  <c r="W473" i="16"/>
  <c r="W472" i="16"/>
  <c r="W471" i="16"/>
  <c r="W470" i="16"/>
  <c r="W468" i="16"/>
  <c r="W467" i="16"/>
  <c r="W462" i="16"/>
  <c r="W461" i="16"/>
  <c r="W460" i="16"/>
  <c r="W459" i="16"/>
  <c r="W457" i="16"/>
  <c r="W456" i="16"/>
  <c r="W452" i="16"/>
  <c r="W451" i="16"/>
  <c r="W450" i="16"/>
  <c r="W449" i="16"/>
  <c r="W447" i="16"/>
  <c r="W446" i="16"/>
  <c r="W442" i="16"/>
  <c r="W441" i="16"/>
  <c r="W440" i="16"/>
  <c r="W439" i="16"/>
  <c r="W437" i="16"/>
  <c r="W436" i="16"/>
  <c r="W432" i="16"/>
  <c r="W431" i="16"/>
  <c r="W430" i="16"/>
  <c r="W429" i="16"/>
  <c r="W427" i="16"/>
  <c r="W426" i="16"/>
  <c r="W422" i="16"/>
  <c r="W421" i="16"/>
  <c r="W420" i="16"/>
  <c r="W419" i="16"/>
  <c r="W417" i="16"/>
  <c r="W416" i="16"/>
  <c r="W411" i="16"/>
  <c r="W410" i="16"/>
  <c r="W409" i="16"/>
  <c r="W408" i="16"/>
  <c r="W406" i="16"/>
  <c r="W405" i="16"/>
  <c r="W401" i="16"/>
  <c r="W400" i="16"/>
  <c r="W399" i="16"/>
  <c r="W398" i="16"/>
  <c r="W396" i="16"/>
  <c r="W395" i="16"/>
  <c r="W391" i="16"/>
  <c r="W390" i="16"/>
  <c r="W389" i="16"/>
  <c r="W388" i="16"/>
  <c r="W386" i="16"/>
  <c r="W385" i="16"/>
  <c r="W376" i="16"/>
  <c r="W375" i="16"/>
  <c r="W374" i="16"/>
  <c r="W371" i="16"/>
  <c r="W369" i="16"/>
  <c r="W368" i="16"/>
  <c r="W367" i="16"/>
  <c r="V365" i="16"/>
  <c r="W365" i="16" s="1"/>
  <c r="W363" i="16"/>
  <c r="W362" i="16"/>
  <c r="W361" i="16"/>
  <c r="W360" i="16"/>
  <c r="W357" i="16"/>
  <c r="W350" i="16"/>
  <c r="W349" i="16"/>
  <c r="W348" i="16"/>
  <c r="W347" i="16"/>
  <c r="W346" i="16"/>
  <c r="W345" i="16"/>
  <c r="W344" i="16"/>
  <c r="W343" i="16"/>
  <c r="W342" i="16"/>
  <c r="W341" i="16"/>
  <c r="W340" i="16"/>
  <c r="W339" i="16"/>
  <c r="W338" i="16"/>
  <c r="W337" i="16"/>
  <c r="W336" i="16"/>
  <c r="W316" i="16"/>
  <c r="W314" i="16"/>
  <c r="W313" i="16"/>
  <c r="W312" i="16"/>
  <c r="W311" i="16"/>
  <c r="W309" i="16"/>
  <c r="W308" i="16"/>
  <c r="W307" i="16"/>
  <c r="W306" i="16"/>
  <c r="W302" i="16"/>
  <c r="W301" i="16"/>
  <c r="W300" i="16"/>
  <c r="W299" i="16"/>
  <c r="W297" i="16"/>
  <c r="W296" i="16"/>
  <c r="W295" i="16"/>
  <c r="W294" i="16"/>
  <c r="W290" i="16"/>
  <c r="W289" i="16"/>
  <c r="W288" i="16"/>
  <c r="W287" i="16"/>
  <c r="W285" i="16"/>
  <c r="W284" i="16"/>
  <c r="W283" i="16"/>
  <c r="W282" i="16"/>
  <c r="W278" i="16"/>
  <c r="W277" i="16"/>
  <c r="W276" i="16"/>
  <c r="W275" i="16"/>
  <c r="W273" i="16"/>
  <c r="W272" i="16"/>
  <c r="W271" i="16"/>
  <c r="W270" i="16"/>
  <c r="W265" i="16"/>
  <c r="W264" i="16"/>
  <c r="W263" i="16"/>
  <c r="W262" i="16"/>
  <c r="W260" i="16"/>
  <c r="W259" i="16"/>
  <c r="W258" i="16"/>
  <c r="W257" i="16"/>
  <c r="W253" i="16"/>
  <c r="W252" i="16"/>
  <c r="W251" i="16"/>
  <c r="W250" i="16"/>
  <c r="W248" i="16"/>
  <c r="W247" i="16"/>
  <c r="W246" i="16"/>
  <c r="W245" i="16"/>
  <c r="W241" i="16"/>
  <c r="W240" i="16"/>
  <c r="W239" i="16"/>
  <c r="W238" i="16"/>
  <c r="W236" i="16"/>
  <c r="W235" i="16"/>
  <c r="W234" i="16"/>
  <c r="W233" i="16"/>
  <c r="W229" i="16"/>
  <c r="W228" i="16"/>
  <c r="W227" i="16"/>
  <c r="W226" i="16"/>
  <c r="W224" i="16"/>
  <c r="W223" i="16"/>
  <c r="W222" i="16"/>
  <c r="W221" i="16"/>
  <c r="W208" i="16"/>
  <c r="W207" i="16"/>
  <c r="W205" i="16"/>
  <c r="W204" i="16"/>
  <c r="W200" i="16"/>
  <c r="W198" i="16"/>
  <c r="W197" i="16"/>
  <c r="W185" i="16"/>
  <c r="W177" i="16"/>
  <c r="W173" i="16"/>
  <c r="W171" i="16"/>
  <c r="W170" i="16"/>
  <c r="W169" i="16"/>
  <c r="W168" i="16"/>
  <c r="W167" i="16"/>
  <c r="W165" i="16"/>
  <c r="W164" i="16"/>
  <c r="W161" i="16"/>
  <c r="W160" i="16"/>
  <c r="W159" i="16"/>
  <c r="W158" i="16"/>
  <c r="W157" i="16"/>
  <c r="W155" i="16"/>
  <c r="W154" i="16"/>
  <c r="W148" i="16"/>
  <c r="W147" i="16"/>
  <c r="W146" i="16"/>
  <c r="W144" i="16"/>
  <c r="W141" i="16"/>
  <c r="W140" i="16"/>
  <c r="W139" i="16"/>
  <c r="W138" i="16"/>
  <c r="W137" i="16"/>
  <c r="W136" i="16"/>
  <c r="W134" i="16"/>
  <c r="W131" i="16"/>
  <c r="W130" i="16"/>
  <c r="W129" i="16"/>
  <c r="W128" i="16"/>
  <c r="W126" i="16"/>
  <c r="W124" i="16"/>
  <c r="W121" i="16"/>
  <c r="W120" i="16"/>
  <c r="W119" i="16"/>
  <c r="W118" i="16"/>
  <c r="W116" i="16"/>
  <c r="W114" i="16"/>
  <c r="W110" i="16"/>
  <c r="W109" i="16"/>
  <c r="W108" i="16"/>
  <c r="W107" i="16"/>
  <c r="W106" i="16"/>
  <c r="L2503" i="16"/>
  <c r="L2502" i="16"/>
  <c r="L2501" i="16"/>
  <c r="S2468" i="16"/>
  <c r="O2468" i="16"/>
  <c r="K2468" i="16"/>
  <c r="G2468" i="16"/>
  <c r="S2454" i="16"/>
  <c r="O2454" i="16"/>
  <c r="K2454" i="16"/>
  <c r="G2454" i="16"/>
  <c r="S2405" i="16"/>
  <c r="O2405" i="16"/>
  <c r="K2405" i="16"/>
  <c r="G2405" i="16"/>
  <c r="S2396" i="16"/>
  <c r="O2396" i="16"/>
  <c r="O2395" i="16" s="1"/>
  <c r="O2385" i="16" s="1"/>
  <c r="O2348" i="16" s="1"/>
  <c r="K2396" i="16"/>
  <c r="K2395" i="16" s="1"/>
  <c r="K2385" i="16" s="1"/>
  <c r="K2348" i="16" s="1"/>
  <c r="K2286" i="16" s="1"/>
  <c r="G2396" i="16"/>
  <c r="G2395" i="16" s="1"/>
  <c r="G2385" i="16" s="1"/>
  <c r="G2348" i="16" s="1"/>
  <c r="G2286" i="16" s="1"/>
  <c r="L2348" i="16"/>
  <c r="H2348" i="16"/>
  <c r="D2348" i="16"/>
  <c r="S2269" i="16"/>
  <c r="O2269" i="16"/>
  <c r="K2269" i="16"/>
  <c r="G2269" i="16"/>
  <c r="S2211" i="16"/>
  <c r="O2211" i="16"/>
  <c r="O2210" i="16" s="1"/>
  <c r="O2209" i="16" s="1"/>
  <c r="K2211" i="16"/>
  <c r="K2210" i="16" s="1"/>
  <c r="K2209" i="16" s="1"/>
  <c r="G2211" i="16"/>
  <c r="G2210" i="16" s="1"/>
  <c r="G2209" i="16" s="1"/>
  <c r="L2210" i="16"/>
  <c r="H2210" i="16"/>
  <c r="D2210" i="16"/>
  <c r="S2147" i="16"/>
  <c r="O2147" i="16"/>
  <c r="O2146" i="16" s="1"/>
  <c r="O2145" i="16" s="1"/>
  <c r="L2147" i="16"/>
  <c r="L2146" i="16" s="1"/>
  <c r="L2145" i="16" s="1"/>
  <c r="K2147" i="16"/>
  <c r="K2146" i="16" s="1"/>
  <c r="K2145" i="16" s="1"/>
  <c r="H2147" i="16"/>
  <c r="H2146" i="16" s="1"/>
  <c r="H2145" i="16" s="1"/>
  <c r="G2147" i="16"/>
  <c r="G2146" i="16" s="1"/>
  <c r="G2145" i="16" s="1"/>
  <c r="D2147" i="16"/>
  <c r="Q2145" i="16"/>
  <c r="M2145" i="16"/>
  <c r="I2145" i="16"/>
  <c r="E2145" i="16"/>
  <c r="S2143" i="16"/>
  <c r="O2143" i="16"/>
  <c r="S2142" i="16"/>
  <c r="O2142" i="16"/>
  <c r="K2140" i="16"/>
  <c r="K2139" i="16" s="1"/>
  <c r="G2140" i="16"/>
  <c r="L2139" i="16"/>
  <c r="H2139" i="16"/>
  <c r="S2138" i="16"/>
  <c r="O2138" i="16"/>
  <c r="K2138" i="16"/>
  <c r="G2138" i="16"/>
  <c r="S2137" i="16"/>
  <c r="O2137" i="16"/>
  <c r="K2137" i="16"/>
  <c r="G2137" i="16"/>
  <c r="S2136" i="16"/>
  <c r="O2136" i="16"/>
  <c r="K2136" i="16"/>
  <c r="G2136" i="16"/>
  <c r="S2135" i="16"/>
  <c r="O2135" i="16"/>
  <c r="K2135" i="16"/>
  <c r="G2135" i="16"/>
  <c r="S2134" i="16"/>
  <c r="O2134" i="16"/>
  <c r="K2134" i="16"/>
  <c r="G2134" i="16"/>
  <c r="S2132" i="16"/>
  <c r="O2132" i="16"/>
  <c r="K2132" i="16"/>
  <c r="G2132" i="16"/>
  <c r="S2131" i="16"/>
  <c r="O2131" i="16"/>
  <c r="K2131" i="16"/>
  <c r="G2131" i="16"/>
  <c r="S2130" i="16"/>
  <c r="O2130" i="16"/>
  <c r="K2130" i="16"/>
  <c r="G2130" i="16"/>
  <c r="S2127" i="16"/>
  <c r="O2127" i="16"/>
  <c r="K2127" i="16"/>
  <c r="G2127" i="16"/>
  <c r="S2126" i="16"/>
  <c r="O2126" i="16"/>
  <c r="K2126" i="16"/>
  <c r="G2126" i="16"/>
  <c r="S2125" i="16"/>
  <c r="O2125" i="16"/>
  <c r="K2125" i="16"/>
  <c r="G2125" i="16"/>
  <c r="S2124" i="16"/>
  <c r="O2124" i="16"/>
  <c r="K2124" i="16"/>
  <c r="G2124" i="16"/>
  <c r="S2123" i="16"/>
  <c r="O2123" i="16"/>
  <c r="K2123" i="16"/>
  <c r="G2123" i="16"/>
  <c r="S2122" i="16"/>
  <c r="O2122" i="16"/>
  <c r="K2122" i="16"/>
  <c r="G2122" i="16"/>
  <c r="S2121" i="16"/>
  <c r="O2121" i="16"/>
  <c r="K2121" i="16"/>
  <c r="G2121" i="16"/>
  <c r="S2119" i="16"/>
  <c r="O2119" i="16"/>
  <c r="K2119" i="16"/>
  <c r="G2119" i="16"/>
  <c r="S2118" i="16"/>
  <c r="O2118" i="16"/>
  <c r="K2118" i="16"/>
  <c r="G2118" i="16"/>
  <c r="S2117" i="16"/>
  <c r="O2117" i="16"/>
  <c r="K2117" i="16"/>
  <c r="G2117" i="16"/>
  <c r="S2116" i="16"/>
  <c r="O2116" i="16"/>
  <c r="K2116" i="16"/>
  <c r="G2116" i="16"/>
  <c r="S2115" i="16"/>
  <c r="O2115" i="16"/>
  <c r="K2115" i="16"/>
  <c r="G2115" i="16"/>
  <c r="S2114" i="16"/>
  <c r="O2114" i="16"/>
  <c r="K2114" i="16"/>
  <c r="G2114" i="16"/>
  <c r="S2111" i="16"/>
  <c r="O2111" i="16"/>
  <c r="K2111" i="16"/>
  <c r="G2111" i="16"/>
  <c r="S2110" i="16"/>
  <c r="O2110" i="16"/>
  <c r="K2110" i="16"/>
  <c r="G2110" i="16"/>
  <c r="S2109" i="16"/>
  <c r="O2109" i="16"/>
  <c r="K2109" i="16"/>
  <c r="G2109" i="16"/>
  <c r="S2108" i="16"/>
  <c r="O2108" i="16"/>
  <c r="K2108" i="16"/>
  <c r="G2108" i="16"/>
  <c r="S2107" i="16"/>
  <c r="O2107" i="16"/>
  <c r="K2107" i="16"/>
  <c r="G2107" i="16"/>
  <c r="S2106" i="16"/>
  <c r="O2106" i="16"/>
  <c r="K2106" i="16"/>
  <c r="G2106" i="16"/>
  <c r="S2104" i="16"/>
  <c r="O2104" i="16"/>
  <c r="K2104" i="16"/>
  <c r="G2104" i="16"/>
  <c r="S2103" i="16"/>
  <c r="O2103" i="16"/>
  <c r="K2103" i="16"/>
  <c r="G2103" i="16"/>
  <c r="S2102" i="16"/>
  <c r="O2102" i="16"/>
  <c r="K2102" i="16"/>
  <c r="G2102" i="16"/>
  <c r="S2101" i="16"/>
  <c r="O2101" i="16"/>
  <c r="K2101" i="16"/>
  <c r="G2101" i="16"/>
  <c r="S2100" i="16"/>
  <c r="O2100" i="16"/>
  <c r="K2100" i="16"/>
  <c r="G2100" i="16"/>
  <c r="S2099" i="16"/>
  <c r="O2099" i="16"/>
  <c r="K2099" i="16"/>
  <c r="G2099" i="16"/>
  <c r="S2096" i="16"/>
  <c r="O2096" i="16"/>
  <c r="K2096" i="16"/>
  <c r="G2096" i="16"/>
  <c r="S2095" i="16"/>
  <c r="O2095" i="16"/>
  <c r="K2095" i="16"/>
  <c r="G2095" i="16"/>
  <c r="S2094" i="16"/>
  <c r="O2094" i="16"/>
  <c r="K2094" i="16"/>
  <c r="G2094" i="16"/>
  <c r="S2093" i="16"/>
  <c r="O2093" i="16"/>
  <c r="K2093" i="16"/>
  <c r="G2093" i="16"/>
  <c r="S2092" i="16"/>
  <c r="O2092" i="16"/>
  <c r="K2092" i="16"/>
  <c r="G2092" i="16"/>
  <c r="S2091" i="16"/>
  <c r="O2091" i="16"/>
  <c r="K2091" i="16"/>
  <c r="G2091" i="16"/>
  <c r="S2090" i="16"/>
  <c r="O2090" i="16"/>
  <c r="K2090" i="16"/>
  <c r="G2090" i="16"/>
  <c r="S2088" i="16"/>
  <c r="O2088" i="16"/>
  <c r="K2088" i="16"/>
  <c r="G2088" i="16"/>
  <c r="S2087" i="16"/>
  <c r="O2087" i="16"/>
  <c r="K2087" i="16"/>
  <c r="G2087" i="16"/>
  <c r="S2086" i="16"/>
  <c r="O2086" i="16"/>
  <c r="K2086" i="16"/>
  <c r="G2086" i="16"/>
  <c r="S2085" i="16"/>
  <c r="O2085" i="16"/>
  <c r="K2085" i="16"/>
  <c r="G2085" i="16"/>
  <c r="S2084" i="16"/>
  <c r="O2084" i="16"/>
  <c r="K2084" i="16"/>
  <c r="G2084" i="16"/>
  <c r="S2083" i="16"/>
  <c r="O2083" i="16"/>
  <c r="K2083" i="16"/>
  <c r="G2083" i="16"/>
  <c r="S2082" i="16"/>
  <c r="O2082" i="16"/>
  <c r="K2082" i="16"/>
  <c r="G2082" i="16"/>
  <c r="S2079" i="16"/>
  <c r="O2079" i="16"/>
  <c r="K2079" i="16"/>
  <c r="G2079" i="16"/>
  <c r="S2078" i="16"/>
  <c r="O2078" i="16"/>
  <c r="K2078" i="16"/>
  <c r="G2078" i="16"/>
  <c r="S2077" i="16"/>
  <c r="O2077" i="16"/>
  <c r="K2077" i="16"/>
  <c r="G2077" i="16"/>
  <c r="S2076" i="16"/>
  <c r="O2076" i="16"/>
  <c r="K2076" i="16"/>
  <c r="G2076" i="16"/>
  <c r="S2075" i="16"/>
  <c r="O2075" i="16"/>
  <c r="K2075" i="16"/>
  <c r="G2075" i="16"/>
  <c r="S2074" i="16"/>
  <c r="O2074" i="16"/>
  <c r="K2074" i="16"/>
  <c r="G2074" i="16"/>
  <c r="S2072" i="16"/>
  <c r="O2072" i="16"/>
  <c r="K2072" i="16"/>
  <c r="G2072" i="16"/>
  <c r="S2071" i="16"/>
  <c r="O2071" i="16"/>
  <c r="K2071" i="16"/>
  <c r="G2071" i="16"/>
  <c r="S2070" i="16"/>
  <c r="O2070" i="16"/>
  <c r="K2070" i="16"/>
  <c r="G2070" i="16"/>
  <c r="S2069" i="16"/>
  <c r="O2069" i="16"/>
  <c r="K2069" i="16"/>
  <c r="G2069" i="16"/>
  <c r="S2068" i="16"/>
  <c r="O2068" i="16"/>
  <c r="K2068" i="16"/>
  <c r="G2068" i="16"/>
  <c r="S2067" i="16"/>
  <c r="O2067" i="16"/>
  <c r="K2067" i="16"/>
  <c r="G2067" i="16"/>
  <c r="S2064" i="16"/>
  <c r="O2064" i="16"/>
  <c r="O2063" i="16" s="1"/>
  <c r="O2062" i="16" s="1"/>
  <c r="K2064" i="16"/>
  <c r="K2063" i="16" s="1"/>
  <c r="K2062" i="16" s="1"/>
  <c r="G2064" i="16"/>
  <c r="G2063" i="16" s="1"/>
  <c r="G2062" i="16" s="1"/>
  <c r="S2061" i="16"/>
  <c r="O2061" i="16"/>
  <c r="K2061" i="16"/>
  <c r="G2061" i="16"/>
  <c r="S2060" i="16"/>
  <c r="O2060" i="16"/>
  <c r="K2060" i="16"/>
  <c r="G2060" i="16"/>
  <c r="S2059" i="16"/>
  <c r="O2059" i="16"/>
  <c r="K2059" i="16"/>
  <c r="G2059" i="16"/>
  <c r="S2058" i="16"/>
  <c r="O2058" i="16"/>
  <c r="K2058" i="16"/>
  <c r="G2058" i="16"/>
  <c r="S2057" i="16"/>
  <c r="O2057" i="16"/>
  <c r="K2057" i="16"/>
  <c r="G2057" i="16"/>
  <c r="S2055" i="16"/>
  <c r="O2055" i="16"/>
  <c r="K2055" i="16"/>
  <c r="G2055" i="16"/>
  <c r="S2054" i="16"/>
  <c r="O2054" i="16"/>
  <c r="K2054" i="16"/>
  <c r="G2054" i="16"/>
  <c r="S2053" i="16"/>
  <c r="O2053" i="16"/>
  <c r="K2053" i="16"/>
  <c r="G2053" i="16"/>
  <c r="S2050" i="16"/>
  <c r="O2050" i="16"/>
  <c r="K2050" i="16"/>
  <c r="G2050" i="16"/>
  <c r="S2049" i="16"/>
  <c r="O2049" i="16"/>
  <c r="K2049" i="16"/>
  <c r="G2049" i="16"/>
  <c r="S2048" i="16"/>
  <c r="O2048" i="16"/>
  <c r="K2048" i="16"/>
  <c r="G2048" i="16"/>
  <c r="S2047" i="16"/>
  <c r="O2047" i="16"/>
  <c r="K2047" i="16"/>
  <c r="G2047" i="16"/>
  <c r="S2046" i="16"/>
  <c r="O2046" i="16"/>
  <c r="K2046" i="16"/>
  <c r="G2046" i="16"/>
  <c r="S2044" i="16"/>
  <c r="O2044" i="16"/>
  <c r="K2044" i="16"/>
  <c r="G2044" i="16"/>
  <c r="S2043" i="16"/>
  <c r="O2043" i="16"/>
  <c r="K2043" i="16"/>
  <c r="G2043" i="16"/>
  <c r="S2042" i="16"/>
  <c r="O2042" i="16"/>
  <c r="K2042" i="16"/>
  <c r="G2042" i="16"/>
  <c r="S2039" i="16"/>
  <c r="O2039" i="16"/>
  <c r="K2039" i="16"/>
  <c r="G2039" i="16"/>
  <c r="S2038" i="16"/>
  <c r="O2038" i="16"/>
  <c r="K2038" i="16"/>
  <c r="G2038" i="16"/>
  <c r="S2037" i="16"/>
  <c r="O2037" i="16"/>
  <c r="K2037" i="16"/>
  <c r="G2037" i="16"/>
  <c r="S2036" i="16"/>
  <c r="O2036" i="16"/>
  <c r="K2036" i="16"/>
  <c r="G2036" i="16"/>
  <c r="S2035" i="16"/>
  <c r="O2035" i="16"/>
  <c r="K2035" i="16"/>
  <c r="G2035" i="16"/>
  <c r="S2033" i="16"/>
  <c r="O2033" i="16"/>
  <c r="K2033" i="16"/>
  <c r="G2033" i="16"/>
  <c r="S2032" i="16"/>
  <c r="O2032" i="16"/>
  <c r="K2032" i="16"/>
  <c r="G2032" i="16"/>
  <c r="S2031" i="16"/>
  <c r="O2031" i="16"/>
  <c r="K2031" i="16"/>
  <c r="G2031" i="16"/>
  <c r="L2028" i="16"/>
  <c r="H2028" i="16"/>
  <c r="D2028" i="16"/>
  <c r="S2027" i="16"/>
  <c r="O2027" i="16"/>
  <c r="K2027" i="16"/>
  <c r="G2027" i="16"/>
  <c r="S2026" i="16"/>
  <c r="O2026" i="16"/>
  <c r="K2026" i="16"/>
  <c r="G2026" i="16"/>
  <c r="S2025" i="16"/>
  <c r="O2025" i="16"/>
  <c r="K2025" i="16"/>
  <c r="G2025" i="16"/>
  <c r="S2024" i="16"/>
  <c r="O2024" i="16"/>
  <c r="K2024" i="16"/>
  <c r="G2024" i="16"/>
  <c r="S2023" i="16"/>
  <c r="O2023" i="16"/>
  <c r="K2023" i="16"/>
  <c r="G2023" i="16"/>
  <c r="S2021" i="16"/>
  <c r="O2021" i="16"/>
  <c r="K2021" i="16"/>
  <c r="G2021" i="16"/>
  <c r="S2020" i="16"/>
  <c r="O2020" i="16"/>
  <c r="K2020" i="16"/>
  <c r="G2020" i="16"/>
  <c r="S2019" i="16"/>
  <c r="O2019" i="16"/>
  <c r="K2019" i="16"/>
  <c r="G2019" i="16"/>
  <c r="S2016" i="16"/>
  <c r="O2016" i="16"/>
  <c r="K2016" i="16"/>
  <c r="G2016" i="16"/>
  <c r="S2015" i="16"/>
  <c r="O2015" i="16"/>
  <c r="K2015" i="16"/>
  <c r="G2015" i="16"/>
  <c r="S2014" i="16"/>
  <c r="O2014" i="16"/>
  <c r="K2014" i="16"/>
  <c r="G2014" i="16"/>
  <c r="S2013" i="16"/>
  <c r="O2013" i="16"/>
  <c r="K2013" i="16"/>
  <c r="G2013" i="16"/>
  <c r="S2012" i="16"/>
  <c r="O2012" i="16"/>
  <c r="K2012" i="16"/>
  <c r="G2012" i="16"/>
  <c r="S2011" i="16"/>
  <c r="O2011" i="16"/>
  <c r="K2011" i="16"/>
  <c r="G2011" i="16"/>
  <c r="S2010" i="16"/>
  <c r="O2010" i="16"/>
  <c r="K2010" i="16"/>
  <c r="G2010" i="16"/>
  <c r="S2008" i="16"/>
  <c r="O2008" i="16"/>
  <c r="K2008" i="16"/>
  <c r="G2008" i="16"/>
  <c r="S2007" i="16"/>
  <c r="O2007" i="16"/>
  <c r="K2007" i="16"/>
  <c r="G2007" i="16"/>
  <c r="S2006" i="16"/>
  <c r="O2006" i="16"/>
  <c r="K2006" i="16"/>
  <c r="G2006" i="16"/>
  <c r="S2005" i="16"/>
  <c r="O2005" i="16"/>
  <c r="K2005" i="16"/>
  <c r="G2005" i="16"/>
  <c r="S2004" i="16"/>
  <c r="O2004" i="16"/>
  <c r="K2004" i="16"/>
  <c r="G2004" i="16"/>
  <c r="S2003" i="16"/>
  <c r="O2003" i="16"/>
  <c r="K2003" i="16"/>
  <c r="G2003" i="16"/>
  <c r="S2000" i="16"/>
  <c r="O2000" i="16"/>
  <c r="K2000" i="16"/>
  <c r="G2000" i="16"/>
  <c r="S1999" i="16"/>
  <c r="O1999" i="16"/>
  <c r="K1999" i="16"/>
  <c r="G1999" i="16"/>
  <c r="S1998" i="16"/>
  <c r="O1998" i="16"/>
  <c r="K1998" i="16"/>
  <c r="G1998" i="16"/>
  <c r="S1997" i="16"/>
  <c r="O1997" i="16"/>
  <c r="K1997" i="16"/>
  <c r="G1997" i="16"/>
  <c r="S1996" i="16"/>
  <c r="O1996" i="16"/>
  <c r="K1996" i="16"/>
  <c r="G1996" i="16"/>
  <c r="S1995" i="16"/>
  <c r="O1995" i="16"/>
  <c r="K1995" i="16"/>
  <c r="G1995" i="16"/>
  <c r="S1993" i="16"/>
  <c r="O1993" i="16"/>
  <c r="K1993" i="16"/>
  <c r="G1993" i="16"/>
  <c r="S1992" i="16"/>
  <c r="O1992" i="16"/>
  <c r="K1992" i="16"/>
  <c r="G1992" i="16"/>
  <c r="S1991" i="16"/>
  <c r="O1991" i="16"/>
  <c r="K1991" i="16"/>
  <c r="G1991" i="16"/>
  <c r="S1990" i="16"/>
  <c r="O1990" i="16"/>
  <c r="K1990" i="16"/>
  <c r="G1990" i="16"/>
  <c r="S1989" i="16"/>
  <c r="O1989" i="16"/>
  <c r="K1989" i="16"/>
  <c r="G1989" i="16"/>
  <c r="S1988" i="16"/>
  <c r="O1988" i="16"/>
  <c r="K1988" i="16"/>
  <c r="G1988" i="16"/>
  <c r="S1985" i="16"/>
  <c r="O1985" i="16"/>
  <c r="K1985" i="16"/>
  <c r="G1985" i="16"/>
  <c r="S1984" i="16"/>
  <c r="O1984" i="16"/>
  <c r="K1984" i="16"/>
  <c r="G1984" i="16"/>
  <c r="S1983" i="16"/>
  <c r="O1983" i="16"/>
  <c r="K1983" i="16"/>
  <c r="G1983" i="16"/>
  <c r="S1982" i="16"/>
  <c r="O1982" i="16"/>
  <c r="K1982" i="16"/>
  <c r="G1982" i="16"/>
  <c r="S1981" i="16"/>
  <c r="O1981" i="16"/>
  <c r="K1981" i="16"/>
  <c r="G1981" i="16"/>
  <c r="S1979" i="16"/>
  <c r="O1979" i="16"/>
  <c r="K1979" i="16"/>
  <c r="G1979" i="16"/>
  <c r="S1978" i="16"/>
  <c r="O1978" i="16"/>
  <c r="K1978" i="16"/>
  <c r="G1978" i="16"/>
  <c r="S1977" i="16"/>
  <c r="O1977" i="16"/>
  <c r="K1977" i="16"/>
  <c r="G1977" i="16"/>
  <c r="R1976" i="16"/>
  <c r="S1976" i="16" s="1"/>
  <c r="N1976" i="16"/>
  <c r="O1976" i="16" s="1"/>
  <c r="J1976" i="16"/>
  <c r="K1976" i="16" s="1"/>
  <c r="F1976" i="16"/>
  <c r="G1976" i="16" s="1"/>
  <c r="S1975" i="16"/>
  <c r="O1975" i="16"/>
  <c r="K1975" i="16"/>
  <c r="G1975" i="16"/>
  <c r="S1974" i="16"/>
  <c r="O1974" i="16"/>
  <c r="K1974" i="16"/>
  <c r="G1974" i="16"/>
  <c r="S1973" i="16"/>
  <c r="O1973" i="16"/>
  <c r="K1973" i="16"/>
  <c r="G1973" i="16"/>
  <c r="R1970" i="16"/>
  <c r="S1970" i="16" s="1"/>
  <c r="N1970" i="16"/>
  <c r="O1970" i="16" s="1"/>
  <c r="J1970" i="16"/>
  <c r="K1970" i="16" s="1"/>
  <c r="F1970" i="16"/>
  <c r="G1970" i="16" s="1"/>
  <c r="S1969" i="16"/>
  <c r="O1969" i="16"/>
  <c r="K1969" i="16"/>
  <c r="G1969" i="16"/>
  <c r="S1968" i="16"/>
  <c r="O1968" i="16"/>
  <c r="K1968" i="16"/>
  <c r="G1968" i="16"/>
  <c r="S1967" i="16"/>
  <c r="O1967" i="16"/>
  <c r="K1967" i="16"/>
  <c r="G1967" i="16"/>
  <c r="S1966" i="16"/>
  <c r="O1966" i="16"/>
  <c r="K1966" i="16"/>
  <c r="G1966" i="16"/>
  <c r="S1964" i="16"/>
  <c r="O1964" i="16"/>
  <c r="K1964" i="16"/>
  <c r="G1964" i="16"/>
  <c r="S1963" i="16"/>
  <c r="O1963" i="16"/>
  <c r="K1963" i="16"/>
  <c r="G1963" i="16"/>
  <c r="S1962" i="16"/>
  <c r="O1962" i="16"/>
  <c r="K1962" i="16"/>
  <c r="G1962" i="16"/>
  <c r="S1961" i="16"/>
  <c r="O1961" i="16"/>
  <c r="K1961" i="16"/>
  <c r="G1961" i="16"/>
  <c r="S1960" i="16"/>
  <c r="O1960" i="16"/>
  <c r="K1960" i="16"/>
  <c r="G1960" i="16"/>
  <c r="S1959" i="16"/>
  <c r="O1959" i="16"/>
  <c r="K1959" i="16"/>
  <c r="G1959" i="16"/>
  <c r="S1958" i="16"/>
  <c r="O1958" i="16"/>
  <c r="K1958" i="16"/>
  <c r="G1958" i="16"/>
  <c r="S1955" i="16"/>
  <c r="O1955" i="16"/>
  <c r="O1954" i="16" s="1"/>
  <c r="O1953" i="16" s="1"/>
  <c r="K1955" i="16"/>
  <c r="K1954" i="16" s="1"/>
  <c r="K1953" i="16" s="1"/>
  <c r="G1955" i="16"/>
  <c r="G1954" i="16" s="1"/>
  <c r="G1953" i="16" s="1"/>
  <c r="S1952" i="16"/>
  <c r="O1952" i="16"/>
  <c r="K1952" i="16"/>
  <c r="G1952" i="16"/>
  <c r="S1951" i="16"/>
  <c r="O1951" i="16"/>
  <c r="K1951" i="16"/>
  <c r="G1951" i="16"/>
  <c r="S1950" i="16"/>
  <c r="O1950" i="16"/>
  <c r="K1950" i="16"/>
  <c r="G1950" i="16"/>
  <c r="S1949" i="16"/>
  <c r="O1949" i="16"/>
  <c r="K1949" i="16"/>
  <c r="G1949" i="16"/>
  <c r="S1948" i="16"/>
  <c r="O1948" i="16"/>
  <c r="K1948" i="16"/>
  <c r="G1948" i="16"/>
  <c r="S1946" i="16"/>
  <c r="O1946" i="16"/>
  <c r="K1946" i="16"/>
  <c r="G1946" i="16"/>
  <c r="S1945" i="16"/>
  <c r="O1945" i="16"/>
  <c r="K1945" i="16"/>
  <c r="G1945" i="16"/>
  <c r="S1944" i="16"/>
  <c r="O1944" i="16"/>
  <c r="K1944" i="16"/>
  <c r="G1944" i="16"/>
  <c r="S1941" i="16"/>
  <c r="O1941" i="16"/>
  <c r="K1941" i="16"/>
  <c r="G1941" i="16"/>
  <c r="S1940" i="16"/>
  <c r="O1940" i="16"/>
  <c r="K1940" i="16"/>
  <c r="G1940" i="16"/>
  <c r="S1939" i="16"/>
  <c r="O1939" i="16"/>
  <c r="K1939" i="16"/>
  <c r="G1939" i="16"/>
  <c r="S1938" i="16"/>
  <c r="O1938" i="16"/>
  <c r="K1938" i="16"/>
  <c r="G1938" i="16"/>
  <c r="S1937" i="16"/>
  <c r="O1937" i="16"/>
  <c r="K1937" i="16"/>
  <c r="G1937" i="16"/>
  <c r="S1935" i="16"/>
  <c r="O1935" i="16"/>
  <c r="K1935" i="16"/>
  <c r="G1935" i="16"/>
  <c r="S1934" i="16"/>
  <c r="O1934" i="16"/>
  <c r="K1934" i="16"/>
  <c r="G1934" i="16"/>
  <c r="S1933" i="16"/>
  <c r="O1933" i="16"/>
  <c r="K1933" i="16"/>
  <c r="G1933" i="16"/>
  <c r="L1930" i="16"/>
  <c r="H1930" i="16"/>
  <c r="D1930" i="16"/>
  <c r="S1929" i="16"/>
  <c r="O1929" i="16"/>
  <c r="K1929" i="16"/>
  <c r="G1929" i="16"/>
  <c r="S1928" i="16"/>
  <c r="O1928" i="16"/>
  <c r="K1928" i="16"/>
  <c r="G1928" i="16"/>
  <c r="S1927" i="16"/>
  <c r="O1927" i="16"/>
  <c r="K1927" i="16"/>
  <c r="G1927" i="16"/>
  <c r="S1926" i="16"/>
  <c r="O1926" i="16"/>
  <c r="K1926" i="16"/>
  <c r="G1926" i="16"/>
  <c r="S1925" i="16"/>
  <c r="O1925" i="16"/>
  <c r="K1925" i="16"/>
  <c r="G1925" i="16"/>
  <c r="S1923" i="16"/>
  <c r="O1923" i="16"/>
  <c r="K1923" i="16"/>
  <c r="G1923" i="16"/>
  <c r="S1922" i="16"/>
  <c r="O1922" i="16"/>
  <c r="K1922" i="16"/>
  <c r="G1922" i="16"/>
  <c r="S1921" i="16"/>
  <c r="O1921" i="16"/>
  <c r="K1921" i="16"/>
  <c r="G1921" i="16"/>
  <c r="S1918" i="16"/>
  <c r="O1918" i="16"/>
  <c r="K1918" i="16"/>
  <c r="G1918" i="16"/>
  <c r="S1917" i="16"/>
  <c r="O1917" i="16"/>
  <c r="K1917" i="16"/>
  <c r="G1917" i="16"/>
  <c r="S1916" i="16"/>
  <c r="O1916" i="16"/>
  <c r="K1916" i="16"/>
  <c r="G1916" i="16"/>
  <c r="S1915" i="16"/>
  <c r="O1915" i="16"/>
  <c r="H1915" i="16"/>
  <c r="K1915" i="16" s="1"/>
  <c r="D1915" i="16"/>
  <c r="G1915" i="16" s="1"/>
  <c r="S1914" i="16"/>
  <c r="O1914" i="16"/>
  <c r="K1914" i="16"/>
  <c r="G1914" i="16"/>
  <c r="S1913" i="16"/>
  <c r="O1913" i="16"/>
  <c r="K1913" i="16"/>
  <c r="G1913" i="16"/>
  <c r="S1912" i="16"/>
  <c r="O1912" i="16"/>
  <c r="K1912" i="16"/>
  <c r="G1912" i="16"/>
  <c r="S1911" i="16"/>
  <c r="O1911" i="16"/>
  <c r="K1911" i="16"/>
  <c r="G1911" i="16"/>
  <c r="S1910" i="16"/>
  <c r="O1910" i="16"/>
  <c r="K1910" i="16"/>
  <c r="G1910" i="16"/>
  <c r="S1908" i="16"/>
  <c r="O1908" i="16"/>
  <c r="K1908" i="16"/>
  <c r="G1908" i="16"/>
  <c r="S1907" i="16"/>
  <c r="O1907" i="16"/>
  <c r="K1907" i="16"/>
  <c r="G1907" i="16"/>
  <c r="S1906" i="16"/>
  <c r="O1906" i="16"/>
  <c r="K1906" i="16"/>
  <c r="G1906" i="16"/>
  <c r="S1905" i="16"/>
  <c r="O1905" i="16"/>
  <c r="K1905" i="16"/>
  <c r="G1905" i="16"/>
  <c r="S1904" i="16"/>
  <c r="O1904" i="16"/>
  <c r="K1904" i="16"/>
  <c r="G1904" i="16"/>
  <c r="S1903" i="16"/>
  <c r="O1903" i="16"/>
  <c r="K1903" i="16"/>
  <c r="G1903" i="16"/>
  <c r="S1902" i="16"/>
  <c r="O1902" i="16"/>
  <c r="K1902" i="16"/>
  <c r="G1902" i="16"/>
  <c r="S1899" i="16"/>
  <c r="O1899" i="16"/>
  <c r="K1899" i="16"/>
  <c r="G1899" i="16"/>
  <c r="S1898" i="16"/>
  <c r="O1898" i="16"/>
  <c r="K1898" i="16"/>
  <c r="G1898" i="16"/>
  <c r="S1897" i="16"/>
  <c r="O1897" i="16"/>
  <c r="K1897" i="16"/>
  <c r="G1897" i="16"/>
  <c r="S1896" i="16"/>
  <c r="O1896" i="16"/>
  <c r="H1896" i="16"/>
  <c r="K1896" i="16" s="1"/>
  <c r="D1896" i="16"/>
  <c r="G1896" i="16" s="1"/>
  <c r="S1895" i="16"/>
  <c r="O1895" i="16"/>
  <c r="K1895" i="16"/>
  <c r="G1895" i="16"/>
  <c r="S1894" i="16"/>
  <c r="O1894" i="16"/>
  <c r="K1894" i="16"/>
  <c r="G1894" i="16"/>
  <c r="S1893" i="16"/>
  <c r="O1893" i="16"/>
  <c r="K1893" i="16"/>
  <c r="G1893" i="16"/>
  <c r="S1892" i="16"/>
  <c r="O1892" i="16"/>
  <c r="K1892" i="16"/>
  <c r="G1892" i="16"/>
  <c r="S1891" i="16"/>
  <c r="O1891" i="16"/>
  <c r="K1891" i="16"/>
  <c r="G1891" i="16"/>
  <c r="S1889" i="16"/>
  <c r="O1889" i="16"/>
  <c r="K1889" i="16"/>
  <c r="G1889" i="16"/>
  <c r="S1888" i="16"/>
  <c r="O1888" i="16"/>
  <c r="K1888" i="16"/>
  <c r="G1888" i="16"/>
  <c r="S1887" i="16"/>
  <c r="O1887" i="16"/>
  <c r="K1887" i="16"/>
  <c r="G1887" i="16"/>
  <c r="S1886" i="16"/>
  <c r="O1886" i="16"/>
  <c r="K1886" i="16"/>
  <c r="G1886" i="16"/>
  <c r="S1885" i="16"/>
  <c r="O1885" i="16"/>
  <c r="K1885" i="16"/>
  <c r="G1885" i="16"/>
  <c r="S1884" i="16"/>
  <c r="O1884" i="16"/>
  <c r="K1884" i="16"/>
  <c r="G1884" i="16"/>
  <c r="S1883" i="16"/>
  <c r="O1883" i="16"/>
  <c r="K1883" i="16"/>
  <c r="G1883" i="16"/>
  <c r="S1880" i="16"/>
  <c r="O1880" i="16"/>
  <c r="K1880" i="16"/>
  <c r="G1880" i="16"/>
  <c r="S1879" i="16"/>
  <c r="O1879" i="16"/>
  <c r="K1879" i="16"/>
  <c r="G1879" i="16"/>
  <c r="S1878" i="16"/>
  <c r="O1878" i="16"/>
  <c r="K1878" i="16"/>
  <c r="G1878" i="16"/>
  <c r="S1877" i="16"/>
  <c r="O1877" i="16"/>
  <c r="K1877" i="16"/>
  <c r="G1877" i="16"/>
  <c r="S1876" i="16"/>
  <c r="O1876" i="16"/>
  <c r="K1876" i="16"/>
  <c r="G1876" i="16"/>
  <c r="S1875" i="16"/>
  <c r="O1875" i="16"/>
  <c r="K1875" i="16"/>
  <c r="G1875" i="16"/>
  <c r="S1874" i="16"/>
  <c r="O1874" i="16"/>
  <c r="K1874" i="16"/>
  <c r="G1874" i="16"/>
  <c r="S1873" i="16"/>
  <c r="O1873" i="16"/>
  <c r="K1873" i="16"/>
  <c r="G1873" i="16"/>
  <c r="S1871" i="16"/>
  <c r="O1871" i="16"/>
  <c r="K1871" i="16"/>
  <c r="G1871" i="16"/>
  <c r="S1870" i="16"/>
  <c r="O1870" i="16"/>
  <c r="K1870" i="16"/>
  <c r="G1870" i="16"/>
  <c r="S1869" i="16"/>
  <c r="O1869" i="16"/>
  <c r="K1869" i="16"/>
  <c r="G1869" i="16"/>
  <c r="S1868" i="16"/>
  <c r="O1868" i="16"/>
  <c r="K1868" i="16"/>
  <c r="G1868" i="16"/>
  <c r="S1867" i="16"/>
  <c r="O1867" i="16"/>
  <c r="K1867" i="16"/>
  <c r="G1867" i="16"/>
  <c r="S1866" i="16"/>
  <c r="O1866" i="16"/>
  <c r="K1866" i="16"/>
  <c r="G1866" i="16"/>
  <c r="S1865" i="16"/>
  <c r="O1865" i="16"/>
  <c r="K1865" i="16"/>
  <c r="G1865" i="16"/>
  <c r="S1864" i="16"/>
  <c r="O1864" i="16"/>
  <c r="K1864" i="16"/>
  <c r="G1864" i="16"/>
  <c r="S1863" i="16"/>
  <c r="O1863" i="16"/>
  <c r="K1863" i="16"/>
  <c r="G1863" i="16"/>
  <c r="S1860" i="16"/>
  <c r="O1860" i="16"/>
  <c r="K1860" i="16"/>
  <c r="G1860" i="16"/>
  <c r="S1859" i="16"/>
  <c r="O1859" i="16"/>
  <c r="K1859" i="16"/>
  <c r="G1859" i="16"/>
  <c r="S1858" i="16"/>
  <c r="O1858" i="16"/>
  <c r="K1858" i="16"/>
  <c r="G1858" i="16"/>
  <c r="S1857" i="16"/>
  <c r="O1857" i="16"/>
  <c r="K1857" i="16"/>
  <c r="G1857" i="16"/>
  <c r="S1856" i="16"/>
  <c r="O1856" i="16"/>
  <c r="K1856" i="16"/>
  <c r="G1856" i="16"/>
  <c r="S1854" i="16"/>
  <c r="O1854" i="16"/>
  <c r="K1854" i="16"/>
  <c r="G1854" i="16"/>
  <c r="S1853" i="16"/>
  <c r="O1853" i="16"/>
  <c r="K1853" i="16"/>
  <c r="G1853" i="16"/>
  <c r="S1852" i="16"/>
  <c r="O1852" i="16"/>
  <c r="K1852" i="16"/>
  <c r="G1852" i="16"/>
  <c r="S1849" i="16"/>
  <c r="O1849" i="16"/>
  <c r="K1849" i="16"/>
  <c r="G1849" i="16"/>
  <c r="S1848" i="16"/>
  <c r="O1848" i="16"/>
  <c r="K1848" i="16"/>
  <c r="G1848" i="16"/>
  <c r="S1847" i="16"/>
  <c r="O1847" i="16"/>
  <c r="K1847" i="16"/>
  <c r="G1847" i="16"/>
  <c r="S1846" i="16"/>
  <c r="O1846" i="16"/>
  <c r="K1846" i="16"/>
  <c r="G1846" i="16"/>
  <c r="S1845" i="16"/>
  <c r="O1845" i="16"/>
  <c r="K1845" i="16"/>
  <c r="G1845" i="16"/>
  <c r="S1843" i="16"/>
  <c r="O1843" i="16"/>
  <c r="K1843" i="16"/>
  <c r="G1843" i="16"/>
  <c r="S1842" i="16"/>
  <c r="O1842" i="16"/>
  <c r="K1842" i="16"/>
  <c r="G1842" i="16"/>
  <c r="S1841" i="16"/>
  <c r="O1841" i="16"/>
  <c r="K1841" i="16"/>
  <c r="G1841" i="16"/>
  <c r="L1838" i="16"/>
  <c r="H1838" i="16"/>
  <c r="D1838" i="16"/>
  <c r="S1837" i="16"/>
  <c r="O1837" i="16"/>
  <c r="K1837" i="16"/>
  <c r="G1837" i="16"/>
  <c r="S1836" i="16"/>
  <c r="O1836" i="16"/>
  <c r="K1836" i="16"/>
  <c r="G1836" i="16"/>
  <c r="S1835" i="16"/>
  <c r="O1835" i="16"/>
  <c r="K1835" i="16"/>
  <c r="G1835" i="16"/>
  <c r="S1834" i="16"/>
  <c r="O1834" i="16"/>
  <c r="K1834" i="16"/>
  <c r="G1834" i="16"/>
  <c r="S1833" i="16"/>
  <c r="O1833" i="16"/>
  <c r="K1833" i="16"/>
  <c r="G1833" i="16"/>
  <c r="S1831" i="16"/>
  <c r="O1831" i="16"/>
  <c r="K1831" i="16"/>
  <c r="G1831" i="16"/>
  <c r="S1830" i="16"/>
  <c r="O1830" i="16"/>
  <c r="K1830" i="16"/>
  <c r="G1830" i="16"/>
  <c r="S1829" i="16"/>
  <c r="O1829" i="16"/>
  <c r="K1829" i="16"/>
  <c r="G1829" i="16"/>
  <c r="S1826" i="16"/>
  <c r="O1826" i="16"/>
  <c r="K1826" i="16"/>
  <c r="G1826" i="16"/>
  <c r="S1825" i="16"/>
  <c r="O1825" i="16"/>
  <c r="K1825" i="16"/>
  <c r="G1825" i="16"/>
  <c r="S1824" i="16"/>
  <c r="O1824" i="16"/>
  <c r="K1824" i="16"/>
  <c r="G1824" i="16"/>
  <c r="S1823" i="16"/>
  <c r="O1823" i="16"/>
  <c r="K1823" i="16"/>
  <c r="G1823" i="16"/>
  <c r="S1822" i="16"/>
  <c r="O1822" i="16"/>
  <c r="K1822" i="16"/>
  <c r="G1822" i="16"/>
  <c r="S1821" i="16"/>
  <c r="O1821" i="16"/>
  <c r="K1821" i="16"/>
  <c r="G1821" i="16"/>
  <c r="S1820" i="16"/>
  <c r="O1820" i="16"/>
  <c r="K1820" i="16"/>
  <c r="G1820" i="16"/>
  <c r="S1819" i="16"/>
  <c r="O1819" i="16"/>
  <c r="K1819" i="16"/>
  <c r="G1819" i="16"/>
  <c r="S1818" i="16"/>
  <c r="O1818" i="16"/>
  <c r="K1818" i="16"/>
  <c r="G1818" i="16"/>
  <c r="S1816" i="16"/>
  <c r="O1816" i="16"/>
  <c r="K1816" i="16"/>
  <c r="G1816" i="16"/>
  <c r="S1815" i="16"/>
  <c r="O1815" i="16"/>
  <c r="K1815" i="16"/>
  <c r="G1815" i="16"/>
  <c r="S1814" i="16"/>
  <c r="O1814" i="16"/>
  <c r="K1814" i="16"/>
  <c r="G1814" i="16"/>
  <c r="S1813" i="16"/>
  <c r="O1813" i="16"/>
  <c r="K1813" i="16"/>
  <c r="G1813" i="16"/>
  <c r="S1812" i="16"/>
  <c r="O1812" i="16"/>
  <c r="K1812" i="16"/>
  <c r="G1812" i="16"/>
  <c r="S1811" i="16"/>
  <c r="O1811" i="16"/>
  <c r="K1811" i="16"/>
  <c r="G1811" i="16"/>
  <c r="S1808" i="16"/>
  <c r="O1808" i="16"/>
  <c r="K1808" i="16"/>
  <c r="G1808" i="16"/>
  <c r="S1807" i="16"/>
  <c r="O1807" i="16"/>
  <c r="K1807" i="16"/>
  <c r="G1807" i="16"/>
  <c r="S1806" i="16"/>
  <c r="O1806" i="16"/>
  <c r="K1806" i="16"/>
  <c r="G1806" i="16"/>
  <c r="S1805" i="16"/>
  <c r="O1805" i="16"/>
  <c r="H1805" i="16"/>
  <c r="K1805" i="16" s="1"/>
  <c r="D1805" i="16"/>
  <c r="G1805" i="16" s="1"/>
  <c r="S1804" i="16"/>
  <c r="O1804" i="16"/>
  <c r="K1804" i="16"/>
  <c r="G1804" i="16"/>
  <c r="S1803" i="16"/>
  <c r="O1803" i="16"/>
  <c r="K1803" i="16"/>
  <c r="G1803" i="16"/>
  <c r="S1802" i="16"/>
  <c r="O1802" i="16"/>
  <c r="K1802" i="16"/>
  <c r="G1802" i="16"/>
  <c r="S1801" i="16"/>
  <c r="O1801" i="16"/>
  <c r="K1801" i="16"/>
  <c r="G1801" i="16"/>
  <c r="S1800" i="16"/>
  <c r="O1800" i="16"/>
  <c r="K1800" i="16"/>
  <c r="G1800" i="16"/>
  <c r="S1798" i="16"/>
  <c r="O1798" i="16"/>
  <c r="K1798" i="16"/>
  <c r="G1798" i="16"/>
  <c r="S1797" i="16"/>
  <c r="O1797" i="16"/>
  <c r="K1797" i="16"/>
  <c r="G1797" i="16"/>
  <c r="S1796" i="16"/>
  <c r="O1796" i="16"/>
  <c r="K1796" i="16"/>
  <c r="G1796" i="16"/>
  <c r="S1795" i="16"/>
  <c r="O1795" i="16"/>
  <c r="K1795" i="16"/>
  <c r="G1795" i="16"/>
  <c r="S1794" i="16"/>
  <c r="O1794" i="16"/>
  <c r="K1794" i="16"/>
  <c r="G1794" i="16"/>
  <c r="S1793" i="16"/>
  <c r="O1793" i="16"/>
  <c r="K1793" i="16"/>
  <c r="G1793" i="16"/>
  <c r="S1792" i="16"/>
  <c r="O1792" i="16"/>
  <c r="K1792" i="16"/>
  <c r="G1792" i="16"/>
  <c r="S1791" i="16"/>
  <c r="O1791" i="16"/>
  <c r="K1791" i="16"/>
  <c r="G1791" i="16"/>
  <c r="S1790" i="16"/>
  <c r="O1790" i="16"/>
  <c r="K1790" i="16"/>
  <c r="G1790" i="16"/>
  <c r="S1787" i="16"/>
  <c r="O1787" i="16"/>
  <c r="K1787" i="16"/>
  <c r="G1787" i="16"/>
  <c r="S1786" i="16"/>
  <c r="O1786" i="16"/>
  <c r="K1786" i="16"/>
  <c r="G1786" i="16"/>
  <c r="S1785" i="16"/>
  <c r="O1785" i="16"/>
  <c r="K1785" i="16"/>
  <c r="G1785" i="16"/>
  <c r="S1784" i="16"/>
  <c r="O1784" i="16"/>
  <c r="K1784" i="16"/>
  <c r="G1784" i="16"/>
  <c r="S1783" i="16"/>
  <c r="O1783" i="16"/>
  <c r="K1783" i="16"/>
  <c r="G1783" i="16"/>
  <c r="S1782" i="16"/>
  <c r="O1782" i="16"/>
  <c r="K1782" i="16"/>
  <c r="G1782" i="16"/>
  <c r="S1780" i="16"/>
  <c r="O1780" i="16"/>
  <c r="K1780" i="16"/>
  <c r="G1780" i="16"/>
  <c r="S1779" i="16"/>
  <c r="O1779" i="16"/>
  <c r="K1779" i="16"/>
  <c r="G1779" i="16"/>
  <c r="S1778" i="16"/>
  <c r="O1778" i="16"/>
  <c r="K1778" i="16"/>
  <c r="G1778" i="16"/>
  <c r="S1777" i="16"/>
  <c r="O1777" i="16"/>
  <c r="K1777" i="16"/>
  <c r="G1777" i="16"/>
  <c r="S1776" i="16"/>
  <c r="O1776" i="16"/>
  <c r="K1776" i="16"/>
  <c r="G1776" i="16"/>
  <c r="S1775" i="16"/>
  <c r="O1775" i="16"/>
  <c r="K1775" i="16"/>
  <c r="G1775" i="16"/>
  <c r="S1774" i="16"/>
  <c r="O1774" i="16"/>
  <c r="K1774" i="16"/>
  <c r="G1774" i="16"/>
  <c r="S1773" i="16"/>
  <c r="O1773" i="16"/>
  <c r="K1773" i="16"/>
  <c r="G1773" i="16"/>
  <c r="S1772" i="16"/>
  <c r="O1772" i="16"/>
  <c r="K1772" i="16"/>
  <c r="G1772" i="16"/>
  <c r="S1769" i="16"/>
  <c r="O1769" i="16"/>
  <c r="K1769" i="16"/>
  <c r="G1769" i="16"/>
  <c r="S1768" i="16"/>
  <c r="O1768" i="16"/>
  <c r="K1768" i="16"/>
  <c r="G1768" i="16"/>
  <c r="S1767" i="16"/>
  <c r="O1767" i="16"/>
  <c r="K1767" i="16"/>
  <c r="G1767" i="16"/>
  <c r="S1766" i="16"/>
  <c r="O1766" i="16"/>
  <c r="K1766" i="16"/>
  <c r="G1766" i="16"/>
  <c r="S1765" i="16"/>
  <c r="O1765" i="16"/>
  <c r="K1765" i="16"/>
  <c r="G1765" i="16"/>
  <c r="S1763" i="16"/>
  <c r="O1763" i="16"/>
  <c r="K1763" i="16"/>
  <c r="G1763" i="16"/>
  <c r="S1762" i="16"/>
  <c r="O1762" i="16"/>
  <c r="K1762" i="16"/>
  <c r="G1762" i="16"/>
  <c r="S1761" i="16"/>
  <c r="O1761" i="16"/>
  <c r="K1761" i="16"/>
  <c r="G1761" i="16"/>
  <c r="S1758" i="16"/>
  <c r="O1758" i="16"/>
  <c r="K1758" i="16"/>
  <c r="G1758" i="16"/>
  <c r="S1757" i="16"/>
  <c r="O1757" i="16"/>
  <c r="K1757" i="16"/>
  <c r="G1757" i="16"/>
  <c r="S1756" i="16"/>
  <c r="O1756" i="16"/>
  <c r="K1756" i="16"/>
  <c r="G1756" i="16"/>
  <c r="S1755" i="16"/>
  <c r="O1755" i="16"/>
  <c r="K1755" i="16"/>
  <c r="G1755" i="16"/>
  <c r="S1754" i="16"/>
  <c r="O1754" i="16"/>
  <c r="K1754" i="16"/>
  <c r="G1754" i="16"/>
  <c r="S1752" i="16"/>
  <c r="O1752" i="16"/>
  <c r="K1752" i="16"/>
  <c r="G1752" i="16"/>
  <c r="S1751" i="16"/>
  <c r="O1751" i="16"/>
  <c r="K1751" i="16"/>
  <c r="G1751" i="16"/>
  <c r="S1750" i="16"/>
  <c r="O1750" i="16"/>
  <c r="K1750" i="16"/>
  <c r="G1750" i="16"/>
  <c r="L1747" i="16"/>
  <c r="H1747" i="16"/>
  <c r="D1747" i="16"/>
  <c r="S1746" i="16"/>
  <c r="O1746" i="16"/>
  <c r="K1746" i="16"/>
  <c r="G1746" i="16"/>
  <c r="S1745" i="16"/>
  <c r="O1745" i="16"/>
  <c r="K1745" i="16"/>
  <c r="G1745" i="16"/>
  <c r="S1744" i="16"/>
  <c r="O1744" i="16"/>
  <c r="K1744" i="16"/>
  <c r="G1744" i="16"/>
  <c r="S1743" i="16"/>
  <c r="O1743" i="16"/>
  <c r="K1743" i="16"/>
  <c r="G1743" i="16"/>
  <c r="S1742" i="16"/>
  <c r="O1742" i="16"/>
  <c r="K1742" i="16"/>
  <c r="G1742" i="16"/>
  <c r="S1740" i="16"/>
  <c r="O1740" i="16"/>
  <c r="K1740" i="16"/>
  <c r="G1740" i="16"/>
  <c r="S1739" i="16"/>
  <c r="O1739" i="16"/>
  <c r="K1739" i="16"/>
  <c r="G1739" i="16"/>
  <c r="S1738" i="16"/>
  <c r="O1738" i="16"/>
  <c r="K1738" i="16"/>
  <c r="G1738" i="16"/>
  <c r="S1735" i="16"/>
  <c r="O1735" i="16"/>
  <c r="K1735" i="16"/>
  <c r="G1735" i="16"/>
  <c r="S1734" i="16"/>
  <c r="O1734" i="16"/>
  <c r="K1734" i="16"/>
  <c r="G1734" i="16"/>
  <c r="S1733" i="16"/>
  <c r="O1733" i="16"/>
  <c r="K1733" i="16"/>
  <c r="G1733" i="16"/>
  <c r="S1732" i="16"/>
  <c r="O1732" i="16"/>
  <c r="K1732" i="16"/>
  <c r="G1732" i="16"/>
  <c r="S1731" i="16"/>
  <c r="O1731" i="16"/>
  <c r="K1731" i="16"/>
  <c r="G1731" i="16"/>
  <c r="S1730" i="16"/>
  <c r="O1730" i="16"/>
  <c r="K1730" i="16"/>
  <c r="G1730" i="16"/>
  <c r="S1728" i="16"/>
  <c r="O1728" i="16"/>
  <c r="K1728" i="16"/>
  <c r="G1728" i="16"/>
  <c r="S1727" i="16"/>
  <c r="O1727" i="16"/>
  <c r="K1727" i="16"/>
  <c r="G1727" i="16"/>
  <c r="S1726" i="16"/>
  <c r="L1726" i="16"/>
  <c r="O1726" i="16" s="1"/>
  <c r="H1726" i="16"/>
  <c r="K1726" i="16" s="1"/>
  <c r="D1726" i="16"/>
  <c r="G1726" i="16" s="1"/>
  <c r="S1725" i="16"/>
  <c r="L1725" i="16"/>
  <c r="O1725" i="16" s="1"/>
  <c r="H1725" i="16"/>
  <c r="K1725" i="16" s="1"/>
  <c r="D1725" i="16"/>
  <c r="G1725" i="16" s="1"/>
  <c r="S1722" i="16"/>
  <c r="O1722" i="16"/>
  <c r="K1722" i="16"/>
  <c r="G1722" i="16"/>
  <c r="S1721" i="16"/>
  <c r="O1721" i="16"/>
  <c r="K1721" i="16"/>
  <c r="G1721" i="16"/>
  <c r="S1720" i="16"/>
  <c r="O1720" i="16"/>
  <c r="K1720" i="16"/>
  <c r="G1720" i="16"/>
  <c r="S1719" i="16"/>
  <c r="O1719" i="16"/>
  <c r="K1719" i="16"/>
  <c r="G1719" i="16"/>
  <c r="S1717" i="16"/>
  <c r="O1717" i="16"/>
  <c r="K1717" i="16"/>
  <c r="G1717" i="16"/>
  <c r="S1716" i="16"/>
  <c r="O1716" i="16"/>
  <c r="K1716" i="16"/>
  <c r="G1716" i="16"/>
  <c r="S1715" i="16"/>
  <c r="O1715" i="16"/>
  <c r="K1715" i="16"/>
  <c r="G1715" i="16"/>
  <c r="S1714" i="16"/>
  <c r="O1714" i="16"/>
  <c r="K1714" i="16"/>
  <c r="G1714" i="16"/>
  <c r="S1711" i="16"/>
  <c r="O1711" i="16"/>
  <c r="K1711" i="16"/>
  <c r="G1711" i="16"/>
  <c r="S1710" i="16"/>
  <c r="O1710" i="16"/>
  <c r="K1710" i="16"/>
  <c r="G1710" i="16"/>
  <c r="S1709" i="16"/>
  <c r="O1709" i="16"/>
  <c r="K1709" i="16"/>
  <c r="G1709" i="16"/>
  <c r="L1706" i="16"/>
  <c r="H1706" i="16"/>
  <c r="D1706" i="16"/>
  <c r="S1705" i="16"/>
  <c r="O1705" i="16"/>
  <c r="K1705" i="16"/>
  <c r="G1705" i="16"/>
  <c r="S1704" i="16"/>
  <c r="O1704" i="16"/>
  <c r="K1704" i="16"/>
  <c r="G1704" i="16"/>
  <c r="S1703" i="16"/>
  <c r="O1703" i="16"/>
  <c r="K1703" i="16"/>
  <c r="G1703" i="16"/>
  <c r="S1702" i="16"/>
  <c r="O1702" i="16"/>
  <c r="K1702" i="16"/>
  <c r="G1702" i="16"/>
  <c r="S1701" i="16"/>
  <c r="O1701" i="16"/>
  <c r="K1701" i="16"/>
  <c r="G1701" i="16"/>
  <c r="S1699" i="16"/>
  <c r="O1699" i="16"/>
  <c r="K1699" i="16"/>
  <c r="G1699" i="16"/>
  <c r="S1698" i="16"/>
  <c r="O1698" i="16"/>
  <c r="K1698" i="16"/>
  <c r="G1698" i="16"/>
  <c r="S1697" i="16"/>
  <c r="O1697" i="16"/>
  <c r="K1697" i="16"/>
  <c r="G1697" i="16"/>
  <c r="S1694" i="16"/>
  <c r="O1694" i="16"/>
  <c r="K1694" i="16"/>
  <c r="G1694" i="16"/>
  <c r="S1693" i="16"/>
  <c r="O1693" i="16"/>
  <c r="K1693" i="16"/>
  <c r="G1693" i="16"/>
  <c r="S1692" i="16"/>
  <c r="O1692" i="16"/>
  <c r="K1692" i="16"/>
  <c r="G1692" i="16"/>
  <c r="S1691" i="16"/>
  <c r="O1691" i="16"/>
  <c r="K1691" i="16"/>
  <c r="G1691" i="16"/>
  <c r="S1690" i="16"/>
  <c r="O1690" i="16"/>
  <c r="K1690" i="16"/>
  <c r="G1690" i="16"/>
  <c r="S1689" i="16"/>
  <c r="O1689" i="16"/>
  <c r="K1689" i="16"/>
  <c r="G1689" i="16"/>
  <c r="S1688" i="16"/>
  <c r="O1688" i="16"/>
  <c r="K1688" i="16"/>
  <c r="G1688" i="16"/>
  <c r="S1687" i="16"/>
  <c r="O1687" i="16"/>
  <c r="K1687" i="16"/>
  <c r="G1687" i="16"/>
  <c r="S1685" i="16"/>
  <c r="O1685" i="16"/>
  <c r="K1685" i="16"/>
  <c r="G1685" i="16"/>
  <c r="S1684" i="16"/>
  <c r="O1684" i="16"/>
  <c r="K1684" i="16"/>
  <c r="G1684" i="16"/>
  <c r="S1683" i="16"/>
  <c r="O1683" i="16"/>
  <c r="K1683" i="16"/>
  <c r="G1683" i="16"/>
  <c r="S1682" i="16"/>
  <c r="O1682" i="16"/>
  <c r="K1682" i="16"/>
  <c r="G1682" i="16"/>
  <c r="S1681" i="16"/>
  <c r="O1681" i="16"/>
  <c r="K1681" i="16"/>
  <c r="G1681" i="16"/>
  <c r="S1680" i="16"/>
  <c r="O1680" i="16"/>
  <c r="K1680" i="16"/>
  <c r="G1680" i="16"/>
  <c r="S1677" i="16"/>
  <c r="O1677" i="16"/>
  <c r="K1677" i="16"/>
  <c r="G1677" i="16"/>
  <c r="S1676" i="16"/>
  <c r="O1676" i="16"/>
  <c r="K1676" i="16"/>
  <c r="G1676" i="16"/>
  <c r="S1675" i="16"/>
  <c r="O1675" i="16"/>
  <c r="K1675" i="16"/>
  <c r="G1675" i="16"/>
  <c r="S1674" i="16"/>
  <c r="O1674" i="16"/>
  <c r="K1674" i="16"/>
  <c r="G1674" i="16"/>
  <c r="S1673" i="16"/>
  <c r="O1673" i="16"/>
  <c r="K1673" i="16"/>
  <c r="G1673" i="16"/>
  <c r="S1672" i="16"/>
  <c r="O1672" i="16"/>
  <c r="K1672" i="16"/>
  <c r="G1672" i="16"/>
  <c r="S1670" i="16"/>
  <c r="O1670" i="16"/>
  <c r="K1670" i="16"/>
  <c r="G1670" i="16"/>
  <c r="S1669" i="16"/>
  <c r="O1669" i="16"/>
  <c r="K1669" i="16"/>
  <c r="G1669" i="16"/>
  <c r="S1668" i="16"/>
  <c r="O1668" i="16"/>
  <c r="K1668" i="16"/>
  <c r="G1668" i="16"/>
  <c r="S1667" i="16"/>
  <c r="O1667" i="16"/>
  <c r="K1667" i="16"/>
  <c r="G1667" i="16"/>
  <c r="S1666" i="16"/>
  <c r="O1666" i="16"/>
  <c r="K1666" i="16"/>
  <c r="G1666" i="16"/>
  <c r="S1665" i="16"/>
  <c r="O1665" i="16"/>
  <c r="K1665" i="16"/>
  <c r="G1665" i="16"/>
  <c r="S1664" i="16"/>
  <c r="O1664" i="16"/>
  <c r="K1664" i="16"/>
  <c r="G1664" i="16"/>
  <c r="S1661" i="16"/>
  <c r="O1661" i="16"/>
  <c r="K1661" i="16"/>
  <c r="G1661" i="16"/>
  <c r="S1660" i="16"/>
  <c r="O1660" i="16"/>
  <c r="K1660" i="16"/>
  <c r="G1660" i="16"/>
  <c r="S1659" i="16"/>
  <c r="O1659" i="16"/>
  <c r="K1659" i="16"/>
  <c r="G1659" i="16"/>
  <c r="S1658" i="16"/>
  <c r="O1658" i="16"/>
  <c r="K1658" i="16"/>
  <c r="G1658" i="16"/>
  <c r="S1657" i="16"/>
  <c r="O1657" i="16"/>
  <c r="K1657" i="16"/>
  <c r="G1657" i="16"/>
  <c r="S1655" i="16"/>
  <c r="O1655" i="16"/>
  <c r="K1655" i="16"/>
  <c r="G1655" i="16"/>
  <c r="S1654" i="16"/>
  <c r="O1654" i="16"/>
  <c r="K1654" i="16"/>
  <c r="G1654" i="16"/>
  <c r="S1653" i="16"/>
  <c r="O1653" i="16"/>
  <c r="K1653" i="16"/>
  <c r="G1653" i="16"/>
  <c r="L1650" i="16"/>
  <c r="H1650" i="16"/>
  <c r="D1650" i="16"/>
  <c r="S1649" i="16"/>
  <c r="O1649" i="16"/>
  <c r="K1649" i="16"/>
  <c r="G1649" i="16"/>
  <c r="S1648" i="16"/>
  <c r="O1648" i="16"/>
  <c r="K1648" i="16"/>
  <c r="G1648" i="16"/>
  <c r="S1647" i="16"/>
  <c r="O1647" i="16"/>
  <c r="K1647" i="16"/>
  <c r="G1647" i="16"/>
  <c r="S1646" i="16"/>
  <c r="O1646" i="16"/>
  <c r="K1646" i="16"/>
  <c r="G1646" i="16"/>
  <c r="S1645" i="16"/>
  <c r="O1645" i="16"/>
  <c r="K1645" i="16"/>
  <c r="G1645" i="16"/>
  <c r="S1643" i="16"/>
  <c r="O1643" i="16"/>
  <c r="K1643" i="16"/>
  <c r="G1643" i="16"/>
  <c r="S1642" i="16"/>
  <c r="O1642" i="16"/>
  <c r="K1642" i="16"/>
  <c r="G1642" i="16"/>
  <c r="S1641" i="16"/>
  <c r="O1641" i="16"/>
  <c r="K1641" i="16"/>
  <c r="G1641" i="16"/>
  <c r="S1638" i="16"/>
  <c r="O1638" i="16"/>
  <c r="K1638" i="16"/>
  <c r="G1638" i="16"/>
  <c r="S1637" i="16"/>
  <c r="O1637" i="16"/>
  <c r="K1637" i="16"/>
  <c r="G1637" i="16"/>
  <c r="S1636" i="16"/>
  <c r="O1636" i="16"/>
  <c r="K1636" i="16"/>
  <c r="G1636" i="16"/>
  <c r="S1635" i="16"/>
  <c r="O1635" i="16"/>
  <c r="K1635" i="16"/>
  <c r="G1635" i="16"/>
  <c r="S1634" i="16"/>
  <c r="O1634" i="16"/>
  <c r="K1634" i="16"/>
  <c r="G1634" i="16"/>
  <c r="S1633" i="16"/>
  <c r="O1633" i="16"/>
  <c r="K1633" i="16"/>
  <c r="G1633" i="16"/>
  <c r="S1632" i="16"/>
  <c r="O1632" i="16"/>
  <c r="K1632" i="16"/>
  <c r="G1632" i="16"/>
  <c r="S1631" i="16"/>
  <c r="O1631" i="16"/>
  <c r="K1631" i="16"/>
  <c r="G1631" i="16"/>
  <c r="S1629" i="16"/>
  <c r="O1629" i="16"/>
  <c r="K1629" i="16"/>
  <c r="G1629" i="16"/>
  <c r="S1628" i="16"/>
  <c r="O1628" i="16"/>
  <c r="K1628" i="16"/>
  <c r="G1628" i="16"/>
  <c r="S1627" i="16"/>
  <c r="O1627" i="16"/>
  <c r="K1627" i="16"/>
  <c r="G1627" i="16"/>
  <c r="S1626" i="16"/>
  <c r="O1626" i="16"/>
  <c r="K1626" i="16"/>
  <c r="G1626" i="16"/>
  <c r="S1625" i="16"/>
  <c r="O1625" i="16"/>
  <c r="K1625" i="16"/>
  <c r="G1625" i="16"/>
  <c r="S1624" i="16"/>
  <c r="O1624" i="16"/>
  <c r="K1624" i="16"/>
  <c r="G1624" i="16"/>
  <c r="S1621" i="16"/>
  <c r="O1621" i="16"/>
  <c r="K1621" i="16"/>
  <c r="G1621" i="16"/>
  <c r="S1620" i="16"/>
  <c r="O1620" i="16"/>
  <c r="K1620" i="16"/>
  <c r="G1620" i="16"/>
  <c r="S1619" i="16"/>
  <c r="O1619" i="16"/>
  <c r="K1619" i="16"/>
  <c r="G1619" i="16"/>
  <c r="S1618" i="16"/>
  <c r="O1618" i="16"/>
  <c r="K1618" i="16"/>
  <c r="G1618" i="16"/>
  <c r="S1617" i="16"/>
  <c r="O1617" i="16"/>
  <c r="K1617" i="16"/>
  <c r="G1617" i="16"/>
  <c r="S1616" i="16"/>
  <c r="O1616" i="16"/>
  <c r="K1616" i="16"/>
  <c r="G1616" i="16"/>
  <c r="S1614" i="16"/>
  <c r="O1614" i="16"/>
  <c r="K1614" i="16"/>
  <c r="G1614" i="16"/>
  <c r="S1613" i="16"/>
  <c r="O1613" i="16"/>
  <c r="K1613" i="16"/>
  <c r="G1613" i="16"/>
  <c r="S1612" i="16"/>
  <c r="O1612" i="16"/>
  <c r="K1612" i="16"/>
  <c r="G1612" i="16"/>
  <c r="S1611" i="16"/>
  <c r="O1611" i="16"/>
  <c r="K1611" i="16"/>
  <c r="G1611" i="16"/>
  <c r="S1610" i="16"/>
  <c r="O1610" i="16"/>
  <c r="K1610" i="16"/>
  <c r="G1610" i="16"/>
  <c r="S1609" i="16"/>
  <c r="O1609" i="16"/>
  <c r="K1609" i="16"/>
  <c r="G1609" i="16"/>
  <c r="S1608" i="16"/>
  <c r="O1608" i="16"/>
  <c r="K1608" i="16"/>
  <c r="G1608" i="16"/>
  <c r="S1605" i="16"/>
  <c r="O1605" i="16"/>
  <c r="K1605" i="16"/>
  <c r="G1605" i="16"/>
  <c r="S1604" i="16"/>
  <c r="O1604" i="16"/>
  <c r="K1604" i="16"/>
  <c r="G1604" i="16"/>
  <c r="S1603" i="16"/>
  <c r="O1603" i="16"/>
  <c r="K1603" i="16"/>
  <c r="G1603" i="16"/>
  <c r="S1602" i="16"/>
  <c r="O1602" i="16"/>
  <c r="K1602" i="16"/>
  <c r="G1602" i="16"/>
  <c r="S1601" i="16"/>
  <c r="O1601" i="16"/>
  <c r="K1601" i="16"/>
  <c r="G1601" i="16"/>
  <c r="S1599" i="16"/>
  <c r="O1599" i="16"/>
  <c r="K1599" i="16"/>
  <c r="G1599" i="16"/>
  <c r="S1598" i="16"/>
  <c r="O1598" i="16"/>
  <c r="K1598" i="16"/>
  <c r="G1598" i="16"/>
  <c r="S1597" i="16"/>
  <c r="O1597" i="16"/>
  <c r="K1597" i="16"/>
  <c r="G1597" i="16"/>
  <c r="L1594" i="16"/>
  <c r="H1594" i="16"/>
  <c r="D1594" i="16"/>
  <c r="S1592" i="16"/>
  <c r="O1592" i="16"/>
  <c r="O1591" i="16" s="1"/>
  <c r="K1592" i="16"/>
  <c r="K1591" i="16" s="1"/>
  <c r="G1592" i="16"/>
  <c r="G1591" i="16" s="1"/>
  <c r="S1590" i="16"/>
  <c r="L1590" i="16"/>
  <c r="O1590" i="16" s="1"/>
  <c r="H1590" i="16"/>
  <c r="K1590" i="16" s="1"/>
  <c r="K1589" i="16" s="1"/>
  <c r="D1590" i="16"/>
  <c r="G1590" i="16" s="1"/>
  <c r="G1589" i="16" s="1"/>
  <c r="S1585" i="16"/>
  <c r="O1585" i="16"/>
  <c r="K1585" i="16"/>
  <c r="G1585" i="16"/>
  <c r="S1584" i="16"/>
  <c r="O1584" i="16"/>
  <c r="K1584" i="16"/>
  <c r="G1584" i="16"/>
  <c r="S1582" i="16"/>
  <c r="O1582" i="16"/>
  <c r="K1582" i="16"/>
  <c r="G1582" i="16"/>
  <c r="S1581" i="16"/>
  <c r="O1581" i="16"/>
  <c r="K1581" i="16"/>
  <c r="G1581" i="16"/>
  <c r="L1578" i="16"/>
  <c r="H1578" i="16"/>
  <c r="D1578" i="16"/>
  <c r="S1577" i="16"/>
  <c r="O1577" i="16"/>
  <c r="K1577" i="16"/>
  <c r="G1577" i="16"/>
  <c r="S1576" i="16"/>
  <c r="O1576" i="16"/>
  <c r="K1576" i="16"/>
  <c r="G1576" i="16"/>
  <c r="S1575" i="16"/>
  <c r="O1575" i="16"/>
  <c r="K1575" i="16"/>
  <c r="G1575" i="16"/>
  <c r="L1563" i="16"/>
  <c r="H1563" i="16"/>
  <c r="D1563" i="16"/>
  <c r="S1562" i="16"/>
  <c r="O1562" i="16"/>
  <c r="K1562" i="16"/>
  <c r="G1562" i="16"/>
  <c r="S1561" i="16"/>
  <c r="O1561" i="16"/>
  <c r="K1561" i="16"/>
  <c r="G1561" i="16"/>
  <c r="S1560" i="16"/>
  <c r="O1560" i="16"/>
  <c r="K1560" i="16"/>
  <c r="G1560" i="16"/>
  <c r="L1548" i="16"/>
  <c r="H1548" i="16"/>
  <c r="D1548" i="16"/>
  <c r="S1547" i="16"/>
  <c r="O1547" i="16"/>
  <c r="K1547" i="16"/>
  <c r="G1547" i="16"/>
  <c r="S1546" i="16"/>
  <c r="O1546" i="16"/>
  <c r="K1546" i="16"/>
  <c r="G1546" i="16"/>
  <c r="L1539" i="16"/>
  <c r="H1539" i="16"/>
  <c r="D1539" i="16"/>
  <c r="S1538" i="16"/>
  <c r="O1538" i="16"/>
  <c r="K1538" i="16"/>
  <c r="G1538" i="16"/>
  <c r="S1537" i="16"/>
  <c r="O1537" i="16"/>
  <c r="K1537" i="16"/>
  <c r="G1537" i="16"/>
  <c r="S1536" i="16"/>
  <c r="O1536" i="16"/>
  <c r="K1536" i="16"/>
  <c r="G1536" i="16"/>
  <c r="S1535" i="16"/>
  <c r="O1535" i="16"/>
  <c r="K1535" i="16"/>
  <c r="G1535" i="16"/>
  <c r="S1533" i="16"/>
  <c r="O1533" i="16"/>
  <c r="K1533" i="16"/>
  <c r="G1533" i="16"/>
  <c r="S1532" i="16"/>
  <c r="O1532" i="16"/>
  <c r="K1532" i="16"/>
  <c r="G1532" i="16"/>
  <c r="L1520" i="16"/>
  <c r="H1520" i="16"/>
  <c r="D1520" i="16"/>
  <c r="S1519" i="16"/>
  <c r="O1519" i="16"/>
  <c r="K1519" i="16"/>
  <c r="G1519" i="16"/>
  <c r="S1518" i="16"/>
  <c r="O1518" i="16"/>
  <c r="K1518" i="16"/>
  <c r="G1518" i="16"/>
  <c r="S1517" i="16"/>
  <c r="O1517" i="16"/>
  <c r="K1517" i="16"/>
  <c r="G1517" i="16"/>
  <c r="S1516" i="16"/>
  <c r="O1516" i="16"/>
  <c r="K1516" i="16"/>
  <c r="G1516" i="16"/>
  <c r="S1514" i="16"/>
  <c r="O1514" i="16"/>
  <c r="K1514" i="16"/>
  <c r="G1514" i="16"/>
  <c r="S1513" i="16"/>
  <c r="O1513" i="16"/>
  <c r="K1513" i="16"/>
  <c r="G1513" i="16"/>
  <c r="L1501" i="16"/>
  <c r="H1501" i="16"/>
  <c r="D1501" i="16"/>
  <c r="S1487" i="16"/>
  <c r="O1487" i="16"/>
  <c r="K1487" i="16"/>
  <c r="G1487" i="16"/>
  <c r="S1486" i="16"/>
  <c r="O1486" i="16"/>
  <c r="K1486" i="16"/>
  <c r="G1486" i="16"/>
  <c r="S1483" i="16"/>
  <c r="O1483" i="16"/>
  <c r="K1483" i="16"/>
  <c r="G1483" i="16"/>
  <c r="S1482" i="16"/>
  <c r="O1482" i="16"/>
  <c r="K1482" i="16"/>
  <c r="G1482" i="16"/>
  <c r="S1480" i="16"/>
  <c r="S1479" i="16" s="1"/>
  <c r="O1480" i="16"/>
  <c r="O1479" i="16" s="1"/>
  <c r="K1480" i="16"/>
  <c r="K1479" i="16" s="1"/>
  <c r="G1480" i="16"/>
  <c r="G1479" i="16" s="1"/>
  <c r="S1478" i="16"/>
  <c r="S1477" i="16" s="1"/>
  <c r="O1478" i="16"/>
  <c r="O1477" i="16" s="1"/>
  <c r="K1478" i="16"/>
  <c r="K1477" i="16" s="1"/>
  <c r="G1478" i="16"/>
  <c r="G1477" i="16" s="1"/>
  <c r="S1476" i="16"/>
  <c r="O1476" i="16"/>
  <c r="K1476" i="16"/>
  <c r="G1476" i="16"/>
  <c r="S1475" i="16"/>
  <c r="O1475" i="16"/>
  <c r="K1475" i="16"/>
  <c r="G1475" i="16"/>
  <c r="S1474" i="16"/>
  <c r="O1474" i="16"/>
  <c r="K1474" i="16"/>
  <c r="G1474" i="16"/>
  <c r="S1471" i="16"/>
  <c r="S1470" i="16" s="1"/>
  <c r="S1469" i="16" s="1"/>
  <c r="O1471" i="16"/>
  <c r="O1470" i="16" s="1"/>
  <c r="O1469" i="16" s="1"/>
  <c r="K1471" i="16"/>
  <c r="K1470" i="16" s="1"/>
  <c r="K1469" i="16" s="1"/>
  <c r="G1471" i="16"/>
  <c r="G1470" i="16" s="1"/>
  <c r="G1469" i="16" s="1"/>
  <c r="S1468" i="16"/>
  <c r="O1468" i="16"/>
  <c r="K1468" i="16"/>
  <c r="G1468" i="16"/>
  <c r="S1467" i="16"/>
  <c r="O1467" i="16"/>
  <c r="K1467" i="16"/>
  <c r="G1467" i="16"/>
  <c r="S1466" i="16"/>
  <c r="O1466" i="16"/>
  <c r="K1466" i="16"/>
  <c r="G1466" i="16"/>
  <c r="S1464" i="16"/>
  <c r="S1463" i="16" s="1"/>
  <c r="O1464" i="16"/>
  <c r="O1463" i="16" s="1"/>
  <c r="K1464" i="16"/>
  <c r="K1463" i="16" s="1"/>
  <c r="G1464" i="16"/>
  <c r="G1463" i="16" s="1"/>
  <c r="S1461" i="16"/>
  <c r="O1461" i="16"/>
  <c r="K1461" i="16"/>
  <c r="G1461" i="16"/>
  <c r="S1460" i="16"/>
  <c r="O1460" i="16"/>
  <c r="K1460" i="16"/>
  <c r="G1460" i="16"/>
  <c r="S1459" i="16"/>
  <c r="O1459" i="16"/>
  <c r="K1459" i="16"/>
  <c r="G1459" i="16"/>
  <c r="S1458" i="16"/>
  <c r="O1458" i="16"/>
  <c r="K1458" i="16"/>
  <c r="G1458" i="16"/>
  <c r="S1457" i="16"/>
  <c r="O1457" i="16"/>
  <c r="K1457" i="16"/>
  <c r="G1457" i="16"/>
  <c r="S1456" i="16"/>
  <c r="O1456" i="16"/>
  <c r="K1456" i="16"/>
  <c r="G1456" i="16"/>
  <c r="S1454" i="16"/>
  <c r="S1453" i="16" s="1"/>
  <c r="O1454" i="16"/>
  <c r="O1453" i="16" s="1"/>
  <c r="K1454" i="16"/>
  <c r="K1453" i="16" s="1"/>
  <c r="G1454" i="16"/>
  <c r="G1453" i="16" s="1"/>
  <c r="S1444" i="16"/>
  <c r="O1444" i="16"/>
  <c r="K1444" i="16"/>
  <c r="G1444" i="16"/>
  <c r="S1441" i="16"/>
  <c r="S1440" i="16" s="1"/>
  <c r="O1441" i="16"/>
  <c r="O1440" i="16" s="1"/>
  <c r="O1439" i="16" s="1"/>
  <c r="K1441" i="16"/>
  <c r="K1440" i="16" s="1"/>
  <c r="K1439" i="16" s="1"/>
  <c r="G1441" i="16"/>
  <c r="G1440" i="16" s="1"/>
  <c r="G1439" i="16" s="1"/>
  <c r="S1438" i="16"/>
  <c r="O1438" i="16"/>
  <c r="O1437" i="16" s="1"/>
  <c r="K1438" i="16"/>
  <c r="K1437" i="16" s="1"/>
  <c r="K1436" i="16" s="1"/>
  <c r="G1438" i="16"/>
  <c r="G1437" i="16" s="1"/>
  <c r="G1436" i="16" s="1"/>
  <c r="S1435" i="16"/>
  <c r="S1434" i="16" s="1"/>
  <c r="O1435" i="16"/>
  <c r="K1435" i="16"/>
  <c r="K1434" i="16" s="1"/>
  <c r="G1435" i="16"/>
  <c r="G1434" i="16" s="1"/>
  <c r="S1433" i="16"/>
  <c r="O1433" i="16"/>
  <c r="K1433" i="16"/>
  <c r="G1433" i="16"/>
  <c r="S1432" i="16"/>
  <c r="O1432" i="16"/>
  <c r="K1432" i="16"/>
  <c r="G1432" i="16"/>
  <c r="S1431" i="16"/>
  <c r="O1431" i="16"/>
  <c r="K1431" i="16"/>
  <c r="G1431" i="16"/>
  <c r="S1430" i="16"/>
  <c r="O1430" i="16"/>
  <c r="K1430" i="16"/>
  <c r="G1430" i="16"/>
  <c r="S1427" i="16"/>
  <c r="O1427" i="16"/>
  <c r="K1427" i="16"/>
  <c r="G1427" i="16"/>
  <c r="S1426" i="16"/>
  <c r="O1426" i="16"/>
  <c r="K1426" i="16"/>
  <c r="G1426" i="16"/>
  <c r="S1424" i="16"/>
  <c r="S1423" i="16" s="1"/>
  <c r="O1424" i="16"/>
  <c r="O1423" i="16" s="1"/>
  <c r="K1424" i="16"/>
  <c r="K1423" i="16" s="1"/>
  <c r="G1424" i="16"/>
  <c r="G1423" i="16" s="1"/>
  <c r="S1422" i="16"/>
  <c r="O1422" i="16"/>
  <c r="K1422" i="16"/>
  <c r="G1422" i="16"/>
  <c r="S1421" i="16"/>
  <c r="O1421" i="16"/>
  <c r="K1421" i="16"/>
  <c r="G1421" i="16"/>
  <c r="S1418" i="16"/>
  <c r="S1417" i="16" s="1"/>
  <c r="O1418" i="16"/>
  <c r="O1417" i="16" s="1"/>
  <c r="K1418" i="16"/>
  <c r="K1417" i="16" s="1"/>
  <c r="G1418" i="16"/>
  <c r="G1417" i="16" s="1"/>
  <c r="S1416" i="16"/>
  <c r="S1415" i="16" s="1"/>
  <c r="O1416" i="16"/>
  <c r="O1415" i="16" s="1"/>
  <c r="K1416" i="16"/>
  <c r="K1415" i="16" s="1"/>
  <c r="G1416" i="16"/>
  <c r="G1415" i="16" s="1"/>
  <c r="S1413" i="16"/>
  <c r="O1413" i="16"/>
  <c r="K1413" i="16"/>
  <c r="G1413" i="16"/>
  <c r="S1412" i="16"/>
  <c r="O1412" i="16"/>
  <c r="K1412" i="16"/>
  <c r="G1412" i="16"/>
  <c r="S1411" i="16"/>
  <c r="O1411" i="16"/>
  <c r="K1411" i="16"/>
  <c r="G1411" i="16"/>
  <c r="S1409" i="16"/>
  <c r="S1408" i="16" s="1"/>
  <c r="O1409" i="16"/>
  <c r="K1409" i="16"/>
  <c r="K1408" i="16" s="1"/>
  <c r="G1409" i="16"/>
  <c r="G1408" i="16" s="1"/>
  <c r="S1407" i="16"/>
  <c r="S1406" i="16" s="1"/>
  <c r="O1407" i="16"/>
  <c r="K1407" i="16"/>
  <c r="K1406" i="16" s="1"/>
  <c r="G1407" i="16"/>
  <c r="G1406" i="16" s="1"/>
  <c r="S1404" i="16"/>
  <c r="O1404" i="16"/>
  <c r="K1404" i="16"/>
  <c r="G1404" i="16"/>
  <c r="S1403" i="16"/>
  <c r="O1403" i="16"/>
  <c r="K1403" i="16"/>
  <c r="G1403" i="16"/>
  <c r="S1402" i="16"/>
  <c r="O1402" i="16"/>
  <c r="K1402" i="16"/>
  <c r="G1402" i="16"/>
  <c r="S1401" i="16"/>
  <c r="O1401" i="16"/>
  <c r="K1401" i="16"/>
  <c r="G1401" i="16"/>
  <c r="S1400" i="16"/>
  <c r="O1400" i="16"/>
  <c r="K1400" i="16"/>
  <c r="G1400" i="16"/>
  <c r="S1391" i="16"/>
  <c r="O1391" i="16"/>
  <c r="K1391" i="16"/>
  <c r="G1391" i="16"/>
  <c r="S1390" i="16"/>
  <c r="O1390" i="16"/>
  <c r="K1390" i="16"/>
  <c r="G1390" i="16"/>
  <c r="S1387" i="16"/>
  <c r="O1387" i="16"/>
  <c r="K1387" i="16"/>
  <c r="G1387" i="16"/>
  <c r="S1386" i="16"/>
  <c r="O1386" i="16"/>
  <c r="K1386" i="16"/>
  <c r="G1386" i="16"/>
  <c r="S1385" i="16"/>
  <c r="O1385" i="16"/>
  <c r="K1385" i="16"/>
  <c r="G1385" i="16"/>
  <c r="S1384" i="16"/>
  <c r="O1384" i="16"/>
  <c r="K1384" i="16"/>
  <c r="G1384" i="16"/>
  <c r="S1383" i="16"/>
  <c r="O1383" i="16"/>
  <c r="K1383" i="16"/>
  <c r="G1383" i="16"/>
  <c r="S1382" i="16"/>
  <c r="O1382" i="16"/>
  <c r="K1382" i="16"/>
  <c r="G1382" i="16"/>
  <c r="S1381" i="16"/>
  <c r="O1381" i="16"/>
  <c r="K1381" i="16"/>
  <c r="G1381" i="16"/>
  <c r="S1380" i="16"/>
  <c r="O1380" i="16"/>
  <c r="K1380" i="16"/>
  <c r="G1380" i="16"/>
  <c r="S1379" i="16"/>
  <c r="O1379" i="16"/>
  <c r="K1379" i="16"/>
  <c r="G1379" i="16"/>
  <c r="S1378" i="16"/>
  <c r="O1378" i="16"/>
  <c r="K1378" i="16"/>
  <c r="G1378" i="16"/>
  <c r="S1377" i="16"/>
  <c r="O1377" i="16"/>
  <c r="K1377" i="16"/>
  <c r="G1377" i="16"/>
  <c r="S1376" i="16"/>
  <c r="O1376" i="16"/>
  <c r="K1376" i="16"/>
  <c r="G1376" i="16"/>
  <c r="S1370" i="16"/>
  <c r="O1370" i="16"/>
  <c r="K1370" i="16"/>
  <c r="G1370" i="16"/>
  <c r="S1368" i="16"/>
  <c r="O1368" i="16"/>
  <c r="K1368" i="16"/>
  <c r="G1368" i="16"/>
  <c r="S1367" i="16"/>
  <c r="O1367" i="16"/>
  <c r="K1367" i="16"/>
  <c r="G1367" i="16"/>
  <c r="S1366" i="16"/>
  <c r="O1366" i="16"/>
  <c r="K1366" i="16"/>
  <c r="G1366" i="16"/>
  <c r="S1365" i="16"/>
  <c r="O1365" i="16"/>
  <c r="K1365" i="16"/>
  <c r="G1365" i="16"/>
  <c r="S1364" i="16"/>
  <c r="O1364" i="16"/>
  <c r="K1364" i="16"/>
  <c r="G1364" i="16"/>
  <c r="S1363" i="16"/>
  <c r="O1363" i="16"/>
  <c r="K1363" i="16"/>
  <c r="G1363" i="16"/>
  <c r="S1362" i="16"/>
  <c r="O1362" i="16"/>
  <c r="K1362" i="16"/>
  <c r="G1362" i="16"/>
  <c r="L1359" i="16"/>
  <c r="L1338" i="16" s="1"/>
  <c r="H1359" i="16"/>
  <c r="H1338" i="16" s="1"/>
  <c r="D1359" i="16"/>
  <c r="D1338" i="16" s="1"/>
  <c r="S1358" i="16"/>
  <c r="L1358" i="16"/>
  <c r="O1358" i="16" s="1"/>
  <c r="H1358" i="16"/>
  <c r="K1358" i="16" s="1"/>
  <c r="D1358" i="16"/>
  <c r="G1358" i="16" s="1"/>
  <c r="S1357" i="16"/>
  <c r="L1357" i="16"/>
  <c r="O1357" i="16" s="1"/>
  <c r="H1357" i="16"/>
  <c r="K1357" i="16" s="1"/>
  <c r="D1357" i="16"/>
  <c r="G1357" i="16" s="1"/>
  <c r="S1355" i="16"/>
  <c r="O1355" i="16"/>
  <c r="K1355" i="16"/>
  <c r="G1355" i="16"/>
  <c r="S1354" i="16"/>
  <c r="L1354" i="16"/>
  <c r="O1354" i="16" s="1"/>
  <c r="H1354" i="16"/>
  <c r="K1354" i="16" s="1"/>
  <c r="D1354" i="16"/>
  <c r="G1354" i="16" s="1"/>
  <c r="S1353" i="16"/>
  <c r="O1353" i="16"/>
  <c r="K1353" i="16"/>
  <c r="G1353" i="16"/>
  <c r="S1352" i="16"/>
  <c r="O1352" i="16"/>
  <c r="K1352" i="16"/>
  <c r="G1352" i="16"/>
  <c r="S1351" i="16"/>
  <c r="O1351" i="16"/>
  <c r="K1351" i="16"/>
  <c r="G1351" i="16"/>
  <c r="S1349" i="16"/>
  <c r="O1349" i="16"/>
  <c r="O1348" i="16" s="1"/>
  <c r="K1349" i="16"/>
  <c r="K1348" i="16" s="1"/>
  <c r="G1349" i="16"/>
  <c r="G1348" i="16" s="1"/>
  <c r="S1347" i="16"/>
  <c r="O1347" i="16"/>
  <c r="K1347" i="16"/>
  <c r="G1347" i="16"/>
  <c r="S1346" i="16"/>
  <c r="O1346" i="16"/>
  <c r="K1346" i="16"/>
  <c r="G1346" i="16"/>
  <c r="S1345" i="16"/>
  <c r="O1345" i="16"/>
  <c r="K1345" i="16"/>
  <c r="G1345" i="16"/>
  <c r="S1344" i="16"/>
  <c r="O1344" i="16"/>
  <c r="K1344" i="16"/>
  <c r="G1344" i="16"/>
  <c r="S1343" i="16"/>
  <c r="O1343" i="16"/>
  <c r="K1343" i="16"/>
  <c r="G1343" i="16"/>
  <c r="S1342" i="16"/>
  <c r="O1342" i="16"/>
  <c r="K1342" i="16"/>
  <c r="G1342" i="16"/>
  <c r="S1285" i="16"/>
  <c r="O1285" i="16"/>
  <c r="K1285" i="16"/>
  <c r="G1285" i="16"/>
  <c r="S1284" i="16"/>
  <c r="O1284" i="16"/>
  <c r="K1284" i="16"/>
  <c r="G1284" i="16"/>
  <c r="S1283" i="16"/>
  <c r="O1283" i="16"/>
  <c r="K1283" i="16"/>
  <c r="G1283" i="16"/>
  <c r="S1282" i="16"/>
  <c r="O1282" i="16"/>
  <c r="K1282" i="16"/>
  <c r="G1282" i="16"/>
  <c r="S1281" i="16"/>
  <c r="O1281" i="16"/>
  <c r="K1281" i="16"/>
  <c r="G1281" i="16"/>
  <c r="S1280" i="16"/>
  <c r="O1280" i="16"/>
  <c r="K1280" i="16"/>
  <c r="G1280" i="16"/>
  <c r="S1278" i="16"/>
  <c r="O1278" i="16"/>
  <c r="K1278" i="16"/>
  <c r="G1278" i="16"/>
  <c r="S1277" i="16"/>
  <c r="O1277" i="16"/>
  <c r="K1277" i="16"/>
  <c r="G1277" i="16"/>
  <c r="S1276" i="16"/>
  <c r="O1276" i="16"/>
  <c r="K1276" i="16"/>
  <c r="G1276" i="16"/>
  <c r="S1275" i="16"/>
  <c r="O1275" i="16"/>
  <c r="K1275" i="16"/>
  <c r="G1275" i="16"/>
  <c r="S1274" i="16"/>
  <c r="O1274" i="16"/>
  <c r="K1274" i="16"/>
  <c r="G1274" i="16"/>
  <c r="S1273" i="16"/>
  <c r="O1273" i="16"/>
  <c r="K1273" i="16"/>
  <c r="G1273" i="16"/>
  <c r="S1271" i="16"/>
  <c r="O1271" i="16"/>
  <c r="K1271" i="16"/>
  <c r="G1271" i="16"/>
  <c r="S1270" i="16"/>
  <c r="O1270" i="16"/>
  <c r="K1270" i="16"/>
  <c r="G1270" i="16"/>
  <c r="S1269" i="16"/>
  <c r="O1269" i="16"/>
  <c r="K1269" i="16"/>
  <c r="G1269" i="16"/>
  <c r="S1266" i="16"/>
  <c r="O1266" i="16"/>
  <c r="K1266" i="16"/>
  <c r="G1266" i="16"/>
  <c r="S1265" i="16"/>
  <c r="O1265" i="16"/>
  <c r="K1265" i="16"/>
  <c r="G1265" i="16"/>
  <c r="S1263" i="16"/>
  <c r="S1262" i="16" s="1"/>
  <c r="O1263" i="16"/>
  <c r="O1262" i="16" s="1"/>
  <c r="K1263" i="16"/>
  <c r="K1262" i="16" s="1"/>
  <c r="G1263" i="16"/>
  <c r="G1262" i="16" s="1"/>
  <c r="S1261" i="16"/>
  <c r="O1261" i="16"/>
  <c r="K1261" i="16"/>
  <c r="G1261" i="16"/>
  <c r="S1260" i="16"/>
  <c r="O1260" i="16"/>
  <c r="K1260" i="16"/>
  <c r="G1260" i="16"/>
  <c r="R1257" i="16"/>
  <c r="S1257" i="16" s="1"/>
  <c r="S1256" i="16" s="1"/>
  <c r="N1257" i="16"/>
  <c r="O1257" i="16" s="1"/>
  <c r="O1256" i="16" s="1"/>
  <c r="J1257" i="16"/>
  <c r="K1257" i="16" s="1"/>
  <c r="K1256" i="16" s="1"/>
  <c r="F1257" i="16"/>
  <c r="G1257" i="16" s="1"/>
  <c r="G1256" i="16" s="1"/>
  <c r="S1255" i="16"/>
  <c r="S1254" i="16" s="1"/>
  <c r="O1255" i="16"/>
  <c r="K1255" i="16"/>
  <c r="K1254" i="16" s="1"/>
  <c r="G1255" i="16"/>
  <c r="G1254" i="16" s="1"/>
  <c r="S1253" i="16"/>
  <c r="S1252" i="16" s="1"/>
  <c r="O1253" i="16"/>
  <c r="O1252" i="16" s="1"/>
  <c r="K1253" i="16"/>
  <c r="K1252" i="16" s="1"/>
  <c r="G1253" i="16"/>
  <c r="G1252" i="16" s="1"/>
  <c r="S1250" i="16"/>
  <c r="O1250" i="16"/>
  <c r="K1250" i="16"/>
  <c r="K1249" i="16" s="1"/>
  <c r="K1248" i="16" s="1"/>
  <c r="G1250" i="16"/>
  <c r="G1249" i="16" s="1"/>
  <c r="G1248" i="16" s="1"/>
  <c r="S1247" i="16"/>
  <c r="O1247" i="16"/>
  <c r="O1246" i="16" s="1"/>
  <c r="O1245" i="16" s="1"/>
  <c r="K1247" i="16"/>
  <c r="K1246" i="16" s="1"/>
  <c r="K1245" i="16" s="1"/>
  <c r="G1247" i="16"/>
  <c r="G1246" i="16" s="1"/>
  <c r="G1245" i="16" s="1"/>
  <c r="S1244" i="16"/>
  <c r="O1244" i="16"/>
  <c r="O1243" i="16" s="1"/>
  <c r="K1244" i="16"/>
  <c r="K1243" i="16" s="1"/>
  <c r="K1242" i="16" s="1"/>
  <c r="G1244" i="16"/>
  <c r="G1243" i="16" s="1"/>
  <c r="G1242" i="16" s="1"/>
  <c r="S1241" i="16"/>
  <c r="O1241" i="16"/>
  <c r="O1240" i="16" s="1"/>
  <c r="O1239" i="16" s="1"/>
  <c r="K1241" i="16"/>
  <c r="K1240" i="16" s="1"/>
  <c r="K1239" i="16" s="1"/>
  <c r="G1241" i="16"/>
  <c r="G1240" i="16" s="1"/>
  <c r="G1239" i="16" s="1"/>
  <c r="S1238" i="16"/>
  <c r="O1238" i="16"/>
  <c r="K1238" i="16"/>
  <c r="K1237" i="16" s="1"/>
  <c r="K1236" i="16" s="1"/>
  <c r="G1238" i="16"/>
  <c r="G1237" i="16" s="1"/>
  <c r="G1236" i="16" s="1"/>
  <c r="S1235" i="16"/>
  <c r="S1234" i="16" s="1"/>
  <c r="O1235" i="16"/>
  <c r="O1234" i="16" s="1"/>
  <c r="K1235" i="16"/>
  <c r="K1234" i="16" s="1"/>
  <c r="G1235" i="16"/>
  <c r="G1234" i="16" s="1"/>
  <c r="S1233" i="16"/>
  <c r="O1233" i="16"/>
  <c r="K1233" i="16"/>
  <c r="G1233" i="16"/>
  <c r="S1232" i="16"/>
  <c r="O1232" i="16"/>
  <c r="K1232" i="16"/>
  <c r="G1232" i="16"/>
  <c r="S1229" i="16"/>
  <c r="O1229" i="16"/>
  <c r="K1229" i="16"/>
  <c r="G1229" i="16"/>
  <c r="S1228" i="16"/>
  <c r="O1228" i="16"/>
  <c r="K1228" i="16"/>
  <c r="G1228" i="16"/>
  <c r="S1225" i="16"/>
  <c r="O1225" i="16"/>
  <c r="K1225" i="16"/>
  <c r="G1225" i="16"/>
  <c r="S1224" i="16"/>
  <c r="O1224" i="16"/>
  <c r="K1224" i="16"/>
  <c r="G1224" i="16"/>
  <c r="S1223" i="16"/>
  <c r="O1223" i="16"/>
  <c r="K1223" i="16"/>
  <c r="G1223" i="16"/>
  <c r="S1222" i="16"/>
  <c r="O1222" i="16"/>
  <c r="K1222" i="16"/>
  <c r="G1222" i="16"/>
  <c r="S1220" i="16"/>
  <c r="S1219" i="16" s="1"/>
  <c r="O1220" i="16"/>
  <c r="O1219" i="16" s="1"/>
  <c r="K1220" i="16"/>
  <c r="K1219" i="16" s="1"/>
  <c r="G1220" i="16"/>
  <c r="G1219" i="16" s="1"/>
  <c r="S1217" i="16"/>
  <c r="S1216" i="16" s="1"/>
  <c r="O1217" i="16"/>
  <c r="O1216" i="16" s="1"/>
  <c r="K1217" i="16"/>
  <c r="K1216" i="16" s="1"/>
  <c r="G1217" i="16"/>
  <c r="G1216" i="16" s="1"/>
  <c r="S1215" i="16"/>
  <c r="S1214" i="16" s="1"/>
  <c r="O1215" i="16"/>
  <c r="O1214" i="16" s="1"/>
  <c r="K1215" i="16"/>
  <c r="K1214" i="16" s="1"/>
  <c r="G1215" i="16"/>
  <c r="G1214" i="16" s="1"/>
  <c r="S1213" i="16"/>
  <c r="O1213" i="16"/>
  <c r="K1213" i="16"/>
  <c r="G1213" i="16"/>
  <c r="S1212" i="16"/>
  <c r="O1212" i="16"/>
  <c r="K1212" i="16"/>
  <c r="G1212" i="16"/>
  <c r="S1210" i="16"/>
  <c r="O1210" i="16"/>
  <c r="K1210" i="16"/>
  <c r="G1210" i="16"/>
  <c r="S1209" i="16"/>
  <c r="O1209" i="16"/>
  <c r="K1209" i="16"/>
  <c r="G1209" i="16"/>
  <c r="S1206" i="16"/>
  <c r="O1206" i="16"/>
  <c r="K1206" i="16"/>
  <c r="G1206" i="16"/>
  <c r="S1205" i="16"/>
  <c r="O1205" i="16"/>
  <c r="K1205" i="16"/>
  <c r="G1205" i="16"/>
  <c r="S1204" i="16"/>
  <c r="O1204" i="16"/>
  <c r="K1204" i="16"/>
  <c r="G1204" i="16"/>
  <c r="S1203" i="16"/>
  <c r="O1203" i="16"/>
  <c r="K1203" i="16"/>
  <c r="G1203" i="16"/>
  <c r="S1201" i="16"/>
  <c r="S1200" i="16" s="1"/>
  <c r="O1201" i="16"/>
  <c r="O1200" i="16" s="1"/>
  <c r="K1201" i="16"/>
  <c r="K1200" i="16" s="1"/>
  <c r="G1201" i="16"/>
  <c r="G1200" i="16" s="1"/>
  <c r="S1198" i="16"/>
  <c r="O1198" i="16"/>
  <c r="K1198" i="16"/>
  <c r="G1198" i="16"/>
  <c r="S1197" i="16"/>
  <c r="O1197" i="16"/>
  <c r="K1197" i="16"/>
  <c r="G1197" i="16"/>
  <c r="S1196" i="16"/>
  <c r="O1196" i="16"/>
  <c r="K1196" i="16"/>
  <c r="G1196" i="16"/>
  <c r="S1194" i="16"/>
  <c r="S1193" i="16" s="1"/>
  <c r="O1194" i="16"/>
  <c r="O1193" i="16" s="1"/>
  <c r="K1194" i="16"/>
  <c r="K1193" i="16" s="1"/>
  <c r="G1194" i="16"/>
  <c r="G1193" i="16" s="1"/>
  <c r="S1192" i="16"/>
  <c r="S1191" i="16" s="1"/>
  <c r="O1192" i="16"/>
  <c r="O1191" i="16" s="1"/>
  <c r="K1192" i="16"/>
  <c r="K1191" i="16" s="1"/>
  <c r="G1192" i="16"/>
  <c r="G1191" i="16" s="1"/>
  <c r="S1190" i="16"/>
  <c r="O1190" i="16"/>
  <c r="K1190" i="16"/>
  <c r="G1190" i="16"/>
  <c r="S1189" i="16"/>
  <c r="O1189" i="16"/>
  <c r="K1189" i="16"/>
  <c r="G1189" i="16"/>
  <c r="S1188" i="16"/>
  <c r="O1188" i="16"/>
  <c r="K1188" i="16"/>
  <c r="G1188" i="16"/>
  <c r="S1185" i="16"/>
  <c r="O1185" i="16"/>
  <c r="K1185" i="16"/>
  <c r="G1185" i="16"/>
  <c r="S1184" i="16"/>
  <c r="O1184" i="16"/>
  <c r="K1184" i="16"/>
  <c r="G1184" i="16"/>
  <c r="S1183" i="16"/>
  <c r="O1183" i="16"/>
  <c r="K1183" i="16"/>
  <c r="G1183" i="16"/>
  <c r="S1181" i="16"/>
  <c r="S1180" i="16" s="1"/>
  <c r="O1181" i="16"/>
  <c r="O1180" i="16" s="1"/>
  <c r="K1181" i="16"/>
  <c r="K1180" i="16" s="1"/>
  <c r="G1181" i="16"/>
  <c r="G1180" i="16" s="1"/>
  <c r="S1179" i="16"/>
  <c r="O1179" i="16"/>
  <c r="K1179" i="16"/>
  <c r="G1179" i="16"/>
  <c r="S1178" i="16"/>
  <c r="O1178" i="16"/>
  <c r="K1178" i="16"/>
  <c r="G1178" i="16"/>
  <c r="S1177" i="16"/>
  <c r="O1177" i="16"/>
  <c r="K1177" i="16"/>
  <c r="G1177" i="16"/>
  <c r="S1176" i="16"/>
  <c r="O1176" i="16"/>
  <c r="K1176" i="16"/>
  <c r="G1176" i="16"/>
  <c r="S1173" i="16"/>
  <c r="O1173" i="16"/>
  <c r="K1173" i="16"/>
  <c r="G1173" i="16"/>
  <c r="S1172" i="16"/>
  <c r="O1172" i="16"/>
  <c r="K1172" i="16"/>
  <c r="G1172" i="16"/>
  <c r="S1171" i="16"/>
  <c r="O1171" i="16"/>
  <c r="K1171" i="16"/>
  <c r="G1171" i="16"/>
  <c r="S1169" i="16"/>
  <c r="O1169" i="16"/>
  <c r="K1169" i="16"/>
  <c r="G1169" i="16"/>
  <c r="S1168" i="16"/>
  <c r="O1168" i="16"/>
  <c r="K1168" i="16"/>
  <c r="G1168" i="16"/>
  <c r="S1165" i="16"/>
  <c r="O1165" i="16"/>
  <c r="K1165" i="16"/>
  <c r="G1165" i="16"/>
  <c r="S1164" i="16"/>
  <c r="O1164" i="16"/>
  <c r="K1164" i="16"/>
  <c r="G1164" i="16"/>
  <c r="S1163" i="16"/>
  <c r="O1163" i="16"/>
  <c r="K1163" i="16"/>
  <c r="G1163" i="16"/>
  <c r="S1162" i="16"/>
  <c r="O1162" i="16"/>
  <c r="K1162" i="16"/>
  <c r="G1162" i="16"/>
  <c r="S1160" i="16"/>
  <c r="O1160" i="16"/>
  <c r="K1160" i="16"/>
  <c r="G1160" i="16"/>
  <c r="S1159" i="16"/>
  <c r="O1159" i="16"/>
  <c r="K1159" i="16"/>
  <c r="G1159" i="16"/>
  <c r="S1158" i="16"/>
  <c r="L1158" i="16"/>
  <c r="O1158" i="16" s="1"/>
  <c r="H1158" i="16"/>
  <c r="K1158" i="16" s="1"/>
  <c r="D1158" i="16"/>
  <c r="G1158" i="16" s="1"/>
  <c r="S1157" i="16"/>
  <c r="L1157" i="16"/>
  <c r="O1157" i="16" s="1"/>
  <c r="H1157" i="16"/>
  <c r="K1157" i="16" s="1"/>
  <c r="D1157" i="16"/>
  <c r="G1157" i="16" s="1"/>
  <c r="S1156" i="16"/>
  <c r="O1156" i="16"/>
  <c r="K1156" i="16"/>
  <c r="G1156" i="16"/>
  <c r="S1155" i="16"/>
  <c r="O1155" i="16"/>
  <c r="K1155" i="16"/>
  <c r="G1155" i="16"/>
  <c r="L1152" i="16"/>
  <c r="H1152" i="16"/>
  <c r="D1152" i="16"/>
  <c r="S1150" i="16"/>
  <c r="L1150" i="16"/>
  <c r="O1150" i="16" s="1"/>
  <c r="K1150" i="16"/>
  <c r="D1150" i="16"/>
  <c r="G1150" i="16" s="1"/>
  <c r="S1149" i="16"/>
  <c r="L1149" i="16"/>
  <c r="O1149" i="16" s="1"/>
  <c r="K1149" i="16"/>
  <c r="D1149" i="16"/>
  <c r="G1149" i="16" s="1"/>
  <c r="S1148" i="16"/>
  <c r="O1148" i="16"/>
  <c r="K1148" i="16"/>
  <c r="G1148" i="16"/>
  <c r="S1147" i="16"/>
  <c r="O1147" i="16"/>
  <c r="K1147" i="16"/>
  <c r="G1147" i="16"/>
  <c r="S1146" i="16"/>
  <c r="L1146" i="16"/>
  <c r="O1146" i="16" s="1"/>
  <c r="K1146" i="16"/>
  <c r="D1146" i="16"/>
  <c r="G1146" i="16" s="1"/>
  <c r="S1145" i="16"/>
  <c r="L1145" i="16"/>
  <c r="O1145" i="16" s="1"/>
  <c r="K1145" i="16"/>
  <c r="D1145" i="16"/>
  <c r="G1145" i="16" s="1"/>
  <c r="S1144" i="16"/>
  <c r="L1144" i="16"/>
  <c r="O1144" i="16" s="1"/>
  <c r="K1144" i="16"/>
  <c r="D1144" i="16"/>
  <c r="G1144" i="16" s="1"/>
  <c r="S1143" i="16"/>
  <c r="O1143" i="16"/>
  <c r="K1143" i="16"/>
  <c r="G1143" i="16"/>
  <c r="S1141" i="16"/>
  <c r="O1141" i="16"/>
  <c r="K1141" i="16"/>
  <c r="G1141" i="16"/>
  <c r="S1140" i="16"/>
  <c r="O1140" i="16"/>
  <c r="K1140" i="16"/>
  <c r="G1140" i="16"/>
  <c r="S1139" i="16"/>
  <c r="O1139" i="16"/>
  <c r="K1139" i="16"/>
  <c r="G1139" i="16"/>
  <c r="S1136" i="16"/>
  <c r="L1136" i="16"/>
  <c r="O1136" i="16" s="1"/>
  <c r="H1136" i="16"/>
  <c r="K1136" i="16" s="1"/>
  <c r="D1136" i="16"/>
  <c r="G1136" i="16" s="1"/>
  <c r="S1135" i="16"/>
  <c r="L1135" i="16"/>
  <c r="O1135" i="16" s="1"/>
  <c r="H1135" i="16"/>
  <c r="K1135" i="16" s="1"/>
  <c r="D1135" i="16"/>
  <c r="G1135" i="16" s="1"/>
  <c r="S1134" i="16"/>
  <c r="L1134" i="16"/>
  <c r="O1134" i="16" s="1"/>
  <c r="H1134" i="16"/>
  <c r="K1134" i="16" s="1"/>
  <c r="D1134" i="16"/>
  <c r="G1134" i="16" s="1"/>
  <c r="S1133" i="16"/>
  <c r="L1133" i="16"/>
  <c r="O1133" i="16" s="1"/>
  <c r="H1133" i="16"/>
  <c r="K1133" i="16" s="1"/>
  <c r="D1133" i="16"/>
  <c r="G1133" i="16" s="1"/>
  <c r="S1132" i="16"/>
  <c r="O1132" i="16"/>
  <c r="K1132" i="16"/>
  <c r="G1132" i="16"/>
  <c r="S1130" i="16"/>
  <c r="O1130" i="16"/>
  <c r="K1130" i="16"/>
  <c r="G1130" i="16"/>
  <c r="S1129" i="16"/>
  <c r="O1129" i="16"/>
  <c r="K1129" i="16"/>
  <c r="G1129" i="16"/>
  <c r="S1128" i="16"/>
  <c r="O1128" i="16"/>
  <c r="K1128" i="16"/>
  <c r="G1128" i="16"/>
  <c r="S1125" i="16"/>
  <c r="L1125" i="16"/>
  <c r="O1125" i="16" s="1"/>
  <c r="H1125" i="16"/>
  <c r="K1125" i="16" s="1"/>
  <c r="D1125" i="16"/>
  <c r="G1125" i="16" s="1"/>
  <c r="S1124" i="16"/>
  <c r="L1124" i="16"/>
  <c r="O1124" i="16" s="1"/>
  <c r="H1124" i="16"/>
  <c r="K1124" i="16" s="1"/>
  <c r="D1124" i="16"/>
  <c r="G1124" i="16" s="1"/>
  <c r="S1123" i="16"/>
  <c r="L1123" i="16"/>
  <c r="O1123" i="16" s="1"/>
  <c r="H1123" i="16"/>
  <c r="K1123" i="16" s="1"/>
  <c r="D1123" i="16"/>
  <c r="G1123" i="16" s="1"/>
  <c r="S1122" i="16"/>
  <c r="L1122" i="16"/>
  <c r="O1122" i="16" s="1"/>
  <c r="H1122" i="16"/>
  <c r="K1122" i="16" s="1"/>
  <c r="D1122" i="16"/>
  <c r="G1122" i="16" s="1"/>
  <c r="S1121" i="16"/>
  <c r="O1121" i="16"/>
  <c r="K1121" i="16"/>
  <c r="G1121" i="16"/>
  <c r="S1119" i="16"/>
  <c r="O1119" i="16"/>
  <c r="K1119" i="16"/>
  <c r="G1119" i="16"/>
  <c r="S1118" i="16"/>
  <c r="O1118" i="16"/>
  <c r="K1118" i="16"/>
  <c r="G1118" i="16"/>
  <c r="S1117" i="16"/>
  <c r="O1117" i="16"/>
  <c r="K1117" i="16"/>
  <c r="G1117" i="16"/>
  <c r="S1114" i="16"/>
  <c r="O1114" i="16"/>
  <c r="S1113" i="16"/>
  <c r="L1113" i="16"/>
  <c r="O1113" i="16" s="1"/>
  <c r="H1113" i="16"/>
  <c r="K1113" i="16" s="1"/>
  <c r="D1113" i="16"/>
  <c r="S1112" i="16"/>
  <c r="L1112" i="16"/>
  <c r="O1112" i="16" s="1"/>
  <c r="H1112" i="16"/>
  <c r="K1112" i="16" s="1"/>
  <c r="D1112" i="16"/>
  <c r="G1112" i="16" s="1"/>
  <c r="S1109" i="16"/>
  <c r="O1109" i="16"/>
  <c r="K1109" i="16"/>
  <c r="G1109" i="16"/>
  <c r="S1108" i="16"/>
  <c r="L1108" i="16"/>
  <c r="O1108" i="16" s="1"/>
  <c r="H1108" i="16"/>
  <c r="K1108" i="16" s="1"/>
  <c r="D1108" i="16"/>
  <c r="G1108" i="16" s="1"/>
  <c r="S1107" i="16"/>
  <c r="L1107" i="16"/>
  <c r="O1107" i="16" s="1"/>
  <c r="H1107" i="16"/>
  <c r="K1107" i="16" s="1"/>
  <c r="D1107" i="16"/>
  <c r="G1107" i="16" s="1"/>
  <c r="S1104" i="16"/>
  <c r="O1104" i="16"/>
  <c r="K1104" i="16"/>
  <c r="G1104" i="16"/>
  <c r="S1103" i="16"/>
  <c r="L1103" i="16"/>
  <c r="O1103" i="16" s="1"/>
  <c r="H1103" i="16"/>
  <c r="K1103" i="16" s="1"/>
  <c r="D1103" i="16"/>
  <c r="G1103" i="16" s="1"/>
  <c r="S1102" i="16"/>
  <c r="L1102" i="16"/>
  <c r="O1102" i="16" s="1"/>
  <c r="H1102" i="16"/>
  <c r="K1102" i="16" s="1"/>
  <c r="D1102" i="16"/>
  <c r="G1102" i="16" s="1"/>
  <c r="S1099" i="16"/>
  <c r="O1099" i="16"/>
  <c r="K1099" i="16"/>
  <c r="G1099" i="16"/>
  <c r="S1098" i="16"/>
  <c r="L1098" i="16"/>
  <c r="O1098" i="16" s="1"/>
  <c r="H1098" i="16"/>
  <c r="K1098" i="16" s="1"/>
  <c r="D1098" i="16"/>
  <c r="G1098" i="16" s="1"/>
  <c r="S1097" i="16"/>
  <c r="L1097" i="16"/>
  <c r="O1097" i="16" s="1"/>
  <c r="H1097" i="16"/>
  <c r="K1097" i="16" s="1"/>
  <c r="D1097" i="16"/>
  <c r="G1097" i="16" s="1"/>
  <c r="S1094" i="16"/>
  <c r="O1094" i="16"/>
  <c r="S1093" i="16"/>
  <c r="L1093" i="16"/>
  <c r="O1093" i="16" s="1"/>
  <c r="H1093" i="16"/>
  <c r="D1093" i="16"/>
  <c r="D1094" i="16" s="1"/>
  <c r="G1094" i="16" s="1"/>
  <c r="S1092" i="16"/>
  <c r="L1092" i="16"/>
  <c r="O1092" i="16" s="1"/>
  <c r="H1092" i="16"/>
  <c r="K1092" i="16" s="1"/>
  <c r="D1092" i="16"/>
  <c r="G1092" i="16" s="1"/>
  <c r="S1089" i="16"/>
  <c r="O1089" i="16"/>
  <c r="K1089" i="16"/>
  <c r="G1089" i="16"/>
  <c r="S1088" i="16"/>
  <c r="L1088" i="16"/>
  <c r="O1088" i="16" s="1"/>
  <c r="H1088" i="16"/>
  <c r="K1088" i="16" s="1"/>
  <c r="D1088" i="16"/>
  <c r="G1088" i="16" s="1"/>
  <c r="S1087" i="16"/>
  <c r="L1087" i="16"/>
  <c r="O1087" i="16" s="1"/>
  <c r="H1087" i="16"/>
  <c r="K1087" i="16" s="1"/>
  <c r="D1087" i="16"/>
  <c r="G1087" i="16" s="1"/>
  <c r="S1084" i="16"/>
  <c r="O1084" i="16"/>
  <c r="K1084" i="16"/>
  <c r="G1084" i="16"/>
  <c r="S1083" i="16"/>
  <c r="L1083" i="16"/>
  <c r="O1083" i="16" s="1"/>
  <c r="H1083" i="16"/>
  <c r="K1083" i="16" s="1"/>
  <c r="D1083" i="16"/>
  <c r="G1083" i="16" s="1"/>
  <c r="S1082" i="16"/>
  <c r="L1082" i="16"/>
  <c r="O1082" i="16" s="1"/>
  <c r="H1082" i="16"/>
  <c r="K1082" i="16" s="1"/>
  <c r="D1082" i="16"/>
  <c r="G1082" i="16" s="1"/>
  <c r="S1079" i="16"/>
  <c r="O1079" i="16"/>
  <c r="K1079" i="16"/>
  <c r="G1079" i="16"/>
  <c r="S1078" i="16"/>
  <c r="L1078" i="16"/>
  <c r="O1078" i="16" s="1"/>
  <c r="H1078" i="16"/>
  <c r="K1078" i="16" s="1"/>
  <c r="D1078" i="16"/>
  <c r="G1078" i="16" s="1"/>
  <c r="S1077" i="16"/>
  <c r="L1077" i="16"/>
  <c r="O1077" i="16" s="1"/>
  <c r="H1077" i="16"/>
  <c r="K1077" i="16" s="1"/>
  <c r="D1077" i="16"/>
  <c r="G1077" i="16" s="1"/>
  <c r="S1074" i="16"/>
  <c r="O1074" i="16"/>
  <c r="S1073" i="16"/>
  <c r="L1073" i="16"/>
  <c r="O1073" i="16" s="1"/>
  <c r="H1073" i="16"/>
  <c r="K1073" i="16" s="1"/>
  <c r="D1073" i="16"/>
  <c r="S1072" i="16"/>
  <c r="L1072" i="16"/>
  <c r="O1072" i="16" s="1"/>
  <c r="H1072" i="16"/>
  <c r="K1072" i="16" s="1"/>
  <c r="D1072" i="16"/>
  <c r="G1072" i="16" s="1"/>
  <c r="S1069" i="16"/>
  <c r="O1069" i="16"/>
  <c r="K1069" i="16"/>
  <c r="G1069" i="16"/>
  <c r="S1068" i="16"/>
  <c r="L1068" i="16"/>
  <c r="O1068" i="16" s="1"/>
  <c r="H1068" i="16"/>
  <c r="K1068" i="16" s="1"/>
  <c r="D1068" i="16"/>
  <c r="G1068" i="16" s="1"/>
  <c r="S1067" i="16"/>
  <c r="L1067" i="16"/>
  <c r="O1067" i="16" s="1"/>
  <c r="H1067" i="16"/>
  <c r="K1067" i="16" s="1"/>
  <c r="D1067" i="16"/>
  <c r="G1067" i="16" s="1"/>
  <c r="S1064" i="16"/>
  <c r="O1064" i="16"/>
  <c r="K1064" i="16"/>
  <c r="G1064" i="16"/>
  <c r="S1063" i="16"/>
  <c r="L1063" i="16"/>
  <c r="O1063" i="16" s="1"/>
  <c r="H1063" i="16"/>
  <c r="K1063" i="16" s="1"/>
  <c r="D1063" i="16"/>
  <c r="G1063" i="16" s="1"/>
  <c r="S1062" i="16"/>
  <c r="L1062" i="16"/>
  <c r="O1062" i="16" s="1"/>
  <c r="H1062" i="16"/>
  <c r="K1062" i="16" s="1"/>
  <c r="D1062" i="16"/>
  <c r="G1062" i="16" s="1"/>
  <c r="S1059" i="16"/>
  <c r="O1059" i="16"/>
  <c r="K1059" i="16"/>
  <c r="G1059" i="16"/>
  <c r="S1058" i="16"/>
  <c r="L1058" i="16"/>
  <c r="O1058" i="16" s="1"/>
  <c r="H1058" i="16"/>
  <c r="K1058" i="16" s="1"/>
  <c r="D1058" i="16"/>
  <c r="G1058" i="16" s="1"/>
  <c r="S1057" i="16"/>
  <c r="L1057" i="16"/>
  <c r="O1057" i="16" s="1"/>
  <c r="H1057" i="16"/>
  <c r="K1057" i="16" s="1"/>
  <c r="D1057" i="16"/>
  <c r="G1057" i="16" s="1"/>
  <c r="S1054" i="16"/>
  <c r="O1054" i="16"/>
  <c r="H1054" i="16"/>
  <c r="K1054" i="16" s="1"/>
  <c r="D1054" i="16"/>
  <c r="G1054" i="16" s="1"/>
  <c r="S1053" i="16"/>
  <c r="L1053" i="16"/>
  <c r="O1053" i="16" s="1"/>
  <c r="H1053" i="16"/>
  <c r="K1053" i="16" s="1"/>
  <c r="D1053" i="16"/>
  <c r="G1053" i="16" s="1"/>
  <c r="S1052" i="16"/>
  <c r="L1052" i="16"/>
  <c r="O1052" i="16" s="1"/>
  <c r="H1052" i="16"/>
  <c r="K1052" i="16" s="1"/>
  <c r="D1052" i="16"/>
  <c r="G1052" i="16" s="1"/>
  <c r="S1049" i="16"/>
  <c r="O1049" i="16"/>
  <c r="K1049" i="16"/>
  <c r="G1049" i="16"/>
  <c r="S1048" i="16"/>
  <c r="L1048" i="16"/>
  <c r="O1048" i="16" s="1"/>
  <c r="H1048" i="16"/>
  <c r="K1048" i="16" s="1"/>
  <c r="D1048" i="16"/>
  <c r="G1048" i="16" s="1"/>
  <c r="S1047" i="16"/>
  <c r="L1047" i="16"/>
  <c r="O1047" i="16" s="1"/>
  <c r="H1047" i="16"/>
  <c r="K1047" i="16" s="1"/>
  <c r="D1047" i="16"/>
  <c r="G1047" i="16" s="1"/>
  <c r="S1044" i="16"/>
  <c r="O1044" i="16"/>
  <c r="K1044" i="16"/>
  <c r="G1044" i="16"/>
  <c r="S1043" i="16"/>
  <c r="L1043" i="16"/>
  <c r="O1043" i="16" s="1"/>
  <c r="H1043" i="16"/>
  <c r="K1043" i="16" s="1"/>
  <c r="D1043" i="16"/>
  <c r="G1043" i="16" s="1"/>
  <c r="S1042" i="16"/>
  <c r="L1042" i="16"/>
  <c r="O1042" i="16" s="1"/>
  <c r="H1042" i="16"/>
  <c r="K1042" i="16" s="1"/>
  <c r="D1042" i="16"/>
  <c r="G1042" i="16" s="1"/>
  <c r="S1039" i="16"/>
  <c r="O1039" i="16"/>
  <c r="K1039" i="16"/>
  <c r="G1039" i="16"/>
  <c r="S1038" i="16"/>
  <c r="L1038" i="16"/>
  <c r="O1038" i="16" s="1"/>
  <c r="H1038" i="16"/>
  <c r="K1038" i="16" s="1"/>
  <c r="D1038" i="16"/>
  <c r="G1038" i="16" s="1"/>
  <c r="S1037" i="16"/>
  <c r="L1037" i="16"/>
  <c r="O1037" i="16" s="1"/>
  <c r="H1037" i="16"/>
  <c r="K1037" i="16" s="1"/>
  <c r="D1037" i="16"/>
  <c r="G1037" i="16" s="1"/>
  <c r="S1034" i="16"/>
  <c r="O1034" i="16"/>
  <c r="K1034" i="16"/>
  <c r="G1034" i="16"/>
  <c r="S1033" i="16"/>
  <c r="L1033" i="16"/>
  <c r="O1033" i="16" s="1"/>
  <c r="H1033" i="16"/>
  <c r="K1033" i="16" s="1"/>
  <c r="D1033" i="16"/>
  <c r="G1033" i="16" s="1"/>
  <c r="S1032" i="16"/>
  <c r="L1032" i="16"/>
  <c r="O1032" i="16" s="1"/>
  <c r="H1032" i="16"/>
  <c r="K1032" i="16" s="1"/>
  <c r="D1032" i="16"/>
  <c r="G1032" i="16" s="1"/>
  <c r="S1029" i="16"/>
  <c r="O1029" i="16"/>
  <c r="K1029" i="16"/>
  <c r="G1029" i="16"/>
  <c r="S1028" i="16"/>
  <c r="L1028" i="16"/>
  <c r="O1028" i="16" s="1"/>
  <c r="H1028" i="16"/>
  <c r="K1028" i="16" s="1"/>
  <c r="D1028" i="16"/>
  <c r="G1028" i="16" s="1"/>
  <c r="S1027" i="16"/>
  <c r="L1027" i="16"/>
  <c r="O1027" i="16" s="1"/>
  <c r="H1027" i="16"/>
  <c r="K1027" i="16" s="1"/>
  <c r="D1027" i="16"/>
  <c r="G1027" i="16" s="1"/>
  <c r="S1024" i="16"/>
  <c r="O1024" i="16"/>
  <c r="K1024" i="16"/>
  <c r="G1024" i="16"/>
  <c r="S1023" i="16"/>
  <c r="L1023" i="16"/>
  <c r="O1023" i="16" s="1"/>
  <c r="H1023" i="16"/>
  <c r="K1023" i="16" s="1"/>
  <c r="D1023" i="16"/>
  <c r="G1023" i="16" s="1"/>
  <c r="S1022" i="16"/>
  <c r="L1022" i="16"/>
  <c r="O1022" i="16" s="1"/>
  <c r="H1022" i="16"/>
  <c r="K1022" i="16" s="1"/>
  <c r="D1022" i="16"/>
  <c r="G1022" i="16" s="1"/>
  <c r="S1019" i="16"/>
  <c r="O1019" i="16"/>
  <c r="K1019" i="16"/>
  <c r="G1019" i="16"/>
  <c r="S1018" i="16"/>
  <c r="L1018" i="16"/>
  <c r="O1018" i="16" s="1"/>
  <c r="H1018" i="16"/>
  <c r="K1018" i="16" s="1"/>
  <c r="D1018" i="16"/>
  <c r="G1018" i="16" s="1"/>
  <c r="S1017" i="16"/>
  <c r="L1017" i="16"/>
  <c r="O1017" i="16" s="1"/>
  <c r="H1017" i="16"/>
  <c r="K1017" i="16" s="1"/>
  <c r="D1017" i="16"/>
  <c r="G1017" i="16" s="1"/>
  <c r="S1014" i="16"/>
  <c r="L1014" i="16"/>
  <c r="O1014" i="16" s="1"/>
  <c r="H1014" i="16"/>
  <c r="K1014" i="16" s="1"/>
  <c r="D1014" i="16"/>
  <c r="G1014" i="16" s="1"/>
  <c r="S1013" i="16"/>
  <c r="L1013" i="16"/>
  <c r="O1013" i="16" s="1"/>
  <c r="H1013" i="16"/>
  <c r="K1013" i="16" s="1"/>
  <c r="D1013" i="16"/>
  <c r="G1013" i="16" s="1"/>
  <c r="S1012" i="16"/>
  <c r="O1012" i="16"/>
  <c r="K1012" i="16"/>
  <c r="G1012" i="16"/>
  <c r="S1011" i="16"/>
  <c r="O1011" i="16"/>
  <c r="K1011" i="16"/>
  <c r="G1011" i="16"/>
  <c r="S1010" i="16"/>
  <c r="L1010" i="16"/>
  <c r="O1010" i="16" s="1"/>
  <c r="H1010" i="16"/>
  <c r="K1010" i="16" s="1"/>
  <c r="D1010" i="16"/>
  <c r="G1010" i="16" s="1"/>
  <c r="S1009" i="16"/>
  <c r="L1009" i="16"/>
  <c r="O1009" i="16" s="1"/>
  <c r="H1009" i="16"/>
  <c r="K1009" i="16" s="1"/>
  <c r="D1009" i="16"/>
  <c r="G1009" i="16" s="1"/>
  <c r="S1008" i="16"/>
  <c r="L1008" i="16"/>
  <c r="O1008" i="16" s="1"/>
  <c r="H1008" i="16"/>
  <c r="K1008" i="16" s="1"/>
  <c r="D1008" i="16"/>
  <c r="G1008" i="16" s="1"/>
  <c r="S1007" i="16"/>
  <c r="O1007" i="16"/>
  <c r="K1007" i="16"/>
  <c r="G1007" i="16"/>
  <c r="R1005" i="16"/>
  <c r="S1005" i="16" s="1"/>
  <c r="N1005" i="16"/>
  <c r="O1005" i="16" s="1"/>
  <c r="K1005" i="16"/>
  <c r="G1005" i="16"/>
  <c r="S1004" i="16"/>
  <c r="O1004" i="16"/>
  <c r="K1004" i="16"/>
  <c r="G1004" i="16"/>
  <c r="S1003" i="16"/>
  <c r="O1003" i="16"/>
  <c r="K1003" i="16"/>
  <c r="G1003" i="16"/>
  <c r="S1000" i="16"/>
  <c r="L1000" i="16"/>
  <c r="O1000" i="16" s="1"/>
  <c r="H1000" i="16"/>
  <c r="K1000" i="16" s="1"/>
  <c r="D1000" i="16"/>
  <c r="G1000" i="16" s="1"/>
  <c r="S999" i="16"/>
  <c r="L999" i="16"/>
  <c r="O999" i="16" s="1"/>
  <c r="H999" i="16"/>
  <c r="K999" i="16" s="1"/>
  <c r="D999" i="16"/>
  <c r="G999" i="16" s="1"/>
  <c r="S998" i="16"/>
  <c r="O998" i="16"/>
  <c r="K998" i="16"/>
  <c r="G998" i="16"/>
  <c r="S997" i="16"/>
  <c r="O997" i="16"/>
  <c r="K997" i="16"/>
  <c r="G997" i="16"/>
  <c r="S996" i="16"/>
  <c r="L996" i="16"/>
  <c r="O996" i="16" s="1"/>
  <c r="H996" i="16"/>
  <c r="K996" i="16" s="1"/>
  <c r="D996" i="16"/>
  <c r="G996" i="16" s="1"/>
  <c r="S995" i="16"/>
  <c r="L995" i="16"/>
  <c r="O995" i="16" s="1"/>
  <c r="H995" i="16"/>
  <c r="K995" i="16" s="1"/>
  <c r="D995" i="16"/>
  <c r="G995" i="16" s="1"/>
  <c r="S994" i="16"/>
  <c r="L994" i="16"/>
  <c r="O994" i="16" s="1"/>
  <c r="H994" i="16"/>
  <c r="K994" i="16" s="1"/>
  <c r="D994" i="16"/>
  <c r="G994" i="16" s="1"/>
  <c r="S993" i="16"/>
  <c r="O993" i="16"/>
  <c r="K993" i="16"/>
  <c r="G993" i="16"/>
  <c r="S991" i="16"/>
  <c r="O991" i="16"/>
  <c r="K991" i="16"/>
  <c r="G991" i="16"/>
  <c r="S990" i="16"/>
  <c r="O990" i="16"/>
  <c r="K990" i="16"/>
  <c r="G990" i="16"/>
  <c r="S989" i="16"/>
  <c r="O989" i="16"/>
  <c r="K989" i="16"/>
  <c r="G989" i="16"/>
  <c r="S986" i="16"/>
  <c r="L986" i="16"/>
  <c r="O986" i="16" s="1"/>
  <c r="H986" i="16"/>
  <c r="K986" i="16" s="1"/>
  <c r="D986" i="16"/>
  <c r="G986" i="16" s="1"/>
  <c r="S985" i="16"/>
  <c r="O985" i="16"/>
  <c r="K985" i="16"/>
  <c r="G985" i="16"/>
  <c r="S984" i="16"/>
  <c r="O984" i="16"/>
  <c r="K984" i="16"/>
  <c r="G984" i="16"/>
  <c r="S983" i="16"/>
  <c r="L983" i="16"/>
  <c r="O983" i="16" s="1"/>
  <c r="H983" i="16"/>
  <c r="K983" i="16" s="1"/>
  <c r="D983" i="16"/>
  <c r="G983" i="16" s="1"/>
  <c r="S982" i="16"/>
  <c r="L982" i="16"/>
  <c r="O982" i="16" s="1"/>
  <c r="H982" i="16"/>
  <c r="K982" i="16" s="1"/>
  <c r="D982" i="16"/>
  <c r="G982" i="16" s="1"/>
  <c r="S981" i="16"/>
  <c r="O981" i="16"/>
  <c r="K981" i="16"/>
  <c r="G981" i="16"/>
  <c r="S979" i="16"/>
  <c r="O979" i="16"/>
  <c r="K979" i="16"/>
  <c r="G979" i="16"/>
  <c r="S978" i="16"/>
  <c r="O978" i="16"/>
  <c r="K978" i="16"/>
  <c r="G978" i="16"/>
  <c r="S977" i="16"/>
  <c r="O977" i="16"/>
  <c r="K977" i="16"/>
  <c r="G977" i="16"/>
  <c r="S974" i="16"/>
  <c r="L974" i="16"/>
  <c r="O974" i="16" s="1"/>
  <c r="H974" i="16"/>
  <c r="K974" i="16" s="1"/>
  <c r="D974" i="16"/>
  <c r="G974" i="16" s="1"/>
  <c r="S973" i="16"/>
  <c r="O973" i="16"/>
  <c r="K973" i="16"/>
  <c r="G973" i="16"/>
  <c r="S972" i="16"/>
  <c r="O972" i="16"/>
  <c r="K972" i="16"/>
  <c r="G972" i="16"/>
  <c r="S971" i="16"/>
  <c r="O971" i="16"/>
  <c r="K971" i="16"/>
  <c r="G971" i="16"/>
  <c r="S970" i="16"/>
  <c r="L970" i="16"/>
  <c r="O970" i="16" s="1"/>
  <c r="H970" i="16"/>
  <c r="K970" i="16" s="1"/>
  <c r="D970" i="16"/>
  <c r="G970" i="16" s="1"/>
  <c r="S969" i="16"/>
  <c r="L969" i="16"/>
  <c r="O969" i="16" s="1"/>
  <c r="H969" i="16"/>
  <c r="K969" i="16" s="1"/>
  <c r="D969" i="16"/>
  <c r="G969" i="16" s="1"/>
  <c r="S968" i="16"/>
  <c r="O968" i="16"/>
  <c r="K968" i="16"/>
  <c r="G968" i="16"/>
  <c r="S966" i="16"/>
  <c r="O966" i="16"/>
  <c r="K966" i="16"/>
  <c r="G966" i="16"/>
  <c r="S965" i="16"/>
  <c r="O965" i="16"/>
  <c r="K965" i="16"/>
  <c r="G965" i="16"/>
  <c r="S964" i="16"/>
  <c r="O964" i="16"/>
  <c r="K964" i="16"/>
  <c r="G964" i="16"/>
  <c r="R961" i="16"/>
  <c r="N961" i="16"/>
  <c r="L961" i="16"/>
  <c r="J961" i="16"/>
  <c r="H961" i="16"/>
  <c r="F961" i="16"/>
  <c r="D961" i="16"/>
  <c r="S960" i="16"/>
  <c r="L960" i="16"/>
  <c r="O960" i="16" s="1"/>
  <c r="H960" i="16"/>
  <c r="K960" i="16" s="1"/>
  <c r="D960" i="16"/>
  <c r="G960" i="16" s="1"/>
  <c r="S959" i="16"/>
  <c r="L959" i="16"/>
  <c r="O959" i="16" s="1"/>
  <c r="H959" i="16"/>
  <c r="K959" i="16" s="1"/>
  <c r="D959" i="16"/>
  <c r="G959" i="16" s="1"/>
  <c r="S958" i="16"/>
  <c r="L958" i="16"/>
  <c r="O958" i="16" s="1"/>
  <c r="H958" i="16"/>
  <c r="K958" i="16" s="1"/>
  <c r="D958" i="16"/>
  <c r="G958" i="16" s="1"/>
  <c r="S957" i="16"/>
  <c r="L957" i="16"/>
  <c r="O957" i="16" s="1"/>
  <c r="H957" i="16"/>
  <c r="K957" i="16" s="1"/>
  <c r="D957" i="16"/>
  <c r="G957" i="16" s="1"/>
  <c r="S956" i="16"/>
  <c r="O956" i="16"/>
  <c r="K956" i="16"/>
  <c r="G956" i="16"/>
  <c r="S954" i="16"/>
  <c r="O954" i="16"/>
  <c r="K954" i="16"/>
  <c r="G954" i="16"/>
  <c r="S953" i="16"/>
  <c r="O953" i="16"/>
  <c r="K953" i="16"/>
  <c r="G953" i="16"/>
  <c r="L950" i="16"/>
  <c r="H950" i="16"/>
  <c r="D950" i="16"/>
  <c r="S949" i="16"/>
  <c r="L949" i="16"/>
  <c r="O949" i="16" s="1"/>
  <c r="H949" i="16"/>
  <c r="K949" i="16" s="1"/>
  <c r="D949" i="16"/>
  <c r="G949" i="16" s="1"/>
  <c r="S948" i="16"/>
  <c r="L948" i="16"/>
  <c r="O948" i="16" s="1"/>
  <c r="H948" i="16"/>
  <c r="K948" i="16" s="1"/>
  <c r="D948" i="16"/>
  <c r="G948" i="16" s="1"/>
  <c r="S947" i="16"/>
  <c r="L947" i="16"/>
  <c r="O947" i="16" s="1"/>
  <c r="H947" i="16"/>
  <c r="K947" i="16" s="1"/>
  <c r="D947" i="16"/>
  <c r="G947" i="16" s="1"/>
  <c r="S946" i="16"/>
  <c r="L946" i="16"/>
  <c r="O946" i="16" s="1"/>
  <c r="H946" i="16"/>
  <c r="K946" i="16" s="1"/>
  <c r="D946" i="16"/>
  <c r="G946" i="16" s="1"/>
  <c r="S945" i="16"/>
  <c r="L945" i="16"/>
  <c r="O945" i="16" s="1"/>
  <c r="H945" i="16"/>
  <c r="K945" i="16" s="1"/>
  <c r="D945" i="16"/>
  <c r="G945" i="16" s="1"/>
  <c r="S943" i="16"/>
  <c r="O943" i="16"/>
  <c r="K943" i="16"/>
  <c r="G943" i="16"/>
  <c r="S942" i="16"/>
  <c r="O942" i="16"/>
  <c r="K942" i="16"/>
  <c r="G942" i="16"/>
  <c r="S941" i="16"/>
  <c r="O941" i="16"/>
  <c r="K941" i="16"/>
  <c r="G941" i="16"/>
  <c r="L938" i="16"/>
  <c r="H938" i="16"/>
  <c r="D938" i="16"/>
  <c r="S937" i="16"/>
  <c r="L937" i="16"/>
  <c r="O937" i="16" s="1"/>
  <c r="H937" i="16"/>
  <c r="K937" i="16" s="1"/>
  <c r="D937" i="16"/>
  <c r="G937" i="16" s="1"/>
  <c r="S936" i="16"/>
  <c r="L936" i="16"/>
  <c r="O936" i="16" s="1"/>
  <c r="H936" i="16"/>
  <c r="K936" i="16" s="1"/>
  <c r="D936" i="16"/>
  <c r="G936" i="16" s="1"/>
  <c r="S935" i="16"/>
  <c r="L935" i="16"/>
  <c r="O935" i="16" s="1"/>
  <c r="H935" i="16"/>
  <c r="K935" i="16" s="1"/>
  <c r="D935" i="16"/>
  <c r="G935" i="16" s="1"/>
  <c r="S934" i="16"/>
  <c r="L934" i="16"/>
  <c r="O934" i="16" s="1"/>
  <c r="H934" i="16"/>
  <c r="K934" i="16" s="1"/>
  <c r="D934" i="16"/>
  <c r="G934" i="16" s="1"/>
  <c r="S933" i="16"/>
  <c r="L933" i="16"/>
  <c r="O933" i="16" s="1"/>
  <c r="H933" i="16"/>
  <c r="K933" i="16" s="1"/>
  <c r="D933" i="16"/>
  <c r="G933" i="16" s="1"/>
  <c r="S931" i="16"/>
  <c r="O931" i="16"/>
  <c r="K931" i="16"/>
  <c r="G931" i="16"/>
  <c r="S930" i="16"/>
  <c r="O930" i="16"/>
  <c r="K930" i="16"/>
  <c r="G930" i="16"/>
  <c r="L927" i="16"/>
  <c r="H927" i="16"/>
  <c r="D927" i="16"/>
  <c r="S926" i="16"/>
  <c r="L926" i="16"/>
  <c r="O926" i="16" s="1"/>
  <c r="H926" i="16"/>
  <c r="K926" i="16" s="1"/>
  <c r="D926" i="16"/>
  <c r="G926" i="16" s="1"/>
  <c r="S925" i="16"/>
  <c r="L925" i="16"/>
  <c r="O925" i="16" s="1"/>
  <c r="H925" i="16"/>
  <c r="K925" i="16" s="1"/>
  <c r="D925" i="16"/>
  <c r="G925" i="16" s="1"/>
  <c r="S924" i="16"/>
  <c r="L924" i="16"/>
  <c r="O924" i="16" s="1"/>
  <c r="H924" i="16"/>
  <c r="K924" i="16" s="1"/>
  <c r="D924" i="16"/>
  <c r="G924" i="16" s="1"/>
  <c r="S923" i="16"/>
  <c r="L923" i="16"/>
  <c r="O923" i="16" s="1"/>
  <c r="H923" i="16"/>
  <c r="K923" i="16" s="1"/>
  <c r="D923" i="16"/>
  <c r="G923" i="16" s="1"/>
  <c r="S922" i="16"/>
  <c r="L922" i="16"/>
  <c r="O922" i="16" s="1"/>
  <c r="H922" i="16"/>
  <c r="K922" i="16" s="1"/>
  <c r="D922" i="16"/>
  <c r="G922" i="16" s="1"/>
  <c r="S920" i="16"/>
  <c r="O920" i="16"/>
  <c r="K920" i="16"/>
  <c r="G920" i="16"/>
  <c r="S919" i="16"/>
  <c r="O919" i="16"/>
  <c r="K919" i="16"/>
  <c r="G919" i="16"/>
  <c r="S918" i="16"/>
  <c r="O918" i="16"/>
  <c r="K918" i="16"/>
  <c r="G918" i="16"/>
  <c r="L915" i="16"/>
  <c r="H915" i="16"/>
  <c r="D915" i="16"/>
  <c r="S914" i="16"/>
  <c r="L914" i="16"/>
  <c r="O914" i="16" s="1"/>
  <c r="H914" i="16"/>
  <c r="K914" i="16" s="1"/>
  <c r="D914" i="16"/>
  <c r="G914" i="16" s="1"/>
  <c r="S913" i="16"/>
  <c r="L913" i="16"/>
  <c r="O913" i="16" s="1"/>
  <c r="H913" i="16"/>
  <c r="K913" i="16" s="1"/>
  <c r="D913" i="16"/>
  <c r="G913" i="16" s="1"/>
  <c r="S912" i="16"/>
  <c r="O912" i="16"/>
  <c r="K912" i="16"/>
  <c r="G912" i="16"/>
  <c r="S911" i="16"/>
  <c r="L911" i="16"/>
  <c r="O911" i="16" s="1"/>
  <c r="H911" i="16"/>
  <c r="K911" i="16" s="1"/>
  <c r="D911" i="16"/>
  <c r="G911" i="16" s="1"/>
  <c r="S910" i="16"/>
  <c r="L910" i="16"/>
  <c r="O910" i="16" s="1"/>
  <c r="H910" i="16"/>
  <c r="K910" i="16" s="1"/>
  <c r="D910" i="16"/>
  <c r="G910" i="16" s="1"/>
  <c r="S909" i="16"/>
  <c r="L909" i="16"/>
  <c r="O909" i="16" s="1"/>
  <c r="H909" i="16"/>
  <c r="K909" i="16" s="1"/>
  <c r="D909" i="16"/>
  <c r="G909" i="16" s="1"/>
  <c r="S908" i="16"/>
  <c r="L908" i="16"/>
  <c r="O908" i="16" s="1"/>
  <c r="H908" i="16"/>
  <c r="K908" i="16" s="1"/>
  <c r="D908" i="16"/>
  <c r="G908" i="16" s="1"/>
  <c r="S906" i="16"/>
  <c r="O906" i="16"/>
  <c r="K906" i="16"/>
  <c r="G906" i="16"/>
  <c r="S905" i="16"/>
  <c r="O905" i="16"/>
  <c r="K905" i="16"/>
  <c r="G905" i="16"/>
  <c r="S904" i="16"/>
  <c r="O904" i="16"/>
  <c r="K904" i="16"/>
  <c r="G904" i="16"/>
  <c r="L901" i="16"/>
  <c r="H901" i="16"/>
  <c r="D901" i="16"/>
  <c r="S900" i="16"/>
  <c r="O900" i="16"/>
  <c r="K900" i="16"/>
  <c r="G900" i="16"/>
  <c r="S899" i="16"/>
  <c r="O899" i="16"/>
  <c r="K899" i="16"/>
  <c r="G899" i="16"/>
  <c r="S898" i="16"/>
  <c r="O898" i="16"/>
  <c r="K898" i="16"/>
  <c r="G898" i="16"/>
  <c r="S897" i="16"/>
  <c r="O897" i="16"/>
  <c r="K897" i="16"/>
  <c r="G897" i="16"/>
  <c r="S896" i="16"/>
  <c r="O896" i="16"/>
  <c r="K896" i="16"/>
  <c r="G896" i="16"/>
  <c r="S895" i="16"/>
  <c r="O895" i="16"/>
  <c r="K895" i="16"/>
  <c r="G895" i="16"/>
  <c r="S894" i="16"/>
  <c r="O894" i="16"/>
  <c r="K894" i="16"/>
  <c r="G894" i="16"/>
  <c r="S892" i="16"/>
  <c r="O892" i="16"/>
  <c r="K892" i="16"/>
  <c r="G892" i="16"/>
  <c r="S891" i="16"/>
  <c r="O891" i="16"/>
  <c r="K891" i="16"/>
  <c r="G891" i="16"/>
  <c r="S890" i="16"/>
  <c r="O890" i="16"/>
  <c r="K890" i="16"/>
  <c r="G890" i="16"/>
  <c r="L887" i="16"/>
  <c r="H887" i="16"/>
  <c r="D887" i="16"/>
  <c r="S886" i="16"/>
  <c r="L886" i="16"/>
  <c r="O886" i="16" s="1"/>
  <c r="H886" i="16"/>
  <c r="K886" i="16" s="1"/>
  <c r="D886" i="16"/>
  <c r="G886" i="16" s="1"/>
  <c r="S885" i="16"/>
  <c r="O885" i="16"/>
  <c r="K885" i="16"/>
  <c r="G885" i="16"/>
  <c r="S884" i="16"/>
  <c r="O884" i="16"/>
  <c r="K884" i="16"/>
  <c r="G884" i="16"/>
  <c r="S883" i="16"/>
  <c r="L883" i="16"/>
  <c r="O883" i="16" s="1"/>
  <c r="H883" i="16"/>
  <c r="K883" i="16" s="1"/>
  <c r="D883" i="16"/>
  <c r="G883" i="16" s="1"/>
  <c r="S882" i="16"/>
  <c r="L882" i="16"/>
  <c r="O882" i="16" s="1"/>
  <c r="H882" i="16"/>
  <c r="K882" i="16" s="1"/>
  <c r="D882" i="16"/>
  <c r="G882" i="16" s="1"/>
  <c r="S881" i="16"/>
  <c r="L881" i="16"/>
  <c r="O881" i="16" s="1"/>
  <c r="H881" i="16"/>
  <c r="K881" i="16" s="1"/>
  <c r="D881" i="16"/>
  <c r="G881" i="16" s="1"/>
  <c r="S880" i="16"/>
  <c r="O880" i="16"/>
  <c r="K880" i="16"/>
  <c r="G880" i="16"/>
  <c r="L873" i="16"/>
  <c r="H873" i="16"/>
  <c r="D873" i="16"/>
  <c r="S871" i="16"/>
  <c r="L871" i="16"/>
  <c r="O871" i="16" s="1"/>
  <c r="H871" i="16"/>
  <c r="K871" i="16" s="1"/>
  <c r="D871" i="16"/>
  <c r="G871" i="16" s="1"/>
  <c r="S870" i="16"/>
  <c r="L870" i="16"/>
  <c r="O870" i="16" s="1"/>
  <c r="H870" i="16"/>
  <c r="K870" i="16" s="1"/>
  <c r="D870" i="16"/>
  <c r="G870" i="16" s="1"/>
  <c r="S869" i="16"/>
  <c r="O869" i="16"/>
  <c r="K869" i="16"/>
  <c r="G869" i="16"/>
  <c r="S868" i="16"/>
  <c r="O868" i="16"/>
  <c r="K868" i="16"/>
  <c r="G868" i="16"/>
  <c r="S867" i="16"/>
  <c r="L867" i="16"/>
  <c r="O867" i="16" s="1"/>
  <c r="H867" i="16"/>
  <c r="K867" i="16" s="1"/>
  <c r="D867" i="16"/>
  <c r="G867" i="16" s="1"/>
  <c r="S866" i="16"/>
  <c r="L866" i="16"/>
  <c r="O866" i="16" s="1"/>
  <c r="H866" i="16"/>
  <c r="K866" i="16" s="1"/>
  <c r="D866" i="16"/>
  <c r="G866" i="16" s="1"/>
  <c r="S865" i="16"/>
  <c r="L865" i="16"/>
  <c r="O865" i="16" s="1"/>
  <c r="H865" i="16"/>
  <c r="K865" i="16" s="1"/>
  <c r="D865" i="16"/>
  <c r="G865" i="16" s="1"/>
  <c r="S864" i="16"/>
  <c r="O864" i="16"/>
  <c r="K864" i="16"/>
  <c r="G864" i="16"/>
  <c r="S862" i="16"/>
  <c r="O862" i="16"/>
  <c r="K862" i="16"/>
  <c r="G862" i="16"/>
  <c r="S861" i="16"/>
  <c r="O861" i="16"/>
  <c r="K861" i="16"/>
  <c r="G861" i="16"/>
  <c r="S860" i="16"/>
  <c r="O860" i="16"/>
  <c r="K860" i="16"/>
  <c r="G860" i="16"/>
  <c r="L857" i="16"/>
  <c r="H857" i="16"/>
  <c r="D857" i="16"/>
  <c r="S856" i="16"/>
  <c r="L856" i="16"/>
  <c r="O856" i="16" s="1"/>
  <c r="H856" i="16"/>
  <c r="K856" i="16" s="1"/>
  <c r="D856" i="16"/>
  <c r="G856" i="16" s="1"/>
  <c r="S855" i="16"/>
  <c r="O855" i="16"/>
  <c r="K855" i="16"/>
  <c r="G855" i="16"/>
  <c r="S854" i="16"/>
  <c r="O854" i="16"/>
  <c r="K854" i="16"/>
  <c r="G854" i="16"/>
  <c r="S853" i="16"/>
  <c r="S852" i="16"/>
  <c r="L852" i="16"/>
  <c r="O852" i="16" s="1"/>
  <c r="H852" i="16"/>
  <c r="K852" i="16" s="1"/>
  <c r="D852" i="16"/>
  <c r="G852" i="16" s="1"/>
  <c r="S851" i="16"/>
  <c r="L851" i="16"/>
  <c r="O851" i="16" s="1"/>
  <c r="H851" i="16"/>
  <c r="K851" i="16" s="1"/>
  <c r="D851" i="16"/>
  <c r="G851" i="16" s="1"/>
  <c r="S850" i="16"/>
  <c r="L850" i="16"/>
  <c r="O850" i="16" s="1"/>
  <c r="H850" i="16"/>
  <c r="K850" i="16" s="1"/>
  <c r="D850" i="16"/>
  <c r="G850" i="16" s="1"/>
  <c r="S849" i="16"/>
  <c r="O849" i="16"/>
  <c r="K849" i="16"/>
  <c r="G849" i="16"/>
  <c r="S847" i="16"/>
  <c r="O847" i="16"/>
  <c r="K847" i="16"/>
  <c r="G847" i="16"/>
  <c r="S846" i="16"/>
  <c r="O846" i="16"/>
  <c r="K846" i="16"/>
  <c r="G846" i="16"/>
  <c r="S845" i="16"/>
  <c r="O845" i="16"/>
  <c r="K845" i="16"/>
  <c r="G845" i="16"/>
  <c r="L842" i="16"/>
  <c r="H842" i="16"/>
  <c r="D842" i="16"/>
  <c r="S841" i="16"/>
  <c r="L841" i="16"/>
  <c r="O841" i="16" s="1"/>
  <c r="H841" i="16"/>
  <c r="K841" i="16" s="1"/>
  <c r="D841" i="16"/>
  <c r="G841" i="16" s="1"/>
  <c r="S840" i="16"/>
  <c r="L840" i="16"/>
  <c r="O840" i="16" s="1"/>
  <c r="H840" i="16"/>
  <c r="K840" i="16" s="1"/>
  <c r="D840" i="16"/>
  <c r="G840" i="16" s="1"/>
  <c r="S839" i="16"/>
  <c r="L839" i="16"/>
  <c r="O839" i="16" s="1"/>
  <c r="H839" i="16"/>
  <c r="K839" i="16" s="1"/>
  <c r="D839" i="16"/>
  <c r="G839" i="16" s="1"/>
  <c r="S838" i="16"/>
  <c r="L838" i="16"/>
  <c r="O838" i="16" s="1"/>
  <c r="H838" i="16"/>
  <c r="K838" i="16" s="1"/>
  <c r="D838" i="16"/>
  <c r="G838" i="16" s="1"/>
  <c r="S837" i="16"/>
  <c r="O837" i="16"/>
  <c r="K837" i="16"/>
  <c r="G837" i="16"/>
  <c r="S835" i="16"/>
  <c r="O835" i="16"/>
  <c r="K835" i="16"/>
  <c r="G835" i="16"/>
  <c r="S834" i="16"/>
  <c r="O834" i="16"/>
  <c r="K834" i="16"/>
  <c r="G834" i="16"/>
  <c r="S833" i="16"/>
  <c r="O833" i="16"/>
  <c r="K833" i="16"/>
  <c r="G833" i="16"/>
  <c r="L830" i="16"/>
  <c r="H830" i="16"/>
  <c r="D830" i="16"/>
  <c r="S829" i="16"/>
  <c r="L829" i="16"/>
  <c r="O829" i="16" s="1"/>
  <c r="H829" i="16"/>
  <c r="K829" i="16" s="1"/>
  <c r="D829" i="16"/>
  <c r="G829" i="16" s="1"/>
  <c r="S828" i="16"/>
  <c r="L828" i="16"/>
  <c r="O828" i="16" s="1"/>
  <c r="H828" i="16"/>
  <c r="K828" i="16" s="1"/>
  <c r="D828" i="16"/>
  <c r="G828" i="16" s="1"/>
  <c r="S827" i="16"/>
  <c r="L827" i="16"/>
  <c r="O827" i="16" s="1"/>
  <c r="H827" i="16"/>
  <c r="K827" i="16" s="1"/>
  <c r="D827" i="16"/>
  <c r="G827" i="16" s="1"/>
  <c r="S826" i="16"/>
  <c r="L826" i="16"/>
  <c r="O826" i="16" s="1"/>
  <c r="H826" i="16"/>
  <c r="K826" i="16" s="1"/>
  <c r="D826" i="16"/>
  <c r="G826" i="16" s="1"/>
  <c r="S825" i="16"/>
  <c r="O825" i="16"/>
  <c r="K825" i="16"/>
  <c r="G825" i="16"/>
  <c r="S823" i="16"/>
  <c r="O823" i="16"/>
  <c r="K823" i="16"/>
  <c r="G823" i="16"/>
  <c r="S822" i="16"/>
  <c r="O822" i="16"/>
  <c r="K822" i="16"/>
  <c r="G822" i="16"/>
  <c r="S821" i="16"/>
  <c r="O821" i="16"/>
  <c r="K821" i="16"/>
  <c r="G821" i="16"/>
  <c r="L818" i="16"/>
  <c r="H818" i="16"/>
  <c r="D818" i="16"/>
  <c r="S817" i="16"/>
  <c r="L817" i="16"/>
  <c r="O817" i="16" s="1"/>
  <c r="H817" i="16"/>
  <c r="K817" i="16" s="1"/>
  <c r="D817" i="16"/>
  <c r="G817" i="16" s="1"/>
  <c r="S816" i="16"/>
  <c r="L816" i="16"/>
  <c r="O816" i="16" s="1"/>
  <c r="H816" i="16"/>
  <c r="K816" i="16" s="1"/>
  <c r="D816" i="16"/>
  <c r="G816" i="16" s="1"/>
  <c r="S815" i="16"/>
  <c r="L815" i="16"/>
  <c r="O815" i="16" s="1"/>
  <c r="H815" i="16"/>
  <c r="K815" i="16" s="1"/>
  <c r="D815" i="16"/>
  <c r="G815" i="16" s="1"/>
  <c r="S814" i="16"/>
  <c r="L814" i="16"/>
  <c r="O814" i="16" s="1"/>
  <c r="H814" i="16"/>
  <c r="K814" i="16" s="1"/>
  <c r="D814" i="16"/>
  <c r="G814" i="16" s="1"/>
  <c r="S813" i="16"/>
  <c r="O813" i="16"/>
  <c r="K813" i="16"/>
  <c r="G813" i="16"/>
  <c r="S811" i="16"/>
  <c r="O811" i="16"/>
  <c r="K811" i="16"/>
  <c r="G811" i="16"/>
  <c r="S810" i="16"/>
  <c r="O810" i="16"/>
  <c r="K810" i="16"/>
  <c r="G810" i="16"/>
  <c r="S809" i="16"/>
  <c r="O809" i="16"/>
  <c r="K809" i="16"/>
  <c r="G809" i="16"/>
  <c r="L806" i="16"/>
  <c r="H806" i="16"/>
  <c r="D806" i="16"/>
  <c r="S805" i="16"/>
  <c r="L805" i="16"/>
  <c r="O805" i="16" s="1"/>
  <c r="H805" i="16"/>
  <c r="K805" i="16" s="1"/>
  <c r="D805" i="16"/>
  <c r="G805" i="16" s="1"/>
  <c r="S804" i="16"/>
  <c r="L804" i="16"/>
  <c r="O804" i="16" s="1"/>
  <c r="H804" i="16"/>
  <c r="K804" i="16" s="1"/>
  <c r="D804" i="16"/>
  <c r="G804" i="16" s="1"/>
  <c r="S803" i="16"/>
  <c r="L803" i="16"/>
  <c r="O803" i="16" s="1"/>
  <c r="H803" i="16"/>
  <c r="K803" i="16" s="1"/>
  <c r="D803" i="16"/>
  <c r="G803" i="16" s="1"/>
  <c r="S802" i="16"/>
  <c r="L802" i="16"/>
  <c r="O802" i="16" s="1"/>
  <c r="H802" i="16"/>
  <c r="K802" i="16" s="1"/>
  <c r="D802" i="16"/>
  <c r="G802" i="16" s="1"/>
  <c r="S801" i="16"/>
  <c r="O801" i="16"/>
  <c r="K801" i="16"/>
  <c r="G801" i="16"/>
  <c r="S799" i="16"/>
  <c r="O799" i="16"/>
  <c r="K799" i="16"/>
  <c r="G799" i="16"/>
  <c r="S798" i="16"/>
  <c r="O798" i="16"/>
  <c r="K798" i="16"/>
  <c r="G798" i="16"/>
  <c r="S797" i="16"/>
  <c r="O797" i="16"/>
  <c r="K797" i="16"/>
  <c r="G797" i="16"/>
  <c r="L794" i="16"/>
  <c r="H794" i="16"/>
  <c r="D794" i="16"/>
  <c r="S793" i="16"/>
  <c r="O793" i="16"/>
  <c r="K793" i="16"/>
  <c r="G793" i="16"/>
  <c r="S792" i="16"/>
  <c r="L792" i="16"/>
  <c r="O792" i="16" s="1"/>
  <c r="H792" i="16"/>
  <c r="K792" i="16" s="1"/>
  <c r="D792" i="16"/>
  <c r="G792" i="16" s="1"/>
  <c r="S791" i="16"/>
  <c r="L791" i="16"/>
  <c r="O791" i="16" s="1"/>
  <c r="H791" i="16"/>
  <c r="K791" i="16" s="1"/>
  <c r="D791" i="16"/>
  <c r="G791" i="16" s="1"/>
  <c r="S790" i="16"/>
  <c r="L790" i="16"/>
  <c r="O790" i="16" s="1"/>
  <c r="H790" i="16"/>
  <c r="K790" i="16" s="1"/>
  <c r="D790" i="16"/>
  <c r="G790" i="16" s="1"/>
  <c r="S789" i="16"/>
  <c r="L789" i="16"/>
  <c r="O789" i="16" s="1"/>
  <c r="H789" i="16"/>
  <c r="K789" i="16" s="1"/>
  <c r="D789" i="16"/>
  <c r="G789" i="16" s="1"/>
  <c r="S788" i="16"/>
  <c r="O788" i="16"/>
  <c r="K788" i="16"/>
  <c r="G788" i="16"/>
  <c r="S786" i="16"/>
  <c r="O786" i="16"/>
  <c r="K786" i="16"/>
  <c r="G786" i="16"/>
  <c r="S785" i="16"/>
  <c r="O785" i="16"/>
  <c r="K785" i="16"/>
  <c r="G785" i="16"/>
  <c r="L782" i="16"/>
  <c r="H782" i="16"/>
  <c r="D782" i="16"/>
  <c r="S780" i="16"/>
  <c r="L780" i="16"/>
  <c r="O780" i="16" s="1"/>
  <c r="H780" i="16"/>
  <c r="K780" i="16" s="1"/>
  <c r="D780" i="16"/>
  <c r="G780" i="16" s="1"/>
  <c r="S779" i="16"/>
  <c r="L779" i="16"/>
  <c r="O779" i="16" s="1"/>
  <c r="H779" i="16"/>
  <c r="K779" i="16" s="1"/>
  <c r="D779" i="16"/>
  <c r="G779" i="16" s="1"/>
  <c r="S778" i="16"/>
  <c r="L778" i="16"/>
  <c r="O778" i="16" s="1"/>
  <c r="H778" i="16"/>
  <c r="K778" i="16" s="1"/>
  <c r="D778" i="16"/>
  <c r="G778" i="16" s="1"/>
  <c r="S777" i="16"/>
  <c r="L777" i="16"/>
  <c r="O777" i="16" s="1"/>
  <c r="H777" i="16"/>
  <c r="K777" i="16" s="1"/>
  <c r="D777" i="16"/>
  <c r="G777" i="16" s="1"/>
  <c r="S776" i="16"/>
  <c r="O776" i="16"/>
  <c r="K776" i="16"/>
  <c r="G776" i="16"/>
  <c r="S774" i="16"/>
  <c r="O774" i="16"/>
  <c r="K774" i="16"/>
  <c r="G774" i="16"/>
  <c r="S773" i="16"/>
  <c r="O773" i="16"/>
  <c r="K773" i="16"/>
  <c r="G773" i="16"/>
  <c r="S772" i="16"/>
  <c r="O772" i="16"/>
  <c r="K772" i="16"/>
  <c r="G772" i="16"/>
  <c r="L769" i="16"/>
  <c r="H769" i="16"/>
  <c r="D769" i="16"/>
  <c r="S767" i="16"/>
  <c r="L767" i="16"/>
  <c r="O767" i="16" s="1"/>
  <c r="H767" i="16"/>
  <c r="K767" i="16" s="1"/>
  <c r="D767" i="16"/>
  <c r="G767" i="16" s="1"/>
  <c r="S766" i="16"/>
  <c r="L766" i="16"/>
  <c r="O766" i="16" s="1"/>
  <c r="H766" i="16"/>
  <c r="K766" i="16" s="1"/>
  <c r="D766" i="16"/>
  <c r="G766" i="16" s="1"/>
  <c r="S765" i="16"/>
  <c r="L765" i="16"/>
  <c r="O765" i="16" s="1"/>
  <c r="H765" i="16"/>
  <c r="K765" i="16" s="1"/>
  <c r="D765" i="16"/>
  <c r="G765" i="16" s="1"/>
  <c r="S764" i="16"/>
  <c r="L764" i="16"/>
  <c r="O764" i="16" s="1"/>
  <c r="H764" i="16"/>
  <c r="K764" i="16" s="1"/>
  <c r="D764" i="16"/>
  <c r="G764" i="16" s="1"/>
  <c r="S763" i="16"/>
  <c r="O763" i="16"/>
  <c r="K763" i="16"/>
  <c r="G763" i="16"/>
  <c r="S761" i="16"/>
  <c r="O761" i="16"/>
  <c r="K761" i="16"/>
  <c r="G761" i="16"/>
  <c r="S760" i="16"/>
  <c r="O760" i="16"/>
  <c r="K760" i="16"/>
  <c r="G760" i="16"/>
  <c r="S759" i="16"/>
  <c r="O759" i="16"/>
  <c r="K759" i="16"/>
  <c r="G759" i="16"/>
  <c r="L756" i="16"/>
  <c r="H756" i="16"/>
  <c r="D756" i="16"/>
  <c r="S755" i="16"/>
  <c r="L755" i="16"/>
  <c r="O755" i="16" s="1"/>
  <c r="H755" i="16"/>
  <c r="K755" i="16" s="1"/>
  <c r="D755" i="16"/>
  <c r="G755" i="16" s="1"/>
  <c r="S754" i="16"/>
  <c r="L754" i="16"/>
  <c r="O754" i="16" s="1"/>
  <c r="H754" i="16"/>
  <c r="K754" i="16" s="1"/>
  <c r="D754" i="16"/>
  <c r="G754" i="16" s="1"/>
  <c r="S753" i="16"/>
  <c r="L753" i="16"/>
  <c r="O753" i="16" s="1"/>
  <c r="H753" i="16"/>
  <c r="K753" i="16" s="1"/>
  <c r="D753" i="16"/>
  <c r="G753" i="16" s="1"/>
  <c r="S752" i="16"/>
  <c r="L752" i="16"/>
  <c r="O752" i="16" s="1"/>
  <c r="H752" i="16"/>
  <c r="K752" i="16" s="1"/>
  <c r="D752" i="16"/>
  <c r="G752" i="16" s="1"/>
  <c r="S751" i="16"/>
  <c r="O751" i="16"/>
  <c r="K751" i="16"/>
  <c r="G751" i="16"/>
  <c r="S749" i="16"/>
  <c r="O749" i="16"/>
  <c r="K749" i="16"/>
  <c r="G749" i="16"/>
  <c r="S748" i="16"/>
  <c r="O748" i="16"/>
  <c r="K748" i="16"/>
  <c r="G748" i="16"/>
  <c r="S747" i="16"/>
  <c r="O747" i="16"/>
  <c r="K747" i="16"/>
  <c r="G747" i="16"/>
  <c r="L744" i="16"/>
  <c r="H744" i="16"/>
  <c r="D744" i="16"/>
  <c r="S743" i="16"/>
  <c r="L743" i="16"/>
  <c r="O743" i="16" s="1"/>
  <c r="H743" i="16"/>
  <c r="K743" i="16" s="1"/>
  <c r="D743" i="16"/>
  <c r="G743" i="16" s="1"/>
  <c r="S742" i="16"/>
  <c r="L742" i="16"/>
  <c r="O742" i="16" s="1"/>
  <c r="H742" i="16"/>
  <c r="K742" i="16" s="1"/>
  <c r="D742" i="16"/>
  <c r="G742" i="16" s="1"/>
  <c r="S741" i="16"/>
  <c r="L741" i="16"/>
  <c r="O741" i="16" s="1"/>
  <c r="H741" i="16"/>
  <c r="K741" i="16" s="1"/>
  <c r="D741" i="16"/>
  <c r="G741" i="16" s="1"/>
  <c r="S740" i="16"/>
  <c r="L740" i="16"/>
  <c r="O740" i="16" s="1"/>
  <c r="H740" i="16"/>
  <c r="K740" i="16" s="1"/>
  <c r="D740" i="16"/>
  <c r="G740" i="16" s="1"/>
  <c r="S739" i="16"/>
  <c r="O739" i="16"/>
  <c r="K739" i="16"/>
  <c r="G739" i="16"/>
  <c r="S737" i="16"/>
  <c r="O737" i="16"/>
  <c r="K737" i="16"/>
  <c r="G737" i="16"/>
  <c r="S736" i="16"/>
  <c r="O736" i="16"/>
  <c r="K736" i="16"/>
  <c r="G736" i="16"/>
  <c r="S735" i="16"/>
  <c r="O735" i="16"/>
  <c r="K735" i="16"/>
  <c r="G735" i="16"/>
  <c r="L732" i="16"/>
  <c r="H732" i="16"/>
  <c r="D732" i="16"/>
  <c r="S731" i="16"/>
  <c r="L731" i="16"/>
  <c r="O731" i="16" s="1"/>
  <c r="H731" i="16"/>
  <c r="K731" i="16" s="1"/>
  <c r="D731" i="16"/>
  <c r="G731" i="16" s="1"/>
  <c r="S730" i="16"/>
  <c r="L730" i="16"/>
  <c r="O730" i="16" s="1"/>
  <c r="H730" i="16"/>
  <c r="K730" i="16" s="1"/>
  <c r="D730" i="16"/>
  <c r="G730" i="16" s="1"/>
  <c r="S729" i="16"/>
  <c r="L729" i="16"/>
  <c r="O729" i="16" s="1"/>
  <c r="H729" i="16"/>
  <c r="K729" i="16" s="1"/>
  <c r="D729" i="16"/>
  <c r="G729" i="16" s="1"/>
  <c r="S728" i="16"/>
  <c r="L728" i="16"/>
  <c r="O728" i="16" s="1"/>
  <c r="H728" i="16"/>
  <c r="K728" i="16" s="1"/>
  <c r="D728" i="16"/>
  <c r="G728" i="16" s="1"/>
  <c r="S727" i="16"/>
  <c r="O727" i="16"/>
  <c r="K727" i="16"/>
  <c r="G727" i="16"/>
  <c r="S725" i="16"/>
  <c r="O725" i="16"/>
  <c r="K725" i="16"/>
  <c r="G725" i="16"/>
  <c r="S724" i="16"/>
  <c r="O724" i="16"/>
  <c r="K724" i="16"/>
  <c r="G724" i="16"/>
  <c r="S723" i="16"/>
  <c r="O723" i="16"/>
  <c r="K723" i="16"/>
  <c r="G723" i="16"/>
  <c r="L720" i="16"/>
  <c r="H720" i="16"/>
  <c r="D720" i="16"/>
  <c r="S719" i="16"/>
  <c r="L719" i="16"/>
  <c r="O719" i="16" s="1"/>
  <c r="H719" i="16"/>
  <c r="K719" i="16" s="1"/>
  <c r="D719" i="16"/>
  <c r="G719" i="16" s="1"/>
  <c r="S718" i="16"/>
  <c r="L718" i="16"/>
  <c r="O718" i="16" s="1"/>
  <c r="H718" i="16"/>
  <c r="K718" i="16" s="1"/>
  <c r="D718" i="16"/>
  <c r="G718" i="16" s="1"/>
  <c r="S717" i="16"/>
  <c r="L717" i="16"/>
  <c r="O717" i="16" s="1"/>
  <c r="H717" i="16"/>
  <c r="K717" i="16" s="1"/>
  <c r="D717" i="16"/>
  <c r="G717" i="16" s="1"/>
  <c r="S716" i="16"/>
  <c r="L716" i="16"/>
  <c r="O716" i="16" s="1"/>
  <c r="H716" i="16"/>
  <c r="K716" i="16" s="1"/>
  <c r="D716" i="16"/>
  <c r="G716" i="16" s="1"/>
  <c r="S715" i="16"/>
  <c r="O715" i="16"/>
  <c r="K715" i="16"/>
  <c r="G715" i="16"/>
  <c r="S713" i="16"/>
  <c r="O713" i="16"/>
  <c r="K713" i="16"/>
  <c r="G713" i="16"/>
  <c r="S712" i="16"/>
  <c r="O712" i="16"/>
  <c r="K712" i="16"/>
  <c r="G712" i="16"/>
  <c r="S711" i="16"/>
  <c r="O711" i="16"/>
  <c r="K711" i="16"/>
  <c r="G711" i="16"/>
  <c r="L708" i="16"/>
  <c r="H708" i="16"/>
  <c r="D708" i="16"/>
  <c r="S707" i="16"/>
  <c r="L707" i="16"/>
  <c r="O707" i="16" s="1"/>
  <c r="H707" i="16"/>
  <c r="K707" i="16" s="1"/>
  <c r="D707" i="16"/>
  <c r="G707" i="16" s="1"/>
  <c r="S706" i="16"/>
  <c r="L706" i="16"/>
  <c r="O706" i="16" s="1"/>
  <c r="H706" i="16"/>
  <c r="K706" i="16" s="1"/>
  <c r="D706" i="16"/>
  <c r="G706" i="16" s="1"/>
  <c r="S705" i="16"/>
  <c r="L705" i="16"/>
  <c r="O705" i="16" s="1"/>
  <c r="H705" i="16"/>
  <c r="K705" i="16" s="1"/>
  <c r="D705" i="16"/>
  <c r="G705" i="16" s="1"/>
  <c r="S704" i="16"/>
  <c r="L704" i="16"/>
  <c r="O704" i="16" s="1"/>
  <c r="H704" i="16"/>
  <c r="K704" i="16" s="1"/>
  <c r="D704" i="16"/>
  <c r="G704" i="16" s="1"/>
  <c r="S703" i="16"/>
  <c r="O703" i="16"/>
  <c r="K703" i="16"/>
  <c r="G703" i="16"/>
  <c r="S701" i="16"/>
  <c r="O701" i="16"/>
  <c r="K701" i="16"/>
  <c r="G701" i="16"/>
  <c r="S700" i="16"/>
  <c r="O700" i="16"/>
  <c r="K700" i="16"/>
  <c r="G700" i="16"/>
  <c r="S699" i="16"/>
  <c r="O699" i="16"/>
  <c r="K699" i="16"/>
  <c r="G699" i="16"/>
  <c r="L696" i="16"/>
  <c r="H696" i="16"/>
  <c r="D696" i="16"/>
  <c r="S695" i="16"/>
  <c r="L695" i="16"/>
  <c r="O695" i="16" s="1"/>
  <c r="H695" i="16"/>
  <c r="K695" i="16" s="1"/>
  <c r="D695" i="16"/>
  <c r="G695" i="16" s="1"/>
  <c r="S694" i="16"/>
  <c r="L694" i="16"/>
  <c r="O694" i="16" s="1"/>
  <c r="H694" i="16"/>
  <c r="K694" i="16" s="1"/>
  <c r="D694" i="16"/>
  <c r="G694" i="16" s="1"/>
  <c r="S693" i="16"/>
  <c r="L693" i="16"/>
  <c r="O693" i="16" s="1"/>
  <c r="H693" i="16"/>
  <c r="K693" i="16" s="1"/>
  <c r="D693" i="16"/>
  <c r="G693" i="16" s="1"/>
  <c r="S692" i="16"/>
  <c r="L692" i="16"/>
  <c r="O692" i="16" s="1"/>
  <c r="H692" i="16"/>
  <c r="K692" i="16" s="1"/>
  <c r="D692" i="16"/>
  <c r="G692" i="16" s="1"/>
  <c r="S691" i="16"/>
  <c r="L691" i="16"/>
  <c r="O691" i="16" s="1"/>
  <c r="H691" i="16"/>
  <c r="K691" i="16" s="1"/>
  <c r="D691" i="16"/>
  <c r="G691" i="16" s="1"/>
  <c r="S690" i="16"/>
  <c r="O690" i="16"/>
  <c r="K690" i="16"/>
  <c r="G690" i="16"/>
  <c r="S688" i="16"/>
  <c r="O688" i="16"/>
  <c r="K688" i="16"/>
  <c r="G688" i="16"/>
  <c r="S687" i="16"/>
  <c r="O687" i="16"/>
  <c r="K687" i="16"/>
  <c r="G687" i="16"/>
  <c r="S686" i="16"/>
  <c r="O686" i="16"/>
  <c r="K686" i="16"/>
  <c r="G686" i="16"/>
  <c r="L683" i="16"/>
  <c r="H683" i="16"/>
  <c r="D683" i="16"/>
  <c r="S682" i="16"/>
  <c r="L682" i="16"/>
  <c r="O682" i="16" s="1"/>
  <c r="H682" i="16"/>
  <c r="K682" i="16" s="1"/>
  <c r="D682" i="16"/>
  <c r="G682" i="16" s="1"/>
  <c r="S681" i="16"/>
  <c r="L681" i="16"/>
  <c r="O681" i="16" s="1"/>
  <c r="H681" i="16"/>
  <c r="K681" i="16" s="1"/>
  <c r="D681" i="16"/>
  <c r="G681" i="16" s="1"/>
  <c r="S680" i="16"/>
  <c r="L680" i="16"/>
  <c r="O680" i="16" s="1"/>
  <c r="H680" i="16"/>
  <c r="K680" i="16" s="1"/>
  <c r="D680" i="16"/>
  <c r="G680" i="16" s="1"/>
  <c r="S679" i="16"/>
  <c r="L679" i="16"/>
  <c r="O679" i="16" s="1"/>
  <c r="H679" i="16"/>
  <c r="K679" i="16" s="1"/>
  <c r="D679" i="16"/>
  <c r="G679" i="16" s="1"/>
  <c r="S678" i="16"/>
  <c r="O678" i="16"/>
  <c r="K678" i="16"/>
  <c r="G678" i="16"/>
  <c r="S676" i="16"/>
  <c r="O676" i="16"/>
  <c r="K676" i="16"/>
  <c r="G676" i="16"/>
  <c r="S675" i="16"/>
  <c r="O675" i="16"/>
  <c r="K675" i="16"/>
  <c r="G675" i="16"/>
  <c r="S674" i="16"/>
  <c r="O674" i="16"/>
  <c r="K674" i="16"/>
  <c r="G674" i="16"/>
  <c r="L671" i="16"/>
  <c r="H671" i="16"/>
  <c r="D671" i="16"/>
  <c r="S670" i="16"/>
  <c r="L670" i="16"/>
  <c r="O670" i="16" s="1"/>
  <c r="H670" i="16"/>
  <c r="K670" i="16" s="1"/>
  <c r="D670" i="16"/>
  <c r="G670" i="16" s="1"/>
  <c r="S669" i="16"/>
  <c r="L669" i="16"/>
  <c r="O669" i="16" s="1"/>
  <c r="H669" i="16"/>
  <c r="K669" i="16" s="1"/>
  <c r="D669" i="16"/>
  <c r="G669" i="16" s="1"/>
  <c r="S668" i="16"/>
  <c r="L668" i="16"/>
  <c r="O668" i="16" s="1"/>
  <c r="H668" i="16"/>
  <c r="K668" i="16" s="1"/>
  <c r="D668" i="16"/>
  <c r="G668" i="16" s="1"/>
  <c r="S667" i="16"/>
  <c r="L667" i="16"/>
  <c r="O667" i="16" s="1"/>
  <c r="H667" i="16"/>
  <c r="K667" i="16" s="1"/>
  <c r="D667" i="16"/>
  <c r="G667" i="16" s="1"/>
  <c r="S666" i="16"/>
  <c r="O666" i="16"/>
  <c r="K666" i="16"/>
  <c r="G666" i="16"/>
  <c r="S664" i="16"/>
  <c r="O664" i="16"/>
  <c r="K664" i="16"/>
  <c r="G664" i="16"/>
  <c r="S663" i="16"/>
  <c r="O663" i="16"/>
  <c r="K663" i="16"/>
  <c r="G663" i="16"/>
  <c r="S662" i="16"/>
  <c r="O662" i="16"/>
  <c r="K662" i="16"/>
  <c r="G662" i="16"/>
  <c r="L659" i="16"/>
  <c r="H659" i="16"/>
  <c r="D659" i="16"/>
  <c r="S658" i="16"/>
  <c r="S657" i="16"/>
  <c r="L657" i="16"/>
  <c r="H657" i="16"/>
  <c r="K657" i="16" s="1"/>
  <c r="D657" i="16"/>
  <c r="S656" i="16"/>
  <c r="L656" i="16"/>
  <c r="O656" i="16" s="1"/>
  <c r="H656" i="16"/>
  <c r="K656" i="16" s="1"/>
  <c r="D656" i="16"/>
  <c r="G656" i="16" s="1"/>
  <c r="S655" i="16"/>
  <c r="L655" i="16"/>
  <c r="O655" i="16" s="1"/>
  <c r="H655" i="16"/>
  <c r="K655" i="16" s="1"/>
  <c r="D655" i="16"/>
  <c r="G655" i="16" s="1"/>
  <c r="S654" i="16"/>
  <c r="L654" i="16"/>
  <c r="O654" i="16" s="1"/>
  <c r="H654" i="16"/>
  <c r="K654" i="16" s="1"/>
  <c r="D654" i="16"/>
  <c r="G654" i="16" s="1"/>
  <c r="S653" i="16"/>
  <c r="O653" i="16"/>
  <c r="K653" i="16"/>
  <c r="G653" i="16"/>
  <c r="S651" i="16"/>
  <c r="O651" i="16"/>
  <c r="K651" i="16"/>
  <c r="G651" i="16"/>
  <c r="S650" i="16"/>
  <c r="O650" i="16"/>
  <c r="K650" i="16"/>
  <c r="G650" i="16"/>
  <c r="S649" i="16"/>
  <c r="O649" i="16"/>
  <c r="K649" i="16"/>
  <c r="G649" i="16"/>
  <c r="L646" i="16"/>
  <c r="H646" i="16"/>
  <c r="D646" i="16"/>
  <c r="S645" i="16"/>
  <c r="S644" i="16"/>
  <c r="L644" i="16"/>
  <c r="O644" i="16" s="1"/>
  <c r="H644" i="16"/>
  <c r="K644" i="16" s="1"/>
  <c r="D644" i="16"/>
  <c r="G644" i="16" s="1"/>
  <c r="S643" i="16"/>
  <c r="L643" i="16"/>
  <c r="O643" i="16" s="1"/>
  <c r="H643" i="16"/>
  <c r="K643" i="16" s="1"/>
  <c r="D643" i="16"/>
  <c r="G643" i="16" s="1"/>
  <c r="S642" i="16"/>
  <c r="S641" i="16"/>
  <c r="L641" i="16"/>
  <c r="O641" i="16" s="1"/>
  <c r="H641" i="16"/>
  <c r="D641" i="16"/>
  <c r="S640" i="16"/>
  <c r="L640" i="16"/>
  <c r="H640" i="16"/>
  <c r="K640" i="16" s="1"/>
  <c r="D640" i="16"/>
  <c r="G640" i="16" s="1"/>
  <c r="S638" i="16"/>
  <c r="O638" i="16"/>
  <c r="K638" i="16"/>
  <c r="G638" i="16"/>
  <c r="S637" i="16"/>
  <c r="O637" i="16"/>
  <c r="K637" i="16"/>
  <c r="G637" i="16"/>
  <c r="S636" i="16"/>
  <c r="O636" i="16"/>
  <c r="K636" i="16"/>
  <c r="G636" i="16"/>
  <c r="L633" i="16"/>
  <c r="H633" i="16"/>
  <c r="D633" i="16"/>
  <c r="S632" i="16"/>
  <c r="S631" i="16"/>
  <c r="L631" i="16"/>
  <c r="O631" i="16" s="1"/>
  <c r="H631" i="16"/>
  <c r="K631" i="16" s="1"/>
  <c r="D631" i="16"/>
  <c r="G631" i="16" s="1"/>
  <c r="S630" i="16"/>
  <c r="L630" i="16"/>
  <c r="O630" i="16" s="1"/>
  <c r="H630" i="16"/>
  <c r="K630" i="16" s="1"/>
  <c r="D630" i="16"/>
  <c r="G630" i="16" s="1"/>
  <c r="S629" i="16"/>
  <c r="L629" i="16"/>
  <c r="O629" i="16" s="1"/>
  <c r="H629" i="16"/>
  <c r="K629" i="16" s="1"/>
  <c r="D629" i="16"/>
  <c r="G629" i="16" s="1"/>
  <c r="S628" i="16"/>
  <c r="L628" i="16"/>
  <c r="O628" i="16" s="1"/>
  <c r="H628" i="16"/>
  <c r="K628" i="16" s="1"/>
  <c r="D628" i="16"/>
  <c r="G628" i="16" s="1"/>
  <c r="S627" i="16"/>
  <c r="O627" i="16"/>
  <c r="K627" i="16"/>
  <c r="G627" i="16"/>
  <c r="S626" i="16"/>
  <c r="L626" i="16"/>
  <c r="O626" i="16" s="1"/>
  <c r="H626" i="16"/>
  <c r="K626" i="16" s="1"/>
  <c r="D626" i="16"/>
  <c r="D632" i="16" s="1"/>
  <c r="G632" i="16" s="1"/>
  <c r="S624" i="16"/>
  <c r="O624" i="16"/>
  <c r="K624" i="16"/>
  <c r="G624" i="16"/>
  <c r="S623" i="16"/>
  <c r="O623" i="16"/>
  <c r="K623" i="16"/>
  <c r="G623" i="16"/>
  <c r="S622" i="16"/>
  <c r="O622" i="16"/>
  <c r="K622" i="16"/>
  <c r="G622" i="16"/>
  <c r="L619" i="16"/>
  <c r="H619" i="16"/>
  <c r="D619" i="16"/>
  <c r="S617" i="16"/>
  <c r="S616" i="16"/>
  <c r="O616" i="16"/>
  <c r="K616" i="16"/>
  <c r="G616" i="16"/>
  <c r="S615" i="16"/>
  <c r="L615" i="16"/>
  <c r="L617" i="16" s="1"/>
  <c r="O617" i="16" s="1"/>
  <c r="H615" i="16"/>
  <c r="H617" i="16" s="1"/>
  <c r="K617" i="16" s="1"/>
  <c r="D615" i="16"/>
  <c r="D617" i="16" s="1"/>
  <c r="G617" i="16" s="1"/>
  <c r="L612" i="16"/>
  <c r="H612" i="16"/>
  <c r="D612" i="16"/>
  <c r="S611" i="16"/>
  <c r="S610" i="16"/>
  <c r="O610" i="16"/>
  <c r="K610" i="16"/>
  <c r="G610" i="16"/>
  <c r="S609" i="16"/>
  <c r="L609" i="16"/>
  <c r="H609" i="16"/>
  <c r="H611" i="16" s="1"/>
  <c r="K611" i="16" s="1"/>
  <c r="D609" i="16"/>
  <c r="L606" i="16"/>
  <c r="H606" i="16"/>
  <c r="D606" i="16"/>
  <c r="S605" i="16"/>
  <c r="S604" i="16"/>
  <c r="O604" i="16"/>
  <c r="K604" i="16"/>
  <c r="G604" i="16"/>
  <c r="S603" i="16"/>
  <c r="L603" i="16"/>
  <c r="L605" i="16" s="1"/>
  <c r="O605" i="16" s="1"/>
  <c r="H603" i="16"/>
  <c r="H605" i="16" s="1"/>
  <c r="K605" i="16" s="1"/>
  <c r="D603" i="16"/>
  <c r="L600" i="16"/>
  <c r="H600" i="16"/>
  <c r="D600" i="16"/>
  <c r="S599" i="16"/>
  <c r="S598" i="16"/>
  <c r="O598" i="16"/>
  <c r="K598" i="16"/>
  <c r="G598" i="16"/>
  <c r="S597" i="16"/>
  <c r="L597" i="16"/>
  <c r="L599" i="16" s="1"/>
  <c r="O599" i="16" s="1"/>
  <c r="H597" i="16"/>
  <c r="K597" i="16" s="1"/>
  <c r="D597" i="16"/>
  <c r="D599" i="16" s="1"/>
  <c r="G599" i="16" s="1"/>
  <c r="L594" i="16"/>
  <c r="H594" i="16"/>
  <c r="D594" i="16"/>
  <c r="S593" i="16"/>
  <c r="S592" i="16"/>
  <c r="O592" i="16"/>
  <c r="K592" i="16"/>
  <c r="G592" i="16"/>
  <c r="S591" i="16"/>
  <c r="L591" i="16"/>
  <c r="O591" i="16" s="1"/>
  <c r="H591" i="16"/>
  <c r="D591" i="16"/>
  <c r="D593" i="16" s="1"/>
  <c r="G593" i="16" s="1"/>
  <c r="L588" i="16"/>
  <c r="H588" i="16"/>
  <c r="D588" i="16"/>
  <c r="S587" i="16"/>
  <c r="S586" i="16"/>
  <c r="O586" i="16"/>
  <c r="K586" i="16"/>
  <c r="G586" i="16"/>
  <c r="S585" i="16"/>
  <c r="L585" i="16"/>
  <c r="H585" i="16"/>
  <c r="H587" i="16" s="1"/>
  <c r="K587" i="16" s="1"/>
  <c r="D585" i="16"/>
  <c r="L582" i="16"/>
  <c r="H582" i="16"/>
  <c r="D582" i="16"/>
  <c r="S581" i="16"/>
  <c r="S580" i="16"/>
  <c r="S579" i="16"/>
  <c r="L579" i="16"/>
  <c r="L580" i="16" s="1"/>
  <c r="O580" i="16" s="1"/>
  <c r="H579" i="16"/>
  <c r="K579" i="16" s="1"/>
  <c r="D579" i="16"/>
  <c r="G579" i="16" s="1"/>
  <c r="L576" i="16"/>
  <c r="H576" i="16"/>
  <c r="D576" i="16"/>
  <c r="S575" i="16"/>
  <c r="S574" i="16"/>
  <c r="S573" i="16"/>
  <c r="L573" i="16"/>
  <c r="H573" i="16"/>
  <c r="H575" i="16" s="1"/>
  <c r="K575" i="16" s="1"/>
  <c r="D573" i="16"/>
  <c r="D575" i="16" s="1"/>
  <c r="G575" i="16" s="1"/>
  <c r="L570" i="16"/>
  <c r="H570" i="16"/>
  <c r="D570" i="16"/>
  <c r="S561" i="16"/>
  <c r="O561" i="16"/>
  <c r="K561" i="16"/>
  <c r="G561" i="16"/>
  <c r="S560" i="16"/>
  <c r="L560" i="16"/>
  <c r="O560" i="16" s="1"/>
  <c r="H560" i="16"/>
  <c r="K560" i="16" s="1"/>
  <c r="D560" i="16"/>
  <c r="G560" i="16" s="1"/>
  <c r="S559" i="16"/>
  <c r="L559" i="16"/>
  <c r="O559" i="16" s="1"/>
  <c r="H559" i="16"/>
  <c r="K559" i="16" s="1"/>
  <c r="D559" i="16"/>
  <c r="G559" i="16" s="1"/>
  <c r="S558" i="16"/>
  <c r="L558" i="16"/>
  <c r="O558" i="16" s="1"/>
  <c r="H558" i="16"/>
  <c r="K558" i="16" s="1"/>
  <c r="D558" i="16"/>
  <c r="G558" i="16" s="1"/>
  <c r="S557" i="16"/>
  <c r="L557" i="16"/>
  <c r="O557" i="16" s="1"/>
  <c r="H557" i="16"/>
  <c r="K557" i="16" s="1"/>
  <c r="D557" i="16"/>
  <c r="G557" i="16" s="1"/>
  <c r="S555" i="16"/>
  <c r="O555" i="16"/>
  <c r="K555" i="16"/>
  <c r="G555" i="16"/>
  <c r="S554" i="16"/>
  <c r="O554" i="16"/>
  <c r="K554" i="16"/>
  <c r="G554" i="16"/>
  <c r="S553" i="16"/>
  <c r="O553" i="16"/>
  <c r="K553" i="16"/>
  <c r="G553" i="16"/>
  <c r="S552" i="16"/>
  <c r="O552" i="16"/>
  <c r="K552" i="16"/>
  <c r="G552" i="16"/>
  <c r="L549" i="16"/>
  <c r="H549" i="16"/>
  <c r="D549" i="16"/>
  <c r="S548" i="16"/>
  <c r="O548" i="16"/>
  <c r="K548" i="16"/>
  <c r="G548" i="16"/>
  <c r="S547" i="16"/>
  <c r="L547" i="16"/>
  <c r="O547" i="16" s="1"/>
  <c r="H547" i="16"/>
  <c r="K547" i="16" s="1"/>
  <c r="D547" i="16"/>
  <c r="G547" i="16" s="1"/>
  <c r="S546" i="16"/>
  <c r="L546" i="16"/>
  <c r="O546" i="16" s="1"/>
  <c r="H546" i="16"/>
  <c r="K546" i="16" s="1"/>
  <c r="D546" i="16"/>
  <c r="G546" i="16" s="1"/>
  <c r="S545" i="16"/>
  <c r="L545" i="16"/>
  <c r="O545" i="16" s="1"/>
  <c r="H545" i="16"/>
  <c r="K545" i="16" s="1"/>
  <c r="D545" i="16"/>
  <c r="G545" i="16" s="1"/>
  <c r="S544" i="16"/>
  <c r="L544" i="16"/>
  <c r="O544" i="16" s="1"/>
  <c r="H544" i="16"/>
  <c r="K544" i="16" s="1"/>
  <c r="D544" i="16"/>
  <c r="G544" i="16" s="1"/>
  <c r="S542" i="16"/>
  <c r="O542" i="16"/>
  <c r="K542" i="16"/>
  <c r="G542" i="16"/>
  <c r="S541" i="16"/>
  <c r="O541" i="16"/>
  <c r="K541" i="16"/>
  <c r="G541" i="16"/>
  <c r="S540" i="16"/>
  <c r="O540" i="16"/>
  <c r="K540" i="16"/>
  <c r="G540" i="16"/>
  <c r="S539" i="16"/>
  <c r="O539" i="16"/>
  <c r="K539" i="16"/>
  <c r="G539" i="16"/>
  <c r="L536" i="16"/>
  <c r="H536" i="16"/>
  <c r="D536" i="16"/>
  <c r="S535" i="16"/>
  <c r="O535" i="16"/>
  <c r="K535" i="16"/>
  <c r="G535" i="16"/>
  <c r="S534" i="16"/>
  <c r="L534" i="16"/>
  <c r="O534" i="16" s="1"/>
  <c r="H534" i="16"/>
  <c r="K534" i="16" s="1"/>
  <c r="D534" i="16"/>
  <c r="G534" i="16" s="1"/>
  <c r="S533" i="16"/>
  <c r="L533" i="16"/>
  <c r="O533" i="16" s="1"/>
  <c r="H533" i="16"/>
  <c r="K533" i="16" s="1"/>
  <c r="D533" i="16"/>
  <c r="G533" i="16" s="1"/>
  <c r="S532" i="16"/>
  <c r="L532" i="16"/>
  <c r="O532" i="16" s="1"/>
  <c r="H532" i="16"/>
  <c r="K532" i="16" s="1"/>
  <c r="D532" i="16"/>
  <c r="G532" i="16" s="1"/>
  <c r="S531" i="16"/>
  <c r="L531" i="16"/>
  <c r="O531" i="16" s="1"/>
  <c r="H531" i="16"/>
  <c r="K531" i="16" s="1"/>
  <c r="D531" i="16"/>
  <c r="G531" i="16" s="1"/>
  <c r="S529" i="16"/>
  <c r="O529" i="16"/>
  <c r="K529" i="16"/>
  <c r="G529" i="16"/>
  <c r="S528" i="16"/>
  <c r="O528" i="16"/>
  <c r="K528" i="16"/>
  <c r="G528" i="16"/>
  <c r="S527" i="16"/>
  <c r="O527" i="16"/>
  <c r="K527" i="16"/>
  <c r="G527" i="16"/>
  <c r="S526" i="16"/>
  <c r="O526" i="16"/>
  <c r="K526" i="16"/>
  <c r="G526" i="16"/>
  <c r="L523" i="16"/>
  <c r="H523" i="16"/>
  <c r="D523" i="16"/>
  <c r="S522" i="16"/>
  <c r="O522" i="16"/>
  <c r="K522" i="16"/>
  <c r="G522" i="16"/>
  <c r="S521" i="16"/>
  <c r="L521" i="16"/>
  <c r="O521" i="16" s="1"/>
  <c r="H521" i="16"/>
  <c r="K521" i="16" s="1"/>
  <c r="D521" i="16"/>
  <c r="G521" i="16" s="1"/>
  <c r="S520" i="16"/>
  <c r="S519" i="16"/>
  <c r="S518" i="16"/>
  <c r="L518" i="16"/>
  <c r="O518" i="16" s="1"/>
  <c r="H518" i="16"/>
  <c r="K518" i="16" s="1"/>
  <c r="D518" i="16"/>
  <c r="S516" i="16"/>
  <c r="O516" i="16"/>
  <c r="K516" i="16"/>
  <c r="G516" i="16"/>
  <c r="S515" i="16"/>
  <c r="O515" i="16"/>
  <c r="K515" i="16"/>
  <c r="G515" i="16"/>
  <c r="S514" i="16"/>
  <c r="O514" i="16"/>
  <c r="K514" i="16"/>
  <c r="G514" i="16"/>
  <c r="S513" i="16"/>
  <c r="O513" i="16"/>
  <c r="K513" i="16"/>
  <c r="G513" i="16"/>
  <c r="L510" i="16"/>
  <c r="H510" i="16"/>
  <c r="D510" i="16"/>
  <c r="S509" i="16"/>
  <c r="O509" i="16"/>
  <c r="K509" i="16"/>
  <c r="G509" i="16"/>
  <c r="S508" i="16"/>
  <c r="L508" i="16"/>
  <c r="O508" i="16" s="1"/>
  <c r="H508" i="16"/>
  <c r="K508" i="16" s="1"/>
  <c r="D508" i="16"/>
  <c r="G508" i="16" s="1"/>
  <c r="S507" i="16"/>
  <c r="S506" i="16"/>
  <c r="S505" i="16"/>
  <c r="L505" i="16"/>
  <c r="O505" i="16" s="1"/>
  <c r="H505" i="16"/>
  <c r="H506" i="16" s="1"/>
  <c r="K506" i="16" s="1"/>
  <c r="D505" i="16"/>
  <c r="D506" i="16" s="1"/>
  <c r="S503" i="16"/>
  <c r="O503" i="16"/>
  <c r="K503" i="16"/>
  <c r="G503" i="16"/>
  <c r="S502" i="16"/>
  <c r="O502" i="16"/>
  <c r="K502" i="16"/>
  <c r="G502" i="16"/>
  <c r="S501" i="16"/>
  <c r="O501" i="16"/>
  <c r="K501" i="16"/>
  <c r="G501" i="16"/>
  <c r="S500" i="16"/>
  <c r="O500" i="16"/>
  <c r="K500" i="16"/>
  <c r="G500" i="16"/>
  <c r="L497" i="16"/>
  <c r="H497" i="16"/>
  <c r="D497" i="16"/>
  <c r="S496" i="16"/>
  <c r="O496" i="16"/>
  <c r="K496" i="16"/>
  <c r="G496" i="16"/>
  <c r="S495" i="16"/>
  <c r="O495" i="16"/>
  <c r="K495" i="16"/>
  <c r="G495" i="16"/>
  <c r="S494" i="16"/>
  <c r="L494" i="16"/>
  <c r="O494" i="16" s="1"/>
  <c r="H494" i="16"/>
  <c r="K494" i="16" s="1"/>
  <c r="D494" i="16"/>
  <c r="G494" i="16" s="1"/>
  <c r="S493" i="16"/>
  <c r="L493" i="16"/>
  <c r="O493" i="16" s="1"/>
  <c r="H493" i="16"/>
  <c r="K493" i="16" s="1"/>
  <c r="D493" i="16"/>
  <c r="G493" i="16" s="1"/>
  <c r="S492" i="16"/>
  <c r="O492" i="16"/>
  <c r="K492" i="16"/>
  <c r="G492" i="16"/>
  <c r="S490" i="16"/>
  <c r="O490" i="16"/>
  <c r="K490" i="16"/>
  <c r="G490" i="16"/>
  <c r="S489" i="16"/>
  <c r="O489" i="16"/>
  <c r="K489" i="16"/>
  <c r="G489" i="16"/>
  <c r="S488" i="16"/>
  <c r="O488" i="16"/>
  <c r="K488" i="16"/>
  <c r="G488" i="16"/>
  <c r="S487" i="16"/>
  <c r="O487" i="16"/>
  <c r="K487" i="16"/>
  <c r="G487" i="16"/>
  <c r="L484" i="16"/>
  <c r="H484" i="16"/>
  <c r="D484" i="16"/>
  <c r="S483" i="16"/>
  <c r="O483" i="16"/>
  <c r="K483" i="16"/>
  <c r="G483" i="16"/>
  <c r="S482" i="16"/>
  <c r="O482" i="16"/>
  <c r="K482" i="16"/>
  <c r="G482" i="16"/>
  <c r="S481" i="16"/>
  <c r="O481" i="16"/>
  <c r="K481" i="16"/>
  <c r="G481" i="16"/>
  <c r="S480" i="16"/>
  <c r="O480" i="16"/>
  <c r="K480" i="16"/>
  <c r="G480" i="16"/>
  <c r="S478" i="16"/>
  <c r="O478" i="16"/>
  <c r="K478" i="16"/>
  <c r="G478" i="16"/>
  <c r="S477" i="16"/>
  <c r="O477" i="16"/>
  <c r="K477" i="16"/>
  <c r="G477" i="16"/>
  <c r="L474" i="16"/>
  <c r="H474" i="16"/>
  <c r="D474" i="16"/>
  <c r="S473" i="16"/>
  <c r="O473" i="16"/>
  <c r="K473" i="16"/>
  <c r="G473" i="16"/>
  <c r="S472" i="16"/>
  <c r="O472" i="16"/>
  <c r="K472" i="16"/>
  <c r="G472" i="16"/>
  <c r="S471" i="16"/>
  <c r="O471" i="16"/>
  <c r="K471" i="16"/>
  <c r="G471" i="16"/>
  <c r="S470" i="16"/>
  <c r="O470" i="16"/>
  <c r="K470" i="16"/>
  <c r="G470" i="16"/>
  <c r="S468" i="16"/>
  <c r="O468" i="16"/>
  <c r="K468" i="16"/>
  <c r="G468" i="16"/>
  <c r="S467" i="16"/>
  <c r="O467" i="16"/>
  <c r="K467" i="16"/>
  <c r="G467" i="16"/>
  <c r="L464" i="16"/>
  <c r="H464" i="16"/>
  <c r="D464" i="16"/>
  <c r="S462" i="16"/>
  <c r="L462" i="16"/>
  <c r="O462" i="16" s="1"/>
  <c r="H462" i="16"/>
  <c r="K462" i="16" s="1"/>
  <c r="D462" i="16"/>
  <c r="G462" i="16" s="1"/>
  <c r="S461" i="16"/>
  <c r="S460" i="16"/>
  <c r="L460" i="16"/>
  <c r="O460" i="16" s="1"/>
  <c r="H460" i="16"/>
  <c r="H461" i="16" s="1"/>
  <c r="K461" i="16" s="1"/>
  <c r="D460" i="16"/>
  <c r="G460" i="16" s="1"/>
  <c r="S459" i="16"/>
  <c r="O459" i="16"/>
  <c r="K459" i="16"/>
  <c r="G459" i="16"/>
  <c r="S457" i="16"/>
  <c r="O457" i="16"/>
  <c r="K457" i="16"/>
  <c r="G457" i="16"/>
  <c r="S456" i="16"/>
  <c r="O456" i="16"/>
  <c r="K456" i="16"/>
  <c r="G456" i="16"/>
  <c r="L453" i="16"/>
  <c r="H453" i="16"/>
  <c r="D453" i="16"/>
  <c r="S452" i="16"/>
  <c r="L452" i="16"/>
  <c r="O452" i="16" s="1"/>
  <c r="H452" i="16"/>
  <c r="K452" i="16" s="1"/>
  <c r="D452" i="16"/>
  <c r="G452" i="16" s="1"/>
  <c r="S451" i="16"/>
  <c r="S450" i="16"/>
  <c r="L450" i="16"/>
  <c r="L451" i="16" s="1"/>
  <c r="O451" i="16" s="1"/>
  <c r="H450" i="16"/>
  <c r="K450" i="16" s="1"/>
  <c r="D450" i="16"/>
  <c r="D451" i="16" s="1"/>
  <c r="G451" i="16" s="1"/>
  <c r="S449" i="16"/>
  <c r="O449" i="16"/>
  <c r="K449" i="16"/>
  <c r="G449" i="16"/>
  <c r="S447" i="16"/>
  <c r="O447" i="16"/>
  <c r="K447" i="16"/>
  <c r="G447" i="16"/>
  <c r="S446" i="16"/>
  <c r="O446" i="16"/>
  <c r="K446" i="16"/>
  <c r="G446" i="16"/>
  <c r="L443" i="16"/>
  <c r="H443" i="16"/>
  <c r="D443" i="16"/>
  <c r="S442" i="16"/>
  <c r="L442" i="16"/>
  <c r="O442" i="16" s="1"/>
  <c r="H442" i="16"/>
  <c r="K442" i="16" s="1"/>
  <c r="D442" i="16"/>
  <c r="G442" i="16" s="1"/>
  <c r="S441" i="16"/>
  <c r="S440" i="16"/>
  <c r="L440" i="16"/>
  <c r="L441" i="16" s="1"/>
  <c r="O441" i="16" s="1"/>
  <c r="H440" i="16"/>
  <c r="D440" i="16"/>
  <c r="D441" i="16" s="1"/>
  <c r="G441" i="16" s="1"/>
  <c r="S439" i="16"/>
  <c r="O439" i="16"/>
  <c r="K439" i="16"/>
  <c r="G439" i="16"/>
  <c r="S437" i="16"/>
  <c r="O437" i="16"/>
  <c r="K437" i="16"/>
  <c r="G437" i="16"/>
  <c r="S436" i="16"/>
  <c r="O436" i="16"/>
  <c r="K436" i="16"/>
  <c r="G436" i="16"/>
  <c r="L433" i="16"/>
  <c r="H433" i="16"/>
  <c r="D433" i="16"/>
  <c r="S432" i="16"/>
  <c r="L432" i="16"/>
  <c r="O432" i="16" s="1"/>
  <c r="H432" i="16"/>
  <c r="K432" i="16" s="1"/>
  <c r="D432" i="16"/>
  <c r="G432" i="16" s="1"/>
  <c r="S431" i="16"/>
  <c r="S430" i="16"/>
  <c r="L430" i="16"/>
  <c r="L431" i="16" s="1"/>
  <c r="O431" i="16" s="1"/>
  <c r="H430" i="16"/>
  <c r="H431" i="16" s="1"/>
  <c r="K431" i="16" s="1"/>
  <c r="D430" i="16"/>
  <c r="G430" i="16" s="1"/>
  <c r="S429" i="16"/>
  <c r="O429" i="16"/>
  <c r="K429" i="16"/>
  <c r="G429" i="16"/>
  <c r="S427" i="16"/>
  <c r="O427" i="16"/>
  <c r="K427" i="16"/>
  <c r="G427" i="16"/>
  <c r="S426" i="16"/>
  <c r="O426" i="16"/>
  <c r="K426" i="16"/>
  <c r="G426" i="16"/>
  <c r="L423" i="16"/>
  <c r="H423" i="16"/>
  <c r="D423" i="16"/>
  <c r="S422" i="16"/>
  <c r="L422" i="16"/>
  <c r="O422" i="16" s="1"/>
  <c r="H422" i="16"/>
  <c r="K422" i="16" s="1"/>
  <c r="D422" i="16"/>
  <c r="G422" i="16" s="1"/>
  <c r="S421" i="16"/>
  <c r="S420" i="16"/>
  <c r="L420" i="16"/>
  <c r="L421" i="16" s="1"/>
  <c r="O421" i="16" s="1"/>
  <c r="H420" i="16"/>
  <c r="K420" i="16" s="1"/>
  <c r="D420" i="16"/>
  <c r="G420" i="16" s="1"/>
  <c r="S419" i="16"/>
  <c r="O419" i="16"/>
  <c r="K419" i="16"/>
  <c r="G419" i="16"/>
  <c r="S417" i="16"/>
  <c r="O417" i="16"/>
  <c r="K417" i="16"/>
  <c r="G417" i="16"/>
  <c r="S416" i="16"/>
  <c r="O416" i="16"/>
  <c r="K416" i="16"/>
  <c r="G416" i="16"/>
  <c r="L413" i="16"/>
  <c r="H413" i="16"/>
  <c r="D413" i="16"/>
  <c r="S411" i="16"/>
  <c r="L411" i="16"/>
  <c r="O411" i="16" s="1"/>
  <c r="H411" i="16"/>
  <c r="K411" i="16" s="1"/>
  <c r="D411" i="16"/>
  <c r="G411" i="16" s="1"/>
  <c r="S410" i="16"/>
  <c r="S409" i="16"/>
  <c r="L409" i="16"/>
  <c r="O409" i="16" s="1"/>
  <c r="H409" i="16"/>
  <c r="K409" i="16" s="1"/>
  <c r="D409" i="16"/>
  <c r="G409" i="16" s="1"/>
  <c r="S408" i="16"/>
  <c r="O408" i="16"/>
  <c r="K408" i="16"/>
  <c r="G408" i="16"/>
  <c r="S406" i="16"/>
  <c r="O406" i="16"/>
  <c r="K406" i="16"/>
  <c r="G406" i="16"/>
  <c r="S405" i="16"/>
  <c r="O405" i="16"/>
  <c r="K405" i="16"/>
  <c r="G405" i="16"/>
  <c r="L402" i="16"/>
  <c r="H402" i="16"/>
  <c r="D402" i="16"/>
  <c r="S401" i="16"/>
  <c r="L401" i="16"/>
  <c r="O401" i="16" s="1"/>
  <c r="H401" i="16"/>
  <c r="K401" i="16" s="1"/>
  <c r="D401" i="16"/>
  <c r="G401" i="16" s="1"/>
  <c r="S400" i="16"/>
  <c r="S399" i="16"/>
  <c r="L399" i="16"/>
  <c r="O399" i="16" s="1"/>
  <c r="H399" i="16"/>
  <c r="K399" i="16" s="1"/>
  <c r="D399" i="16"/>
  <c r="D400" i="16" s="1"/>
  <c r="G400" i="16" s="1"/>
  <c r="S398" i="16"/>
  <c r="O398" i="16"/>
  <c r="K398" i="16"/>
  <c r="G398" i="16"/>
  <c r="S396" i="16"/>
  <c r="O396" i="16"/>
  <c r="K396" i="16"/>
  <c r="G396" i="16"/>
  <c r="S395" i="16"/>
  <c r="O395" i="16"/>
  <c r="K395" i="16"/>
  <c r="G395" i="16"/>
  <c r="L392" i="16"/>
  <c r="H392" i="16"/>
  <c r="D392" i="16"/>
  <c r="S391" i="16"/>
  <c r="L391" i="16"/>
  <c r="O391" i="16" s="1"/>
  <c r="H391" i="16"/>
  <c r="K391" i="16" s="1"/>
  <c r="D391" i="16"/>
  <c r="G391" i="16" s="1"/>
  <c r="S390" i="16"/>
  <c r="S389" i="16"/>
  <c r="L389" i="16"/>
  <c r="O389" i="16" s="1"/>
  <c r="H389" i="16"/>
  <c r="H390" i="16" s="1"/>
  <c r="K390" i="16" s="1"/>
  <c r="D389" i="16"/>
  <c r="S388" i="16"/>
  <c r="O388" i="16"/>
  <c r="K388" i="16"/>
  <c r="G388" i="16"/>
  <c r="S386" i="16"/>
  <c r="O386" i="16"/>
  <c r="K386" i="16"/>
  <c r="G386" i="16"/>
  <c r="S385" i="16"/>
  <c r="O385" i="16"/>
  <c r="K385" i="16"/>
  <c r="G385" i="16"/>
  <c r="L382" i="16"/>
  <c r="H382" i="16"/>
  <c r="D382" i="16"/>
  <c r="S376" i="16"/>
  <c r="O376" i="16"/>
  <c r="K376" i="16"/>
  <c r="S375" i="16"/>
  <c r="O375" i="16"/>
  <c r="K375" i="16"/>
  <c r="S374" i="16"/>
  <c r="O374" i="16"/>
  <c r="K374" i="16"/>
  <c r="S371" i="16"/>
  <c r="O371" i="16"/>
  <c r="S369" i="16"/>
  <c r="O369" i="16"/>
  <c r="K369" i="16"/>
  <c r="S368" i="16"/>
  <c r="O368" i="16"/>
  <c r="K368" i="16"/>
  <c r="S367" i="16"/>
  <c r="O367" i="16"/>
  <c r="K367" i="16"/>
  <c r="R365" i="16"/>
  <c r="S365" i="16" s="1"/>
  <c r="N365" i="16"/>
  <c r="O365" i="16" s="1"/>
  <c r="O364" i="16" s="1"/>
  <c r="K365" i="16"/>
  <c r="K364" i="16" s="1"/>
  <c r="S363" i="16"/>
  <c r="O363" i="16"/>
  <c r="K363" i="16"/>
  <c r="S362" i="16"/>
  <c r="O362" i="16"/>
  <c r="K362" i="16"/>
  <c r="S361" i="16"/>
  <c r="O361" i="16"/>
  <c r="K361" i="16"/>
  <c r="S360" i="16"/>
  <c r="O360" i="16"/>
  <c r="K360" i="16"/>
  <c r="S357" i="16"/>
  <c r="O357" i="16"/>
  <c r="K357" i="16"/>
  <c r="K356" i="16" s="1"/>
  <c r="K351" i="16" s="1"/>
  <c r="G357" i="16"/>
  <c r="G356" i="16" s="1"/>
  <c r="G351" i="16" s="1"/>
  <c r="S350" i="16"/>
  <c r="O350" i="16"/>
  <c r="K350" i="16"/>
  <c r="G350" i="16"/>
  <c r="S349" i="16"/>
  <c r="O349" i="16"/>
  <c r="K349" i="16"/>
  <c r="G349" i="16"/>
  <c r="S348" i="16"/>
  <c r="O348" i="16"/>
  <c r="K348" i="16"/>
  <c r="G348" i="16"/>
  <c r="S347" i="16"/>
  <c r="O347" i="16"/>
  <c r="K347" i="16"/>
  <c r="G347" i="16"/>
  <c r="S346" i="16"/>
  <c r="O346" i="16"/>
  <c r="K346" i="16"/>
  <c r="G346" i="16"/>
  <c r="S345" i="16"/>
  <c r="O345" i="16"/>
  <c r="K345" i="16"/>
  <c r="G345" i="16"/>
  <c r="S344" i="16"/>
  <c r="O344" i="16"/>
  <c r="K344" i="16"/>
  <c r="G344" i="16"/>
  <c r="S343" i="16"/>
  <c r="O343" i="16"/>
  <c r="K343" i="16"/>
  <c r="G343" i="16"/>
  <c r="S342" i="16"/>
  <c r="O342" i="16"/>
  <c r="K342" i="16"/>
  <c r="G342" i="16"/>
  <c r="S341" i="16"/>
  <c r="O341" i="16"/>
  <c r="K341" i="16"/>
  <c r="G341" i="16"/>
  <c r="S340" i="16"/>
  <c r="O340" i="16"/>
  <c r="K340" i="16"/>
  <c r="G340" i="16"/>
  <c r="S339" i="16"/>
  <c r="O339" i="16"/>
  <c r="K339" i="16"/>
  <c r="G339" i="16"/>
  <c r="S338" i="16"/>
  <c r="O338" i="16"/>
  <c r="K338" i="16"/>
  <c r="G338" i="16"/>
  <c r="S337" i="16"/>
  <c r="O337" i="16"/>
  <c r="K337" i="16"/>
  <c r="G337" i="16"/>
  <c r="S336" i="16"/>
  <c r="O336" i="16"/>
  <c r="K336" i="16"/>
  <c r="G336" i="16"/>
  <c r="S316" i="16"/>
  <c r="O316" i="16"/>
  <c r="K316" i="16"/>
  <c r="G316" i="16"/>
  <c r="L315" i="16"/>
  <c r="H315" i="16"/>
  <c r="D315" i="16"/>
  <c r="S314" i="16"/>
  <c r="O314" i="16"/>
  <c r="K314" i="16"/>
  <c r="G314" i="16"/>
  <c r="S313" i="16"/>
  <c r="O313" i="16"/>
  <c r="K313" i="16"/>
  <c r="G313" i="16"/>
  <c r="S312" i="16"/>
  <c r="O312" i="16"/>
  <c r="K312" i="16"/>
  <c r="G312" i="16"/>
  <c r="S311" i="16"/>
  <c r="O311" i="16"/>
  <c r="K311" i="16"/>
  <c r="G311" i="16"/>
  <c r="R309" i="16"/>
  <c r="S309" i="16" s="1"/>
  <c r="N309" i="16"/>
  <c r="O309" i="16" s="1"/>
  <c r="K309" i="16"/>
  <c r="G309" i="16"/>
  <c r="S308" i="16"/>
  <c r="O308" i="16"/>
  <c r="K308" i="16"/>
  <c r="G308" i="16"/>
  <c r="S307" i="16"/>
  <c r="O307" i="16"/>
  <c r="K307" i="16"/>
  <c r="G307" i="16"/>
  <c r="S306" i="16"/>
  <c r="O306" i="16"/>
  <c r="K306" i="16"/>
  <c r="G306" i="16"/>
  <c r="L303" i="16"/>
  <c r="H303" i="16"/>
  <c r="D303" i="16"/>
  <c r="S302" i="16"/>
  <c r="O302" i="16"/>
  <c r="K302" i="16"/>
  <c r="G302" i="16"/>
  <c r="S301" i="16"/>
  <c r="O301" i="16"/>
  <c r="K301" i="16"/>
  <c r="G301" i="16"/>
  <c r="S300" i="16"/>
  <c r="O300" i="16"/>
  <c r="K300" i="16"/>
  <c r="G300" i="16"/>
  <c r="S299" i="16"/>
  <c r="O299" i="16"/>
  <c r="K299" i="16"/>
  <c r="G299" i="16"/>
  <c r="R297" i="16"/>
  <c r="S297" i="16" s="1"/>
  <c r="N297" i="16"/>
  <c r="O297" i="16" s="1"/>
  <c r="K297" i="16"/>
  <c r="G297" i="16"/>
  <c r="S296" i="16"/>
  <c r="O296" i="16"/>
  <c r="K296" i="16"/>
  <c r="G296" i="16"/>
  <c r="S295" i="16"/>
  <c r="O295" i="16"/>
  <c r="K295" i="16"/>
  <c r="G295" i="16"/>
  <c r="S294" i="16"/>
  <c r="O294" i="16"/>
  <c r="K294" i="16"/>
  <c r="G294" i="16"/>
  <c r="L291" i="16"/>
  <c r="H291" i="16"/>
  <c r="D291" i="16"/>
  <c r="S290" i="16"/>
  <c r="O290" i="16"/>
  <c r="K290" i="16"/>
  <c r="G290" i="16"/>
  <c r="S289" i="16"/>
  <c r="O289" i="16"/>
  <c r="K289" i="16"/>
  <c r="G289" i="16"/>
  <c r="S288" i="16"/>
  <c r="O288" i="16"/>
  <c r="K288" i="16"/>
  <c r="G288" i="16"/>
  <c r="S287" i="16"/>
  <c r="O287" i="16"/>
  <c r="K287" i="16"/>
  <c r="G287" i="16"/>
  <c r="R285" i="16"/>
  <c r="S285" i="16" s="1"/>
  <c r="N285" i="16"/>
  <c r="O285" i="16" s="1"/>
  <c r="K285" i="16"/>
  <c r="G285" i="16"/>
  <c r="S284" i="16"/>
  <c r="O284" i="16"/>
  <c r="K284" i="16"/>
  <c r="G284" i="16"/>
  <c r="S283" i="16"/>
  <c r="O283" i="16"/>
  <c r="K283" i="16"/>
  <c r="G283" i="16"/>
  <c r="S282" i="16"/>
  <c r="O282" i="16"/>
  <c r="K282" i="16"/>
  <c r="G282" i="16"/>
  <c r="L279" i="16"/>
  <c r="H279" i="16"/>
  <c r="D279" i="16"/>
  <c r="S278" i="16"/>
  <c r="O278" i="16"/>
  <c r="K278" i="16"/>
  <c r="G278" i="16"/>
  <c r="S277" i="16"/>
  <c r="O277" i="16"/>
  <c r="K277" i="16"/>
  <c r="G277" i="16"/>
  <c r="S276" i="16"/>
  <c r="O276" i="16"/>
  <c r="K276" i="16"/>
  <c r="G276" i="16"/>
  <c r="S275" i="16"/>
  <c r="O275" i="16"/>
  <c r="K275" i="16"/>
  <c r="G275" i="16"/>
  <c r="S273" i="16"/>
  <c r="O273" i="16"/>
  <c r="K273" i="16"/>
  <c r="G273" i="16"/>
  <c r="S272" i="16"/>
  <c r="O272" i="16"/>
  <c r="K272" i="16"/>
  <c r="G272" i="16"/>
  <c r="S271" i="16"/>
  <c r="O271" i="16"/>
  <c r="K271" i="16"/>
  <c r="G271" i="16"/>
  <c r="S270" i="16"/>
  <c r="O270" i="16"/>
  <c r="K270" i="16"/>
  <c r="G270" i="16"/>
  <c r="L267" i="16"/>
  <c r="H267" i="16"/>
  <c r="D267" i="16"/>
  <c r="S265" i="16"/>
  <c r="O265" i="16"/>
  <c r="K265" i="16"/>
  <c r="G265" i="16"/>
  <c r="S264" i="16"/>
  <c r="O264" i="16"/>
  <c r="K264" i="16"/>
  <c r="G264" i="16"/>
  <c r="S263" i="16"/>
  <c r="O263" i="16"/>
  <c r="K263" i="16"/>
  <c r="G263" i="16"/>
  <c r="S262" i="16"/>
  <c r="O262" i="16"/>
  <c r="K262" i="16"/>
  <c r="G262" i="16"/>
  <c r="S260" i="16"/>
  <c r="O260" i="16"/>
  <c r="K260" i="16"/>
  <c r="G260" i="16"/>
  <c r="S259" i="16"/>
  <c r="O259" i="16"/>
  <c r="K259" i="16"/>
  <c r="G259" i="16"/>
  <c r="S258" i="16"/>
  <c r="O258" i="16"/>
  <c r="K258" i="16"/>
  <c r="G258" i="16"/>
  <c r="S257" i="16"/>
  <c r="O257" i="16"/>
  <c r="K257" i="16"/>
  <c r="G257" i="16"/>
  <c r="L254" i="16"/>
  <c r="H254" i="16"/>
  <c r="D254" i="16"/>
  <c r="S253" i="16"/>
  <c r="O253" i="16"/>
  <c r="K253" i="16"/>
  <c r="G253" i="16"/>
  <c r="S252" i="16"/>
  <c r="O252" i="16"/>
  <c r="K252" i="16"/>
  <c r="G252" i="16"/>
  <c r="S251" i="16"/>
  <c r="O251" i="16"/>
  <c r="K251" i="16"/>
  <c r="G251" i="16"/>
  <c r="S250" i="16"/>
  <c r="O250" i="16"/>
  <c r="K250" i="16"/>
  <c r="G250" i="16"/>
  <c r="R248" i="16"/>
  <c r="S248" i="16" s="1"/>
  <c r="N248" i="16"/>
  <c r="O248" i="16" s="1"/>
  <c r="K248" i="16"/>
  <c r="G248" i="16"/>
  <c r="S247" i="16"/>
  <c r="O247" i="16"/>
  <c r="K247" i="16"/>
  <c r="G247" i="16"/>
  <c r="S246" i="16"/>
  <c r="O246" i="16"/>
  <c r="K246" i="16"/>
  <c r="G246" i="16"/>
  <c r="S245" i="16"/>
  <c r="O245" i="16"/>
  <c r="K245" i="16"/>
  <c r="G245" i="16"/>
  <c r="L242" i="16"/>
  <c r="H242" i="16"/>
  <c r="D242" i="16"/>
  <c r="S241" i="16"/>
  <c r="O241" i="16"/>
  <c r="K241" i="16"/>
  <c r="G241" i="16"/>
  <c r="S240" i="16"/>
  <c r="O240" i="16"/>
  <c r="K240" i="16"/>
  <c r="G240" i="16"/>
  <c r="S239" i="16"/>
  <c r="O239" i="16"/>
  <c r="K239" i="16"/>
  <c r="G239" i="16"/>
  <c r="S238" i="16"/>
  <c r="O238" i="16"/>
  <c r="K238" i="16"/>
  <c r="G238" i="16"/>
  <c r="R236" i="16"/>
  <c r="S236" i="16" s="1"/>
  <c r="N236" i="16"/>
  <c r="O236" i="16" s="1"/>
  <c r="K236" i="16"/>
  <c r="G236" i="16"/>
  <c r="S235" i="16"/>
  <c r="O235" i="16"/>
  <c r="K235" i="16"/>
  <c r="G235" i="16"/>
  <c r="S234" i="16"/>
  <c r="O234" i="16"/>
  <c r="K234" i="16"/>
  <c r="G234" i="16"/>
  <c r="S233" i="16"/>
  <c r="O233" i="16"/>
  <c r="K233" i="16"/>
  <c r="G233" i="16"/>
  <c r="L230" i="16"/>
  <c r="H230" i="16"/>
  <c r="D230" i="16"/>
  <c r="S229" i="16"/>
  <c r="O229" i="16"/>
  <c r="K229" i="16"/>
  <c r="G229" i="16"/>
  <c r="S228" i="16"/>
  <c r="O228" i="16"/>
  <c r="K228" i="16"/>
  <c r="G228" i="16"/>
  <c r="S227" i="16"/>
  <c r="O227" i="16"/>
  <c r="K227" i="16"/>
  <c r="G227" i="16"/>
  <c r="S226" i="16"/>
  <c r="O226" i="16"/>
  <c r="K226" i="16"/>
  <c r="G226" i="16"/>
  <c r="S224" i="16"/>
  <c r="O224" i="16"/>
  <c r="K224" i="16"/>
  <c r="G224" i="16"/>
  <c r="S223" i="16"/>
  <c r="O223" i="16"/>
  <c r="K223" i="16"/>
  <c r="G223" i="16"/>
  <c r="S222" i="16"/>
  <c r="O222" i="16"/>
  <c r="K222" i="16"/>
  <c r="G222" i="16"/>
  <c r="S221" i="16"/>
  <c r="O221" i="16"/>
  <c r="K221" i="16"/>
  <c r="G221" i="16"/>
  <c r="L218" i="16"/>
  <c r="H218" i="16"/>
  <c r="D218" i="16"/>
  <c r="S208" i="16"/>
  <c r="O208" i="16"/>
  <c r="K208" i="16"/>
  <c r="G208" i="16"/>
  <c r="S207" i="16"/>
  <c r="S206" i="16" s="1"/>
  <c r="O207" i="16"/>
  <c r="K207" i="16"/>
  <c r="K206" i="16" s="1"/>
  <c r="G207" i="16"/>
  <c r="G206" i="16" s="1"/>
  <c r="S205" i="16"/>
  <c r="O205" i="16"/>
  <c r="K205" i="16"/>
  <c r="G205" i="16"/>
  <c r="S204" i="16"/>
  <c r="O204" i="16"/>
  <c r="K204" i="16"/>
  <c r="G204" i="16"/>
  <c r="S200" i="16"/>
  <c r="S199" i="16" s="1"/>
  <c r="O200" i="16"/>
  <c r="O199" i="16" s="1"/>
  <c r="K200" i="16"/>
  <c r="K199" i="16" s="1"/>
  <c r="G200" i="16"/>
  <c r="G199" i="16" s="1"/>
  <c r="S198" i="16"/>
  <c r="O198" i="16"/>
  <c r="K198" i="16"/>
  <c r="G198" i="16"/>
  <c r="S197" i="16"/>
  <c r="O197" i="16"/>
  <c r="K197" i="16"/>
  <c r="G197" i="16"/>
  <c r="L193" i="16"/>
  <c r="L174" i="16" s="1"/>
  <c r="H193" i="16"/>
  <c r="H174" i="16" s="1"/>
  <c r="D193" i="16"/>
  <c r="D174" i="16" s="1"/>
  <c r="S185" i="16"/>
  <c r="O185" i="16"/>
  <c r="K185" i="16"/>
  <c r="G185" i="16"/>
  <c r="S177" i="16"/>
  <c r="O177" i="16"/>
  <c r="K177" i="16"/>
  <c r="G177" i="16"/>
  <c r="S173" i="16"/>
  <c r="S172" i="16" s="1"/>
  <c r="O173" i="16"/>
  <c r="O172" i="16" s="1"/>
  <c r="K173" i="16"/>
  <c r="K172" i="16" s="1"/>
  <c r="G173" i="16"/>
  <c r="G172" i="16" s="1"/>
  <c r="S171" i="16"/>
  <c r="O171" i="16"/>
  <c r="K171" i="16"/>
  <c r="G171" i="16"/>
  <c r="S170" i="16"/>
  <c r="O170" i="16"/>
  <c r="K170" i="16"/>
  <c r="G170" i="16"/>
  <c r="S169" i="16"/>
  <c r="O169" i="16"/>
  <c r="K169" i="16"/>
  <c r="G169" i="16"/>
  <c r="S168" i="16"/>
  <c r="O168" i="16"/>
  <c r="K168" i="16"/>
  <c r="G168" i="16"/>
  <c r="S167" i="16"/>
  <c r="O167" i="16"/>
  <c r="K167" i="16"/>
  <c r="G167" i="16"/>
  <c r="S165" i="16"/>
  <c r="O165" i="16"/>
  <c r="K165" i="16"/>
  <c r="G165" i="16"/>
  <c r="S164" i="16"/>
  <c r="O164" i="16"/>
  <c r="K164" i="16"/>
  <c r="G164" i="16"/>
  <c r="S161" i="16"/>
  <c r="O161" i="16"/>
  <c r="K161" i="16"/>
  <c r="G161" i="16"/>
  <c r="S160" i="16"/>
  <c r="O160" i="16"/>
  <c r="K160" i="16"/>
  <c r="G160" i="16"/>
  <c r="S159" i="16"/>
  <c r="O159" i="16"/>
  <c r="K159" i="16"/>
  <c r="G159" i="16"/>
  <c r="S158" i="16"/>
  <c r="O158" i="16"/>
  <c r="K158" i="16"/>
  <c r="G158" i="16"/>
  <c r="S157" i="16"/>
  <c r="O157" i="16"/>
  <c r="K157" i="16"/>
  <c r="G157" i="16"/>
  <c r="S155" i="16"/>
  <c r="O155" i="16"/>
  <c r="K155" i="16"/>
  <c r="G155" i="16"/>
  <c r="S154" i="16"/>
  <c r="O154" i="16"/>
  <c r="K154" i="16"/>
  <c r="G154" i="16"/>
  <c r="L151" i="16"/>
  <c r="L150" i="16" s="1"/>
  <c r="L149" i="16" s="1"/>
  <c r="H151" i="16"/>
  <c r="H150" i="16" s="1"/>
  <c r="H149" i="16" s="1"/>
  <c r="D151" i="16"/>
  <c r="D150" i="16" s="1"/>
  <c r="D149" i="16" s="1"/>
  <c r="S148" i="16"/>
  <c r="O148" i="16"/>
  <c r="K148" i="16"/>
  <c r="G148" i="16"/>
  <c r="S147" i="16"/>
  <c r="O147" i="16"/>
  <c r="K147" i="16"/>
  <c r="G147" i="16"/>
  <c r="S146" i="16"/>
  <c r="O146" i="16"/>
  <c r="K146" i="16"/>
  <c r="G146" i="16"/>
  <c r="S144" i="16"/>
  <c r="S143" i="16" s="1"/>
  <c r="O144" i="16"/>
  <c r="O143" i="16" s="1"/>
  <c r="K144" i="16"/>
  <c r="K143" i="16" s="1"/>
  <c r="G144" i="16"/>
  <c r="G143" i="16" s="1"/>
  <c r="S141" i="16"/>
  <c r="O141" i="16"/>
  <c r="K141" i="16"/>
  <c r="G141" i="16"/>
  <c r="S140" i="16"/>
  <c r="O140" i="16"/>
  <c r="K140" i="16"/>
  <c r="G140" i="16"/>
  <c r="S139" i="16"/>
  <c r="O139" i="16"/>
  <c r="K139" i="16"/>
  <c r="G139" i="16"/>
  <c r="S138" i="16"/>
  <c r="O138" i="16"/>
  <c r="K138" i="16"/>
  <c r="G138" i="16"/>
  <c r="S137" i="16"/>
  <c r="O137" i="16"/>
  <c r="K137" i="16"/>
  <c r="G137" i="16"/>
  <c r="S136" i="16"/>
  <c r="O136" i="16"/>
  <c r="K136" i="16"/>
  <c r="G136" i="16"/>
  <c r="S134" i="16"/>
  <c r="S133" i="16" s="1"/>
  <c r="O134" i="16"/>
  <c r="K134" i="16"/>
  <c r="K133" i="16" s="1"/>
  <c r="G134" i="16"/>
  <c r="G133" i="16" s="1"/>
  <c r="S131" i="16"/>
  <c r="O131" i="16"/>
  <c r="K131" i="16"/>
  <c r="G131" i="16"/>
  <c r="S130" i="16"/>
  <c r="O130" i="16"/>
  <c r="K130" i="16"/>
  <c r="G130" i="16"/>
  <c r="S129" i="16"/>
  <c r="O129" i="16"/>
  <c r="K129" i="16"/>
  <c r="G129" i="16"/>
  <c r="S128" i="16"/>
  <c r="O128" i="16"/>
  <c r="K128" i="16"/>
  <c r="G128" i="16"/>
  <c r="S126" i="16"/>
  <c r="S125" i="16" s="1"/>
  <c r="O126" i="16"/>
  <c r="O125" i="16" s="1"/>
  <c r="K126" i="16"/>
  <c r="K125" i="16" s="1"/>
  <c r="G126" i="16"/>
  <c r="G125" i="16" s="1"/>
  <c r="S124" i="16"/>
  <c r="S123" i="16" s="1"/>
  <c r="O124" i="16"/>
  <c r="O123" i="16" s="1"/>
  <c r="K124" i="16"/>
  <c r="K123" i="16" s="1"/>
  <c r="G124" i="16"/>
  <c r="G123" i="16" s="1"/>
  <c r="S121" i="16"/>
  <c r="O121" i="16"/>
  <c r="K121" i="16"/>
  <c r="G121" i="16"/>
  <c r="S120" i="16"/>
  <c r="O120" i="16"/>
  <c r="K120" i="16"/>
  <c r="G120" i="16"/>
  <c r="S119" i="16"/>
  <c r="O119" i="16"/>
  <c r="K119" i="16"/>
  <c r="G119" i="16"/>
  <c r="S118" i="16"/>
  <c r="O118" i="16"/>
  <c r="K118" i="16"/>
  <c r="G118" i="16"/>
  <c r="S116" i="16"/>
  <c r="S115" i="16" s="1"/>
  <c r="O116" i="16"/>
  <c r="O115" i="16" s="1"/>
  <c r="K116" i="16"/>
  <c r="K115" i="16" s="1"/>
  <c r="G116" i="16"/>
  <c r="G115" i="16" s="1"/>
  <c r="S114" i="16"/>
  <c r="S113" i="16" s="1"/>
  <c r="O114" i="16"/>
  <c r="O113" i="16" s="1"/>
  <c r="K114" i="16"/>
  <c r="K113" i="16" s="1"/>
  <c r="G114" i="16"/>
  <c r="G113" i="16" s="1"/>
  <c r="S110" i="16"/>
  <c r="O110" i="16"/>
  <c r="K110" i="16"/>
  <c r="G110" i="16"/>
  <c r="S109" i="16"/>
  <c r="O109" i="16"/>
  <c r="K109" i="16"/>
  <c r="G109" i="16"/>
  <c r="S108" i="16"/>
  <c r="O108" i="16"/>
  <c r="K108" i="16"/>
  <c r="G108" i="16"/>
  <c r="S107" i="16"/>
  <c r="O107" i="16"/>
  <c r="K107" i="16"/>
  <c r="G107" i="16"/>
  <c r="S106" i="16"/>
  <c r="O106" i="16"/>
  <c r="K106" i="16"/>
  <c r="G106" i="16"/>
  <c r="L103" i="16"/>
  <c r="L102" i="16" s="1"/>
  <c r="L101" i="16" s="1"/>
  <c r="H103" i="16"/>
  <c r="H102" i="16" s="1"/>
  <c r="H101" i="16" s="1"/>
  <c r="D103" i="16"/>
  <c r="D102" i="16" s="1"/>
  <c r="D101" i="16" s="1"/>
  <c r="L5765" i="15"/>
  <c r="L5764" i="15"/>
  <c r="L5763" i="15"/>
  <c r="S387" i="15"/>
  <c r="S386" i="15" s="1"/>
  <c r="S385" i="15" s="1"/>
  <c r="O387" i="15"/>
  <c r="T387" i="15" s="1"/>
  <c r="K387" i="15"/>
  <c r="K386" i="15" s="1"/>
  <c r="K385" i="15" s="1"/>
  <c r="O386" i="15"/>
  <c r="S384" i="15"/>
  <c r="S383" i="15" s="1"/>
  <c r="S382" i="15" s="1"/>
  <c r="O384" i="15"/>
  <c r="K384" i="15"/>
  <c r="K383" i="15" s="1"/>
  <c r="K382" i="15" s="1"/>
  <c r="S381" i="15"/>
  <c r="S380" i="15" s="1"/>
  <c r="S379" i="15" s="1"/>
  <c r="O381" i="15"/>
  <c r="O380" i="15" s="1"/>
  <c r="K381" i="15"/>
  <c r="S378" i="15"/>
  <c r="O378" i="15"/>
  <c r="K378" i="15"/>
  <c r="S377" i="15"/>
  <c r="O377" i="15"/>
  <c r="K377" i="15"/>
  <c r="S376" i="15"/>
  <c r="O376" i="15"/>
  <c r="K376" i="15"/>
  <c r="T13" i="15"/>
  <c r="T14" i="15"/>
  <c r="T15" i="15"/>
  <c r="T16" i="15"/>
  <c r="T17" i="15"/>
  <c r="T21" i="15"/>
  <c r="T22" i="15"/>
  <c r="T23" i="15"/>
  <c r="T24" i="15"/>
  <c r="T25" i="15"/>
  <c r="T26" i="15"/>
  <c r="T27" i="15"/>
  <c r="T28" i="15"/>
  <c r="T29" i="15"/>
  <c r="T31" i="15"/>
  <c r="T32" i="15"/>
  <c r="T33" i="15"/>
  <c r="T39" i="15"/>
  <c r="T40" i="15"/>
  <c r="T41" i="15"/>
  <c r="T42" i="15"/>
  <c r="T43" i="15"/>
  <c r="T44" i="15"/>
  <c r="T46" i="15"/>
  <c r="T47" i="15"/>
  <c r="T48" i="15"/>
  <c r="T49" i="15"/>
  <c r="T50" i="15"/>
  <c r="T54" i="15"/>
  <c r="T55" i="15"/>
  <c r="T56" i="15"/>
  <c r="T57" i="15"/>
  <c r="T58" i="15"/>
  <c r="T59" i="15"/>
  <c r="T61" i="15"/>
  <c r="T62" i="15"/>
  <c r="T63" i="15"/>
  <c r="T64" i="15"/>
  <c r="T65" i="15"/>
  <c r="T71" i="15"/>
  <c r="T72" i="15"/>
  <c r="T73" i="15"/>
  <c r="T74" i="15"/>
  <c r="T75" i="15"/>
  <c r="T76" i="15"/>
  <c r="T77" i="15"/>
  <c r="T78" i="15"/>
  <c r="T79" i="15"/>
  <c r="T80" i="15"/>
  <c r="T82" i="15"/>
  <c r="T83" i="15"/>
  <c r="T84" i="15"/>
  <c r="T90" i="15"/>
  <c r="T91" i="15"/>
  <c r="T92" i="15"/>
  <c r="T93" i="15"/>
  <c r="T94" i="15"/>
  <c r="T95" i="15"/>
  <c r="T96" i="15"/>
  <c r="T108" i="15"/>
  <c r="T175" i="15"/>
  <c r="T176" i="15"/>
  <c r="T177" i="15"/>
  <c r="T178" i="15"/>
  <c r="T179" i="15"/>
  <c r="T180" i="15"/>
  <c r="T181" i="15"/>
  <c r="T183" i="15"/>
  <c r="T184" i="15"/>
  <c r="T185" i="15"/>
  <c r="T186" i="15"/>
  <c r="T187" i="15"/>
  <c r="T188" i="15"/>
  <c r="T189" i="15"/>
  <c r="T206" i="15"/>
  <c r="T207" i="15"/>
  <c r="T208" i="15"/>
  <c r="T209" i="15"/>
  <c r="T210" i="15"/>
  <c r="T211" i="15"/>
  <c r="T212" i="15"/>
  <c r="T263" i="15"/>
  <c r="T314" i="15"/>
  <c r="T315" i="15"/>
  <c r="T316" i="15"/>
  <c r="T317" i="15"/>
  <c r="T318" i="15"/>
  <c r="T319" i="15"/>
  <c r="T320" i="15"/>
  <c r="T321" i="15"/>
  <c r="T322" i="15"/>
  <c r="T323" i="15"/>
  <c r="T324" i="15"/>
  <c r="T325" i="15"/>
  <c r="T326" i="15"/>
  <c r="T327" i="15"/>
  <c r="T328" i="15"/>
  <c r="T329" i="15"/>
  <c r="T330" i="15"/>
  <c r="T349" i="15"/>
  <c r="T350" i="15"/>
  <c r="T351" i="15"/>
  <c r="T352" i="15"/>
  <c r="T419" i="15"/>
  <c r="T470" i="15"/>
  <c r="T768" i="15"/>
  <c r="T781" i="15"/>
  <c r="T872" i="15"/>
  <c r="T1151" i="15"/>
  <c r="T1286" i="15"/>
  <c r="T1287" i="15"/>
  <c r="T1288" i="15"/>
  <c r="T1289" i="15"/>
  <c r="T1290" i="15"/>
  <c r="T1291" i="15"/>
  <c r="T1292" i="15"/>
  <c r="T1293" i="15"/>
  <c r="T1294" i="15"/>
  <c r="T1295" i="15"/>
  <c r="T1296" i="15"/>
  <c r="T1297" i="15"/>
  <c r="T1298" i="15"/>
  <c r="T1299" i="15"/>
  <c r="T1300" i="15"/>
  <c r="T1301" i="15"/>
  <c r="T1302" i="15"/>
  <c r="T1303" i="15"/>
  <c r="T1304" i="15"/>
  <c r="T1305" i="15"/>
  <c r="T1306" i="15"/>
  <c r="T1307" i="15"/>
  <c r="T1359" i="15"/>
  <c r="T1360" i="15"/>
  <c r="T1361" i="15"/>
  <c r="T1362" i="15"/>
  <c r="T1363" i="15"/>
  <c r="T1364" i="15"/>
  <c r="T1365" i="15"/>
  <c r="T1409" i="15"/>
  <c r="T1410" i="15"/>
  <c r="T1412" i="15"/>
  <c r="T1413" i="15"/>
  <c r="T1414" i="15"/>
  <c r="T1415" i="15"/>
  <c r="T1416" i="15"/>
  <c r="T1417" i="15"/>
  <c r="T1418" i="15"/>
  <c r="T1455" i="15"/>
  <c r="T1460" i="15"/>
  <c r="T1461" i="15"/>
  <c r="T1462" i="15"/>
  <c r="T1463" i="15"/>
  <c r="T1464" i="15"/>
  <c r="T1465" i="15"/>
  <c r="T1466" i="15"/>
  <c r="T1467" i="15"/>
  <c r="T1468" i="15"/>
  <c r="T1479" i="15"/>
  <c r="T1480" i="15"/>
  <c r="T1481" i="15"/>
  <c r="T1482" i="15"/>
  <c r="T1483" i="15"/>
  <c r="T1484" i="15"/>
  <c r="T1485" i="15"/>
  <c r="T1486" i="15"/>
  <c r="T1487" i="15"/>
  <c r="T1498" i="15"/>
  <c r="T1499" i="15"/>
  <c r="T1500" i="15"/>
  <c r="T1501" i="15"/>
  <c r="T1507" i="15"/>
  <c r="T1508" i="15"/>
  <c r="T1509" i="15"/>
  <c r="T1510" i="15"/>
  <c r="T1511" i="15"/>
  <c r="T1512" i="15"/>
  <c r="T1513" i="15"/>
  <c r="T1514" i="15"/>
  <c r="T1515" i="15"/>
  <c r="T1522" i="15"/>
  <c r="T1523" i="15"/>
  <c r="T1524" i="15"/>
  <c r="T1525" i="15"/>
  <c r="T1526" i="15"/>
  <c r="T1527" i="15"/>
  <c r="T1528" i="15"/>
  <c r="T1529" i="15"/>
  <c r="T1530" i="15"/>
  <c r="T2099" i="15"/>
  <c r="T2103" i="15"/>
  <c r="T2104" i="15"/>
  <c r="T2105" i="15"/>
  <c r="T2106" i="15"/>
  <c r="T2107" i="15"/>
  <c r="T2108" i="15"/>
  <c r="T2109" i="15"/>
  <c r="T2110" i="15"/>
  <c r="T2111" i="15"/>
  <c r="T2112" i="15"/>
  <c r="T2113" i="15"/>
  <c r="T2114" i="15"/>
  <c r="T2115" i="15"/>
  <c r="T2116" i="15"/>
  <c r="T2117" i="15"/>
  <c r="T2118" i="15"/>
  <c r="T2119" i="15"/>
  <c r="T2120" i="15"/>
  <c r="T2121" i="15"/>
  <c r="T2122" i="15"/>
  <c r="T2123" i="15"/>
  <c r="T2124" i="15"/>
  <c r="T2125" i="15"/>
  <c r="T2126" i="15"/>
  <c r="T2127" i="15"/>
  <c r="T2128" i="15"/>
  <c r="T2129" i="15"/>
  <c r="T2130" i="15"/>
  <c r="T2131" i="15"/>
  <c r="T2132" i="15"/>
  <c r="T2133" i="15"/>
  <c r="T2134" i="15"/>
  <c r="T2135" i="15"/>
  <c r="T2136" i="15"/>
  <c r="T2137" i="15"/>
  <c r="T2138" i="15"/>
  <c r="T2139" i="15"/>
  <c r="T2140" i="15"/>
  <c r="T2141" i="15"/>
  <c r="T2142" i="15"/>
  <c r="T2143" i="15"/>
  <c r="T2144" i="15"/>
  <c r="T2145" i="15"/>
  <c r="T2146" i="15"/>
  <c r="T2147" i="15"/>
  <c r="T2148" i="15"/>
  <c r="T2149" i="15"/>
  <c r="T2150" i="15"/>
  <c r="T2151" i="15"/>
  <c r="T2152" i="15"/>
  <c r="T2153" i="15"/>
  <c r="T2154" i="15"/>
  <c r="T2155" i="15"/>
  <c r="T2156" i="15"/>
  <c r="T2157" i="15"/>
  <c r="T2158" i="15"/>
  <c r="T2159" i="15"/>
  <c r="T2160" i="15"/>
  <c r="T2161" i="15"/>
  <c r="T2162" i="15"/>
  <c r="T2167" i="15"/>
  <c r="T2168" i="15"/>
  <c r="T2169" i="15"/>
  <c r="T2170" i="15"/>
  <c r="T2171" i="15"/>
  <c r="T2172" i="15"/>
  <c r="T2173" i="15"/>
  <c r="T2174" i="15"/>
  <c r="T2175" i="15"/>
  <c r="T2176" i="15"/>
  <c r="T2177" i="15"/>
  <c r="T2178" i="15"/>
  <c r="T2179" i="15"/>
  <c r="T2180" i="15"/>
  <c r="T2181" i="15"/>
  <c r="T2182" i="15"/>
  <c r="T2183" i="15"/>
  <c r="T2184" i="15"/>
  <c r="T2185" i="15"/>
  <c r="T2186" i="15"/>
  <c r="T2187" i="15"/>
  <c r="T2188" i="15"/>
  <c r="T2189" i="15"/>
  <c r="T2190" i="15"/>
  <c r="T2191" i="15"/>
  <c r="T2192" i="15"/>
  <c r="T2193" i="15"/>
  <c r="T2194" i="15"/>
  <c r="T2195" i="15"/>
  <c r="T2196" i="15"/>
  <c r="T2197" i="15"/>
  <c r="T2198" i="15"/>
  <c r="T2199" i="15"/>
  <c r="T2200" i="15"/>
  <c r="T2201" i="15"/>
  <c r="T2202" i="15"/>
  <c r="T2203" i="15"/>
  <c r="T2204" i="15"/>
  <c r="T2205" i="15"/>
  <c r="T2206" i="15"/>
  <c r="T2207" i="15"/>
  <c r="T2208" i="15"/>
  <c r="T2209" i="15"/>
  <c r="T2210" i="15"/>
  <c r="T2211" i="15"/>
  <c r="T2212" i="15"/>
  <c r="T2213" i="15"/>
  <c r="T2214" i="15"/>
  <c r="T2215" i="15"/>
  <c r="T2216" i="15"/>
  <c r="T2217" i="15"/>
  <c r="T2218" i="15"/>
  <c r="T2219" i="15"/>
  <c r="T2220" i="15"/>
  <c r="T2221" i="15"/>
  <c r="T2225" i="15"/>
  <c r="T2226" i="15"/>
  <c r="T2227" i="15"/>
  <c r="T2228" i="15"/>
  <c r="T2229" i="15"/>
  <c r="T2230" i="15"/>
  <c r="T2231" i="15"/>
  <c r="T2232" i="15"/>
  <c r="T2233" i="15"/>
  <c r="T2234" i="15"/>
  <c r="T2235" i="15"/>
  <c r="T2236" i="15"/>
  <c r="T2237" i="15"/>
  <c r="T2238" i="15"/>
  <c r="T2239" i="15"/>
  <c r="T2240" i="15"/>
  <c r="T2242" i="15"/>
  <c r="T2243" i="15"/>
  <c r="T2244" i="15"/>
  <c r="T2245" i="15"/>
  <c r="T2246" i="15"/>
  <c r="T2247" i="15"/>
  <c r="T2248" i="15"/>
  <c r="T2249" i="15"/>
  <c r="T2250" i="15"/>
  <c r="T2251" i="15"/>
  <c r="T2252" i="15"/>
  <c r="T2253" i="15"/>
  <c r="T2254" i="15"/>
  <c r="T2255" i="15"/>
  <c r="T2256" i="15"/>
  <c r="T2257" i="15"/>
  <c r="T2258" i="15"/>
  <c r="T2259" i="15"/>
  <c r="T2260" i="15"/>
  <c r="T2261" i="15"/>
  <c r="T2262" i="15"/>
  <c r="T2263" i="15"/>
  <c r="T2264" i="15"/>
  <c r="T2265" i="15"/>
  <c r="T2266" i="15"/>
  <c r="T2267" i="15"/>
  <c r="T2268" i="15"/>
  <c r="T2269" i="15"/>
  <c r="T2270" i="15"/>
  <c r="T2271" i="15"/>
  <c r="T2272" i="15"/>
  <c r="T2273" i="15"/>
  <c r="T2274" i="15"/>
  <c r="T2275" i="15"/>
  <c r="T2276" i="15"/>
  <c r="T2277" i="15"/>
  <c r="T2278" i="15"/>
  <c r="T2279" i="15"/>
  <c r="T2280" i="15"/>
  <c r="T2281" i="15"/>
  <c r="T2282" i="15"/>
  <c r="T2283" i="15"/>
  <c r="T2284" i="15"/>
  <c r="T2285" i="15"/>
  <c r="T2286" i="15"/>
  <c r="T2287" i="15"/>
  <c r="T2288" i="15"/>
  <c r="T2289" i="15"/>
  <c r="T2290" i="15"/>
  <c r="T2291" i="15"/>
  <c r="T2292" i="15"/>
  <c r="T2293" i="15"/>
  <c r="T2294" i="15"/>
  <c r="T2295" i="15"/>
  <c r="T2296" i="15"/>
  <c r="T2297" i="15"/>
  <c r="T2298" i="15"/>
  <c r="T2299" i="15"/>
  <c r="T2300" i="15"/>
  <c r="T2301" i="15"/>
  <c r="T2302" i="15"/>
  <c r="T2304" i="15"/>
  <c r="T2305" i="15"/>
  <c r="T2306" i="15"/>
  <c r="T2307" i="15"/>
  <c r="T2308" i="15"/>
  <c r="T2309" i="15"/>
  <c r="T2310" i="15"/>
  <c r="T2311" i="15"/>
  <c r="T2312" i="15"/>
  <c r="T2313" i="15"/>
  <c r="T2314" i="15"/>
  <c r="T2315" i="15"/>
  <c r="T2316" i="15"/>
  <c r="T2317" i="15"/>
  <c r="T2318" i="15"/>
  <c r="T2319" i="15"/>
  <c r="T2320" i="15"/>
  <c r="T2321" i="15"/>
  <c r="T2322" i="15"/>
  <c r="T2323" i="15"/>
  <c r="T2324" i="15"/>
  <c r="T2325" i="15"/>
  <c r="T2326" i="15"/>
  <c r="T2327" i="15"/>
  <c r="T2328" i="15"/>
  <c r="T2329" i="15"/>
  <c r="T2330" i="15"/>
  <c r="T2331" i="15"/>
  <c r="T2332" i="15"/>
  <c r="T2333" i="15"/>
  <c r="T2334" i="15"/>
  <c r="T2335" i="15"/>
  <c r="T2336" i="15"/>
  <c r="T2338" i="15"/>
  <c r="T2339" i="15"/>
  <c r="T2340" i="15"/>
  <c r="T2341" i="15"/>
  <c r="T2342" i="15"/>
  <c r="T2343" i="15"/>
  <c r="T2344" i="15"/>
  <c r="T2345" i="15"/>
  <c r="T2346" i="15"/>
  <c r="T2349" i="15"/>
  <c r="T2350" i="15"/>
  <c r="T2351" i="15"/>
  <c r="T2354" i="15"/>
  <c r="T2355" i="15"/>
  <c r="T2356" i="15"/>
  <c r="T2357" i="15"/>
  <c r="T2358" i="15"/>
  <c r="T2359" i="15"/>
  <c r="T2360" i="15"/>
  <c r="T2361" i="15"/>
  <c r="T2362" i="15"/>
  <c r="T2363" i="15"/>
  <c r="T2364" i="15"/>
  <c r="T2365" i="15"/>
  <c r="T2366" i="15"/>
  <c r="T2367" i="15"/>
  <c r="T2368" i="15"/>
  <c r="T2369" i="15"/>
  <c r="T2370" i="15"/>
  <c r="T2371" i="15"/>
  <c r="T2372" i="15"/>
  <c r="T2373" i="15"/>
  <c r="T2374" i="15"/>
  <c r="T2375" i="15"/>
  <c r="T2376" i="15"/>
  <c r="T2377" i="15"/>
  <c r="T2378" i="15"/>
  <c r="T2379" i="15"/>
  <c r="T2380" i="15"/>
  <c r="T2381" i="15"/>
  <c r="T2382" i="15"/>
  <c r="T2383" i="15"/>
  <c r="T2384" i="15"/>
  <c r="T2385" i="15"/>
  <c r="T2386" i="15"/>
  <c r="T2387" i="15"/>
  <c r="T2388" i="15"/>
  <c r="T2389" i="15"/>
  <c r="T2390" i="15"/>
  <c r="T2391" i="15"/>
  <c r="T2392" i="15"/>
  <c r="T2393" i="15"/>
  <c r="T2394" i="15"/>
  <c r="T2395" i="15"/>
  <c r="T2396" i="15"/>
  <c r="T2397" i="15"/>
  <c r="T2398" i="15"/>
  <c r="T2399" i="15"/>
  <c r="T2400" i="15"/>
  <c r="T2401" i="15"/>
  <c r="T2403" i="15"/>
  <c r="T2404" i="15"/>
  <c r="T2405" i="15"/>
  <c r="T2406" i="15"/>
  <c r="T2407" i="15"/>
  <c r="T2408" i="15"/>
  <c r="T2409" i="15"/>
  <c r="T2410" i="15"/>
  <c r="T2411" i="15"/>
  <c r="T2412" i="15"/>
  <c r="T2413" i="15"/>
  <c r="T2414" i="15"/>
  <c r="T2415" i="15"/>
  <c r="T2417" i="15"/>
  <c r="T2418" i="15"/>
  <c r="T2419" i="15"/>
  <c r="T2420" i="15"/>
  <c r="T2421" i="15"/>
  <c r="T2422" i="15"/>
  <c r="T2423" i="15"/>
  <c r="T2424" i="15"/>
  <c r="T2425" i="15"/>
  <c r="T2426" i="15"/>
  <c r="T2427" i="15"/>
  <c r="T2428" i="15"/>
  <c r="T2429" i="15"/>
  <c r="T2430" i="15"/>
  <c r="T2431" i="15"/>
  <c r="T2432" i="15"/>
  <c r="T2433" i="15"/>
  <c r="T2434" i="15"/>
  <c r="T2435" i="15"/>
  <c r="T2436" i="15"/>
  <c r="T2437" i="15"/>
  <c r="T2438" i="15"/>
  <c r="T2439" i="15"/>
  <c r="T2440" i="15"/>
  <c r="T2441" i="15"/>
  <c r="T2442" i="15"/>
  <c r="T2443" i="15"/>
  <c r="T2444" i="15"/>
  <c r="T2445" i="15"/>
  <c r="T2446" i="15"/>
  <c r="T2447" i="15"/>
  <c r="T2448" i="15"/>
  <c r="T2449" i="15"/>
  <c r="T2450" i="15"/>
  <c r="T2451" i="15"/>
  <c r="T2452" i="15"/>
  <c r="T2453" i="15"/>
  <c r="T2454" i="15"/>
  <c r="T2455" i="15"/>
  <c r="T2456" i="15"/>
  <c r="T2457" i="15"/>
  <c r="T2458" i="15"/>
  <c r="T2459" i="15"/>
  <c r="T2460" i="15"/>
  <c r="T2461" i="15"/>
  <c r="T2462" i="15"/>
  <c r="T2463" i="15"/>
  <c r="T2464" i="15"/>
  <c r="T2465" i="15"/>
  <c r="T2466" i="15"/>
  <c r="T2467" i="15"/>
  <c r="T2468" i="15"/>
  <c r="T2469" i="15"/>
  <c r="T2470" i="15"/>
  <c r="T2471" i="15"/>
  <c r="T2472" i="15"/>
  <c r="T2473" i="15"/>
  <c r="T2474" i="15"/>
  <c r="T2475" i="15"/>
  <c r="T2476" i="15"/>
  <c r="T2477" i="15"/>
  <c r="T2478" i="15"/>
  <c r="T2479" i="15"/>
  <c r="T2480" i="15"/>
  <c r="T2481" i="15"/>
  <c r="T2482" i="15"/>
  <c r="T2483" i="15"/>
  <c r="T2484" i="15"/>
  <c r="T2485" i="15"/>
  <c r="T2486" i="15"/>
  <c r="T2487" i="15"/>
  <c r="T2488" i="15"/>
  <c r="T2489" i="15"/>
  <c r="T2490" i="15"/>
  <c r="T2491" i="15"/>
  <c r="T2492" i="15"/>
  <c r="T2493" i="15"/>
  <c r="T2494" i="15"/>
  <c r="T2495" i="15"/>
  <c r="T2496" i="15"/>
  <c r="T2497" i="15"/>
  <c r="T2498" i="15"/>
  <c r="T2499" i="15"/>
  <c r="T2500" i="15"/>
  <c r="T2501" i="15"/>
  <c r="T2502" i="15"/>
  <c r="T2503" i="15"/>
  <c r="T2504" i="15"/>
  <c r="T2505" i="15"/>
  <c r="T2506" i="15"/>
  <c r="T2507" i="15"/>
  <c r="T2508" i="15"/>
  <c r="T2509" i="15"/>
  <c r="T2510" i="15"/>
  <c r="T2511" i="15"/>
  <c r="T2512" i="15"/>
  <c r="T2513" i="15"/>
  <c r="T2514" i="15"/>
  <c r="T2515" i="15"/>
  <c r="T2516" i="15"/>
  <c r="T2517" i="15"/>
  <c r="T2518" i="15"/>
  <c r="T2519" i="15"/>
  <c r="T2520" i="15"/>
  <c r="T2521" i="15"/>
  <c r="T2522" i="15"/>
  <c r="T2523" i="15"/>
  <c r="T2524" i="15"/>
  <c r="T2525" i="15"/>
  <c r="T2526" i="15"/>
  <c r="T2527" i="15"/>
  <c r="T2528" i="15"/>
  <c r="T2529" i="15"/>
  <c r="T2530" i="15"/>
  <c r="T2531" i="15"/>
  <c r="S2416" i="15"/>
  <c r="S2402" i="15"/>
  <c r="S2353" i="15"/>
  <c r="S2348" i="15"/>
  <c r="S2347" i="15" s="1"/>
  <c r="S2337" i="15" s="1"/>
  <c r="S2303" i="15" s="1"/>
  <c r="S2241" i="15" s="1"/>
  <c r="S2224" i="15"/>
  <c r="S2166" i="15"/>
  <c r="S2165" i="15" s="1"/>
  <c r="S2164" i="15" s="1"/>
  <c r="S2102" i="15"/>
  <c r="S2101" i="15" s="1"/>
  <c r="S2100" i="15" s="1"/>
  <c r="Q2100" i="15"/>
  <c r="S2098" i="15"/>
  <c r="S2097" i="15"/>
  <c r="S2093" i="15"/>
  <c r="S2092" i="15"/>
  <c r="S2091" i="15"/>
  <c r="S2090" i="15"/>
  <c r="S2089" i="15"/>
  <c r="S2087" i="15"/>
  <c r="S2086" i="15"/>
  <c r="S2085" i="15"/>
  <c r="S2082" i="15"/>
  <c r="S2081" i="15"/>
  <c r="S2080" i="15"/>
  <c r="S2079" i="15"/>
  <c r="S2078" i="15"/>
  <c r="S2077" i="15"/>
  <c r="S2076" i="15"/>
  <c r="S2074" i="15"/>
  <c r="S2073" i="15"/>
  <c r="S2072" i="15"/>
  <c r="S2071" i="15"/>
  <c r="S2070" i="15"/>
  <c r="S2069" i="15"/>
  <c r="S2066" i="15"/>
  <c r="S2065" i="15"/>
  <c r="S2064" i="15"/>
  <c r="S2063" i="15"/>
  <c r="S2062" i="15"/>
  <c r="S2061" i="15"/>
  <c r="S2059" i="15"/>
  <c r="S2058" i="15"/>
  <c r="S2057" i="15"/>
  <c r="S2056" i="15"/>
  <c r="S2055" i="15"/>
  <c r="S2054" i="15"/>
  <c r="S2051" i="15"/>
  <c r="S2050" i="15"/>
  <c r="S2049" i="15"/>
  <c r="S2048" i="15"/>
  <c r="S2047" i="15"/>
  <c r="S2046" i="15"/>
  <c r="S2045" i="15"/>
  <c r="S2043" i="15"/>
  <c r="S2042" i="15"/>
  <c r="S2041" i="15"/>
  <c r="S2040" i="15"/>
  <c r="S2039" i="15"/>
  <c r="S2038" i="15"/>
  <c r="S2037" i="15"/>
  <c r="S2034" i="15"/>
  <c r="S2033" i="15"/>
  <c r="S2032" i="15"/>
  <c r="S2031" i="15"/>
  <c r="S2030" i="15"/>
  <c r="S2029" i="15"/>
  <c r="S2027" i="15"/>
  <c r="S2026" i="15"/>
  <c r="S2025" i="15"/>
  <c r="S2024" i="15"/>
  <c r="S2023" i="15"/>
  <c r="S2022" i="15"/>
  <c r="S2019" i="15"/>
  <c r="S2018" i="15" s="1"/>
  <c r="S2017" i="15" s="1"/>
  <c r="S2016" i="15"/>
  <c r="S2015" i="15"/>
  <c r="S2014" i="15"/>
  <c r="S2013" i="15"/>
  <c r="S2012" i="15"/>
  <c r="S2010" i="15"/>
  <c r="S2009" i="15"/>
  <c r="S2008" i="15"/>
  <c r="S2005" i="15"/>
  <c r="S2004" i="15"/>
  <c r="S2003" i="15"/>
  <c r="S2002" i="15"/>
  <c r="S2001" i="15"/>
  <c r="S1999" i="15"/>
  <c r="S1998" i="15"/>
  <c r="S1997" i="15"/>
  <c r="S1994" i="15"/>
  <c r="S1993" i="15"/>
  <c r="S1992" i="15"/>
  <c r="S1991" i="15"/>
  <c r="S1990" i="15"/>
  <c r="S1988" i="15"/>
  <c r="S1987" i="15"/>
  <c r="S1986" i="15"/>
  <c r="S1982" i="15"/>
  <c r="S1981" i="15"/>
  <c r="S1980" i="15"/>
  <c r="S1979" i="15"/>
  <c r="S1978" i="15"/>
  <c r="S1976" i="15"/>
  <c r="S1975" i="15"/>
  <c r="S1974" i="15"/>
  <c r="S1971" i="15"/>
  <c r="S1970" i="15"/>
  <c r="S1969" i="15"/>
  <c r="S1968" i="15"/>
  <c r="S1967" i="15"/>
  <c r="S1966" i="15"/>
  <c r="S1965" i="15"/>
  <c r="S1963" i="15"/>
  <c r="S1962" i="15"/>
  <c r="S1961" i="15"/>
  <c r="S1960" i="15"/>
  <c r="S1959" i="15"/>
  <c r="S1958" i="15"/>
  <c r="S1955" i="15"/>
  <c r="S1954" i="15"/>
  <c r="S1953" i="15"/>
  <c r="S1952" i="15"/>
  <c r="S1951" i="15"/>
  <c r="S1950" i="15"/>
  <c r="S1948" i="15"/>
  <c r="S1947" i="15"/>
  <c r="S1946" i="15"/>
  <c r="S1945" i="15"/>
  <c r="S1944" i="15"/>
  <c r="S1943" i="15"/>
  <c r="S1940" i="15"/>
  <c r="S1939" i="15"/>
  <c r="S1938" i="15"/>
  <c r="S1937" i="15"/>
  <c r="S1936" i="15"/>
  <c r="S1934" i="15"/>
  <c r="S1933" i="15"/>
  <c r="S1932" i="15"/>
  <c r="R1931" i="15"/>
  <c r="S1931" i="15" s="1"/>
  <c r="S1930" i="15"/>
  <c r="S1929" i="15"/>
  <c r="S1928" i="15"/>
  <c r="R1925" i="15"/>
  <c r="S1925" i="15" s="1"/>
  <c r="S1924" i="15"/>
  <c r="S1923" i="15"/>
  <c r="S1922" i="15"/>
  <c r="S1921" i="15"/>
  <c r="S1919" i="15"/>
  <c r="S1918" i="15"/>
  <c r="S1917" i="15"/>
  <c r="S1916" i="15"/>
  <c r="S1915" i="15"/>
  <c r="S1914" i="15"/>
  <c r="S1913" i="15"/>
  <c r="S1910" i="15"/>
  <c r="S1909" i="15" s="1"/>
  <c r="S1908" i="15" s="1"/>
  <c r="S1907" i="15"/>
  <c r="S1906" i="15"/>
  <c r="S1905" i="15"/>
  <c r="S1904" i="15"/>
  <c r="S1903" i="15"/>
  <c r="S1901" i="15"/>
  <c r="S1900" i="15"/>
  <c r="S1899" i="15"/>
  <c r="S1896" i="15"/>
  <c r="S1895" i="15"/>
  <c r="S1894" i="15"/>
  <c r="S1893" i="15"/>
  <c r="S1892" i="15"/>
  <c r="S1890" i="15"/>
  <c r="S1889" i="15"/>
  <c r="S1888" i="15"/>
  <c r="S1884" i="15"/>
  <c r="S1883" i="15"/>
  <c r="S1882" i="15"/>
  <c r="S1881" i="15"/>
  <c r="S1880" i="15"/>
  <c r="S1878" i="15"/>
  <c r="S1877" i="15"/>
  <c r="S1876" i="15"/>
  <c r="S1873" i="15"/>
  <c r="S1872" i="15"/>
  <c r="S1871" i="15"/>
  <c r="S1870" i="15"/>
  <c r="S1869" i="15"/>
  <c r="S1868" i="15"/>
  <c r="S1867" i="15"/>
  <c r="S1866" i="15"/>
  <c r="S1865" i="15"/>
  <c r="S1863" i="15"/>
  <c r="S1862" i="15"/>
  <c r="S1861" i="15"/>
  <c r="S1860" i="15"/>
  <c r="S1859" i="15"/>
  <c r="S1858" i="15"/>
  <c r="S1857" i="15"/>
  <c r="S1854" i="15"/>
  <c r="S1853" i="15"/>
  <c r="S1852" i="15"/>
  <c r="S1851" i="15"/>
  <c r="S1850" i="15"/>
  <c r="S1849" i="15"/>
  <c r="S1848" i="15"/>
  <c r="S1847" i="15"/>
  <c r="S1846" i="15"/>
  <c r="S1844" i="15"/>
  <c r="S1843" i="15"/>
  <c r="S1842" i="15"/>
  <c r="S1841" i="15"/>
  <c r="S1840" i="15"/>
  <c r="S1839" i="15"/>
  <c r="S1838" i="15"/>
  <c r="S1835" i="15"/>
  <c r="S1834" i="15"/>
  <c r="S1833" i="15"/>
  <c r="S1832" i="15"/>
  <c r="S1831" i="15"/>
  <c r="S1830" i="15"/>
  <c r="S1829" i="15"/>
  <c r="S1828" i="15"/>
  <c r="S1826" i="15"/>
  <c r="S1825" i="15"/>
  <c r="S1824" i="15"/>
  <c r="S1823" i="15"/>
  <c r="S1822" i="15"/>
  <c r="S1821" i="15"/>
  <c r="S1820" i="15"/>
  <c r="S1819" i="15"/>
  <c r="S1818" i="15"/>
  <c r="S1815" i="15"/>
  <c r="S1814" i="15"/>
  <c r="S1813" i="15"/>
  <c r="S1812" i="15"/>
  <c r="S1811" i="15"/>
  <c r="S1809" i="15"/>
  <c r="S1808" i="15"/>
  <c r="S1807" i="15"/>
  <c r="S1804" i="15"/>
  <c r="S1803" i="15"/>
  <c r="S1802" i="15"/>
  <c r="S1801" i="15"/>
  <c r="S1800" i="15"/>
  <c r="S1798" i="15"/>
  <c r="S1797" i="15"/>
  <c r="S1796" i="15"/>
  <c r="S1792" i="15"/>
  <c r="S1791" i="15"/>
  <c r="S1790" i="15"/>
  <c r="S1789" i="15"/>
  <c r="S1788" i="15"/>
  <c r="S1786" i="15"/>
  <c r="S1785" i="15"/>
  <c r="S1784" i="15"/>
  <c r="S1781" i="15"/>
  <c r="S1780" i="15"/>
  <c r="S1779" i="15"/>
  <c r="S1778" i="15"/>
  <c r="S1777" i="15"/>
  <c r="S1776" i="15"/>
  <c r="S1775" i="15"/>
  <c r="S1774" i="15"/>
  <c r="S1773" i="15"/>
  <c r="S1771" i="15"/>
  <c r="S1770" i="15"/>
  <c r="S1769" i="15"/>
  <c r="S1768" i="15"/>
  <c r="S1767" i="15"/>
  <c r="S1766" i="15"/>
  <c r="S1763" i="15"/>
  <c r="S1762" i="15"/>
  <c r="S1761" i="15"/>
  <c r="S1760" i="15"/>
  <c r="S1759" i="15"/>
  <c r="S1758" i="15"/>
  <c r="S1757" i="15"/>
  <c r="S1756" i="15"/>
  <c r="S1755" i="15"/>
  <c r="S1753" i="15"/>
  <c r="S1752" i="15"/>
  <c r="S1751" i="15"/>
  <c r="S1750" i="15"/>
  <c r="S1749" i="15"/>
  <c r="S1748" i="15"/>
  <c r="S1747" i="15"/>
  <c r="S1746" i="15"/>
  <c r="S1745" i="15"/>
  <c r="S1742" i="15"/>
  <c r="S1741" i="15"/>
  <c r="S1740" i="15"/>
  <c r="S1739" i="15"/>
  <c r="S1738" i="15"/>
  <c r="S1737" i="15"/>
  <c r="S1735" i="15"/>
  <c r="S1734" i="15"/>
  <c r="S1733" i="15"/>
  <c r="S1732" i="15"/>
  <c r="S1731" i="15"/>
  <c r="S1730" i="15"/>
  <c r="S1729" i="15"/>
  <c r="S1728" i="15"/>
  <c r="S1727" i="15"/>
  <c r="S1724" i="15"/>
  <c r="S1723" i="15"/>
  <c r="S1722" i="15"/>
  <c r="S1721" i="15"/>
  <c r="S1720" i="15"/>
  <c r="S1718" i="15"/>
  <c r="S1717" i="15"/>
  <c r="S1716" i="15"/>
  <c r="S1713" i="15"/>
  <c r="S1712" i="15"/>
  <c r="S1711" i="15"/>
  <c r="S1710" i="15"/>
  <c r="S1709" i="15"/>
  <c r="S1707" i="15"/>
  <c r="S1706" i="15"/>
  <c r="S1705" i="15"/>
  <c r="S1701" i="15"/>
  <c r="S1700" i="15"/>
  <c r="S1699" i="15"/>
  <c r="S1698" i="15"/>
  <c r="S1697" i="15"/>
  <c r="S1695" i="15"/>
  <c r="S1694" i="15"/>
  <c r="S1693" i="15"/>
  <c r="S1690" i="15"/>
  <c r="S1689" i="15"/>
  <c r="S1688" i="15"/>
  <c r="S1687" i="15"/>
  <c r="S1686" i="15"/>
  <c r="S1685" i="15"/>
  <c r="S1683" i="15"/>
  <c r="S1682" i="15"/>
  <c r="S1681" i="15"/>
  <c r="S1680" i="15"/>
  <c r="S1677" i="15"/>
  <c r="S1676" i="15"/>
  <c r="S1675" i="15"/>
  <c r="S1674" i="15"/>
  <c r="S1672" i="15"/>
  <c r="S1671" i="15"/>
  <c r="S1670" i="15"/>
  <c r="S1669" i="15"/>
  <c r="S1666" i="15"/>
  <c r="S1665" i="15"/>
  <c r="S1664" i="15"/>
  <c r="S1660" i="15"/>
  <c r="S1659" i="15"/>
  <c r="S1658" i="15"/>
  <c r="S1657" i="15"/>
  <c r="S1656" i="15"/>
  <c r="S1654" i="15"/>
  <c r="S1653" i="15"/>
  <c r="S1652" i="15"/>
  <c r="S1649" i="15"/>
  <c r="S1648" i="15"/>
  <c r="S1647" i="15"/>
  <c r="S1646" i="15"/>
  <c r="S1645" i="15"/>
  <c r="S1644" i="15"/>
  <c r="S1643" i="15"/>
  <c r="S1642" i="15"/>
  <c r="S1640" i="15"/>
  <c r="S1639" i="15"/>
  <c r="S1638" i="15"/>
  <c r="S1637" i="15"/>
  <c r="S1636" i="15"/>
  <c r="S1635" i="15"/>
  <c r="S1632" i="15"/>
  <c r="S1631" i="15"/>
  <c r="S1630" i="15"/>
  <c r="S1629" i="15"/>
  <c r="S1628" i="15"/>
  <c r="S1627" i="15"/>
  <c r="S1625" i="15"/>
  <c r="S1624" i="15"/>
  <c r="S1623" i="15"/>
  <c r="S1622" i="15"/>
  <c r="S1621" i="15"/>
  <c r="S1620" i="15"/>
  <c r="S1619" i="15"/>
  <c r="S1616" i="15"/>
  <c r="S1615" i="15"/>
  <c r="S1614" i="15"/>
  <c r="S1613" i="15"/>
  <c r="S1612" i="15"/>
  <c r="S1610" i="15"/>
  <c r="S1609" i="15"/>
  <c r="S1608" i="15"/>
  <c r="S1604" i="15"/>
  <c r="S1603" i="15"/>
  <c r="S1602" i="15"/>
  <c r="S1601" i="15"/>
  <c r="S1600" i="15"/>
  <c r="S1598" i="15"/>
  <c r="S1597" i="15"/>
  <c r="S1596" i="15"/>
  <c r="S1593" i="15"/>
  <c r="S1592" i="15"/>
  <c r="S1591" i="15"/>
  <c r="S1590" i="15"/>
  <c r="S1589" i="15"/>
  <c r="S1588" i="15"/>
  <c r="S1587" i="15"/>
  <c r="S1586" i="15"/>
  <c r="S1584" i="15"/>
  <c r="S1583" i="15"/>
  <c r="S1582" i="15"/>
  <c r="S1581" i="15"/>
  <c r="S1580" i="15"/>
  <c r="S1579" i="15"/>
  <c r="S1576" i="15"/>
  <c r="S1575" i="15"/>
  <c r="S1574" i="15"/>
  <c r="S1573" i="15"/>
  <c r="S1572" i="15"/>
  <c r="S1571" i="15"/>
  <c r="S1569" i="15"/>
  <c r="S1568" i="15"/>
  <c r="S1567" i="15"/>
  <c r="S1566" i="15"/>
  <c r="S1565" i="15"/>
  <c r="S1564" i="15"/>
  <c r="S1563" i="15"/>
  <c r="S1560" i="15"/>
  <c r="S1559" i="15"/>
  <c r="S1558" i="15"/>
  <c r="S1557" i="15"/>
  <c r="S1556" i="15"/>
  <c r="S1554" i="15"/>
  <c r="S1553" i="15"/>
  <c r="S1552" i="15"/>
  <c r="S1547" i="15"/>
  <c r="S1546" i="15" s="1"/>
  <c r="S1545" i="15"/>
  <c r="S1544" i="15" s="1"/>
  <c r="S1542" i="15"/>
  <c r="S1541" i="15"/>
  <c r="S1539" i="15"/>
  <c r="S1538" i="15"/>
  <c r="S1534" i="15"/>
  <c r="S1533" i="15"/>
  <c r="S1532" i="15"/>
  <c r="S1519" i="15"/>
  <c r="S1518" i="15"/>
  <c r="S1517" i="15"/>
  <c r="S1504" i="15"/>
  <c r="S1503" i="15"/>
  <c r="S1495" i="15"/>
  <c r="S1494" i="15"/>
  <c r="S1493" i="15"/>
  <c r="S1492" i="15"/>
  <c r="S1490" i="15"/>
  <c r="S1489" i="15"/>
  <c r="S1476" i="15"/>
  <c r="S1475" i="15"/>
  <c r="S1474" i="15"/>
  <c r="S1473" i="15"/>
  <c r="S1471" i="15"/>
  <c r="S1470" i="15"/>
  <c r="S1454" i="15"/>
  <c r="S1453" i="15"/>
  <c r="S1450" i="15"/>
  <c r="S1449" i="15"/>
  <c r="S1447" i="15"/>
  <c r="S1446" i="15" s="1"/>
  <c r="S1445" i="15"/>
  <c r="S1444" i="15" s="1"/>
  <c r="S1443" i="15"/>
  <c r="S1442" i="15"/>
  <c r="S1441" i="15"/>
  <c r="S1438" i="15"/>
  <c r="S1437" i="15" s="1"/>
  <c r="S1436" i="15" s="1"/>
  <c r="S1435" i="15"/>
  <c r="S1434" i="15"/>
  <c r="S1433" i="15"/>
  <c r="S1431" i="15"/>
  <c r="S1430" i="15" s="1"/>
  <c r="S1428" i="15"/>
  <c r="S1427" i="15"/>
  <c r="S1426" i="15"/>
  <c r="S1425" i="15"/>
  <c r="S1424" i="15"/>
  <c r="S1423" i="15"/>
  <c r="S1421" i="15"/>
  <c r="S1420" i="15" s="1"/>
  <c r="S1411" i="15"/>
  <c r="S1408" i="15"/>
  <c r="S1407" i="15" s="1"/>
  <c r="S1406" i="15" s="1"/>
  <c r="S1405" i="15"/>
  <c r="S1404" i="15" s="1"/>
  <c r="S1403" i="15" s="1"/>
  <c r="S1402" i="15"/>
  <c r="S1401" i="15" s="1"/>
  <c r="S1400" i="15"/>
  <c r="S1399" i="15"/>
  <c r="S1398" i="15"/>
  <c r="S1397" i="15"/>
  <c r="S1394" i="15"/>
  <c r="S1393" i="15"/>
  <c r="S1391" i="15"/>
  <c r="S1390" i="15" s="1"/>
  <c r="S1389" i="15"/>
  <c r="S1388" i="15"/>
  <c r="S1385" i="15"/>
  <c r="S1384" i="15" s="1"/>
  <c r="S1383" i="15"/>
  <c r="S1382" i="15" s="1"/>
  <c r="S1380" i="15"/>
  <c r="S1379" i="15"/>
  <c r="S1378" i="15"/>
  <c r="S1376" i="15"/>
  <c r="S1375" i="15" s="1"/>
  <c r="S1374" i="15"/>
  <c r="S1373" i="15" s="1"/>
  <c r="S1371" i="15"/>
  <c r="S1370" i="15"/>
  <c r="S1369" i="15"/>
  <c r="S1368" i="15"/>
  <c r="S1367" i="15"/>
  <c r="S1358" i="15"/>
  <c r="S1357" i="15"/>
  <c r="S1354" i="15"/>
  <c r="S1353" i="15"/>
  <c r="S1352" i="15"/>
  <c r="S1351" i="15"/>
  <c r="S1350" i="15"/>
  <c r="S1349" i="15"/>
  <c r="S1348" i="15"/>
  <c r="S1347" i="15"/>
  <c r="S1346" i="15"/>
  <c r="S1345" i="15"/>
  <c r="S1344" i="15"/>
  <c r="S1343" i="15"/>
  <c r="S1341" i="15"/>
  <c r="S1340" i="15"/>
  <c r="S1338" i="15"/>
  <c r="S1337" i="15"/>
  <c r="S1336" i="15"/>
  <c r="S1335" i="15"/>
  <c r="S1334" i="15"/>
  <c r="S1333" i="15"/>
  <c r="S1332" i="15"/>
  <c r="S1328" i="15"/>
  <c r="S1327" i="15"/>
  <c r="S1325" i="15"/>
  <c r="S1324" i="15"/>
  <c r="S1323" i="15"/>
  <c r="S1322" i="15"/>
  <c r="S1321" i="15"/>
  <c r="S1319" i="15"/>
  <c r="S1318" i="15" s="1"/>
  <c r="S1317" i="15"/>
  <c r="S1316" i="15"/>
  <c r="S1315" i="15"/>
  <c r="S1314" i="15"/>
  <c r="S1313" i="15"/>
  <c r="S1312" i="15"/>
  <c r="S1285" i="15"/>
  <c r="S1284" i="15"/>
  <c r="S1283" i="15"/>
  <c r="S1282" i="15"/>
  <c r="S1281" i="15"/>
  <c r="S1280" i="15"/>
  <c r="S1278" i="15"/>
  <c r="S1277" i="15"/>
  <c r="S1276" i="15"/>
  <c r="S1275" i="15"/>
  <c r="S1274" i="15"/>
  <c r="S1273" i="15"/>
  <c r="S1271" i="15"/>
  <c r="S1270" i="15"/>
  <c r="S1269" i="15"/>
  <c r="S1266" i="15"/>
  <c r="S1265" i="15"/>
  <c r="S1263" i="15"/>
  <c r="S1262" i="15" s="1"/>
  <c r="S1261" i="15"/>
  <c r="S1260" i="15"/>
  <c r="R1257" i="15"/>
  <c r="S1257" i="15" s="1"/>
  <c r="S1256" i="15" s="1"/>
  <c r="S1255" i="15"/>
  <c r="S1254" i="15" s="1"/>
  <c r="S1253" i="15"/>
  <c r="S1252" i="15" s="1"/>
  <c r="S1250" i="15"/>
  <c r="S1249" i="15" s="1"/>
  <c r="S1248" i="15" s="1"/>
  <c r="S1247" i="15"/>
  <c r="S1246" i="15" s="1"/>
  <c r="S1245" i="15" s="1"/>
  <c r="S1244" i="15"/>
  <c r="S1243" i="15" s="1"/>
  <c r="S1242" i="15" s="1"/>
  <c r="S1241" i="15"/>
  <c r="S1240" i="15" s="1"/>
  <c r="S1239" i="15" s="1"/>
  <c r="S1238" i="15"/>
  <c r="S1237" i="15" s="1"/>
  <c r="S1236" i="15" s="1"/>
  <c r="S1235" i="15"/>
  <c r="S1234" i="15" s="1"/>
  <c r="S1233" i="15"/>
  <c r="S1232" i="15"/>
  <c r="S1229" i="15"/>
  <c r="S1228" i="15"/>
  <c r="S1225" i="15"/>
  <c r="S1224" i="15"/>
  <c r="S1223" i="15"/>
  <c r="S1222" i="15"/>
  <c r="S1220" i="15"/>
  <c r="S1219" i="15" s="1"/>
  <c r="S1217" i="15"/>
  <c r="S1216" i="15" s="1"/>
  <c r="S1215" i="15"/>
  <c r="S1214" i="15" s="1"/>
  <c r="S1213" i="15"/>
  <c r="S1212" i="15"/>
  <c r="S1210" i="15"/>
  <c r="S1209" i="15"/>
  <c r="S1206" i="15"/>
  <c r="S1205" i="15"/>
  <c r="S1204" i="15"/>
  <c r="S1203" i="15"/>
  <c r="S1201" i="15"/>
  <c r="S1200" i="15" s="1"/>
  <c r="S1198" i="15"/>
  <c r="S1197" i="15"/>
  <c r="S1196" i="15"/>
  <c r="S1194" i="15"/>
  <c r="S1193" i="15" s="1"/>
  <c r="S1192" i="15"/>
  <c r="S1191" i="15" s="1"/>
  <c r="S1190" i="15"/>
  <c r="S1189" i="15"/>
  <c r="S1188" i="15"/>
  <c r="S1185" i="15"/>
  <c r="S1184" i="15"/>
  <c r="S1183" i="15"/>
  <c r="S1181" i="15"/>
  <c r="S1180" i="15" s="1"/>
  <c r="S1179" i="15"/>
  <c r="S1178" i="15"/>
  <c r="S1177" i="15"/>
  <c r="S1176" i="15"/>
  <c r="S1173" i="15"/>
  <c r="S1172" i="15"/>
  <c r="S1171" i="15"/>
  <c r="S1169" i="15"/>
  <c r="S1168" i="15"/>
  <c r="S1165" i="15"/>
  <c r="S1164" i="15"/>
  <c r="S1163" i="15"/>
  <c r="S1162" i="15"/>
  <c r="S1160" i="15"/>
  <c r="S1159" i="15"/>
  <c r="S1158" i="15"/>
  <c r="S1157" i="15"/>
  <c r="S1156" i="15"/>
  <c r="S1155" i="15"/>
  <c r="S1150" i="15"/>
  <c r="S1149" i="15"/>
  <c r="S1148" i="15"/>
  <c r="S1147" i="15"/>
  <c r="S1146" i="15"/>
  <c r="S1145" i="15"/>
  <c r="S1144" i="15"/>
  <c r="S1143" i="15"/>
  <c r="S1141" i="15"/>
  <c r="S1140" i="15"/>
  <c r="S1139" i="15"/>
  <c r="S1136" i="15"/>
  <c r="S1135" i="15"/>
  <c r="S1134" i="15"/>
  <c r="S1133" i="15"/>
  <c r="S1132" i="15"/>
  <c r="S1130" i="15"/>
  <c r="S1129" i="15"/>
  <c r="S1128" i="15"/>
  <c r="S1125" i="15"/>
  <c r="S1124" i="15"/>
  <c r="S1123" i="15"/>
  <c r="S1122" i="15"/>
  <c r="S1121" i="15"/>
  <c r="S1119" i="15"/>
  <c r="S1118" i="15"/>
  <c r="S1117" i="15"/>
  <c r="S1114" i="15"/>
  <c r="S1113" i="15"/>
  <c r="S1112" i="15"/>
  <c r="S1109" i="15"/>
  <c r="S1108" i="15"/>
  <c r="S1107" i="15"/>
  <c r="S1104" i="15"/>
  <c r="S1103" i="15"/>
  <c r="S1102" i="15"/>
  <c r="S1099" i="15"/>
  <c r="S1098" i="15"/>
  <c r="S1097" i="15"/>
  <c r="S1094" i="15"/>
  <c r="S1093" i="15"/>
  <c r="S1092" i="15"/>
  <c r="S1089" i="15"/>
  <c r="S1088" i="15"/>
  <c r="S1087" i="15"/>
  <c r="S1084" i="15"/>
  <c r="S1083" i="15"/>
  <c r="S1082" i="15"/>
  <c r="S1079" i="15"/>
  <c r="S1078" i="15"/>
  <c r="S1077" i="15"/>
  <c r="S1074" i="15"/>
  <c r="S1073" i="15"/>
  <c r="S1072" i="15"/>
  <c r="S1069" i="15"/>
  <c r="S1068" i="15"/>
  <c r="S1067" i="15"/>
  <c r="S1064" i="15"/>
  <c r="S1063" i="15"/>
  <c r="S1062" i="15"/>
  <c r="S1059" i="15"/>
  <c r="S1058" i="15"/>
  <c r="S1057" i="15"/>
  <c r="S1054" i="15"/>
  <c r="S1053" i="15"/>
  <c r="S1052" i="15"/>
  <c r="S1049" i="15"/>
  <c r="S1048" i="15"/>
  <c r="S1047" i="15"/>
  <c r="S1044" i="15"/>
  <c r="S1043" i="15"/>
  <c r="S1042" i="15"/>
  <c r="S1039" i="15"/>
  <c r="S1038" i="15"/>
  <c r="S1037" i="15"/>
  <c r="S1034" i="15"/>
  <c r="S1033" i="15"/>
  <c r="S1032" i="15"/>
  <c r="S1029" i="15"/>
  <c r="S1028" i="15"/>
  <c r="S1027" i="15"/>
  <c r="S1024" i="15"/>
  <c r="S1023" i="15"/>
  <c r="S1022" i="15"/>
  <c r="S1019" i="15"/>
  <c r="S1018" i="15"/>
  <c r="S1017" i="15"/>
  <c r="S1014" i="15"/>
  <c r="S1013" i="15"/>
  <c r="S1012" i="15"/>
  <c r="S1011" i="15"/>
  <c r="S1010" i="15"/>
  <c r="S1009" i="15"/>
  <c r="S1008" i="15"/>
  <c r="S1007" i="15"/>
  <c r="R1005" i="15"/>
  <c r="S1005" i="15" s="1"/>
  <c r="S1004" i="15"/>
  <c r="S1003" i="15"/>
  <c r="S1000" i="15"/>
  <c r="S999" i="15"/>
  <c r="S998" i="15"/>
  <c r="S997" i="15"/>
  <c r="S996" i="15"/>
  <c r="S995" i="15"/>
  <c r="S994" i="15"/>
  <c r="S993" i="15"/>
  <c r="S991" i="15"/>
  <c r="S990" i="15"/>
  <c r="S989" i="15"/>
  <c r="S986" i="15"/>
  <c r="S985" i="15"/>
  <c r="S984" i="15"/>
  <c r="S983" i="15"/>
  <c r="S982" i="15"/>
  <c r="S981" i="15"/>
  <c r="S979" i="15"/>
  <c r="S978" i="15"/>
  <c r="S977" i="15"/>
  <c r="S974" i="15"/>
  <c r="S973" i="15"/>
  <c r="S972" i="15"/>
  <c r="S971" i="15"/>
  <c r="S970" i="15"/>
  <c r="S969" i="15"/>
  <c r="S968" i="15"/>
  <c r="S966" i="15"/>
  <c r="S965" i="15"/>
  <c r="S964" i="15"/>
  <c r="R961" i="15"/>
  <c r="S960" i="15"/>
  <c r="S959" i="15"/>
  <c r="S958" i="15"/>
  <c r="S957" i="15"/>
  <c r="S956" i="15"/>
  <c r="S954" i="15"/>
  <c r="S953" i="15"/>
  <c r="S949" i="15"/>
  <c r="S948" i="15"/>
  <c r="S947" i="15"/>
  <c r="S946" i="15"/>
  <c r="S945" i="15"/>
  <c r="S943" i="15"/>
  <c r="S942" i="15"/>
  <c r="S941" i="15"/>
  <c r="S937" i="15"/>
  <c r="S936" i="15"/>
  <c r="S935" i="15"/>
  <c r="S934" i="15"/>
  <c r="S933" i="15"/>
  <c r="S931" i="15"/>
  <c r="S930" i="15"/>
  <c r="S926" i="15"/>
  <c r="S925" i="15"/>
  <c r="S924" i="15"/>
  <c r="S923" i="15"/>
  <c r="S922" i="15"/>
  <c r="S920" i="15"/>
  <c r="S919" i="15"/>
  <c r="S918" i="15"/>
  <c r="S914" i="15"/>
  <c r="S913" i="15"/>
  <c r="S912" i="15"/>
  <c r="S911" i="15"/>
  <c r="S910" i="15"/>
  <c r="S909" i="15"/>
  <c r="S908" i="15"/>
  <c r="S906" i="15"/>
  <c r="S905" i="15"/>
  <c r="S904" i="15"/>
  <c r="S900" i="15"/>
  <c r="S899" i="15"/>
  <c r="S898" i="15"/>
  <c r="S897" i="15"/>
  <c r="S896" i="15"/>
  <c r="S895" i="15"/>
  <c r="S894" i="15"/>
  <c r="S892" i="15"/>
  <c r="S891" i="15"/>
  <c r="S890" i="15"/>
  <c r="S886" i="15"/>
  <c r="S885" i="15"/>
  <c r="S884" i="15"/>
  <c r="S883" i="15"/>
  <c r="S882" i="15"/>
  <c r="S881" i="15"/>
  <c r="S880" i="15"/>
  <c r="S878" i="15"/>
  <c r="S877" i="15"/>
  <c r="S876" i="15"/>
  <c r="S871" i="15"/>
  <c r="S870" i="15"/>
  <c r="S869" i="15"/>
  <c r="S868" i="15"/>
  <c r="S867" i="15"/>
  <c r="S866" i="15"/>
  <c r="S865" i="15"/>
  <c r="S864" i="15"/>
  <c r="S862" i="15"/>
  <c r="S861" i="15"/>
  <c r="S860" i="15"/>
  <c r="S856" i="15"/>
  <c r="S855" i="15"/>
  <c r="S854" i="15"/>
  <c r="S852" i="15"/>
  <c r="S853" i="15"/>
  <c r="S851" i="15"/>
  <c r="S850" i="15"/>
  <c r="S849" i="15"/>
  <c r="S847" i="15"/>
  <c r="S846" i="15"/>
  <c r="S845" i="15"/>
  <c r="S841" i="15"/>
  <c r="S840" i="15"/>
  <c r="S839" i="15"/>
  <c r="S838" i="15"/>
  <c r="S837" i="15"/>
  <c r="S835" i="15"/>
  <c r="S834" i="15"/>
  <c r="S833" i="15"/>
  <c r="S829" i="15"/>
  <c r="S828" i="15"/>
  <c r="S827" i="15"/>
  <c r="S826" i="15"/>
  <c r="S825" i="15"/>
  <c r="S823" i="15"/>
  <c r="S822" i="15"/>
  <c r="S821" i="15"/>
  <c r="S817" i="15"/>
  <c r="S816" i="15"/>
  <c r="S815" i="15"/>
  <c r="S814" i="15"/>
  <c r="S813" i="15"/>
  <c r="S811" i="15"/>
  <c r="S810" i="15"/>
  <c r="S809" i="15"/>
  <c r="S805" i="15"/>
  <c r="S804" i="15"/>
  <c r="S803" i="15"/>
  <c r="S802" i="15"/>
  <c r="S801" i="15"/>
  <c r="S799" i="15"/>
  <c r="S798" i="15"/>
  <c r="S797" i="15"/>
  <c r="S793" i="15"/>
  <c r="S792" i="15"/>
  <c r="S791" i="15"/>
  <c r="S790" i="15"/>
  <c r="S789" i="15"/>
  <c r="S788" i="15"/>
  <c r="S786" i="15"/>
  <c r="S785" i="15"/>
  <c r="S780" i="15"/>
  <c r="S779" i="15"/>
  <c r="S778" i="15"/>
  <c r="S777" i="15"/>
  <c r="S776" i="15"/>
  <c r="S774" i="15"/>
  <c r="S773" i="15"/>
  <c r="S772" i="15"/>
  <c r="S767" i="15"/>
  <c r="S766" i="15"/>
  <c r="S765" i="15"/>
  <c r="S764" i="15"/>
  <c r="S763" i="15"/>
  <c r="S761" i="15"/>
  <c r="S760" i="15"/>
  <c r="S759" i="15"/>
  <c r="S755" i="15"/>
  <c r="S754" i="15"/>
  <c r="S753" i="15"/>
  <c r="S752" i="15"/>
  <c r="S751" i="15"/>
  <c r="S749" i="15"/>
  <c r="S748" i="15"/>
  <c r="S747" i="15"/>
  <c r="S743" i="15"/>
  <c r="S742" i="15"/>
  <c r="S741" i="15"/>
  <c r="S740" i="15"/>
  <c r="S739" i="15"/>
  <c r="S737" i="15"/>
  <c r="S736" i="15"/>
  <c r="S735" i="15"/>
  <c r="S731" i="15"/>
  <c r="S730" i="15"/>
  <c r="S729" i="15"/>
  <c r="S728" i="15"/>
  <c r="S727" i="15"/>
  <c r="S725" i="15"/>
  <c r="S724" i="15"/>
  <c r="S723" i="15"/>
  <c r="S719" i="15"/>
  <c r="S718" i="15"/>
  <c r="S717" i="15"/>
  <c r="S716" i="15"/>
  <c r="S715" i="15"/>
  <c r="S713" i="15"/>
  <c r="S712" i="15"/>
  <c r="S711" i="15"/>
  <c r="S707" i="15"/>
  <c r="S706" i="15"/>
  <c r="S705" i="15"/>
  <c r="S704" i="15"/>
  <c r="S703" i="15"/>
  <c r="S701" i="15"/>
  <c r="S700" i="15"/>
  <c r="S699" i="15"/>
  <c r="S695" i="15"/>
  <c r="S694" i="15"/>
  <c r="S693" i="15"/>
  <c r="S692" i="15"/>
  <c r="S691" i="15"/>
  <c r="S690" i="15"/>
  <c r="S688" i="15"/>
  <c r="S687" i="15"/>
  <c r="S686" i="15"/>
  <c r="S682" i="15"/>
  <c r="S681" i="15"/>
  <c r="S680" i="15"/>
  <c r="S679" i="15"/>
  <c r="S678" i="15"/>
  <c r="S676" i="15"/>
  <c r="S675" i="15"/>
  <c r="S674" i="15"/>
  <c r="S670" i="15"/>
  <c r="S669" i="15"/>
  <c r="S668" i="15"/>
  <c r="S667" i="15"/>
  <c r="S666" i="15"/>
  <c r="S664" i="15"/>
  <c r="S663" i="15"/>
  <c r="S662" i="15"/>
  <c r="S658" i="15"/>
  <c r="S656" i="15"/>
  <c r="S655" i="15"/>
  <c r="S654" i="15"/>
  <c r="S653" i="15"/>
  <c r="S651" i="15"/>
  <c r="S650" i="15"/>
  <c r="S649" i="15"/>
  <c r="S644" i="15"/>
  <c r="S643" i="15"/>
  <c r="S642" i="15"/>
  <c r="S640" i="15"/>
  <c r="S645" i="15"/>
  <c r="S638" i="15"/>
  <c r="S637" i="15"/>
  <c r="S636" i="15"/>
  <c r="S631" i="15"/>
  <c r="S630" i="15"/>
  <c r="S629" i="15"/>
  <c r="S628" i="15"/>
  <c r="S627" i="15"/>
  <c r="S626" i="15"/>
  <c r="S624" i="15"/>
  <c r="S623" i="15"/>
  <c r="S622" i="15"/>
  <c r="S616" i="15"/>
  <c r="S617" i="15"/>
  <c r="S610" i="15"/>
  <c r="S609" i="15"/>
  <c r="S611" i="15"/>
  <c r="S604" i="15"/>
  <c r="S605" i="15"/>
  <c r="S598" i="15"/>
  <c r="S599" i="15"/>
  <c r="S592" i="15"/>
  <c r="S593" i="15"/>
  <c r="S586" i="15"/>
  <c r="S587" i="15"/>
  <c r="S581" i="15"/>
  <c r="S575" i="15"/>
  <c r="S568" i="15"/>
  <c r="S567" i="15"/>
  <c r="S566" i="15"/>
  <c r="S565" i="15"/>
  <c r="S564" i="15"/>
  <c r="S562" i="15"/>
  <c r="S561" i="15"/>
  <c r="S560" i="15"/>
  <c r="S559" i="15"/>
  <c r="S555" i="15"/>
  <c r="S554" i="15"/>
  <c r="S553" i="15"/>
  <c r="S552" i="15"/>
  <c r="S551" i="15"/>
  <c r="S549" i="15"/>
  <c r="S548" i="15"/>
  <c r="S547" i="15"/>
  <c r="S546" i="15"/>
  <c r="S542" i="15"/>
  <c r="S541" i="15"/>
  <c r="S540" i="15"/>
  <c r="S539" i="15"/>
  <c r="S538" i="15"/>
  <c r="S536" i="15"/>
  <c r="S535" i="15"/>
  <c r="S534" i="15"/>
  <c r="S533" i="15"/>
  <c r="S529" i="15"/>
  <c r="S528" i="15"/>
  <c r="S525" i="15"/>
  <c r="S523" i="15"/>
  <c r="S522" i="15"/>
  <c r="S521" i="15"/>
  <c r="S520" i="15"/>
  <c r="S516" i="15"/>
  <c r="S515" i="15"/>
  <c r="S510" i="15"/>
  <c r="S509" i="15"/>
  <c r="S508" i="15"/>
  <c r="S507" i="15"/>
  <c r="S503" i="15"/>
  <c r="S502" i="15"/>
  <c r="S501" i="15"/>
  <c r="S500" i="15"/>
  <c r="S499" i="15"/>
  <c r="S497" i="15"/>
  <c r="S496" i="15"/>
  <c r="S495" i="15"/>
  <c r="S494" i="15"/>
  <c r="S490" i="15"/>
  <c r="S489" i="15"/>
  <c r="S488" i="15"/>
  <c r="S487" i="15"/>
  <c r="S485" i="15"/>
  <c r="S484" i="15"/>
  <c r="S480" i="15"/>
  <c r="S479" i="15"/>
  <c r="S478" i="15"/>
  <c r="S477" i="15"/>
  <c r="S475" i="15"/>
  <c r="S474" i="15"/>
  <c r="S469" i="15"/>
  <c r="S468" i="15"/>
  <c r="S466" i="15"/>
  <c r="S464" i="15"/>
  <c r="S463" i="15"/>
  <c r="S459" i="15"/>
  <c r="S458" i="15"/>
  <c r="S456" i="15"/>
  <c r="S454" i="15"/>
  <c r="S453" i="15"/>
  <c r="S449" i="15"/>
  <c r="S448" i="15"/>
  <c r="S446" i="15"/>
  <c r="S444" i="15"/>
  <c r="S443" i="15"/>
  <c r="S439" i="15"/>
  <c r="S438" i="15"/>
  <c r="S436" i="15"/>
  <c r="S434" i="15"/>
  <c r="S433" i="15"/>
  <c r="S429" i="15"/>
  <c r="S428" i="15"/>
  <c r="S426" i="15"/>
  <c r="S424" i="15"/>
  <c r="S423" i="15"/>
  <c r="S418" i="15"/>
  <c r="S417" i="15"/>
  <c r="S415" i="15"/>
  <c r="S413" i="15"/>
  <c r="S412" i="15"/>
  <c r="S408" i="15"/>
  <c r="S407" i="15"/>
  <c r="S405" i="15"/>
  <c r="S403" i="15"/>
  <c r="S402" i="15"/>
  <c r="S398" i="15"/>
  <c r="S397" i="15"/>
  <c r="S395" i="15"/>
  <c r="S393" i="15"/>
  <c r="S392" i="15"/>
  <c r="S373" i="15"/>
  <c r="S372" i="15"/>
  <c r="S371" i="15"/>
  <c r="S368" i="15"/>
  <c r="S367" i="15" s="1"/>
  <c r="S366" i="15"/>
  <c r="S365" i="15"/>
  <c r="S364" i="15"/>
  <c r="R362" i="15"/>
  <c r="S362" i="15" s="1"/>
  <c r="S361" i="15" s="1"/>
  <c r="S360" i="15"/>
  <c r="S359" i="15"/>
  <c r="S358" i="15"/>
  <c r="S357" i="15"/>
  <c r="S354" i="15"/>
  <c r="S353" i="15" s="1"/>
  <c r="S348" i="15" s="1"/>
  <c r="S347" i="15"/>
  <c r="S346" i="15"/>
  <c r="S345" i="15"/>
  <c r="S344" i="15"/>
  <c r="S343" i="15"/>
  <c r="S342" i="15"/>
  <c r="S341" i="15"/>
  <c r="S340" i="15"/>
  <c r="S339" i="15"/>
  <c r="S338" i="15"/>
  <c r="S337" i="15"/>
  <c r="S336" i="15"/>
  <c r="S335" i="15"/>
  <c r="S334" i="15"/>
  <c r="S333" i="15"/>
  <c r="S313" i="15"/>
  <c r="S311" i="15"/>
  <c r="S310" i="15"/>
  <c r="S309" i="15"/>
  <c r="S308" i="15"/>
  <c r="R306" i="15"/>
  <c r="S306" i="15" s="1"/>
  <c r="S305" i="15"/>
  <c r="S304" i="15"/>
  <c r="S303" i="15"/>
  <c r="S299" i="15"/>
  <c r="S298" i="15"/>
  <c r="S297" i="15"/>
  <c r="S296" i="15"/>
  <c r="R294" i="15"/>
  <c r="S294" i="15" s="1"/>
  <c r="S293" i="15"/>
  <c r="S292" i="15"/>
  <c r="S291" i="15"/>
  <c r="S287" i="15"/>
  <c r="S286" i="15"/>
  <c r="S285" i="15"/>
  <c r="S284" i="15"/>
  <c r="R282" i="15"/>
  <c r="S282" i="15" s="1"/>
  <c r="S281" i="15"/>
  <c r="S280" i="15"/>
  <c r="S279" i="15"/>
  <c r="S275" i="15"/>
  <c r="S274" i="15"/>
  <c r="S273" i="15"/>
  <c r="S272" i="15"/>
  <c r="S270" i="15"/>
  <c r="S269" i="15"/>
  <c r="S268" i="15"/>
  <c r="S267" i="15"/>
  <c r="S262" i="15"/>
  <c r="S261" i="15"/>
  <c r="S260" i="15"/>
  <c r="S259" i="15"/>
  <c r="S257" i="15"/>
  <c r="S256" i="15"/>
  <c r="S255" i="15"/>
  <c r="S254" i="15"/>
  <c r="S250" i="15"/>
  <c r="S249" i="15"/>
  <c r="S248" i="15"/>
  <c r="S247" i="15"/>
  <c r="R245" i="15"/>
  <c r="S245" i="15" s="1"/>
  <c r="S244" i="15"/>
  <c r="S243" i="15"/>
  <c r="S242" i="15"/>
  <c r="S238" i="15"/>
  <c r="S237" i="15"/>
  <c r="S236" i="15"/>
  <c r="S235" i="15"/>
  <c r="R233" i="15"/>
  <c r="S233" i="15" s="1"/>
  <c r="S232" i="15"/>
  <c r="S231" i="15"/>
  <c r="S230" i="15"/>
  <c r="S226" i="15"/>
  <c r="S225" i="15"/>
  <c r="S224" i="15"/>
  <c r="S223" i="15"/>
  <c r="S221" i="15"/>
  <c r="S220" i="15"/>
  <c r="S219" i="15"/>
  <c r="S218" i="15"/>
  <c r="S205" i="15"/>
  <c r="S204" i="15"/>
  <c r="S203" i="15" s="1"/>
  <c r="S202" i="15"/>
  <c r="S201" i="15"/>
  <c r="S197" i="15"/>
  <c r="S196" i="15" s="1"/>
  <c r="S195" i="15"/>
  <c r="S194" i="15"/>
  <c r="S182" i="15"/>
  <c r="S174" i="15"/>
  <c r="S170" i="15"/>
  <c r="S169" i="15" s="1"/>
  <c r="S168" i="15"/>
  <c r="S167" i="15"/>
  <c r="S166" i="15"/>
  <c r="S165" i="15"/>
  <c r="S164" i="15"/>
  <c r="S162" i="15"/>
  <c r="S161" i="15"/>
  <c r="S158" i="15"/>
  <c r="S157" i="15"/>
  <c r="S156" i="15"/>
  <c r="S155" i="15"/>
  <c r="S154" i="15"/>
  <c r="S152" i="15"/>
  <c r="S151" i="15"/>
  <c r="S145" i="15"/>
  <c r="S144" i="15"/>
  <c r="S143" i="15"/>
  <c r="S141" i="15"/>
  <c r="S140" i="15" s="1"/>
  <c r="S138" i="15"/>
  <c r="S137" i="15"/>
  <c r="S136" i="15"/>
  <c r="S135" i="15"/>
  <c r="S134" i="15"/>
  <c r="S133" i="15"/>
  <c r="S131" i="15"/>
  <c r="S130" i="15" s="1"/>
  <c r="S128" i="15"/>
  <c r="S127" i="15"/>
  <c r="S126" i="15"/>
  <c r="S125" i="15"/>
  <c r="S123" i="15"/>
  <c r="S122" i="15" s="1"/>
  <c r="S121" i="15"/>
  <c r="S120" i="15" s="1"/>
  <c r="S118" i="15"/>
  <c r="S117" i="15"/>
  <c r="S116" i="15"/>
  <c r="S115" i="15"/>
  <c r="S113" i="15"/>
  <c r="S112" i="15" s="1"/>
  <c r="S111" i="15"/>
  <c r="S110" i="15" s="1"/>
  <c r="S107" i="15"/>
  <c r="S106" i="15"/>
  <c r="S105" i="15"/>
  <c r="S104" i="15"/>
  <c r="S103" i="15"/>
  <c r="S89" i="15"/>
  <c r="S88" i="15"/>
  <c r="S87" i="15"/>
  <c r="S86" i="15"/>
  <c r="S70" i="15"/>
  <c r="S69" i="15"/>
  <c r="S68" i="15"/>
  <c r="S67" i="15"/>
  <c r="S53" i="15"/>
  <c r="S52" i="15"/>
  <c r="S38" i="15"/>
  <c r="S37" i="15"/>
  <c r="S36" i="15"/>
  <c r="S35" i="15"/>
  <c r="S20" i="15"/>
  <c r="S19" i="15"/>
  <c r="O2416" i="15"/>
  <c r="K2416" i="15"/>
  <c r="G2416" i="15"/>
  <c r="O2402" i="15"/>
  <c r="K2402" i="15"/>
  <c r="G2402" i="15"/>
  <c r="O2353" i="15"/>
  <c r="T2353" i="15" s="1"/>
  <c r="K2353" i="15"/>
  <c r="G2353" i="15"/>
  <c r="O2348" i="15"/>
  <c r="O2347" i="15" s="1"/>
  <c r="O2337" i="15" s="1"/>
  <c r="O2303" i="15" s="1"/>
  <c r="O2241" i="15" s="1"/>
  <c r="T2241" i="15" s="1"/>
  <c r="K2348" i="15"/>
  <c r="K2347" i="15" s="1"/>
  <c r="G2348" i="15"/>
  <c r="G2347" i="15" s="1"/>
  <c r="G2337" i="15" s="1"/>
  <c r="G2303" i="15" s="1"/>
  <c r="G2241" i="15" s="1"/>
  <c r="L2303" i="15"/>
  <c r="H2303" i="15"/>
  <c r="D2303" i="15"/>
  <c r="O2224" i="15"/>
  <c r="K2224" i="15"/>
  <c r="G2224" i="15"/>
  <c r="O2166" i="15"/>
  <c r="K2166" i="15"/>
  <c r="K2165" i="15" s="1"/>
  <c r="K2164" i="15" s="1"/>
  <c r="G2166" i="15"/>
  <c r="G2165" i="15" s="1"/>
  <c r="G2164" i="15" s="1"/>
  <c r="L2165" i="15"/>
  <c r="H2165" i="15"/>
  <c r="D2165" i="15"/>
  <c r="O2102" i="15"/>
  <c r="O2101" i="15" s="1"/>
  <c r="O2100" i="15" s="1"/>
  <c r="L2102" i="15"/>
  <c r="L2101" i="15" s="1"/>
  <c r="L2100" i="15" s="1"/>
  <c r="K2102" i="15"/>
  <c r="K2101" i="15" s="1"/>
  <c r="H2102" i="15"/>
  <c r="H2101" i="15" s="1"/>
  <c r="H2100" i="15" s="1"/>
  <c r="G2102" i="15"/>
  <c r="G2101" i="15" s="1"/>
  <c r="G2100" i="15" s="1"/>
  <c r="D2102" i="15"/>
  <c r="D2101" i="15" s="1"/>
  <c r="D2100" i="15" s="1"/>
  <c r="M2100" i="15"/>
  <c r="I2100" i="15"/>
  <c r="E2100" i="15"/>
  <c r="O2098" i="15"/>
  <c r="O2097" i="15"/>
  <c r="K2095" i="15"/>
  <c r="K2094" i="15" s="1"/>
  <c r="G2095" i="15"/>
  <c r="L2094" i="15"/>
  <c r="H2094" i="15"/>
  <c r="O2093" i="15"/>
  <c r="K2093" i="15"/>
  <c r="G2093" i="15"/>
  <c r="O2092" i="15"/>
  <c r="K2092" i="15"/>
  <c r="G2092" i="15"/>
  <c r="O2091" i="15"/>
  <c r="K2091" i="15"/>
  <c r="G2091" i="15"/>
  <c r="O2090" i="15"/>
  <c r="K2090" i="15"/>
  <c r="G2090" i="15"/>
  <c r="O2089" i="15"/>
  <c r="K2089" i="15"/>
  <c r="G2089" i="15"/>
  <c r="O2087" i="15"/>
  <c r="K2087" i="15"/>
  <c r="G2087" i="15"/>
  <c r="O2086" i="15"/>
  <c r="K2086" i="15"/>
  <c r="G2086" i="15"/>
  <c r="O2085" i="15"/>
  <c r="T2085" i="15" s="1"/>
  <c r="K2085" i="15"/>
  <c r="G2085" i="15"/>
  <c r="O2082" i="15"/>
  <c r="K2082" i="15"/>
  <c r="G2082" i="15"/>
  <c r="O2081" i="15"/>
  <c r="T2081" i="15" s="1"/>
  <c r="K2081" i="15"/>
  <c r="G2081" i="15"/>
  <c r="O2080" i="15"/>
  <c r="K2080" i="15"/>
  <c r="G2080" i="15"/>
  <c r="O2079" i="15"/>
  <c r="K2079" i="15"/>
  <c r="G2079" i="15"/>
  <c r="O2078" i="15"/>
  <c r="K2078" i="15"/>
  <c r="G2078" i="15"/>
  <c r="O2077" i="15"/>
  <c r="K2077" i="15"/>
  <c r="G2077" i="15"/>
  <c r="O2076" i="15"/>
  <c r="K2076" i="15"/>
  <c r="G2076" i="15"/>
  <c r="O2074" i="15"/>
  <c r="K2074" i="15"/>
  <c r="G2074" i="15"/>
  <c r="O2073" i="15"/>
  <c r="K2073" i="15"/>
  <c r="G2073" i="15"/>
  <c r="O2072" i="15"/>
  <c r="K2072" i="15"/>
  <c r="G2072" i="15"/>
  <c r="O2071" i="15"/>
  <c r="K2071" i="15"/>
  <c r="G2071" i="15"/>
  <c r="O2070" i="15"/>
  <c r="T2070" i="15" s="1"/>
  <c r="K2070" i="15"/>
  <c r="G2070" i="15"/>
  <c r="O2069" i="15"/>
  <c r="K2069" i="15"/>
  <c r="G2069" i="15"/>
  <c r="O2066" i="15"/>
  <c r="T2066" i="15" s="1"/>
  <c r="K2066" i="15"/>
  <c r="G2066" i="15"/>
  <c r="O2065" i="15"/>
  <c r="K2065" i="15"/>
  <c r="G2065" i="15"/>
  <c r="O2064" i="15"/>
  <c r="K2064" i="15"/>
  <c r="G2064" i="15"/>
  <c r="O2063" i="15"/>
  <c r="K2063" i="15"/>
  <c r="G2063" i="15"/>
  <c r="O2062" i="15"/>
  <c r="K2062" i="15"/>
  <c r="G2062" i="15"/>
  <c r="O2061" i="15"/>
  <c r="K2061" i="15"/>
  <c r="G2061" i="15"/>
  <c r="O2059" i="15"/>
  <c r="K2059" i="15"/>
  <c r="G2059" i="15"/>
  <c r="O2058" i="15"/>
  <c r="K2058" i="15"/>
  <c r="G2058" i="15"/>
  <c r="O2057" i="15"/>
  <c r="K2057" i="15"/>
  <c r="G2057" i="15"/>
  <c r="O2056" i="15"/>
  <c r="K2056" i="15"/>
  <c r="G2056" i="15"/>
  <c r="O2055" i="15"/>
  <c r="T2055" i="15" s="1"/>
  <c r="K2055" i="15"/>
  <c r="G2055" i="15"/>
  <c r="O2054" i="15"/>
  <c r="K2054" i="15"/>
  <c r="G2054" i="15"/>
  <c r="O2051" i="15"/>
  <c r="T2051" i="15" s="1"/>
  <c r="K2051" i="15"/>
  <c r="G2051" i="15"/>
  <c r="O2050" i="15"/>
  <c r="K2050" i="15"/>
  <c r="G2050" i="15"/>
  <c r="O2049" i="15"/>
  <c r="K2049" i="15"/>
  <c r="G2049" i="15"/>
  <c r="O2048" i="15"/>
  <c r="K2048" i="15"/>
  <c r="G2048" i="15"/>
  <c r="O2047" i="15"/>
  <c r="K2047" i="15"/>
  <c r="G2047" i="15"/>
  <c r="O2046" i="15"/>
  <c r="K2046" i="15"/>
  <c r="G2046" i="15"/>
  <c r="O2045" i="15"/>
  <c r="K2045" i="15"/>
  <c r="G2045" i="15"/>
  <c r="O2043" i="15"/>
  <c r="K2043" i="15"/>
  <c r="G2043" i="15"/>
  <c r="O2042" i="15"/>
  <c r="K2042" i="15"/>
  <c r="G2042" i="15"/>
  <c r="O2041" i="15"/>
  <c r="K2041" i="15"/>
  <c r="G2041" i="15"/>
  <c r="O2040" i="15"/>
  <c r="T2040" i="15" s="1"/>
  <c r="K2040" i="15"/>
  <c r="G2040" i="15"/>
  <c r="O2039" i="15"/>
  <c r="K2039" i="15"/>
  <c r="G2039" i="15"/>
  <c r="O2038" i="15"/>
  <c r="T2038" i="15" s="1"/>
  <c r="K2038" i="15"/>
  <c r="G2038" i="15"/>
  <c r="O2037" i="15"/>
  <c r="K2037" i="15"/>
  <c r="G2037" i="15"/>
  <c r="O2034" i="15"/>
  <c r="K2034" i="15"/>
  <c r="G2034" i="15"/>
  <c r="O2033" i="15"/>
  <c r="K2033" i="15"/>
  <c r="G2033" i="15"/>
  <c r="O2032" i="15"/>
  <c r="K2032" i="15"/>
  <c r="G2032" i="15"/>
  <c r="O2031" i="15"/>
  <c r="K2031" i="15"/>
  <c r="G2031" i="15"/>
  <c r="O2030" i="15"/>
  <c r="K2030" i="15"/>
  <c r="G2030" i="15"/>
  <c r="O2029" i="15"/>
  <c r="K2029" i="15"/>
  <c r="G2029" i="15"/>
  <c r="O2027" i="15"/>
  <c r="K2027" i="15"/>
  <c r="G2027" i="15"/>
  <c r="O2026" i="15"/>
  <c r="K2026" i="15"/>
  <c r="G2026" i="15"/>
  <c r="O2025" i="15"/>
  <c r="T2025" i="15" s="1"/>
  <c r="K2025" i="15"/>
  <c r="G2025" i="15"/>
  <c r="O2024" i="15"/>
  <c r="K2024" i="15"/>
  <c r="G2024" i="15"/>
  <c r="O2023" i="15"/>
  <c r="T2023" i="15" s="1"/>
  <c r="K2023" i="15"/>
  <c r="G2023" i="15"/>
  <c r="O2022" i="15"/>
  <c r="K2022" i="15"/>
  <c r="G2022" i="15"/>
  <c r="O2019" i="15"/>
  <c r="K2019" i="15"/>
  <c r="K2018" i="15" s="1"/>
  <c r="G2019" i="15"/>
  <c r="G2018" i="15" s="1"/>
  <c r="G2017" i="15" s="1"/>
  <c r="O2016" i="15"/>
  <c r="K2016" i="15"/>
  <c r="G2016" i="15"/>
  <c r="O2015" i="15"/>
  <c r="K2015" i="15"/>
  <c r="G2015" i="15"/>
  <c r="O2014" i="15"/>
  <c r="K2014" i="15"/>
  <c r="G2014" i="15"/>
  <c r="O2013" i="15"/>
  <c r="K2013" i="15"/>
  <c r="G2013" i="15"/>
  <c r="O2012" i="15"/>
  <c r="K2012" i="15"/>
  <c r="G2012" i="15"/>
  <c r="O2010" i="15"/>
  <c r="K2010" i="15"/>
  <c r="G2010" i="15"/>
  <c r="O2009" i="15"/>
  <c r="K2009" i="15"/>
  <c r="G2009" i="15"/>
  <c r="O2008" i="15"/>
  <c r="T2008" i="15" s="1"/>
  <c r="K2008" i="15"/>
  <c r="G2008" i="15"/>
  <c r="O2005" i="15"/>
  <c r="K2005" i="15"/>
  <c r="G2005" i="15"/>
  <c r="O2004" i="15"/>
  <c r="T2004" i="15" s="1"/>
  <c r="K2004" i="15"/>
  <c r="G2004" i="15"/>
  <c r="O2003" i="15"/>
  <c r="K2003" i="15"/>
  <c r="G2003" i="15"/>
  <c r="O2002" i="15"/>
  <c r="K2002" i="15"/>
  <c r="G2002" i="15"/>
  <c r="O2001" i="15"/>
  <c r="K2001" i="15"/>
  <c r="G2001" i="15"/>
  <c r="O1999" i="15"/>
  <c r="K1999" i="15"/>
  <c r="G1999" i="15"/>
  <c r="O1998" i="15"/>
  <c r="K1998" i="15"/>
  <c r="G1998" i="15"/>
  <c r="O1997" i="15"/>
  <c r="K1997" i="15"/>
  <c r="G1997" i="15"/>
  <c r="O1994" i="15"/>
  <c r="T1994" i="15" s="1"/>
  <c r="K1994" i="15"/>
  <c r="G1994" i="15"/>
  <c r="O1993" i="15"/>
  <c r="K1993" i="15"/>
  <c r="G1993" i="15"/>
  <c r="O1992" i="15"/>
  <c r="K1992" i="15"/>
  <c r="G1992" i="15"/>
  <c r="O1991" i="15"/>
  <c r="T1991" i="15" s="1"/>
  <c r="K1991" i="15"/>
  <c r="G1991" i="15"/>
  <c r="O1990" i="15"/>
  <c r="K1990" i="15"/>
  <c r="G1990" i="15"/>
  <c r="O1988" i="15"/>
  <c r="T1988" i="15" s="1"/>
  <c r="K1988" i="15"/>
  <c r="G1988" i="15"/>
  <c r="O1987" i="15"/>
  <c r="K1987" i="15"/>
  <c r="G1987" i="15"/>
  <c r="O1986" i="15"/>
  <c r="K1986" i="15"/>
  <c r="G1986" i="15"/>
  <c r="L1983" i="15"/>
  <c r="H1983" i="15"/>
  <c r="D1983" i="15"/>
  <c r="O1982" i="15"/>
  <c r="T1982" i="15" s="1"/>
  <c r="K1982" i="15"/>
  <c r="G1982" i="15"/>
  <c r="O1981" i="15"/>
  <c r="K1981" i="15"/>
  <c r="G1981" i="15"/>
  <c r="O1980" i="15"/>
  <c r="K1980" i="15"/>
  <c r="G1980" i="15"/>
  <c r="O1979" i="15"/>
  <c r="K1979" i="15"/>
  <c r="G1979" i="15"/>
  <c r="O1978" i="15"/>
  <c r="K1978" i="15"/>
  <c r="G1978" i="15"/>
  <c r="O1976" i="15"/>
  <c r="K1976" i="15"/>
  <c r="G1976" i="15"/>
  <c r="O1975" i="15"/>
  <c r="K1975" i="15"/>
  <c r="G1975" i="15"/>
  <c r="O1974" i="15"/>
  <c r="K1974" i="15"/>
  <c r="G1974" i="15"/>
  <c r="O1971" i="15"/>
  <c r="K1971" i="15"/>
  <c r="G1971" i="15"/>
  <c r="O1970" i="15"/>
  <c r="T1970" i="15" s="1"/>
  <c r="K1970" i="15"/>
  <c r="G1970" i="15"/>
  <c r="O1969" i="15"/>
  <c r="K1969" i="15"/>
  <c r="G1969" i="15"/>
  <c r="O1968" i="15"/>
  <c r="K1968" i="15"/>
  <c r="G1968" i="15"/>
  <c r="O1967" i="15"/>
  <c r="T1967" i="15" s="1"/>
  <c r="K1967" i="15"/>
  <c r="G1967" i="15"/>
  <c r="O1966" i="15"/>
  <c r="K1966" i="15"/>
  <c r="G1966" i="15"/>
  <c r="O1965" i="15"/>
  <c r="K1965" i="15"/>
  <c r="G1965" i="15"/>
  <c r="O1963" i="15"/>
  <c r="K1963" i="15"/>
  <c r="G1963" i="15"/>
  <c r="O1962" i="15"/>
  <c r="K1962" i="15"/>
  <c r="G1962" i="15"/>
  <c r="O1961" i="15"/>
  <c r="K1961" i="15"/>
  <c r="G1961" i="15"/>
  <c r="O1960" i="15"/>
  <c r="K1960" i="15"/>
  <c r="G1960" i="15"/>
  <c r="O1959" i="15"/>
  <c r="K1959" i="15"/>
  <c r="G1959" i="15"/>
  <c r="O1958" i="15"/>
  <c r="K1958" i="15"/>
  <c r="G1958" i="15"/>
  <c r="O1955" i="15"/>
  <c r="T1955" i="15" s="1"/>
  <c r="K1955" i="15"/>
  <c r="G1955" i="15"/>
  <c r="O1954" i="15"/>
  <c r="K1954" i="15"/>
  <c r="G1954" i="15"/>
  <c r="O1953" i="15"/>
  <c r="K1953" i="15"/>
  <c r="G1953" i="15"/>
  <c r="O1952" i="15"/>
  <c r="T1952" i="15" s="1"/>
  <c r="K1952" i="15"/>
  <c r="G1952" i="15"/>
  <c r="O1951" i="15"/>
  <c r="K1951" i="15"/>
  <c r="G1951" i="15"/>
  <c r="O1950" i="15"/>
  <c r="K1950" i="15"/>
  <c r="G1950" i="15"/>
  <c r="O1948" i="15"/>
  <c r="K1948" i="15"/>
  <c r="G1948" i="15"/>
  <c r="O1947" i="15"/>
  <c r="K1947" i="15"/>
  <c r="G1947" i="15"/>
  <c r="O1946" i="15"/>
  <c r="K1946" i="15"/>
  <c r="G1946" i="15"/>
  <c r="O1945" i="15"/>
  <c r="K1945" i="15"/>
  <c r="G1945" i="15"/>
  <c r="O1944" i="15"/>
  <c r="K1944" i="15"/>
  <c r="G1944" i="15"/>
  <c r="O1943" i="15"/>
  <c r="K1943" i="15"/>
  <c r="G1943" i="15"/>
  <c r="O1940" i="15"/>
  <c r="T1940" i="15" s="1"/>
  <c r="K1940" i="15"/>
  <c r="G1940" i="15"/>
  <c r="O1939" i="15"/>
  <c r="K1939" i="15"/>
  <c r="G1939" i="15"/>
  <c r="O1938" i="15"/>
  <c r="K1938" i="15"/>
  <c r="G1938" i="15"/>
  <c r="O1937" i="15"/>
  <c r="T1937" i="15" s="1"/>
  <c r="K1937" i="15"/>
  <c r="G1937" i="15"/>
  <c r="O1936" i="15"/>
  <c r="K1936" i="15"/>
  <c r="G1936" i="15"/>
  <c r="O1934" i="15"/>
  <c r="K1934" i="15"/>
  <c r="G1934" i="15"/>
  <c r="O1933" i="15"/>
  <c r="K1933" i="15"/>
  <c r="G1933" i="15"/>
  <c r="O1932" i="15"/>
  <c r="K1932" i="15"/>
  <c r="G1932" i="15"/>
  <c r="N1931" i="15"/>
  <c r="O1931" i="15" s="1"/>
  <c r="J1931" i="15"/>
  <c r="K1931" i="15" s="1"/>
  <c r="F1931" i="15"/>
  <c r="G1931" i="15" s="1"/>
  <c r="O1930" i="15"/>
  <c r="K1930" i="15"/>
  <c r="G1930" i="15"/>
  <c r="O1929" i="15"/>
  <c r="K1929" i="15"/>
  <c r="G1929" i="15"/>
  <c r="O1928" i="15"/>
  <c r="K1928" i="15"/>
  <c r="G1928" i="15"/>
  <c r="N1925" i="15"/>
  <c r="O1925" i="15" s="1"/>
  <c r="K1925" i="15"/>
  <c r="J1925" i="15"/>
  <c r="G1925" i="15"/>
  <c r="F1925" i="15"/>
  <c r="O1924" i="15"/>
  <c r="K1924" i="15"/>
  <c r="G1924" i="15"/>
  <c r="O1923" i="15"/>
  <c r="K1923" i="15"/>
  <c r="G1923" i="15"/>
  <c r="O1922" i="15"/>
  <c r="K1922" i="15"/>
  <c r="G1922" i="15"/>
  <c r="O1921" i="15"/>
  <c r="K1921" i="15"/>
  <c r="G1921" i="15"/>
  <c r="O1919" i="15"/>
  <c r="K1919" i="15"/>
  <c r="G1919" i="15"/>
  <c r="O1918" i="15"/>
  <c r="K1918" i="15"/>
  <c r="G1918" i="15"/>
  <c r="O1917" i="15"/>
  <c r="K1917" i="15"/>
  <c r="G1917" i="15"/>
  <c r="O1916" i="15"/>
  <c r="K1916" i="15"/>
  <c r="G1916" i="15"/>
  <c r="O1915" i="15"/>
  <c r="K1915" i="15"/>
  <c r="G1915" i="15"/>
  <c r="O1914" i="15"/>
  <c r="T1914" i="15" s="1"/>
  <c r="K1914" i="15"/>
  <c r="G1914" i="15"/>
  <c r="O1913" i="15"/>
  <c r="K1913" i="15"/>
  <c r="G1913" i="15"/>
  <c r="O1910" i="15"/>
  <c r="O1909" i="15" s="1"/>
  <c r="O1908" i="15" s="1"/>
  <c r="T1908" i="15" s="1"/>
  <c r="K1910" i="15"/>
  <c r="G1910" i="15"/>
  <c r="G1909" i="15" s="1"/>
  <c r="G1908" i="15" s="1"/>
  <c r="O1907" i="15"/>
  <c r="K1907" i="15"/>
  <c r="G1907" i="15"/>
  <c r="O1906" i="15"/>
  <c r="K1906" i="15"/>
  <c r="G1906" i="15"/>
  <c r="O1905" i="15"/>
  <c r="K1905" i="15"/>
  <c r="G1905" i="15"/>
  <c r="O1904" i="15"/>
  <c r="K1904" i="15"/>
  <c r="G1904" i="15"/>
  <c r="O1903" i="15"/>
  <c r="K1903" i="15"/>
  <c r="G1903" i="15"/>
  <c r="O1901" i="15"/>
  <c r="K1901" i="15"/>
  <c r="G1901" i="15"/>
  <c r="O1900" i="15"/>
  <c r="K1900" i="15"/>
  <c r="G1900" i="15"/>
  <c r="O1899" i="15"/>
  <c r="K1899" i="15"/>
  <c r="G1899" i="15"/>
  <c r="O1896" i="15"/>
  <c r="K1896" i="15"/>
  <c r="G1896" i="15"/>
  <c r="O1895" i="15"/>
  <c r="T1895" i="15" s="1"/>
  <c r="K1895" i="15"/>
  <c r="G1895" i="15"/>
  <c r="O1894" i="15"/>
  <c r="K1894" i="15"/>
  <c r="G1894" i="15"/>
  <c r="O1893" i="15"/>
  <c r="T1893" i="15" s="1"/>
  <c r="K1893" i="15"/>
  <c r="G1893" i="15"/>
  <c r="O1892" i="15"/>
  <c r="K1892" i="15"/>
  <c r="G1892" i="15"/>
  <c r="O1890" i="15"/>
  <c r="K1890" i="15"/>
  <c r="G1890" i="15"/>
  <c r="O1889" i="15"/>
  <c r="K1889" i="15"/>
  <c r="G1889" i="15"/>
  <c r="O1888" i="15"/>
  <c r="K1888" i="15"/>
  <c r="G1888" i="15"/>
  <c r="L1885" i="15"/>
  <c r="H1885" i="15"/>
  <c r="D1885" i="15"/>
  <c r="O1884" i="15"/>
  <c r="K1884" i="15"/>
  <c r="G1884" i="15"/>
  <c r="O1883" i="15"/>
  <c r="K1883" i="15"/>
  <c r="G1883" i="15"/>
  <c r="O1882" i="15"/>
  <c r="K1882" i="15"/>
  <c r="G1882" i="15"/>
  <c r="O1881" i="15"/>
  <c r="T1881" i="15" s="1"/>
  <c r="K1881" i="15"/>
  <c r="G1881" i="15"/>
  <c r="O1880" i="15"/>
  <c r="K1880" i="15"/>
  <c r="G1880" i="15"/>
  <c r="O1878" i="15"/>
  <c r="K1878" i="15"/>
  <c r="G1878" i="15"/>
  <c r="O1877" i="15"/>
  <c r="K1877" i="15"/>
  <c r="G1877" i="15"/>
  <c r="O1876" i="15"/>
  <c r="K1876" i="15"/>
  <c r="G1876" i="15"/>
  <c r="O1873" i="15"/>
  <c r="K1873" i="15"/>
  <c r="G1873" i="15"/>
  <c r="O1872" i="15"/>
  <c r="K1872" i="15"/>
  <c r="G1872" i="15"/>
  <c r="O1871" i="15"/>
  <c r="K1871" i="15"/>
  <c r="G1871" i="15"/>
  <c r="O1870" i="15"/>
  <c r="H1870" i="15"/>
  <c r="K1870" i="15" s="1"/>
  <c r="D1870" i="15"/>
  <c r="G1870" i="15" s="1"/>
  <c r="O1869" i="15"/>
  <c r="K1869" i="15"/>
  <c r="G1869" i="15"/>
  <c r="O1868" i="15"/>
  <c r="K1868" i="15"/>
  <c r="G1868" i="15"/>
  <c r="O1867" i="15"/>
  <c r="K1867" i="15"/>
  <c r="G1867" i="15"/>
  <c r="O1866" i="15"/>
  <c r="T1866" i="15" s="1"/>
  <c r="K1866" i="15"/>
  <c r="G1866" i="15"/>
  <c r="O1865" i="15"/>
  <c r="K1865" i="15"/>
  <c r="G1865" i="15"/>
  <c r="O1863" i="15"/>
  <c r="K1863" i="15"/>
  <c r="G1863" i="15"/>
  <c r="O1862" i="15"/>
  <c r="K1862" i="15"/>
  <c r="G1862" i="15"/>
  <c r="O1861" i="15"/>
  <c r="K1861" i="15"/>
  <c r="G1861" i="15"/>
  <c r="O1860" i="15"/>
  <c r="K1860" i="15"/>
  <c r="G1860" i="15"/>
  <c r="O1859" i="15"/>
  <c r="K1859" i="15"/>
  <c r="G1859" i="15"/>
  <c r="O1858" i="15"/>
  <c r="K1858" i="15"/>
  <c r="G1858" i="15"/>
  <c r="O1857" i="15"/>
  <c r="K1857" i="15"/>
  <c r="G1857" i="15"/>
  <c r="O1854" i="15"/>
  <c r="K1854" i="15"/>
  <c r="G1854" i="15"/>
  <c r="O1853" i="15"/>
  <c r="K1853" i="15"/>
  <c r="G1853" i="15"/>
  <c r="O1852" i="15"/>
  <c r="K1852" i="15"/>
  <c r="G1852" i="15"/>
  <c r="O1851" i="15"/>
  <c r="T1851" i="15" s="1"/>
  <c r="H1851" i="15"/>
  <c r="K1851" i="15" s="1"/>
  <c r="D1851" i="15"/>
  <c r="G1851" i="15" s="1"/>
  <c r="O1850" i="15"/>
  <c r="K1850" i="15"/>
  <c r="G1850" i="15"/>
  <c r="O1849" i="15"/>
  <c r="K1849" i="15"/>
  <c r="G1849" i="15"/>
  <c r="O1848" i="15"/>
  <c r="K1848" i="15"/>
  <c r="G1848" i="15"/>
  <c r="O1847" i="15"/>
  <c r="K1847" i="15"/>
  <c r="G1847" i="15"/>
  <c r="O1846" i="15"/>
  <c r="K1846" i="15"/>
  <c r="G1846" i="15"/>
  <c r="O1844" i="15"/>
  <c r="K1844" i="15"/>
  <c r="G1844" i="15"/>
  <c r="O1843" i="15"/>
  <c r="K1843" i="15"/>
  <c r="G1843" i="15"/>
  <c r="O1842" i="15"/>
  <c r="K1842" i="15"/>
  <c r="G1842" i="15"/>
  <c r="O1841" i="15"/>
  <c r="K1841" i="15"/>
  <c r="G1841" i="15"/>
  <c r="O1840" i="15"/>
  <c r="K1840" i="15"/>
  <c r="G1840" i="15"/>
  <c r="O1839" i="15"/>
  <c r="K1839" i="15"/>
  <c r="G1839" i="15"/>
  <c r="O1838" i="15"/>
  <c r="K1838" i="15"/>
  <c r="G1838" i="15"/>
  <c r="O1835" i="15"/>
  <c r="K1835" i="15"/>
  <c r="G1835" i="15"/>
  <c r="O1834" i="15"/>
  <c r="K1834" i="15"/>
  <c r="G1834" i="15"/>
  <c r="O1833" i="15"/>
  <c r="K1833" i="15"/>
  <c r="G1833" i="15"/>
  <c r="O1832" i="15"/>
  <c r="K1832" i="15"/>
  <c r="G1832" i="15"/>
  <c r="O1831" i="15"/>
  <c r="K1831" i="15"/>
  <c r="G1831" i="15"/>
  <c r="O1830" i="15"/>
  <c r="K1830" i="15"/>
  <c r="G1830" i="15"/>
  <c r="O1829" i="15"/>
  <c r="K1829" i="15"/>
  <c r="G1829" i="15"/>
  <c r="O1828" i="15"/>
  <c r="K1828" i="15"/>
  <c r="G1828" i="15"/>
  <c r="O1826" i="15"/>
  <c r="K1826" i="15"/>
  <c r="G1826" i="15"/>
  <c r="O1825" i="15"/>
  <c r="K1825" i="15"/>
  <c r="G1825" i="15"/>
  <c r="O1824" i="15"/>
  <c r="K1824" i="15"/>
  <c r="G1824" i="15"/>
  <c r="O1823" i="15"/>
  <c r="K1823" i="15"/>
  <c r="G1823" i="15"/>
  <c r="O1822" i="15"/>
  <c r="K1822" i="15"/>
  <c r="G1822" i="15"/>
  <c r="O1821" i="15"/>
  <c r="K1821" i="15"/>
  <c r="G1821" i="15"/>
  <c r="O1820" i="15"/>
  <c r="K1820" i="15"/>
  <c r="G1820" i="15"/>
  <c r="O1819" i="15"/>
  <c r="K1819" i="15"/>
  <c r="G1819" i="15"/>
  <c r="O1818" i="15"/>
  <c r="K1818" i="15"/>
  <c r="G1818" i="15"/>
  <c r="O1815" i="15"/>
  <c r="K1815" i="15"/>
  <c r="G1815" i="15"/>
  <c r="O1814" i="15"/>
  <c r="K1814" i="15"/>
  <c r="G1814" i="15"/>
  <c r="O1813" i="15"/>
  <c r="K1813" i="15"/>
  <c r="G1813" i="15"/>
  <c r="O1812" i="15"/>
  <c r="K1812" i="15"/>
  <c r="G1812" i="15"/>
  <c r="O1811" i="15"/>
  <c r="K1811" i="15"/>
  <c r="G1811" i="15"/>
  <c r="O1809" i="15"/>
  <c r="K1809" i="15"/>
  <c r="G1809" i="15"/>
  <c r="O1808" i="15"/>
  <c r="K1808" i="15"/>
  <c r="G1808" i="15"/>
  <c r="O1807" i="15"/>
  <c r="K1807" i="15"/>
  <c r="G1807" i="15"/>
  <c r="O1804" i="15"/>
  <c r="K1804" i="15"/>
  <c r="G1804" i="15"/>
  <c r="O1803" i="15"/>
  <c r="K1803" i="15"/>
  <c r="G1803" i="15"/>
  <c r="O1802" i="15"/>
  <c r="K1802" i="15"/>
  <c r="G1802" i="15"/>
  <c r="O1801" i="15"/>
  <c r="K1801" i="15"/>
  <c r="G1801" i="15"/>
  <c r="O1800" i="15"/>
  <c r="K1800" i="15"/>
  <c r="G1800" i="15"/>
  <c r="O1798" i="15"/>
  <c r="K1798" i="15"/>
  <c r="G1798" i="15"/>
  <c r="O1797" i="15"/>
  <c r="K1797" i="15"/>
  <c r="G1797" i="15"/>
  <c r="O1796" i="15"/>
  <c r="K1796" i="15"/>
  <c r="G1796" i="15"/>
  <c r="L1793" i="15"/>
  <c r="H1793" i="15"/>
  <c r="D1793" i="15"/>
  <c r="O1792" i="15"/>
  <c r="K1792" i="15"/>
  <c r="G1792" i="15"/>
  <c r="O1791" i="15"/>
  <c r="K1791" i="15"/>
  <c r="G1791" i="15"/>
  <c r="O1790" i="15"/>
  <c r="K1790" i="15"/>
  <c r="G1790" i="15"/>
  <c r="O1789" i="15"/>
  <c r="K1789" i="15"/>
  <c r="G1789" i="15"/>
  <c r="O1788" i="15"/>
  <c r="T1788" i="15" s="1"/>
  <c r="K1788" i="15"/>
  <c r="G1788" i="15"/>
  <c r="O1786" i="15"/>
  <c r="K1786" i="15"/>
  <c r="G1786" i="15"/>
  <c r="O1785" i="15"/>
  <c r="T1785" i="15" s="1"/>
  <c r="K1785" i="15"/>
  <c r="G1785" i="15"/>
  <c r="O1784" i="15"/>
  <c r="K1784" i="15"/>
  <c r="G1784" i="15"/>
  <c r="O1781" i="15"/>
  <c r="K1781" i="15"/>
  <c r="G1781" i="15"/>
  <c r="O1780" i="15"/>
  <c r="K1780" i="15"/>
  <c r="G1780" i="15"/>
  <c r="O1779" i="15"/>
  <c r="T1779" i="15" s="1"/>
  <c r="K1779" i="15"/>
  <c r="G1779" i="15"/>
  <c r="O1778" i="15"/>
  <c r="K1778" i="15"/>
  <c r="G1778" i="15"/>
  <c r="O1777" i="15"/>
  <c r="K1777" i="15"/>
  <c r="G1777" i="15"/>
  <c r="O1776" i="15"/>
  <c r="K1776" i="15"/>
  <c r="G1776" i="15"/>
  <c r="O1775" i="15"/>
  <c r="K1775" i="15"/>
  <c r="G1775" i="15"/>
  <c r="O1774" i="15"/>
  <c r="K1774" i="15"/>
  <c r="G1774" i="15"/>
  <c r="O1773" i="15"/>
  <c r="T1773" i="15" s="1"/>
  <c r="K1773" i="15"/>
  <c r="G1773" i="15"/>
  <c r="O1771" i="15"/>
  <c r="K1771" i="15"/>
  <c r="G1771" i="15"/>
  <c r="O1770" i="15"/>
  <c r="T1770" i="15" s="1"/>
  <c r="K1770" i="15"/>
  <c r="G1770" i="15"/>
  <c r="O1769" i="15"/>
  <c r="K1769" i="15"/>
  <c r="G1769" i="15"/>
  <c r="O1768" i="15"/>
  <c r="K1768" i="15"/>
  <c r="G1768" i="15"/>
  <c r="O1767" i="15"/>
  <c r="K1767" i="15"/>
  <c r="G1767" i="15"/>
  <c r="O1766" i="15"/>
  <c r="T1766" i="15" s="1"/>
  <c r="K1766" i="15"/>
  <c r="G1766" i="15"/>
  <c r="O1763" i="15"/>
  <c r="K1763" i="15"/>
  <c r="G1763" i="15"/>
  <c r="O1762" i="15"/>
  <c r="K1762" i="15"/>
  <c r="G1762" i="15"/>
  <c r="O1761" i="15"/>
  <c r="K1761" i="15"/>
  <c r="G1761" i="15"/>
  <c r="O1760" i="15"/>
  <c r="K1760" i="15"/>
  <c r="H1760" i="15"/>
  <c r="D1760" i="15"/>
  <c r="G1760" i="15" s="1"/>
  <c r="O1759" i="15"/>
  <c r="K1759" i="15"/>
  <c r="G1759" i="15"/>
  <c r="O1758" i="15"/>
  <c r="K1758" i="15"/>
  <c r="G1758" i="15"/>
  <c r="O1757" i="15"/>
  <c r="K1757" i="15"/>
  <c r="G1757" i="15"/>
  <c r="O1756" i="15"/>
  <c r="T1756" i="15" s="1"/>
  <c r="K1756" i="15"/>
  <c r="G1756" i="15"/>
  <c r="O1755" i="15"/>
  <c r="K1755" i="15"/>
  <c r="G1755" i="15"/>
  <c r="O1753" i="15"/>
  <c r="K1753" i="15"/>
  <c r="G1753" i="15"/>
  <c r="O1752" i="15"/>
  <c r="K1752" i="15"/>
  <c r="G1752" i="15"/>
  <c r="O1751" i="15"/>
  <c r="T1751" i="15" s="1"/>
  <c r="K1751" i="15"/>
  <c r="G1751" i="15"/>
  <c r="O1750" i="15"/>
  <c r="K1750" i="15"/>
  <c r="G1750" i="15"/>
  <c r="O1749" i="15"/>
  <c r="K1749" i="15"/>
  <c r="G1749" i="15"/>
  <c r="O1748" i="15"/>
  <c r="K1748" i="15"/>
  <c r="G1748" i="15"/>
  <c r="O1747" i="15"/>
  <c r="K1747" i="15"/>
  <c r="G1747" i="15"/>
  <c r="O1746" i="15"/>
  <c r="K1746" i="15"/>
  <c r="G1746" i="15"/>
  <c r="O1745" i="15"/>
  <c r="K1745" i="15"/>
  <c r="G1745" i="15"/>
  <c r="O1742" i="15"/>
  <c r="K1742" i="15"/>
  <c r="G1742" i="15"/>
  <c r="O1741" i="15"/>
  <c r="T1741" i="15" s="1"/>
  <c r="K1741" i="15"/>
  <c r="G1741" i="15"/>
  <c r="O1740" i="15"/>
  <c r="K1740" i="15"/>
  <c r="G1740" i="15"/>
  <c r="O1739" i="15"/>
  <c r="K1739" i="15"/>
  <c r="G1739" i="15"/>
  <c r="O1738" i="15"/>
  <c r="K1738" i="15"/>
  <c r="G1738" i="15"/>
  <c r="O1737" i="15"/>
  <c r="T1737" i="15" s="1"/>
  <c r="K1737" i="15"/>
  <c r="G1737" i="15"/>
  <c r="O1735" i="15"/>
  <c r="K1735" i="15"/>
  <c r="G1735" i="15"/>
  <c r="O1734" i="15"/>
  <c r="K1734" i="15"/>
  <c r="G1734" i="15"/>
  <c r="O1733" i="15"/>
  <c r="K1733" i="15"/>
  <c r="G1733" i="15"/>
  <c r="O1732" i="15"/>
  <c r="K1732" i="15"/>
  <c r="G1732" i="15"/>
  <c r="O1731" i="15"/>
  <c r="K1731" i="15"/>
  <c r="G1731" i="15"/>
  <c r="O1730" i="15"/>
  <c r="K1730" i="15"/>
  <c r="G1730" i="15"/>
  <c r="O1729" i="15"/>
  <c r="K1729" i="15"/>
  <c r="G1729" i="15"/>
  <c r="O1728" i="15"/>
  <c r="T1728" i="15" s="1"/>
  <c r="K1728" i="15"/>
  <c r="G1728" i="15"/>
  <c r="O1727" i="15"/>
  <c r="K1727" i="15"/>
  <c r="G1727" i="15"/>
  <c r="O1724" i="15"/>
  <c r="K1724" i="15"/>
  <c r="G1724" i="15"/>
  <c r="O1723" i="15"/>
  <c r="K1723" i="15"/>
  <c r="G1723" i="15"/>
  <c r="O1722" i="15"/>
  <c r="T1722" i="15" s="1"/>
  <c r="K1722" i="15"/>
  <c r="G1722" i="15"/>
  <c r="O1721" i="15"/>
  <c r="K1721" i="15"/>
  <c r="G1721" i="15"/>
  <c r="O1720" i="15"/>
  <c r="K1720" i="15"/>
  <c r="G1720" i="15"/>
  <c r="O1718" i="15"/>
  <c r="K1718" i="15"/>
  <c r="G1718" i="15"/>
  <c r="O1717" i="15"/>
  <c r="K1717" i="15"/>
  <c r="G1717" i="15"/>
  <c r="O1716" i="15"/>
  <c r="K1716" i="15"/>
  <c r="G1716" i="15"/>
  <c r="O1713" i="15"/>
  <c r="K1713" i="15"/>
  <c r="G1713" i="15"/>
  <c r="O1712" i="15"/>
  <c r="K1712" i="15"/>
  <c r="G1712" i="15"/>
  <c r="O1711" i="15"/>
  <c r="T1711" i="15" s="1"/>
  <c r="K1711" i="15"/>
  <c r="G1711" i="15"/>
  <c r="O1710" i="15"/>
  <c r="K1710" i="15"/>
  <c r="G1710" i="15"/>
  <c r="O1709" i="15"/>
  <c r="K1709" i="15"/>
  <c r="G1709" i="15"/>
  <c r="O1707" i="15"/>
  <c r="K1707" i="15"/>
  <c r="G1707" i="15"/>
  <c r="O1706" i="15"/>
  <c r="T1706" i="15" s="1"/>
  <c r="K1706" i="15"/>
  <c r="G1706" i="15"/>
  <c r="O1705" i="15"/>
  <c r="K1705" i="15"/>
  <c r="G1705" i="15"/>
  <c r="L1702" i="15"/>
  <c r="H1702" i="15"/>
  <c r="D1702" i="15"/>
  <c r="O1701" i="15"/>
  <c r="K1701" i="15"/>
  <c r="G1701" i="15"/>
  <c r="O1700" i="15"/>
  <c r="K1700" i="15"/>
  <c r="G1700" i="15"/>
  <c r="O1699" i="15"/>
  <c r="T1699" i="15" s="1"/>
  <c r="K1699" i="15"/>
  <c r="G1699" i="15"/>
  <c r="O1698" i="15"/>
  <c r="K1698" i="15"/>
  <c r="G1698" i="15"/>
  <c r="O1697" i="15"/>
  <c r="K1697" i="15"/>
  <c r="G1697" i="15"/>
  <c r="O1695" i="15"/>
  <c r="K1695" i="15"/>
  <c r="G1695" i="15"/>
  <c r="O1694" i="15"/>
  <c r="K1694" i="15"/>
  <c r="G1694" i="15"/>
  <c r="O1693" i="15"/>
  <c r="K1693" i="15"/>
  <c r="G1693" i="15"/>
  <c r="O1690" i="15"/>
  <c r="T1690" i="15" s="1"/>
  <c r="K1690" i="15"/>
  <c r="G1690" i="15"/>
  <c r="O1689" i="15"/>
  <c r="T1689" i="15" s="1"/>
  <c r="K1689" i="15"/>
  <c r="G1689" i="15"/>
  <c r="O1688" i="15"/>
  <c r="K1688" i="15"/>
  <c r="G1688" i="15"/>
  <c r="O1687" i="15"/>
  <c r="K1687" i="15"/>
  <c r="G1687" i="15"/>
  <c r="O1686" i="15"/>
  <c r="K1686" i="15"/>
  <c r="G1686" i="15"/>
  <c r="O1685" i="15"/>
  <c r="K1685" i="15"/>
  <c r="G1685" i="15"/>
  <c r="O1683" i="15"/>
  <c r="T1683" i="15" s="1"/>
  <c r="K1683" i="15"/>
  <c r="G1683" i="15"/>
  <c r="O1682" i="15"/>
  <c r="K1682" i="15"/>
  <c r="G1682" i="15"/>
  <c r="L1681" i="15"/>
  <c r="O1681" i="15" s="1"/>
  <c r="H1681" i="15"/>
  <c r="K1681" i="15" s="1"/>
  <c r="D1681" i="15"/>
  <c r="G1681" i="15" s="1"/>
  <c r="L1680" i="15"/>
  <c r="O1680" i="15" s="1"/>
  <c r="H1680" i="15"/>
  <c r="K1680" i="15" s="1"/>
  <c r="D1680" i="15"/>
  <c r="G1680" i="15" s="1"/>
  <c r="O1677" i="15"/>
  <c r="K1677" i="15"/>
  <c r="G1677" i="15"/>
  <c r="O1676" i="15"/>
  <c r="K1676" i="15"/>
  <c r="G1676" i="15"/>
  <c r="O1675" i="15"/>
  <c r="T1675" i="15" s="1"/>
  <c r="K1675" i="15"/>
  <c r="G1675" i="15"/>
  <c r="O1674" i="15"/>
  <c r="T1674" i="15" s="1"/>
  <c r="K1674" i="15"/>
  <c r="G1674" i="15"/>
  <c r="O1672" i="15"/>
  <c r="K1672" i="15"/>
  <c r="G1672" i="15"/>
  <c r="O1671" i="15"/>
  <c r="K1671" i="15"/>
  <c r="G1671" i="15"/>
  <c r="O1670" i="15"/>
  <c r="K1670" i="15"/>
  <c r="G1670" i="15"/>
  <c r="O1669" i="15"/>
  <c r="K1669" i="15"/>
  <c r="G1669" i="15"/>
  <c r="O1666" i="15"/>
  <c r="K1666" i="15"/>
  <c r="G1666" i="15"/>
  <c r="O1665" i="15"/>
  <c r="K1665" i="15"/>
  <c r="G1665" i="15"/>
  <c r="O1664" i="15"/>
  <c r="T1664" i="15" s="1"/>
  <c r="K1664" i="15"/>
  <c r="G1664" i="15"/>
  <c r="L1661" i="15"/>
  <c r="H1661" i="15"/>
  <c r="D1661" i="15"/>
  <c r="O1660" i="15"/>
  <c r="K1660" i="15"/>
  <c r="G1660" i="15"/>
  <c r="O1659" i="15"/>
  <c r="K1659" i="15"/>
  <c r="G1659" i="15"/>
  <c r="O1658" i="15"/>
  <c r="K1658" i="15"/>
  <c r="G1658" i="15"/>
  <c r="O1657" i="15"/>
  <c r="K1657" i="15"/>
  <c r="G1657" i="15"/>
  <c r="O1656" i="15"/>
  <c r="K1656" i="15"/>
  <c r="G1656" i="15"/>
  <c r="O1654" i="15"/>
  <c r="K1654" i="15"/>
  <c r="G1654" i="15"/>
  <c r="O1653" i="15"/>
  <c r="K1653" i="15"/>
  <c r="G1653" i="15"/>
  <c r="O1652" i="15"/>
  <c r="K1652" i="15"/>
  <c r="G1652" i="15"/>
  <c r="O1649" i="15"/>
  <c r="K1649" i="15"/>
  <c r="G1649" i="15"/>
  <c r="O1648" i="15"/>
  <c r="K1648" i="15"/>
  <c r="G1648" i="15"/>
  <c r="O1647" i="15"/>
  <c r="K1647" i="15"/>
  <c r="G1647" i="15"/>
  <c r="O1646" i="15"/>
  <c r="K1646" i="15"/>
  <c r="G1646" i="15"/>
  <c r="O1645" i="15"/>
  <c r="K1645" i="15"/>
  <c r="G1645" i="15"/>
  <c r="O1644" i="15"/>
  <c r="K1644" i="15"/>
  <c r="G1644" i="15"/>
  <c r="O1643" i="15"/>
  <c r="K1643" i="15"/>
  <c r="G1643" i="15"/>
  <c r="O1642" i="15"/>
  <c r="K1642" i="15"/>
  <c r="G1642" i="15"/>
  <c r="O1640" i="15"/>
  <c r="K1640" i="15"/>
  <c r="G1640" i="15"/>
  <c r="O1639" i="15"/>
  <c r="K1639" i="15"/>
  <c r="G1639" i="15"/>
  <c r="O1638" i="15"/>
  <c r="K1638" i="15"/>
  <c r="G1638" i="15"/>
  <c r="O1637" i="15"/>
  <c r="K1637" i="15"/>
  <c r="G1637" i="15"/>
  <c r="O1636" i="15"/>
  <c r="K1636" i="15"/>
  <c r="G1636" i="15"/>
  <c r="O1635" i="15"/>
  <c r="K1635" i="15"/>
  <c r="G1635" i="15"/>
  <c r="O1632" i="15"/>
  <c r="K1632" i="15"/>
  <c r="G1632" i="15"/>
  <c r="O1631" i="15"/>
  <c r="K1631" i="15"/>
  <c r="G1631" i="15"/>
  <c r="O1630" i="15"/>
  <c r="K1630" i="15"/>
  <c r="G1630" i="15"/>
  <c r="O1629" i="15"/>
  <c r="K1629" i="15"/>
  <c r="G1629" i="15"/>
  <c r="O1628" i="15"/>
  <c r="K1628" i="15"/>
  <c r="G1628" i="15"/>
  <c r="O1627" i="15"/>
  <c r="K1627" i="15"/>
  <c r="G1627" i="15"/>
  <c r="O1625" i="15"/>
  <c r="K1625" i="15"/>
  <c r="G1625" i="15"/>
  <c r="O1624" i="15"/>
  <c r="K1624" i="15"/>
  <c r="G1624" i="15"/>
  <c r="O1623" i="15"/>
  <c r="K1623" i="15"/>
  <c r="G1623" i="15"/>
  <c r="O1622" i="15"/>
  <c r="K1622" i="15"/>
  <c r="G1622" i="15"/>
  <c r="O1621" i="15"/>
  <c r="K1621" i="15"/>
  <c r="G1621" i="15"/>
  <c r="O1620" i="15"/>
  <c r="K1620" i="15"/>
  <c r="G1620" i="15"/>
  <c r="O1619" i="15"/>
  <c r="K1619" i="15"/>
  <c r="G1619" i="15"/>
  <c r="O1616" i="15"/>
  <c r="K1616" i="15"/>
  <c r="G1616" i="15"/>
  <c r="O1615" i="15"/>
  <c r="K1615" i="15"/>
  <c r="G1615" i="15"/>
  <c r="O1614" i="15"/>
  <c r="K1614" i="15"/>
  <c r="G1614" i="15"/>
  <c r="O1613" i="15"/>
  <c r="K1613" i="15"/>
  <c r="G1613" i="15"/>
  <c r="O1612" i="15"/>
  <c r="K1612" i="15"/>
  <c r="G1612" i="15"/>
  <c r="O1610" i="15"/>
  <c r="K1610" i="15"/>
  <c r="G1610" i="15"/>
  <c r="O1609" i="15"/>
  <c r="K1609" i="15"/>
  <c r="G1609" i="15"/>
  <c r="O1608" i="15"/>
  <c r="K1608" i="15"/>
  <c r="G1608" i="15"/>
  <c r="L1605" i="15"/>
  <c r="H1605" i="15"/>
  <c r="D1605" i="15"/>
  <c r="O1604" i="15"/>
  <c r="K1604" i="15"/>
  <c r="G1604" i="15"/>
  <c r="O1603" i="15"/>
  <c r="K1603" i="15"/>
  <c r="G1603" i="15"/>
  <c r="O1602" i="15"/>
  <c r="K1602" i="15"/>
  <c r="G1602" i="15"/>
  <c r="O1601" i="15"/>
  <c r="K1601" i="15"/>
  <c r="G1601" i="15"/>
  <c r="O1600" i="15"/>
  <c r="T1600" i="15" s="1"/>
  <c r="K1600" i="15"/>
  <c r="G1600" i="15"/>
  <c r="O1598" i="15"/>
  <c r="K1598" i="15"/>
  <c r="G1598" i="15"/>
  <c r="O1597" i="15"/>
  <c r="T1597" i="15" s="1"/>
  <c r="K1597" i="15"/>
  <c r="G1597" i="15"/>
  <c r="O1596" i="15"/>
  <c r="K1596" i="15"/>
  <c r="G1596" i="15"/>
  <c r="O1593" i="15"/>
  <c r="K1593" i="15"/>
  <c r="G1593" i="15"/>
  <c r="O1592" i="15"/>
  <c r="K1592" i="15"/>
  <c r="G1592" i="15"/>
  <c r="O1591" i="15"/>
  <c r="K1591" i="15"/>
  <c r="G1591" i="15"/>
  <c r="O1590" i="15"/>
  <c r="K1590" i="15"/>
  <c r="G1590" i="15"/>
  <c r="O1589" i="15"/>
  <c r="K1589" i="15"/>
  <c r="G1589" i="15"/>
  <c r="O1588" i="15"/>
  <c r="K1588" i="15"/>
  <c r="G1588" i="15"/>
  <c r="O1587" i="15"/>
  <c r="K1587" i="15"/>
  <c r="G1587" i="15"/>
  <c r="O1586" i="15"/>
  <c r="K1586" i="15"/>
  <c r="G1586" i="15"/>
  <c r="O1584" i="15"/>
  <c r="T1584" i="15" s="1"/>
  <c r="K1584" i="15"/>
  <c r="G1584" i="15"/>
  <c r="O1583" i="15"/>
  <c r="K1583" i="15"/>
  <c r="G1583" i="15"/>
  <c r="O1582" i="15"/>
  <c r="T1582" i="15" s="1"/>
  <c r="K1582" i="15"/>
  <c r="G1582" i="15"/>
  <c r="O1581" i="15"/>
  <c r="K1581" i="15"/>
  <c r="G1581" i="15"/>
  <c r="O1580" i="15"/>
  <c r="K1580" i="15"/>
  <c r="G1580" i="15"/>
  <c r="O1579" i="15"/>
  <c r="K1579" i="15"/>
  <c r="G1579" i="15"/>
  <c r="O1576" i="15"/>
  <c r="K1576" i="15"/>
  <c r="G1576" i="15"/>
  <c r="O1575" i="15"/>
  <c r="K1575" i="15"/>
  <c r="G1575" i="15"/>
  <c r="O1574" i="15"/>
  <c r="K1574" i="15"/>
  <c r="G1574" i="15"/>
  <c r="O1573" i="15"/>
  <c r="K1573" i="15"/>
  <c r="G1573" i="15"/>
  <c r="O1572" i="15"/>
  <c r="K1572" i="15"/>
  <c r="G1572" i="15"/>
  <c r="O1571" i="15"/>
  <c r="K1571" i="15"/>
  <c r="G1571" i="15"/>
  <c r="O1569" i="15"/>
  <c r="T1569" i="15" s="1"/>
  <c r="K1569" i="15"/>
  <c r="G1569" i="15"/>
  <c r="O1568" i="15"/>
  <c r="K1568" i="15"/>
  <c r="G1568" i="15"/>
  <c r="O1567" i="15"/>
  <c r="T1567" i="15" s="1"/>
  <c r="K1567" i="15"/>
  <c r="G1567" i="15"/>
  <c r="O1566" i="15"/>
  <c r="K1566" i="15"/>
  <c r="G1566" i="15"/>
  <c r="O1565" i="15"/>
  <c r="K1565" i="15"/>
  <c r="G1565" i="15"/>
  <c r="O1564" i="15"/>
  <c r="K1564" i="15"/>
  <c r="G1564" i="15"/>
  <c r="O1563" i="15"/>
  <c r="K1563" i="15"/>
  <c r="G1563" i="15"/>
  <c r="O1560" i="15"/>
  <c r="K1560" i="15"/>
  <c r="G1560" i="15"/>
  <c r="O1559" i="15"/>
  <c r="K1559" i="15"/>
  <c r="G1559" i="15"/>
  <c r="O1558" i="15"/>
  <c r="K1558" i="15"/>
  <c r="G1558" i="15"/>
  <c r="O1557" i="15"/>
  <c r="K1557" i="15"/>
  <c r="G1557" i="15"/>
  <c r="O1556" i="15"/>
  <c r="K1556" i="15"/>
  <c r="G1556" i="15"/>
  <c r="O1554" i="15"/>
  <c r="T1554" i="15" s="1"/>
  <c r="K1554" i="15"/>
  <c r="G1554" i="15"/>
  <c r="O1553" i="15"/>
  <c r="K1553" i="15"/>
  <c r="G1553" i="15"/>
  <c r="O1552" i="15"/>
  <c r="T1552" i="15" s="1"/>
  <c r="K1552" i="15"/>
  <c r="G1552" i="15"/>
  <c r="L1549" i="15"/>
  <c r="H1549" i="15"/>
  <c r="D1549" i="15"/>
  <c r="O1547" i="15"/>
  <c r="O1546" i="15" s="1"/>
  <c r="K1547" i="15"/>
  <c r="G1547" i="15"/>
  <c r="G1546" i="15" s="1"/>
  <c r="L1545" i="15"/>
  <c r="O1545" i="15" s="1"/>
  <c r="O1544" i="15" s="1"/>
  <c r="H1545" i="15"/>
  <c r="K1545" i="15" s="1"/>
  <c r="D1545" i="15"/>
  <c r="G1545" i="15" s="1"/>
  <c r="G1544" i="15" s="1"/>
  <c r="O1542" i="15"/>
  <c r="K1542" i="15"/>
  <c r="G1542" i="15"/>
  <c r="O1541" i="15"/>
  <c r="K1541" i="15"/>
  <c r="G1541" i="15"/>
  <c r="O1539" i="15"/>
  <c r="K1539" i="15"/>
  <c r="G1539" i="15"/>
  <c r="O1538" i="15"/>
  <c r="K1538" i="15"/>
  <c r="G1538" i="15"/>
  <c r="L1535" i="15"/>
  <c r="H1535" i="15"/>
  <c r="D1535" i="15"/>
  <c r="O1534" i="15"/>
  <c r="K1534" i="15"/>
  <c r="G1534" i="15"/>
  <c r="O1533" i="15"/>
  <c r="T1533" i="15" s="1"/>
  <c r="K1533" i="15"/>
  <c r="G1533" i="15"/>
  <c r="O1532" i="15"/>
  <c r="K1532" i="15"/>
  <c r="G1532" i="15"/>
  <c r="L1520" i="15"/>
  <c r="H1520" i="15"/>
  <c r="D1520" i="15"/>
  <c r="O1519" i="15"/>
  <c r="T1519" i="15" s="1"/>
  <c r="K1519" i="15"/>
  <c r="G1519" i="15"/>
  <c r="O1518" i="15"/>
  <c r="K1518" i="15"/>
  <c r="G1518" i="15"/>
  <c r="O1517" i="15"/>
  <c r="T1517" i="15" s="1"/>
  <c r="K1517" i="15"/>
  <c r="G1517" i="15"/>
  <c r="L1505" i="15"/>
  <c r="H1505" i="15"/>
  <c r="D1505" i="15"/>
  <c r="O1504" i="15"/>
  <c r="K1504" i="15"/>
  <c r="G1504" i="15"/>
  <c r="O1503" i="15"/>
  <c r="K1503" i="15"/>
  <c r="G1503" i="15"/>
  <c r="L1496" i="15"/>
  <c r="H1496" i="15"/>
  <c r="D1496" i="15"/>
  <c r="O1495" i="15"/>
  <c r="K1495" i="15"/>
  <c r="G1495" i="15"/>
  <c r="O1494" i="15"/>
  <c r="K1494" i="15"/>
  <c r="G1494" i="15"/>
  <c r="O1493" i="15"/>
  <c r="K1493" i="15"/>
  <c r="G1493" i="15"/>
  <c r="O1492" i="15"/>
  <c r="K1492" i="15"/>
  <c r="G1492" i="15"/>
  <c r="O1490" i="15"/>
  <c r="K1490" i="15"/>
  <c r="G1490" i="15"/>
  <c r="O1489" i="15"/>
  <c r="K1489" i="15"/>
  <c r="G1489" i="15"/>
  <c r="L1477" i="15"/>
  <c r="H1477" i="15"/>
  <c r="D1477" i="15"/>
  <c r="O1476" i="15"/>
  <c r="K1476" i="15"/>
  <c r="G1476" i="15"/>
  <c r="O1475" i="15"/>
  <c r="K1475" i="15"/>
  <c r="G1475" i="15"/>
  <c r="O1474" i="15"/>
  <c r="K1474" i="15"/>
  <c r="G1474" i="15"/>
  <c r="O1473" i="15"/>
  <c r="T1473" i="15" s="1"/>
  <c r="K1473" i="15"/>
  <c r="G1473" i="15"/>
  <c r="O1471" i="15"/>
  <c r="K1471" i="15"/>
  <c r="G1471" i="15"/>
  <c r="O1470" i="15"/>
  <c r="T1470" i="15" s="1"/>
  <c r="K1470" i="15"/>
  <c r="G1470" i="15"/>
  <c r="L1458" i="15"/>
  <c r="H1458" i="15"/>
  <c r="D1458" i="15"/>
  <c r="O1454" i="15"/>
  <c r="K1454" i="15"/>
  <c r="G1454" i="15"/>
  <c r="O1453" i="15"/>
  <c r="K1453" i="15"/>
  <c r="G1453" i="15"/>
  <c r="O1450" i="15"/>
  <c r="K1450" i="15"/>
  <c r="G1450" i="15"/>
  <c r="O1449" i="15"/>
  <c r="K1449" i="15"/>
  <c r="G1449" i="15"/>
  <c r="O1447" i="15"/>
  <c r="O1446" i="15" s="1"/>
  <c r="K1447" i="15"/>
  <c r="G1447" i="15"/>
  <c r="G1446" i="15" s="1"/>
  <c r="O1445" i="15"/>
  <c r="O1444" i="15" s="1"/>
  <c r="K1445" i="15"/>
  <c r="G1445" i="15"/>
  <c r="G1444" i="15" s="1"/>
  <c r="O1443" i="15"/>
  <c r="K1443" i="15"/>
  <c r="G1443" i="15"/>
  <c r="O1442" i="15"/>
  <c r="T1442" i="15" s="1"/>
  <c r="K1442" i="15"/>
  <c r="G1442" i="15"/>
  <c r="O1441" i="15"/>
  <c r="K1441" i="15"/>
  <c r="G1441" i="15"/>
  <c r="O1438" i="15"/>
  <c r="O1437" i="15" s="1"/>
  <c r="O1436" i="15" s="1"/>
  <c r="K1438" i="15"/>
  <c r="K1437" i="15" s="1"/>
  <c r="K1436" i="15" s="1"/>
  <c r="G1438" i="15"/>
  <c r="G1437" i="15" s="1"/>
  <c r="G1436" i="15" s="1"/>
  <c r="O1435" i="15"/>
  <c r="K1435" i="15"/>
  <c r="G1435" i="15"/>
  <c r="O1434" i="15"/>
  <c r="K1434" i="15"/>
  <c r="G1434" i="15"/>
  <c r="O1433" i="15"/>
  <c r="K1433" i="15"/>
  <c r="G1433" i="15"/>
  <c r="O1431" i="15"/>
  <c r="O1430" i="15" s="1"/>
  <c r="K1431" i="15"/>
  <c r="K1430" i="15" s="1"/>
  <c r="G1431" i="15"/>
  <c r="G1430" i="15" s="1"/>
  <c r="O1428" i="15"/>
  <c r="K1428" i="15"/>
  <c r="G1428" i="15"/>
  <c r="O1427" i="15"/>
  <c r="K1427" i="15"/>
  <c r="G1427" i="15"/>
  <c r="O1426" i="15"/>
  <c r="K1426" i="15"/>
  <c r="G1426" i="15"/>
  <c r="O1425" i="15"/>
  <c r="K1425" i="15"/>
  <c r="G1425" i="15"/>
  <c r="O1424" i="15"/>
  <c r="K1424" i="15"/>
  <c r="G1424" i="15"/>
  <c r="O1423" i="15"/>
  <c r="K1423" i="15"/>
  <c r="G1423" i="15"/>
  <c r="O1421" i="15"/>
  <c r="O1420" i="15" s="1"/>
  <c r="K1421" i="15"/>
  <c r="G1421" i="15"/>
  <c r="G1420" i="15" s="1"/>
  <c r="O1411" i="15"/>
  <c r="T1411" i="15" s="1"/>
  <c r="K1411" i="15"/>
  <c r="G1411" i="15"/>
  <c r="O1408" i="15"/>
  <c r="O1407" i="15" s="1"/>
  <c r="O1406" i="15" s="1"/>
  <c r="K1408" i="15"/>
  <c r="K1407" i="15" s="1"/>
  <c r="G1408" i="15"/>
  <c r="G1407" i="15" s="1"/>
  <c r="G1406" i="15" s="1"/>
  <c r="O1405" i="15"/>
  <c r="O1404" i="15" s="1"/>
  <c r="O1403" i="15" s="1"/>
  <c r="K1405" i="15"/>
  <c r="K1404" i="15" s="1"/>
  <c r="G1405" i="15"/>
  <c r="G1404" i="15" s="1"/>
  <c r="G1403" i="15" s="1"/>
  <c r="O1402" i="15"/>
  <c r="O1401" i="15" s="1"/>
  <c r="K1402" i="15"/>
  <c r="K1401" i="15" s="1"/>
  <c r="G1402" i="15"/>
  <c r="G1401" i="15" s="1"/>
  <c r="O1400" i="15"/>
  <c r="K1400" i="15"/>
  <c r="G1400" i="15"/>
  <c r="O1399" i="15"/>
  <c r="K1399" i="15"/>
  <c r="G1399" i="15"/>
  <c r="O1398" i="15"/>
  <c r="K1398" i="15"/>
  <c r="G1398" i="15"/>
  <c r="O1397" i="15"/>
  <c r="K1397" i="15"/>
  <c r="G1397" i="15"/>
  <c r="O1394" i="15"/>
  <c r="K1394" i="15"/>
  <c r="G1394" i="15"/>
  <c r="O1393" i="15"/>
  <c r="K1393" i="15"/>
  <c r="G1393" i="15"/>
  <c r="O1391" i="15"/>
  <c r="O1390" i="15" s="1"/>
  <c r="K1391" i="15"/>
  <c r="K1390" i="15" s="1"/>
  <c r="G1391" i="15"/>
  <c r="G1390" i="15" s="1"/>
  <c r="O1389" i="15"/>
  <c r="K1389" i="15"/>
  <c r="G1389" i="15"/>
  <c r="O1388" i="15"/>
  <c r="T1388" i="15" s="1"/>
  <c r="K1388" i="15"/>
  <c r="G1388" i="15"/>
  <c r="O1385" i="15"/>
  <c r="O1384" i="15" s="1"/>
  <c r="K1385" i="15"/>
  <c r="G1385" i="15"/>
  <c r="G1384" i="15" s="1"/>
  <c r="O1383" i="15"/>
  <c r="O1382" i="15" s="1"/>
  <c r="K1383" i="15"/>
  <c r="G1383" i="15"/>
  <c r="G1382" i="15" s="1"/>
  <c r="O1380" i="15"/>
  <c r="K1380" i="15"/>
  <c r="G1380" i="15"/>
  <c r="O1379" i="15"/>
  <c r="K1379" i="15"/>
  <c r="G1379" i="15"/>
  <c r="O1378" i="15"/>
  <c r="K1378" i="15"/>
  <c r="G1378" i="15"/>
  <c r="O1376" i="15"/>
  <c r="O1375" i="15" s="1"/>
  <c r="K1376" i="15"/>
  <c r="G1376" i="15"/>
  <c r="G1375" i="15" s="1"/>
  <c r="O1374" i="15"/>
  <c r="O1373" i="15" s="1"/>
  <c r="K1374" i="15"/>
  <c r="K1373" i="15" s="1"/>
  <c r="G1374" i="15"/>
  <c r="G1373" i="15" s="1"/>
  <c r="O1371" i="15"/>
  <c r="K1371" i="15"/>
  <c r="G1371" i="15"/>
  <c r="O1370" i="15"/>
  <c r="K1370" i="15"/>
  <c r="G1370" i="15"/>
  <c r="O1369" i="15"/>
  <c r="K1369" i="15"/>
  <c r="G1369" i="15"/>
  <c r="O1368" i="15"/>
  <c r="K1368" i="15"/>
  <c r="G1368" i="15"/>
  <c r="O1367" i="15"/>
  <c r="T1367" i="15" s="1"/>
  <c r="K1367" i="15"/>
  <c r="G1367" i="15"/>
  <c r="O1358" i="15"/>
  <c r="K1358" i="15"/>
  <c r="G1358" i="15"/>
  <c r="O1357" i="15"/>
  <c r="K1357" i="15"/>
  <c r="G1357" i="15"/>
  <c r="O1354" i="15"/>
  <c r="K1354" i="15"/>
  <c r="G1354" i="15"/>
  <c r="O1353" i="15"/>
  <c r="K1353" i="15"/>
  <c r="G1353" i="15"/>
  <c r="O1352" i="15"/>
  <c r="K1352" i="15"/>
  <c r="G1352" i="15"/>
  <c r="O1351" i="15"/>
  <c r="K1351" i="15"/>
  <c r="G1351" i="15"/>
  <c r="O1350" i="15"/>
  <c r="K1350" i="15"/>
  <c r="G1350" i="15"/>
  <c r="O1349" i="15"/>
  <c r="K1349" i="15"/>
  <c r="G1349" i="15"/>
  <c r="O1348" i="15"/>
  <c r="K1348" i="15"/>
  <c r="G1348" i="15"/>
  <c r="O1347" i="15"/>
  <c r="K1347" i="15"/>
  <c r="G1347" i="15"/>
  <c r="O1346" i="15"/>
  <c r="K1346" i="15"/>
  <c r="G1346" i="15"/>
  <c r="O1345" i="15"/>
  <c r="T1345" i="15" s="1"/>
  <c r="K1345" i="15"/>
  <c r="G1345" i="15"/>
  <c r="O1344" i="15"/>
  <c r="K1344" i="15"/>
  <c r="G1344" i="15"/>
  <c r="O1343" i="15"/>
  <c r="K1343" i="15"/>
  <c r="G1343" i="15"/>
  <c r="O1341" i="15"/>
  <c r="K1341" i="15"/>
  <c r="G1341" i="15"/>
  <c r="O1340" i="15"/>
  <c r="K1340" i="15"/>
  <c r="G1340" i="15"/>
  <c r="O1338" i="15"/>
  <c r="K1338" i="15"/>
  <c r="G1338" i="15"/>
  <c r="O1337" i="15"/>
  <c r="K1337" i="15"/>
  <c r="G1337" i="15"/>
  <c r="O1336" i="15"/>
  <c r="K1336" i="15"/>
  <c r="G1336" i="15"/>
  <c r="O1335" i="15"/>
  <c r="K1335" i="15"/>
  <c r="G1335" i="15"/>
  <c r="O1334" i="15"/>
  <c r="K1334" i="15"/>
  <c r="G1334" i="15"/>
  <c r="O1333" i="15"/>
  <c r="K1333" i="15"/>
  <c r="G1333" i="15"/>
  <c r="O1332" i="15"/>
  <c r="K1332" i="15"/>
  <c r="G1332" i="15"/>
  <c r="L1329" i="15"/>
  <c r="L1308" i="15" s="1"/>
  <c r="H1329" i="15"/>
  <c r="H1308" i="15" s="1"/>
  <c r="D1329" i="15"/>
  <c r="D1308" i="15" s="1"/>
  <c r="L1328" i="15"/>
  <c r="O1328" i="15" s="1"/>
  <c r="T1328" i="15" s="1"/>
  <c r="H1328" i="15"/>
  <c r="K1328" i="15" s="1"/>
  <c r="D1328" i="15"/>
  <c r="G1328" i="15" s="1"/>
  <c r="L1327" i="15"/>
  <c r="O1327" i="15" s="1"/>
  <c r="H1327" i="15"/>
  <c r="K1327" i="15" s="1"/>
  <c r="D1327" i="15"/>
  <c r="G1327" i="15" s="1"/>
  <c r="O1325" i="15"/>
  <c r="K1325" i="15"/>
  <c r="G1325" i="15"/>
  <c r="L1324" i="15"/>
  <c r="O1324" i="15" s="1"/>
  <c r="H1324" i="15"/>
  <c r="K1324" i="15" s="1"/>
  <c r="D1324" i="15"/>
  <c r="G1324" i="15" s="1"/>
  <c r="O1323" i="15"/>
  <c r="K1323" i="15"/>
  <c r="G1323" i="15"/>
  <c r="O1322" i="15"/>
  <c r="K1322" i="15"/>
  <c r="G1322" i="15"/>
  <c r="O1321" i="15"/>
  <c r="K1321" i="15"/>
  <c r="G1321" i="15"/>
  <c r="O1319" i="15"/>
  <c r="O1318" i="15" s="1"/>
  <c r="K1319" i="15"/>
  <c r="G1319" i="15"/>
  <c r="G1318" i="15" s="1"/>
  <c r="O1317" i="15"/>
  <c r="K1317" i="15"/>
  <c r="G1317" i="15"/>
  <c r="O1316" i="15"/>
  <c r="K1316" i="15"/>
  <c r="G1316" i="15"/>
  <c r="O1315" i="15"/>
  <c r="T1315" i="15" s="1"/>
  <c r="K1315" i="15"/>
  <c r="G1315" i="15"/>
  <c r="O1314" i="15"/>
  <c r="K1314" i="15"/>
  <c r="G1314" i="15"/>
  <c r="O1313" i="15"/>
  <c r="T1313" i="15" s="1"/>
  <c r="K1313" i="15"/>
  <c r="G1313" i="15"/>
  <c r="O1312" i="15"/>
  <c r="K1312" i="15"/>
  <c r="G1312" i="15"/>
  <c r="O1285" i="15"/>
  <c r="K1285" i="15"/>
  <c r="G1285" i="15"/>
  <c r="O1284" i="15"/>
  <c r="K1284" i="15"/>
  <c r="G1284" i="15"/>
  <c r="O1283" i="15"/>
  <c r="K1283" i="15"/>
  <c r="G1283" i="15"/>
  <c r="O1282" i="15"/>
  <c r="K1282" i="15"/>
  <c r="G1282" i="15"/>
  <c r="O1281" i="15"/>
  <c r="K1281" i="15"/>
  <c r="G1281" i="15"/>
  <c r="O1280" i="15"/>
  <c r="K1280" i="15"/>
  <c r="G1280" i="15"/>
  <c r="O1278" i="15"/>
  <c r="K1278" i="15"/>
  <c r="G1278" i="15"/>
  <c r="O1277" i="15"/>
  <c r="K1277" i="15"/>
  <c r="G1277" i="15"/>
  <c r="O1276" i="15"/>
  <c r="T1276" i="15" s="1"/>
  <c r="K1276" i="15"/>
  <c r="G1276" i="15"/>
  <c r="O1275" i="15"/>
  <c r="K1275" i="15"/>
  <c r="G1275" i="15"/>
  <c r="O1274" i="15"/>
  <c r="T1274" i="15" s="1"/>
  <c r="K1274" i="15"/>
  <c r="G1274" i="15"/>
  <c r="O1273" i="15"/>
  <c r="K1273" i="15"/>
  <c r="G1273" i="15"/>
  <c r="O1271" i="15"/>
  <c r="K1271" i="15"/>
  <c r="G1271" i="15"/>
  <c r="O1270" i="15"/>
  <c r="K1270" i="15"/>
  <c r="G1270" i="15"/>
  <c r="O1269" i="15"/>
  <c r="K1269" i="15"/>
  <c r="G1269" i="15"/>
  <c r="O1266" i="15"/>
  <c r="K1266" i="15"/>
  <c r="G1266" i="15"/>
  <c r="O1265" i="15"/>
  <c r="K1265" i="15"/>
  <c r="G1265" i="15"/>
  <c r="O1263" i="15"/>
  <c r="O1262" i="15" s="1"/>
  <c r="K1263" i="15"/>
  <c r="G1263" i="15"/>
  <c r="G1262" i="15" s="1"/>
  <c r="O1261" i="15"/>
  <c r="K1261" i="15"/>
  <c r="G1261" i="15"/>
  <c r="O1260" i="15"/>
  <c r="K1260" i="15"/>
  <c r="G1260" i="15"/>
  <c r="N1257" i="15"/>
  <c r="O1257" i="15" s="1"/>
  <c r="O1256" i="15" s="1"/>
  <c r="T1256" i="15" s="1"/>
  <c r="J1257" i="15"/>
  <c r="K1257" i="15" s="1"/>
  <c r="F1257" i="15"/>
  <c r="G1257" i="15" s="1"/>
  <c r="G1256" i="15" s="1"/>
  <c r="O1255" i="15"/>
  <c r="O1254" i="15" s="1"/>
  <c r="K1255" i="15"/>
  <c r="K1254" i="15" s="1"/>
  <c r="G1255" i="15"/>
  <c r="G1254" i="15" s="1"/>
  <c r="O1253" i="15"/>
  <c r="O1252" i="15" s="1"/>
  <c r="K1253" i="15"/>
  <c r="G1253" i="15"/>
  <c r="G1252" i="15" s="1"/>
  <c r="O1250" i="15"/>
  <c r="O1249" i="15" s="1"/>
  <c r="O1248" i="15" s="1"/>
  <c r="K1250" i="15"/>
  <c r="G1250" i="15"/>
  <c r="G1249" i="15" s="1"/>
  <c r="G1248" i="15" s="1"/>
  <c r="O1247" i="15"/>
  <c r="O1246" i="15" s="1"/>
  <c r="O1245" i="15" s="1"/>
  <c r="K1247" i="15"/>
  <c r="G1247" i="15"/>
  <c r="G1246" i="15" s="1"/>
  <c r="G1245" i="15" s="1"/>
  <c r="O1244" i="15"/>
  <c r="O1243" i="15" s="1"/>
  <c r="O1242" i="15" s="1"/>
  <c r="K1244" i="15"/>
  <c r="G1244" i="15"/>
  <c r="G1243" i="15" s="1"/>
  <c r="G1242" i="15" s="1"/>
  <c r="O1241" i="15"/>
  <c r="O1240" i="15" s="1"/>
  <c r="O1239" i="15" s="1"/>
  <c r="K1241" i="15"/>
  <c r="G1241" i="15"/>
  <c r="G1240" i="15" s="1"/>
  <c r="G1239" i="15" s="1"/>
  <c r="O1238" i="15"/>
  <c r="O1237" i="15" s="1"/>
  <c r="O1236" i="15" s="1"/>
  <c r="K1238" i="15"/>
  <c r="G1238" i="15"/>
  <c r="G1237" i="15" s="1"/>
  <c r="G1236" i="15" s="1"/>
  <c r="O1235" i="15"/>
  <c r="O1234" i="15" s="1"/>
  <c r="K1235" i="15"/>
  <c r="G1235" i="15"/>
  <c r="G1234" i="15" s="1"/>
  <c r="O1233" i="15"/>
  <c r="K1233" i="15"/>
  <c r="G1233" i="15"/>
  <c r="O1232" i="15"/>
  <c r="K1232" i="15"/>
  <c r="G1232" i="15"/>
  <c r="O1229" i="15"/>
  <c r="K1229" i="15"/>
  <c r="G1229" i="15"/>
  <c r="O1228" i="15"/>
  <c r="T1228" i="15" s="1"/>
  <c r="K1228" i="15"/>
  <c r="G1228" i="15"/>
  <c r="O1225" i="15"/>
  <c r="K1225" i="15"/>
  <c r="G1225" i="15"/>
  <c r="O1224" i="15"/>
  <c r="K1224" i="15"/>
  <c r="G1224" i="15"/>
  <c r="O1223" i="15"/>
  <c r="K1223" i="15"/>
  <c r="G1223" i="15"/>
  <c r="O1222" i="15"/>
  <c r="K1222" i="15"/>
  <c r="G1222" i="15"/>
  <c r="O1220" i="15"/>
  <c r="O1219" i="15" s="1"/>
  <c r="K1220" i="15"/>
  <c r="G1220" i="15"/>
  <c r="G1219" i="15" s="1"/>
  <c r="O1217" i="15"/>
  <c r="O1216" i="15" s="1"/>
  <c r="K1217" i="15"/>
  <c r="G1217" i="15"/>
  <c r="G1216" i="15" s="1"/>
  <c r="O1215" i="15"/>
  <c r="O1214" i="15" s="1"/>
  <c r="K1215" i="15"/>
  <c r="K1214" i="15" s="1"/>
  <c r="G1215" i="15"/>
  <c r="G1214" i="15" s="1"/>
  <c r="O1213" i="15"/>
  <c r="K1213" i="15"/>
  <c r="G1213" i="15"/>
  <c r="O1212" i="15"/>
  <c r="K1212" i="15"/>
  <c r="G1212" i="15"/>
  <c r="O1210" i="15"/>
  <c r="K1210" i="15"/>
  <c r="G1210" i="15"/>
  <c r="O1209" i="15"/>
  <c r="K1209" i="15"/>
  <c r="G1209" i="15"/>
  <c r="O1206" i="15"/>
  <c r="T1206" i="15" s="1"/>
  <c r="K1206" i="15"/>
  <c r="G1206" i="15"/>
  <c r="O1205" i="15"/>
  <c r="K1205" i="15"/>
  <c r="G1205" i="15"/>
  <c r="O1204" i="15"/>
  <c r="K1204" i="15"/>
  <c r="G1204" i="15"/>
  <c r="O1203" i="15"/>
  <c r="K1203" i="15"/>
  <c r="G1203" i="15"/>
  <c r="O1201" i="15"/>
  <c r="O1200" i="15" s="1"/>
  <c r="K1201" i="15"/>
  <c r="K1200" i="15" s="1"/>
  <c r="G1201" i="15"/>
  <c r="G1200" i="15" s="1"/>
  <c r="O1198" i="15"/>
  <c r="K1198" i="15"/>
  <c r="G1198" i="15"/>
  <c r="O1197" i="15"/>
  <c r="K1197" i="15"/>
  <c r="G1197" i="15"/>
  <c r="O1196" i="15"/>
  <c r="K1196" i="15"/>
  <c r="G1196" i="15"/>
  <c r="O1194" i="15"/>
  <c r="O1193" i="15" s="1"/>
  <c r="K1194" i="15"/>
  <c r="G1194" i="15"/>
  <c r="G1193" i="15" s="1"/>
  <c r="O1192" i="15"/>
  <c r="O1191" i="15" s="1"/>
  <c r="K1192" i="15"/>
  <c r="K1191" i="15" s="1"/>
  <c r="G1192" i="15"/>
  <c r="G1191" i="15" s="1"/>
  <c r="O1190" i="15"/>
  <c r="K1190" i="15"/>
  <c r="G1190" i="15"/>
  <c r="O1189" i="15"/>
  <c r="K1189" i="15"/>
  <c r="G1189" i="15"/>
  <c r="O1188" i="15"/>
  <c r="T1188" i="15" s="1"/>
  <c r="K1188" i="15"/>
  <c r="G1188" i="15"/>
  <c r="O1185" i="15"/>
  <c r="K1185" i="15"/>
  <c r="G1185" i="15"/>
  <c r="O1184" i="15"/>
  <c r="K1184" i="15"/>
  <c r="G1184" i="15"/>
  <c r="O1183" i="15"/>
  <c r="K1183" i="15"/>
  <c r="G1183" i="15"/>
  <c r="O1181" i="15"/>
  <c r="O1180" i="15" s="1"/>
  <c r="K1181" i="15"/>
  <c r="G1181" i="15"/>
  <c r="G1180" i="15" s="1"/>
  <c r="O1179" i="15"/>
  <c r="K1179" i="15"/>
  <c r="G1179" i="15"/>
  <c r="O1178" i="15"/>
  <c r="K1178" i="15"/>
  <c r="G1178" i="15"/>
  <c r="O1177" i="15"/>
  <c r="K1177" i="15"/>
  <c r="G1177" i="15"/>
  <c r="O1176" i="15"/>
  <c r="K1176" i="15"/>
  <c r="G1176" i="15"/>
  <c r="O1173" i="15"/>
  <c r="K1173" i="15"/>
  <c r="G1173" i="15"/>
  <c r="O1172" i="15"/>
  <c r="K1172" i="15"/>
  <c r="G1172" i="15"/>
  <c r="O1171" i="15"/>
  <c r="K1171" i="15"/>
  <c r="G1171" i="15"/>
  <c r="O1169" i="15"/>
  <c r="T1169" i="15" s="1"/>
  <c r="K1169" i="15"/>
  <c r="G1169" i="15"/>
  <c r="O1168" i="15"/>
  <c r="K1168" i="15"/>
  <c r="G1168" i="15"/>
  <c r="O1165" i="15"/>
  <c r="K1165" i="15"/>
  <c r="G1165" i="15"/>
  <c r="O1164" i="15"/>
  <c r="K1164" i="15"/>
  <c r="G1164" i="15"/>
  <c r="O1163" i="15"/>
  <c r="K1163" i="15"/>
  <c r="G1163" i="15"/>
  <c r="O1162" i="15"/>
  <c r="K1162" i="15"/>
  <c r="G1162" i="15"/>
  <c r="O1160" i="15"/>
  <c r="K1160" i="15"/>
  <c r="G1160" i="15"/>
  <c r="O1159" i="15"/>
  <c r="K1159" i="15"/>
  <c r="G1159" i="15"/>
  <c r="L1158" i="15"/>
  <c r="O1158" i="15" s="1"/>
  <c r="H1158" i="15"/>
  <c r="K1158" i="15" s="1"/>
  <c r="D1158" i="15"/>
  <c r="G1158" i="15" s="1"/>
  <c r="L1157" i="15"/>
  <c r="O1157" i="15" s="1"/>
  <c r="H1157" i="15"/>
  <c r="K1157" i="15" s="1"/>
  <c r="D1157" i="15"/>
  <c r="G1157" i="15" s="1"/>
  <c r="O1156" i="15"/>
  <c r="K1156" i="15"/>
  <c r="G1156" i="15"/>
  <c r="O1155" i="15"/>
  <c r="K1155" i="15"/>
  <c r="G1155" i="15"/>
  <c r="L1152" i="15"/>
  <c r="H1152" i="15"/>
  <c r="D1152" i="15"/>
  <c r="L1150" i="15"/>
  <c r="O1150" i="15" s="1"/>
  <c r="K1150" i="15"/>
  <c r="D1150" i="15"/>
  <c r="G1150" i="15" s="1"/>
  <c r="L1149" i="15"/>
  <c r="O1149" i="15" s="1"/>
  <c r="K1149" i="15"/>
  <c r="D1149" i="15"/>
  <c r="G1149" i="15" s="1"/>
  <c r="O1148" i="15"/>
  <c r="T1148" i="15" s="1"/>
  <c r="K1148" i="15"/>
  <c r="G1148" i="15"/>
  <c r="O1147" i="15"/>
  <c r="K1147" i="15"/>
  <c r="G1147" i="15"/>
  <c r="L1146" i="15"/>
  <c r="O1146" i="15" s="1"/>
  <c r="T1146" i="15" s="1"/>
  <c r="K1146" i="15"/>
  <c r="D1146" i="15"/>
  <c r="G1146" i="15" s="1"/>
  <c r="L1145" i="15"/>
  <c r="O1145" i="15" s="1"/>
  <c r="T1145" i="15" s="1"/>
  <c r="K1145" i="15"/>
  <c r="D1145" i="15"/>
  <c r="G1145" i="15" s="1"/>
  <c r="L1144" i="15"/>
  <c r="O1144" i="15" s="1"/>
  <c r="K1144" i="15"/>
  <c r="D1144" i="15"/>
  <c r="G1144" i="15" s="1"/>
  <c r="O1143" i="15"/>
  <c r="K1143" i="15"/>
  <c r="G1143" i="15"/>
  <c r="O1141" i="15"/>
  <c r="K1141" i="15"/>
  <c r="G1141" i="15"/>
  <c r="O1140" i="15"/>
  <c r="K1140" i="15"/>
  <c r="G1140" i="15"/>
  <c r="O1139" i="15"/>
  <c r="K1139" i="15"/>
  <c r="G1139" i="15"/>
  <c r="L1136" i="15"/>
  <c r="O1136" i="15" s="1"/>
  <c r="H1136" i="15"/>
  <c r="K1136" i="15" s="1"/>
  <c r="D1136" i="15"/>
  <c r="G1136" i="15" s="1"/>
  <c r="L1135" i="15"/>
  <c r="O1135" i="15" s="1"/>
  <c r="T1135" i="15" s="1"/>
  <c r="H1135" i="15"/>
  <c r="K1135" i="15" s="1"/>
  <c r="D1135" i="15"/>
  <c r="G1135" i="15" s="1"/>
  <c r="L1134" i="15"/>
  <c r="O1134" i="15" s="1"/>
  <c r="H1134" i="15"/>
  <c r="K1134" i="15" s="1"/>
  <c r="D1134" i="15"/>
  <c r="G1134" i="15" s="1"/>
  <c r="L1133" i="15"/>
  <c r="O1133" i="15" s="1"/>
  <c r="H1133" i="15"/>
  <c r="K1133" i="15" s="1"/>
  <c r="D1133" i="15"/>
  <c r="G1133" i="15" s="1"/>
  <c r="O1132" i="15"/>
  <c r="K1132" i="15"/>
  <c r="G1132" i="15"/>
  <c r="O1130" i="15"/>
  <c r="K1130" i="15"/>
  <c r="G1130" i="15"/>
  <c r="O1129" i="15"/>
  <c r="T1129" i="15" s="1"/>
  <c r="K1129" i="15"/>
  <c r="G1129" i="15"/>
  <c r="O1128" i="15"/>
  <c r="K1128" i="15"/>
  <c r="G1128" i="15"/>
  <c r="L1125" i="15"/>
  <c r="O1125" i="15" s="1"/>
  <c r="H1125" i="15"/>
  <c r="K1125" i="15" s="1"/>
  <c r="D1125" i="15"/>
  <c r="G1125" i="15" s="1"/>
  <c r="L1124" i="15"/>
  <c r="O1124" i="15" s="1"/>
  <c r="H1124" i="15"/>
  <c r="K1124" i="15" s="1"/>
  <c r="D1124" i="15"/>
  <c r="G1124" i="15" s="1"/>
  <c r="L1123" i="15"/>
  <c r="O1123" i="15" s="1"/>
  <c r="H1123" i="15"/>
  <c r="K1123" i="15" s="1"/>
  <c r="D1123" i="15"/>
  <c r="G1123" i="15" s="1"/>
  <c r="L1122" i="15"/>
  <c r="O1122" i="15" s="1"/>
  <c r="H1122" i="15"/>
  <c r="K1122" i="15" s="1"/>
  <c r="D1122" i="15"/>
  <c r="G1122" i="15" s="1"/>
  <c r="O1121" i="15"/>
  <c r="K1121" i="15"/>
  <c r="G1121" i="15"/>
  <c r="O1119" i="15"/>
  <c r="K1119" i="15"/>
  <c r="G1119" i="15"/>
  <c r="O1118" i="15"/>
  <c r="K1118" i="15"/>
  <c r="G1118" i="15"/>
  <c r="O1117" i="15"/>
  <c r="T1117" i="15" s="1"/>
  <c r="K1117" i="15"/>
  <c r="G1117" i="15"/>
  <c r="O1114" i="15"/>
  <c r="L1113" i="15"/>
  <c r="O1113" i="15" s="1"/>
  <c r="H1113" i="15"/>
  <c r="H1114" i="15" s="1"/>
  <c r="K1114" i="15" s="1"/>
  <c r="D1113" i="15"/>
  <c r="D1114" i="15" s="1"/>
  <c r="G1114" i="15" s="1"/>
  <c r="L1112" i="15"/>
  <c r="O1112" i="15" s="1"/>
  <c r="H1112" i="15"/>
  <c r="K1112" i="15" s="1"/>
  <c r="D1112" i="15"/>
  <c r="G1112" i="15" s="1"/>
  <c r="O1109" i="15"/>
  <c r="K1109" i="15"/>
  <c r="G1109" i="15"/>
  <c r="L1108" i="15"/>
  <c r="O1108" i="15" s="1"/>
  <c r="H1108" i="15"/>
  <c r="K1108" i="15" s="1"/>
  <c r="D1108" i="15"/>
  <c r="G1108" i="15" s="1"/>
  <c r="L1107" i="15"/>
  <c r="O1107" i="15" s="1"/>
  <c r="H1107" i="15"/>
  <c r="K1107" i="15" s="1"/>
  <c r="D1107" i="15"/>
  <c r="G1107" i="15" s="1"/>
  <c r="O1104" i="15"/>
  <c r="K1104" i="15"/>
  <c r="G1104" i="15"/>
  <c r="L1103" i="15"/>
  <c r="O1103" i="15" s="1"/>
  <c r="H1103" i="15"/>
  <c r="K1103" i="15" s="1"/>
  <c r="D1103" i="15"/>
  <c r="G1103" i="15" s="1"/>
  <c r="L1102" i="15"/>
  <c r="O1102" i="15" s="1"/>
  <c r="H1102" i="15"/>
  <c r="K1102" i="15" s="1"/>
  <c r="D1102" i="15"/>
  <c r="G1102" i="15" s="1"/>
  <c r="O1099" i="15"/>
  <c r="K1099" i="15"/>
  <c r="G1099" i="15"/>
  <c r="L1098" i="15"/>
  <c r="O1098" i="15" s="1"/>
  <c r="H1098" i="15"/>
  <c r="K1098" i="15" s="1"/>
  <c r="D1098" i="15"/>
  <c r="G1098" i="15" s="1"/>
  <c r="L1097" i="15"/>
  <c r="O1097" i="15" s="1"/>
  <c r="H1097" i="15"/>
  <c r="K1097" i="15" s="1"/>
  <c r="D1097" i="15"/>
  <c r="G1097" i="15" s="1"/>
  <c r="O1094" i="15"/>
  <c r="L1093" i="15"/>
  <c r="O1093" i="15" s="1"/>
  <c r="H1093" i="15"/>
  <c r="D1093" i="15"/>
  <c r="L1092" i="15"/>
  <c r="O1092" i="15" s="1"/>
  <c r="H1092" i="15"/>
  <c r="K1092" i="15" s="1"/>
  <c r="D1092" i="15"/>
  <c r="G1092" i="15" s="1"/>
  <c r="O1089" i="15"/>
  <c r="K1089" i="15"/>
  <c r="G1089" i="15"/>
  <c r="L1088" i="15"/>
  <c r="O1088" i="15" s="1"/>
  <c r="H1088" i="15"/>
  <c r="K1088" i="15" s="1"/>
  <c r="D1088" i="15"/>
  <c r="G1088" i="15" s="1"/>
  <c r="L1087" i="15"/>
  <c r="O1087" i="15" s="1"/>
  <c r="H1087" i="15"/>
  <c r="K1087" i="15" s="1"/>
  <c r="D1087" i="15"/>
  <c r="G1087" i="15" s="1"/>
  <c r="O1084" i="15"/>
  <c r="K1084" i="15"/>
  <c r="G1084" i="15"/>
  <c r="L1083" i="15"/>
  <c r="O1083" i="15" s="1"/>
  <c r="H1083" i="15"/>
  <c r="K1083" i="15" s="1"/>
  <c r="D1083" i="15"/>
  <c r="G1083" i="15" s="1"/>
  <c r="L1082" i="15"/>
  <c r="O1082" i="15" s="1"/>
  <c r="H1082" i="15"/>
  <c r="K1082" i="15" s="1"/>
  <c r="D1082" i="15"/>
  <c r="G1082" i="15" s="1"/>
  <c r="O1079" i="15"/>
  <c r="K1079" i="15"/>
  <c r="G1079" i="15"/>
  <c r="L1078" i="15"/>
  <c r="O1078" i="15" s="1"/>
  <c r="H1078" i="15"/>
  <c r="K1078" i="15" s="1"/>
  <c r="D1078" i="15"/>
  <c r="G1078" i="15" s="1"/>
  <c r="L1077" i="15"/>
  <c r="O1077" i="15" s="1"/>
  <c r="T1077" i="15" s="1"/>
  <c r="H1077" i="15"/>
  <c r="K1077" i="15" s="1"/>
  <c r="D1077" i="15"/>
  <c r="G1077" i="15" s="1"/>
  <c r="O1074" i="15"/>
  <c r="L1073" i="15"/>
  <c r="O1073" i="15" s="1"/>
  <c r="H1073" i="15"/>
  <c r="K1073" i="15" s="1"/>
  <c r="D1073" i="15"/>
  <c r="D1074" i="15" s="1"/>
  <c r="G1074" i="15" s="1"/>
  <c r="L1072" i="15"/>
  <c r="O1072" i="15" s="1"/>
  <c r="H1072" i="15"/>
  <c r="K1072" i="15" s="1"/>
  <c r="D1072" i="15"/>
  <c r="G1072" i="15" s="1"/>
  <c r="O1069" i="15"/>
  <c r="K1069" i="15"/>
  <c r="G1069" i="15"/>
  <c r="L1068" i="15"/>
  <c r="O1068" i="15" s="1"/>
  <c r="H1068" i="15"/>
  <c r="K1068" i="15" s="1"/>
  <c r="D1068" i="15"/>
  <c r="G1068" i="15" s="1"/>
  <c r="L1067" i="15"/>
  <c r="O1067" i="15" s="1"/>
  <c r="H1067" i="15"/>
  <c r="K1067" i="15" s="1"/>
  <c r="D1067" i="15"/>
  <c r="G1067" i="15" s="1"/>
  <c r="O1064" i="15"/>
  <c r="K1064" i="15"/>
  <c r="G1064" i="15"/>
  <c r="L1063" i="15"/>
  <c r="O1063" i="15" s="1"/>
  <c r="T1063" i="15" s="1"/>
  <c r="H1063" i="15"/>
  <c r="K1063" i="15" s="1"/>
  <c r="D1063" i="15"/>
  <c r="G1063" i="15" s="1"/>
  <c r="L1062" i="15"/>
  <c r="O1062" i="15" s="1"/>
  <c r="H1062" i="15"/>
  <c r="K1062" i="15" s="1"/>
  <c r="D1062" i="15"/>
  <c r="G1062" i="15" s="1"/>
  <c r="O1059" i="15"/>
  <c r="T1059" i="15" s="1"/>
  <c r="K1059" i="15"/>
  <c r="G1059" i="15"/>
  <c r="L1058" i="15"/>
  <c r="O1058" i="15" s="1"/>
  <c r="H1058" i="15"/>
  <c r="K1058" i="15" s="1"/>
  <c r="D1058" i="15"/>
  <c r="G1058" i="15" s="1"/>
  <c r="L1057" i="15"/>
  <c r="O1057" i="15" s="1"/>
  <c r="H1057" i="15"/>
  <c r="K1057" i="15" s="1"/>
  <c r="D1057" i="15"/>
  <c r="G1057" i="15" s="1"/>
  <c r="O1054" i="15"/>
  <c r="H1054" i="15"/>
  <c r="K1054" i="15" s="1"/>
  <c r="D1054" i="15"/>
  <c r="G1054" i="15" s="1"/>
  <c r="L1053" i="15"/>
  <c r="O1053" i="15" s="1"/>
  <c r="H1053" i="15"/>
  <c r="K1053" i="15" s="1"/>
  <c r="D1053" i="15"/>
  <c r="G1053" i="15" s="1"/>
  <c r="L1052" i="15"/>
  <c r="O1052" i="15" s="1"/>
  <c r="H1052" i="15"/>
  <c r="K1052" i="15" s="1"/>
  <c r="D1052" i="15"/>
  <c r="G1052" i="15" s="1"/>
  <c r="O1049" i="15"/>
  <c r="K1049" i="15"/>
  <c r="G1049" i="15"/>
  <c r="L1048" i="15"/>
  <c r="O1048" i="15" s="1"/>
  <c r="H1048" i="15"/>
  <c r="K1048" i="15" s="1"/>
  <c r="D1048" i="15"/>
  <c r="G1048" i="15" s="1"/>
  <c r="L1047" i="15"/>
  <c r="O1047" i="15" s="1"/>
  <c r="H1047" i="15"/>
  <c r="K1047" i="15" s="1"/>
  <c r="D1047" i="15"/>
  <c r="G1047" i="15" s="1"/>
  <c r="O1044" i="15"/>
  <c r="K1044" i="15"/>
  <c r="G1044" i="15"/>
  <c r="L1043" i="15"/>
  <c r="O1043" i="15" s="1"/>
  <c r="T1043" i="15" s="1"/>
  <c r="H1043" i="15"/>
  <c r="K1043" i="15" s="1"/>
  <c r="D1043" i="15"/>
  <c r="G1043" i="15" s="1"/>
  <c r="L1042" i="15"/>
  <c r="O1042" i="15" s="1"/>
  <c r="H1042" i="15"/>
  <c r="K1042" i="15" s="1"/>
  <c r="D1042" i="15"/>
  <c r="G1042" i="15" s="1"/>
  <c r="O1039" i="15"/>
  <c r="K1039" i="15"/>
  <c r="G1039" i="15"/>
  <c r="L1038" i="15"/>
  <c r="O1038" i="15" s="1"/>
  <c r="H1038" i="15"/>
  <c r="K1038" i="15" s="1"/>
  <c r="D1038" i="15"/>
  <c r="G1038" i="15" s="1"/>
  <c r="L1037" i="15"/>
  <c r="O1037" i="15" s="1"/>
  <c r="H1037" i="15"/>
  <c r="K1037" i="15" s="1"/>
  <c r="D1037" i="15"/>
  <c r="G1037" i="15" s="1"/>
  <c r="O1034" i="15"/>
  <c r="K1034" i="15"/>
  <c r="G1034" i="15"/>
  <c r="L1033" i="15"/>
  <c r="O1033" i="15" s="1"/>
  <c r="H1033" i="15"/>
  <c r="K1033" i="15" s="1"/>
  <c r="D1033" i="15"/>
  <c r="G1033" i="15" s="1"/>
  <c r="L1032" i="15"/>
  <c r="O1032" i="15" s="1"/>
  <c r="H1032" i="15"/>
  <c r="K1032" i="15" s="1"/>
  <c r="D1032" i="15"/>
  <c r="G1032" i="15" s="1"/>
  <c r="O1029" i="15"/>
  <c r="K1029" i="15"/>
  <c r="G1029" i="15"/>
  <c r="L1028" i="15"/>
  <c r="O1028" i="15" s="1"/>
  <c r="H1028" i="15"/>
  <c r="K1028" i="15" s="1"/>
  <c r="D1028" i="15"/>
  <c r="G1028" i="15" s="1"/>
  <c r="L1027" i="15"/>
  <c r="O1027" i="15" s="1"/>
  <c r="H1027" i="15"/>
  <c r="K1027" i="15" s="1"/>
  <c r="D1027" i="15"/>
  <c r="G1027" i="15" s="1"/>
  <c r="O1024" i="15"/>
  <c r="K1024" i="15"/>
  <c r="G1024" i="15"/>
  <c r="L1023" i="15"/>
  <c r="O1023" i="15" s="1"/>
  <c r="T1023" i="15" s="1"/>
  <c r="H1023" i="15"/>
  <c r="K1023" i="15" s="1"/>
  <c r="D1023" i="15"/>
  <c r="G1023" i="15" s="1"/>
  <c r="L1022" i="15"/>
  <c r="O1022" i="15" s="1"/>
  <c r="H1022" i="15"/>
  <c r="K1022" i="15" s="1"/>
  <c r="D1022" i="15"/>
  <c r="G1022" i="15" s="1"/>
  <c r="O1019" i="15"/>
  <c r="K1019" i="15"/>
  <c r="G1019" i="15"/>
  <c r="L1018" i="15"/>
  <c r="O1018" i="15" s="1"/>
  <c r="H1018" i="15"/>
  <c r="K1018" i="15" s="1"/>
  <c r="D1018" i="15"/>
  <c r="G1018" i="15" s="1"/>
  <c r="L1017" i="15"/>
  <c r="O1017" i="15" s="1"/>
  <c r="H1017" i="15"/>
  <c r="K1017" i="15" s="1"/>
  <c r="D1017" i="15"/>
  <c r="G1017" i="15" s="1"/>
  <c r="L1014" i="15"/>
  <c r="O1014" i="15" s="1"/>
  <c r="H1014" i="15"/>
  <c r="K1014" i="15" s="1"/>
  <c r="D1014" i="15"/>
  <c r="G1014" i="15" s="1"/>
  <c r="L1013" i="15"/>
  <c r="O1013" i="15" s="1"/>
  <c r="H1013" i="15"/>
  <c r="K1013" i="15" s="1"/>
  <c r="D1013" i="15"/>
  <c r="G1013" i="15" s="1"/>
  <c r="O1012" i="15"/>
  <c r="K1012" i="15"/>
  <c r="G1012" i="15"/>
  <c r="O1011" i="15"/>
  <c r="K1011" i="15"/>
  <c r="G1011" i="15"/>
  <c r="L1010" i="15"/>
  <c r="O1010" i="15" s="1"/>
  <c r="H1010" i="15"/>
  <c r="K1010" i="15" s="1"/>
  <c r="D1010" i="15"/>
  <c r="G1010" i="15" s="1"/>
  <c r="L1009" i="15"/>
  <c r="O1009" i="15" s="1"/>
  <c r="H1009" i="15"/>
  <c r="K1009" i="15" s="1"/>
  <c r="D1009" i="15"/>
  <c r="G1009" i="15" s="1"/>
  <c r="L1008" i="15"/>
  <c r="O1008" i="15" s="1"/>
  <c r="H1008" i="15"/>
  <c r="K1008" i="15" s="1"/>
  <c r="D1008" i="15"/>
  <c r="G1008" i="15" s="1"/>
  <c r="O1007" i="15"/>
  <c r="T1007" i="15" s="1"/>
  <c r="K1007" i="15"/>
  <c r="G1007" i="15"/>
  <c r="N1005" i="15"/>
  <c r="O1005" i="15" s="1"/>
  <c r="K1005" i="15"/>
  <c r="G1005" i="15"/>
  <c r="O1004" i="15"/>
  <c r="K1004" i="15"/>
  <c r="G1004" i="15"/>
  <c r="O1003" i="15"/>
  <c r="K1003" i="15"/>
  <c r="G1003" i="15"/>
  <c r="L1000" i="15"/>
  <c r="O1000" i="15" s="1"/>
  <c r="H1000" i="15"/>
  <c r="K1000" i="15" s="1"/>
  <c r="D1000" i="15"/>
  <c r="G1000" i="15" s="1"/>
  <c r="L999" i="15"/>
  <c r="O999" i="15" s="1"/>
  <c r="H999" i="15"/>
  <c r="K999" i="15" s="1"/>
  <c r="D999" i="15"/>
  <c r="G999" i="15" s="1"/>
  <c r="O998" i="15"/>
  <c r="T998" i="15" s="1"/>
  <c r="K998" i="15"/>
  <c r="G998" i="15"/>
  <c r="O997" i="15"/>
  <c r="K997" i="15"/>
  <c r="G997" i="15"/>
  <c r="L996" i="15"/>
  <c r="O996" i="15" s="1"/>
  <c r="H996" i="15"/>
  <c r="K996" i="15" s="1"/>
  <c r="D996" i="15"/>
  <c r="G996" i="15" s="1"/>
  <c r="L995" i="15"/>
  <c r="O995" i="15" s="1"/>
  <c r="H995" i="15"/>
  <c r="K995" i="15" s="1"/>
  <c r="D995" i="15"/>
  <c r="G995" i="15" s="1"/>
  <c r="L994" i="15"/>
  <c r="O994" i="15" s="1"/>
  <c r="H994" i="15"/>
  <c r="K994" i="15" s="1"/>
  <c r="D994" i="15"/>
  <c r="G994" i="15" s="1"/>
  <c r="O993" i="15"/>
  <c r="K993" i="15"/>
  <c r="G993" i="15"/>
  <c r="O991" i="15"/>
  <c r="T991" i="15" s="1"/>
  <c r="K991" i="15"/>
  <c r="G991" i="15"/>
  <c r="O990" i="15"/>
  <c r="K990" i="15"/>
  <c r="G990" i="15"/>
  <c r="O989" i="15"/>
  <c r="K989" i="15"/>
  <c r="G989" i="15"/>
  <c r="L986" i="15"/>
  <c r="O986" i="15" s="1"/>
  <c r="H986" i="15"/>
  <c r="K986" i="15" s="1"/>
  <c r="D986" i="15"/>
  <c r="G986" i="15" s="1"/>
  <c r="O985" i="15"/>
  <c r="T985" i="15" s="1"/>
  <c r="K985" i="15"/>
  <c r="G985" i="15"/>
  <c r="O984" i="15"/>
  <c r="K984" i="15"/>
  <c r="G984" i="15"/>
  <c r="L983" i="15"/>
  <c r="O983" i="15" s="1"/>
  <c r="H983" i="15"/>
  <c r="K983" i="15" s="1"/>
  <c r="D983" i="15"/>
  <c r="G983" i="15" s="1"/>
  <c r="L982" i="15"/>
  <c r="O982" i="15" s="1"/>
  <c r="H982" i="15"/>
  <c r="K982" i="15" s="1"/>
  <c r="D982" i="15"/>
  <c r="G982" i="15" s="1"/>
  <c r="O981" i="15"/>
  <c r="K981" i="15"/>
  <c r="G981" i="15"/>
  <c r="O979" i="15"/>
  <c r="K979" i="15"/>
  <c r="G979" i="15"/>
  <c r="O978" i="15"/>
  <c r="K978" i="15"/>
  <c r="G978" i="15"/>
  <c r="O977" i="15"/>
  <c r="K977" i="15"/>
  <c r="G977" i="15"/>
  <c r="L974" i="15"/>
  <c r="O974" i="15" s="1"/>
  <c r="T974" i="15" s="1"/>
  <c r="H974" i="15"/>
  <c r="K974" i="15" s="1"/>
  <c r="D974" i="15"/>
  <c r="G974" i="15" s="1"/>
  <c r="O973" i="15"/>
  <c r="K973" i="15"/>
  <c r="G973" i="15"/>
  <c r="O972" i="15"/>
  <c r="K972" i="15"/>
  <c r="G972" i="15"/>
  <c r="O971" i="15"/>
  <c r="K971" i="15"/>
  <c r="G971" i="15"/>
  <c r="L970" i="15"/>
  <c r="O970" i="15" s="1"/>
  <c r="T970" i="15" s="1"/>
  <c r="H970" i="15"/>
  <c r="K970" i="15" s="1"/>
  <c r="D970" i="15"/>
  <c r="G970" i="15" s="1"/>
  <c r="L969" i="15"/>
  <c r="O969" i="15" s="1"/>
  <c r="H969" i="15"/>
  <c r="K969" i="15" s="1"/>
  <c r="D969" i="15"/>
  <c r="G969" i="15" s="1"/>
  <c r="O968" i="15"/>
  <c r="T968" i="15" s="1"/>
  <c r="K968" i="15"/>
  <c r="G968" i="15"/>
  <c r="O966" i="15"/>
  <c r="K966" i="15"/>
  <c r="G966" i="15"/>
  <c r="O965" i="15"/>
  <c r="K965" i="15"/>
  <c r="G965" i="15"/>
  <c r="O964" i="15"/>
  <c r="K964" i="15"/>
  <c r="G964" i="15"/>
  <c r="N961" i="15"/>
  <c r="L961" i="15"/>
  <c r="J961" i="15"/>
  <c r="H961" i="15"/>
  <c r="F961" i="15"/>
  <c r="D961" i="15"/>
  <c r="L960" i="15"/>
  <c r="O960" i="15" s="1"/>
  <c r="H960" i="15"/>
  <c r="K960" i="15" s="1"/>
  <c r="D960" i="15"/>
  <c r="G960" i="15" s="1"/>
  <c r="L959" i="15"/>
  <c r="O959" i="15" s="1"/>
  <c r="H959" i="15"/>
  <c r="K959" i="15" s="1"/>
  <c r="D959" i="15"/>
  <c r="G959" i="15" s="1"/>
  <c r="L958" i="15"/>
  <c r="O958" i="15" s="1"/>
  <c r="H958" i="15"/>
  <c r="K958" i="15" s="1"/>
  <c r="D958" i="15"/>
  <c r="G958" i="15" s="1"/>
  <c r="L957" i="15"/>
  <c r="O957" i="15" s="1"/>
  <c r="T957" i="15" s="1"/>
  <c r="H957" i="15"/>
  <c r="K957" i="15" s="1"/>
  <c r="D957" i="15"/>
  <c r="G957" i="15" s="1"/>
  <c r="O956" i="15"/>
  <c r="K956" i="15"/>
  <c r="G956" i="15"/>
  <c r="O954" i="15"/>
  <c r="K954" i="15"/>
  <c r="G954" i="15"/>
  <c r="O953" i="15"/>
  <c r="K953" i="15"/>
  <c r="G953" i="15"/>
  <c r="L950" i="15"/>
  <c r="H950" i="15"/>
  <c r="D950" i="15"/>
  <c r="L949" i="15"/>
  <c r="O949" i="15" s="1"/>
  <c r="H949" i="15"/>
  <c r="K949" i="15" s="1"/>
  <c r="D949" i="15"/>
  <c r="G949" i="15" s="1"/>
  <c r="L948" i="15"/>
  <c r="O948" i="15" s="1"/>
  <c r="H948" i="15"/>
  <c r="K948" i="15" s="1"/>
  <c r="D948" i="15"/>
  <c r="G948" i="15" s="1"/>
  <c r="L947" i="15"/>
  <c r="O947" i="15" s="1"/>
  <c r="H947" i="15"/>
  <c r="K947" i="15" s="1"/>
  <c r="D947" i="15"/>
  <c r="G947" i="15" s="1"/>
  <c r="L946" i="15"/>
  <c r="O946" i="15" s="1"/>
  <c r="H946" i="15"/>
  <c r="K946" i="15" s="1"/>
  <c r="D946" i="15"/>
  <c r="G946" i="15" s="1"/>
  <c r="L945" i="15"/>
  <c r="O945" i="15" s="1"/>
  <c r="H945" i="15"/>
  <c r="K945" i="15" s="1"/>
  <c r="D945" i="15"/>
  <c r="G945" i="15" s="1"/>
  <c r="O943" i="15"/>
  <c r="K943" i="15"/>
  <c r="G943" i="15"/>
  <c r="O942" i="15"/>
  <c r="K942" i="15"/>
  <c r="G942" i="15"/>
  <c r="O941" i="15"/>
  <c r="K941" i="15"/>
  <c r="G941" i="15"/>
  <c r="L938" i="15"/>
  <c r="H938" i="15"/>
  <c r="D938" i="15"/>
  <c r="L937" i="15"/>
  <c r="O937" i="15" s="1"/>
  <c r="H937" i="15"/>
  <c r="K937" i="15" s="1"/>
  <c r="D937" i="15"/>
  <c r="G937" i="15" s="1"/>
  <c r="L936" i="15"/>
  <c r="O936" i="15" s="1"/>
  <c r="H936" i="15"/>
  <c r="K936" i="15" s="1"/>
  <c r="D936" i="15"/>
  <c r="G936" i="15" s="1"/>
  <c r="L935" i="15"/>
  <c r="O935" i="15" s="1"/>
  <c r="H935" i="15"/>
  <c r="K935" i="15" s="1"/>
  <c r="D935" i="15"/>
  <c r="G935" i="15" s="1"/>
  <c r="L934" i="15"/>
  <c r="O934" i="15" s="1"/>
  <c r="T934" i="15" s="1"/>
  <c r="H934" i="15"/>
  <c r="K934" i="15" s="1"/>
  <c r="D934" i="15"/>
  <c r="G934" i="15" s="1"/>
  <c r="L933" i="15"/>
  <c r="O933" i="15" s="1"/>
  <c r="T933" i="15" s="1"/>
  <c r="H933" i="15"/>
  <c r="K933" i="15" s="1"/>
  <c r="D933" i="15"/>
  <c r="G933" i="15" s="1"/>
  <c r="O931" i="15"/>
  <c r="K931" i="15"/>
  <c r="G931" i="15"/>
  <c r="O930" i="15"/>
  <c r="K930" i="15"/>
  <c r="G930" i="15"/>
  <c r="L927" i="15"/>
  <c r="H927" i="15"/>
  <c r="D927" i="15"/>
  <c r="L926" i="15"/>
  <c r="O926" i="15" s="1"/>
  <c r="H926" i="15"/>
  <c r="K926" i="15" s="1"/>
  <c r="D926" i="15"/>
  <c r="G926" i="15" s="1"/>
  <c r="L925" i="15"/>
  <c r="O925" i="15" s="1"/>
  <c r="H925" i="15"/>
  <c r="K925" i="15" s="1"/>
  <c r="D925" i="15"/>
  <c r="G925" i="15" s="1"/>
  <c r="L924" i="15"/>
  <c r="O924" i="15" s="1"/>
  <c r="H924" i="15"/>
  <c r="K924" i="15" s="1"/>
  <c r="D924" i="15"/>
  <c r="G924" i="15" s="1"/>
  <c r="L923" i="15"/>
  <c r="O923" i="15" s="1"/>
  <c r="T923" i="15" s="1"/>
  <c r="H923" i="15"/>
  <c r="K923" i="15" s="1"/>
  <c r="D923" i="15"/>
  <c r="G923" i="15" s="1"/>
  <c r="L922" i="15"/>
  <c r="O922" i="15" s="1"/>
  <c r="H922" i="15"/>
  <c r="K922" i="15" s="1"/>
  <c r="D922" i="15"/>
  <c r="G922" i="15" s="1"/>
  <c r="O920" i="15"/>
  <c r="K920" i="15"/>
  <c r="G920" i="15"/>
  <c r="O919" i="15"/>
  <c r="K919" i="15"/>
  <c r="G919" i="15"/>
  <c r="O918" i="15"/>
  <c r="K918" i="15"/>
  <c r="G918" i="15"/>
  <c r="L915" i="15"/>
  <c r="H915" i="15"/>
  <c r="D915" i="15"/>
  <c r="L914" i="15"/>
  <c r="O914" i="15" s="1"/>
  <c r="H914" i="15"/>
  <c r="K914" i="15" s="1"/>
  <c r="D914" i="15"/>
  <c r="G914" i="15" s="1"/>
  <c r="L913" i="15"/>
  <c r="O913" i="15" s="1"/>
  <c r="H913" i="15"/>
  <c r="K913" i="15" s="1"/>
  <c r="D913" i="15"/>
  <c r="G913" i="15" s="1"/>
  <c r="O912" i="15"/>
  <c r="K912" i="15"/>
  <c r="G912" i="15"/>
  <c r="L911" i="15"/>
  <c r="O911" i="15" s="1"/>
  <c r="H911" i="15"/>
  <c r="K911" i="15" s="1"/>
  <c r="D911" i="15"/>
  <c r="G911" i="15" s="1"/>
  <c r="L910" i="15"/>
  <c r="O910" i="15" s="1"/>
  <c r="H910" i="15"/>
  <c r="K910" i="15" s="1"/>
  <c r="D910" i="15"/>
  <c r="G910" i="15" s="1"/>
  <c r="L909" i="15"/>
  <c r="O909" i="15" s="1"/>
  <c r="H909" i="15"/>
  <c r="K909" i="15" s="1"/>
  <c r="D909" i="15"/>
  <c r="G909" i="15" s="1"/>
  <c r="L908" i="15"/>
  <c r="O908" i="15" s="1"/>
  <c r="T908" i="15" s="1"/>
  <c r="H908" i="15"/>
  <c r="K908" i="15" s="1"/>
  <c r="D908" i="15"/>
  <c r="G908" i="15" s="1"/>
  <c r="O906" i="15"/>
  <c r="K906" i="15"/>
  <c r="G906" i="15"/>
  <c r="O905" i="15"/>
  <c r="K905" i="15"/>
  <c r="G905" i="15"/>
  <c r="O904" i="15"/>
  <c r="K904" i="15"/>
  <c r="G904" i="15"/>
  <c r="L901" i="15"/>
  <c r="H901" i="15"/>
  <c r="D901" i="15"/>
  <c r="O900" i="15"/>
  <c r="K900" i="15"/>
  <c r="G900" i="15"/>
  <c r="O899" i="15"/>
  <c r="K899" i="15"/>
  <c r="G899" i="15"/>
  <c r="O898" i="15"/>
  <c r="K898" i="15"/>
  <c r="G898" i="15"/>
  <c r="O897" i="15"/>
  <c r="K897" i="15"/>
  <c r="G897" i="15"/>
  <c r="O896" i="15"/>
  <c r="T896" i="15" s="1"/>
  <c r="K896" i="15"/>
  <c r="G896" i="15"/>
  <c r="O895" i="15"/>
  <c r="K895" i="15"/>
  <c r="G895" i="15"/>
  <c r="O894" i="15"/>
  <c r="K894" i="15"/>
  <c r="G894" i="15"/>
  <c r="O892" i="15"/>
  <c r="K892" i="15"/>
  <c r="G892" i="15"/>
  <c r="O891" i="15"/>
  <c r="K891" i="15"/>
  <c r="G891" i="15"/>
  <c r="O890" i="15"/>
  <c r="K890" i="15"/>
  <c r="G890" i="15"/>
  <c r="L887" i="15"/>
  <c r="H887" i="15"/>
  <c r="D887" i="15"/>
  <c r="L886" i="15"/>
  <c r="O886" i="15" s="1"/>
  <c r="H886" i="15"/>
  <c r="K886" i="15" s="1"/>
  <c r="D886" i="15"/>
  <c r="G886" i="15" s="1"/>
  <c r="O885" i="15"/>
  <c r="T885" i="15" s="1"/>
  <c r="K885" i="15"/>
  <c r="G885" i="15"/>
  <c r="O884" i="15"/>
  <c r="K884" i="15"/>
  <c r="G884" i="15"/>
  <c r="L883" i="15"/>
  <c r="O883" i="15" s="1"/>
  <c r="H883" i="15"/>
  <c r="K883" i="15" s="1"/>
  <c r="D883" i="15"/>
  <c r="G883" i="15" s="1"/>
  <c r="L882" i="15"/>
  <c r="O882" i="15" s="1"/>
  <c r="H882" i="15"/>
  <c r="K882" i="15" s="1"/>
  <c r="D882" i="15"/>
  <c r="G882" i="15" s="1"/>
  <c r="L881" i="15"/>
  <c r="O881" i="15" s="1"/>
  <c r="T881" i="15" s="1"/>
  <c r="H881" i="15"/>
  <c r="K881" i="15" s="1"/>
  <c r="D881" i="15"/>
  <c r="G881" i="15" s="1"/>
  <c r="O880" i="15"/>
  <c r="K880" i="15"/>
  <c r="G880" i="15"/>
  <c r="O878" i="15"/>
  <c r="K878" i="15"/>
  <c r="G878" i="15"/>
  <c r="O877" i="15"/>
  <c r="K877" i="15"/>
  <c r="G877" i="15"/>
  <c r="O876" i="15"/>
  <c r="K876" i="15"/>
  <c r="G876" i="15"/>
  <c r="L873" i="15"/>
  <c r="H873" i="15"/>
  <c r="D873" i="15"/>
  <c r="L871" i="15"/>
  <c r="O871" i="15" s="1"/>
  <c r="H871" i="15"/>
  <c r="K871" i="15" s="1"/>
  <c r="D871" i="15"/>
  <c r="G871" i="15" s="1"/>
  <c r="L870" i="15"/>
  <c r="O870" i="15" s="1"/>
  <c r="T870" i="15" s="1"/>
  <c r="H870" i="15"/>
  <c r="K870" i="15" s="1"/>
  <c r="D870" i="15"/>
  <c r="G870" i="15" s="1"/>
  <c r="O869" i="15"/>
  <c r="K869" i="15"/>
  <c r="G869" i="15"/>
  <c r="O868" i="15"/>
  <c r="K868" i="15"/>
  <c r="G868" i="15"/>
  <c r="L867" i="15"/>
  <c r="O867" i="15" s="1"/>
  <c r="H867" i="15"/>
  <c r="K867" i="15" s="1"/>
  <c r="D867" i="15"/>
  <c r="G867" i="15" s="1"/>
  <c r="L866" i="15"/>
  <c r="O866" i="15" s="1"/>
  <c r="H866" i="15"/>
  <c r="K866" i="15" s="1"/>
  <c r="D866" i="15"/>
  <c r="G866" i="15" s="1"/>
  <c r="L865" i="15"/>
  <c r="O865" i="15" s="1"/>
  <c r="H865" i="15"/>
  <c r="K865" i="15" s="1"/>
  <c r="D865" i="15"/>
  <c r="G865" i="15" s="1"/>
  <c r="O864" i="15"/>
  <c r="K864" i="15"/>
  <c r="G864" i="15"/>
  <c r="O862" i="15"/>
  <c r="K862" i="15"/>
  <c r="G862" i="15"/>
  <c r="O861" i="15"/>
  <c r="K861" i="15"/>
  <c r="G861" i="15"/>
  <c r="O860" i="15"/>
  <c r="K860" i="15"/>
  <c r="G860" i="15"/>
  <c r="L857" i="15"/>
  <c r="H857" i="15"/>
  <c r="D857" i="15"/>
  <c r="L856" i="15"/>
  <c r="O856" i="15" s="1"/>
  <c r="H856" i="15"/>
  <c r="K856" i="15" s="1"/>
  <c r="D856" i="15"/>
  <c r="G856" i="15" s="1"/>
  <c r="O855" i="15"/>
  <c r="T855" i="15" s="1"/>
  <c r="K855" i="15"/>
  <c r="G855" i="15"/>
  <c r="O854" i="15"/>
  <c r="K854" i="15"/>
  <c r="G854" i="15"/>
  <c r="L852" i="15"/>
  <c r="O852" i="15" s="1"/>
  <c r="H852" i="15"/>
  <c r="H853" i="15" s="1"/>
  <c r="K853" i="15" s="1"/>
  <c r="D852" i="15"/>
  <c r="D853" i="15" s="1"/>
  <c r="G853" i="15" s="1"/>
  <c r="L851" i="15"/>
  <c r="O851" i="15" s="1"/>
  <c r="H851" i="15"/>
  <c r="K851" i="15" s="1"/>
  <c r="D851" i="15"/>
  <c r="G851" i="15" s="1"/>
  <c r="L850" i="15"/>
  <c r="O850" i="15" s="1"/>
  <c r="H850" i="15"/>
  <c r="K850" i="15" s="1"/>
  <c r="D850" i="15"/>
  <c r="G850" i="15" s="1"/>
  <c r="O849" i="15"/>
  <c r="K849" i="15"/>
  <c r="G849" i="15"/>
  <c r="O847" i="15"/>
  <c r="T847" i="15" s="1"/>
  <c r="K847" i="15"/>
  <c r="G847" i="15"/>
  <c r="O846" i="15"/>
  <c r="K846" i="15"/>
  <c r="G846" i="15"/>
  <c r="O845" i="15"/>
  <c r="K845" i="15"/>
  <c r="G845" i="15"/>
  <c r="L842" i="15"/>
  <c r="H842" i="15"/>
  <c r="D842" i="15"/>
  <c r="L841" i="15"/>
  <c r="O841" i="15" s="1"/>
  <c r="H841" i="15"/>
  <c r="K841" i="15" s="1"/>
  <c r="D841" i="15"/>
  <c r="G841" i="15" s="1"/>
  <c r="L840" i="15"/>
  <c r="O840" i="15" s="1"/>
  <c r="H840" i="15"/>
  <c r="K840" i="15" s="1"/>
  <c r="D840" i="15"/>
  <c r="G840" i="15" s="1"/>
  <c r="L839" i="15"/>
  <c r="O839" i="15" s="1"/>
  <c r="T839" i="15" s="1"/>
  <c r="H839" i="15"/>
  <c r="K839" i="15" s="1"/>
  <c r="D839" i="15"/>
  <c r="G839" i="15" s="1"/>
  <c r="L838" i="15"/>
  <c r="O838" i="15" s="1"/>
  <c r="H838" i="15"/>
  <c r="K838" i="15" s="1"/>
  <c r="D838" i="15"/>
  <c r="G838" i="15" s="1"/>
  <c r="O837" i="15"/>
  <c r="K837" i="15"/>
  <c r="G837" i="15"/>
  <c r="O835" i="15"/>
  <c r="K835" i="15"/>
  <c r="G835" i="15"/>
  <c r="O834" i="15"/>
  <c r="K834" i="15"/>
  <c r="G834" i="15"/>
  <c r="O833" i="15"/>
  <c r="T833" i="15" s="1"/>
  <c r="K833" i="15"/>
  <c r="G833" i="15"/>
  <c r="L830" i="15"/>
  <c r="H830" i="15"/>
  <c r="D830" i="15"/>
  <c r="L829" i="15"/>
  <c r="O829" i="15" s="1"/>
  <c r="H829" i="15"/>
  <c r="K829" i="15" s="1"/>
  <c r="D829" i="15"/>
  <c r="G829" i="15" s="1"/>
  <c r="L828" i="15"/>
  <c r="O828" i="15" s="1"/>
  <c r="H828" i="15"/>
  <c r="K828" i="15" s="1"/>
  <c r="D828" i="15"/>
  <c r="G828" i="15" s="1"/>
  <c r="L827" i="15"/>
  <c r="O827" i="15" s="1"/>
  <c r="H827" i="15"/>
  <c r="K827" i="15" s="1"/>
  <c r="D827" i="15"/>
  <c r="G827" i="15" s="1"/>
  <c r="L826" i="15"/>
  <c r="O826" i="15" s="1"/>
  <c r="H826" i="15"/>
  <c r="K826" i="15" s="1"/>
  <c r="D826" i="15"/>
  <c r="G826" i="15" s="1"/>
  <c r="O825" i="15"/>
  <c r="K825" i="15"/>
  <c r="G825" i="15"/>
  <c r="O823" i="15"/>
  <c r="K823" i="15"/>
  <c r="G823" i="15"/>
  <c r="O822" i="15"/>
  <c r="K822" i="15"/>
  <c r="G822" i="15"/>
  <c r="O821" i="15"/>
  <c r="K821" i="15"/>
  <c r="G821" i="15"/>
  <c r="L818" i="15"/>
  <c r="H818" i="15"/>
  <c r="D818" i="15"/>
  <c r="L817" i="15"/>
  <c r="O817" i="15" s="1"/>
  <c r="H817" i="15"/>
  <c r="K817" i="15" s="1"/>
  <c r="D817" i="15"/>
  <c r="G817" i="15" s="1"/>
  <c r="L816" i="15"/>
  <c r="O816" i="15" s="1"/>
  <c r="T816" i="15" s="1"/>
  <c r="H816" i="15"/>
  <c r="K816" i="15" s="1"/>
  <c r="D816" i="15"/>
  <c r="G816" i="15" s="1"/>
  <c r="L815" i="15"/>
  <c r="O815" i="15" s="1"/>
  <c r="H815" i="15"/>
  <c r="K815" i="15" s="1"/>
  <c r="D815" i="15"/>
  <c r="G815" i="15" s="1"/>
  <c r="L814" i="15"/>
  <c r="O814" i="15" s="1"/>
  <c r="H814" i="15"/>
  <c r="K814" i="15" s="1"/>
  <c r="D814" i="15"/>
  <c r="G814" i="15" s="1"/>
  <c r="O813" i="15"/>
  <c r="T813" i="15" s="1"/>
  <c r="K813" i="15"/>
  <c r="G813" i="15"/>
  <c r="O811" i="15"/>
  <c r="T811" i="15" s="1"/>
  <c r="K811" i="15"/>
  <c r="G811" i="15"/>
  <c r="O810" i="15"/>
  <c r="K810" i="15"/>
  <c r="G810" i="15"/>
  <c r="O809" i="15"/>
  <c r="K809" i="15"/>
  <c r="G809" i="15"/>
  <c r="L806" i="15"/>
  <c r="H806" i="15"/>
  <c r="D806" i="15"/>
  <c r="L805" i="15"/>
  <c r="O805" i="15" s="1"/>
  <c r="H805" i="15"/>
  <c r="K805" i="15" s="1"/>
  <c r="D805" i="15"/>
  <c r="G805" i="15" s="1"/>
  <c r="L804" i="15"/>
  <c r="O804" i="15" s="1"/>
  <c r="H804" i="15"/>
  <c r="K804" i="15" s="1"/>
  <c r="D804" i="15"/>
  <c r="G804" i="15" s="1"/>
  <c r="L803" i="15"/>
  <c r="O803" i="15" s="1"/>
  <c r="H803" i="15"/>
  <c r="K803" i="15" s="1"/>
  <c r="D803" i="15"/>
  <c r="G803" i="15" s="1"/>
  <c r="L802" i="15"/>
  <c r="O802" i="15" s="1"/>
  <c r="H802" i="15"/>
  <c r="K802" i="15" s="1"/>
  <c r="D802" i="15"/>
  <c r="G802" i="15" s="1"/>
  <c r="O801" i="15"/>
  <c r="K801" i="15"/>
  <c r="G801" i="15"/>
  <c r="O799" i="15"/>
  <c r="K799" i="15"/>
  <c r="G799" i="15"/>
  <c r="O798" i="15"/>
  <c r="K798" i="15"/>
  <c r="G798" i="15"/>
  <c r="O797" i="15"/>
  <c r="K797" i="15"/>
  <c r="G797" i="15"/>
  <c r="L794" i="15"/>
  <c r="H794" i="15"/>
  <c r="D794" i="15"/>
  <c r="O793" i="15"/>
  <c r="K793" i="15"/>
  <c r="G793" i="15"/>
  <c r="L792" i="15"/>
  <c r="O792" i="15" s="1"/>
  <c r="H792" i="15"/>
  <c r="K792" i="15" s="1"/>
  <c r="D792" i="15"/>
  <c r="G792" i="15" s="1"/>
  <c r="L791" i="15"/>
  <c r="O791" i="15" s="1"/>
  <c r="H791" i="15"/>
  <c r="K791" i="15" s="1"/>
  <c r="D791" i="15"/>
  <c r="G791" i="15" s="1"/>
  <c r="L790" i="15"/>
  <c r="O790" i="15" s="1"/>
  <c r="H790" i="15"/>
  <c r="K790" i="15" s="1"/>
  <c r="D790" i="15"/>
  <c r="G790" i="15" s="1"/>
  <c r="L789" i="15"/>
  <c r="O789" i="15" s="1"/>
  <c r="H789" i="15"/>
  <c r="K789" i="15" s="1"/>
  <c r="D789" i="15"/>
  <c r="G789" i="15" s="1"/>
  <c r="O788" i="15"/>
  <c r="K788" i="15"/>
  <c r="G788" i="15"/>
  <c r="O786" i="15"/>
  <c r="T786" i="15" s="1"/>
  <c r="K786" i="15"/>
  <c r="G786" i="15"/>
  <c r="O785" i="15"/>
  <c r="K785" i="15"/>
  <c r="G785" i="15"/>
  <c r="L782" i="15"/>
  <c r="H782" i="15"/>
  <c r="D782" i="15"/>
  <c r="L780" i="15"/>
  <c r="O780" i="15" s="1"/>
  <c r="H780" i="15"/>
  <c r="K780" i="15" s="1"/>
  <c r="D780" i="15"/>
  <c r="G780" i="15" s="1"/>
  <c r="L779" i="15"/>
  <c r="O779" i="15" s="1"/>
  <c r="T779" i="15" s="1"/>
  <c r="H779" i="15"/>
  <c r="K779" i="15" s="1"/>
  <c r="D779" i="15"/>
  <c r="G779" i="15" s="1"/>
  <c r="L778" i="15"/>
  <c r="O778" i="15" s="1"/>
  <c r="H778" i="15"/>
  <c r="K778" i="15" s="1"/>
  <c r="D778" i="15"/>
  <c r="G778" i="15" s="1"/>
  <c r="L777" i="15"/>
  <c r="O777" i="15" s="1"/>
  <c r="H777" i="15"/>
  <c r="K777" i="15" s="1"/>
  <c r="D777" i="15"/>
  <c r="G777" i="15" s="1"/>
  <c r="O776" i="15"/>
  <c r="K776" i="15"/>
  <c r="G776" i="15"/>
  <c r="O774" i="15"/>
  <c r="K774" i="15"/>
  <c r="G774" i="15"/>
  <c r="O773" i="15"/>
  <c r="T773" i="15" s="1"/>
  <c r="K773" i="15"/>
  <c r="G773" i="15"/>
  <c r="O772" i="15"/>
  <c r="K772" i="15"/>
  <c r="G772" i="15"/>
  <c r="L769" i="15"/>
  <c r="H769" i="15"/>
  <c r="D769" i="15"/>
  <c r="L767" i="15"/>
  <c r="O767" i="15" s="1"/>
  <c r="H767" i="15"/>
  <c r="K767" i="15" s="1"/>
  <c r="D767" i="15"/>
  <c r="G767" i="15" s="1"/>
  <c r="L766" i="15"/>
  <c r="O766" i="15" s="1"/>
  <c r="H766" i="15"/>
  <c r="K766" i="15" s="1"/>
  <c r="D766" i="15"/>
  <c r="G766" i="15" s="1"/>
  <c r="L765" i="15"/>
  <c r="O765" i="15" s="1"/>
  <c r="H765" i="15"/>
  <c r="K765" i="15" s="1"/>
  <c r="D765" i="15"/>
  <c r="G765" i="15" s="1"/>
  <c r="L764" i="15"/>
  <c r="O764" i="15" s="1"/>
  <c r="H764" i="15"/>
  <c r="K764" i="15" s="1"/>
  <c r="D764" i="15"/>
  <c r="G764" i="15" s="1"/>
  <c r="O763" i="15"/>
  <c r="K763" i="15"/>
  <c r="G763" i="15"/>
  <c r="O761" i="15"/>
  <c r="T761" i="15" s="1"/>
  <c r="K761" i="15"/>
  <c r="G761" i="15"/>
  <c r="O760" i="15"/>
  <c r="K760" i="15"/>
  <c r="G760" i="15"/>
  <c r="O759" i="15"/>
  <c r="K759" i="15"/>
  <c r="G759" i="15"/>
  <c r="L756" i="15"/>
  <c r="H756" i="15"/>
  <c r="D756" i="15"/>
  <c r="L755" i="15"/>
  <c r="O755" i="15" s="1"/>
  <c r="H755" i="15"/>
  <c r="K755" i="15" s="1"/>
  <c r="D755" i="15"/>
  <c r="G755" i="15" s="1"/>
  <c r="L754" i="15"/>
  <c r="O754" i="15" s="1"/>
  <c r="H754" i="15"/>
  <c r="K754" i="15" s="1"/>
  <c r="D754" i="15"/>
  <c r="G754" i="15" s="1"/>
  <c r="L753" i="15"/>
  <c r="O753" i="15" s="1"/>
  <c r="H753" i="15"/>
  <c r="K753" i="15" s="1"/>
  <c r="D753" i="15"/>
  <c r="G753" i="15" s="1"/>
  <c r="L752" i="15"/>
  <c r="O752" i="15" s="1"/>
  <c r="H752" i="15"/>
  <c r="K752" i="15" s="1"/>
  <c r="D752" i="15"/>
  <c r="G752" i="15" s="1"/>
  <c r="O751" i="15"/>
  <c r="K751" i="15"/>
  <c r="G751" i="15"/>
  <c r="O749" i="15"/>
  <c r="K749" i="15"/>
  <c r="G749" i="15"/>
  <c r="O748" i="15"/>
  <c r="K748" i="15"/>
  <c r="G748" i="15"/>
  <c r="O747" i="15"/>
  <c r="T747" i="15" s="1"/>
  <c r="K747" i="15"/>
  <c r="G747" i="15"/>
  <c r="L744" i="15"/>
  <c r="H744" i="15"/>
  <c r="D744" i="15"/>
  <c r="L743" i="15"/>
  <c r="O743" i="15" s="1"/>
  <c r="H743" i="15"/>
  <c r="K743" i="15" s="1"/>
  <c r="D743" i="15"/>
  <c r="G743" i="15" s="1"/>
  <c r="L742" i="15"/>
  <c r="O742" i="15" s="1"/>
  <c r="H742" i="15"/>
  <c r="K742" i="15" s="1"/>
  <c r="D742" i="15"/>
  <c r="G742" i="15" s="1"/>
  <c r="L741" i="15"/>
  <c r="O741" i="15" s="1"/>
  <c r="H741" i="15"/>
  <c r="K741" i="15" s="1"/>
  <c r="D741" i="15"/>
  <c r="G741" i="15" s="1"/>
  <c r="L740" i="15"/>
  <c r="O740" i="15" s="1"/>
  <c r="H740" i="15"/>
  <c r="K740" i="15" s="1"/>
  <c r="D740" i="15"/>
  <c r="G740" i="15" s="1"/>
  <c r="O739" i="15"/>
  <c r="K739" i="15"/>
  <c r="G739" i="15"/>
  <c r="O737" i="15"/>
  <c r="K737" i="15"/>
  <c r="G737" i="15"/>
  <c r="O736" i="15"/>
  <c r="K736" i="15"/>
  <c r="G736" i="15"/>
  <c r="O735" i="15"/>
  <c r="K735" i="15"/>
  <c r="G735" i="15"/>
  <c r="L732" i="15"/>
  <c r="H732" i="15"/>
  <c r="D732" i="15"/>
  <c r="L731" i="15"/>
  <c r="O731" i="15" s="1"/>
  <c r="H731" i="15"/>
  <c r="K731" i="15" s="1"/>
  <c r="D731" i="15"/>
  <c r="G731" i="15" s="1"/>
  <c r="L730" i="15"/>
  <c r="O730" i="15" s="1"/>
  <c r="H730" i="15"/>
  <c r="K730" i="15" s="1"/>
  <c r="D730" i="15"/>
  <c r="G730" i="15" s="1"/>
  <c r="L729" i="15"/>
  <c r="O729" i="15" s="1"/>
  <c r="H729" i="15"/>
  <c r="K729" i="15" s="1"/>
  <c r="D729" i="15"/>
  <c r="G729" i="15" s="1"/>
  <c r="L728" i="15"/>
  <c r="O728" i="15" s="1"/>
  <c r="H728" i="15"/>
  <c r="K728" i="15" s="1"/>
  <c r="D728" i="15"/>
  <c r="G728" i="15" s="1"/>
  <c r="O727" i="15"/>
  <c r="K727" i="15"/>
  <c r="G727" i="15"/>
  <c r="O725" i="15"/>
  <c r="K725" i="15"/>
  <c r="G725" i="15"/>
  <c r="O724" i="15"/>
  <c r="K724" i="15"/>
  <c r="G724" i="15"/>
  <c r="O723" i="15"/>
  <c r="K723" i="15"/>
  <c r="G723" i="15"/>
  <c r="L720" i="15"/>
  <c r="H720" i="15"/>
  <c r="D720" i="15"/>
  <c r="L719" i="15"/>
  <c r="O719" i="15" s="1"/>
  <c r="H719" i="15"/>
  <c r="K719" i="15" s="1"/>
  <c r="D719" i="15"/>
  <c r="G719" i="15" s="1"/>
  <c r="L718" i="15"/>
  <c r="O718" i="15" s="1"/>
  <c r="H718" i="15"/>
  <c r="K718" i="15" s="1"/>
  <c r="D718" i="15"/>
  <c r="G718" i="15" s="1"/>
  <c r="L717" i="15"/>
  <c r="O717" i="15" s="1"/>
  <c r="H717" i="15"/>
  <c r="K717" i="15" s="1"/>
  <c r="D717" i="15"/>
  <c r="G717" i="15" s="1"/>
  <c r="L716" i="15"/>
  <c r="O716" i="15" s="1"/>
  <c r="H716" i="15"/>
  <c r="K716" i="15" s="1"/>
  <c r="D716" i="15"/>
  <c r="G716" i="15" s="1"/>
  <c r="O715" i="15"/>
  <c r="K715" i="15"/>
  <c r="G715" i="15"/>
  <c r="O713" i="15"/>
  <c r="K713" i="15"/>
  <c r="G713" i="15"/>
  <c r="O712" i="15"/>
  <c r="T712" i="15" s="1"/>
  <c r="K712" i="15"/>
  <c r="G712" i="15"/>
  <c r="O711" i="15"/>
  <c r="K711" i="15"/>
  <c r="G711" i="15"/>
  <c r="L708" i="15"/>
  <c r="H708" i="15"/>
  <c r="D708" i="15"/>
  <c r="L707" i="15"/>
  <c r="O707" i="15" s="1"/>
  <c r="H707" i="15"/>
  <c r="K707" i="15" s="1"/>
  <c r="D707" i="15"/>
  <c r="G707" i="15" s="1"/>
  <c r="L706" i="15"/>
  <c r="O706" i="15" s="1"/>
  <c r="H706" i="15"/>
  <c r="K706" i="15" s="1"/>
  <c r="D706" i="15"/>
  <c r="G706" i="15" s="1"/>
  <c r="L705" i="15"/>
  <c r="O705" i="15" s="1"/>
  <c r="H705" i="15"/>
  <c r="K705" i="15" s="1"/>
  <c r="D705" i="15"/>
  <c r="G705" i="15" s="1"/>
  <c r="L704" i="15"/>
  <c r="O704" i="15" s="1"/>
  <c r="T704" i="15" s="1"/>
  <c r="H704" i="15"/>
  <c r="K704" i="15" s="1"/>
  <c r="D704" i="15"/>
  <c r="G704" i="15" s="1"/>
  <c r="O703" i="15"/>
  <c r="K703" i="15"/>
  <c r="G703" i="15"/>
  <c r="O701" i="15"/>
  <c r="T701" i="15" s="1"/>
  <c r="K701" i="15"/>
  <c r="G701" i="15"/>
  <c r="O700" i="15"/>
  <c r="K700" i="15"/>
  <c r="G700" i="15"/>
  <c r="O699" i="15"/>
  <c r="K699" i="15"/>
  <c r="G699" i="15"/>
  <c r="L696" i="15"/>
  <c r="H696" i="15"/>
  <c r="D696" i="15"/>
  <c r="L695" i="15"/>
  <c r="O695" i="15" s="1"/>
  <c r="H695" i="15"/>
  <c r="K695" i="15" s="1"/>
  <c r="D695" i="15"/>
  <c r="G695" i="15" s="1"/>
  <c r="L694" i="15"/>
  <c r="O694" i="15" s="1"/>
  <c r="H694" i="15"/>
  <c r="K694" i="15" s="1"/>
  <c r="D694" i="15"/>
  <c r="G694" i="15" s="1"/>
  <c r="L693" i="15"/>
  <c r="O693" i="15" s="1"/>
  <c r="H693" i="15"/>
  <c r="K693" i="15" s="1"/>
  <c r="D693" i="15"/>
  <c r="G693" i="15" s="1"/>
  <c r="L692" i="15"/>
  <c r="O692" i="15" s="1"/>
  <c r="H692" i="15"/>
  <c r="K692" i="15" s="1"/>
  <c r="D692" i="15"/>
  <c r="G692" i="15" s="1"/>
  <c r="L691" i="15"/>
  <c r="O691" i="15" s="1"/>
  <c r="H691" i="15"/>
  <c r="K691" i="15" s="1"/>
  <c r="D691" i="15"/>
  <c r="G691" i="15" s="1"/>
  <c r="O690" i="15"/>
  <c r="T690" i="15" s="1"/>
  <c r="K690" i="15"/>
  <c r="G690" i="15"/>
  <c r="O688" i="15"/>
  <c r="K688" i="15"/>
  <c r="G688" i="15"/>
  <c r="O687" i="15"/>
  <c r="T687" i="15" s="1"/>
  <c r="K687" i="15"/>
  <c r="G687" i="15"/>
  <c r="O686" i="15"/>
  <c r="K686" i="15"/>
  <c r="G686" i="15"/>
  <c r="L683" i="15"/>
  <c r="H683" i="15"/>
  <c r="D683" i="15"/>
  <c r="L682" i="15"/>
  <c r="O682" i="15" s="1"/>
  <c r="H682" i="15"/>
  <c r="K682" i="15" s="1"/>
  <c r="D682" i="15"/>
  <c r="G682" i="15" s="1"/>
  <c r="L681" i="15"/>
  <c r="O681" i="15" s="1"/>
  <c r="H681" i="15"/>
  <c r="K681" i="15" s="1"/>
  <c r="D681" i="15"/>
  <c r="G681" i="15" s="1"/>
  <c r="L680" i="15"/>
  <c r="O680" i="15" s="1"/>
  <c r="H680" i="15"/>
  <c r="K680" i="15" s="1"/>
  <c r="D680" i="15"/>
  <c r="G680" i="15" s="1"/>
  <c r="L679" i="15"/>
  <c r="O679" i="15" s="1"/>
  <c r="H679" i="15"/>
  <c r="K679" i="15" s="1"/>
  <c r="D679" i="15"/>
  <c r="G679" i="15" s="1"/>
  <c r="O678" i="15"/>
  <c r="K678" i="15"/>
  <c r="G678" i="15"/>
  <c r="O676" i="15"/>
  <c r="K676" i="15"/>
  <c r="G676" i="15"/>
  <c r="O675" i="15"/>
  <c r="K675" i="15"/>
  <c r="G675" i="15"/>
  <c r="O674" i="15"/>
  <c r="K674" i="15"/>
  <c r="G674" i="15"/>
  <c r="L671" i="15"/>
  <c r="H671" i="15"/>
  <c r="D671" i="15"/>
  <c r="L670" i="15"/>
  <c r="O670" i="15" s="1"/>
  <c r="H670" i="15"/>
  <c r="K670" i="15" s="1"/>
  <c r="D670" i="15"/>
  <c r="G670" i="15" s="1"/>
  <c r="L669" i="15"/>
  <c r="O669" i="15" s="1"/>
  <c r="H669" i="15"/>
  <c r="K669" i="15" s="1"/>
  <c r="D669" i="15"/>
  <c r="G669" i="15" s="1"/>
  <c r="L668" i="15"/>
  <c r="O668" i="15" s="1"/>
  <c r="H668" i="15"/>
  <c r="K668" i="15" s="1"/>
  <c r="D668" i="15"/>
  <c r="G668" i="15" s="1"/>
  <c r="L667" i="15"/>
  <c r="O667" i="15" s="1"/>
  <c r="H667" i="15"/>
  <c r="K667" i="15" s="1"/>
  <c r="D667" i="15"/>
  <c r="G667" i="15" s="1"/>
  <c r="O666" i="15"/>
  <c r="T666" i="15" s="1"/>
  <c r="K666" i="15"/>
  <c r="G666" i="15"/>
  <c r="O664" i="15"/>
  <c r="K664" i="15"/>
  <c r="G664" i="15"/>
  <c r="O663" i="15"/>
  <c r="K663" i="15"/>
  <c r="G663" i="15"/>
  <c r="O662" i="15"/>
  <c r="K662" i="15"/>
  <c r="G662" i="15"/>
  <c r="L659" i="15"/>
  <c r="H659" i="15"/>
  <c r="D659" i="15"/>
  <c r="L657" i="15"/>
  <c r="O657" i="15" s="1"/>
  <c r="H657" i="15"/>
  <c r="K657" i="15" s="1"/>
  <c r="D657" i="15"/>
  <c r="G657" i="15" s="1"/>
  <c r="L656" i="15"/>
  <c r="O656" i="15" s="1"/>
  <c r="H656" i="15"/>
  <c r="K656" i="15" s="1"/>
  <c r="D656" i="15"/>
  <c r="G656" i="15" s="1"/>
  <c r="L655" i="15"/>
  <c r="O655" i="15" s="1"/>
  <c r="H655" i="15"/>
  <c r="K655" i="15" s="1"/>
  <c r="D655" i="15"/>
  <c r="G655" i="15" s="1"/>
  <c r="L654" i="15"/>
  <c r="O654" i="15" s="1"/>
  <c r="H654" i="15"/>
  <c r="K654" i="15" s="1"/>
  <c r="D654" i="15"/>
  <c r="G654" i="15" s="1"/>
  <c r="O653" i="15"/>
  <c r="K653" i="15"/>
  <c r="G653" i="15"/>
  <c r="O651" i="15"/>
  <c r="K651" i="15"/>
  <c r="G651" i="15"/>
  <c r="O650" i="15"/>
  <c r="K650" i="15"/>
  <c r="G650" i="15"/>
  <c r="O649" i="15"/>
  <c r="K649" i="15"/>
  <c r="G649" i="15"/>
  <c r="L646" i="15"/>
  <c r="H646" i="15"/>
  <c r="D646" i="15"/>
  <c r="L644" i="15"/>
  <c r="O644" i="15" s="1"/>
  <c r="H644" i="15"/>
  <c r="K644" i="15" s="1"/>
  <c r="D644" i="15"/>
  <c r="G644" i="15" s="1"/>
  <c r="L643" i="15"/>
  <c r="O643" i="15" s="1"/>
  <c r="H643" i="15"/>
  <c r="K643" i="15" s="1"/>
  <c r="D643" i="15"/>
  <c r="G643" i="15" s="1"/>
  <c r="L641" i="15"/>
  <c r="L642" i="15" s="1"/>
  <c r="O642" i="15" s="1"/>
  <c r="H641" i="15"/>
  <c r="D641" i="15"/>
  <c r="D642" i="15" s="1"/>
  <c r="G642" i="15" s="1"/>
  <c r="L640" i="15"/>
  <c r="O640" i="15" s="1"/>
  <c r="H640" i="15"/>
  <c r="D640" i="15"/>
  <c r="O638" i="15"/>
  <c r="K638" i="15"/>
  <c r="G638" i="15"/>
  <c r="O637" i="15"/>
  <c r="K637" i="15"/>
  <c r="G637" i="15"/>
  <c r="O636" i="15"/>
  <c r="K636" i="15"/>
  <c r="G636" i="15"/>
  <c r="L633" i="15"/>
  <c r="H633" i="15"/>
  <c r="D633" i="15"/>
  <c r="L631" i="15"/>
  <c r="O631" i="15" s="1"/>
  <c r="T631" i="15" s="1"/>
  <c r="H631" i="15"/>
  <c r="K631" i="15" s="1"/>
  <c r="D631" i="15"/>
  <c r="G631" i="15" s="1"/>
  <c r="L630" i="15"/>
  <c r="O630" i="15" s="1"/>
  <c r="H630" i="15"/>
  <c r="K630" i="15" s="1"/>
  <c r="D630" i="15"/>
  <c r="G630" i="15" s="1"/>
  <c r="L629" i="15"/>
  <c r="O629" i="15" s="1"/>
  <c r="H629" i="15"/>
  <c r="K629" i="15" s="1"/>
  <c r="D629" i="15"/>
  <c r="G629" i="15" s="1"/>
  <c r="L628" i="15"/>
  <c r="O628" i="15" s="1"/>
  <c r="H628" i="15"/>
  <c r="K628" i="15" s="1"/>
  <c r="D628" i="15"/>
  <c r="G628" i="15" s="1"/>
  <c r="O627" i="15"/>
  <c r="K627" i="15"/>
  <c r="G627" i="15"/>
  <c r="L626" i="15"/>
  <c r="L632" i="15" s="1"/>
  <c r="O632" i="15" s="1"/>
  <c r="H626" i="15"/>
  <c r="K626" i="15" s="1"/>
  <c r="D626" i="15"/>
  <c r="D632" i="15" s="1"/>
  <c r="G632" i="15" s="1"/>
  <c r="O624" i="15"/>
  <c r="T624" i="15" s="1"/>
  <c r="K624" i="15"/>
  <c r="G624" i="15"/>
  <c r="O623" i="15"/>
  <c r="K623" i="15"/>
  <c r="G623" i="15"/>
  <c r="O622" i="15"/>
  <c r="K622" i="15"/>
  <c r="G622" i="15"/>
  <c r="L619" i="15"/>
  <c r="H619" i="15"/>
  <c r="D619" i="15"/>
  <c r="O616" i="15"/>
  <c r="K616" i="15"/>
  <c r="G616" i="15"/>
  <c r="L615" i="15"/>
  <c r="L617" i="15" s="1"/>
  <c r="O617" i="15" s="1"/>
  <c r="H615" i="15"/>
  <c r="D615" i="15"/>
  <c r="D617" i="15" s="1"/>
  <c r="G617" i="15" s="1"/>
  <c r="L612" i="15"/>
  <c r="H612" i="15"/>
  <c r="D612" i="15"/>
  <c r="O610" i="15"/>
  <c r="K610" i="15"/>
  <c r="G610" i="15"/>
  <c r="L609" i="15"/>
  <c r="L611" i="15" s="1"/>
  <c r="O611" i="15" s="1"/>
  <c r="H609" i="15"/>
  <c r="K609" i="15" s="1"/>
  <c r="D609" i="15"/>
  <c r="G609" i="15" s="1"/>
  <c r="L606" i="15"/>
  <c r="H606" i="15"/>
  <c r="D606" i="15"/>
  <c r="O604" i="15"/>
  <c r="T604" i="15" s="1"/>
  <c r="K604" i="15"/>
  <c r="G604" i="15"/>
  <c r="L603" i="15"/>
  <c r="L605" i="15" s="1"/>
  <c r="O605" i="15" s="1"/>
  <c r="T605" i="15" s="1"/>
  <c r="H603" i="15"/>
  <c r="H605" i="15" s="1"/>
  <c r="K605" i="15" s="1"/>
  <c r="D603" i="15"/>
  <c r="D605" i="15" s="1"/>
  <c r="G605" i="15" s="1"/>
  <c r="L600" i="15"/>
  <c r="H600" i="15"/>
  <c r="D600" i="15"/>
  <c r="O598" i="15"/>
  <c r="T598" i="15" s="1"/>
  <c r="K598" i="15"/>
  <c r="G598" i="15"/>
  <c r="L597" i="15"/>
  <c r="O597" i="15" s="1"/>
  <c r="H597" i="15"/>
  <c r="K597" i="15" s="1"/>
  <c r="D597" i="15"/>
  <c r="L594" i="15"/>
  <c r="H594" i="15"/>
  <c r="D594" i="15"/>
  <c r="O592" i="15"/>
  <c r="K592" i="15"/>
  <c r="G592" i="15"/>
  <c r="L591" i="15"/>
  <c r="O591" i="15" s="1"/>
  <c r="H591" i="15"/>
  <c r="K591" i="15" s="1"/>
  <c r="D591" i="15"/>
  <c r="D593" i="15" s="1"/>
  <c r="G593" i="15" s="1"/>
  <c r="L588" i="15"/>
  <c r="H588" i="15"/>
  <c r="D588" i="15"/>
  <c r="O586" i="15"/>
  <c r="K586" i="15"/>
  <c r="G586" i="15"/>
  <c r="L585" i="15"/>
  <c r="H585" i="15"/>
  <c r="K585" i="15" s="1"/>
  <c r="D585" i="15"/>
  <c r="G585" i="15" s="1"/>
  <c r="L582" i="15"/>
  <c r="H582" i="15"/>
  <c r="D582" i="15"/>
  <c r="L579" i="15"/>
  <c r="H579" i="15"/>
  <c r="H581" i="15" s="1"/>
  <c r="K581" i="15" s="1"/>
  <c r="D579" i="15"/>
  <c r="D581" i="15" s="1"/>
  <c r="G581" i="15" s="1"/>
  <c r="L576" i="15"/>
  <c r="H576" i="15"/>
  <c r="D576" i="15"/>
  <c r="L573" i="15"/>
  <c r="L574" i="15" s="1"/>
  <c r="O574" i="15" s="1"/>
  <c r="H573" i="15"/>
  <c r="H575" i="15" s="1"/>
  <c r="K575" i="15" s="1"/>
  <c r="D573" i="15"/>
  <c r="D575" i="15" s="1"/>
  <c r="G575" i="15" s="1"/>
  <c r="L570" i="15"/>
  <c r="H570" i="15"/>
  <c r="D570" i="15"/>
  <c r="O568" i="15"/>
  <c r="T568" i="15" s="1"/>
  <c r="K568" i="15"/>
  <c r="G568" i="15"/>
  <c r="L567" i="15"/>
  <c r="O567" i="15" s="1"/>
  <c r="H567" i="15"/>
  <c r="K567" i="15" s="1"/>
  <c r="D567" i="15"/>
  <c r="G567" i="15" s="1"/>
  <c r="L566" i="15"/>
  <c r="O566" i="15" s="1"/>
  <c r="H566" i="15"/>
  <c r="K566" i="15" s="1"/>
  <c r="D566" i="15"/>
  <c r="G566" i="15" s="1"/>
  <c r="L565" i="15"/>
  <c r="O565" i="15" s="1"/>
  <c r="H565" i="15"/>
  <c r="K565" i="15" s="1"/>
  <c r="D565" i="15"/>
  <c r="G565" i="15" s="1"/>
  <c r="L564" i="15"/>
  <c r="O564" i="15" s="1"/>
  <c r="H564" i="15"/>
  <c r="K564" i="15" s="1"/>
  <c r="D564" i="15"/>
  <c r="G564" i="15" s="1"/>
  <c r="O562" i="15"/>
  <c r="K562" i="15"/>
  <c r="G562" i="15"/>
  <c r="O561" i="15"/>
  <c r="T561" i="15" s="1"/>
  <c r="K561" i="15"/>
  <c r="G561" i="15"/>
  <c r="O560" i="15"/>
  <c r="K560" i="15"/>
  <c r="G560" i="15"/>
  <c r="O559" i="15"/>
  <c r="K559" i="15"/>
  <c r="G559" i="15"/>
  <c r="L556" i="15"/>
  <c r="H556" i="15"/>
  <c r="D556" i="15"/>
  <c r="O555" i="15"/>
  <c r="K555" i="15"/>
  <c r="G555" i="15"/>
  <c r="L554" i="15"/>
  <c r="O554" i="15" s="1"/>
  <c r="H554" i="15"/>
  <c r="K554" i="15" s="1"/>
  <c r="D554" i="15"/>
  <c r="G554" i="15" s="1"/>
  <c r="L553" i="15"/>
  <c r="O553" i="15" s="1"/>
  <c r="H553" i="15"/>
  <c r="K553" i="15" s="1"/>
  <c r="D553" i="15"/>
  <c r="G553" i="15" s="1"/>
  <c r="L552" i="15"/>
  <c r="O552" i="15" s="1"/>
  <c r="H552" i="15"/>
  <c r="K552" i="15" s="1"/>
  <c r="D552" i="15"/>
  <c r="G552" i="15" s="1"/>
  <c r="L551" i="15"/>
  <c r="O551" i="15" s="1"/>
  <c r="H551" i="15"/>
  <c r="K551" i="15" s="1"/>
  <c r="D551" i="15"/>
  <c r="G551" i="15" s="1"/>
  <c r="O549" i="15"/>
  <c r="K549" i="15"/>
  <c r="G549" i="15"/>
  <c r="O548" i="15"/>
  <c r="K548" i="15"/>
  <c r="G548" i="15"/>
  <c r="O547" i="15"/>
  <c r="T547" i="15" s="1"/>
  <c r="K547" i="15"/>
  <c r="G547" i="15"/>
  <c r="O546" i="15"/>
  <c r="T546" i="15" s="1"/>
  <c r="K546" i="15"/>
  <c r="G546" i="15"/>
  <c r="L543" i="15"/>
  <c r="H543" i="15"/>
  <c r="D543" i="15"/>
  <c r="O542" i="15"/>
  <c r="K542" i="15"/>
  <c r="G542" i="15"/>
  <c r="L541" i="15"/>
  <c r="O541" i="15" s="1"/>
  <c r="H541" i="15"/>
  <c r="K541" i="15" s="1"/>
  <c r="D541" i="15"/>
  <c r="G541" i="15" s="1"/>
  <c r="L540" i="15"/>
  <c r="O540" i="15" s="1"/>
  <c r="H540" i="15"/>
  <c r="K540" i="15" s="1"/>
  <c r="D540" i="15"/>
  <c r="G540" i="15" s="1"/>
  <c r="L539" i="15"/>
  <c r="O539" i="15" s="1"/>
  <c r="H539" i="15"/>
  <c r="K539" i="15" s="1"/>
  <c r="D539" i="15"/>
  <c r="G539" i="15" s="1"/>
  <c r="L538" i="15"/>
  <c r="O538" i="15" s="1"/>
  <c r="H538" i="15"/>
  <c r="K538" i="15" s="1"/>
  <c r="D538" i="15"/>
  <c r="G538" i="15" s="1"/>
  <c r="O536" i="15"/>
  <c r="K536" i="15"/>
  <c r="G536" i="15"/>
  <c r="O535" i="15"/>
  <c r="T535" i="15" s="1"/>
  <c r="K535" i="15"/>
  <c r="G535" i="15"/>
  <c r="O534" i="15"/>
  <c r="K534" i="15"/>
  <c r="G534" i="15"/>
  <c r="O533" i="15"/>
  <c r="T533" i="15" s="1"/>
  <c r="K533" i="15"/>
  <c r="G533" i="15"/>
  <c r="L530" i="15"/>
  <c r="H530" i="15"/>
  <c r="D530" i="15"/>
  <c r="O529" i="15"/>
  <c r="K529" i="15"/>
  <c r="G529" i="15"/>
  <c r="L528" i="15"/>
  <c r="O528" i="15" s="1"/>
  <c r="H528" i="15"/>
  <c r="K528" i="15" s="1"/>
  <c r="D528" i="15"/>
  <c r="G528" i="15" s="1"/>
  <c r="L525" i="15"/>
  <c r="O525" i="15" s="1"/>
  <c r="H525" i="15"/>
  <c r="H527" i="15" s="1"/>
  <c r="K527" i="15" s="1"/>
  <c r="D525" i="15"/>
  <c r="G525" i="15" s="1"/>
  <c r="O523" i="15"/>
  <c r="K523" i="15"/>
  <c r="G523" i="15"/>
  <c r="O522" i="15"/>
  <c r="K522" i="15"/>
  <c r="G522" i="15"/>
  <c r="O521" i="15"/>
  <c r="K521" i="15"/>
  <c r="G521" i="15"/>
  <c r="O520" i="15"/>
  <c r="K520" i="15"/>
  <c r="G520" i="15"/>
  <c r="L517" i="15"/>
  <c r="H517" i="15"/>
  <c r="D517" i="15"/>
  <c r="O516" i="15"/>
  <c r="K516" i="15"/>
  <c r="G516" i="15"/>
  <c r="L515" i="15"/>
  <c r="O515" i="15" s="1"/>
  <c r="H515" i="15"/>
  <c r="K515" i="15" s="1"/>
  <c r="D515" i="15"/>
  <c r="G515" i="15" s="1"/>
  <c r="L512" i="15"/>
  <c r="H512" i="15"/>
  <c r="K512" i="15" s="1"/>
  <c r="D512" i="15"/>
  <c r="O510" i="15"/>
  <c r="K510" i="15"/>
  <c r="G510" i="15"/>
  <c r="O509" i="15"/>
  <c r="K509" i="15"/>
  <c r="G509" i="15"/>
  <c r="O508" i="15"/>
  <c r="K508" i="15"/>
  <c r="G508" i="15"/>
  <c r="O507" i="15"/>
  <c r="K507" i="15"/>
  <c r="G507" i="15"/>
  <c r="L504" i="15"/>
  <c r="H504" i="15"/>
  <c r="D504" i="15"/>
  <c r="O503" i="15"/>
  <c r="T503" i="15" s="1"/>
  <c r="K503" i="15"/>
  <c r="G503" i="15"/>
  <c r="O502" i="15"/>
  <c r="T502" i="15" s="1"/>
  <c r="K502" i="15"/>
  <c r="G502" i="15"/>
  <c r="L501" i="15"/>
  <c r="O501" i="15" s="1"/>
  <c r="H501" i="15"/>
  <c r="K501" i="15" s="1"/>
  <c r="D501" i="15"/>
  <c r="G501" i="15" s="1"/>
  <c r="L500" i="15"/>
  <c r="O500" i="15" s="1"/>
  <c r="H500" i="15"/>
  <c r="K500" i="15" s="1"/>
  <c r="D500" i="15"/>
  <c r="G500" i="15" s="1"/>
  <c r="O499" i="15"/>
  <c r="K499" i="15"/>
  <c r="G499" i="15"/>
  <c r="O497" i="15"/>
  <c r="T497" i="15" s="1"/>
  <c r="K497" i="15"/>
  <c r="G497" i="15"/>
  <c r="O496" i="15"/>
  <c r="K496" i="15"/>
  <c r="G496" i="15"/>
  <c r="O495" i="15"/>
  <c r="K495" i="15"/>
  <c r="G495" i="15"/>
  <c r="O494" i="15"/>
  <c r="T494" i="15" s="1"/>
  <c r="K494" i="15"/>
  <c r="G494" i="15"/>
  <c r="L491" i="15"/>
  <c r="H491" i="15"/>
  <c r="D491" i="15"/>
  <c r="O490" i="15"/>
  <c r="K490" i="15"/>
  <c r="G490" i="15"/>
  <c r="O489" i="15"/>
  <c r="T489" i="15" s="1"/>
  <c r="K489" i="15"/>
  <c r="G489" i="15"/>
  <c r="O488" i="15"/>
  <c r="K488" i="15"/>
  <c r="G488" i="15"/>
  <c r="O487" i="15"/>
  <c r="T487" i="15" s="1"/>
  <c r="K487" i="15"/>
  <c r="G487" i="15"/>
  <c r="O485" i="15"/>
  <c r="K485" i="15"/>
  <c r="G485" i="15"/>
  <c r="O484" i="15"/>
  <c r="K484" i="15"/>
  <c r="G484" i="15"/>
  <c r="L481" i="15"/>
  <c r="H481" i="15"/>
  <c r="D481" i="15"/>
  <c r="O480" i="15"/>
  <c r="K480" i="15"/>
  <c r="G480" i="15"/>
  <c r="O479" i="15"/>
  <c r="K479" i="15"/>
  <c r="G479" i="15"/>
  <c r="O478" i="15"/>
  <c r="K478" i="15"/>
  <c r="G478" i="15"/>
  <c r="O477" i="15"/>
  <c r="K477" i="15"/>
  <c r="G477" i="15"/>
  <c r="O475" i="15"/>
  <c r="K475" i="15"/>
  <c r="G475" i="15"/>
  <c r="O474" i="15"/>
  <c r="K474" i="15"/>
  <c r="G474" i="15"/>
  <c r="L471" i="15"/>
  <c r="H471" i="15"/>
  <c r="D471" i="15"/>
  <c r="L469" i="15"/>
  <c r="O469" i="15" s="1"/>
  <c r="H469" i="15"/>
  <c r="K469" i="15" s="1"/>
  <c r="D469" i="15"/>
  <c r="G469" i="15" s="1"/>
  <c r="L467" i="15"/>
  <c r="H467" i="15"/>
  <c r="H468" i="15" s="1"/>
  <c r="K468" i="15" s="1"/>
  <c r="D467" i="15"/>
  <c r="D468" i="15" s="1"/>
  <c r="G468" i="15" s="1"/>
  <c r="O466" i="15"/>
  <c r="K466" i="15"/>
  <c r="G466" i="15"/>
  <c r="O464" i="15"/>
  <c r="K464" i="15"/>
  <c r="G464" i="15"/>
  <c r="O463" i="15"/>
  <c r="T463" i="15" s="1"/>
  <c r="K463" i="15"/>
  <c r="G463" i="15"/>
  <c r="L460" i="15"/>
  <c r="H460" i="15"/>
  <c r="D460" i="15"/>
  <c r="L459" i="15"/>
  <c r="O459" i="15" s="1"/>
  <c r="H459" i="15"/>
  <c r="K459" i="15" s="1"/>
  <c r="D459" i="15"/>
  <c r="G459" i="15" s="1"/>
  <c r="L457" i="15"/>
  <c r="L458" i="15" s="1"/>
  <c r="O458" i="15" s="1"/>
  <c r="H457" i="15"/>
  <c r="K457" i="15" s="1"/>
  <c r="D457" i="15"/>
  <c r="D458" i="15" s="1"/>
  <c r="G458" i="15" s="1"/>
  <c r="O456" i="15"/>
  <c r="K456" i="15"/>
  <c r="G456" i="15"/>
  <c r="O454" i="15"/>
  <c r="K454" i="15"/>
  <c r="G454" i="15"/>
  <c r="O453" i="15"/>
  <c r="T453" i="15" s="1"/>
  <c r="K453" i="15"/>
  <c r="G453" i="15"/>
  <c r="L450" i="15"/>
  <c r="H450" i="15"/>
  <c r="D450" i="15"/>
  <c r="L449" i="15"/>
  <c r="O449" i="15" s="1"/>
  <c r="H449" i="15"/>
  <c r="K449" i="15" s="1"/>
  <c r="D449" i="15"/>
  <c r="G449" i="15" s="1"/>
  <c r="L447" i="15"/>
  <c r="L448" i="15" s="1"/>
  <c r="O448" i="15" s="1"/>
  <c r="T448" i="15" s="1"/>
  <c r="H447" i="15"/>
  <c r="K447" i="15" s="1"/>
  <c r="D447" i="15"/>
  <c r="O446" i="15"/>
  <c r="K446" i="15"/>
  <c r="G446" i="15"/>
  <c r="O444" i="15"/>
  <c r="K444" i="15"/>
  <c r="G444" i="15"/>
  <c r="O443" i="15"/>
  <c r="K443" i="15"/>
  <c r="G443" i="15"/>
  <c r="L440" i="15"/>
  <c r="H440" i="15"/>
  <c r="D440" i="15"/>
  <c r="L439" i="15"/>
  <c r="O439" i="15" s="1"/>
  <c r="H439" i="15"/>
  <c r="K439" i="15" s="1"/>
  <c r="D439" i="15"/>
  <c r="G439" i="15" s="1"/>
  <c r="L437" i="15"/>
  <c r="H437" i="15"/>
  <c r="K437" i="15" s="1"/>
  <c r="D437" i="15"/>
  <c r="D438" i="15" s="1"/>
  <c r="G438" i="15" s="1"/>
  <c r="O436" i="15"/>
  <c r="K436" i="15"/>
  <c r="G436" i="15"/>
  <c r="O434" i="15"/>
  <c r="K434" i="15"/>
  <c r="G434" i="15"/>
  <c r="O433" i="15"/>
  <c r="K433" i="15"/>
  <c r="G433" i="15"/>
  <c r="L430" i="15"/>
  <c r="H430" i="15"/>
  <c r="D430" i="15"/>
  <c r="L429" i="15"/>
  <c r="O429" i="15" s="1"/>
  <c r="H429" i="15"/>
  <c r="K429" i="15" s="1"/>
  <c r="D429" i="15"/>
  <c r="G429" i="15" s="1"/>
  <c r="L427" i="15"/>
  <c r="L428" i="15" s="1"/>
  <c r="O428" i="15" s="1"/>
  <c r="H427" i="15"/>
  <c r="K427" i="15" s="1"/>
  <c r="D427" i="15"/>
  <c r="G427" i="15" s="1"/>
  <c r="O426" i="15"/>
  <c r="K426" i="15"/>
  <c r="G426" i="15"/>
  <c r="O424" i="15"/>
  <c r="T424" i="15" s="1"/>
  <c r="K424" i="15"/>
  <c r="G424" i="15"/>
  <c r="O423" i="15"/>
  <c r="K423" i="15"/>
  <c r="G423" i="15"/>
  <c r="L420" i="15"/>
  <c r="H420" i="15"/>
  <c r="D420" i="15"/>
  <c r="L418" i="15"/>
  <c r="O418" i="15" s="1"/>
  <c r="T418" i="15" s="1"/>
  <c r="H418" i="15"/>
  <c r="K418" i="15" s="1"/>
  <c r="D418" i="15"/>
  <c r="G418" i="15" s="1"/>
  <c r="L416" i="15"/>
  <c r="O416" i="15" s="1"/>
  <c r="H416" i="15"/>
  <c r="H417" i="15" s="1"/>
  <c r="K417" i="15" s="1"/>
  <c r="D416" i="15"/>
  <c r="D417" i="15" s="1"/>
  <c r="G417" i="15" s="1"/>
  <c r="O415" i="15"/>
  <c r="K415" i="15"/>
  <c r="G415" i="15"/>
  <c r="O413" i="15"/>
  <c r="T413" i="15" s="1"/>
  <c r="K413" i="15"/>
  <c r="G413" i="15"/>
  <c r="O412" i="15"/>
  <c r="K412" i="15"/>
  <c r="G412" i="15"/>
  <c r="L409" i="15"/>
  <c r="H409" i="15"/>
  <c r="D409" i="15"/>
  <c r="L408" i="15"/>
  <c r="O408" i="15" s="1"/>
  <c r="H408" i="15"/>
  <c r="K408" i="15" s="1"/>
  <c r="D408" i="15"/>
  <c r="G408" i="15" s="1"/>
  <c r="L406" i="15"/>
  <c r="H406" i="15"/>
  <c r="D406" i="15"/>
  <c r="G406" i="15" s="1"/>
  <c r="O405" i="15"/>
  <c r="K405" i="15"/>
  <c r="G405" i="15"/>
  <c r="O403" i="15"/>
  <c r="T403" i="15" s="1"/>
  <c r="K403" i="15"/>
  <c r="G403" i="15"/>
  <c r="O402" i="15"/>
  <c r="K402" i="15"/>
  <c r="G402" i="15"/>
  <c r="L399" i="15"/>
  <c r="H399" i="15"/>
  <c r="D399" i="15"/>
  <c r="L398" i="15"/>
  <c r="O398" i="15" s="1"/>
  <c r="H398" i="15"/>
  <c r="K398" i="15" s="1"/>
  <c r="D398" i="15"/>
  <c r="G398" i="15" s="1"/>
  <c r="L396" i="15"/>
  <c r="H396" i="15"/>
  <c r="D396" i="15"/>
  <c r="D397" i="15" s="1"/>
  <c r="G397" i="15" s="1"/>
  <c r="O395" i="15"/>
  <c r="K395" i="15"/>
  <c r="G395" i="15"/>
  <c r="O393" i="15"/>
  <c r="K393" i="15"/>
  <c r="G393" i="15"/>
  <c r="O392" i="15"/>
  <c r="K392" i="15"/>
  <c r="G392" i="15"/>
  <c r="L389" i="15"/>
  <c r="H389" i="15"/>
  <c r="D389" i="15"/>
  <c r="O373" i="15"/>
  <c r="T373" i="15" s="1"/>
  <c r="K373" i="15"/>
  <c r="O372" i="15"/>
  <c r="K372" i="15"/>
  <c r="O371" i="15"/>
  <c r="K371" i="15"/>
  <c r="O368" i="15"/>
  <c r="O366" i="15"/>
  <c r="K366" i="15"/>
  <c r="O365" i="15"/>
  <c r="K365" i="15"/>
  <c r="O364" i="15"/>
  <c r="T364" i="15" s="1"/>
  <c r="K364" i="15"/>
  <c r="N362" i="15"/>
  <c r="O362" i="15" s="1"/>
  <c r="K362" i="15"/>
  <c r="O360" i="15"/>
  <c r="T360" i="15" s="1"/>
  <c r="K360" i="15"/>
  <c r="O359" i="15"/>
  <c r="K359" i="15"/>
  <c r="O358" i="15"/>
  <c r="T358" i="15" s="1"/>
  <c r="K358" i="15"/>
  <c r="O357" i="15"/>
  <c r="K357" i="15"/>
  <c r="O354" i="15"/>
  <c r="K354" i="15"/>
  <c r="K353" i="15" s="1"/>
  <c r="G354" i="15"/>
  <c r="G353" i="15" s="1"/>
  <c r="G348" i="15" s="1"/>
  <c r="O347" i="15"/>
  <c r="K347" i="15"/>
  <c r="G347" i="15"/>
  <c r="O346" i="15"/>
  <c r="K346" i="15"/>
  <c r="G346" i="15"/>
  <c r="O345" i="15"/>
  <c r="K345" i="15"/>
  <c r="G345" i="15"/>
  <c r="O344" i="15"/>
  <c r="K344" i="15"/>
  <c r="G344" i="15"/>
  <c r="O343" i="15"/>
  <c r="K343" i="15"/>
  <c r="G343" i="15"/>
  <c r="O342" i="15"/>
  <c r="K342" i="15"/>
  <c r="G342" i="15"/>
  <c r="O341" i="15"/>
  <c r="K341" i="15"/>
  <c r="G341" i="15"/>
  <c r="O340" i="15"/>
  <c r="K340" i="15"/>
  <c r="G340" i="15"/>
  <c r="O339" i="15"/>
  <c r="K339" i="15"/>
  <c r="G339" i="15"/>
  <c r="O338" i="15"/>
  <c r="T338" i="15" s="1"/>
  <c r="K338" i="15"/>
  <c r="G338" i="15"/>
  <c r="O337" i="15"/>
  <c r="K337" i="15"/>
  <c r="G337" i="15"/>
  <c r="O336" i="15"/>
  <c r="K336" i="15"/>
  <c r="G336" i="15"/>
  <c r="O335" i="15"/>
  <c r="K335" i="15"/>
  <c r="G335" i="15"/>
  <c r="O334" i="15"/>
  <c r="K334" i="15"/>
  <c r="G334" i="15"/>
  <c r="O333" i="15"/>
  <c r="K333" i="15"/>
  <c r="G333" i="15"/>
  <c r="O313" i="15"/>
  <c r="K313" i="15"/>
  <c r="G313" i="15"/>
  <c r="L312" i="15"/>
  <c r="H312" i="15"/>
  <c r="D312" i="15"/>
  <c r="O311" i="15"/>
  <c r="K311" i="15"/>
  <c r="G311" i="15"/>
  <c r="O310" i="15"/>
  <c r="K310" i="15"/>
  <c r="G310" i="15"/>
  <c r="O309" i="15"/>
  <c r="K309" i="15"/>
  <c r="G309" i="15"/>
  <c r="O308" i="15"/>
  <c r="T308" i="15" s="1"/>
  <c r="K308" i="15"/>
  <c r="G308" i="15"/>
  <c r="N306" i="15"/>
  <c r="O306" i="15" s="1"/>
  <c r="K306" i="15"/>
  <c r="G306" i="15"/>
  <c r="O305" i="15"/>
  <c r="T305" i="15" s="1"/>
  <c r="K305" i="15"/>
  <c r="G305" i="15"/>
  <c r="O304" i="15"/>
  <c r="T304" i="15" s="1"/>
  <c r="K304" i="15"/>
  <c r="G304" i="15"/>
  <c r="O303" i="15"/>
  <c r="K303" i="15"/>
  <c r="G303" i="15"/>
  <c r="L300" i="15"/>
  <c r="H300" i="15"/>
  <c r="D300" i="15"/>
  <c r="O299" i="15"/>
  <c r="K299" i="15"/>
  <c r="G299" i="15"/>
  <c r="O298" i="15"/>
  <c r="K298" i="15"/>
  <c r="G298" i="15"/>
  <c r="O297" i="15"/>
  <c r="T297" i="15" s="1"/>
  <c r="K297" i="15"/>
  <c r="G297" i="15"/>
  <c r="O296" i="15"/>
  <c r="K296" i="15"/>
  <c r="G296" i="15"/>
  <c r="N294" i="15"/>
  <c r="O294" i="15" s="1"/>
  <c r="K294" i="15"/>
  <c r="G294" i="15"/>
  <c r="O293" i="15"/>
  <c r="T293" i="15" s="1"/>
  <c r="K293" i="15"/>
  <c r="G293" i="15"/>
  <c r="O292" i="15"/>
  <c r="K292" i="15"/>
  <c r="G292" i="15"/>
  <c r="O291" i="15"/>
  <c r="K291" i="15"/>
  <c r="G291" i="15"/>
  <c r="L288" i="15"/>
  <c r="H288" i="15"/>
  <c r="D288" i="15"/>
  <c r="O287" i="15"/>
  <c r="T287" i="15" s="1"/>
  <c r="K287" i="15"/>
  <c r="G287" i="15"/>
  <c r="O286" i="15"/>
  <c r="T286" i="15" s="1"/>
  <c r="K286" i="15"/>
  <c r="G286" i="15"/>
  <c r="O285" i="15"/>
  <c r="K285" i="15"/>
  <c r="G285" i="15"/>
  <c r="O284" i="15"/>
  <c r="K284" i="15"/>
  <c r="G284" i="15"/>
  <c r="N282" i="15"/>
  <c r="O282" i="15" s="1"/>
  <c r="K282" i="15"/>
  <c r="G282" i="15"/>
  <c r="O281" i="15"/>
  <c r="K281" i="15"/>
  <c r="G281" i="15"/>
  <c r="O280" i="15"/>
  <c r="K280" i="15"/>
  <c r="G280" i="15"/>
  <c r="O279" i="15"/>
  <c r="K279" i="15"/>
  <c r="G279" i="15"/>
  <c r="L276" i="15"/>
  <c r="H276" i="15"/>
  <c r="D276" i="15"/>
  <c r="O275" i="15"/>
  <c r="T275" i="15" s="1"/>
  <c r="K275" i="15"/>
  <c r="G275" i="15"/>
  <c r="O274" i="15"/>
  <c r="T274" i="15" s="1"/>
  <c r="K274" i="15"/>
  <c r="G274" i="15"/>
  <c r="O273" i="15"/>
  <c r="K273" i="15"/>
  <c r="G273" i="15"/>
  <c r="O272" i="15"/>
  <c r="K272" i="15"/>
  <c r="G272" i="15"/>
  <c r="O270" i="15"/>
  <c r="K270" i="15"/>
  <c r="G270" i="15"/>
  <c r="O269" i="15"/>
  <c r="K269" i="15"/>
  <c r="G269" i="15"/>
  <c r="O268" i="15"/>
  <c r="K268" i="15"/>
  <c r="G268" i="15"/>
  <c r="O267" i="15"/>
  <c r="K267" i="15"/>
  <c r="G267" i="15"/>
  <c r="L264" i="15"/>
  <c r="H264" i="15"/>
  <c r="D264" i="15"/>
  <c r="O262" i="15"/>
  <c r="K262" i="15"/>
  <c r="G262" i="15"/>
  <c r="O261" i="15"/>
  <c r="T261" i="15" s="1"/>
  <c r="K261" i="15"/>
  <c r="G261" i="15"/>
  <c r="O260" i="15"/>
  <c r="K260" i="15"/>
  <c r="G260" i="15"/>
  <c r="O259" i="15"/>
  <c r="K259" i="15"/>
  <c r="G259" i="15"/>
  <c r="O257" i="15"/>
  <c r="T257" i="15" s="1"/>
  <c r="K257" i="15"/>
  <c r="G257" i="15"/>
  <c r="O256" i="15"/>
  <c r="T256" i="15" s="1"/>
  <c r="K256" i="15"/>
  <c r="G256" i="15"/>
  <c r="O255" i="15"/>
  <c r="T255" i="15" s="1"/>
  <c r="K255" i="15"/>
  <c r="G255" i="15"/>
  <c r="O254" i="15"/>
  <c r="K254" i="15"/>
  <c r="G254" i="15"/>
  <c r="L251" i="15"/>
  <c r="H251" i="15"/>
  <c r="D251" i="15"/>
  <c r="O250" i="15"/>
  <c r="T250" i="15" s="1"/>
  <c r="K250" i="15"/>
  <c r="G250" i="15"/>
  <c r="O249" i="15"/>
  <c r="K249" i="15"/>
  <c r="G249" i="15"/>
  <c r="O248" i="15"/>
  <c r="K248" i="15"/>
  <c r="G248" i="15"/>
  <c r="O247" i="15"/>
  <c r="K247" i="15"/>
  <c r="G247" i="15"/>
  <c r="N245" i="15"/>
  <c r="O245" i="15" s="1"/>
  <c r="K245" i="15"/>
  <c r="G245" i="15"/>
  <c r="O244" i="15"/>
  <c r="K244" i="15"/>
  <c r="G244" i="15"/>
  <c r="O243" i="15"/>
  <c r="K243" i="15"/>
  <c r="G243" i="15"/>
  <c r="O242" i="15"/>
  <c r="T242" i="15" s="1"/>
  <c r="K242" i="15"/>
  <c r="G242" i="15"/>
  <c r="L239" i="15"/>
  <c r="H239" i="15"/>
  <c r="D239" i="15"/>
  <c r="O238" i="15"/>
  <c r="K238" i="15"/>
  <c r="G238" i="15"/>
  <c r="O237" i="15"/>
  <c r="T237" i="15" s="1"/>
  <c r="K237" i="15"/>
  <c r="G237" i="15"/>
  <c r="O236" i="15"/>
  <c r="K236" i="15"/>
  <c r="G236" i="15"/>
  <c r="O235" i="15"/>
  <c r="K235" i="15"/>
  <c r="G235" i="15"/>
  <c r="N233" i="15"/>
  <c r="O233" i="15" s="1"/>
  <c r="K233" i="15"/>
  <c r="G233" i="15"/>
  <c r="O232" i="15"/>
  <c r="K232" i="15"/>
  <c r="G232" i="15"/>
  <c r="O231" i="15"/>
  <c r="K231" i="15"/>
  <c r="G231" i="15"/>
  <c r="O230" i="15"/>
  <c r="K230" i="15"/>
  <c r="G230" i="15"/>
  <c r="L227" i="15"/>
  <c r="H227" i="15"/>
  <c r="D227" i="15"/>
  <c r="O226" i="15"/>
  <c r="T226" i="15" s="1"/>
  <c r="K226" i="15"/>
  <c r="G226" i="15"/>
  <c r="O225" i="15"/>
  <c r="T225" i="15" s="1"/>
  <c r="K225" i="15"/>
  <c r="G225" i="15"/>
  <c r="O224" i="15"/>
  <c r="K224" i="15"/>
  <c r="G224" i="15"/>
  <c r="O223" i="15"/>
  <c r="K223" i="15"/>
  <c r="G223" i="15"/>
  <c r="O221" i="15"/>
  <c r="T221" i="15" s="1"/>
  <c r="K221" i="15"/>
  <c r="G221" i="15"/>
  <c r="O220" i="15"/>
  <c r="T220" i="15" s="1"/>
  <c r="K220" i="15"/>
  <c r="G220" i="15"/>
  <c r="O219" i="15"/>
  <c r="K219" i="15"/>
  <c r="G219" i="15"/>
  <c r="O218" i="15"/>
  <c r="K218" i="15"/>
  <c r="G218" i="15"/>
  <c r="L215" i="15"/>
  <c r="H215" i="15"/>
  <c r="D215" i="15"/>
  <c r="O205" i="15"/>
  <c r="K205" i="15"/>
  <c r="G205" i="15"/>
  <c r="O204" i="15"/>
  <c r="K204" i="15"/>
  <c r="K203" i="15" s="1"/>
  <c r="G204" i="15"/>
  <c r="G203" i="15" s="1"/>
  <c r="O202" i="15"/>
  <c r="K202" i="15"/>
  <c r="G202" i="15"/>
  <c r="O201" i="15"/>
  <c r="K201" i="15"/>
  <c r="G201" i="15"/>
  <c r="O197" i="15"/>
  <c r="K197" i="15"/>
  <c r="G197" i="15"/>
  <c r="G196" i="15" s="1"/>
  <c r="O195" i="15"/>
  <c r="T195" i="15" s="1"/>
  <c r="K195" i="15"/>
  <c r="G195" i="15"/>
  <c r="O194" i="15"/>
  <c r="K194" i="15"/>
  <c r="G194" i="15"/>
  <c r="L190" i="15"/>
  <c r="L171" i="15" s="1"/>
  <c r="H190" i="15"/>
  <c r="H171" i="15" s="1"/>
  <c r="D190" i="15"/>
  <c r="D171" i="15" s="1"/>
  <c r="O182" i="15"/>
  <c r="T182" i="15" s="1"/>
  <c r="K182" i="15"/>
  <c r="G182" i="15"/>
  <c r="O174" i="15"/>
  <c r="K174" i="15"/>
  <c r="G174" i="15"/>
  <c r="O170" i="15"/>
  <c r="K170" i="15"/>
  <c r="G170" i="15"/>
  <c r="G169" i="15" s="1"/>
  <c r="O168" i="15"/>
  <c r="K168" i="15"/>
  <c r="G168" i="15"/>
  <c r="O167" i="15"/>
  <c r="K167" i="15"/>
  <c r="G167" i="15"/>
  <c r="O166" i="15"/>
  <c r="K166" i="15"/>
  <c r="G166" i="15"/>
  <c r="O165" i="15"/>
  <c r="K165" i="15"/>
  <c r="G165" i="15"/>
  <c r="O164" i="15"/>
  <c r="K164" i="15"/>
  <c r="G164" i="15"/>
  <c r="O162" i="15"/>
  <c r="K162" i="15"/>
  <c r="G162" i="15"/>
  <c r="O161" i="15"/>
  <c r="K161" i="15"/>
  <c r="G161" i="15"/>
  <c r="O158" i="15"/>
  <c r="K158" i="15"/>
  <c r="G158" i="15"/>
  <c r="O157" i="15"/>
  <c r="K157" i="15"/>
  <c r="G157" i="15"/>
  <c r="O156" i="15"/>
  <c r="K156" i="15"/>
  <c r="G156" i="15"/>
  <c r="O155" i="15"/>
  <c r="K155" i="15"/>
  <c r="G155" i="15"/>
  <c r="O154" i="15"/>
  <c r="T154" i="15" s="1"/>
  <c r="K154" i="15"/>
  <c r="G154" i="15"/>
  <c r="O152" i="15"/>
  <c r="K152" i="15"/>
  <c r="G152" i="15"/>
  <c r="O151" i="15"/>
  <c r="K151" i="15"/>
  <c r="G151" i="15"/>
  <c r="L148" i="15"/>
  <c r="L147" i="15" s="1"/>
  <c r="L146" i="15" s="1"/>
  <c r="H148" i="15"/>
  <c r="H147" i="15" s="1"/>
  <c r="H146" i="15" s="1"/>
  <c r="D148" i="15"/>
  <c r="D147" i="15" s="1"/>
  <c r="D146" i="15" s="1"/>
  <c r="O145" i="15"/>
  <c r="T145" i="15" s="1"/>
  <c r="K145" i="15"/>
  <c r="G145" i="15"/>
  <c r="O144" i="15"/>
  <c r="K144" i="15"/>
  <c r="G144" i="15"/>
  <c r="O143" i="15"/>
  <c r="K143" i="15"/>
  <c r="G143" i="15"/>
  <c r="O141" i="15"/>
  <c r="K141" i="15"/>
  <c r="K140" i="15" s="1"/>
  <c r="G141" i="15"/>
  <c r="G140" i="15" s="1"/>
  <c r="O138" i="15"/>
  <c r="K138" i="15"/>
  <c r="G138" i="15"/>
  <c r="O137" i="15"/>
  <c r="K137" i="15"/>
  <c r="G137" i="15"/>
  <c r="O136" i="15"/>
  <c r="K136" i="15"/>
  <c r="G136" i="15"/>
  <c r="O135" i="15"/>
  <c r="K135" i="15"/>
  <c r="G135" i="15"/>
  <c r="O134" i="15"/>
  <c r="T134" i="15" s="1"/>
  <c r="K134" i="15"/>
  <c r="G134" i="15"/>
  <c r="O133" i="15"/>
  <c r="T133" i="15" s="1"/>
  <c r="K133" i="15"/>
  <c r="G133" i="15"/>
  <c r="O131" i="15"/>
  <c r="K131" i="15"/>
  <c r="K130" i="15" s="1"/>
  <c r="G131" i="15"/>
  <c r="G130" i="15" s="1"/>
  <c r="O128" i="15"/>
  <c r="K128" i="15"/>
  <c r="G128" i="15"/>
  <c r="O127" i="15"/>
  <c r="T127" i="15" s="1"/>
  <c r="K127" i="15"/>
  <c r="G127" i="15"/>
  <c r="O126" i="15"/>
  <c r="K126" i="15"/>
  <c r="G126" i="15"/>
  <c r="O125" i="15"/>
  <c r="K125" i="15"/>
  <c r="G125" i="15"/>
  <c r="O123" i="15"/>
  <c r="K123" i="15"/>
  <c r="K122" i="15" s="1"/>
  <c r="G123" i="15"/>
  <c r="G122" i="15" s="1"/>
  <c r="O121" i="15"/>
  <c r="K121" i="15"/>
  <c r="K120" i="15" s="1"/>
  <c r="G121" i="15"/>
  <c r="G120" i="15" s="1"/>
  <c r="O118" i="15"/>
  <c r="K118" i="15"/>
  <c r="G118" i="15"/>
  <c r="O117" i="15"/>
  <c r="K117" i="15"/>
  <c r="G117" i="15"/>
  <c r="O116" i="15"/>
  <c r="K116" i="15"/>
  <c r="G116" i="15"/>
  <c r="O115" i="15"/>
  <c r="T115" i="15" s="1"/>
  <c r="K115" i="15"/>
  <c r="G115" i="15"/>
  <c r="O113" i="15"/>
  <c r="K113" i="15"/>
  <c r="K112" i="15" s="1"/>
  <c r="G113" i="15"/>
  <c r="G112" i="15" s="1"/>
  <c r="O111" i="15"/>
  <c r="K111" i="15"/>
  <c r="G111" i="15"/>
  <c r="G110" i="15" s="1"/>
  <c r="O107" i="15"/>
  <c r="K107" i="15"/>
  <c r="G107" i="15"/>
  <c r="O106" i="15"/>
  <c r="T106" i="15" s="1"/>
  <c r="K106" i="15"/>
  <c r="G106" i="15"/>
  <c r="O105" i="15"/>
  <c r="K105" i="15"/>
  <c r="G105" i="15"/>
  <c r="O104" i="15"/>
  <c r="K104" i="15"/>
  <c r="G104" i="15"/>
  <c r="O103" i="15"/>
  <c r="K103" i="15"/>
  <c r="G103" i="15"/>
  <c r="L100" i="15"/>
  <c r="L99" i="15" s="1"/>
  <c r="L98" i="15" s="1"/>
  <c r="H100" i="15"/>
  <c r="H99" i="15" s="1"/>
  <c r="H98" i="15" s="1"/>
  <c r="D100" i="15"/>
  <c r="D99" i="15" s="1"/>
  <c r="D98" i="15" s="1"/>
  <c r="O89" i="15"/>
  <c r="T89" i="15" s="1"/>
  <c r="K89" i="15"/>
  <c r="G89" i="15"/>
  <c r="O88" i="15"/>
  <c r="K88" i="15"/>
  <c r="G88" i="15"/>
  <c r="L87" i="15"/>
  <c r="O87" i="15" s="1"/>
  <c r="H87" i="15"/>
  <c r="K87" i="15" s="1"/>
  <c r="D87" i="15"/>
  <c r="G87" i="15" s="1"/>
  <c r="O86" i="15"/>
  <c r="T86" i="15" s="1"/>
  <c r="K86" i="15"/>
  <c r="G86" i="15"/>
  <c r="L70" i="15"/>
  <c r="O70" i="15" s="1"/>
  <c r="T70" i="15" s="1"/>
  <c r="H70" i="15"/>
  <c r="K70" i="15" s="1"/>
  <c r="D70" i="15"/>
  <c r="G70" i="15" s="1"/>
  <c r="O69" i="15"/>
  <c r="T69" i="15" s="1"/>
  <c r="K69" i="15"/>
  <c r="G69" i="15"/>
  <c r="L68" i="15"/>
  <c r="O68" i="15" s="1"/>
  <c r="H68" i="15"/>
  <c r="K68" i="15" s="1"/>
  <c r="D68" i="15"/>
  <c r="G68" i="15" s="1"/>
  <c r="O67" i="15"/>
  <c r="T67" i="15" s="1"/>
  <c r="K67" i="15"/>
  <c r="G67" i="15"/>
  <c r="O53" i="15"/>
  <c r="K53" i="15"/>
  <c r="G53" i="15"/>
  <c r="O52" i="15"/>
  <c r="K52" i="15"/>
  <c r="G52" i="15"/>
  <c r="O38" i="15"/>
  <c r="K38" i="15"/>
  <c r="G38" i="15"/>
  <c r="O37" i="15"/>
  <c r="K37" i="15"/>
  <c r="G37" i="15"/>
  <c r="L36" i="15"/>
  <c r="O36" i="15" s="1"/>
  <c r="T36" i="15" s="1"/>
  <c r="H36" i="15"/>
  <c r="K36" i="15" s="1"/>
  <c r="D36" i="15"/>
  <c r="G36" i="15" s="1"/>
  <c r="O35" i="15"/>
  <c r="T35" i="15" s="1"/>
  <c r="K35" i="15"/>
  <c r="G35" i="15"/>
  <c r="O20" i="15"/>
  <c r="K20" i="15"/>
  <c r="G20" i="15"/>
  <c r="O19" i="15"/>
  <c r="T19" i="15" s="1"/>
  <c r="K19" i="15"/>
  <c r="G19" i="15"/>
  <c r="L11" i="15"/>
  <c r="L10" i="15" s="1"/>
  <c r="L9" i="15" s="1"/>
  <c r="H11" i="15"/>
  <c r="H10" i="15" s="1"/>
  <c r="H9" i="15" s="1"/>
  <c r="D11" i="15"/>
  <c r="D10" i="15" s="1"/>
  <c r="D9" i="15" s="1"/>
  <c r="O2084" i="14"/>
  <c r="P2084" i="14" s="1"/>
  <c r="O2083" i="14"/>
  <c r="P2083" i="14" s="1"/>
  <c r="K2081" i="14"/>
  <c r="K2080" i="14" s="1"/>
  <c r="H2080" i="14"/>
  <c r="L2080" i="14"/>
  <c r="G2081" i="14"/>
  <c r="N991" i="14"/>
  <c r="L1136" i="14"/>
  <c r="O1136" i="14" s="1"/>
  <c r="K1136" i="14"/>
  <c r="D1136" i="14"/>
  <c r="G1136" i="14" s="1"/>
  <c r="L1135" i="14"/>
  <c r="O1135" i="14" s="1"/>
  <c r="K1135" i="14"/>
  <c r="D1135" i="14"/>
  <c r="G1135" i="14" s="1"/>
  <c r="O1134" i="14"/>
  <c r="K1134" i="14"/>
  <c r="G1134" i="14"/>
  <c r="O1133" i="14"/>
  <c r="K1133" i="14"/>
  <c r="G1133" i="14"/>
  <c r="L1132" i="14"/>
  <c r="O1132" i="14" s="1"/>
  <c r="K1132" i="14"/>
  <c r="D1132" i="14"/>
  <c r="G1132" i="14" s="1"/>
  <c r="L1131" i="14"/>
  <c r="O1131" i="14" s="1"/>
  <c r="K1131" i="14"/>
  <c r="D1131" i="14"/>
  <c r="G1131" i="14" s="1"/>
  <c r="L1130" i="14"/>
  <c r="O1130" i="14" s="1"/>
  <c r="K1130" i="14"/>
  <c r="D1130" i="14"/>
  <c r="G1130" i="14" s="1"/>
  <c r="O1129" i="14"/>
  <c r="K1129" i="14"/>
  <c r="G1129" i="14"/>
  <c r="O1127" i="14"/>
  <c r="K1127" i="14"/>
  <c r="G1127" i="14"/>
  <c r="O1126" i="14"/>
  <c r="K1126" i="14"/>
  <c r="G1126" i="14"/>
  <c r="O1125" i="14"/>
  <c r="K1125" i="14"/>
  <c r="G1125" i="14"/>
  <c r="N233" i="14"/>
  <c r="O233" i="14" s="1"/>
  <c r="N245" i="14"/>
  <c r="N282" i="14"/>
  <c r="N294" i="14"/>
  <c r="N306" i="14"/>
  <c r="O306" i="14" s="1"/>
  <c r="N362" i="14"/>
  <c r="O362" i="14" s="1"/>
  <c r="O361" i="14" s="1"/>
  <c r="O368" i="14"/>
  <c r="O367" i="14" s="1"/>
  <c r="P2428" i="14"/>
  <c r="P2427" i="14"/>
  <c r="P2426" i="14"/>
  <c r="P2425" i="14"/>
  <c r="P2424" i="14"/>
  <c r="P2423" i="14"/>
  <c r="P2422" i="14"/>
  <c r="P2421" i="14"/>
  <c r="P2420" i="14"/>
  <c r="P2419" i="14"/>
  <c r="P2418" i="14"/>
  <c r="P2417" i="14"/>
  <c r="P2416" i="14"/>
  <c r="P2415" i="14"/>
  <c r="P2414" i="14"/>
  <c r="P2413" i="14"/>
  <c r="P2412" i="14"/>
  <c r="P2411" i="14"/>
  <c r="P2410" i="14"/>
  <c r="P2409" i="14"/>
  <c r="P2408" i="14"/>
  <c r="P2407" i="14"/>
  <c r="P2406" i="14"/>
  <c r="P2405" i="14"/>
  <c r="P2404" i="14"/>
  <c r="P2403" i="14"/>
  <c r="P2401" i="14"/>
  <c r="P2400" i="14"/>
  <c r="P2399" i="14"/>
  <c r="P2398" i="14"/>
  <c r="P2397" i="14"/>
  <c r="P2396" i="14"/>
  <c r="P2395" i="14"/>
  <c r="P2394" i="14"/>
  <c r="P2393" i="14"/>
  <c r="P2392" i="14"/>
  <c r="P2391" i="14"/>
  <c r="P2390" i="14"/>
  <c r="P2389" i="14"/>
  <c r="P2387" i="14"/>
  <c r="P2386" i="14"/>
  <c r="P2385" i="14"/>
  <c r="P2384" i="14"/>
  <c r="P2383" i="14"/>
  <c r="P2382" i="14"/>
  <c r="P2381" i="14"/>
  <c r="P2380" i="14"/>
  <c r="P2379" i="14"/>
  <c r="P2378" i="14"/>
  <c r="P2377" i="14"/>
  <c r="P2376" i="14"/>
  <c r="P2375" i="14"/>
  <c r="P2374" i="14"/>
  <c r="P2373" i="14"/>
  <c r="P2372" i="14"/>
  <c r="P2371" i="14"/>
  <c r="P2370" i="14"/>
  <c r="P2369" i="14"/>
  <c r="P2368" i="14"/>
  <c r="P2367" i="14"/>
  <c r="P2366" i="14"/>
  <c r="P2365" i="14"/>
  <c r="P2364" i="14"/>
  <c r="P2363" i="14"/>
  <c r="P2362" i="14"/>
  <c r="P2361" i="14"/>
  <c r="P2360" i="14"/>
  <c r="P2359" i="14"/>
  <c r="P2358" i="14"/>
  <c r="P2357" i="14"/>
  <c r="P2356" i="14"/>
  <c r="P2355" i="14"/>
  <c r="P2354" i="14"/>
  <c r="P2353" i="14"/>
  <c r="P2352" i="14"/>
  <c r="P2351" i="14"/>
  <c r="P2350" i="14"/>
  <c r="P2349" i="14"/>
  <c r="P2348" i="14"/>
  <c r="P2347" i="14"/>
  <c r="P2346" i="14"/>
  <c r="P2345" i="14"/>
  <c r="P2344" i="14"/>
  <c r="P2343" i="14"/>
  <c r="P2342" i="14"/>
  <c r="P2341" i="14"/>
  <c r="P2340" i="14"/>
  <c r="P2337" i="14"/>
  <c r="P2336" i="14"/>
  <c r="P2335" i="14"/>
  <c r="P2332" i="14"/>
  <c r="P2331" i="14"/>
  <c r="P2330" i="14"/>
  <c r="P2329" i="14"/>
  <c r="P2328" i="14"/>
  <c r="P2327" i="14"/>
  <c r="P2326" i="14"/>
  <c r="P2325" i="14"/>
  <c r="P2324" i="14"/>
  <c r="P2322" i="14"/>
  <c r="P2321" i="14"/>
  <c r="P2320" i="14"/>
  <c r="P2319" i="14"/>
  <c r="P2318" i="14"/>
  <c r="P2317" i="14"/>
  <c r="P2316" i="14"/>
  <c r="P2315" i="14"/>
  <c r="P2314" i="14"/>
  <c r="P2313" i="14"/>
  <c r="P2312" i="14"/>
  <c r="P2311" i="14"/>
  <c r="P2310" i="14"/>
  <c r="P2309" i="14"/>
  <c r="P2308" i="14"/>
  <c r="P2307" i="14"/>
  <c r="P2306" i="14"/>
  <c r="P2305" i="14"/>
  <c r="P2304" i="14"/>
  <c r="P2303" i="14"/>
  <c r="P2302" i="14"/>
  <c r="P2301" i="14"/>
  <c r="P2300" i="14"/>
  <c r="P2299" i="14"/>
  <c r="P2298" i="14"/>
  <c r="P2297" i="14"/>
  <c r="P2296" i="14"/>
  <c r="P2295" i="14"/>
  <c r="P2294" i="14"/>
  <c r="P2293" i="14"/>
  <c r="P2292" i="14"/>
  <c r="P2291" i="14"/>
  <c r="P2290" i="14"/>
  <c r="P2288" i="14"/>
  <c r="P2287" i="14"/>
  <c r="P2286" i="14"/>
  <c r="P2285" i="14"/>
  <c r="P2284" i="14"/>
  <c r="P2283" i="14"/>
  <c r="P2282" i="14"/>
  <c r="P2281" i="14"/>
  <c r="P2280" i="14"/>
  <c r="P2279" i="14"/>
  <c r="P2278" i="14"/>
  <c r="P2277" i="14"/>
  <c r="P2276" i="14"/>
  <c r="P2275" i="14"/>
  <c r="P2274" i="14"/>
  <c r="P2273" i="14"/>
  <c r="P2272" i="14"/>
  <c r="P2271" i="14"/>
  <c r="P2270" i="14"/>
  <c r="P2269" i="14"/>
  <c r="P2268" i="14"/>
  <c r="P2267" i="14"/>
  <c r="P2266" i="14"/>
  <c r="P2265" i="14"/>
  <c r="P2264" i="14"/>
  <c r="P2263" i="14"/>
  <c r="P2262" i="14"/>
  <c r="P2261" i="14"/>
  <c r="P2260" i="14"/>
  <c r="P2259" i="14"/>
  <c r="P2258" i="14"/>
  <c r="P2257" i="14"/>
  <c r="P2256" i="14"/>
  <c r="P2255" i="14"/>
  <c r="P2254" i="14"/>
  <c r="P2253" i="14"/>
  <c r="P2252" i="14"/>
  <c r="P2251" i="14"/>
  <c r="P2250" i="14"/>
  <c r="P2249" i="14"/>
  <c r="P2248" i="14"/>
  <c r="P2247" i="14"/>
  <c r="P2246" i="14"/>
  <c r="P2245" i="14"/>
  <c r="P2244" i="14"/>
  <c r="P2243" i="14"/>
  <c r="P2242" i="14"/>
  <c r="P2241" i="14"/>
  <c r="P2240" i="14"/>
  <c r="P2239" i="14"/>
  <c r="P2238" i="14"/>
  <c r="P2237" i="14"/>
  <c r="P2236" i="14"/>
  <c r="P2235" i="14"/>
  <c r="P2234" i="14"/>
  <c r="P2233" i="14"/>
  <c r="P2232" i="14"/>
  <c r="P2231" i="14"/>
  <c r="P2230" i="14"/>
  <c r="P2229" i="14"/>
  <c r="P2228" i="14"/>
  <c r="P2226" i="14"/>
  <c r="P2225" i="14"/>
  <c r="P2224" i="14"/>
  <c r="P2223" i="14"/>
  <c r="P2222" i="14"/>
  <c r="P2221" i="14"/>
  <c r="P2220" i="14"/>
  <c r="P2219" i="14"/>
  <c r="P2218" i="14"/>
  <c r="P2217" i="14"/>
  <c r="P2216" i="14"/>
  <c r="P2215" i="14"/>
  <c r="P2214" i="14"/>
  <c r="P2213" i="14"/>
  <c r="P2212" i="14"/>
  <c r="P2211" i="14"/>
  <c r="P2207" i="14"/>
  <c r="P2206" i="14"/>
  <c r="P2205" i="14"/>
  <c r="P2204" i="14"/>
  <c r="P2203" i="14"/>
  <c r="P2202" i="14"/>
  <c r="P2201" i="14"/>
  <c r="P2200" i="14"/>
  <c r="P2199" i="14"/>
  <c r="P2198" i="14"/>
  <c r="P2197" i="14"/>
  <c r="P2196" i="14"/>
  <c r="P2195" i="14"/>
  <c r="P2194" i="14"/>
  <c r="P2193" i="14"/>
  <c r="P2192" i="14"/>
  <c r="P2191" i="14"/>
  <c r="P2190" i="14"/>
  <c r="P2189" i="14"/>
  <c r="P2188" i="14"/>
  <c r="P2187" i="14"/>
  <c r="P2186" i="14"/>
  <c r="P2185" i="14"/>
  <c r="P2184" i="14"/>
  <c r="P2183" i="14"/>
  <c r="P2182" i="14"/>
  <c r="P2181" i="14"/>
  <c r="P2180" i="14"/>
  <c r="P2179" i="14"/>
  <c r="P2178" i="14"/>
  <c r="P2177" i="14"/>
  <c r="P2176" i="14"/>
  <c r="P2175" i="14"/>
  <c r="P2174" i="14"/>
  <c r="P2173" i="14"/>
  <c r="P2172" i="14"/>
  <c r="P2171" i="14"/>
  <c r="P2170" i="14"/>
  <c r="P2169" i="14"/>
  <c r="P2168" i="14"/>
  <c r="P2167" i="14"/>
  <c r="P2166" i="14"/>
  <c r="P2165" i="14"/>
  <c r="P2164" i="14"/>
  <c r="P2163" i="14"/>
  <c r="P2162" i="14"/>
  <c r="P2161" i="14"/>
  <c r="P2160" i="14"/>
  <c r="P2159" i="14"/>
  <c r="P2158" i="14"/>
  <c r="P2157" i="14"/>
  <c r="P2156" i="14"/>
  <c r="P2155" i="14"/>
  <c r="P2154" i="14"/>
  <c r="P2153" i="14"/>
  <c r="P2148" i="14"/>
  <c r="P2147" i="14"/>
  <c r="P2146" i="14"/>
  <c r="P2145" i="14"/>
  <c r="P2144" i="14"/>
  <c r="P2143" i="14"/>
  <c r="P2142" i="14"/>
  <c r="P2141" i="14"/>
  <c r="P2140" i="14"/>
  <c r="P2139" i="14"/>
  <c r="P2138" i="14"/>
  <c r="P2137" i="14"/>
  <c r="P2136" i="14"/>
  <c r="P2135" i="14"/>
  <c r="P2134" i="14"/>
  <c r="P2133" i="14"/>
  <c r="P2132" i="14"/>
  <c r="P2131" i="14"/>
  <c r="P2130" i="14"/>
  <c r="P2129" i="14"/>
  <c r="P2128" i="14"/>
  <c r="P2127" i="14"/>
  <c r="P2126" i="14"/>
  <c r="P2125" i="14"/>
  <c r="P2124" i="14"/>
  <c r="P2123" i="14"/>
  <c r="P2122" i="14"/>
  <c r="P2121" i="14"/>
  <c r="P2120" i="14"/>
  <c r="P2119" i="14"/>
  <c r="P2118" i="14"/>
  <c r="P2117" i="14"/>
  <c r="P2116" i="14"/>
  <c r="P2115" i="14"/>
  <c r="P2114" i="14"/>
  <c r="P2113" i="14"/>
  <c r="P2112" i="14"/>
  <c r="P2111" i="14"/>
  <c r="P2110" i="14"/>
  <c r="P2109" i="14"/>
  <c r="P2108" i="14"/>
  <c r="P2107" i="14"/>
  <c r="P2106" i="14"/>
  <c r="P2105" i="14"/>
  <c r="P2104" i="14"/>
  <c r="P2103" i="14"/>
  <c r="P2102" i="14"/>
  <c r="P2101" i="14"/>
  <c r="P2100" i="14"/>
  <c r="P2099" i="14"/>
  <c r="P2098" i="14"/>
  <c r="P2097" i="14"/>
  <c r="P2096" i="14"/>
  <c r="P2095" i="14"/>
  <c r="P2094" i="14"/>
  <c r="P2093" i="14"/>
  <c r="P2092" i="14"/>
  <c r="P2091" i="14"/>
  <c r="P2090" i="14"/>
  <c r="P2089" i="14"/>
  <c r="P2085" i="14"/>
  <c r="P1516" i="14"/>
  <c r="P1515" i="14"/>
  <c r="P1514" i="14"/>
  <c r="P1513" i="14"/>
  <c r="P1512" i="14"/>
  <c r="P1511" i="14"/>
  <c r="P1510" i="14"/>
  <c r="P1509" i="14"/>
  <c r="P1508" i="14"/>
  <c r="P1501" i="14"/>
  <c r="P1500" i="14"/>
  <c r="P1499" i="14"/>
  <c r="P1498" i="14"/>
  <c r="P1497" i="14"/>
  <c r="P1496" i="14"/>
  <c r="P1495" i="14"/>
  <c r="P1494" i="14"/>
  <c r="P1493" i="14"/>
  <c r="P1487" i="14"/>
  <c r="P1486" i="14"/>
  <c r="P1485" i="14"/>
  <c r="P1484" i="14"/>
  <c r="P1473" i="14"/>
  <c r="P1472" i="14"/>
  <c r="P1471" i="14"/>
  <c r="P1470" i="14"/>
  <c r="P1469" i="14"/>
  <c r="P1468" i="14"/>
  <c r="P1467" i="14"/>
  <c r="P1466" i="14"/>
  <c r="P1465" i="14"/>
  <c r="P1454" i="14"/>
  <c r="P1453" i="14"/>
  <c r="P1452" i="14"/>
  <c r="P1451" i="14"/>
  <c r="P1450" i="14"/>
  <c r="P1449" i="14"/>
  <c r="P1448" i="14"/>
  <c r="P1447" i="14"/>
  <c r="P1446" i="14"/>
  <c r="P1441" i="14"/>
  <c r="P1404" i="14"/>
  <c r="P1403" i="14"/>
  <c r="P1402" i="14"/>
  <c r="P1401" i="14"/>
  <c r="P1400" i="14"/>
  <c r="P1399" i="14"/>
  <c r="P1398" i="14"/>
  <c r="P1396" i="14"/>
  <c r="P1395" i="14"/>
  <c r="P1351" i="14"/>
  <c r="P1350" i="14"/>
  <c r="P1349" i="14"/>
  <c r="P1348" i="14"/>
  <c r="P1347" i="14"/>
  <c r="P1346" i="14"/>
  <c r="P1345" i="14"/>
  <c r="P1293" i="14"/>
  <c r="P1292" i="14"/>
  <c r="P1291" i="14"/>
  <c r="P1290" i="14"/>
  <c r="P1289" i="14"/>
  <c r="P1288" i="14"/>
  <c r="P1287" i="14"/>
  <c r="P1286" i="14"/>
  <c r="P1285" i="14"/>
  <c r="P1284" i="14"/>
  <c r="P1283" i="14"/>
  <c r="P1282" i="14"/>
  <c r="P1281" i="14"/>
  <c r="P1280" i="14"/>
  <c r="P1279" i="14"/>
  <c r="P1278" i="14"/>
  <c r="P1277" i="14"/>
  <c r="P1276" i="14"/>
  <c r="P1275" i="14"/>
  <c r="P1274" i="14"/>
  <c r="P1273" i="14"/>
  <c r="P1272" i="14"/>
  <c r="P1137" i="14"/>
  <c r="P858" i="14"/>
  <c r="P767" i="14"/>
  <c r="P754" i="14"/>
  <c r="P456" i="14"/>
  <c r="P405" i="14"/>
  <c r="P352" i="14"/>
  <c r="P351" i="14"/>
  <c r="P350" i="14"/>
  <c r="P349" i="14"/>
  <c r="P330" i="14"/>
  <c r="P329" i="14"/>
  <c r="P328" i="14"/>
  <c r="P327" i="14"/>
  <c r="P326" i="14"/>
  <c r="P325" i="14"/>
  <c r="P324" i="14"/>
  <c r="P323" i="14"/>
  <c r="P322" i="14"/>
  <c r="P321" i="14"/>
  <c r="P320" i="14"/>
  <c r="P319" i="14"/>
  <c r="P318" i="14"/>
  <c r="P317" i="14"/>
  <c r="P316" i="14"/>
  <c r="P315" i="14"/>
  <c r="P314" i="14"/>
  <c r="P263" i="14"/>
  <c r="P212" i="14"/>
  <c r="P211" i="14"/>
  <c r="P210" i="14"/>
  <c r="P209" i="14"/>
  <c r="P208" i="14"/>
  <c r="P207" i="14"/>
  <c r="P206" i="14"/>
  <c r="P189" i="14"/>
  <c r="P188" i="14"/>
  <c r="P187" i="14"/>
  <c r="P186" i="14"/>
  <c r="P185" i="14"/>
  <c r="P184" i="14"/>
  <c r="P183" i="14"/>
  <c r="P181" i="14"/>
  <c r="P180" i="14"/>
  <c r="P179" i="14"/>
  <c r="P178" i="14"/>
  <c r="P177" i="14"/>
  <c r="P176" i="14"/>
  <c r="P175" i="14"/>
  <c r="P108" i="14"/>
  <c r="P96" i="14"/>
  <c r="P95" i="14"/>
  <c r="P94" i="14"/>
  <c r="P93" i="14"/>
  <c r="P92" i="14"/>
  <c r="P91" i="14"/>
  <c r="P90" i="14"/>
  <c r="P84" i="14"/>
  <c r="P83" i="14"/>
  <c r="P82" i="14"/>
  <c r="P80" i="14"/>
  <c r="P79" i="14"/>
  <c r="P78" i="14"/>
  <c r="P77" i="14"/>
  <c r="P76" i="14"/>
  <c r="P75" i="14"/>
  <c r="P74" i="14"/>
  <c r="P73" i="14"/>
  <c r="P72" i="14"/>
  <c r="P71" i="14"/>
  <c r="P65" i="14"/>
  <c r="P64" i="14"/>
  <c r="P63" i="14"/>
  <c r="P62" i="14"/>
  <c r="P61" i="14"/>
  <c r="P59" i="14"/>
  <c r="P58" i="14"/>
  <c r="P57" i="14"/>
  <c r="P56" i="14"/>
  <c r="P55" i="14"/>
  <c r="P54" i="14"/>
  <c r="P50" i="14"/>
  <c r="P49" i="14"/>
  <c r="P48" i="14"/>
  <c r="P47" i="14"/>
  <c r="P46" i="14"/>
  <c r="P44" i="14"/>
  <c r="P43" i="14"/>
  <c r="P42" i="14"/>
  <c r="P41" i="14"/>
  <c r="P40" i="14"/>
  <c r="P39" i="14"/>
  <c r="P33" i="14"/>
  <c r="P32" i="14"/>
  <c r="P31" i="14"/>
  <c r="P29" i="14"/>
  <c r="P28" i="14"/>
  <c r="P27" i="14"/>
  <c r="P26" i="14"/>
  <c r="P25" i="14"/>
  <c r="P24" i="14"/>
  <c r="P23" i="14"/>
  <c r="P22" i="14"/>
  <c r="P21" i="14"/>
  <c r="P17" i="14"/>
  <c r="P16" i="14"/>
  <c r="P15" i="14"/>
  <c r="P14" i="14"/>
  <c r="P13" i="14"/>
  <c r="K2402" i="14"/>
  <c r="K2388" i="14"/>
  <c r="K2339" i="14"/>
  <c r="K2334" i="14"/>
  <c r="K2333" i="14" s="1"/>
  <c r="H2289" i="14"/>
  <c r="K2210" i="14"/>
  <c r="K2152" i="14"/>
  <c r="H2151" i="14"/>
  <c r="K2088" i="14"/>
  <c r="K2087" i="14" s="1"/>
  <c r="K2086" i="14" s="1"/>
  <c r="H2088" i="14"/>
  <c r="H2087" i="14" s="1"/>
  <c r="H2086" i="14" s="1"/>
  <c r="I2086" i="14"/>
  <c r="K2079" i="14"/>
  <c r="K2078" i="14"/>
  <c r="K2077" i="14"/>
  <c r="K2076" i="14"/>
  <c r="K2075" i="14"/>
  <c r="K2073" i="14"/>
  <c r="K2072" i="14"/>
  <c r="K2071" i="14"/>
  <c r="K2068" i="14"/>
  <c r="K2067" i="14"/>
  <c r="K2066" i="14"/>
  <c r="K2065" i="14"/>
  <c r="K2064" i="14"/>
  <c r="K2063" i="14"/>
  <c r="K2062" i="14"/>
  <c r="K2060" i="14"/>
  <c r="K2059" i="14"/>
  <c r="K2058" i="14"/>
  <c r="K2057" i="14"/>
  <c r="K2056" i="14"/>
  <c r="K2055" i="14"/>
  <c r="K2052" i="14"/>
  <c r="K2051" i="14"/>
  <c r="K2050" i="14"/>
  <c r="K2049" i="14"/>
  <c r="K2048" i="14"/>
  <c r="K2047" i="14"/>
  <c r="K2045" i="14"/>
  <c r="K2044" i="14"/>
  <c r="K2043" i="14"/>
  <c r="K2042" i="14"/>
  <c r="K2041" i="14"/>
  <c r="K2040" i="14"/>
  <c r="K2037" i="14"/>
  <c r="K2036" i="14"/>
  <c r="K2035" i="14"/>
  <c r="K2034" i="14"/>
  <c r="K2033" i="14"/>
  <c r="K2032" i="14"/>
  <c r="K2031" i="14"/>
  <c r="K2029" i="14"/>
  <c r="K2028" i="14"/>
  <c r="K2027" i="14"/>
  <c r="K2026" i="14"/>
  <c r="K2025" i="14"/>
  <c r="K2024" i="14"/>
  <c r="K2023" i="14"/>
  <c r="K2020" i="14"/>
  <c r="K2019" i="14"/>
  <c r="K2018" i="14"/>
  <c r="K2017" i="14"/>
  <c r="K2016" i="14"/>
  <c r="K2015" i="14"/>
  <c r="K2013" i="14"/>
  <c r="K2012" i="14"/>
  <c r="K2011" i="14"/>
  <c r="K2010" i="14"/>
  <c r="K2009" i="14"/>
  <c r="K2008" i="14"/>
  <c r="K2005" i="14"/>
  <c r="K2004" i="14" s="1"/>
  <c r="K2002" i="14"/>
  <c r="K2001" i="14"/>
  <c r="K2000" i="14"/>
  <c r="K1999" i="14"/>
  <c r="K1998" i="14"/>
  <c r="K1996" i="14"/>
  <c r="K1995" i="14"/>
  <c r="K1994" i="14"/>
  <c r="K1991" i="14"/>
  <c r="K1990" i="14"/>
  <c r="K1989" i="14"/>
  <c r="K1988" i="14"/>
  <c r="K1987" i="14"/>
  <c r="K1985" i="14"/>
  <c r="K1984" i="14"/>
  <c r="K1983" i="14"/>
  <c r="K1980" i="14"/>
  <c r="K1979" i="14"/>
  <c r="K1978" i="14"/>
  <c r="K1977" i="14"/>
  <c r="K1976" i="14"/>
  <c r="K1974" i="14"/>
  <c r="K1973" i="14"/>
  <c r="K1972" i="14"/>
  <c r="H1969" i="14"/>
  <c r="K1968" i="14"/>
  <c r="K1967" i="14"/>
  <c r="K1966" i="14"/>
  <c r="K1965" i="14"/>
  <c r="K1964" i="14"/>
  <c r="K1962" i="14"/>
  <c r="K1961" i="14"/>
  <c r="K1960" i="14"/>
  <c r="K1957" i="14"/>
  <c r="K1956" i="14"/>
  <c r="K1955" i="14"/>
  <c r="K1954" i="14"/>
  <c r="K1953" i="14"/>
  <c r="K1952" i="14"/>
  <c r="K1951" i="14"/>
  <c r="K1949" i="14"/>
  <c r="K1948" i="14"/>
  <c r="K1947" i="14"/>
  <c r="K1946" i="14"/>
  <c r="K1945" i="14"/>
  <c r="K1944" i="14"/>
  <c r="K1941" i="14"/>
  <c r="K1940" i="14"/>
  <c r="K1939" i="14"/>
  <c r="K1938" i="14"/>
  <c r="K1937" i="14"/>
  <c r="K1936" i="14"/>
  <c r="K1934" i="14"/>
  <c r="K1933" i="14"/>
  <c r="K1932" i="14"/>
  <c r="K1931" i="14"/>
  <c r="K1930" i="14"/>
  <c r="K1929" i="14"/>
  <c r="K1926" i="14"/>
  <c r="K1925" i="14"/>
  <c r="K1924" i="14"/>
  <c r="K1923" i="14"/>
  <c r="K1922" i="14"/>
  <c r="K1920" i="14"/>
  <c r="K1919" i="14"/>
  <c r="K1918" i="14"/>
  <c r="J1917" i="14"/>
  <c r="K1917" i="14" s="1"/>
  <c r="K1916" i="14"/>
  <c r="K1915" i="14"/>
  <c r="K1914" i="14"/>
  <c r="J1911" i="14"/>
  <c r="K1911" i="14" s="1"/>
  <c r="K1910" i="14"/>
  <c r="K1909" i="14"/>
  <c r="K1908" i="14"/>
  <c r="K1907" i="14"/>
  <c r="K1905" i="14"/>
  <c r="K1904" i="14"/>
  <c r="K1903" i="14"/>
  <c r="K1902" i="14"/>
  <c r="K1901" i="14"/>
  <c r="K1900" i="14"/>
  <c r="K1899" i="14"/>
  <c r="K1896" i="14"/>
  <c r="K1893" i="14"/>
  <c r="K1892" i="14"/>
  <c r="K1891" i="14"/>
  <c r="K1890" i="14"/>
  <c r="K1889" i="14"/>
  <c r="K1887" i="14"/>
  <c r="K1886" i="14"/>
  <c r="K1885" i="14"/>
  <c r="K1884" i="14" s="1"/>
  <c r="K1882" i="14"/>
  <c r="K1881" i="14"/>
  <c r="K1880" i="14"/>
  <c r="K1879" i="14"/>
  <c r="K1878" i="14"/>
  <c r="K1876" i="14"/>
  <c r="K1875" i="14"/>
  <c r="K1874" i="14"/>
  <c r="H1871" i="14"/>
  <c r="K1870" i="14"/>
  <c r="K1869" i="14"/>
  <c r="K1868" i="14"/>
  <c r="K1867" i="14"/>
  <c r="K1866" i="14"/>
  <c r="K1864" i="14"/>
  <c r="K1863" i="14"/>
  <c r="K1862" i="14"/>
  <c r="K1859" i="14"/>
  <c r="K1858" i="14"/>
  <c r="K1857" i="14"/>
  <c r="H1856" i="14"/>
  <c r="K1856" i="14" s="1"/>
  <c r="K1855" i="14"/>
  <c r="K1854" i="14"/>
  <c r="K1853" i="14"/>
  <c r="K1852" i="14"/>
  <c r="K1851" i="14"/>
  <c r="K1849" i="14"/>
  <c r="K1848" i="14"/>
  <c r="K1847" i="14"/>
  <c r="K1846" i="14"/>
  <c r="K1845" i="14"/>
  <c r="K1844" i="14"/>
  <c r="K1843" i="14"/>
  <c r="K1840" i="14"/>
  <c r="K1839" i="14"/>
  <c r="K1838" i="14"/>
  <c r="H1837" i="14"/>
  <c r="K1837" i="14" s="1"/>
  <c r="K1836" i="14"/>
  <c r="K1835" i="14"/>
  <c r="K1834" i="14"/>
  <c r="K1833" i="14"/>
  <c r="K1832" i="14"/>
  <c r="K1830" i="14"/>
  <c r="K1829" i="14"/>
  <c r="K1828" i="14"/>
  <c r="K1827" i="14"/>
  <c r="K1826" i="14"/>
  <c r="K1825" i="14"/>
  <c r="K1824" i="14"/>
  <c r="K1821" i="14"/>
  <c r="K1820" i="14"/>
  <c r="K1819" i="14"/>
  <c r="K1818" i="14"/>
  <c r="K1817" i="14"/>
  <c r="K1816" i="14"/>
  <c r="K1815" i="14"/>
  <c r="K1814" i="14"/>
  <c r="K1812" i="14"/>
  <c r="K1811" i="14"/>
  <c r="K1810" i="14"/>
  <c r="K1809" i="14"/>
  <c r="K1808" i="14"/>
  <c r="K1807" i="14"/>
  <c r="K1806" i="14"/>
  <c r="K1805" i="14"/>
  <c r="K1804" i="14"/>
  <c r="K1801" i="14"/>
  <c r="K1800" i="14"/>
  <c r="K1799" i="14"/>
  <c r="K1798" i="14"/>
  <c r="K1797" i="14"/>
  <c r="K1795" i="14"/>
  <c r="K1794" i="14"/>
  <c r="K1793" i="14"/>
  <c r="K1790" i="14"/>
  <c r="K1789" i="14"/>
  <c r="K1788" i="14"/>
  <c r="K1787" i="14"/>
  <c r="K1786" i="14"/>
  <c r="K1784" i="14"/>
  <c r="K1783" i="14"/>
  <c r="K1782" i="14"/>
  <c r="H1779" i="14"/>
  <c r="K1778" i="14"/>
  <c r="K1777" i="14"/>
  <c r="K1776" i="14"/>
  <c r="K1775" i="14"/>
  <c r="K1774" i="14"/>
  <c r="K1772" i="14"/>
  <c r="K1771" i="14"/>
  <c r="K1770" i="14"/>
  <c r="K1767" i="14"/>
  <c r="K1766" i="14"/>
  <c r="K1765" i="14"/>
  <c r="K1764" i="14"/>
  <c r="K1763" i="14"/>
  <c r="K1762" i="14"/>
  <c r="K1761" i="14"/>
  <c r="K1760" i="14"/>
  <c r="K1759" i="14"/>
  <c r="K1757" i="14"/>
  <c r="K1756" i="14"/>
  <c r="K1755" i="14"/>
  <c r="K1754" i="14"/>
  <c r="K1753" i="14"/>
  <c r="K1752" i="14"/>
  <c r="K1749" i="14"/>
  <c r="K1748" i="14"/>
  <c r="K1747" i="14"/>
  <c r="H1746" i="14"/>
  <c r="K1746" i="14" s="1"/>
  <c r="K1745" i="14"/>
  <c r="K1744" i="14"/>
  <c r="K1743" i="14"/>
  <c r="K1742" i="14"/>
  <c r="K1741" i="14"/>
  <c r="K1739" i="14"/>
  <c r="K1738" i="14"/>
  <c r="K1737" i="14"/>
  <c r="K1736" i="14"/>
  <c r="K1735" i="14"/>
  <c r="K1734" i="14"/>
  <c r="K1733" i="14"/>
  <c r="K1732" i="14"/>
  <c r="K1731" i="14"/>
  <c r="K1728" i="14"/>
  <c r="K1727" i="14"/>
  <c r="K1726" i="14"/>
  <c r="K1725" i="14"/>
  <c r="K1724" i="14"/>
  <c r="K1723" i="14"/>
  <c r="K1721" i="14"/>
  <c r="K1720" i="14"/>
  <c r="K1719" i="14"/>
  <c r="K1718" i="14"/>
  <c r="K1717" i="14"/>
  <c r="K1716" i="14"/>
  <c r="K1715" i="14"/>
  <c r="K1714" i="14"/>
  <c r="K1713" i="14"/>
  <c r="K1710" i="14"/>
  <c r="K1709" i="14"/>
  <c r="K1708" i="14"/>
  <c r="K1707" i="14"/>
  <c r="K1706" i="14"/>
  <c r="K1704" i="14"/>
  <c r="K1703" i="14"/>
  <c r="K1702" i="14"/>
  <c r="K1699" i="14"/>
  <c r="K1698" i="14"/>
  <c r="K1697" i="14"/>
  <c r="K1696" i="14"/>
  <c r="K1695" i="14"/>
  <c r="K1693" i="14"/>
  <c r="K1692" i="14"/>
  <c r="K1691" i="14"/>
  <c r="H1688" i="14"/>
  <c r="K1687" i="14"/>
  <c r="K1686" i="14"/>
  <c r="K1685" i="14"/>
  <c r="K1684" i="14"/>
  <c r="K1683" i="14"/>
  <c r="K1681" i="14"/>
  <c r="K1680" i="14"/>
  <c r="K1679" i="14"/>
  <c r="K1676" i="14"/>
  <c r="K1675" i="14"/>
  <c r="K1674" i="14"/>
  <c r="K1673" i="14"/>
  <c r="K1672" i="14"/>
  <c r="K1671" i="14"/>
  <c r="K1669" i="14"/>
  <c r="K1668" i="14"/>
  <c r="H1667" i="14"/>
  <c r="K1667" i="14" s="1"/>
  <c r="H1666" i="14"/>
  <c r="K1666" i="14" s="1"/>
  <c r="K1663" i="14"/>
  <c r="K1662" i="14"/>
  <c r="K1661" i="14"/>
  <c r="K1660" i="14"/>
  <c r="K1658" i="14"/>
  <c r="K1657" i="14"/>
  <c r="K1656" i="14"/>
  <c r="K1655" i="14"/>
  <c r="K1652" i="14"/>
  <c r="K1651" i="14"/>
  <c r="K1650" i="14"/>
  <c r="H1647" i="14"/>
  <c r="K1646" i="14"/>
  <c r="K1645" i="14"/>
  <c r="K1644" i="14"/>
  <c r="K1643" i="14"/>
  <c r="K1642" i="14"/>
  <c r="K1640" i="14"/>
  <c r="K1639" i="14"/>
  <c r="K1638" i="14"/>
  <c r="K1635" i="14"/>
  <c r="K1634" i="14"/>
  <c r="K1633" i="14"/>
  <c r="K1632" i="14"/>
  <c r="K1631" i="14"/>
  <c r="K1630" i="14"/>
  <c r="K1629" i="14"/>
  <c r="K1628" i="14"/>
  <c r="K1626" i="14"/>
  <c r="K1625" i="14"/>
  <c r="K1624" i="14"/>
  <c r="K1623" i="14"/>
  <c r="K1622" i="14"/>
  <c r="K1621" i="14"/>
  <c r="K1618" i="14"/>
  <c r="K1617" i="14"/>
  <c r="K1616" i="14"/>
  <c r="K1615" i="14"/>
  <c r="K1614" i="14"/>
  <c r="K1613" i="14"/>
  <c r="K1611" i="14"/>
  <c r="K1610" i="14"/>
  <c r="K1609" i="14"/>
  <c r="K1608" i="14"/>
  <c r="K1607" i="14"/>
  <c r="K1606" i="14"/>
  <c r="K1605" i="14"/>
  <c r="K1602" i="14"/>
  <c r="K1601" i="14"/>
  <c r="K1600" i="14"/>
  <c r="K1599" i="14"/>
  <c r="K1598" i="14"/>
  <c r="K1596" i="14"/>
  <c r="K1595" i="14"/>
  <c r="K1594" i="14"/>
  <c r="H1591" i="14"/>
  <c r="K1590" i="14"/>
  <c r="K1589" i="14"/>
  <c r="K1588" i="14"/>
  <c r="K1587" i="14"/>
  <c r="K1586" i="14"/>
  <c r="K1584" i="14"/>
  <c r="K1583" i="14"/>
  <c r="K1582" i="14"/>
  <c r="K1579" i="14"/>
  <c r="K1578" i="14"/>
  <c r="K1577" i="14"/>
  <c r="K1576" i="14"/>
  <c r="K1575" i="14"/>
  <c r="K1574" i="14"/>
  <c r="K1573" i="14"/>
  <c r="K1572" i="14"/>
  <c r="K1570" i="14"/>
  <c r="K1569" i="14"/>
  <c r="K1568" i="14"/>
  <c r="K1567" i="14"/>
  <c r="K1566" i="14"/>
  <c r="K1565" i="14"/>
  <c r="K1562" i="14"/>
  <c r="K1561" i="14"/>
  <c r="K1560" i="14"/>
  <c r="K1559" i="14"/>
  <c r="K1558" i="14"/>
  <c r="K1557" i="14"/>
  <c r="K1555" i="14"/>
  <c r="K1554" i="14"/>
  <c r="K1553" i="14"/>
  <c r="K1552" i="14"/>
  <c r="K1551" i="14"/>
  <c r="K1550" i="14"/>
  <c r="K1549" i="14"/>
  <c r="K1546" i="14"/>
  <c r="K1545" i="14"/>
  <c r="K1544" i="14"/>
  <c r="K1543" i="14"/>
  <c r="K1542" i="14"/>
  <c r="K1540" i="14"/>
  <c r="K1539" i="14"/>
  <c r="K1538" i="14"/>
  <c r="H1535" i="14"/>
  <c r="K1533" i="14"/>
  <c r="K1532" i="14" s="1"/>
  <c r="H1531" i="14"/>
  <c r="K1531" i="14" s="1"/>
  <c r="K1530" i="14" s="1"/>
  <c r="K1528" i="14"/>
  <c r="K1527" i="14"/>
  <c r="K1525" i="14"/>
  <c r="K1524" i="14"/>
  <c r="H1521" i="14"/>
  <c r="K1520" i="14"/>
  <c r="K1519" i="14"/>
  <c r="K1518" i="14"/>
  <c r="H1506" i="14"/>
  <c r="K1505" i="14"/>
  <c r="K1504" i="14"/>
  <c r="K1503" i="14"/>
  <c r="H1491" i="14"/>
  <c r="K1490" i="14"/>
  <c r="K1489" i="14"/>
  <c r="H1482" i="14"/>
  <c r="K1481" i="14"/>
  <c r="K1480" i="14"/>
  <c r="K1479" i="14"/>
  <c r="K1478" i="14"/>
  <c r="K1476" i="14"/>
  <c r="K1475" i="14"/>
  <c r="H1463" i="14"/>
  <c r="K1462" i="14"/>
  <c r="K1461" i="14"/>
  <c r="K1460" i="14"/>
  <c r="K1459" i="14"/>
  <c r="K1457" i="14"/>
  <c r="K1456" i="14"/>
  <c r="H1444" i="14"/>
  <c r="K1440" i="14"/>
  <c r="K1439" i="14"/>
  <c r="K1436" i="14"/>
  <c r="K1435" i="14"/>
  <c r="K1433" i="14"/>
  <c r="K1431" i="14"/>
  <c r="K1430" i="14" s="1"/>
  <c r="K1429" i="14"/>
  <c r="K1428" i="14"/>
  <c r="K1427" i="14"/>
  <c r="K1424" i="14"/>
  <c r="K1421" i="14"/>
  <c r="K1420" i="14"/>
  <c r="K1419" i="14"/>
  <c r="K1417" i="14"/>
  <c r="K1416" i="14" s="1"/>
  <c r="K1414" i="14"/>
  <c r="K1413" i="14"/>
  <c r="K1412" i="14"/>
  <c r="K1411" i="14"/>
  <c r="K1410" i="14"/>
  <c r="K1409" i="14"/>
  <c r="K1407" i="14"/>
  <c r="K1406" i="14" s="1"/>
  <c r="K1397" i="14"/>
  <c r="K1394" i="14"/>
  <c r="K1393" i="14" s="1"/>
  <c r="K1392" i="14" s="1"/>
  <c r="K1391" i="14"/>
  <c r="K1388" i="14"/>
  <c r="K1386" i="14"/>
  <c r="K1385" i="14"/>
  <c r="K1384" i="14"/>
  <c r="K1383" i="14"/>
  <c r="K1380" i="14"/>
  <c r="K1379" i="14"/>
  <c r="K1377" i="14"/>
  <c r="K1375" i="14"/>
  <c r="K1374" i="14"/>
  <c r="K1371" i="14"/>
  <c r="K1370" i="14" s="1"/>
  <c r="K1369" i="14"/>
  <c r="K1368" i="14" s="1"/>
  <c r="K1366" i="14"/>
  <c r="K1365" i="14"/>
  <c r="K1364" i="14"/>
  <c r="K1362" i="14"/>
  <c r="K1360" i="14"/>
  <c r="K1357" i="14"/>
  <c r="K1356" i="14"/>
  <c r="K1355" i="14"/>
  <c r="K1354" i="14"/>
  <c r="K1353" i="14"/>
  <c r="K1344" i="14"/>
  <c r="K1343" i="14"/>
  <c r="K1340" i="14"/>
  <c r="K1339" i="14"/>
  <c r="K1338" i="14"/>
  <c r="K1337" i="14"/>
  <c r="K1336" i="14"/>
  <c r="K1335" i="14"/>
  <c r="K1334" i="14"/>
  <c r="K1333" i="14"/>
  <c r="K1332" i="14"/>
  <c r="K1331" i="14"/>
  <c r="K1330" i="14"/>
  <c r="K1329" i="14"/>
  <c r="K1327" i="14"/>
  <c r="K1326" i="14"/>
  <c r="K1324" i="14"/>
  <c r="K1323" i="14"/>
  <c r="K1322" i="14"/>
  <c r="K1321" i="14"/>
  <c r="K1320" i="14"/>
  <c r="K1319" i="14"/>
  <c r="K1318" i="14"/>
  <c r="H1315" i="14"/>
  <c r="H1294" i="14" s="1"/>
  <c r="H1314" i="14"/>
  <c r="K1314" i="14" s="1"/>
  <c r="H1313" i="14"/>
  <c r="K1313" i="14" s="1"/>
  <c r="K1311" i="14"/>
  <c r="H1310" i="14"/>
  <c r="K1310" i="14" s="1"/>
  <c r="K1309" i="14"/>
  <c r="K1308" i="14"/>
  <c r="K1307" i="14"/>
  <c r="K1305" i="14"/>
  <c r="K1304" i="14" s="1"/>
  <c r="K1303" i="14"/>
  <c r="K1302" i="14"/>
  <c r="K1301" i="14"/>
  <c r="K1300" i="14"/>
  <c r="K1299" i="14"/>
  <c r="K1298" i="14"/>
  <c r="K1271" i="14"/>
  <c r="K1270" i="14"/>
  <c r="K1269" i="14"/>
  <c r="K1268" i="14"/>
  <c r="K1267" i="14"/>
  <c r="K1266" i="14"/>
  <c r="K1264" i="14"/>
  <c r="K1263" i="14"/>
  <c r="K1262" i="14"/>
  <c r="K1261" i="14"/>
  <c r="K1260" i="14"/>
  <c r="K1259" i="14"/>
  <c r="K1257" i="14"/>
  <c r="K1256" i="14"/>
  <c r="K1255" i="14"/>
  <c r="K1252" i="14"/>
  <c r="K1251" i="14"/>
  <c r="K1249" i="14"/>
  <c r="K1248" i="14" s="1"/>
  <c r="K1247" i="14"/>
  <c r="K1246" i="14"/>
  <c r="J1243" i="14"/>
  <c r="K1243" i="14" s="1"/>
  <c r="K1241" i="14"/>
  <c r="K1240" i="14" s="1"/>
  <c r="K1239" i="14"/>
  <c r="K1236" i="14"/>
  <c r="K1233" i="14"/>
  <c r="K1230" i="14"/>
  <c r="K1227" i="14"/>
  <c r="K1224" i="14"/>
  <c r="K1221" i="14"/>
  <c r="K1219" i="14"/>
  <c r="K1218" i="14"/>
  <c r="K1215" i="14"/>
  <c r="K1214" i="14"/>
  <c r="K1213" i="14" s="1"/>
  <c r="K1212" i="14" s="1"/>
  <c r="K1211" i="14"/>
  <c r="K1210" i="14"/>
  <c r="K1209" i="14"/>
  <c r="K1208" i="14"/>
  <c r="K1206" i="14"/>
  <c r="K1203" i="14"/>
  <c r="K1201" i="14"/>
  <c r="K1199" i="14"/>
  <c r="K1198" i="14"/>
  <c r="K1196" i="14"/>
  <c r="K1195" i="14"/>
  <c r="K1192" i="14"/>
  <c r="K1191" i="14"/>
  <c r="K1190" i="14"/>
  <c r="K1189" i="14"/>
  <c r="K1187" i="14"/>
  <c r="K1184" i="14"/>
  <c r="K1183" i="14"/>
  <c r="K1182" i="14"/>
  <c r="K1180" i="14"/>
  <c r="K1179" i="14" s="1"/>
  <c r="K1178" i="14"/>
  <c r="K1176" i="14"/>
  <c r="K1175" i="14"/>
  <c r="K1174" i="14"/>
  <c r="K1171" i="14"/>
  <c r="K1170" i="14"/>
  <c r="K1169" i="14"/>
  <c r="K1167" i="14"/>
  <c r="K1165" i="14"/>
  <c r="K1164" i="14"/>
  <c r="K1163" i="14"/>
  <c r="K1162" i="14"/>
  <c r="K1159" i="14"/>
  <c r="K1158" i="14"/>
  <c r="K1157" i="14"/>
  <c r="K1155" i="14"/>
  <c r="K1154" i="14"/>
  <c r="K1151" i="14"/>
  <c r="K1150" i="14"/>
  <c r="K1149" i="14"/>
  <c r="K1148" i="14"/>
  <c r="K1146" i="14"/>
  <c r="K1145" i="14"/>
  <c r="H1144" i="14"/>
  <c r="K1144" i="14" s="1"/>
  <c r="H1143" i="14"/>
  <c r="K1143" i="14" s="1"/>
  <c r="K1142" i="14"/>
  <c r="K1141" i="14"/>
  <c r="H1138" i="14"/>
  <c r="H1122" i="14"/>
  <c r="K1122" i="14" s="1"/>
  <c r="H1121" i="14"/>
  <c r="K1121" i="14" s="1"/>
  <c r="H1120" i="14"/>
  <c r="K1120" i="14" s="1"/>
  <c r="H1119" i="14"/>
  <c r="K1119" i="14" s="1"/>
  <c r="K1118" i="14"/>
  <c r="K1116" i="14"/>
  <c r="K1115" i="14"/>
  <c r="K1114" i="14"/>
  <c r="H1111" i="14"/>
  <c r="K1111" i="14" s="1"/>
  <c r="H1110" i="14"/>
  <c r="K1110" i="14" s="1"/>
  <c r="H1109" i="14"/>
  <c r="K1109" i="14" s="1"/>
  <c r="H1108" i="14"/>
  <c r="K1108" i="14" s="1"/>
  <c r="K1107" i="14"/>
  <c r="K1105" i="14"/>
  <c r="K1104" i="14"/>
  <c r="K1103" i="14"/>
  <c r="H1099" i="14"/>
  <c r="K1099" i="14" s="1"/>
  <c r="H1098" i="14"/>
  <c r="K1098" i="14" s="1"/>
  <c r="K1095" i="14"/>
  <c r="H1094" i="14"/>
  <c r="K1094" i="14" s="1"/>
  <c r="H1093" i="14"/>
  <c r="K1093" i="14" s="1"/>
  <c r="K1090" i="14"/>
  <c r="H1089" i="14"/>
  <c r="K1089" i="14" s="1"/>
  <c r="H1088" i="14"/>
  <c r="K1088" i="14" s="1"/>
  <c r="K1085" i="14"/>
  <c r="H1084" i="14"/>
  <c r="K1084" i="14" s="1"/>
  <c r="H1083" i="14"/>
  <c r="K1083" i="14" s="1"/>
  <c r="H1079" i="14"/>
  <c r="H1080" i="14" s="1"/>
  <c r="K1080" i="14" s="1"/>
  <c r="H1078" i="14"/>
  <c r="K1078" i="14" s="1"/>
  <c r="K1075" i="14"/>
  <c r="H1074" i="14"/>
  <c r="K1074" i="14" s="1"/>
  <c r="H1073" i="14"/>
  <c r="K1073" i="14" s="1"/>
  <c r="K1070" i="14"/>
  <c r="H1069" i="14"/>
  <c r="K1069" i="14" s="1"/>
  <c r="H1068" i="14"/>
  <c r="K1068" i="14" s="1"/>
  <c r="K1065" i="14"/>
  <c r="H1064" i="14"/>
  <c r="K1064" i="14" s="1"/>
  <c r="H1063" i="14"/>
  <c r="K1063" i="14" s="1"/>
  <c r="H1059" i="14"/>
  <c r="H1060" i="14" s="1"/>
  <c r="K1060" i="14" s="1"/>
  <c r="H1058" i="14"/>
  <c r="K1058" i="14" s="1"/>
  <c r="K1055" i="14"/>
  <c r="H1054" i="14"/>
  <c r="K1054" i="14" s="1"/>
  <c r="H1053" i="14"/>
  <c r="K1053" i="14" s="1"/>
  <c r="K1050" i="14"/>
  <c r="H1049" i="14"/>
  <c r="K1049" i="14" s="1"/>
  <c r="H1048" i="14"/>
  <c r="K1048" i="14" s="1"/>
  <c r="K1045" i="14"/>
  <c r="H1044" i="14"/>
  <c r="K1044" i="14" s="1"/>
  <c r="H1043" i="14"/>
  <c r="K1043" i="14" s="1"/>
  <c r="H1040" i="14"/>
  <c r="K1040" i="14" s="1"/>
  <c r="H1039" i="14"/>
  <c r="K1039" i="14" s="1"/>
  <c r="H1038" i="14"/>
  <c r="K1038" i="14" s="1"/>
  <c r="K1035" i="14"/>
  <c r="H1034" i="14"/>
  <c r="K1034" i="14" s="1"/>
  <c r="H1033" i="14"/>
  <c r="K1033" i="14" s="1"/>
  <c r="K1030" i="14"/>
  <c r="H1029" i="14"/>
  <c r="K1029" i="14" s="1"/>
  <c r="H1028" i="14"/>
  <c r="K1028" i="14" s="1"/>
  <c r="K1025" i="14"/>
  <c r="H1024" i="14"/>
  <c r="K1024" i="14" s="1"/>
  <c r="H1023" i="14"/>
  <c r="K1023" i="14" s="1"/>
  <c r="K1020" i="14"/>
  <c r="H1019" i="14"/>
  <c r="K1019" i="14" s="1"/>
  <c r="H1018" i="14"/>
  <c r="K1018" i="14" s="1"/>
  <c r="K1015" i="14"/>
  <c r="H1014" i="14"/>
  <c r="K1014" i="14" s="1"/>
  <c r="H1013" i="14"/>
  <c r="K1013" i="14" s="1"/>
  <c r="K1010" i="14"/>
  <c r="H1009" i="14"/>
  <c r="K1009" i="14" s="1"/>
  <c r="H1008" i="14"/>
  <c r="K1008" i="14" s="1"/>
  <c r="K1005" i="14"/>
  <c r="H1004" i="14"/>
  <c r="K1004" i="14" s="1"/>
  <c r="H1003" i="14"/>
  <c r="K1003" i="14" s="1"/>
  <c r="H1000" i="14"/>
  <c r="K1000" i="14" s="1"/>
  <c r="H999" i="14"/>
  <c r="K999" i="14" s="1"/>
  <c r="K998" i="14"/>
  <c r="K997" i="14"/>
  <c r="H996" i="14"/>
  <c r="K996" i="14" s="1"/>
  <c r="H995" i="14"/>
  <c r="K995" i="14" s="1"/>
  <c r="H994" i="14"/>
  <c r="K994" i="14" s="1"/>
  <c r="K993" i="14"/>
  <c r="K991" i="14"/>
  <c r="K990" i="14"/>
  <c r="K989" i="14"/>
  <c r="H986" i="14"/>
  <c r="K986" i="14" s="1"/>
  <c r="H985" i="14"/>
  <c r="K985" i="14" s="1"/>
  <c r="K984" i="14"/>
  <c r="K983" i="14"/>
  <c r="H982" i="14"/>
  <c r="K982" i="14" s="1"/>
  <c r="H981" i="14"/>
  <c r="K981" i="14" s="1"/>
  <c r="H980" i="14"/>
  <c r="K980" i="14" s="1"/>
  <c r="K979" i="14"/>
  <c r="K977" i="14"/>
  <c r="K976" i="14"/>
  <c r="K975" i="14"/>
  <c r="H972" i="14"/>
  <c r="K972" i="14" s="1"/>
  <c r="K971" i="14"/>
  <c r="K970" i="14"/>
  <c r="H969" i="14"/>
  <c r="K969" i="14" s="1"/>
  <c r="H968" i="14"/>
  <c r="K968" i="14" s="1"/>
  <c r="K967" i="14"/>
  <c r="K965" i="14"/>
  <c r="K964" i="14"/>
  <c r="K963" i="14"/>
  <c r="H960" i="14"/>
  <c r="K960" i="14" s="1"/>
  <c r="K959" i="14"/>
  <c r="K958" i="14"/>
  <c r="K957" i="14"/>
  <c r="H956" i="14"/>
  <c r="K956" i="14" s="1"/>
  <c r="H955" i="14"/>
  <c r="K955" i="14" s="1"/>
  <c r="K954" i="14"/>
  <c r="K952" i="14"/>
  <c r="K951" i="14"/>
  <c r="K950" i="14"/>
  <c r="J947" i="14"/>
  <c r="H947" i="14"/>
  <c r="H946" i="14"/>
  <c r="K946" i="14" s="1"/>
  <c r="H945" i="14"/>
  <c r="K945" i="14" s="1"/>
  <c r="H944" i="14"/>
  <c r="K944" i="14" s="1"/>
  <c r="H943" i="14"/>
  <c r="K943" i="14" s="1"/>
  <c r="K942" i="14"/>
  <c r="K940" i="14"/>
  <c r="K939" i="14"/>
  <c r="H936" i="14"/>
  <c r="H935" i="14"/>
  <c r="K935" i="14" s="1"/>
  <c r="H934" i="14"/>
  <c r="K934" i="14" s="1"/>
  <c r="H933" i="14"/>
  <c r="K933" i="14" s="1"/>
  <c r="H932" i="14"/>
  <c r="K932" i="14" s="1"/>
  <c r="H931" i="14"/>
  <c r="K931" i="14" s="1"/>
  <c r="K929" i="14"/>
  <c r="K928" i="14"/>
  <c r="K927" i="14"/>
  <c r="H924" i="14"/>
  <c r="H923" i="14"/>
  <c r="K923" i="14" s="1"/>
  <c r="H922" i="14"/>
  <c r="K922" i="14" s="1"/>
  <c r="H921" i="14"/>
  <c r="K921" i="14" s="1"/>
  <c r="H920" i="14"/>
  <c r="K920" i="14" s="1"/>
  <c r="H919" i="14"/>
  <c r="K919" i="14" s="1"/>
  <c r="K917" i="14"/>
  <c r="K916" i="14"/>
  <c r="H913" i="14"/>
  <c r="H912" i="14"/>
  <c r="K912" i="14" s="1"/>
  <c r="H911" i="14"/>
  <c r="K911" i="14" s="1"/>
  <c r="H910" i="14"/>
  <c r="K910" i="14" s="1"/>
  <c r="H909" i="14"/>
  <c r="K909" i="14" s="1"/>
  <c r="H908" i="14"/>
  <c r="K908" i="14" s="1"/>
  <c r="K906" i="14"/>
  <c r="K905" i="14"/>
  <c r="K904" i="14"/>
  <c r="H901" i="14"/>
  <c r="H900" i="14"/>
  <c r="K900" i="14" s="1"/>
  <c r="H899" i="14"/>
  <c r="K899" i="14" s="1"/>
  <c r="K898" i="14"/>
  <c r="H897" i="14"/>
  <c r="K897" i="14" s="1"/>
  <c r="H896" i="14"/>
  <c r="K896" i="14" s="1"/>
  <c r="H895" i="14"/>
  <c r="K895" i="14" s="1"/>
  <c r="H894" i="14"/>
  <c r="K894" i="14" s="1"/>
  <c r="K892" i="14"/>
  <c r="K891" i="14"/>
  <c r="K890" i="14"/>
  <c r="H887" i="14"/>
  <c r="K886" i="14"/>
  <c r="K885" i="14"/>
  <c r="K884" i="14"/>
  <c r="K883" i="14"/>
  <c r="K882" i="14"/>
  <c r="K881" i="14"/>
  <c r="K880" i="14"/>
  <c r="K878" i="14"/>
  <c r="K877" i="14"/>
  <c r="K876" i="14"/>
  <c r="H873" i="14"/>
  <c r="H872" i="14"/>
  <c r="K872" i="14" s="1"/>
  <c r="K871" i="14"/>
  <c r="K870" i="14"/>
  <c r="H869" i="14"/>
  <c r="K869" i="14" s="1"/>
  <c r="H868" i="14"/>
  <c r="K868" i="14" s="1"/>
  <c r="H867" i="14"/>
  <c r="K867" i="14" s="1"/>
  <c r="K866" i="14"/>
  <c r="K864" i="14"/>
  <c r="K863" i="14"/>
  <c r="K862" i="14"/>
  <c r="H859" i="14"/>
  <c r="H857" i="14"/>
  <c r="K857" i="14" s="1"/>
  <c r="H856" i="14"/>
  <c r="K856" i="14" s="1"/>
  <c r="K855" i="14"/>
  <c r="K854" i="14"/>
  <c r="H853" i="14"/>
  <c r="K853" i="14" s="1"/>
  <c r="H852" i="14"/>
  <c r="K852" i="14" s="1"/>
  <c r="H851" i="14"/>
  <c r="K851" i="14" s="1"/>
  <c r="K850" i="14"/>
  <c r="K848" i="14"/>
  <c r="K847" i="14"/>
  <c r="K846" i="14"/>
  <c r="H843" i="14"/>
  <c r="H842" i="14"/>
  <c r="K842" i="14" s="1"/>
  <c r="K841" i="14"/>
  <c r="K840" i="14"/>
  <c r="H838" i="14"/>
  <c r="H839" i="14" s="1"/>
  <c r="K839" i="14" s="1"/>
  <c r="H837" i="14"/>
  <c r="K837" i="14" s="1"/>
  <c r="H836" i="14"/>
  <c r="K836" i="14" s="1"/>
  <c r="K835" i="14"/>
  <c r="K833" i="14"/>
  <c r="K832" i="14"/>
  <c r="K831" i="14"/>
  <c r="H828" i="14"/>
  <c r="H827" i="14"/>
  <c r="K827" i="14" s="1"/>
  <c r="H826" i="14"/>
  <c r="K826" i="14" s="1"/>
  <c r="H825" i="14"/>
  <c r="K825" i="14" s="1"/>
  <c r="H824" i="14"/>
  <c r="K824" i="14" s="1"/>
  <c r="K823" i="14"/>
  <c r="K821" i="14"/>
  <c r="K820" i="14"/>
  <c r="K819" i="14"/>
  <c r="H816" i="14"/>
  <c r="H815" i="14"/>
  <c r="K815" i="14" s="1"/>
  <c r="H814" i="14"/>
  <c r="K814" i="14" s="1"/>
  <c r="H813" i="14"/>
  <c r="K813" i="14" s="1"/>
  <c r="H812" i="14"/>
  <c r="K812" i="14" s="1"/>
  <c r="K811" i="14"/>
  <c r="K809" i="14"/>
  <c r="K808" i="14"/>
  <c r="K807" i="14"/>
  <c r="H804" i="14"/>
  <c r="H803" i="14"/>
  <c r="K803" i="14" s="1"/>
  <c r="H802" i="14"/>
  <c r="K802" i="14" s="1"/>
  <c r="H801" i="14"/>
  <c r="K801" i="14" s="1"/>
  <c r="H800" i="14"/>
  <c r="K800" i="14" s="1"/>
  <c r="K799" i="14"/>
  <c r="K797" i="14"/>
  <c r="K796" i="14"/>
  <c r="K795" i="14"/>
  <c r="H792" i="14"/>
  <c r="H791" i="14"/>
  <c r="K791" i="14" s="1"/>
  <c r="H790" i="14"/>
  <c r="K790" i="14" s="1"/>
  <c r="H789" i="14"/>
  <c r="K789" i="14" s="1"/>
  <c r="H788" i="14"/>
  <c r="K788" i="14" s="1"/>
  <c r="K787" i="14"/>
  <c r="K785" i="14"/>
  <c r="K784" i="14"/>
  <c r="K783" i="14"/>
  <c r="H780" i="14"/>
  <c r="K779" i="14"/>
  <c r="H778" i="14"/>
  <c r="K778" i="14" s="1"/>
  <c r="H777" i="14"/>
  <c r="K777" i="14" s="1"/>
  <c r="H776" i="14"/>
  <c r="K776" i="14" s="1"/>
  <c r="H775" i="14"/>
  <c r="K775" i="14" s="1"/>
  <c r="K774" i="14"/>
  <c r="K772" i="14"/>
  <c r="K771" i="14"/>
  <c r="K770" i="14" s="1"/>
  <c r="H768" i="14"/>
  <c r="H766" i="14"/>
  <c r="K766" i="14" s="1"/>
  <c r="H765" i="14"/>
  <c r="K765" i="14" s="1"/>
  <c r="H764" i="14"/>
  <c r="K764" i="14" s="1"/>
  <c r="H763" i="14"/>
  <c r="K763" i="14" s="1"/>
  <c r="K762" i="14"/>
  <c r="K760" i="14"/>
  <c r="K759" i="14"/>
  <c r="K758" i="14"/>
  <c r="H755" i="14"/>
  <c r="H753" i="14"/>
  <c r="K753" i="14" s="1"/>
  <c r="H752" i="14"/>
  <c r="K752" i="14" s="1"/>
  <c r="H751" i="14"/>
  <c r="K751" i="14" s="1"/>
  <c r="H750" i="14"/>
  <c r="K750" i="14" s="1"/>
  <c r="K749" i="14"/>
  <c r="K747" i="14"/>
  <c r="K746" i="14"/>
  <c r="K745" i="14"/>
  <c r="H742" i="14"/>
  <c r="H741" i="14"/>
  <c r="K741" i="14" s="1"/>
  <c r="H740" i="14"/>
  <c r="K740" i="14" s="1"/>
  <c r="H739" i="14"/>
  <c r="K739" i="14" s="1"/>
  <c r="H738" i="14"/>
  <c r="K738" i="14" s="1"/>
  <c r="K737" i="14"/>
  <c r="K735" i="14"/>
  <c r="K734" i="14"/>
  <c r="K733" i="14"/>
  <c r="H730" i="14"/>
  <c r="H729" i="14"/>
  <c r="K729" i="14" s="1"/>
  <c r="H728" i="14"/>
  <c r="K728" i="14" s="1"/>
  <c r="H727" i="14"/>
  <c r="K727" i="14" s="1"/>
  <c r="H726" i="14"/>
  <c r="K726" i="14" s="1"/>
  <c r="K725" i="14"/>
  <c r="K723" i="14"/>
  <c r="K722" i="14"/>
  <c r="K721" i="14"/>
  <c r="H718" i="14"/>
  <c r="H717" i="14"/>
  <c r="K717" i="14" s="1"/>
  <c r="H716" i="14"/>
  <c r="K716" i="14" s="1"/>
  <c r="H715" i="14"/>
  <c r="K715" i="14" s="1"/>
  <c r="H714" i="14"/>
  <c r="K714" i="14" s="1"/>
  <c r="K713" i="14"/>
  <c r="K711" i="14"/>
  <c r="K710" i="14"/>
  <c r="K709" i="14"/>
  <c r="H706" i="14"/>
  <c r="H705" i="14"/>
  <c r="K705" i="14" s="1"/>
  <c r="H704" i="14"/>
  <c r="K704" i="14" s="1"/>
  <c r="H703" i="14"/>
  <c r="K703" i="14" s="1"/>
  <c r="H702" i="14"/>
  <c r="K702" i="14" s="1"/>
  <c r="K701" i="14"/>
  <c r="K699" i="14"/>
  <c r="K698" i="14"/>
  <c r="K697" i="14"/>
  <c r="H694" i="14"/>
  <c r="H693" i="14"/>
  <c r="K693" i="14" s="1"/>
  <c r="H692" i="14"/>
  <c r="K692" i="14" s="1"/>
  <c r="H691" i="14"/>
  <c r="K691" i="14" s="1"/>
  <c r="H690" i="14"/>
  <c r="K690" i="14" s="1"/>
  <c r="K689" i="14"/>
  <c r="K687" i="14"/>
  <c r="K686" i="14"/>
  <c r="K685" i="14"/>
  <c r="H682" i="14"/>
  <c r="H681" i="14"/>
  <c r="K681" i="14" s="1"/>
  <c r="H680" i="14"/>
  <c r="K680" i="14" s="1"/>
  <c r="H679" i="14"/>
  <c r="K679" i="14" s="1"/>
  <c r="H678" i="14"/>
  <c r="K678" i="14" s="1"/>
  <c r="H677" i="14"/>
  <c r="K677" i="14" s="1"/>
  <c r="K676" i="14"/>
  <c r="K674" i="14"/>
  <c r="K673" i="14"/>
  <c r="K672" i="14"/>
  <c r="H669" i="14"/>
  <c r="H668" i="14"/>
  <c r="K668" i="14" s="1"/>
  <c r="H667" i="14"/>
  <c r="K667" i="14" s="1"/>
  <c r="H666" i="14"/>
  <c r="K666" i="14" s="1"/>
  <c r="H665" i="14"/>
  <c r="K665" i="14" s="1"/>
  <c r="K664" i="14"/>
  <c r="K662" i="14"/>
  <c r="K661" i="14"/>
  <c r="K660" i="14"/>
  <c r="H657" i="14"/>
  <c r="H656" i="14"/>
  <c r="K656" i="14" s="1"/>
  <c r="H655" i="14"/>
  <c r="K655" i="14" s="1"/>
  <c r="H654" i="14"/>
  <c r="K654" i="14" s="1"/>
  <c r="H653" i="14"/>
  <c r="K653" i="14" s="1"/>
  <c r="K652" i="14"/>
  <c r="K650" i="14"/>
  <c r="K649" i="14"/>
  <c r="K648" i="14"/>
  <c r="H645" i="14"/>
  <c r="H643" i="14"/>
  <c r="H644" i="14" s="1"/>
  <c r="K644" i="14" s="1"/>
  <c r="H642" i="14"/>
  <c r="K642" i="14" s="1"/>
  <c r="H641" i="14"/>
  <c r="K641" i="14" s="1"/>
  <c r="H640" i="14"/>
  <c r="K640" i="14" s="1"/>
  <c r="K639" i="14"/>
  <c r="K637" i="14"/>
  <c r="K636" i="14"/>
  <c r="K635" i="14"/>
  <c r="H632" i="14"/>
  <c r="H630" i="14"/>
  <c r="K630" i="14" s="1"/>
  <c r="H629" i="14"/>
  <c r="K629" i="14" s="1"/>
  <c r="H627" i="14"/>
  <c r="H628" i="14" s="1"/>
  <c r="K628" i="14" s="1"/>
  <c r="H626" i="14"/>
  <c r="H631" i="14" s="1"/>
  <c r="K631" i="14" s="1"/>
  <c r="K624" i="14"/>
  <c r="K623" i="14"/>
  <c r="K622" i="14"/>
  <c r="H619" i="14"/>
  <c r="H617" i="14"/>
  <c r="K617" i="14" s="1"/>
  <c r="H616" i="14"/>
  <c r="K616" i="14" s="1"/>
  <c r="H615" i="14"/>
  <c r="K615" i="14" s="1"/>
  <c r="H614" i="14"/>
  <c r="K614" i="14" s="1"/>
  <c r="K613" i="14"/>
  <c r="H612" i="14"/>
  <c r="K612" i="14" s="1"/>
  <c r="K610" i="14"/>
  <c r="K609" i="14"/>
  <c r="K608" i="14"/>
  <c r="H605" i="14"/>
  <c r="K602" i="14"/>
  <c r="H601" i="14"/>
  <c r="H603" i="14" s="1"/>
  <c r="K603" i="14" s="1"/>
  <c r="H598" i="14"/>
  <c r="K596" i="14"/>
  <c r="H595" i="14"/>
  <c r="H597" i="14" s="1"/>
  <c r="K597" i="14" s="1"/>
  <c r="H592" i="14"/>
  <c r="K590" i="14"/>
  <c r="H589" i="14"/>
  <c r="H591" i="14" s="1"/>
  <c r="K591" i="14" s="1"/>
  <c r="H586" i="14"/>
  <c r="K584" i="14"/>
  <c r="H583" i="14"/>
  <c r="H585" i="14" s="1"/>
  <c r="K585" i="14" s="1"/>
  <c r="H580" i="14"/>
  <c r="K578" i="14"/>
  <c r="H577" i="14"/>
  <c r="H579" i="14" s="1"/>
  <c r="K579" i="14" s="1"/>
  <c r="H574" i="14"/>
  <c r="K572" i="14"/>
  <c r="H571" i="14"/>
  <c r="H573" i="14" s="1"/>
  <c r="K573" i="14" s="1"/>
  <c r="H568" i="14"/>
  <c r="H565" i="14"/>
  <c r="H567" i="14" s="1"/>
  <c r="K567" i="14" s="1"/>
  <c r="H562" i="14"/>
  <c r="H559" i="14"/>
  <c r="H560" i="14" s="1"/>
  <c r="K560" i="14" s="1"/>
  <c r="H556" i="14"/>
  <c r="K554" i="14"/>
  <c r="H553" i="14"/>
  <c r="K553" i="14" s="1"/>
  <c r="H552" i="14"/>
  <c r="K552" i="14" s="1"/>
  <c r="H551" i="14"/>
  <c r="K551" i="14" s="1"/>
  <c r="H550" i="14"/>
  <c r="K550" i="14" s="1"/>
  <c r="K548" i="14"/>
  <c r="K547" i="14"/>
  <c r="K546" i="14"/>
  <c r="K545" i="14"/>
  <c r="H542" i="14"/>
  <c r="K541" i="14"/>
  <c r="H540" i="14"/>
  <c r="K540" i="14" s="1"/>
  <c r="H539" i="14"/>
  <c r="K539" i="14" s="1"/>
  <c r="H538" i="14"/>
  <c r="K538" i="14" s="1"/>
  <c r="H537" i="14"/>
  <c r="K537" i="14" s="1"/>
  <c r="K535" i="14"/>
  <c r="K534" i="14"/>
  <c r="K533" i="14"/>
  <c r="K532" i="14"/>
  <c r="H529" i="14"/>
  <c r="K528" i="14"/>
  <c r="H527" i="14"/>
  <c r="K527" i="14" s="1"/>
  <c r="H526" i="14"/>
  <c r="K526" i="14" s="1"/>
  <c r="H525" i="14"/>
  <c r="K525" i="14" s="1"/>
  <c r="H524" i="14"/>
  <c r="K524" i="14" s="1"/>
  <c r="K522" i="14"/>
  <c r="K521" i="14"/>
  <c r="K520" i="14"/>
  <c r="K519" i="14"/>
  <c r="H516" i="14"/>
  <c r="K515" i="14"/>
  <c r="H514" i="14"/>
  <c r="K514" i="14" s="1"/>
  <c r="H511" i="14"/>
  <c r="H513" i="14" s="1"/>
  <c r="K513" i="14" s="1"/>
  <c r="K509" i="14"/>
  <c r="K508" i="14"/>
  <c r="K507" i="14"/>
  <c r="K506" i="14"/>
  <c r="H503" i="14"/>
  <c r="K502" i="14"/>
  <c r="H501" i="14"/>
  <c r="K501" i="14" s="1"/>
  <c r="H498" i="14"/>
  <c r="H499" i="14" s="1"/>
  <c r="H500" i="14" s="1"/>
  <c r="K500" i="14" s="1"/>
  <c r="K496" i="14"/>
  <c r="K495" i="14"/>
  <c r="K494" i="14"/>
  <c r="K493" i="14"/>
  <c r="H490" i="14"/>
  <c r="K489" i="14"/>
  <c r="K488" i="14"/>
  <c r="H487" i="14"/>
  <c r="K487" i="14" s="1"/>
  <c r="H486" i="14"/>
  <c r="K486" i="14" s="1"/>
  <c r="K485" i="14"/>
  <c r="K483" i="14"/>
  <c r="K482" i="14"/>
  <c r="K481" i="14"/>
  <c r="K480" i="14"/>
  <c r="H477" i="14"/>
  <c r="K476" i="14"/>
  <c r="K475" i="14"/>
  <c r="K474" i="14"/>
  <c r="K473" i="14"/>
  <c r="K471" i="14"/>
  <c r="K470" i="14"/>
  <c r="H467" i="14"/>
  <c r="K466" i="14"/>
  <c r="K465" i="14"/>
  <c r="K464" i="14"/>
  <c r="K463" i="14"/>
  <c r="K461" i="14"/>
  <c r="K460" i="14"/>
  <c r="H457" i="14"/>
  <c r="H455" i="14"/>
  <c r="K455" i="14" s="1"/>
  <c r="H453" i="14"/>
  <c r="K453" i="14" s="1"/>
  <c r="K452" i="14"/>
  <c r="K450" i="14"/>
  <c r="K449" i="14"/>
  <c r="H446" i="14"/>
  <c r="H445" i="14"/>
  <c r="K445" i="14" s="1"/>
  <c r="H443" i="14"/>
  <c r="H444" i="14" s="1"/>
  <c r="K444" i="14" s="1"/>
  <c r="K442" i="14"/>
  <c r="K440" i="14"/>
  <c r="K439" i="14"/>
  <c r="H436" i="14"/>
  <c r="H435" i="14"/>
  <c r="K435" i="14" s="1"/>
  <c r="H433" i="14"/>
  <c r="K432" i="14"/>
  <c r="K430" i="14"/>
  <c r="K429" i="14"/>
  <c r="H426" i="14"/>
  <c r="H425" i="14"/>
  <c r="K425" i="14" s="1"/>
  <c r="H423" i="14"/>
  <c r="H424" i="14" s="1"/>
  <c r="K424" i="14" s="1"/>
  <c r="K422" i="14"/>
  <c r="K420" i="14"/>
  <c r="K419" i="14"/>
  <c r="H416" i="14"/>
  <c r="H415" i="14"/>
  <c r="K415" i="14" s="1"/>
  <c r="H413" i="14"/>
  <c r="H414" i="14" s="1"/>
  <c r="K414" i="14" s="1"/>
  <c r="K412" i="14"/>
  <c r="K410" i="14"/>
  <c r="K409" i="14"/>
  <c r="H406" i="14"/>
  <c r="H404" i="14"/>
  <c r="K404" i="14" s="1"/>
  <c r="H402" i="14"/>
  <c r="H403" i="14" s="1"/>
  <c r="K403" i="14" s="1"/>
  <c r="K401" i="14"/>
  <c r="K399" i="14"/>
  <c r="K398" i="14"/>
  <c r="H395" i="14"/>
  <c r="H394" i="14"/>
  <c r="K394" i="14" s="1"/>
  <c r="H392" i="14"/>
  <c r="H393" i="14" s="1"/>
  <c r="K393" i="14" s="1"/>
  <c r="K391" i="14"/>
  <c r="K389" i="14"/>
  <c r="K388" i="14"/>
  <c r="K387" i="14" s="1"/>
  <c r="H385" i="14"/>
  <c r="H384" i="14"/>
  <c r="K384" i="14" s="1"/>
  <c r="H382" i="14"/>
  <c r="K381" i="14"/>
  <c r="K379" i="14"/>
  <c r="K378" i="14"/>
  <c r="H375" i="14"/>
  <c r="K373" i="14"/>
  <c r="K372" i="14"/>
  <c r="K371" i="14"/>
  <c r="K366" i="14"/>
  <c r="K365" i="14"/>
  <c r="K364" i="14"/>
  <c r="K362" i="14"/>
  <c r="K361" i="14" s="1"/>
  <c r="K360" i="14"/>
  <c r="K359" i="14"/>
  <c r="K358" i="14"/>
  <c r="K357" i="14"/>
  <c r="K354" i="14"/>
  <c r="K353" i="14" s="1"/>
  <c r="K348" i="14" s="1"/>
  <c r="K347" i="14"/>
  <c r="K346" i="14"/>
  <c r="K345" i="14"/>
  <c r="K344" i="14"/>
  <c r="K343" i="14"/>
  <c r="K342" i="14"/>
  <c r="K341" i="14"/>
  <c r="K340" i="14"/>
  <c r="K339" i="14"/>
  <c r="K338" i="14"/>
  <c r="K337" i="14"/>
  <c r="K336" i="14"/>
  <c r="K335" i="14"/>
  <c r="K334" i="14"/>
  <c r="K333" i="14"/>
  <c r="K313" i="14"/>
  <c r="H312" i="14"/>
  <c r="K311" i="14"/>
  <c r="K310" i="14"/>
  <c r="K309" i="14"/>
  <c r="K308" i="14"/>
  <c r="K306" i="14"/>
  <c r="K305" i="14"/>
  <c r="K304" i="14"/>
  <c r="K303" i="14"/>
  <c r="H300" i="14"/>
  <c r="K299" i="14"/>
  <c r="K298" i="14"/>
  <c r="K297" i="14"/>
  <c r="K296" i="14"/>
  <c r="K294" i="14"/>
  <c r="K293" i="14"/>
  <c r="K292" i="14"/>
  <c r="K291" i="14"/>
  <c r="H288" i="14"/>
  <c r="K287" i="14"/>
  <c r="K286" i="14"/>
  <c r="K285" i="14"/>
  <c r="K284" i="14"/>
  <c r="K282" i="14"/>
  <c r="K281" i="14"/>
  <c r="K280" i="14"/>
  <c r="K279" i="14"/>
  <c r="H276" i="14"/>
  <c r="K275" i="14"/>
  <c r="K274" i="14"/>
  <c r="K273" i="14"/>
  <c r="K272" i="14"/>
  <c r="K270" i="14"/>
  <c r="K269" i="14"/>
  <c r="K268" i="14"/>
  <c r="K267" i="14"/>
  <c r="H264" i="14"/>
  <c r="K262" i="14"/>
  <c r="K261" i="14"/>
  <c r="K260" i="14"/>
  <c r="K259" i="14"/>
  <c r="K257" i="14"/>
  <c r="K256" i="14"/>
  <c r="K255" i="14"/>
  <c r="K254" i="14"/>
  <c r="H251" i="14"/>
  <c r="K250" i="14"/>
  <c r="K249" i="14"/>
  <c r="K248" i="14"/>
  <c r="K247" i="14"/>
  <c r="K245" i="14"/>
  <c r="K244" i="14"/>
  <c r="K243" i="14"/>
  <c r="K242" i="14"/>
  <c r="H239" i="14"/>
  <c r="K238" i="14"/>
  <c r="K237" i="14"/>
  <c r="K236" i="14"/>
  <c r="K235" i="14"/>
  <c r="K233" i="14"/>
  <c r="K232" i="14"/>
  <c r="K231" i="14"/>
  <c r="K230" i="14"/>
  <c r="H227" i="14"/>
  <c r="K226" i="14"/>
  <c r="K225" i="14"/>
  <c r="K224" i="14"/>
  <c r="K223" i="14"/>
  <c r="K221" i="14"/>
  <c r="K220" i="14"/>
  <c r="K219" i="14"/>
  <c r="K218" i="14"/>
  <c r="H215" i="14"/>
  <c r="K205" i="14"/>
  <c r="K204" i="14"/>
  <c r="K202" i="14"/>
  <c r="K201" i="14"/>
  <c r="K197" i="14"/>
  <c r="K196" i="14" s="1"/>
  <c r="K195" i="14"/>
  <c r="K194" i="14"/>
  <c r="H190" i="14"/>
  <c r="H171" i="14" s="1"/>
  <c r="K182" i="14"/>
  <c r="K174" i="14"/>
  <c r="K170" i="14"/>
  <c r="K168" i="14"/>
  <c r="K167" i="14"/>
  <c r="K166" i="14"/>
  <c r="K165" i="14"/>
  <c r="K164" i="14"/>
  <c r="K162" i="14"/>
  <c r="K161" i="14"/>
  <c r="K158" i="14"/>
  <c r="K157" i="14"/>
  <c r="K156" i="14"/>
  <c r="K155" i="14"/>
  <c r="K154" i="14"/>
  <c r="K152" i="14"/>
  <c r="K151" i="14"/>
  <c r="H148" i="14"/>
  <c r="H147" i="14" s="1"/>
  <c r="H146" i="14" s="1"/>
  <c r="K145" i="14"/>
  <c r="K144" i="14"/>
  <c r="K143" i="14"/>
  <c r="K141" i="14"/>
  <c r="K138" i="14"/>
  <c r="K137" i="14"/>
  <c r="K136" i="14"/>
  <c r="K135" i="14"/>
  <c r="K134" i="14"/>
  <c r="K133" i="14"/>
  <c r="K131" i="14"/>
  <c r="K130" i="14" s="1"/>
  <c r="K128" i="14"/>
  <c r="K127" i="14"/>
  <c r="K126" i="14"/>
  <c r="K125" i="14"/>
  <c r="K123" i="14"/>
  <c r="K121" i="14"/>
  <c r="K118" i="14"/>
  <c r="K117" i="14"/>
  <c r="K116" i="14"/>
  <c r="K115" i="14"/>
  <c r="K113" i="14"/>
  <c r="K111" i="14"/>
  <c r="K110" i="14" s="1"/>
  <c r="K107" i="14"/>
  <c r="K106" i="14"/>
  <c r="K105" i="14"/>
  <c r="K104" i="14"/>
  <c r="K103" i="14"/>
  <c r="H100" i="14"/>
  <c r="H99" i="14" s="1"/>
  <c r="H98" i="14" s="1"/>
  <c r="K89" i="14"/>
  <c r="K88" i="14"/>
  <c r="H87" i="14"/>
  <c r="K87" i="14" s="1"/>
  <c r="K86" i="14"/>
  <c r="H70" i="14"/>
  <c r="K70" i="14" s="1"/>
  <c r="K69" i="14"/>
  <c r="H68" i="14"/>
  <c r="K68" i="14" s="1"/>
  <c r="K67" i="14"/>
  <c r="K53" i="14"/>
  <c r="K52" i="14"/>
  <c r="K38" i="14"/>
  <c r="K37" i="14"/>
  <c r="H36" i="14"/>
  <c r="K36" i="14" s="1"/>
  <c r="K35" i="14"/>
  <c r="K20" i="14"/>
  <c r="K19" i="14"/>
  <c r="H11" i="14"/>
  <c r="H10" i="14" s="1"/>
  <c r="H9" i="14" s="1"/>
  <c r="P2477" i="14"/>
  <c r="P2476" i="14"/>
  <c r="P2475" i="14"/>
  <c r="P2474" i="14"/>
  <c r="P2473" i="14"/>
  <c r="P2472" i="14"/>
  <c r="P2471" i="14"/>
  <c r="P2470" i="14"/>
  <c r="P2469" i="14"/>
  <c r="P2468" i="14"/>
  <c r="P2467" i="14"/>
  <c r="P2466" i="14"/>
  <c r="P2465" i="14"/>
  <c r="P2464" i="14"/>
  <c r="P2463" i="14"/>
  <c r="P2462" i="14"/>
  <c r="P2461" i="14"/>
  <c r="P2460" i="14"/>
  <c r="P2459" i="14"/>
  <c r="P2458" i="14"/>
  <c r="P2457" i="14"/>
  <c r="P2456" i="14"/>
  <c r="P2455" i="14"/>
  <c r="P2454" i="14"/>
  <c r="P2453" i="14"/>
  <c r="P2452" i="14"/>
  <c r="P2451" i="14"/>
  <c r="P2450" i="14"/>
  <c r="P2449" i="14"/>
  <c r="P2448" i="14"/>
  <c r="P2447" i="14"/>
  <c r="P2446" i="14"/>
  <c r="P2445" i="14"/>
  <c r="P2444" i="14"/>
  <c r="P2443" i="14"/>
  <c r="P2442" i="14"/>
  <c r="P2441" i="14"/>
  <c r="P2440" i="14"/>
  <c r="P2439" i="14"/>
  <c r="P2438" i="14"/>
  <c r="P2437" i="14"/>
  <c r="P2436" i="14"/>
  <c r="P2435" i="14"/>
  <c r="P2434" i="14"/>
  <c r="P2433" i="14"/>
  <c r="P2432" i="14"/>
  <c r="P2431" i="14"/>
  <c r="P2430" i="14"/>
  <c r="P2429" i="14"/>
  <c r="O2402" i="14"/>
  <c r="G2402" i="14"/>
  <c r="O2388" i="14"/>
  <c r="G2388" i="14"/>
  <c r="O2339" i="14"/>
  <c r="G2339" i="14"/>
  <c r="O2334" i="14"/>
  <c r="O2333" i="14" s="1"/>
  <c r="O2323" i="14" s="1"/>
  <c r="O2289" i="14" s="1"/>
  <c r="O2227" i="14" s="1"/>
  <c r="G2334" i="14"/>
  <c r="G2333" i="14" s="1"/>
  <c r="G2323" i="14" s="1"/>
  <c r="L2289" i="14"/>
  <c r="D2289" i="14"/>
  <c r="O2210" i="14"/>
  <c r="G2210" i="14"/>
  <c r="O2152" i="14"/>
  <c r="G2152" i="14"/>
  <c r="G2151" i="14" s="1"/>
  <c r="L2151" i="14"/>
  <c r="D2151" i="14"/>
  <c r="O2088" i="14"/>
  <c r="L2088" i="14"/>
  <c r="L2087" i="14" s="1"/>
  <c r="L2086" i="14" s="1"/>
  <c r="G2088" i="14"/>
  <c r="G2087" i="14" s="1"/>
  <c r="G2086" i="14" s="1"/>
  <c r="D2088" i="14"/>
  <c r="D2087" i="14" s="1"/>
  <c r="D2086" i="14" s="1"/>
  <c r="M2086" i="14"/>
  <c r="E2086" i="14"/>
  <c r="O2079" i="14"/>
  <c r="G2079" i="14"/>
  <c r="O2078" i="14"/>
  <c r="G2078" i="14"/>
  <c r="O2077" i="14"/>
  <c r="G2077" i="14"/>
  <c r="O2076" i="14"/>
  <c r="G2076" i="14"/>
  <c r="O2075" i="14"/>
  <c r="G2075" i="14"/>
  <c r="O2073" i="14"/>
  <c r="G2073" i="14"/>
  <c r="O2072" i="14"/>
  <c r="G2072" i="14"/>
  <c r="O2071" i="14"/>
  <c r="G2071" i="14"/>
  <c r="O2068" i="14"/>
  <c r="G2068" i="14"/>
  <c r="O2067" i="14"/>
  <c r="G2067" i="14"/>
  <c r="O2066" i="14"/>
  <c r="G2066" i="14"/>
  <c r="O2065" i="14"/>
  <c r="G2065" i="14"/>
  <c r="O2064" i="14"/>
  <c r="G2064" i="14"/>
  <c r="O2063" i="14"/>
  <c r="G2063" i="14"/>
  <c r="O2062" i="14"/>
  <c r="G2062" i="14"/>
  <c r="O2060" i="14"/>
  <c r="G2060" i="14"/>
  <c r="O2059" i="14"/>
  <c r="G2059" i="14"/>
  <c r="O2058" i="14"/>
  <c r="G2058" i="14"/>
  <c r="O2057" i="14"/>
  <c r="G2057" i="14"/>
  <c r="O2056" i="14"/>
  <c r="G2056" i="14"/>
  <c r="O2055" i="14"/>
  <c r="G2055" i="14"/>
  <c r="O2052" i="14"/>
  <c r="G2052" i="14"/>
  <c r="O2051" i="14"/>
  <c r="G2051" i="14"/>
  <c r="O2050" i="14"/>
  <c r="G2050" i="14"/>
  <c r="O2049" i="14"/>
  <c r="G2049" i="14"/>
  <c r="O2048" i="14"/>
  <c r="G2048" i="14"/>
  <c r="O2047" i="14"/>
  <c r="G2047" i="14"/>
  <c r="O2045" i="14"/>
  <c r="G2045" i="14"/>
  <c r="O2044" i="14"/>
  <c r="G2044" i="14"/>
  <c r="O2043" i="14"/>
  <c r="G2043" i="14"/>
  <c r="O2042" i="14"/>
  <c r="G2042" i="14"/>
  <c r="O2041" i="14"/>
  <c r="G2041" i="14"/>
  <c r="O2040" i="14"/>
  <c r="G2040" i="14"/>
  <c r="O2037" i="14"/>
  <c r="G2037" i="14"/>
  <c r="O2036" i="14"/>
  <c r="G2036" i="14"/>
  <c r="O2035" i="14"/>
  <c r="G2035" i="14"/>
  <c r="O2034" i="14"/>
  <c r="G2034" i="14"/>
  <c r="O2033" i="14"/>
  <c r="G2033" i="14"/>
  <c r="O2032" i="14"/>
  <c r="G2032" i="14"/>
  <c r="O2031" i="14"/>
  <c r="G2031" i="14"/>
  <c r="O2029" i="14"/>
  <c r="G2029" i="14"/>
  <c r="O2028" i="14"/>
  <c r="G2028" i="14"/>
  <c r="O2027" i="14"/>
  <c r="G2027" i="14"/>
  <c r="O2026" i="14"/>
  <c r="G2026" i="14"/>
  <c r="O2025" i="14"/>
  <c r="G2025" i="14"/>
  <c r="O2024" i="14"/>
  <c r="G2024" i="14"/>
  <c r="O2023" i="14"/>
  <c r="G2023" i="14"/>
  <c r="O2020" i="14"/>
  <c r="G2020" i="14"/>
  <c r="O2019" i="14"/>
  <c r="G2019" i="14"/>
  <c r="O2018" i="14"/>
  <c r="G2018" i="14"/>
  <c r="O2017" i="14"/>
  <c r="G2017" i="14"/>
  <c r="O2016" i="14"/>
  <c r="G2016" i="14"/>
  <c r="O2015" i="14"/>
  <c r="G2015" i="14"/>
  <c r="O2013" i="14"/>
  <c r="G2013" i="14"/>
  <c r="O2012" i="14"/>
  <c r="G2012" i="14"/>
  <c r="O2011" i="14"/>
  <c r="G2011" i="14"/>
  <c r="O2010" i="14"/>
  <c r="G2010" i="14"/>
  <c r="O2009" i="14"/>
  <c r="G2009" i="14"/>
  <c r="O2008" i="14"/>
  <c r="G2008" i="14"/>
  <c r="O2005" i="14"/>
  <c r="O2004" i="14" s="1"/>
  <c r="O2003" i="14" s="1"/>
  <c r="G2005" i="14"/>
  <c r="O2002" i="14"/>
  <c r="G2002" i="14"/>
  <c r="O2001" i="14"/>
  <c r="G2001" i="14"/>
  <c r="O2000" i="14"/>
  <c r="G2000" i="14"/>
  <c r="O1999" i="14"/>
  <c r="G1999" i="14"/>
  <c r="O1998" i="14"/>
  <c r="G1998" i="14"/>
  <c r="O1996" i="14"/>
  <c r="G1996" i="14"/>
  <c r="O1995" i="14"/>
  <c r="G1995" i="14"/>
  <c r="O1994" i="14"/>
  <c r="G1994" i="14"/>
  <c r="O1991" i="14"/>
  <c r="G1991" i="14"/>
  <c r="O1990" i="14"/>
  <c r="G1990" i="14"/>
  <c r="O1989" i="14"/>
  <c r="G1989" i="14"/>
  <c r="O1988" i="14"/>
  <c r="G1988" i="14"/>
  <c r="O1987" i="14"/>
  <c r="G1987" i="14"/>
  <c r="O1985" i="14"/>
  <c r="G1985" i="14"/>
  <c r="O1984" i="14"/>
  <c r="G1984" i="14"/>
  <c r="O1983" i="14"/>
  <c r="G1983" i="14"/>
  <c r="O1980" i="14"/>
  <c r="G1980" i="14"/>
  <c r="O1979" i="14"/>
  <c r="G1979" i="14"/>
  <c r="O1978" i="14"/>
  <c r="G1978" i="14"/>
  <c r="O1977" i="14"/>
  <c r="G1977" i="14"/>
  <c r="O1976" i="14"/>
  <c r="G1976" i="14"/>
  <c r="O1974" i="14"/>
  <c r="G1974" i="14"/>
  <c r="O1973" i="14"/>
  <c r="G1973" i="14"/>
  <c r="O1972" i="14"/>
  <c r="G1972" i="14"/>
  <c r="L1969" i="14"/>
  <c r="D1969" i="14"/>
  <c r="O1968" i="14"/>
  <c r="G1968" i="14"/>
  <c r="O1967" i="14"/>
  <c r="G1967" i="14"/>
  <c r="O1966" i="14"/>
  <c r="G1966" i="14"/>
  <c r="O1965" i="14"/>
  <c r="G1965" i="14"/>
  <c r="O1964" i="14"/>
  <c r="G1964" i="14"/>
  <c r="O1962" i="14"/>
  <c r="G1962" i="14"/>
  <c r="O1961" i="14"/>
  <c r="G1961" i="14"/>
  <c r="O1960" i="14"/>
  <c r="G1960" i="14"/>
  <c r="O1957" i="14"/>
  <c r="G1957" i="14"/>
  <c r="O1956" i="14"/>
  <c r="G1956" i="14"/>
  <c r="O1955" i="14"/>
  <c r="G1955" i="14"/>
  <c r="O1954" i="14"/>
  <c r="G1954" i="14"/>
  <c r="O1953" i="14"/>
  <c r="G1953" i="14"/>
  <c r="O1952" i="14"/>
  <c r="G1952" i="14"/>
  <c r="O1951" i="14"/>
  <c r="G1951" i="14"/>
  <c r="O1949" i="14"/>
  <c r="G1949" i="14"/>
  <c r="O1948" i="14"/>
  <c r="G1948" i="14"/>
  <c r="O1947" i="14"/>
  <c r="G1947" i="14"/>
  <c r="O1946" i="14"/>
  <c r="G1946" i="14"/>
  <c r="O1945" i="14"/>
  <c r="G1945" i="14"/>
  <c r="O1944" i="14"/>
  <c r="G1944" i="14"/>
  <c r="O1941" i="14"/>
  <c r="G1941" i="14"/>
  <c r="O1940" i="14"/>
  <c r="G1940" i="14"/>
  <c r="O1939" i="14"/>
  <c r="G1939" i="14"/>
  <c r="O1938" i="14"/>
  <c r="G1938" i="14"/>
  <c r="O1937" i="14"/>
  <c r="G1937" i="14"/>
  <c r="O1936" i="14"/>
  <c r="G1936" i="14"/>
  <c r="O1934" i="14"/>
  <c r="G1934" i="14"/>
  <c r="O1933" i="14"/>
  <c r="G1933" i="14"/>
  <c r="O1932" i="14"/>
  <c r="G1932" i="14"/>
  <c r="O1931" i="14"/>
  <c r="G1931" i="14"/>
  <c r="O1930" i="14"/>
  <c r="G1930" i="14"/>
  <c r="O1929" i="14"/>
  <c r="G1929" i="14"/>
  <c r="O1926" i="14"/>
  <c r="G1926" i="14"/>
  <c r="O1925" i="14"/>
  <c r="G1925" i="14"/>
  <c r="O1924" i="14"/>
  <c r="G1924" i="14"/>
  <c r="O1923" i="14"/>
  <c r="G1923" i="14"/>
  <c r="O1922" i="14"/>
  <c r="G1922" i="14"/>
  <c r="O1920" i="14"/>
  <c r="G1920" i="14"/>
  <c r="O1919" i="14"/>
  <c r="G1919" i="14"/>
  <c r="O1918" i="14"/>
  <c r="G1918" i="14"/>
  <c r="N1917" i="14"/>
  <c r="O1917" i="14" s="1"/>
  <c r="F1917" i="14"/>
  <c r="G1917" i="14" s="1"/>
  <c r="O1916" i="14"/>
  <c r="G1916" i="14"/>
  <c r="O1915" i="14"/>
  <c r="G1915" i="14"/>
  <c r="O1914" i="14"/>
  <c r="G1914" i="14"/>
  <c r="N1911" i="14"/>
  <c r="O1911" i="14" s="1"/>
  <c r="F1911" i="14"/>
  <c r="G1911" i="14" s="1"/>
  <c r="O1910" i="14"/>
  <c r="G1910" i="14"/>
  <c r="O1909" i="14"/>
  <c r="G1909" i="14"/>
  <c r="O1908" i="14"/>
  <c r="G1908" i="14"/>
  <c r="O1907" i="14"/>
  <c r="G1907" i="14"/>
  <c r="O1905" i="14"/>
  <c r="G1905" i="14"/>
  <c r="O1904" i="14"/>
  <c r="G1904" i="14"/>
  <c r="O1903" i="14"/>
  <c r="G1903" i="14"/>
  <c r="O1902" i="14"/>
  <c r="G1902" i="14"/>
  <c r="O1901" i="14"/>
  <c r="G1901" i="14"/>
  <c r="O1900" i="14"/>
  <c r="G1900" i="14"/>
  <c r="O1899" i="14"/>
  <c r="G1899" i="14"/>
  <c r="O1896" i="14"/>
  <c r="O1895" i="14" s="1"/>
  <c r="O1894" i="14" s="1"/>
  <c r="G1896" i="14"/>
  <c r="O1893" i="14"/>
  <c r="G1893" i="14"/>
  <c r="O1892" i="14"/>
  <c r="G1892" i="14"/>
  <c r="O1891" i="14"/>
  <c r="G1891" i="14"/>
  <c r="O1890" i="14"/>
  <c r="G1890" i="14"/>
  <c r="O1889" i="14"/>
  <c r="G1889" i="14"/>
  <c r="O1887" i="14"/>
  <c r="G1887" i="14"/>
  <c r="O1886" i="14"/>
  <c r="G1886" i="14"/>
  <c r="O1885" i="14"/>
  <c r="G1885" i="14"/>
  <c r="O1882" i="14"/>
  <c r="G1882" i="14"/>
  <c r="O1881" i="14"/>
  <c r="G1881" i="14"/>
  <c r="O1880" i="14"/>
  <c r="G1880" i="14"/>
  <c r="O1879" i="14"/>
  <c r="G1879" i="14"/>
  <c r="O1878" i="14"/>
  <c r="G1878" i="14"/>
  <c r="O1876" i="14"/>
  <c r="G1876" i="14"/>
  <c r="O1875" i="14"/>
  <c r="G1875" i="14"/>
  <c r="O1874" i="14"/>
  <c r="G1874" i="14"/>
  <c r="L1871" i="14"/>
  <c r="D1871" i="14"/>
  <c r="O1870" i="14"/>
  <c r="G1870" i="14"/>
  <c r="O1869" i="14"/>
  <c r="G1869" i="14"/>
  <c r="O1868" i="14"/>
  <c r="G1868" i="14"/>
  <c r="O1867" i="14"/>
  <c r="G1867" i="14"/>
  <c r="O1866" i="14"/>
  <c r="G1866" i="14"/>
  <c r="O1864" i="14"/>
  <c r="G1864" i="14"/>
  <c r="O1863" i="14"/>
  <c r="G1863" i="14"/>
  <c r="O1862" i="14"/>
  <c r="G1862" i="14"/>
  <c r="O1859" i="14"/>
  <c r="G1859" i="14"/>
  <c r="O1858" i="14"/>
  <c r="G1858" i="14"/>
  <c r="O1857" i="14"/>
  <c r="G1857" i="14"/>
  <c r="O1856" i="14"/>
  <c r="D1856" i="14"/>
  <c r="G1856" i="14" s="1"/>
  <c r="O1855" i="14"/>
  <c r="G1855" i="14"/>
  <c r="O1854" i="14"/>
  <c r="G1854" i="14"/>
  <c r="O1853" i="14"/>
  <c r="G1853" i="14"/>
  <c r="O1852" i="14"/>
  <c r="G1852" i="14"/>
  <c r="O1851" i="14"/>
  <c r="G1851" i="14"/>
  <c r="O1849" i="14"/>
  <c r="G1849" i="14"/>
  <c r="O1848" i="14"/>
  <c r="G1848" i="14"/>
  <c r="O1847" i="14"/>
  <c r="G1847" i="14"/>
  <c r="O1846" i="14"/>
  <c r="G1846" i="14"/>
  <c r="O1845" i="14"/>
  <c r="G1845" i="14"/>
  <c r="O1844" i="14"/>
  <c r="G1844" i="14"/>
  <c r="O1843" i="14"/>
  <c r="G1843" i="14"/>
  <c r="O1840" i="14"/>
  <c r="G1840" i="14"/>
  <c r="O1839" i="14"/>
  <c r="G1839" i="14"/>
  <c r="O1838" i="14"/>
  <c r="G1838" i="14"/>
  <c r="O1837" i="14"/>
  <c r="D1837" i="14"/>
  <c r="G1837" i="14" s="1"/>
  <c r="O1836" i="14"/>
  <c r="G1836" i="14"/>
  <c r="O1835" i="14"/>
  <c r="G1835" i="14"/>
  <c r="O1834" i="14"/>
  <c r="G1834" i="14"/>
  <c r="O1833" i="14"/>
  <c r="G1833" i="14"/>
  <c r="O1832" i="14"/>
  <c r="G1832" i="14"/>
  <c r="O1830" i="14"/>
  <c r="G1830" i="14"/>
  <c r="O1829" i="14"/>
  <c r="G1829" i="14"/>
  <c r="O1828" i="14"/>
  <c r="G1828" i="14"/>
  <c r="O1827" i="14"/>
  <c r="G1827" i="14"/>
  <c r="O1826" i="14"/>
  <c r="G1826" i="14"/>
  <c r="O1825" i="14"/>
  <c r="G1825" i="14"/>
  <c r="O1824" i="14"/>
  <c r="G1824" i="14"/>
  <c r="O1821" i="14"/>
  <c r="G1821" i="14"/>
  <c r="O1820" i="14"/>
  <c r="G1820" i="14"/>
  <c r="O1819" i="14"/>
  <c r="G1819" i="14"/>
  <c r="O1818" i="14"/>
  <c r="G1818" i="14"/>
  <c r="O1817" i="14"/>
  <c r="G1817" i="14"/>
  <c r="O1816" i="14"/>
  <c r="G1816" i="14"/>
  <c r="O1815" i="14"/>
  <c r="G1815" i="14"/>
  <c r="O1814" i="14"/>
  <c r="G1814" i="14"/>
  <c r="O1812" i="14"/>
  <c r="G1812" i="14"/>
  <c r="O1811" i="14"/>
  <c r="G1811" i="14"/>
  <c r="O1810" i="14"/>
  <c r="G1810" i="14"/>
  <c r="O1809" i="14"/>
  <c r="G1809" i="14"/>
  <c r="O1808" i="14"/>
  <c r="G1808" i="14"/>
  <c r="O1807" i="14"/>
  <c r="G1807" i="14"/>
  <c r="O1806" i="14"/>
  <c r="G1806" i="14"/>
  <c r="O1805" i="14"/>
  <c r="G1805" i="14"/>
  <c r="O1804" i="14"/>
  <c r="G1804" i="14"/>
  <c r="O1801" i="14"/>
  <c r="G1801" i="14"/>
  <c r="O1800" i="14"/>
  <c r="G1800" i="14"/>
  <c r="O1799" i="14"/>
  <c r="G1799" i="14"/>
  <c r="O1798" i="14"/>
  <c r="G1798" i="14"/>
  <c r="O1797" i="14"/>
  <c r="G1797" i="14"/>
  <c r="O1795" i="14"/>
  <c r="G1795" i="14"/>
  <c r="O1794" i="14"/>
  <c r="G1794" i="14"/>
  <c r="O1793" i="14"/>
  <c r="G1793" i="14"/>
  <c r="O1790" i="14"/>
  <c r="G1790" i="14"/>
  <c r="O1789" i="14"/>
  <c r="G1789" i="14"/>
  <c r="O1788" i="14"/>
  <c r="G1788" i="14"/>
  <c r="O1787" i="14"/>
  <c r="G1787" i="14"/>
  <c r="O1786" i="14"/>
  <c r="G1786" i="14"/>
  <c r="O1784" i="14"/>
  <c r="G1784" i="14"/>
  <c r="O1783" i="14"/>
  <c r="G1783" i="14"/>
  <c r="O1782" i="14"/>
  <c r="G1782" i="14"/>
  <c r="L1779" i="14"/>
  <c r="D1779" i="14"/>
  <c r="O1778" i="14"/>
  <c r="G1778" i="14"/>
  <c r="O1777" i="14"/>
  <c r="G1777" i="14"/>
  <c r="O1776" i="14"/>
  <c r="G1776" i="14"/>
  <c r="O1775" i="14"/>
  <c r="G1775" i="14"/>
  <c r="O1774" i="14"/>
  <c r="G1774" i="14"/>
  <c r="O1772" i="14"/>
  <c r="G1772" i="14"/>
  <c r="O1771" i="14"/>
  <c r="G1771" i="14"/>
  <c r="O1770" i="14"/>
  <c r="G1770" i="14"/>
  <c r="O1767" i="14"/>
  <c r="G1767" i="14"/>
  <c r="O1766" i="14"/>
  <c r="G1766" i="14"/>
  <c r="O1765" i="14"/>
  <c r="G1765" i="14"/>
  <c r="O1764" i="14"/>
  <c r="G1764" i="14"/>
  <c r="O1763" i="14"/>
  <c r="G1763" i="14"/>
  <c r="O1762" i="14"/>
  <c r="G1762" i="14"/>
  <c r="O1761" i="14"/>
  <c r="G1761" i="14"/>
  <c r="O1760" i="14"/>
  <c r="G1760" i="14"/>
  <c r="O1759" i="14"/>
  <c r="G1759" i="14"/>
  <c r="O1757" i="14"/>
  <c r="G1757" i="14"/>
  <c r="O1756" i="14"/>
  <c r="G1756" i="14"/>
  <c r="O1755" i="14"/>
  <c r="G1755" i="14"/>
  <c r="O1754" i="14"/>
  <c r="G1754" i="14"/>
  <c r="O1753" i="14"/>
  <c r="G1753" i="14"/>
  <c r="O1752" i="14"/>
  <c r="G1752" i="14"/>
  <c r="O1749" i="14"/>
  <c r="G1749" i="14"/>
  <c r="O1748" i="14"/>
  <c r="G1748" i="14"/>
  <c r="O1747" i="14"/>
  <c r="G1747" i="14"/>
  <c r="O1746" i="14"/>
  <c r="D1746" i="14"/>
  <c r="G1746" i="14" s="1"/>
  <c r="O1745" i="14"/>
  <c r="G1745" i="14"/>
  <c r="O1744" i="14"/>
  <c r="G1744" i="14"/>
  <c r="O1743" i="14"/>
  <c r="G1743" i="14"/>
  <c r="O1742" i="14"/>
  <c r="G1742" i="14"/>
  <c r="O1741" i="14"/>
  <c r="G1741" i="14"/>
  <c r="O1739" i="14"/>
  <c r="G1739" i="14"/>
  <c r="O1738" i="14"/>
  <c r="G1738" i="14"/>
  <c r="O1737" i="14"/>
  <c r="G1737" i="14"/>
  <c r="O1736" i="14"/>
  <c r="G1736" i="14"/>
  <c r="O1735" i="14"/>
  <c r="G1735" i="14"/>
  <c r="O1734" i="14"/>
  <c r="G1734" i="14"/>
  <c r="O1733" i="14"/>
  <c r="G1733" i="14"/>
  <c r="O1732" i="14"/>
  <c r="G1732" i="14"/>
  <c r="O1731" i="14"/>
  <c r="G1731" i="14"/>
  <c r="O1728" i="14"/>
  <c r="G1728" i="14"/>
  <c r="O1727" i="14"/>
  <c r="G1727" i="14"/>
  <c r="O1726" i="14"/>
  <c r="G1726" i="14"/>
  <c r="O1725" i="14"/>
  <c r="G1725" i="14"/>
  <c r="O1724" i="14"/>
  <c r="G1724" i="14"/>
  <c r="O1723" i="14"/>
  <c r="G1723" i="14"/>
  <c r="O1721" i="14"/>
  <c r="G1721" i="14"/>
  <c r="O1720" i="14"/>
  <c r="G1720" i="14"/>
  <c r="O1719" i="14"/>
  <c r="G1719" i="14"/>
  <c r="O1718" i="14"/>
  <c r="G1718" i="14"/>
  <c r="O1717" i="14"/>
  <c r="G1717" i="14"/>
  <c r="O1716" i="14"/>
  <c r="G1716" i="14"/>
  <c r="O1715" i="14"/>
  <c r="G1715" i="14"/>
  <c r="O1714" i="14"/>
  <c r="G1714" i="14"/>
  <c r="O1713" i="14"/>
  <c r="G1713" i="14"/>
  <c r="O1710" i="14"/>
  <c r="G1710" i="14"/>
  <c r="O1709" i="14"/>
  <c r="G1709" i="14"/>
  <c r="O1708" i="14"/>
  <c r="G1708" i="14"/>
  <c r="O1707" i="14"/>
  <c r="G1707" i="14"/>
  <c r="O1706" i="14"/>
  <c r="G1706" i="14"/>
  <c r="O1704" i="14"/>
  <c r="G1704" i="14"/>
  <c r="O1703" i="14"/>
  <c r="G1703" i="14"/>
  <c r="O1702" i="14"/>
  <c r="G1702" i="14"/>
  <c r="O1699" i="14"/>
  <c r="G1699" i="14"/>
  <c r="O1698" i="14"/>
  <c r="G1698" i="14"/>
  <c r="O1697" i="14"/>
  <c r="G1697" i="14"/>
  <c r="O1696" i="14"/>
  <c r="G1696" i="14"/>
  <c r="O1695" i="14"/>
  <c r="G1695" i="14"/>
  <c r="O1693" i="14"/>
  <c r="G1693" i="14"/>
  <c r="O1692" i="14"/>
  <c r="G1692" i="14"/>
  <c r="O1691" i="14"/>
  <c r="G1691" i="14"/>
  <c r="L1688" i="14"/>
  <c r="D1688" i="14"/>
  <c r="O1687" i="14"/>
  <c r="G1687" i="14"/>
  <c r="O1686" i="14"/>
  <c r="G1686" i="14"/>
  <c r="O1685" i="14"/>
  <c r="G1685" i="14"/>
  <c r="O1684" i="14"/>
  <c r="G1684" i="14"/>
  <c r="O1683" i="14"/>
  <c r="G1683" i="14"/>
  <c r="O1681" i="14"/>
  <c r="G1681" i="14"/>
  <c r="O1680" i="14"/>
  <c r="G1680" i="14"/>
  <c r="O1679" i="14"/>
  <c r="G1679" i="14"/>
  <c r="O1676" i="14"/>
  <c r="G1676" i="14"/>
  <c r="O1675" i="14"/>
  <c r="G1675" i="14"/>
  <c r="O1674" i="14"/>
  <c r="G1674" i="14"/>
  <c r="O1673" i="14"/>
  <c r="G1673" i="14"/>
  <c r="O1672" i="14"/>
  <c r="G1672" i="14"/>
  <c r="O1671" i="14"/>
  <c r="G1671" i="14"/>
  <c r="O1669" i="14"/>
  <c r="G1669" i="14"/>
  <c r="O1668" i="14"/>
  <c r="G1668" i="14"/>
  <c r="L1667" i="14"/>
  <c r="O1667" i="14" s="1"/>
  <c r="D1667" i="14"/>
  <c r="G1667" i="14" s="1"/>
  <c r="L1666" i="14"/>
  <c r="O1666" i="14" s="1"/>
  <c r="D1666" i="14"/>
  <c r="G1666" i="14" s="1"/>
  <c r="O1663" i="14"/>
  <c r="G1663" i="14"/>
  <c r="O1662" i="14"/>
  <c r="G1662" i="14"/>
  <c r="O1661" i="14"/>
  <c r="G1661" i="14"/>
  <c r="O1660" i="14"/>
  <c r="G1660" i="14"/>
  <c r="O1658" i="14"/>
  <c r="G1658" i="14"/>
  <c r="O1657" i="14"/>
  <c r="G1657" i="14"/>
  <c r="O1656" i="14"/>
  <c r="G1656" i="14"/>
  <c r="O1655" i="14"/>
  <c r="G1655" i="14"/>
  <c r="O1652" i="14"/>
  <c r="G1652" i="14"/>
  <c r="O1651" i="14"/>
  <c r="G1651" i="14"/>
  <c r="O1650" i="14"/>
  <c r="G1650" i="14"/>
  <c r="L1647" i="14"/>
  <c r="D1647" i="14"/>
  <c r="O1646" i="14"/>
  <c r="G1646" i="14"/>
  <c r="O1645" i="14"/>
  <c r="G1645" i="14"/>
  <c r="O1644" i="14"/>
  <c r="G1644" i="14"/>
  <c r="O1643" i="14"/>
  <c r="G1643" i="14"/>
  <c r="O1642" i="14"/>
  <c r="G1642" i="14"/>
  <c r="O1640" i="14"/>
  <c r="G1640" i="14"/>
  <c r="O1639" i="14"/>
  <c r="G1639" i="14"/>
  <c r="O1638" i="14"/>
  <c r="G1638" i="14"/>
  <c r="O1635" i="14"/>
  <c r="G1635" i="14"/>
  <c r="O1634" i="14"/>
  <c r="G1634" i="14"/>
  <c r="O1633" i="14"/>
  <c r="G1633" i="14"/>
  <c r="O1632" i="14"/>
  <c r="G1632" i="14"/>
  <c r="O1631" i="14"/>
  <c r="G1631" i="14"/>
  <c r="O1630" i="14"/>
  <c r="G1630" i="14"/>
  <c r="O1629" i="14"/>
  <c r="G1629" i="14"/>
  <c r="O1628" i="14"/>
  <c r="G1628" i="14"/>
  <c r="O1626" i="14"/>
  <c r="G1626" i="14"/>
  <c r="O1625" i="14"/>
  <c r="G1625" i="14"/>
  <c r="O1624" i="14"/>
  <c r="G1624" i="14"/>
  <c r="O1623" i="14"/>
  <c r="G1623" i="14"/>
  <c r="O1622" i="14"/>
  <c r="G1622" i="14"/>
  <c r="O1621" i="14"/>
  <c r="G1621" i="14"/>
  <c r="O1618" i="14"/>
  <c r="G1618" i="14"/>
  <c r="O1617" i="14"/>
  <c r="G1617" i="14"/>
  <c r="O1616" i="14"/>
  <c r="G1616" i="14"/>
  <c r="O1615" i="14"/>
  <c r="G1615" i="14"/>
  <c r="O1614" i="14"/>
  <c r="G1614" i="14"/>
  <c r="O1613" i="14"/>
  <c r="G1613" i="14"/>
  <c r="O1611" i="14"/>
  <c r="G1611" i="14"/>
  <c r="O1610" i="14"/>
  <c r="P1610" i="14" s="1"/>
  <c r="G1610" i="14"/>
  <c r="O1609" i="14"/>
  <c r="G1609" i="14"/>
  <c r="O1608" i="14"/>
  <c r="G1608" i="14"/>
  <c r="O1607" i="14"/>
  <c r="G1607" i="14"/>
  <c r="O1606" i="14"/>
  <c r="G1606" i="14"/>
  <c r="O1605" i="14"/>
  <c r="G1605" i="14"/>
  <c r="O1602" i="14"/>
  <c r="G1602" i="14"/>
  <c r="O1601" i="14"/>
  <c r="G1601" i="14"/>
  <c r="O1600" i="14"/>
  <c r="G1600" i="14"/>
  <c r="O1599" i="14"/>
  <c r="G1599" i="14"/>
  <c r="O1598" i="14"/>
  <c r="G1598" i="14"/>
  <c r="O1596" i="14"/>
  <c r="G1596" i="14"/>
  <c r="O1595" i="14"/>
  <c r="G1595" i="14"/>
  <c r="O1594" i="14"/>
  <c r="G1594" i="14"/>
  <c r="L1591" i="14"/>
  <c r="D1591" i="14"/>
  <c r="O1590" i="14"/>
  <c r="G1590" i="14"/>
  <c r="O1589" i="14"/>
  <c r="G1589" i="14"/>
  <c r="O1588" i="14"/>
  <c r="G1588" i="14"/>
  <c r="O1587" i="14"/>
  <c r="G1587" i="14"/>
  <c r="O1586" i="14"/>
  <c r="G1586" i="14"/>
  <c r="O1584" i="14"/>
  <c r="G1584" i="14"/>
  <c r="O1583" i="14"/>
  <c r="G1583" i="14"/>
  <c r="O1582" i="14"/>
  <c r="G1582" i="14"/>
  <c r="O1579" i="14"/>
  <c r="G1579" i="14"/>
  <c r="O1578" i="14"/>
  <c r="G1578" i="14"/>
  <c r="O1577" i="14"/>
  <c r="G1577" i="14"/>
  <c r="O1576" i="14"/>
  <c r="G1576" i="14"/>
  <c r="O1575" i="14"/>
  <c r="G1575" i="14"/>
  <c r="O1574" i="14"/>
  <c r="G1574" i="14"/>
  <c r="O1573" i="14"/>
  <c r="G1573" i="14"/>
  <c r="O1572" i="14"/>
  <c r="G1572" i="14"/>
  <c r="O1570" i="14"/>
  <c r="G1570" i="14"/>
  <c r="O1569" i="14"/>
  <c r="G1569" i="14"/>
  <c r="O1568" i="14"/>
  <c r="G1568" i="14"/>
  <c r="O1567" i="14"/>
  <c r="G1567" i="14"/>
  <c r="O1566" i="14"/>
  <c r="G1566" i="14"/>
  <c r="O1565" i="14"/>
  <c r="G1565" i="14"/>
  <c r="O1562" i="14"/>
  <c r="G1562" i="14"/>
  <c r="O1561" i="14"/>
  <c r="G1561" i="14"/>
  <c r="O1560" i="14"/>
  <c r="G1560" i="14"/>
  <c r="O1559" i="14"/>
  <c r="G1559" i="14"/>
  <c r="O1558" i="14"/>
  <c r="G1558" i="14"/>
  <c r="O1557" i="14"/>
  <c r="G1557" i="14"/>
  <c r="O1555" i="14"/>
  <c r="G1555" i="14"/>
  <c r="O1554" i="14"/>
  <c r="G1554" i="14"/>
  <c r="O1553" i="14"/>
  <c r="G1553" i="14"/>
  <c r="O1552" i="14"/>
  <c r="G1552" i="14"/>
  <c r="O1551" i="14"/>
  <c r="G1551" i="14"/>
  <c r="O1550" i="14"/>
  <c r="G1550" i="14"/>
  <c r="O1549" i="14"/>
  <c r="G1549" i="14"/>
  <c r="O1546" i="14"/>
  <c r="G1546" i="14"/>
  <c r="O1545" i="14"/>
  <c r="G1545" i="14"/>
  <c r="O1544" i="14"/>
  <c r="G1544" i="14"/>
  <c r="O1543" i="14"/>
  <c r="G1543" i="14"/>
  <c r="O1542" i="14"/>
  <c r="G1542" i="14"/>
  <c r="O1540" i="14"/>
  <c r="G1540" i="14"/>
  <c r="O1539" i="14"/>
  <c r="G1539" i="14"/>
  <c r="O1538" i="14"/>
  <c r="G1538" i="14"/>
  <c r="L1535" i="14"/>
  <c r="D1535" i="14"/>
  <c r="O1533" i="14"/>
  <c r="O1532" i="14" s="1"/>
  <c r="G1533" i="14"/>
  <c r="L1531" i="14"/>
  <c r="O1531" i="14" s="1"/>
  <c r="O1530" i="14" s="1"/>
  <c r="D1531" i="14"/>
  <c r="G1531" i="14" s="1"/>
  <c r="O1528" i="14"/>
  <c r="G1528" i="14"/>
  <c r="O1527" i="14"/>
  <c r="G1527" i="14"/>
  <c r="O1525" i="14"/>
  <c r="G1525" i="14"/>
  <c r="O1524" i="14"/>
  <c r="G1524" i="14"/>
  <c r="L1521" i="14"/>
  <c r="D1521" i="14"/>
  <c r="O1520" i="14"/>
  <c r="G1520" i="14"/>
  <c r="O1519" i="14"/>
  <c r="G1519" i="14"/>
  <c r="O1518" i="14"/>
  <c r="G1518" i="14"/>
  <c r="L1506" i="14"/>
  <c r="D1506" i="14"/>
  <c r="O1505" i="14"/>
  <c r="G1505" i="14"/>
  <c r="O1504" i="14"/>
  <c r="G1504" i="14"/>
  <c r="O1503" i="14"/>
  <c r="G1503" i="14"/>
  <c r="L1491" i="14"/>
  <c r="D1491" i="14"/>
  <c r="O1490" i="14"/>
  <c r="G1490" i="14"/>
  <c r="O1489" i="14"/>
  <c r="G1489" i="14"/>
  <c r="L1482" i="14"/>
  <c r="D1482" i="14"/>
  <c r="O1481" i="14"/>
  <c r="G1481" i="14"/>
  <c r="O1480" i="14"/>
  <c r="G1480" i="14"/>
  <c r="O1479" i="14"/>
  <c r="G1479" i="14"/>
  <c r="O1478" i="14"/>
  <c r="G1478" i="14"/>
  <c r="O1476" i="14"/>
  <c r="G1476" i="14"/>
  <c r="O1475" i="14"/>
  <c r="G1475" i="14"/>
  <c r="L1463" i="14"/>
  <c r="D1463" i="14"/>
  <c r="O1462" i="14"/>
  <c r="G1462" i="14"/>
  <c r="O1461" i="14"/>
  <c r="G1461" i="14"/>
  <c r="O1460" i="14"/>
  <c r="G1460" i="14"/>
  <c r="O1459" i="14"/>
  <c r="G1459" i="14"/>
  <c r="O1457" i="14"/>
  <c r="G1457" i="14"/>
  <c r="O1456" i="14"/>
  <c r="G1456" i="14"/>
  <c r="L1444" i="14"/>
  <c r="D1444" i="14"/>
  <c r="O1440" i="14"/>
  <c r="G1440" i="14"/>
  <c r="O1439" i="14"/>
  <c r="G1439" i="14"/>
  <c r="O1436" i="14"/>
  <c r="G1436" i="14"/>
  <c r="O1435" i="14"/>
  <c r="G1435" i="14"/>
  <c r="O1433" i="14"/>
  <c r="O1432" i="14" s="1"/>
  <c r="G1433" i="14"/>
  <c r="G1432" i="14" s="1"/>
  <c r="O1431" i="14"/>
  <c r="O1430" i="14" s="1"/>
  <c r="G1431" i="14"/>
  <c r="G1430" i="14" s="1"/>
  <c r="O1429" i="14"/>
  <c r="G1429" i="14"/>
  <c r="O1428" i="14"/>
  <c r="G1428" i="14"/>
  <c r="O1427" i="14"/>
  <c r="G1427" i="14"/>
  <c r="O1424" i="14"/>
  <c r="O1423" i="14" s="1"/>
  <c r="O1422" i="14" s="1"/>
  <c r="G1424" i="14"/>
  <c r="O1421" i="14"/>
  <c r="G1421" i="14"/>
  <c r="O1420" i="14"/>
  <c r="G1420" i="14"/>
  <c r="O1419" i="14"/>
  <c r="G1419" i="14"/>
  <c r="O1417" i="14"/>
  <c r="O1416" i="14" s="1"/>
  <c r="G1417" i="14"/>
  <c r="G1416" i="14" s="1"/>
  <c r="O1414" i="14"/>
  <c r="G1414" i="14"/>
  <c r="O1413" i="14"/>
  <c r="G1413" i="14"/>
  <c r="O1412" i="14"/>
  <c r="G1412" i="14"/>
  <c r="O1411" i="14"/>
  <c r="G1411" i="14"/>
  <c r="O1410" i="14"/>
  <c r="G1410" i="14"/>
  <c r="O1409" i="14"/>
  <c r="G1409" i="14"/>
  <c r="O1407" i="14"/>
  <c r="O1406" i="14" s="1"/>
  <c r="G1407" i="14"/>
  <c r="O1397" i="14"/>
  <c r="G1397" i="14"/>
  <c r="O1394" i="14"/>
  <c r="O1393" i="14" s="1"/>
  <c r="O1392" i="14" s="1"/>
  <c r="G1394" i="14"/>
  <c r="O1391" i="14"/>
  <c r="O1390" i="14" s="1"/>
  <c r="O1389" i="14" s="1"/>
  <c r="G1391" i="14"/>
  <c r="O1388" i="14"/>
  <c r="O1387" i="14" s="1"/>
  <c r="G1388" i="14"/>
  <c r="O1386" i="14"/>
  <c r="G1386" i="14"/>
  <c r="O1385" i="14"/>
  <c r="G1385" i="14"/>
  <c r="O1384" i="14"/>
  <c r="G1384" i="14"/>
  <c r="O1383" i="14"/>
  <c r="G1383" i="14"/>
  <c r="O1380" i="14"/>
  <c r="G1380" i="14"/>
  <c r="O1379" i="14"/>
  <c r="G1379" i="14"/>
  <c r="O1377" i="14"/>
  <c r="O1376" i="14" s="1"/>
  <c r="G1377" i="14"/>
  <c r="O1375" i="14"/>
  <c r="G1375" i="14"/>
  <c r="O1374" i="14"/>
  <c r="G1374" i="14"/>
  <c r="O1371" i="14"/>
  <c r="O1370" i="14" s="1"/>
  <c r="G1371" i="14"/>
  <c r="O1369" i="14"/>
  <c r="O1368" i="14" s="1"/>
  <c r="G1369" i="14"/>
  <c r="O1366" i="14"/>
  <c r="G1366" i="14"/>
  <c r="O1365" i="14"/>
  <c r="G1365" i="14"/>
  <c r="O1364" i="14"/>
  <c r="G1364" i="14"/>
  <c r="O1362" i="14"/>
  <c r="O1361" i="14" s="1"/>
  <c r="G1362" i="14"/>
  <c r="O1360" i="14"/>
  <c r="O1359" i="14" s="1"/>
  <c r="G1360" i="14"/>
  <c r="O1357" i="14"/>
  <c r="G1357" i="14"/>
  <c r="O1356" i="14"/>
  <c r="G1356" i="14"/>
  <c r="O1355" i="14"/>
  <c r="G1355" i="14"/>
  <c r="O1354" i="14"/>
  <c r="G1354" i="14"/>
  <c r="O1353" i="14"/>
  <c r="G1353" i="14"/>
  <c r="O1344" i="14"/>
  <c r="G1344" i="14"/>
  <c r="O1343" i="14"/>
  <c r="G1343" i="14"/>
  <c r="O1340" i="14"/>
  <c r="G1340" i="14"/>
  <c r="O1339" i="14"/>
  <c r="G1339" i="14"/>
  <c r="O1338" i="14"/>
  <c r="G1338" i="14"/>
  <c r="O1337" i="14"/>
  <c r="G1337" i="14"/>
  <c r="O1336" i="14"/>
  <c r="G1336" i="14"/>
  <c r="O1335" i="14"/>
  <c r="G1335" i="14"/>
  <c r="O1334" i="14"/>
  <c r="G1334" i="14"/>
  <c r="O1333" i="14"/>
  <c r="G1333" i="14"/>
  <c r="O1332" i="14"/>
  <c r="G1332" i="14"/>
  <c r="O1331" i="14"/>
  <c r="G1331" i="14"/>
  <c r="O1330" i="14"/>
  <c r="G1330" i="14"/>
  <c r="O1329" i="14"/>
  <c r="G1329" i="14"/>
  <c r="O1327" i="14"/>
  <c r="G1327" i="14"/>
  <c r="O1326" i="14"/>
  <c r="G1326" i="14"/>
  <c r="O1324" i="14"/>
  <c r="G1324" i="14"/>
  <c r="O1323" i="14"/>
  <c r="G1323" i="14"/>
  <c r="O1322" i="14"/>
  <c r="G1322" i="14"/>
  <c r="O1321" i="14"/>
  <c r="P1321" i="14" s="1"/>
  <c r="G1321" i="14"/>
  <c r="O1320" i="14"/>
  <c r="G1320" i="14"/>
  <c r="O1319" i="14"/>
  <c r="G1319" i="14"/>
  <c r="O1318" i="14"/>
  <c r="G1318" i="14"/>
  <c r="L1315" i="14"/>
  <c r="L1294" i="14" s="1"/>
  <c r="D1315" i="14"/>
  <c r="D1294" i="14" s="1"/>
  <c r="L1314" i="14"/>
  <c r="O1314" i="14" s="1"/>
  <c r="D1314" i="14"/>
  <c r="G1314" i="14" s="1"/>
  <c r="L1313" i="14"/>
  <c r="O1313" i="14" s="1"/>
  <c r="D1313" i="14"/>
  <c r="G1313" i="14" s="1"/>
  <c r="O1311" i="14"/>
  <c r="G1311" i="14"/>
  <c r="L1310" i="14"/>
  <c r="O1310" i="14" s="1"/>
  <c r="D1310" i="14"/>
  <c r="G1310" i="14" s="1"/>
  <c r="O1309" i="14"/>
  <c r="G1309" i="14"/>
  <c r="O1308" i="14"/>
  <c r="G1308" i="14"/>
  <c r="O1307" i="14"/>
  <c r="G1307" i="14"/>
  <c r="O1305" i="14"/>
  <c r="O1304" i="14" s="1"/>
  <c r="G1305" i="14"/>
  <c r="G1304" i="14" s="1"/>
  <c r="O1303" i="14"/>
  <c r="G1303" i="14"/>
  <c r="O1302" i="14"/>
  <c r="G1302" i="14"/>
  <c r="O1301" i="14"/>
  <c r="G1301" i="14"/>
  <c r="O1300" i="14"/>
  <c r="G1300" i="14"/>
  <c r="O1299" i="14"/>
  <c r="G1299" i="14"/>
  <c r="O1298" i="14"/>
  <c r="G1298" i="14"/>
  <c r="O1271" i="14"/>
  <c r="G1271" i="14"/>
  <c r="O1270" i="14"/>
  <c r="G1270" i="14"/>
  <c r="O1269" i="14"/>
  <c r="G1269" i="14"/>
  <c r="O1268" i="14"/>
  <c r="G1268" i="14"/>
  <c r="O1267" i="14"/>
  <c r="G1267" i="14"/>
  <c r="O1266" i="14"/>
  <c r="G1266" i="14"/>
  <c r="O1264" i="14"/>
  <c r="G1264" i="14"/>
  <c r="O1263" i="14"/>
  <c r="G1263" i="14"/>
  <c r="O1262" i="14"/>
  <c r="G1262" i="14"/>
  <c r="O1261" i="14"/>
  <c r="G1261" i="14"/>
  <c r="O1260" i="14"/>
  <c r="G1260" i="14"/>
  <c r="O1259" i="14"/>
  <c r="G1259" i="14"/>
  <c r="O1257" i="14"/>
  <c r="G1257" i="14"/>
  <c r="O1256" i="14"/>
  <c r="G1256" i="14"/>
  <c r="O1255" i="14"/>
  <c r="G1255" i="14"/>
  <c r="O1252" i="14"/>
  <c r="G1252" i="14"/>
  <c r="O1251" i="14"/>
  <c r="G1251" i="14"/>
  <c r="O1249" i="14"/>
  <c r="O1248" i="14" s="1"/>
  <c r="G1249" i="14"/>
  <c r="O1247" i="14"/>
  <c r="G1247" i="14"/>
  <c r="O1246" i="14"/>
  <c r="G1246" i="14"/>
  <c r="N1243" i="14"/>
  <c r="O1243" i="14" s="1"/>
  <c r="O1242" i="14" s="1"/>
  <c r="F1243" i="14"/>
  <c r="G1243" i="14" s="1"/>
  <c r="G1242" i="14" s="1"/>
  <c r="O1241" i="14"/>
  <c r="O1240" i="14" s="1"/>
  <c r="G1241" i="14"/>
  <c r="O1239" i="14"/>
  <c r="G1239" i="14"/>
  <c r="G1238" i="14" s="1"/>
  <c r="O1236" i="14"/>
  <c r="O1235" i="14" s="1"/>
  <c r="O1234" i="14" s="1"/>
  <c r="G1236" i="14"/>
  <c r="G1235" i="14" s="1"/>
  <c r="O1233" i="14"/>
  <c r="O1232" i="14" s="1"/>
  <c r="O1231" i="14" s="1"/>
  <c r="G1233" i="14"/>
  <c r="O1230" i="14"/>
  <c r="O1229" i="14" s="1"/>
  <c r="O1228" i="14" s="1"/>
  <c r="G1230" i="14"/>
  <c r="G1229" i="14" s="1"/>
  <c r="O1227" i="14"/>
  <c r="O1226" i="14" s="1"/>
  <c r="O1225" i="14" s="1"/>
  <c r="G1227" i="14"/>
  <c r="O1224" i="14"/>
  <c r="O1223" i="14" s="1"/>
  <c r="O1222" i="14" s="1"/>
  <c r="G1224" i="14"/>
  <c r="O1221" i="14"/>
  <c r="O1220" i="14" s="1"/>
  <c r="G1221" i="14"/>
  <c r="O1219" i="14"/>
  <c r="G1219" i="14"/>
  <c r="O1218" i="14"/>
  <c r="G1218" i="14"/>
  <c r="O1215" i="14"/>
  <c r="G1215" i="14"/>
  <c r="O1214" i="14"/>
  <c r="G1214" i="14"/>
  <c r="O1211" i="14"/>
  <c r="G1211" i="14"/>
  <c r="O1210" i="14"/>
  <c r="G1210" i="14"/>
  <c r="O1209" i="14"/>
  <c r="G1209" i="14"/>
  <c r="O1208" i="14"/>
  <c r="G1208" i="14"/>
  <c r="O1206" i="14"/>
  <c r="O1205" i="14" s="1"/>
  <c r="G1206" i="14"/>
  <c r="O1203" i="14"/>
  <c r="O1202" i="14" s="1"/>
  <c r="G1203" i="14"/>
  <c r="O1201" i="14"/>
  <c r="O1200" i="14" s="1"/>
  <c r="G1201" i="14"/>
  <c r="G1200" i="14" s="1"/>
  <c r="O1199" i="14"/>
  <c r="G1199" i="14"/>
  <c r="O1198" i="14"/>
  <c r="G1198" i="14"/>
  <c r="O1196" i="14"/>
  <c r="G1196" i="14"/>
  <c r="O1195" i="14"/>
  <c r="G1195" i="14"/>
  <c r="O1192" i="14"/>
  <c r="G1192" i="14"/>
  <c r="O1191" i="14"/>
  <c r="G1191" i="14"/>
  <c r="O1190" i="14"/>
  <c r="G1190" i="14"/>
  <c r="O1189" i="14"/>
  <c r="G1189" i="14"/>
  <c r="O1187" i="14"/>
  <c r="O1186" i="14" s="1"/>
  <c r="G1187" i="14"/>
  <c r="O1184" i="14"/>
  <c r="G1184" i="14"/>
  <c r="O1183" i="14"/>
  <c r="G1183" i="14"/>
  <c r="O1182" i="14"/>
  <c r="G1182" i="14"/>
  <c r="O1180" i="14"/>
  <c r="G1180" i="14"/>
  <c r="G1179" i="14" s="1"/>
  <c r="O1178" i="14"/>
  <c r="G1178" i="14"/>
  <c r="G1177" i="14" s="1"/>
  <c r="O1176" i="14"/>
  <c r="G1176" i="14"/>
  <c r="O1175" i="14"/>
  <c r="G1175" i="14"/>
  <c r="O1174" i="14"/>
  <c r="G1174" i="14"/>
  <c r="O1171" i="14"/>
  <c r="G1171" i="14"/>
  <c r="O1170" i="14"/>
  <c r="G1170" i="14"/>
  <c r="O1169" i="14"/>
  <c r="G1169" i="14"/>
  <c r="O1167" i="14"/>
  <c r="O1166" i="14" s="1"/>
  <c r="G1167" i="14"/>
  <c r="O1165" i="14"/>
  <c r="G1165" i="14"/>
  <c r="O1164" i="14"/>
  <c r="G1164" i="14"/>
  <c r="O1163" i="14"/>
  <c r="G1163" i="14"/>
  <c r="O1162" i="14"/>
  <c r="G1162" i="14"/>
  <c r="O1159" i="14"/>
  <c r="G1159" i="14"/>
  <c r="O1158" i="14"/>
  <c r="G1158" i="14"/>
  <c r="O1157" i="14"/>
  <c r="G1157" i="14"/>
  <c r="O1155" i="14"/>
  <c r="G1155" i="14"/>
  <c r="O1154" i="14"/>
  <c r="G1154" i="14"/>
  <c r="O1151" i="14"/>
  <c r="G1151" i="14"/>
  <c r="O1150" i="14"/>
  <c r="G1150" i="14"/>
  <c r="O1149" i="14"/>
  <c r="G1149" i="14"/>
  <c r="O1148" i="14"/>
  <c r="G1148" i="14"/>
  <c r="O1146" i="14"/>
  <c r="G1146" i="14"/>
  <c r="O1145" i="14"/>
  <c r="G1145" i="14"/>
  <c r="L1144" i="14"/>
  <c r="O1144" i="14" s="1"/>
  <c r="D1144" i="14"/>
  <c r="G1144" i="14" s="1"/>
  <c r="L1143" i="14"/>
  <c r="O1143" i="14" s="1"/>
  <c r="D1143" i="14"/>
  <c r="G1143" i="14" s="1"/>
  <c r="O1142" i="14"/>
  <c r="G1142" i="14"/>
  <c r="O1141" i="14"/>
  <c r="G1141" i="14"/>
  <c r="L1138" i="14"/>
  <c r="D1138" i="14"/>
  <c r="L1122" i="14"/>
  <c r="O1122" i="14" s="1"/>
  <c r="D1122" i="14"/>
  <c r="G1122" i="14" s="1"/>
  <c r="L1121" i="14"/>
  <c r="O1121" i="14" s="1"/>
  <c r="D1121" i="14"/>
  <c r="G1121" i="14" s="1"/>
  <c r="L1120" i="14"/>
  <c r="O1120" i="14" s="1"/>
  <c r="D1120" i="14"/>
  <c r="G1120" i="14" s="1"/>
  <c r="L1119" i="14"/>
  <c r="O1119" i="14" s="1"/>
  <c r="D1119" i="14"/>
  <c r="G1119" i="14" s="1"/>
  <c r="O1118" i="14"/>
  <c r="G1118" i="14"/>
  <c r="O1116" i="14"/>
  <c r="G1116" i="14"/>
  <c r="O1115" i="14"/>
  <c r="G1115" i="14"/>
  <c r="O1114" i="14"/>
  <c r="G1114" i="14"/>
  <c r="L1111" i="14"/>
  <c r="O1111" i="14" s="1"/>
  <c r="D1111" i="14"/>
  <c r="G1111" i="14" s="1"/>
  <c r="L1110" i="14"/>
  <c r="O1110" i="14" s="1"/>
  <c r="D1110" i="14"/>
  <c r="G1110" i="14" s="1"/>
  <c r="L1109" i="14"/>
  <c r="O1109" i="14" s="1"/>
  <c r="D1109" i="14"/>
  <c r="G1109" i="14" s="1"/>
  <c r="L1108" i="14"/>
  <c r="O1108" i="14" s="1"/>
  <c r="D1108" i="14"/>
  <c r="G1108" i="14" s="1"/>
  <c r="O1107" i="14"/>
  <c r="G1107" i="14"/>
  <c r="O1105" i="14"/>
  <c r="G1105" i="14"/>
  <c r="O1104" i="14"/>
  <c r="G1104" i="14"/>
  <c r="O1103" i="14"/>
  <c r="G1103" i="14"/>
  <c r="L1099" i="14"/>
  <c r="O1099" i="14" s="1"/>
  <c r="D1099" i="14"/>
  <c r="D1100" i="14" s="1"/>
  <c r="G1100" i="14" s="1"/>
  <c r="L1098" i="14"/>
  <c r="O1098" i="14" s="1"/>
  <c r="D1098" i="14"/>
  <c r="G1098" i="14" s="1"/>
  <c r="O1095" i="14"/>
  <c r="G1095" i="14"/>
  <c r="L1094" i="14"/>
  <c r="O1094" i="14" s="1"/>
  <c r="D1094" i="14"/>
  <c r="G1094" i="14" s="1"/>
  <c r="L1093" i="14"/>
  <c r="O1093" i="14" s="1"/>
  <c r="D1093" i="14"/>
  <c r="G1093" i="14" s="1"/>
  <c r="O1090" i="14"/>
  <c r="G1090" i="14"/>
  <c r="L1089" i="14"/>
  <c r="O1089" i="14" s="1"/>
  <c r="D1089" i="14"/>
  <c r="G1089" i="14" s="1"/>
  <c r="L1088" i="14"/>
  <c r="O1088" i="14" s="1"/>
  <c r="D1088" i="14"/>
  <c r="G1088" i="14" s="1"/>
  <c r="O1085" i="14"/>
  <c r="G1085" i="14"/>
  <c r="L1084" i="14"/>
  <c r="O1084" i="14" s="1"/>
  <c r="D1084" i="14"/>
  <c r="G1084" i="14" s="1"/>
  <c r="L1083" i="14"/>
  <c r="O1083" i="14" s="1"/>
  <c r="D1083" i="14"/>
  <c r="G1083" i="14" s="1"/>
  <c r="L1079" i="14"/>
  <c r="O1079" i="14" s="1"/>
  <c r="D1079" i="14"/>
  <c r="D1080" i="14" s="1"/>
  <c r="G1080" i="14" s="1"/>
  <c r="L1078" i="14"/>
  <c r="O1078" i="14" s="1"/>
  <c r="D1078" i="14"/>
  <c r="G1078" i="14" s="1"/>
  <c r="O1075" i="14"/>
  <c r="G1075" i="14"/>
  <c r="L1074" i="14"/>
  <c r="O1074" i="14" s="1"/>
  <c r="D1074" i="14"/>
  <c r="G1074" i="14" s="1"/>
  <c r="L1073" i="14"/>
  <c r="O1073" i="14" s="1"/>
  <c r="D1073" i="14"/>
  <c r="G1073" i="14" s="1"/>
  <c r="O1070" i="14"/>
  <c r="G1070" i="14"/>
  <c r="L1069" i="14"/>
  <c r="O1069" i="14" s="1"/>
  <c r="D1069" i="14"/>
  <c r="G1069" i="14" s="1"/>
  <c r="L1068" i="14"/>
  <c r="O1068" i="14" s="1"/>
  <c r="D1068" i="14"/>
  <c r="G1068" i="14" s="1"/>
  <c r="O1065" i="14"/>
  <c r="G1065" i="14"/>
  <c r="L1064" i="14"/>
  <c r="O1064" i="14" s="1"/>
  <c r="D1064" i="14"/>
  <c r="G1064" i="14" s="1"/>
  <c r="L1063" i="14"/>
  <c r="O1063" i="14" s="1"/>
  <c r="D1063" i="14"/>
  <c r="G1063" i="14" s="1"/>
  <c r="L1059" i="14"/>
  <c r="D1059" i="14"/>
  <c r="D1060" i="14" s="1"/>
  <c r="G1060" i="14" s="1"/>
  <c r="L1058" i="14"/>
  <c r="O1058" i="14" s="1"/>
  <c r="D1058" i="14"/>
  <c r="G1058" i="14" s="1"/>
  <c r="O1055" i="14"/>
  <c r="G1055" i="14"/>
  <c r="L1054" i="14"/>
  <c r="O1054" i="14" s="1"/>
  <c r="D1054" i="14"/>
  <c r="G1054" i="14" s="1"/>
  <c r="L1053" i="14"/>
  <c r="O1053" i="14" s="1"/>
  <c r="D1053" i="14"/>
  <c r="G1053" i="14" s="1"/>
  <c r="O1050" i="14"/>
  <c r="G1050" i="14"/>
  <c r="L1049" i="14"/>
  <c r="O1049" i="14" s="1"/>
  <c r="D1049" i="14"/>
  <c r="G1049" i="14" s="1"/>
  <c r="L1048" i="14"/>
  <c r="O1048" i="14" s="1"/>
  <c r="D1048" i="14"/>
  <c r="G1048" i="14" s="1"/>
  <c r="O1045" i="14"/>
  <c r="G1045" i="14"/>
  <c r="L1044" i="14"/>
  <c r="O1044" i="14" s="1"/>
  <c r="D1044" i="14"/>
  <c r="G1044" i="14" s="1"/>
  <c r="L1043" i="14"/>
  <c r="O1043" i="14" s="1"/>
  <c r="D1043" i="14"/>
  <c r="G1043" i="14" s="1"/>
  <c r="O1040" i="14"/>
  <c r="D1040" i="14"/>
  <c r="G1040" i="14" s="1"/>
  <c r="L1039" i="14"/>
  <c r="O1039" i="14" s="1"/>
  <c r="D1039" i="14"/>
  <c r="G1039" i="14" s="1"/>
  <c r="L1038" i="14"/>
  <c r="O1038" i="14" s="1"/>
  <c r="D1038" i="14"/>
  <c r="G1038" i="14" s="1"/>
  <c r="O1035" i="14"/>
  <c r="G1035" i="14"/>
  <c r="L1034" i="14"/>
  <c r="O1034" i="14" s="1"/>
  <c r="D1034" i="14"/>
  <c r="G1034" i="14" s="1"/>
  <c r="L1033" i="14"/>
  <c r="O1033" i="14" s="1"/>
  <c r="D1033" i="14"/>
  <c r="G1033" i="14" s="1"/>
  <c r="O1030" i="14"/>
  <c r="G1030" i="14"/>
  <c r="L1029" i="14"/>
  <c r="O1029" i="14" s="1"/>
  <c r="D1029" i="14"/>
  <c r="G1029" i="14" s="1"/>
  <c r="L1028" i="14"/>
  <c r="O1028" i="14" s="1"/>
  <c r="D1028" i="14"/>
  <c r="G1028" i="14" s="1"/>
  <c r="O1025" i="14"/>
  <c r="G1025" i="14"/>
  <c r="L1024" i="14"/>
  <c r="O1024" i="14" s="1"/>
  <c r="D1024" i="14"/>
  <c r="G1024" i="14" s="1"/>
  <c r="L1023" i="14"/>
  <c r="O1023" i="14" s="1"/>
  <c r="D1023" i="14"/>
  <c r="G1023" i="14" s="1"/>
  <c r="O1020" i="14"/>
  <c r="G1020" i="14"/>
  <c r="L1019" i="14"/>
  <c r="O1019" i="14" s="1"/>
  <c r="D1019" i="14"/>
  <c r="G1019" i="14" s="1"/>
  <c r="L1018" i="14"/>
  <c r="O1018" i="14" s="1"/>
  <c r="D1018" i="14"/>
  <c r="G1018" i="14" s="1"/>
  <c r="O1015" i="14"/>
  <c r="G1015" i="14"/>
  <c r="L1014" i="14"/>
  <c r="O1014" i="14" s="1"/>
  <c r="D1014" i="14"/>
  <c r="G1014" i="14" s="1"/>
  <c r="L1013" i="14"/>
  <c r="O1013" i="14" s="1"/>
  <c r="D1013" i="14"/>
  <c r="G1013" i="14" s="1"/>
  <c r="O1010" i="14"/>
  <c r="G1010" i="14"/>
  <c r="L1009" i="14"/>
  <c r="O1009" i="14" s="1"/>
  <c r="D1009" i="14"/>
  <c r="G1009" i="14" s="1"/>
  <c r="L1008" i="14"/>
  <c r="O1008" i="14" s="1"/>
  <c r="D1008" i="14"/>
  <c r="G1008" i="14" s="1"/>
  <c r="O1005" i="14"/>
  <c r="G1005" i="14"/>
  <c r="L1004" i="14"/>
  <c r="O1004" i="14" s="1"/>
  <c r="D1004" i="14"/>
  <c r="G1004" i="14" s="1"/>
  <c r="L1003" i="14"/>
  <c r="O1003" i="14" s="1"/>
  <c r="D1003" i="14"/>
  <c r="G1003" i="14" s="1"/>
  <c r="L1000" i="14"/>
  <c r="O1000" i="14" s="1"/>
  <c r="D1000" i="14"/>
  <c r="G1000" i="14" s="1"/>
  <c r="L999" i="14"/>
  <c r="O999" i="14" s="1"/>
  <c r="D999" i="14"/>
  <c r="G999" i="14" s="1"/>
  <c r="O998" i="14"/>
  <c r="G998" i="14"/>
  <c r="O997" i="14"/>
  <c r="G997" i="14"/>
  <c r="L996" i="14"/>
  <c r="O996" i="14" s="1"/>
  <c r="D996" i="14"/>
  <c r="G996" i="14" s="1"/>
  <c r="L995" i="14"/>
  <c r="O995" i="14" s="1"/>
  <c r="D995" i="14"/>
  <c r="G995" i="14" s="1"/>
  <c r="L994" i="14"/>
  <c r="O994" i="14" s="1"/>
  <c r="D994" i="14"/>
  <c r="G994" i="14" s="1"/>
  <c r="O993" i="14"/>
  <c r="G993" i="14"/>
  <c r="O991" i="14"/>
  <c r="G991" i="14"/>
  <c r="O990" i="14"/>
  <c r="G990" i="14"/>
  <c r="O989" i="14"/>
  <c r="G989" i="14"/>
  <c r="L986" i="14"/>
  <c r="O986" i="14" s="1"/>
  <c r="D986" i="14"/>
  <c r="G986" i="14" s="1"/>
  <c r="L985" i="14"/>
  <c r="O985" i="14" s="1"/>
  <c r="D985" i="14"/>
  <c r="G985" i="14" s="1"/>
  <c r="O984" i="14"/>
  <c r="G984" i="14"/>
  <c r="O983" i="14"/>
  <c r="G983" i="14"/>
  <c r="L982" i="14"/>
  <c r="O982" i="14" s="1"/>
  <c r="D982" i="14"/>
  <c r="G982" i="14" s="1"/>
  <c r="L981" i="14"/>
  <c r="O981" i="14" s="1"/>
  <c r="D981" i="14"/>
  <c r="G981" i="14" s="1"/>
  <c r="L980" i="14"/>
  <c r="O980" i="14" s="1"/>
  <c r="D980" i="14"/>
  <c r="G980" i="14" s="1"/>
  <c r="O979" i="14"/>
  <c r="G979" i="14"/>
  <c r="O977" i="14"/>
  <c r="G977" i="14"/>
  <c r="O976" i="14"/>
  <c r="G976" i="14"/>
  <c r="O975" i="14"/>
  <c r="G975" i="14"/>
  <c r="L972" i="14"/>
  <c r="O972" i="14" s="1"/>
  <c r="P972" i="14" s="1"/>
  <c r="D972" i="14"/>
  <c r="G972" i="14" s="1"/>
  <c r="O971" i="14"/>
  <c r="G971" i="14"/>
  <c r="O970" i="14"/>
  <c r="G970" i="14"/>
  <c r="L969" i="14"/>
  <c r="O969" i="14" s="1"/>
  <c r="D969" i="14"/>
  <c r="G969" i="14" s="1"/>
  <c r="L968" i="14"/>
  <c r="O968" i="14" s="1"/>
  <c r="D968" i="14"/>
  <c r="G968" i="14" s="1"/>
  <c r="O967" i="14"/>
  <c r="G967" i="14"/>
  <c r="O965" i="14"/>
  <c r="G965" i="14"/>
  <c r="O964" i="14"/>
  <c r="G964" i="14"/>
  <c r="O963" i="14"/>
  <c r="G963" i="14"/>
  <c r="L960" i="14"/>
  <c r="O960" i="14" s="1"/>
  <c r="D960" i="14"/>
  <c r="G960" i="14" s="1"/>
  <c r="O959" i="14"/>
  <c r="G959" i="14"/>
  <c r="O958" i="14"/>
  <c r="G958" i="14"/>
  <c r="O957" i="14"/>
  <c r="G957" i="14"/>
  <c r="L956" i="14"/>
  <c r="O956" i="14" s="1"/>
  <c r="D956" i="14"/>
  <c r="G956" i="14" s="1"/>
  <c r="L955" i="14"/>
  <c r="O955" i="14" s="1"/>
  <c r="D955" i="14"/>
  <c r="G955" i="14" s="1"/>
  <c r="O954" i="14"/>
  <c r="G954" i="14"/>
  <c r="O952" i="14"/>
  <c r="G952" i="14"/>
  <c r="O951" i="14"/>
  <c r="G951" i="14"/>
  <c r="O950" i="14"/>
  <c r="G950" i="14"/>
  <c r="N947" i="14"/>
  <c r="L947" i="14"/>
  <c r="F947" i="14"/>
  <c r="D947" i="14"/>
  <c r="L946" i="14"/>
  <c r="O946" i="14" s="1"/>
  <c r="D946" i="14"/>
  <c r="G946" i="14" s="1"/>
  <c r="L945" i="14"/>
  <c r="O945" i="14" s="1"/>
  <c r="D945" i="14"/>
  <c r="G945" i="14" s="1"/>
  <c r="L944" i="14"/>
  <c r="O944" i="14" s="1"/>
  <c r="D944" i="14"/>
  <c r="G944" i="14" s="1"/>
  <c r="L943" i="14"/>
  <c r="O943" i="14" s="1"/>
  <c r="D943" i="14"/>
  <c r="G943" i="14" s="1"/>
  <c r="O942" i="14"/>
  <c r="G942" i="14"/>
  <c r="O940" i="14"/>
  <c r="G940" i="14"/>
  <c r="O939" i="14"/>
  <c r="P939" i="14" s="1"/>
  <c r="G939" i="14"/>
  <c r="L936" i="14"/>
  <c r="D936" i="14"/>
  <c r="L935" i="14"/>
  <c r="O935" i="14" s="1"/>
  <c r="D935" i="14"/>
  <c r="G935" i="14" s="1"/>
  <c r="L934" i="14"/>
  <c r="O934" i="14" s="1"/>
  <c r="D934" i="14"/>
  <c r="G934" i="14" s="1"/>
  <c r="L933" i="14"/>
  <c r="O933" i="14" s="1"/>
  <c r="D933" i="14"/>
  <c r="G933" i="14" s="1"/>
  <c r="L932" i="14"/>
  <c r="O932" i="14" s="1"/>
  <c r="D932" i="14"/>
  <c r="G932" i="14" s="1"/>
  <c r="L931" i="14"/>
  <c r="O931" i="14" s="1"/>
  <c r="D931" i="14"/>
  <c r="G931" i="14" s="1"/>
  <c r="O929" i="14"/>
  <c r="G929" i="14"/>
  <c r="O928" i="14"/>
  <c r="G928" i="14"/>
  <c r="O927" i="14"/>
  <c r="G927" i="14"/>
  <c r="L924" i="14"/>
  <c r="D924" i="14"/>
  <c r="L923" i="14"/>
  <c r="O923" i="14" s="1"/>
  <c r="D923" i="14"/>
  <c r="G923" i="14" s="1"/>
  <c r="L922" i="14"/>
  <c r="O922" i="14" s="1"/>
  <c r="D922" i="14"/>
  <c r="G922" i="14" s="1"/>
  <c r="L921" i="14"/>
  <c r="O921" i="14" s="1"/>
  <c r="D921" i="14"/>
  <c r="G921" i="14" s="1"/>
  <c r="L920" i="14"/>
  <c r="O920" i="14" s="1"/>
  <c r="D920" i="14"/>
  <c r="G920" i="14" s="1"/>
  <c r="L919" i="14"/>
  <c r="O919" i="14" s="1"/>
  <c r="D919" i="14"/>
  <c r="G919" i="14" s="1"/>
  <c r="O917" i="14"/>
  <c r="G917" i="14"/>
  <c r="O916" i="14"/>
  <c r="G916" i="14"/>
  <c r="L913" i="14"/>
  <c r="D913" i="14"/>
  <c r="L912" i="14"/>
  <c r="O912" i="14" s="1"/>
  <c r="D912" i="14"/>
  <c r="G912" i="14" s="1"/>
  <c r="L911" i="14"/>
  <c r="O911" i="14" s="1"/>
  <c r="D911" i="14"/>
  <c r="G911" i="14" s="1"/>
  <c r="L910" i="14"/>
  <c r="O910" i="14" s="1"/>
  <c r="D910" i="14"/>
  <c r="G910" i="14" s="1"/>
  <c r="L909" i="14"/>
  <c r="O909" i="14" s="1"/>
  <c r="D909" i="14"/>
  <c r="G909" i="14" s="1"/>
  <c r="L908" i="14"/>
  <c r="O908" i="14" s="1"/>
  <c r="D908" i="14"/>
  <c r="G908" i="14" s="1"/>
  <c r="O906" i="14"/>
  <c r="G906" i="14"/>
  <c r="O905" i="14"/>
  <c r="G905" i="14"/>
  <c r="O904" i="14"/>
  <c r="G904" i="14"/>
  <c r="L901" i="14"/>
  <c r="D901" i="14"/>
  <c r="L900" i="14"/>
  <c r="O900" i="14" s="1"/>
  <c r="D900" i="14"/>
  <c r="G900" i="14" s="1"/>
  <c r="L899" i="14"/>
  <c r="O899" i="14" s="1"/>
  <c r="D899" i="14"/>
  <c r="G899" i="14" s="1"/>
  <c r="O898" i="14"/>
  <c r="G898" i="14"/>
  <c r="L897" i="14"/>
  <c r="O897" i="14" s="1"/>
  <c r="D897" i="14"/>
  <c r="G897" i="14" s="1"/>
  <c r="L896" i="14"/>
  <c r="O896" i="14" s="1"/>
  <c r="D896" i="14"/>
  <c r="G896" i="14" s="1"/>
  <c r="L895" i="14"/>
  <c r="O895" i="14" s="1"/>
  <c r="D895" i="14"/>
  <c r="G895" i="14" s="1"/>
  <c r="L894" i="14"/>
  <c r="O894" i="14" s="1"/>
  <c r="D894" i="14"/>
  <c r="G894" i="14" s="1"/>
  <c r="O892" i="14"/>
  <c r="G892" i="14"/>
  <c r="O891" i="14"/>
  <c r="G891" i="14"/>
  <c r="O890" i="14"/>
  <c r="G890" i="14"/>
  <c r="L887" i="14"/>
  <c r="D887" i="14"/>
  <c r="O886" i="14"/>
  <c r="G886" i="14"/>
  <c r="O885" i="14"/>
  <c r="G885" i="14"/>
  <c r="O884" i="14"/>
  <c r="G884" i="14"/>
  <c r="O883" i="14"/>
  <c r="G883" i="14"/>
  <c r="O882" i="14"/>
  <c r="G882" i="14"/>
  <c r="O881" i="14"/>
  <c r="G881" i="14"/>
  <c r="O880" i="14"/>
  <c r="G880" i="14"/>
  <c r="O878" i="14"/>
  <c r="P878" i="14" s="1"/>
  <c r="G878" i="14"/>
  <c r="O877" i="14"/>
  <c r="G877" i="14"/>
  <c r="O876" i="14"/>
  <c r="G876" i="14"/>
  <c r="L873" i="14"/>
  <c r="D873" i="14"/>
  <c r="L872" i="14"/>
  <c r="O872" i="14" s="1"/>
  <c r="D872" i="14"/>
  <c r="G872" i="14" s="1"/>
  <c r="O871" i="14"/>
  <c r="G871" i="14"/>
  <c r="O870" i="14"/>
  <c r="G870" i="14"/>
  <c r="L869" i="14"/>
  <c r="O869" i="14" s="1"/>
  <c r="D869" i="14"/>
  <c r="G869" i="14" s="1"/>
  <c r="L868" i="14"/>
  <c r="O868" i="14" s="1"/>
  <c r="D868" i="14"/>
  <c r="G868" i="14" s="1"/>
  <c r="L867" i="14"/>
  <c r="O867" i="14" s="1"/>
  <c r="D867" i="14"/>
  <c r="G867" i="14" s="1"/>
  <c r="O866" i="14"/>
  <c r="G866" i="14"/>
  <c r="O864" i="14"/>
  <c r="P864" i="14" s="1"/>
  <c r="G864" i="14"/>
  <c r="O863" i="14"/>
  <c r="G863" i="14"/>
  <c r="O862" i="14"/>
  <c r="G862" i="14"/>
  <c r="L859" i="14"/>
  <c r="D859" i="14"/>
  <c r="L857" i="14"/>
  <c r="O857" i="14" s="1"/>
  <c r="D857" i="14"/>
  <c r="G857" i="14" s="1"/>
  <c r="L856" i="14"/>
  <c r="O856" i="14" s="1"/>
  <c r="D856" i="14"/>
  <c r="G856" i="14" s="1"/>
  <c r="O855" i="14"/>
  <c r="G855" i="14"/>
  <c r="O854" i="14"/>
  <c r="G854" i="14"/>
  <c r="L853" i="14"/>
  <c r="O853" i="14" s="1"/>
  <c r="D853" i="14"/>
  <c r="G853" i="14" s="1"/>
  <c r="L852" i="14"/>
  <c r="O852" i="14" s="1"/>
  <c r="D852" i="14"/>
  <c r="G852" i="14" s="1"/>
  <c r="L851" i="14"/>
  <c r="O851" i="14" s="1"/>
  <c r="D851" i="14"/>
  <c r="G851" i="14" s="1"/>
  <c r="O850" i="14"/>
  <c r="G850" i="14"/>
  <c r="O848" i="14"/>
  <c r="G848" i="14"/>
  <c r="O847" i="14"/>
  <c r="G847" i="14"/>
  <c r="O846" i="14"/>
  <c r="G846" i="14"/>
  <c r="L843" i="14"/>
  <c r="D843" i="14"/>
  <c r="L842" i="14"/>
  <c r="O842" i="14" s="1"/>
  <c r="D842" i="14"/>
  <c r="G842" i="14" s="1"/>
  <c r="O841" i="14"/>
  <c r="G841" i="14"/>
  <c r="O840" i="14"/>
  <c r="G840" i="14"/>
  <c r="L838" i="14"/>
  <c r="L839" i="14" s="1"/>
  <c r="O839" i="14" s="1"/>
  <c r="D838" i="14"/>
  <c r="D839" i="14" s="1"/>
  <c r="G839" i="14" s="1"/>
  <c r="L837" i="14"/>
  <c r="O837" i="14" s="1"/>
  <c r="D837" i="14"/>
  <c r="G837" i="14" s="1"/>
  <c r="L836" i="14"/>
  <c r="O836" i="14" s="1"/>
  <c r="D836" i="14"/>
  <c r="G836" i="14" s="1"/>
  <c r="O835" i="14"/>
  <c r="G835" i="14"/>
  <c r="O833" i="14"/>
  <c r="G833" i="14"/>
  <c r="O832" i="14"/>
  <c r="G832" i="14"/>
  <c r="O831" i="14"/>
  <c r="G831" i="14"/>
  <c r="L828" i="14"/>
  <c r="D828" i="14"/>
  <c r="L827" i="14"/>
  <c r="O827" i="14" s="1"/>
  <c r="D827" i="14"/>
  <c r="G827" i="14" s="1"/>
  <c r="L826" i="14"/>
  <c r="O826" i="14" s="1"/>
  <c r="D826" i="14"/>
  <c r="G826" i="14" s="1"/>
  <c r="L825" i="14"/>
  <c r="O825" i="14" s="1"/>
  <c r="D825" i="14"/>
  <c r="G825" i="14" s="1"/>
  <c r="L824" i="14"/>
  <c r="O824" i="14" s="1"/>
  <c r="D824" i="14"/>
  <c r="G824" i="14" s="1"/>
  <c r="O823" i="14"/>
  <c r="G823" i="14"/>
  <c r="O821" i="14"/>
  <c r="G821" i="14"/>
  <c r="O820" i="14"/>
  <c r="G820" i="14"/>
  <c r="O819" i="14"/>
  <c r="G819" i="14"/>
  <c r="L816" i="14"/>
  <c r="D816" i="14"/>
  <c r="L815" i="14"/>
  <c r="O815" i="14" s="1"/>
  <c r="D815" i="14"/>
  <c r="G815" i="14" s="1"/>
  <c r="L814" i="14"/>
  <c r="O814" i="14" s="1"/>
  <c r="D814" i="14"/>
  <c r="G814" i="14" s="1"/>
  <c r="L813" i="14"/>
  <c r="O813" i="14" s="1"/>
  <c r="D813" i="14"/>
  <c r="G813" i="14" s="1"/>
  <c r="L812" i="14"/>
  <c r="O812" i="14" s="1"/>
  <c r="D812" i="14"/>
  <c r="G812" i="14" s="1"/>
  <c r="O811" i="14"/>
  <c r="G811" i="14"/>
  <c r="O809" i="14"/>
  <c r="G809" i="14"/>
  <c r="O808" i="14"/>
  <c r="G808" i="14"/>
  <c r="O807" i="14"/>
  <c r="G807" i="14"/>
  <c r="L804" i="14"/>
  <c r="D804" i="14"/>
  <c r="L803" i="14"/>
  <c r="O803" i="14" s="1"/>
  <c r="D803" i="14"/>
  <c r="G803" i="14" s="1"/>
  <c r="L802" i="14"/>
  <c r="O802" i="14" s="1"/>
  <c r="D802" i="14"/>
  <c r="G802" i="14" s="1"/>
  <c r="L801" i="14"/>
  <c r="O801" i="14" s="1"/>
  <c r="D801" i="14"/>
  <c r="G801" i="14" s="1"/>
  <c r="L800" i="14"/>
  <c r="O800" i="14" s="1"/>
  <c r="D800" i="14"/>
  <c r="G800" i="14" s="1"/>
  <c r="O799" i="14"/>
  <c r="G799" i="14"/>
  <c r="O797" i="14"/>
  <c r="G797" i="14"/>
  <c r="O796" i="14"/>
  <c r="G796" i="14"/>
  <c r="O795" i="14"/>
  <c r="G795" i="14"/>
  <c r="L792" i="14"/>
  <c r="D792" i="14"/>
  <c r="L791" i="14"/>
  <c r="O791" i="14" s="1"/>
  <c r="D791" i="14"/>
  <c r="G791" i="14" s="1"/>
  <c r="L790" i="14"/>
  <c r="O790" i="14" s="1"/>
  <c r="D790" i="14"/>
  <c r="G790" i="14" s="1"/>
  <c r="L789" i="14"/>
  <c r="O789" i="14" s="1"/>
  <c r="D789" i="14"/>
  <c r="G789" i="14" s="1"/>
  <c r="L788" i="14"/>
  <c r="O788" i="14" s="1"/>
  <c r="D788" i="14"/>
  <c r="G788" i="14" s="1"/>
  <c r="O787" i="14"/>
  <c r="G787" i="14"/>
  <c r="O785" i="14"/>
  <c r="G785" i="14"/>
  <c r="O784" i="14"/>
  <c r="G784" i="14"/>
  <c r="O783" i="14"/>
  <c r="G783" i="14"/>
  <c r="L780" i="14"/>
  <c r="D780" i="14"/>
  <c r="O779" i="14"/>
  <c r="G779" i="14"/>
  <c r="L778" i="14"/>
  <c r="O778" i="14" s="1"/>
  <c r="D778" i="14"/>
  <c r="G778" i="14" s="1"/>
  <c r="L777" i="14"/>
  <c r="O777" i="14" s="1"/>
  <c r="D777" i="14"/>
  <c r="G777" i="14" s="1"/>
  <c r="L776" i="14"/>
  <c r="O776" i="14" s="1"/>
  <c r="D776" i="14"/>
  <c r="G776" i="14" s="1"/>
  <c r="L775" i="14"/>
  <c r="O775" i="14" s="1"/>
  <c r="D775" i="14"/>
  <c r="G775" i="14" s="1"/>
  <c r="O774" i="14"/>
  <c r="G774" i="14"/>
  <c r="O772" i="14"/>
  <c r="G772" i="14"/>
  <c r="O771" i="14"/>
  <c r="G771" i="14"/>
  <c r="L768" i="14"/>
  <c r="D768" i="14"/>
  <c r="L766" i="14"/>
  <c r="O766" i="14" s="1"/>
  <c r="D766" i="14"/>
  <c r="G766" i="14" s="1"/>
  <c r="L765" i="14"/>
  <c r="O765" i="14" s="1"/>
  <c r="D765" i="14"/>
  <c r="G765" i="14" s="1"/>
  <c r="L764" i="14"/>
  <c r="O764" i="14" s="1"/>
  <c r="D764" i="14"/>
  <c r="G764" i="14" s="1"/>
  <c r="L763" i="14"/>
  <c r="O763" i="14" s="1"/>
  <c r="D763" i="14"/>
  <c r="G763" i="14" s="1"/>
  <c r="O762" i="14"/>
  <c r="G762" i="14"/>
  <c r="O760" i="14"/>
  <c r="G760" i="14"/>
  <c r="O759" i="14"/>
  <c r="G759" i="14"/>
  <c r="O758" i="14"/>
  <c r="G758" i="14"/>
  <c r="L755" i="14"/>
  <c r="D755" i="14"/>
  <c r="L753" i="14"/>
  <c r="O753" i="14" s="1"/>
  <c r="D753" i="14"/>
  <c r="G753" i="14" s="1"/>
  <c r="L752" i="14"/>
  <c r="O752" i="14" s="1"/>
  <c r="D752" i="14"/>
  <c r="G752" i="14" s="1"/>
  <c r="L751" i="14"/>
  <c r="O751" i="14" s="1"/>
  <c r="D751" i="14"/>
  <c r="G751" i="14" s="1"/>
  <c r="L750" i="14"/>
  <c r="O750" i="14" s="1"/>
  <c r="D750" i="14"/>
  <c r="G750" i="14" s="1"/>
  <c r="O749" i="14"/>
  <c r="G749" i="14"/>
  <c r="O747" i="14"/>
  <c r="G747" i="14"/>
  <c r="O746" i="14"/>
  <c r="G746" i="14"/>
  <c r="O745" i="14"/>
  <c r="G745" i="14"/>
  <c r="L742" i="14"/>
  <c r="D742" i="14"/>
  <c r="L741" i="14"/>
  <c r="O741" i="14" s="1"/>
  <c r="D741" i="14"/>
  <c r="G741" i="14" s="1"/>
  <c r="L740" i="14"/>
  <c r="O740" i="14" s="1"/>
  <c r="D740" i="14"/>
  <c r="G740" i="14" s="1"/>
  <c r="L739" i="14"/>
  <c r="O739" i="14" s="1"/>
  <c r="D739" i="14"/>
  <c r="G739" i="14" s="1"/>
  <c r="L738" i="14"/>
  <c r="O738" i="14" s="1"/>
  <c r="D738" i="14"/>
  <c r="G738" i="14" s="1"/>
  <c r="O737" i="14"/>
  <c r="G737" i="14"/>
  <c r="O735" i="14"/>
  <c r="G735" i="14"/>
  <c r="O734" i="14"/>
  <c r="G734" i="14"/>
  <c r="O733" i="14"/>
  <c r="G733" i="14"/>
  <c r="L730" i="14"/>
  <c r="D730" i="14"/>
  <c r="L729" i="14"/>
  <c r="O729" i="14" s="1"/>
  <c r="D729" i="14"/>
  <c r="G729" i="14" s="1"/>
  <c r="L728" i="14"/>
  <c r="O728" i="14" s="1"/>
  <c r="D728" i="14"/>
  <c r="G728" i="14" s="1"/>
  <c r="L727" i="14"/>
  <c r="O727" i="14" s="1"/>
  <c r="D727" i="14"/>
  <c r="G727" i="14" s="1"/>
  <c r="L726" i="14"/>
  <c r="O726" i="14" s="1"/>
  <c r="D726" i="14"/>
  <c r="G726" i="14" s="1"/>
  <c r="O725" i="14"/>
  <c r="G725" i="14"/>
  <c r="O723" i="14"/>
  <c r="P723" i="14" s="1"/>
  <c r="G723" i="14"/>
  <c r="O722" i="14"/>
  <c r="G722" i="14"/>
  <c r="O721" i="14"/>
  <c r="G721" i="14"/>
  <c r="L718" i="14"/>
  <c r="D718" i="14"/>
  <c r="L717" i="14"/>
  <c r="O717" i="14" s="1"/>
  <c r="D717" i="14"/>
  <c r="G717" i="14" s="1"/>
  <c r="L716" i="14"/>
  <c r="O716" i="14" s="1"/>
  <c r="D716" i="14"/>
  <c r="G716" i="14" s="1"/>
  <c r="L715" i="14"/>
  <c r="O715" i="14" s="1"/>
  <c r="D715" i="14"/>
  <c r="G715" i="14" s="1"/>
  <c r="L714" i="14"/>
  <c r="O714" i="14" s="1"/>
  <c r="D714" i="14"/>
  <c r="G714" i="14" s="1"/>
  <c r="O713" i="14"/>
  <c r="G713" i="14"/>
  <c r="O711" i="14"/>
  <c r="G711" i="14"/>
  <c r="O710" i="14"/>
  <c r="G710" i="14"/>
  <c r="O709" i="14"/>
  <c r="G709" i="14"/>
  <c r="L706" i="14"/>
  <c r="D706" i="14"/>
  <c r="L705" i="14"/>
  <c r="O705" i="14" s="1"/>
  <c r="D705" i="14"/>
  <c r="G705" i="14" s="1"/>
  <c r="L704" i="14"/>
  <c r="O704" i="14" s="1"/>
  <c r="D704" i="14"/>
  <c r="G704" i="14" s="1"/>
  <c r="L703" i="14"/>
  <c r="O703" i="14" s="1"/>
  <c r="D703" i="14"/>
  <c r="G703" i="14" s="1"/>
  <c r="L702" i="14"/>
  <c r="O702" i="14" s="1"/>
  <c r="D702" i="14"/>
  <c r="G702" i="14" s="1"/>
  <c r="O701" i="14"/>
  <c r="G701" i="14"/>
  <c r="O699" i="14"/>
  <c r="P699" i="14" s="1"/>
  <c r="G699" i="14"/>
  <c r="O698" i="14"/>
  <c r="G698" i="14"/>
  <c r="O697" i="14"/>
  <c r="G697" i="14"/>
  <c r="L694" i="14"/>
  <c r="D694" i="14"/>
  <c r="L693" i="14"/>
  <c r="O693" i="14" s="1"/>
  <c r="D693" i="14"/>
  <c r="G693" i="14" s="1"/>
  <c r="L692" i="14"/>
  <c r="O692" i="14" s="1"/>
  <c r="D692" i="14"/>
  <c r="G692" i="14" s="1"/>
  <c r="L691" i="14"/>
  <c r="O691" i="14" s="1"/>
  <c r="D691" i="14"/>
  <c r="G691" i="14" s="1"/>
  <c r="L690" i="14"/>
  <c r="O690" i="14" s="1"/>
  <c r="D690" i="14"/>
  <c r="G690" i="14" s="1"/>
  <c r="O689" i="14"/>
  <c r="G689" i="14"/>
  <c r="O687" i="14"/>
  <c r="G687" i="14"/>
  <c r="O686" i="14"/>
  <c r="G686" i="14"/>
  <c r="O685" i="14"/>
  <c r="G685" i="14"/>
  <c r="L682" i="14"/>
  <c r="D682" i="14"/>
  <c r="L681" i="14"/>
  <c r="O681" i="14" s="1"/>
  <c r="D681" i="14"/>
  <c r="G681" i="14" s="1"/>
  <c r="L680" i="14"/>
  <c r="O680" i="14" s="1"/>
  <c r="D680" i="14"/>
  <c r="G680" i="14" s="1"/>
  <c r="L679" i="14"/>
  <c r="O679" i="14" s="1"/>
  <c r="D679" i="14"/>
  <c r="G679" i="14" s="1"/>
  <c r="L678" i="14"/>
  <c r="O678" i="14" s="1"/>
  <c r="D678" i="14"/>
  <c r="G678" i="14" s="1"/>
  <c r="L677" i="14"/>
  <c r="O677" i="14" s="1"/>
  <c r="D677" i="14"/>
  <c r="G677" i="14" s="1"/>
  <c r="O676" i="14"/>
  <c r="G676" i="14"/>
  <c r="O674" i="14"/>
  <c r="G674" i="14"/>
  <c r="O673" i="14"/>
  <c r="G673" i="14"/>
  <c r="O672" i="14"/>
  <c r="G672" i="14"/>
  <c r="L669" i="14"/>
  <c r="D669" i="14"/>
  <c r="L668" i="14"/>
  <c r="O668" i="14" s="1"/>
  <c r="D668" i="14"/>
  <c r="G668" i="14" s="1"/>
  <c r="L667" i="14"/>
  <c r="O667" i="14" s="1"/>
  <c r="D667" i="14"/>
  <c r="G667" i="14" s="1"/>
  <c r="L666" i="14"/>
  <c r="O666" i="14" s="1"/>
  <c r="D666" i="14"/>
  <c r="G666" i="14" s="1"/>
  <c r="L665" i="14"/>
  <c r="O665" i="14" s="1"/>
  <c r="D665" i="14"/>
  <c r="G665" i="14" s="1"/>
  <c r="O664" i="14"/>
  <c r="G664" i="14"/>
  <c r="O662" i="14"/>
  <c r="G662" i="14"/>
  <c r="O661" i="14"/>
  <c r="G661" i="14"/>
  <c r="O660" i="14"/>
  <c r="G660" i="14"/>
  <c r="L657" i="14"/>
  <c r="D657" i="14"/>
  <c r="L656" i="14"/>
  <c r="O656" i="14" s="1"/>
  <c r="D656" i="14"/>
  <c r="G656" i="14" s="1"/>
  <c r="L655" i="14"/>
  <c r="O655" i="14" s="1"/>
  <c r="D655" i="14"/>
  <c r="G655" i="14" s="1"/>
  <c r="L654" i="14"/>
  <c r="O654" i="14" s="1"/>
  <c r="D654" i="14"/>
  <c r="G654" i="14" s="1"/>
  <c r="L653" i="14"/>
  <c r="O653" i="14" s="1"/>
  <c r="D653" i="14"/>
  <c r="G653" i="14" s="1"/>
  <c r="O652" i="14"/>
  <c r="G652" i="14"/>
  <c r="O650" i="14"/>
  <c r="G650" i="14"/>
  <c r="O649" i="14"/>
  <c r="G649" i="14"/>
  <c r="O648" i="14"/>
  <c r="G648" i="14"/>
  <c r="L645" i="14"/>
  <c r="D645" i="14"/>
  <c r="L643" i="14"/>
  <c r="D643" i="14"/>
  <c r="D644" i="14" s="1"/>
  <c r="G644" i="14" s="1"/>
  <c r="L642" i="14"/>
  <c r="O642" i="14" s="1"/>
  <c r="D642" i="14"/>
  <c r="G642" i="14" s="1"/>
  <c r="L641" i="14"/>
  <c r="O641" i="14" s="1"/>
  <c r="D641" i="14"/>
  <c r="G641" i="14" s="1"/>
  <c r="L640" i="14"/>
  <c r="O640" i="14" s="1"/>
  <c r="D640" i="14"/>
  <c r="G640" i="14" s="1"/>
  <c r="O639" i="14"/>
  <c r="G639" i="14"/>
  <c r="O637" i="14"/>
  <c r="G637" i="14"/>
  <c r="O636" i="14"/>
  <c r="G636" i="14"/>
  <c r="O635" i="14"/>
  <c r="G635" i="14"/>
  <c r="L632" i="14"/>
  <c r="D632" i="14"/>
  <c r="L630" i="14"/>
  <c r="O630" i="14" s="1"/>
  <c r="D630" i="14"/>
  <c r="G630" i="14" s="1"/>
  <c r="L629" i="14"/>
  <c r="O629" i="14" s="1"/>
  <c r="D629" i="14"/>
  <c r="G629" i="14" s="1"/>
  <c r="L627" i="14"/>
  <c r="L628" i="14" s="1"/>
  <c r="O628" i="14" s="1"/>
  <c r="D627" i="14"/>
  <c r="D628" i="14" s="1"/>
  <c r="G628" i="14" s="1"/>
  <c r="L626" i="14"/>
  <c r="L631" i="14" s="1"/>
  <c r="O631" i="14" s="1"/>
  <c r="D626" i="14"/>
  <c r="D631" i="14" s="1"/>
  <c r="G631" i="14" s="1"/>
  <c r="O624" i="14"/>
  <c r="G624" i="14"/>
  <c r="O623" i="14"/>
  <c r="G623" i="14"/>
  <c r="O622" i="14"/>
  <c r="G622" i="14"/>
  <c r="L619" i="14"/>
  <c r="D619" i="14"/>
  <c r="L617" i="14"/>
  <c r="O617" i="14" s="1"/>
  <c r="D617" i="14"/>
  <c r="G617" i="14" s="1"/>
  <c r="L616" i="14"/>
  <c r="O616" i="14" s="1"/>
  <c r="D616" i="14"/>
  <c r="G616" i="14" s="1"/>
  <c r="L615" i="14"/>
  <c r="O615" i="14" s="1"/>
  <c r="D615" i="14"/>
  <c r="G615" i="14" s="1"/>
  <c r="L614" i="14"/>
  <c r="O614" i="14" s="1"/>
  <c r="D614" i="14"/>
  <c r="G614" i="14" s="1"/>
  <c r="O613" i="14"/>
  <c r="G613" i="14"/>
  <c r="L612" i="14"/>
  <c r="O612" i="14" s="1"/>
  <c r="D612" i="14"/>
  <c r="D618" i="14" s="1"/>
  <c r="G618" i="14" s="1"/>
  <c r="O610" i="14"/>
  <c r="G610" i="14"/>
  <c r="O609" i="14"/>
  <c r="G609" i="14"/>
  <c r="O608" i="14"/>
  <c r="G608" i="14"/>
  <c r="L605" i="14"/>
  <c r="D605" i="14"/>
  <c r="O602" i="14"/>
  <c r="G602" i="14"/>
  <c r="L601" i="14"/>
  <c r="D601" i="14"/>
  <c r="G601" i="14" s="1"/>
  <c r="L598" i="14"/>
  <c r="D598" i="14"/>
  <c r="O596" i="14"/>
  <c r="G596" i="14"/>
  <c r="L595" i="14"/>
  <c r="O595" i="14" s="1"/>
  <c r="D595" i="14"/>
  <c r="D597" i="14" s="1"/>
  <c r="G597" i="14" s="1"/>
  <c r="L592" i="14"/>
  <c r="D592" i="14"/>
  <c r="O590" i="14"/>
  <c r="G590" i="14"/>
  <c r="L589" i="14"/>
  <c r="L591" i="14" s="1"/>
  <c r="O591" i="14" s="1"/>
  <c r="D589" i="14"/>
  <c r="G589" i="14" s="1"/>
  <c r="L586" i="14"/>
  <c r="D586" i="14"/>
  <c r="O584" i="14"/>
  <c r="G584" i="14"/>
  <c r="L583" i="14"/>
  <c r="O583" i="14" s="1"/>
  <c r="D583" i="14"/>
  <c r="D585" i="14" s="1"/>
  <c r="G585" i="14" s="1"/>
  <c r="L580" i="14"/>
  <c r="D580" i="14"/>
  <c r="O578" i="14"/>
  <c r="G578" i="14"/>
  <c r="L577" i="14"/>
  <c r="L579" i="14" s="1"/>
  <c r="O579" i="14" s="1"/>
  <c r="P579" i="14" s="1"/>
  <c r="D577" i="14"/>
  <c r="D579" i="14" s="1"/>
  <c r="G579" i="14" s="1"/>
  <c r="L574" i="14"/>
  <c r="D574" i="14"/>
  <c r="O572" i="14"/>
  <c r="G572" i="14"/>
  <c r="L571" i="14"/>
  <c r="L573" i="14" s="1"/>
  <c r="O573" i="14" s="1"/>
  <c r="D571" i="14"/>
  <c r="D573" i="14" s="1"/>
  <c r="G573" i="14" s="1"/>
  <c r="L568" i="14"/>
  <c r="D568" i="14"/>
  <c r="L565" i="14"/>
  <c r="L566" i="14" s="1"/>
  <c r="O566" i="14" s="1"/>
  <c r="D565" i="14"/>
  <c r="D567" i="14" s="1"/>
  <c r="G567" i="14" s="1"/>
  <c r="L562" i="14"/>
  <c r="D562" i="14"/>
  <c r="L559" i="14"/>
  <c r="L561" i="14" s="1"/>
  <c r="O561" i="14" s="1"/>
  <c r="D559" i="14"/>
  <c r="D560" i="14" s="1"/>
  <c r="G560" i="14" s="1"/>
  <c r="L556" i="14"/>
  <c r="D556" i="14"/>
  <c r="O554" i="14"/>
  <c r="G554" i="14"/>
  <c r="L553" i="14"/>
  <c r="O553" i="14" s="1"/>
  <c r="D553" i="14"/>
  <c r="G553" i="14" s="1"/>
  <c r="L552" i="14"/>
  <c r="O552" i="14" s="1"/>
  <c r="D552" i="14"/>
  <c r="G552" i="14" s="1"/>
  <c r="L551" i="14"/>
  <c r="O551" i="14" s="1"/>
  <c r="D551" i="14"/>
  <c r="G551" i="14" s="1"/>
  <c r="L550" i="14"/>
  <c r="O550" i="14" s="1"/>
  <c r="D550" i="14"/>
  <c r="G550" i="14" s="1"/>
  <c r="O548" i="14"/>
  <c r="G548" i="14"/>
  <c r="O547" i="14"/>
  <c r="G547" i="14"/>
  <c r="O546" i="14"/>
  <c r="G546" i="14"/>
  <c r="O545" i="14"/>
  <c r="G545" i="14"/>
  <c r="L542" i="14"/>
  <c r="D542" i="14"/>
  <c r="O541" i="14"/>
  <c r="G541" i="14"/>
  <c r="L540" i="14"/>
  <c r="O540" i="14" s="1"/>
  <c r="D540" i="14"/>
  <c r="G540" i="14" s="1"/>
  <c r="L539" i="14"/>
  <c r="O539" i="14" s="1"/>
  <c r="D539" i="14"/>
  <c r="G539" i="14" s="1"/>
  <c r="L538" i="14"/>
  <c r="O538" i="14" s="1"/>
  <c r="D538" i="14"/>
  <c r="G538" i="14" s="1"/>
  <c r="L537" i="14"/>
  <c r="O537" i="14" s="1"/>
  <c r="D537" i="14"/>
  <c r="G537" i="14" s="1"/>
  <c r="O535" i="14"/>
  <c r="G535" i="14"/>
  <c r="O534" i="14"/>
  <c r="G534" i="14"/>
  <c r="O533" i="14"/>
  <c r="G533" i="14"/>
  <c r="O532" i="14"/>
  <c r="G532" i="14"/>
  <c r="L529" i="14"/>
  <c r="D529" i="14"/>
  <c r="O528" i="14"/>
  <c r="G528" i="14"/>
  <c r="L527" i="14"/>
  <c r="O527" i="14" s="1"/>
  <c r="D527" i="14"/>
  <c r="G527" i="14" s="1"/>
  <c r="L526" i="14"/>
  <c r="O526" i="14" s="1"/>
  <c r="D526" i="14"/>
  <c r="G526" i="14" s="1"/>
  <c r="L525" i="14"/>
  <c r="O525" i="14" s="1"/>
  <c r="D525" i="14"/>
  <c r="G525" i="14" s="1"/>
  <c r="L524" i="14"/>
  <c r="O524" i="14" s="1"/>
  <c r="D524" i="14"/>
  <c r="G524" i="14" s="1"/>
  <c r="O522" i="14"/>
  <c r="G522" i="14"/>
  <c r="O521" i="14"/>
  <c r="G521" i="14"/>
  <c r="O520" i="14"/>
  <c r="G520" i="14"/>
  <c r="O519" i="14"/>
  <c r="G519" i="14"/>
  <c r="L516" i="14"/>
  <c r="D516" i="14"/>
  <c r="O515" i="14"/>
  <c r="G515" i="14"/>
  <c r="L514" i="14"/>
  <c r="O514" i="14" s="1"/>
  <c r="D514" i="14"/>
  <c r="G514" i="14" s="1"/>
  <c r="L511" i="14"/>
  <c r="L513" i="14" s="1"/>
  <c r="O513" i="14" s="1"/>
  <c r="D511" i="14"/>
  <c r="D512" i="14" s="1"/>
  <c r="G512" i="14" s="1"/>
  <c r="O509" i="14"/>
  <c r="G509" i="14"/>
  <c r="O508" i="14"/>
  <c r="G508" i="14"/>
  <c r="O507" i="14"/>
  <c r="G507" i="14"/>
  <c r="O506" i="14"/>
  <c r="G506" i="14"/>
  <c r="L503" i="14"/>
  <c r="D503" i="14"/>
  <c r="O502" i="14"/>
  <c r="G502" i="14"/>
  <c r="L501" i="14"/>
  <c r="O501" i="14" s="1"/>
  <c r="D501" i="14"/>
  <c r="G501" i="14" s="1"/>
  <c r="L498" i="14"/>
  <c r="O498" i="14" s="1"/>
  <c r="D498" i="14"/>
  <c r="D499" i="14" s="1"/>
  <c r="O496" i="14"/>
  <c r="G496" i="14"/>
  <c r="O495" i="14"/>
  <c r="P495" i="14" s="1"/>
  <c r="G495" i="14"/>
  <c r="O494" i="14"/>
  <c r="G494" i="14"/>
  <c r="O493" i="14"/>
  <c r="G493" i="14"/>
  <c r="L490" i="14"/>
  <c r="D490" i="14"/>
  <c r="O489" i="14"/>
  <c r="G489" i="14"/>
  <c r="O488" i="14"/>
  <c r="G488" i="14"/>
  <c r="L487" i="14"/>
  <c r="O487" i="14" s="1"/>
  <c r="D487" i="14"/>
  <c r="G487" i="14" s="1"/>
  <c r="L486" i="14"/>
  <c r="O486" i="14" s="1"/>
  <c r="D486" i="14"/>
  <c r="G486" i="14" s="1"/>
  <c r="O485" i="14"/>
  <c r="G485" i="14"/>
  <c r="O483" i="14"/>
  <c r="P483" i="14" s="1"/>
  <c r="G483" i="14"/>
  <c r="O482" i="14"/>
  <c r="G482" i="14"/>
  <c r="O481" i="14"/>
  <c r="G481" i="14"/>
  <c r="O480" i="14"/>
  <c r="G480" i="14"/>
  <c r="L477" i="14"/>
  <c r="D477" i="14"/>
  <c r="O476" i="14"/>
  <c r="G476" i="14"/>
  <c r="O475" i="14"/>
  <c r="G475" i="14"/>
  <c r="O474" i="14"/>
  <c r="G474" i="14"/>
  <c r="O473" i="14"/>
  <c r="G473" i="14"/>
  <c r="O471" i="14"/>
  <c r="G471" i="14"/>
  <c r="O470" i="14"/>
  <c r="G470" i="14"/>
  <c r="L467" i="14"/>
  <c r="D467" i="14"/>
  <c r="O466" i="14"/>
  <c r="G466" i="14"/>
  <c r="O465" i="14"/>
  <c r="G465" i="14"/>
  <c r="O464" i="14"/>
  <c r="G464" i="14"/>
  <c r="O463" i="14"/>
  <c r="G463" i="14"/>
  <c r="O461" i="14"/>
  <c r="G461" i="14"/>
  <c r="O460" i="14"/>
  <c r="G460" i="14"/>
  <c r="L457" i="14"/>
  <c r="D457" i="14"/>
  <c r="L455" i="14"/>
  <c r="O455" i="14" s="1"/>
  <c r="D455" i="14"/>
  <c r="G455" i="14" s="1"/>
  <c r="L453" i="14"/>
  <c r="L454" i="14" s="1"/>
  <c r="O454" i="14" s="1"/>
  <c r="D453" i="14"/>
  <c r="G453" i="14" s="1"/>
  <c r="O452" i="14"/>
  <c r="G452" i="14"/>
  <c r="O450" i="14"/>
  <c r="G450" i="14"/>
  <c r="O449" i="14"/>
  <c r="O448" i="14" s="1"/>
  <c r="G449" i="14"/>
  <c r="L446" i="14"/>
  <c r="D446" i="14"/>
  <c r="L445" i="14"/>
  <c r="O445" i="14" s="1"/>
  <c r="D445" i="14"/>
  <c r="G445" i="14" s="1"/>
  <c r="L443" i="14"/>
  <c r="L444" i="14" s="1"/>
  <c r="O444" i="14" s="1"/>
  <c r="D443" i="14"/>
  <c r="G443" i="14" s="1"/>
  <c r="O442" i="14"/>
  <c r="G442" i="14"/>
  <c r="O440" i="14"/>
  <c r="G440" i="14"/>
  <c r="O439" i="14"/>
  <c r="G439" i="14"/>
  <c r="L436" i="14"/>
  <c r="D436" i="14"/>
  <c r="L435" i="14"/>
  <c r="O435" i="14" s="1"/>
  <c r="D435" i="14"/>
  <c r="G435" i="14" s="1"/>
  <c r="L433" i="14"/>
  <c r="O433" i="14" s="1"/>
  <c r="D433" i="14"/>
  <c r="D434" i="14" s="1"/>
  <c r="G434" i="14" s="1"/>
  <c r="O432" i="14"/>
  <c r="G432" i="14"/>
  <c r="O430" i="14"/>
  <c r="G430" i="14"/>
  <c r="O429" i="14"/>
  <c r="G429" i="14"/>
  <c r="L426" i="14"/>
  <c r="D426" i="14"/>
  <c r="L425" i="14"/>
  <c r="O425" i="14" s="1"/>
  <c r="D425" i="14"/>
  <c r="G425" i="14" s="1"/>
  <c r="L423" i="14"/>
  <c r="L424" i="14" s="1"/>
  <c r="O424" i="14" s="1"/>
  <c r="D423" i="14"/>
  <c r="D424" i="14" s="1"/>
  <c r="G424" i="14" s="1"/>
  <c r="O422" i="14"/>
  <c r="P422" i="14" s="1"/>
  <c r="G422" i="14"/>
  <c r="O420" i="14"/>
  <c r="G420" i="14"/>
  <c r="O419" i="14"/>
  <c r="G419" i="14"/>
  <c r="L416" i="14"/>
  <c r="D416" i="14"/>
  <c r="L415" i="14"/>
  <c r="O415" i="14" s="1"/>
  <c r="D415" i="14"/>
  <c r="G415" i="14" s="1"/>
  <c r="L413" i="14"/>
  <c r="L414" i="14" s="1"/>
  <c r="O414" i="14" s="1"/>
  <c r="D413" i="14"/>
  <c r="D414" i="14" s="1"/>
  <c r="G414" i="14" s="1"/>
  <c r="O412" i="14"/>
  <c r="G412" i="14"/>
  <c r="O410" i="14"/>
  <c r="G410" i="14"/>
  <c r="O409" i="14"/>
  <c r="G409" i="14"/>
  <c r="L406" i="14"/>
  <c r="D406" i="14"/>
  <c r="L404" i="14"/>
  <c r="O404" i="14" s="1"/>
  <c r="D404" i="14"/>
  <c r="G404" i="14" s="1"/>
  <c r="L402" i="14"/>
  <c r="L403" i="14" s="1"/>
  <c r="O403" i="14" s="1"/>
  <c r="D402" i="14"/>
  <c r="D403" i="14" s="1"/>
  <c r="G403" i="14" s="1"/>
  <c r="O401" i="14"/>
  <c r="G401" i="14"/>
  <c r="O399" i="14"/>
  <c r="G399" i="14"/>
  <c r="O398" i="14"/>
  <c r="G398" i="14"/>
  <c r="L395" i="14"/>
  <c r="D395" i="14"/>
  <c r="L394" i="14"/>
  <c r="O394" i="14" s="1"/>
  <c r="D394" i="14"/>
  <c r="G394" i="14" s="1"/>
  <c r="L392" i="14"/>
  <c r="L393" i="14" s="1"/>
  <c r="O393" i="14" s="1"/>
  <c r="D392" i="14"/>
  <c r="G392" i="14" s="1"/>
  <c r="O391" i="14"/>
  <c r="G391" i="14"/>
  <c r="O389" i="14"/>
  <c r="G389" i="14"/>
  <c r="O388" i="14"/>
  <c r="G388" i="14"/>
  <c r="L385" i="14"/>
  <c r="D385" i="14"/>
  <c r="L384" i="14"/>
  <c r="O384" i="14" s="1"/>
  <c r="D384" i="14"/>
  <c r="G384" i="14" s="1"/>
  <c r="L382" i="14"/>
  <c r="L383" i="14" s="1"/>
  <c r="O383" i="14" s="1"/>
  <c r="D382" i="14"/>
  <c r="D383" i="14" s="1"/>
  <c r="G383" i="14" s="1"/>
  <c r="O381" i="14"/>
  <c r="G381" i="14"/>
  <c r="O379" i="14"/>
  <c r="G379" i="14"/>
  <c r="O378" i="14"/>
  <c r="G378" i="14"/>
  <c r="L375" i="14"/>
  <c r="D375" i="14"/>
  <c r="O373" i="14"/>
  <c r="O372" i="14"/>
  <c r="O371" i="14"/>
  <c r="O366" i="14"/>
  <c r="O365" i="14"/>
  <c r="O364" i="14"/>
  <c r="O360" i="14"/>
  <c r="O359" i="14"/>
  <c r="O358" i="14"/>
  <c r="O357" i="14"/>
  <c r="O354" i="14"/>
  <c r="O353" i="14" s="1"/>
  <c r="O348" i="14" s="1"/>
  <c r="G354" i="14"/>
  <c r="G353" i="14" s="1"/>
  <c r="O347" i="14"/>
  <c r="G347" i="14"/>
  <c r="O346" i="14"/>
  <c r="P346" i="14" s="1"/>
  <c r="G346" i="14"/>
  <c r="O345" i="14"/>
  <c r="G345" i="14"/>
  <c r="O344" i="14"/>
  <c r="G344" i="14"/>
  <c r="O343" i="14"/>
  <c r="G343" i="14"/>
  <c r="O342" i="14"/>
  <c r="G342" i="14"/>
  <c r="O341" i="14"/>
  <c r="G341" i="14"/>
  <c r="O340" i="14"/>
  <c r="G340" i="14"/>
  <c r="O339" i="14"/>
  <c r="G339" i="14"/>
  <c r="O338" i="14"/>
  <c r="G338" i="14"/>
  <c r="O337" i="14"/>
  <c r="G337" i="14"/>
  <c r="O336" i="14"/>
  <c r="G336" i="14"/>
  <c r="O335" i="14"/>
  <c r="G335" i="14"/>
  <c r="O334" i="14"/>
  <c r="P334" i="14" s="1"/>
  <c r="G334" i="14"/>
  <c r="O333" i="14"/>
  <c r="G333" i="14"/>
  <c r="O313" i="14"/>
  <c r="G313" i="14"/>
  <c r="L312" i="14"/>
  <c r="D312" i="14"/>
  <c r="O311" i="14"/>
  <c r="G311" i="14"/>
  <c r="O310" i="14"/>
  <c r="G310" i="14"/>
  <c r="O309" i="14"/>
  <c r="G309" i="14"/>
  <c r="O308" i="14"/>
  <c r="G308" i="14"/>
  <c r="G306" i="14"/>
  <c r="O305" i="14"/>
  <c r="G305" i="14"/>
  <c r="O304" i="14"/>
  <c r="G304" i="14"/>
  <c r="O303" i="14"/>
  <c r="G303" i="14"/>
  <c r="L300" i="14"/>
  <c r="D300" i="14"/>
  <c r="O299" i="14"/>
  <c r="P299" i="14" s="1"/>
  <c r="G299" i="14"/>
  <c r="O298" i="14"/>
  <c r="G298" i="14"/>
  <c r="O297" i="14"/>
  <c r="G297" i="14"/>
  <c r="O296" i="14"/>
  <c r="G296" i="14"/>
  <c r="O294" i="14"/>
  <c r="G294" i="14"/>
  <c r="O293" i="14"/>
  <c r="G293" i="14"/>
  <c r="O292" i="14"/>
  <c r="G292" i="14"/>
  <c r="O291" i="14"/>
  <c r="G291" i="14"/>
  <c r="L288" i="14"/>
  <c r="D288" i="14"/>
  <c r="O287" i="14"/>
  <c r="G287" i="14"/>
  <c r="O286" i="14"/>
  <c r="G286" i="14"/>
  <c r="O285" i="14"/>
  <c r="G285" i="14"/>
  <c r="O284" i="14"/>
  <c r="G284" i="14"/>
  <c r="O282" i="14"/>
  <c r="G282" i="14"/>
  <c r="O281" i="14"/>
  <c r="G281" i="14"/>
  <c r="O280" i="14"/>
  <c r="G280" i="14"/>
  <c r="O279" i="14"/>
  <c r="G279" i="14"/>
  <c r="L276" i="14"/>
  <c r="D276" i="14"/>
  <c r="O275" i="14"/>
  <c r="G275" i="14"/>
  <c r="O274" i="14"/>
  <c r="G274" i="14"/>
  <c r="O273" i="14"/>
  <c r="G273" i="14"/>
  <c r="O272" i="14"/>
  <c r="G272" i="14"/>
  <c r="O270" i="14"/>
  <c r="G270" i="14"/>
  <c r="O269" i="14"/>
  <c r="G269" i="14"/>
  <c r="O268" i="14"/>
  <c r="G268" i="14"/>
  <c r="O267" i="14"/>
  <c r="G267" i="14"/>
  <c r="L264" i="14"/>
  <c r="D264" i="14"/>
  <c r="O262" i="14"/>
  <c r="G262" i="14"/>
  <c r="O261" i="14"/>
  <c r="G261" i="14"/>
  <c r="O260" i="14"/>
  <c r="G260" i="14"/>
  <c r="O259" i="14"/>
  <c r="G259" i="14"/>
  <c r="O257" i="14"/>
  <c r="G257" i="14"/>
  <c r="O256" i="14"/>
  <c r="G256" i="14"/>
  <c r="O255" i="14"/>
  <c r="G255" i="14"/>
  <c r="O254" i="14"/>
  <c r="G254" i="14"/>
  <c r="L251" i="14"/>
  <c r="D251" i="14"/>
  <c r="O250" i="14"/>
  <c r="G250" i="14"/>
  <c r="O249" i="14"/>
  <c r="G249" i="14"/>
  <c r="O248" i="14"/>
  <c r="G248" i="14"/>
  <c r="O247" i="14"/>
  <c r="G247" i="14"/>
  <c r="O245" i="14"/>
  <c r="G245" i="14"/>
  <c r="O244" i="14"/>
  <c r="G244" i="14"/>
  <c r="O243" i="14"/>
  <c r="G243" i="14"/>
  <c r="O242" i="14"/>
  <c r="G242" i="14"/>
  <c r="L239" i="14"/>
  <c r="D239" i="14"/>
  <c r="O238" i="14"/>
  <c r="G238" i="14"/>
  <c r="O237" i="14"/>
  <c r="G237" i="14"/>
  <c r="O236" i="14"/>
  <c r="G236" i="14"/>
  <c r="O235" i="14"/>
  <c r="G235" i="14"/>
  <c r="G233" i="14"/>
  <c r="O232" i="14"/>
  <c r="G232" i="14"/>
  <c r="O231" i="14"/>
  <c r="G231" i="14"/>
  <c r="O230" i="14"/>
  <c r="G230" i="14"/>
  <c r="L227" i="14"/>
  <c r="D227" i="14"/>
  <c r="O226" i="14"/>
  <c r="G226" i="14"/>
  <c r="O225" i="14"/>
  <c r="G225" i="14"/>
  <c r="O224" i="14"/>
  <c r="G224" i="14"/>
  <c r="O223" i="14"/>
  <c r="G223" i="14"/>
  <c r="O221" i="14"/>
  <c r="G221" i="14"/>
  <c r="O220" i="14"/>
  <c r="G220" i="14"/>
  <c r="O219" i="14"/>
  <c r="G219" i="14"/>
  <c r="O218" i="14"/>
  <c r="G218" i="14"/>
  <c r="L215" i="14"/>
  <c r="D215" i="14"/>
  <c r="O205" i="14"/>
  <c r="G205" i="14"/>
  <c r="O204" i="14"/>
  <c r="O203" i="14" s="1"/>
  <c r="G204" i="14"/>
  <c r="G203" i="14" s="1"/>
  <c r="O202" i="14"/>
  <c r="G202" i="14"/>
  <c r="O201" i="14"/>
  <c r="G201" i="14"/>
  <c r="O197" i="14"/>
  <c r="O196" i="14" s="1"/>
  <c r="G197" i="14"/>
  <c r="G196" i="14" s="1"/>
  <c r="O195" i="14"/>
  <c r="G195" i="14"/>
  <c r="O194" i="14"/>
  <c r="G194" i="14"/>
  <c r="L190" i="14"/>
  <c r="L171" i="14" s="1"/>
  <c r="D190" i="14"/>
  <c r="D171" i="14" s="1"/>
  <c r="O182" i="14"/>
  <c r="G182" i="14"/>
  <c r="O174" i="14"/>
  <c r="G174" i="14"/>
  <c r="O170" i="14"/>
  <c r="O169" i="14" s="1"/>
  <c r="G170" i="14"/>
  <c r="G169" i="14" s="1"/>
  <c r="O168" i="14"/>
  <c r="P168" i="14" s="1"/>
  <c r="G168" i="14"/>
  <c r="O167" i="14"/>
  <c r="G167" i="14"/>
  <c r="O166" i="14"/>
  <c r="G166" i="14"/>
  <c r="O165" i="14"/>
  <c r="G165" i="14"/>
  <c r="O164" i="14"/>
  <c r="G164" i="14"/>
  <c r="O162" i="14"/>
  <c r="G162" i="14"/>
  <c r="O161" i="14"/>
  <c r="G161" i="14"/>
  <c r="O158" i="14"/>
  <c r="G158" i="14"/>
  <c r="O157" i="14"/>
  <c r="G157" i="14"/>
  <c r="O156" i="14"/>
  <c r="G156" i="14"/>
  <c r="O155" i="14"/>
  <c r="G155" i="14"/>
  <c r="O154" i="14"/>
  <c r="P154" i="14" s="1"/>
  <c r="G154" i="14"/>
  <c r="O152" i="14"/>
  <c r="G152" i="14"/>
  <c r="O151" i="14"/>
  <c r="G151" i="14"/>
  <c r="L148" i="14"/>
  <c r="L147" i="14" s="1"/>
  <c r="L146" i="14" s="1"/>
  <c r="D148" i="14"/>
  <c r="D147" i="14" s="1"/>
  <c r="D146" i="14" s="1"/>
  <c r="O145" i="14"/>
  <c r="G145" i="14"/>
  <c r="O144" i="14"/>
  <c r="G144" i="14"/>
  <c r="O143" i="14"/>
  <c r="G143" i="14"/>
  <c r="O141" i="14"/>
  <c r="O140" i="14" s="1"/>
  <c r="G141" i="14"/>
  <c r="G140" i="14" s="1"/>
  <c r="O138" i="14"/>
  <c r="G138" i="14"/>
  <c r="O137" i="14"/>
  <c r="G137" i="14"/>
  <c r="O136" i="14"/>
  <c r="G136" i="14"/>
  <c r="O135" i="14"/>
  <c r="G135" i="14"/>
  <c r="O134" i="14"/>
  <c r="G134" i="14"/>
  <c r="O133" i="14"/>
  <c r="P133" i="14" s="1"/>
  <c r="G133" i="14"/>
  <c r="O131" i="14"/>
  <c r="O130" i="14" s="1"/>
  <c r="G131" i="14"/>
  <c r="O128" i="14"/>
  <c r="G128" i="14"/>
  <c r="O127" i="14"/>
  <c r="G127" i="14"/>
  <c r="O126" i="14"/>
  <c r="G126" i="14"/>
  <c r="O125" i="14"/>
  <c r="G125" i="14"/>
  <c r="O123" i="14"/>
  <c r="O122" i="14" s="1"/>
  <c r="G123" i="14"/>
  <c r="O121" i="14"/>
  <c r="O120" i="14" s="1"/>
  <c r="G121" i="14"/>
  <c r="G120" i="14" s="1"/>
  <c r="O118" i="14"/>
  <c r="G118" i="14"/>
  <c r="O117" i="14"/>
  <c r="G117" i="14"/>
  <c r="O116" i="14"/>
  <c r="G116" i="14"/>
  <c r="O115" i="14"/>
  <c r="G115" i="14"/>
  <c r="O113" i="14"/>
  <c r="O112" i="14" s="1"/>
  <c r="G113" i="14"/>
  <c r="G112" i="14" s="1"/>
  <c r="O111" i="14"/>
  <c r="O110" i="14" s="1"/>
  <c r="G111" i="14"/>
  <c r="O107" i="14"/>
  <c r="G107" i="14"/>
  <c r="O106" i="14"/>
  <c r="G106" i="14"/>
  <c r="O105" i="14"/>
  <c r="G105" i="14"/>
  <c r="O104" i="14"/>
  <c r="G104" i="14"/>
  <c r="O103" i="14"/>
  <c r="G103" i="14"/>
  <c r="L100" i="14"/>
  <c r="L99" i="14" s="1"/>
  <c r="L98" i="14" s="1"/>
  <c r="D100" i="14"/>
  <c r="D99" i="14" s="1"/>
  <c r="D98" i="14" s="1"/>
  <c r="O89" i="14"/>
  <c r="G89" i="14"/>
  <c r="O88" i="14"/>
  <c r="G88" i="14"/>
  <c r="L87" i="14"/>
  <c r="O87" i="14" s="1"/>
  <c r="D87" i="14"/>
  <c r="G87" i="14" s="1"/>
  <c r="O86" i="14"/>
  <c r="G86" i="14"/>
  <c r="L70" i="14"/>
  <c r="O70" i="14" s="1"/>
  <c r="D70" i="14"/>
  <c r="G70" i="14" s="1"/>
  <c r="O69" i="14"/>
  <c r="G69" i="14"/>
  <c r="L68" i="14"/>
  <c r="O68" i="14" s="1"/>
  <c r="D68" i="14"/>
  <c r="G68" i="14" s="1"/>
  <c r="O67" i="14"/>
  <c r="G67" i="14"/>
  <c r="O53" i="14"/>
  <c r="G53" i="14"/>
  <c r="O52" i="14"/>
  <c r="G52" i="14"/>
  <c r="O38" i="14"/>
  <c r="G38" i="14"/>
  <c r="O37" i="14"/>
  <c r="G37" i="14"/>
  <c r="L36" i="14"/>
  <c r="O36" i="14" s="1"/>
  <c r="D36" i="14"/>
  <c r="G36" i="14" s="1"/>
  <c r="O35" i="14"/>
  <c r="G35" i="14"/>
  <c r="O20" i="14"/>
  <c r="G20" i="14"/>
  <c r="O19" i="14"/>
  <c r="G19" i="14"/>
  <c r="L11" i="14"/>
  <c r="L10" i="14" s="1"/>
  <c r="L9" i="14" s="1"/>
  <c r="D11" i="14"/>
  <c r="D10" i="14" s="1"/>
  <c r="D9" i="14" s="1"/>
  <c r="K312" i="5"/>
  <c r="K367" i="5"/>
  <c r="K368" i="5"/>
  <c r="K371" i="5"/>
  <c r="K370" i="5"/>
  <c r="K369" i="5"/>
  <c r="K366" i="5"/>
  <c r="K365" i="5"/>
  <c r="K364" i="5"/>
  <c r="K363" i="5" s="1"/>
  <c r="K362" i="5"/>
  <c r="K361" i="5" s="1"/>
  <c r="K360" i="5"/>
  <c r="K359" i="5"/>
  <c r="K358" i="5"/>
  <c r="K357" i="5"/>
  <c r="L13" i="5"/>
  <c r="L14" i="5"/>
  <c r="L15" i="5"/>
  <c r="L16" i="5"/>
  <c r="L17" i="5"/>
  <c r="L21" i="5"/>
  <c r="L22" i="5"/>
  <c r="L23" i="5"/>
  <c r="L24" i="5"/>
  <c r="L25" i="5"/>
  <c r="L26" i="5"/>
  <c r="L27" i="5"/>
  <c r="L28" i="5"/>
  <c r="L29" i="5"/>
  <c r="L31" i="5"/>
  <c r="L32" i="5"/>
  <c r="L33" i="5"/>
  <c r="L39" i="5"/>
  <c r="L40" i="5"/>
  <c r="L41" i="5"/>
  <c r="L42" i="5"/>
  <c r="L43" i="5"/>
  <c r="L44" i="5"/>
  <c r="L46" i="5"/>
  <c r="L47" i="5"/>
  <c r="L48" i="5"/>
  <c r="L49" i="5"/>
  <c r="L50" i="5"/>
  <c r="L54" i="5"/>
  <c r="L55" i="5"/>
  <c r="L56" i="5"/>
  <c r="L57" i="5"/>
  <c r="L58" i="5"/>
  <c r="L59" i="5"/>
  <c r="L61" i="5"/>
  <c r="L62" i="5"/>
  <c r="L63" i="5"/>
  <c r="L64" i="5"/>
  <c r="L65" i="5"/>
  <c r="L71" i="5"/>
  <c r="L72" i="5"/>
  <c r="L73" i="5"/>
  <c r="L74" i="5"/>
  <c r="L75" i="5"/>
  <c r="L76" i="5"/>
  <c r="L77" i="5"/>
  <c r="L78" i="5"/>
  <c r="L79" i="5"/>
  <c r="L80" i="5"/>
  <c r="L82" i="5"/>
  <c r="L83" i="5"/>
  <c r="L84" i="5"/>
  <c r="L90" i="5"/>
  <c r="L91" i="5"/>
  <c r="L92" i="5"/>
  <c r="L93" i="5"/>
  <c r="L94" i="5"/>
  <c r="L95" i="5"/>
  <c r="L96" i="5"/>
  <c r="L108" i="5"/>
  <c r="L175" i="5"/>
  <c r="L176" i="5"/>
  <c r="L177" i="5"/>
  <c r="L178" i="5"/>
  <c r="L179" i="5"/>
  <c r="L180" i="5"/>
  <c r="L181" i="5"/>
  <c r="L183" i="5"/>
  <c r="L184" i="5"/>
  <c r="L185" i="5"/>
  <c r="L186" i="5"/>
  <c r="L187" i="5"/>
  <c r="L188" i="5"/>
  <c r="L189" i="5"/>
  <c r="L206" i="5"/>
  <c r="L207" i="5"/>
  <c r="L208" i="5"/>
  <c r="L209" i="5"/>
  <c r="L210" i="5"/>
  <c r="L211" i="5"/>
  <c r="L212" i="5"/>
  <c r="L26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49" i="5"/>
  <c r="L350" i="5"/>
  <c r="L351" i="5"/>
  <c r="L352" i="5"/>
  <c r="L403" i="5"/>
  <c r="L454" i="5"/>
  <c r="L752" i="5"/>
  <c r="L765" i="5"/>
  <c r="L856" i="5"/>
  <c r="L1121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329" i="5"/>
  <c r="L1330" i="5"/>
  <c r="L1331" i="5"/>
  <c r="L1332" i="5"/>
  <c r="L1333" i="5"/>
  <c r="L1334" i="5"/>
  <c r="L1335" i="5"/>
  <c r="L1379" i="5"/>
  <c r="L1380" i="5"/>
  <c r="L1382" i="5"/>
  <c r="L1383" i="5"/>
  <c r="L1384" i="5"/>
  <c r="L1385" i="5"/>
  <c r="L1386" i="5"/>
  <c r="L1387" i="5"/>
  <c r="L1388" i="5"/>
  <c r="L1425" i="5"/>
  <c r="L1430" i="5"/>
  <c r="L1431" i="5"/>
  <c r="L1432" i="5"/>
  <c r="L1433" i="5"/>
  <c r="L1434" i="5"/>
  <c r="L1435" i="5"/>
  <c r="L1436" i="5"/>
  <c r="L1437" i="5"/>
  <c r="L1438" i="5"/>
  <c r="L1449" i="5"/>
  <c r="L1450" i="5"/>
  <c r="L1451" i="5"/>
  <c r="L1452" i="5"/>
  <c r="L1453" i="5"/>
  <c r="L1454" i="5"/>
  <c r="L1455" i="5"/>
  <c r="L1456" i="5"/>
  <c r="L1457" i="5"/>
  <c r="L1468" i="5"/>
  <c r="L1469" i="5"/>
  <c r="L1470" i="5"/>
  <c r="L1471" i="5"/>
  <c r="L1477" i="5"/>
  <c r="L1478" i="5"/>
  <c r="L1479" i="5"/>
  <c r="L1480" i="5"/>
  <c r="L1481" i="5"/>
  <c r="L1482" i="5"/>
  <c r="L1483" i="5"/>
  <c r="L1484" i="5"/>
  <c r="L1485" i="5"/>
  <c r="L1492" i="5"/>
  <c r="L1493" i="5"/>
  <c r="L1494" i="5"/>
  <c r="L1495" i="5"/>
  <c r="L1496" i="5"/>
  <c r="L1497" i="5"/>
  <c r="L1498" i="5"/>
  <c r="L1499" i="5"/>
  <c r="L1500" i="5"/>
  <c r="L2064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3" i="5"/>
  <c r="L2304" i="5"/>
  <c r="L2305" i="5"/>
  <c r="L2306" i="5"/>
  <c r="L2307" i="5"/>
  <c r="L2308" i="5"/>
  <c r="L2309" i="5"/>
  <c r="L2310" i="5"/>
  <c r="L2311" i="5"/>
  <c r="L2314" i="5"/>
  <c r="L2315" i="5"/>
  <c r="L2316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K2381" i="5"/>
  <c r="K2367" i="5"/>
  <c r="K2318" i="5"/>
  <c r="K2313" i="5"/>
  <c r="K2312" i="5" s="1"/>
  <c r="K2302" i="5" s="1"/>
  <c r="K2268" i="5" s="1"/>
  <c r="K2206" i="5" s="1"/>
  <c r="H2268" i="5"/>
  <c r="K2189" i="5"/>
  <c r="K2131" i="5"/>
  <c r="K2130" i="5" s="1"/>
  <c r="K2129" i="5" s="1"/>
  <c r="H2130" i="5"/>
  <c r="K2067" i="5"/>
  <c r="K2066" i="5" s="1"/>
  <c r="K2065" i="5" s="1"/>
  <c r="H2067" i="5"/>
  <c r="H2066" i="5" s="1"/>
  <c r="H2065" i="5" s="1"/>
  <c r="I2065" i="5"/>
  <c r="K2063" i="5"/>
  <c r="K2062" i="5"/>
  <c r="K2061" i="5"/>
  <c r="K2060" i="5"/>
  <c r="K2059" i="5"/>
  <c r="K2057" i="5"/>
  <c r="K2056" i="5"/>
  <c r="K2055" i="5"/>
  <c r="K2052" i="5"/>
  <c r="K2051" i="5"/>
  <c r="K2050" i="5"/>
  <c r="K2049" i="5"/>
  <c r="K2048" i="5"/>
  <c r="K2047" i="5"/>
  <c r="K2046" i="5"/>
  <c r="K2044" i="5"/>
  <c r="K2043" i="5"/>
  <c r="K2042" i="5"/>
  <c r="K2041" i="5"/>
  <c r="K2040" i="5"/>
  <c r="K2039" i="5"/>
  <c r="K2036" i="5"/>
  <c r="K2035" i="5"/>
  <c r="K2034" i="5"/>
  <c r="K2033" i="5"/>
  <c r="K2032" i="5"/>
  <c r="K2031" i="5"/>
  <c r="K2029" i="5"/>
  <c r="K2028" i="5"/>
  <c r="K2027" i="5"/>
  <c r="K2026" i="5"/>
  <c r="K2025" i="5"/>
  <c r="K2024" i="5"/>
  <c r="K2021" i="5"/>
  <c r="K2020" i="5"/>
  <c r="K2019" i="5"/>
  <c r="K2018" i="5"/>
  <c r="K2017" i="5"/>
  <c r="K2016" i="5"/>
  <c r="K2015" i="5"/>
  <c r="K2013" i="5"/>
  <c r="K2012" i="5"/>
  <c r="K2011" i="5"/>
  <c r="K2010" i="5"/>
  <c r="K2009" i="5"/>
  <c r="K2008" i="5"/>
  <c r="K2007" i="5"/>
  <c r="K2004" i="5"/>
  <c r="K2003" i="5"/>
  <c r="K2002" i="5"/>
  <c r="K2001" i="5"/>
  <c r="K2000" i="5"/>
  <c r="K1999" i="5"/>
  <c r="K1997" i="5"/>
  <c r="K1996" i="5"/>
  <c r="K1995" i="5"/>
  <c r="K1994" i="5"/>
  <c r="K1993" i="5"/>
  <c r="K1992" i="5"/>
  <c r="K1989" i="5"/>
  <c r="K1988" i="5" s="1"/>
  <c r="K1987" i="5" s="1"/>
  <c r="K1986" i="5"/>
  <c r="K1985" i="5"/>
  <c r="K1984" i="5"/>
  <c r="K1983" i="5"/>
  <c r="K1982" i="5"/>
  <c r="K1980" i="5"/>
  <c r="K1979" i="5"/>
  <c r="K1978" i="5"/>
  <c r="K1975" i="5"/>
  <c r="K1974" i="5"/>
  <c r="K1973" i="5"/>
  <c r="K1972" i="5"/>
  <c r="K1971" i="5"/>
  <c r="K1969" i="5"/>
  <c r="K1968" i="5"/>
  <c r="K1967" i="5"/>
  <c r="K1964" i="5"/>
  <c r="K1963" i="5"/>
  <c r="K1962" i="5"/>
  <c r="K1961" i="5"/>
  <c r="K1960" i="5"/>
  <c r="K1958" i="5"/>
  <c r="K1957" i="5"/>
  <c r="K1956" i="5"/>
  <c r="H1953" i="5"/>
  <c r="K1952" i="5"/>
  <c r="K1951" i="5"/>
  <c r="K1950" i="5"/>
  <c r="K1949" i="5"/>
  <c r="K1948" i="5"/>
  <c r="K1946" i="5"/>
  <c r="K1945" i="5"/>
  <c r="K1944" i="5"/>
  <c r="K1941" i="5"/>
  <c r="K1940" i="5"/>
  <c r="K1939" i="5"/>
  <c r="K1938" i="5"/>
  <c r="K1937" i="5"/>
  <c r="K1936" i="5"/>
  <c r="K1935" i="5"/>
  <c r="K1933" i="5"/>
  <c r="K1932" i="5"/>
  <c r="K1931" i="5"/>
  <c r="K1930" i="5"/>
  <c r="K1929" i="5"/>
  <c r="K1928" i="5"/>
  <c r="K1925" i="5"/>
  <c r="K1924" i="5"/>
  <c r="K1923" i="5"/>
  <c r="K1922" i="5"/>
  <c r="K1921" i="5"/>
  <c r="K1920" i="5"/>
  <c r="K1918" i="5"/>
  <c r="K1917" i="5"/>
  <c r="K1916" i="5"/>
  <c r="K1915" i="5"/>
  <c r="K1914" i="5"/>
  <c r="K1913" i="5"/>
  <c r="K1910" i="5"/>
  <c r="K1909" i="5"/>
  <c r="K1908" i="5"/>
  <c r="K1907" i="5"/>
  <c r="K1906" i="5"/>
  <c r="K1904" i="5"/>
  <c r="K1903" i="5"/>
  <c r="K1902" i="5"/>
  <c r="J1901" i="5"/>
  <c r="K1901" i="5" s="1"/>
  <c r="K1900" i="5"/>
  <c r="K1899" i="5"/>
  <c r="K1898" i="5"/>
  <c r="J1895" i="5"/>
  <c r="K1895" i="5" s="1"/>
  <c r="K1894" i="5"/>
  <c r="K1893" i="5"/>
  <c r="K1892" i="5"/>
  <c r="K1891" i="5"/>
  <c r="K1889" i="5"/>
  <c r="K1888" i="5"/>
  <c r="K1887" i="5"/>
  <c r="K1886" i="5"/>
  <c r="K1885" i="5"/>
  <c r="K1884" i="5"/>
  <c r="K1883" i="5"/>
  <c r="K1880" i="5"/>
  <c r="K1879" i="5" s="1"/>
  <c r="K1878" i="5" s="1"/>
  <c r="K1877" i="5"/>
  <c r="K1876" i="5"/>
  <c r="K1875" i="5"/>
  <c r="K1874" i="5"/>
  <c r="K1873" i="5"/>
  <c r="K1871" i="5"/>
  <c r="K1870" i="5"/>
  <c r="K1869" i="5"/>
  <c r="K1866" i="5"/>
  <c r="K1865" i="5"/>
  <c r="K1864" i="5"/>
  <c r="K1863" i="5"/>
  <c r="K1862" i="5"/>
  <c r="K1860" i="5"/>
  <c r="K1859" i="5"/>
  <c r="K1858" i="5"/>
  <c r="H1855" i="5"/>
  <c r="K1854" i="5"/>
  <c r="K1853" i="5"/>
  <c r="K1852" i="5"/>
  <c r="K1851" i="5"/>
  <c r="K1850" i="5"/>
  <c r="K1848" i="5"/>
  <c r="K1847" i="5"/>
  <c r="K1846" i="5"/>
  <c r="K1843" i="5"/>
  <c r="K1842" i="5"/>
  <c r="K1841" i="5"/>
  <c r="H1840" i="5"/>
  <c r="K1840" i="5" s="1"/>
  <c r="K1839" i="5"/>
  <c r="K1838" i="5"/>
  <c r="K1837" i="5"/>
  <c r="K1836" i="5"/>
  <c r="K1835" i="5"/>
  <c r="K1833" i="5"/>
  <c r="K1832" i="5"/>
  <c r="K1831" i="5"/>
  <c r="K1830" i="5"/>
  <c r="K1829" i="5"/>
  <c r="K1828" i="5"/>
  <c r="K1827" i="5"/>
  <c r="K1824" i="5"/>
  <c r="K1823" i="5"/>
  <c r="K1822" i="5"/>
  <c r="H1821" i="5"/>
  <c r="K1821" i="5" s="1"/>
  <c r="K1820" i="5"/>
  <c r="K1819" i="5"/>
  <c r="K1818" i="5"/>
  <c r="K1817" i="5"/>
  <c r="K1816" i="5"/>
  <c r="K1814" i="5"/>
  <c r="K1813" i="5"/>
  <c r="K1812" i="5"/>
  <c r="K1811" i="5"/>
  <c r="K1810" i="5"/>
  <c r="K1809" i="5"/>
  <c r="K1808" i="5"/>
  <c r="K1805" i="5"/>
  <c r="K1804" i="5"/>
  <c r="K1803" i="5"/>
  <c r="K1802" i="5"/>
  <c r="K1801" i="5"/>
  <c r="K1800" i="5"/>
  <c r="K1799" i="5"/>
  <c r="K1798" i="5"/>
  <c r="K1796" i="5"/>
  <c r="K1795" i="5"/>
  <c r="K1794" i="5"/>
  <c r="K1793" i="5"/>
  <c r="K1792" i="5"/>
  <c r="K1791" i="5"/>
  <c r="K1790" i="5"/>
  <c r="K1789" i="5"/>
  <c r="K1788" i="5"/>
  <c r="K1785" i="5"/>
  <c r="K1784" i="5"/>
  <c r="K1783" i="5"/>
  <c r="K1782" i="5"/>
  <c r="K1781" i="5"/>
  <c r="K1779" i="5"/>
  <c r="K1778" i="5"/>
  <c r="K1777" i="5"/>
  <c r="K1774" i="5"/>
  <c r="K1773" i="5"/>
  <c r="K1772" i="5"/>
  <c r="K1771" i="5"/>
  <c r="K1770" i="5"/>
  <c r="K1768" i="5"/>
  <c r="K1767" i="5"/>
  <c r="K1766" i="5"/>
  <c r="H1763" i="5"/>
  <c r="K1762" i="5"/>
  <c r="K1761" i="5"/>
  <c r="K1760" i="5"/>
  <c r="K1759" i="5"/>
  <c r="K1758" i="5"/>
  <c r="K1756" i="5"/>
  <c r="K1755" i="5"/>
  <c r="K1754" i="5"/>
  <c r="K1751" i="5"/>
  <c r="K1750" i="5"/>
  <c r="K1749" i="5"/>
  <c r="K1748" i="5"/>
  <c r="K1747" i="5"/>
  <c r="K1746" i="5"/>
  <c r="K1745" i="5"/>
  <c r="K1744" i="5"/>
  <c r="K1743" i="5"/>
  <c r="K1741" i="5"/>
  <c r="K1740" i="5"/>
  <c r="K1739" i="5"/>
  <c r="K1738" i="5"/>
  <c r="K1737" i="5"/>
  <c r="K1736" i="5"/>
  <c r="K1733" i="5"/>
  <c r="K1732" i="5"/>
  <c r="K1731" i="5"/>
  <c r="H1730" i="5"/>
  <c r="K1730" i="5" s="1"/>
  <c r="K1729" i="5"/>
  <c r="K1728" i="5"/>
  <c r="K1727" i="5"/>
  <c r="K1726" i="5"/>
  <c r="K1725" i="5"/>
  <c r="K1723" i="5"/>
  <c r="K1722" i="5"/>
  <c r="K1721" i="5"/>
  <c r="K1720" i="5"/>
  <c r="K1719" i="5"/>
  <c r="K1718" i="5"/>
  <c r="K1717" i="5"/>
  <c r="K1716" i="5"/>
  <c r="K1715" i="5"/>
  <c r="K1712" i="5"/>
  <c r="K1711" i="5"/>
  <c r="K1710" i="5"/>
  <c r="K1709" i="5"/>
  <c r="K1708" i="5"/>
  <c r="K1707" i="5"/>
  <c r="K1705" i="5"/>
  <c r="K1704" i="5"/>
  <c r="K1703" i="5"/>
  <c r="K1702" i="5"/>
  <c r="K1701" i="5"/>
  <c r="K1700" i="5"/>
  <c r="K1699" i="5"/>
  <c r="K1698" i="5"/>
  <c r="K1697" i="5"/>
  <c r="K1694" i="5"/>
  <c r="K1693" i="5"/>
  <c r="K1692" i="5"/>
  <c r="K1691" i="5"/>
  <c r="K1690" i="5"/>
  <c r="K1688" i="5"/>
  <c r="K1687" i="5"/>
  <c r="K1686" i="5"/>
  <c r="K1683" i="5"/>
  <c r="K1682" i="5"/>
  <c r="K1681" i="5"/>
  <c r="K1680" i="5"/>
  <c r="K1679" i="5"/>
  <c r="K1677" i="5"/>
  <c r="K1676" i="5"/>
  <c r="K1675" i="5"/>
  <c r="H1672" i="5"/>
  <c r="K1671" i="5"/>
  <c r="K1670" i="5"/>
  <c r="K1669" i="5"/>
  <c r="K1668" i="5"/>
  <c r="K1667" i="5"/>
  <c r="K1665" i="5"/>
  <c r="K1664" i="5"/>
  <c r="K1663" i="5"/>
  <c r="K1660" i="5"/>
  <c r="K1659" i="5"/>
  <c r="K1658" i="5"/>
  <c r="K1657" i="5"/>
  <c r="K1656" i="5"/>
  <c r="K1655" i="5"/>
  <c r="K1653" i="5"/>
  <c r="K1652" i="5"/>
  <c r="H1651" i="5"/>
  <c r="K1651" i="5" s="1"/>
  <c r="H1650" i="5"/>
  <c r="K1650" i="5" s="1"/>
  <c r="K1647" i="5"/>
  <c r="K1646" i="5"/>
  <c r="K1645" i="5"/>
  <c r="K1644" i="5"/>
  <c r="K1642" i="5"/>
  <c r="K1641" i="5"/>
  <c r="K1640" i="5"/>
  <c r="K1639" i="5"/>
  <c r="K1636" i="5"/>
  <c r="K1635" i="5"/>
  <c r="K1634" i="5"/>
  <c r="H1631" i="5"/>
  <c r="K1630" i="5"/>
  <c r="K1629" i="5"/>
  <c r="K1628" i="5"/>
  <c r="K1627" i="5"/>
  <c r="K1626" i="5"/>
  <c r="K1624" i="5"/>
  <c r="K1623" i="5"/>
  <c r="K1622" i="5"/>
  <c r="K1619" i="5"/>
  <c r="K1618" i="5"/>
  <c r="K1617" i="5"/>
  <c r="K1616" i="5"/>
  <c r="K1615" i="5"/>
  <c r="K1614" i="5"/>
  <c r="K1613" i="5"/>
  <c r="K1612" i="5"/>
  <c r="K1610" i="5"/>
  <c r="K1609" i="5"/>
  <c r="K1608" i="5"/>
  <c r="K1607" i="5"/>
  <c r="K1606" i="5"/>
  <c r="K1605" i="5"/>
  <c r="K1602" i="5"/>
  <c r="K1601" i="5"/>
  <c r="K1600" i="5"/>
  <c r="K1599" i="5"/>
  <c r="K1598" i="5"/>
  <c r="K1597" i="5"/>
  <c r="K1595" i="5"/>
  <c r="K1594" i="5"/>
  <c r="K1593" i="5"/>
  <c r="K1592" i="5"/>
  <c r="K1591" i="5"/>
  <c r="K1590" i="5"/>
  <c r="K1589" i="5"/>
  <c r="K1586" i="5"/>
  <c r="K1585" i="5"/>
  <c r="K1584" i="5"/>
  <c r="K1583" i="5"/>
  <c r="K1582" i="5"/>
  <c r="K1580" i="5"/>
  <c r="K1579" i="5"/>
  <c r="K1578" i="5"/>
  <c r="H1575" i="5"/>
  <c r="K1574" i="5"/>
  <c r="K1573" i="5"/>
  <c r="K1572" i="5"/>
  <c r="K1571" i="5"/>
  <c r="K1570" i="5"/>
  <c r="K1568" i="5"/>
  <c r="K1567" i="5"/>
  <c r="K1566" i="5"/>
  <c r="K1563" i="5"/>
  <c r="K1562" i="5"/>
  <c r="K1561" i="5"/>
  <c r="K1560" i="5"/>
  <c r="K1559" i="5"/>
  <c r="K1558" i="5"/>
  <c r="K1557" i="5"/>
  <c r="K1556" i="5"/>
  <c r="K1554" i="5"/>
  <c r="K1553" i="5"/>
  <c r="K1552" i="5"/>
  <c r="K1551" i="5"/>
  <c r="K1550" i="5"/>
  <c r="K1549" i="5"/>
  <c r="K1546" i="5"/>
  <c r="K1545" i="5"/>
  <c r="K1544" i="5"/>
  <c r="K1543" i="5"/>
  <c r="K1542" i="5"/>
  <c r="K1541" i="5"/>
  <c r="K1539" i="5"/>
  <c r="K1538" i="5"/>
  <c r="K1537" i="5"/>
  <c r="K1536" i="5"/>
  <c r="K1535" i="5"/>
  <c r="K1534" i="5"/>
  <c r="K1533" i="5"/>
  <c r="K1530" i="5"/>
  <c r="K1529" i="5"/>
  <c r="K1528" i="5"/>
  <c r="K1527" i="5"/>
  <c r="K1526" i="5"/>
  <c r="K1524" i="5"/>
  <c r="K1523" i="5"/>
  <c r="K1522" i="5"/>
  <c r="H1519" i="5"/>
  <c r="K1517" i="5"/>
  <c r="K1516" i="5" s="1"/>
  <c r="H1515" i="5"/>
  <c r="K1515" i="5" s="1"/>
  <c r="K1514" i="5" s="1"/>
  <c r="K1512" i="5"/>
  <c r="K1511" i="5"/>
  <c r="K1509" i="5"/>
  <c r="K1508" i="5"/>
  <c r="H1505" i="5"/>
  <c r="K1504" i="5"/>
  <c r="K1503" i="5"/>
  <c r="K1502" i="5"/>
  <c r="H1490" i="5"/>
  <c r="K1489" i="5"/>
  <c r="K1488" i="5"/>
  <c r="K1487" i="5"/>
  <c r="H1475" i="5"/>
  <c r="K1474" i="5"/>
  <c r="K1473" i="5"/>
  <c r="H1466" i="5"/>
  <c r="K1465" i="5"/>
  <c r="K1464" i="5"/>
  <c r="K1463" i="5"/>
  <c r="K1462" i="5"/>
  <c r="K1460" i="5"/>
  <c r="K1459" i="5"/>
  <c r="H1447" i="5"/>
  <c r="K1446" i="5"/>
  <c r="K1445" i="5"/>
  <c r="K1444" i="5"/>
  <c r="K1443" i="5"/>
  <c r="K1441" i="5"/>
  <c r="K1440" i="5"/>
  <c r="H1428" i="5"/>
  <c r="K1424" i="5"/>
  <c r="K1423" i="5"/>
  <c r="K1420" i="5"/>
  <c r="K1419" i="5"/>
  <c r="K1417" i="5"/>
  <c r="K1416" i="5" s="1"/>
  <c r="K1415" i="5"/>
  <c r="K1414" i="5" s="1"/>
  <c r="K1413" i="5"/>
  <c r="K1412" i="5"/>
  <c r="K1411" i="5"/>
  <c r="K1408" i="5"/>
  <c r="K1407" i="5" s="1"/>
  <c r="K1406" i="5" s="1"/>
  <c r="K1405" i="5"/>
  <c r="K1404" i="5"/>
  <c r="K1403" i="5"/>
  <c r="K1401" i="5"/>
  <c r="K1400" i="5" s="1"/>
  <c r="K1398" i="5"/>
  <c r="K1397" i="5"/>
  <c r="K1396" i="5"/>
  <c r="K1395" i="5"/>
  <c r="K1394" i="5"/>
  <c r="K1393" i="5"/>
  <c r="K1391" i="5"/>
  <c r="K1390" i="5" s="1"/>
  <c r="K1381" i="5"/>
  <c r="K1378" i="5"/>
  <c r="K1377" i="5" s="1"/>
  <c r="K1376" i="5" s="1"/>
  <c r="K1375" i="5"/>
  <c r="K1374" i="5" s="1"/>
  <c r="K1373" i="5" s="1"/>
  <c r="K1372" i="5"/>
  <c r="K1371" i="5" s="1"/>
  <c r="K1370" i="5"/>
  <c r="K1369" i="5"/>
  <c r="K1368" i="5"/>
  <c r="K1367" i="5"/>
  <c r="K1364" i="5"/>
  <c r="K1363" i="5"/>
  <c r="K1361" i="5"/>
  <c r="K1360" i="5" s="1"/>
  <c r="K1359" i="5"/>
  <c r="K1358" i="5"/>
  <c r="K1355" i="5"/>
  <c r="K1354" i="5" s="1"/>
  <c r="K1353" i="5"/>
  <c r="K1352" i="5" s="1"/>
  <c r="K1350" i="5"/>
  <c r="K1349" i="5"/>
  <c r="K1348" i="5"/>
  <c r="K1346" i="5"/>
  <c r="K1345" i="5" s="1"/>
  <c r="K1344" i="5"/>
  <c r="K1343" i="5" s="1"/>
  <c r="K1341" i="5"/>
  <c r="K1340" i="5"/>
  <c r="K1339" i="5"/>
  <c r="K1338" i="5"/>
  <c r="K1337" i="5"/>
  <c r="K1328" i="5"/>
  <c r="K1327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1" i="5"/>
  <c r="K1310" i="5"/>
  <c r="K1308" i="5"/>
  <c r="K1307" i="5"/>
  <c r="K1306" i="5"/>
  <c r="K1305" i="5"/>
  <c r="K1304" i="5"/>
  <c r="K1303" i="5"/>
  <c r="K1302" i="5"/>
  <c r="H1299" i="5"/>
  <c r="H1278" i="5" s="1"/>
  <c r="H1298" i="5"/>
  <c r="K1298" i="5" s="1"/>
  <c r="H1297" i="5"/>
  <c r="K1297" i="5" s="1"/>
  <c r="K1295" i="5"/>
  <c r="H1294" i="5"/>
  <c r="K1294" i="5" s="1"/>
  <c r="K1293" i="5"/>
  <c r="K1292" i="5"/>
  <c r="K1291" i="5"/>
  <c r="K1289" i="5"/>
  <c r="K1288" i="5" s="1"/>
  <c r="K1287" i="5"/>
  <c r="K1286" i="5"/>
  <c r="K1285" i="5"/>
  <c r="K1284" i="5"/>
  <c r="K1283" i="5"/>
  <c r="K1282" i="5"/>
  <c r="K1255" i="5"/>
  <c r="K1254" i="5"/>
  <c r="K1253" i="5"/>
  <c r="K1252" i="5"/>
  <c r="K1251" i="5"/>
  <c r="K1250" i="5"/>
  <c r="K1248" i="5"/>
  <c r="K1247" i="5"/>
  <c r="K1246" i="5"/>
  <c r="K1245" i="5"/>
  <c r="K1244" i="5"/>
  <c r="K1243" i="5"/>
  <c r="K1241" i="5"/>
  <c r="K1240" i="5"/>
  <c r="K1239" i="5"/>
  <c r="K1236" i="5"/>
  <c r="K1235" i="5"/>
  <c r="K1233" i="5"/>
  <c r="K1232" i="5" s="1"/>
  <c r="K1231" i="5"/>
  <c r="K1230" i="5"/>
  <c r="J1227" i="5"/>
  <c r="K1227" i="5" s="1"/>
  <c r="K1226" i="5" s="1"/>
  <c r="K1225" i="5"/>
  <c r="K1224" i="5" s="1"/>
  <c r="K1223" i="5"/>
  <c r="K1222" i="5" s="1"/>
  <c r="K1220" i="5"/>
  <c r="K1219" i="5" s="1"/>
  <c r="K1218" i="5" s="1"/>
  <c r="K1217" i="5"/>
  <c r="K1216" i="5" s="1"/>
  <c r="K1215" i="5" s="1"/>
  <c r="K1214" i="5"/>
  <c r="K1213" i="5" s="1"/>
  <c r="K1212" i="5" s="1"/>
  <c r="K1211" i="5"/>
  <c r="K1210" i="5" s="1"/>
  <c r="K1209" i="5" s="1"/>
  <c r="K1208" i="5"/>
  <c r="K1207" i="5" s="1"/>
  <c r="K1206" i="5" s="1"/>
  <c r="K1205" i="5"/>
  <c r="K1204" i="5" s="1"/>
  <c r="K1203" i="5"/>
  <c r="K1202" i="5"/>
  <c r="K1199" i="5"/>
  <c r="K1198" i="5"/>
  <c r="K1195" i="5"/>
  <c r="K1194" i="5"/>
  <c r="K1193" i="5"/>
  <c r="K1192" i="5"/>
  <c r="K1190" i="5"/>
  <c r="K1189" i="5" s="1"/>
  <c r="K1187" i="5"/>
  <c r="K1186" i="5" s="1"/>
  <c r="K1185" i="5"/>
  <c r="K1184" i="5" s="1"/>
  <c r="K1183" i="5"/>
  <c r="K1182" i="5"/>
  <c r="K1180" i="5"/>
  <c r="K1179" i="5"/>
  <c r="K1176" i="5"/>
  <c r="K1175" i="5"/>
  <c r="K1174" i="5"/>
  <c r="K1173" i="5"/>
  <c r="K1171" i="5"/>
  <c r="K1170" i="5" s="1"/>
  <c r="K1168" i="5"/>
  <c r="K1167" i="5"/>
  <c r="K1166" i="5"/>
  <c r="K1164" i="5"/>
  <c r="K1163" i="5" s="1"/>
  <c r="K1162" i="5"/>
  <c r="K1161" i="5" s="1"/>
  <c r="K1160" i="5"/>
  <c r="K1159" i="5"/>
  <c r="K1158" i="5"/>
  <c r="K1155" i="5"/>
  <c r="K1154" i="5"/>
  <c r="K1153" i="5"/>
  <c r="K1151" i="5"/>
  <c r="K1150" i="5" s="1"/>
  <c r="K1149" i="5"/>
  <c r="K1148" i="5"/>
  <c r="K1147" i="5"/>
  <c r="K1146" i="5"/>
  <c r="K1143" i="5"/>
  <c r="K1142" i="5"/>
  <c r="K1141" i="5"/>
  <c r="K1139" i="5"/>
  <c r="K1138" i="5"/>
  <c r="K1135" i="5"/>
  <c r="K1134" i="5"/>
  <c r="K1133" i="5"/>
  <c r="K1132" i="5"/>
  <c r="K1130" i="5"/>
  <c r="K1129" i="5"/>
  <c r="H1128" i="5"/>
  <c r="K1128" i="5" s="1"/>
  <c r="H1127" i="5"/>
  <c r="K1127" i="5" s="1"/>
  <c r="K1126" i="5"/>
  <c r="K1125" i="5"/>
  <c r="H1122" i="5"/>
  <c r="H1120" i="5"/>
  <c r="K1120" i="5" s="1"/>
  <c r="H1119" i="5"/>
  <c r="K1119" i="5" s="1"/>
  <c r="H1118" i="5"/>
  <c r="K1118" i="5" s="1"/>
  <c r="H1117" i="5"/>
  <c r="K1117" i="5" s="1"/>
  <c r="K1116" i="5"/>
  <c r="K1114" i="5"/>
  <c r="K1113" i="5"/>
  <c r="K1112" i="5"/>
  <c r="H1109" i="5"/>
  <c r="K1109" i="5" s="1"/>
  <c r="H1108" i="5"/>
  <c r="K1108" i="5" s="1"/>
  <c r="H1107" i="5"/>
  <c r="K1107" i="5" s="1"/>
  <c r="H1106" i="5"/>
  <c r="K1106" i="5" s="1"/>
  <c r="K1105" i="5"/>
  <c r="K1103" i="5"/>
  <c r="K1102" i="5"/>
  <c r="K1101" i="5"/>
  <c r="H1097" i="5"/>
  <c r="H1098" i="5" s="1"/>
  <c r="K1098" i="5" s="1"/>
  <c r="H1096" i="5"/>
  <c r="K1096" i="5" s="1"/>
  <c r="K1093" i="5"/>
  <c r="H1092" i="5"/>
  <c r="K1092" i="5" s="1"/>
  <c r="H1091" i="5"/>
  <c r="K1091" i="5" s="1"/>
  <c r="K1088" i="5"/>
  <c r="H1087" i="5"/>
  <c r="K1087" i="5" s="1"/>
  <c r="H1086" i="5"/>
  <c r="K1086" i="5" s="1"/>
  <c r="K1083" i="5"/>
  <c r="H1082" i="5"/>
  <c r="K1082" i="5" s="1"/>
  <c r="H1081" i="5"/>
  <c r="K1081" i="5" s="1"/>
  <c r="H1077" i="5"/>
  <c r="K1077" i="5" s="1"/>
  <c r="H1076" i="5"/>
  <c r="K1076" i="5" s="1"/>
  <c r="K1073" i="5"/>
  <c r="H1072" i="5"/>
  <c r="K1072" i="5" s="1"/>
  <c r="H1071" i="5"/>
  <c r="K1071" i="5" s="1"/>
  <c r="K1068" i="5"/>
  <c r="H1067" i="5"/>
  <c r="K1067" i="5" s="1"/>
  <c r="H1066" i="5"/>
  <c r="K1066" i="5" s="1"/>
  <c r="K1063" i="5"/>
  <c r="H1062" i="5"/>
  <c r="K1062" i="5" s="1"/>
  <c r="H1061" i="5"/>
  <c r="K1061" i="5" s="1"/>
  <c r="H1057" i="5"/>
  <c r="H1058" i="5" s="1"/>
  <c r="K1058" i="5" s="1"/>
  <c r="H1056" i="5"/>
  <c r="K1056" i="5" s="1"/>
  <c r="K1053" i="5"/>
  <c r="H1052" i="5"/>
  <c r="K1052" i="5" s="1"/>
  <c r="H1051" i="5"/>
  <c r="K1051" i="5" s="1"/>
  <c r="K1048" i="5"/>
  <c r="H1047" i="5"/>
  <c r="K1047" i="5" s="1"/>
  <c r="H1046" i="5"/>
  <c r="K1046" i="5" s="1"/>
  <c r="K1043" i="5"/>
  <c r="H1042" i="5"/>
  <c r="K1042" i="5" s="1"/>
  <c r="H1041" i="5"/>
  <c r="K1041" i="5" s="1"/>
  <c r="H1038" i="5"/>
  <c r="K1038" i="5" s="1"/>
  <c r="H1037" i="5"/>
  <c r="K1037" i="5" s="1"/>
  <c r="H1036" i="5"/>
  <c r="K1036" i="5" s="1"/>
  <c r="K1033" i="5"/>
  <c r="H1032" i="5"/>
  <c r="K1032" i="5" s="1"/>
  <c r="H1031" i="5"/>
  <c r="K1031" i="5" s="1"/>
  <c r="K1028" i="5"/>
  <c r="H1027" i="5"/>
  <c r="K1027" i="5" s="1"/>
  <c r="H1026" i="5"/>
  <c r="K1026" i="5" s="1"/>
  <c r="K1023" i="5"/>
  <c r="H1022" i="5"/>
  <c r="K1022" i="5" s="1"/>
  <c r="H1021" i="5"/>
  <c r="K1021" i="5" s="1"/>
  <c r="K1018" i="5"/>
  <c r="H1017" i="5"/>
  <c r="K1017" i="5" s="1"/>
  <c r="H1016" i="5"/>
  <c r="K1016" i="5" s="1"/>
  <c r="K1013" i="5"/>
  <c r="H1012" i="5"/>
  <c r="K1012" i="5" s="1"/>
  <c r="H1011" i="5"/>
  <c r="K1011" i="5" s="1"/>
  <c r="K1008" i="5"/>
  <c r="H1007" i="5"/>
  <c r="K1007" i="5" s="1"/>
  <c r="H1006" i="5"/>
  <c r="K1006" i="5" s="1"/>
  <c r="K1003" i="5"/>
  <c r="H1002" i="5"/>
  <c r="K1002" i="5" s="1"/>
  <c r="H1001" i="5"/>
  <c r="K1001" i="5" s="1"/>
  <c r="H998" i="5"/>
  <c r="K998" i="5" s="1"/>
  <c r="H997" i="5"/>
  <c r="K997" i="5" s="1"/>
  <c r="K996" i="5"/>
  <c r="K995" i="5"/>
  <c r="H994" i="5"/>
  <c r="K994" i="5" s="1"/>
  <c r="H993" i="5"/>
  <c r="K993" i="5" s="1"/>
  <c r="H992" i="5"/>
  <c r="K992" i="5" s="1"/>
  <c r="K991" i="5"/>
  <c r="K989" i="5"/>
  <c r="K988" i="5"/>
  <c r="K987" i="5"/>
  <c r="H984" i="5"/>
  <c r="K984" i="5" s="1"/>
  <c r="H983" i="5"/>
  <c r="K983" i="5" s="1"/>
  <c r="K982" i="5"/>
  <c r="K981" i="5"/>
  <c r="H980" i="5"/>
  <c r="K980" i="5" s="1"/>
  <c r="H979" i="5"/>
  <c r="K979" i="5" s="1"/>
  <c r="H978" i="5"/>
  <c r="K978" i="5" s="1"/>
  <c r="K977" i="5"/>
  <c r="K975" i="5"/>
  <c r="K974" i="5"/>
  <c r="K973" i="5"/>
  <c r="H970" i="5"/>
  <c r="K970" i="5" s="1"/>
  <c r="K969" i="5"/>
  <c r="K968" i="5"/>
  <c r="H967" i="5"/>
  <c r="K967" i="5" s="1"/>
  <c r="H966" i="5"/>
  <c r="K966" i="5" s="1"/>
  <c r="K965" i="5"/>
  <c r="K963" i="5"/>
  <c r="K962" i="5"/>
  <c r="K961" i="5"/>
  <c r="H958" i="5"/>
  <c r="K958" i="5" s="1"/>
  <c r="K957" i="5"/>
  <c r="K956" i="5"/>
  <c r="K955" i="5"/>
  <c r="H954" i="5"/>
  <c r="K954" i="5" s="1"/>
  <c r="H953" i="5"/>
  <c r="K953" i="5" s="1"/>
  <c r="K952" i="5"/>
  <c r="K950" i="5"/>
  <c r="K949" i="5"/>
  <c r="K948" i="5"/>
  <c r="J945" i="5"/>
  <c r="H945" i="5"/>
  <c r="H944" i="5"/>
  <c r="K944" i="5" s="1"/>
  <c r="H943" i="5"/>
  <c r="K943" i="5" s="1"/>
  <c r="H942" i="5"/>
  <c r="K942" i="5" s="1"/>
  <c r="H941" i="5"/>
  <c r="K941" i="5" s="1"/>
  <c r="K940" i="5"/>
  <c r="K938" i="5"/>
  <c r="K937" i="5"/>
  <c r="H934" i="5"/>
  <c r="H933" i="5"/>
  <c r="K933" i="5" s="1"/>
  <c r="H932" i="5"/>
  <c r="K932" i="5" s="1"/>
  <c r="H931" i="5"/>
  <c r="K931" i="5" s="1"/>
  <c r="H930" i="5"/>
  <c r="K930" i="5" s="1"/>
  <c r="H929" i="5"/>
  <c r="K929" i="5" s="1"/>
  <c r="K927" i="5"/>
  <c r="K926" i="5"/>
  <c r="K925" i="5"/>
  <c r="H922" i="5"/>
  <c r="H921" i="5"/>
  <c r="K921" i="5" s="1"/>
  <c r="H920" i="5"/>
  <c r="K920" i="5" s="1"/>
  <c r="H919" i="5"/>
  <c r="K919" i="5" s="1"/>
  <c r="H918" i="5"/>
  <c r="K918" i="5" s="1"/>
  <c r="H917" i="5"/>
  <c r="K917" i="5" s="1"/>
  <c r="K915" i="5"/>
  <c r="K914" i="5"/>
  <c r="H911" i="5"/>
  <c r="H910" i="5"/>
  <c r="K910" i="5" s="1"/>
  <c r="H909" i="5"/>
  <c r="K909" i="5" s="1"/>
  <c r="H908" i="5"/>
  <c r="K908" i="5" s="1"/>
  <c r="H907" i="5"/>
  <c r="K907" i="5" s="1"/>
  <c r="H906" i="5"/>
  <c r="K906" i="5" s="1"/>
  <c r="K904" i="5"/>
  <c r="K903" i="5"/>
  <c r="K902" i="5"/>
  <c r="H899" i="5"/>
  <c r="H898" i="5"/>
  <c r="K898" i="5" s="1"/>
  <c r="H897" i="5"/>
  <c r="K897" i="5" s="1"/>
  <c r="K896" i="5"/>
  <c r="H895" i="5"/>
  <c r="K895" i="5" s="1"/>
  <c r="H894" i="5"/>
  <c r="K894" i="5" s="1"/>
  <c r="H893" i="5"/>
  <c r="K893" i="5" s="1"/>
  <c r="H892" i="5"/>
  <c r="K892" i="5" s="1"/>
  <c r="K890" i="5"/>
  <c r="K889" i="5"/>
  <c r="K888" i="5"/>
  <c r="H885" i="5"/>
  <c r="K884" i="5"/>
  <c r="K883" i="5"/>
  <c r="K882" i="5"/>
  <c r="K881" i="5"/>
  <c r="K880" i="5"/>
  <c r="K879" i="5"/>
  <c r="K878" i="5"/>
  <c r="K876" i="5"/>
  <c r="K875" i="5"/>
  <c r="K874" i="5"/>
  <c r="H871" i="5"/>
  <c r="H870" i="5"/>
  <c r="K870" i="5" s="1"/>
  <c r="K869" i="5"/>
  <c r="K868" i="5"/>
  <c r="H867" i="5"/>
  <c r="K867" i="5" s="1"/>
  <c r="H866" i="5"/>
  <c r="K866" i="5" s="1"/>
  <c r="H865" i="5"/>
  <c r="K865" i="5" s="1"/>
  <c r="K864" i="5"/>
  <c r="K862" i="5"/>
  <c r="K861" i="5"/>
  <c r="K860" i="5"/>
  <c r="H857" i="5"/>
  <c r="H855" i="5"/>
  <c r="K855" i="5" s="1"/>
  <c r="H854" i="5"/>
  <c r="K854" i="5" s="1"/>
  <c r="K853" i="5"/>
  <c r="K852" i="5"/>
  <c r="H851" i="5"/>
  <c r="K851" i="5" s="1"/>
  <c r="H850" i="5"/>
  <c r="K850" i="5" s="1"/>
  <c r="H849" i="5"/>
  <c r="K849" i="5" s="1"/>
  <c r="K848" i="5"/>
  <c r="K846" i="5"/>
  <c r="K845" i="5"/>
  <c r="K844" i="5"/>
  <c r="H841" i="5"/>
  <c r="H840" i="5"/>
  <c r="K840" i="5" s="1"/>
  <c r="K839" i="5"/>
  <c r="K838" i="5"/>
  <c r="H836" i="5"/>
  <c r="K836" i="5" s="1"/>
  <c r="H835" i="5"/>
  <c r="K835" i="5" s="1"/>
  <c r="H834" i="5"/>
  <c r="K834" i="5" s="1"/>
  <c r="K833" i="5"/>
  <c r="K831" i="5"/>
  <c r="K830" i="5"/>
  <c r="K829" i="5"/>
  <c r="H826" i="5"/>
  <c r="H825" i="5"/>
  <c r="K825" i="5" s="1"/>
  <c r="H824" i="5"/>
  <c r="K824" i="5" s="1"/>
  <c r="H823" i="5"/>
  <c r="K823" i="5" s="1"/>
  <c r="H822" i="5"/>
  <c r="K822" i="5" s="1"/>
  <c r="K821" i="5"/>
  <c r="K819" i="5"/>
  <c r="K818" i="5"/>
  <c r="K817" i="5"/>
  <c r="H814" i="5"/>
  <c r="H813" i="5"/>
  <c r="K813" i="5" s="1"/>
  <c r="H812" i="5"/>
  <c r="K812" i="5" s="1"/>
  <c r="H811" i="5"/>
  <c r="K811" i="5" s="1"/>
  <c r="H810" i="5"/>
  <c r="K810" i="5" s="1"/>
  <c r="K809" i="5"/>
  <c r="K807" i="5"/>
  <c r="K806" i="5"/>
  <c r="K805" i="5"/>
  <c r="H802" i="5"/>
  <c r="H801" i="5"/>
  <c r="K801" i="5" s="1"/>
  <c r="H800" i="5"/>
  <c r="K800" i="5" s="1"/>
  <c r="H799" i="5"/>
  <c r="K799" i="5" s="1"/>
  <c r="H798" i="5"/>
  <c r="K798" i="5" s="1"/>
  <c r="K797" i="5"/>
  <c r="K795" i="5"/>
  <c r="K794" i="5"/>
  <c r="K793" i="5"/>
  <c r="H790" i="5"/>
  <c r="H789" i="5"/>
  <c r="K789" i="5" s="1"/>
  <c r="H788" i="5"/>
  <c r="K788" i="5" s="1"/>
  <c r="H787" i="5"/>
  <c r="K787" i="5" s="1"/>
  <c r="H786" i="5"/>
  <c r="K786" i="5" s="1"/>
  <c r="K785" i="5"/>
  <c r="K783" i="5"/>
  <c r="K782" i="5"/>
  <c r="K781" i="5"/>
  <c r="H778" i="5"/>
  <c r="K777" i="5"/>
  <c r="H776" i="5"/>
  <c r="K776" i="5" s="1"/>
  <c r="H775" i="5"/>
  <c r="K775" i="5" s="1"/>
  <c r="H774" i="5"/>
  <c r="K774" i="5" s="1"/>
  <c r="H773" i="5"/>
  <c r="K773" i="5" s="1"/>
  <c r="K772" i="5"/>
  <c r="K770" i="5"/>
  <c r="K769" i="5"/>
  <c r="H766" i="5"/>
  <c r="H764" i="5"/>
  <c r="K764" i="5" s="1"/>
  <c r="H763" i="5"/>
  <c r="K763" i="5" s="1"/>
  <c r="H762" i="5"/>
  <c r="K762" i="5" s="1"/>
  <c r="H761" i="5"/>
  <c r="K761" i="5" s="1"/>
  <c r="K760" i="5"/>
  <c r="K758" i="5"/>
  <c r="K757" i="5"/>
  <c r="K756" i="5"/>
  <c r="H753" i="5"/>
  <c r="H751" i="5"/>
  <c r="K751" i="5" s="1"/>
  <c r="H750" i="5"/>
  <c r="K750" i="5" s="1"/>
  <c r="H749" i="5"/>
  <c r="K749" i="5" s="1"/>
  <c r="H748" i="5"/>
  <c r="K748" i="5" s="1"/>
  <c r="K747" i="5"/>
  <c r="K745" i="5"/>
  <c r="K744" i="5"/>
  <c r="K743" i="5"/>
  <c r="H740" i="5"/>
  <c r="H739" i="5"/>
  <c r="K739" i="5" s="1"/>
  <c r="H738" i="5"/>
  <c r="K738" i="5" s="1"/>
  <c r="H737" i="5"/>
  <c r="K737" i="5" s="1"/>
  <c r="H736" i="5"/>
  <c r="K736" i="5" s="1"/>
  <c r="K735" i="5"/>
  <c r="K733" i="5"/>
  <c r="K732" i="5"/>
  <c r="K731" i="5"/>
  <c r="H728" i="5"/>
  <c r="H727" i="5"/>
  <c r="K727" i="5" s="1"/>
  <c r="H726" i="5"/>
  <c r="K726" i="5" s="1"/>
  <c r="H725" i="5"/>
  <c r="K725" i="5" s="1"/>
  <c r="H724" i="5"/>
  <c r="K724" i="5" s="1"/>
  <c r="K723" i="5"/>
  <c r="K721" i="5"/>
  <c r="K720" i="5"/>
  <c r="K719" i="5"/>
  <c r="H716" i="5"/>
  <c r="H715" i="5"/>
  <c r="K715" i="5" s="1"/>
  <c r="H714" i="5"/>
  <c r="K714" i="5" s="1"/>
  <c r="H713" i="5"/>
  <c r="K713" i="5" s="1"/>
  <c r="H712" i="5"/>
  <c r="K712" i="5" s="1"/>
  <c r="K711" i="5"/>
  <c r="K709" i="5"/>
  <c r="K708" i="5"/>
  <c r="K707" i="5"/>
  <c r="H704" i="5"/>
  <c r="H703" i="5"/>
  <c r="K703" i="5" s="1"/>
  <c r="H702" i="5"/>
  <c r="K702" i="5" s="1"/>
  <c r="H701" i="5"/>
  <c r="K701" i="5" s="1"/>
  <c r="H700" i="5"/>
  <c r="K700" i="5" s="1"/>
  <c r="K699" i="5"/>
  <c r="K697" i="5"/>
  <c r="K696" i="5"/>
  <c r="K695" i="5"/>
  <c r="H692" i="5"/>
  <c r="H691" i="5"/>
  <c r="K691" i="5" s="1"/>
  <c r="H690" i="5"/>
  <c r="K690" i="5" s="1"/>
  <c r="H689" i="5"/>
  <c r="K689" i="5" s="1"/>
  <c r="H688" i="5"/>
  <c r="K688" i="5" s="1"/>
  <c r="K687" i="5"/>
  <c r="K685" i="5"/>
  <c r="K684" i="5"/>
  <c r="K683" i="5"/>
  <c r="H680" i="5"/>
  <c r="H679" i="5"/>
  <c r="K679" i="5" s="1"/>
  <c r="H678" i="5"/>
  <c r="K678" i="5" s="1"/>
  <c r="H677" i="5"/>
  <c r="K677" i="5" s="1"/>
  <c r="H676" i="5"/>
  <c r="K676" i="5" s="1"/>
  <c r="H675" i="5"/>
  <c r="K675" i="5" s="1"/>
  <c r="K674" i="5"/>
  <c r="K672" i="5"/>
  <c r="K671" i="5"/>
  <c r="K670" i="5"/>
  <c r="H667" i="5"/>
  <c r="H666" i="5"/>
  <c r="K666" i="5" s="1"/>
  <c r="H665" i="5"/>
  <c r="K665" i="5" s="1"/>
  <c r="H664" i="5"/>
  <c r="K664" i="5" s="1"/>
  <c r="H663" i="5"/>
  <c r="K663" i="5" s="1"/>
  <c r="K662" i="5"/>
  <c r="K660" i="5"/>
  <c r="K659" i="5"/>
  <c r="K658" i="5"/>
  <c r="H655" i="5"/>
  <c r="H654" i="5"/>
  <c r="K654" i="5" s="1"/>
  <c r="H653" i="5"/>
  <c r="K653" i="5" s="1"/>
  <c r="H652" i="5"/>
  <c r="K652" i="5" s="1"/>
  <c r="H651" i="5"/>
  <c r="K651" i="5" s="1"/>
  <c r="K650" i="5"/>
  <c r="K648" i="5"/>
  <c r="K647" i="5"/>
  <c r="K646" i="5"/>
  <c r="H643" i="5"/>
  <c r="H641" i="5"/>
  <c r="K641" i="5" s="1"/>
  <c r="H640" i="5"/>
  <c r="K640" i="5" s="1"/>
  <c r="H639" i="5"/>
  <c r="K639" i="5" s="1"/>
  <c r="H638" i="5"/>
  <c r="K638" i="5" s="1"/>
  <c r="K637" i="5"/>
  <c r="K635" i="5"/>
  <c r="K634" i="5"/>
  <c r="K633" i="5"/>
  <c r="H630" i="5"/>
  <c r="H628" i="5"/>
  <c r="K628" i="5" s="1"/>
  <c r="H627" i="5"/>
  <c r="K627" i="5" s="1"/>
  <c r="H625" i="5"/>
  <c r="H626" i="5" s="1"/>
  <c r="K626" i="5" s="1"/>
  <c r="H624" i="5"/>
  <c r="H629" i="5" s="1"/>
  <c r="K629" i="5" s="1"/>
  <c r="K622" i="5"/>
  <c r="K621" i="5"/>
  <c r="K620" i="5"/>
  <c r="H617" i="5"/>
  <c r="H615" i="5"/>
  <c r="K615" i="5" s="1"/>
  <c r="H614" i="5"/>
  <c r="K614" i="5" s="1"/>
  <c r="H613" i="5"/>
  <c r="K613" i="5" s="1"/>
  <c r="H612" i="5"/>
  <c r="K612" i="5" s="1"/>
  <c r="K611" i="5"/>
  <c r="H610" i="5"/>
  <c r="K610" i="5" s="1"/>
  <c r="K608" i="5"/>
  <c r="K607" i="5"/>
  <c r="K606" i="5"/>
  <c r="H603" i="5"/>
  <c r="K600" i="5"/>
  <c r="H599" i="5"/>
  <c r="H601" i="5" s="1"/>
  <c r="K601" i="5" s="1"/>
  <c r="H596" i="5"/>
  <c r="K594" i="5"/>
  <c r="H593" i="5"/>
  <c r="H595" i="5" s="1"/>
  <c r="K595" i="5" s="1"/>
  <c r="H590" i="5"/>
  <c r="K588" i="5"/>
  <c r="H587" i="5"/>
  <c r="H589" i="5" s="1"/>
  <c r="K589" i="5" s="1"/>
  <c r="H584" i="5"/>
  <c r="K582" i="5"/>
  <c r="H581" i="5"/>
  <c r="K581" i="5" s="1"/>
  <c r="H578" i="5"/>
  <c r="K576" i="5"/>
  <c r="H575" i="5"/>
  <c r="H577" i="5" s="1"/>
  <c r="K577" i="5" s="1"/>
  <c r="H572" i="5"/>
  <c r="K570" i="5"/>
  <c r="H569" i="5"/>
  <c r="H571" i="5" s="1"/>
  <c r="K571" i="5" s="1"/>
  <c r="H566" i="5"/>
  <c r="H563" i="5"/>
  <c r="H565" i="5" s="1"/>
  <c r="K565" i="5" s="1"/>
  <c r="H560" i="5"/>
  <c r="H557" i="5"/>
  <c r="H558" i="5" s="1"/>
  <c r="K558" i="5" s="1"/>
  <c r="H554" i="5"/>
  <c r="K552" i="5"/>
  <c r="H551" i="5"/>
  <c r="K551" i="5" s="1"/>
  <c r="H550" i="5"/>
  <c r="K550" i="5" s="1"/>
  <c r="H549" i="5"/>
  <c r="K549" i="5" s="1"/>
  <c r="H548" i="5"/>
  <c r="K548" i="5" s="1"/>
  <c r="K546" i="5"/>
  <c r="K545" i="5"/>
  <c r="K544" i="5"/>
  <c r="K543" i="5"/>
  <c r="H540" i="5"/>
  <c r="K539" i="5"/>
  <c r="H538" i="5"/>
  <c r="K538" i="5" s="1"/>
  <c r="H537" i="5"/>
  <c r="K537" i="5" s="1"/>
  <c r="H536" i="5"/>
  <c r="K536" i="5" s="1"/>
  <c r="H535" i="5"/>
  <c r="K535" i="5" s="1"/>
  <c r="K533" i="5"/>
  <c r="K532" i="5"/>
  <c r="K531" i="5"/>
  <c r="K530" i="5"/>
  <c r="H527" i="5"/>
  <c r="K526" i="5"/>
  <c r="H525" i="5"/>
  <c r="K525" i="5" s="1"/>
  <c r="H524" i="5"/>
  <c r="K524" i="5" s="1"/>
  <c r="H523" i="5"/>
  <c r="K523" i="5" s="1"/>
  <c r="H522" i="5"/>
  <c r="K522" i="5" s="1"/>
  <c r="K520" i="5"/>
  <c r="K519" i="5"/>
  <c r="K518" i="5"/>
  <c r="K517" i="5"/>
  <c r="H514" i="5"/>
  <c r="K513" i="5"/>
  <c r="H512" i="5"/>
  <c r="K512" i="5" s="1"/>
  <c r="H509" i="5"/>
  <c r="H510" i="5" s="1"/>
  <c r="K510" i="5" s="1"/>
  <c r="K507" i="5"/>
  <c r="K506" i="5"/>
  <c r="K505" i="5"/>
  <c r="K504" i="5"/>
  <c r="H501" i="5"/>
  <c r="K500" i="5"/>
  <c r="H499" i="5"/>
  <c r="K499" i="5" s="1"/>
  <c r="H496" i="5"/>
  <c r="H497" i="5" s="1"/>
  <c r="K494" i="5"/>
  <c r="K493" i="5"/>
  <c r="K492" i="5"/>
  <c r="K491" i="5"/>
  <c r="H488" i="5"/>
  <c r="K487" i="5"/>
  <c r="K486" i="5"/>
  <c r="H485" i="5"/>
  <c r="K485" i="5" s="1"/>
  <c r="H484" i="5"/>
  <c r="K484" i="5" s="1"/>
  <c r="K483" i="5"/>
  <c r="K481" i="5"/>
  <c r="K480" i="5"/>
  <c r="K479" i="5"/>
  <c r="K478" i="5"/>
  <c r="H475" i="5"/>
  <c r="K474" i="5"/>
  <c r="K473" i="5"/>
  <c r="K472" i="5"/>
  <c r="K471" i="5"/>
  <c r="K469" i="5"/>
  <c r="K468" i="5"/>
  <c r="H465" i="5"/>
  <c r="K464" i="5"/>
  <c r="K463" i="5"/>
  <c r="K462" i="5"/>
  <c r="K461" i="5"/>
  <c r="K459" i="5"/>
  <c r="K458" i="5"/>
  <c r="H455" i="5"/>
  <c r="H453" i="5"/>
  <c r="K453" i="5" s="1"/>
  <c r="H451" i="5"/>
  <c r="H452" i="5" s="1"/>
  <c r="K452" i="5" s="1"/>
  <c r="K450" i="5"/>
  <c r="K448" i="5"/>
  <c r="K447" i="5"/>
  <c r="H444" i="5"/>
  <c r="H443" i="5"/>
  <c r="K443" i="5" s="1"/>
  <c r="H441" i="5"/>
  <c r="H442" i="5" s="1"/>
  <c r="K442" i="5" s="1"/>
  <c r="K440" i="5"/>
  <c r="K438" i="5"/>
  <c r="K437" i="5"/>
  <c r="H434" i="5"/>
  <c r="H433" i="5"/>
  <c r="K433" i="5" s="1"/>
  <c r="H431" i="5"/>
  <c r="H432" i="5" s="1"/>
  <c r="K432" i="5" s="1"/>
  <c r="K430" i="5"/>
  <c r="K428" i="5"/>
  <c r="K427" i="5"/>
  <c r="H424" i="5"/>
  <c r="H423" i="5"/>
  <c r="K423" i="5" s="1"/>
  <c r="H421" i="5"/>
  <c r="H422" i="5" s="1"/>
  <c r="K422" i="5" s="1"/>
  <c r="K420" i="5"/>
  <c r="K418" i="5"/>
  <c r="K417" i="5"/>
  <c r="H414" i="5"/>
  <c r="H413" i="5"/>
  <c r="K413" i="5" s="1"/>
  <c r="H411" i="5"/>
  <c r="K411" i="5" s="1"/>
  <c r="K410" i="5"/>
  <c r="K408" i="5"/>
  <c r="K407" i="5"/>
  <c r="H404" i="5"/>
  <c r="H402" i="5"/>
  <c r="K402" i="5" s="1"/>
  <c r="H400" i="5"/>
  <c r="H401" i="5" s="1"/>
  <c r="K401" i="5" s="1"/>
  <c r="K399" i="5"/>
  <c r="K397" i="5"/>
  <c r="K396" i="5"/>
  <c r="H393" i="5"/>
  <c r="H392" i="5"/>
  <c r="K392" i="5" s="1"/>
  <c r="H390" i="5"/>
  <c r="H391" i="5" s="1"/>
  <c r="K391" i="5" s="1"/>
  <c r="K389" i="5"/>
  <c r="K387" i="5"/>
  <c r="K386" i="5"/>
  <c r="H383" i="5"/>
  <c r="H382" i="5"/>
  <c r="K382" i="5" s="1"/>
  <c r="H380" i="5"/>
  <c r="H381" i="5" s="1"/>
  <c r="K381" i="5" s="1"/>
  <c r="K379" i="5"/>
  <c r="K377" i="5"/>
  <c r="K376" i="5"/>
  <c r="H373" i="5"/>
  <c r="K354" i="5"/>
  <c r="K353" i="5" s="1"/>
  <c r="K348" i="5" s="1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13" i="5"/>
  <c r="H312" i="5"/>
  <c r="K311" i="5"/>
  <c r="K310" i="5"/>
  <c r="K309" i="5"/>
  <c r="K308" i="5"/>
  <c r="K306" i="5"/>
  <c r="K305" i="5"/>
  <c r="K304" i="5"/>
  <c r="K303" i="5"/>
  <c r="H300" i="5"/>
  <c r="K299" i="5"/>
  <c r="K298" i="5"/>
  <c r="K297" i="5"/>
  <c r="K296" i="5"/>
  <c r="K294" i="5"/>
  <c r="K293" i="5"/>
  <c r="K292" i="5"/>
  <c r="K291" i="5"/>
  <c r="H288" i="5"/>
  <c r="K287" i="5"/>
  <c r="K286" i="5"/>
  <c r="K285" i="5"/>
  <c r="K284" i="5"/>
  <c r="K282" i="5"/>
  <c r="K281" i="5"/>
  <c r="K280" i="5"/>
  <c r="K279" i="5"/>
  <c r="H276" i="5"/>
  <c r="K275" i="5"/>
  <c r="K274" i="5"/>
  <c r="K273" i="5"/>
  <c r="K272" i="5"/>
  <c r="K270" i="5"/>
  <c r="K269" i="5"/>
  <c r="K268" i="5"/>
  <c r="K267" i="5"/>
  <c r="H264" i="5"/>
  <c r="K262" i="5"/>
  <c r="K261" i="5"/>
  <c r="K260" i="5"/>
  <c r="K259" i="5"/>
  <c r="K257" i="5"/>
  <c r="K256" i="5"/>
  <c r="K255" i="5"/>
  <c r="K254" i="5"/>
  <c r="H251" i="5"/>
  <c r="K250" i="5"/>
  <c r="K249" i="5"/>
  <c r="K248" i="5"/>
  <c r="K247" i="5"/>
  <c r="K245" i="5"/>
  <c r="K244" i="5"/>
  <c r="K243" i="5"/>
  <c r="K242" i="5"/>
  <c r="H239" i="5"/>
  <c r="K238" i="5"/>
  <c r="K237" i="5"/>
  <c r="K236" i="5"/>
  <c r="K235" i="5"/>
  <c r="K233" i="5"/>
  <c r="K232" i="5"/>
  <c r="K231" i="5"/>
  <c r="K230" i="5"/>
  <c r="H227" i="5"/>
  <c r="K226" i="5"/>
  <c r="K225" i="5"/>
  <c r="K224" i="5"/>
  <c r="K223" i="5"/>
  <c r="K221" i="5"/>
  <c r="K220" i="5"/>
  <c r="K219" i="5"/>
  <c r="K218" i="5"/>
  <c r="H215" i="5"/>
  <c r="K205" i="5"/>
  <c r="K204" i="5"/>
  <c r="K203" i="5" s="1"/>
  <c r="K202" i="5"/>
  <c r="K201" i="5"/>
  <c r="K197" i="5"/>
  <c r="K196" i="5" s="1"/>
  <c r="K195" i="5"/>
  <c r="K194" i="5"/>
  <c r="H190" i="5"/>
  <c r="H171" i="5" s="1"/>
  <c r="K182" i="5"/>
  <c r="K174" i="5"/>
  <c r="K170" i="5"/>
  <c r="K169" i="5" s="1"/>
  <c r="K168" i="5"/>
  <c r="K167" i="5"/>
  <c r="K166" i="5"/>
  <c r="K165" i="5"/>
  <c r="K164" i="5"/>
  <c r="K162" i="5"/>
  <c r="K161" i="5"/>
  <c r="K158" i="5"/>
  <c r="K157" i="5"/>
  <c r="K156" i="5"/>
  <c r="K155" i="5"/>
  <c r="K154" i="5"/>
  <c r="K152" i="5"/>
  <c r="K151" i="5"/>
  <c r="H148" i="5"/>
  <c r="H147" i="5" s="1"/>
  <c r="H146" i="5" s="1"/>
  <c r="K145" i="5"/>
  <c r="K144" i="5"/>
  <c r="K143" i="5"/>
  <c r="K141" i="5"/>
  <c r="K140" i="5" s="1"/>
  <c r="K138" i="5"/>
  <c r="K137" i="5"/>
  <c r="K136" i="5"/>
  <c r="K135" i="5"/>
  <c r="K134" i="5"/>
  <c r="K133" i="5"/>
  <c r="K131" i="5"/>
  <c r="K130" i="5" s="1"/>
  <c r="K128" i="5"/>
  <c r="K127" i="5"/>
  <c r="K126" i="5"/>
  <c r="K125" i="5"/>
  <c r="K123" i="5"/>
  <c r="K122" i="5" s="1"/>
  <c r="K121" i="5"/>
  <c r="K120" i="5" s="1"/>
  <c r="K118" i="5"/>
  <c r="K117" i="5"/>
  <c r="K116" i="5"/>
  <c r="K115" i="5"/>
  <c r="K113" i="5"/>
  <c r="K112" i="5" s="1"/>
  <c r="K111" i="5"/>
  <c r="K110" i="5" s="1"/>
  <c r="K107" i="5"/>
  <c r="K106" i="5"/>
  <c r="K105" i="5"/>
  <c r="K104" i="5"/>
  <c r="K103" i="5"/>
  <c r="H100" i="5"/>
  <c r="H99" i="5" s="1"/>
  <c r="H98" i="5" s="1"/>
  <c r="K89" i="5"/>
  <c r="K88" i="5"/>
  <c r="H87" i="5"/>
  <c r="K87" i="5" s="1"/>
  <c r="K86" i="5"/>
  <c r="H70" i="5"/>
  <c r="K70" i="5" s="1"/>
  <c r="K69" i="5"/>
  <c r="H68" i="5"/>
  <c r="K68" i="5" s="1"/>
  <c r="K67" i="5"/>
  <c r="K53" i="5"/>
  <c r="K52" i="5"/>
  <c r="K38" i="5"/>
  <c r="K37" i="5"/>
  <c r="H36" i="5"/>
  <c r="K36" i="5" s="1"/>
  <c r="K35" i="5"/>
  <c r="K20" i="5"/>
  <c r="K19" i="5"/>
  <c r="H11" i="5"/>
  <c r="H10" i="5" s="1"/>
  <c r="H9" i="5" s="1"/>
  <c r="AR9" i="16" l="1"/>
  <c r="AE1520" i="16"/>
  <c r="AE582" i="16"/>
  <c r="AE242" i="16"/>
  <c r="AE1578" i="16"/>
  <c r="AE950" i="16"/>
  <c r="AE782" i="16"/>
  <c r="AE744" i="16"/>
  <c r="AE594" i="16"/>
  <c r="AE497" i="16"/>
  <c r="AE382" i="16"/>
  <c r="AE267" i="16"/>
  <c r="AE818" i="16"/>
  <c r="AE708" i="16"/>
  <c r="AE769" i="16"/>
  <c r="AE464" i="16"/>
  <c r="AE1548" i="16"/>
  <c r="AE1339" i="16"/>
  <c r="AE402" i="16"/>
  <c r="AE671" i="16"/>
  <c r="AE2348" i="16"/>
  <c r="AE201" i="16"/>
  <c r="AE659" i="16"/>
  <c r="AE291" i="16"/>
  <c r="AE756" i="16"/>
  <c r="AE830" i="16"/>
  <c r="AE732" i="16"/>
  <c r="AE570" i="16"/>
  <c r="AE720" i="16"/>
  <c r="AE279" i="16"/>
  <c r="AE901" i="16"/>
  <c r="AE303" i="16"/>
  <c r="AE474" i="16"/>
  <c r="AE606" i="16"/>
  <c r="AE230" i="16"/>
  <c r="AE857" i="16"/>
  <c r="AE915" i="16"/>
  <c r="AE423" i="16"/>
  <c r="AE1501" i="16"/>
  <c r="AE218" i="16"/>
  <c r="AE2028" i="16"/>
  <c r="AE696" i="16"/>
  <c r="AE2139" i="16"/>
  <c r="AE103" i="16"/>
  <c r="AE549" i="16"/>
  <c r="AE842" i="16"/>
  <c r="AE633" i="16"/>
  <c r="AE927" i="16"/>
  <c r="AE600" i="16"/>
  <c r="AE938" i="16"/>
  <c r="AE523" i="16"/>
  <c r="AE536" i="16"/>
  <c r="AE443" i="16"/>
  <c r="AE453" i="16"/>
  <c r="AE612" i="16"/>
  <c r="AE1539" i="16"/>
  <c r="AE1563" i="16"/>
  <c r="AE806" i="16"/>
  <c r="AE254" i="16"/>
  <c r="AE510" i="16"/>
  <c r="AE392" i="16"/>
  <c r="AE562" i="16"/>
  <c r="AE576" i="16"/>
  <c r="AE433" i="16"/>
  <c r="AE794" i="16"/>
  <c r="AE619" i="16"/>
  <c r="AE315" i="16"/>
  <c r="AE413" i="16"/>
  <c r="AE484" i="16"/>
  <c r="AE194" i="16"/>
  <c r="Z564" i="16"/>
  <c r="Z1316" i="16"/>
  <c r="AE1359" i="16"/>
  <c r="AE151" i="16"/>
  <c r="AE1152" i="16"/>
  <c r="AE1594" i="16"/>
  <c r="AE1706" i="16"/>
  <c r="AE1838" i="16"/>
  <c r="AE961" i="16"/>
  <c r="AE1747" i="16"/>
  <c r="AE1650" i="16"/>
  <c r="AE1930" i="16"/>
  <c r="X1316" i="16"/>
  <c r="W563" i="16"/>
  <c r="AE887" i="16"/>
  <c r="AE873" i="16"/>
  <c r="AE683" i="16"/>
  <c r="AE646" i="16"/>
  <c r="AE588" i="16"/>
  <c r="X564" i="16"/>
  <c r="Z567" i="16"/>
  <c r="X567" i="16"/>
  <c r="W566" i="16"/>
  <c r="X375" i="16"/>
  <c r="Z705" i="16"/>
  <c r="Z1018" i="16"/>
  <c r="Z1098" i="16"/>
  <c r="Z1802" i="16"/>
  <c r="X391" i="16"/>
  <c r="X473" i="16"/>
  <c r="X937" i="16"/>
  <c r="Y937" i="16" s="1"/>
  <c r="Z937" i="16" s="1"/>
  <c r="AA937" i="16" s="1"/>
  <c r="Z1039" i="16"/>
  <c r="Z1059" i="16"/>
  <c r="Z1079" i="16"/>
  <c r="Z1099" i="16"/>
  <c r="Z1691" i="16"/>
  <c r="X833" i="16"/>
  <c r="Y833" i="16" s="1"/>
  <c r="Z833" i="16" s="1"/>
  <c r="AA833" i="16" s="1"/>
  <c r="X869" i="16"/>
  <c r="Y869" i="16" s="1"/>
  <c r="Z869" i="16" s="1"/>
  <c r="AA869" i="16" s="1"/>
  <c r="X973" i="16"/>
  <c r="Z207" i="16"/>
  <c r="X514" i="16"/>
  <c r="Z728" i="16"/>
  <c r="Z764" i="16"/>
  <c r="Z1023" i="16"/>
  <c r="Z1083" i="16"/>
  <c r="Z1103" i="16"/>
  <c r="Z1835" i="16"/>
  <c r="Z1847" i="16"/>
  <c r="Z532" i="16"/>
  <c r="Z1008" i="16"/>
  <c r="Z1024" i="16"/>
  <c r="Z1064" i="16"/>
  <c r="Z1084" i="16"/>
  <c r="Z1104" i="16"/>
  <c r="X1962" i="16"/>
  <c r="Y1962" i="16" s="1"/>
  <c r="Z1962" i="16" s="1"/>
  <c r="AA1962" i="16" s="1"/>
  <c r="Z740" i="16"/>
  <c r="X110" i="16"/>
  <c r="Y110" i="16" s="1"/>
  <c r="Z110" i="16" s="1"/>
  <c r="AA110" i="16" s="1"/>
  <c r="Z994" i="16"/>
  <c r="Z1731" i="16"/>
  <c r="X1746" i="16"/>
  <c r="Y1746" i="16" s="1"/>
  <c r="Z1746" i="16" s="1"/>
  <c r="AA1746" i="16" s="1"/>
  <c r="Z2024" i="16"/>
  <c r="X534" i="16"/>
  <c r="Z1028" i="16"/>
  <c r="Z1048" i="16"/>
  <c r="Z1068" i="16"/>
  <c r="Z1605" i="16"/>
  <c r="Z1635" i="16"/>
  <c r="Z1823" i="16"/>
  <c r="X442" i="16"/>
  <c r="X535" i="16"/>
  <c r="Z535" i="16" s="1"/>
  <c r="AA535" i="16" s="1"/>
  <c r="Z716" i="16"/>
  <c r="Z752" i="16"/>
  <c r="X845" i="16"/>
  <c r="Y845" i="16" s="1"/>
  <c r="Z845" i="16" s="1"/>
  <c r="AA845" i="16" s="1"/>
  <c r="Z1144" i="16"/>
  <c r="X260" i="16"/>
  <c r="Y260" i="16" s="1"/>
  <c r="Z260" i="16" s="1"/>
  <c r="AA260" i="16" s="1"/>
  <c r="X629" i="16"/>
  <c r="Y629" i="16" s="1"/>
  <c r="Z629" i="16" s="1"/>
  <c r="AA629" i="16" s="1"/>
  <c r="X773" i="16"/>
  <c r="Y773" i="16" s="1"/>
  <c r="Z773" i="16" s="1"/>
  <c r="AA773" i="16" s="1"/>
  <c r="Z2061" i="16"/>
  <c r="Z2108" i="16"/>
  <c r="X284" i="16"/>
  <c r="Y284" i="16" s="1"/>
  <c r="Z284" i="16" s="1"/>
  <c r="AA284" i="16" s="1"/>
  <c r="Z1444" i="16"/>
  <c r="X138" i="16"/>
  <c r="Y138" i="16" s="1"/>
  <c r="Z138" i="16" s="1"/>
  <c r="AA138" i="16" s="1"/>
  <c r="X347" i="16"/>
  <c r="Z586" i="16"/>
  <c r="X649" i="16"/>
  <c r="Y649" i="16" s="1"/>
  <c r="Z649" i="16" s="1"/>
  <c r="AA649" i="16" s="1"/>
  <c r="X737" i="16"/>
  <c r="Y737" i="16" s="1"/>
  <c r="Z737" i="16" s="1"/>
  <c r="AA737" i="16" s="1"/>
  <c r="Z1720" i="16"/>
  <c r="X449" i="16"/>
  <c r="X650" i="16"/>
  <c r="Y650" i="16" s="1"/>
  <c r="Z650" i="16" s="1"/>
  <c r="AA650" i="16" s="1"/>
  <c r="Z934" i="16"/>
  <c r="X1984" i="16"/>
  <c r="Y1984" i="16" s="1"/>
  <c r="Z1984" i="16" s="1"/>
  <c r="AA1984" i="16" s="1"/>
  <c r="X248" i="16"/>
  <c r="X1257" i="16"/>
  <c r="X1005" i="16"/>
  <c r="X119" i="16"/>
  <c r="X159" i="16"/>
  <c r="X185" i="16"/>
  <c r="Z185" i="16"/>
  <c r="X245" i="16"/>
  <c r="X297" i="16"/>
  <c r="X314" i="16"/>
  <c r="X346" i="16"/>
  <c r="Z346" i="16" s="1"/>
  <c r="AA346" i="16" s="1"/>
  <c r="X368" i="16"/>
  <c r="X385" i="16"/>
  <c r="X405" i="16"/>
  <c r="X426" i="16"/>
  <c r="X446" i="16"/>
  <c r="X467" i="16"/>
  <c r="X487" i="16"/>
  <c r="X503" i="16"/>
  <c r="X520" i="16"/>
  <c r="X539" i="16"/>
  <c r="X555" i="16"/>
  <c r="X585" i="16"/>
  <c r="Z585" i="16"/>
  <c r="X609" i="16"/>
  <c r="Z609" i="16"/>
  <c r="X645" i="16"/>
  <c r="X681" i="16"/>
  <c r="X717" i="16"/>
  <c r="X753" i="16"/>
  <c r="X791" i="16"/>
  <c r="X810" i="16"/>
  <c r="X827" i="16"/>
  <c r="X846" i="16"/>
  <c r="X862" i="16"/>
  <c r="X982" i="16"/>
  <c r="Z982" i="16"/>
  <c r="X997" i="16"/>
  <c r="X1029" i="16"/>
  <c r="Z1029" i="16"/>
  <c r="X1049" i="16"/>
  <c r="Z1049" i="16"/>
  <c r="X1069" i="16"/>
  <c r="Z1069" i="16"/>
  <c r="X1089" i="16"/>
  <c r="Z1089" i="16"/>
  <c r="X1109" i="16"/>
  <c r="Z1109" i="16"/>
  <c r="X1128" i="16"/>
  <c r="Z1128" i="16" s="1"/>
  <c r="AA1128" i="16" s="1"/>
  <c r="X1178" i="16"/>
  <c r="X1197" i="16"/>
  <c r="X1217" i="16"/>
  <c r="X1241" i="16"/>
  <c r="X1282" i="16"/>
  <c r="X1368" i="16"/>
  <c r="X1385" i="16"/>
  <c r="Y1385" i="16" s="1"/>
  <c r="Z1385" i="16" s="1"/>
  <c r="AA1385" i="16" s="1"/>
  <c r="X1411" i="16"/>
  <c r="X1483" i="16"/>
  <c r="X1582" i="16"/>
  <c r="X1620" i="16"/>
  <c r="X1653" i="16"/>
  <c r="X1668" i="16"/>
  <c r="X1698" i="16"/>
  <c r="X1716" i="16"/>
  <c r="X1732" i="16"/>
  <c r="Y1732" i="16" s="1"/>
  <c r="Z1732" i="16" s="1"/>
  <c r="AA1732" i="16" s="1"/>
  <c r="X1750" i="16"/>
  <c r="X1766" i="16"/>
  <c r="X1780" i="16"/>
  <c r="Y1780" i="16" s="1"/>
  <c r="Z1780" i="16" s="1"/>
  <c r="AA1780" i="16" s="1"/>
  <c r="X1808" i="16"/>
  <c r="X1841" i="16"/>
  <c r="X1857" i="16"/>
  <c r="X1886" i="16"/>
  <c r="X1899" i="16"/>
  <c r="Y1899" i="16" s="1"/>
  <c r="Z1899" i="16" s="1"/>
  <c r="AA1899" i="16" s="1"/>
  <c r="X120" i="16"/>
  <c r="X139" i="16"/>
  <c r="X160" i="16"/>
  <c r="X197" i="16"/>
  <c r="X227" i="16"/>
  <c r="X246" i="16"/>
  <c r="X282" i="16"/>
  <c r="X299" i="16"/>
  <c r="X316" i="16"/>
  <c r="Z316" i="16"/>
  <c r="X369" i="16"/>
  <c r="X386" i="16"/>
  <c r="X406" i="16"/>
  <c r="X427" i="16"/>
  <c r="X447" i="16"/>
  <c r="X468" i="16"/>
  <c r="X488" i="16"/>
  <c r="X505" i="16"/>
  <c r="X521" i="16"/>
  <c r="X557" i="16"/>
  <c r="X610" i="16"/>
  <c r="Z610" i="16"/>
  <c r="X630" i="16"/>
  <c r="X666" i="16"/>
  <c r="X682" i="16"/>
  <c r="X701" i="16"/>
  <c r="X718" i="16"/>
  <c r="X754" i="16"/>
  <c r="X774" i="16"/>
  <c r="X811" i="16"/>
  <c r="X847" i="16"/>
  <c r="X881" i="16"/>
  <c r="Z881" i="16"/>
  <c r="X897" i="16"/>
  <c r="X913" i="16"/>
  <c r="X949" i="16"/>
  <c r="X998" i="16"/>
  <c r="Z998" i="16" s="1"/>
  <c r="AA998" i="16" s="1"/>
  <c r="X1129" i="16"/>
  <c r="X1145" i="16"/>
  <c r="X1162" i="16"/>
  <c r="X1198" i="16"/>
  <c r="X1269" i="16"/>
  <c r="X1386" i="16"/>
  <c r="X1486" i="16"/>
  <c r="X1537" i="16"/>
  <c r="X1608" i="16"/>
  <c r="X1621" i="16"/>
  <c r="Z1621" i="16"/>
  <c r="X1636" i="16"/>
  <c r="X1654" i="16"/>
  <c r="X1669" i="16"/>
  <c r="X1684" i="16"/>
  <c r="X1733" i="16"/>
  <c r="X1751" i="16"/>
  <c r="Y1751" i="16" s="1"/>
  <c r="Z1751" i="16" s="1"/>
  <c r="AA1751" i="16" s="1"/>
  <c r="X1767" i="16"/>
  <c r="X1782" i="16"/>
  <c r="X1796" i="16"/>
  <c r="X1811" i="16"/>
  <c r="Y1811" i="16" s="1"/>
  <c r="Z1811" i="16" s="1"/>
  <c r="AA1811" i="16" s="1"/>
  <c r="X1824" i="16"/>
  <c r="X1842" i="16"/>
  <c r="X1858" i="16"/>
  <c r="X1873" i="16"/>
  <c r="X1887" i="16"/>
  <c r="Y1887" i="16" s="1"/>
  <c r="Z1887" i="16" s="1"/>
  <c r="AA1887" i="16" s="1"/>
  <c r="X1902" i="16"/>
  <c r="X1915" i="16"/>
  <c r="Z1915" i="16"/>
  <c r="X1933" i="16"/>
  <c r="X1949" i="16"/>
  <c r="X1966" i="16"/>
  <c r="X1981" i="16"/>
  <c r="X2011" i="16"/>
  <c r="X2026" i="16"/>
  <c r="Y2026" i="16" s="1"/>
  <c r="Z2026" i="16" s="1"/>
  <c r="AA2026" i="16" s="1"/>
  <c r="X2044" i="16"/>
  <c r="X2060" i="16"/>
  <c r="X2077" i="16"/>
  <c r="X2092" i="16"/>
  <c r="Z2092" i="16"/>
  <c r="X2107" i="16"/>
  <c r="X2122" i="16"/>
  <c r="Y2122" i="16" s="1"/>
  <c r="Z2122" i="16" s="1"/>
  <c r="AA2122" i="16" s="1"/>
  <c r="X2137" i="16"/>
  <c r="X121" i="16"/>
  <c r="X140" i="16"/>
  <c r="X161" i="16"/>
  <c r="X198" i="16"/>
  <c r="X228" i="16"/>
  <c r="X247" i="16"/>
  <c r="X263" i="16"/>
  <c r="X283" i="16"/>
  <c r="X300" i="16"/>
  <c r="X336" i="16"/>
  <c r="X388" i="16"/>
  <c r="X408" i="16"/>
  <c r="Z408" i="16" s="1"/>
  <c r="AA408" i="16" s="1"/>
  <c r="X429" i="16"/>
  <c r="Z449" i="16"/>
  <c r="AA449" i="16" s="1"/>
  <c r="X470" i="16"/>
  <c r="X489" i="16"/>
  <c r="X506" i="16"/>
  <c r="Z506" i="16"/>
  <c r="X522" i="16"/>
  <c r="X541" i="16"/>
  <c r="X558" i="16"/>
  <c r="Z558" i="16"/>
  <c r="X587" i="16"/>
  <c r="X611" i="16"/>
  <c r="X667" i="16"/>
  <c r="Z667" i="16"/>
  <c r="X686" i="16"/>
  <c r="X719" i="16"/>
  <c r="X739" i="16"/>
  <c r="Y739" i="16" s="1"/>
  <c r="Z739" i="16" s="1"/>
  <c r="AA739" i="16" s="1"/>
  <c r="X755" i="16"/>
  <c r="X793" i="16"/>
  <c r="X813" i="16"/>
  <c r="X829" i="16"/>
  <c r="X849" i="16"/>
  <c r="X865" i="16"/>
  <c r="Z865" i="16"/>
  <c r="X882" i="16"/>
  <c r="X898" i="16"/>
  <c r="X914" i="16"/>
  <c r="X953" i="16"/>
  <c r="X969" i="16"/>
  <c r="Z969" i="16"/>
  <c r="X1013" i="16"/>
  <c r="X1033" i="16"/>
  <c r="Z1033" i="16"/>
  <c r="X1053" i="16"/>
  <c r="Z1053" i="16"/>
  <c r="X1073" i="16"/>
  <c r="Z1073" i="16"/>
  <c r="X1093" i="16"/>
  <c r="Z1093" i="16"/>
  <c r="X1113" i="16"/>
  <c r="Z1113" i="16"/>
  <c r="X1130" i="16"/>
  <c r="X1146" i="16"/>
  <c r="X1270" i="16"/>
  <c r="X1387" i="16"/>
  <c r="X1435" i="16"/>
  <c r="X1466" i="16"/>
  <c r="X1487" i="16"/>
  <c r="X1538" i="16"/>
  <c r="Y1538" i="16" s="1"/>
  <c r="Z1538" i="16" s="1"/>
  <c r="AA1538" i="16" s="1"/>
  <c r="X1585" i="16"/>
  <c r="X1609" i="16"/>
  <c r="X1624" i="16"/>
  <c r="Y1624" i="16" s="1"/>
  <c r="Z1624" i="16" s="1"/>
  <c r="AA1624" i="16" s="1"/>
  <c r="X1637" i="16"/>
  <c r="X1655" i="16"/>
  <c r="Y1655" i="16" s="1"/>
  <c r="Z1655" i="16" s="1"/>
  <c r="AA1655" i="16" s="1"/>
  <c r="X1670" i="16"/>
  <c r="X1685" i="16"/>
  <c r="X1701" i="16"/>
  <c r="X1719" i="16"/>
  <c r="Y1719" i="16" s="1"/>
  <c r="Z1719" i="16" s="1"/>
  <c r="AA1719" i="16" s="1"/>
  <c r="X1734" i="16"/>
  <c r="X1752" i="16"/>
  <c r="X1768" i="16"/>
  <c r="Z1768" i="16"/>
  <c r="X1783" i="16"/>
  <c r="Z1783" i="16"/>
  <c r="X1797" i="16"/>
  <c r="X1812" i="16"/>
  <c r="X1825" i="16"/>
  <c r="X1874" i="16"/>
  <c r="X1888" i="16"/>
  <c r="Y1888" i="16" s="1"/>
  <c r="Z1888" i="16" s="1"/>
  <c r="AA1888" i="16" s="1"/>
  <c r="X1903" i="16"/>
  <c r="Y1903" i="16" s="1"/>
  <c r="Z1903" i="16" s="1"/>
  <c r="AA1903" i="16" s="1"/>
  <c r="X1916" i="16"/>
  <c r="Y1916" i="16" s="1"/>
  <c r="Z1916" i="16" s="1"/>
  <c r="AA1916" i="16" s="1"/>
  <c r="X1934" i="16"/>
  <c r="X1950" i="16"/>
  <c r="X1967" i="16"/>
  <c r="Z1967" i="16"/>
  <c r="X1997" i="16"/>
  <c r="Z1997" i="16"/>
  <c r="X2012" i="16"/>
  <c r="Z2012" i="16"/>
  <c r="X2027" i="16"/>
  <c r="X2046" i="16"/>
  <c r="Y2046" i="16" s="1"/>
  <c r="Z2046" i="16" s="1"/>
  <c r="AA2046" i="16" s="1"/>
  <c r="X2078" i="16"/>
  <c r="Y2078" i="16" s="1"/>
  <c r="Z2078" i="16" s="1"/>
  <c r="AA2078" i="16" s="1"/>
  <c r="X2093" i="16"/>
  <c r="X2123" i="16"/>
  <c r="Z2123" i="16"/>
  <c r="X2138" i="16"/>
  <c r="Y2138" i="16" s="1"/>
  <c r="Z2138" i="16" s="1"/>
  <c r="AA2138" i="16" s="1"/>
  <c r="X141" i="16"/>
  <c r="X229" i="16"/>
  <c r="X264" i="16"/>
  <c r="X301" i="16"/>
  <c r="X374" i="16"/>
  <c r="X389" i="16"/>
  <c r="Z389" i="16"/>
  <c r="X409" i="16"/>
  <c r="Z409" i="16"/>
  <c r="X430" i="16"/>
  <c r="Z430" i="16"/>
  <c r="X450" i="16"/>
  <c r="Z450" i="16"/>
  <c r="X471" i="16"/>
  <c r="Z471" i="16"/>
  <c r="X490" i="16"/>
  <c r="X507" i="16"/>
  <c r="X526" i="16"/>
  <c r="X542" i="16"/>
  <c r="X559" i="16"/>
  <c r="X591" i="16"/>
  <c r="Z591" i="16"/>
  <c r="X615" i="16"/>
  <c r="Z615" i="16"/>
  <c r="X651" i="16"/>
  <c r="X687" i="16"/>
  <c r="X723" i="16"/>
  <c r="X759" i="16"/>
  <c r="X777" i="16"/>
  <c r="Z777" i="16"/>
  <c r="X797" i="16"/>
  <c r="X814" i="16"/>
  <c r="Z814" i="16"/>
  <c r="X850" i="16"/>
  <c r="Z850" i="16"/>
  <c r="X866" i="16"/>
  <c r="X883" i="16"/>
  <c r="Y883" i="16" s="1"/>
  <c r="Z883" i="16" s="1"/>
  <c r="AA883" i="16" s="1"/>
  <c r="X899" i="16"/>
  <c r="X918" i="16"/>
  <c r="X985" i="16"/>
  <c r="X1000" i="16"/>
  <c r="Z1000" i="16" s="1"/>
  <c r="AA1000" i="16" s="1"/>
  <c r="X1014" i="16"/>
  <c r="X1034" i="16"/>
  <c r="Z1034" i="16"/>
  <c r="X1054" i="16"/>
  <c r="Z1054" i="16"/>
  <c r="X1074" i="16"/>
  <c r="Z1074" i="16"/>
  <c r="X1094" i="16"/>
  <c r="Z1094" i="16"/>
  <c r="X1114" i="16"/>
  <c r="Z1114" i="16"/>
  <c r="X1285" i="16"/>
  <c r="Z1285" i="16"/>
  <c r="X1355" i="16"/>
  <c r="X1390" i="16"/>
  <c r="X1416" i="16"/>
  <c r="Y1416" i="16" s="1"/>
  <c r="Z1416" i="16" s="1"/>
  <c r="AA1416" i="16" s="1"/>
  <c r="X1438" i="16"/>
  <c r="X1467" i="16"/>
  <c r="X1546" i="16"/>
  <c r="X1625" i="16"/>
  <c r="X1638" i="16"/>
  <c r="X1657" i="16"/>
  <c r="X1672" i="16"/>
  <c r="Y1672" i="16" s="1"/>
  <c r="Z1672" i="16" s="1"/>
  <c r="AA1672" i="16" s="1"/>
  <c r="X1687" i="16"/>
  <c r="Y1687" i="16" s="1"/>
  <c r="Z1687" i="16" s="1"/>
  <c r="AA1687" i="16" s="1"/>
  <c r="X1702" i="16"/>
  <c r="Z1702" i="16"/>
  <c r="X1754" i="16"/>
  <c r="X1769" i="16"/>
  <c r="X1784" i="16"/>
  <c r="X1813" i="16"/>
  <c r="X1826" i="16"/>
  <c r="X1845" i="16"/>
  <c r="X1860" i="16"/>
  <c r="Z1860" i="16"/>
  <c r="X1889" i="16"/>
  <c r="X1904" i="16"/>
  <c r="X1917" i="16"/>
  <c r="X1935" i="16"/>
  <c r="Y1935" i="16" s="1"/>
  <c r="Z1935" i="16" s="1"/>
  <c r="AA1935" i="16" s="1"/>
  <c r="X1951" i="16"/>
  <c r="Y1951" i="16" s="1"/>
  <c r="Z1951" i="16" s="1"/>
  <c r="AA1951" i="16" s="1"/>
  <c r="X1968" i="16"/>
  <c r="X1983" i="16"/>
  <c r="Z1983" i="16"/>
  <c r="X1998" i="16"/>
  <c r="Y1998" i="16" s="1"/>
  <c r="Z1998" i="16" s="1"/>
  <c r="AA1998" i="16" s="1"/>
  <c r="X2013" i="16"/>
  <c r="Y2013" i="16" s="1"/>
  <c r="Z2013" i="16" s="1"/>
  <c r="AA2013" i="16" s="1"/>
  <c r="X2031" i="16"/>
  <c r="X2047" i="16"/>
  <c r="X2064" i="16"/>
  <c r="Y2064" i="16" s="1"/>
  <c r="Z2064" i="16" s="1"/>
  <c r="AA2064" i="16" s="1"/>
  <c r="X2079" i="16"/>
  <c r="X2094" i="16"/>
  <c r="Y2094" i="16" s="1"/>
  <c r="Z2094" i="16" s="1"/>
  <c r="AA2094" i="16" s="1"/>
  <c r="X2109" i="16"/>
  <c r="X2142" i="16"/>
  <c r="Y2142" i="16" s="1"/>
  <c r="Z2142" i="16" s="1"/>
  <c r="AA2142" i="16" s="1"/>
  <c r="X106" i="16"/>
  <c r="Y106" i="16" s="1"/>
  <c r="Z106" i="16" s="1"/>
  <c r="AA106" i="16" s="1"/>
  <c r="X165" i="16"/>
  <c r="X204" i="16"/>
  <c r="X265" i="16"/>
  <c r="X285" i="16"/>
  <c r="X302" i="16"/>
  <c r="X338" i="16"/>
  <c r="X390" i="16"/>
  <c r="X410" i="16"/>
  <c r="X431" i="16"/>
  <c r="X451" i="16"/>
  <c r="X472" i="16"/>
  <c r="X492" i="16"/>
  <c r="Z492" i="16" s="1"/>
  <c r="AA492" i="16" s="1"/>
  <c r="X508" i="16"/>
  <c r="X527" i="16"/>
  <c r="X592" i="16"/>
  <c r="Z592" i="16"/>
  <c r="X616" i="16"/>
  <c r="Z616" i="16"/>
  <c r="X653" i="16"/>
  <c r="X669" i="16"/>
  <c r="X741" i="16"/>
  <c r="X778" i="16"/>
  <c r="X798" i="16"/>
  <c r="X815" i="16"/>
  <c r="X834" i="16"/>
  <c r="X851" i="16"/>
  <c r="X867" i="16"/>
  <c r="X919" i="16"/>
  <c r="Y919" i="16" s="1"/>
  <c r="Z919" i="16" s="1"/>
  <c r="AA919" i="16" s="1"/>
  <c r="X1017" i="16"/>
  <c r="X1037" i="16"/>
  <c r="X1057" i="16"/>
  <c r="X1077" i="16"/>
  <c r="X1097" i="16"/>
  <c r="X1117" i="16"/>
  <c r="X1133" i="16"/>
  <c r="Z1133" i="16"/>
  <c r="X1165" i="16"/>
  <c r="X1253" i="16"/>
  <c r="X1273" i="16"/>
  <c r="X1391" i="16"/>
  <c r="X1418" i="16"/>
  <c r="X1514" i="16"/>
  <c r="Y1514" i="16" s="1"/>
  <c r="Z1514" i="16" s="1"/>
  <c r="AA1514" i="16" s="1"/>
  <c r="X1592" i="16"/>
  <c r="X1626" i="16"/>
  <c r="X1641" i="16"/>
  <c r="X1658" i="16"/>
  <c r="X1673" i="16"/>
  <c r="X1688" i="16"/>
  <c r="X1703" i="16"/>
  <c r="Y1703" i="16" s="1"/>
  <c r="Z1703" i="16" s="1"/>
  <c r="AA1703" i="16" s="1"/>
  <c r="X1721" i="16"/>
  <c r="X1738" i="16"/>
  <c r="X1772" i="16"/>
  <c r="X1785" i="16"/>
  <c r="X1829" i="16"/>
  <c r="X1846" i="16"/>
  <c r="X1876" i="16"/>
  <c r="Y1876" i="16" s="1"/>
  <c r="Z1876" i="16" s="1"/>
  <c r="AA1876" i="16" s="1"/>
  <c r="X1891" i="16"/>
  <c r="Y1891" i="16" s="1"/>
  <c r="Z1891" i="16" s="1"/>
  <c r="AA1891" i="16" s="1"/>
  <c r="X1905" i="16"/>
  <c r="Z391" i="16"/>
  <c r="AA391" i="16" s="1"/>
  <c r="X107" i="16"/>
  <c r="X128" i="16"/>
  <c r="X146" i="16"/>
  <c r="X167" i="16"/>
  <c r="X205" i="16"/>
  <c r="X234" i="16"/>
  <c r="X250" i="16"/>
  <c r="Y250" i="16" s="1"/>
  <c r="Z250" i="16" s="1"/>
  <c r="AA250" i="16" s="1"/>
  <c r="X339" i="16"/>
  <c r="X376" i="16"/>
  <c r="X411" i="16"/>
  <c r="X432" i="16"/>
  <c r="Z432" i="16" s="1"/>
  <c r="AA432" i="16" s="1"/>
  <c r="X452" i="16"/>
  <c r="X493" i="16"/>
  <c r="Z493" i="16"/>
  <c r="X509" i="16"/>
  <c r="X528" i="16"/>
  <c r="Z528" i="16" s="1"/>
  <c r="AA528" i="16" s="1"/>
  <c r="X545" i="16"/>
  <c r="Z545" i="16"/>
  <c r="X561" i="16"/>
  <c r="X593" i="16"/>
  <c r="X617" i="16"/>
  <c r="X654" i="16"/>
  <c r="Z654" i="16"/>
  <c r="X670" i="16"/>
  <c r="X690" i="16"/>
  <c r="X706" i="16"/>
  <c r="X725" i="16"/>
  <c r="X742" i="16"/>
  <c r="X761" i="16"/>
  <c r="X779" i="16"/>
  <c r="X799" i="16"/>
  <c r="Z799" i="16" s="1"/>
  <c r="AA799" i="16" s="1"/>
  <c r="X835" i="16"/>
  <c r="Y835" i="16" s="1"/>
  <c r="Z835" i="16" s="1"/>
  <c r="AA835" i="16" s="1"/>
  <c r="X852" i="16"/>
  <c r="Y852" i="16" s="1"/>
  <c r="Z852" i="16" s="1"/>
  <c r="AA852" i="16" s="1"/>
  <c r="X885" i="16"/>
  <c r="X957" i="16"/>
  <c r="Z957" i="16"/>
  <c r="X989" i="16"/>
  <c r="X1038" i="16"/>
  <c r="Z1038" i="16"/>
  <c r="X1058" i="16"/>
  <c r="Z1058" i="16"/>
  <c r="X1078" i="16"/>
  <c r="Z1078" i="16"/>
  <c r="X1118" i="16"/>
  <c r="X1134" i="16"/>
  <c r="X1149" i="16"/>
  <c r="X1185" i="16"/>
  <c r="X1205" i="16"/>
  <c r="X1225" i="16"/>
  <c r="X1255" i="16"/>
  <c r="Z1255" i="16" s="1"/>
  <c r="AA1255" i="16" s="1"/>
  <c r="X1274" i="16"/>
  <c r="X1343" i="16"/>
  <c r="X1378" i="16"/>
  <c r="X1400" i="16"/>
  <c r="Y1400" i="16" s="1"/>
  <c r="Z1400" i="16" s="1"/>
  <c r="AA1400" i="16" s="1"/>
  <c r="X1471" i="16"/>
  <c r="X1516" i="16"/>
  <c r="X1642" i="16"/>
  <c r="X1674" i="16"/>
  <c r="Z1674" i="16"/>
  <c r="X1689" i="16"/>
  <c r="X1704" i="16"/>
  <c r="X1722" i="16"/>
  <c r="X1756" i="16"/>
  <c r="Z1756" i="16"/>
  <c r="X1773" i="16"/>
  <c r="X1786" i="16"/>
  <c r="Z1786" i="16"/>
  <c r="X1801" i="16"/>
  <c r="X1830" i="16"/>
  <c r="X1864" i="16"/>
  <c r="Y1864" i="16" s="1"/>
  <c r="Z1864" i="16" s="1"/>
  <c r="AA1864" i="16" s="1"/>
  <c r="X1877" i="16"/>
  <c r="Z1877" i="16"/>
  <c r="X1892" i="16"/>
  <c r="Z1892" i="16"/>
  <c r="X1906" i="16"/>
  <c r="X108" i="16"/>
  <c r="X129" i="16"/>
  <c r="X147" i="16"/>
  <c r="X168" i="16"/>
  <c r="X235" i="16"/>
  <c r="X251" i="16"/>
  <c r="X271" i="16"/>
  <c r="X288" i="16"/>
  <c r="X307" i="16"/>
  <c r="X340" i="16"/>
  <c r="X360" i="16"/>
  <c r="X395" i="16"/>
  <c r="X416" i="16"/>
  <c r="X436" i="16"/>
  <c r="X456" i="16"/>
  <c r="Z456" i="16" s="1"/>
  <c r="AA456" i="16" s="1"/>
  <c r="X477" i="16"/>
  <c r="X494" i="16"/>
  <c r="X513" i="16"/>
  <c r="X529" i="16"/>
  <c r="X546" i="16"/>
  <c r="X573" i="16"/>
  <c r="Z573" i="16"/>
  <c r="X597" i="16"/>
  <c r="Z597" i="16"/>
  <c r="X622" i="16"/>
  <c r="X638" i="16"/>
  <c r="X674" i="16"/>
  <c r="X691" i="16"/>
  <c r="Z691" i="16"/>
  <c r="X707" i="16"/>
  <c r="X727" i="16"/>
  <c r="Y727" i="16" s="1"/>
  <c r="Z727" i="16" s="1"/>
  <c r="AA727" i="16" s="1"/>
  <c r="X743" i="16"/>
  <c r="X763" i="16"/>
  <c r="Y763" i="16" s="1"/>
  <c r="Z763" i="16" s="1"/>
  <c r="AA763" i="16" s="1"/>
  <c r="X801" i="16"/>
  <c r="X817" i="16"/>
  <c r="X837" i="16"/>
  <c r="X853" i="16"/>
  <c r="X886" i="16"/>
  <c r="X905" i="16"/>
  <c r="X922" i="16"/>
  <c r="X941" i="16"/>
  <c r="Z973" i="16"/>
  <c r="AA973" i="16" s="1"/>
  <c r="X1019" i="16"/>
  <c r="Z1019" i="16"/>
  <c r="X1150" i="16"/>
  <c r="X1169" i="16"/>
  <c r="X1206" i="16"/>
  <c r="X1344" i="16"/>
  <c r="X1379" i="16"/>
  <c r="X1401" i="16"/>
  <c r="Y1401" i="16" s="1"/>
  <c r="Z1401" i="16" s="1"/>
  <c r="AA1401" i="16" s="1"/>
  <c r="X1422" i="16"/>
  <c r="X1454" i="16"/>
  <c r="X1474" i="16"/>
  <c r="X1561" i="16"/>
  <c r="X1598" i="16"/>
  <c r="X1613" i="16"/>
  <c r="X1628" i="16"/>
  <c r="X1660" i="16"/>
  <c r="Z1660" i="16"/>
  <c r="X1690" i="16"/>
  <c r="Z1690" i="16"/>
  <c r="X1705" i="16"/>
  <c r="X1725" i="16"/>
  <c r="X1740" i="16"/>
  <c r="X1757" i="16"/>
  <c r="X1774" i="16"/>
  <c r="X1816" i="16"/>
  <c r="Y1816" i="16" s="1"/>
  <c r="Z1816" i="16" s="1"/>
  <c r="AA1816" i="16" s="1"/>
  <c r="X1848" i="16"/>
  <c r="X1865" i="16"/>
  <c r="X1878" i="16"/>
  <c r="X1893" i="16"/>
  <c r="X1907" i="16"/>
  <c r="Z1907" i="16"/>
  <c r="X1922" i="16"/>
  <c r="X1939" i="16"/>
  <c r="Y1939" i="16" s="1"/>
  <c r="Z1939" i="16" s="1"/>
  <c r="AA1939" i="16" s="1"/>
  <c r="X1958" i="16"/>
  <c r="Y1958" i="16" s="1"/>
  <c r="Z1958" i="16" s="1"/>
  <c r="AA1958" i="16" s="1"/>
  <c r="X1973" i="16"/>
  <c r="X1988" i="16"/>
  <c r="X2003" i="16"/>
  <c r="X2016" i="16"/>
  <c r="X2035" i="16"/>
  <c r="X2050" i="16"/>
  <c r="Y2050" i="16" s="1"/>
  <c r="Z2050" i="16" s="1"/>
  <c r="AA2050" i="16" s="1"/>
  <c r="X2069" i="16"/>
  <c r="X2084" i="16"/>
  <c r="Y2084" i="16" s="1"/>
  <c r="Z2084" i="16" s="1"/>
  <c r="AA2084" i="16" s="1"/>
  <c r="X2099" i="16"/>
  <c r="X2114" i="16"/>
  <c r="X2127" i="16"/>
  <c r="X2147" i="16"/>
  <c r="Z2147" i="16"/>
  <c r="X109" i="16"/>
  <c r="X130" i="16"/>
  <c r="Y130" i="16" s="1"/>
  <c r="Z130" i="16" s="1"/>
  <c r="AA130" i="16" s="1"/>
  <c r="X148" i="16"/>
  <c r="X169" i="16"/>
  <c r="X208" i="16"/>
  <c r="Z208" i="16"/>
  <c r="X236" i="16"/>
  <c r="X252" i="16"/>
  <c r="X272" i="16"/>
  <c r="X289" i="16"/>
  <c r="X308" i="16"/>
  <c r="X361" i="16"/>
  <c r="X396" i="16"/>
  <c r="Z396" i="16" s="1"/>
  <c r="AA396" i="16" s="1"/>
  <c r="X417" i="16"/>
  <c r="X437" i="16"/>
  <c r="X457" i="16"/>
  <c r="X478" i="16"/>
  <c r="X495" i="16"/>
  <c r="X531" i="16"/>
  <c r="X547" i="16"/>
  <c r="X574" i="16"/>
  <c r="Z574" i="16"/>
  <c r="X598" i="16"/>
  <c r="Z598" i="16"/>
  <c r="X623" i="16"/>
  <c r="X675" i="16"/>
  <c r="X711" i="16"/>
  <c r="X747" i="16"/>
  <c r="X802" i="16"/>
  <c r="Z802" i="16"/>
  <c r="X821" i="16"/>
  <c r="X838" i="16"/>
  <c r="Z838" i="16"/>
  <c r="X854" i="16"/>
  <c r="X870" i="16"/>
  <c r="X890" i="16"/>
  <c r="X906" i="16"/>
  <c r="X923" i="16"/>
  <c r="Z923" i="16"/>
  <c r="X1022" i="16"/>
  <c r="X1042" i="16"/>
  <c r="X1062" i="16"/>
  <c r="X1082" i="16"/>
  <c r="X1121" i="16"/>
  <c r="X1189" i="16"/>
  <c r="X1209" i="16"/>
  <c r="X1229" i="16"/>
  <c r="X1363" i="16"/>
  <c r="X1402" i="16"/>
  <c r="X1424" i="16"/>
  <c r="Y1424" i="16" s="1"/>
  <c r="Z1424" i="16" s="1"/>
  <c r="AA1424" i="16" s="1"/>
  <c r="X1475" i="16"/>
  <c r="X1562" i="16"/>
  <c r="Y1562" i="16" s="1"/>
  <c r="Z1562" i="16" s="1"/>
  <c r="AA1562" i="16" s="1"/>
  <c r="X1599" i="16"/>
  <c r="X1614" i="16"/>
  <c r="X1629" i="16"/>
  <c r="X1645" i="16"/>
  <c r="X1661" i="16"/>
  <c r="X1676" i="16"/>
  <c r="Z1676" i="16"/>
  <c r="X1709" i="16"/>
  <c r="X1726" i="16"/>
  <c r="X1742" i="16"/>
  <c r="X1758" i="16"/>
  <c r="X1775" i="16"/>
  <c r="Y1775" i="16" s="1"/>
  <c r="Z1775" i="16" s="1"/>
  <c r="AA1775" i="16" s="1"/>
  <c r="X1790" i="16"/>
  <c r="X1803" i="16"/>
  <c r="Y1803" i="16" s="1"/>
  <c r="Z1803" i="16" s="1"/>
  <c r="AA1803" i="16" s="1"/>
  <c r="X1818" i="16"/>
  <c r="X1833" i="16"/>
  <c r="X1849" i="16"/>
  <c r="Y1849" i="16" s="1"/>
  <c r="Z1849" i="16" s="1"/>
  <c r="AA1849" i="16" s="1"/>
  <c r="X1866" i="16"/>
  <c r="X1879" i="16"/>
  <c r="Z1879" i="16"/>
  <c r="X1894" i="16"/>
  <c r="X131" i="16"/>
  <c r="X221" i="16"/>
  <c r="X238" i="16"/>
  <c r="Y238" i="16" s="1"/>
  <c r="Z238" i="16" s="1"/>
  <c r="AA238" i="16" s="1"/>
  <c r="X253" i="16"/>
  <c r="X273" i="16"/>
  <c r="X309" i="16"/>
  <c r="X342" i="16"/>
  <c r="X362" i="16"/>
  <c r="X398" i="16"/>
  <c r="X419" i="16"/>
  <c r="X439" i="16"/>
  <c r="X459" i="16"/>
  <c r="X480" i="16"/>
  <c r="Z480" i="16" s="1"/>
  <c r="AA480" i="16" s="1"/>
  <c r="X496" i="16"/>
  <c r="X515" i="16"/>
  <c r="X599" i="16"/>
  <c r="X624" i="16"/>
  <c r="X641" i="16"/>
  <c r="X657" i="16"/>
  <c r="X693" i="16"/>
  <c r="X729" i="16"/>
  <c r="X765" i="16"/>
  <c r="X786" i="16"/>
  <c r="X803" i="16"/>
  <c r="X822" i="16"/>
  <c r="X839" i="16"/>
  <c r="X855" i="16"/>
  <c r="X871" i="16"/>
  <c r="Y871" i="16" s="1"/>
  <c r="Z871" i="16" s="1"/>
  <c r="AA871" i="16" s="1"/>
  <c r="X977" i="16"/>
  <c r="X993" i="16"/>
  <c r="X1043" i="16"/>
  <c r="Z1043" i="16"/>
  <c r="X1063" i="16"/>
  <c r="Z1063" i="16"/>
  <c r="X1122" i="16"/>
  <c r="Z1122" i="16"/>
  <c r="X1172" i="16"/>
  <c r="Y1172" i="16" s="1"/>
  <c r="Z1172" i="16" s="1"/>
  <c r="AA1172" i="16" s="1"/>
  <c r="X1277" i="16"/>
  <c r="X1364" i="16"/>
  <c r="X1403" i="16"/>
  <c r="X1426" i="16"/>
  <c r="X1616" i="16"/>
  <c r="X1631" i="16"/>
  <c r="Y1631" i="16" s="1"/>
  <c r="Z1631" i="16" s="1"/>
  <c r="AA1631" i="16" s="1"/>
  <c r="X1646" i="16"/>
  <c r="Z1646" i="16"/>
  <c r="X1664" i="16"/>
  <c r="X1677" i="16"/>
  <c r="X1692" i="16"/>
  <c r="X1710" i="16"/>
  <c r="X1727" i="16"/>
  <c r="Y1727" i="16" s="1"/>
  <c r="Z1727" i="16" s="1"/>
  <c r="AA1727" i="16" s="1"/>
  <c r="X1743" i="16"/>
  <c r="Z1743" i="16"/>
  <c r="X1761" i="16"/>
  <c r="X1776" i="16"/>
  <c r="X1791" i="16"/>
  <c r="Y1791" i="16" s="1"/>
  <c r="Z1791" i="16" s="1"/>
  <c r="AA1791" i="16" s="1"/>
  <c r="X1804" i="16"/>
  <c r="Y1804" i="16" s="1"/>
  <c r="Z1804" i="16" s="1"/>
  <c r="AA1804" i="16" s="1"/>
  <c r="X1819" i="16"/>
  <c r="Y1819" i="16" s="1"/>
  <c r="Z1819" i="16" s="1"/>
  <c r="AA1819" i="16" s="1"/>
  <c r="X1834" i="16"/>
  <c r="X1852" i="16"/>
  <c r="Y1852" i="16" s="1"/>
  <c r="Z1852" i="16" s="1"/>
  <c r="AA1852" i="16" s="1"/>
  <c r="X1867" i="16"/>
  <c r="Y1867" i="16" s="1"/>
  <c r="Z1867" i="16" s="1"/>
  <c r="AA1867" i="16" s="1"/>
  <c r="X1880" i="16"/>
  <c r="Y1880" i="16" s="1"/>
  <c r="Z1880" i="16" s="1"/>
  <c r="AA1880" i="16" s="1"/>
  <c r="X1895" i="16"/>
  <c r="Y1895" i="16" s="1"/>
  <c r="Z1895" i="16" s="1"/>
  <c r="AA1895" i="16" s="1"/>
  <c r="X1910" i="16"/>
  <c r="Y1910" i="16" s="1"/>
  <c r="Z1910" i="16" s="1"/>
  <c r="AA1910" i="16" s="1"/>
  <c r="X1925" i="16"/>
  <c r="X1941" i="16"/>
  <c r="Z1941" i="16"/>
  <c r="X1960" i="16"/>
  <c r="Y1960" i="16" s="1"/>
  <c r="Z1960" i="16" s="1"/>
  <c r="AA1960" i="16" s="1"/>
  <c r="X1975" i="16"/>
  <c r="X1990" i="16"/>
  <c r="Y1990" i="16" s="1"/>
  <c r="Z1990" i="16" s="1"/>
  <c r="AA1990" i="16" s="1"/>
  <c r="X2005" i="16"/>
  <c r="Y2005" i="16" s="1"/>
  <c r="Z2005" i="16" s="1"/>
  <c r="AA2005" i="16" s="1"/>
  <c r="X2020" i="16"/>
  <c r="Y2020" i="16" s="1"/>
  <c r="Z2020" i="16" s="1"/>
  <c r="AA2020" i="16" s="1"/>
  <c r="X2037" i="16"/>
  <c r="Z2037" i="16"/>
  <c r="X2054" i="16"/>
  <c r="Y2054" i="16" s="1"/>
  <c r="Z2054" i="16" s="1"/>
  <c r="AA2054" i="16" s="1"/>
  <c r="X2071" i="16"/>
  <c r="X2086" i="16"/>
  <c r="Y2086" i="16" s="1"/>
  <c r="Z2086" i="16" s="1"/>
  <c r="AA2086" i="16" s="1"/>
  <c r="X2101" i="16"/>
  <c r="X2116" i="16"/>
  <c r="Y2116" i="16" s="1"/>
  <c r="Z2116" i="16" s="1"/>
  <c r="AA2116" i="16" s="1"/>
  <c r="X2131" i="16"/>
  <c r="X2269" i="16"/>
  <c r="Z2269" i="16"/>
  <c r="Z347" i="16"/>
  <c r="AA347" i="16" s="1"/>
  <c r="X134" i="16"/>
  <c r="X155" i="16"/>
  <c r="X171" i="16"/>
  <c r="X222" i="16"/>
  <c r="X239" i="16"/>
  <c r="X275" i="16"/>
  <c r="X294" i="16"/>
  <c r="X311" i="16"/>
  <c r="X343" i="16"/>
  <c r="X363" i="16"/>
  <c r="X399" i="16"/>
  <c r="Z399" i="16"/>
  <c r="X420" i="16"/>
  <c r="Z420" i="16"/>
  <c r="X440" i="16"/>
  <c r="Z440" i="16"/>
  <c r="X460" i="16"/>
  <c r="Z460" i="16"/>
  <c r="X481" i="16"/>
  <c r="Z481" i="16"/>
  <c r="X500" i="16"/>
  <c r="X516" i="16"/>
  <c r="Z516" i="16" s="1"/>
  <c r="AA516" i="16" s="1"/>
  <c r="X533" i="16"/>
  <c r="X579" i="16"/>
  <c r="Z579" i="16"/>
  <c r="X603" i="16"/>
  <c r="Z603" i="16"/>
  <c r="X626" i="16"/>
  <c r="X642" i="16"/>
  <c r="X658" i="16"/>
  <c r="X678" i="16"/>
  <c r="X694" i="16"/>
  <c r="X713" i="16"/>
  <c r="X730" i="16"/>
  <c r="X749" i="16"/>
  <c r="X766" i="16"/>
  <c r="X823" i="16"/>
  <c r="Y823" i="16" s="1"/>
  <c r="Z823" i="16" s="1"/>
  <c r="AA823" i="16" s="1"/>
  <c r="X909" i="16"/>
  <c r="Z909" i="16"/>
  <c r="X925" i="16"/>
  <c r="X945" i="16"/>
  <c r="X1044" i="16"/>
  <c r="Z1044" i="16"/>
  <c r="X1157" i="16"/>
  <c r="X1173" i="16"/>
  <c r="X1233" i="16"/>
  <c r="X1261" i="16"/>
  <c r="X1278" i="16"/>
  <c r="X1347" i="16"/>
  <c r="X1365" i="16"/>
  <c r="Y1365" i="16" s="1"/>
  <c r="Z1365" i="16" s="1"/>
  <c r="AA1365" i="16" s="1"/>
  <c r="X1382" i="16"/>
  <c r="X1427" i="16"/>
  <c r="X1458" i="16"/>
  <c r="X1478" i="16"/>
  <c r="X1532" i="16"/>
  <c r="Y1532" i="16" s="1"/>
  <c r="Z1532" i="16" s="1"/>
  <c r="AA1532" i="16" s="1"/>
  <c r="X1576" i="16"/>
  <c r="X1617" i="16"/>
  <c r="X1632" i="16"/>
  <c r="X1647" i="16"/>
  <c r="Y1647" i="16" s="1"/>
  <c r="Z1647" i="16" s="1"/>
  <c r="AA1647" i="16" s="1"/>
  <c r="X1665" i="16"/>
  <c r="X1680" i="16"/>
  <c r="X1693" i="16"/>
  <c r="X1711" i="16"/>
  <c r="Y1711" i="16" s="1"/>
  <c r="Z1711" i="16" s="1"/>
  <c r="AA1711" i="16" s="1"/>
  <c r="X1728" i="16"/>
  <c r="X1744" i="16"/>
  <c r="Y1744" i="16" s="1"/>
  <c r="Z1744" i="16" s="1"/>
  <c r="AA1744" i="16" s="1"/>
  <c r="X1762" i="16"/>
  <c r="X1777" i="16"/>
  <c r="X1792" i="16"/>
  <c r="Y1792" i="16" s="1"/>
  <c r="Z1792" i="16" s="1"/>
  <c r="AA1792" i="16" s="1"/>
  <c r="X1805" i="16"/>
  <c r="Z1805" i="16"/>
  <c r="X1820" i="16"/>
  <c r="X1868" i="16"/>
  <c r="X1896" i="16"/>
  <c r="Z1896" i="16"/>
  <c r="Z375" i="16"/>
  <c r="AA375" i="16" s="1"/>
  <c r="X116" i="16"/>
  <c r="X136" i="16"/>
  <c r="X157" i="16"/>
  <c r="X223" i="16"/>
  <c r="X240" i="16"/>
  <c r="X258" i="16"/>
  <c r="X276" i="16"/>
  <c r="X295" i="16"/>
  <c r="X312" i="16"/>
  <c r="X344" i="16"/>
  <c r="X400" i="16"/>
  <c r="X421" i="16"/>
  <c r="X441" i="16"/>
  <c r="X461" i="16"/>
  <c r="X482" i="16"/>
  <c r="X501" i="16"/>
  <c r="X518" i="16"/>
  <c r="Z534" i="16"/>
  <c r="AA534" i="16" s="1"/>
  <c r="X553" i="16"/>
  <c r="X580" i="16"/>
  <c r="Z580" i="16"/>
  <c r="X604" i="16"/>
  <c r="Z604" i="16"/>
  <c r="X627" i="16"/>
  <c r="X643" i="16"/>
  <c r="Z643" i="16"/>
  <c r="X662" i="16"/>
  <c r="X679" i="16"/>
  <c r="Z679" i="16"/>
  <c r="X695" i="16"/>
  <c r="X715" i="16"/>
  <c r="Z715" i="16" s="1"/>
  <c r="AA715" i="16" s="1"/>
  <c r="X731" i="16"/>
  <c r="X767" i="16"/>
  <c r="X789" i="16"/>
  <c r="Z789" i="16"/>
  <c r="X805" i="16"/>
  <c r="X825" i="16"/>
  <c r="X841" i="16"/>
  <c r="X894" i="16"/>
  <c r="X910" i="16"/>
  <c r="X926" i="16"/>
  <c r="X946" i="16"/>
  <c r="Z946" i="16"/>
  <c r="X964" i="16"/>
  <c r="Z964" i="16" s="1"/>
  <c r="AA964" i="16" s="1"/>
  <c r="X1009" i="16"/>
  <c r="X1141" i="16"/>
  <c r="X1158" i="16"/>
  <c r="X1176" i="16"/>
  <c r="Z1176" i="16" s="1"/>
  <c r="AA1176" i="16" s="1"/>
  <c r="X1194" i="16"/>
  <c r="X1213" i="16"/>
  <c r="X1280" i="16"/>
  <c r="X1383" i="16"/>
  <c r="X1407" i="16"/>
  <c r="X1430" i="16"/>
  <c r="X1459" i="16"/>
  <c r="Y1459" i="16" s="1"/>
  <c r="Z1459" i="16" s="1"/>
  <c r="AA1459" i="16" s="1"/>
  <c r="X1480" i="16"/>
  <c r="Y1480" i="16" s="1"/>
  <c r="Z1480" i="16" s="1"/>
  <c r="AA1480" i="16" s="1"/>
  <c r="X1533" i="16"/>
  <c r="X1577" i="16"/>
  <c r="X1603" i="16"/>
  <c r="X1618" i="16"/>
  <c r="Z1618" i="16"/>
  <c r="X1633" i="16"/>
  <c r="X1648" i="16"/>
  <c r="Y1648" i="16" s="1"/>
  <c r="Z1648" i="16" s="1"/>
  <c r="AA1648" i="16" s="1"/>
  <c r="X1666" i="16"/>
  <c r="X1681" i="16"/>
  <c r="X1694" i="16"/>
  <c r="X1714" i="16"/>
  <c r="X1730" i="16"/>
  <c r="X1745" i="16"/>
  <c r="X1778" i="16"/>
  <c r="X1793" i="16"/>
  <c r="X1806" i="16"/>
  <c r="X1821" i="16"/>
  <c r="X1836" i="16"/>
  <c r="X1854" i="16"/>
  <c r="X1869" i="16"/>
  <c r="X1884" i="16"/>
  <c r="Y1884" i="16" s="1"/>
  <c r="Z1884" i="16" s="1"/>
  <c r="AA1884" i="16" s="1"/>
  <c r="X1897" i="16"/>
  <c r="Z473" i="16"/>
  <c r="AA473" i="16" s="1"/>
  <c r="X118" i="16"/>
  <c r="Y118" i="16" s="1"/>
  <c r="Z118" i="16" s="1"/>
  <c r="AA118" i="16" s="1"/>
  <c r="X137" i="16"/>
  <c r="X177" i="16"/>
  <c r="Z177" i="16"/>
  <c r="X224" i="16"/>
  <c r="X241" i="16"/>
  <c r="X259" i="16"/>
  <c r="X277" i="16"/>
  <c r="X296" i="16"/>
  <c r="X367" i="16"/>
  <c r="X401" i="16"/>
  <c r="X422" i="16"/>
  <c r="Z442" i="16"/>
  <c r="AA442" i="16" s="1"/>
  <c r="X462" i="16"/>
  <c r="X483" i="16"/>
  <c r="X502" i="16"/>
  <c r="X519" i="16"/>
  <c r="Z519" i="16"/>
  <c r="X554" i="16"/>
  <c r="X581" i="16"/>
  <c r="X605" i="16"/>
  <c r="X628" i="16"/>
  <c r="Z628" i="16"/>
  <c r="X663" i="16"/>
  <c r="X699" i="16"/>
  <c r="X735" i="16"/>
  <c r="X790" i="16"/>
  <c r="X809" i="16"/>
  <c r="X826" i="16"/>
  <c r="Z826" i="16"/>
  <c r="X861" i="16"/>
  <c r="X895" i="16"/>
  <c r="Z895" i="16"/>
  <c r="X911" i="16"/>
  <c r="X930" i="16"/>
  <c r="X965" i="16"/>
  <c r="X981" i="16"/>
  <c r="X1010" i="16"/>
  <c r="X1088" i="16"/>
  <c r="Z1088" i="16"/>
  <c r="X1108" i="16"/>
  <c r="Z1108" i="16"/>
  <c r="X1125" i="16"/>
  <c r="X1177" i="16"/>
  <c r="X1196" i="16"/>
  <c r="Y1196" i="16" s="1"/>
  <c r="Z1196" i="16" s="1"/>
  <c r="AA1196" i="16" s="1"/>
  <c r="X1215" i="16"/>
  <c r="Y1215" i="16" s="1"/>
  <c r="Z1215" i="16" s="1"/>
  <c r="AA1215" i="16" s="1"/>
  <c r="X1265" i="16"/>
  <c r="X1281" i="16"/>
  <c r="X1351" i="16"/>
  <c r="X1367" i="16"/>
  <c r="X1409" i="16"/>
  <c r="Y1409" i="16" s="1"/>
  <c r="Z1409" i="16" s="1"/>
  <c r="AA1409" i="16" s="1"/>
  <c r="X1431" i="16"/>
  <c r="X1482" i="16"/>
  <c r="X1581" i="16"/>
  <c r="X1604" i="16"/>
  <c r="X1634" i="16"/>
  <c r="X1649" i="16"/>
  <c r="X1682" i="16"/>
  <c r="X1697" i="16"/>
  <c r="X1765" i="16"/>
  <c r="X1794" i="16"/>
  <c r="X1822" i="16"/>
  <c r="X1837" i="16"/>
  <c r="X1856" i="16"/>
  <c r="X1870" i="16"/>
  <c r="X1885" i="16"/>
  <c r="X1898" i="16"/>
  <c r="X1913" i="16"/>
  <c r="X1928" i="16"/>
  <c r="Z1928" i="16"/>
  <c r="X1946" i="16"/>
  <c r="X1963" i="16"/>
  <c r="Y1963" i="16" s="1"/>
  <c r="Z1963" i="16" s="1"/>
  <c r="AA1963" i="16" s="1"/>
  <c r="X1978" i="16"/>
  <c r="Y1978" i="16" s="1"/>
  <c r="Z1978" i="16" s="1"/>
  <c r="AA1978" i="16" s="1"/>
  <c r="X1993" i="16"/>
  <c r="Y1993" i="16" s="1"/>
  <c r="Z1993" i="16" s="1"/>
  <c r="AA1993" i="16" s="1"/>
  <c r="X2042" i="16"/>
  <c r="Y2042" i="16" s="1"/>
  <c r="Z2042" i="16" s="1"/>
  <c r="AA2042" i="16" s="1"/>
  <c r="X2058" i="16"/>
  <c r="Y2058" i="16" s="1"/>
  <c r="Z2058" i="16" s="1"/>
  <c r="AA2058" i="16" s="1"/>
  <c r="X2075" i="16"/>
  <c r="X2090" i="16"/>
  <c r="X2104" i="16"/>
  <c r="Y2104" i="16" s="1"/>
  <c r="Z2104" i="16" s="1"/>
  <c r="AA2104" i="16" s="1"/>
  <c r="X2119" i="16"/>
  <c r="Z514" i="16"/>
  <c r="AA514" i="16" s="1"/>
  <c r="X1937" i="16"/>
  <c r="X1952" i="16"/>
  <c r="Z1952" i="16"/>
  <c r="X1969" i="16"/>
  <c r="Z1969" i="16"/>
  <c r="X1999" i="16"/>
  <c r="X2014" i="16"/>
  <c r="Y2014" i="16" s="1"/>
  <c r="Z2014" i="16" s="1"/>
  <c r="AA2014" i="16" s="1"/>
  <c r="X2032" i="16"/>
  <c r="Y2032" i="16" s="1"/>
  <c r="Z2032" i="16" s="1"/>
  <c r="AA2032" i="16" s="1"/>
  <c r="X2048" i="16"/>
  <c r="Z2048" i="16"/>
  <c r="X2067" i="16"/>
  <c r="X2082" i="16"/>
  <c r="X2095" i="16"/>
  <c r="Z2095" i="16"/>
  <c r="X2110" i="16"/>
  <c r="Y2110" i="16" s="1"/>
  <c r="Z2110" i="16" s="1"/>
  <c r="AA2110" i="16" s="1"/>
  <c r="X2125" i="16"/>
  <c r="X2143" i="16"/>
  <c r="X1921" i="16"/>
  <c r="X1938" i="16"/>
  <c r="Y1938" i="16" s="1"/>
  <c r="Z1938" i="16" s="1"/>
  <c r="AA1938" i="16" s="1"/>
  <c r="X1955" i="16"/>
  <c r="Y1955" i="16" s="1"/>
  <c r="Z1955" i="16" s="1"/>
  <c r="AA1955" i="16" s="1"/>
  <c r="X1970" i="16"/>
  <c r="X1985" i="16"/>
  <c r="Y1985" i="16" s="1"/>
  <c r="Z1985" i="16" s="1"/>
  <c r="AA1985" i="16" s="1"/>
  <c r="X2000" i="16"/>
  <c r="Y2000" i="16" s="1"/>
  <c r="Z2000" i="16" s="1"/>
  <c r="AA2000" i="16" s="1"/>
  <c r="X2015" i="16"/>
  <c r="X2033" i="16"/>
  <c r="Y2033" i="16" s="1"/>
  <c r="Z2033" i="16" s="1"/>
  <c r="AA2033" i="16" s="1"/>
  <c r="X2049" i="16"/>
  <c r="X2068" i="16"/>
  <c r="Y2068" i="16" s="1"/>
  <c r="Z2068" i="16" s="1"/>
  <c r="AA2068" i="16" s="1"/>
  <c r="X2083" i="16"/>
  <c r="X2096" i="16"/>
  <c r="Y2096" i="16" s="1"/>
  <c r="Z2096" i="16" s="1"/>
  <c r="AA2096" i="16" s="1"/>
  <c r="X2111" i="16"/>
  <c r="X2126" i="16"/>
  <c r="Y2126" i="16" s="1"/>
  <c r="Z2126" i="16" s="1"/>
  <c r="AA2126" i="16" s="1"/>
  <c r="X1908" i="16"/>
  <c r="Y1908" i="16" s="1"/>
  <c r="Z1908" i="16" s="1"/>
  <c r="AA1908" i="16" s="1"/>
  <c r="X1923" i="16"/>
  <c r="Y1923" i="16" s="1"/>
  <c r="Z1923" i="16" s="1"/>
  <c r="AA1923" i="16" s="1"/>
  <c r="X1940" i="16"/>
  <c r="X1959" i="16"/>
  <c r="Y1959" i="16" s="1"/>
  <c r="Z1959" i="16" s="1"/>
  <c r="AA1959" i="16" s="1"/>
  <c r="X1974" i="16"/>
  <c r="X1989" i="16"/>
  <c r="Y1989" i="16" s="1"/>
  <c r="Z1989" i="16" s="1"/>
  <c r="AA1989" i="16" s="1"/>
  <c r="X2004" i="16"/>
  <c r="Y2004" i="16" s="1"/>
  <c r="Z2004" i="16" s="1"/>
  <c r="AA2004" i="16" s="1"/>
  <c r="X2019" i="16"/>
  <c r="X2053" i="16"/>
  <c r="X2070" i="16"/>
  <c r="Y2070" i="16" s="1"/>
  <c r="Z2070" i="16" s="1"/>
  <c r="AA2070" i="16" s="1"/>
  <c r="X2085" i="16"/>
  <c r="X2100" i="16"/>
  <c r="Y2100" i="16" s="1"/>
  <c r="Z2100" i="16" s="1"/>
  <c r="AA2100" i="16" s="1"/>
  <c r="X2115" i="16"/>
  <c r="X2211" i="16"/>
  <c r="Z2211" i="16"/>
  <c r="X1911" i="16"/>
  <c r="X1926" i="16"/>
  <c r="X1944" i="16"/>
  <c r="X1961" i="16"/>
  <c r="X1976" i="16"/>
  <c r="Y1976" i="16" s="1"/>
  <c r="Z1976" i="16" s="1"/>
  <c r="AA1976" i="16" s="1"/>
  <c r="X1991" i="16"/>
  <c r="X2006" i="16"/>
  <c r="Y2006" i="16" s="1"/>
  <c r="Z2006" i="16" s="1"/>
  <c r="AA2006" i="16" s="1"/>
  <c r="X2021" i="16"/>
  <c r="Y2021" i="16" s="1"/>
  <c r="Z2021" i="16" s="1"/>
  <c r="AA2021" i="16" s="1"/>
  <c r="X2038" i="16"/>
  <c r="Y2038" i="16" s="1"/>
  <c r="Z2038" i="16" s="1"/>
  <c r="AA2038" i="16" s="1"/>
  <c r="X2055" i="16"/>
  <c r="X2072" i="16"/>
  <c r="Y2072" i="16" s="1"/>
  <c r="Z2072" i="16" s="1"/>
  <c r="AA2072" i="16" s="1"/>
  <c r="X2087" i="16"/>
  <c r="X2102" i="16"/>
  <c r="Y2102" i="16" s="1"/>
  <c r="Z2102" i="16" s="1"/>
  <c r="AA2102" i="16" s="1"/>
  <c r="X2117" i="16"/>
  <c r="X2396" i="16"/>
  <c r="X1912" i="16"/>
  <c r="Y1912" i="16" s="1"/>
  <c r="Z1912" i="16" s="1"/>
  <c r="AA1912" i="16" s="1"/>
  <c r="X1927" i="16"/>
  <c r="Y1927" i="16" s="1"/>
  <c r="Z1927" i="16" s="1"/>
  <c r="AA1927" i="16" s="1"/>
  <c r="X1945" i="16"/>
  <c r="X1977" i="16"/>
  <c r="Y1977" i="16" s="1"/>
  <c r="Z1977" i="16" s="1"/>
  <c r="AA1977" i="16" s="1"/>
  <c r="X1992" i="16"/>
  <c r="Y1992" i="16" s="1"/>
  <c r="Z1992" i="16" s="1"/>
  <c r="AA1992" i="16" s="1"/>
  <c r="X2007" i="16"/>
  <c r="X2023" i="16"/>
  <c r="X2039" i="16"/>
  <c r="X2057" i="16"/>
  <c r="Y2057" i="16" s="1"/>
  <c r="Z2057" i="16" s="1"/>
  <c r="AA2057" i="16" s="1"/>
  <c r="X2074" i="16"/>
  <c r="Z2074" i="16"/>
  <c r="X2088" i="16"/>
  <c r="Y2088" i="16" s="1"/>
  <c r="Z2088" i="16" s="1"/>
  <c r="AA2088" i="16" s="1"/>
  <c r="X2103" i="16"/>
  <c r="X2118" i="16"/>
  <c r="Y2118" i="16" s="1"/>
  <c r="Z2118" i="16" s="1"/>
  <c r="AA2118" i="16" s="1"/>
  <c r="X2134" i="16"/>
  <c r="Y2134" i="16" s="1"/>
  <c r="Z2134" i="16" s="1"/>
  <c r="AA2134" i="16" s="1"/>
  <c r="X2405" i="16"/>
  <c r="X2135" i="16"/>
  <c r="X2454" i="16"/>
  <c r="X1914" i="16"/>
  <c r="Z1914" i="16"/>
  <c r="X1929" i="16"/>
  <c r="X1948" i="16"/>
  <c r="Y1948" i="16" s="1"/>
  <c r="Z1948" i="16" s="1"/>
  <c r="AA1948" i="16" s="1"/>
  <c r="X1964" i="16"/>
  <c r="X1979" i="16"/>
  <c r="X1995" i="16"/>
  <c r="X2025" i="16"/>
  <c r="Y2025" i="16" s="1"/>
  <c r="Z2025" i="16" s="1"/>
  <c r="AA2025" i="16" s="1"/>
  <c r="X2043" i="16"/>
  <c r="X2059" i="16"/>
  <c r="X2076" i="16"/>
  <c r="Z2076" i="16"/>
  <c r="X2091" i="16"/>
  <c r="X2106" i="16"/>
  <c r="X2121" i="16"/>
  <c r="Y2121" i="16" s="1"/>
  <c r="Z2121" i="16" s="1"/>
  <c r="AA2121" i="16" s="1"/>
  <c r="X2136" i="16"/>
  <c r="Y2136" i="16" s="1"/>
  <c r="Z2136" i="16" s="1"/>
  <c r="AA2136" i="16" s="1"/>
  <c r="X2468" i="16"/>
  <c r="G1208" i="16"/>
  <c r="G1259" i="16"/>
  <c r="G1264" i="16"/>
  <c r="K1485" i="16"/>
  <c r="K1484" i="16" s="1"/>
  <c r="K1259" i="16"/>
  <c r="X2036" i="16"/>
  <c r="X1432" i="16"/>
  <c r="X2024" i="16"/>
  <c r="X1883" i="16"/>
  <c r="X2132" i="16"/>
  <c r="X2010" i="16"/>
  <c r="X2008" i="16"/>
  <c r="X1547" i="16"/>
  <c r="X2130" i="16"/>
  <c r="X1996" i="16"/>
  <c r="X2124" i="16"/>
  <c r="X1918" i="16"/>
  <c r="W143" i="16"/>
  <c r="X144" i="16"/>
  <c r="X233" i="16"/>
  <c r="X970" i="16"/>
  <c r="X270" i="16"/>
  <c r="X350" i="16"/>
  <c r="X544" i="16"/>
  <c r="X560" i="16"/>
  <c r="X636" i="16"/>
  <c r="X688" i="16"/>
  <c r="X705" i="16"/>
  <c r="X724" i="16"/>
  <c r="X760" i="16"/>
  <c r="X884" i="16"/>
  <c r="X936" i="16"/>
  <c r="X956" i="16"/>
  <c r="X971" i="16"/>
  <c r="X986" i="16"/>
  <c r="X1003" i="16"/>
  <c r="X1148" i="16"/>
  <c r="X1184" i="16"/>
  <c r="X1204" i="16"/>
  <c r="X1224" i="16"/>
  <c r="X1342" i="16"/>
  <c r="X1357" i="16"/>
  <c r="X1377" i="16"/>
  <c r="X1441" i="16"/>
  <c r="X1468" i="16"/>
  <c r="X1611" i="16"/>
  <c r="X1755" i="16"/>
  <c r="X1800" i="16"/>
  <c r="X1863" i="16"/>
  <c r="X2108" i="16"/>
  <c r="W125" i="16"/>
  <c r="X126" i="16"/>
  <c r="X337" i="16"/>
  <c r="X632" i="16"/>
  <c r="X668" i="16"/>
  <c r="X704" i="16"/>
  <c r="X740" i="16"/>
  <c r="X935" i="16"/>
  <c r="X954" i="16"/>
  <c r="Y954" i="16" s="1"/>
  <c r="Z954" i="16" s="1"/>
  <c r="AA954" i="16" s="1"/>
  <c r="X1132" i="16"/>
  <c r="X1147" i="16"/>
  <c r="X1164" i="16"/>
  <c r="X1183" i="16"/>
  <c r="X1203" i="16"/>
  <c r="X1223" i="16"/>
  <c r="W1249" i="16"/>
  <c r="X1250" i="16"/>
  <c r="X1271" i="16"/>
  <c r="X1376" i="16"/>
  <c r="X1513" i="16"/>
  <c r="X1610" i="16"/>
  <c r="X2061" i="16"/>
  <c r="X1982" i="16"/>
  <c r="X1875" i="16"/>
  <c r="W206" i="16"/>
  <c r="X207" i="16"/>
  <c r="X287" i="16"/>
  <c r="X306" i="16"/>
  <c r="W356" i="16"/>
  <c r="X357" i="16"/>
  <c r="X637" i="16"/>
  <c r="X816" i="16"/>
  <c r="X868" i="16"/>
  <c r="X904" i="16"/>
  <c r="X920" i="16"/>
  <c r="X972" i="16"/>
  <c r="X1004" i="16"/>
  <c r="X1018" i="16"/>
  <c r="X1098" i="16"/>
  <c r="X1168" i="16"/>
  <c r="X1358" i="16"/>
  <c r="X1421" i="16"/>
  <c r="X1444" i="16"/>
  <c r="X1560" i="16"/>
  <c r="X1597" i="16"/>
  <c r="X1612" i="16"/>
  <c r="X1627" i="16"/>
  <c r="X1659" i="16"/>
  <c r="X1739" i="16"/>
  <c r="X1815" i="16"/>
  <c r="X1847" i="16"/>
  <c r="X1517" i="16"/>
  <c r="X1675" i="16"/>
  <c r="X154" i="16"/>
  <c r="X170" i="16"/>
  <c r="X341" i="16"/>
  <c r="X640" i="16"/>
  <c r="X656" i="16"/>
  <c r="X692" i="16"/>
  <c r="X728" i="16"/>
  <c r="X764" i="16"/>
  <c r="X785" i="16"/>
  <c r="X942" i="16"/>
  <c r="X959" i="16"/>
  <c r="X974" i="16"/>
  <c r="X991" i="16"/>
  <c r="X1102" i="16"/>
  <c r="X1136" i="16"/>
  <c r="X1155" i="16"/>
  <c r="X1171" i="16"/>
  <c r="X1276" i="16"/>
  <c r="X1345" i="16"/>
  <c r="X1380" i="16"/>
  <c r="X1456" i="16"/>
  <c r="X1518" i="16"/>
  <c r="X1691" i="16"/>
  <c r="X1831" i="16"/>
  <c r="X1735" i="16"/>
  <c r="X780" i="16"/>
  <c r="X1059" i="16"/>
  <c r="X1119" i="16"/>
  <c r="X1228" i="16"/>
  <c r="W113" i="16"/>
  <c r="X114" i="16"/>
  <c r="X257" i="16"/>
  <c r="X290" i="16"/>
  <c r="X532" i="16"/>
  <c r="X548" i="16"/>
  <c r="X575" i="16"/>
  <c r="X676" i="16"/>
  <c r="X712" i="16"/>
  <c r="X748" i="16"/>
  <c r="X891" i="16"/>
  <c r="X908" i="16"/>
  <c r="X943" i="16"/>
  <c r="X960" i="16"/>
  <c r="X1007" i="16"/>
  <c r="X1023" i="16"/>
  <c r="X1083" i="16"/>
  <c r="X1103" i="16"/>
  <c r="X1139" i="16"/>
  <c r="X1156" i="16"/>
  <c r="X1190" i="16"/>
  <c r="X1210" i="16"/>
  <c r="X1232" i="16"/>
  <c r="X1260" i="16"/>
  <c r="X1381" i="16"/>
  <c r="X1457" i="16"/>
  <c r="X1476" i="16"/>
  <c r="X1519" i="16"/>
  <c r="X1575" i="16"/>
  <c r="X1798" i="16"/>
  <c r="X1039" i="16"/>
  <c r="X1099" i="16"/>
  <c r="X1188" i="16"/>
  <c r="X1643" i="16"/>
  <c r="X1802" i="16"/>
  <c r="W172" i="16"/>
  <c r="X173" i="16"/>
  <c r="X552" i="16"/>
  <c r="X788" i="16"/>
  <c r="X804" i="16"/>
  <c r="X840" i="16"/>
  <c r="X856" i="16"/>
  <c r="X892" i="16"/>
  <c r="X978" i="16"/>
  <c r="X994" i="16"/>
  <c r="X1008" i="16"/>
  <c r="X1024" i="16"/>
  <c r="X1064" i="16"/>
  <c r="X1084" i="16"/>
  <c r="X1104" i="16"/>
  <c r="X1123" i="16"/>
  <c r="X1140" i="16"/>
  <c r="X1192" i="16"/>
  <c r="X1212" i="16"/>
  <c r="X1404" i="16"/>
  <c r="Y1404" i="16" s="1"/>
  <c r="Z1404" i="16" s="1"/>
  <c r="AA1404" i="16" s="1"/>
  <c r="X1602" i="16"/>
  <c r="X1835" i="16"/>
  <c r="X1853" i="16"/>
  <c r="X1601" i="16"/>
  <c r="X655" i="16"/>
  <c r="X990" i="16"/>
  <c r="X158" i="16"/>
  <c r="W364" i="16"/>
  <c r="X365" i="16"/>
  <c r="X751" i="16"/>
  <c r="X860" i="16"/>
  <c r="X979" i="16"/>
  <c r="X995" i="16"/>
  <c r="X1027" i="16"/>
  <c r="X1047" i="16"/>
  <c r="X1067" i="16"/>
  <c r="X1087" i="16"/>
  <c r="X1107" i="16"/>
  <c r="X1124" i="16"/>
  <c r="W1234" i="16"/>
  <c r="X1235" i="16"/>
  <c r="X1263" i="16"/>
  <c r="X1349" i="16"/>
  <c r="X1366" i="16"/>
  <c r="X1763" i="16"/>
  <c r="X226" i="16"/>
  <c r="X278" i="16"/>
  <c r="X313" i="16"/>
  <c r="X345" i="16"/>
  <c r="X644" i="16"/>
  <c r="X680" i="16"/>
  <c r="X716" i="16"/>
  <c r="X752" i="16"/>
  <c r="X772" i="16"/>
  <c r="X947" i="16"/>
  <c r="X996" i="16"/>
  <c r="X1028" i="16"/>
  <c r="X1048" i="16"/>
  <c r="X1068" i="16"/>
  <c r="X1143" i="16"/>
  <c r="X1159" i="16"/>
  <c r="W1237" i="16"/>
  <c r="X1238" i="16"/>
  <c r="X1384" i="16"/>
  <c r="X1460" i="16"/>
  <c r="X1535" i="16"/>
  <c r="X1619" i="16"/>
  <c r="X1667" i="16"/>
  <c r="X1715" i="16"/>
  <c r="X1731" i="16"/>
  <c r="X1779" i="16"/>
  <c r="X1807" i="16"/>
  <c r="W2400" i="16"/>
  <c r="X924" i="16"/>
  <c r="S163" i="16"/>
  <c r="X262" i="16"/>
  <c r="X664" i="16"/>
  <c r="X700" i="16"/>
  <c r="X736" i="16"/>
  <c r="X880" i="16"/>
  <c r="X896" i="16"/>
  <c r="X912" i="16"/>
  <c r="X931" i="16"/>
  <c r="Y931" i="16" s="1"/>
  <c r="Z931" i="16" s="1"/>
  <c r="AA931" i="16" s="1"/>
  <c r="X948" i="16"/>
  <c r="X966" i="16"/>
  <c r="X1011" i="16"/>
  <c r="X1144" i="16"/>
  <c r="X1160" i="16"/>
  <c r="X1266" i="16"/>
  <c r="X1461" i="16"/>
  <c r="X1536" i="16"/>
  <c r="X1605" i="16"/>
  <c r="X1635" i="16"/>
  <c r="X1683" i="16"/>
  <c r="X1795" i="16"/>
  <c r="X1823" i="16"/>
  <c r="X1871" i="16"/>
  <c r="X1814" i="16"/>
  <c r="X1720" i="16"/>
  <c r="X1352" i="16"/>
  <c r="X349" i="16"/>
  <c r="X1079" i="16"/>
  <c r="X1135" i="16"/>
  <c r="X1275" i="16"/>
  <c r="X1787" i="16"/>
  <c r="X540" i="16"/>
  <c r="X586" i="16"/>
  <c r="X792" i="16"/>
  <c r="X828" i="16"/>
  <c r="X864" i="16"/>
  <c r="X933" i="16"/>
  <c r="X968" i="16"/>
  <c r="X983" i="16"/>
  <c r="X1012" i="16"/>
  <c r="X1032" i="16"/>
  <c r="X1052" i="16"/>
  <c r="X1072" i="16"/>
  <c r="X1092" i="16"/>
  <c r="X1112" i="16"/>
  <c r="X1179" i="16"/>
  <c r="X1220" i="16"/>
  <c r="X1244" i="16"/>
  <c r="X1283" i="16"/>
  <c r="X1353" i="16"/>
  <c r="X1370" i="16"/>
  <c r="Y1370" i="16" s="1"/>
  <c r="Z1370" i="16" s="1"/>
  <c r="AA1370" i="16" s="1"/>
  <c r="X1412" i="16"/>
  <c r="X1433" i="16"/>
  <c r="X1464" i="16"/>
  <c r="X1584" i="16"/>
  <c r="X1699" i="16"/>
  <c r="X1717" i="16"/>
  <c r="X958" i="16"/>
  <c r="X1362" i="16"/>
  <c r="W123" i="16"/>
  <c r="X124" i="16"/>
  <c r="W163" i="16"/>
  <c r="X164" i="16"/>
  <c r="W199" i="16"/>
  <c r="X200" i="16"/>
  <c r="X348" i="16"/>
  <c r="W370" i="16"/>
  <c r="X371" i="16"/>
  <c r="X631" i="16"/>
  <c r="X703" i="16"/>
  <c r="X776" i="16"/>
  <c r="X934" i="16"/>
  <c r="X984" i="16"/>
  <c r="X999" i="16"/>
  <c r="X1163" i="16"/>
  <c r="W1180" i="16"/>
  <c r="X1181" i="16"/>
  <c r="W1200" i="16"/>
  <c r="X1201" i="16"/>
  <c r="X1222" i="16"/>
  <c r="W1246" i="16"/>
  <c r="X1247" i="16"/>
  <c r="X1284" i="16"/>
  <c r="X1354" i="16"/>
  <c r="X1413" i="16"/>
  <c r="X1843" i="16"/>
  <c r="X1859" i="16"/>
  <c r="X1590" i="16"/>
  <c r="X1346" i="16"/>
  <c r="X900" i="16"/>
  <c r="O163" i="16"/>
  <c r="S1356" i="16"/>
  <c r="G1369" i="16"/>
  <c r="G1473" i="16"/>
  <c r="G1485" i="16"/>
  <c r="G1484" i="16" s="1"/>
  <c r="K1512" i="16"/>
  <c r="O1580" i="16"/>
  <c r="O1195" i="16"/>
  <c r="W1580" i="16"/>
  <c r="S2141" i="16"/>
  <c r="S2140" i="16" s="1"/>
  <c r="G153" i="16"/>
  <c r="G163" i="16"/>
  <c r="S196" i="16"/>
  <c r="S195" i="16" s="1"/>
  <c r="S194" i="16" s="1"/>
  <c r="S203" i="16"/>
  <c r="S202" i="16" s="1"/>
  <c r="S201" i="16" s="1"/>
  <c r="O203" i="16"/>
  <c r="O202" i="16" s="1"/>
  <c r="W1252" i="16"/>
  <c r="W1417" i="16"/>
  <c r="W1440" i="16"/>
  <c r="W1591" i="16"/>
  <c r="W2063" i="16"/>
  <c r="G384" i="16"/>
  <c r="G445" i="16"/>
  <c r="G466" i="16"/>
  <c r="W1170" i="16"/>
  <c r="W1256" i="16"/>
  <c r="W1423" i="16"/>
  <c r="W2146" i="16"/>
  <c r="W1081" i="16"/>
  <c r="W133" i="16"/>
  <c r="W438" i="16"/>
  <c r="W479" i="16"/>
  <c r="W976" i="16"/>
  <c r="W115" i="16"/>
  <c r="W499" i="16"/>
  <c r="W1191" i="16"/>
  <c r="W1477" i="16"/>
  <c r="D2146" i="16"/>
  <c r="D2145" i="16" s="1"/>
  <c r="D2139" i="16"/>
  <c r="W1021" i="16"/>
  <c r="S476" i="16"/>
  <c r="W1041" i="16"/>
  <c r="O859" i="16"/>
  <c r="G952" i="16"/>
  <c r="K1700" i="16"/>
  <c r="O1749" i="16"/>
  <c r="S1855" i="16"/>
  <c r="G335" i="16"/>
  <c r="G334" i="16" s="1"/>
  <c r="G315" i="16" s="1"/>
  <c r="G310" i="16"/>
  <c r="G1182" i="16"/>
  <c r="W1254" i="16"/>
  <c r="W1470" i="16"/>
  <c r="W1954" i="16"/>
  <c r="W394" i="16"/>
  <c r="W415" i="16"/>
  <c r="W455" i="16"/>
  <c r="W476" i="16"/>
  <c r="W1227" i="16"/>
  <c r="W1453" i="16"/>
  <c r="W1473" i="16"/>
  <c r="W2210" i="16"/>
  <c r="W1193" i="16"/>
  <c r="W1262" i="16"/>
  <c r="W1348" i="16"/>
  <c r="W1406" i="16"/>
  <c r="W1479" i="16"/>
  <c r="W2395" i="16"/>
  <c r="W1214" i="16"/>
  <c r="W1264" i="16"/>
  <c r="W1408" i="16"/>
  <c r="W1216" i="16"/>
  <c r="W1240" i="16"/>
  <c r="W1219" i="16"/>
  <c r="W1243" i="16"/>
  <c r="W952" i="16"/>
  <c r="W1434" i="16"/>
  <c r="W1415" i="16"/>
  <c r="W1437" i="16"/>
  <c r="W1589" i="16"/>
  <c r="W1389" i="16"/>
  <c r="W1512" i="16"/>
  <c r="W1002" i="16"/>
  <c r="W1515" i="16"/>
  <c r="W1596" i="16"/>
  <c r="W256" i="16"/>
  <c r="W274" i="16"/>
  <c r="W1425" i="16"/>
  <c r="W578" i="16"/>
  <c r="W602" i="16"/>
  <c r="W1127" i="16"/>
  <c r="W1920" i="16"/>
  <c r="W661" i="16"/>
  <c r="W1713" i="16"/>
  <c r="W1652" i="16"/>
  <c r="W203" i="16"/>
  <c r="W614" i="16"/>
  <c r="W722" i="16"/>
  <c r="W758" i="16"/>
  <c r="W832" i="16"/>
  <c r="O1272" i="16"/>
  <c r="S1361" i="16"/>
  <c r="S1410" i="16"/>
  <c r="S1405" i="16" s="1"/>
  <c r="G1512" i="16"/>
  <c r="K1580" i="16"/>
  <c r="O1947" i="16"/>
  <c r="W1182" i="16"/>
  <c r="W1700" i="16"/>
  <c r="W1718" i="16"/>
  <c r="W305" i="16"/>
  <c r="W359" i="16"/>
  <c r="W512" i="16"/>
  <c r="W572" i="16"/>
  <c r="W726" i="16"/>
  <c r="W800" i="16"/>
  <c r="W1076" i="16"/>
  <c r="W1096" i="16"/>
  <c r="W1656" i="16"/>
  <c r="K249" i="16"/>
  <c r="W153" i="16"/>
  <c r="W639" i="16"/>
  <c r="W710" i="16"/>
  <c r="W746" i="16"/>
  <c r="W820" i="16"/>
  <c r="W1640" i="16"/>
  <c r="W2045" i="16"/>
  <c r="W2141" i="16"/>
  <c r="W889" i="16"/>
  <c r="W698" i="16"/>
  <c r="W734" i="16"/>
  <c r="W771" i="16"/>
  <c r="W963" i="16"/>
  <c r="W2052" i="16"/>
  <c r="W2081" i="16"/>
  <c r="W2129" i="16"/>
  <c r="W196" i="16"/>
  <c r="W261" i="16"/>
  <c r="W425" i="16"/>
  <c r="W486" i="16"/>
  <c r="W584" i="16"/>
  <c r="W608" i="16"/>
  <c r="W929" i="16"/>
  <c r="K476" i="16"/>
  <c r="G929" i="16"/>
  <c r="K384" i="16"/>
  <c r="W980" i="16"/>
  <c r="W1350" i="16"/>
  <c r="W1410" i="16"/>
  <c r="K366" i="16"/>
  <c r="G734" i="16"/>
  <c r="S1718" i="16"/>
  <c r="G2268" i="16"/>
  <c r="W1268" i="16"/>
  <c r="W1369" i="16"/>
  <c r="W2009" i="16"/>
  <c r="S685" i="16"/>
  <c r="S1437" i="16"/>
  <c r="S364" i="16"/>
  <c r="G476" i="16"/>
  <c r="O1227" i="16"/>
  <c r="O1226" i="16" s="1"/>
  <c r="K1279" i="16"/>
  <c r="O1389" i="16"/>
  <c r="S1249" i="16"/>
  <c r="S1348" i="16"/>
  <c r="S2146" i="16"/>
  <c r="G591" i="16"/>
  <c r="G590" i="16" s="1"/>
  <c r="G589" i="16" s="1"/>
  <c r="G588" i="16" s="1"/>
  <c r="S710" i="16"/>
  <c r="K940" i="16"/>
  <c r="O952" i="16"/>
  <c r="W1943" i="16"/>
  <c r="O538" i="16"/>
  <c r="S1208" i="16"/>
  <c r="S1243" i="16"/>
  <c r="O1264" i="16"/>
  <c r="S1439" i="16"/>
  <c r="K1531" i="16"/>
  <c r="K1588" i="16"/>
  <c r="S2002" i="16"/>
  <c r="G2034" i="16"/>
  <c r="G2052" i="16"/>
  <c r="S702" i="16"/>
  <c r="O153" i="16"/>
  <c r="S176" i="16"/>
  <c r="S538" i="16"/>
  <c r="G551" i="16"/>
  <c r="D853" i="16"/>
  <c r="G853" i="16" s="1"/>
  <c r="G848" i="16" s="1"/>
  <c r="G1231" i="16"/>
  <c r="G1230" i="16" s="1"/>
  <c r="S1259" i="16"/>
  <c r="S1264" i="16"/>
  <c r="K1920" i="16"/>
  <c r="S1559" i="16"/>
  <c r="K127" i="16"/>
  <c r="K122" i="16" s="1"/>
  <c r="G145" i="16"/>
  <c r="G142" i="16" s="1"/>
  <c r="K551" i="16"/>
  <c r="H569" i="16"/>
  <c r="S590" i="16"/>
  <c r="S589" i="16" s="1"/>
  <c r="S588" i="16" s="1"/>
  <c r="K952" i="16"/>
  <c r="K1425" i="16"/>
  <c r="S1589" i="16"/>
  <c r="K1753" i="16"/>
  <c r="K1965" i="16"/>
  <c r="O2030" i="16"/>
  <c r="W127" i="16"/>
  <c r="W166" i="16"/>
  <c r="W917" i="16"/>
  <c r="S1389" i="16"/>
  <c r="L1500" i="16"/>
  <c r="S1844" i="16"/>
  <c r="S1851" i="16"/>
  <c r="S356" i="16"/>
  <c r="O455" i="16"/>
  <c r="K460" i="16"/>
  <c r="K458" i="16" s="1"/>
  <c r="K466" i="16"/>
  <c r="K479" i="16"/>
  <c r="S578" i="16"/>
  <c r="S577" i="16" s="1"/>
  <c r="S576" i="16" s="1"/>
  <c r="S893" i="16"/>
  <c r="S1237" i="16"/>
  <c r="S1246" i="16"/>
  <c r="S1481" i="16"/>
  <c r="S1485" i="16"/>
  <c r="G1840" i="16"/>
  <c r="S1954" i="16"/>
  <c r="S2395" i="16"/>
  <c r="S1240" i="16"/>
  <c r="S145" i="16"/>
  <c r="S142" i="16" s="1"/>
  <c r="K359" i="16"/>
  <c r="D410" i="16"/>
  <c r="G410" i="16" s="1"/>
  <c r="G407" i="16" s="1"/>
  <c r="S415" i="16"/>
  <c r="S425" i="16"/>
  <c r="S435" i="16"/>
  <c r="S455" i="16"/>
  <c r="S784" i="16"/>
  <c r="K917" i="16"/>
  <c r="O929" i="16"/>
  <c r="G1211" i="16"/>
  <c r="G1389" i="16"/>
  <c r="S1545" i="16"/>
  <c r="K1574" i="16"/>
  <c r="K1564" i="16" s="1"/>
  <c r="K1563" i="16" s="1"/>
  <c r="O1644" i="16"/>
  <c r="S1696" i="16"/>
  <c r="G1828" i="16"/>
  <c r="G1832" i="16"/>
  <c r="K1840" i="16"/>
  <c r="S2063" i="16"/>
  <c r="S2210" i="16"/>
  <c r="S370" i="16"/>
  <c r="S466" i="16"/>
  <c r="S608" i="16"/>
  <c r="S607" i="16" s="1"/>
  <c r="S606" i="16" s="1"/>
  <c r="S746" i="16"/>
  <c r="O808" i="16"/>
  <c r="O903" i="16"/>
  <c r="K1227" i="16"/>
  <c r="K1226" i="16" s="1"/>
  <c r="K1361" i="16"/>
  <c r="K1375" i="16"/>
  <c r="S1534" i="16"/>
  <c r="S1583" i="16"/>
  <c r="S1591" i="16"/>
  <c r="S1640" i="16"/>
  <c r="G1679" i="16"/>
  <c r="W635" i="16"/>
  <c r="W796" i="16"/>
  <c r="W863" i="16"/>
  <c r="W1142" i="16"/>
  <c r="W1531" i="16"/>
  <c r="W1615" i="16"/>
  <c r="W1760" i="16"/>
  <c r="W784" i="16"/>
  <c r="W1131" i="16"/>
  <c r="W1583" i="16"/>
  <c r="W1749" i="16"/>
  <c r="W2056" i="16"/>
  <c r="W2089" i="16"/>
  <c r="W1686" i="16"/>
  <c r="W1855" i="16"/>
  <c r="W2105" i="16"/>
  <c r="W384" i="16"/>
  <c r="W988" i="16"/>
  <c r="W808" i="16"/>
  <c r="W1771" i="16"/>
  <c r="W1890" i="16"/>
  <c r="W1936" i="16"/>
  <c r="W738" i="16"/>
  <c r="W893" i="16"/>
  <c r="W944" i="16"/>
  <c r="W844" i="16"/>
  <c r="W249" i="16"/>
  <c r="W1026" i="16"/>
  <c r="W1046" i="16"/>
  <c r="W1066" i="16"/>
  <c r="W1175" i="16"/>
  <c r="W1663" i="16"/>
  <c r="W1832" i="16"/>
  <c r="W1481" i="16"/>
  <c r="W1463" i="16"/>
  <c r="W1465" i="16"/>
  <c r="W1455" i="16"/>
  <c r="W1279" i="16"/>
  <c r="W1211" i="16"/>
  <c r="W1167" i="16"/>
  <c r="W1111" i="16"/>
  <c r="W1086" i="16"/>
  <c r="W1071" i="16"/>
  <c r="W590" i="16"/>
  <c r="W504" i="16"/>
  <c r="W418" i="16"/>
  <c r="W145" i="16"/>
  <c r="K784" i="16"/>
  <c r="S808" i="16"/>
  <c r="S940" i="16"/>
  <c r="S944" i="16"/>
  <c r="S1056" i="16"/>
  <c r="S1055" i="16" s="1"/>
  <c r="K1086" i="16"/>
  <c r="K1085" i="16" s="1"/>
  <c r="S1127" i="16"/>
  <c r="K1167" i="16"/>
  <c r="O1208" i="16"/>
  <c r="G1279" i="16"/>
  <c r="G1356" i="16"/>
  <c r="S1399" i="16"/>
  <c r="S1420" i="16"/>
  <c r="S1425" i="16"/>
  <c r="O1481" i="16"/>
  <c r="G1545" i="16"/>
  <c r="G1540" i="16" s="1"/>
  <c r="G1539" i="16" s="1"/>
  <c r="G1663" i="16"/>
  <c r="G1696" i="16"/>
  <c r="K1708" i="16"/>
  <c r="K1707" i="16" s="1"/>
  <c r="G1924" i="16"/>
  <c r="O2002" i="16"/>
  <c r="K2089" i="16"/>
  <c r="O2400" i="16"/>
  <c r="W428" i="16"/>
  <c r="W466" i="16"/>
  <c r="W665" i="16"/>
  <c r="W702" i="16"/>
  <c r="W812" i="16"/>
  <c r="W859" i="16"/>
  <c r="W940" i="16"/>
  <c r="W1051" i="16"/>
  <c r="W1138" i="16"/>
  <c r="W1202" i="16"/>
  <c r="W1259" i="16"/>
  <c r="W1420" i="16"/>
  <c r="W1600" i="16"/>
  <c r="W1630" i="16"/>
  <c r="W1844" i="16"/>
  <c r="W1901" i="16"/>
  <c r="W1932" i="16"/>
  <c r="W1965" i="16"/>
  <c r="W135" i="16"/>
  <c r="W220" i="16"/>
  <c r="W237" i="16"/>
  <c r="W750" i="16"/>
  <c r="W1016" i="16"/>
  <c r="W1106" i="16"/>
  <c r="W1221" i="16"/>
  <c r="W1534" i="16"/>
  <c r="W1724" i="16"/>
  <c r="W1799" i="16"/>
  <c r="O281" i="16"/>
  <c r="K603" i="16"/>
  <c r="K602" i="16" s="1"/>
  <c r="K601" i="16" s="1"/>
  <c r="K600" i="16" s="1"/>
  <c r="K808" i="16"/>
  <c r="S1081" i="16"/>
  <c r="S1080" i="16" s="1"/>
  <c r="K1414" i="16"/>
  <c r="K1583" i="16"/>
  <c r="O1663" i="16"/>
  <c r="O1696" i="16"/>
  <c r="O1700" i="16"/>
  <c r="O1729" i="16"/>
  <c r="K2034" i="16"/>
  <c r="W176" i="16"/>
  <c r="W286" i="16"/>
  <c r="W469" i="16"/>
  <c r="W538" i="16"/>
  <c r="W551" i="16"/>
  <c r="W621" i="16"/>
  <c r="W673" i="16"/>
  <c r="W879" i="16"/>
  <c r="W1036" i="16"/>
  <c r="W1187" i="16"/>
  <c r="W1679" i="16"/>
  <c r="W1741" i="16"/>
  <c r="W1862" i="16"/>
  <c r="W2073" i="16"/>
  <c r="G298" i="16"/>
  <c r="S551" i="16"/>
  <c r="W556" i="16"/>
  <c r="W689" i="16"/>
  <c r="S256" i="16"/>
  <c r="G556" i="16"/>
  <c r="G648" i="16"/>
  <c r="G710" i="16"/>
  <c r="S917" i="16"/>
  <c r="S1221" i="16"/>
  <c r="S1218" i="16" s="1"/>
  <c r="G1534" i="16"/>
  <c r="K1545" i="16"/>
  <c r="K1540" i="16" s="1"/>
  <c r="K1539" i="16" s="1"/>
  <c r="S1574" i="16"/>
  <c r="K1607" i="16"/>
  <c r="G1640" i="16"/>
  <c r="G1644" i="16"/>
  <c r="K1781" i="16"/>
  <c r="K1789" i="16"/>
  <c r="S1980" i="16"/>
  <c r="S2022" i="16"/>
  <c r="W225" i="16"/>
  <c r="W435" i="16"/>
  <c r="W491" i="16"/>
  <c r="W525" i="16"/>
  <c r="W625" i="16"/>
  <c r="W652" i="16"/>
  <c r="W1161" i="16"/>
  <c r="W1208" i="16"/>
  <c r="W1729" i="16"/>
  <c r="W1851" i="16"/>
  <c r="W293" i="16"/>
  <c r="W310" i="16"/>
  <c r="W1061" i="16"/>
  <c r="W1696" i="16"/>
  <c r="W1987" i="16"/>
  <c r="W2002" i="16"/>
  <c r="W2133" i="16"/>
  <c r="G249" i="16"/>
  <c r="O525" i="16"/>
  <c r="K621" i="16"/>
  <c r="G635" i="16"/>
  <c r="S639" i="16"/>
  <c r="G750" i="16"/>
  <c r="G988" i="16"/>
  <c r="S1016" i="16"/>
  <c r="S1015" i="16" s="1"/>
  <c r="G1046" i="16"/>
  <c r="G1045" i="16" s="1"/>
  <c r="S1350" i="16"/>
  <c r="K1455" i="16"/>
  <c r="K1452" i="16" s="1"/>
  <c r="K1515" i="16"/>
  <c r="S1817" i="16"/>
  <c r="S1920" i="16"/>
  <c r="G1943" i="16"/>
  <c r="G2139" i="16"/>
  <c r="W836" i="16"/>
  <c r="W932" i="16"/>
  <c r="W967" i="16"/>
  <c r="W1116" i="16"/>
  <c r="W1559" i="16"/>
  <c r="W1764" i="16"/>
  <c r="W1882" i="16"/>
  <c r="W2034" i="16"/>
  <c r="W2120" i="16"/>
  <c r="O366" i="16"/>
  <c r="S274" i="16"/>
  <c r="S525" i="16"/>
  <c r="S648" i="16"/>
  <c r="O698" i="16"/>
  <c r="K771" i="16"/>
  <c r="K1161" i="16"/>
  <c r="O1202" i="16"/>
  <c r="O1199" i="16" s="1"/>
  <c r="G1872" i="16"/>
  <c r="W366" i="16"/>
  <c r="W543" i="16"/>
  <c r="W677" i="16"/>
  <c r="W775" i="16"/>
  <c r="W787" i="16"/>
  <c r="W1195" i="16"/>
  <c r="W1231" i="16"/>
  <c r="W1671" i="16"/>
  <c r="K105" i="16"/>
  <c r="K104" i="16" s="1"/>
  <c r="G220" i="16"/>
  <c r="K281" i="16"/>
  <c r="G425" i="16"/>
  <c r="G435" i="16"/>
  <c r="K863" i="16"/>
  <c r="G940" i="16"/>
  <c r="O1161" i="16"/>
  <c r="S1211" i="16"/>
  <c r="S1227" i="16"/>
  <c r="G1425" i="16"/>
  <c r="G1531" i="16"/>
  <c r="G1588" i="16"/>
  <c r="K1615" i="16"/>
  <c r="K1760" i="16"/>
  <c r="K1872" i="16"/>
  <c r="O2120" i="16"/>
  <c r="W404" i="16"/>
  <c r="W714" i="16"/>
  <c r="W1341" i="16"/>
  <c r="W1356" i="16"/>
  <c r="W1957" i="16"/>
  <c r="G621" i="16"/>
  <c r="S635" i="16"/>
  <c r="S848" i="16"/>
  <c r="S955" i="16"/>
  <c r="K955" i="16"/>
  <c r="K1006" i="16"/>
  <c r="G1116" i="16"/>
  <c r="K1399" i="16"/>
  <c r="O1596" i="16"/>
  <c r="O1760" i="16"/>
  <c r="G1972" i="16"/>
  <c r="W298" i="16"/>
  <c r="W458" i="16"/>
  <c r="W685" i="16"/>
  <c r="W762" i="16"/>
  <c r="W824" i="16"/>
  <c r="W955" i="16"/>
  <c r="W1101" i="16"/>
  <c r="W1120" i="16"/>
  <c r="W1810" i="16"/>
  <c r="G176" i="16"/>
  <c r="G175" i="16" s="1"/>
  <c r="K196" i="16"/>
  <c r="K195" i="16" s="1"/>
  <c r="K194" i="16" s="1"/>
  <c r="H400" i="16"/>
  <c r="K400" i="16" s="1"/>
  <c r="K397" i="16" s="1"/>
  <c r="K499" i="16"/>
  <c r="K746" i="16"/>
  <c r="K758" i="16"/>
  <c r="G771" i="16"/>
  <c r="O1061" i="16"/>
  <c r="O1060" i="16" s="1"/>
  <c r="O1066" i="16"/>
  <c r="O1065" i="16" s="1"/>
  <c r="O1127" i="16"/>
  <c r="K1208" i="16"/>
  <c r="O1399" i="16"/>
  <c r="O1531" i="16"/>
  <c r="G1708" i="16"/>
  <c r="G1707" i="16" s="1"/>
  <c r="G1713" i="16"/>
  <c r="S1760" i="16"/>
  <c r="S1789" i="16"/>
  <c r="K1957" i="16"/>
  <c r="G2089" i="16"/>
  <c r="W335" i="16"/>
  <c r="W407" i="16"/>
  <c r="W445" i="16"/>
  <c r="W596" i="16"/>
  <c r="W907" i="16"/>
  <c r="W921" i="16"/>
  <c r="W1361" i="16"/>
  <c r="W1399" i="16"/>
  <c r="W1485" i="16"/>
  <c r="W1644" i="16"/>
  <c r="W1737" i="16"/>
  <c r="W2022" i="16"/>
  <c r="G105" i="16"/>
  <c r="G104" i="16" s="1"/>
  <c r="G117" i="16"/>
  <c r="G112" i="16" s="1"/>
  <c r="G156" i="16"/>
  <c r="S237" i="16"/>
  <c r="D217" i="16"/>
  <c r="S286" i="16"/>
  <c r="S584" i="16"/>
  <c r="S583" i="16" s="1"/>
  <c r="S582" i="16" s="1"/>
  <c r="O746" i="16"/>
  <c r="G758" i="16"/>
  <c r="H853" i="16"/>
  <c r="K853" i="16" s="1"/>
  <c r="K848" i="16" s="1"/>
  <c r="G893" i="16"/>
  <c r="O917" i="16"/>
  <c r="K929" i="16"/>
  <c r="O940" i="16"/>
  <c r="S1026" i="16"/>
  <c r="S1025" i="16" s="1"/>
  <c r="G1036" i="16"/>
  <c r="G1035" i="16" s="1"/>
  <c r="S1076" i="16"/>
  <c r="S1075" i="16" s="1"/>
  <c r="S1615" i="16"/>
  <c r="W105" i="16"/>
  <c r="W244" i="16"/>
  <c r="W848" i="16"/>
  <c r="W1031" i="16"/>
  <c r="W1574" i="16"/>
  <c r="W1817" i="16"/>
  <c r="W2030" i="16"/>
  <c r="S932" i="16"/>
  <c r="S1031" i="16"/>
  <c r="S1030" i="16" s="1"/>
  <c r="W448" i="16"/>
  <c r="W1972" i="16"/>
  <c r="O105" i="16"/>
  <c r="O104" i="16" s="1"/>
  <c r="S127" i="16"/>
  <c r="S122" i="16" s="1"/>
  <c r="O156" i="16"/>
  <c r="L217" i="16"/>
  <c r="S517" i="16"/>
  <c r="G538" i="16"/>
  <c r="S596" i="16"/>
  <c r="S595" i="16" s="1"/>
  <c r="S594" i="16" s="1"/>
  <c r="G615" i="16"/>
  <c r="G614" i="16" s="1"/>
  <c r="G613" i="16" s="1"/>
  <c r="G612" i="16" s="1"/>
  <c r="K775" i="16"/>
  <c r="S832" i="16"/>
  <c r="S1021" i="16"/>
  <c r="K1026" i="16"/>
  <c r="K1025" i="16" s="1"/>
  <c r="K1041" i="16"/>
  <c r="K1040" i="16" s="1"/>
  <c r="S156" i="16"/>
  <c r="G232" i="16"/>
  <c r="G269" i="16"/>
  <c r="G394" i="16"/>
  <c r="K538" i="16"/>
  <c r="H580" i="16"/>
  <c r="K580" i="16" s="1"/>
  <c r="K673" i="16"/>
  <c r="G698" i="16"/>
  <c r="G775" i="16"/>
  <c r="S787" i="16"/>
  <c r="G796" i="16"/>
  <c r="G889" i="16"/>
  <c r="G1051" i="16"/>
  <c r="G1050" i="16" s="1"/>
  <c r="O1920" i="16"/>
  <c r="W232" i="16"/>
  <c r="W397" i="16"/>
  <c r="W530" i="16"/>
  <c r="W1272" i="16"/>
  <c r="W1909" i="16"/>
  <c r="W1924" i="16"/>
  <c r="G166" i="16"/>
  <c r="K232" i="16"/>
  <c r="K394" i="16"/>
  <c r="O476" i="16"/>
  <c r="S499" i="16"/>
  <c r="S504" i="16"/>
  <c r="D645" i="16"/>
  <c r="G645" i="16" s="1"/>
  <c r="O648" i="16"/>
  <c r="S661" i="16"/>
  <c r="S665" i="16"/>
  <c r="H618" i="16"/>
  <c r="K698" i="16"/>
  <c r="G722" i="16"/>
  <c r="S771" i="16"/>
  <c r="G784" i="16"/>
  <c r="O812" i="16"/>
  <c r="K889" i="16"/>
  <c r="K1093" i="16"/>
  <c r="H1094" i="16"/>
  <c r="K1094" i="16" s="1"/>
  <c r="G2105" i="16"/>
  <c r="W281" i="16"/>
  <c r="W903" i="16"/>
  <c r="W1154" i="16"/>
  <c r="W1429" i="16"/>
  <c r="W1789" i="16"/>
  <c r="W2018" i="16"/>
  <c r="W2066" i="16"/>
  <c r="K1031" i="16"/>
  <c r="K1030" i="16" s="1"/>
  <c r="K220" i="16"/>
  <c r="K244" i="16"/>
  <c r="O305" i="16"/>
  <c r="K373" i="16"/>
  <c r="K372" i="16" s="1"/>
  <c r="S572" i="16"/>
  <c r="S571" i="16" s="1"/>
  <c r="S570" i="16" s="1"/>
  <c r="S614" i="16"/>
  <c r="G661" i="16"/>
  <c r="O710" i="16"/>
  <c r="K722" i="16"/>
  <c r="G963" i="16"/>
  <c r="G1002" i="16"/>
  <c r="K1016" i="16"/>
  <c r="K1015" i="16" s="1"/>
  <c r="G1021" i="16"/>
  <c r="G1020" i="16" s="1"/>
  <c r="S1046" i="16"/>
  <c r="S1045" i="16" s="1"/>
  <c r="O1051" i="16"/>
  <c r="O1050" i="16" s="1"/>
  <c r="S1066" i="16"/>
  <c r="S1065" i="16" s="1"/>
  <c r="W117" i="16"/>
  <c r="W1056" i="16"/>
  <c r="W1375" i="16"/>
  <c r="W1607" i="16"/>
  <c r="W1753" i="16"/>
  <c r="W1840" i="16"/>
  <c r="O135" i="16"/>
  <c r="O166" i="16"/>
  <c r="O220" i="16"/>
  <c r="S232" i="16"/>
  <c r="O244" i="16"/>
  <c r="S384" i="16"/>
  <c r="K415" i="16"/>
  <c r="K425" i="16"/>
  <c r="K435" i="16"/>
  <c r="G440" i="16"/>
  <c r="G438" i="16" s="1"/>
  <c r="L593" i="16"/>
  <c r="O593" i="16" s="1"/>
  <c r="O590" i="16" s="1"/>
  <c r="O589" i="16" s="1"/>
  <c r="S621" i="16"/>
  <c r="O722" i="16"/>
  <c r="O784" i="16"/>
  <c r="K820" i="16"/>
  <c r="O893" i="16"/>
  <c r="S952" i="16"/>
  <c r="K963" i="16"/>
  <c r="K980" i="16"/>
  <c r="K988" i="16"/>
  <c r="G1066" i="16"/>
  <c r="G1065" i="16" s="1"/>
  <c r="O1231" i="16"/>
  <c r="O1230" i="16" s="1"/>
  <c r="K1855" i="16"/>
  <c r="W517" i="16"/>
  <c r="W648" i="16"/>
  <c r="W1006" i="16"/>
  <c r="W1091" i="16"/>
  <c r="W1545" i="16"/>
  <c r="W1781" i="16"/>
  <c r="S135" i="16"/>
  <c r="S132" i="16" s="1"/>
  <c r="K145" i="16"/>
  <c r="K142" i="16" s="1"/>
  <c r="S153" i="16"/>
  <c r="S166" i="16"/>
  <c r="S293" i="16"/>
  <c r="O415" i="16"/>
  <c r="O425" i="16"/>
  <c r="O435" i="16"/>
  <c r="S458" i="16"/>
  <c r="O486" i="16"/>
  <c r="K685" i="16"/>
  <c r="G832" i="16"/>
  <c r="G844" i="16"/>
  <c r="K932" i="16"/>
  <c r="O1016" i="16"/>
  <c r="O1015" i="16" s="1"/>
  <c r="K1066" i="16"/>
  <c r="K1065" i="16" s="1"/>
  <c r="O1810" i="16"/>
  <c r="W156" i="16"/>
  <c r="W269" i="16"/>
  <c r="W992" i="16"/>
  <c r="W1623" i="16"/>
  <c r="W1708" i="16"/>
  <c r="W1872" i="16"/>
  <c r="W1947" i="16"/>
  <c r="S418" i="16"/>
  <c r="S812" i="16"/>
  <c r="O863" i="16"/>
  <c r="W1994" i="16"/>
  <c r="W2041" i="16"/>
  <c r="W2098" i="16"/>
  <c r="K117" i="16"/>
  <c r="K112" i="16" s="1"/>
  <c r="O127" i="16"/>
  <c r="O122" i="16" s="1"/>
  <c r="K176" i="16"/>
  <c r="K175" i="16" s="1"/>
  <c r="O196" i="16"/>
  <c r="O195" i="16" s="1"/>
  <c r="O194" i="16" s="1"/>
  <c r="K203" i="16"/>
  <c r="K202" i="16" s="1"/>
  <c r="K201" i="16" s="1"/>
  <c r="K261" i="16"/>
  <c r="G286" i="16"/>
  <c r="K298" i="16"/>
  <c r="K310" i="16"/>
  <c r="K335" i="16"/>
  <c r="K334" i="16" s="1"/>
  <c r="S407" i="16"/>
  <c r="S428" i="16"/>
  <c r="O440" i="16"/>
  <c r="O438" i="16" s="1"/>
  <c r="K445" i="16"/>
  <c r="K455" i="16"/>
  <c r="S469" i="16"/>
  <c r="G499" i="16"/>
  <c r="O551" i="16"/>
  <c r="S689" i="16"/>
  <c r="K734" i="16"/>
  <c r="G808" i="16"/>
  <c r="O832" i="16"/>
  <c r="S859" i="16"/>
  <c r="S1061" i="16"/>
  <c r="S1060" i="16" s="1"/>
  <c r="W373" i="16"/>
  <c r="W387" i="16"/>
  <c r="W1828" i="16"/>
  <c r="W1980" i="16"/>
  <c r="W2113" i="16"/>
  <c r="O1091" i="16"/>
  <c r="O1090" i="16" s="1"/>
  <c r="G1106" i="16"/>
  <c r="G1105" i="16" s="1"/>
  <c r="O1485" i="16"/>
  <c r="O1484" i="16" s="1"/>
  <c r="K1106" i="16"/>
  <c r="K1105" i="16" s="1"/>
  <c r="G1414" i="16"/>
  <c r="G1127" i="16"/>
  <c r="G1131" i="16"/>
  <c r="O1187" i="16"/>
  <c r="K1356" i="16"/>
  <c r="K1410" i="16"/>
  <c r="K1405" i="16" s="1"/>
  <c r="G1909" i="16"/>
  <c r="G2009" i="16"/>
  <c r="G1096" i="16"/>
  <c r="G1095" i="16" s="1"/>
  <c r="S1101" i="16"/>
  <c r="S1100" i="16" s="1"/>
  <c r="S1116" i="16"/>
  <c r="K1127" i="16"/>
  <c r="K1131" i="16"/>
  <c r="G1161" i="16"/>
  <c r="S1182" i="16"/>
  <c r="O1221" i="16"/>
  <c r="O1218" i="16" s="1"/>
  <c r="S1341" i="16"/>
  <c r="O1350" i="16"/>
  <c r="G1596" i="16"/>
  <c r="O1718" i="16"/>
  <c r="O1851" i="16"/>
  <c r="K1909" i="16"/>
  <c r="G1932" i="16"/>
  <c r="K2052" i="16"/>
  <c r="S2081" i="16"/>
  <c r="K2105" i="16"/>
  <c r="S1111" i="16"/>
  <c r="S1110" i="16" s="1"/>
  <c r="O1138" i="16"/>
  <c r="S1154" i="16"/>
  <c r="K1154" i="16"/>
  <c r="S1531" i="16"/>
  <c r="K1600" i="16"/>
  <c r="G1623" i="16"/>
  <c r="S1671" i="16"/>
  <c r="O2052" i="16"/>
  <c r="K1120" i="16"/>
  <c r="S1131" i="16"/>
  <c r="K1656" i="16"/>
  <c r="G1994" i="16"/>
  <c r="S2045" i="16"/>
  <c r="S2129" i="16"/>
  <c r="S1096" i="16"/>
  <c r="S1095" i="16" s="1"/>
  <c r="S1170" i="16"/>
  <c r="S1175" i="16"/>
  <c r="S1202" i="16"/>
  <c r="S1199" i="16" s="1"/>
  <c r="K1211" i="16"/>
  <c r="K1231" i="16"/>
  <c r="K1230" i="16" s="1"/>
  <c r="G1268" i="16"/>
  <c r="K1640" i="16"/>
  <c r="K1828" i="16"/>
  <c r="K1832" i="16"/>
  <c r="G1882" i="16"/>
  <c r="S1932" i="16"/>
  <c r="S1936" i="16"/>
  <c r="K1994" i="16"/>
  <c r="G2129" i="16"/>
  <c r="S2400" i="16"/>
  <c r="K1268" i="16"/>
  <c r="G1272" i="16"/>
  <c r="K1473" i="16"/>
  <c r="G1574" i="16"/>
  <c r="G1564" i="16" s="1"/>
  <c r="G1563" i="16" s="1"/>
  <c r="G1583" i="16"/>
  <c r="O1832" i="16"/>
  <c r="S1924" i="16"/>
  <c r="K2041" i="16"/>
  <c r="K2129" i="16"/>
  <c r="K2133" i="16"/>
  <c r="G1630" i="16"/>
  <c r="S1828" i="16"/>
  <c r="G2073" i="16"/>
  <c r="G1154" i="16"/>
  <c r="O1965" i="16"/>
  <c r="S249" i="16"/>
  <c r="O274" i="16"/>
  <c r="G641" i="16"/>
  <c r="D642" i="16"/>
  <c r="G642" i="16" s="1"/>
  <c r="G1170" i="16"/>
  <c r="S261" i="16"/>
  <c r="H642" i="16"/>
  <c r="K642" i="16" s="1"/>
  <c r="K641" i="16"/>
  <c r="K1350" i="16"/>
  <c r="K1890" i="16"/>
  <c r="H441" i="16"/>
  <c r="K441" i="16" s="1"/>
  <c r="K440" i="16"/>
  <c r="S105" i="16"/>
  <c r="S104" i="16" s="1"/>
  <c r="K166" i="16"/>
  <c r="S220" i="16"/>
  <c r="S298" i="16"/>
  <c r="O469" i="16"/>
  <c r="O771" i="16"/>
  <c r="G293" i="16"/>
  <c r="G677" i="16"/>
  <c r="O689" i="16"/>
  <c r="O1369" i="16"/>
  <c r="G203" i="16"/>
  <c r="G202" i="16" s="1"/>
  <c r="G201" i="16" s="1"/>
  <c r="S992" i="16"/>
  <c r="G135" i="16"/>
  <c r="G132" i="16" s="1"/>
  <c r="K153" i="16"/>
  <c r="O225" i="16"/>
  <c r="G237" i="16"/>
  <c r="S244" i="16"/>
  <c r="G530" i="16"/>
  <c r="K1021" i="16"/>
  <c r="K1020" i="16" s="1"/>
  <c r="O1167" i="16"/>
  <c r="S117" i="16"/>
  <c r="S112" i="16" s="1"/>
  <c r="G127" i="16"/>
  <c r="G122" i="16" s="1"/>
  <c r="K135" i="16"/>
  <c r="K132" i="16" s="1"/>
  <c r="K163" i="16"/>
  <c r="S225" i="16"/>
  <c r="K237" i="16"/>
  <c r="O256" i="16"/>
  <c r="O269" i="16"/>
  <c r="K274" i="16"/>
  <c r="G281" i="16"/>
  <c r="D520" i="16"/>
  <c r="G520" i="16" s="1"/>
  <c r="D519" i="16"/>
  <c r="G519" i="16" s="1"/>
  <c r="G518" i="16"/>
  <c r="S1167" i="16"/>
  <c r="K1686" i="16"/>
  <c r="K2002" i="16"/>
  <c r="K2113" i="16"/>
  <c r="G225" i="16"/>
  <c r="O237" i="16"/>
  <c r="S269" i="16"/>
  <c r="K305" i="16"/>
  <c r="H593" i="16"/>
  <c r="K593" i="16" s="1"/>
  <c r="K591" i="16"/>
  <c r="G820" i="16"/>
  <c r="K907" i="16"/>
  <c r="S1473" i="16"/>
  <c r="G2081" i="16"/>
  <c r="G2400" i="16"/>
  <c r="H217" i="16"/>
  <c r="K225" i="16"/>
  <c r="K293" i="16"/>
  <c r="K1972" i="16"/>
  <c r="K156" i="16"/>
  <c r="G196" i="16"/>
  <c r="G195" i="16" s="1"/>
  <c r="G194" i="16" s="1"/>
  <c r="S281" i="16"/>
  <c r="S305" i="16"/>
  <c r="K505" i="16"/>
  <c r="D618" i="16"/>
  <c r="S1251" i="16"/>
  <c r="K1420" i="16"/>
  <c r="G2045" i="16"/>
  <c r="S387" i="16"/>
  <c r="H421" i="16"/>
  <c r="K421" i="16" s="1"/>
  <c r="K418" i="16" s="1"/>
  <c r="K512" i="16"/>
  <c r="K525" i="16"/>
  <c r="H632" i="16"/>
  <c r="K632" i="16" s="1"/>
  <c r="K625" i="16" s="1"/>
  <c r="K648" i="16"/>
  <c r="G702" i="16"/>
  <c r="O726" i="16"/>
  <c r="G859" i="16"/>
  <c r="K1081" i="16"/>
  <c r="K1080" i="16" s="1"/>
  <c r="K1272" i="16"/>
  <c r="K1652" i="16"/>
  <c r="G1753" i="16"/>
  <c r="K1771" i="16"/>
  <c r="K1810" i="16"/>
  <c r="S1901" i="16"/>
  <c r="G1957" i="16"/>
  <c r="D461" i="16"/>
  <c r="G461" i="16" s="1"/>
  <c r="G458" i="16" s="1"/>
  <c r="S486" i="16"/>
  <c r="H581" i="16"/>
  <c r="K581" i="16" s="1"/>
  <c r="H599" i="16"/>
  <c r="K599" i="16" s="1"/>
  <c r="K596" i="16" s="1"/>
  <c r="K595" i="16" s="1"/>
  <c r="K594" i="16" s="1"/>
  <c r="K702" i="16"/>
  <c r="L618" i="16"/>
  <c r="S738" i="16"/>
  <c r="G863" i="16"/>
  <c r="S903" i="16"/>
  <c r="S967" i="16"/>
  <c r="S1002" i="16"/>
  <c r="S1036" i="16"/>
  <c r="S1035" i="16" s="1"/>
  <c r="G1056" i="16"/>
  <c r="G1055" i="16" s="1"/>
  <c r="O1101" i="16"/>
  <c r="O1100" i="16" s="1"/>
  <c r="S1106" i="16"/>
  <c r="S1105" i="16" s="1"/>
  <c r="G1120" i="16"/>
  <c r="S1161" i="16"/>
  <c r="S1195" i="16"/>
  <c r="H1500" i="16"/>
  <c r="G1515" i="16"/>
  <c r="O2133" i="16"/>
  <c r="S397" i="16"/>
  <c r="H381" i="16"/>
  <c r="G491" i="16"/>
  <c r="S652" i="16"/>
  <c r="G673" i="16"/>
  <c r="S698" i="16"/>
  <c r="G726" i="16"/>
  <c r="K796" i="16"/>
  <c r="K800" i="16"/>
  <c r="K844" i="16"/>
  <c r="G903" i="16"/>
  <c r="S929" i="16"/>
  <c r="O976" i="16"/>
  <c r="K1002" i="16"/>
  <c r="G1138" i="16"/>
  <c r="G1175" i="16"/>
  <c r="K1182" i="16"/>
  <c r="G1187" i="16"/>
  <c r="G1202" i="16"/>
  <c r="G1199" i="16" s="1"/>
  <c r="K1264" i="16"/>
  <c r="S1272" i="16"/>
  <c r="O1279" i="16"/>
  <c r="G1341" i="16"/>
  <c r="K1389" i="16"/>
  <c r="G1399" i="16"/>
  <c r="G1559" i="16"/>
  <c r="G1549" i="16" s="1"/>
  <c r="G1548" i="16" s="1"/>
  <c r="G1580" i="16"/>
  <c r="S1596" i="16"/>
  <c r="O1623" i="16"/>
  <c r="S1652" i="16"/>
  <c r="K1671" i="16"/>
  <c r="K1696" i="16"/>
  <c r="S1729" i="16"/>
  <c r="S1741" i="16"/>
  <c r="O1882" i="16"/>
  <c r="K1924" i="16"/>
  <c r="K1932" i="16"/>
  <c r="S1943" i="16"/>
  <c r="O1994" i="16"/>
  <c r="G2002" i="16"/>
  <c r="S2089" i="16"/>
  <c r="G2120" i="16"/>
  <c r="K2268" i="16"/>
  <c r="G479" i="16"/>
  <c r="L506" i="16"/>
  <c r="L507" i="16" s="1"/>
  <c r="O507" i="16" s="1"/>
  <c r="K726" i="16"/>
  <c r="G824" i="16"/>
  <c r="O879" i="16"/>
  <c r="S889" i="16"/>
  <c r="S921" i="16"/>
  <c r="S980" i="16"/>
  <c r="O1021" i="16"/>
  <c r="O1020" i="16" s="1"/>
  <c r="K1138" i="16"/>
  <c r="K1142" i="16"/>
  <c r="K1187" i="16"/>
  <c r="K1195" i="16"/>
  <c r="S1231" i="16"/>
  <c r="S1230" i="16" s="1"/>
  <c r="S1279" i="16"/>
  <c r="K1341" i="16"/>
  <c r="S1375" i="16"/>
  <c r="O1515" i="16"/>
  <c r="S1623" i="16"/>
  <c r="G1652" i="16"/>
  <c r="G1656" i="16"/>
  <c r="O1671" i="16"/>
  <c r="G1700" i="16"/>
  <c r="G1749" i="16"/>
  <c r="G1781" i="16"/>
  <c r="S1947" i="16"/>
  <c r="S1987" i="16"/>
  <c r="S2034" i="16"/>
  <c r="G2056" i="16"/>
  <c r="G2098" i="16"/>
  <c r="S2105" i="16"/>
  <c r="G2133" i="16"/>
  <c r="S366" i="16"/>
  <c r="D381" i="16"/>
  <c r="O1031" i="16"/>
  <c r="O1030" i="16" s="1"/>
  <c r="S1041" i="16"/>
  <c r="S1040" i="16" s="1"/>
  <c r="G1061" i="16"/>
  <c r="G1060" i="16" s="1"/>
  <c r="K1076" i="16"/>
  <c r="K1075" i="16" s="1"/>
  <c r="G1101" i="16"/>
  <c r="G1100" i="16" s="1"/>
  <c r="G1465" i="16"/>
  <c r="G1462" i="16" s="1"/>
  <c r="K1481" i="16"/>
  <c r="O1559" i="16"/>
  <c r="O1549" i="16" s="1"/>
  <c r="O1548" i="16" s="1"/>
  <c r="K1741" i="16"/>
  <c r="G404" i="16"/>
  <c r="K430" i="16"/>
  <c r="K428" i="16" s="1"/>
  <c r="S491" i="16"/>
  <c r="S602" i="16"/>
  <c r="S601" i="16" s="1"/>
  <c r="S600" i="16" s="1"/>
  <c r="G665" i="16"/>
  <c r="S673" i="16"/>
  <c r="S775" i="16"/>
  <c r="G1016" i="16"/>
  <c r="G1015" i="16" s="1"/>
  <c r="K1046" i="16"/>
  <c r="K1045" i="16" s="1"/>
  <c r="S1071" i="16"/>
  <c r="S1070" i="16" s="1"/>
  <c r="G1081" i="16"/>
  <c r="G1080" i="16" s="1"/>
  <c r="S1086" i="16"/>
  <c r="S1085" i="16" s="1"/>
  <c r="S1138" i="16"/>
  <c r="S1142" i="16"/>
  <c r="G1227" i="16"/>
  <c r="G1226" i="16" s="1"/>
  <c r="S1268" i="16"/>
  <c r="D1500" i="16"/>
  <c r="S1580" i="16"/>
  <c r="K1623" i="16"/>
  <c r="G1671" i="16"/>
  <c r="K1713" i="16"/>
  <c r="S2018" i="16"/>
  <c r="S2120" i="16"/>
  <c r="L390" i="16"/>
  <c r="O390" i="16" s="1"/>
  <c r="O387" i="16" s="1"/>
  <c r="S394" i="16"/>
  <c r="K404" i="16"/>
  <c r="S445" i="16"/>
  <c r="O450" i="16"/>
  <c r="O448" i="16" s="1"/>
  <c r="S530" i="16"/>
  <c r="K543" i="16"/>
  <c r="S556" i="16"/>
  <c r="K635" i="16"/>
  <c r="K787" i="16"/>
  <c r="S820" i="16"/>
  <c r="G917" i="16"/>
  <c r="S1051" i="16"/>
  <c r="S1050" i="16" s="1"/>
  <c r="G1195" i="16"/>
  <c r="G1221" i="16"/>
  <c r="G1218" i="16" s="1"/>
  <c r="G1420" i="16"/>
  <c r="G1429" i="16"/>
  <c r="G1428" i="16" s="1"/>
  <c r="O1465" i="16"/>
  <c r="O1462" i="16" s="1"/>
  <c r="O1512" i="16"/>
  <c r="K1630" i="16"/>
  <c r="G1686" i="16"/>
  <c r="S1700" i="16"/>
  <c r="O1713" i="16"/>
  <c r="S1737" i="16"/>
  <c r="S1862" i="16"/>
  <c r="K1901" i="16"/>
  <c r="O1980" i="16"/>
  <c r="G2018" i="16"/>
  <c r="S2056" i="16"/>
  <c r="K2066" i="16"/>
  <c r="O404" i="16"/>
  <c r="G415" i="16"/>
  <c r="G525" i="16"/>
  <c r="O635" i="16"/>
  <c r="G714" i="16"/>
  <c r="G746" i="16"/>
  <c r="S758" i="16"/>
  <c r="K832" i="16"/>
  <c r="K903" i="16"/>
  <c r="G921" i="16"/>
  <c r="S976" i="16"/>
  <c r="K1170" i="16"/>
  <c r="K1202" i="16"/>
  <c r="K1199" i="16" s="1"/>
  <c r="K1251" i="16"/>
  <c r="S1369" i="16"/>
  <c r="S1512" i="16"/>
  <c r="O1534" i="16"/>
  <c r="G1607" i="16"/>
  <c r="S1644" i="16"/>
  <c r="G1737" i="16"/>
  <c r="G1760" i="16"/>
  <c r="G1764" i="16"/>
  <c r="G1771" i="16"/>
  <c r="S1840" i="16"/>
  <c r="G1855" i="16"/>
  <c r="K2018" i="16"/>
  <c r="K2045" i="16"/>
  <c r="O2073" i="16"/>
  <c r="K2081" i="16"/>
  <c r="S404" i="16"/>
  <c r="D431" i="16"/>
  <c r="G431" i="16" s="1"/>
  <c r="G428" i="16" s="1"/>
  <c r="S438" i="16"/>
  <c r="H451" i="16"/>
  <c r="K451" i="16" s="1"/>
  <c r="K448" i="16" s="1"/>
  <c r="K710" i="16"/>
  <c r="K921" i="16"/>
  <c r="O1429" i="16"/>
  <c r="K1596" i="16"/>
  <c r="G1718" i="16"/>
  <c r="K1749" i="16"/>
  <c r="K1764" i="16"/>
  <c r="G1789" i="16"/>
  <c r="G1920" i="16"/>
  <c r="S1972" i="16"/>
  <c r="K2030" i="16"/>
  <c r="S2041" i="16"/>
  <c r="K2056" i="16"/>
  <c r="K2098" i="16"/>
  <c r="K2400" i="16"/>
  <c r="K677" i="16"/>
  <c r="G685" i="16"/>
  <c r="K738" i="16"/>
  <c r="K836" i="16"/>
  <c r="S879" i="16"/>
  <c r="G944" i="16"/>
  <c r="K976" i="16"/>
  <c r="K1051" i="16"/>
  <c r="K1050" i="16" s="1"/>
  <c r="K1369" i="16"/>
  <c r="O1600" i="16"/>
  <c r="G1890" i="16"/>
  <c r="G2041" i="16"/>
  <c r="O176" i="16"/>
  <c r="K269" i="16"/>
  <c r="K286" i="16"/>
  <c r="G305" i="16"/>
  <c r="S448" i="16"/>
  <c r="O499" i="16"/>
  <c r="L381" i="16"/>
  <c r="K714" i="16"/>
  <c r="O133" i="16"/>
  <c r="O145" i="16"/>
  <c r="O206" i="16"/>
  <c r="K486" i="16"/>
  <c r="O249" i="16"/>
  <c r="G256" i="16"/>
  <c r="K256" i="16"/>
  <c r="O298" i="16"/>
  <c r="O356" i="16"/>
  <c r="L519" i="16"/>
  <c r="O519" i="16" s="1"/>
  <c r="L520" i="16"/>
  <c r="O520" i="16" s="1"/>
  <c r="O479" i="16"/>
  <c r="G506" i="16"/>
  <c r="D507" i="16"/>
  <c r="G507" i="16" s="1"/>
  <c r="O657" i="16"/>
  <c r="L658" i="16"/>
  <c r="O658" i="16" s="1"/>
  <c r="O117" i="16"/>
  <c r="S479" i="16"/>
  <c r="G505" i="16"/>
  <c r="D605" i="16"/>
  <c r="G605" i="16" s="1"/>
  <c r="G603" i="16"/>
  <c r="O738" i="16"/>
  <c r="O232" i="16"/>
  <c r="O359" i="16"/>
  <c r="K469" i="16"/>
  <c r="K491" i="16"/>
  <c r="G512" i="16"/>
  <c r="G244" i="16"/>
  <c r="O261" i="16"/>
  <c r="S359" i="16"/>
  <c r="S373" i="16"/>
  <c r="O420" i="16"/>
  <c r="O491" i="16"/>
  <c r="G261" i="16"/>
  <c r="G274" i="16"/>
  <c r="S310" i="16"/>
  <c r="D390" i="16"/>
  <c r="G390" i="16" s="1"/>
  <c r="G389" i="16"/>
  <c r="G486" i="16"/>
  <c r="O293" i="16"/>
  <c r="S335" i="16"/>
  <c r="G455" i="16"/>
  <c r="O466" i="16"/>
  <c r="G469" i="16"/>
  <c r="O310" i="16"/>
  <c r="O335" i="16"/>
  <c r="O384" i="16"/>
  <c r="H520" i="16"/>
  <c r="K520" i="16" s="1"/>
  <c r="O543" i="16"/>
  <c r="D587" i="16"/>
  <c r="G587" i="16" s="1"/>
  <c r="G585" i="16"/>
  <c r="G689" i="16"/>
  <c r="O702" i="16"/>
  <c r="O800" i="16"/>
  <c r="K992" i="16"/>
  <c r="L400" i="16"/>
  <c r="O400" i="16" s="1"/>
  <c r="H410" i="16"/>
  <c r="K410" i="16" s="1"/>
  <c r="K407" i="16" s="1"/>
  <c r="O430" i="16"/>
  <c r="O428" i="16" s="1"/>
  <c r="O445" i="16"/>
  <c r="G450" i="16"/>
  <c r="G448" i="16" s="1"/>
  <c r="S543" i="16"/>
  <c r="D569" i="16"/>
  <c r="O621" i="16"/>
  <c r="L645" i="16"/>
  <c r="O645" i="16" s="1"/>
  <c r="O640" i="16"/>
  <c r="K661" i="16"/>
  <c r="S796" i="16"/>
  <c r="O836" i="16"/>
  <c r="O286" i="16"/>
  <c r="O373" i="16"/>
  <c r="K389" i="16"/>
  <c r="K387" i="16" s="1"/>
  <c r="O394" i="16"/>
  <c r="G399" i="16"/>
  <c r="G397" i="16" s="1"/>
  <c r="D421" i="16"/>
  <c r="G421" i="16" s="1"/>
  <c r="G418" i="16" s="1"/>
  <c r="L461" i="16"/>
  <c r="O461" i="16" s="1"/>
  <c r="O512" i="16"/>
  <c r="K530" i="16"/>
  <c r="K556" i="16"/>
  <c r="L587" i="16"/>
  <c r="O587" i="16" s="1"/>
  <c r="O585" i="16"/>
  <c r="O661" i="16"/>
  <c r="S726" i="16"/>
  <c r="G738" i="16"/>
  <c r="S750" i="16"/>
  <c r="O370" i="16"/>
  <c r="L410" i="16"/>
  <c r="O410" i="16" s="1"/>
  <c r="O407" i="16" s="1"/>
  <c r="S512" i="16"/>
  <c r="O530" i="16"/>
  <c r="D574" i="16"/>
  <c r="G574" i="16" s="1"/>
  <c r="G573" i="16"/>
  <c r="L569" i="16"/>
  <c r="K665" i="16"/>
  <c r="G1073" i="16"/>
  <c r="D1074" i="16"/>
  <c r="G1074" i="16" s="1"/>
  <c r="H507" i="16"/>
  <c r="K507" i="16" s="1"/>
  <c r="H519" i="16"/>
  <c r="K519" i="16" s="1"/>
  <c r="O556" i="16"/>
  <c r="S625" i="16"/>
  <c r="O665" i="16"/>
  <c r="S714" i="16"/>
  <c r="K750" i="16"/>
  <c r="S762" i="16"/>
  <c r="L575" i="16"/>
  <c r="O575" i="16" s="1"/>
  <c r="O573" i="16"/>
  <c r="O677" i="16"/>
  <c r="G787" i="16"/>
  <c r="O820" i="16"/>
  <c r="O932" i="16"/>
  <c r="S677" i="16"/>
  <c r="S722" i="16"/>
  <c r="G932" i="16"/>
  <c r="D611" i="16"/>
  <c r="G611" i="16" s="1"/>
  <c r="G609" i="16"/>
  <c r="K689" i="16"/>
  <c r="O714" i="16"/>
  <c r="O967" i="16"/>
  <c r="L574" i="16"/>
  <c r="O574" i="16" s="1"/>
  <c r="D658" i="16"/>
  <c r="G658" i="16" s="1"/>
  <c r="G657" i="16"/>
  <c r="G543" i="16"/>
  <c r="L611" i="16"/>
  <c r="O611" i="16" s="1"/>
  <c r="O609" i="16"/>
  <c r="O1006" i="16"/>
  <c r="H574" i="16"/>
  <c r="K574" i="16" s="1"/>
  <c r="D581" i="16"/>
  <c r="G581" i="16" s="1"/>
  <c r="H658" i="16"/>
  <c r="K658" i="16" s="1"/>
  <c r="K652" i="16" s="1"/>
  <c r="O673" i="16"/>
  <c r="O762" i="16"/>
  <c r="O775" i="16"/>
  <c r="O787" i="16"/>
  <c r="G800" i="16"/>
  <c r="G879" i="16"/>
  <c r="G907" i="16"/>
  <c r="O1473" i="16"/>
  <c r="O2286" i="16"/>
  <c r="O579" i="16"/>
  <c r="O597" i="16"/>
  <c r="G626" i="16"/>
  <c r="G625" i="16" s="1"/>
  <c r="L632" i="16"/>
  <c r="O632" i="16" s="1"/>
  <c r="H645" i="16"/>
  <c r="K645" i="16" s="1"/>
  <c r="O796" i="16"/>
  <c r="K879" i="16"/>
  <c r="L642" i="16"/>
  <c r="O642" i="16" s="1"/>
  <c r="O685" i="16"/>
  <c r="O758" i="16"/>
  <c r="K824" i="16"/>
  <c r="S863" i="16"/>
  <c r="D580" i="16"/>
  <c r="G580" i="16" s="1"/>
  <c r="L581" i="16"/>
  <c r="O581" i="16" s="1"/>
  <c r="O603" i="16"/>
  <c r="K762" i="16"/>
  <c r="K812" i="16"/>
  <c r="O824" i="16"/>
  <c r="O844" i="16"/>
  <c r="S907" i="16"/>
  <c r="O1259" i="16"/>
  <c r="K573" i="16"/>
  <c r="K585" i="16"/>
  <c r="K584" i="16" s="1"/>
  <c r="K583" i="16" s="1"/>
  <c r="K582" i="16" s="1"/>
  <c r="K609" i="16"/>
  <c r="K608" i="16" s="1"/>
  <c r="K607" i="16" s="1"/>
  <c r="K606" i="16" s="1"/>
  <c r="S824" i="16"/>
  <c r="O921" i="16"/>
  <c r="K967" i="16"/>
  <c r="O1086" i="16"/>
  <c r="G976" i="16"/>
  <c r="O1154" i="16"/>
  <c r="O1242" i="16"/>
  <c r="S734" i="16"/>
  <c r="G836" i="16"/>
  <c r="K893" i="16"/>
  <c r="O944" i="16"/>
  <c r="S963" i="16"/>
  <c r="G1006" i="16"/>
  <c r="O1081" i="16"/>
  <c r="K615" i="16"/>
  <c r="K614" i="16" s="1"/>
  <c r="K613" i="16" s="1"/>
  <c r="K612" i="16" s="1"/>
  <c r="O750" i="16"/>
  <c r="G812" i="16"/>
  <c r="O980" i="16"/>
  <c r="G992" i="16"/>
  <c r="G597" i="16"/>
  <c r="G596" i="16" s="1"/>
  <c r="G595" i="16" s="1"/>
  <c r="G594" i="16" s="1"/>
  <c r="S844" i="16"/>
  <c r="G980" i="16"/>
  <c r="S988" i="16"/>
  <c r="O615" i="16"/>
  <c r="G762" i="16"/>
  <c r="S836" i="16"/>
  <c r="K859" i="16"/>
  <c r="O907" i="16"/>
  <c r="K944" i="16"/>
  <c r="G955" i="16"/>
  <c r="G967" i="16"/>
  <c r="O992" i="16"/>
  <c r="O1002" i="16"/>
  <c r="S1006" i="16"/>
  <c r="O988" i="16"/>
  <c r="K1036" i="16"/>
  <c r="K1035" i="16" s="1"/>
  <c r="K1056" i="16"/>
  <c r="K1055" i="16" s="1"/>
  <c r="O1076" i="16"/>
  <c r="K1101" i="16"/>
  <c r="K1100" i="16" s="1"/>
  <c r="G1251" i="16"/>
  <c r="O1607" i="16"/>
  <c r="O734" i="16"/>
  <c r="O963" i="16"/>
  <c r="G1026" i="16"/>
  <c r="G1025" i="16" s="1"/>
  <c r="O1036" i="16"/>
  <c r="O1041" i="16"/>
  <c r="S1187" i="16"/>
  <c r="L853" i="16"/>
  <c r="O853" i="16" s="1"/>
  <c r="O889" i="16"/>
  <c r="O955" i="16"/>
  <c r="O1056" i="16"/>
  <c r="O1111" i="16"/>
  <c r="K1116" i="16"/>
  <c r="S800" i="16"/>
  <c r="G1041" i="16"/>
  <c r="G1040" i="16" s="1"/>
  <c r="O1652" i="16"/>
  <c r="O1026" i="16"/>
  <c r="G1113" i="16"/>
  <c r="D1114" i="16"/>
  <c r="G1114" i="16" s="1"/>
  <c r="K1221" i="16"/>
  <c r="K1218" i="16" s="1"/>
  <c r="O1414" i="16"/>
  <c r="K1061" i="16"/>
  <c r="K1060" i="16" s="1"/>
  <c r="S1091" i="16"/>
  <c r="S1090" i="16" s="1"/>
  <c r="G1031" i="16"/>
  <c r="G1030" i="16" s="1"/>
  <c r="S1120" i="16"/>
  <c r="G1167" i="16"/>
  <c r="K1096" i="16"/>
  <c r="K1095" i="16" s="1"/>
  <c r="O1106" i="16"/>
  <c r="O1131" i="16"/>
  <c r="G1142" i="16"/>
  <c r="O1170" i="16"/>
  <c r="O1046" i="16"/>
  <c r="K1175" i="16"/>
  <c r="O1254" i="16"/>
  <c r="O1071" i="16"/>
  <c r="G1076" i="16"/>
  <c r="G1075" i="16" s="1"/>
  <c r="G1086" i="16"/>
  <c r="G1085" i="16" s="1"/>
  <c r="O1096" i="16"/>
  <c r="O1182" i="16"/>
  <c r="G1375" i="16"/>
  <c r="G1410" i="16"/>
  <c r="G1405" i="16" s="1"/>
  <c r="S1429" i="16"/>
  <c r="S1607" i="16"/>
  <c r="S2030" i="16"/>
  <c r="O1120" i="16"/>
  <c r="O1237" i="16"/>
  <c r="O1249" i="16"/>
  <c r="G1350" i="16"/>
  <c r="O1375" i="16"/>
  <c r="O1545" i="16"/>
  <c r="K1559" i="16"/>
  <c r="K1549" i="16" s="1"/>
  <c r="K1548" i="16" s="1"/>
  <c r="S1600" i="16"/>
  <c r="O1630" i="16"/>
  <c r="S1965" i="16"/>
  <c r="G1093" i="16"/>
  <c r="G1091" i="16" s="1"/>
  <c r="G1090" i="16" s="1"/>
  <c r="O1142" i="16"/>
  <c r="O1175" i="16"/>
  <c r="O1211" i="16"/>
  <c r="S1515" i="16"/>
  <c r="S2009" i="16"/>
  <c r="O1268" i="16"/>
  <c r="O1356" i="16"/>
  <c r="O1455" i="16"/>
  <c r="K1465" i="16"/>
  <c r="K1462" i="16" s="1"/>
  <c r="H1074" i="16"/>
  <c r="K1074" i="16" s="1"/>
  <c r="K1071" i="16" s="1"/>
  <c r="K1070" i="16" s="1"/>
  <c r="H1114" i="16"/>
  <c r="K1114" i="16" s="1"/>
  <c r="K1111" i="16" s="1"/>
  <c r="K1110" i="16" s="1"/>
  <c r="O1116" i="16"/>
  <c r="O1341" i="16"/>
  <c r="S1414" i="16"/>
  <c r="O1574" i="16"/>
  <c r="O1615" i="16"/>
  <c r="S1630" i="16"/>
  <c r="O1862" i="16"/>
  <c r="S2098" i="16"/>
  <c r="G1361" i="16"/>
  <c r="G1455" i="16"/>
  <c r="G1452" i="16" s="1"/>
  <c r="S1465" i="16"/>
  <c r="S1462" i="16" s="1"/>
  <c r="G1615" i="16"/>
  <c r="O1640" i="16"/>
  <c r="K1644" i="16"/>
  <c r="K1663" i="16"/>
  <c r="G1862" i="16"/>
  <c r="O1924" i="16"/>
  <c r="O1436" i="16"/>
  <c r="O1425" i="16"/>
  <c r="G1481" i="16"/>
  <c r="S1663" i="16"/>
  <c r="S2066" i="16"/>
  <c r="K1429" i="16"/>
  <c r="K1428" i="16" s="1"/>
  <c r="S1455" i="16"/>
  <c r="S1452" i="16" s="1"/>
  <c r="K1534" i="16"/>
  <c r="O1589" i="16"/>
  <c r="S1656" i="16"/>
  <c r="G1600" i="16"/>
  <c r="S1749" i="16"/>
  <c r="O1410" i="16"/>
  <c r="O1434" i="16"/>
  <c r="O1583" i="16"/>
  <c r="S1686" i="16"/>
  <c r="S1708" i="16"/>
  <c r="K1729" i="16"/>
  <c r="O1799" i="16"/>
  <c r="K1817" i="16"/>
  <c r="G1965" i="16"/>
  <c r="O2081" i="16"/>
  <c r="O2129" i="16"/>
  <c r="O1361" i="16"/>
  <c r="O1408" i="16"/>
  <c r="O1420" i="16"/>
  <c r="G1724" i="16"/>
  <c r="S1799" i="16"/>
  <c r="O1855" i="16"/>
  <c r="S1994" i="16"/>
  <c r="O2034" i="16"/>
  <c r="K2073" i="16"/>
  <c r="O2089" i="16"/>
  <c r="O1406" i="16"/>
  <c r="O1656" i="16"/>
  <c r="K1737" i="16"/>
  <c r="O1753" i="16"/>
  <c r="S1781" i="16"/>
  <c r="K1799" i="16"/>
  <c r="S1832" i="16"/>
  <c r="K1862" i="16"/>
  <c r="O1890" i="16"/>
  <c r="O1909" i="16"/>
  <c r="G1947" i="16"/>
  <c r="O1972" i="16"/>
  <c r="K2022" i="16"/>
  <c r="O2056" i="16"/>
  <c r="K1679" i="16"/>
  <c r="O1737" i="16"/>
  <c r="G1741" i="16"/>
  <c r="G1810" i="16"/>
  <c r="O1840" i="16"/>
  <c r="S1890" i="16"/>
  <c r="S1909" i="16"/>
  <c r="O1957" i="16"/>
  <c r="O1679" i="16"/>
  <c r="O1724" i="16"/>
  <c r="O1932" i="16"/>
  <c r="G1936" i="16"/>
  <c r="K1943" i="16"/>
  <c r="S1957" i="16"/>
  <c r="O2066" i="16"/>
  <c r="O2113" i="16"/>
  <c r="S1679" i="16"/>
  <c r="K1718" i="16"/>
  <c r="S1724" i="16"/>
  <c r="O1741" i="16"/>
  <c r="O1844" i="16"/>
  <c r="O1872" i="16"/>
  <c r="G1901" i="16"/>
  <c r="K1936" i="16"/>
  <c r="O1943" i="16"/>
  <c r="K1947" i="16"/>
  <c r="O2009" i="16"/>
  <c r="G2113" i="16"/>
  <c r="O1789" i="16"/>
  <c r="S1872" i="16"/>
  <c r="O1936" i="16"/>
  <c r="O2022" i="16"/>
  <c r="O2045" i="16"/>
  <c r="O2105" i="16"/>
  <c r="S1753" i="16"/>
  <c r="O1764" i="16"/>
  <c r="O1828" i="16"/>
  <c r="G1844" i="16"/>
  <c r="S1882" i="16"/>
  <c r="G1987" i="16"/>
  <c r="S2052" i="16"/>
  <c r="K1724" i="16"/>
  <c r="S1764" i="16"/>
  <c r="O1771" i="16"/>
  <c r="G1799" i="16"/>
  <c r="K1844" i="16"/>
  <c r="G1851" i="16"/>
  <c r="G1980" i="16"/>
  <c r="K1987" i="16"/>
  <c r="K2009" i="16"/>
  <c r="G2030" i="16"/>
  <c r="G2066" i="16"/>
  <c r="S2113" i="16"/>
  <c r="K2120" i="16"/>
  <c r="S2133" i="16"/>
  <c r="O1686" i="16"/>
  <c r="O1708" i="16"/>
  <c r="G1729" i="16"/>
  <c r="S1771" i="16"/>
  <c r="S1810" i="16"/>
  <c r="O1817" i="16"/>
  <c r="G1817" i="16"/>
  <c r="K1851" i="16"/>
  <c r="K1882" i="16"/>
  <c r="K1980" i="16"/>
  <c r="O1987" i="16"/>
  <c r="G2022" i="16"/>
  <c r="S2073" i="16"/>
  <c r="S1713" i="16"/>
  <c r="O1781" i="16"/>
  <c r="O2098" i="16"/>
  <c r="O2141" i="16"/>
  <c r="O2041" i="16"/>
  <c r="O2018" i="16"/>
  <c r="O1901" i="16"/>
  <c r="T386" i="15"/>
  <c r="O385" i="15"/>
  <c r="T385" i="15" s="1"/>
  <c r="T688" i="15"/>
  <c r="T741" i="15"/>
  <c r="T956" i="15"/>
  <c r="T1205" i="15"/>
  <c r="T1225" i="15"/>
  <c r="T1254" i="15"/>
  <c r="T1275" i="15"/>
  <c r="T1314" i="15"/>
  <c r="T1553" i="15"/>
  <c r="T1568" i="15"/>
  <c r="T1583" i="15"/>
  <c r="T1598" i="15"/>
  <c r="T68" i="15"/>
  <c r="T273" i="15"/>
  <c r="T798" i="15"/>
  <c r="T851" i="15"/>
  <c r="T919" i="15"/>
  <c r="T1018" i="15"/>
  <c r="T292" i="15"/>
  <c r="T469" i="15"/>
  <c r="T509" i="15"/>
  <c r="T778" i="15"/>
  <c r="T900" i="15"/>
  <c r="T1118" i="15"/>
  <c r="T1712" i="15"/>
  <c r="T1729" i="15"/>
  <c r="T1742" i="15"/>
  <c r="T1757" i="15"/>
  <c r="T384" i="15"/>
  <c r="T735" i="15"/>
  <c r="T1160" i="15"/>
  <c r="T1178" i="15"/>
  <c r="T1197" i="15"/>
  <c r="T1216" i="15"/>
  <c r="T1239" i="15"/>
  <c r="T1269" i="15"/>
  <c r="T1283" i="15"/>
  <c r="O383" i="15"/>
  <c r="T1109" i="15"/>
  <c r="T2019" i="15"/>
  <c r="T2064" i="15"/>
  <c r="T1803" i="15"/>
  <c r="T1820" i="15"/>
  <c r="T1833" i="15"/>
  <c r="T1848" i="15"/>
  <c r="T1862" i="15"/>
  <c r="T1877" i="15"/>
  <c r="T1200" i="15"/>
  <c r="T1222" i="15"/>
  <c r="T1245" i="15"/>
  <c r="T1325" i="15"/>
  <c r="T1518" i="15"/>
  <c r="T1565" i="15"/>
  <c r="T1580" i="15"/>
  <c r="T1593" i="15"/>
  <c r="T1615" i="15"/>
  <c r="T2002" i="15"/>
  <c r="T2079" i="15"/>
  <c r="T1894" i="15"/>
  <c r="T1913" i="15"/>
  <c r="T1544" i="15"/>
  <c r="T1343" i="15"/>
  <c r="T1357" i="15"/>
  <c r="T1382" i="15"/>
  <c r="T1403" i="15"/>
  <c r="T1434" i="15"/>
  <c r="T1612" i="15"/>
  <c r="T1627" i="15"/>
  <c r="T1642" i="15"/>
  <c r="T1657" i="15"/>
  <c r="T1695" i="15"/>
  <c r="T1928" i="15"/>
  <c r="T1943" i="15"/>
  <c r="T1958" i="15"/>
  <c r="T1971" i="15"/>
  <c r="T2034" i="15"/>
  <c r="T1890" i="15"/>
  <c r="T1906" i="15"/>
  <c r="T1923" i="15"/>
  <c r="T2049" i="15"/>
  <c r="T1130" i="15"/>
  <c r="T1099" i="15"/>
  <c r="T1013" i="15"/>
  <c r="T983" i="15"/>
  <c r="T954" i="15"/>
  <c r="T949" i="15"/>
  <c r="T918" i="15"/>
  <c r="T913" i="15"/>
  <c r="T897" i="15"/>
  <c r="T882" i="15"/>
  <c r="T866" i="15"/>
  <c r="T797" i="15"/>
  <c r="T737" i="15"/>
  <c r="T723" i="15"/>
  <c r="T719" i="15"/>
  <c r="T682" i="15"/>
  <c r="T650" i="15"/>
  <c r="T644" i="15"/>
  <c r="T534" i="15"/>
  <c r="T464" i="15"/>
  <c r="T107" i="15"/>
  <c r="T128" i="15"/>
  <c r="T151" i="15"/>
  <c r="T167" i="15"/>
  <c r="T764" i="15"/>
  <c r="T1899" i="15"/>
  <c r="T1916" i="15"/>
  <c r="T118" i="15"/>
  <c r="T137" i="15"/>
  <c r="T152" i="15"/>
  <c r="T168" i="15"/>
  <c r="T393" i="15"/>
  <c r="T428" i="15"/>
  <c r="T675" i="15"/>
  <c r="T793" i="15"/>
  <c r="T914" i="15"/>
  <c r="T942" i="15"/>
  <c r="T953" i="15"/>
  <c r="T1139" i="15"/>
  <c r="T339" i="15"/>
  <c r="T1164" i="15"/>
  <c r="T1183" i="15"/>
  <c r="T1273" i="15"/>
  <c r="T1312" i="15"/>
  <c r="T1327" i="15"/>
  <c r="T1489" i="15"/>
  <c r="T1717" i="15"/>
  <c r="T1732" i="15"/>
  <c r="T1747" i="15"/>
  <c r="T1993" i="15"/>
  <c r="T2010" i="15"/>
  <c r="T2027" i="15"/>
  <c r="T2042" i="15"/>
  <c r="T2057" i="15"/>
  <c r="T2072" i="15"/>
  <c r="T2087" i="15"/>
  <c r="T244" i="15"/>
  <c r="T260" i="15"/>
  <c r="T477" i="15"/>
  <c r="T516" i="15"/>
  <c r="T692" i="15"/>
  <c r="T1760" i="15"/>
  <c r="T1775" i="15"/>
  <c r="T1790" i="15"/>
  <c r="T313" i="15"/>
  <c r="T344" i="15"/>
  <c r="T1261" i="15"/>
  <c r="T1278" i="15"/>
  <c r="T1317" i="15"/>
  <c r="T1337" i="15"/>
  <c r="T1351" i="15"/>
  <c r="T1375" i="15"/>
  <c r="T1398" i="15"/>
  <c r="T1427" i="15"/>
  <c r="T1449" i="15"/>
  <c r="T1566" i="15"/>
  <c r="T1581" i="15"/>
  <c r="T1596" i="15"/>
  <c r="T1637" i="15"/>
  <c r="T1652" i="15"/>
  <c r="T1669" i="15"/>
  <c r="T1685" i="15"/>
  <c r="T1700" i="15"/>
  <c r="T1932" i="15"/>
  <c r="T1947" i="15"/>
  <c r="T1962" i="15"/>
  <c r="T1978" i="15"/>
  <c r="T380" i="15"/>
  <c r="T272" i="15"/>
  <c r="T429" i="15"/>
  <c r="T443" i="15"/>
  <c r="T488" i="15"/>
  <c r="T529" i="15"/>
  <c r="T555" i="15"/>
  <c r="T616" i="15"/>
  <c r="T649" i="15"/>
  <c r="T676" i="15"/>
  <c r="T703" i="15"/>
  <c r="T755" i="15"/>
  <c r="T984" i="15"/>
  <c r="T1054" i="15"/>
  <c r="T1801" i="15"/>
  <c r="T1818" i="15"/>
  <c r="T1831" i="15"/>
  <c r="T1846" i="15"/>
  <c r="T1860" i="15"/>
  <c r="T1873" i="15"/>
  <c r="K380" i="15"/>
  <c r="K379" i="15" s="1"/>
  <c r="T1344" i="15"/>
  <c r="T1358" i="15"/>
  <c r="T1384" i="15"/>
  <c r="T1406" i="15"/>
  <c r="T1435" i="15"/>
  <c r="T1490" i="15"/>
  <c r="T1613" i="15"/>
  <c r="T1628" i="15"/>
  <c r="T1643" i="15"/>
  <c r="T1658" i="15"/>
  <c r="S66" i="15"/>
  <c r="S60" i="15" s="1"/>
  <c r="S2096" i="15"/>
  <c r="S2095" i="15" s="1"/>
  <c r="S2094" i="15" s="1"/>
  <c r="T381" i="15"/>
  <c r="T298" i="15"/>
  <c r="T1084" i="15"/>
  <c r="T1280" i="15"/>
  <c r="K375" i="15"/>
  <c r="K374" i="15" s="1"/>
  <c r="T236" i="15"/>
  <c r="T405" i="15"/>
  <c r="T466" i="15"/>
  <c r="T520" i="15"/>
  <c r="T548" i="15"/>
  <c r="T748" i="15"/>
  <c r="T1024" i="15"/>
  <c r="T1044" i="15"/>
  <c r="T1064" i="15"/>
  <c r="T1114" i="15"/>
  <c r="T1132" i="15"/>
  <c r="T291" i="15"/>
  <c r="T306" i="15"/>
  <c r="T359" i="15"/>
  <c r="T1158" i="15"/>
  <c r="T1094" i="15"/>
  <c r="T1446" i="15"/>
  <c r="T1546" i="15"/>
  <c r="T1987" i="15"/>
  <c r="T2003" i="15"/>
  <c r="T2022" i="15"/>
  <c r="T2037" i="15"/>
  <c r="T2050" i="15"/>
  <c r="T2065" i="15"/>
  <c r="T2080" i="15"/>
  <c r="T2098" i="15"/>
  <c r="T1796" i="15"/>
  <c r="T1812" i="15"/>
  <c r="T1826" i="15"/>
  <c r="T1841" i="15"/>
  <c r="T1854" i="15"/>
  <c r="T1869" i="15"/>
  <c r="T1884" i="15"/>
  <c r="T1112" i="15"/>
  <c r="T1338" i="15"/>
  <c r="T1352" i="15"/>
  <c r="T1378" i="15"/>
  <c r="T1399" i="15"/>
  <c r="T1428" i="15"/>
  <c r="T1450" i="15"/>
  <c r="T1542" i="15"/>
  <c r="T1563" i="15"/>
  <c r="T1576" i="15"/>
  <c r="T1591" i="15"/>
  <c r="T1608" i="15"/>
  <c r="T1623" i="15"/>
  <c r="T1638" i="15"/>
  <c r="T1653" i="15"/>
  <c r="T1707" i="15"/>
  <c r="T1723" i="15"/>
  <c r="T1738" i="15"/>
  <c r="T1752" i="15"/>
  <c r="T357" i="15"/>
  <c r="T643" i="15"/>
  <c r="T736" i="15"/>
  <c r="T912" i="15"/>
  <c r="T1049" i="15"/>
  <c r="T1767" i="15"/>
  <c r="T1780" i="15"/>
  <c r="T1797" i="15"/>
  <c r="T1813" i="15"/>
  <c r="T1828" i="15"/>
  <c r="T1842" i="15"/>
  <c r="T1857" i="15"/>
  <c r="T1870" i="15"/>
  <c r="T1903" i="15"/>
  <c r="T1919" i="15"/>
  <c r="T337" i="15"/>
  <c r="T1324" i="15"/>
  <c r="T1340" i="15"/>
  <c r="T1353" i="15"/>
  <c r="T1379" i="15"/>
  <c r="T1400" i="15"/>
  <c r="T1453" i="15"/>
  <c r="T1564" i="15"/>
  <c r="T1579" i="15"/>
  <c r="T1592" i="15"/>
  <c r="T1609" i="15"/>
  <c r="T1624" i="15"/>
  <c r="T1639" i="15"/>
  <c r="T1654" i="15"/>
  <c r="T1671" i="15"/>
  <c r="T1687" i="15"/>
  <c r="T2416" i="15"/>
  <c r="T104" i="15"/>
  <c r="T125" i="15"/>
  <c r="T143" i="15"/>
  <c r="T205" i="15"/>
  <c r="T231" i="15"/>
  <c r="T485" i="15"/>
  <c r="T862" i="15"/>
  <c r="T966" i="15"/>
  <c r="T982" i="15"/>
  <c r="T997" i="15"/>
  <c r="T1012" i="15"/>
  <c r="T1032" i="15"/>
  <c r="T1143" i="15"/>
  <c r="T202" i="15"/>
  <c r="T1341" i="15"/>
  <c r="T1354" i="15"/>
  <c r="T1380" i="15"/>
  <c r="T1401" i="15"/>
  <c r="T1433" i="15"/>
  <c r="T1454" i="15"/>
  <c r="T1493" i="15"/>
  <c r="T1610" i="15"/>
  <c r="T1625" i="15"/>
  <c r="T1640" i="15"/>
  <c r="T1656" i="15"/>
  <c r="T1672" i="15"/>
  <c r="T1688" i="15"/>
  <c r="T1705" i="15"/>
  <c r="T1721" i="15"/>
  <c r="T1735" i="15"/>
  <c r="T1750" i="15"/>
  <c r="T1998" i="15"/>
  <c r="T2014" i="15"/>
  <c r="T2031" i="15"/>
  <c r="T2046" i="15"/>
  <c r="T2061" i="15"/>
  <c r="T2076" i="15"/>
  <c r="T2091" i="15"/>
  <c r="T164" i="15"/>
  <c r="T664" i="15"/>
  <c r="T810" i="15"/>
  <c r="T931" i="15"/>
  <c r="T1763" i="15"/>
  <c r="T1778" i="15"/>
  <c r="T1159" i="15"/>
  <c r="T1177" i="15"/>
  <c r="T1196" i="15"/>
  <c r="T1214" i="15"/>
  <c r="T1236" i="15"/>
  <c r="T1322" i="15"/>
  <c r="S1996" i="15"/>
  <c r="T1811" i="15"/>
  <c r="T1825" i="15"/>
  <c r="T1840" i="15"/>
  <c r="T1853" i="15"/>
  <c r="T1868" i="15"/>
  <c r="T1883" i="15"/>
  <c r="T1992" i="15"/>
  <c r="T37" i="15"/>
  <c r="T499" i="15"/>
  <c r="T540" i="15"/>
  <c r="T636" i="15"/>
  <c r="T707" i="15"/>
  <c r="T766" i="15"/>
  <c r="S160" i="15"/>
  <c r="S1211" i="15"/>
  <c r="T378" i="15"/>
  <c r="T20" i="15"/>
  <c r="T1807" i="15"/>
  <c r="T1822" i="15"/>
  <c r="T1835" i="15"/>
  <c r="T1850" i="15"/>
  <c r="T1865" i="15"/>
  <c r="T1880" i="15"/>
  <c r="T1901" i="15"/>
  <c r="T1918" i="15"/>
  <c r="T224" i="15"/>
  <c r="T230" i="15"/>
  <c r="T245" i="15"/>
  <c r="T279" i="15"/>
  <c r="T536" i="15"/>
  <c r="T586" i="15"/>
  <c r="T610" i="15"/>
  <c r="T678" i="15"/>
  <c r="T763" i="15"/>
  <c r="T823" i="15"/>
  <c r="T886" i="15"/>
  <c r="T892" i="15"/>
  <c r="T945" i="15"/>
  <c r="T1124" i="15"/>
  <c r="O379" i="15"/>
  <c r="T379" i="15" s="1"/>
  <c r="T1334" i="15"/>
  <c r="T1348" i="15"/>
  <c r="T1370" i="15"/>
  <c r="T1393" i="15"/>
  <c r="T1424" i="15"/>
  <c r="T1632" i="15"/>
  <c r="T1647" i="15"/>
  <c r="T1670" i="15"/>
  <c r="T1686" i="15"/>
  <c r="T1701" i="15"/>
  <c r="T1933" i="15"/>
  <c r="T1948" i="15"/>
  <c r="T1963" i="15"/>
  <c r="T1979" i="15"/>
  <c r="T2402" i="15"/>
  <c r="T162" i="15"/>
  <c r="T426" i="15"/>
  <c r="T433" i="15"/>
  <c r="T559" i="15"/>
  <c r="T622" i="15"/>
  <c r="T674" i="15"/>
  <c r="T727" i="15"/>
  <c r="T840" i="15"/>
  <c r="T941" i="15"/>
  <c r="T1121" i="15"/>
  <c r="T334" i="15"/>
  <c r="T346" i="15"/>
  <c r="T1087" i="15"/>
  <c r="T1492" i="15"/>
  <c r="T1538" i="15"/>
  <c r="T1720" i="15"/>
  <c r="T1734" i="15"/>
  <c r="T1749" i="15"/>
  <c r="T1930" i="15"/>
  <c r="S375" i="15"/>
  <c r="S374" i="15" s="1"/>
  <c r="T1176" i="15"/>
  <c r="T1193" i="15"/>
  <c r="T1213" i="15"/>
  <c r="T1234" i="15"/>
  <c r="T1265" i="15"/>
  <c r="T1762" i="15"/>
  <c r="T1777" i="15"/>
  <c r="T1792" i="15"/>
  <c r="T1945" i="15"/>
  <c r="T1960" i="15"/>
  <c r="T1975" i="15"/>
  <c r="T157" i="15"/>
  <c r="T243" i="15"/>
  <c r="T259" i="15"/>
  <c r="T515" i="15"/>
  <c r="T521" i="15"/>
  <c r="T749" i="15"/>
  <c r="T837" i="15"/>
  <c r="T852" i="15"/>
  <c r="T925" i="15"/>
  <c r="T958" i="15"/>
  <c r="T1067" i="15"/>
  <c r="T377" i="15"/>
  <c r="O375" i="15"/>
  <c r="T375" i="15" s="1"/>
  <c r="T1925" i="15"/>
  <c r="T822" i="15"/>
  <c r="T854" i="15"/>
  <c r="T869" i="15"/>
  <c r="T943" i="15"/>
  <c r="T1062" i="15"/>
  <c r="T1156" i="15"/>
  <c r="T1260" i="15"/>
  <c r="T1277" i="15"/>
  <c r="T1316" i="15"/>
  <c r="T1476" i="15"/>
  <c r="T1532" i="15"/>
  <c r="T1558" i="15"/>
  <c r="T1573" i="15"/>
  <c r="T1588" i="15"/>
  <c r="T1603" i="15"/>
  <c r="T1614" i="15"/>
  <c r="T1620" i="15"/>
  <c r="T1629" i="15"/>
  <c r="T1644" i="15"/>
  <c r="T1659" i="15"/>
  <c r="T1676" i="15"/>
  <c r="T1944" i="15"/>
  <c r="T1959" i="15"/>
  <c r="T1974" i="15"/>
  <c r="T1990" i="15"/>
  <c r="T2005" i="15"/>
  <c r="T2024" i="15"/>
  <c r="T2039" i="15"/>
  <c r="T2054" i="15"/>
  <c r="T2069" i="15"/>
  <c r="T2082" i="15"/>
  <c r="S808" i="15"/>
  <c r="S929" i="15"/>
  <c r="T1083" i="15"/>
  <c r="T1682" i="15"/>
  <c r="T1698" i="15"/>
  <c r="T1713" i="15"/>
  <c r="T1730" i="15"/>
  <c r="T1745" i="15"/>
  <c r="T1758" i="15"/>
  <c r="T1172" i="15"/>
  <c r="T1190" i="15"/>
  <c r="T1210" i="15"/>
  <c r="T1232" i="15"/>
  <c r="T1809" i="15"/>
  <c r="T1824" i="15"/>
  <c r="T1839" i="15"/>
  <c r="T1852" i="15"/>
  <c r="T1867" i="15"/>
  <c r="T1882" i="15"/>
  <c r="S391" i="15"/>
  <c r="S1381" i="15"/>
  <c r="S1502" i="15"/>
  <c r="S1497" i="15" s="1"/>
  <c r="S1496" i="15" s="1"/>
  <c r="S952" i="15"/>
  <c r="S1326" i="15"/>
  <c r="T376" i="15"/>
  <c r="G1540" i="15"/>
  <c r="T1716" i="15"/>
  <c r="T1731" i="15"/>
  <c r="T1746" i="15"/>
  <c r="T1759" i="15"/>
  <c r="T282" i="15"/>
  <c r="T1173" i="15"/>
  <c r="T1212" i="15"/>
  <c r="T1233" i="15"/>
  <c r="T1774" i="15"/>
  <c r="T1789" i="15"/>
  <c r="T1804" i="15"/>
  <c r="T1821" i="15"/>
  <c r="T1834" i="15"/>
  <c r="T1849" i="15"/>
  <c r="T1863" i="15"/>
  <c r="T1878" i="15"/>
  <c r="T1900" i="15"/>
  <c r="T1917" i="15"/>
  <c r="T2097" i="15"/>
  <c r="S422" i="15"/>
  <c r="T1931" i="15"/>
  <c r="T1946" i="15"/>
  <c r="T1961" i="15"/>
  <c r="T1976" i="15"/>
  <c r="T2009" i="15"/>
  <c r="T2026" i="15"/>
  <c r="T2041" i="15"/>
  <c r="T2056" i="15"/>
  <c r="T2071" i="15"/>
  <c r="T2086" i="15"/>
  <c r="S193" i="15"/>
  <c r="S192" i="15" s="1"/>
  <c r="S191" i="15" s="1"/>
  <c r="S988" i="15"/>
  <c r="S1942" i="15"/>
  <c r="S1957" i="15"/>
  <c r="S1898" i="15"/>
  <c r="S2007" i="15"/>
  <c r="S2084" i="15"/>
  <c r="T343" i="15"/>
  <c r="T1082" i="15"/>
  <c r="T1681" i="15"/>
  <c r="T1697" i="15"/>
  <c r="T1718" i="15"/>
  <c r="T1733" i="15"/>
  <c r="T1748" i="15"/>
  <c r="T1103" i="15"/>
  <c r="T1171" i="15"/>
  <c r="T1189" i="15"/>
  <c r="T1209" i="15"/>
  <c r="T1229" i="15"/>
  <c r="T1761" i="15"/>
  <c r="T1776" i="15"/>
  <c r="T1791" i="15"/>
  <c r="T1808" i="15"/>
  <c r="T1823" i="15"/>
  <c r="T1838" i="15"/>
  <c r="T1896" i="15"/>
  <c r="T1915" i="15"/>
  <c r="T1929" i="15"/>
  <c r="S370" i="15"/>
  <c r="S369" i="15" s="1"/>
  <c r="S963" i="15"/>
  <c r="S2011" i="15"/>
  <c r="S2028" i="15"/>
  <c r="S2068" i="15"/>
  <c r="S2088" i="15"/>
  <c r="S2083" i="15" s="1"/>
  <c r="S2352" i="15"/>
  <c r="T1113" i="15"/>
  <c r="S1111" i="15"/>
  <c r="S1110" i="15" s="1"/>
  <c r="T1078" i="15"/>
  <c r="T691" i="15"/>
  <c r="T654" i="15"/>
  <c r="T412" i="15"/>
  <c r="T542" i="15"/>
  <c r="T663" i="15"/>
  <c r="T716" i="15"/>
  <c r="T809" i="15"/>
  <c r="T825" i="15"/>
  <c r="S1331" i="15"/>
  <c r="S1472" i="15"/>
  <c r="S2021" i="15"/>
  <c r="S940" i="15"/>
  <c r="S1227" i="15"/>
  <c r="S1226" i="15" s="1"/>
  <c r="T926" i="15"/>
  <c r="T1010" i="15"/>
  <c r="T53" i="15"/>
  <c r="T371" i="15"/>
  <c r="S710" i="15"/>
  <c r="S1973" i="15"/>
  <c r="T105" i="15"/>
  <c r="T126" i="15"/>
  <c r="T144" i="15"/>
  <c r="T232" i="15"/>
  <c r="T434" i="15"/>
  <c r="T480" i="15"/>
  <c r="T560" i="15"/>
  <c r="T623" i="15"/>
  <c r="T826" i="15"/>
  <c r="T751" i="15"/>
  <c r="T805" i="15"/>
  <c r="T979" i="15"/>
  <c r="T303" i="15"/>
  <c r="T335" i="15"/>
  <c r="T347" i="15"/>
  <c r="T372" i="15"/>
  <c r="S124" i="15"/>
  <c r="S119" i="15" s="1"/>
  <c r="S432" i="15"/>
  <c r="S875" i="15"/>
  <c r="S1127" i="15"/>
  <c r="T336" i="15"/>
  <c r="S217" i="15"/>
  <c r="S844" i="15"/>
  <c r="S1491" i="15"/>
  <c r="S1268" i="15"/>
  <c r="S1339" i="15"/>
  <c r="T165" i="15"/>
  <c r="T166" i="15"/>
  <c r="T268" i="15"/>
  <c r="T458" i="15"/>
  <c r="T484" i="15"/>
  <c r="T662" i="15"/>
  <c r="T699" i="15"/>
  <c r="T767" i="15"/>
  <c r="T845" i="15"/>
  <c r="T861" i="15"/>
  <c r="T877" i="15"/>
  <c r="T965" i="15"/>
  <c r="T981" i="15"/>
  <c r="T996" i="15"/>
  <c r="T1029" i="15"/>
  <c r="S685" i="15"/>
  <c r="T408" i="15"/>
  <c r="T522" i="15"/>
  <c r="S661" i="15"/>
  <c r="S18" i="15"/>
  <c r="S12" i="15" s="1"/>
  <c r="S1182" i="15"/>
  <c r="S1202" i="15"/>
  <c r="S1199" i="15" s="1"/>
  <c r="S2000" i="15"/>
  <c r="T1191" i="15"/>
  <c r="S1116" i="15"/>
  <c r="S1167" i="15"/>
  <c r="S1551" i="15"/>
  <c r="T1203" i="15"/>
  <c r="T1771" i="15"/>
  <c r="T1819" i="15"/>
  <c r="T1861" i="15"/>
  <c r="T1924" i="15"/>
  <c r="S526" i="15"/>
  <c r="S1036" i="15"/>
  <c r="S1035" i="15" s="1"/>
  <c r="S1555" i="15"/>
  <c r="S1570" i="15"/>
  <c r="S1599" i="15"/>
  <c r="T1223" i="15"/>
  <c r="T1248" i="15"/>
  <c r="T1786" i="15"/>
  <c r="T1802" i="15"/>
  <c r="T1832" i="15"/>
  <c r="T1847" i="15"/>
  <c r="T1876" i="15"/>
  <c r="T1892" i="15"/>
  <c r="T1907" i="15"/>
  <c r="T121" i="15"/>
  <c r="T138" i="15"/>
  <c r="T158" i="15"/>
  <c r="T194" i="15"/>
  <c r="T218" i="15"/>
  <c r="T223" i="15"/>
  <c r="T233" i="15"/>
  <c r="T238" i="15"/>
  <c r="S527" i="15"/>
  <c r="S698" i="15"/>
  <c r="T1693" i="15"/>
  <c r="T1709" i="15"/>
  <c r="T1724" i="15"/>
  <c r="T1739" i="15"/>
  <c r="T1753" i="15"/>
  <c r="S1920" i="15"/>
  <c r="T1798" i="15"/>
  <c r="T1858" i="15"/>
  <c r="T103" i="15"/>
  <c r="T161" i="15"/>
  <c r="T174" i="15"/>
  <c r="T219" i="15"/>
  <c r="T235" i="15"/>
  <c r="T365" i="15"/>
  <c r="T478" i="15"/>
  <c r="T495" i="15"/>
  <c r="T523" i="15"/>
  <c r="T567" i="15"/>
  <c r="T630" i="15"/>
  <c r="T637" i="15"/>
  <c r="T667" i="15"/>
  <c r="T715" i="15"/>
  <c r="T725" i="15"/>
  <c r="T774" i="15"/>
  <c r="T791" i="15"/>
  <c r="T817" i="15"/>
  <c r="T834" i="15"/>
  <c r="T850" i="15"/>
  <c r="T1000" i="15"/>
  <c r="T1069" i="15"/>
  <c r="T1141" i="15"/>
  <c r="T1150" i="15"/>
  <c r="T1165" i="15"/>
  <c r="T1768" i="15"/>
  <c r="T1829" i="15"/>
  <c r="T1921" i="15"/>
  <c r="T284" i="15"/>
  <c r="T299" i="15"/>
  <c r="T333" i="15"/>
  <c r="T345" i="15"/>
  <c r="S889" i="15"/>
  <c r="S1161" i="15"/>
  <c r="T1814" i="15"/>
  <c r="T1888" i="15"/>
  <c r="S512" i="15"/>
  <c r="T156" i="15"/>
  <c r="S615" i="15"/>
  <c r="S614" i="15" s="1"/>
  <c r="S613" i="15" s="1"/>
  <c r="S612" i="15" s="1"/>
  <c r="T38" i="15"/>
  <c r="T1184" i="15"/>
  <c r="T1204" i="15"/>
  <c r="T1224" i="15"/>
  <c r="T1252" i="15"/>
  <c r="T1781" i="15"/>
  <c r="T1843" i="15"/>
  <c r="T1871" i="15"/>
  <c r="T1904" i="15"/>
  <c r="G200" i="15"/>
  <c r="G199" i="15" s="1"/>
  <c r="G198" i="15" s="1"/>
  <c r="S771" i="15"/>
  <c r="S1626" i="15"/>
  <c r="S1320" i="15"/>
  <c r="S1754" i="15"/>
  <c r="S1783" i="15"/>
  <c r="T249" i="15"/>
  <c r="T267" i="15"/>
  <c r="T395" i="15"/>
  <c r="T402" i="15"/>
  <c r="T415" i="15"/>
  <c r="T423" i="15"/>
  <c r="T436" i="15"/>
  <c r="T456" i="15"/>
  <c r="T566" i="15"/>
  <c r="T592" i="15"/>
  <c r="T629" i="15"/>
  <c r="T642" i="15"/>
  <c r="T670" i="15"/>
  <c r="T713" i="15"/>
  <c r="T718" i="15"/>
  <c r="T724" i="15"/>
  <c r="T740" i="15"/>
  <c r="T790" i="15"/>
  <c r="T801" i="15"/>
  <c r="T849" i="15"/>
  <c r="T860" i="15"/>
  <c r="T876" i="15"/>
  <c r="T891" i="15"/>
  <c r="T906" i="15"/>
  <c r="T922" i="15"/>
  <c r="T937" i="15"/>
  <c r="T948" i="15"/>
  <c r="T959" i="15"/>
  <c r="T964" i="15"/>
  <c r="T969" i="15"/>
  <c r="T973" i="15"/>
  <c r="T990" i="15"/>
  <c r="T1005" i="15"/>
  <c r="T1014" i="15"/>
  <c r="T1022" i="15"/>
  <c r="T1034" i="15"/>
  <c r="T1068" i="15"/>
  <c r="T1123" i="15"/>
  <c r="T1134" i="15"/>
  <c r="T1140" i="15"/>
  <c r="T1149" i="15"/>
  <c r="T1266" i="15"/>
  <c r="T1282" i="15"/>
  <c r="T1335" i="15"/>
  <c r="T1349" i="15"/>
  <c r="T1371" i="15"/>
  <c r="T1394" i="15"/>
  <c r="T1425" i="15"/>
  <c r="T1430" i="15"/>
  <c r="T1436" i="15"/>
  <c r="T1444" i="15"/>
  <c r="T1471" i="15"/>
  <c r="T1635" i="15"/>
  <c r="T1648" i="15"/>
  <c r="T1665" i="15"/>
  <c r="T1938" i="15"/>
  <c r="T1953" i="15"/>
  <c r="T1968" i="15"/>
  <c r="T2001" i="15"/>
  <c r="T2012" i="15"/>
  <c r="T2016" i="15"/>
  <c r="T2029" i="15"/>
  <c r="T2033" i="15"/>
  <c r="T2043" i="15"/>
  <c r="T2048" i="15"/>
  <c r="T2058" i="15"/>
  <c r="T2063" i="15"/>
  <c r="T2073" i="15"/>
  <c r="T2078" i="15"/>
  <c r="T2089" i="15"/>
  <c r="T2093" i="15"/>
  <c r="T2224" i="15"/>
  <c r="S1091" i="15"/>
  <c r="S1090" i="15" s="1"/>
  <c r="S1138" i="15"/>
  <c r="S1221" i="15"/>
  <c r="S1218" i="15" s="1"/>
  <c r="S2060" i="15"/>
  <c r="S2075" i="15"/>
  <c r="T1323" i="15"/>
  <c r="T1332" i="15"/>
  <c r="T1336" i="15"/>
  <c r="T1346" i="15"/>
  <c r="T1350" i="15"/>
  <c r="T1368" i="15"/>
  <c r="T1373" i="15"/>
  <c r="T1389" i="15"/>
  <c r="T1397" i="15"/>
  <c r="T1420" i="15"/>
  <c r="T1426" i="15"/>
  <c r="T1441" i="15"/>
  <c r="T1503" i="15"/>
  <c r="T1539" i="15"/>
  <c r="T1559" i="15"/>
  <c r="T1574" i="15"/>
  <c r="T1589" i="15"/>
  <c r="T1604" i="15"/>
  <c r="T1621" i="15"/>
  <c r="T1630" i="15"/>
  <c r="T1636" i="15"/>
  <c r="T1645" i="15"/>
  <c r="T1649" i="15"/>
  <c r="T1660" i="15"/>
  <c r="T1666" i="15"/>
  <c r="T1677" i="15"/>
  <c r="T1934" i="15"/>
  <c r="T1939" i="15"/>
  <c r="T1950" i="15"/>
  <c r="T1954" i="15"/>
  <c r="T1965" i="15"/>
  <c r="T1969" i="15"/>
  <c r="T1980" i="15"/>
  <c r="T1986" i="15"/>
  <c r="T1997" i="15"/>
  <c r="T2013" i="15"/>
  <c r="T2030" i="15"/>
  <c r="T2045" i="15"/>
  <c r="T2059" i="15"/>
  <c r="T2074" i="15"/>
  <c r="T2090" i="15"/>
  <c r="S442" i="15"/>
  <c r="S758" i="15"/>
  <c r="S820" i="15"/>
  <c r="S1041" i="15"/>
  <c r="S1040" i="15" s="1"/>
  <c r="S1272" i="15"/>
  <c r="S1668" i="15"/>
  <c r="T1694" i="15"/>
  <c r="T1710" i="15"/>
  <c r="T1727" i="15"/>
  <c r="T1740" i="15"/>
  <c r="T1755" i="15"/>
  <c r="S462" i="15"/>
  <c r="S673" i="15"/>
  <c r="S1311" i="15"/>
  <c r="S1684" i="15"/>
  <c r="S2223" i="15"/>
  <c r="S2222" i="15" s="1"/>
  <c r="S2163" i="15" s="1"/>
  <c r="T1107" i="15"/>
  <c r="T1162" i="15"/>
  <c r="T1168" i="15"/>
  <c r="T1179" i="15"/>
  <c r="T1185" i="15"/>
  <c r="T1198" i="15"/>
  <c r="T1219" i="15"/>
  <c r="T1769" i="15"/>
  <c r="T1784" i="15"/>
  <c r="T1800" i="15"/>
  <c r="T1815" i="15"/>
  <c r="T1830" i="15"/>
  <c r="T1844" i="15"/>
  <c r="T1859" i="15"/>
  <c r="T1872" i="15"/>
  <c r="T1889" i="15"/>
  <c r="T1905" i="15"/>
  <c r="T1922" i="15"/>
  <c r="S483" i="15"/>
  <c r="S498" i="15"/>
  <c r="S1259" i="15"/>
  <c r="T269" i="15"/>
  <c r="T439" i="15"/>
  <c r="T459" i="15"/>
  <c r="T474" i="15"/>
  <c r="T479" i="15"/>
  <c r="T490" i="15"/>
  <c r="T507" i="15"/>
  <c r="T553" i="15"/>
  <c r="T564" i="15"/>
  <c r="T627" i="15"/>
  <c r="T638" i="15"/>
  <c r="T651" i="15"/>
  <c r="T700" i="15"/>
  <c r="T711" i="15"/>
  <c r="T742" i="15"/>
  <c r="T753" i="15"/>
  <c r="T788" i="15"/>
  <c r="T803" i="15"/>
  <c r="T846" i="15"/>
  <c r="T878" i="15"/>
  <c r="T894" i="15"/>
  <c r="T909" i="15"/>
  <c r="T977" i="15"/>
  <c r="T993" i="15"/>
  <c r="T1003" i="15"/>
  <c r="T1008" i="15"/>
  <c r="T1038" i="15"/>
  <c r="T1052" i="15"/>
  <c r="T1058" i="15"/>
  <c r="T1072" i="15"/>
  <c r="T1125" i="15"/>
  <c r="T1262" i="15"/>
  <c r="T1270" i="15"/>
  <c r="T1284" i="15"/>
  <c r="T1318" i="15"/>
  <c r="T1333" i="15"/>
  <c r="T1347" i="15"/>
  <c r="T1369" i="15"/>
  <c r="T1390" i="15"/>
  <c r="T1423" i="15"/>
  <c r="T1474" i="15"/>
  <c r="T1494" i="15"/>
  <c r="T1504" i="15"/>
  <c r="T1534" i="15"/>
  <c r="T1541" i="15"/>
  <c r="T1556" i="15"/>
  <c r="T1560" i="15"/>
  <c r="T1571" i="15"/>
  <c r="T1575" i="15"/>
  <c r="T1586" i="15"/>
  <c r="T1590" i="15"/>
  <c r="T1601" i="15"/>
  <c r="T1616" i="15"/>
  <c r="T1622" i="15"/>
  <c r="T1631" i="15"/>
  <c r="T1646" i="15"/>
  <c r="T1936" i="15"/>
  <c r="T1951" i="15"/>
  <c r="T1966" i="15"/>
  <c r="T1981" i="15"/>
  <c r="S1081" i="15"/>
  <c r="S1080" i="15" s="1"/>
  <c r="S1231" i="15"/>
  <c r="S1230" i="15" s="1"/>
  <c r="S1377" i="15"/>
  <c r="S1372" i="15" s="1"/>
  <c r="S1452" i="15"/>
  <c r="S1451" i="15" s="1"/>
  <c r="S1595" i="15"/>
  <c r="S1611" i="15"/>
  <c r="S1837" i="15"/>
  <c r="S1989" i="15"/>
  <c r="T285" i="15"/>
  <c r="T296" i="15"/>
  <c r="T311" i="15"/>
  <c r="T342" i="15"/>
  <c r="T1093" i="15"/>
  <c r="T1680" i="15"/>
  <c r="S486" i="15"/>
  <c r="S532" i="15"/>
  <c r="S632" i="15"/>
  <c r="T632" i="15" s="1"/>
  <c r="S1175" i="15"/>
  <c r="T1163" i="15"/>
  <c r="S796" i="15"/>
  <c r="S917" i="15"/>
  <c r="S1673" i="15"/>
  <c r="S1736" i="15"/>
  <c r="T248" i="15"/>
  <c r="T254" i="15"/>
  <c r="T270" i="15"/>
  <c r="T281" i="15"/>
  <c r="T454" i="15"/>
  <c r="T475" i="15"/>
  <c r="T508" i="15"/>
  <c r="T528" i="15"/>
  <c r="T539" i="15"/>
  <c r="T549" i="15"/>
  <c r="T565" i="15"/>
  <c r="T617" i="15"/>
  <c r="T628" i="15"/>
  <c r="T640" i="15"/>
  <c r="T653" i="15"/>
  <c r="T669" i="15"/>
  <c r="T680" i="15"/>
  <c r="T686" i="15"/>
  <c r="T695" i="15"/>
  <c r="T728" i="15"/>
  <c r="T739" i="15"/>
  <c r="T754" i="15"/>
  <c r="T772" i="15"/>
  <c r="T789" i="15"/>
  <c r="T799" i="15"/>
  <c r="T804" i="15"/>
  <c r="T880" i="15"/>
  <c r="T895" i="15"/>
  <c r="T905" i="15"/>
  <c r="T920" i="15"/>
  <c r="T1019" i="15"/>
  <c r="T1039" i="15"/>
  <c r="T1053" i="15"/>
  <c r="T1122" i="15"/>
  <c r="T1128" i="15"/>
  <c r="T1155" i="15"/>
  <c r="T1271" i="15"/>
  <c r="T1281" i="15"/>
  <c r="T1285" i="15"/>
  <c r="T1321" i="15"/>
  <c r="T1443" i="15"/>
  <c r="T1475" i="15"/>
  <c r="T1495" i="15"/>
  <c r="T1557" i="15"/>
  <c r="T1572" i="15"/>
  <c r="T1587" i="15"/>
  <c r="T1602" i="15"/>
  <c r="T1619" i="15"/>
  <c r="T1999" i="15"/>
  <c r="T2015" i="15"/>
  <c r="T2032" i="15"/>
  <c r="T2047" i="15"/>
  <c r="T2062" i="15"/>
  <c r="T2077" i="15"/>
  <c r="T2092" i="15"/>
  <c r="T2166" i="15"/>
  <c r="S153" i="15"/>
  <c r="S608" i="15"/>
  <c r="S607" i="15" s="1"/>
  <c r="S606" i="15" s="1"/>
  <c r="S750" i="15"/>
  <c r="S784" i="15"/>
  <c r="S903" i="15"/>
  <c r="S1342" i="15"/>
  <c r="S1366" i="15"/>
  <c r="S1387" i="15"/>
  <c r="S1469" i="15"/>
  <c r="S1459" i="15" s="1"/>
  <c r="S1458" i="15" s="1"/>
  <c r="T2100" i="15"/>
  <c r="S1096" i="15"/>
  <c r="S1095" i="15" s="1"/>
  <c r="T1242" i="15"/>
  <c r="S1131" i="15"/>
  <c r="T1180" i="15"/>
  <c r="T1079" i="15"/>
  <c r="S200" i="15"/>
  <c r="S199" i="15" s="1"/>
  <c r="S198" i="15" s="1"/>
  <c r="S241" i="15"/>
  <c r="S401" i="15"/>
  <c r="S635" i="15"/>
  <c r="S893" i="15"/>
  <c r="S1195" i="15"/>
  <c r="S1448" i="15"/>
  <c r="S1540" i="15"/>
  <c r="S1634" i="15"/>
  <c r="S1663" i="15"/>
  <c r="S1662" i="15" s="1"/>
  <c r="S1679" i="15"/>
  <c r="S1726" i="15"/>
  <c r="S1902" i="15"/>
  <c r="T2348" i="15"/>
  <c r="T1376" i="15"/>
  <c r="T1244" i="15"/>
  <c r="T1220" i="15"/>
  <c r="T1102" i="15"/>
  <c r="T1108" i="15"/>
  <c r="S258" i="15"/>
  <c r="S290" i="15"/>
  <c r="S356" i="15"/>
  <c r="S476" i="15"/>
  <c r="S545" i="15"/>
  <c r="S702" i="15"/>
  <c r="S697" i="15" s="1"/>
  <c r="S696" i="15" s="1"/>
  <c r="S714" i="15"/>
  <c r="S709" i="15" s="1"/>
  <c r="S708" i="15" s="1"/>
  <c r="S1086" i="15"/>
  <c r="S1085" i="15" s="1"/>
  <c r="S1799" i="15"/>
  <c r="S2053" i="15"/>
  <c r="T2347" i="15"/>
  <c r="T1447" i="15"/>
  <c r="T1255" i="15"/>
  <c r="T1243" i="15"/>
  <c r="T706" i="15"/>
  <c r="T717" i="15"/>
  <c r="T743" i="15"/>
  <c r="T760" i="15"/>
  <c r="T765" i="15"/>
  <c r="T777" i="15"/>
  <c r="T815" i="15"/>
  <c r="T821" i="15"/>
  <c r="T841" i="15"/>
  <c r="T864" i="15"/>
  <c r="T868" i="15"/>
  <c r="T884" i="15"/>
  <c r="T890" i="15"/>
  <c r="T899" i="15"/>
  <c r="T910" i="15"/>
  <c r="T936" i="15"/>
  <c r="T947" i="15"/>
  <c r="T972" i="15"/>
  <c r="T978" i="15"/>
  <c r="T989" i="15"/>
  <c r="T994" i="15"/>
  <c r="T1004" i="15"/>
  <c r="T1009" i="15"/>
  <c r="T1027" i="15"/>
  <c r="T1033" i="15"/>
  <c r="T1047" i="15"/>
  <c r="T1073" i="15"/>
  <c r="T1133" i="15"/>
  <c r="T1144" i="15"/>
  <c r="G1783" i="15"/>
  <c r="S85" i="15"/>
  <c r="S81" i="15" s="1"/>
  <c r="S132" i="15"/>
  <c r="S129" i="15" s="1"/>
  <c r="S150" i="15"/>
  <c r="S229" i="15"/>
  <c r="S493" i="15"/>
  <c r="S506" i="15"/>
  <c r="S558" i="15"/>
  <c r="S591" i="15"/>
  <c r="S590" i="15" s="1"/>
  <c r="S589" i="15" s="1"/>
  <c r="S588" i="15" s="1"/>
  <c r="S665" i="15"/>
  <c r="S787" i="15"/>
  <c r="S812" i="15"/>
  <c r="S921" i="15"/>
  <c r="S944" i="15"/>
  <c r="S1356" i="15"/>
  <c r="S1516" i="15"/>
  <c r="S1506" i="15" s="1"/>
  <c r="S1505" i="15" s="1"/>
  <c r="S1543" i="15"/>
  <c r="S1562" i="15"/>
  <c r="S1607" i="15"/>
  <c r="S1651" i="15"/>
  <c r="S1696" i="15"/>
  <c r="S1817" i="15"/>
  <c r="S1977" i="15"/>
  <c r="T1374" i="15"/>
  <c r="T1194" i="15"/>
  <c r="O112" i="15"/>
  <c r="T112" i="15" s="1"/>
  <c r="T113" i="15"/>
  <c r="O200" i="15"/>
  <c r="T201" i="15"/>
  <c r="T554" i="15"/>
  <c r="T1074" i="15"/>
  <c r="T1088" i="15"/>
  <c r="S114" i="15"/>
  <c r="S109" i="15" s="1"/>
  <c r="S278" i="15"/>
  <c r="S1071" i="15"/>
  <c r="S1070" i="15" s="1"/>
  <c r="S1154" i="15"/>
  <c r="S1264" i="15"/>
  <c r="S1279" i="15"/>
  <c r="S1432" i="15"/>
  <c r="S1429" i="15" s="1"/>
  <c r="S1488" i="15"/>
  <c r="S1578" i="15"/>
  <c r="S1845" i="15"/>
  <c r="S1887" i="15"/>
  <c r="S1935" i="15"/>
  <c r="S1964" i="15"/>
  <c r="T1445" i="15"/>
  <c r="T1421" i="15"/>
  <c r="T1385" i="15"/>
  <c r="T1253" i="15"/>
  <c r="T1241" i="15"/>
  <c r="T1217" i="15"/>
  <c r="T1181" i="15"/>
  <c r="O361" i="15"/>
  <c r="T361" i="15" s="1"/>
  <c r="T362" i="15"/>
  <c r="T1097" i="15"/>
  <c r="S51" i="15"/>
  <c r="S45" i="15" s="1"/>
  <c r="S1026" i="15"/>
  <c r="S1025" i="15" s="1"/>
  <c r="S1715" i="15"/>
  <c r="S1744" i="15"/>
  <c r="S1772" i="15"/>
  <c r="S1856" i="15"/>
  <c r="S1875" i="15"/>
  <c r="T1408" i="15"/>
  <c r="T1240" i="15"/>
  <c r="T1192" i="15"/>
  <c r="T551" i="15"/>
  <c r="T865" i="15"/>
  <c r="T995" i="15"/>
  <c r="T999" i="15"/>
  <c r="T1048" i="15"/>
  <c r="S246" i="15"/>
  <c r="S307" i="15"/>
  <c r="T1431" i="15"/>
  <c r="T1407" i="15"/>
  <c r="T1383" i="15"/>
  <c r="T1263" i="15"/>
  <c r="T1215" i="15"/>
  <c r="O169" i="15"/>
  <c r="T169" i="15" s="1"/>
  <c r="T170" i="15"/>
  <c r="T449" i="15"/>
  <c r="T838" i="15"/>
  <c r="T1028" i="15"/>
  <c r="T309" i="15"/>
  <c r="T340" i="15"/>
  <c r="O353" i="15"/>
  <c r="T354" i="15"/>
  <c r="T1089" i="15"/>
  <c r="K1898" i="15"/>
  <c r="G2084" i="15"/>
  <c r="S173" i="15"/>
  <c r="S172" i="15" s="1"/>
  <c r="S234" i="15"/>
  <c r="S266" i="15"/>
  <c r="S411" i="15"/>
  <c r="S746" i="15"/>
  <c r="S859" i="15"/>
  <c r="S1056" i="15"/>
  <c r="S1055" i="15" s="1"/>
  <c r="S1170" i="15"/>
  <c r="S1166" i="15" s="1"/>
  <c r="S1187" i="15"/>
  <c r="S1531" i="15"/>
  <c r="S1521" i="15" s="1"/>
  <c r="S1520" i="15" s="1"/>
  <c r="S1641" i="15"/>
  <c r="S1655" i="15"/>
  <c r="S1787" i="15"/>
  <c r="S1806" i="15"/>
  <c r="T2102" i="15"/>
  <c r="T1910" i="15"/>
  <c r="T1250" i="15"/>
  <c r="T1238" i="15"/>
  <c r="T1098" i="15"/>
  <c r="T1104" i="15"/>
  <c r="S295" i="15"/>
  <c r="S363" i="15"/>
  <c r="S832" i="15"/>
  <c r="S1106" i="15"/>
  <c r="S1105" i="15" s="1"/>
  <c r="S1422" i="15"/>
  <c r="S1419" i="15" s="1"/>
  <c r="S1440" i="15"/>
  <c r="S1719" i="15"/>
  <c r="S1864" i="15"/>
  <c r="S1879" i="15"/>
  <c r="S1912" i="15"/>
  <c r="S1949" i="15"/>
  <c r="T2101" i="15"/>
  <c r="T1909" i="15"/>
  <c r="T1405" i="15"/>
  <c r="T1249" i="15"/>
  <c r="T1237" i="15"/>
  <c r="T1201" i="15"/>
  <c r="T611" i="15"/>
  <c r="T827" i="15"/>
  <c r="T911" i="15"/>
  <c r="T87" i="15"/>
  <c r="T116" i="15"/>
  <c r="O122" i="15"/>
  <c r="T122" i="15" s="1"/>
  <c r="T123" i="15"/>
  <c r="T135" i="15"/>
  <c r="O140" i="15"/>
  <c r="T140" i="15" s="1"/>
  <c r="T141" i="15"/>
  <c r="T155" i="15"/>
  <c r="O203" i="15"/>
  <c r="T203" i="15" s="1"/>
  <c r="T204" i="15"/>
  <c r="T444" i="15"/>
  <c r="T500" i="15"/>
  <c r="T510" i="15"/>
  <c r="T541" i="15"/>
  <c r="T552" i="15"/>
  <c r="T562" i="15"/>
  <c r="T655" i="15"/>
  <c r="T693" i="15"/>
  <c r="T730" i="15"/>
  <c r="T752" i="15"/>
  <c r="T802" i="15"/>
  <c r="T828" i="15"/>
  <c r="T960" i="15"/>
  <c r="T1011" i="15"/>
  <c r="T1017" i="15"/>
  <c r="T1037" i="15"/>
  <c r="T1057" i="15"/>
  <c r="T1119" i="15"/>
  <c r="T1157" i="15"/>
  <c r="S102" i="15"/>
  <c r="S101" i="15" s="1"/>
  <c r="S283" i="15"/>
  <c r="S585" i="15"/>
  <c r="S584" i="15" s="1"/>
  <c r="S583" i="15" s="1"/>
  <c r="S582" i="15" s="1"/>
  <c r="S621" i="15"/>
  <c r="S722" i="15"/>
  <c r="S734" i="15"/>
  <c r="S992" i="15"/>
  <c r="S1002" i="15"/>
  <c r="S1031" i="15"/>
  <c r="S1030" i="15" s="1"/>
  <c r="S1061" i="15"/>
  <c r="S1060" i="15" s="1"/>
  <c r="S1208" i="15"/>
  <c r="S1251" i="15"/>
  <c r="S1392" i="15"/>
  <c r="S1704" i="15"/>
  <c r="S1891" i="15"/>
  <c r="S1985" i="15"/>
  <c r="T1404" i="15"/>
  <c r="T294" i="15"/>
  <c r="T310" i="15"/>
  <c r="T341" i="15"/>
  <c r="G391" i="15"/>
  <c r="T1092" i="15"/>
  <c r="S332" i="15"/>
  <c r="S331" i="15" s="1"/>
  <c r="S863" i="15"/>
  <c r="S1046" i="15"/>
  <c r="S1045" i="15" s="1"/>
  <c r="S1585" i="15"/>
  <c r="T2303" i="15"/>
  <c r="T1547" i="15"/>
  <c r="T1391" i="15"/>
  <c r="T1319" i="15"/>
  <c r="T1247" i="15"/>
  <c r="T1235" i="15"/>
  <c r="O784" i="15"/>
  <c r="T785" i="15"/>
  <c r="T52" i="15"/>
  <c r="T366" i="15"/>
  <c r="S142" i="15"/>
  <c r="S139" i="15" s="1"/>
  <c r="S271" i="15"/>
  <c r="S416" i="15"/>
  <c r="S414" i="15" s="1"/>
  <c r="S452" i="15"/>
  <c r="S848" i="15"/>
  <c r="S976" i="15"/>
  <c r="S1396" i="15"/>
  <c r="S1395" i="15" s="1"/>
  <c r="S1537" i="15"/>
  <c r="S1618" i="15"/>
  <c r="S1765" i="15"/>
  <c r="S1795" i="15"/>
  <c r="S1810" i="15"/>
  <c r="S2044" i="15"/>
  <c r="T1438" i="15"/>
  <c r="T1402" i="15"/>
  <c r="T1246" i="15"/>
  <c r="T681" i="15"/>
  <c r="T729" i="15"/>
  <c r="T1042" i="15"/>
  <c r="T88" i="15"/>
  <c r="O110" i="15"/>
  <c r="T110" i="15" s="1"/>
  <c r="T111" i="15"/>
  <c r="T117" i="15"/>
  <c r="O130" i="15"/>
  <c r="T130" i="15" s="1"/>
  <c r="T131" i="15"/>
  <c r="T136" i="15"/>
  <c r="O196" i="15"/>
  <c r="T196" i="15" s="1"/>
  <c r="T197" i="15"/>
  <c r="T247" i="15"/>
  <c r="T262" i="15"/>
  <c r="T280" i="15"/>
  <c r="O367" i="15"/>
  <c r="T367" i="15" s="1"/>
  <c r="T368" i="15"/>
  <c r="T392" i="15"/>
  <c r="T398" i="15"/>
  <c r="T446" i="15"/>
  <c r="T496" i="15"/>
  <c r="T501" i="15"/>
  <c r="T525" i="15"/>
  <c r="T538" i="15"/>
  <c r="T656" i="15"/>
  <c r="T668" i="15"/>
  <c r="T679" i="15"/>
  <c r="T694" i="15"/>
  <c r="T705" i="15"/>
  <c r="T731" i="15"/>
  <c r="T759" i="15"/>
  <c r="T776" i="15"/>
  <c r="T780" i="15"/>
  <c r="T792" i="15"/>
  <c r="T814" i="15"/>
  <c r="T829" i="15"/>
  <c r="T835" i="15"/>
  <c r="T856" i="15"/>
  <c r="T867" i="15"/>
  <c r="T871" i="15"/>
  <c r="T883" i="15"/>
  <c r="T898" i="15"/>
  <c r="T904" i="15"/>
  <c r="T924" i="15"/>
  <c r="T930" i="15"/>
  <c r="T935" i="15"/>
  <c r="T946" i="15"/>
  <c r="T971" i="15"/>
  <c r="T986" i="15"/>
  <c r="T1136" i="15"/>
  <c r="T1147" i="15"/>
  <c r="S163" i="15"/>
  <c r="S159" i="15" s="1"/>
  <c r="S222" i="15"/>
  <c r="S253" i="15"/>
  <c r="S302" i="15"/>
  <c r="S473" i="15"/>
  <c r="S519" i="15"/>
  <c r="S648" i="15"/>
  <c r="S726" i="15"/>
  <c r="S738" i="15"/>
  <c r="S932" i="15"/>
  <c r="S1066" i="15"/>
  <c r="S1065" i="15" s="1"/>
  <c r="S1692" i="15"/>
  <c r="S1708" i="15"/>
  <c r="S1827" i="15"/>
  <c r="S1927" i="15"/>
  <c r="S2036" i="15"/>
  <c r="T2337" i="15"/>
  <c r="T1545" i="15"/>
  <c r="T1437" i="15"/>
  <c r="T1257" i="15"/>
  <c r="S1016" i="15"/>
  <c r="S1015" i="15" s="1"/>
  <c r="S1006" i="15"/>
  <c r="S34" i="15"/>
  <c r="S30" i="15" s="1"/>
  <c r="S689" i="15"/>
  <c r="S824" i="15"/>
  <c r="S907" i="15"/>
  <c r="S967" i="15"/>
  <c r="S980" i="15"/>
  <c r="S879" i="15"/>
  <c r="S955" i="15"/>
  <c r="S1021" i="15"/>
  <c r="S1020" i="15" s="1"/>
  <c r="S1051" i="15"/>
  <c r="S1050" i="15" s="1"/>
  <c r="S836" i="15"/>
  <c r="S1101" i="15"/>
  <c r="S1100" i="15" s="1"/>
  <c r="S775" i="15"/>
  <c r="S800" i="15"/>
  <c r="S1142" i="15"/>
  <c r="S216" i="15"/>
  <c r="S215" i="15" s="1"/>
  <c r="S537" i="15"/>
  <c r="S514" i="15"/>
  <c r="S513" i="15"/>
  <c r="S550" i="15"/>
  <c r="S677" i="15"/>
  <c r="S1120" i="15"/>
  <c r="S1115" i="15" s="1"/>
  <c r="S563" i="15"/>
  <c r="S762" i="15"/>
  <c r="S1076" i="15"/>
  <c r="S1075" i="15" s="1"/>
  <c r="G217" i="15"/>
  <c r="G483" i="15"/>
  <c r="S437" i="15"/>
  <c r="S435" i="15" s="1"/>
  <c r="S579" i="15"/>
  <c r="S580" i="15"/>
  <c r="S603" i="15"/>
  <c r="S602" i="15" s="1"/>
  <c r="S601" i="15" s="1"/>
  <c r="S600" i="15" s="1"/>
  <c r="G1704" i="15"/>
  <c r="S447" i="15"/>
  <c r="S445" i="15" s="1"/>
  <c r="S573" i="15"/>
  <c r="S574" i="15"/>
  <c r="T574" i="15" s="1"/>
  <c r="S396" i="15"/>
  <c r="S394" i="15" s="1"/>
  <c r="S390" i="15" s="1"/>
  <c r="S389" i="15" s="1"/>
  <c r="S457" i="15"/>
  <c r="S455" i="15" s="1"/>
  <c r="S597" i="15"/>
  <c r="S596" i="15" s="1"/>
  <c r="S595" i="15" s="1"/>
  <c r="S594" i="15" s="1"/>
  <c r="G1231" i="15"/>
  <c r="G1230" i="15" s="1"/>
  <c r="G1392" i="15"/>
  <c r="S406" i="15"/>
  <c r="S404" i="15" s="1"/>
  <c r="S400" i="15" s="1"/>
  <c r="S399" i="15" s="1"/>
  <c r="S467" i="15"/>
  <c r="S465" i="15" s="1"/>
  <c r="S461" i="15" s="1"/>
  <c r="S460" i="15" s="1"/>
  <c r="O2096" i="15"/>
  <c r="S641" i="15"/>
  <c r="S639" i="15" s="1"/>
  <c r="O1452" i="15"/>
  <c r="S427" i="15"/>
  <c r="S425" i="15" s="1"/>
  <c r="S657" i="15"/>
  <c r="S652" i="15" s="1"/>
  <c r="D2094" i="15"/>
  <c r="G1326" i="15"/>
  <c r="G51" i="15"/>
  <c r="G45" i="15" s="1"/>
  <c r="G1170" i="15"/>
  <c r="K1715" i="15"/>
  <c r="G685" i="15"/>
  <c r="G903" i="15"/>
  <c r="K1452" i="15"/>
  <c r="K1451" i="15" s="1"/>
  <c r="G635" i="15"/>
  <c r="O422" i="15"/>
  <c r="O462" i="15"/>
  <c r="T462" i="15" s="1"/>
  <c r="K51" i="15"/>
  <c r="K45" i="15" s="1"/>
  <c r="K442" i="15"/>
  <c r="L569" i="15"/>
  <c r="G1002" i="15"/>
  <c r="G1531" i="15"/>
  <c r="G1521" i="15" s="1"/>
  <c r="G1520" i="15" s="1"/>
  <c r="O1744" i="15"/>
  <c r="O1543" i="15"/>
  <c r="O163" i="15"/>
  <c r="G462" i="15"/>
  <c r="G1887" i="15"/>
  <c r="O1704" i="15"/>
  <c r="K498" i="15"/>
  <c r="O661" i="15"/>
  <c r="O698" i="15"/>
  <c r="T698" i="15" s="1"/>
  <c r="O746" i="15"/>
  <c r="O1026" i="15"/>
  <c r="O193" i="15"/>
  <c r="G473" i="15"/>
  <c r="G1021" i="15"/>
  <c r="G1020" i="15" s="1"/>
  <c r="O1101" i="15"/>
  <c r="O1211" i="15"/>
  <c r="O160" i="15"/>
  <c r="T160" i="15" s="1"/>
  <c r="K710" i="15"/>
  <c r="O1116" i="15"/>
  <c r="T1116" i="15" s="1"/>
  <c r="O1127" i="15"/>
  <c r="G142" i="15"/>
  <c r="G139" i="15" s="1"/>
  <c r="G150" i="15"/>
  <c r="G258" i="15"/>
  <c r="G467" i="15"/>
  <c r="G465" i="15" s="1"/>
  <c r="G222" i="15"/>
  <c r="O1339" i="15"/>
  <c r="O1469" i="15"/>
  <c r="T1469" i="15" s="1"/>
  <c r="G1692" i="15"/>
  <c r="G283" i="15"/>
  <c r="O1170" i="15"/>
  <c r="K110" i="15"/>
  <c r="O483" i="15"/>
  <c r="O609" i="15"/>
  <c r="G758" i="15"/>
  <c r="K241" i="15"/>
  <c r="O796" i="15"/>
  <c r="G844" i="15"/>
  <c r="G940" i="15"/>
  <c r="K1154" i="15"/>
  <c r="K1651" i="15"/>
  <c r="G626" i="15"/>
  <c r="G625" i="15" s="1"/>
  <c r="O685" i="15"/>
  <c r="G808" i="15"/>
  <c r="O1187" i="15"/>
  <c r="G1366" i="15"/>
  <c r="O2223" i="15"/>
  <c r="G401" i="15"/>
  <c r="G1026" i="15"/>
  <c r="G1025" i="15" s="1"/>
  <c r="K1208" i="15"/>
  <c r="O1502" i="15"/>
  <c r="K1551" i="15"/>
  <c r="K2007" i="15"/>
  <c r="O626" i="15"/>
  <c r="T626" i="15" s="1"/>
  <c r="G1264" i="15"/>
  <c r="O1432" i="15"/>
  <c r="G396" i="15"/>
  <c r="G394" i="15" s="1"/>
  <c r="G476" i="15"/>
  <c r="K963" i="15"/>
  <c r="O278" i="15"/>
  <c r="K416" i="15"/>
  <c r="K467" i="15"/>
  <c r="K465" i="15" s="1"/>
  <c r="O917" i="15"/>
  <c r="G1472" i="15"/>
  <c r="G1611" i="15"/>
  <c r="G1673" i="15"/>
  <c r="O1989" i="15"/>
  <c r="L575" i="15"/>
  <c r="O575" i="15" s="1"/>
  <c r="T575" i="15" s="1"/>
  <c r="G486" i="15"/>
  <c r="O1595" i="15"/>
  <c r="O1599" i="15"/>
  <c r="T1599" i="15" s="1"/>
  <c r="G1935" i="15"/>
  <c r="O2007" i="15"/>
  <c r="K2084" i="15"/>
  <c r="H438" i="15"/>
  <c r="K438" i="15" s="1"/>
  <c r="K435" i="15" s="1"/>
  <c r="O722" i="15"/>
  <c r="G1356" i="15"/>
  <c r="G1607" i="15"/>
  <c r="G1795" i="15"/>
  <c r="K1996" i="15"/>
  <c r="K278" i="15"/>
  <c r="O432" i="15"/>
  <c r="H587" i="15"/>
  <c r="K587" i="15" s="1"/>
  <c r="K584" i="15" s="1"/>
  <c r="G1081" i="15"/>
  <c r="G1080" i="15" s="1"/>
  <c r="K1531" i="15"/>
  <c r="K1521" i="15" s="1"/>
  <c r="K1520" i="15" s="1"/>
  <c r="O1810" i="15"/>
  <c r="G1957" i="15"/>
  <c r="G452" i="15"/>
  <c r="O1031" i="15"/>
  <c r="O1264" i="15"/>
  <c r="G1339" i="15"/>
  <c r="G1469" i="15"/>
  <c r="O1537" i="15"/>
  <c r="O102" i="15"/>
  <c r="G173" i="15"/>
  <c r="G172" i="15" s="1"/>
  <c r="O173" i="15"/>
  <c r="G229" i="15"/>
  <c r="O457" i="15"/>
  <c r="G545" i="15"/>
  <c r="G641" i="15"/>
  <c r="K1096" i="15"/>
  <c r="K1095" i="15" s="1"/>
  <c r="G1696" i="15"/>
  <c r="G2028" i="15"/>
  <c r="O2088" i="15"/>
  <c r="G160" i="15"/>
  <c r="K229" i="15"/>
  <c r="O558" i="15"/>
  <c r="O603" i="15"/>
  <c r="O615" i="15"/>
  <c r="G1073" i="15"/>
  <c r="G1071" i="15" s="1"/>
  <c r="G1070" i="15" s="1"/>
  <c r="O1311" i="15"/>
  <c r="G1448" i="15"/>
  <c r="O1668" i="15"/>
  <c r="K1787" i="15"/>
  <c r="O498" i="15"/>
  <c r="O234" i="15"/>
  <c r="K332" i="15"/>
  <c r="K331" i="15" s="1"/>
  <c r="D407" i="15"/>
  <c r="G407" i="15" s="1"/>
  <c r="G404" i="15" s="1"/>
  <c r="O476" i="15"/>
  <c r="G493" i="15"/>
  <c r="G852" i="15"/>
  <c r="G848" i="15" s="1"/>
  <c r="O1175" i="15"/>
  <c r="G1211" i="15"/>
  <c r="G1311" i="15"/>
  <c r="G1551" i="15"/>
  <c r="G1663" i="15"/>
  <c r="G1662" i="15" s="1"/>
  <c r="G1989" i="15"/>
  <c r="G295" i="15"/>
  <c r="O411" i="15"/>
  <c r="G558" i="15"/>
  <c r="G591" i="15"/>
  <c r="G590" i="15" s="1"/>
  <c r="G589" i="15" s="1"/>
  <c r="G588" i="15" s="1"/>
  <c r="O641" i="15"/>
  <c r="K808" i="15"/>
  <c r="O955" i="15"/>
  <c r="G1679" i="15"/>
  <c r="G1927" i="15"/>
  <c r="O1927" i="15"/>
  <c r="G1985" i="15"/>
  <c r="K295" i="15"/>
  <c r="O486" i="15"/>
  <c r="G579" i="15"/>
  <c r="K734" i="15"/>
  <c r="K852" i="15"/>
  <c r="K848" i="15" s="1"/>
  <c r="G963" i="15"/>
  <c r="O976" i="15"/>
  <c r="K1170" i="15"/>
  <c r="G1182" i="15"/>
  <c r="G1626" i="15"/>
  <c r="O1795" i="15"/>
  <c r="O1837" i="15"/>
  <c r="G1837" i="15"/>
  <c r="G2075" i="15"/>
  <c r="H526" i="15"/>
  <c r="K526" i="15" s="1"/>
  <c r="G573" i="15"/>
  <c r="O940" i="15"/>
  <c r="O1016" i="15"/>
  <c r="O1041" i="15"/>
  <c r="O1366" i="15"/>
  <c r="G1381" i="15"/>
  <c r="G1440" i="15"/>
  <c r="K1446" i="15"/>
  <c r="G1452" i="15"/>
  <c r="G1451" i="15" s="1"/>
  <c r="G1562" i="15"/>
  <c r="G1744" i="15"/>
  <c r="O1985" i="15"/>
  <c r="K2075" i="15"/>
  <c r="K102" i="15"/>
  <c r="K101" i="15" s="1"/>
  <c r="K579" i="15"/>
  <c r="H611" i="15"/>
  <c r="K611" i="15" s="1"/>
  <c r="D618" i="15"/>
  <c r="O1086" i="15"/>
  <c r="G1516" i="15"/>
  <c r="G1506" i="15" s="1"/>
  <c r="G1505" i="15" s="1"/>
  <c r="K1754" i="15"/>
  <c r="G153" i="15"/>
  <c r="G253" i="15"/>
  <c r="G442" i="15"/>
  <c r="L853" i="15"/>
  <c r="O853" i="15" s="1"/>
  <c r="O1021" i="15"/>
  <c r="G1076" i="15"/>
  <c r="G1075" i="15" s="1"/>
  <c r="O1195" i="15"/>
  <c r="O1221" i="15"/>
  <c r="O1227" i="15"/>
  <c r="G1279" i="15"/>
  <c r="K1875" i="15"/>
  <c r="O2011" i="15"/>
  <c r="T2011" i="15" s="1"/>
  <c r="L417" i="15"/>
  <c r="O417" i="15" s="1"/>
  <c r="O836" i="15"/>
  <c r="K258" i="15"/>
  <c r="O573" i="15"/>
  <c r="H580" i="15"/>
  <c r="K580" i="15" s="1"/>
  <c r="G746" i="15"/>
  <c r="G917" i="15"/>
  <c r="G1113" i="15"/>
  <c r="G1111" i="15" s="1"/>
  <c r="G1110" i="15" s="1"/>
  <c r="O1138" i="15"/>
  <c r="G1167" i="15"/>
  <c r="G1202" i="15"/>
  <c r="G1199" i="15" s="1"/>
  <c r="G1208" i="15"/>
  <c r="K1384" i="15"/>
  <c r="O1488" i="15"/>
  <c r="G1502" i="15"/>
  <c r="G1497" i="15" s="1"/>
  <c r="G1496" i="15" s="1"/>
  <c r="O1540" i="15"/>
  <c r="G1555" i="15"/>
  <c r="K1736" i="15"/>
  <c r="O1875" i="15"/>
  <c r="O1949" i="15"/>
  <c r="G2007" i="15"/>
  <c r="O2028" i="15"/>
  <c r="O1071" i="15"/>
  <c r="O51" i="15"/>
  <c r="G124" i="15"/>
  <c r="G119" i="15" s="1"/>
  <c r="O246" i="15"/>
  <c r="O391" i="15"/>
  <c r="T391" i="15" s="1"/>
  <c r="G432" i="15"/>
  <c r="G457" i="15"/>
  <c r="G455" i="15" s="1"/>
  <c r="H574" i="15"/>
  <c r="K574" i="15" s="1"/>
  <c r="D587" i="15"/>
  <c r="G587" i="15" s="1"/>
  <c r="G584" i="15" s="1"/>
  <c r="G583" i="15" s="1"/>
  <c r="G582" i="15" s="1"/>
  <c r="O875" i="15"/>
  <c r="G1595" i="15"/>
  <c r="O396" i="15"/>
  <c r="L397" i="15"/>
  <c r="O397" i="15" s="1"/>
  <c r="T397" i="15" s="1"/>
  <c r="O545" i="15"/>
  <c r="G689" i="15"/>
  <c r="G684" i="15" s="1"/>
  <c r="G683" i="15" s="1"/>
  <c r="K771" i="15"/>
  <c r="G114" i="15"/>
  <c r="G109" i="15" s="1"/>
  <c r="O124" i="15"/>
  <c r="G193" i="15"/>
  <c r="G192" i="15" s="1"/>
  <c r="G191" i="15" s="1"/>
  <c r="G190" i="15" s="1"/>
  <c r="G278" i="15"/>
  <c r="O302" i="15"/>
  <c r="L526" i="15"/>
  <c r="O526" i="15" s="1"/>
  <c r="O532" i="15"/>
  <c r="D658" i="15"/>
  <c r="G658" i="15" s="1"/>
  <c r="G652" i="15" s="1"/>
  <c r="K2088" i="15"/>
  <c r="K124" i="15"/>
  <c r="K119" i="15" s="1"/>
  <c r="O621" i="15"/>
  <c r="K1856" i="15"/>
  <c r="G18" i="15"/>
  <c r="G12" i="15" s="1"/>
  <c r="G132" i="15"/>
  <c r="G129" i="15" s="1"/>
  <c r="O370" i="15"/>
  <c r="L527" i="15"/>
  <c r="O527" i="15" s="1"/>
  <c r="D611" i="15"/>
  <c r="G611" i="15" s="1"/>
  <c r="G608" i="15" s="1"/>
  <c r="G607" i="15" s="1"/>
  <c r="G606" i="15" s="1"/>
  <c r="G673" i="15"/>
  <c r="O689" i="15"/>
  <c r="G710" i="15"/>
  <c r="K758" i="15"/>
  <c r="G771" i="15"/>
  <c r="G832" i="15"/>
  <c r="O844" i="15"/>
  <c r="O1342" i="15"/>
  <c r="K114" i="15"/>
  <c r="K142" i="15"/>
  <c r="K139" i="15" s="1"/>
  <c r="O153" i="15"/>
  <c r="G163" i="15"/>
  <c r="G266" i="15"/>
  <c r="G271" i="15"/>
  <c r="G416" i="15"/>
  <c r="G414" i="15" s="1"/>
  <c r="G506" i="15"/>
  <c r="H618" i="15"/>
  <c r="K677" i="15"/>
  <c r="O758" i="15"/>
  <c r="K796" i="15"/>
  <c r="G976" i="15"/>
  <c r="K1396" i="15"/>
  <c r="K1395" i="15" s="1"/>
  <c r="K1618" i="15"/>
  <c r="K18" i="15"/>
  <c r="K12" i="15" s="1"/>
  <c r="O66" i="15"/>
  <c r="K132" i="15"/>
  <c r="K129" i="15" s="1"/>
  <c r="O142" i="15"/>
  <c r="K150" i="15"/>
  <c r="G241" i="15"/>
  <c r="K266" i="15"/>
  <c r="D388" i="15"/>
  <c r="D513" i="15"/>
  <c r="D514" i="15" s="1"/>
  <c r="G514" i="15" s="1"/>
  <c r="G512" i="15"/>
  <c r="K532" i="15"/>
  <c r="H569" i="15"/>
  <c r="L618" i="15"/>
  <c r="O738" i="15"/>
  <c r="O808" i="15"/>
  <c r="K836" i="15"/>
  <c r="K1259" i="15"/>
  <c r="O787" i="15"/>
  <c r="O307" i="15"/>
  <c r="O363" i="15"/>
  <c r="G411" i="15"/>
  <c r="K603" i="15"/>
  <c r="K602" i="15" s="1"/>
  <c r="O635" i="15"/>
  <c r="G796" i="15"/>
  <c r="O992" i="15"/>
  <c r="K1957" i="15"/>
  <c r="K722" i="15"/>
  <c r="G102" i="15"/>
  <c r="G101" i="15" s="1"/>
  <c r="K246" i="15"/>
  <c r="G332" i="15"/>
  <c r="G331" i="15" s="1"/>
  <c r="G312" i="15" s="1"/>
  <c r="G422" i="15"/>
  <c r="O427" i="15"/>
  <c r="G437" i="15"/>
  <c r="G435" i="15" s="1"/>
  <c r="O493" i="15"/>
  <c r="G519" i="15"/>
  <c r="D527" i="15"/>
  <c r="G527" i="15" s="1"/>
  <c r="D526" i="15"/>
  <c r="G526" i="15" s="1"/>
  <c r="G615" i="15"/>
  <c r="G614" i="15" s="1"/>
  <c r="G613" i="15" s="1"/>
  <c r="G612" i="15" s="1"/>
  <c r="K784" i="15"/>
  <c r="G820" i="15"/>
  <c r="O473" i="15"/>
  <c r="H642" i="15"/>
  <c r="K642" i="15" s="1"/>
  <c r="K641" i="15"/>
  <c r="K685" i="15"/>
  <c r="K929" i="15"/>
  <c r="K34" i="15"/>
  <c r="K30" i="15" s="1"/>
  <c r="G66" i="15"/>
  <c r="G60" i="15" s="1"/>
  <c r="O150" i="15"/>
  <c r="K200" i="15"/>
  <c r="O356" i="15"/>
  <c r="K406" i="15"/>
  <c r="H407" i="15"/>
  <c r="K407" i="15" s="1"/>
  <c r="D428" i="15"/>
  <c r="G428" i="15" s="1"/>
  <c r="G425" i="15" s="1"/>
  <c r="H448" i="15"/>
  <c r="K448" i="15" s="1"/>
  <c r="K445" i="15" s="1"/>
  <c r="H513" i="15"/>
  <c r="K615" i="15"/>
  <c r="H617" i="15"/>
  <c r="K617" i="15" s="1"/>
  <c r="K1142" i="15"/>
  <c r="K401" i="15"/>
  <c r="L407" i="15"/>
  <c r="O407" i="15" s="1"/>
  <c r="T407" i="15" s="1"/>
  <c r="O406" i="15"/>
  <c r="O519" i="15"/>
  <c r="O585" i="15"/>
  <c r="L587" i="15"/>
  <c r="O587" i="15" s="1"/>
  <c r="T587" i="15" s="1"/>
  <c r="O734" i="15"/>
  <c r="K1772" i="15"/>
  <c r="L388" i="15"/>
  <c r="K396" i="15"/>
  <c r="H397" i="15"/>
  <c r="K397" i="15" s="1"/>
  <c r="L580" i="15"/>
  <c r="O580" i="15" s="1"/>
  <c r="O579" i="15"/>
  <c r="L581" i="15"/>
  <c r="O581" i="15" s="1"/>
  <c r="T581" i="15" s="1"/>
  <c r="O710" i="15"/>
  <c r="K1081" i="15"/>
  <c r="K1080" i="15" s="1"/>
  <c r="O222" i="15"/>
  <c r="T222" i="15" s="1"/>
  <c r="O258" i="15"/>
  <c r="O401" i="15"/>
  <c r="T401" i="15" s="1"/>
  <c r="G532" i="15"/>
  <c r="G648" i="15"/>
  <c r="K673" i="15"/>
  <c r="G677" i="15"/>
  <c r="G698" i="15"/>
  <c r="O702" i="15"/>
  <c r="G738" i="15"/>
  <c r="O859" i="15"/>
  <c r="K1942" i="15"/>
  <c r="O2352" i="15"/>
  <c r="K271" i="15"/>
  <c r="K573" i="15"/>
  <c r="K621" i="15"/>
  <c r="K648" i="15"/>
  <c r="G661" i="15"/>
  <c r="O673" i="15"/>
  <c r="T673" i="15" s="1"/>
  <c r="K714" i="15"/>
  <c r="G722" i="15"/>
  <c r="O771" i="15"/>
  <c r="G967" i="15"/>
  <c r="O1154" i="15"/>
  <c r="K1488" i="15"/>
  <c r="H214" i="15"/>
  <c r="K222" i="15"/>
  <c r="G234" i="15"/>
  <c r="K253" i="15"/>
  <c r="O452" i="15"/>
  <c r="H593" i="15"/>
  <c r="K593" i="15" s="1"/>
  <c r="K590" i="15" s="1"/>
  <c r="G621" i="15"/>
  <c r="O648" i="15"/>
  <c r="G734" i="15"/>
  <c r="K775" i="15"/>
  <c r="K832" i="15"/>
  <c r="K844" i="15"/>
  <c r="K1021" i="15"/>
  <c r="K1020" i="15" s="1"/>
  <c r="G1093" i="15"/>
  <c r="D1094" i="15"/>
  <c r="G1094" i="15" s="1"/>
  <c r="O1448" i="15"/>
  <c r="G1537" i="15"/>
  <c r="G1543" i="15"/>
  <c r="K1611" i="15"/>
  <c r="L214" i="15"/>
  <c r="H388" i="15"/>
  <c r="O442" i="15"/>
  <c r="O447" i="15"/>
  <c r="K476" i="15"/>
  <c r="O762" i="15"/>
  <c r="G784" i="15"/>
  <c r="O832" i="15"/>
  <c r="G836" i="15"/>
  <c r="H1094" i="15"/>
  <c r="K1094" i="15" s="1"/>
  <c r="K1093" i="15"/>
  <c r="G1142" i="15"/>
  <c r="G1195" i="15"/>
  <c r="K1268" i="15"/>
  <c r="K1469" i="15"/>
  <c r="O1611" i="15"/>
  <c r="O1696" i="15"/>
  <c r="O2053" i="15"/>
  <c r="O1736" i="15"/>
  <c r="G1810" i="15"/>
  <c r="G2036" i="15"/>
  <c r="O217" i="15"/>
  <c r="T217" i="15" s="1"/>
  <c r="G246" i="15"/>
  <c r="O266" i="15"/>
  <c r="O271" i="15"/>
  <c r="O283" i="15"/>
  <c r="D214" i="15"/>
  <c r="K414" i="15"/>
  <c r="K473" i="15"/>
  <c r="O506" i="15"/>
  <c r="K545" i="15"/>
  <c r="O800" i="15"/>
  <c r="O820" i="15"/>
  <c r="O889" i="15"/>
  <c r="O1381" i="15"/>
  <c r="K1516" i="15"/>
  <c r="K1506" i="15" s="1"/>
  <c r="K1505" i="15" s="1"/>
  <c r="K2028" i="15"/>
  <c r="G1016" i="15"/>
  <c r="G1015" i="15" s="1"/>
  <c r="G1138" i="15"/>
  <c r="G1175" i="15"/>
  <c r="K1193" i="15"/>
  <c r="O1208" i="15"/>
  <c r="G1221" i="15"/>
  <c r="G1218" i="15" s="1"/>
  <c r="G1227" i="15"/>
  <c r="G1226" i="15" s="1"/>
  <c r="G1259" i="15"/>
  <c r="G1331" i="15"/>
  <c r="O1641" i="15"/>
  <c r="O1684" i="15"/>
  <c r="O1715" i="15"/>
  <c r="G1912" i="15"/>
  <c r="G1949" i="15"/>
  <c r="K1989" i="15"/>
  <c r="G2011" i="15"/>
  <c r="K2036" i="15"/>
  <c r="O2044" i="15"/>
  <c r="G2053" i="15"/>
  <c r="G980" i="15"/>
  <c r="K988" i="15"/>
  <c r="O1002" i="15"/>
  <c r="O1006" i="15"/>
  <c r="O1096" i="15"/>
  <c r="O1106" i="15"/>
  <c r="K1113" i="15"/>
  <c r="K1211" i="15"/>
  <c r="O1472" i="15"/>
  <c r="T1472" i="15" s="1"/>
  <c r="G1491" i="15"/>
  <c r="D1457" i="15"/>
  <c r="K1546" i="15"/>
  <c r="O1555" i="15"/>
  <c r="O1562" i="15"/>
  <c r="G1578" i="15"/>
  <c r="G1641" i="15"/>
  <c r="G1651" i="15"/>
  <c r="K1692" i="15"/>
  <c r="K1704" i="15"/>
  <c r="G1898" i="15"/>
  <c r="K1949" i="15"/>
  <c r="G2044" i="15"/>
  <c r="K2053" i="15"/>
  <c r="K952" i="15"/>
  <c r="O988" i="15"/>
  <c r="T988" i="15" s="1"/>
  <c r="G1127" i="15"/>
  <c r="G1187" i="15"/>
  <c r="G1272" i="15"/>
  <c r="O1331" i="15"/>
  <c r="O1356" i="15"/>
  <c r="O1422" i="15"/>
  <c r="O1440" i="15"/>
  <c r="G1570" i="15"/>
  <c r="K1607" i="15"/>
  <c r="K1634" i="15"/>
  <c r="G1765" i="15"/>
  <c r="G1787" i="15"/>
  <c r="G1782" i="15" s="1"/>
  <c r="G1799" i="15"/>
  <c r="G1794" i="15" s="1"/>
  <c r="O1817" i="15"/>
  <c r="G1875" i="15"/>
  <c r="K2044" i="15"/>
  <c r="O932" i="15"/>
  <c r="O952" i="15"/>
  <c r="K976" i="15"/>
  <c r="G988" i="15"/>
  <c r="K992" i="15"/>
  <c r="O1051" i="15"/>
  <c r="O1056" i="15"/>
  <c r="O1061" i="15"/>
  <c r="O1066" i="15"/>
  <c r="K1256" i="15"/>
  <c r="K1272" i="15"/>
  <c r="O1578" i="15"/>
  <c r="K1626" i="15"/>
  <c r="K1806" i="15"/>
  <c r="G1891" i="15"/>
  <c r="O1964" i="15"/>
  <c r="O1973" i="15"/>
  <c r="G2000" i="15"/>
  <c r="G889" i="15"/>
  <c r="G893" i="15"/>
  <c r="O903" i="15"/>
  <c r="G952" i="15"/>
  <c r="K1002" i="15"/>
  <c r="G1046" i="15"/>
  <c r="G1045" i="15" s="1"/>
  <c r="O1182" i="15"/>
  <c r="T1182" i="15" s="1"/>
  <c r="K1262" i="15"/>
  <c r="G1320" i="15"/>
  <c r="G1377" i="15"/>
  <c r="G1372" i="15" s="1"/>
  <c r="K1382" i="15"/>
  <c r="K1387" i="15"/>
  <c r="O1570" i="15"/>
  <c r="O1726" i="15"/>
  <c r="O1787" i="15"/>
  <c r="O1799" i="15"/>
  <c r="G1806" i="15"/>
  <c r="G1977" i="15"/>
  <c r="K2000" i="15"/>
  <c r="G2021" i="15"/>
  <c r="O2068" i="15"/>
  <c r="K863" i="15"/>
  <c r="O929" i="15"/>
  <c r="K1006" i="15"/>
  <c r="O1131" i="15"/>
  <c r="O1142" i="15"/>
  <c r="G1161" i="15"/>
  <c r="O1231" i="15"/>
  <c r="O1279" i="15"/>
  <c r="K1377" i="15"/>
  <c r="G1387" i="15"/>
  <c r="K1578" i="15"/>
  <c r="G1585" i="15"/>
  <c r="O1618" i="15"/>
  <c r="G1668" i="15"/>
  <c r="O1783" i="15"/>
  <c r="O1827" i="15"/>
  <c r="K2021" i="15"/>
  <c r="G2088" i="15"/>
  <c r="G2352" i="15"/>
  <c r="O893" i="15"/>
  <c r="T893" i="15" s="1"/>
  <c r="K921" i="15"/>
  <c r="G929" i="15"/>
  <c r="G1051" i="15"/>
  <c r="G1050" i="15" s="1"/>
  <c r="G1086" i="15"/>
  <c r="G1085" i="15" s="1"/>
  <c r="G1101" i="15"/>
  <c r="G1100" i="15" s="1"/>
  <c r="K1167" i="15"/>
  <c r="O1377" i="15"/>
  <c r="G1396" i="15"/>
  <c r="G1395" i="15" s="1"/>
  <c r="K1448" i="15"/>
  <c r="O1491" i="15"/>
  <c r="O1551" i="15"/>
  <c r="G1618" i="15"/>
  <c r="O1673" i="15"/>
  <c r="O1806" i="15"/>
  <c r="T1806" i="15" s="1"/>
  <c r="G1856" i="15"/>
  <c r="G1942" i="15"/>
  <c r="G1964" i="15"/>
  <c r="G1973" i="15"/>
  <c r="K2060" i="15"/>
  <c r="K2068" i="15"/>
  <c r="K2352" i="15"/>
  <c r="O1036" i="15"/>
  <c r="O1161" i="15"/>
  <c r="O1167" i="15"/>
  <c r="O1320" i="15"/>
  <c r="T1320" i="15" s="1"/>
  <c r="G1342" i="15"/>
  <c r="O1387" i="15"/>
  <c r="K1392" i="15"/>
  <c r="G1432" i="15"/>
  <c r="G1429" i="15" s="1"/>
  <c r="G1488" i="15"/>
  <c r="O1585" i="15"/>
  <c r="G1599" i="15"/>
  <c r="O1607" i="15"/>
  <c r="O1634" i="15"/>
  <c r="K1641" i="15"/>
  <c r="O1663" i="15"/>
  <c r="G1684" i="15"/>
  <c r="K1708" i="15"/>
  <c r="O1879" i="15"/>
  <c r="K1964" i="15"/>
  <c r="K944" i="15"/>
  <c r="O980" i="15"/>
  <c r="O1046" i="15"/>
  <c r="K1051" i="15"/>
  <c r="K1050" i="15" s="1"/>
  <c r="G1116" i="15"/>
  <c r="O1202" i="15"/>
  <c r="G1251" i="15"/>
  <c r="G1268" i="15"/>
  <c r="O1326" i="15"/>
  <c r="O1392" i="15"/>
  <c r="O1516" i="15"/>
  <c r="K1595" i="15"/>
  <c r="O1679" i="15"/>
  <c r="G1879" i="15"/>
  <c r="G1996" i="15"/>
  <c r="G2094" i="15"/>
  <c r="K348" i="15"/>
  <c r="G34" i="15"/>
  <c r="G30" i="15" s="1"/>
  <c r="G85" i="15"/>
  <c r="G81" i="15" s="1"/>
  <c r="O229" i="15"/>
  <c r="O241" i="15"/>
  <c r="K85" i="15"/>
  <c r="O34" i="15"/>
  <c r="K66" i="15"/>
  <c r="O85" i="15"/>
  <c r="K173" i="15"/>
  <c r="O290" i="15"/>
  <c r="K302" i="15"/>
  <c r="O332" i="15"/>
  <c r="L513" i="15"/>
  <c r="O512" i="15"/>
  <c r="K153" i="15"/>
  <c r="O295" i="15"/>
  <c r="G302" i="15"/>
  <c r="K493" i="15"/>
  <c r="L438" i="15"/>
  <c r="O438" i="15" s="1"/>
  <c r="T438" i="15" s="1"/>
  <c r="O437" i="15"/>
  <c r="G498" i="15"/>
  <c r="G550" i="15"/>
  <c r="G563" i="15"/>
  <c r="K879" i="15"/>
  <c r="G537" i="15"/>
  <c r="K550" i="15"/>
  <c r="K563" i="15"/>
  <c r="K635" i="15"/>
  <c r="O18" i="15"/>
  <c r="O114" i="15"/>
  <c r="O120" i="15"/>
  <c r="T120" i="15" s="1"/>
  <c r="O132" i="15"/>
  <c r="K160" i="15"/>
  <c r="K163" i="15"/>
  <c r="K169" i="15"/>
  <c r="K193" i="15"/>
  <c r="K196" i="15"/>
  <c r="K217" i="15"/>
  <c r="K234" i="15"/>
  <c r="O253" i="15"/>
  <c r="K411" i="15"/>
  <c r="K537" i="15"/>
  <c r="O550" i="15"/>
  <c r="O563" i="15"/>
  <c r="O677" i="15"/>
  <c r="G307" i="15"/>
  <c r="K361" i="15"/>
  <c r="K519" i="15"/>
  <c r="O537" i="15"/>
  <c r="G597" i="15"/>
  <c r="D599" i="15"/>
  <c r="G599" i="15" s="1"/>
  <c r="K307" i="15"/>
  <c r="L468" i="15"/>
  <c r="O468" i="15" s="1"/>
  <c r="T468" i="15" s="1"/>
  <c r="O467" i="15"/>
  <c r="K283" i="15"/>
  <c r="K363" i="15"/>
  <c r="K391" i="15"/>
  <c r="K661" i="15"/>
  <c r="G290" i="15"/>
  <c r="K356" i="15"/>
  <c r="K290" i="15"/>
  <c r="D448" i="15"/>
  <c r="G448" i="15" s="1"/>
  <c r="G447" i="15"/>
  <c r="D569" i="15"/>
  <c r="K422" i="15"/>
  <c r="K452" i="15"/>
  <c r="K506" i="15"/>
  <c r="K787" i="15"/>
  <c r="K800" i="15"/>
  <c r="K820" i="15"/>
  <c r="K1036" i="15"/>
  <c r="G603" i="15"/>
  <c r="G602" i="15" s="1"/>
  <c r="G601" i="15" s="1"/>
  <c r="G600" i="15" s="1"/>
  <c r="G640" i="15"/>
  <c r="D645" i="15"/>
  <c r="G645" i="15" s="1"/>
  <c r="O824" i="15"/>
  <c r="H632" i="15"/>
  <c r="K632" i="15" s="1"/>
  <c r="K640" i="15"/>
  <c r="H645" i="15"/>
  <c r="K645" i="15" s="1"/>
  <c r="K698" i="15"/>
  <c r="G750" i="15"/>
  <c r="K762" i="15"/>
  <c r="G775" i="15"/>
  <c r="K370" i="15"/>
  <c r="H428" i="15"/>
  <c r="K428" i="15" s="1"/>
  <c r="K432" i="15"/>
  <c r="H458" i="15"/>
  <c r="K458" i="15" s="1"/>
  <c r="K462" i="15"/>
  <c r="K483" i="15"/>
  <c r="K486" i="15"/>
  <c r="K558" i="15"/>
  <c r="D574" i="15"/>
  <c r="G574" i="15" s="1"/>
  <c r="D580" i="15"/>
  <c r="G580" i="15" s="1"/>
  <c r="H599" i="15"/>
  <c r="K599" i="15" s="1"/>
  <c r="G726" i="15"/>
  <c r="O775" i="15"/>
  <c r="G702" i="15"/>
  <c r="K726" i="15"/>
  <c r="G762" i="15"/>
  <c r="L599" i="15"/>
  <c r="O599" i="15" s="1"/>
  <c r="O726" i="15"/>
  <c r="G824" i="15"/>
  <c r="K903" i="15"/>
  <c r="K824" i="15"/>
  <c r="O967" i="15"/>
  <c r="O665" i="15"/>
  <c r="G714" i="15"/>
  <c r="K750" i="15"/>
  <c r="K812" i="15"/>
  <c r="O863" i="15"/>
  <c r="K1061" i="15"/>
  <c r="K525" i="15"/>
  <c r="L593" i="15"/>
  <c r="O593" i="15" s="1"/>
  <c r="G665" i="15"/>
  <c r="K689" i="15"/>
  <c r="K738" i="15"/>
  <c r="O812" i="15"/>
  <c r="G859" i="15"/>
  <c r="G863" i="15"/>
  <c r="K1056" i="15"/>
  <c r="K665" i="15"/>
  <c r="O714" i="15"/>
  <c r="K746" i="15"/>
  <c r="G800" i="15"/>
  <c r="G812" i="15"/>
  <c r="K875" i="15"/>
  <c r="K702" i="15"/>
  <c r="O750" i="15"/>
  <c r="G787" i="15"/>
  <c r="K893" i="15"/>
  <c r="K1041" i="15"/>
  <c r="K1066" i="15"/>
  <c r="K1086" i="15"/>
  <c r="O1111" i="15"/>
  <c r="K1116" i="15"/>
  <c r="K1131" i="15"/>
  <c r="G907" i="15"/>
  <c r="K1046" i="15"/>
  <c r="H658" i="15"/>
  <c r="K658" i="15" s="1"/>
  <c r="O944" i="15"/>
  <c r="G1006" i="15"/>
  <c r="G1131" i="15"/>
  <c r="L658" i="15"/>
  <c r="O658" i="15" s="1"/>
  <c r="O907" i="15"/>
  <c r="K1016" i="15"/>
  <c r="L645" i="15"/>
  <c r="O645" i="15" s="1"/>
  <c r="G875" i="15"/>
  <c r="K980" i="15"/>
  <c r="O1076" i="15"/>
  <c r="K1127" i="15"/>
  <c r="G932" i="15"/>
  <c r="K955" i="15"/>
  <c r="K1216" i="15"/>
  <c r="K859" i="15"/>
  <c r="G879" i="15"/>
  <c r="G921" i="15"/>
  <c r="K932" i="15"/>
  <c r="G1056" i="15"/>
  <c r="G1055" i="15" s="1"/>
  <c r="G1096" i="15"/>
  <c r="G1095" i="15" s="1"/>
  <c r="K1120" i="15"/>
  <c r="G955" i="15"/>
  <c r="K1031" i="15"/>
  <c r="O1081" i="15"/>
  <c r="G1120" i="15"/>
  <c r="O1120" i="15"/>
  <c r="K1187" i="15"/>
  <c r="O879" i="15"/>
  <c r="O921" i="15"/>
  <c r="T921" i="15" s="1"/>
  <c r="G1036" i="15"/>
  <c r="G1035" i="15" s="1"/>
  <c r="G1061" i="15"/>
  <c r="G1060" i="15" s="1"/>
  <c r="K1101" i="15"/>
  <c r="G1106" i="15"/>
  <c r="G1105" i="15" s="1"/>
  <c r="K907" i="15"/>
  <c r="K917" i="15"/>
  <c r="G944" i="15"/>
  <c r="G992" i="15"/>
  <c r="G1031" i="15"/>
  <c r="G1030" i="15" s="1"/>
  <c r="G1041" i="15"/>
  <c r="G1040" i="15" s="1"/>
  <c r="G1066" i="15"/>
  <c r="G1065" i="15" s="1"/>
  <c r="O1091" i="15"/>
  <c r="K1106" i="15"/>
  <c r="K1161" i="15"/>
  <c r="O1259" i="15"/>
  <c r="K1599" i="15"/>
  <c r="O963" i="15"/>
  <c r="K1026" i="15"/>
  <c r="K1076" i="15"/>
  <c r="G1154" i="15"/>
  <c r="K1237" i="15"/>
  <c r="K1246" i="15"/>
  <c r="K1342" i="15"/>
  <c r="K889" i="15"/>
  <c r="K940" i="15"/>
  <c r="K967" i="15"/>
  <c r="H1074" i="15"/>
  <c r="K1074" i="15" s="1"/>
  <c r="K1175" i="15"/>
  <c r="K1195" i="15"/>
  <c r="K1202" i="15"/>
  <c r="K1231" i="15"/>
  <c r="K1240" i="15"/>
  <c r="K1249" i="15"/>
  <c r="K1331" i="15"/>
  <c r="K1540" i="15"/>
  <c r="K1219" i="15"/>
  <c r="O1272" i="15"/>
  <c r="T1272" i="15" s="1"/>
  <c r="K1326" i="15"/>
  <c r="O1429" i="15"/>
  <c r="O1251" i="15"/>
  <c r="K1339" i="15"/>
  <c r="K1180" i="15"/>
  <c r="K1318" i="15"/>
  <c r="K1356" i="15"/>
  <c r="K1221" i="15"/>
  <c r="K1243" i="15"/>
  <c r="K1252" i="15"/>
  <c r="O1268" i="15"/>
  <c r="O1531" i="15"/>
  <c r="K1227" i="15"/>
  <c r="K1234" i="15"/>
  <c r="K1138" i="15"/>
  <c r="K1182" i="15"/>
  <c r="K1311" i="15"/>
  <c r="K1320" i="15"/>
  <c r="O1651" i="15"/>
  <c r="K1264" i="15"/>
  <c r="K1279" i="15"/>
  <c r="K1366" i="15"/>
  <c r="K1375" i="15"/>
  <c r="O1396" i="15"/>
  <c r="O1626" i="15"/>
  <c r="K1403" i="15"/>
  <c r="G1726" i="15"/>
  <c r="K1864" i="15"/>
  <c r="K1902" i="15"/>
  <c r="K1663" i="15"/>
  <c r="K1684" i="15"/>
  <c r="O1708" i="15"/>
  <c r="K1440" i="15"/>
  <c r="H1457" i="15"/>
  <c r="K1537" i="15"/>
  <c r="G1708" i="15"/>
  <c r="K1422" i="15"/>
  <c r="K1472" i="15"/>
  <c r="K1673" i="15"/>
  <c r="O1692" i="15"/>
  <c r="O1719" i="15"/>
  <c r="K1491" i="15"/>
  <c r="G1634" i="15"/>
  <c r="O1655" i="15"/>
  <c r="K1544" i="15"/>
  <c r="K1562" i="15"/>
  <c r="G1655" i="15"/>
  <c r="K1668" i="15"/>
  <c r="K1719" i="15"/>
  <c r="K1406" i="15"/>
  <c r="G1422" i="15"/>
  <c r="G1419" i="15" s="1"/>
  <c r="L1457" i="15"/>
  <c r="K1679" i="15"/>
  <c r="K1502" i="15"/>
  <c r="K1655" i="15"/>
  <c r="G1754" i="15"/>
  <c r="O1765" i="15"/>
  <c r="K1879" i="15"/>
  <c r="K1887" i="15"/>
  <c r="O1902" i="15"/>
  <c r="O1754" i="15"/>
  <c r="O1942" i="15"/>
  <c r="K2100" i="15"/>
  <c r="K2337" i="15"/>
  <c r="K1696" i="15"/>
  <c r="K1799" i="15"/>
  <c r="K1927" i="15"/>
  <c r="K1420" i="15"/>
  <c r="K1432" i="15"/>
  <c r="K1444" i="15"/>
  <c r="K1555" i="15"/>
  <c r="K1570" i="15"/>
  <c r="K1585" i="15"/>
  <c r="G1736" i="15"/>
  <c r="K1744" i="15"/>
  <c r="K1817" i="15"/>
  <c r="K1845" i="15"/>
  <c r="O1856" i="15"/>
  <c r="K1909" i="15"/>
  <c r="G2060" i="15"/>
  <c r="K1837" i="15"/>
  <c r="G1845" i="15"/>
  <c r="G1920" i="15"/>
  <c r="G2068" i="15"/>
  <c r="G1817" i="15"/>
  <c r="G1864" i="15"/>
  <c r="O1891" i="15"/>
  <c r="O1898" i="15"/>
  <c r="O1935" i="15"/>
  <c r="T1935" i="15" s="1"/>
  <c r="O1977" i="15"/>
  <c r="O1845" i="15"/>
  <c r="O1864" i="15"/>
  <c r="O1912" i="15"/>
  <c r="O1920" i="15"/>
  <c r="G2223" i="15"/>
  <c r="K1726" i="15"/>
  <c r="O1772" i="15"/>
  <c r="K1795" i="15"/>
  <c r="K1891" i="15"/>
  <c r="K2017" i="15"/>
  <c r="G1772" i="15"/>
  <c r="K1810" i="15"/>
  <c r="K1827" i="15"/>
  <c r="K1912" i="15"/>
  <c r="K1920" i="15"/>
  <c r="O1957" i="15"/>
  <c r="G1715" i="15"/>
  <c r="G1719" i="15"/>
  <c r="G1827" i="15"/>
  <c r="O1887" i="15"/>
  <c r="G1902" i="15"/>
  <c r="K2011" i="15"/>
  <c r="K1973" i="15"/>
  <c r="O1996" i="15"/>
  <c r="O2165" i="15"/>
  <c r="K1985" i="15"/>
  <c r="K1765" i="15"/>
  <c r="K1783" i="15"/>
  <c r="K1935" i="15"/>
  <c r="K1977" i="15"/>
  <c r="O2000" i="15"/>
  <c r="O2018" i="15"/>
  <c r="O2021" i="15"/>
  <c r="O2036" i="15"/>
  <c r="O2060" i="15"/>
  <c r="O2075" i="15"/>
  <c r="O2084" i="15"/>
  <c r="K938" i="14"/>
  <c r="P662" i="14"/>
  <c r="P710" i="14"/>
  <c r="K1488" i="14"/>
  <c r="P420" i="14"/>
  <c r="P1130" i="14"/>
  <c r="K459" i="14"/>
  <c r="P1127" i="14"/>
  <c r="P398" i="14"/>
  <c r="P1133" i="14"/>
  <c r="O1124" i="14"/>
  <c r="P1134" i="14"/>
  <c r="K1124" i="14"/>
  <c r="D2080" i="14"/>
  <c r="G2080" i="14"/>
  <c r="P1909" i="14"/>
  <c r="P1681" i="14"/>
  <c r="K1649" i="14"/>
  <c r="O1637" i="14"/>
  <c r="P1609" i="14"/>
  <c r="P1490" i="14"/>
  <c r="K1194" i="14"/>
  <c r="P552" i="14"/>
  <c r="P578" i="14"/>
  <c r="P673" i="14"/>
  <c r="P771" i="14"/>
  <c r="P819" i="14"/>
  <c r="P553" i="14"/>
  <c r="P876" i="14"/>
  <c r="P891" i="14"/>
  <c r="G915" i="14"/>
  <c r="K720" i="14"/>
  <c r="P372" i="14"/>
  <c r="K511" i="14"/>
  <c r="P311" i="14"/>
  <c r="P167" i="14"/>
  <c r="O2082" i="14"/>
  <c r="P2082" i="14" s="1"/>
  <c r="K1197" i="14"/>
  <c r="K1993" i="14"/>
  <c r="P1125" i="14"/>
  <c r="P890" i="14"/>
  <c r="P827" i="14"/>
  <c r="P661" i="14"/>
  <c r="P384" i="14"/>
  <c r="K684" i="14"/>
  <c r="K1694" i="14"/>
  <c r="P1135" i="14"/>
  <c r="P482" i="14"/>
  <c r="P807" i="14"/>
  <c r="P877" i="14"/>
  <c r="O531" i="14"/>
  <c r="P591" i="14"/>
  <c r="P612" i="14"/>
  <c r="P711" i="14"/>
  <c r="P995" i="14"/>
  <c r="P1322" i="14"/>
  <c r="P867" i="14"/>
  <c r="K1861" i="14"/>
  <c r="G926" i="14"/>
  <c r="P1141" i="14"/>
  <c r="P758" i="14"/>
  <c r="P528" i="14"/>
  <c r="P554" i="14"/>
  <c r="P882" i="14"/>
  <c r="P107" i="14"/>
  <c r="P286" i="14"/>
  <c r="P335" i="14"/>
  <c r="P347" i="14"/>
  <c r="P481" i="14"/>
  <c r="O1213" i="14"/>
  <c r="K234" i="14"/>
  <c r="K708" i="14"/>
  <c r="P960" i="14"/>
  <c r="P1069" i="14"/>
  <c r="P1142" i="14"/>
  <c r="K142" i="14"/>
  <c r="K397" i="14"/>
  <c r="K418" i="14"/>
  <c r="P37" i="14"/>
  <c r="O193" i="14"/>
  <c r="O192" i="14" s="1"/>
  <c r="O191" i="14" s="1"/>
  <c r="O2338" i="14"/>
  <c r="P358" i="14"/>
  <c r="K2022" i="14"/>
  <c r="K2021" i="14" s="1"/>
  <c r="P1109" i="14"/>
  <c r="L618" i="14"/>
  <c r="O618" i="14" s="1"/>
  <c r="O611" i="14" s="1"/>
  <c r="P697" i="14"/>
  <c r="P842" i="14"/>
  <c r="K1382" i="14"/>
  <c r="K1975" i="14"/>
  <c r="G153" i="14"/>
  <c r="P425" i="14"/>
  <c r="P1917" i="14"/>
  <c r="G1124" i="14"/>
  <c r="P1132" i="14"/>
  <c r="G720" i="14"/>
  <c r="O1502" i="14"/>
  <c r="O1492" i="14" s="1"/>
  <c r="O1491" i="14" s="1"/>
  <c r="P596" i="14"/>
  <c r="P616" i="14"/>
  <c r="P814" i="14"/>
  <c r="P1765" i="14"/>
  <c r="P1798" i="14"/>
  <c r="P1812" i="14"/>
  <c r="P1827" i="14"/>
  <c r="P1840" i="14"/>
  <c r="K1963" i="14"/>
  <c r="P1136" i="14"/>
  <c r="G173" i="14"/>
  <c r="G172" i="14" s="1"/>
  <c r="G200" i="14"/>
  <c r="G199" i="14" s="1"/>
  <c r="G198" i="14" s="1"/>
  <c r="G469" i="14"/>
  <c r="K363" i="14"/>
  <c r="P534" i="14"/>
  <c r="P686" i="14"/>
  <c r="P702" i="14"/>
  <c r="P955" i="14"/>
  <c r="P1645" i="14"/>
  <c r="K295" i="14"/>
  <c r="P672" i="14"/>
  <c r="K926" i="14"/>
  <c r="K1342" i="14"/>
  <c r="P1440" i="14"/>
  <c r="P698" i="14"/>
  <c r="H1443" i="14"/>
  <c r="O2046" i="14"/>
  <c r="P1869" i="14"/>
  <c r="P1855" i="14"/>
  <c r="O1007" i="14"/>
  <c r="O1006" i="14" s="1"/>
  <c r="P1131" i="14"/>
  <c r="G1128" i="14"/>
  <c r="K1128" i="14"/>
  <c r="K1123" i="14" s="1"/>
  <c r="O1128" i="14"/>
  <c r="P541" i="14"/>
  <c r="L585" i="14"/>
  <c r="O585" i="14" s="1"/>
  <c r="P585" i="14" s="1"/>
  <c r="P963" i="14"/>
  <c r="O1168" i="14"/>
  <c r="O1418" i="14"/>
  <c r="O1415" i="14" s="1"/>
  <c r="O1593" i="14"/>
  <c r="K160" i="14"/>
  <c r="P287" i="14"/>
  <c r="P394" i="14"/>
  <c r="P414" i="14"/>
  <c r="P573" i="14"/>
  <c r="P745" i="14"/>
  <c r="K794" i="14"/>
  <c r="P841" i="14"/>
  <c r="P871" i="14"/>
  <c r="P886" i="14"/>
  <c r="P900" i="14"/>
  <c r="K915" i="14"/>
  <c r="K1297" i="14"/>
  <c r="P1532" i="14"/>
  <c r="P1837" i="14"/>
  <c r="P1900" i="14"/>
  <c r="P1915" i="14"/>
  <c r="P1420" i="14"/>
  <c r="P130" i="14"/>
  <c r="P166" i="14"/>
  <c r="P455" i="14"/>
  <c r="P473" i="14"/>
  <c r="P488" i="14"/>
  <c r="P507" i="14"/>
  <c r="P602" i="14"/>
  <c r="P689" i="14"/>
  <c r="P734" i="14"/>
  <c r="P750" i="14"/>
  <c r="P784" i="14"/>
  <c r="P800" i="14"/>
  <c r="P950" i="14"/>
  <c r="P994" i="14"/>
  <c r="P1646" i="14"/>
  <c r="P1662" i="14"/>
  <c r="P2042" i="14"/>
  <c r="P1126" i="14"/>
  <c r="P1129" i="14"/>
  <c r="P2041" i="14"/>
  <c r="O377" i="14"/>
  <c r="P226" i="14"/>
  <c r="P275" i="14"/>
  <c r="P470" i="14"/>
  <c r="P494" i="14"/>
  <c r="P70" i="14"/>
  <c r="P674" i="14"/>
  <c r="P735" i="14"/>
  <c r="P751" i="14"/>
  <c r="P908" i="14"/>
  <c r="P967" i="14"/>
  <c r="K1012" i="14"/>
  <c r="K1011" i="14" s="1"/>
  <c r="P1333" i="14"/>
  <c r="P1754" i="14"/>
  <c r="P1214" i="14"/>
  <c r="P521" i="14"/>
  <c r="G647" i="14"/>
  <c r="P35" i="14"/>
  <c r="P145" i="14"/>
  <c r="G1254" i="14"/>
  <c r="G2074" i="14"/>
  <c r="P642" i="14"/>
  <c r="K659" i="14"/>
  <c r="P721" i="14"/>
  <c r="P752" i="14"/>
  <c r="P866" i="14"/>
  <c r="K1250" i="14"/>
  <c r="K1641" i="14"/>
  <c r="P685" i="14"/>
  <c r="H454" i="14"/>
  <c r="K454" i="14" s="1"/>
  <c r="P454" i="14" s="1"/>
  <c r="P687" i="14"/>
  <c r="P1068" i="14"/>
  <c r="P677" i="14"/>
  <c r="P722" i="14"/>
  <c r="P1201" i="14"/>
  <c r="P1357" i="14"/>
  <c r="P2001" i="14"/>
  <c r="K2046" i="14"/>
  <c r="P2062" i="14"/>
  <c r="P746" i="14"/>
  <c r="P628" i="14"/>
  <c r="P36" i="14"/>
  <c r="K114" i="14"/>
  <c r="P156" i="14"/>
  <c r="P250" i="14"/>
  <c r="H512" i="14"/>
  <c r="K512" i="14" s="1"/>
  <c r="P648" i="14"/>
  <c r="P664" i="14"/>
  <c r="P928" i="14"/>
  <c r="P943" i="14"/>
  <c r="P956" i="14"/>
  <c r="P970" i="14"/>
  <c r="P984" i="14"/>
  <c r="P999" i="14"/>
  <c r="P1256" i="14"/>
  <c r="P1270" i="14"/>
  <c r="P1308" i="14"/>
  <c r="P1323" i="14"/>
  <c r="P1337" i="14"/>
  <c r="P1362" i="14"/>
  <c r="P1910" i="14"/>
  <c r="P2048" i="14"/>
  <c r="P2078" i="14"/>
  <c r="P1538" i="14"/>
  <c r="G2046" i="14"/>
  <c r="P410" i="14"/>
  <c r="P590" i="14"/>
  <c r="P613" i="14"/>
  <c r="P649" i="14"/>
  <c r="P665" i="14"/>
  <c r="P776" i="14"/>
  <c r="P929" i="14"/>
  <c r="P944" i="14"/>
  <c r="P971" i="14"/>
  <c r="P1104" i="14"/>
  <c r="P1309" i="14"/>
  <c r="P1549" i="14"/>
  <c r="K1813" i="14"/>
  <c r="P2034" i="14"/>
  <c r="G278" i="14"/>
  <c r="P942" i="14"/>
  <c r="G160" i="14"/>
  <c r="O246" i="14"/>
  <c r="G1418" i="14"/>
  <c r="G1415" i="14" s="1"/>
  <c r="P393" i="14"/>
  <c r="P614" i="14"/>
  <c r="P666" i="14"/>
  <c r="P825" i="14"/>
  <c r="P1310" i="14"/>
  <c r="K1593" i="14"/>
  <c r="P1718" i="14"/>
  <c r="K1792" i="14"/>
  <c r="P1989" i="14"/>
  <c r="O229" i="14"/>
  <c r="P444" i="14"/>
  <c r="P852" i="14"/>
  <c r="P909" i="14"/>
  <c r="P981" i="14"/>
  <c r="P660" i="14"/>
  <c r="O363" i="14"/>
  <c r="P363" i="14" s="1"/>
  <c r="G459" i="14"/>
  <c r="G744" i="14"/>
  <c r="O938" i="14"/>
  <c r="P938" i="14" s="1"/>
  <c r="O1194" i="14"/>
  <c r="O1581" i="14"/>
  <c r="K627" i="14"/>
  <c r="P717" i="14"/>
  <c r="P747" i="14"/>
  <c r="P779" i="14"/>
  <c r="P796" i="14"/>
  <c r="P811" i="14"/>
  <c r="P839" i="14"/>
  <c r="P853" i="14"/>
  <c r="P868" i="14"/>
  <c r="P883" i="14"/>
  <c r="P910" i="14"/>
  <c r="P968" i="14"/>
  <c r="P1407" i="14"/>
  <c r="P1421" i="14"/>
  <c r="P1479" i="14"/>
  <c r="P1777" i="14"/>
  <c r="P1941" i="14"/>
  <c r="P1956" i="14"/>
  <c r="P1972" i="14"/>
  <c r="P1987" i="14"/>
  <c r="P2002" i="14"/>
  <c r="P2018" i="14"/>
  <c r="P2060" i="14"/>
  <c r="O1682" i="14"/>
  <c r="O1796" i="14"/>
  <c r="P809" i="14"/>
  <c r="P897" i="14"/>
  <c r="P1025" i="14"/>
  <c r="P1334" i="14"/>
  <c r="P1849" i="14"/>
  <c r="O150" i="14"/>
  <c r="G253" i="14"/>
  <c r="G252" i="14" s="1"/>
  <c r="O459" i="14"/>
  <c r="P459" i="14" s="1"/>
  <c r="O1102" i="14"/>
  <c r="G1197" i="14"/>
  <c r="O1325" i="14"/>
  <c r="G1458" i="14"/>
  <c r="O1861" i="14"/>
  <c r="G1971" i="14"/>
  <c r="K408" i="14"/>
  <c r="P704" i="14"/>
  <c r="P749" i="14"/>
  <c r="P765" i="14"/>
  <c r="P797" i="14"/>
  <c r="P812" i="14"/>
  <c r="P826" i="14"/>
  <c r="P840" i="14"/>
  <c r="P854" i="14"/>
  <c r="P940" i="14"/>
  <c r="P954" i="14"/>
  <c r="P982" i="14"/>
  <c r="P996" i="14"/>
  <c r="P1088" i="14"/>
  <c r="P1122" i="14"/>
  <c r="K1153" i="14"/>
  <c r="K1168" i="14"/>
  <c r="P1190" i="14"/>
  <c r="P1360" i="14"/>
  <c r="K1537" i="14"/>
  <c r="P1706" i="14"/>
  <c r="P1852" i="14"/>
  <c r="P1881" i="14"/>
  <c r="P1914" i="14"/>
  <c r="P1929" i="14"/>
  <c r="P1944" i="14"/>
  <c r="P1957" i="14"/>
  <c r="P1973" i="14"/>
  <c r="P1988" i="14"/>
  <c r="P2019" i="14"/>
  <c r="P2033" i="14"/>
  <c r="P2047" i="14"/>
  <c r="K2061" i="14"/>
  <c r="P2076" i="14"/>
  <c r="P298" i="14"/>
  <c r="P520" i="14"/>
  <c r="P629" i="14"/>
  <c r="P766" i="14"/>
  <c r="P799" i="14"/>
  <c r="P911" i="14"/>
  <c r="P969" i="14"/>
  <c r="P983" i="14"/>
  <c r="K1361" i="14"/>
  <c r="P1361" i="14" s="1"/>
  <c r="P2005" i="14"/>
  <c r="P2020" i="14"/>
  <c r="P2077" i="14"/>
  <c r="P1257" i="14"/>
  <c r="P1271" i="14"/>
  <c r="P1324" i="14"/>
  <c r="P1338" i="14"/>
  <c r="P1676" i="14"/>
  <c r="P1693" i="14"/>
  <c r="P1826" i="14"/>
  <c r="P679" i="14"/>
  <c r="P785" i="14"/>
  <c r="P1709" i="14"/>
  <c r="P1783" i="14"/>
  <c r="O295" i="14"/>
  <c r="P295" i="14" s="1"/>
  <c r="P336" i="14"/>
  <c r="P348" i="14"/>
  <c r="O443" i="14"/>
  <c r="O441" i="14" s="1"/>
  <c r="P471" i="14"/>
  <c r="D561" i="14"/>
  <c r="G561" i="14" s="1"/>
  <c r="P795" i="14"/>
  <c r="G1438" i="14"/>
  <c r="G1437" i="14" s="1"/>
  <c r="K413" i="14"/>
  <c r="K411" i="14" s="1"/>
  <c r="K443" i="14"/>
  <c r="K441" i="14" s="1"/>
  <c r="P509" i="14"/>
  <c r="P680" i="14"/>
  <c r="P693" i="14"/>
  <c r="P709" i="14"/>
  <c r="P753" i="14"/>
  <c r="P846" i="14"/>
  <c r="K889" i="14"/>
  <c r="P931" i="14"/>
  <c r="P1195" i="14"/>
  <c r="P1211" i="14"/>
  <c r="P1311" i="14"/>
  <c r="P1327" i="14"/>
  <c r="P1340" i="14"/>
  <c r="P1430" i="14"/>
  <c r="P1573" i="14"/>
  <c r="P1632" i="14"/>
  <c r="P1663" i="14"/>
  <c r="P1680" i="14"/>
  <c r="P1695" i="14"/>
  <c r="P1710" i="14"/>
  <c r="P1725" i="14"/>
  <c r="P1739" i="14"/>
  <c r="P1767" i="14"/>
  <c r="P1784" i="14"/>
  <c r="P1814" i="14"/>
  <c r="P1886" i="14"/>
  <c r="P1933" i="14"/>
  <c r="P2065" i="14"/>
  <c r="O903" i="14"/>
  <c r="P927" i="14"/>
  <c r="O2054" i="14"/>
  <c r="P692" i="14"/>
  <c r="P1766" i="14"/>
  <c r="P144" i="14"/>
  <c r="P435" i="14"/>
  <c r="G1250" i="14"/>
  <c r="O1971" i="14"/>
  <c r="P308" i="14"/>
  <c r="P339" i="14"/>
  <c r="P359" i="14"/>
  <c r="P379" i="14"/>
  <c r="K492" i="14"/>
  <c r="P636" i="14"/>
  <c r="P653" i="14"/>
  <c r="P725" i="14"/>
  <c r="P739" i="14"/>
  <c r="P788" i="14"/>
  <c r="P802" i="14"/>
  <c r="K818" i="14"/>
  <c r="P832" i="14"/>
  <c r="P847" i="14"/>
  <c r="K861" i="14"/>
  <c r="K903" i="14"/>
  <c r="P903" i="14" s="1"/>
  <c r="P917" i="14"/>
  <c r="P959" i="14"/>
  <c r="P986" i="14"/>
  <c r="P1019" i="14"/>
  <c r="P1054" i="14"/>
  <c r="P1559" i="14"/>
  <c r="P1574" i="14"/>
  <c r="P1589" i="14"/>
  <c r="P1618" i="14"/>
  <c r="P1633" i="14"/>
  <c r="P1696" i="14"/>
  <c r="P1726" i="14"/>
  <c r="P1741" i="14"/>
  <c r="P1801" i="14"/>
  <c r="P1934" i="14"/>
  <c r="P2066" i="14"/>
  <c r="P1489" i="14"/>
  <c r="O559" i="14"/>
  <c r="P615" i="14"/>
  <c r="P872" i="14"/>
  <c r="P1799" i="14"/>
  <c r="P337" i="14"/>
  <c r="G531" i="14"/>
  <c r="G643" i="14"/>
  <c r="G638" i="14" s="1"/>
  <c r="G1959" i="14"/>
  <c r="G2039" i="14"/>
  <c r="P113" i="14"/>
  <c r="P245" i="14"/>
  <c r="P261" i="14"/>
  <c r="P340" i="14"/>
  <c r="P360" i="14"/>
  <c r="P445" i="14"/>
  <c r="P540" i="14"/>
  <c r="H555" i="14"/>
  <c r="P637" i="14"/>
  <c r="P775" i="14"/>
  <c r="P789" i="14"/>
  <c r="P803" i="14"/>
  <c r="P833" i="14"/>
  <c r="P848" i="14"/>
  <c r="P905" i="14"/>
  <c r="P976" i="14"/>
  <c r="K988" i="14"/>
  <c r="P1055" i="14"/>
  <c r="P1115" i="14"/>
  <c r="P1145" i="14"/>
  <c r="P1163" i="14"/>
  <c r="P1180" i="14"/>
  <c r="P1262" i="14"/>
  <c r="P1545" i="14"/>
  <c r="P1560" i="14"/>
  <c r="P1575" i="14"/>
  <c r="P1590" i="14"/>
  <c r="P1606" i="14"/>
  <c r="K1620" i="14"/>
  <c r="P1634" i="14"/>
  <c r="P1742" i="14"/>
  <c r="P1874" i="14"/>
  <c r="P989" i="14"/>
  <c r="P535" i="14"/>
  <c r="P650" i="14"/>
  <c r="P815" i="14"/>
  <c r="P1210" i="14"/>
  <c r="P1753" i="14"/>
  <c r="P106" i="14"/>
  <c r="P274" i="14"/>
  <c r="G377" i="14"/>
  <c r="G675" i="14"/>
  <c r="G818" i="14"/>
  <c r="O915" i="14"/>
  <c r="P915" i="14" s="1"/>
  <c r="P1370" i="14"/>
  <c r="O1921" i="14"/>
  <c r="P19" i="14"/>
  <c r="P86" i="14"/>
  <c r="P115" i="14"/>
  <c r="P134" i="14"/>
  <c r="P152" i="14"/>
  <c r="P262" i="14"/>
  <c r="P310" i="14"/>
  <c r="K479" i="14"/>
  <c r="P639" i="14"/>
  <c r="P759" i="14"/>
  <c r="P790" i="14"/>
  <c r="P835" i="14"/>
  <c r="K875" i="14"/>
  <c r="P977" i="14"/>
  <c r="P1039" i="14"/>
  <c r="P1058" i="14"/>
  <c r="P1078" i="14"/>
  <c r="P1099" i="14"/>
  <c r="P1116" i="14"/>
  <c r="P1146" i="14"/>
  <c r="P1164" i="14"/>
  <c r="P1417" i="14"/>
  <c r="P1504" i="14"/>
  <c r="P118" i="14"/>
  <c r="P238" i="14"/>
  <c r="P313" i="14"/>
  <c r="G387" i="14"/>
  <c r="O518" i="14"/>
  <c r="O517" i="14" s="1"/>
  <c r="O516" i="14" s="1"/>
  <c r="G988" i="14"/>
  <c r="O1785" i="14"/>
  <c r="K18" i="14"/>
  <c r="K12" i="14" s="1"/>
  <c r="P170" i="14"/>
  <c r="P232" i="14"/>
  <c r="P248" i="14"/>
  <c r="P281" i="14"/>
  <c r="P296" i="14"/>
  <c r="P342" i="14"/>
  <c r="P362" i="14"/>
  <c r="K559" i="14"/>
  <c r="K583" i="14"/>
  <c r="P583" i="14" s="1"/>
  <c r="P624" i="14"/>
  <c r="P656" i="14"/>
  <c r="P728" i="14"/>
  <c r="P760" i="14"/>
  <c r="K806" i="14"/>
  <c r="P823" i="14"/>
  <c r="P880" i="14"/>
  <c r="P895" i="14"/>
  <c r="P921" i="14"/>
  <c r="P934" i="14"/>
  <c r="P964" i="14"/>
  <c r="P1040" i="14"/>
  <c r="H1100" i="14"/>
  <c r="K1100" i="14" s="1"/>
  <c r="K1097" i="14" s="1"/>
  <c r="P1118" i="14"/>
  <c r="P1165" i="14"/>
  <c r="K1418" i="14"/>
  <c r="P1436" i="14"/>
  <c r="P1505" i="14"/>
  <c r="P1531" i="14"/>
  <c r="K1548" i="14"/>
  <c r="P1562" i="14"/>
  <c r="P1577" i="14"/>
  <c r="P1608" i="14"/>
  <c r="P1623" i="14"/>
  <c r="P1669" i="14"/>
  <c r="K1730" i="14"/>
  <c r="P1789" i="14"/>
  <c r="P1369" i="14"/>
  <c r="K193" i="14"/>
  <c r="K192" i="14" s="1"/>
  <c r="P143" i="14"/>
  <c r="P373" i="14"/>
  <c r="P912" i="14"/>
  <c r="O2070" i="14"/>
  <c r="P857" i="14"/>
  <c r="P1070" i="14"/>
  <c r="P1738" i="14"/>
  <c r="O387" i="14"/>
  <c r="P387" i="14" s="1"/>
  <c r="O418" i="14"/>
  <c r="O428" i="14"/>
  <c r="O589" i="14"/>
  <c r="O588" i="14" s="1"/>
  <c r="O587" i="14" s="1"/>
  <c r="O586" i="14" s="1"/>
  <c r="P783" i="14"/>
  <c r="P951" i="14"/>
  <c r="O1455" i="14"/>
  <c r="G1649" i="14"/>
  <c r="P88" i="14"/>
  <c r="P117" i="14"/>
  <c r="P136" i="14"/>
  <c r="P155" i="14"/>
  <c r="K217" i="14"/>
  <c r="H561" i="14"/>
  <c r="K561" i="14" s="1"/>
  <c r="P561" i="14" s="1"/>
  <c r="P631" i="14"/>
  <c r="K671" i="14"/>
  <c r="P701" i="14"/>
  <c r="P715" i="14"/>
  <c r="K744" i="14"/>
  <c r="P762" i="14"/>
  <c r="P824" i="14"/>
  <c r="P922" i="14"/>
  <c r="P935" i="14"/>
  <c r="K949" i="14"/>
  <c r="P965" i="14"/>
  <c r="P980" i="14"/>
  <c r="P1024" i="14"/>
  <c r="P1063" i="14"/>
  <c r="P1119" i="14"/>
  <c r="K1200" i="14"/>
  <c r="P1200" i="14" s="1"/>
  <c r="P1397" i="14"/>
  <c r="P1550" i="14"/>
  <c r="P1717" i="14"/>
  <c r="P1790" i="14"/>
  <c r="P1862" i="14"/>
  <c r="P2029" i="14"/>
  <c r="K307" i="14"/>
  <c r="P309" i="14"/>
  <c r="O1212" i="14"/>
  <c r="P1212" i="14" s="1"/>
  <c r="P1213" i="14"/>
  <c r="K278" i="14"/>
  <c r="P279" i="14"/>
  <c r="P381" i="14"/>
  <c r="P676" i="14"/>
  <c r="P690" i="14"/>
  <c r="K203" i="14"/>
  <c r="P203" i="14" s="1"/>
  <c r="P204" i="14"/>
  <c r="K290" i="14"/>
  <c r="P294" i="14"/>
  <c r="K1242" i="14"/>
  <c r="P1242" i="14" s="1"/>
  <c r="P1243" i="14"/>
  <c r="O408" i="14"/>
  <c r="P409" i="14"/>
  <c r="L644" i="14"/>
  <c r="O644" i="14" s="1"/>
  <c r="P644" i="14" s="1"/>
  <c r="O643" i="14"/>
  <c r="P487" i="14"/>
  <c r="K505" i="14"/>
  <c r="P506" i="14"/>
  <c r="K549" i="14"/>
  <c r="P550" i="14"/>
  <c r="P705" i="14"/>
  <c r="P1825" i="14"/>
  <c r="K1022" i="14"/>
  <c r="P1023" i="14"/>
  <c r="L603" i="14"/>
  <c r="O603" i="14" s="1"/>
  <c r="P603" i="14" s="1"/>
  <c r="O601" i="14"/>
  <c r="P551" i="14"/>
  <c r="K229" i="14"/>
  <c r="P230" i="14"/>
  <c r="K200" i="14"/>
  <c r="P202" i="14"/>
  <c r="P244" i="14"/>
  <c r="P260" i="14"/>
  <c r="P293" i="14"/>
  <c r="K1604" i="14"/>
  <c r="P1605" i="14"/>
  <c r="K1648" i="14"/>
  <c r="K1665" i="14"/>
  <c r="P1666" i="14"/>
  <c r="P1503" i="14"/>
  <c r="K1502" i="14"/>
  <c r="K1529" i="14"/>
  <c r="P1530" i="14"/>
  <c r="P1667" i="14"/>
  <c r="O397" i="14"/>
  <c r="P397" i="14" s="1"/>
  <c r="P399" i="14"/>
  <c r="P87" i="14"/>
  <c r="P116" i="14"/>
  <c r="P135" i="14"/>
  <c r="K169" i="14"/>
  <c r="P169" i="14" s="1"/>
  <c r="P205" i="14"/>
  <c r="P231" i="14"/>
  <c r="K246" i="14"/>
  <c r="P247" i="14"/>
  <c r="P280" i="14"/>
  <c r="P341" i="14"/>
  <c r="P361" i="14"/>
  <c r="H383" i="14"/>
  <c r="K383" i="14" s="1"/>
  <c r="P383" i="14" s="1"/>
  <c r="K382" i="14"/>
  <c r="P474" i="14"/>
  <c r="P489" i="14"/>
  <c r="P508" i="14"/>
  <c r="P522" i="14"/>
  <c r="P572" i="14"/>
  <c r="P630" i="14"/>
  <c r="K675" i="14"/>
  <c r="P678" i="14"/>
  <c r="P691" i="14"/>
  <c r="P813" i="14"/>
  <c r="P869" i="14"/>
  <c r="P884" i="14"/>
  <c r="P898" i="14"/>
  <c r="P923" i="14"/>
  <c r="P952" i="14"/>
  <c r="K1082" i="14"/>
  <c r="P1083" i="14"/>
  <c r="P1546" i="14"/>
  <c r="P1561" i="14"/>
  <c r="P1576" i="14"/>
  <c r="P1607" i="14"/>
  <c r="P1622" i="14"/>
  <c r="P1922" i="14"/>
  <c r="P855" i="14"/>
  <c r="K1474" i="14"/>
  <c r="P1475" i="14"/>
  <c r="P1621" i="14"/>
  <c r="G511" i="14"/>
  <c r="G595" i="14"/>
  <c r="G594" i="14" s="1"/>
  <c r="G593" i="14" s="1"/>
  <c r="G592" i="14" s="1"/>
  <c r="G879" i="14"/>
  <c r="G1751" i="14"/>
  <c r="G1986" i="14"/>
  <c r="P89" i="14"/>
  <c r="P137" i="14"/>
  <c r="P233" i="14"/>
  <c r="P249" i="14"/>
  <c r="P267" i="14"/>
  <c r="P282" i="14"/>
  <c r="P297" i="14"/>
  <c r="P343" i="14"/>
  <c r="P364" i="14"/>
  <c r="P401" i="14"/>
  <c r="P430" i="14"/>
  <c r="P460" i="14"/>
  <c r="P476" i="14"/>
  <c r="P524" i="14"/>
  <c r="P539" i="14"/>
  <c r="P617" i="14"/>
  <c r="P652" i="14"/>
  <c r="P738" i="14"/>
  <c r="P772" i="14"/>
  <c r="K786" i="14"/>
  <c r="P787" i="14"/>
  <c r="P801" i="14"/>
  <c r="P856" i="14"/>
  <c r="P899" i="14"/>
  <c r="P997" i="14"/>
  <c r="P1013" i="14"/>
  <c r="P1085" i="14"/>
  <c r="P1419" i="14"/>
  <c r="K1438" i="14"/>
  <c r="P1439" i="14"/>
  <c r="P1476" i="14"/>
  <c r="P131" i="14"/>
  <c r="D214" i="14"/>
  <c r="O278" i="14"/>
  <c r="G1113" i="14"/>
  <c r="O1649" i="14"/>
  <c r="O1648" i="14" s="1"/>
  <c r="K120" i="14"/>
  <c r="P121" i="14"/>
  <c r="P138" i="14"/>
  <c r="P157" i="14"/>
  <c r="K173" i="14"/>
  <c r="P174" i="14"/>
  <c r="P219" i="14"/>
  <c r="P235" i="14"/>
  <c r="P284" i="14"/>
  <c r="P344" i="14"/>
  <c r="P403" i="14"/>
  <c r="P415" i="14"/>
  <c r="P461" i="14"/>
  <c r="P525" i="14"/>
  <c r="P681" i="14"/>
  <c r="K773" i="14"/>
  <c r="P774" i="14"/>
  <c r="K830" i="14"/>
  <c r="P831" i="14"/>
  <c r="P998" i="14"/>
  <c r="P1189" i="14"/>
  <c r="P1375" i="14"/>
  <c r="K1373" i="14"/>
  <c r="P1406" i="14"/>
  <c r="K1477" i="14"/>
  <c r="P1478" i="14"/>
  <c r="K428" i="14"/>
  <c r="P429" i="14"/>
  <c r="P538" i="14"/>
  <c r="K1102" i="14"/>
  <c r="P1103" i="14"/>
  <c r="L214" i="14"/>
  <c r="O511" i="14"/>
  <c r="O621" i="14"/>
  <c r="O1597" i="14"/>
  <c r="P38" i="14"/>
  <c r="K102" i="14"/>
  <c r="P103" i="14"/>
  <c r="K122" i="14"/>
  <c r="P122" i="14" s="1"/>
  <c r="P123" i="14"/>
  <c r="K140" i="14"/>
  <c r="P140" i="14" s="1"/>
  <c r="P141" i="14"/>
  <c r="P158" i="14"/>
  <c r="P182" i="14"/>
  <c r="P220" i="14"/>
  <c r="P236" i="14"/>
  <c r="P269" i="14"/>
  <c r="P285" i="14"/>
  <c r="P345" i="14"/>
  <c r="P366" i="14"/>
  <c r="P389" i="14"/>
  <c r="H434" i="14"/>
  <c r="K434" i="14" s="1"/>
  <c r="K433" i="14"/>
  <c r="P433" i="14" s="1"/>
  <c r="P526" i="14"/>
  <c r="K621" i="14"/>
  <c r="P622" i="14"/>
  <c r="P654" i="14"/>
  <c r="P667" i="14"/>
  <c r="P726" i="14"/>
  <c r="P740" i="14"/>
  <c r="P957" i="14"/>
  <c r="P1049" i="14"/>
  <c r="K1359" i="14"/>
  <c r="P1359" i="14" s="1"/>
  <c r="K1376" i="14"/>
  <c r="P1376" i="14" s="1"/>
  <c r="P1377" i="14"/>
  <c r="O124" i="14"/>
  <c r="G217" i="14"/>
  <c r="O462" i="14"/>
  <c r="O479" i="14"/>
  <c r="O1047" i="14"/>
  <c r="O1046" i="14" s="1"/>
  <c r="O1378" i="14"/>
  <c r="G2338" i="14"/>
  <c r="K51" i="14"/>
  <c r="P52" i="14"/>
  <c r="P104" i="14"/>
  <c r="P125" i="14"/>
  <c r="P221" i="14"/>
  <c r="P237" i="14"/>
  <c r="P254" i="14"/>
  <c r="P270" i="14"/>
  <c r="P391" i="14"/>
  <c r="P404" i="14"/>
  <c r="P449" i="14"/>
  <c r="P464" i="14"/>
  <c r="P496" i="14"/>
  <c r="P513" i="14"/>
  <c r="P527" i="14"/>
  <c r="P623" i="14"/>
  <c r="P655" i="14"/>
  <c r="P668" i="14"/>
  <c r="P713" i="14"/>
  <c r="P727" i="14"/>
  <c r="P741" i="14"/>
  <c r="P820" i="14"/>
  <c r="P958" i="14"/>
  <c r="P985" i="14"/>
  <c r="K1378" i="14"/>
  <c r="P1379" i="14"/>
  <c r="P1658" i="14"/>
  <c r="P1778" i="14"/>
  <c r="P1795" i="14"/>
  <c r="P1810" i="14"/>
  <c r="K1823" i="14"/>
  <c r="P1824" i="14"/>
  <c r="K1865" i="14"/>
  <c r="K1860" i="14" s="1"/>
  <c r="P1866" i="14"/>
  <c r="K1898" i="14"/>
  <c r="P1899" i="14"/>
  <c r="K1928" i="14"/>
  <c r="K1986" i="14"/>
  <c r="P2017" i="14"/>
  <c r="K2030" i="14"/>
  <c r="P2031" i="14"/>
  <c r="P2045" i="14"/>
  <c r="P2059" i="14"/>
  <c r="P2073" i="14"/>
  <c r="K2151" i="14"/>
  <c r="P2152" i="14"/>
  <c r="P432" i="14"/>
  <c r="P480" i="14"/>
  <c r="P870" i="14"/>
  <c r="P1044" i="14"/>
  <c r="O163" i="14"/>
  <c r="P53" i="14"/>
  <c r="P105" i="14"/>
  <c r="P162" i="14"/>
  <c r="P194" i="14"/>
  <c r="P255" i="14"/>
  <c r="P303" i="14"/>
  <c r="P419" i="14"/>
  <c r="P465" i="14"/>
  <c r="P514" i="14"/>
  <c r="K544" i="14"/>
  <c r="P545" i="14"/>
  <c r="P608" i="14"/>
  <c r="P640" i="14"/>
  <c r="P714" i="14"/>
  <c r="P791" i="14"/>
  <c r="P821" i="14"/>
  <c r="P850" i="14"/>
  <c r="P863" i="14"/>
  <c r="P892" i="14"/>
  <c r="P945" i="14"/>
  <c r="K974" i="14"/>
  <c r="P975" i="14"/>
  <c r="K1032" i="14"/>
  <c r="P1033" i="14"/>
  <c r="P1736" i="14"/>
  <c r="P1749" i="14"/>
  <c r="P1764" i="14"/>
  <c r="K1796" i="14"/>
  <c r="P1797" i="14"/>
  <c r="P1811" i="14"/>
  <c r="P1838" i="14"/>
  <c r="P1853" i="14"/>
  <c r="P1867" i="14"/>
  <c r="P1882" i="14"/>
  <c r="P2032" i="14"/>
  <c r="K2074" i="14"/>
  <c r="P2075" i="14"/>
  <c r="P2210" i="14"/>
  <c r="P475" i="14"/>
  <c r="P885" i="14"/>
  <c r="O607" i="14"/>
  <c r="K66" i="14"/>
  <c r="P67" i="14"/>
  <c r="P127" i="14"/>
  <c r="P164" i="14"/>
  <c r="P224" i="14"/>
  <c r="P256" i="14"/>
  <c r="P273" i="14"/>
  <c r="P304" i="14"/>
  <c r="K392" i="14"/>
  <c r="K390" i="14" s="1"/>
  <c r="P452" i="14"/>
  <c r="P466" i="14"/>
  <c r="P501" i="14"/>
  <c r="P515" i="14"/>
  <c r="P546" i="14"/>
  <c r="P584" i="14"/>
  <c r="P641" i="14"/>
  <c r="P729" i="14"/>
  <c r="P777" i="14"/>
  <c r="P836" i="14"/>
  <c r="P894" i="14"/>
  <c r="K918" i="14"/>
  <c r="P919" i="14"/>
  <c r="P932" i="14"/>
  <c r="K941" i="14"/>
  <c r="P946" i="14"/>
  <c r="P1004" i="14"/>
  <c r="K1052" i="14"/>
  <c r="P1053" i="14"/>
  <c r="K1072" i="14"/>
  <c r="P1073" i="14"/>
  <c r="P1176" i="14"/>
  <c r="K1238" i="14"/>
  <c r="P1239" i="14"/>
  <c r="K1258" i="14"/>
  <c r="P1259" i="14"/>
  <c r="K1325" i="14"/>
  <c r="P1326" i="14"/>
  <c r="K1328" i="14"/>
  <c r="P1339" i="14"/>
  <c r="K1627" i="14"/>
  <c r="P1708" i="14"/>
  <c r="P1723" i="14"/>
  <c r="P1737" i="14"/>
  <c r="K1751" i="14"/>
  <c r="P1752" i="14"/>
  <c r="K1781" i="14"/>
  <c r="P1782" i="14"/>
  <c r="P1839" i="14"/>
  <c r="P1854" i="14"/>
  <c r="P1868" i="14"/>
  <c r="P1901" i="14"/>
  <c r="K1913" i="14"/>
  <c r="P1916" i="14"/>
  <c r="P1930" i="14"/>
  <c r="K1943" i="14"/>
  <c r="P1945" i="14"/>
  <c r="K1959" i="14"/>
  <c r="P1960" i="14"/>
  <c r="K1971" i="14"/>
  <c r="P1974" i="14"/>
  <c r="K2003" i="14"/>
  <c r="P2003" i="14" s="1"/>
  <c r="P2004" i="14"/>
  <c r="L374" i="14"/>
  <c r="O523" i="14"/>
  <c r="G1217" i="14"/>
  <c r="H214" i="14"/>
  <c r="O18" i="14"/>
  <c r="O12" i="14" s="1"/>
  <c r="G307" i="14"/>
  <c r="G544" i="14"/>
  <c r="G583" i="14"/>
  <c r="P68" i="14"/>
  <c r="P128" i="14"/>
  <c r="P165" i="14"/>
  <c r="P196" i="14"/>
  <c r="P225" i="14"/>
  <c r="P242" i="14"/>
  <c r="P257" i="14"/>
  <c r="P291" i="14"/>
  <c r="P305" i="14"/>
  <c r="P439" i="14"/>
  <c r="P485" i="14"/>
  <c r="P502" i="14"/>
  <c r="K531" i="14"/>
  <c r="P532" i="14"/>
  <c r="P547" i="14"/>
  <c r="P610" i="14"/>
  <c r="P716" i="14"/>
  <c r="K761" i="14"/>
  <c r="P763" i="14"/>
  <c r="P778" i="14"/>
  <c r="P808" i="14"/>
  <c r="P906" i="14"/>
  <c r="P920" i="14"/>
  <c r="P933" i="14"/>
  <c r="P1020" i="14"/>
  <c r="P1074" i="14"/>
  <c r="P1094" i="14"/>
  <c r="P1111" i="14"/>
  <c r="P1159" i="14"/>
  <c r="K1156" i="14"/>
  <c r="K1177" i="14"/>
  <c r="P1178" i="14"/>
  <c r="P1240" i="14"/>
  <c r="P1429" i="14"/>
  <c r="K1483" i="14"/>
  <c r="P1525" i="14"/>
  <c r="K1556" i="14"/>
  <c r="K1678" i="14"/>
  <c r="P1679" i="14"/>
  <c r="K1722" i="14"/>
  <c r="P1724" i="14"/>
  <c r="P1885" i="14"/>
  <c r="P1946" i="14"/>
  <c r="O51" i="14"/>
  <c r="O45" i="14" s="1"/>
  <c r="O283" i="14"/>
  <c r="G408" i="14"/>
  <c r="O1928" i="14"/>
  <c r="P69" i="14"/>
  <c r="P110" i="14"/>
  <c r="P201" i="14"/>
  <c r="P243" i="14"/>
  <c r="P259" i="14"/>
  <c r="P292" i="14"/>
  <c r="P306" i="14"/>
  <c r="P338" i="14"/>
  <c r="K377" i="14"/>
  <c r="P378" i="14"/>
  <c r="P424" i="14"/>
  <c r="P440" i="14"/>
  <c r="P486" i="14"/>
  <c r="H374" i="14"/>
  <c r="K518" i="14"/>
  <c r="P519" i="14"/>
  <c r="P533" i="14"/>
  <c r="P548" i="14"/>
  <c r="P703" i="14"/>
  <c r="K732" i="14"/>
  <c r="P764" i="14"/>
  <c r="P837" i="14"/>
  <c r="K879" i="14"/>
  <c r="P881" i="14"/>
  <c r="P896" i="14"/>
  <c r="K1007" i="14"/>
  <c r="P1008" i="14"/>
  <c r="K1037" i="14"/>
  <c r="P1038" i="14"/>
  <c r="P1144" i="14"/>
  <c r="K1161" i="14"/>
  <c r="P1162" i="14"/>
  <c r="P1196" i="14"/>
  <c r="P1241" i="14"/>
  <c r="P1261" i="14"/>
  <c r="P493" i="14"/>
  <c r="P733" i="14"/>
  <c r="P1000" i="14"/>
  <c r="K1042" i="14"/>
  <c r="K1087" i="14"/>
  <c r="P1089" i="14"/>
  <c r="P1105" i="14"/>
  <c r="K1147" i="14"/>
  <c r="P1148" i="14"/>
  <c r="P1215" i="14"/>
  <c r="P1260" i="14"/>
  <c r="P1380" i="14"/>
  <c r="K1408" i="14"/>
  <c r="P1409" i="14"/>
  <c r="P1635" i="14"/>
  <c r="P1650" i="14"/>
  <c r="K1712" i="14"/>
  <c r="P1713" i="14"/>
  <c r="P1902" i="14"/>
  <c r="P1931" i="14"/>
  <c r="P1961" i="14"/>
  <c r="O926" i="14"/>
  <c r="G1042" i="14"/>
  <c r="G1041" i="14" s="1"/>
  <c r="O1087" i="14"/>
  <c r="O1086" i="14" s="1"/>
  <c r="O1975" i="14"/>
  <c r="P1975" i="14" s="1"/>
  <c r="K124" i="14"/>
  <c r="K462" i="14"/>
  <c r="K607" i="14"/>
  <c r="K736" i="14"/>
  <c r="K845" i="14"/>
  <c r="K962" i="14"/>
  <c r="P990" i="14"/>
  <c r="K1002" i="14"/>
  <c r="P1003" i="14"/>
  <c r="P1090" i="14"/>
  <c r="P1107" i="14"/>
  <c r="P1120" i="14"/>
  <c r="P1149" i="14"/>
  <c r="K1181" i="14"/>
  <c r="P1182" i="14"/>
  <c r="P1198" i="14"/>
  <c r="K1217" i="14"/>
  <c r="P1218" i="14"/>
  <c r="P1299" i="14"/>
  <c r="P1313" i="14"/>
  <c r="P1329" i="14"/>
  <c r="K1363" i="14"/>
  <c r="P1364" i="14"/>
  <c r="P1410" i="14"/>
  <c r="K1423" i="14"/>
  <c r="P1424" i="14"/>
  <c r="P1480" i="14"/>
  <c r="K1517" i="14"/>
  <c r="P1518" i="14"/>
  <c r="P1533" i="14"/>
  <c r="P1551" i="14"/>
  <c r="P1565" i="14"/>
  <c r="P1578" i="14"/>
  <c r="P1594" i="14"/>
  <c r="P1624" i="14"/>
  <c r="K1637" i="14"/>
  <c r="P1638" i="14"/>
  <c r="P1651" i="14"/>
  <c r="K1682" i="14"/>
  <c r="P1683" i="14"/>
  <c r="P1697" i="14"/>
  <c r="P1714" i="14"/>
  <c r="P1727" i="14"/>
  <c r="P1755" i="14"/>
  <c r="P1770" i="14"/>
  <c r="P1786" i="14"/>
  <c r="P1800" i="14"/>
  <c r="P1828" i="14"/>
  <c r="K1842" i="14"/>
  <c r="P1843" i="14"/>
  <c r="K1850" i="14"/>
  <c r="P1856" i="14"/>
  <c r="P1870" i="14"/>
  <c r="P1903" i="14"/>
  <c r="P1918" i="14"/>
  <c r="P1932" i="14"/>
  <c r="P1947" i="14"/>
  <c r="P1962" i="14"/>
  <c r="P1976" i="14"/>
  <c r="P1990" i="14"/>
  <c r="P2008" i="14"/>
  <c r="P2035" i="14"/>
  <c r="P2049" i="14"/>
  <c r="P2063" i="14"/>
  <c r="K2323" i="14"/>
  <c r="P2333" i="14"/>
  <c r="P218" i="14"/>
  <c r="P388" i="14"/>
  <c r="P412" i="14"/>
  <c r="P904" i="14"/>
  <c r="P916" i="14"/>
  <c r="P1154" i="14"/>
  <c r="O634" i="14"/>
  <c r="O1161" i="14"/>
  <c r="O1517" i="14"/>
  <c r="O1507" i="14" s="1"/>
  <c r="O1506" i="14" s="1"/>
  <c r="O1993" i="14"/>
  <c r="K266" i="14"/>
  <c r="K283" i="14"/>
  <c r="K536" i="14"/>
  <c r="K696" i="14"/>
  <c r="P979" i="14"/>
  <c r="P991" i="14"/>
  <c r="P1014" i="14"/>
  <c r="K1027" i="14"/>
  <c r="P1028" i="14"/>
  <c r="P1075" i="14"/>
  <c r="K1092" i="14"/>
  <c r="P1093" i="14"/>
  <c r="P1108" i="14"/>
  <c r="P1121" i="14"/>
  <c r="P1150" i="14"/>
  <c r="K1166" i="14"/>
  <c r="P1166" i="14" s="1"/>
  <c r="P1167" i="14"/>
  <c r="P1183" i="14"/>
  <c r="P1199" i="14"/>
  <c r="P1219" i="14"/>
  <c r="K1245" i="14"/>
  <c r="P1246" i="14"/>
  <c r="P1300" i="14"/>
  <c r="P1314" i="14"/>
  <c r="P1330" i="14"/>
  <c r="P1343" i="14"/>
  <c r="P1365" i="14"/>
  <c r="P1383" i="14"/>
  <c r="P1411" i="14"/>
  <c r="K1426" i="14"/>
  <c r="P1427" i="14"/>
  <c r="K1455" i="14"/>
  <c r="P1456" i="14"/>
  <c r="P1481" i="14"/>
  <c r="P1519" i="14"/>
  <c r="P1552" i="14"/>
  <c r="P1566" i="14"/>
  <c r="P1579" i="14"/>
  <c r="P1595" i="14"/>
  <c r="P1625" i="14"/>
  <c r="P1639" i="14"/>
  <c r="P1652" i="14"/>
  <c r="P1668" i="14"/>
  <c r="P1684" i="14"/>
  <c r="P1698" i="14"/>
  <c r="P1715" i="14"/>
  <c r="P1728" i="14"/>
  <c r="P1756" i="14"/>
  <c r="K1769" i="14"/>
  <c r="P1771" i="14"/>
  <c r="P1787" i="14"/>
  <c r="P1815" i="14"/>
  <c r="P1829" i="14"/>
  <c r="P1844" i="14"/>
  <c r="P1857" i="14"/>
  <c r="P1887" i="14"/>
  <c r="P1904" i="14"/>
  <c r="P1919" i="14"/>
  <c r="P1948" i="14"/>
  <c r="P1977" i="14"/>
  <c r="P1991" i="14"/>
  <c r="P2009" i="14"/>
  <c r="P2023" i="14"/>
  <c r="P2036" i="14"/>
  <c r="P2050" i="14"/>
  <c r="P2064" i="14"/>
  <c r="P2079" i="14"/>
  <c r="K2338" i="14"/>
  <c r="P2339" i="14"/>
  <c r="P111" i="14"/>
  <c r="P195" i="14"/>
  <c r="P737" i="14"/>
  <c r="P1994" i="14"/>
  <c r="P2334" i="14"/>
  <c r="G612" i="14"/>
  <c r="G611" i="14" s="1"/>
  <c r="O845" i="14"/>
  <c r="G1963" i="14"/>
  <c r="K163" i="14"/>
  <c r="K448" i="14"/>
  <c r="P448" i="14" s="1"/>
  <c r="P993" i="14"/>
  <c r="P1015" i="14"/>
  <c r="P1029" i="14"/>
  <c r="P1045" i="14"/>
  <c r="P1151" i="14"/>
  <c r="P1184" i="14"/>
  <c r="K1220" i="14"/>
  <c r="P1220" i="14" s="1"/>
  <c r="P1221" i="14"/>
  <c r="P1247" i="14"/>
  <c r="P1263" i="14"/>
  <c r="P1301" i="14"/>
  <c r="P1331" i="14"/>
  <c r="P1344" i="14"/>
  <c r="P1366" i="14"/>
  <c r="P1384" i="14"/>
  <c r="P1412" i="14"/>
  <c r="P1428" i="14"/>
  <c r="P1457" i="14"/>
  <c r="P1520" i="14"/>
  <c r="P1553" i="14"/>
  <c r="K1564" i="14"/>
  <c r="P1567" i="14"/>
  <c r="K1581" i="14"/>
  <c r="P1582" i="14"/>
  <c r="P1596" i="14"/>
  <c r="P1611" i="14"/>
  <c r="P1626" i="14"/>
  <c r="P1640" i="14"/>
  <c r="P1655" i="14"/>
  <c r="P1685" i="14"/>
  <c r="P1699" i="14"/>
  <c r="P1716" i="14"/>
  <c r="P1743" i="14"/>
  <c r="P1757" i="14"/>
  <c r="P1772" i="14"/>
  <c r="K1785" i="14"/>
  <c r="P1788" i="14"/>
  <c r="P1804" i="14"/>
  <c r="P1816" i="14"/>
  <c r="P1830" i="14"/>
  <c r="P1845" i="14"/>
  <c r="P1858" i="14"/>
  <c r="K1888" i="14"/>
  <c r="K1883" i="14" s="1"/>
  <c r="P1889" i="14"/>
  <c r="P1905" i="14"/>
  <c r="P1920" i="14"/>
  <c r="P1949" i="14"/>
  <c r="P1964" i="14"/>
  <c r="P1978" i="14"/>
  <c r="K2007" i="14"/>
  <c r="P2010" i="14"/>
  <c r="P2024" i="14"/>
  <c r="P2037" i="14"/>
  <c r="P2051" i="14"/>
  <c r="P2388" i="14"/>
  <c r="P268" i="14"/>
  <c r="P450" i="14"/>
  <c r="P1393" i="14"/>
  <c r="O1541" i="14"/>
  <c r="O1564" i="14"/>
  <c r="O2007" i="14"/>
  <c r="K85" i="14"/>
  <c r="K112" i="14"/>
  <c r="P112" i="14" s="1"/>
  <c r="K253" i="14"/>
  <c r="K332" i="14"/>
  <c r="K423" i="14"/>
  <c r="K421" i="14" s="1"/>
  <c r="P1005" i="14"/>
  <c r="K1017" i="14"/>
  <c r="P1018" i="14"/>
  <c r="P1030" i="14"/>
  <c r="K1047" i="14"/>
  <c r="P1048" i="14"/>
  <c r="K1152" i="14"/>
  <c r="P1169" i="14"/>
  <c r="K1186" i="14"/>
  <c r="P1186" i="14" s="1"/>
  <c r="P1187" i="14"/>
  <c r="K1223" i="14"/>
  <c r="P1224" i="14"/>
  <c r="P1248" i="14"/>
  <c r="P1264" i="14"/>
  <c r="P1302" i="14"/>
  <c r="K1317" i="14"/>
  <c r="P1318" i="14"/>
  <c r="P1332" i="14"/>
  <c r="K1352" i="14"/>
  <c r="P1353" i="14"/>
  <c r="K1367" i="14"/>
  <c r="P1368" i="14"/>
  <c r="P1385" i="14"/>
  <c r="P1413" i="14"/>
  <c r="K1458" i="14"/>
  <c r="P1459" i="14"/>
  <c r="P1539" i="14"/>
  <c r="P1554" i="14"/>
  <c r="P1568" i="14"/>
  <c r="P1583" i="14"/>
  <c r="K1597" i="14"/>
  <c r="K1612" i="14"/>
  <c r="P1613" i="14"/>
  <c r="P1656" i="14"/>
  <c r="K1670" i="14"/>
  <c r="P1671" i="14"/>
  <c r="P1686" i="14"/>
  <c r="K1701" i="14"/>
  <c r="P1702" i="14"/>
  <c r="P1731" i="14"/>
  <c r="P1744" i="14"/>
  <c r="K1758" i="14"/>
  <c r="P1759" i="14"/>
  <c r="K1773" i="14"/>
  <c r="P1774" i="14"/>
  <c r="P1805" i="14"/>
  <c r="P1817" i="14"/>
  <c r="P1832" i="14"/>
  <c r="P1846" i="14"/>
  <c r="P1859" i="14"/>
  <c r="K1873" i="14"/>
  <c r="P1875" i="14"/>
  <c r="P1890" i="14"/>
  <c r="P1907" i="14"/>
  <c r="K1935" i="14"/>
  <c r="P1936" i="14"/>
  <c r="K1950" i="14"/>
  <c r="P1951" i="14"/>
  <c r="P1965" i="14"/>
  <c r="P1979" i="14"/>
  <c r="P1995" i="14"/>
  <c r="P2011" i="14"/>
  <c r="P2025" i="14"/>
  <c r="K2039" i="14"/>
  <c r="P2040" i="14"/>
  <c r="P2052" i="14"/>
  <c r="P2402" i="14"/>
  <c r="P161" i="14"/>
  <c r="P197" i="14"/>
  <c r="P353" i="14"/>
  <c r="P365" i="14"/>
  <c r="P463" i="14"/>
  <c r="P1249" i="14"/>
  <c r="P1394" i="14"/>
  <c r="O889" i="14"/>
  <c r="O962" i="14"/>
  <c r="O1017" i="14"/>
  <c r="O1016" i="14" s="1"/>
  <c r="O1373" i="14"/>
  <c r="O1372" i="14" s="1"/>
  <c r="O1712" i="14"/>
  <c r="O1740" i="14"/>
  <c r="O1850" i="14"/>
  <c r="K222" i="14"/>
  <c r="K271" i="14"/>
  <c r="K370" i="14"/>
  <c r="K438" i="14"/>
  <c r="K498" i="14"/>
  <c r="P498" i="14" s="1"/>
  <c r="K1062" i="14"/>
  <c r="P1064" i="14"/>
  <c r="P1095" i="14"/>
  <c r="P1110" i="14"/>
  <c r="P1155" i="14"/>
  <c r="P1170" i="14"/>
  <c r="K1202" i="14"/>
  <c r="P1202" i="14" s="1"/>
  <c r="P1203" i="14"/>
  <c r="K1226" i="14"/>
  <c r="P1227" i="14"/>
  <c r="K1265" i="14"/>
  <c r="P1266" i="14"/>
  <c r="P1303" i="14"/>
  <c r="P1319" i="14"/>
  <c r="P1354" i="14"/>
  <c r="P1386" i="14"/>
  <c r="P1414" i="14"/>
  <c r="P1460" i="14"/>
  <c r="K1523" i="14"/>
  <c r="P1524" i="14"/>
  <c r="P1540" i="14"/>
  <c r="P1555" i="14"/>
  <c r="P1569" i="14"/>
  <c r="P1584" i="14"/>
  <c r="P1599" i="14"/>
  <c r="P1614" i="14"/>
  <c r="P1628" i="14"/>
  <c r="P1642" i="14"/>
  <c r="K1654" i="14"/>
  <c r="P1672" i="14"/>
  <c r="P1687" i="14"/>
  <c r="P1703" i="14"/>
  <c r="P1732" i="14"/>
  <c r="P1745" i="14"/>
  <c r="P1760" i="14"/>
  <c r="P1775" i="14"/>
  <c r="P1806" i="14"/>
  <c r="P1818" i="14"/>
  <c r="P1833" i="14"/>
  <c r="P1847" i="14"/>
  <c r="P1876" i="14"/>
  <c r="P1891" i="14"/>
  <c r="P1908" i="14"/>
  <c r="P1923" i="14"/>
  <c r="P1937" i="14"/>
  <c r="P1952" i="14"/>
  <c r="P1966" i="14"/>
  <c r="P1980" i="14"/>
  <c r="P1996" i="14"/>
  <c r="P2012" i="14"/>
  <c r="P2026" i="14"/>
  <c r="K2054" i="14"/>
  <c r="P2055" i="14"/>
  <c r="P2067" i="14"/>
  <c r="P126" i="14"/>
  <c r="P354" i="14"/>
  <c r="P1657" i="14"/>
  <c r="D604" i="14"/>
  <c r="G659" i="14"/>
  <c r="O1082" i="14"/>
  <c r="O1081" i="14" s="1"/>
  <c r="K132" i="14"/>
  <c r="K129" i="14" s="1"/>
  <c r="K150" i="14"/>
  <c r="K302" i="14"/>
  <c r="K469" i="14"/>
  <c r="K484" i="14"/>
  <c r="K810" i="14"/>
  <c r="K992" i="14"/>
  <c r="P1065" i="14"/>
  <c r="P1098" i="14"/>
  <c r="K1140" i="14"/>
  <c r="P1171" i="14"/>
  <c r="K1205" i="14"/>
  <c r="P1206" i="14"/>
  <c r="K1229" i="14"/>
  <c r="P1230" i="14"/>
  <c r="P1251" i="14"/>
  <c r="P1267" i="14"/>
  <c r="P1304" i="14"/>
  <c r="P1320" i="14"/>
  <c r="P1355" i="14"/>
  <c r="P1371" i="14"/>
  <c r="K1387" i="14"/>
  <c r="P1387" i="14" s="1"/>
  <c r="P1388" i="14"/>
  <c r="P1431" i="14"/>
  <c r="P1461" i="14"/>
  <c r="K1541" i="14"/>
  <c r="P1542" i="14"/>
  <c r="P1570" i="14"/>
  <c r="K1585" i="14"/>
  <c r="P1600" i="14"/>
  <c r="P1615" i="14"/>
  <c r="P1629" i="14"/>
  <c r="P1643" i="14"/>
  <c r="P1673" i="14"/>
  <c r="P1704" i="14"/>
  <c r="P1719" i="14"/>
  <c r="P1733" i="14"/>
  <c r="P1746" i="14"/>
  <c r="P1761" i="14"/>
  <c r="P1776" i="14"/>
  <c r="P1807" i="14"/>
  <c r="P1819" i="14"/>
  <c r="P1834" i="14"/>
  <c r="P1848" i="14"/>
  <c r="K1877" i="14"/>
  <c r="P1878" i="14"/>
  <c r="P1892" i="14"/>
  <c r="K1921" i="14"/>
  <c r="P1921" i="14" s="1"/>
  <c r="P1924" i="14"/>
  <c r="P1938" i="14"/>
  <c r="P1953" i="14"/>
  <c r="P1967" i="14"/>
  <c r="K1982" i="14"/>
  <c r="P1983" i="14"/>
  <c r="K1997" i="14"/>
  <c r="P1998" i="14"/>
  <c r="P2013" i="14"/>
  <c r="P2027" i="14"/>
  <c r="P2056" i="14"/>
  <c r="P2068" i="14"/>
  <c r="P151" i="14"/>
  <c r="P223" i="14"/>
  <c r="P537" i="14"/>
  <c r="P609" i="14"/>
  <c r="P1586" i="14"/>
  <c r="L604" i="14"/>
  <c r="O861" i="14"/>
  <c r="P861" i="14" s="1"/>
  <c r="G949" i="14"/>
  <c r="O1062" i="14"/>
  <c r="O1061" i="14" s="1"/>
  <c r="G1140" i="14"/>
  <c r="O1363" i="14"/>
  <c r="O1358" i="14" s="1"/>
  <c r="O1434" i="14"/>
  <c r="G1523" i="14"/>
  <c r="O1758" i="14"/>
  <c r="O1865" i="14"/>
  <c r="O1860" i="14" s="1"/>
  <c r="O1873" i="14"/>
  <c r="G1928" i="14"/>
  <c r="G2022" i="14"/>
  <c r="K34" i="14"/>
  <c r="K241" i="14"/>
  <c r="H604" i="14"/>
  <c r="K663" i="14"/>
  <c r="K658" i="14" s="1"/>
  <c r="K700" i="14"/>
  <c r="K798" i="14"/>
  <c r="K849" i="14"/>
  <c r="K893" i="14"/>
  <c r="K930" i="14"/>
  <c r="P1009" i="14"/>
  <c r="P1034" i="14"/>
  <c r="P1050" i="14"/>
  <c r="K1067" i="14"/>
  <c r="P1157" i="14"/>
  <c r="P1174" i="14"/>
  <c r="K1188" i="14"/>
  <c r="P1191" i="14"/>
  <c r="K1207" i="14"/>
  <c r="P1208" i="14"/>
  <c r="K1232" i="14"/>
  <c r="P1233" i="14"/>
  <c r="P1252" i="14"/>
  <c r="P1268" i="14"/>
  <c r="P1305" i="14"/>
  <c r="P1335" i="14"/>
  <c r="P1356" i="14"/>
  <c r="K1390" i="14"/>
  <c r="P1391" i="14"/>
  <c r="P1416" i="14"/>
  <c r="K1432" i="14"/>
  <c r="P1432" i="14" s="1"/>
  <c r="P1433" i="14"/>
  <c r="P1462" i="14"/>
  <c r="K1526" i="14"/>
  <c r="P1527" i="14"/>
  <c r="P1543" i="14"/>
  <c r="P1557" i="14"/>
  <c r="K1571" i="14"/>
  <c r="P1572" i="14"/>
  <c r="P1587" i="14"/>
  <c r="P1601" i="14"/>
  <c r="P1616" i="14"/>
  <c r="P1630" i="14"/>
  <c r="P1644" i="14"/>
  <c r="P1660" i="14"/>
  <c r="P1674" i="14"/>
  <c r="K1690" i="14"/>
  <c r="P1691" i="14"/>
  <c r="K1705" i="14"/>
  <c r="P1720" i="14"/>
  <c r="P1734" i="14"/>
  <c r="P1747" i="14"/>
  <c r="P1762" i="14"/>
  <c r="P1793" i="14"/>
  <c r="P1808" i="14"/>
  <c r="P1820" i="14"/>
  <c r="P1835" i="14"/>
  <c r="P1863" i="14"/>
  <c r="P1879" i="14"/>
  <c r="P1893" i="14"/>
  <c r="P1925" i="14"/>
  <c r="P1939" i="14"/>
  <c r="P1954" i="14"/>
  <c r="P1968" i="14"/>
  <c r="P1984" i="14"/>
  <c r="P1999" i="14"/>
  <c r="P2015" i="14"/>
  <c r="P2028" i="14"/>
  <c r="P2043" i="14"/>
  <c r="P2057" i="14"/>
  <c r="K2070" i="14"/>
  <c r="P2071" i="14"/>
  <c r="P20" i="14"/>
  <c r="P272" i="14"/>
  <c r="P442" i="14"/>
  <c r="P862" i="14"/>
  <c r="P1043" i="14"/>
  <c r="P1298" i="14"/>
  <c r="G621" i="14"/>
  <c r="G732" i="14"/>
  <c r="G770" i="14"/>
  <c r="O930" i="14"/>
  <c r="O1426" i="14"/>
  <c r="O1641" i="14"/>
  <c r="P1641" i="14" s="1"/>
  <c r="G1803" i="14"/>
  <c r="G1831" i="14"/>
  <c r="O1997" i="14"/>
  <c r="O2022" i="14"/>
  <c r="P2022" i="14" s="1"/>
  <c r="K153" i="14"/>
  <c r="K258" i="14"/>
  <c r="K356" i="14"/>
  <c r="K472" i="14"/>
  <c r="K634" i="14"/>
  <c r="K647" i="14"/>
  <c r="K757" i="14"/>
  <c r="K782" i="14"/>
  <c r="P1010" i="14"/>
  <c r="P1035" i="14"/>
  <c r="P1084" i="14"/>
  <c r="K1113" i="14"/>
  <c r="P1114" i="14"/>
  <c r="P1143" i="14"/>
  <c r="P1158" i="14"/>
  <c r="K1173" i="14"/>
  <c r="P1175" i="14"/>
  <c r="P1192" i="14"/>
  <c r="P1209" i="14"/>
  <c r="K1235" i="14"/>
  <c r="P1236" i="14"/>
  <c r="K1254" i="14"/>
  <c r="P1255" i="14"/>
  <c r="P1269" i="14"/>
  <c r="K1306" i="14"/>
  <c r="P1307" i="14"/>
  <c r="P1336" i="14"/>
  <c r="P1374" i="14"/>
  <c r="P1392" i="14"/>
  <c r="K1434" i="14"/>
  <c r="P1435" i="14"/>
  <c r="P1528" i="14"/>
  <c r="P1544" i="14"/>
  <c r="P1558" i="14"/>
  <c r="P1588" i="14"/>
  <c r="P1602" i="14"/>
  <c r="P1617" i="14"/>
  <c r="P1631" i="14"/>
  <c r="K1659" i="14"/>
  <c r="P1661" i="14"/>
  <c r="P1675" i="14"/>
  <c r="P1692" i="14"/>
  <c r="P1707" i="14"/>
  <c r="P1721" i="14"/>
  <c r="P1735" i="14"/>
  <c r="P1748" i="14"/>
  <c r="P1763" i="14"/>
  <c r="P1794" i="14"/>
  <c r="K1803" i="14"/>
  <c r="P1809" i="14"/>
  <c r="P1821" i="14"/>
  <c r="P1836" i="14"/>
  <c r="P1851" i="14"/>
  <c r="P1864" i="14"/>
  <c r="P1880" i="14"/>
  <c r="K1895" i="14"/>
  <c r="P1896" i="14"/>
  <c r="K1906" i="14"/>
  <c r="P1911" i="14"/>
  <c r="P1926" i="14"/>
  <c r="P1940" i="14"/>
  <c r="P1955" i="14"/>
  <c r="P1985" i="14"/>
  <c r="P2000" i="14"/>
  <c r="K2014" i="14"/>
  <c r="P2016" i="14"/>
  <c r="P2044" i="14"/>
  <c r="P2058" i="14"/>
  <c r="P2072" i="14"/>
  <c r="P2088" i="14"/>
  <c r="P333" i="14"/>
  <c r="P357" i="14"/>
  <c r="P371" i="14"/>
  <c r="P635" i="14"/>
  <c r="P851" i="14"/>
  <c r="P1598" i="14"/>
  <c r="G582" i="14"/>
  <c r="G581" i="14" s="1"/>
  <c r="G580" i="14" s="1"/>
  <c r="O1037" i="14"/>
  <c r="O1036" i="14" s="1"/>
  <c r="O1012" i="14"/>
  <c r="O1011" i="14" s="1"/>
  <c r="P1011" i="14" s="1"/>
  <c r="G193" i="14"/>
  <c r="G192" i="14" s="1"/>
  <c r="O234" i="14"/>
  <c r="G462" i="14"/>
  <c r="O469" i="14"/>
  <c r="O484" i="14"/>
  <c r="D591" i="14"/>
  <c r="G591" i="14" s="1"/>
  <c r="O696" i="14"/>
  <c r="O1106" i="14"/>
  <c r="G1541" i="14"/>
  <c r="G1571" i="14"/>
  <c r="O907" i="14"/>
  <c r="G1604" i="14"/>
  <c r="G85" i="14"/>
  <c r="G81" i="14" s="1"/>
  <c r="O173" i="14"/>
  <c r="O172" i="14" s="1"/>
  <c r="O290" i="14"/>
  <c r="G438" i="14"/>
  <c r="G571" i="14"/>
  <c r="O782" i="14"/>
  <c r="G1079" i="14"/>
  <c r="G1077" i="14" s="1"/>
  <c r="G1434" i="14"/>
  <c r="O114" i="14"/>
  <c r="O109" i="14" s="1"/>
  <c r="G124" i="14"/>
  <c r="O153" i="14"/>
  <c r="O149" i="14" s="1"/>
  <c r="O266" i="14"/>
  <c r="O438" i="14"/>
  <c r="O472" i="14"/>
  <c r="L512" i="14"/>
  <c r="O512" i="14" s="1"/>
  <c r="D555" i="14"/>
  <c r="G565" i="14"/>
  <c r="O571" i="14"/>
  <c r="O570" i="14" s="1"/>
  <c r="O569" i="14" s="1"/>
  <c r="O568" i="14" s="1"/>
  <c r="G577" i="14"/>
  <c r="L597" i="14"/>
  <c r="O597" i="14" s="1"/>
  <c r="O594" i="14" s="1"/>
  <c r="D603" i="14"/>
  <c r="G603" i="14" s="1"/>
  <c r="G607" i="14"/>
  <c r="G627" i="14"/>
  <c r="O647" i="14"/>
  <c r="O700" i="14"/>
  <c r="O695" i="14" s="1"/>
  <c r="O694" i="14" s="1"/>
  <c r="G708" i="14"/>
  <c r="G861" i="14"/>
  <c r="G903" i="14"/>
  <c r="O1002" i="14"/>
  <c r="O1001" i="14" s="1"/>
  <c r="O1523" i="14"/>
  <c r="G1950" i="14"/>
  <c r="O222" i="14"/>
  <c r="O258" i="14"/>
  <c r="G448" i="14"/>
  <c r="L555" i="14"/>
  <c r="G845" i="14"/>
  <c r="O879" i="14"/>
  <c r="O978" i="14"/>
  <c r="G1258" i="14"/>
  <c r="G1564" i="14"/>
  <c r="O1950" i="14"/>
  <c r="G132" i="14"/>
  <c r="O271" i="14"/>
  <c r="O565" i="14"/>
  <c r="O577" i="14"/>
  <c r="O576" i="14" s="1"/>
  <c r="O575" i="14" s="1"/>
  <c r="O574" i="14" s="1"/>
  <c r="O627" i="14"/>
  <c r="G634" i="14"/>
  <c r="O659" i="14"/>
  <c r="P659" i="14" s="1"/>
  <c r="G757" i="14"/>
  <c r="G794" i="14"/>
  <c r="G875" i="14"/>
  <c r="G1593" i="14"/>
  <c r="O1813" i="14"/>
  <c r="O132" i="14"/>
  <c r="O129" i="14" s="1"/>
  <c r="O160" i="14"/>
  <c r="G266" i="14"/>
  <c r="G295" i="14"/>
  <c r="O332" i="14"/>
  <c r="O331" i="14" s="1"/>
  <c r="O370" i="14"/>
  <c r="O369" i="14" s="1"/>
  <c r="O505" i="14"/>
  <c r="G559" i="14"/>
  <c r="D566" i="14"/>
  <c r="G566" i="14" s="1"/>
  <c r="G806" i="14"/>
  <c r="O1022" i="14"/>
  <c r="O1021" i="14" s="1"/>
  <c r="G1147" i="14"/>
  <c r="G18" i="14"/>
  <c r="G150" i="14"/>
  <c r="G246" i="14"/>
  <c r="G258" i="14"/>
  <c r="G397" i="14"/>
  <c r="L567" i="14"/>
  <c r="O567" i="14" s="1"/>
  <c r="P567" i="14" s="1"/>
  <c r="G696" i="14"/>
  <c r="O744" i="14"/>
  <c r="P744" i="14" s="1"/>
  <c r="G962" i="14"/>
  <c r="G1017" i="14"/>
  <c r="G1016" i="14" s="1"/>
  <c r="G1156" i="14"/>
  <c r="G1773" i="14"/>
  <c r="O1898" i="14"/>
  <c r="O119" i="14"/>
  <c r="O1831" i="14"/>
  <c r="O253" i="14"/>
  <c r="G918" i="14"/>
  <c r="G1173" i="14"/>
  <c r="G1378" i="14"/>
  <c r="G1530" i="14"/>
  <c r="G2014" i="14"/>
  <c r="O217" i="14"/>
  <c r="G290" i="14"/>
  <c r="G102" i="14"/>
  <c r="G101" i="14" s="1"/>
  <c r="O142" i="14"/>
  <c r="G492" i="14"/>
  <c r="G651" i="14"/>
  <c r="G671" i="14"/>
  <c r="G670" i="14" s="1"/>
  <c r="G684" i="14"/>
  <c r="O757" i="14"/>
  <c r="O770" i="14"/>
  <c r="P770" i="14" s="1"/>
  <c r="G782" i="14"/>
  <c r="O794" i="14"/>
  <c r="O830" i="14"/>
  <c r="O875" i="14"/>
  <c r="G974" i="14"/>
  <c r="O1059" i="14"/>
  <c r="O1060" i="14"/>
  <c r="O1173" i="14"/>
  <c r="G1370" i="14"/>
  <c r="O712" i="14"/>
  <c r="G51" i="14"/>
  <c r="G45" i="14" s="1"/>
  <c r="O102" i="14"/>
  <c r="O101" i="14" s="1"/>
  <c r="O200" i="14"/>
  <c r="O199" i="14" s="1"/>
  <c r="O198" i="14" s="1"/>
  <c r="O241" i="14"/>
  <c r="O356" i="14"/>
  <c r="D374" i="14"/>
  <c r="O492" i="14"/>
  <c r="L560" i="14"/>
  <c r="O560" i="14" s="1"/>
  <c r="P560" i="14" s="1"/>
  <c r="O651" i="14"/>
  <c r="O671" i="14"/>
  <c r="O684" i="14"/>
  <c r="O708" i="14"/>
  <c r="G830" i="14"/>
  <c r="G889" i="14"/>
  <c r="O918" i="14"/>
  <c r="G941" i="14"/>
  <c r="O974" i="14"/>
  <c r="O988" i="14"/>
  <c r="G1007" i="14"/>
  <c r="G1488" i="14"/>
  <c r="G1483" i="14" s="1"/>
  <c r="G1482" i="14" s="1"/>
  <c r="G1532" i="14"/>
  <c r="G1581" i="14"/>
  <c r="O1781" i="14"/>
  <c r="O1803" i="14"/>
  <c r="G1888" i="14"/>
  <c r="G1982" i="14"/>
  <c r="G1981" i="14" s="1"/>
  <c r="G2004" i="14"/>
  <c r="G2003" i="14" s="1"/>
  <c r="O1153" i="14"/>
  <c r="P1153" i="14" s="1"/>
  <c r="O1352" i="14"/>
  <c r="O1367" i="14"/>
  <c r="O1408" i="14"/>
  <c r="O1405" i="14" s="1"/>
  <c r="G1712" i="14"/>
  <c r="G1740" i="14"/>
  <c r="O1751" i="14"/>
  <c r="G1850" i="14"/>
  <c r="G1873" i="14"/>
  <c r="O1982" i="14"/>
  <c r="O2030" i="14"/>
  <c r="K688" i="14"/>
  <c r="K953" i="14"/>
  <c r="O1217" i="14"/>
  <c r="O1216" i="14" s="1"/>
  <c r="O1317" i="14"/>
  <c r="G1390" i="14"/>
  <c r="G1389" i="14" s="1"/>
  <c r="G1517" i="14"/>
  <c r="G1507" i="14" s="1"/>
  <c r="O1670" i="14"/>
  <c r="O1773" i="14"/>
  <c r="O2074" i="14"/>
  <c r="O1245" i="14"/>
  <c r="G1317" i="14"/>
  <c r="G1474" i="14"/>
  <c r="G1526" i="14"/>
  <c r="O1612" i="14"/>
  <c r="O1906" i="14"/>
  <c r="G2054" i="14"/>
  <c r="O1147" i="14"/>
  <c r="G1205" i="14"/>
  <c r="O1306" i="14"/>
  <c r="O1382" i="14"/>
  <c r="O1381" i="14" s="1"/>
  <c r="G1548" i="14"/>
  <c r="O1690" i="14"/>
  <c r="O1705" i="14"/>
  <c r="G1769" i="14"/>
  <c r="O1792" i="14"/>
  <c r="G1935" i="14"/>
  <c r="G2007" i="14"/>
  <c r="O2061" i="14"/>
  <c r="K651" i="14"/>
  <c r="K865" i="14"/>
  <c r="G1248" i="14"/>
  <c r="O1254" i="14"/>
  <c r="L1443" i="14"/>
  <c r="G1537" i="14"/>
  <c r="O1620" i="14"/>
  <c r="O1678" i="14"/>
  <c r="O1769" i="14"/>
  <c r="O1935" i="14"/>
  <c r="O2039" i="14"/>
  <c r="O2038" i="14" s="1"/>
  <c r="G2070" i="14"/>
  <c r="K907" i="14"/>
  <c r="K1117" i="14"/>
  <c r="O1072" i="14"/>
  <c r="O1071" i="14" s="1"/>
  <c r="O1156" i="14"/>
  <c r="G1223" i="14"/>
  <c r="G1222" i="14" s="1"/>
  <c r="O1297" i="14"/>
  <c r="P1297" i="14" s="1"/>
  <c r="O1438" i="14"/>
  <c r="O1437" i="14" s="1"/>
  <c r="G1477" i="14"/>
  <c r="O1722" i="14"/>
  <c r="O1730" i="14"/>
  <c r="O1729" i="14" s="1"/>
  <c r="G1877" i="14"/>
  <c r="G1884" i="14"/>
  <c r="O2014" i="14"/>
  <c r="G2289" i="14"/>
  <c r="G1376" i="14"/>
  <c r="G1406" i="14"/>
  <c r="O1477" i="14"/>
  <c r="G1627" i="14"/>
  <c r="O1665" i="14"/>
  <c r="G1823" i="14"/>
  <c r="G1865" i="14"/>
  <c r="O1877" i="14"/>
  <c r="O1872" i="14" s="1"/>
  <c r="G1943" i="14"/>
  <c r="O1963" i="14"/>
  <c r="K1106" i="14"/>
  <c r="K1312" i="14"/>
  <c r="K1740" i="14"/>
  <c r="G1328" i="14"/>
  <c r="O1571" i="14"/>
  <c r="G1597" i="14"/>
  <c r="O1627" i="14"/>
  <c r="O1659" i="14"/>
  <c r="O1823" i="14"/>
  <c r="O1884" i="14"/>
  <c r="P1884" i="14" s="1"/>
  <c r="O1888" i="14"/>
  <c r="O1943" i="14"/>
  <c r="O1986" i="14"/>
  <c r="K748" i="14"/>
  <c r="O1312" i="14"/>
  <c r="G1368" i="14"/>
  <c r="O1537" i="14"/>
  <c r="G1556" i="14"/>
  <c r="G1585" i="14"/>
  <c r="G1654" i="14"/>
  <c r="G1842" i="14"/>
  <c r="O1959" i="14"/>
  <c r="G1975" i="14"/>
  <c r="G1970" i="14" s="1"/>
  <c r="G2030" i="14"/>
  <c r="O2087" i="14"/>
  <c r="P2087" i="14" s="1"/>
  <c r="K712" i="14"/>
  <c r="K978" i="14"/>
  <c r="O1181" i="14"/>
  <c r="G1325" i="14"/>
  <c r="G1342" i="14"/>
  <c r="D1443" i="14"/>
  <c r="G1455" i="14"/>
  <c r="G1445" i="14" s="1"/>
  <c r="O1556" i="14"/>
  <c r="O1604" i="14"/>
  <c r="O1654" i="14"/>
  <c r="O1694" i="14"/>
  <c r="P1694" i="14" s="1"/>
  <c r="O1701" i="14"/>
  <c r="O1842" i="14"/>
  <c r="G1861" i="14"/>
  <c r="G1921" i="14"/>
  <c r="K523" i="14"/>
  <c r="K724" i="14"/>
  <c r="K822" i="14"/>
  <c r="K966" i="14"/>
  <c r="K1831" i="14"/>
  <c r="K577" i="14"/>
  <c r="K601" i="14"/>
  <c r="K626" i="14"/>
  <c r="K402" i="14"/>
  <c r="H618" i="14"/>
  <c r="K618" i="14" s="1"/>
  <c r="K838" i="14"/>
  <c r="K1079" i="14"/>
  <c r="P1079" i="14" s="1"/>
  <c r="K571" i="14"/>
  <c r="K595" i="14"/>
  <c r="K643" i="14"/>
  <c r="K565" i="14"/>
  <c r="K499" i="14"/>
  <c r="H566" i="14"/>
  <c r="K566" i="14" s="1"/>
  <c r="P566" i="14" s="1"/>
  <c r="K589" i="14"/>
  <c r="K1059" i="14"/>
  <c r="O34" i="14"/>
  <c r="O30" i="14" s="1"/>
  <c r="O85" i="14"/>
  <c r="O81" i="14" s="1"/>
  <c r="G66" i="14"/>
  <c r="O66" i="14"/>
  <c r="O60" i="14" s="1"/>
  <c r="G348" i="14"/>
  <c r="G271" i="14"/>
  <c r="G724" i="14"/>
  <c r="G1027" i="14"/>
  <c r="G332" i="14"/>
  <c r="G163" i="14"/>
  <c r="G229" i="14"/>
  <c r="G283" i="14"/>
  <c r="G382" i="14"/>
  <c r="G380" i="14" s="1"/>
  <c r="G549" i="14"/>
  <c r="G810" i="14"/>
  <c r="G849" i="14"/>
  <c r="G865" i="14"/>
  <c r="G907" i="14"/>
  <c r="G222" i="14"/>
  <c r="G302" i="14"/>
  <c r="G536" i="14"/>
  <c r="G530" i="14" s="1"/>
  <c r="O549" i="14"/>
  <c r="G761" i="14"/>
  <c r="G1047" i="14"/>
  <c r="G1062" i="14"/>
  <c r="G1082" i="14"/>
  <c r="G1106" i="14"/>
  <c r="G241" i="14"/>
  <c r="O302" i="14"/>
  <c r="O382" i="14"/>
  <c r="O380" i="14" s="1"/>
  <c r="O536" i="14"/>
  <c r="O530" i="14" s="1"/>
  <c r="O529" i="14" s="1"/>
  <c r="O663" i="14"/>
  <c r="G712" i="14"/>
  <c r="O865" i="14"/>
  <c r="G1117" i="14"/>
  <c r="G34" i="14"/>
  <c r="G110" i="14"/>
  <c r="G114" i="14"/>
  <c r="G122" i="14"/>
  <c r="G130" i="14"/>
  <c r="G142" i="14"/>
  <c r="G234" i="14"/>
  <c r="G700" i="14"/>
  <c r="O748" i="14"/>
  <c r="G688" i="14"/>
  <c r="G736" i="14"/>
  <c r="G748" i="14"/>
  <c r="G798" i="14"/>
  <c r="G978" i="14"/>
  <c r="G1037" i="14"/>
  <c r="G484" i="14"/>
  <c r="O307" i="14"/>
  <c r="G663" i="14"/>
  <c r="O688" i="14"/>
  <c r="G773" i="14"/>
  <c r="G786" i="14"/>
  <c r="O798" i="14"/>
  <c r="O893" i="14"/>
  <c r="O966" i="14"/>
  <c r="O1042" i="14"/>
  <c r="O1041" i="14" s="1"/>
  <c r="O786" i="14"/>
  <c r="G822" i="14"/>
  <c r="G817" i="14" s="1"/>
  <c r="G930" i="14"/>
  <c r="G992" i="14"/>
  <c r="O761" i="14"/>
  <c r="O773" i="14"/>
  <c r="O941" i="14"/>
  <c r="O953" i="14"/>
  <c r="G966" i="14"/>
  <c r="O992" i="14"/>
  <c r="G499" i="14"/>
  <c r="D500" i="14"/>
  <c r="G500" i="14" s="1"/>
  <c r="O675" i="14"/>
  <c r="G1012" i="14"/>
  <c r="G1032" i="14"/>
  <c r="G1072" i="14"/>
  <c r="G523" i="14"/>
  <c r="O849" i="14"/>
  <c r="O1032" i="14"/>
  <c r="O1031" i="14" s="1"/>
  <c r="O1140" i="14"/>
  <c r="G1306" i="14"/>
  <c r="O392" i="14"/>
  <c r="O390" i="14" s="1"/>
  <c r="G402" i="14"/>
  <c r="L499" i="14"/>
  <c r="G505" i="14"/>
  <c r="G953" i="14"/>
  <c r="G1022" i="14"/>
  <c r="G1067" i="14"/>
  <c r="G1102" i="14"/>
  <c r="O1113" i="14"/>
  <c r="O1117" i="14"/>
  <c r="O1177" i="14"/>
  <c r="G1373" i="14"/>
  <c r="G1382" i="14"/>
  <c r="G1426" i="14"/>
  <c r="O1529" i="14"/>
  <c r="G418" i="14"/>
  <c r="L434" i="14"/>
  <c r="O434" i="14" s="1"/>
  <c r="D444" i="14"/>
  <c r="G444" i="14" s="1"/>
  <c r="O453" i="14"/>
  <c r="O451" i="14" s="1"/>
  <c r="O447" i="14" s="1"/>
  <c r="O446" i="14" s="1"/>
  <c r="G518" i="14"/>
  <c r="G1297" i="14"/>
  <c r="D393" i="14"/>
  <c r="G393" i="14" s="1"/>
  <c r="O402" i="14"/>
  <c r="O400" i="14" s="1"/>
  <c r="G479" i="14"/>
  <c r="O732" i="14"/>
  <c r="O736" i="14"/>
  <c r="O818" i="14"/>
  <c r="O822" i="14"/>
  <c r="O949" i="14"/>
  <c r="O1092" i="14"/>
  <c r="O1091" i="14" s="1"/>
  <c r="G1099" i="14"/>
  <c r="G1168" i="14"/>
  <c r="G1186" i="14"/>
  <c r="G1665" i="14"/>
  <c r="O2209" i="14"/>
  <c r="G413" i="14"/>
  <c r="G411" i="14" s="1"/>
  <c r="G428" i="14"/>
  <c r="D454" i="14"/>
  <c r="G454" i="14" s="1"/>
  <c r="G472" i="14"/>
  <c r="G1220" i="14"/>
  <c r="D513" i="14"/>
  <c r="G513" i="14" s="1"/>
  <c r="O544" i="14"/>
  <c r="O720" i="14"/>
  <c r="O724" i="14"/>
  <c r="O806" i="14"/>
  <c r="O810" i="14"/>
  <c r="G838" i="14"/>
  <c r="O1188" i="14"/>
  <c r="O1185" i="14" s="1"/>
  <c r="O1197" i="14"/>
  <c r="P1197" i="14" s="1"/>
  <c r="G1207" i="14"/>
  <c r="G1226" i="14"/>
  <c r="O1238" i="14"/>
  <c r="G1352" i="14"/>
  <c r="O1913" i="14"/>
  <c r="O1912" i="14" s="1"/>
  <c r="G2150" i="14"/>
  <c r="O413" i="14"/>
  <c r="O411" i="14" s="1"/>
  <c r="G423" i="14"/>
  <c r="O1067" i="14"/>
  <c r="O1066" i="14" s="1"/>
  <c r="G1092" i="14"/>
  <c r="O1207" i="14"/>
  <c r="O1204" i="14" s="1"/>
  <c r="G1232" i="14"/>
  <c r="O1258" i="14"/>
  <c r="O1342" i="14"/>
  <c r="G1359" i="14"/>
  <c r="G1393" i="14"/>
  <c r="O1585" i="14"/>
  <c r="G498" i="14"/>
  <c r="G626" i="14"/>
  <c r="O838" i="14"/>
  <c r="O834" i="14" s="1"/>
  <c r="G893" i="14"/>
  <c r="G938" i="14"/>
  <c r="G1161" i="14"/>
  <c r="O1179" i="14"/>
  <c r="P1179" i="14" s="1"/>
  <c r="G1188" i="14"/>
  <c r="G1202" i="14"/>
  <c r="O423" i="14"/>
  <c r="O421" i="14" s="1"/>
  <c r="G433" i="14"/>
  <c r="G1002" i="14"/>
  <c r="O1100" i="14"/>
  <c r="O1097" i="14" s="1"/>
  <c r="O1096" i="14" s="1"/>
  <c r="G1213" i="14"/>
  <c r="G1312" i="14"/>
  <c r="O626" i="14"/>
  <c r="O1052" i="14"/>
  <c r="O1051" i="14" s="1"/>
  <c r="G1059" i="14"/>
  <c r="G1228" i="14"/>
  <c r="G1265" i="14"/>
  <c r="O1328" i="14"/>
  <c r="G1361" i="14"/>
  <c r="G1087" i="14"/>
  <c r="G1408" i="14"/>
  <c r="O1458" i="14"/>
  <c r="O1080" i="14"/>
  <c r="P1080" i="14" s="1"/>
  <c r="G1153" i="14"/>
  <c r="G1166" i="14"/>
  <c r="G1181" i="14"/>
  <c r="G1194" i="14"/>
  <c r="G1234" i="14"/>
  <c r="G1240" i="14"/>
  <c r="G1245" i="14"/>
  <c r="G1387" i="14"/>
  <c r="G1423" i="14"/>
  <c r="O1548" i="14"/>
  <c r="O1027" i="14"/>
  <c r="O1026" i="14" s="1"/>
  <c r="G1052" i="14"/>
  <c r="O1250" i="14"/>
  <c r="O1265" i="14"/>
  <c r="G1363" i="14"/>
  <c r="G1502" i="14"/>
  <c r="G1659" i="14"/>
  <c r="G1701" i="14"/>
  <c r="G1705" i="14"/>
  <c r="G1913" i="14"/>
  <c r="G1612" i="14"/>
  <c r="G1620" i="14"/>
  <c r="G1670" i="14"/>
  <c r="G1678" i="14"/>
  <c r="G1682" i="14"/>
  <c r="G1792" i="14"/>
  <c r="G1796" i="14"/>
  <c r="G1898" i="14"/>
  <c r="G1906" i="14"/>
  <c r="O1474" i="14"/>
  <c r="O1488" i="14"/>
  <c r="O1483" i="14" s="1"/>
  <c r="O1482" i="14" s="1"/>
  <c r="O1526" i="14"/>
  <c r="G1648" i="14"/>
  <c r="G1690" i="14"/>
  <c r="G1694" i="14"/>
  <c r="G1722" i="14"/>
  <c r="G1730" i="14"/>
  <c r="G1637" i="14"/>
  <c r="G1641" i="14"/>
  <c r="G1781" i="14"/>
  <c r="G1785" i="14"/>
  <c r="G1813" i="14"/>
  <c r="G1895" i="14"/>
  <c r="G1993" i="14"/>
  <c r="G1997" i="14"/>
  <c r="G2061" i="14"/>
  <c r="O2151" i="14"/>
  <c r="O2150" i="14" s="1"/>
  <c r="G1758" i="14"/>
  <c r="K446" i="5"/>
  <c r="H372" i="5"/>
  <c r="K1765" i="5"/>
  <c r="K1674" i="5"/>
  <c r="K356" i="5"/>
  <c r="K355" i="5" s="1"/>
  <c r="K375" i="5"/>
  <c r="K395" i="5"/>
  <c r="K416" i="5"/>
  <c r="K436" i="5"/>
  <c r="K426" i="5"/>
  <c r="K1753" i="5"/>
  <c r="K1769" i="5"/>
  <c r="K1764" i="5" s="1"/>
  <c r="K406" i="5"/>
  <c r="K913" i="5"/>
  <c r="H1078" i="5"/>
  <c r="K1078" i="5" s="1"/>
  <c r="K1075" i="5" s="1"/>
  <c r="K1074" i="5" s="1"/>
  <c r="K1422" i="5"/>
  <c r="K1421" i="5" s="1"/>
  <c r="K1472" i="5"/>
  <c r="K1467" i="5" s="1"/>
  <c r="K1466" i="5" s="1"/>
  <c r="K51" i="5"/>
  <c r="K45" i="5" s="1"/>
  <c r="K132" i="5"/>
  <c r="K1201" i="5"/>
  <c r="K1200" i="5" s="1"/>
  <c r="K901" i="5"/>
  <c r="K887" i="5"/>
  <c r="K936" i="5"/>
  <c r="K935" i="5" s="1"/>
  <c r="K934" i="5" s="1"/>
  <c r="K619" i="5"/>
  <c r="K587" i="5"/>
  <c r="K586" i="5" s="1"/>
  <c r="K585" i="5" s="1"/>
  <c r="K584" i="5" s="1"/>
  <c r="K947" i="5"/>
  <c r="K150" i="5"/>
  <c r="K1157" i="5"/>
  <c r="K1442" i="5"/>
  <c r="K142" i="5"/>
  <c r="K139" i="5" s="1"/>
  <c r="K755" i="5"/>
  <c r="K1234" i="5"/>
  <c r="K200" i="5"/>
  <c r="K199" i="5" s="1"/>
  <c r="K198" i="5" s="1"/>
  <c r="K1966" i="5"/>
  <c r="K380" i="5"/>
  <c r="K378" i="5" s="1"/>
  <c r="K374" i="5" s="1"/>
  <c r="K373" i="5" s="1"/>
  <c r="K1025" i="5"/>
  <c r="K1024" i="5" s="1"/>
  <c r="K1685" i="5"/>
  <c r="K1638" i="5"/>
  <c r="K1654" i="5"/>
  <c r="K1486" i="5"/>
  <c r="K1476" i="5" s="1"/>
  <c r="K1475" i="5" s="1"/>
  <c r="K1152" i="5"/>
  <c r="K1347" i="5"/>
  <c r="K1342" i="5" s="1"/>
  <c r="K986" i="5"/>
  <c r="K1030" i="5"/>
  <c r="K1029" i="5" s="1"/>
  <c r="K1085" i="5"/>
  <c r="K1084" i="5" s="1"/>
  <c r="K1366" i="5"/>
  <c r="K1365" i="5" s="1"/>
  <c r="K1418" i="5"/>
  <c r="K1458" i="5"/>
  <c r="K1565" i="5"/>
  <c r="K193" i="5"/>
  <c r="K192" i="5" s="1"/>
  <c r="K191" i="5" s="1"/>
  <c r="K222" i="5"/>
  <c r="K792" i="5"/>
  <c r="K972" i="5"/>
  <c r="K1521" i="5"/>
  <c r="K1826" i="5"/>
  <c r="K2317" i="5"/>
  <c r="H511" i="5"/>
  <c r="K511" i="5" s="1"/>
  <c r="K718" i="5"/>
  <c r="K768" i="5"/>
  <c r="K1357" i="5"/>
  <c r="K1633" i="5"/>
  <c r="K1632" i="5" s="1"/>
  <c r="K283" i="5"/>
  <c r="K694" i="5"/>
  <c r="K828" i="5"/>
  <c r="K843" i="5"/>
  <c r="K873" i="5"/>
  <c r="K160" i="5"/>
  <c r="K816" i="5"/>
  <c r="K1191" i="5"/>
  <c r="K1188" i="5" s="1"/>
  <c r="H412" i="5"/>
  <c r="K412" i="5" s="1"/>
  <c r="K409" i="5" s="1"/>
  <c r="K163" i="5"/>
  <c r="K258" i="5"/>
  <c r="K307" i="5"/>
  <c r="K547" i="5"/>
  <c r="K1581" i="5"/>
  <c r="K129" i="5"/>
  <c r="K467" i="5"/>
  <c r="K804" i="5"/>
  <c r="K1045" i="5"/>
  <c r="K1044" i="5" s="1"/>
  <c r="K278" i="5"/>
  <c r="K451" i="5"/>
  <c r="K449" i="5" s="1"/>
  <c r="K445" i="5" s="1"/>
  <c r="K444" i="5" s="1"/>
  <c r="K1111" i="5"/>
  <c r="K521" i="5"/>
  <c r="K1124" i="5"/>
  <c r="K1145" i="5"/>
  <c r="K1178" i="5"/>
  <c r="K153" i="5"/>
  <c r="K217" i="5"/>
  <c r="K457" i="5"/>
  <c r="K1005" i="5"/>
  <c r="K1004" i="5" s="1"/>
  <c r="K1020" i="5"/>
  <c r="K1019" i="5" s="1"/>
  <c r="K1050" i="5"/>
  <c r="K1049" i="5" s="1"/>
  <c r="K1097" i="5"/>
  <c r="K1095" i="5" s="1"/>
  <c r="K1094" i="5" s="1"/>
  <c r="K1181" i="5"/>
  <c r="K234" i="5"/>
  <c r="H583" i="5"/>
  <c r="K583" i="5" s="1"/>
  <c r="K580" i="5" s="1"/>
  <c r="K579" i="5" s="1"/>
  <c r="K578" i="5" s="1"/>
  <c r="K706" i="5"/>
  <c r="K780" i="5"/>
  <c r="K1229" i="5"/>
  <c r="K1662" i="5"/>
  <c r="K1977" i="5"/>
  <c r="K1872" i="5"/>
  <c r="K1678" i="5"/>
  <c r="K1673" i="5" s="1"/>
  <c r="K1510" i="5"/>
  <c r="K1392" i="5"/>
  <c r="K1389" i="5" s="1"/>
  <c r="K1513" i="5"/>
  <c r="K1955" i="5"/>
  <c r="K1532" i="5"/>
  <c r="K1882" i="5"/>
  <c r="K1897" i="5"/>
  <c r="K1351" i="5"/>
  <c r="K1912" i="5"/>
  <c r="K1927" i="5"/>
  <c r="K1336" i="5"/>
  <c r="K1742" i="5"/>
  <c r="K1849" i="5"/>
  <c r="K1943" i="5"/>
  <c r="K1301" i="5"/>
  <c r="K1501" i="5"/>
  <c r="K1491" i="5" s="1"/>
  <c r="K1490" i="5" s="1"/>
  <c r="K2023" i="5"/>
  <c r="K534" i="5"/>
  <c r="K649" i="5"/>
  <c r="H498" i="5"/>
  <c r="K498" i="5" s="1"/>
  <c r="K497" i="5"/>
  <c r="K1015" i="5"/>
  <c r="K1014" i="5" s="1"/>
  <c r="K877" i="5"/>
  <c r="K18" i="5"/>
  <c r="K12" i="5" s="1"/>
  <c r="K124" i="5"/>
  <c r="K119" i="5" s="1"/>
  <c r="K173" i="5"/>
  <c r="K172" i="5" s="1"/>
  <c r="K477" i="5"/>
  <c r="K516" i="5"/>
  <c r="K529" i="5"/>
  <c r="K542" i="5"/>
  <c r="K939" i="5"/>
  <c r="K1060" i="5"/>
  <c r="K1059" i="5" s="1"/>
  <c r="K1100" i="5"/>
  <c r="K1197" i="5"/>
  <c r="K1196" i="5" s="1"/>
  <c r="K1221" i="5"/>
  <c r="K1362" i="5"/>
  <c r="K1776" i="5"/>
  <c r="K1845" i="5"/>
  <c r="K246" i="5"/>
  <c r="K266" i="5"/>
  <c r="K295" i="5"/>
  <c r="K820" i="5"/>
  <c r="K1010" i="5"/>
  <c r="K1009" i="5" s="1"/>
  <c r="K1115" i="5"/>
  <c r="K1588" i="5"/>
  <c r="K1706" i="5"/>
  <c r="K1807" i="5"/>
  <c r="K1861" i="5"/>
  <c r="K1890" i="5"/>
  <c r="K1834" i="5"/>
  <c r="K1919" i="5"/>
  <c r="K1934" i="5"/>
  <c r="K2006" i="5"/>
  <c r="K2054" i="5"/>
  <c r="K847" i="5"/>
  <c r="K1242" i="5"/>
  <c r="K1604" i="5"/>
  <c r="H642" i="5"/>
  <c r="K642" i="5" s="1"/>
  <c r="K636" i="5" s="1"/>
  <c r="K808" i="5"/>
  <c r="K1090" i="5"/>
  <c r="K1089" i="5" s="1"/>
  <c r="K1281" i="5"/>
  <c r="K1296" i="5"/>
  <c r="K1309" i="5"/>
  <c r="K1461" i="5"/>
  <c r="K1780" i="5"/>
  <c r="K1905" i="5"/>
  <c r="K1735" i="5"/>
  <c r="K85" i="5"/>
  <c r="K81" i="5" s="1"/>
  <c r="K253" i="5"/>
  <c r="K482" i="5"/>
  <c r="K496" i="5"/>
  <c r="K509" i="5"/>
  <c r="K605" i="5"/>
  <c r="H616" i="5"/>
  <c r="K616" i="5" s="1"/>
  <c r="K609" i="5" s="1"/>
  <c r="H602" i="5"/>
  <c r="K742" i="5"/>
  <c r="K771" i="5"/>
  <c r="K796" i="5"/>
  <c r="K960" i="5"/>
  <c r="K1000" i="5"/>
  <c r="K999" i="5" s="1"/>
  <c r="K1035" i="5"/>
  <c r="K1034" i="5" s="1"/>
  <c r="K1104" i="5"/>
  <c r="K1165" i="5"/>
  <c r="K1410" i="5"/>
  <c r="H1427" i="5"/>
  <c r="K1621" i="5"/>
  <c r="K1666" i="5"/>
  <c r="K1696" i="5"/>
  <c r="K1981" i="5"/>
  <c r="K1998" i="5"/>
  <c r="K2038" i="5"/>
  <c r="K34" i="5"/>
  <c r="K30" i="5" s="1"/>
  <c r="K114" i="5"/>
  <c r="K109" i="5" s="1"/>
  <c r="K271" i="5"/>
  <c r="K332" i="5"/>
  <c r="K385" i="5"/>
  <c r="K632" i="5"/>
  <c r="K645" i="5"/>
  <c r="K669" i="5"/>
  <c r="K686" i="5"/>
  <c r="K730" i="5"/>
  <c r="K759" i="5"/>
  <c r="K784" i="5"/>
  <c r="K779" i="5" s="1"/>
  <c r="K778" i="5" s="1"/>
  <c r="H837" i="5"/>
  <c r="K837" i="5" s="1"/>
  <c r="K832" i="5" s="1"/>
  <c r="K859" i="5"/>
  <c r="K1065" i="5"/>
  <c r="K1064" i="5" s="1"/>
  <c r="K1131" i="5"/>
  <c r="K1312" i="5"/>
  <c r="K1326" i="5"/>
  <c r="K1439" i="5"/>
  <c r="K1548" i="5"/>
  <c r="K1577" i="5"/>
  <c r="K1724" i="5"/>
  <c r="K1797" i="5"/>
  <c r="K1815" i="5"/>
  <c r="K1947" i="5"/>
  <c r="K2058" i="5"/>
  <c r="K1868" i="5"/>
  <c r="K2188" i="5"/>
  <c r="K657" i="5"/>
  <c r="K470" i="5"/>
  <c r="K682" i="5"/>
  <c r="K964" i="5"/>
  <c r="K1611" i="5"/>
  <c r="K1625" i="5"/>
  <c r="K1787" i="5"/>
  <c r="K2014" i="5"/>
  <c r="K2045" i="5"/>
  <c r="K1080" i="5"/>
  <c r="K1079" i="5" s="1"/>
  <c r="K66" i="5"/>
  <c r="K60" i="5" s="1"/>
  <c r="H214" i="5"/>
  <c r="K241" i="5"/>
  <c r="K290" i="5"/>
  <c r="K390" i="5"/>
  <c r="K388" i="5" s="1"/>
  <c r="H553" i="5"/>
  <c r="K673" i="5"/>
  <c r="K722" i="5"/>
  <c r="K734" i="5"/>
  <c r="K1137" i="5"/>
  <c r="K1172" i="5"/>
  <c r="K1169" i="5" s="1"/>
  <c r="K1249" i="5"/>
  <c r="K1507" i="5"/>
  <c r="K1596" i="5"/>
  <c r="K1757" i="5"/>
  <c r="K891" i="5"/>
  <c r="K924" i="5"/>
  <c r="K302" i="5"/>
  <c r="K229" i="5"/>
  <c r="K441" i="5"/>
  <c r="K439" i="5" s="1"/>
  <c r="K435" i="5" s="1"/>
  <c r="K434" i="5" s="1"/>
  <c r="K1070" i="5"/>
  <c r="K1069" i="5" s="1"/>
  <c r="K1525" i="5"/>
  <c r="K1569" i="5"/>
  <c r="K1857" i="5"/>
  <c r="K1856" i="5" s="1"/>
  <c r="K1959" i="5"/>
  <c r="K1991" i="5"/>
  <c r="K1040" i="5"/>
  <c r="K1039" i="5" s="1"/>
  <c r="K102" i="5"/>
  <c r="K101" i="5" s="1"/>
  <c r="K460" i="5"/>
  <c r="K490" i="5"/>
  <c r="K503" i="5"/>
  <c r="K698" i="5"/>
  <c r="K1140" i="5"/>
  <c r="K1238" i="5"/>
  <c r="K1402" i="5"/>
  <c r="K1399" i="5" s="1"/>
  <c r="K1540" i="5"/>
  <c r="K1555" i="5"/>
  <c r="K1643" i="5"/>
  <c r="K1689" i="5"/>
  <c r="K1714" i="5"/>
  <c r="K1970" i="5"/>
  <c r="K2030" i="5"/>
  <c r="K754" i="5"/>
  <c r="K753" i="5" s="1"/>
  <c r="K1649" i="5"/>
  <c r="K863" i="5"/>
  <c r="K976" i="5"/>
  <c r="K990" i="5"/>
  <c r="K746" i="5"/>
  <c r="K916" i="5"/>
  <c r="K912" i="5" s="1"/>
  <c r="K911" i="5" s="1"/>
  <c r="K951" i="5"/>
  <c r="K661" i="5"/>
  <c r="K1290" i="5"/>
  <c r="K710" i="5"/>
  <c r="K905" i="5"/>
  <c r="K928" i="5"/>
  <c r="H559" i="5"/>
  <c r="K559" i="5" s="1"/>
  <c r="K575" i="5"/>
  <c r="K574" i="5" s="1"/>
  <c r="K573" i="5" s="1"/>
  <c r="K572" i="5" s="1"/>
  <c r="K599" i="5"/>
  <c r="K598" i="5" s="1"/>
  <c r="K597" i="5" s="1"/>
  <c r="K596" i="5" s="1"/>
  <c r="K624" i="5"/>
  <c r="K400" i="5"/>
  <c r="K398" i="5" s="1"/>
  <c r="K394" i="5" s="1"/>
  <c r="K393" i="5" s="1"/>
  <c r="K625" i="5"/>
  <c r="K569" i="5"/>
  <c r="K568" i="5" s="1"/>
  <c r="K567" i="5" s="1"/>
  <c r="K566" i="5" s="1"/>
  <c r="K593" i="5"/>
  <c r="K592" i="5" s="1"/>
  <c r="K591" i="5" s="1"/>
  <c r="K590" i="5" s="1"/>
  <c r="K421" i="5"/>
  <c r="K419" i="5" s="1"/>
  <c r="K415" i="5" s="1"/>
  <c r="K414" i="5" s="1"/>
  <c r="K563" i="5"/>
  <c r="K431" i="5"/>
  <c r="K429" i="5" s="1"/>
  <c r="K425" i="5" s="1"/>
  <c r="K424" i="5" s="1"/>
  <c r="K557" i="5"/>
  <c r="H564" i="5"/>
  <c r="K564" i="5" s="1"/>
  <c r="K1057" i="5"/>
  <c r="K1055" i="5" s="1"/>
  <c r="K1054" i="5" s="1"/>
  <c r="O33" i="13"/>
  <c r="O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O31" i="13" s="1"/>
  <c r="B31" i="13"/>
  <c r="O30" i="13"/>
  <c r="O29" i="13"/>
  <c r="O28" i="13"/>
  <c r="N27" i="13"/>
  <c r="N35" i="13" s="1"/>
  <c r="M27" i="13"/>
  <c r="M35" i="13" s="1"/>
  <c r="L27" i="13"/>
  <c r="L35" i="13" s="1"/>
  <c r="K27" i="13"/>
  <c r="K35" i="13" s="1"/>
  <c r="J27" i="13"/>
  <c r="J35" i="13" s="1"/>
  <c r="I27" i="13"/>
  <c r="I35" i="13" s="1"/>
  <c r="H27" i="13"/>
  <c r="H35" i="13" s="1"/>
  <c r="G27" i="13"/>
  <c r="G35" i="13" s="1"/>
  <c r="F27" i="13"/>
  <c r="F35" i="13" s="1"/>
  <c r="E27" i="13"/>
  <c r="E35" i="13" s="1"/>
  <c r="D27" i="13"/>
  <c r="D35" i="13" s="1"/>
  <c r="C27" i="13"/>
  <c r="C35" i="13" s="1"/>
  <c r="B27" i="13"/>
  <c r="O11" i="7"/>
  <c r="N11" i="7"/>
  <c r="M11" i="7"/>
  <c r="L11" i="7"/>
  <c r="K11" i="7"/>
  <c r="J11" i="7"/>
  <c r="I11" i="7"/>
  <c r="H11" i="7"/>
  <c r="G11" i="7"/>
  <c r="F11" i="7"/>
  <c r="E11" i="7"/>
  <c r="D11" i="7"/>
  <c r="P10" i="7"/>
  <c r="P9" i="7"/>
  <c r="P8" i="7"/>
  <c r="P7" i="7"/>
  <c r="C11" i="7"/>
  <c r="P6" i="7"/>
  <c r="G2313" i="5"/>
  <c r="L2313" i="5" s="1"/>
  <c r="D2268" i="5"/>
  <c r="G2189" i="5"/>
  <c r="L2189" i="5" s="1"/>
  <c r="D2130" i="5"/>
  <c r="D2067" i="5"/>
  <c r="D2066" i="5" s="1"/>
  <c r="D2065" i="5" s="1"/>
  <c r="E2065" i="5"/>
  <c r="G2063" i="5"/>
  <c r="L2063" i="5" s="1"/>
  <c r="G2062" i="5"/>
  <c r="L2062" i="5" s="1"/>
  <c r="G2061" i="5"/>
  <c r="L2061" i="5" s="1"/>
  <c r="G2060" i="5"/>
  <c r="L2060" i="5" s="1"/>
  <c r="G2059" i="5"/>
  <c r="L2059" i="5" s="1"/>
  <c r="G2057" i="5"/>
  <c r="L2057" i="5" s="1"/>
  <c r="G2056" i="5"/>
  <c r="L2056" i="5" s="1"/>
  <c r="G2055" i="5"/>
  <c r="L2055" i="5" s="1"/>
  <c r="G2052" i="5"/>
  <c r="L2052" i="5" s="1"/>
  <c r="G2051" i="5"/>
  <c r="L2051" i="5" s="1"/>
  <c r="G2050" i="5"/>
  <c r="L2050" i="5" s="1"/>
  <c r="G2049" i="5"/>
  <c r="L2049" i="5" s="1"/>
  <c r="G2048" i="5"/>
  <c r="L2048" i="5" s="1"/>
  <c r="G2047" i="5"/>
  <c r="L2047" i="5" s="1"/>
  <c r="G2046" i="5"/>
  <c r="L2046" i="5" s="1"/>
  <c r="G2044" i="5"/>
  <c r="L2044" i="5" s="1"/>
  <c r="G2043" i="5"/>
  <c r="L2043" i="5" s="1"/>
  <c r="G2042" i="5"/>
  <c r="L2042" i="5" s="1"/>
  <c r="G2041" i="5"/>
  <c r="L2041" i="5" s="1"/>
  <c r="G2040" i="5"/>
  <c r="L2040" i="5" s="1"/>
  <c r="G2039" i="5"/>
  <c r="L2039" i="5" s="1"/>
  <c r="G2036" i="5"/>
  <c r="L2036" i="5" s="1"/>
  <c r="G2035" i="5"/>
  <c r="L2035" i="5" s="1"/>
  <c r="G2034" i="5"/>
  <c r="L2034" i="5" s="1"/>
  <c r="G2033" i="5"/>
  <c r="L2033" i="5" s="1"/>
  <c r="G2032" i="5"/>
  <c r="L2032" i="5" s="1"/>
  <c r="G2031" i="5"/>
  <c r="L2031" i="5" s="1"/>
  <c r="G2029" i="5"/>
  <c r="L2029" i="5" s="1"/>
  <c r="G2028" i="5"/>
  <c r="L2028" i="5" s="1"/>
  <c r="G2027" i="5"/>
  <c r="L2027" i="5" s="1"/>
  <c r="G2026" i="5"/>
  <c r="L2026" i="5" s="1"/>
  <c r="G2025" i="5"/>
  <c r="L2025" i="5" s="1"/>
  <c r="G2024" i="5"/>
  <c r="L2024" i="5" s="1"/>
  <c r="G2021" i="5"/>
  <c r="L2021" i="5" s="1"/>
  <c r="G2020" i="5"/>
  <c r="L2020" i="5" s="1"/>
  <c r="G2019" i="5"/>
  <c r="L2019" i="5" s="1"/>
  <c r="G2018" i="5"/>
  <c r="L2018" i="5" s="1"/>
  <c r="G2017" i="5"/>
  <c r="L2017" i="5" s="1"/>
  <c r="G2016" i="5"/>
  <c r="L2016" i="5" s="1"/>
  <c r="G2015" i="5"/>
  <c r="L2015" i="5" s="1"/>
  <c r="G2013" i="5"/>
  <c r="L2013" i="5" s="1"/>
  <c r="G2012" i="5"/>
  <c r="L2012" i="5" s="1"/>
  <c r="G2011" i="5"/>
  <c r="L2011" i="5" s="1"/>
  <c r="G2010" i="5"/>
  <c r="L2010" i="5" s="1"/>
  <c r="G2009" i="5"/>
  <c r="L2009" i="5" s="1"/>
  <c r="G2008" i="5"/>
  <c r="L2008" i="5" s="1"/>
  <c r="G2007" i="5"/>
  <c r="L2007" i="5" s="1"/>
  <c r="G2004" i="5"/>
  <c r="L2004" i="5" s="1"/>
  <c r="G2003" i="5"/>
  <c r="L2003" i="5" s="1"/>
  <c r="G2002" i="5"/>
  <c r="L2002" i="5" s="1"/>
  <c r="G2001" i="5"/>
  <c r="L2001" i="5" s="1"/>
  <c r="G2000" i="5"/>
  <c r="L2000" i="5" s="1"/>
  <c r="G1999" i="5"/>
  <c r="L1999" i="5" s="1"/>
  <c r="G1997" i="5"/>
  <c r="L1997" i="5" s="1"/>
  <c r="G1996" i="5"/>
  <c r="L1996" i="5" s="1"/>
  <c r="G1995" i="5"/>
  <c r="L1995" i="5" s="1"/>
  <c r="G1994" i="5"/>
  <c r="L1994" i="5" s="1"/>
  <c r="G1993" i="5"/>
  <c r="L1993" i="5" s="1"/>
  <c r="G1992" i="5"/>
  <c r="L1992" i="5" s="1"/>
  <c r="G1989" i="5"/>
  <c r="L1989" i="5" s="1"/>
  <c r="G1986" i="5"/>
  <c r="L1986" i="5" s="1"/>
  <c r="G1985" i="5"/>
  <c r="L1985" i="5" s="1"/>
  <c r="G1984" i="5"/>
  <c r="L1984" i="5" s="1"/>
  <c r="G1983" i="5"/>
  <c r="L1983" i="5" s="1"/>
  <c r="G1982" i="5"/>
  <c r="L1982" i="5" s="1"/>
  <c r="G1980" i="5"/>
  <c r="L1980" i="5" s="1"/>
  <c r="G1979" i="5"/>
  <c r="L1979" i="5" s="1"/>
  <c r="G1978" i="5"/>
  <c r="L1978" i="5" s="1"/>
  <c r="G1975" i="5"/>
  <c r="L1975" i="5" s="1"/>
  <c r="G1974" i="5"/>
  <c r="L1974" i="5" s="1"/>
  <c r="G1973" i="5"/>
  <c r="L1973" i="5" s="1"/>
  <c r="G1972" i="5"/>
  <c r="L1972" i="5" s="1"/>
  <c r="G1971" i="5"/>
  <c r="L1971" i="5" s="1"/>
  <c r="G1969" i="5"/>
  <c r="L1969" i="5" s="1"/>
  <c r="G1968" i="5"/>
  <c r="L1968" i="5" s="1"/>
  <c r="G1967" i="5"/>
  <c r="L1967" i="5" s="1"/>
  <c r="G1964" i="5"/>
  <c r="L1964" i="5" s="1"/>
  <c r="G1963" i="5"/>
  <c r="L1963" i="5" s="1"/>
  <c r="G1962" i="5"/>
  <c r="L1962" i="5" s="1"/>
  <c r="G1961" i="5"/>
  <c r="L1961" i="5" s="1"/>
  <c r="G1960" i="5"/>
  <c r="L1960" i="5" s="1"/>
  <c r="G1958" i="5"/>
  <c r="L1958" i="5" s="1"/>
  <c r="G1957" i="5"/>
  <c r="L1957" i="5" s="1"/>
  <c r="G1956" i="5"/>
  <c r="L1956" i="5" s="1"/>
  <c r="D1953" i="5"/>
  <c r="G1952" i="5"/>
  <c r="L1952" i="5" s="1"/>
  <c r="G1951" i="5"/>
  <c r="L1951" i="5" s="1"/>
  <c r="G1950" i="5"/>
  <c r="L1950" i="5" s="1"/>
  <c r="G1949" i="5"/>
  <c r="L1949" i="5" s="1"/>
  <c r="G1948" i="5"/>
  <c r="L1948" i="5" s="1"/>
  <c r="G1946" i="5"/>
  <c r="L1946" i="5" s="1"/>
  <c r="G1945" i="5"/>
  <c r="L1945" i="5" s="1"/>
  <c r="G1944" i="5"/>
  <c r="L1944" i="5" s="1"/>
  <c r="G1941" i="5"/>
  <c r="L1941" i="5" s="1"/>
  <c r="G1940" i="5"/>
  <c r="L1940" i="5" s="1"/>
  <c r="G1939" i="5"/>
  <c r="L1939" i="5" s="1"/>
  <c r="G1938" i="5"/>
  <c r="L1938" i="5" s="1"/>
  <c r="G1937" i="5"/>
  <c r="L1937" i="5" s="1"/>
  <c r="G1936" i="5"/>
  <c r="L1936" i="5" s="1"/>
  <c r="G1935" i="5"/>
  <c r="L1935" i="5" s="1"/>
  <c r="G1933" i="5"/>
  <c r="L1933" i="5" s="1"/>
  <c r="G1932" i="5"/>
  <c r="L1932" i="5" s="1"/>
  <c r="G1931" i="5"/>
  <c r="L1931" i="5" s="1"/>
  <c r="G1930" i="5"/>
  <c r="L1930" i="5" s="1"/>
  <c r="G1929" i="5"/>
  <c r="L1929" i="5" s="1"/>
  <c r="G1928" i="5"/>
  <c r="L1928" i="5" s="1"/>
  <c r="G1925" i="5"/>
  <c r="L1925" i="5" s="1"/>
  <c r="G1924" i="5"/>
  <c r="L1924" i="5" s="1"/>
  <c r="G1923" i="5"/>
  <c r="L1923" i="5" s="1"/>
  <c r="G1922" i="5"/>
  <c r="L1922" i="5" s="1"/>
  <c r="G1921" i="5"/>
  <c r="L1921" i="5" s="1"/>
  <c r="G1920" i="5"/>
  <c r="L1920" i="5" s="1"/>
  <c r="G1918" i="5"/>
  <c r="L1918" i="5" s="1"/>
  <c r="G1917" i="5"/>
  <c r="L1917" i="5" s="1"/>
  <c r="G1916" i="5"/>
  <c r="L1916" i="5" s="1"/>
  <c r="G1915" i="5"/>
  <c r="L1915" i="5" s="1"/>
  <c r="G1914" i="5"/>
  <c r="L1914" i="5" s="1"/>
  <c r="G1913" i="5"/>
  <c r="L1913" i="5" s="1"/>
  <c r="G1910" i="5"/>
  <c r="L1910" i="5" s="1"/>
  <c r="G1909" i="5"/>
  <c r="L1909" i="5" s="1"/>
  <c r="G1908" i="5"/>
  <c r="L1908" i="5" s="1"/>
  <c r="G1907" i="5"/>
  <c r="L1907" i="5" s="1"/>
  <c r="G1906" i="5"/>
  <c r="L1906" i="5" s="1"/>
  <c r="G1904" i="5"/>
  <c r="L1904" i="5" s="1"/>
  <c r="G1903" i="5"/>
  <c r="L1903" i="5" s="1"/>
  <c r="G1902" i="5"/>
  <c r="L1902" i="5" s="1"/>
  <c r="F1901" i="5"/>
  <c r="G1901" i="5" s="1"/>
  <c r="L1901" i="5" s="1"/>
  <c r="G1900" i="5"/>
  <c r="L1900" i="5" s="1"/>
  <c r="G1899" i="5"/>
  <c r="L1899" i="5" s="1"/>
  <c r="G1898" i="5"/>
  <c r="L1898" i="5" s="1"/>
  <c r="F1895" i="5"/>
  <c r="G1895" i="5" s="1"/>
  <c r="L1895" i="5" s="1"/>
  <c r="G1894" i="5"/>
  <c r="L1894" i="5" s="1"/>
  <c r="G1893" i="5"/>
  <c r="L1893" i="5" s="1"/>
  <c r="G1892" i="5"/>
  <c r="L1892" i="5" s="1"/>
  <c r="G1891" i="5"/>
  <c r="L1891" i="5" s="1"/>
  <c r="G1889" i="5"/>
  <c r="L1889" i="5" s="1"/>
  <c r="G1888" i="5"/>
  <c r="L1888" i="5" s="1"/>
  <c r="G1887" i="5"/>
  <c r="L1887" i="5" s="1"/>
  <c r="G1886" i="5"/>
  <c r="L1886" i="5" s="1"/>
  <c r="G1885" i="5"/>
  <c r="L1885" i="5" s="1"/>
  <c r="G1884" i="5"/>
  <c r="L1884" i="5" s="1"/>
  <c r="G1883" i="5"/>
  <c r="L1883" i="5" s="1"/>
  <c r="G1880" i="5"/>
  <c r="G1877" i="5"/>
  <c r="L1877" i="5" s="1"/>
  <c r="G1876" i="5"/>
  <c r="L1876" i="5" s="1"/>
  <c r="G1875" i="5"/>
  <c r="L1875" i="5" s="1"/>
  <c r="G1874" i="5"/>
  <c r="L1874" i="5" s="1"/>
  <c r="G1873" i="5"/>
  <c r="L1873" i="5" s="1"/>
  <c r="G1871" i="5"/>
  <c r="L1871" i="5" s="1"/>
  <c r="G1870" i="5"/>
  <c r="L1870" i="5" s="1"/>
  <c r="G1869" i="5"/>
  <c r="L1869" i="5" s="1"/>
  <c r="G1866" i="5"/>
  <c r="L1866" i="5" s="1"/>
  <c r="G1865" i="5"/>
  <c r="L1865" i="5" s="1"/>
  <c r="G1864" i="5"/>
  <c r="L1864" i="5" s="1"/>
  <c r="G1863" i="5"/>
  <c r="L1863" i="5" s="1"/>
  <c r="G1862" i="5"/>
  <c r="L1862" i="5" s="1"/>
  <c r="G1860" i="5"/>
  <c r="L1860" i="5" s="1"/>
  <c r="G1859" i="5"/>
  <c r="L1859" i="5" s="1"/>
  <c r="G1858" i="5"/>
  <c r="L1858" i="5" s="1"/>
  <c r="D1855" i="5"/>
  <c r="G1854" i="5"/>
  <c r="L1854" i="5" s="1"/>
  <c r="G1853" i="5"/>
  <c r="L1853" i="5" s="1"/>
  <c r="G1852" i="5"/>
  <c r="L1852" i="5" s="1"/>
  <c r="G1851" i="5"/>
  <c r="L1851" i="5" s="1"/>
  <c r="G1850" i="5"/>
  <c r="L1850" i="5" s="1"/>
  <c r="G1848" i="5"/>
  <c r="L1848" i="5" s="1"/>
  <c r="G1847" i="5"/>
  <c r="L1847" i="5" s="1"/>
  <c r="G1846" i="5"/>
  <c r="L1846" i="5" s="1"/>
  <c r="G1843" i="5"/>
  <c r="L1843" i="5" s="1"/>
  <c r="G1842" i="5"/>
  <c r="L1842" i="5" s="1"/>
  <c r="G1841" i="5"/>
  <c r="L1841" i="5" s="1"/>
  <c r="D1840" i="5"/>
  <c r="G1840" i="5" s="1"/>
  <c r="L1840" i="5" s="1"/>
  <c r="G1839" i="5"/>
  <c r="L1839" i="5" s="1"/>
  <c r="G1838" i="5"/>
  <c r="L1838" i="5" s="1"/>
  <c r="G1837" i="5"/>
  <c r="L1837" i="5" s="1"/>
  <c r="G1836" i="5"/>
  <c r="L1836" i="5" s="1"/>
  <c r="G1835" i="5"/>
  <c r="L1835" i="5" s="1"/>
  <c r="G1833" i="5"/>
  <c r="L1833" i="5" s="1"/>
  <c r="G1832" i="5"/>
  <c r="L1832" i="5" s="1"/>
  <c r="G1831" i="5"/>
  <c r="L1831" i="5" s="1"/>
  <c r="G1830" i="5"/>
  <c r="L1830" i="5" s="1"/>
  <c r="G1829" i="5"/>
  <c r="L1829" i="5" s="1"/>
  <c r="G1828" i="5"/>
  <c r="L1828" i="5" s="1"/>
  <c r="G1827" i="5"/>
  <c r="L1827" i="5" s="1"/>
  <c r="G1824" i="5"/>
  <c r="L1824" i="5" s="1"/>
  <c r="G1823" i="5"/>
  <c r="L1823" i="5" s="1"/>
  <c r="G1822" i="5"/>
  <c r="L1822" i="5" s="1"/>
  <c r="D1821" i="5"/>
  <c r="G1821" i="5" s="1"/>
  <c r="L1821" i="5" s="1"/>
  <c r="G1820" i="5"/>
  <c r="L1820" i="5" s="1"/>
  <c r="G1819" i="5"/>
  <c r="L1819" i="5" s="1"/>
  <c r="G1818" i="5"/>
  <c r="L1818" i="5" s="1"/>
  <c r="G1817" i="5"/>
  <c r="L1817" i="5" s="1"/>
  <c r="G1816" i="5"/>
  <c r="L1816" i="5" s="1"/>
  <c r="G1814" i="5"/>
  <c r="L1814" i="5" s="1"/>
  <c r="G1813" i="5"/>
  <c r="L1813" i="5" s="1"/>
  <c r="G1812" i="5"/>
  <c r="L1812" i="5" s="1"/>
  <c r="G1811" i="5"/>
  <c r="L1811" i="5" s="1"/>
  <c r="G1810" i="5"/>
  <c r="L1810" i="5" s="1"/>
  <c r="G1809" i="5"/>
  <c r="L1809" i="5" s="1"/>
  <c r="G1808" i="5"/>
  <c r="L1808" i="5" s="1"/>
  <c r="G1805" i="5"/>
  <c r="L1805" i="5" s="1"/>
  <c r="G1804" i="5"/>
  <c r="L1804" i="5" s="1"/>
  <c r="G1803" i="5"/>
  <c r="L1803" i="5" s="1"/>
  <c r="G1802" i="5"/>
  <c r="L1802" i="5" s="1"/>
  <c r="G1801" i="5"/>
  <c r="L1801" i="5" s="1"/>
  <c r="G1800" i="5"/>
  <c r="L1800" i="5" s="1"/>
  <c r="G1799" i="5"/>
  <c r="L1799" i="5" s="1"/>
  <c r="G1798" i="5"/>
  <c r="L1798" i="5" s="1"/>
  <c r="G1796" i="5"/>
  <c r="L1796" i="5" s="1"/>
  <c r="G1795" i="5"/>
  <c r="L1795" i="5" s="1"/>
  <c r="G1794" i="5"/>
  <c r="L1794" i="5" s="1"/>
  <c r="G1793" i="5"/>
  <c r="L1793" i="5" s="1"/>
  <c r="G1792" i="5"/>
  <c r="L1792" i="5" s="1"/>
  <c r="G1791" i="5"/>
  <c r="L1791" i="5" s="1"/>
  <c r="G1790" i="5"/>
  <c r="L1790" i="5" s="1"/>
  <c r="G1789" i="5"/>
  <c r="L1789" i="5" s="1"/>
  <c r="G1788" i="5"/>
  <c r="L1788" i="5" s="1"/>
  <c r="G1785" i="5"/>
  <c r="L1785" i="5" s="1"/>
  <c r="G1784" i="5"/>
  <c r="L1784" i="5" s="1"/>
  <c r="G1783" i="5"/>
  <c r="L1783" i="5" s="1"/>
  <c r="G1782" i="5"/>
  <c r="L1782" i="5" s="1"/>
  <c r="G1781" i="5"/>
  <c r="L1781" i="5" s="1"/>
  <c r="G1779" i="5"/>
  <c r="L1779" i="5" s="1"/>
  <c r="G1778" i="5"/>
  <c r="L1778" i="5" s="1"/>
  <c r="G1777" i="5"/>
  <c r="L1777" i="5" s="1"/>
  <c r="G1774" i="5"/>
  <c r="L1774" i="5" s="1"/>
  <c r="G1773" i="5"/>
  <c r="L1773" i="5" s="1"/>
  <c r="G1772" i="5"/>
  <c r="L1772" i="5" s="1"/>
  <c r="G1771" i="5"/>
  <c r="L1771" i="5" s="1"/>
  <c r="G1770" i="5"/>
  <c r="L1770" i="5" s="1"/>
  <c r="G1768" i="5"/>
  <c r="L1768" i="5" s="1"/>
  <c r="G1767" i="5"/>
  <c r="L1767" i="5" s="1"/>
  <c r="G1766" i="5"/>
  <c r="L1766" i="5" s="1"/>
  <c r="D1763" i="5"/>
  <c r="G1762" i="5"/>
  <c r="L1762" i="5" s="1"/>
  <c r="G1761" i="5"/>
  <c r="L1761" i="5" s="1"/>
  <c r="G1760" i="5"/>
  <c r="L1760" i="5" s="1"/>
  <c r="G1759" i="5"/>
  <c r="L1759" i="5" s="1"/>
  <c r="G1758" i="5"/>
  <c r="L1758" i="5" s="1"/>
  <c r="G1756" i="5"/>
  <c r="L1756" i="5" s="1"/>
  <c r="G1755" i="5"/>
  <c r="L1755" i="5" s="1"/>
  <c r="G1754" i="5"/>
  <c r="L1754" i="5" s="1"/>
  <c r="G1751" i="5"/>
  <c r="L1751" i="5" s="1"/>
  <c r="G1750" i="5"/>
  <c r="L1750" i="5" s="1"/>
  <c r="G1749" i="5"/>
  <c r="L1749" i="5" s="1"/>
  <c r="G1748" i="5"/>
  <c r="L1748" i="5" s="1"/>
  <c r="G1747" i="5"/>
  <c r="L1747" i="5" s="1"/>
  <c r="G1746" i="5"/>
  <c r="L1746" i="5" s="1"/>
  <c r="G1745" i="5"/>
  <c r="L1745" i="5" s="1"/>
  <c r="G1744" i="5"/>
  <c r="L1744" i="5" s="1"/>
  <c r="G1743" i="5"/>
  <c r="L1743" i="5" s="1"/>
  <c r="G1741" i="5"/>
  <c r="L1741" i="5" s="1"/>
  <c r="G1740" i="5"/>
  <c r="L1740" i="5" s="1"/>
  <c r="G1739" i="5"/>
  <c r="L1739" i="5" s="1"/>
  <c r="G1738" i="5"/>
  <c r="L1738" i="5" s="1"/>
  <c r="G1737" i="5"/>
  <c r="L1737" i="5" s="1"/>
  <c r="G1736" i="5"/>
  <c r="L1736" i="5" s="1"/>
  <c r="G1733" i="5"/>
  <c r="L1733" i="5" s="1"/>
  <c r="G1732" i="5"/>
  <c r="L1732" i="5" s="1"/>
  <c r="G1731" i="5"/>
  <c r="L1731" i="5" s="1"/>
  <c r="D1730" i="5"/>
  <c r="G1730" i="5" s="1"/>
  <c r="L1730" i="5" s="1"/>
  <c r="G1729" i="5"/>
  <c r="L1729" i="5" s="1"/>
  <c r="G1728" i="5"/>
  <c r="L1728" i="5" s="1"/>
  <c r="G1727" i="5"/>
  <c r="L1727" i="5" s="1"/>
  <c r="G1726" i="5"/>
  <c r="L1726" i="5" s="1"/>
  <c r="G1725" i="5"/>
  <c r="L1725" i="5" s="1"/>
  <c r="G1723" i="5"/>
  <c r="L1723" i="5" s="1"/>
  <c r="G1722" i="5"/>
  <c r="L1722" i="5" s="1"/>
  <c r="G1721" i="5"/>
  <c r="L1721" i="5" s="1"/>
  <c r="G1720" i="5"/>
  <c r="L1720" i="5" s="1"/>
  <c r="G1719" i="5"/>
  <c r="L1719" i="5" s="1"/>
  <c r="G1718" i="5"/>
  <c r="L1718" i="5" s="1"/>
  <c r="G1717" i="5"/>
  <c r="L1717" i="5" s="1"/>
  <c r="G1716" i="5"/>
  <c r="L1716" i="5" s="1"/>
  <c r="G1715" i="5"/>
  <c r="L1715" i="5" s="1"/>
  <c r="G1712" i="5"/>
  <c r="L1712" i="5" s="1"/>
  <c r="G1711" i="5"/>
  <c r="L1711" i="5" s="1"/>
  <c r="G1710" i="5"/>
  <c r="L1710" i="5" s="1"/>
  <c r="G1709" i="5"/>
  <c r="L1709" i="5" s="1"/>
  <c r="G1708" i="5"/>
  <c r="L1708" i="5" s="1"/>
  <c r="G1707" i="5"/>
  <c r="L1707" i="5" s="1"/>
  <c r="G1705" i="5"/>
  <c r="L1705" i="5" s="1"/>
  <c r="G1704" i="5"/>
  <c r="L1704" i="5" s="1"/>
  <c r="G1703" i="5"/>
  <c r="L1703" i="5" s="1"/>
  <c r="G1702" i="5"/>
  <c r="L1702" i="5" s="1"/>
  <c r="G1701" i="5"/>
  <c r="L1701" i="5" s="1"/>
  <c r="G1700" i="5"/>
  <c r="L1700" i="5" s="1"/>
  <c r="G1699" i="5"/>
  <c r="L1699" i="5" s="1"/>
  <c r="G1698" i="5"/>
  <c r="L1698" i="5" s="1"/>
  <c r="G1697" i="5"/>
  <c r="L1697" i="5" s="1"/>
  <c r="G1694" i="5"/>
  <c r="L1694" i="5" s="1"/>
  <c r="G1693" i="5"/>
  <c r="L1693" i="5" s="1"/>
  <c r="G1692" i="5"/>
  <c r="L1692" i="5" s="1"/>
  <c r="G1691" i="5"/>
  <c r="L1691" i="5" s="1"/>
  <c r="G1690" i="5"/>
  <c r="L1690" i="5" s="1"/>
  <c r="G1688" i="5"/>
  <c r="L1688" i="5" s="1"/>
  <c r="G1687" i="5"/>
  <c r="L1687" i="5" s="1"/>
  <c r="G1686" i="5"/>
  <c r="L1686" i="5" s="1"/>
  <c r="G1683" i="5"/>
  <c r="L1683" i="5" s="1"/>
  <c r="G1682" i="5"/>
  <c r="L1682" i="5" s="1"/>
  <c r="G1681" i="5"/>
  <c r="L1681" i="5" s="1"/>
  <c r="G1680" i="5"/>
  <c r="L1680" i="5" s="1"/>
  <c r="G1679" i="5"/>
  <c r="L1679" i="5" s="1"/>
  <c r="G1677" i="5"/>
  <c r="L1677" i="5" s="1"/>
  <c r="G1676" i="5"/>
  <c r="L1676" i="5" s="1"/>
  <c r="G1675" i="5"/>
  <c r="L1675" i="5" s="1"/>
  <c r="D1672" i="5"/>
  <c r="G1671" i="5"/>
  <c r="L1671" i="5" s="1"/>
  <c r="G1670" i="5"/>
  <c r="L1670" i="5" s="1"/>
  <c r="G1669" i="5"/>
  <c r="L1669" i="5" s="1"/>
  <c r="G1668" i="5"/>
  <c r="L1668" i="5" s="1"/>
  <c r="G1667" i="5"/>
  <c r="L1667" i="5" s="1"/>
  <c r="G1665" i="5"/>
  <c r="L1665" i="5" s="1"/>
  <c r="G1664" i="5"/>
  <c r="L1664" i="5" s="1"/>
  <c r="G1663" i="5"/>
  <c r="L1663" i="5" s="1"/>
  <c r="G1660" i="5"/>
  <c r="L1660" i="5" s="1"/>
  <c r="G1659" i="5"/>
  <c r="L1659" i="5" s="1"/>
  <c r="G1658" i="5"/>
  <c r="L1658" i="5" s="1"/>
  <c r="G1657" i="5"/>
  <c r="L1657" i="5" s="1"/>
  <c r="G1656" i="5"/>
  <c r="L1656" i="5" s="1"/>
  <c r="G1655" i="5"/>
  <c r="L1655" i="5" s="1"/>
  <c r="G1653" i="5"/>
  <c r="L1653" i="5" s="1"/>
  <c r="G1652" i="5"/>
  <c r="L1652" i="5" s="1"/>
  <c r="D1651" i="5"/>
  <c r="G1651" i="5" s="1"/>
  <c r="L1651" i="5" s="1"/>
  <c r="D1650" i="5"/>
  <c r="G1650" i="5" s="1"/>
  <c r="L1650" i="5" s="1"/>
  <c r="G1647" i="5"/>
  <c r="L1647" i="5" s="1"/>
  <c r="G1646" i="5"/>
  <c r="L1646" i="5" s="1"/>
  <c r="G1645" i="5"/>
  <c r="L1645" i="5" s="1"/>
  <c r="G1644" i="5"/>
  <c r="L1644" i="5" s="1"/>
  <c r="G1642" i="5"/>
  <c r="L1642" i="5" s="1"/>
  <c r="G1641" i="5"/>
  <c r="L1641" i="5" s="1"/>
  <c r="G1640" i="5"/>
  <c r="L1640" i="5" s="1"/>
  <c r="G1639" i="5"/>
  <c r="L1639" i="5" s="1"/>
  <c r="G1636" i="5"/>
  <c r="L1636" i="5" s="1"/>
  <c r="G1635" i="5"/>
  <c r="L1635" i="5" s="1"/>
  <c r="G1634" i="5"/>
  <c r="L1634" i="5" s="1"/>
  <c r="D1631" i="5"/>
  <c r="G1630" i="5"/>
  <c r="L1630" i="5" s="1"/>
  <c r="G1629" i="5"/>
  <c r="L1629" i="5" s="1"/>
  <c r="G1628" i="5"/>
  <c r="L1628" i="5" s="1"/>
  <c r="G1627" i="5"/>
  <c r="L1627" i="5" s="1"/>
  <c r="G1626" i="5"/>
  <c r="L1626" i="5" s="1"/>
  <c r="G1624" i="5"/>
  <c r="L1624" i="5" s="1"/>
  <c r="G1623" i="5"/>
  <c r="L1623" i="5" s="1"/>
  <c r="G1622" i="5"/>
  <c r="L1622" i="5" s="1"/>
  <c r="G1619" i="5"/>
  <c r="L1619" i="5" s="1"/>
  <c r="G1618" i="5"/>
  <c r="L1618" i="5" s="1"/>
  <c r="G1617" i="5"/>
  <c r="L1617" i="5" s="1"/>
  <c r="G1616" i="5"/>
  <c r="L1616" i="5" s="1"/>
  <c r="G1615" i="5"/>
  <c r="L1615" i="5" s="1"/>
  <c r="G1614" i="5"/>
  <c r="L1614" i="5" s="1"/>
  <c r="G1613" i="5"/>
  <c r="L1613" i="5" s="1"/>
  <c r="G1612" i="5"/>
  <c r="L1612" i="5" s="1"/>
  <c r="G1610" i="5"/>
  <c r="L1610" i="5" s="1"/>
  <c r="G1609" i="5"/>
  <c r="L1609" i="5" s="1"/>
  <c r="G1608" i="5"/>
  <c r="L1608" i="5" s="1"/>
  <c r="G1607" i="5"/>
  <c r="L1607" i="5" s="1"/>
  <c r="G1606" i="5"/>
  <c r="L1606" i="5" s="1"/>
  <c r="G1605" i="5"/>
  <c r="L1605" i="5" s="1"/>
  <c r="G1602" i="5"/>
  <c r="L1602" i="5" s="1"/>
  <c r="G1601" i="5"/>
  <c r="L1601" i="5" s="1"/>
  <c r="G1600" i="5"/>
  <c r="L1600" i="5" s="1"/>
  <c r="G1599" i="5"/>
  <c r="L1599" i="5" s="1"/>
  <c r="G1598" i="5"/>
  <c r="L1598" i="5" s="1"/>
  <c r="G1597" i="5"/>
  <c r="L1597" i="5" s="1"/>
  <c r="G1595" i="5"/>
  <c r="L1595" i="5" s="1"/>
  <c r="G1594" i="5"/>
  <c r="L1594" i="5" s="1"/>
  <c r="G1593" i="5"/>
  <c r="L1593" i="5" s="1"/>
  <c r="G1592" i="5"/>
  <c r="L1592" i="5" s="1"/>
  <c r="G1591" i="5"/>
  <c r="L1591" i="5" s="1"/>
  <c r="G1590" i="5"/>
  <c r="L1590" i="5" s="1"/>
  <c r="G1589" i="5"/>
  <c r="L1589" i="5" s="1"/>
  <c r="G1586" i="5"/>
  <c r="L1586" i="5" s="1"/>
  <c r="G1585" i="5"/>
  <c r="L1585" i="5" s="1"/>
  <c r="G1584" i="5"/>
  <c r="L1584" i="5" s="1"/>
  <c r="G1583" i="5"/>
  <c r="L1583" i="5" s="1"/>
  <c r="G1582" i="5"/>
  <c r="L1582" i="5" s="1"/>
  <c r="G1580" i="5"/>
  <c r="L1580" i="5" s="1"/>
  <c r="G1579" i="5"/>
  <c r="L1579" i="5" s="1"/>
  <c r="G1578" i="5"/>
  <c r="L1578" i="5" s="1"/>
  <c r="D1575" i="5"/>
  <c r="G1574" i="5"/>
  <c r="L1574" i="5" s="1"/>
  <c r="G1573" i="5"/>
  <c r="L1573" i="5" s="1"/>
  <c r="G1572" i="5"/>
  <c r="L1572" i="5" s="1"/>
  <c r="G1571" i="5"/>
  <c r="L1571" i="5" s="1"/>
  <c r="G1570" i="5"/>
  <c r="L1570" i="5" s="1"/>
  <c r="G1568" i="5"/>
  <c r="L1568" i="5" s="1"/>
  <c r="G1567" i="5"/>
  <c r="L1567" i="5" s="1"/>
  <c r="G1566" i="5"/>
  <c r="L1566" i="5" s="1"/>
  <c r="G1563" i="5"/>
  <c r="L1563" i="5" s="1"/>
  <c r="G1562" i="5"/>
  <c r="L1562" i="5" s="1"/>
  <c r="G1561" i="5"/>
  <c r="L1561" i="5" s="1"/>
  <c r="G1560" i="5"/>
  <c r="L1560" i="5" s="1"/>
  <c r="G1559" i="5"/>
  <c r="L1559" i="5" s="1"/>
  <c r="G1558" i="5"/>
  <c r="L1558" i="5" s="1"/>
  <c r="G1557" i="5"/>
  <c r="L1557" i="5" s="1"/>
  <c r="G1556" i="5"/>
  <c r="L1556" i="5" s="1"/>
  <c r="G1554" i="5"/>
  <c r="L1554" i="5" s="1"/>
  <c r="G1553" i="5"/>
  <c r="L1553" i="5" s="1"/>
  <c r="G1552" i="5"/>
  <c r="L1552" i="5" s="1"/>
  <c r="G1551" i="5"/>
  <c r="L1551" i="5" s="1"/>
  <c r="G1550" i="5"/>
  <c r="L1550" i="5" s="1"/>
  <c r="G1549" i="5"/>
  <c r="L1549" i="5" s="1"/>
  <c r="G1546" i="5"/>
  <c r="L1546" i="5" s="1"/>
  <c r="G1545" i="5"/>
  <c r="L1545" i="5" s="1"/>
  <c r="G1544" i="5"/>
  <c r="L1544" i="5" s="1"/>
  <c r="G1543" i="5"/>
  <c r="L1543" i="5" s="1"/>
  <c r="G1542" i="5"/>
  <c r="L1542" i="5" s="1"/>
  <c r="G1541" i="5"/>
  <c r="L1541" i="5" s="1"/>
  <c r="G1539" i="5"/>
  <c r="L1539" i="5" s="1"/>
  <c r="G1538" i="5"/>
  <c r="L1538" i="5" s="1"/>
  <c r="G1537" i="5"/>
  <c r="L1537" i="5" s="1"/>
  <c r="G1536" i="5"/>
  <c r="L1536" i="5" s="1"/>
  <c r="G1535" i="5"/>
  <c r="L1535" i="5" s="1"/>
  <c r="G1534" i="5"/>
  <c r="L1534" i="5" s="1"/>
  <c r="G1533" i="5"/>
  <c r="L1533" i="5" s="1"/>
  <c r="G1530" i="5"/>
  <c r="L1530" i="5" s="1"/>
  <c r="G1529" i="5"/>
  <c r="L1529" i="5" s="1"/>
  <c r="G1528" i="5"/>
  <c r="L1528" i="5" s="1"/>
  <c r="G1527" i="5"/>
  <c r="L1527" i="5" s="1"/>
  <c r="G1526" i="5"/>
  <c r="L1526" i="5" s="1"/>
  <c r="G1524" i="5"/>
  <c r="L1524" i="5" s="1"/>
  <c r="G1523" i="5"/>
  <c r="L1523" i="5" s="1"/>
  <c r="G1522" i="5"/>
  <c r="L1522" i="5" s="1"/>
  <c r="D1519" i="5"/>
  <c r="G1517" i="5"/>
  <c r="L1517" i="5" s="1"/>
  <c r="D1515" i="5"/>
  <c r="G1515" i="5" s="1"/>
  <c r="L1515" i="5" s="1"/>
  <c r="G1512" i="5"/>
  <c r="L1512" i="5" s="1"/>
  <c r="G1511" i="5"/>
  <c r="L1511" i="5" s="1"/>
  <c r="G1509" i="5"/>
  <c r="L1509" i="5" s="1"/>
  <c r="G1508" i="5"/>
  <c r="L1508" i="5" s="1"/>
  <c r="D1505" i="5"/>
  <c r="G1504" i="5"/>
  <c r="L1504" i="5" s="1"/>
  <c r="G1503" i="5"/>
  <c r="L1503" i="5" s="1"/>
  <c r="G1502" i="5"/>
  <c r="L1502" i="5" s="1"/>
  <c r="D1490" i="5"/>
  <c r="G1489" i="5"/>
  <c r="L1489" i="5" s="1"/>
  <c r="G1488" i="5"/>
  <c r="L1488" i="5" s="1"/>
  <c r="G1487" i="5"/>
  <c r="L1487" i="5" s="1"/>
  <c r="D1475" i="5"/>
  <c r="G1474" i="5"/>
  <c r="L1474" i="5" s="1"/>
  <c r="G1473" i="5"/>
  <c r="L1473" i="5" s="1"/>
  <c r="D1466" i="5"/>
  <c r="G1465" i="5"/>
  <c r="L1465" i="5" s="1"/>
  <c r="G1464" i="5"/>
  <c r="L1464" i="5" s="1"/>
  <c r="G1463" i="5"/>
  <c r="L1463" i="5" s="1"/>
  <c r="G1462" i="5"/>
  <c r="L1462" i="5" s="1"/>
  <c r="G1460" i="5"/>
  <c r="L1460" i="5" s="1"/>
  <c r="G1459" i="5"/>
  <c r="L1459" i="5" s="1"/>
  <c r="D1447" i="5"/>
  <c r="G1446" i="5"/>
  <c r="L1446" i="5" s="1"/>
  <c r="G1445" i="5"/>
  <c r="L1445" i="5" s="1"/>
  <c r="G1444" i="5"/>
  <c r="L1444" i="5" s="1"/>
  <c r="G1443" i="5"/>
  <c r="L1443" i="5" s="1"/>
  <c r="G1441" i="5"/>
  <c r="L1441" i="5" s="1"/>
  <c r="G1440" i="5"/>
  <c r="L1440" i="5" s="1"/>
  <c r="D1428" i="5"/>
  <c r="G1424" i="5"/>
  <c r="L1424" i="5" s="1"/>
  <c r="G1423" i="5"/>
  <c r="L1423" i="5" s="1"/>
  <c r="G1420" i="5"/>
  <c r="L1420" i="5" s="1"/>
  <c r="G1419" i="5"/>
  <c r="L1419" i="5" s="1"/>
  <c r="G1417" i="5"/>
  <c r="L1417" i="5" s="1"/>
  <c r="G1415" i="5"/>
  <c r="L1415" i="5" s="1"/>
  <c r="G1413" i="5"/>
  <c r="L1413" i="5" s="1"/>
  <c r="G1412" i="5"/>
  <c r="L1412" i="5" s="1"/>
  <c r="G1411" i="5"/>
  <c r="L1411" i="5" s="1"/>
  <c r="G1408" i="5"/>
  <c r="L1408" i="5" s="1"/>
  <c r="G1405" i="5"/>
  <c r="L1405" i="5" s="1"/>
  <c r="G1404" i="5"/>
  <c r="L1404" i="5" s="1"/>
  <c r="G1403" i="5"/>
  <c r="L1403" i="5" s="1"/>
  <c r="G1401" i="5"/>
  <c r="G1398" i="5"/>
  <c r="L1398" i="5" s="1"/>
  <c r="G1397" i="5"/>
  <c r="L1397" i="5" s="1"/>
  <c r="G1396" i="5"/>
  <c r="L1396" i="5" s="1"/>
  <c r="G1395" i="5"/>
  <c r="L1395" i="5" s="1"/>
  <c r="G1394" i="5"/>
  <c r="L1394" i="5" s="1"/>
  <c r="G1393" i="5"/>
  <c r="L1393" i="5" s="1"/>
  <c r="G1391" i="5"/>
  <c r="L1391" i="5" s="1"/>
  <c r="G1381" i="5"/>
  <c r="L1381" i="5" s="1"/>
  <c r="G1378" i="5"/>
  <c r="G1375" i="5"/>
  <c r="L1375" i="5" s="1"/>
  <c r="G1372" i="5"/>
  <c r="L1372" i="5" s="1"/>
  <c r="G1370" i="5"/>
  <c r="L1370" i="5" s="1"/>
  <c r="G1369" i="5"/>
  <c r="L1369" i="5" s="1"/>
  <c r="G1368" i="5"/>
  <c r="L1368" i="5" s="1"/>
  <c r="G1367" i="5"/>
  <c r="L1367" i="5" s="1"/>
  <c r="G1364" i="5"/>
  <c r="L1364" i="5" s="1"/>
  <c r="G1363" i="5"/>
  <c r="L1363" i="5" s="1"/>
  <c r="G1361" i="5"/>
  <c r="L1361" i="5" s="1"/>
  <c r="G1359" i="5"/>
  <c r="L1359" i="5" s="1"/>
  <c r="G1358" i="5"/>
  <c r="L1358" i="5" s="1"/>
  <c r="G1355" i="5"/>
  <c r="L1355" i="5" s="1"/>
  <c r="G1353" i="5"/>
  <c r="L1353" i="5" s="1"/>
  <c r="G1350" i="5"/>
  <c r="L1350" i="5" s="1"/>
  <c r="G1349" i="5"/>
  <c r="L1349" i="5" s="1"/>
  <c r="G1348" i="5"/>
  <c r="L1348" i="5" s="1"/>
  <c r="G1346" i="5"/>
  <c r="G1344" i="5"/>
  <c r="L1344" i="5" s="1"/>
  <c r="G1341" i="5"/>
  <c r="L1341" i="5" s="1"/>
  <c r="G1340" i="5"/>
  <c r="L1340" i="5" s="1"/>
  <c r="G1339" i="5"/>
  <c r="L1339" i="5" s="1"/>
  <c r="G1338" i="5"/>
  <c r="L1338" i="5" s="1"/>
  <c r="G1337" i="5"/>
  <c r="L1337" i="5" s="1"/>
  <c r="G1328" i="5"/>
  <c r="L1328" i="5" s="1"/>
  <c r="G1327" i="5"/>
  <c r="L1327" i="5" s="1"/>
  <c r="G1324" i="5"/>
  <c r="L1324" i="5" s="1"/>
  <c r="G1323" i="5"/>
  <c r="L1323" i="5" s="1"/>
  <c r="G1322" i="5"/>
  <c r="L1322" i="5" s="1"/>
  <c r="G1321" i="5"/>
  <c r="L1321" i="5" s="1"/>
  <c r="G1320" i="5"/>
  <c r="L1320" i="5" s="1"/>
  <c r="G1319" i="5"/>
  <c r="L1319" i="5" s="1"/>
  <c r="G1318" i="5"/>
  <c r="L1318" i="5" s="1"/>
  <c r="G1317" i="5"/>
  <c r="L1317" i="5" s="1"/>
  <c r="G1316" i="5"/>
  <c r="L1316" i="5" s="1"/>
  <c r="G1315" i="5"/>
  <c r="L1315" i="5" s="1"/>
  <c r="G1314" i="5"/>
  <c r="L1314" i="5" s="1"/>
  <c r="G1313" i="5"/>
  <c r="L1313" i="5" s="1"/>
  <c r="G1311" i="5"/>
  <c r="L1311" i="5" s="1"/>
  <c r="G1310" i="5"/>
  <c r="L1310" i="5" s="1"/>
  <c r="G1308" i="5"/>
  <c r="L1308" i="5" s="1"/>
  <c r="G1307" i="5"/>
  <c r="L1307" i="5" s="1"/>
  <c r="G1306" i="5"/>
  <c r="L1306" i="5" s="1"/>
  <c r="G1305" i="5"/>
  <c r="L1305" i="5" s="1"/>
  <c r="G1304" i="5"/>
  <c r="L1304" i="5" s="1"/>
  <c r="G1303" i="5"/>
  <c r="L1303" i="5" s="1"/>
  <c r="G1302" i="5"/>
  <c r="L1302" i="5" s="1"/>
  <c r="D1299" i="5"/>
  <c r="D1278" i="5" s="1"/>
  <c r="D1298" i="5"/>
  <c r="G1298" i="5" s="1"/>
  <c r="L1298" i="5" s="1"/>
  <c r="D1297" i="5"/>
  <c r="G1297" i="5" s="1"/>
  <c r="L1297" i="5" s="1"/>
  <c r="G1295" i="5"/>
  <c r="L1295" i="5" s="1"/>
  <c r="D1294" i="5"/>
  <c r="G1294" i="5" s="1"/>
  <c r="L1294" i="5" s="1"/>
  <c r="G1293" i="5"/>
  <c r="L1293" i="5" s="1"/>
  <c r="G1292" i="5"/>
  <c r="L1292" i="5" s="1"/>
  <c r="G1291" i="5"/>
  <c r="L1291" i="5" s="1"/>
  <c r="G1289" i="5"/>
  <c r="L1289" i="5" s="1"/>
  <c r="G1287" i="5"/>
  <c r="L1287" i="5" s="1"/>
  <c r="G1286" i="5"/>
  <c r="L1286" i="5" s="1"/>
  <c r="G1285" i="5"/>
  <c r="L1285" i="5" s="1"/>
  <c r="G1284" i="5"/>
  <c r="L1284" i="5" s="1"/>
  <c r="G1283" i="5"/>
  <c r="L1283" i="5" s="1"/>
  <c r="G1282" i="5"/>
  <c r="L1282" i="5" s="1"/>
  <c r="G1255" i="5"/>
  <c r="L1255" i="5" s="1"/>
  <c r="G1254" i="5"/>
  <c r="L1254" i="5" s="1"/>
  <c r="G1253" i="5"/>
  <c r="L1253" i="5" s="1"/>
  <c r="G1252" i="5"/>
  <c r="L1252" i="5" s="1"/>
  <c r="G1251" i="5"/>
  <c r="L1251" i="5" s="1"/>
  <c r="G1250" i="5"/>
  <c r="L1250" i="5" s="1"/>
  <c r="G1248" i="5"/>
  <c r="L1248" i="5" s="1"/>
  <c r="G1247" i="5"/>
  <c r="L1247" i="5" s="1"/>
  <c r="G1246" i="5"/>
  <c r="L1246" i="5" s="1"/>
  <c r="G1245" i="5"/>
  <c r="L1245" i="5" s="1"/>
  <c r="G1244" i="5"/>
  <c r="L1244" i="5" s="1"/>
  <c r="G1243" i="5"/>
  <c r="L1243" i="5" s="1"/>
  <c r="G1241" i="5"/>
  <c r="L1241" i="5" s="1"/>
  <c r="G1240" i="5"/>
  <c r="L1240" i="5" s="1"/>
  <c r="G1239" i="5"/>
  <c r="L1239" i="5" s="1"/>
  <c r="G1236" i="5"/>
  <c r="L1236" i="5" s="1"/>
  <c r="G1235" i="5"/>
  <c r="L1235" i="5" s="1"/>
  <c r="G1233" i="5"/>
  <c r="G1231" i="5"/>
  <c r="L1231" i="5" s="1"/>
  <c r="G1230" i="5"/>
  <c r="L1230" i="5" s="1"/>
  <c r="F1227" i="5"/>
  <c r="G1227" i="5" s="1"/>
  <c r="L1227" i="5" s="1"/>
  <c r="G1225" i="5"/>
  <c r="L1225" i="5" s="1"/>
  <c r="G1223" i="5"/>
  <c r="L1223" i="5" s="1"/>
  <c r="G1220" i="5"/>
  <c r="L1220" i="5" s="1"/>
  <c r="G1217" i="5"/>
  <c r="G1214" i="5"/>
  <c r="L1214" i="5" s="1"/>
  <c r="G1211" i="5"/>
  <c r="L1211" i="5" s="1"/>
  <c r="G1208" i="5"/>
  <c r="L1208" i="5" s="1"/>
  <c r="G1205" i="5"/>
  <c r="L1205" i="5" s="1"/>
  <c r="G1203" i="5"/>
  <c r="L1203" i="5" s="1"/>
  <c r="G1202" i="5"/>
  <c r="L1202" i="5" s="1"/>
  <c r="G1199" i="5"/>
  <c r="L1199" i="5" s="1"/>
  <c r="G1198" i="5"/>
  <c r="L1198" i="5" s="1"/>
  <c r="G1195" i="5"/>
  <c r="L1195" i="5" s="1"/>
  <c r="G1194" i="5"/>
  <c r="L1194" i="5" s="1"/>
  <c r="G1193" i="5"/>
  <c r="L1193" i="5" s="1"/>
  <c r="G1192" i="5"/>
  <c r="L1192" i="5" s="1"/>
  <c r="G1190" i="5"/>
  <c r="L1190" i="5" s="1"/>
  <c r="G1187" i="5"/>
  <c r="L1187" i="5" s="1"/>
  <c r="G1185" i="5"/>
  <c r="L1185" i="5" s="1"/>
  <c r="G1183" i="5"/>
  <c r="L1183" i="5" s="1"/>
  <c r="G1182" i="5"/>
  <c r="L1182" i="5" s="1"/>
  <c r="G1180" i="5"/>
  <c r="L1180" i="5" s="1"/>
  <c r="G1179" i="5"/>
  <c r="L1179" i="5" s="1"/>
  <c r="G1176" i="5"/>
  <c r="L1176" i="5" s="1"/>
  <c r="G1175" i="5"/>
  <c r="L1175" i="5" s="1"/>
  <c r="G1174" i="5"/>
  <c r="L1174" i="5" s="1"/>
  <c r="G1173" i="5"/>
  <c r="L1173" i="5" s="1"/>
  <c r="G1171" i="5"/>
  <c r="L1171" i="5" s="1"/>
  <c r="G1168" i="5"/>
  <c r="L1168" i="5" s="1"/>
  <c r="G1167" i="5"/>
  <c r="L1167" i="5" s="1"/>
  <c r="G1166" i="5"/>
  <c r="L1166" i="5" s="1"/>
  <c r="G1164" i="5"/>
  <c r="L1164" i="5" s="1"/>
  <c r="G1162" i="5"/>
  <c r="L1162" i="5" s="1"/>
  <c r="G1160" i="5"/>
  <c r="L1160" i="5" s="1"/>
  <c r="G1159" i="5"/>
  <c r="L1159" i="5" s="1"/>
  <c r="G1158" i="5"/>
  <c r="L1158" i="5" s="1"/>
  <c r="G1155" i="5"/>
  <c r="L1155" i="5" s="1"/>
  <c r="G1154" i="5"/>
  <c r="L1154" i="5" s="1"/>
  <c r="G1153" i="5"/>
  <c r="L1153" i="5" s="1"/>
  <c r="G1151" i="5"/>
  <c r="L1151" i="5" s="1"/>
  <c r="G1149" i="5"/>
  <c r="L1149" i="5" s="1"/>
  <c r="G1148" i="5"/>
  <c r="L1148" i="5" s="1"/>
  <c r="G1147" i="5"/>
  <c r="L1147" i="5" s="1"/>
  <c r="G1146" i="5"/>
  <c r="L1146" i="5" s="1"/>
  <c r="G1143" i="5"/>
  <c r="L1143" i="5" s="1"/>
  <c r="G1142" i="5"/>
  <c r="L1142" i="5" s="1"/>
  <c r="G1141" i="5"/>
  <c r="L1141" i="5" s="1"/>
  <c r="G1139" i="5"/>
  <c r="L1139" i="5" s="1"/>
  <c r="G1138" i="5"/>
  <c r="L1138" i="5" s="1"/>
  <c r="G1135" i="5"/>
  <c r="L1135" i="5" s="1"/>
  <c r="G1134" i="5"/>
  <c r="L1134" i="5" s="1"/>
  <c r="G1133" i="5"/>
  <c r="L1133" i="5" s="1"/>
  <c r="G1132" i="5"/>
  <c r="L1132" i="5" s="1"/>
  <c r="G1130" i="5"/>
  <c r="L1130" i="5" s="1"/>
  <c r="G1129" i="5"/>
  <c r="L1129" i="5" s="1"/>
  <c r="D1128" i="5"/>
  <c r="G1128" i="5" s="1"/>
  <c r="L1128" i="5" s="1"/>
  <c r="D1127" i="5"/>
  <c r="G1127" i="5" s="1"/>
  <c r="L1127" i="5" s="1"/>
  <c r="G1126" i="5"/>
  <c r="L1126" i="5" s="1"/>
  <c r="G1125" i="5"/>
  <c r="L1125" i="5" s="1"/>
  <c r="D1122" i="5"/>
  <c r="D1120" i="5"/>
  <c r="G1120" i="5" s="1"/>
  <c r="L1120" i="5" s="1"/>
  <c r="D1119" i="5"/>
  <c r="G1119" i="5" s="1"/>
  <c r="L1119" i="5" s="1"/>
  <c r="D1118" i="5"/>
  <c r="G1118" i="5" s="1"/>
  <c r="L1118" i="5" s="1"/>
  <c r="D1117" i="5"/>
  <c r="G1117" i="5" s="1"/>
  <c r="L1117" i="5" s="1"/>
  <c r="G1116" i="5"/>
  <c r="L1116" i="5" s="1"/>
  <c r="G1114" i="5"/>
  <c r="L1114" i="5" s="1"/>
  <c r="G1113" i="5"/>
  <c r="L1113" i="5" s="1"/>
  <c r="G1112" i="5"/>
  <c r="L1112" i="5" s="1"/>
  <c r="D1109" i="5"/>
  <c r="G1109" i="5" s="1"/>
  <c r="L1109" i="5" s="1"/>
  <c r="D1108" i="5"/>
  <c r="G1108" i="5" s="1"/>
  <c r="L1108" i="5" s="1"/>
  <c r="D1107" i="5"/>
  <c r="G1107" i="5" s="1"/>
  <c r="L1107" i="5" s="1"/>
  <c r="D1106" i="5"/>
  <c r="G1106" i="5" s="1"/>
  <c r="L1106" i="5" s="1"/>
  <c r="G1105" i="5"/>
  <c r="L1105" i="5" s="1"/>
  <c r="G1103" i="5"/>
  <c r="L1103" i="5" s="1"/>
  <c r="G1102" i="5"/>
  <c r="L1102" i="5" s="1"/>
  <c r="G1101" i="5"/>
  <c r="L1101" i="5" s="1"/>
  <c r="D1097" i="5"/>
  <c r="D1096" i="5"/>
  <c r="G1096" i="5" s="1"/>
  <c r="L1096" i="5" s="1"/>
  <c r="G1093" i="5"/>
  <c r="L1093" i="5" s="1"/>
  <c r="D1092" i="5"/>
  <c r="G1092" i="5" s="1"/>
  <c r="L1092" i="5" s="1"/>
  <c r="D1091" i="5"/>
  <c r="G1091" i="5" s="1"/>
  <c r="L1091" i="5" s="1"/>
  <c r="G1088" i="5"/>
  <c r="L1088" i="5" s="1"/>
  <c r="D1087" i="5"/>
  <c r="G1087" i="5" s="1"/>
  <c r="L1087" i="5" s="1"/>
  <c r="D1086" i="5"/>
  <c r="G1086" i="5" s="1"/>
  <c r="L1086" i="5" s="1"/>
  <c r="G1083" i="5"/>
  <c r="L1083" i="5" s="1"/>
  <c r="D1082" i="5"/>
  <c r="G1082" i="5" s="1"/>
  <c r="L1082" i="5" s="1"/>
  <c r="D1081" i="5"/>
  <c r="G1081" i="5" s="1"/>
  <c r="L1081" i="5" s="1"/>
  <c r="D1077" i="5"/>
  <c r="D1076" i="5"/>
  <c r="G1076" i="5" s="1"/>
  <c r="L1076" i="5" s="1"/>
  <c r="G1073" i="5"/>
  <c r="L1073" i="5" s="1"/>
  <c r="D1072" i="5"/>
  <c r="G1072" i="5" s="1"/>
  <c r="L1072" i="5" s="1"/>
  <c r="D1071" i="5"/>
  <c r="G1071" i="5" s="1"/>
  <c r="L1071" i="5" s="1"/>
  <c r="G1068" i="5"/>
  <c r="L1068" i="5" s="1"/>
  <c r="D1067" i="5"/>
  <c r="G1067" i="5" s="1"/>
  <c r="L1067" i="5" s="1"/>
  <c r="D1066" i="5"/>
  <c r="G1066" i="5" s="1"/>
  <c r="L1066" i="5" s="1"/>
  <c r="G1063" i="5"/>
  <c r="L1063" i="5" s="1"/>
  <c r="D1062" i="5"/>
  <c r="G1062" i="5" s="1"/>
  <c r="L1062" i="5" s="1"/>
  <c r="D1061" i="5"/>
  <c r="G1061" i="5" s="1"/>
  <c r="L1061" i="5" s="1"/>
  <c r="D1057" i="5"/>
  <c r="G1057" i="5" s="1"/>
  <c r="D1056" i="5"/>
  <c r="G1056" i="5" s="1"/>
  <c r="L1056" i="5" s="1"/>
  <c r="G1053" i="5"/>
  <c r="L1053" i="5" s="1"/>
  <c r="D1052" i="5"/>
  <c r="G1052" i="5" s="1"/>
  <c r="L1052" i="5" s="1"/>
  <c r="D1051" i="5"/>
  <c r="G1051" i="5" s="1"/>
  <c r="L1051" i="5" s="1"/>
  <c r="G1048" i="5"/>
  <c r="L1048" i="5" s="1"/>
  <c r="D1047" i="5"/>
  <c r="G1047" i="5" s="1"/>
  <c r="L1047" i="5" s="1"/>
  <c r="D1046" i="5"/>
  <c r="G1046" i="5" s="1"/>
  <c r="L1046" i="5" s="1"/>
  <c r="G1043" i="5"/>
  <c r="L1043" i="5" s="1"/>
  <c r="D1042" i="5"/>
  <c r="G1042" i="5" s="1"/>
  <c r="L1042" i="5" s="1"/>
  <c r="D1041" i="5"/>
  <c r="G1041" i="5" s="1"/>
  <c r="L1041" i="5" s="1"/>
  <c r="D1038" i="5"/>
  <c r="G1038" i="5" s="1"/>
  <c r="L1038" i="5" s="1"/>
  <c r="D1037" i="5"/>
  <c r="G1037" i="5" s="1"/>
  <c r="L1037" i="5" s="1"/>
  <c r="D1036" i="5"/>
  <c r="G1036" i="5" s="1"/>
  <c r="L1036" i="5" s="1"/>
  <c r="G1033" i="5"/>
  <c r="L1033" i="5" s="1"/>
  <c r="D1032" i="5"/>
  <c r="G1032" i="5" s="1"/>
  <c r="L1032" i="5" s="1"/>
  <c r="D1031" i="5"/>
  <c r="G1031" i="5" s="1"/>
  <c r="L1031" i="5" s="1"/>
  <c r="G1028" i="5"/>
  <c r="L1028" i="5" s="1"/>
  <c r="D1027" i="5"/>
  <c r="G1027" i="5" s="1"/>
  <c r="L1027" i="5" s="1"/>
  <c r="D1026" i="5"/>
  <c r="G1026" i="5" s="1"/>
  <c r="L1026" i="5" s="1"/>
  <c r="G1023" i="5"/>
  <c r="L1023" i="5" s="1"/>
  <c r="D1022" i="5"/>
  <c r="G1022" i="5" s="1"/>
  <c r="L1022" i="5" s="1"/>
  <c r="D1021" i="5"/>
  <c r="G1021" i="5" s="1"/>
  <c r="L1021" i="5" s="1"/>
  <c r="G1018" i="5"/>
  <c r="L1018" i="5" s="1"/>
  <c r="D1017" i="5"/>
  <c r="G1017" i="5" s="1"/>
  <c r="L1017" i="5" s="1"/>
  <c r="D1016" i="5"/>
  <c r="G1016" i="5" s="1"/>
  <c r="L1016" i="5" s="1"/>
  <c r="G1013" i="5"/>
  <c r="L1013" i="5" s="1"/>
  <c r="D1012" i="5"/>
  <c r="G1012" i="5" s="1"/>
  <c r="L1012" i="5" s="1"/>
  <c r="D1011" i="5"/>
  <c r="G1011" i="5" s="1"/>
  <c r="L1011" i="5" s="1"/>
  <c r="G1008" i="5"/>
  <c r="L1008" i="5" s="1"/>
  <c r="D1007" i="5"/>
  <c r="G1007" i="5" s="1"/>
  <c r="L1007" i="5" s="1"/>
  <c r="D1006" i="5"/>
  <c r="G1006" i="5" s="1"/>
  <c r="L1006" i="5" s="1"/>
  <c r="G1003" i="5"/>
  <c r="L1003" i="5" s="1"/>
  <c r="D1002" i="5"/>
  <c r="G1002" i="5" s="1"/>
  <c r="L1002" i="5" s="1"/>
  <c r="D1001" i="5"/>
  <c r="G1001" i="5" s="1"/>
  <c r="L1001" i="5" s="1"/>
  <c r="D998" i="5"/>
  <c r="G998" i="5" s="1"/>
  <c r="L998" i="5" s="1"/>
  <c r="D997" i="5"/>
  <c r="G997" i="5" s="1"/>
  <c r="L997" i="5" s="1"/>
  <c r="G996" i="5"/>
  <c r="L996" i="5" s="1"/>
  <c r="G995" i="5"/>
  <c r="L995" i="5" s="1"/>
  <c r="D994" i="5"/>
  <c r="G994" i="5" s="1"/>
  <c r="L994" i="5" s="1"/>
  <c r="D993" i="5"/>
  <c r="G993" i="5" s="1"/>
  <c r="L993" i="5" s="1"/>
  <c r="D992" i="5"/>
  <c r="G992" i="5" s="1"/>
  <c r="L992" i="5" s="1"/>
  <c r="G991" i="5"/>
  <c r="L991" i="5" s="1"/>
  <c r="G989" i="5"/>
  <c r="L989" i="5" s="1"/>
  <c r="G988" i="5"/>
  <c r="L988" i="5" s="1"/>
  <c r="G987" i="5"/>
  <c r="L987" i="5" s="1"/>
  <c r="D984" i="5"/>
  <c r="G984" i="5" s="1"/>
  <c r="L984" i="5" s="1"/>
  <c r="D983" i="5"/>
  <c r="G983" i="5" s="1"/>
  <c r="L983" i="5" s="1"/>
  <c r="G982" i="5"/>
  <c r="L982" i="5" s="1"/>
  <c r="G981" i="5"/>
  <c r="L981" i="5" s="1"/>
  <c r="D980" i="5"/>
  <c r="G980" i="5" s="1"/>
  <c r="L980" i="5" s="1"/>
  <c r="D979" i="5"/>
  <c r="G979" i="5" s="1"/>
  <c r="L979" i="5" s="1"/>
  <c r="D978" i="5"/>
  <c r="G978" i="5" s="1"/>
  <c r="L978" i="5" s="1"/>
  <c r="G977" i="5"/>
  <c r="L977" i="5" s="1"/>
  <c r="G975" i="5"/>
  <c r="L975" i="5" s="1"/>
  <c r="G974" i="5"/>
  <c r="L974" i="5" s="1"/>
  <c r="G973" i="5"/>
  <c r="L973" i="5" s="1"/>
  <c r="D970" i="5"/>
  <c r="G970" i="5" s="1"/>
  <c r="L970" i="5" s="1"/>
  <c r="G969" i="5"/>
  <c r="L969" i="5" s="1"/>
  <c r="G968" i="5"/>
  <c r="L968" i="5" s="1"/>
  <c r="D967" i="5"/>
  <c r="G967" i="5" s="1"/>
  <c r="L967" i="5" s="1"/>
  <c r="D966" i="5"/>
  <c r="G966" i="5" s="1"/>
  <c r="L966" i="5" s="1"/>
  <c r="G965" i="5"/>
  <c r="L965" i="5" s="1"/>
  <c r="G963" i="5"/>
  <c r="L963" i="5" s="1"/>
  <c r="G962" i="5"/>
  <c r="L962" i="5" s="1"/>
  <c r="G961" i="5"/>
  <c r="L961" i="5" s="1"/>
  <c r="D958" i="5"/>
  <c r="G958" i="5" s="1"/>
  <c r="L958" i="5" s="1"/>
  <c r="G957" i="5"/>
  <c r="L957" i="5" s="1"/>
  <c r="G956" i="5"/>
  <c r="L956" i="5" s="1"/>
  <c r="G955" i="5"/>
  <c r="L955" i="5" s="1"/>
  <c r="D954" i="5"/>
  <c r="G954" i="5" s="1"/>
  <c r="L954" i="5" s="1"/>
  <c r="D953" i="5"/>
  <c r="G953" i="5" s="1"/>
  <c r="L953" i="5" s="1"/>
  <c r="G952" i="5"/>
  <c r="L952" i="5" s="1"/>
  <c r="G950" i="5"/>
  <c r="L950" i="5" s="1"/>
  <c r="G949" i="5"/>
  <c r="L949" i="5" s="1"/>
  <c r="G948" i="5"/>
  <c r="L948" i="5" s="1"/>
  <c r="F945" i="5"/>
  <c r="D945" i="5"/>
  <c r="D944" i="5"/>
  <c r="G944" i="5" s="1"/>
  <c r="L944" i="5" s="1"/>
  <c r="D943" i="5"/>
  <c r="G943" i="5" s="1"/>
  <c r="L943" i="5" s="1"/>
  <c r="D942" i="5"/>
  <c r="G942" i="5" s="1"/>
  <c r="L942" i="5" s="1"/>
  <c r="D941" i="5"/>
  <c r="G941" i="5" s="1"/>
  <c r="L941" i="5" s="1"/>
  <c r="G940" i="5"/>
  <c r="L940" i="5" s="1"/>
  <c r="G938" i="5"/>
  <c r="L938" i="5" s="1"/>
  <c r="G937" i="5"/>
  <c r="L937" i="5" s="1"/>
  <c r="D934" i="5"/>
  <c r="D933" i="5"/>
  <c r="G933" i="5" s="1"/>
  <c r="L933" i="5" s="1"/>
  <c r="D932" i="5"/>
  <c r="G932" i="5" s="1"/>
  <c r="L932" i="5" s="1"/>
  <c r="D931" i="5"/>
  <c r="G931" i="5" s="1"/>
  <c r="L931" i="5" s="1"/>
  <c r="D930" i="5"/>
  <c r="G930" i="5" s="1"/>
  <c r="L930" i="5" s="1"/>
  <c r="D929" i="5"/>
  <c r="G929" i="5" s="1"/>
  <c r="L929" i="5" s="1"/>
  <c r="G927" i="5"/>
  <c r="L927" i="5" s="1"/>
  <c r="G926" i="5"/>
  <c r="L926" i="5" s="1"/>
  <c r="G925" i="5"/>
  <c r="L925" i="5" s="1"/>
  <c r="D922" i="5"/>
  <c r="D921" i="5"/>
  <c r="G921" i="5" s="1"/>
  <c r="L921" i="5" s="1"/>
  <c r="D920" i="5"/>
  <c r="G920" i="5" s="1"/>
  <c r="L920" i="5" s="1"/>
  <c r="D919" i="5"/>
  <c r="G919" i="5" s="1"/>
  <c r="L919" i="5" s="1"/>
  <c r="D918" i="5"/>
  <c r="G918" i="5" s="1"/>
  <c r="L918" i="5" s="1"/>
  <c r="D917" i="5"/>
  <c r="G917" i="5" s="1"/>
  <c r="L917" i="5" s="1"/>
  <c r="G915" i="5"/>
  <c r="L915" i="5" s="1"/>
  <c r="G914" i="5"/>
  <c r="L914" i="5" s="1"/>
  <c r="D911" i="5"/>
  <c r="D910" i="5"/>
  <c r="G910" i="5" s="1"/>
  <c r="L910" i="5" s="1"/>
  <c r="D909" i="5"/>
  <c r="G909" i="5" s="1"/>
  <c r="L909" i="5" s="1"/>
  <c r="D908" i="5"/>
  <c r="G908" i="5" s="1"/>
  <c r="L908" i="5" s="1"/>
  <c r="D907" i="5"/>
  <c r="G907" i="5" s="1"/>
  <c r="L907" i="5" s="1"/>
  <c r="D906" i="5"/>
  <c r="G906" i="5" s="1"/>
  <c r="L906" i="5" s="1"/>
  <c r="G904" i="5"/>
  <c r="L904" i="5" s="1"/>
  <c r="G903" i="5"/>
  <c r="L903" i="5" s="1"/>
  <c r="G902" i="5"/>
  <c r="L902" i="5" s="1"/>
  <c r="D899" i="5"/>
  <c r="D898" i="5"/>
  <c r="G898" i="5" s="1"/>
  <c r="L898" i="5" s="1"/>
  <c r="D897" i="5"/>
  <c r="G897" i="5" s="1"/>
  <c r="L897" i="5" s="1"/>
  <c r="G896" i="5"/>
  <c r="L896" i="5" s="1"/>
  <c r="D895" i="5"/>
  <c r="G895" i="5" s="1"/>
  <c r="L895" i="5" s="1"/>
  <c r="D894" i="5"/>
  <c r="G894" i="5" s="1"/>
  <c r="L894" i="5" s="1"/>
  <c r="D893" i="5"/>
  <c r="G893" i="5" s="1"/>
  <c r="L893" i="5" s="1"/>
  <c r="D892" i="5"/>
  <c r="G892" i="5" s="1"/>
  <c r="L892" i="5" s="1"/>
  <c r="G890" i="5"/>
  <c r="L890" i="5" s="1"/>
  <c r="G889" i="5"/>
  <c r="L889" i="5" s="1"/>
  <c r="G888" i="5"/>
  <c r="L888" i="5" s="1"/>
  <c r="D885" i="5"/>
  <c r="G884" i="5"/>
  <c r="L884" i="5" s="1"/>
  <c r="G883" i="5"/>
  <c r="L883" i="5" s="1"/>
  <c r="G882" i="5"/>
  <c r="L882" i="5" s="1"/>
  <c r="G881" i="5"/>
  <c r="L881" i="5" s="1"/>
  <c r="G880" i="5"/>
  <c r="L880" i="5" s="1"/>
  <c r="G879" i="5"/>
  <c r="L879" i="5" s="1"/>
  <c r="G878" i="5"/>
  <c r="L878" i="5" s="1"/>
  <c r="G876" i="5"/>
  <c r="L876" i="5" s="1"/>
  <c r="G875" i="5"/>
  <c r="L875" i="5" s="1"/>
  <c r="G874" i="5"/>
  <c r="L874" i="5" s="1"/>
  <c r="D871" i="5"/>
  <c r="D870" i="5"/>
  <c r="G870" i="5" s="1"/>
  <c r="L870" i="5" s="1"/>
  <c r="G869" i="5"/>
  <c r="L869" i="5" s="1"/>
  <c r="G868" i="5"/>
  <c r="L868" i="5" s="1"/>
  <c r="D867" i="5"/>
  <c r="G867" i="5" s="1"/>
  <c r="L867" i="5" s="1"/>
  <c r="D866" i="5"/>
  <c r="G866" i="5" s="1"/>
  <c r="L866" i="5" s="1"/>
  <c r="D865" i="5"/>
  <c r="G865" i="5" s="1"/>
  <c r="L865" i="5" s="1"/>
  <c r="G864" i="5"/>
  <c r="L864" i="5" s="1"/>
  <c r="G862" i="5"/>
  <c r="L862" i="5" s="1"/>
  <c r="G861" i="5"/>
  <c r="L861" i="5" s="1"/>
  <c r="G860" i="5"/>
  <c r="L860" i="5" s="1"/>
  <c r="D857" i="5"/>
  <c r="D855" i="5"/>
  <c r="G855" i="5" s="1"/>
  <c r="L855" i="5" s="1"/>
  <c r="D854" i="5"/>
  <c r="G854" i="5" s="1"/>
  <c r="L854" i="5" s="1"/>
  <c r="G853" i="5"/>
  <c r="L853" i="5" s="1"/>
  <c r="G852" i="5"/>
  <c r="L852" i="5" s="1"/>
  <c r="D851" i="5"/>
  <c r="G851" i="5" s="1"/>
  <c r="L851" i="5" s="1"/>
  <c r="D850" i="5"/>
  <c r="G850" i="5" s="1"/>
  <c r="L850" i="5" s="1"/>
  <c r="D849" i="5"/>
  <c r="G849" i="5" s="1"/>
  <c r="L849" i="5" s="1"/>
  <c r="G848" i="5"/>
  <c r="L848" i="5" s="1"/>
  <c r="G846" i="5"/>
  <c r="L846" i="5" s="1"/>
  <c r="G845" i="5"/>
  <c r="L845" i="5" s="1"/>
  <c r="G844" i="5"/>
  <c r="L844" i="5" s="1"/>
  <c r="D841" i="5"/>
  <c r="D840" i="5"/>
  <c r="G840" i="5" s="1"/>
  <c r="L840" i="5" s="1"/>
  <c r="G839" i="5"/>
  <c r="L839" i="5" s="1"/>
  <c r="G838" i="5"/>
  <c r="L838" i="5" s="1"/>
  <c r="D836" i="5"/>
  <c r="D837" i="5" s="1"/>
  <c r="G837" i="5" s="1"/>
  <c r="L837" i="5" s="1"/>
  <c r="D835" i="5"/>
  <c r="G835" i="5" s="1"/>
  <c r="L835" i="5" s="1"/>
  <c r="D834" i="5"/>
  <c r="G834" i="5" s="1"/>
  <c r="L834" i="5" s="1"/>
  <c r="G833" i="5"/>
  <c r="L833" i="5" s="1"/>
  <c r="G831" i="5"/>
  <c r="L831" i="5" s="1"/>
  <c r="G830" i="5"/>
  <c r="L830" i="5" s="1"/>
  <c r="G829" i="5"/>
  <c r="L829" i="5" s="1"/>
  <c r="D826" i="5"/>
  <c r="D825" i="5"/>
  <c r="G825" i="5" s="1"/>
  <c r="L825" i="5" s="1"/>
  <c r="D824" i="5"/>
  <c r="G824" i="5" s="1"/>
  <c r="L824" i="5" s="1"/>
  <c r="D823" i="5"/>
  <c r="G823" i="5" s="1"/>
  <c r="L823" i="5" s="1"/>
  <c r="D822" i="5"/>
  <c r="G822" i="5" s="1"/>
  <c r="L822" i="5" s="1"/>
  <c r="G821" i="5"/>
  <c r="L821" i="5" s="1"/>
  <c r="G819" i="5"/>
  <c r="L819" i="5" s="1"/>
  <c r="G818" i="5"/>
  <c r="L818" i="5" s="1"/>
  <c r="G817" i="5"/>
  <c r="L817" i="5" s="1"/>
  <c r="D814" i="5"/>
  <c r="D813" i="5"/>
  <c r="G813" i="5" s="1"/>
  <c r="L813" i="5" s="1"/>
  <c r="D812" i="5"/>
  <c r="G812" i="5" s="1"/>
  <c r="L812" i="5" s="1"/>
  <c r="D811" i="5"/>
  <c r="G811" i="5" s="1"/>
  <c r="L811" i="5" s="1"/>
  <c r="D810" i="5"/>
  <c r="G810" i="5" s="1"/>
  <c r="L810" i="5" s="1"/>
  <c r="G809" i="5"/>
  <c r="L809" i="5" s="1"/>
  <c r="G807" i="5"/>
  <c r="L807" i="5" s="1"/>
  <c r="G806" i="5"/>
  <c r="L806" i="5" s="1"/>
  <c r="G805" i="5"/>
  <c r="L805" i="5" s="1"/>
  <c r="D802" i="5"/>
  <c r="D801" i="5"/>
  <c r="G801" i="5" s="1"/>
  <c r="L801" i="5" s="1"/>
  <c r="D800" i="5"/>
  <c r="G800" i="5" s="1"/>
  <c r="L800" i="5" s="1"/>
  <c r="D799" i="5"/>
  <c r="G799" i="5" s="1"/>
  <c r="L799" i="5" s="1"/>
  <c r="D798" i="5"/>
  <c r="G798" i="5" s="1"/>
  <c r="L798" i="5" s="1"/>
  <c r="G797" i="5"/>
  <c r="L797" i="5" s="1"/>
  <c r="G795" i="5"/>
  <c r="L795" i="5" s="1"/>
  <c r="G794" i="5"/>
  <c r="L794" i="5" s="1"/>
  <c r="G793" i="5"/>
  <c r="L793" i="5" s="1"/>
  <c r="D790" i="5"/>
  <c r="D789" i="5"/>
  <c r="G789" i="5" s="1"/>
  <c r="L789" i="5" s="1"/>
  <c r="D788" i="5"/>
  <c r="G788" i="5" s="1"/>
  <c r="L788" i="5" s="1"/>
  <c r="D787" i="5"/>
  <c r="G787" i="5" s="1"/>
  <c r="L787" i="5" s="1"/>
  <c r="D786" i="5"/>
  <c r="G786" i="5" s="1"/>
  <c r="L786" i="5" s="1"/>
  <c r="G785" i="5"/>
  <c r="L785" i="5" s="1"/>
  <c r="G783" i="5"/>
  <c r="L783" i="5" s="1"/>
  <c r="G782" i="5"/>
  <c r="L782" i="5" s="1"/>
  <c r="G781" i="5"/>
  <c r="L781" i="5" s="1"/>
  <c r="D778" i="5"/>
  <c r="G777" i="5"/>
  <c r="L777" i="5" s="1"/>
  <c r="D776" i="5"/>
  <c r="G776" i="5" s="1"/>
  <c r="L776" i="5" s="1"/>
  <c r="D775" i="5"/>
  <c r="G775" i="5" s="1"/>
  <c r="L775" i="5" s="1"/>
  <c r="D774" i="5"/>
  <c r="G774" i="5" s="1"/>
  <c r="L774" i="5" s="1"/>
  <c r="D773" i="5"/>
  <c r="G773" i="5" s="1"/>
  <c r="L773" i="5" s="1"/>
  <c r="G772" i="5"/>
  <c r="L772" i="5" s="1"/>
  <c r="G770" i="5"/>
  <c r="L770" i="5" s="1"/>
  <c r="G769" i="5"/>
  <c r="L769" i="5" s="1"/>
  <c r="D766" i="5"/>
  <c r="D764" i="5"/>
  <c r="G764" i="5" s="1"/>
  <c r="L764" i="5" s="1"/>
  <c r="D763" i="5"/>
  <c r="G763" i="5" s="1"/>
  <c r="L763" i="5" s="1"/>
  <c r="D762" i="5"/>
  <c r="G762" i="5" s="1"/>
  <c r="L762" i="5" s="1"/>
  <c r="D761" i="5"/>
  <c r="G761" i="5" s="1"/>
  <c r="L761" i="5" s="1"/>
  <c r="G760" i="5"/>
  <c r="L760" i="5" s="1"/>
  <c r="G758" i="5"/>
  <c r="L758" i="5" s="1"/>
  <c r="G757" i="5"/>
  <c r="L757" i="5" s="1"/>
  <c r="G756" i="5"/>
  <c r="L756" i="5" s="1"/>
  <c r="D753" i="5"/>
  <c r="D751" i="5"/>
  <c r="G751" i="5" s="1"/>
  <c r="L751" i="5" s="1"/>
  <c r="D750" i="5"/>
  <c r="G750" i="5" s="1"/>
  <c r="L750" i="5" s="1"/>
  <c r="D749" i="5"/>
  <c r="G749" i="5" s="1"/>
  <c r="L749" i="5" s="1"/>
  <c r="D748" i="5"/>
  <c r="G748" i="5" s="1"/>
  <c r="L748" i="5" s="1"/>
  <c r="G747" i="5"/>
  <c r="L747" i="5" s="1"/>
  <c r="G745" i="5"/>
  <c r="L745" i="5" s="1"/>
  <c r="G744" i="5"/>
  <c r="L744" i="5" s="1"/>
  <c r="G743" i="5"/>
  <c r="L743" i="5" s="1"/>
  <c r="D740" i="5"/>
  <c r="D739" i="5"/>
  <c r="G739" i="5" s="1"/>
  <c r="L739" i="5" s="1"/>
  <c r="D738" i="5"/>
  <c r="G738" i="5" s="1"/>
  <c r="L738" i="5" s="1"/>
  <c r="D737" i="5"/>
  <c r="G737" i="5" s="1"/>
  <c r="L737" i="5" s="1"/>
  <c r="D736" i="5"/>
  <c r="G736" i="5" s="1"/>
  <c r="L736" i="5" s="1"/>
  <c r="G735" i="5"/>
  <c r="L735" i="5" s="1"/>
  <c r="G733" i="5"/>
  <c r="L733" i="5" s="1"/>
  <c r="G732" i="5"/>
  <c r="L732" i="5" s="1"/>
  <c r="G731" i="5"/>
  <c r="L731" i="5" s="1"/>
  <c r="D728" i="5"/>
  <c r="D727" i="5"/>
  <c r="G727" i="5" s="1"/>
  <c r="L727" i="5" s="1"/>
  <c r="D726" i="5"/>
  <c r="G726" i="5" s="1"/>
  <c r="L726" i="5" s="1"/>
  <c r="D725" i="5"/>
  <c r="G725" i="5" s="1"/>
  <c r="L725" i="5" s="1"/>
  <c r="D724" i="5"/>
  <c r="G724" i="5" s="1"/>
  <c r="L724" i="5" s="1"/>
  <c r="G723" i="5"/>
  <c r="L723" i="5" s="1"/>
  <c r="G721" i="5"/>
  <c r="L721" i="5" s="1"/>
  <c r="G720" i="5"/>
  <c r="L720" i="5" s="1"/>
  <c r="G719" i="5"/>
  <c r="L719" i="5" s="1"/>
  <c r="D716" i="5"/>
  <c r="D715" i="5"/>
  <c r="G715" i="5" s="1"/>
  <c r="L715" i="5" s="1"/>
  <c r="D714" i="5"/>
  <c r="G714" i="5" s="1"/>
  <c r="L714" i="5" s="1"/>
  <c r="D713" i="5"/>
  <c r="G713" i="5" s="1"/>
  <c r="L713" i="5" s="1"/>
  <c r="D712" i="5"/>
  <c r="G712" i="5" s="1"/>
  <c r="L712" i="5" s="1"/>
  <c r="G711" i="5"/>
  <c r="L711" i="5" s="1"/>
  <c r="G709" i="5"/>
  <c r="L709" i="5" s="1"/>
  <c r="G708" i="5"/>
  <c r="L708" i="5" s="1"/>
  <c r="G707" i="5"/>
  <c r="L707" i="5" s="1"/>
  <c r="D704" i="5"/>
  <c r="D703" i="5"/>
  <c r="G703" i="5" s="1"/>
  <c r="L703" i="5" s="1"/>
  <c r="D702" i="5"/>
  <c r="G702" i="5" s="1"/>
  <c r="L702" i="5" s="1"/>
  <c r="D701" i="5"/>
  <c r="G701" i="5" s="1"/>
  <c r="L701" i="5" s="1"/>
  <c r="D700" i="5"/>
  <c r="G700" i="5" s="1"/>
  <c r="L700" i="5" s="1"/>
  <c r="G699" i="5"/>
  <c r="L699" i="5" s="1"/>
  <c r="G697" i="5"/>
  <c r="L697" i="5" s="1"/>
  <c r="G696" i="5"/>
  <c r="L696" i="5" s="1"/>
  <c r="G695" i="5"/>
  <c r="L695" i="5" s="1"/>
  <c r="D692" i="5"/>
  <c r="D691" i="5"/>
  <c r="G691" i="5" s="1"/>
  <c r="L691" i="5" s="1"/>
  <c r="D690" i="5"/>
  <c r="G690" i="5" s="1"/>
  <c r="L690" i="5" s="1"/>
  <c r="D689" i="5"/>
  <c r="G689" i="5" s="1"/>
  <c r="L689" i="5" s="1"/>
  <c r="D688" i="5"/>
  <c r="G688" i="5" s="1"/>
  <c r="L688" i="5" s="1"/>
  <c r="G687" i="5"/>
  <c r="L687" i="5" s="1"/>
  <c r="G685" i="5"/>
  <c r="L685" i="5" s="1"/>
  <c r="G684" i="5"/>
  <c r="L684" i="5" s="1"/>
  <c r="G683" i="5"/>
  <c r="L683" i="5" s="1"/>
  <c r="D680" i="5"/>
  <c r="D679" i="5"/>
  <c r="G679" i="5" s="1"/>
  <c r="L679" i="5" s="1"/>
  <c r="D678" i="5"/>
  <c r="G678" i="5" s="1"/>
  <c r="L678" i="5" s="1"/>
  <c r="D677" i="5"/>
  <c r="G677" i="5" s="1"/>
  <c r="L677" i="5" s="1"/>
  <c r="D676" i="5"/>
  <c r="G676" i="5" s="1"/>
  <c r="L676" i="5" s="1"/>
  <c r="D675" i="5"/>
  <c r="G675" i="5" s="1"/>
  <c r="L675" i="5" s="1"/>
  <c r="G674" i="5"/>
  <c r="L674" i="5" s="1"/>
  <c r="G672" i="5"/>
  <c r="L672" i="5" s="1"/>
  <c r="G671" i="5"/>
  <c r="L671" i="5" s="1"/>
  <c r="G670" i="5"/>
  <c r="L670" i="5" s="1"/>
  <c r="D667" i="5"/>
  <c r="D666" i="5"/>
  <c r="G666" i="5" s="1"/>
  <c r="L666" i="5" s="1"/>
  <c r="D665" i="5"/>
  <c r="G665" i="5" s="1"/>
  <c r="L665" i="5" s="1"/>
  <c r="D664" i="5"/>
  <c r="G664" i="5" s="1"/>
  <c r="L664" i="5" s="1"/>
  <c r="D663" i="5"/>
  <c r="G663" i="5" s="1"/>
  <c r="L663" i="5" s="1"/>
  <c r="G662" i="5"/>
  <c r="L662" i="5" s="1"/>
  <c r="G660" i="5"/>
  <c r="L660" i="5" s="1"/>
  <c r="G659" i="5"/>
  <c r="L659" i="5" s="1"/>
  <c r="G658" i="5"/>
  <c r="L658" i="5" s="1"/>
  <c r="D655" i="5"/>
  <c r="D654" i="5"/>
  <c r="G654" i="5" s="1"/>
  <c r="L654" i="5" s="1"/>
  <c r="D653" i="5"/>
  <c r="G653" i="5" s="1"/>
  <c r="L653" i="5" s="1"/>
  <c r="D652" i="5"/>
  <c r="G652" i="5" s="1"/>
  <c r="L652" i="5" s="1"/>
  <c r="D651" i="5"/>
  <c r="G651" i="5" s="1"/>
  <c r="L651" i="5" s="1"/>
  <c r="G650" i="5"/>
  <c r="L650" i="5" s="1"/>
  <c r="G648" i="5"/>
  <c r="L648" i="5" s="1"/>
  <c r="G647" i="5"/>
  <c r="L647" i="5" s="1"/>
  <c r="G646" i="5"/>
  <c r="L646" i="5" s="1"/>
  <c r="D643" i="5"/>
  <c r="D641" i="5"/>
  <c r="D642" i="5" s="1"/>
  <c r="G642" i="5" s="1"/>
  <c r="D640" i="5"/>
  <c r="G640" i="5" s="1"/>
  <c r="L640" i="5" s="1"/>
  <c r="D639" i="5"/>
  <c r="G639" i="5" s="1"/>
  <c r="L639" i="5" s="1"/>
  <c r="D638" i="5"/>
  <c r="G638" i="5" s="1"/>
  <c r="L638" i="5" s="1"/>
  <c r="G637" i="5"/>
  <c r="L637" i="5" s="1"/>
  <c r="G635" i="5"/>
  <c r="L635" i="5" s="1"/>
  <c r="G634" i="5"/>
  <c r="L634" i="5" s="1"/>
  <c r="G633" i="5"/>
  <c r="L633" i="5" s="1"/>
  <c r="D630" i="5"/>
  <c r="D628" i="5"/>
  <c r="G628" i="5" s="1"/>
  <c r="L628" i="5" s="1"/>
  <c r="D627" i="5"/>
  <c r="G627" i="5" s="1"/>
  <c r="L627" i="5" s="1"/>
  <c r="D625" i="5"/>
  <c r="D626" i="5" s="1"/>
  <c r="G626" i="5" s="1"/>
  <c r="L626" i="5" s="1"/>
  <c r="D624" i="5"/>
  <c r="D629" i="5" s="1"/>
  <c r="G629" i="5" s="1"/>
  <c r="L629" i="5" s="1"/>
  <c r="G622" i="5"/>
  <c r="L622" i="5" s="1"/>
  <c r="G621" i="5"/>
  <c r="L621" i="5" s="1"/>
  <c r="G620" i="5"/>
  <c r="L620" i="5" s="1"/>
  <c r="D617" i="5"/>
  <c r="D615" i="5"/>
  <c r="G615" i="5" s="1"/>
  <c r="L615" i="5" s="1"/>
  <c r="D614" i="5"/>
  <c r="G614" i="5" s="1"/>
  <c r="L614" i="5" s="1"/>
  <c r="D613" i="5"/>
  <c r="G613" i="5" s="1"/>
  <c r="L613" i="5" s="1"/>
  <c r="D612" i="5"/>
  <c r="G612" i="5" s="1"/>
  <c r="L612" i="5" s="1"/>
  <c r="G611" i="5"/>
  <c r="L611" i="5" s="1"/>
  <c r="D610" i="5"/>
  <c r="G608" i="5"/>
  <c r="L608" i="5" s="1"/>
  <c r="G607" i="5"/>
  <c r="L607" i="5" s="1"/>
  <c r="G606" i="5"/>
  <c r="L606" i="5" s="1"/>
  <c r="D603" i="5"/>
  <c r="G600" i="5"/>
  <c r="L600" i="5" s="1"/>
  <c r="D599" i="5"/>
  <c r="D601" i="5" s="1"/>
  <c r="G601" i="5" s="1"/>
  <c r="L601" i="5" s="1"/>
  <c r="D596" i="5"/>
  <c r="G594" i="5"/>
  <c r="L594" i="5" s="1"/>
  <c r="D593" i="5"/>
  <c r="D595" i="5" s="1"/>
  <c r="G595" i="5" s="1"/>
  <c r="L595" i="5" s="1"/>
  <c r="D590" i="5"/>
  <c r="G588" i="5"/>
  <c r="L588" i="5" s="1"/>
  <c r="D587" i="5"/>
  <c r="G587" i="5" s="1"/>
  <c r="D584" i="5"/>
  <c r="G582" i="5"/>
  <c r="L582" i="5" s="1"/>
  <c r="D581" i="5"/>
  <c r="D578" i="5"/>
  <c r="G576" i="5"/>
  <c r="L576" i="5" s="1"/>
  <c r="D575" i="5"/>
  <c r="D577" i="5" s="1"/>
  <c r="G577" i="5" s="1"/>
  <c r="L577" i="5" s="1"/>
  <c r="D572" i="5"/>
  <c r="G570" i="5"/>
  <c r="L570" i="5" s="1"/>
  <c r="D569" i="5"/>
  <c r="D566" i="5"/>
  <c r="D563" i="5"/>
  <c r="D564" i="5" s="1"/>
  <c r="G564" i="5" s="1"/>
  <c r="D560" i="5"/>
  <c r="D557" i="5"/>
  <c r="D558" i="5" s="1"/>
  <c r="G558" i="5" s="1"/>
  <c r="L558" i="5" s="1"/>
  <c r="D554" i="5"/>
  <c r="G552" i="5"/>
  <c r="L552" i="5" s="1"/>
  <c r="D551" i="5"/>
  <c r="G551" i="5" s="1"/>
  <c r="L551" i="5" s="1"/>
  <c r="D550" i="5"/>
  <c r="G550" i="5" s="1"/>
  <c r="L550" i="5" s="1"/>
  <c r="D549" i="5"/>
  <c r="G549" i="5" s="1"/>
  <c r="L549" i="5" s="1"/>
  <c r="D548" i="5"/>
  <c r="G548" i="5" s="1"/>
  <c r="L548" i="5" s="1"/>
  <c r="G546" i="5"/>
  <c r="L546" i="5" s="1"/>
  <c r="G545" i="5"/>
  <c r="L545" i="5" s="1"/>
  <c r="G544" i="5"/>
  <c r="L544" i="5" s="1"/>
  <c r="G543" i="5"/>
  <c r="L543" i="5" s="1"/>
  <c r="D540" i="5"/>
  <c r="G539" i="5"/>
  <c r="L539" i="5" s="1"/>
  <c r="D538" i="5"/>
  <c r="G538" i="5" s="1"/>
  <c r="L538" i="5" s="1"/>
  <c r="D537" i="5"/>
  <c r="G537" i="5" s="1"/>
  <c r="L537" i="5" s="1"/>
  <c r="D536" i="5"/>
  <c r="G536" i="5" s="1"/>
  <c r="L536" i="5" s="1"/>
  <c r="D535" i="5"/>
  <c r="G535" i="5" s="1"/>
  <c r="L535" i="5" s="1"/>
  <c r="G533" i="5"/>
  <c r="L533" i="5" s="1"/>
  <c r="G532" i="5"/>
  <c r="L532" i="5" s="1"/>
  <c r="G531" i="5"/>
  <c r="L531" i="5" s="1"/>
  <c r="G530" i="5"/>
  <c r="L530" i="5" s="1"/>
  <c r="D527" i="5"/>
  <c r="G526" i="5"/>
  <c r="L526" i="5" s="1"/>
  <c r="D525" i="5"/>
  <c r="G525" i="5" s="1"/>
  <c r="L525" i="5" s="1"/>
  <c r="D524" i="5"/>
  <c r="G524" i="5" s="1"/>
  <c r="L524" i="5" s="1"/>
  <c r="D523" i="5"/>
  <c r="G523" i="5" s="1"/>
  <c r="L523" i="5" s="1"/>
  <c r="D522" i="5"/>
  <c r="G522" i="5" s="1"/>
  <c r="L522" i="5" s="1"/>
  <c r="G520" i="5"/>
  <c r="L520" i="5" s="1"/>
  <c r="G519" i="5"/>
  <c r="L519" i="5" s="1"/>
  <c r="G518" i="5"/>
  <c r="L518" i="5" s="1"/>
  <c r="G517" i="5"/>
  <c r="L517" i="5" s="1"/>
  <c r="D514" i="5"/>
  <c r="G513" i="5"/>
  <c r="L513" i="5" s="1"/>
  <c r="D512" i="5"/>
  <c r="G512" i="5" s="1"/>
  <c r="L512" i="5" s="1"/>
  <c r="D509" i="5"/>
  <c r="D510" i="5" s="1"/>
  <c r="G510" i="5" s="1"/>
  <c r="L510" i="5" s="1"/>
  <c r="G507" i="5"/>
  <c r="L507" i="5" s="1"/>
  <c r="G506" i="5"/>
  <c r="L506" i="5" s="1"/>
  <c r="G505" i="5"/>
  <c r="L505" i="5" s="1"/>
  <c r="G504" i="5"/>
  <c r="L504" i="5" s="1"/>
  <c r="D501" i="5"/>
  <c r="G500" i="5"/>
  <c r="L500" i="5" s="1"/>
  <c r="D499" i="5"/>
  <c r="G499" i="5" s="1"/>
  <c r="L499" i="5" s="1"/>
  <c r="D496" i="5"/>
  <c r="D497" i="5" s="1"/>
  <c r="G494" i="5"/>
  <c r="L494" i="5" s="1"/>
  <c r="G493" i="5"/>
  <c r="L493" i="5" s="1"/>
  <c r="G492" i="5"/>
  <c r="L492" i="5" s="1"/>
  <c r="G491" i="5"/>
  <c r="L491" i="5" s="1"/>
  <c r="D488" i="5"/>
  <c r="G487" i="5"/>
  <c r="L487" i="5" s="1"/>
  <c r="G486" i="5"/>
  <c r="L486" i="5" s="1"/>
  <c r="D485" i="5"/>
  <c r="G485" i="5" s="1"/>
  <c r="L485" i="5" s="1"/>
  <c r="D484" i="5"/>
  <c r="G484" i="5" s="1"/>
  <c r="L484" i="5" s="1"/>
  <c r="G483" i="5"/>
  <c r="L483" i="5" s="1"/>
  <c r="G481" i="5"/>
  <c r="L481" i="5" s="1"/>
  <c r="G480" i="5"/>
  <c r="L480" i="5" s="1"/>
  <c r="G479" i="5"/>
  <c r="L479" i="5" s="1"/>
  <c r="G478" i="5"/>
  <c r="L478" i="5" s="1"/>
  <c r="D475" i="5"/>
  <c r="G474" i="5"/>
  <c r="L474" i="5" s="1"/>
  <c r="G473" i="5"/>
  <c r="L473" i="5" s="1"/>
  <c r="G472" i="5"/>
  <c r="L472" i="5" s="1"/>
  <c r="G471" i="5"/>
  <c r="L471" i="5" s="1"/>
  <c r="G469" i="5"/>
  <c r="L469" i="5" s="1"/>
  <c r="G468" i="5"/>
  <c r="L468" i="5" s="1"/>
  <c r="D465" i="5"/>
  <c r="G464" i="5"/>
  <c r="L464" i="5" s="1"/>
  <c r="G463" i="5"/>
  <c r="L463" i="5" s="1"/>
  <c r="G462" i="5"/>
  <c r="L462" i="5" s="1"/>
  <c r="G461" i="5"/>
  <c r="L461" i="5" s="1"/>
  <c r="G459" i="5"/>
  <c r="L459" i="5" s="1"/>
  <c r="G458" i="5"/>
  <c r="L458" i="5" s="1"/>
  <c r="D455" i="5"/>
  <c r="D453" i="5"/>
  <c r="G453" i="5" s="1"/>
  <c r="L453" i="5" s="1"/>
  <c r="D451" i="5"/>
  <c r="D452" i="5" s="1"/>
  <c r="G452" i="5" s="1"/>
  <c r="L452" i="5" s="1"/>
  <c r="G450" i="5"/>
  <c r="L450" i="5" s="1"/>
  <c r="G448" i="5"/>
  <c r="L448" i="5" s="1"/>
  <c r="G447" i="5"/>
  <c r="L447" i="5" s="1"/>
  <c r="D444" i="5"/>
  <c r="D443" i="5"/>
  <c r="G443" i="5" s="1"/>
  <c r="L443" i="5" s="1"/>
  <c r="D441" i="5"/>
  <c r="D442" i="5" s="1"/>
  <c r="G442" i="5" s="1"/>
  <c r="L442" i="5" s="1"/>
  <c r="G440" i="5"/>
  <c r="L440" i="5" s="1"/>
  <c r="G438" i="5"/>
  <c r="L438" i="5" s="1"/>
  <c r="G437" i="5"/>
  <c r="L437" i="5" s="1"/>
  <c r="D434" i="5"/>
  <c r="D433" i="5"/>
  <c r="G433" i="5" s="1"/>
  <c r="L433" i="5" s="1"/>
  <c r="D431" i="5"/>
  <c r="D432" i="5" s="1"/>
  <c r="G432" i="5" s="1"/>
  <c r="L432" i="5" s="1"/>
  <c r="G430" i="5"/>
  <c r="L430" i="5" s="1"/>
  <c r="G428" i="5"/>
  <c r="L428" i="5" s="1"/>
  <c r="G427" i="5"/>
  <c r="L427" i="5" s="1"/>
  <c r="D424" i="5"/>
  <c r="D423" i="5"/>
  <c r="G423" i="5" s="1"/>
  <c r="L423" i="5" s="1"/>
  <c r="D421" i="5"/>
  <c r="G421" i="5" s="1"/>
  <c r="G420" i="5"/>
  <c r="L420" i="5" s="1"/>
  <c r="G418" i="5"/>
  <c r="L418" i="5" s="1"/>
  <c r="G417" i="5"/>
  <c r="L417" i="5" s="1"/>
  <c r="D414" i="5"/>
  <c r="D413" i="5"/>
  <c r="G413" i="5" s="1"/>
  <c r="L413" i="5" s="1"/>
  <c r="D411" i="5"/>
  <c r="D412" i="5" s="1"/>
  <c r="G412" i="5" s="1"/>
  <c r="G410" i="5"/>
  <c r="L410" i="5" s="1"/>
  <c r="G408" i="5"/>
  <c r="L408" i="5" s="1"/>
  <c r="G407" i="5"/>
  <c r="L407" i="5" s="1"/>
  <c r="D404" i="5"/>
  <c r="D402" i="5"/>
  <c r="G402" i="5" s="1"/>
  <c r="L402" i="5" s="1"/>
  <c r="D400" i="5"/>
  <c r="D401" i="5" s="1"/>
  <c r="G401" i="5" s="1"/>
  <c r="L401" i="5" s="1"/>
  <c r="G399" i="5"/>
  <c r="L399" i="5" s="1"/>
  <c r="G397" i="5"/>
  <c r="L397" i="5" s="1"/>
  <c r="G396" i="5"/>
  <c r="L396" i="5" s="1"/>
  <c r="D393" i="5"/>
  <c r="D392" i="5"/>
  <c r="G392" i="5" s="1"/>
  <c r="L392" i="5" s="1"/>
  <c r="D390" i="5"/>
  <c r="D391" i="5" s="1"/>
  <c r="G391" i="5" s="1"/>
  <c r="L391" i="5" s="1"/>
  <c r="G389" i="5"/>
  <c r="L389" i="5" s="1"/>
  <c r="G387" i="5"/>
  <c r="L387" i="5" s="1"/>
  <c r="G386" i="5"/>
  <c r="L386" i="5" s="1"/>
  <c r="D383" i="5"/>
  <c r="D382" i="5"/>
  <c r="G382" i="5" s="1"/>
  <c r="L382" i="5" s="1"/>
  <c r="D380" i="5"/>
  <c r="G379" i="5"/>
  <c r="L379" i="5" s="1"/>
  <c r="G377" i="5"/>
  <c r="L377" i="5" s="1"/>
  <c r="G376" i="5"/>
  <c r="L376" i="5" s="1"/>
  <c r="D373" i="5"/>
  <c r="G354" i="5"/>
  <c r="L354" i="5" s="1"/>
  <c r="G347" i="5"/>
  <c r="L347" i="5" s="1"/>
  <c r="G346" i="5"/>
  <c r="L346" i="5" s="1"/>
  <c r="G345" i="5"/>
  <c r="L345" i="5" s="1"/>
  <c r="G344" i="5"/>
  <c r="L344" i="5" s="1"/>
  <c r="G343" i="5"/>
  <c r="L343" i="5" s="1"/>
  <c r="G342" i="5"/>
  <c r="L342" i="5" s="1"/>
  <c r="G341" i="5"/>
  <c r="L341" i="5" s="1"/>
  <c r="G340" i="5"/>
  <c r="L340" i="5" s="1"/>
  <c r="G339" i="5"/>
  <c r="L339" i="5" s="1"/>
  <c r="G338" i="5"/>
  <c r="L338" i="5" s="1"/>
  <c r="G337" i="5"/>
  <c r="L337" i="5" s="1"/>
  <c r="G336" i="5"/>
  <c r="L336" i="5" s="1"/>
  <c r="G335" i="5"/>
  <c r="L335" i="5" s="1"/>
  <c r="G334" i="5"/>
  <c r="L334" i="5" s="1"/>
  <c r="G333" i="5"/>
  <c r="L333" i="5" s="1"/>
  <c r="D312" i="5"/>
  <c r="G311" i="5"/>
  <c r="L311" i="5" s="1"/>
  <c r="G310" i="5"/>
  <c r="L310" i="5" s="1"/>
  <c r="G309" i="5"/>
  <c r="L309" i="5" s="1"/>
  <c r="G308" i="5"/>
  <c r="L308" i="5" s="1"/>
  <c r="G306" i="5"/>
  <c r="L306" i="5" s="1"/>
  <c r="G305" i="5"/>
  <c r="L305" i="5" s="1"/>
  <c r="G304" i="5"/>
  <c r="L304" i="5" s="1"/>
  <c r="G303" i="5"/>
  <c r="L303" i="5" s="1"/>
  <c r="D300" i="5"/>
  <c r="G299" i="5"/>
  <c r="L299" i="5" s="1"/>
  <c r="G298" i="5"/>
  <c r="L298" i="5" s="1"/>
  <c r="G297" i="5"/>
  <c r="L297" i="5" s="1"/>
  <c r="G296" i="5"/>
  <c r="L296" i="5" s="1"/>
  <c r="G294" i="5"/>
  <c r="L294" i="5" s="1"/>
  <c r="G293" i="5"/>
  <c r="L293" i="5" s="1"/>
  <c r="G292" i="5"/>
  <c r="L292" i="5" s="1"/>
  <c r="G291" i="5"/>
  <c r="L291" i="5" s="1"/>
  <c r="D288" i="5"/>
  <c r="G287" i="5"/>
  <c r="L287" i="5" s="1"/>
  <c r="G286" i="5"/>
  <c r="L286" i="5" s="1"/>
  <c r="G285" i="5"/>
  <c r="L285" i="5" s="1"/>
  <c r="G284" i="5"/>
  <c r="L284" i="5" s="1"/>
  <c r="G282" i="5"/>
  <c r="L282" i="5" s="1"/>
  <c r="G281" i="5"/>
  <c r="L281" i="5" s="1"/>
  <c r="G280" i="5"/>
  <c r="L280" i="5" s="1"/>
  <c r="G279" i="5"/>
  <c r="L279" i="5" s="1"/>
  <c r="D276" i="5"/>
  <c r="G275" i="5"/>
  <c r="L275" i="5" s="1"/>
  <c r="G274" i="5"/>
  <c r="L274" i="5" s="1"/>
  <c r="G273" i="5"/>
  <c r="L273" i="5" s="1"/>
  <c r="G272" i="5"/>
  <c r="L272" i="5" s="1"/>
  <c r="G270" i="5"/>
  <c r="L270" i="5" s="1"/>
  <c r="G269" i="5"/>
  <c r="L269" i="5" s="1"/>
  <c r="G268" i="5"/>
  <c r="L268" i="5" s="1"/>
  <c r="G267" i="5"/>
  <c r="L267" i="5" s="1"/>
  <c r="D264" i="5"/>
  <c r="G262" i="5"/>
  <c r="L262" i="5" s="1"/>
  <c r="G261" i="5"/>
  <c r="L261" i="5" s="1"/>
  <c r="G260" i="5"/>
  <c r="L260" i="5" s="1"/>
  <c r="G259" i="5"/>
  <c r="L259" i="5" s="1"/>
  <c r="G257" i="5"/>
  <c r="L257" i="5" s="1"/>
  <c r="G256" i="5"/>
  <c r="L256" i="5" s="1"/>
  <c r="G255" i="5"/>
  <c r="L255" i="5" s="1"/>
  <c r="G254" i="5"/>
  <c r="L254" i="5" s="1"/>
  <c r="D251" i="5"/>
  <c r="G250" i="5"/>
  <c r="L250" i="5" s="1"/>
  <c r="G249" i="5"/>
  <c r="L249" i="5" s="1"/>
  <c r="G248" i="5"/>
  <c r="L248" i="5" s="1"/>
  <c r="G247" i="5"/>
  <c r="L247" i="5" s="1"/>
  <c r="G245" i="5"/>
  <c r="L245" i="5" s="1"/>
  <c r="G244" i="5"/>
  <c r="L244" i="5" s="1"/>
  <c r="G243" i="5"/>
  <c r="L243" i="5" s="1"/>
  <c r="G242" i="5"/>
  <c r="L242" i="5" s="1"/>
  <c r="D239" i="5"/>
  <c r="G238" i="5"/>
  <c r="L238" i="5" s="1"/>
  <c r="G237" i="5"/>
  <c r="L237" i="5" s="1"/>
  <c r="G236" i="5"/>
  <c r="L236" i="5" s="1"/>
  <c r="G235" i="5"/>
  <c r="L235" i="5" s="1"/>
  <c r="G233" i="5"/>
  <c r="L233" i="5" s="1"/>
  <c r="G232" i="5"/>
  <c r="L232" i="5" s="1"/>
  <c r="G231" i="5"/>
  <c r="L231" i="5" s="1"/>
  <c r="G230" i="5"/>
  <c r="L230" i="5" s="1"/>
  <c r="D227" i="5"/>
  <c r="G226" i="5"/>
  <c r="L226" i="5" s="1"/>
  <c r="G225" i="5"/>
  <c r="L225" i="5" s="1"/>
  <c r="G224" i="5"/>
  <c r="L224" i="5" s="1"/>
  <c r="G223" i="5"/>
  <c r="L223" i="5" s="1"/>
  <c r="G221" i="5"/>
  <c r="L221" i="5" s="1"/>
  <c r="G220" i="5"/>
  <c r="L220" i="5" s="1"/>
  <c r="G219" i="5"/>
  <c r="L219" i="5" s="1"/>
  <c r="G218" i="5"/>
  <c r="L218" i="5" s="1"/>
  <c r="D215" i="5"/>
  <c r="G202" i="5"/>
  <c r="L202" i="5" s="1"/>
  <c r="G201" i="5"/>
  <c r="L201" i="5" s="1"/>
  <c r="G197" i="5"/>
  <c r="G195" i="5"/>
  <c r="L195" i="5" s="1"/>
  <c r="G194" i="5"/>
  <c r="L194" i="5" s="1"/>
  <c r="D190" i="5"/>
  <c r="D171" i="5" s="1"/>
  <c r="G170" i="5"/>
  <c r="L170" i="5" s="1"/>
  <c r="G168" i="5"/>
  <c r="L168" i="5" s="1"/>
  <c r="G167" i="5"/>
  <c r="L167" i="5" s="1"/>
  <c r="G166" i="5"/>
  <c r="L166" i="5" s="1"/>
  <c r="G165" i="5"/>
  <c r="L165" i="5" s="1"/>
  <c r="G164" i="5"/>
  <c r="L164" i="5" s="1"/>
  <c r="G162" i="5"/>
  <c r="L162" i="5" s="1"/>
  <c r="G161" i="5"/>
  <c r="L161" i="5" s="1"/>
  <c r="G158" i="5"/>
  <c r="L158" i="5" s="1"/>
  <c r="G157" i="5"/>
  <c r="L157" i="5" s="1"/>
  <c r="G156" i="5"/>
  <c r="L156" i="5" s="1"/>
  <c r="G155" i="5"/>
  <c r="L155" i="5" s="1"/>
  <c r="G154" i="5"/>
  <c r="L154" i="5" s="1"/>
  <c r="G152" i="5"/>
  <c r="L152" i="5" s="1"/>
  <c r="G151" i="5"/>
  <c r="L151" i="5" s="1"/>
  <c r="D148" i="5"/>
  <c r="D147" i="5" s="1"/>
  <c r="D146" i="5" s="1"/>
  <c r="G145" i="5"/>
  <c r="L145" i="5" s="1"/>
  <c r="G144" i="5"/>
  <c r="L144" i="5" s="1"/>
  <c r="G143" i="5"/>
  <c r="L143" i="5" s="1"/>
  <c r="G141" i="5"/>
  <c r="L141" i="5" s="1"/>
  <c r="G138" i="5"/>
  <c r="L138" i="5" s="1"/>
  <c r="G137" i="5"/>
  <c r="L137" i="5" s="1"/>
  <c r="G136" i="5"/>
  <c r="L136" i="5" s="1"/>
  <c r="G135" i="5"/>
  <c r="L135" i="5" s="1"/>
  <c r="G134" i="5"/>
  <c r="L134" i="5" s="1"/>
  <c r="G133" i="5"/>
  <c r="L133" i="5" s="1"/>
  <c r="G131" i="5"/>
  <c r="L131" i="5" s="1"/>
  <c r="G128" i="5"/>
  <c r="L128" i="5" s="1"/>
  <c r="G127" i="5"/>
  <c r="L127" i="5" s="1"/>
  <c r="G126" i="5"/>
  <c r="L126" i="5" s="1"/>
  <c r="G125" i="5"/>
  <c r="L125" i="5" s="1"/>
  <c r="G123" i="5"/>
  <c r="L123" i="5" s="1"/>
  <c r="G121" i="5"/>
  <c r="L121" i="5" s="1"/>
  <c r="G118" i="5"/>
  <c r="L118" i="5" s="1"/>
  <c r="G117" i="5"/>
  <c r="L117" i="5" s="1"/>
  <c r="G116" i="5"/>
  <c r="L116" i="5" s="1"/>
  <c r="G115" i="5"/>
  <c r="L115" i="5" s="1"/>
  <c r="G113" i="5"/>
  <c r="L113" i="5" s="1"/>
  <c r="G111" i="5"/>
  <c r="L111" i="5" s="1"/>
  <c r="G107" i="5"/>
  <c r="L107" i="5" s="1"/>
  <c r="G106" i="5"/>
  <c r="L106" i="5" s="1"/>
  <c r="G105" i="5"/>
  <c r="L105" i="5" s="1"/>
  <c r="G104" i="5"/>
  <c r="L104" i="5" s="1"/>
  <c r="G103" i="5"/>
  <c r="L103" i="5" s="1"/>
  <c r="D100" i="5"/>
  <c r="D99" i="5" s="1"/>
  <c r="D98" i="5" s="1"/>
  <c r="G89" i="5"/>
  <c r="L89" i="5" s="1"/>
  <c r="G88" i="5"/>
  <c r="L88" i="5" s="1"/>
  <c r="D87" i="5"/>
  <c r="G87" i="5" s="1"/>
  <c r="L87" i="5" s="1"/>
  <c r="G86" i="5"/>
  <c r="L86" i="5" s="1"/>
  <c r="D70" i="5"/>
  <c r="G70" i="5" s="1"/>
  <c r="L70" i="5" s="1"/>
  <c r="G69" i="5"/>
  <c r="L69" i="5" s="1"/>
  <c r="D68" i="5"/>
  <c r="G68" i="5" s="1"/>
  <c r="L68" i="5" s="1"/>
  <c r="G67" i="5"/>
  <c r="L67" i="5" s="1"/>
  <c r="G53" i="5"/>
  <c r="L53" i="5" s="1"/>
  <c r="G52" i="5"/>
  <c r="L52" i="5" s="1"/>
  <c r="G38" i="5"/>
  <c r="L38" i="5" s="1"/>
  <c r="G37" i="5"/>
  <c r="L37" i="5" s="1"/>
  <c r="D36" i="5"/>
  <c r="G36" i="5" s="1"/>
  <c r="L36" i="5" s="1"/>
  <c r="G35" i="5"/>
  <c r="L35" i="5" s="1"/>
  <c r="G20" i="5"/>
  <c r="L20" i="5" s="1"/>
  <c r="G19" i="5"/>
  <c r="L19" i="5" s="1"/>
  <c r="D11" i="5"/>
  <c r="D10" i="5" s="1"/>
  <c r="D9" i="5" s="1"/>
  <c r="AE102" i="16" l="1"/>
  <c r="AE1500" i="16"/>
  <c r="AE150" i="16"/>
  <c r="AE1338" i="16"/>
  <c r="AE381" i="16"/>
  <c r="AE193" i="16"/>
  <c r="AE217" i="16"/>
  <c r="AE2286" i="16"/>
  <c r="AE569" i="16"/>
  <c r="K1388" i="16"/>
  <c r="G1881" i="16"/>
  <c r="AE1593" i="16"/>
  <c r="X563" i="16"/>
  <c r="Z563" i="16"/>
  <c r="W562" i="16"/>
  <c r="AE618" i="16"/>
  <c r="G1174" i="16"/>
  <c r="G1695" i="16"/>
  <c r="S939" i="16"/>
  <c r="S938" i="16" s="1"/>
  <c r="L562" i="16"/>
  <c r="H562" i="16"/>
  <c r="D562" i="16"/>
  <c r="X566" i="16"/>
  <c r="Z566" i="16"/>
  <c r="O152" i="16"/>
  <c r="Z1361" i="16"/>
  <c r="Z1375" i="16"/>
  <c r="Z1909" i="16"/>
  <c r="Z556" i="16"/>
  <c r="Z1369" i="16"/>
  <c r="Z203" i="16"/>
  <c r="Z1515" i="16"/>
  <c r="Z1216" i="16"/>
  <c r="Z1453" i="16"/>
  <c r="Z1237" i="16"/>
  <c r="Z1947" i="16"/>
  <c r="Z1056" i="16"/>
  <c r="Z1272" i="16"/>
  <c r="Z2030" i="16"/>
  <c r="Z1120" i="16"/>
  <c r="Z2120" i="16"/>
  <c r="Z652" i="16"/>
  <c r="Z1481" i="16"/>
  <c r="Z1583" i="16"/>
  <c r="Z1268" i="16"/>
  <c r="Z1096" i="16"/>
  <c r="Z1408" i="16"/>
  <c r="Z1227" i="16"/>
  <c r="Z1180" i="16"/>
  <c r="Z199" i="16"/>
  <c r="Z1350" i="16"/>
  <c r="Z1817" i="16"/>
  <c r="Z2022" i="16"/>
  <c r="Z2034" i="16"/>
  <c r="Z1051" i="16"/>
  <c r="Z1131" i="16"/>
  <c r="Z1076" i="16"/>
  <c r="Z1264" i="16"/>
  <c r="Z356" i="16"/>
  <c r="Z2146" i="16"/>
  <c r="Z1980" i="16"/>
  <c r="Z955" i="16"/>
  <c r="Z2002" i="16"/>
  <c r="Z940" i="16"/>
  <c r="Z1663" i="16"/>
  <c r="Z1771" i="16"/>
  <c r="Z784" i="16"/>
  <c r="Z800" i="16"/>
  <c r="Z1389" i="16"/>
  <c r="Z1214" i="16"/>
  <c r="Z1249" i="16"/>
  <c r="Z1623" i="16"/>
  <c r="Z1091" i="16"/>
  <c r="Z1031" i="16"/>
  <c r="Z824" i="16"/>
  <c r="Z469" i="16"/>
  <c r="Z1071" i="16"/>
  <c r="Z1175" i="16"/>
  <c r="Z808" i="16"/>
  <c r="Z1920" i="16"/>
  <c r="Z1589" i="16"/>
  <c r="Z2395" i="16"/>
  <c r="Z1440" i="16"/>
  <c r="Z992" i="16"/>
  <c r="Z848" i="16"/>
  <c r="Z1485" i="16"/>
  <c r="Z1559" i="16"/>
  <c r="Z286" i="16"/>
  <c r="Z988" i="16"/>
  <c r="Z1615" i="16"/>
  <c r="Z1127" i="16"/>
  <c r="Z1437" i="16"/>
  <c r="Z1417" i="16"/>
  <c r="Z1167" i="16"/>
  <c r="Z648" i="16"/>
  <c r="Z1399" i="16"/>
  <c r="Z1116" i="16"/>
  <c r="Z1799" i="16"/>
  <c r="Z812" i="16"/>
  <c r="Z1111" i="16"/>
  <c r="Z1531" i="16"/>
  <c r="Z196" i="16"/>
  <c r="Z820" i="16"/>
  <c r="Z1954" i="16"/>
  <c r="Z1252" i="16"/>
  <c r="Z206" i="16"/>
  <c r="Z1671" i="16"/>
  <c r="Z2066" i="16"/>
  <c r="Z298" i="16"/>
  <c r="Z1231" i="16"/>
  <c r="Z932" i="16"/>
  <c r="Z1679" i="16"/>
  <c r="Z1630" i="16"/>
  <c r="Z1211" i="16"/>
  <c r="Z1855" i="16"/>
  <c r="Z166" i="16"/>
  <c r="Z1943" i="16"/>
  <c r="Z980" i="16"/>
  <c r="Z832" i="16"/>
  <c r="Z1425" i="16"/>
  <c r="Z952" i="16"/>
  <c r="Z1423" i="16"/>
  <c r="W1245" i="16"/>
  <c r="Z967" i="16"/>
  <c r="Z1994" i="16"/>
  <c r="Z2018" i="16"/>
  <c r="Z1972" i="16"/>
  <c r="Z1356" i="16"/>
  <c r="Z1195" i="16"/>
  <c r="Z836" i="16"/>
  <c r="Z1851" i="16"/>
  <c r="Z1187" i="16"/>
  <c r="Z1279" i="16"/>
  <c r="Z844" i="16"/>
  <c r="Z796" i="16"/>
  <c r="Z2052" i="16"/>
  <c r="Z1243" i="16"/>
  <c r="Z1256" i="16"/>
  <c r="Z1341" i="16"/>
  <c r="Z1036" i="16"/>
  <c r="Z1420" i="16"/>
  <c r="Z1455" i="16"/>
  <c r="Z944" i="16"/>
  <c r="Z963" i="16"/>
  <c r="Z153" i="16"/>
  <c r="Z1219" i="16"/>
  <c r="Z2210" i="16"/>
  <c r="Z1477" i="16"/>
  <c r="Z2098" i="16"/>
  <c r="Z1429" i="16"/>
  <c r="Z1208" i="16"/>
  <c r="Z1016" i="16"/>
  <c r="Z1259" i="16"/>
  <c r="Z1465" i="16"/>
  <c r="Z2056" i="16"/>
  <c r="Z1240" i="16"/>
  <c r="Z1473" i="16"/>
  <c r="Z1191" i="16"/>
  <c r="Z1200" i="16"/>
  <c r="G1678" i="16"/>
  <c r="S1850" i="16"/>
  <c r="G928" i="16"/>
  <c r="G927" i="16" s="1"/>
  <c r="O162" i="16"/>
  <c r="O807" i="16"/>
  <c r="O806" i="16" s="1"/>
  <c r="O1622" i="16"/>
  <c r="S434" i="16"/>
  <c r="S433" i="16" s="1"/>
  <c r="K2001" i="16"/>
  <c r="G709" i="16"/>
  <c r="G708" i="16" s="1"/>
  <c r="O858" i="16"/>
  <c r="O857" i="16" s="1"/>
  <c r="X476" i="16"/>
  <c r="Z476" i="16"/>
  <c r="Y959" i="16"/>
  <c r="Z959" i="16" s="1"/>
  <c r="AA959" i="16" s="1"/>
  <c r="Y139" i="16"/>
  <c r="Z139" i="16" s="1"/>
  <c r="AA139" i="16" s="1"/>
  <c r="X530" i="16"/>
  <c r="Z530" i="16"/>
  <c r="X1101" i="16"/>
  <c r="Z1101" i="16"/>
  <c r="X1890" i="16"/>
  <c r="Z1890" i="16"/>
  <c r="W975" i="16"/>
  <c r="Z976" i="16"/>
  <c r="Y1649" i="16"/>
  <c r="Z1649" i="16" s="1"/>
  <c r="AA1649" i="16" s="1"/>
  <c r="Y240" i="16"/>
  <c r="Z240" i="16" s="1"/>
  <c r="AA240" i="16" s="1"/>
  <c r="X1708" i="16"/>
  <c r="Z1708" i="16"/>
  <c r="X1545" i="16"/>
  <c r="Z1545" i="16"/>
  <c r="X397" i="16"/>
  <c r="Z397" i="16"/>
  <c r="X1574" i="16"/>
  <c r="Z1574" i="16"/>
  <c r="X1737" i="16"/>
  <c r="Z1737" i="16"/>
  <c r="X1882" i="16"/>
  <c r="Z1882" i="16"/>
  <c r="X525" i="16"/>
  <c r="Z525" i="16"/>
  <c r="X538" i="16"/>
  <c r="Z538" i="16"/>
  <c r="X135" i="16"/>
  <c r="Z135" i="16"/>
  <c r="X590" i="16"/>
  <c r="Z590" i="16"/>
  <c r="X584" i="16"/>
  <c r="Z584" i="16"/>
  <c r="X889" i="16"/>
  <c r="Z889" i="16"/>
  <c r="X1713" i="16"/>
  <c r="Z1713" i="16"/>
  <c r="X1512" i="16"/>
  <c r="Z1512" i="16"/>
  <c r="X415" i="16"/>
  <c r="Z415" i="16"/>
  <c r="X479" i="16"/>
  <c r="Z479" i="16"/>
  <c r="X1591" i="16"/>
  <c r="Z1591" i="16"/>
  <c r="Y1843" i="16"/>
  <c r="Z1843" i="16" s="1"/>
  <c r="AA1843" i="16" s="1"/>
  <c r="Z999" i="16"/>
  <c r="AA999" i="16" s="1"/>
  <c r="X163" i="16"/>
  <c r="Z163" i="16"/>
  <c r="Y1353" i="16"/>
  <c r="Z1353" i="16" s="1"/>
  <c r="AA1353" i="16" s="1"/>
  <c r="Z968" i="16"/>
  <c r="AA968" i="16" s="1"/>
  <c r="Y1352" i="16"/>
  <c r="Z1352" i="16" s="1"/>
  <c r="AA1352" i="16" s="1"/>
  <c r="Y1461" i="16"/>
  <c r="Z1461" i="16" s="1"/>
  <c r="AA1461" i="16" s="1"/>
  <c r="Y896" i="16"/>
  <c r="Z896" i="16" s="1"/>
  <c r="AA896" i="16" s="1"/>
  <c r="Y1667" i="16"/>
  <c r="Z1667" i="16" s="1"/>
  <c r="AA1667" i="16" s="1"/>
  <c r="Y278" i="16"/>
  <c r="Z278" i="16" s="1"/>
  <c r="AA278" i="16" s="1"/>
  <c r="Y1263" i="16"/>
  <c r="Z1263" i="16" s="1"/>
  <c r="AA1263" i="16" s="1"/>
  <c r="Y860" i="16"/>
  <c r="Z860" i="16" s="1"/>
  <c r="AA860" i="16" s="1"/>
  <c r="Y1601" i="16"/>
  <c r="Z1601" i="16" s="1"/>
  <c r="AA1601" i="16" s="1"/>
  <c r="Z1123" i="16"/>
  <c r="AA1123" i="16" s="1"/>
  <c r="Z804" i="16"/>
  <c r="AA804" i="16" s="1"/>
  <c r="Y1381" i="16"/>
  <c r="Z1381" i="16" s="1"/>
  <c r="AA1381" i="16" s="1"/>
  <c r="Y943" i="16"/>
  <c r="Z943" i="16" s="1"/>
  <c r="AA943" i="16" s="1"/>
  <c r="X113" i="16"/>
  <c r="Z113" i="16"/>
  <c r="Y1456" i="16"/>
  <c r="Z1456" i="16" s="1"/>
  <c r="AA1456" i="16" s="1"/>
  <c r="Y785" i="16"/>
  <c r="Z785" i="16" s="1"/>
  <c r="AA785" i="16" s="1"/>
  <c r="Y1421" i="16"/>
  <c r="Z1421" i="16" s="1"/>
  <c r="AA1421" i="16" s="1"/>
  <c r="Y357" i="16"/>
  <c r="Z357" i="16" s="1"/>
  <c r="AA357" i="16" s="1"/>
  <c r="Z1271" i="16"/>
  <c r="AA1271" i="16" s="1"/>
  <c r="Y1800" i="16"/>
  <c r="Z1800" i="16" s="1"/>
  <c r="AA1800" i="16" s="1"/>
  <c r="Z1003" i="16"/>
  <c r="AA1003" i="16" s="1"/>
  <c r="Z544" i="16"/>
  <c r="AA544" i="16" s="1"/>
  <c r="Y1547" i="16"/>
  <c r="Z1547" i="16" s="1"/>
  <c r="AA1547" i="16" s="1"/>
  <c r="Y1432" i="16"/>
  <c r="Z1432" i="16" s="1"/>
  <c r="AA1432" i="16" s="1"/>
  <c r="G1258" i="16"/>
  <c r="Y2468" i="16"/>
  <c r="Z2468" i="16" s="1"/>
  <c r="AA2468" i="16" s="1"/>
  <c r="Y2059" i="16"/>
  <c r="Z2059" i="16" s="1"/>
  <c r="AA2059" i="16" s="1"/>
  <c r="Y2117" i="16"/>
  <c r="Z2117" i="16" s="1"/>
  <c r="AA2117" i="16" s="1"/>
  <c r="Y1926" i="16"/>
  <c r="Z1926" i="16" s="1"/>
  <c r="AA1926" i="16" s="1"/>
  <c r="Y1974" i="16"/>
  <c r="Z1974" i="16" s="1"/>
  <c r="AA1974" i="16" s="1"/>
  <c r="Y2111" i="16"/>
  <c r="Z2111" i="16" s="1"/>
  <c r="AA2111" i="16" s="1"/>
  <c r="Y2015" i="16"/>
  <c r="Z2015" i="16" s="1"/>
  <c r="AA2015" i="16" s="1"/>
  <c r="Y1921" i="16"/>
  <c r="Z1921" i="16" s="1"/>
  <c r="AA1921" i="16" s="1"/>
  <c r="Y2067" i="16"/>
  <c r="Z2067" i="16" s="1"/>
  <c r="AA2067" i="16" s="1"/>
  <c r="Y2090" i="16"/>
  <c r="Z2090" i="16" s="1"/>
  <c r="AA2090" i="16" s="1"/>
  <c r="Y1431" i="16"/>
  <c r="Z1431" i="16" s="1"/>
  <c r="AA1431" i="16" s="1"/>
  <c r="Y241" i="16"/>
  <c r="Z241" i="16" s="1"/>
  <c r="AA241" i="16" s="1"/>
  <c r="Y1836" i="16"/>
  <c r="Z1836" i="16" s="1"/>
  <c r="AA1836" i="16" s="1"/>
  <c r="Y841" i="16"/>
  <c r="Z841" i="16" s="1"/>
  <c r="AA841" i="16" s="1"/>
  <c r="Y765" i="16"/>
  <c r="Z765" i="16" s="1"/>
  <c r="AA765" i="16" s="1"/>
  <c r="Z593" i="16"/>
  <c r="AA593" i="16" s="1"/>
  <c r="Y146" i="16"/>
  <c r="Z146" i="16" s="1"/>
  <c r="AA146" i="16" s="1"/>
  <c r="Z985" i="16"/>
  <c r="AA985" i="16" s="1"/>
  <c r="Y1685" i="16"/>
  <c r="Z1685" i="16" s="1"/>
  <c r="AA1685" i="16" s="1"/>
  <c r="Y898" i="16"/>
  <c r="Z898" i="16" s="1"/>
  <c r="AA898" i="16" s="1"/>
  <c r="Y1796" i="16"/>
  <c r="Z1796" i="16" s="1"/>
  <c r="AA1796" i="16" s="1"/>
  <c r="X1182" i="16"/>
  <c r="Z1182" i="16"/>
  <c r="X115" i="16"/>
  <c r="Z115" i="16"/>
  <c r="Y856" i="16"/>
  <c r="Z856" i="16" s="1"/>
  <c r="AA856" i="16" s="1"/>
  <c r="Y1996" i="16"/>
  <c r="Z1996" i="16" s="1"/>
  <c r="AA1996" i="16" s="1"/>
  <c r="Y1265" i="16"/>
  <c r="Z1265" i="16" s="1"/>
  <c r="AA1265" i="16" s="1"/>
  <c r="Y1854" i="16"/>
  <c r="Z1854" i="16" s="1"/>
  <c r="AA1854" i="16" s="1"/>
  <c r="X1781" i="16"/>
  <c r="Z1781" i="16"/>
  <c r="X551" i="16"/>
  <c r="Z551" i="16"/>
  <c r="Y840" i="16"/>
  <c r="Z840" i="16" s="1"/>
  <c r="AA840" i="16" s="1"/>
  <c r="Y1518" i="16"/>
  <c r="Z1518" i="16" s="1"/>
  <c r="AA1518" i="16" s="1"/>
  <c r="Z560" i="16"/>
  <c r="AA560" i="16" s="1"/>
  <c r="Y1280" i="16"/>
  <c r="Z1280" i="16" s="1"/>
  <c r="AA1280" i="16" s="1"/>
  <c r="Y730" i="16"/>
  <c r="Z730" i="16" s="1"/>
  <c r="AA730" i="16" s="1"/>
  <c r="Y289" i="16"/>
  <c r="Z289" i="16" s="1"/>
  <c r="AA289" i="16" s="1"/>
  <c r="Z707" i="16"/>
  <c r="AA707" i="16" s="1"/>
  <c r="X1828" i="16"/>
  <c r="Z1828" i="16"/>
  <c r="X232" i="16"/>
  <c r="Z232" i="16"/>
  <c r="X1644" i="16"/>
  <c r="Z1644" i="16"/>
  <c r="X1764" i="16"/>
  <c r="Z1764" i="16"/>
  <c r="X1987" i="16"/>
  <c r="Z1987" i="16"/>
  <c r="X491" i="16"/>
  <c r="Z491" i="16"/>
  <c r="X1965" i="16"/>
  <c r="Z1965" i="16"/>
  <c r="X1760" i="16"/>
  <c r="Z1760" i="16"/>
  <c r="X486" i="16"/>
  <c r="Z486" i="16"/>
  <c r="X2141" i="16"/>
  <c r="Z2141" i="16"/>
  <c r="X661" i="16"/>
  <c r="Z661" i="16"/>
  <c r="X1415" i="16"/>
  <c r="Z1415" i="16"/>
  <c r="X1479" i="16"/>
  <c r="Z1479" i="16"/>
  <c r="X394" i="16"/>
  <c r="Z394" i="16"/>
  <c r="X1041" i="16"/>
  <c r="Z1041" i="16"/>
  <c r="X438" i="16"/>
  <c r="Z438" i="16"/>
  <c r="Y1413" i="16"/>
  <c r="Z1413" i="16" s="1"/>
  <c r="AA1413" i="16" s="1"/>
  <c r="Z984" i="16"/>
  <c r="AA984" i="16" s="1"/>
  <c r="Y124" i="16"/>
  <c r="Z124" i="16" s="1"/>
  <c r="AA124" i="16" s="1"/>
  <c r="Y1283" i="16"/>
  <c r="Z1283" i="16" s="1"/>
  <c r="AA1283" i="16" s="1"/>
  <c r="Y933" i="16"/>
  <c r="Z933" i="16" s="1"/>
  <c r="AA933" i="16" s="1"/>
  <c r="Y880" i="16"/>
  <c r="Z880" i="16" s="1"/>
  <c r="AA880" i="16" s="1"/>
  <c r="Y1619" i="16"/>
  <c r="Z1619" i="16" s="1"/>
  <c r="AA1619" i="16" s="1"/>
  <c r="Z996" i="16"/>
  <c r="AA996" i="16" s="1"/>
  <c r="Y226" i="16"/>
  <c r="Z226" i="16" s="1"/>
  <c r="AA226" i="16" s="1"/>
  <c r="Y1235" i="16"/>
  <c r="Z1235" i="16" s="1"/>
  <c r="AA1235" i="16" s="1"/>
  <c r="Y751" i="16"/>
  <c r="Z751" i="16" s="1"/>
  <c r="AA751" i="16" s="1"/>
  <c r="Y788" i="16"/>
  <c r="Z788" i="16" s="1"/>
  <c r="AA788" i="16" s="1"/>
  <c r="Y1798" i="16"/>
  <c r="Z1798" i="16" s="1"/>
  <c r="AA1798" i="16" s="1"/>
  <c r="Z1260" i="16"/>
  <c r="AA1260" i="16" s="1"/>
  <c r="Y908" i="16"/>
  <c r="Z908" i="16" s="1"/>
  <c r="AA908" i="16" s="1"/>
  <c r="Y1228" i="16"/>
  <c r="Z1228" i="16" s="1"/>
  <c r="AA1228" i="16" s="1"/>
  <c r="Y1380" i="16"/>
  <c r="Z1380" i="16" s="1"/>
  <c r="AA1380" i="16" s="1"/>
  <c r="Y1358" i="16"/>
  <c r="Z1358" i="16" s="1"/>
  <c r="AA1358" i="16" s="1"/>
  <c r="Z1250" i="16"/>
  <c r="AA1250" i="16" s="1"/>
  <c r="Z704" i="16"/>
  <c r="AA704" i="16" s="1"/>
  <c r="Y1755" i="16"/>
  <c r="Z1755" i="16" s="1"/>
  <c r="AA1755" i="16" s="1"/>
  <c r="Z986" i="16"/>
  <c r="AA986" i="16" s="1"/>
  <c r="Z350" i="16"/>
  <c r="AA350" i="16" s="1"/>
  <c r="Y2008" i="16"/>
  <c r="Z2008" i="16" s="1"/>
  <c r="AA2008" i="16" s="1"/>
  <c r="Y2405" i="16"/>
  <c r="Z2405" i="16" s="1"/>
  <c r="AA2405" i="16" s="1"/>
  <c r="Y1870" i="16"/>
  <c r="Z1870" i="16" s="1"/>
  <c r="AA1870" i="16" s="1"/>
  <c r="Y1765" i="16"/>
  <c r="Z1765" i="16" s="1"/>
  <c r="AA1765" i="16" s="1"/>
  <c r="Y1634" i="16"/>
  <c r="Z1634" i="16" s="1"/>
  <c r="AA1634" i="16" s="1"/>
  <c r="Y911" i="16"/>
  <c r="Z911" i="16" s="1"/>
  <c r="AA911" i="16" s="1"/>
  <c r="Z809" i="16"/>
  <c r="AA809" i="16" s="1"/>
  <c r="Z502" i="16"/>
  <c r="AA502" i="16" s="1"/>
  <c r="Y1730" i="16"/>
  <c r="Z1730" i="16" s="1"/>
  <c r="AA1730" i="16" s="1"/>
  <c r="Y1633" i="16"/>
  <c r="Z1633" i="16" s="1"/>
  <c r="AA1633" i="16" s="1"/>
  <c r="Z482" i="16"/>
  <c r="AA482" i="16" s="1"/>
  <c r="Z344" i="16"/>
  <c r="AA344" i="16" s="1"/>
  <c r="Y223" i="16"/>
  <c r="Z223" i="16" s="1"/>
  <c r="AA223" i="16" s="1"/>
  <c r="Y1693" i="16"/>
  <c r="Z1693" i="16" s="1"/>
  <c r="AA1693" i="16" s="1"/>
  <c r="Z713" i="16"/>
  <c r="AA713" i="16" s="1"/>
  <c r="Y221" i="16"/>
  <c r="Z221" i="16" s="1"/>
  <c r="AA221" i="16" s="1"/>
  <c r="Z711" i="16"/>
  <c r="AA711" i="16" s="1"/>
  <c r="Y851" i="16"/>
  <c r="Z851" i="16" s="1"/>
  <c r="AA851" i="16" s="1"/>
  <c r="Y247" i="16"/>
  <c r="Z247" i="16" s="1"/>
  <c r="AA247" i="16" s="1"/>
  <c r="X543" i="16"/>
  <c r="Z543" i="16"/>
  <c r="X1936" i="16"/>
  <c r="Z1936" i="16"/>
  <c r="X1656" i="16"/>
  <c r="Z1656" i="16"/>
  <c r="Y1366" i="16"/>
  <c r="Z1366" i="16" s="1"/>
  <c r="AA1366" i="16" s="1"/>
  <c r="Y1517" i="16"/>
  <c r="Z1517" i="16" s="1"/>
  <c r="AA1517" i="16" s="1"/>
  <c r="Z636" i="16"/>
  <c r="AA636" i="16" s="1"/>
  <c r="Y1944" i="16"/>
  <c r="Z1944" i="16" s="1"/>
  <c r="AA1944" i="16" s="1"/>
  <c r="X281" i="16"/>
  <c r="Z281" i="16"/>
  <c r="X455" i="16"/>
  <c r="Z455" i="16"/>
  <c r="Y1163" i="16"/>
  <c r="Z1163" i="16" s="1"/>
  <c r="AA1163" i="16" s="1"/>
  <c r="Y313" i="16"/>
  <c r="Z313" i="16" s="1"/>
  <c r="AA313" i="16" s="1"/>
  <c r="Y930" i="16"/>
  <c r="Z930" i="16" s="1"/>
  <c r="AA930" i="16" s="1"/>
  <c r="Z501" i="16"/>
  <c r="AA501" i="16" s="1"/>
  <c r="Y1363" i="16"/>
  <c r="Z1363" i="16" s="1"/>
  <c r="AA1363" i="16" s="1"/>
  <c r="X387" i="16"/>
  <c r="Z387" i="16"/>
  <c r="X1006" i="16"/>
  <c r="Z1006" i="16"/>
  <c r="X762" i="16"/>
  <c r="Z762" i="16"/>
  <c r="X1696" i="16"/>
  <c r="Z1696" i="16"/>
  <c r="X435" i="16"/>
  <c r="Z435" i="16"/>
  <c r="X2073" i="16"/>
  <c r="Z2073" i="16"/>
  <c r="X1932" i="16"/>
  <c r="Z1932" i="16"/>
  <c r="X859" i="16"/>
  <c r="Z859" i="16"/>
  <c r="X1086" i="16"/>
  <c r="Z1086" i="16"/>
  <c r="X1066" i="16"/>
  <c r="Z1066" i="16"/>
  <c r="X425" i="16"/>
  <c r="Z425" i="16"/>
  <c r="X2045" i="16"/>
  <c r="Z2045" i="16"/>
  <c r="X726" i="16"/>
  <c r="Z726" i="16"/>
  <c r="X1434" i="16"/>
  <c r="Z1434" i="16"/>
  <c r="X1406" i="16"/>
  <c r="Z1406" i="16"/>
  <c r="X133" i="16"/>
  <c r="Z133" i="16"/>
  <c r="Y1354" i="16"/>
  <c r="Z1354" i="16" s="1"/>
  <c r="AA1354" i="16" s="1"/>
  <c r="X123" i="16"/>
  <c r="Z123" i="16"/>
  <c r="Y1244" i="16"/>
  <c r="Z1244" i="16" s="1"/>
  <c r="AA1244" i="16" s="1"/>
  <c r="Y864" i="16"/>
  <c r="Z864" i="16" s="1"/>
  <c r="AA864" i="16" s="1"/>
  <c r="Y1266" i="16"/>
  <c r="Z1266" i="16" s="1"/>
  <c r="AA1266" i="16" s="1"/>
  <c r="Y736" i="16"/>
  <c r="Z736" i="16" s="1"/>
  <c r="AA736" i="16" s="1"/>
  <c r="Y1535" i="16"/>
  <c r="Z1535" i="16" s="1"/>
  <c r="AA1535" i="16" s="1"/>
  <c r="Y947" i="16"/>
  <c r="Z947" i="16" s="1"/>
  <c r="AA947" i="16" s="1"/>
  <c r="X1234" i="16"/>
  <c r="Z1234" i="16"/>
  <c r="Z552" i="16"/>
  <c r="AA552" i="16" s="1"/>
  <c r="Y1232" i="16"/>
  <c r="Z1232" i="16" s="1"/>
  <c r="AA1232" i="16" s="1"/>
  <c r="Y891" i="16"/>
  <c r="Z891" i="16" s="1"/>
  <c r="AA891" i="16" s="1"/>
  <c r="Z1119" i="16"/>
  <c r="AA1119" i="16" s="1"/>
  <c r="Y1345" i="16"/>
  <c r="Z1345" i="16" s="1"/>
  <c r="AA1345" i="16" s="1"/>
  <c r="Y1168" i="16"/>
  <c r="Z1168" i="16" s="1"/>
  <c r="AA1168" i="16" s="1"/>
  <c r="Y306" i="16"/>
  <c r="Z306" i="16" s="1"/>
  <c r="AA306" i="16" s="1"/>
  <c r="Z668" i="16"/>
  <c r="AA668" i="16" s="1"/>
  <c r="Y1611" i="16"/>
  <c r="Z1611" i="16" s="1"/>
  <c r="AA1611" i="16" s="1"/>
  <c r="Z971" i="16"/>
  <c r="AA971" i="16" s="1"/>
  <c r="Y270" i="16"/>
  <c r="Z270" i="16" s="1"/>
  <c r="AA270" i="16" s="1"/>
  <c r="Y2036" i="16"/>
  <c r="Z2036" i="16" s="1"/>
  <c r="AA2036" i="16" s="1"/>
  <c r="Y2043" i="16"/>
  <c r="Z2043" i="16" s="1"/>
  <c r="AA2043" i="16" s="1"/>
  <c r="Y1911" i="16"/>
  <c r="Z1911" i="16" s="1"/>
  <c r="AA1911" i="16" s="1"/>
  <c r="Y2143" i="16"/>
  <c r="Z2143" i="16" s="1"/>
  <c r="AA2143" i="16" s="1"/>
  <c r="Y1937" i="16"/>
  <c r="Z1937" i="16" s="1"/>
  <c r="AA1937" i="16" s="1"/>
  <c r="Y2075" i="16"/>
  <c r="Z2075" i="16" s="1"/>
  <c r="AA2075" i="16" s="1"/>
  <c r="Z367" i="16"/>
  <c r="AA367" i="16" s="1"/>
  <c r="Y224" i="16"/>
  <c r="Z224" i="16" s="1"/>
  <c r="AA224" i="16" s="1"/>
  <c r="Y1821" i="16"/>
  <c r="Z1821" i="16" s="1"/>
  <c r="AA1821" i="16" s="1"/>
  <c r="Y825" i="16"/>
  <c r="Z825" i="16" s="1"/>
  <c r="AA825" i="16" s="1"/>
  <c r="Y1576" i="16"/>
  <c r="Z1576" i="16" s="1"/>
  <c r="AA1576" i="16" s="1"/>
  <c r="Z343" i="16"/>
  <c r="AA343" i="16" s="1"/>
  <c r="Y723" i="16"/>
  <c r="Z723" i="16" s="1"/>
  <c r="AA723" i="16" s="1"/>
  <c r="Y949" i="16"/>
  <c r="Z949" i="16" s="1"/>
  <c r="AA949" i="16" s="1"/>
  <c r="Y299" i="16"/>
  <c r="Z299" i="16" s="1"/>
  <c r="AA299" i="16" s="1"/>
  <c r="X903" i="16"/>
  <c r="Z903" i="16"/>
  <c r="X418" i="16"/>
  <c r="Z418" i="16"/>
  <c r="Y2135" i="16"/>
  <c r="Z2135" i="16" s="1"/>
  <c r="AA2135" i="16" s="1"/>
  <c r="Y2082" i="16"/>
  <c r="Z2082" i="16" s="1"/>
  <c r="AA2082" i="16" s="1"/>
  <c r="Z547" i="16"/>
  <c r="AA547" i="16" s="1"/>
  <c r="Y1688" i="16"/>
  <c r="Z1688" i="16" s="1"/>
  <c r="AA1688" i="16" s="1"/>
  <c r="X366" i="16"/>
  <c r="Z366" i="16"/>
  <c r="X1832" i="16"/>
  <c r="Z1832" i="16"/>
  <c r="Y1859" i="16"/>
  <c r="Z1859" i="16" s="1"/>
  <c r="AA1859" i="16" s="1"/>
  <c r="Y1536" i="16"/>
  <c r="Z1536" i="16" s="1"/>
  <c r="AA1536" i="16" s="1"/>
  <c r="Z979" i="16"/>
  <c r="AA979" i="16" s="1"/>
  <c r="Y960" i="16"/>
  <c r="Z960" i="16" s="1"/>
  <c r="AA960" i="16" s="1"/>
  <c r="Y1376" i="16"/>
  <c r="Z1376" i="16" s="1"/>
  <c r="AA1376" i="16" s="1"/>
  <c r="Y2130" i="16"/>
  <c r="Z2130" i="16" s="1"/>
  <c r="AA2130" i="16" s="1"/>
  <c r="Z663" i="16"/>
  <c r="AA663" i="16" s="1"/>
  <c r="Z1141" i="16"/>
  <c r="AA1141" i="16" s="1"/>
  <c r="X373" i="16"/>
  <c r="Z373" i="16"/>
  <c r="X269" i="16"/>
  <c r="Z269" i="16"/>
  <c r="X244" i="16"/>
  <c r="Z244" i="16"/>
  <c r="X685" i="16"/>
  <c r="Z685" i="16"/>
  <c r="X1061" i="16"/>
  <c r="Z1061" i="16"/>
  <c r="X225" i="16"/>
  <c r="Z225" i="16"/>
  <c r="X1862" i="16"/>
  <c r="Z1862" i="16"/>
  <c r="X176" i="16"/>
  <c r="Z176" i="16"/>
  <c r="X1901" i="16"/>
  <c r="Z1901" i="16"/>
  <c r="X1046" i="16"/>
  <c r="Z1046" i="16"/>
  <c r="X384" i="16"/>
  <c r="Z384" i="16"/>
  <c r="X261" i="16"/>
  <c r="Z261" i="16"/>
  <c r="X1640" i="16"/>
  <c r="Z1640" i="16"/>
  <c r="X572" i="16"/>
  <c r="Z572" i="16"/>
  <c r="X1348" i="16"/>
  <c r="Z1348" i="16"/>
  <c r="X1470" i="16"/>
  <c r="Z1470" i="16"/>
  <c r="X1021" i="16"/>
  <c r="Z1021" i="16"/>
  <c r="X1081" i="16"/>
  <c r="Z1081" i="16"/>
  <c r="Z1284" i="16"/>
  <c r="AA1284" i="16" s="1"/>
  <c r="Y776" i="16"/>
  <c r="Z776" i="16" s="1"/>
  <c r="AA776" i="16" s="1"/>
  <c r="Y1362" i="16"/>
  <c r="Z1362" i="16" s="1"/>
  <c r="AA1362" i="16" s="1"/>
  <c r="Y1220" i="16"/>
  <c r="Z1220" i="16" s="1"/>
  <c r="AA1220" i="16" s="1"/>
  <c r="Y828" i="16"/>
  <c r="Z828" i="16" s="1"/>
  <c r="AA828" i="16" s="1"/>
  <c r="Y1160" i="16"/>
  <c r="Z1160" i="16" s="1"/>
  <c r="AA1160" i="16" s="1"/>
  <c r="Z700" i="16"/>
  <c r="AA700" i="16" s="1"/>
  <c r="Y1460" i="16"/>
  <c r="Z1460" i="16" s="1"/>
  <c r="AA1460" i="16" s="1"/>
  <c r="Y772" i="16"/>
  <c r="Z772" i="16" s="1"/>
  <c r="AA772" i="16" s="1"/>
  <c r="Y1853" i="16"/>
  <c r="Z1853" i="16" s="1"/>
  <c r="AA1853" i="16" s="1"/>
  <c r="Y1210" i="16"/>
  <c r="Z1210" i="16" s="1"/>
  <c r="AA1210" i="16" s="1"/>
  <c r="Y748" i="16"/>
  <c r="Z748" i="16" s="1"/>
  <c r="AA748" i="16" s="1"/>
  <c r="Y1276" i="16"/>
  <c r="Z1276" i="16" s="1"/>
  <c r="AA1276" i="16" s="1"/>
  <c r="Y692" i="16"/>
  <c r="Z692" i="16" s="1"/>
  <c r="AA692" i="16" s="1"/>
  <c r="Y287" i="16"/>
  <c r="Z287" i="16" s="1"/>
  <c r="AA287" i="16" s="1"/>
  <c r="Y1223" i="16"/>
  <c r="Z1223" i="16" s="1"/>
  <c r="AA1223" i="16" s="1"/>
  <c r="Y632" i="16"/>
  <c r="Z632" i="16" s="1"/>
  <c r="AA632" i="16" s="1"/>
  <c r="Y1468" i="16"/>
  <c r="Z1468" i="16" s="1"/>
  <c r="AA1468" i="16" s="1"/>
  <c r="Y956" i="16"/>
  <c r="Z956" i="16" s="1"/>
  <c r="AA956" i="16" s="1"/>
  <c r="Y1929" i="16"/>
  <c r="Z1929" i="16" s="1"/>
  <c r="AA1929" i="16" s="1"/>
  <c r="Y2039" i="16"/>
  <c r="Z2039" i="16" s="1"/>
  <c r="AA2039" i="16" s="1"/>
  <c r="Y1945" i="16"/>
  <c r="Z1945" i="16" s="1"/>
  <c r="AA1945" i="16" s="1"/>
  <c r="Y2053" i="16"/>
  <c r="Z2053" i="16" s="1"/>
  <c r="AA2053" i="16" s="1"/>
  <c r="Y1946" i="16"/>
  <c r="Z1946" i="16" s="1"/>
  <c r="AA1946" i="16" s="1"/>
  <c r="Y1856" i="16"/>
  <c r="Z1856" i="16" s="1"/>
  <c r="AA1856" i="16" s="1"/>
  <c r="Z1010" i="16"/>
  <c r="AA1010" i="16" s="1"/>
  <c r="Y790" i="16"/>
  <c r="Z790" i="16" s="1"/>
  <c r="AA790" i="16" s="1"/>
  <c r="Z483" i="16"/>
  <c r="AA483" i="16" s="1"/>
  <c r="Y1714" i="16"/>
  <c r="Z1714" i="16" s="1"/>
  <c r="AA1714" i="16" s="1"/>
  <c r="Y1430" i="16"/>
  <c r="Z1430" i="16" s="1"/>
  <c r="AA1430" i="16" s="1"/>
  <c r="Y1213" i="16"/>
  <c r="Z1213" i="16" s="1"/>
  <c r="AA1213" i="16" s="1"/>
  <c r="Y926" i="16"/>
  <c r="Z926" i="16" s="1"/>
  <c r="AA926" i="16" s="1"/>
  <c r="Y695" i="16"/>
  <c r="Z695" i="16" s="1"/>
  <c r="AA695" i="16" s="1"/>
  <c r="Z461" i="16"/>
  <c r="AA461" i="16" s="1"/>
  <c r="Y312" i="16"/>
  <c r="Z312" i="16" s="1"/>
  <c r="AA312" i="16" s="1"/>
  <c r="Y1777" i="16"/>
  <c r="Z1777" i="16" s="1"/>
  <c r="AA1777" i="16" s="1"/>
  <c r="Y1680" i="16"/>
  <c r="Z1680" i="16" s="1"/>
  <c r="AA1680" i="16" s="1"/>
  <c r="Z1278" i="16"/>
  <c r="AA1278" i="16" s="1"/>
  <c r="Z437" i="16"/>
  <c r="AA437" i="16" s="1"/>
  <c r="Y1169" i="16"/>
  <c r="Z1169" i="16" s="1"/>
  <c r="AA1169" i="16" s="1"/>
  <c r="Y1592" i="16"/>
  <c r="Z1592" i="16" s="1"/>
  <c r="AA1592" i="16" s="1"/>
  <c r="Y1784" i="16"/>
  <c r="Z1784" i="16" s="1"/>
  <c r="AA1784" i="16" s="1"/>
  <c r="Y1537" i="16"/>
  <c r="Z1537" i="16" s="1"/>
  <c r="AA1537" i="16" s="1"/>
  <c r="Z701" i="16"/>
  <c r="AA701" i="16" s="1"/>
  <c r="Y1886" i="16"/>
  <c r="Z1886" i="16" s="1"/>
  <c r="AA1886" i="16" s="1"/>
  <c r="Z405" i="16"/>
  <c r="AA405" i="16" s="1"/>
  <c r="X156" i="16"/>
  <c r="Z156" i="16"/>
  <c r="X517" i="16"/>
  <c r="Z517" i="16"/>
  <c r="X105" i="16"/>
  <c r="Z105" i="16"/>
  <c r="X458" i="16"/>
  <c r="Z458" i="16"/>
  <c r="X310" i="16"/>
  <c r="Z310" i="16"/>
  <c r="X1741" i="16"/>
  <c r="Z1741" i="16"/>
  <c r="X1724" i="16"/>
  <c r="Z1724" i="16"/>
  <c r="X1844" i="16"/>
  <c r="Z1844" i="16"/>
  <c r="X702" i="16"/>
  <c r="Z702" i="16"/>
  <c r="X1026" i="16"/>
  <c r="Z1026" i="16"/>
  <c r="X2105" i="16"/>
  <c r="Z2105" i="16"/>
  <c r="X1142" i="16"/>
  <c r="Z1142" i="16"/>
  <c r="X1410" i="16"/>
  <c r="Z1410" i="16"/>
  <c r="X512" i="16"/>
  <c r="Z512" i="16"/>
  <c r="X602" i="16"/>
  <c r="Z602" i="16"/>
  <c r="X1262" i="16"/>
  <c r="Z1262" i="16"/>
  <c r="X1254" i="16"/>
  <c r="Z1254" i="16"/>
  <c r="Y1247" i="16"/>
  <c r="Z1247" i="16" s="1"/>
  <c r="AA1247" i="16" s="1"/>
  <c r="Z703" i="16"/>
  <c r="AA703" i="16" s="1"/>
  <c r="Y958" i="16"/>
  <c r="Z958" i="16" s="1"/>
  <c r="AA958" i="16" s="1"/>
  <c r="Y1717" i="16"/>
  <c r="Z1717" i="16" s="1"/>
  <c r="AA1717" i="16" s="1"/>
  <c r="Y1179" i="16"/>
  <c r="Z1179" i="16" s="1"/>
  <c r="AA1179" i="16" s="1"/>
  <c r="Y792" i="16"/>
  <c r="Z792" i="16" s="1"/>
  <c r="AA792" i="16" s="1"/>
  <c r="Y1814" i="16"/>
  <c r="Z1814" i="16" s="1"/>
  <c r="AA1814" i="16" s="1"/>
  <c r="Z664" i="16"/>
  <c r="AA664" i="16" s="1"/>
  <c r="Y1384" i="16"/>
  <c r="Z1384" i="16" s="1"/>
  <c r="AA1384" i="16" s="1"/>
  <c r="Z1124" i="16"/>
  <c r="AA1124" i="16" s="1"/>
  <c r="Z365" i="16"/>
  <c r="AA365" i="16" s="1"/>
  <c r="Z1190" i="16"/>
  <c r="AA1190" i="16" s="1"/>
  <c r="Z712" i="16"/>
  <c r="AA712" i="16" s="1"/>
  <c r="Y780" i="16"/>
  <c r="Z780" i="16" s="1"/>
  <c r="AA780" i="16" s="1"/>
  <c r="Y1171" i="16"/>
  <c r="Z1171" i="16" s="1"/>
  <c r="AA1171" i="16" s="1"/>
  <c r="Y656" i="16"/>
  <c r="Z656" i="16" s="1"/>
  <c r="AA656" i="16" s="1"/>
  <c r="Y1815" i="16"/>
  <c r="Z1815" i="16" s="1"/>
  <c r="AA1815" i="16" s="1"/>
  <c r="Y1203" i="16"/>
  <c r="Z1203" i="16" s="1"/>
  <c r="AA1203" i="16" s="1"/>
  <c r="Z337" i="16"/>
  <c r="AA337" i="16" s="1"/>
  <c r="Y1441" i="16"/>
  <c r="Z1441" i="16" s="1"/>
  <c r="AA1441" i="16" s="1"/>
  <c r="Y936" i="16"/>
  <c r="Z936" i="16" s="1"/>
  <c r="AA936" i="16" s="1"/>
  <c r="Z970" i="16"/>
  <c r="AA970" i="16" s="1"/>
  <c r="Y2087" i="16"/>
  <c r="Z2087" i="16" s="1"/>
  <c r="AA2087" i="16" s="1"/>
  <c r="Y1991" i="16"/>
  <c r="Z1991" i="16" s="1"/>
  <c r="AA1991" i="16" s="1"/>
  <c r="Y1940" i="16"/>
  <c r="Z1940" i="16" s="1"/>
  <c r="AA1940" i="16" s="1"/>
  <c r="Y2083" i="16"/>
  <c r="Z2083" i="16" s="1"/>
  <c r="AA2083" i="16" s="1"/>
  <c r="Y2125" i="16"/>
  <c r="Z2125" i="16" s="1"/>
  <c r="AA2125" i="16" s="1"/>
  <c r="Y1604" i="16"/>
  <c r="Z1604" i="16" s="1"/>
  <c r="AA1604" i="16" s="1"/>
  <c r="Y1367" i="16"/>
  <c r="Z1367" i="16" s="1"/>
  <c r="AA1367" i="16" s="1"/>
  <c r="Z605" i="16"/>
  <c r="AA605" i="16" s="1"/>
  <c r="Y1897" i="16"/>
  <c r="Z1897" i="16" s="1"/>
  <c r="AA1897" i="16" s="1"/>
  <c r="Y1806" i="16"/>
  <c r="Z1806" i="16" s="1"/>
  <c r="AA1806" i="16" s="1"/>
  <c r="Z805" i="16"/>
  <c r="AA805" i="16" s="1"/>
  <c r="Y157" i="16"/>
  <c r="Z157" i="16" s="1"/>
  <c r="AA157" i="16" s="1"/>
  <c r="Y1677" i="16"/>
  <c r="Z1677" i="16" s="1"/>
  <c r="AA1677" i="16" s="1"/>
  <c r="Z641" i="16"/>
  <c r="AA641" i="16" s="1"/>
  <c r="Y1599" i="16"/>
  <c r="Z1599" i="16" s="1"/>
  <c r="AA1599" i="16" s="1"/>
  <c r="Y2114" i="16"/>
  <c r="Z2114" i="16" s="1"/>
  <c r="AA2114" i="16" s="1"/>
  <c r="Y1467" i="16"/>
  <c r="Z1467" i="16" s="1"/>
  <c r="AA1467" i="16" s="1"/>
  <c r="Y301" i="16"/>
  <c r="Z301" i="16" s="1"/>
  <c r="AA301" i="16" s="1"/>
  <c r="Y2077" i="16"/>
  <c r="Z2077" i="16" s="1"/>
  <c r="AA2077" i="16" s="1"/>
  <c r="Z810" i="16"/>
  <c r="AA810" i="16" s="1"/>
  <c r="X335" i="16"/>
  <c r="Z335" i="16"/>
  <c r="X237" i="16"/>
  <c r="Z237" i="16"/>
  <c r="X929" i="16"/>
  <c r="Z929" i="16"/>
  <c r="Z345" i="16"/>
  <c r="AA345" i="16" s="1"/>
  <c r="Y1560" i="16"/>
  <c r="Z1560" i="16" s="1"/>
  <c r="AA1560" i="16" s="1"/>
  <c r="Y1766" i="16"/>
  <c r="Z1766" i="16" s="1"/>
  <c r="AA1766" i="16" s="1"/>
  <c r="X625" i="16"/>
  <c r="Z625" i="16"/>
  <c r="X504" i="16"/>
  <c r="Z504" i="16"/>
  <c r="X1652" i="16"/>
  <c r="Z1652" i="16"/>
  <c r="Y935" i="16"/>
  <c r="Z935" i="16" s="1"/>
  <c r="AA935" i="16" s="1"/>
  <c r="X2041" i="16"/>
  <c r="Z2041" i="16"/>
  <c r="X921" i="16"/>
  <c r="Z921" i="16"/>
  <c r="X1957" i="16"/>
  <c r="Z1957" i="16"/>
  <c r="X293" i="16"/>
  <c r="Z293" i="16"/>
  <c r="X1534" i="16"/>
  <c r="Z1534" i="16"/>
  <c r="X665" i="16"/>
  <c r="Z665" i="16"/>
  <c r="X249" i="16"/>
  <c r="Z249" i="16"/>
  <c r="X863" i="16"/>
  <c r="Z863" i="16"/>
  <c r="X917" i="16"/>
  <c r="Z917" i="16"/>
  <c r="X2129" i="16"/>
  <c r="Z2129" i="16"/>
  <c r="X746" i="16"/>
  <c r="Z746" i="16"/>
  <c r="X578" i="16"/>
  <c r="Z578" i="16"/>
  <c r="X1193" i="16"/>
  <c r="Z1193" i="16"/>
  <c r="X1246" i="16"/>
  <c r="Z1246" i="16"/>
  <c r="Y631" i="16"/>
  <c r="Z631" i="16" s="1"/>
  <c r="AA631" i="16" s="1"/>
  <c r="Y1699" i="16"/>
  <c r="Z1699" i="16" s="1"/>
  <c r="AA1699" i="16" s="1"/>
  <c r="Z1112" i="16"/>
  <c r="AA1112" i="16" s="1"/>
  <c r="Y1871" i="16"/>
  <c r="Z1871" i="16" s="1"/>
  <c r="AA1871" i="16" s="1"/>
  <c r="Y262" i="16"/>
  <c r="Z262" i="16" s="1"/>
  <c r="AA262" i="16" s="1"/>
  <c r="Y1238" i="16"/>
  <c r="Z1238" i="16" s="1"/>
  <c r="AA1238" i="16" s="1"/>
  <c r="Z1107" i="16"/>
  <c r="AA1107" i="16" s="1"/>
  <c r="X364" i="16"/>
  <c r="Z364" i="16"/>
  <c r="Y1602" i="16"/>
  <c r="Z1602" i="16" s="1"/>
  <c r="AA1602" i="16" s="1"/>
  <c r="Y173" i="16"/>
  <c r="Z173" i="16" s="1"/>
  <c r="AA173" i="16" s="1"/>
  <c r="Y1156" i="16"/>
  <c r="Z1156" i="16" s="1"/>
  <c r="AA1156" i="16" s="1"/>
  <c r="Z676" i="16"/>
  <c r="AA676" i="16" s="1"/>
  <c r="Y1155" i="16"/>
  <c r="Z1155" i="16" s="1"/>
  <c r="AA1155" i="16" s="1"/>
  <c r="Z640" i="16"/>
  <c r="AA640" i="16" s="1"/>
  <c r="Y1739" i="16"/>
  <c r="Z1739" i="16" s="1"/>
  <c r="AA1739" i="16" s="1"/>
  <c r="Z1004" i="16"/>
  <c r="AA1004" i="16" s="1"/>
  <c r="Y1183" i="16"/>
  <c r="Z1183" i="16" s="1"/>
  <c r="AA1183" i="16" s="1"/>
  <c r="Y126" i="16"/>
  <c r="Z126" i="16" s="1"/>
  <c r="AA126" i="16" s="1"/>
  <c r="Y1377" i="16"/>
  <c r="Z1377" i="16" s="1"/>
  <c r="AA1377" i="16" s="1"/>
  <c r="Y884" i="16"/>
  <c r="Z884" i="16" s="1"/>
  <c r="AA884" i="16" s="1"/>
  <c r="Y233" i="16"/>
  <c r="Z233" i="16" s="1"/>
  <c r="AA233" i="16" s="1"/>
  <c r="Y2023" i="16"/>
  <c r="Z2023" i="16" s="1"/>
  <c r="AA2023" i="16" s="1"/>
  <c r="Y1837" i="16"/>
  <c r="Z1837" i="16" s="1"/>
  <c r="AA1837" i="16" s="1"/>
  <c r="Z1177" i="16"/>
  <c r="AA1177" i="16" s="1"/>
  <c r="Z462" i="16"/>
  <c r="AA462" i="16" s="1"/>
  <c r="Y1694" i="16"/>
  <c r="Z1694" i="16" s="1"/>
  <c r="AA1694" i="16" s="1"/>
  <c r="Y1603" i="16"/>
  <c r="Z1603" i="16" s="1"/>
  <c r="AA1603" i="16" s="1"/>
  <c r="Y1407" i="16"/>
  <c r="Z1407" i="16" s="1"/>
  <c r="AA1407" i="16" s="1"/>
  <c r="Z1194" i="16"/>
  <c r="AA1194" i="16" s="1"/>
  <c r="Y910" i="16"/>
  <c r="Z910" i="16" s="1"/>
  <c r="AA910" i="16" s="1"/>
  <c r="Z553" i="16"/>
  <c r="AA553" i="16" s="1"/>
  <c r="Z441" i="16"/>
  <c r="AA441" i="16" s="1"/>
  <c r="Y295" i="16"/>
  <c r="Z295" i="16" s="1"/>
  <c r="AA295" i="16" s="1"/>
  <c r="Y1762" i="16"/>
  <c r="Z1762" i="16" s="1"/>
  <c r="AA1762" i="16" s="1"/>
  <c r="Y1665" i="16"/>
  <c r="Z1665" i="16" s="1"/>
  <c r="AA1665" i="16" s="1"/>
  <c r="Z362" i="16"/>
  <c r="AA362" i="16" s="1"/>
  <c r="Y1598" i="16"/>
  <c r="Z1598" i="16" s="1"/>
  <c r="AA1598" i="16" s="1"/>
  <c r="Y168" i="16"/>
  <c r="Z168" i="16" s="1"/>
  <c r="AA168" i="16" s="1"/>
  <c r="Z339" i="16"/>
  <c r="AA339" i="16" s="1"/>
  <c r="Y285" i="16"/>
  <c r="Z285" i="16" s="1"/>
  <c r="AA285" i="16" s="1"/>
  <c r="Z1146" i="16"/>
  <c r="AA1146" i="16" s="1"/>
  <c r="Y1217" i="16"/>
  <c r="Z1217" i="16" s="1"/>
  <c r="AA1217" i="16" s="1"/>
  <c r="Y119" i="16"/>
  <c r="Z119" i="16" s="1"/>
  <c r="AA119" i="16" s="1"/>
  <c r="Y1476" i="16"/>
  <c r="Z1476" i="16" s="1"/>
  <c r="AA1476" i="16" s="1"/>
  <c r="X117" i="16"/>
  <c r="Z117" i="16"/>
  <c r="Y942" i="16"/>
  <c r="Z942" i="16" s="1"/>
  <c r="AA942" i="16" s="1"/>
  <c r="Y627" i="16"/>
  <c r="Z627" i="16" s="1"/>
  <c r="AA627" i="16" s="1"/>
  <c r="Y1411" i="16"/>
  <c r="Z1411" i="16" s="1"/>
  <c r="AA1411" i="16" s="1"/>
  <c r="X1840" i="16"/>
  <c r="Z1840" i="16"/>
  <c r="X907" i="16"/>
  <c r="Z907" i="16"/>
  <c r="X1221" i="16"/>
  <c r="Z1221" i="16"/>
  <c r="X1600" i="16"/>
  <c r="Z1600" i="16"/>
  <c r="X466" i="16"/>
  <c r="Z466" i="16"/>
  <c r="X1686" i="16"/>
  <c r="Z1686" i="16"/>
  <c r="X2081" i="16"/>
  <c r="Z2081" i="16"/>
  <c r="X710" i="16"/>
  <c r="Z710" i="16"/>
  <c r="X359" i="16"/>
  <c r="Z359" i="16"/>
  <c r="Y1222" i="16"/>
  <c r="Z1222" i="16" s="1"/>
  <c r="AA1222" i="16" s="1"/>
  <c r="Z371" i="16"/>
  <c r="AA371" i="16" s="1"/>
  <c r="Y1584" i="16"/>
  <c r="Z1584" i="16" s="1"/>
  <c r="AA1584" i="16" s="1"/>
  <c r="Z1092" i="16"/>
  <c r="AA1092" i="16" s="1"/>
  <c r="Z540" i="16"/>
  <c r="AA540" i="16" s="1"/>
  <c r="Z1011" i="16"/>
  <c r="AA1011" i="16" s="1"/>
  <c r="Z680" i="16"/>
  <c r="AA680" i="16" s="1"/>
  <c r="Z1087" i="16"/>
  <c r="AA1087" i="16" s="1"/>
  <c r="Y158" i="16"/>
  <c r="Z158" i="16" s="1"/>
  <c r="AA158" i="16" s="1"/>
  <c r="X172" i="16"/>
  <c r="Z172" i="16"/>
  <c r="Z1139" i="16"/>
  <c r="AA1139" i="16" s="1"/>
  <c r="Z575" i="16"/>
  <c r="AA575" i="16" s="1"/>
  <c r="Z1136" i="16"/>
  <c r="AA1136" i="16" s="1"/>
  <c r="Z341" i="16"/>
  <c r="AA341" i="16" s="1"/>
  <c r="Y1659" i="16"/>
  <c r="Z1659" i="16" s="1"/>
  <c r="AA1659" i="16" s="1"/>
  <c r="Z972" i="16"/>
  <c r="AA972" i="16" s="1"/>
  <c r="Y1875" i="16"/>
  <c r="Z1875" i="16" s="1"/>
  <c r="AA1875" i="16" s="1"/>
  <c r="Y1164" i="16"/>
  <c r="Z1164" i="16" s="1"/>
  <c r="AA1164" i="16" s="1"/>
  <c r="X125" i="16"/>
  <c r="Z125" i="16"/>
  <c r="Y1357" i="16"/>
  <c r="Z1357" i="16" s="1"/>
  <c r="AA1357" i="16" s="1"/>
  <c r="Y760" i="16"/>
  <c r="Z760" i="16" s="1"/>
  <c r="AA760" i="16" s="1"/>
  <c r="Y144" i="16"/>
  <c r="Z144" i="16" s="1"/>
  <c r="AA144" i="16" s="1"/>
  <c r="Y2010" i="16"/>
  <c r="Z2010" i="16" s="1"/>
  <c r="AA2010" i="16" s="1"/>
  <c r="Y2106" i="16"/>
  <c r="Z2106" i="16" s="1"/>
  <c r="AA2106" i="16" s="1"/>
  <c r="Y2019" i="16"/>
  <c r="Z2019" i="16" s="1"/>
  <c r="AA2019" i="16" s="1"/>
  <c r="Y1970" i="16"/>
  <c r="Z1970" i="16" s="1"/>
  <c r="AA1970" i="16" s="1"/>
  <c r="Y1697" i="16"/>
  <c r="Z1697" i="16" s="1"/>
  <c r="AA1697" i="16" s="1"/>
  <c r="Y1581" i="16"/>
  <c r="Z1581" i="16" s="1"/>
  <c r="AA1581" i="16" s="1"/>
  <c r="Y1351" i="16"/>
  <c r="Z1351" i="16" s="1"/>
  <c r="AA1351" i="16" s="1"/>
  <c r="Z981" i="16"/>
  <c r="AA981" i="16" s="1"/>
  <c r="Y735" i="16"/>
  <c r="Z735" i="16" s="1"/>
  <c r="AA735" i="16" s="1"/>
  <c r="Z581" i="16"/>
  <c r="AA581" i="16" s="1"/>
  <c r="Y296" i="16"/>
  <c r="Z296" i="16" s="1"/>
  <c r="AA296" i="16" s="1"/>
  <c r="Y1793" i="16"/>
  <c r="Z1793" i="16" s="1"/>
  <c r="AA1793" i="16" s="1"/>
  <c r="Y136" i="16"/>
  <c r="Z136" i="16" s="1"/>
  <c r="AA136" i="16" s="1"/>
  <c r="Y1868" i="16"/>
  <c r="Z1868" i="16" s="1"/>
  <c r="AA1868" i="16" s="1"/>
  <c r="Y1478" i="16"/>
  <c r="Z1478" i="16" s="1"/>
  <c r="AA1478" i="16" s="1"/>
  <c r="Y626" i="16"/>
  <c r="Z626" i="16" s="1"/>
  <c r="AA626" i="16" s="1"/>
  <c r="Y854" i="16"/>
  <c r="Z854" i="16" s="1"/>
  <c r="AA854" i="16" s="1"/>
  <c r="Y1922" i="16"/>
  <c r="Z1922" i="16" s="1"/>
  <c r="AA1922" i="16" s="1"/>
  <c r="Z817" i="16"/>
  <c r="AA817" i="16" s="1"/>
  <c r="Z706" i="16"/>
  <c r="AA706" i="16" s="1"/>
  <c r="Y2079" i="16"/>
  <c r="Z2079" i="16" s="1"/>
  <c r="AA2079" i="16" s="1"/>
  <c r="Y2093" i="16"/>
  <c r="Z2093" i="16" s="1"/>
  <c r="AA2093" i="16" s="1"/>
  <c r="Y1684" i="16"/>
  <c r="Z1684" i="16" s="1"/>
  <c r="AA1684" i="16" s="1"/>
  <c r="Z427" i="16"/>
  <c r="AA427" i="16" s="1"/>
  <c r="X621" i="16"/>
  <c r="Z621" i="16"/>
  <c r="X734" i="16"/>
  <c r="Z734" i="16"/>
  <c r="Y257" i="16"/>
  <c r="Z257" i="16" s="1"/>
  <c r="AA257" i="16" s="1"/>
  <c r="Y1513" i="16"/>
  <c r="Z1513" i="16" s="1"/>
  <c r="AA1513" i="16" s="1"/>
  <c r="Y1794" i="16"/>
  <c r="Z1794" i="16" s="1"/>
  <c r="AA1794" i="16" s="1"/>
  <c r="Z340" i="16"/>
  <c r="AA340" i="16" s="1"/>
  <c r="X1872" i="16"/>
  <c r="Z1872" i="16"/>
  <c r="X698" i="16"/>
  <c r="Z698" i="16"/>
  <c r="Y164" i="16"/>
  <c r="Z164" i="16" s="1"/>
  <c r="AA164" i="16" s="1"/>
  <c r="Y912" i="16"/>
  <c r="Z912" i="16" s="1"/>
  <c r="AA912" i="16" s="1"/>
  <c r="Y114" i="16"/>
  <c r="Z114" i="16" s="1"/>
  <c r="AA114" i="16" s="1"/>
  <c r="Y1863" i="16"/>
  <c r="Z1863" i="16" s="1"/>
  <c r="AA1863" i="16" s="1"/>
  <c r="Y2016" i="16"/>
  <c r="Z2016" i="16" s="1"/>
  <c r="AA2016" i="16" s="1"/>
  <c r="Z431" i="16"/>
  <c r="AA431" i="16" s="1"/>
  <c r="Z559" i="16"/>
  <c r="AA559" i="16" s="1"/>
  <c r="Z1129" i="16"/>
  <c r="AA1129" i="16" s="1"/>
  <c r="X1753" i="16"/>
  <c r="Z1753" i="16"/>
  <c r="X1789" i="16"/>
  <c r="Z1789" i="16"/>
  <c r="X448" i="16"/>
  <c r="Z448" i="16"/>
  <c r="X596" i="16"/>
  <c r="Z596" i="16"/>
  <c r="X787" i="16"/>
  <c r="Z787" i="16"/>
  <c r="X1729" i="16"/>
  <c r="Z1729" i="16"/>
  <c r="X1106" i="16"/>
  <c r="Z1106" i="16"/>
  <c r="X428" i="16"/>
  <c r="Z428" i="16"/>
  <c r="X2089" i="16"/>
  <c r="Z2089" i="16"/>
  <c r="X635" i="16"/>
  <c r="Z635" i="16"/>
  <c r="X127" i="16"/>
  <c r="Z127" i="16"/>
  <c r="X639" i="16"/>
  <c r="Z639" i="16"/>
  <c r="X305" i="16"/>
  <c r="Z305" i="16"/>
  <c r="X758" i="16"/>
  <c r="Z758" i="16"/>
  <c r="X274" i="16"/>
  <c r="Z274" i="16"/>
  <c r="X1170" i="16"/>
  <c r="Z1170" i="16"/>
  <c r="Y900" i="16"/>
  <c r="Z900" i="16" s="1"/>
  <c r="AA900" i="16" s="1"/>
  <c r="Z1201" i="16"/>
  <c r="AA1201" i="16" s="1"/>
  <c r="X370" i="16"/>
  <c r="Z370" i="16"/>
  <c r="Y1464" i="16"/>
  <c r="Z1464" i="16" s="1"/>
  <c r="AA1464" i="16" s="1"/>
  <c r="Z1072" i="16"/>
  <c r="AA1072" i="16" s="1"/>
  <c r="Y1787" i="16"/>
  <c r="Z1787" i="16" s="1"/>
  <c r="AA1787" i="16" s="1"/>
  <c r="Y1795" i="16"/>
  <c r="Z1795" i="16" s="1"/>
  <c r="AA1795" i="16" s="1"/>
  <c r="Z966" i="16"/>
  <c r="AA966" i="16" s="1"/>
  <c r="Y924" i="16"/>
  <c r="Z924" i="16" s="1"/>
  <c r="AA924" i="16" s="1"/>
  <c r="X2400" i="16"/>
  <c r="Z644" i="16"/>
  <c r="AA644" i="16" s="1"/>
  <c r="Z1067" i="16"/>
  <c r="AA1067" i="16" s="1"/>
  <c r="Z978" i="16"/>
  <c r="AA978" i="16" s="1"/>
  <c r="Z548" i="16"/>
  <c r="AA548" i="16" s="1"/>
  <c r="Y1735" i="16"/>
  <c r="Z1735" i="16" s="1"/>
  <c r="AA1735" i="16" s="1"/>
  <c r="Z1102" i="16"/>
  <c r="AA1102" i="16" s="1"/>
  <c r="Y170" i="16"/>
  <c r="Z170" i="16" s="1"/>
  <c r="AA170" i="16" s="1"/>
  <c r="Y1627" i="16"/>
  <c r="Z1627" i="16" s="1"/>
  <c r="AA1627" i="16" s="1"/>
  <c r="Y920" i="16"/>
  <c r="Z920" i="16" s="1"/>
  <c r="AA920" i="16" s="1"/>
  <c r="Y1982" i="16"/>
  <c r="Z1982" i="16" s="1"/>
  <c r="AA1982" i="16" s="1"/>
  <c r="Z1147" i="16"/>
  <c r="AA1147" i="16" s="1"/>
  <c r="Y1342" i="16"/>
  <c r="Z1342" i="16" s="1"/>
  <c r="AA1342" i="16" s="1"/>
  <c r="Y724" i="16"/>
  <c r="Z724" i="16" s="1"/>
  <c r="AA724" i="16" s="1"/>
  <c r="X143" i="16"/>
  <c r="Z143" i="16"/>
  <c r="Y2132" i="16"/>
  <c r="Z2132" i="16" s="1"/>
  <c r="AA2132" i="16" s="1"/>
  <c r="Y1995" i="16"/>
  <c r="Z1995" i="16" s="1"/>
  <c r="AA1995" i="16" s="1"/>
  <c r="Y2103" i="16"/>
  <c r="Z2103" i="16" s="1"/>
  <c r="AA2103" i="16" s="1"/>
  <c r="Y2007" i="16"/>
  <c r="Z2007" i="16" s="1"/>
  <c r="AA2007" i="16" s="1"/>
  <c r="Y2115" i="16"/>
  <c r="Z2115" i="16" s="1"/>
  <c r="AA2115" i="16" s="1"/>
  <c r="Y1913" i="16"/>
  <c r="Z1913" i="16" s="1"/>
  <c r="AA1913" i="16" s="1"/>
  <c r="Y1822" i="16"/>
  <c r="Z1822" i="16" s="1"/>
  <c r="AA1822" i="16" s="1"/>
  <c r="Y861" i="16"/>
  <c r="Z861" i="16" s="1"/>
  <c r="AA861" i="16" s="1"/>
  <c r="Y137" i="16"/>
  <c r="Z137" i="16" s="1"/>
  <c r="AA137" i="16" s="1"/>
  <c r="Y1681" i="16"/>
  <c r="Z1681" i="16" s="1"/>
  <c r="AA1681" i="16" s="1"/>
  <c r="Y1577" i="16"/>
  <c r="Z1577" i="16" s="1"/>
  <c r="AA1577" i="16" s="1"/>
  <c r="Y1383" i="16"/>
  <c r="Z1383" i="16" s="1"/>
  <c r="AA1383" i="16" s="1"/>
  <c r="Z1009" i="16"/>
  <c r="AA1009" i="16" s="1"/>
  <c r="Y894" i="16"/>
  <c r="Z894" i="16" s="1"/>
  <c r="AA894" i="16" s="1"/>
  <c r="Z662" i="16"/>
  <c r="AA662" i="16" s="1"/>
  <c r="Z421" i="16"/>
  <c r="AA421" i="16" s="1"/>
  <c r="Y276" i="16"/>
  <c r="Z276" i="16" s="1"/>
  <c r="AA276" i="16" s="1"/>
  <c r="Y1894" i="16"/>
  <c r="Z1894" i="16" s="1"/>
  <c r="AA1894" i="16" s="1"/>
  <c r="Y148" i="16"/>
  <c r="Z148" i="16" s="1"/>
  <c r="AA148" i="16" s="1"/>
  <c r="Y1471" i="16"/>
  <c r="Z1471" i="16" s="1"/>
  <c r="AA1471" i="16" s="1"/>
  <c r="Y1585" i="16"/>
  <c r="Z1585" i="16" s="1"/>
  <c r="AA1585" i="16" s="1"/>
  <c r="Y1269" i="16"/>
  <c r="Z1269" i="16" s="1"/>
  <c r="AA1269" i="16" s="1"/>
  <c r="Y1653" i="16"/>
  <c r="Z1653" i="16" s="1"/>
  <c r="AA1653" i="16" s="1"/>
  <c r="X1138" i="16"/>
  <c r="Z1138" i="16"/>
  <c r="X1580" i="16"/>
  <c r="Z1580" i="16"/>
  <c r="Z1012" i="16"/>
  <c r="AA1012" i="16" s="1"/>
  <c r="Y1192" i="16"/>
  <c r="Z1192" i="16" s="1"/>
  <c r="AA1192" i="16" s="1"/>
  <c r="Y1184" i="16"/>
  <c r="Z1184" i="16" s="1"/>
  <c r="AA1184" i="16" s="1"/>
  <c r="Z522" i="16"/>
  <c r="AA522" i="16" s="1"/>
  <c r="Z811" i="16"/>
  <c r="AA811" i="16" s="1"/>
  <c r="X2113" i="16"/>
  <c r="Z2113" i="16"/>
  <c r="X2133" i="16"/>
  <c r="Z2133" i="16"/>
  <c r="X608" i="16"/>
  <c r="Z608" i="16"/>
  <c r="X1002" i="16"/>
  <c r="Z1002" i="16"/>
  <c r="Z983" i="16"/>
  <c r="AA983" i="16" s="1"/>
  <c r="Y1715" i="16"/>
  <c r="Z1715" i="16" s="1"/>
  <c r="AA1715" i="16" s="1"/>
  <c r="Z1140" i="16"/>
  <c r="AA1140" i="16" s="1"/>
  <c r="Z1148" i="16"/>
  <c r="AA1148" i="16" s="1"/>
  <c r="Y731" i="16"/>
  <c r="Z731" i="16" s="1"/>
  <c r="AA731" i="16" s="1"/>
  <c r="X1607" i="16"/>
  <c r="Z1607" i="16"/>
  <c r="X1924" i="16"/>
  <c r="Z1924" i="16"/>
  <c r="X445" i="16"/>
  <c r="Z445" i="16"/>
  <c r="X714" i="16"/>
  <c r="Z714" i="16"/>
  <c r="X775" i="16"/>
  <c r="Z775" i="16"/>
  <c r="X689" i="16"/>
  <c r="Z689" i="16"/>
  <c r="X879" i="16"/>
  <c r="Z879" i="16"/>
  <c r="X893" i="16"/>
  <c r="Z893" i="16"/>
  <c r="X1718" i="16"/>
  <c r="Z1718" i="16"/>
  <c r="X722" i="16"/>
  <c r="Z722" i="16"/>
  <c r="X256" i="16"/>
  <c r="Z256" i="16"/>
  <c r="X499" i="16"/>
  <c r="Z499" i="16"/>
  <c r="Y1346" i="16"/>
  <c r="Z1346" i="16" s="1"/>
  <c r="AA1346" i="16" s="1"/>
  <c r="Z348" i="16"/>
  <c r="AA348" i="16" s="1"/>
  <c r="Y1433" i="16"/>
  <c r="Z1433" i="16" s="1"/>
  <c r="AA1433" i="16" s="1"/>
  <c r="Z1052" i="16"/>
  <c r="AA1052" i="16" s="1"/>
  <c r="Y1275" i="16"/>
  <c r="Z1275" i="16" s="1"/>
  <c r="AA1275" i="16" s="1"/>
  <c r="Y1683" i="16"/>
  <c r="Z1683" i="16" s="1"/>
  <c r="AA1683" i="16" s="1"/>
  <c r="Y948" i="16"/>
  <c r="Z948" i="16" s="1"/>
  <c r="AA948" i="16" s="1"/>
  <c r="Y1807" i="16"/>
  <c r="Z1807" i="16" s="1"/>
  <c r="AA1807" i="16" s="1"/>
  <c r="Y1159" i="16"/>
  <c r="Z1159" i="16" s="1"/>
  <c r="AA1159" i="16" s="1"/>
  <c r="Z1047" i="16"/>
  <c r="AA1047" i="16" s="1"/>
  <c r="Z990" i="16"/>
  <c r="AA990" i="16" s="1"/>
  <c r="Y892" i="16"/>
  <c r="Z892" i="16" s="1"/>
  <c r="AA892" i="16" s="1"/>
  <c r="Y1643" i="16"/>
  <c r="Z1643" i="16" s="1"/>
  <c r="AA1643" i="16" s="1"/>
  <c r="Y1575" i="16"/>
  <c r="Z1575" i="16" s="1"/>
  <c r="AA1575" i="16" s="1"/>
  <c r="Y1831" i="16"/>
  <c r="Z1831" i="16" s="1"/>
  <c r="AA1831" i="16" s="1"/>
  <c r="Z991" i="16"/>
  <c r="AA991" i="16" s="1"/>
  <c r="Y154" i="16"/>
  <c r="Z154" i="16" s="1"/>
  <c r="AA154" i="16" s="1"/>
  <c r="Y1612" i="16"/>
  <c r="Z1612" i="16" s="1"/>
  <c r="AA1612" i="16" s="1"/>
  <c r="Y904" i="16"/>
  <c r="Z904" i="16" s="1"/>
  <c r="AA904" i="16" s="1"/>
  <c r="Z1132" i="16"/>
  <c r="AA1132" i="16" s="1"/>
  <c r="Y1224" i="16"/>
  <c r="Z1224" i="16" s="1"/>
  <c r="AA1224" i="16" s="1"/>
  <c r="Y1918" i="16"/>
  <c r="Z1918" i="16" s="1"/>
  <c r="AA1918" i="16" s="1"/>
  <c r="Y1883" i="16"/>
  <c r="Z1883" i="16" s="1"/>
  <c r="AA1883" i="16" s="1"/>
  <c r="Y2091" i="16"/>
  <c r="Z2091" i="16" s="1"/>
  <c r="AA2091" i="16" s="1"/>
  <c r="Y2454" i="16"/>
  <c r="Z2454" i="16" s="1"/>
  <c r="AA2454" i="16" s="1"/>
  <c r="Y2055" i="16"/>
  <c r="Z2055" i="16" s="1"/>
  <c r="AA2055" i="16" s="1"/>
  <c r="Y1961" i="16"/>
  <c r="Z1961" i="16" s="1"/>
  <c r="AA1961" i="16" s="1"/>
  <c r="Y2049" i="16"/>
  <c r="Z2049" i="16" s="1"/>
  <c r="AA2049" i="16" s="1"/>
  <c r="Y1999" i="16"/>
  <c r="Z1999" i="16" s="1"/>
  <c r="AA1999" i="16" s="1"/>
  <c r="Y2119" i="16"/>
  <c r="Z2119" i="16" s="1"/>
  <c r="AA2119" i="16" s="1"/>
  <c r="Y1682" i="16"/>
  <c r="Z1682" i="16" s="1"/>
  <c r="AA1682" i="16" s="1"/>
  <c r="Y1281" i="16"/>
  <c r="Z1281" i="16" s="1"/>
  <c r="AA1281" i="16" s="1"/>
  <c r="Z965" i="16"/>
  <c r="AA965" i="16" s="1"/>
  <c r="Z699" i="16"/>
  <c r="AA699" i="16" s="1"/>
  <c r="Z554" i="16"/>
  <c r="AA554" i="16" s="1"/>
  <c r="Y277" i="16"/>
  <c r="Z277" i="16" s="1"/>
  <c r="AA277" i="16" s="1"/>
  <c r="Y1869" i="16"/>
  <c r="Z1869" i="16" s="1"/>
  <c r="AA1869" i="16" s="1"/>
  <c r="Y1778" i="16"/>
  <c r="Z1778" i="16" s="1"/>
  <c r="AA1778" i="16" s="1"/>
  <c r="Y767" i="16"/>
  <c r="Z767" i="16" s="1"/>
  <c r="AA767" i="16" s="1"/>
  <c r="Y116" i="16"/>
  <c r="Z116" i="16" s="1"/>
  <c r="AA116" i="16" s="1"/>
  <c r="Y1458" i="16"/>
  <c r="Z1458" i="16" s="1"/>
  <c r="AA1458" i="16" s="1"/>
  <c r="Y1776" i="16"/>
  <c r="Z1776" i="16" s="1"/>
  <c r="AA1776" i="16" s="1"/>
  <c r="Y1889" i="16"/>
  <c r="Z1889" i="16" s="1"/>
  <c r="AA1889" i="16" s="1"/>
  <c r="Y793" i="16"/>
  <c r="Z793" i="16" s="1"/>
  <c r="AA793" i="16" s="1"/>
  <c r="Z520" i="16"/>
  <c r="AA520" i="16" s="1"/>
  <c r="Z995" i="16"/>
  <c r="AA995" i="16" s="1"/>
  <c r="Z1007" i="16"/>
  <c r="AA1007" i="16" s="1"/>
  <c r="Z816" i="16"/>
  <c r="AA816" i="16" s="1"/>
  <c r="Y259" i="16"/>
  <c r="Z259" i="16" s="1"/>
  <c r="AA259" i="16" s="1"/>
  <c r="X220" i="16"/>
  <c r="Z220" i="16"/>
  <c r="X2063" i="16"/>
  <c r="Z2063" i="16"/>
  <c r="Z349" i="16"/>
  <c r="AA349" i="16" s="1"/>
  <c r="Y1349" i="16"/>
  <c r="Z1349" i="16" s="1"/>
  <c r="AA1349" i="16" s="1"/>
  <c r="Y1457" i="16"/>
  <c r="Z1457" i="16" s="1"/>
  <c r="AA1457" i="16" s="1"/>
  <c r="Z637" i="16"/>
  <c r="AA637" i="16" s="1"/>
  <c r="Y1964" i="16"/>
  <c r="Z1964" i="16" s="1"/>
  <c r="AA1964" i="16" s="1"/>
  <c r="Y2085" i="16"/>
  <c r="Z2085" i="16" s="1"/>
  <c r="AA2085" i="16" s="1"/>
  <c r="Y1885" i="16"/>
  <c r="Z1885" i="16" s="1"/>
  <c r="AA1885" i="16" s="1"/>
  <c r="Z401" i="16"/>
  <c r="AA401" i="16" s="1"/>
  <c r="Y1745" i="16"/>
  <c r="Z1745" i="16" s="1"/>
  <c r="AA1745" i="16" s="1"/>
  <c r="Y1617" i="16"/>
  <c r="Z1617" i="16" s="1"/>
  <c r="AA1617" i="16" s="1"/>
  <c r="X1154" i="16"/>
  <c r="Z1154" i="16"/>
  <c r="X407" i="16"/>
  <c r="Z407" i="16"/>
  <c r="X1810" i="16"/>
  <c r="Z1810" i="16"/>
  <c r="X404" i="16"/>
  <c r="Z404" i="16"/>
  <c r="X677" i="16"/>
  <c r="Z677" i="16"/>
  <c r="X1161" i="16"/>
  <c r="Z1161" i="16"/>
  <c r="X673" i="16"/>
  <c r="Z673" i="16"/>
  <c r="X750" i="16"/>
  <c r="Z750" i="16"/>
  <c r="X1202" i="16"/>
  <c r="Z1202" i="16"/>
  <c r="X145" i="16"/>
  <c r="Z145" i="16"/>
  <c r="X1463" i="16"/>
  <c r="Z1463" i="16"/>
  <c r="X738" i="16"/>
  <c r="Z738" i="16"/>
  <c r="X1749" i="16"/>
  <c r="Z1749" i="16"/>
  <c r="X2009" i="16"/>
  <c r="Z2009" i="16"/>
  <c r="X771" i="16"/>
  <c r="Z771" i="16"/>
  <c r="X1700" i="16"/>
  <c r="Z1700" i="16"/>
  <c r="X614" i="16"/>
  <c r="Z614" i="16"/>
  <c r="X1596" i="16"/>
  <c r="Z1596" i="16"/>
  <c r="Y1590" i="16"/>
  <c r="Z1590" i="16" s="1"/>
  <c r="AA1590" i="16" s="1"/>
  <c r="Z1181" i="16"/>
  <c r="AA1181" i="16" s="1"/>
  <c r="Y200" i="16"/>
  <c r="Z200" i="16" s="1"/>
  <c r="AA200" i="16" s="1"/>
  <c r="Y1412" i="16"/>
  <c r="Z1412" i="16" s="1"/>
  <c r="AA1412" i="16" s="1"/>
  <c r="Z1032" i="16"/>
  <c r="AA1032" i="16" s="1"/>
  <c r="Z1135" i="16"/>
  <c r="AA1135" i="16" s="1"/>
  <c r="Y1779" i="16"/>
  <c r="Z1779" i="16" s="1"/>
  <c r="AA1779" i="16" s="1"/>
  <c r="Z1143" i="16"/>
  <c r="AA1143" i="16" s="1"/>
  <c r="Y1763" i="16"/>
  <c r="Z1763" i="16" s="1"/>
  <c r="AA1763" i="16" s="1"/>
  <c r="Z1027" i="16"/>
  <c r="AA1027" i="16" s="1"/>
  <c r="Y655" i="16"/>
  <c r="Z655" i="16" s="1"/>
  <c r="AA655" i="16" s="1"/>
  <c r="Y1212" i="16"/>
  <c r="Z1212" i="16" s="1"/>
  <c r="AA1212" i="16" s="1"/>
  <c r="Z1188" i="16"/>
  <c r="AA1188" i="16" s="1"/>
  <c r="Y1519" i="16"/>
  <c r="Z1519" i="16" s="1"/>
  <c r="AA1519" i="16" s="1"/>
  <c r="Y290" i="16"/>
  <c r="Z290" i="16" s="1"/>
  <c r="AA290" i="16" s="1"/>
  <c r="Z974" i="16"/>
  <c r="AA974" i="16" s="1"/>
  <c r="Y1675" i="16"/>
  <c r="Z1675" i="16" s="1"/>
  <c r="AA1675" i="16" s="1"/>
  <c r="Y1597" i="16"/>
  <c r="Z1597" i="16" s="1"/>
  <c r="AA1597" i="16" s="1"/>
  <c r="Y868" i="16"/>
  <c r="Z868" i="16" s="1"/>
  <c r="AA868" i="16" s="1"/>
  <c r="Y1610" i="16"/>
  <c r="Z1610" i="16" s="1"/>
  <c r="AA1610" i="16" s="1"/>
  <c r="Y1204" i="16"/>
  <c r="Z1204" i="16" s="1"/>
  <c r="AA1204" i="16" s="1"/>
  <c r="Y688" i="16"/>
  <c r="Z688" i="16" s="1"/>
  <c r="AA688" i="16" s="1"/>
  <c r="Y2124" i="16"/>
  <c r="Z2124" i="16" s="1"/>
  <c r="AA2124" i="16" s="1"/>
  <c r="Y1979" i="16"/>
  <c r="Z1979" i="16" s="1"/>
  <c r="AA1979" i="16" s="1"/>
  <c r="Z2396" i="16"/>
  <c r="AA2396" i="16" s="1"/>
  <c r="Y1898" i="16"/>
  <c r="Z1898" i="16" s="1"/>
  <c r="AA1898" i="16" s="1"/>
  <c r="Y1482" i="16"/>
  <c r="Z1482" i="16" s="1"/>
  <c r="AA1482" i="16" s="1"/>
  <c r="Z1125" i="16"/>
  <c r="AA1125" i="16" s="1"/>
  <c r="Z422" i="16"/>
  <c r="AA422" i="16" s="1"/>
  <c r="Y1666" i="16"/>
  <c r="Z1666" i="16" s="1"/>
  <c r="AA1666" i="16" s="1"/>
  <c r="Y1533" i="16"/>
  <c r="Z1533" i="16" s="1"/>
  <c r="AA1533" i="16" s="1"/>
  <c r="Y1158" i="16"/>
  <c r="Z1158" i="16" s="1"/>
  <c r="AA1158" i="16" s="1"/>
  <c r="Z518" i="16"/>
  <c r="AA518" i="16" s="1"/>
  <c r="Z400" i="16"/>
  <c r="AA400" i="16" s="1"/>
  <c r="Y258" i="16"/>
  <c r="Z258" i="16" s="1"/>
  <c r="AA258" i="16" s="1"/>
  <c r="Y1820" i="16"/>
  <c r="Z1820" i="16" s="1"/>
  <c r="AA1820" i="16" s="1"/>
  <c r="Y1728" i="16"/>
  <c r="Z1728" i="16" s="1"/>
  <c r="AA1728" i="16" s="1"/>
  <c r="Y1632" i="16"/>
  <c r="Z1632" i="16" s="1"/>
  <c r="AA1632" i="16" s="1"/>
  <c r="Y171" i="16"/>
  <c r="Z171" i="16" s="1"/>
  <c r="AA171" i="16" s="1"/>
  <c r="Y1709" i="16"/>
  <c r="Z1709" i="16" s="1"/>
  <c r="AA1709" i="16" s="1"/>
  <c r="Y1705" i="16"/>
  <c r="Z1705" i="16" s="1"/>
  <c r="AA1705" i="16" s="1"/>
  <c r="Y941" i="16"/>
  <c r="Z941" i="16" s="1"/>
  <c r="AA941" i="16" s="1"/>
  <c r="Z1118" i="16"/>
  <c r="AA1118" i="16" s="1"/>
  <c r="Y1905" i="16"/>
  <c r="Z1905" i="16" s="1"/>
  <c r="AA1905" i="16" s="1"/>
  <c r="Z1017" i="16"/>
  <c r="AA1017" i="16" s="1"/>
  <c r="Y1981" i="16"/>
  <c r="Z1981" i="16" s="1"/>
  <c r="AA1981" i="16" s="1"/>
  <c r="Z1261" i="16"/>
  <c r="AA1261" i="16" s="1"/>
  <c r="Y2131" i="16"/>
  <c r="Z2131" i="16" s="1"/>
  <c r="AA2131" i="16" s="1"/>
  <c r="Y1761" i="16"/>
  <c r="Z1761" i="16" s="1"/>
  <c r="AA1761" i="16" s="1"/>
  <c r="Y1664" i="16"/>
  <c r="Z1664" i="16" s="1"/>
  <c r="AA1664" i="16" s="1"/>
  <c r="Y624" i="16"/>
  <c r="Z624" i="16" s="1"/>
  <c r="AA624" i="16" s="1"/>
  <c r="Z459" i="16"/>
  <c r="AA459" i="16" s="1"/>
  <c r="Z342" i="16"/>
  <c r="AA342" i="16" s="1"/>
  <c r="Y1790" i="16"/>
  <c r="Z1790" i="16" s="1"/>
  <c r="AA1790" i="16" s="1"/>
  <c r="Z1121" i="16"/>
  <c r="AA1121" i="16" s="1"/>
  <c r="Z417" i="16"/>
  <c r="AA417" i="16" s="1"/>
  <c r="Y1379" i="16"/>
  <c r="Z1379" i="16" s="1"/>
  <c r="AA1379" i="16" s="1"/>
  <c r="Z1150" i="16"/>
  <c r="AA1150" i="16" s="1"/>
  <c r="Y922" i="16"/>
  <c r="Z922" i="16" s="1"/>
  <c r="AA922" i="16" s="1"/>
  <c r="Y1773" i="16"/>
  <c r="Z1773" i="16" s="1"/>
  <c r="AA1773" i="16" s="1"/>
  <c r="Y1225" i="16"/>
  <c r="Z1225" i="16" s="1"/>
  <c r="AA1225" i="16" s="1"/>
  <c r="Z561" i="16"/>
  <c r="AA561" i="16" s="1"/>
  <c r="Z452" i="16"/>
  <c r="AA452" i="16" s="1"/>
  <c r="Y1785" i="16"/>
  <c r="Z1785" i="16" s="1"/>
  <c r="AA1785" i="16" s="1"/>
  <c r="Y1273" i="16"/>
  <c r="Z1273" i="16" s="1"/>
  <c r="AA1273" i="16" s="1"/>
  <c r="Z1117" i="16"/>
  <c r="AA1117" i="16" s="1"/>
  <c r="Y834" i="16"/>
  <c r="Z834" i="16" s="1"/>
  <c r="AA834" i="16" s="1"/>
  <c r="Z527" i="16"/>
  <c r="AA527" i="16" s="1"/>
  <c r="Z410" i="16"/>
  <c r="AA410" i="16" s="1"/>
  <c r="Y265" i="16"/>
  <c r="Z265" i="16" s="1"/>
  <c r="AA265" i="16" s="1"/>
  <c r="Y1657" i="16"/>
  <c r="Z1657" i="16" s="1"/>
  <c r="AA1657" i="16" s="1"/>
  <c r="Y1874" i="16"/>
  <c r="Z1874" i="16" s="1"/>
  <c r="AA1874" i="16" s="1"/>
  <c r="Y1670" i="16"/>
  <c r="Z1670" i="16" s="1"/>
  <c r="AA1670" i="16" s="1"/>
  <c r="Z1130" i="16"/>
  <c r="AA1130" i="16" s="1"/>
  <c r="Z1013" i="16"/>
  <c r="AA1013" i="16" s="1"/>
  <c r="Y882" i="16"/>
  <c r="Z882" i="16" s="1"/>
  <c r="AA882" i="16" s="1"/>
  <c r="Z388" i="16"/>
  <c r="AA388" i="16" s="1"/>
  <c r="Y1966" i="16"/>
  <c r="Z1966" i="16" s="1"/>
  <c r="AA1966" i="16" s="1"/>
  <c r="Y1873" i="16"/>
  <c r="Z1873" i="16" s="1"/>
  <c r="AA1873" i="16" s="1"/>
  <c r="Y1782" i="16"/>
  <c r="Z1782" i="16" s="1"/>
  <c r="AA1782" i="16" s="1"/>
  <c r="Y1669" i="16"/>
  <c r="Z1669" i="16" s="1"/>
  <c r="AA1669" i="16" s="1"/>
  <c r="Z682" i="16"/>
  <c r="AA682" i="16" s="1"/>
  <c r="Z521" i="16"/>
  <c r="AA521" i="16" s="1"/>
  <c r="Z406" i="16"/>
  <c r="AA406" i="16" s="1"/>
  <c r="Y282" i="16"/>
  <c r="Z282" i="16" s="1"/>
  <c r="AA282" i="16" s="1"/>
  <c r="Y1750" i="16"/>
  <c r="Z1750" i="16" s="1"/>
  <c r="AA1750" i="16" s="1"/>
  <c r="Y1197" i="16"/>
  <c r="Z1197" i="16" s="1"/>
  <c r="AA1197" i="16" s="1"/>
  <c r="Y791" i="16"/>
  <c r="Z791" i="16" s="1"/>
  <c r="AA791" i="16" s="1"/>
  <c r="Z645" i="16"/>
  <c r="AA645" i="16" s="1"/>
  <c r="Y1427" i="16"/>
  <c r="Z1427" i="16" s="1"/>
  <c r="AA1427" i="16" s="1"/>
  <c r="Y694" i="16"/>
  <c r="Z694" i="16" s="1"/>
  <c r="AA694" i="16" s="1"/>
  <c r="Y311" i="16"/>
  <c r="Z311" i="16" s="1"/>
  <c r="AA311" i="16" s="1"/>
  <c r="Y155" i="16"/>
  <c r="Z155" i="16" s="1"/>
  <c r="AA155" i="16" s="1"/>
  <c r="Y1426" i="16"/>
  <c r="Z1426" i="16" s="1"/>
  <c r="AA1426" i="16" s="1"/>
  <c r="Y855" i="16"/>
  <c r="Z855" i="16" s="1"/>
  <c r="AA855" i="16" s="1"/>
  <c r="Z675" i="16"/>
  <c r="AA675" i="16" s="1"/>
  <c r="Z531" i="16"/>
  <c r="AA531" i="16" s="1"/>
  <c r="Y272" i="16"/>
  <c r="Z272" i="16" s="1"/>
  <c r="AA272" i="16" s="1"/>
  <c r="Y2099" i="16"/>
  <c r="Z2099" i="16" s="1"/>
  <c r="AA2099" i="16" s="1"/>
  <c r="Y2003" i="16"/>
  <c r="Z2003" i="16" s="1"/>
  <c r="AA2003" i="16" s="1"/>
  <c r="Y1561" i="16"/>
  <c r="Z1561" i="16" s="1"/>
  <c r="AA1561" i="16" s="1"/>
  <c r="Z801" i="16"/>
  <c r="AA801" i="16" s="1"/>
  <c r="Z546" i="16"/>
  <c r="AA546" i="16" s="1"/>
  <c r="Z436" i="16"/>
  <c r="AA436" i="16" s="1"/>
  <c r="Y307" i="16"/>
  <c r="Z307" i="16" s="1"/>
  <c r="AA307" i="16" s="1"/>
  <c r="Y147" i="16"/>
  <c r="Z147" i="16" s="1"/>
  <c r="AA147" i="16" s="1"/>
  <c r="Y690" i="16"/>
  <c r="Z690" i="16" s="1"/>
  <c r="AA690" i="16" s="1"/>
  <c r="Y128" i="16"/>
  <c r="Z128" i="16" s="1"/>
  <c r="AA128" i="16" s="1"/>
  <c r="Y1673" i="16"/>
  <c r="Z1673" i="16" s="1"/>
  <c r="AA1673" i="16" s="1"/>
  <c r="Z669" i="16"/>
  <c r="AA669" i="16" s="1"/>
  <c r="Y1968" i="16"/>
  <c r="Z1968" i="16" s="1"/>
  <c r="AA1968" i="16" s="1"/>
  <c r="Y1769" i="16"/>
  <c r="Z1769" i="16" s="1"/>
  <c r="AA1769" i="16" s="1"/>
  <c r="Y1438" i="16"/>
  <c r="Z1438" i="16" s="1"/>
  <c r="AA1438" i="16" s="1"/>
  <c r="Y687" i="16"/>
  <c r="Z687" i="16" s="1"/>
  <c r="AA687" i="16" s="1"/>
  <c r="Z542" i="16"/>
  <c r="AA542" i="16" s="1"/>
  <c r="Y755" i="16"/>
  <c r="Z755" i="16" s="1"/>
  <c r="AA755" i="16" s="1"/>
  <c r="Y228" i="16"/>
  <c r="Z228" i="16" s="1"/>
  <c r="AA228" i="16" s="1"/>
  <c r="Y2060" i="16"/>
  <c r="Z2060" i="16" s="1"/>
  <c r="AA2060" i="16" s="1"/>
  <c r="Y1486" i="16"/>
  <c r="Z1486" i="16" s="1"/>
  <c r="AA1486" i="16" s="1"/>
  <c r="Y913" i="16"/>
  <c r="Z913" i="16" s="1"/>
  <c r="AA913" i="16" s="1"/>
  <c r="Y120" i="16"/>
  <c r="Z120" i="16" s="1"/>
  <c r="AA120" i="16" s="1"/>
  <c r="Y1857" i="16"/>
  <c r="Z1857" i="16" s="1"/>
  <c r="AA1857" i="16" s="1"/>
  <c r="Y1620" i="16"/>
  <c r="Z1620" i="16" s="1"/>
  <c r="AA1620" i="16" s="1"/>
  <c r="Z503" i="16"/>
  <c r="AA503" i="16" s="1"/>
  <c r="Z385" i="16"/>
  <c r="AA385" i="16" s="1"/>
  <c r="Y1233" i="16"/>
  <c r="Z1233" i="16" s="1"/>
  <c r="AA1233" i="16" s="1"/>
  <c r="Y1925" i="16"/>
  <c r="Z1925" i="16" s="1"/>
  <c r="AA1925" i="16" s="1"/>
  <c r="Y1834" i="16"/>
  <c r="Z1834" i="16" s="1"/>
  <c r="AA1834" i="16" s="1"/>
  <c r="Z993" i="16"/>
  <c r="AA993" i="16" s="1"/>
  <c r="Y729" i="16"/>
  <c r="Z729" i="16" s="1"/>
  <c r="AA729" i="16" s="1"/>
  <c r="Z599" i="16"/>
  <c r="AA599" i="16" s="1"/>
  <c r="Z439" i="16"/>
  <c r="AA439" i="16" s="1"/>
  <c r="Y309" i="16"/>
  <c r="Z309" i="16" s="1"/>
  <c r="AA309" i="16" s="1"/>
  <c r="Y1866" i="16"/>
  <c r="Z1866" i="16" s="1"/>
  <c r="AA1866" i="16" s="1"/>
  <c r="Y1661" i="16"/>
  <c r="Z1661" i="16" s="1"/>
  <c r="AA1661" i="16" s="1"/>
  <c r="Y905" i="16"/>
  <c r="Z905" i="16" s="1"/>
  <c r="AA905" i="16" s="1"/>
  <c r="Z674" i="16"/>
  <c r="AA674" i="16" s="1"/>
  <c r="Y1642" i="16"/>
  <c r="Z1642" i="16" s="1"/>
  <c r="AA1642" i="16" s="1"/>
  <c r="Y1205" i="16"/>
  <c r="Z1205" i="16" s="1"/>
  <c r="AA1205" i="16" s="1"/>
  <c r="Y1772" i="16"/>
  <c r="Z1772" i="16" s="1"/>
  <c r="AA1772" i="16" s="1"/>
  <c r="Z1253" i="16"/>
  <c r="AA1253" i="16" s="1"/>
  <c r="Z1097" i="16"/>
  <c r="AA1097" i="16" s="1"/>
  <c r="Z815" i="16"/>
  <c r="AA815" i="16" s="1"/>
  <c r="Z508" i="16"/>
  <c r="AA508" i="16" s="1"/>
  <c r="Z390" i="16"/>
  <c r="AA390" i="16" s="1"/>
  <c r="Y1638" i="16"/>
  <c r="Z1638" i="16" s="1"/>
  <c r="AA1638" i="16" s="1"/>
  <c r="Y264" i="16"/>
  <c r="Z264" i="16" s="1"/>
  <c r="AA264" i="16" s="1"/>
  <c r="Y1950" i="16"/>
  <c r="Z1950" i="16" s="1"/>
  <c r="AA1950" i="16" s="1"/>
  <c r="Y1752" i="16"/>
  <c r="Z1752" i="16" s="1"/>
  <c r="AA1752" i="16" s="1"/>
  <c r="Y1487" i="16"/>
  <c r="Z1487" i="16" s="1"/>
  <c r="AA1487" i="16" s="1"/>
  <c r="Z611" i="16"/>
  <c r="AA611" i="16" s="1"/>
  <c r="Z489" i="16"/>
  <c r="AA489" i="16" s="1"/>
  <c r="Y1949" i="16"/>
  <c r="Z1949" i="16" s="1"/>
  <c r="AA1949" i="16" s="1"/>
  <c r="Y1858" i="16"/>
  <c r="Z1858" i="16" s="1"/>
  <c r="AA1858" i="16" s="1"/>
  <c r="Y1767" i="16"/>
  <c r="Z1767" i="16" s="1"/>
  <c r="AA1767" i="16" s="1"/>
  <c r="Y1654" i="16"/>
  <c r="Z1654" i="16" s="1"/>
  <c r="AA1654" i="16" s="1"/>
  <c r="Y774" i="16"/>
  <c r="Z774" i="16" s="1"/>
  <c r="AA774" i="16" s="1"/>
  <c r="Z666" i="16"/>
  <c r="AA666" i="16" s="1"/>
  <c r="Z505" i="16"/>
  <c r="AA505" i="16" s="1"/>
  <c r="Z386" i="16"/>
  <c r="AA386" i="16" s="1"/>
  <c r="Y1368" i="16"/>
  <c r="Z1368" i="16" s="1"/>
  <c r="AA1368" i="16" s="1"/>
  <c r="Z1178" i="16"/>
  <c r="AA1178" i="16" s="1"/>
  <c r="Y245" i="16"/>
  <c r="Z245" i="16" s="1"/>
  <c r="AA245" i="16" s="1"/>
  <c r="Y945" i="16"/>
  <c r="Z945" i="16" s="1"/>
  <c r="AA945" i="16" s="1"/>
  <c r="Z678" i="16"/>
  <c r="AA678" i="16" s="1"/>
  <c r="Y294" i="16"/>
  <c r="Z294" i="16" s="1"/>
  <c r="AA294" i="16" s="1"/>
  <c r="Y134" i="16"/>
  <c r="Z134" i="16" s="1"/>
  <c r="AA134" i="16" s="1"/>
  <c r="Y1403" i="16"/>
  <c r="Z1403" i="16" s="1"/>
  <c r="AA1403" i="16" s="1"/>
  <c r="Y839" i="16"/>
  <c r="Z839" i="16" s="1"/>
  <c r="AA839" i="16" s="1"/>
  <c r="Y131" i="16"/>
  <c r="Z131" i="16" s="1"/>
  <c r="AA131" i="16" s="1"/>
  <c r="Y1475" i="16"/>
  <c r="Z1475" i="16" s="1"/>
  <c r="AA1475" i="16" s="1"/>
  <c r="Y1229" i="16"/>
  <c r="Z1229" i="16" s="1"/>
  <c r="AA1229" i="16" s="1"/>
  <c r="Z1082" i="16"/>
  <c r="AA1082" i="16" s="1"/>
  <c r="Y821" i="16"/>
  <c r="Z821" i="16" s="1"/>
  <c r="AA821" i="16" s="1"/>
  <c r="Y252" i="16"/>
  <c r="Z252" i="16" s="1"/>
  <c r="AA252" i="16" s="1"/>
  <c r="Y109" i="16"/>
  <c r="Z109" i="16" s="1"/>
  <c r="AA109" i="16" s="1"/>
  <c r="Y1988" i="16"/>
  <c r="Z1988" i="16" s="1"/>
  <c r="AA1988" i="16" s="1"/>
  <c r="Y1893" i="16"/>
  <c r="Z1893" i="16" s="1"/>
  <c r="AA1893" i="16" s="1"/>
  <c r="Y1774" i="16"/>
  <c r="Z1774" i="16" s="1"/>
  <c r="AA1774" i="16" s="1"/>
  <c r="Y1344" i="16"/>
  <c r="Z1344" i="16" s="1"/>
  <c r="AA1344" i="16" s="1"/>
  <c r="Z529" i="16"/>
  <c r="AA529" i="16" s="1"/>
  <c r="Z416" i="16"/>
  <c r="AA416" i="16" s="1"/>
  <c r="Y288" i="16"/>
  <c r="Z288" i="16" s="1"/>
  <c r="AA288" i="16" s="1"/>
  <c r="Y129" i="16"/>
  <c r="Z129" i="16" s="1"/>
  <c r="AA129" i="16" s="1"/>
  <c r="Y1378" i="16"/>
  <c r="Z1378" i="16" s="1"/>
  <c r="AA1378" i="16" s="1"/>
  <c r="Y779" i="16"/>
  <c r="Z779" i="16" s="1"/>
  <c r="AA779" i="16" s="1"/>
  <c r="Z670" i="16"/>
  <c r="AA670" i="16" s="1"/>
  <c r="Y107" i="16"/>
  <c r="Z107" i="16" s="1"/>
  <c r="AA107" i="16" s="1"/>
  <c r="Y1658" i="16"/>
  <c r="Z1658" i="16" s="1"/>
  <c r="AA1658" i="16" s="1"/>
  <c r="Y653" i="16"/>
  <c r="Z653" i="16" s="1"/>
  <c r="AA653" i="16" s="1"/>
  <c r="Y204" i="16"/>
  <c r="Z204" i="16" s="1"/>
  <c r="AA204" i="16" s="1"/>
  <c r="Y2047" i="16"/>
  <c r="Z2047" i="16" s="1"/>
  <c r="AA2047" i="16" s="1"/>
  <c r="Y1754" i="16"/>
  <c r="Z1754" i="16" s="1"/>
  <c r="AA1754" i="16" s="1"/>
  <c r="Y918" i="16"/>
  <c r="Z918" i="16" s="1"/>
  <c r="AA918" i="16" s="1"/>
  <c r="Z526" i="16"/>
  <c r="AA526" i="16" s="1"/>
  <c r="Z1270" i="16"/>
  <c r="AA1270" i="16" s="1"/>
  <c r="Z336" i="16"/>
  <c r="AA336" i="16" s="1"/>
  <c r="Y198" i="16"/>
  <c r="Z198" i="16" s="1"/>
  <c r="AA198" i="16" s="1"/>
  <c r="Y2137" i="16"/>
  <c r="Z2137" i="16" s="1"/>
  <c r="AA2137" i="16" s="1"/>
  <c r="Y2044" i="16"/>
  <c r="Z2044" i="16" s="1"/>
  <c r="AA2044" i="16" s="1"/>
  <c r="Z1198" i="16"/>
  <c r="AA1198" i="16" s="1"/>
  <c r="Y897" i="16"/>
  <c r="Z897" i="16" s="1"/>
  <c r="AA897" i="16" s="1"/>
  <c r="Y246" i="16"/>
  <c r="Z246" i="16" s="1"/>
  <c r="AA246" i="16" s="1"/>
  <c r="Y1841" i="16"/>
  <c r="Z1841" i="16" s="1"/>
  <c r="AA1841" i="16" s="1"/>
  <c r="Y1582" i="16"/>
  <c r="Z1582" i="16" s="1"/>
  <c r="AA1582" i="16" s="1"/>
  <c r="Y753" i="16"/>
  <c r="Z753" i="16" s="1"/>
  <c r="AA753" i="16" s="1"/>
  <c r="Z487" i="16"/>
  <c r="AA487" i="16" s="1"/>
  <c r="Z368" i="16"/>
  <c r="AA368" i="16" s="1"/>
  <c r="Y1382" i="16"/>
  <c r="Z1382" i="16" s="1"/>
  <c r="AA1382" i="16" s="1"/>
  <c r="Z533" i="16"/>
  <c r="AA533" i="16" s="1"/>
  <c r="Y2101" i="16"/>
  <c r="Z2101" i="16" s="1"/>
  <c r="AA2101" i="16" s="1"/>
  <c r="Z977" i="16"/>
  <c r="AA977" i="16" s="1"/>
  <c r="Z419" i="16"/>
  <c r="AA419" i="16" s="1"/>
  <c r="Y1758" i="16"/>
  <c r="Z1758" i="16" s="1"/>
  <c r="AA1758" i="16" s="1"/>
  <c r="Y1645" i="16"/>
  <c r="Z1645" i="16" s="1"/>
  <c r="AA1645" i="16" s="1"/>
  <c r="Z495" i="16"/>
  <c r="AA495" i="16" s="1"/>
  <c r="Y1474" i="16"/>
  <c r="Z1474" i="16" s="1"/>
  <c r="AA1474" i="16" s="1"/>
  <c r="Y886" i="16"/>
  <c r="Z886" i="16" s="1"/>
  <c r="AA886" i="16" s="1"/>
  <c r="Z1185" i="16"/>
  <c r="AA1185" i="16" s="1"/>
  <c r="Z411" i="16"/>
  <c r="AA411" i="16" s="1"/>
  <c r="Z1077" i="16"/>
  <c r="AA1077" i="16" s="1"/>
  <c r="Z798" i="16"/>
  <c r="AA798" i="16" s="1"/>
  <c r="Y1845" i="16"/>
  <c r="Z1845" i="16" s="1"/>
  <c r="AA1845" i="16" s="1"/>
  <c r="Y1625" i="16"/>
  <c r="Z1625" i="16" s="1"/>
  <c r="AA1625" i="16" s="1"/>
  <c r="Z797" i="16"/>
  <c r="AA797" i="16" s="1"/>
  <c r="Y651" i="16"/>
  <c r="Z651" i="16" s="1"/>
  <c r="AA651" i="16" s="1"/>
  <c r="Y229" i="16"/>
  <c r="Z229" i="16" s="1"/>
  <c r="AA229" i="16" s="1"/>
  <c r="Y1934" i="16"/>
  <c r="Z1934" i="16" s="1"/>
  <c r="AA1934" i="16" s="1"/>
  <c r="Y1825" i="16"/>
  <c r="Z1825" i="16" s="1"/>
  <c r="AA1825" i="16" s="1"/>
  <c r="Y1734" i="16"/>
  <c r="Z1734" i="16" s="1"/>
  <c r="AA1734" i="16" s="1"/>
  <c r="Y1637" i="16"/>
  <c r="Z1637" i="16" s="1"/>
  <c r="AA1637" i="16" s="1"/>
  <c r="Y1466" i="16"/>
  <c r="Z1466" i="16" s="1"/>
  <c r="AA1466" i="16" s="1"/>
  <c r="Y849" i="16"/>
  <c r="Z849" i="16" s="1"/>
  <c r="AA849" i="16" s="1"/>
  <c r="Z587" i="16"/>
  <c r="AA587" i="16" s="1"/>
  <c r="Z470" i="16"/>
  <c r="AA470" i="16" s="1"/>
  <c r="Y1933" i="16"/>
  <c r="Z1933" i="16" s="1"/>
  <c r="AA1933" i="16" s="1"/>
  <c r="Y1842" i="16"/>
  <c r="Z1842" i="16" s="1"/>
  <c r="AA1842" i="16" s="1"/>
  <c r="Y1636" i="16"/>
  <c r="Z1636" i="16" s="1"/>
  <c r="AA1636" i="16" s="1"/>
  <c r="Y754" i="16"/>
  <c r="Z754" i="16" s="1"/>
  <c r="AA754" i="16" s="1"/>
  <c r="Z488" i="16"/>
  <c r="AA488" i="16" s="1"/>
  <c r="Z369" i="16"/>
  <c r="AA369" i="16" s="1"/>
  <c r="Y1716" i="16"/>
  <c r="Z1716" i="16" s="1"/>
  <c r="AA1716" i="16" s="1"/>
  <c r="Y862" i="16"/>
  <c r="Z862" i="16" s="1"/>
  <c r="AA862" i="16" s="1"/>
  <c r="Y925" i="16"/>
  <c r="Z925" i="16" s="1"/>
  <c r="AA925" i="16" s="1"/>
  <c r="Y766" i="16"/>
  <c r="Z766" i="16" s="1"/>
  <c r="AA766" i="16" s="1"/>
  <c r="Y658" i="16"/>
  <c r="Z658" i="16" s="1"/>
  <c r="AA658" i="16" s="1"/>
  <c r="Y275" i="16"/>
  <c r="Z275" i="16" s="1"/>
  <c r="AA275" i="16" s="1"/>
  <c r="Y822" i="16"/>
  <c r="Z822" i="16" s="1"/>
  <c r="AA822" i="16" s="1"/>
  <c r="Y693" i="16"/>
  <c r="Z693" i="16" s="1"/>
  <c r="AA693" i="16" s="1"/>
  <c r="Y273" i="16"/>
  <c r="Z273" i="16" s="1"/>
  <c r="AA273" i="16" s="1"/>
  <c r="Y1209" i="16"/>
  <c r="Z1209" i="16" s="1"/>
  <c r="AA1209" i="16" s="1"/>
  <c r="Z1062" i="16"/>
  <c r="AA1062" i="16" s="1"/>
  <c r="Y906" i="16"/>
  <c r="Z906" i="16" s="1"/>
  <c r="AA906" i="16" s="1"/>
  <c r="Y623" i="16"/>
  <c r="Z623" i="16" s="1"/>
  <c r="AA623" i="16" s="1"/>
  <c r="Y236" i="16"/>
  <c r="Z236" i="16" s="1"/>
  <c r="AA236" i="16" s="1"/>
  <c r="Y2069" i="16"/>
  <c r="Z2069" i="16" s="1"/>
  <c r="AA2069" i="16" s="1"/>
  <c r="Y1973" i="16"/>
  <c r="Z1973" i="16" s="1"/>
  <c r="AA1973" i="16" s="1"/>
  <c r="Y1878" i="16"/>
  <c r="Z1878" i="16" s="1"/>
  <c r="AA1878" i="16" s="1"/>
  <c r="Y1757" i="16"/>
  <c r="Z1757" i="16" s="1"/>
  <c r="AA1757" i="16" s="1"/>
  <c r="Z638" i="16"/>
  <c r="AA638" i="16" s="1"/>
  <c r="Z513" i="16"/>
  <c r="AA513" i="16" s="1"/>
  <c r="Z395" i="16"/>
  <c r="AA395" i="16" s="1"/>
  <c r="Y271" i="16"/>
  <c r="Z271" i="16" s="1"/>
  <c r="AA271" i="16" s="1"/>
  <c r="Y108" i="16"/>
  <c r="Z108" i="16" s="1"/>
  <c r="AA108" i="16" s="1"/>
  <c r="Y1830" i="16"/>
  <c r="Z1830" i="16" s="1"/>
  <c r="AA1830" i="16" s="1"/>
  <c r="Y1722" i="16"/>
  <c r="Z1722" i="16" s="1"/>
  <c r="AA1722" i="16" s="1"/>
  <c r="Y885" i="16"/>
  <c r="Z885" i="16" s="1"/>
  <c r="AA885" i="16" s="1"/>
  <c r="Y761" i="16"/>
  <c r="Z761" i="16" s="1"/>
  <c r="AA761" i="16" s="1"/>
  <c r="Y234" i="16"/>
  <c r="Z234" i="16" s="1"/>
  <c r="AA234" i="16" s="1"/>
  <c r="Y1738" i="16"/>
  <c r="Z1738" i="16" s="1"/>
  <c r="AA1738" i="16" s="1"/>
  <c r="Y1641" i="16"/>
  <c r="Z1641" i="16" s="1"/>
  <c r="AA1641" i="16" s="1"/>
  <c r="Y1418" i="16"/>
  <c r="Z1418" i="16" s="1"/>
  <c r="AA1418" i="16" s="1"/>
  <c r="Y165" i="16"/>
  <c r="Z165" i="16" s="1"/>
  <c r="AA165" i="16" s="1"/>
  <c r="Y2031" i="16"/>
  <c r="Z2031" i="16" s="1"/>
  <c r="AA2031" i="16" s="1"/>
  <c r="Y1390" i="16"/>
  <c r="Z1390" i="16" s="1"/>
  <c r="AA1390" i="16" s="1"/>
  <c r="Y899" i="16"/>
  <c r="Z899" i="16" s="1"/>
  <c r="AA899" i="16" s="1"/>
  <c r="Z507" i="16"/>
  <c r="AA507" i="16" s="1"/>
  <c r="Y2027" i="16"/>
  <c r="Z2027" i="16" s="1"/>
  <c r="AA2027" i="16" s="1"/>
  <c r="Z719" i="16"/>
  <c r="AA719" i="16" s="1"/>
  <c r="Y300" i="16"/>
  <c r="Z300" i="16" s="1"/>
  <c r="AA300" i="16" s="1"/>
  <c r="Y161" i="16"/>
  <c r="Z161" i="16" s="1"/>
  <c r="AA161" i="16" s="1"/>
  <c r="Y630" i="16"/>
  <c r="Z630" i="16" s="1"/>
  <c r="AA630" i="16" s="1"/>
  <c r="Y227" i="16"/>
  <c r="Z227" i="16" s="1"/>
  <c r="AA227" i="16" s="1"/>
  <c r="Y1808" i="16"/>
  <c r="Z1808" i="16" s="1"/>
  <c r="AA1808" i="16" s="1"/>
  <c r="Y1282" i="16"/>
  <c r="Z1282" i="16" s="1"/>
  <c r="AA1282" i="16" s="1"/>
  <c r="Z467" i="16"/>
  <c r="AA467" i="16" s="1"/>
  <c r="Z1005" i="16"/>
  <c r="AA1005" i="16" s="1"/>
  <c r="Y1173" i="16"/>
  <c r="Z1173" i="16" s="1"/>
  <c r="AA1173" i="16" s="1"/>
  <c r="Y1710" i="16"/>
  <c r="Z1710" i="16" s="1"/>
  <c r="AA1710" i="16" s="1"/>
  <c r="Y1616" i="16"/>
  <c r="Z1616" i="16" s="1"/>
  <c r="AA1616" i="16" s="1"/>
  <c r="Y1364" i="16"/>
  <c r="Z1364" i="16" s="1"/>
  <c r="AA1364" i="16" s="1"/>
  <c r="Z515" i="16"/>
  <c r="AA515" i="16" s="1"/>
  <c r="Z398" i="16"/>
  <c r="AA398" i="16" s="1"/>
  <c r="Y1833" i="16"/>
  <c r="Z1833" i="16" s="1"/>
  <c r="AA1833" i="16" s="1"/>
  <c r="Y1742" i="16"/>
  <c r="Z1742" i="16" s="1"/>
  <c r="AA1742" i="16" s="1"/>
  <c r="Y1629" i="16"/>
  <c r="Z1629" i="16" s="1"/>
  <c r="AA1629" i="16" s="1"/>
  <c r="Z478" i="16"/>
  <c r="AA478" i="16" s="1"/>
  <c r="Z361" i="16"/>
  <c r="AA361" i="16" s="1"/>
  <c r="Y1454" i="16"/>
  <c r="Z1454" i="16" s="1"/>
  <c r="AA1454" i="16" s="1"/>
  <c r="Y743" i="16"/>
  <c r="Z743" i="16" s="1"/>
  <c r="AA743" i="16" s="1"/>
  <c r="Y1343" i="16"/>
  <c r="Z1343" i="16" s="1"/>
  <c r="AA1343" i="16" s="1"/>
  <c r="Z509" i="16"/>
  <c r="AA509" i="16" s="1"/>
  <c r="Y1846" i="16"/>
  <c r="Z1846" i="16" s="1"/>
  <c r="AA1846" i="16" s="1"/>
  <c r="Z1057" i="16"/>
  <c r="AA1057" i="16" s="1"/>
  <c r="Y778" i="16"/>
  <c r="Z778" i="16" s="1"/>
  <c r="AA778" i="16" s="1"/>
  <c r="Z472" i="16"/>
  <c r="AA472" i="16" s="1"/>
  <c r="Z338" i="16"/>
  <c r="AA338" i="16" s="1"/>
  <c r="Y1826" i="16"/>
  <c r="Z1826" i="16" s="1"/>
  <c r="AA1826" i="16" s="1"/>
  <c r="Z1014" i="16"/>
  <c r="AA1014" i="16" s="1"/>
  <c r="Y1812" i="16"/>
  <c r="Z1812" i="16" s="1"/>
  <c r="AA1812" i="16" s="1"/>
  <c r="Y1435" i="16"/>
  <c r="Z1435" i="16" s="1"/>
  <c r="AA1435" i="16" s="1"/>
  <c r="Y953" i="16"/>
  <c r="Z953" i="16" s="1"/>
  <c r="AA953" i="16" s="1"/>
  <c r="Y829" i="16"/>
  <c r="Z829" i="16" s="1"/>
  <c r="AA829" i="16" s="1"/>
  <c r="Y1824" i="16"/>
  <c r="Z1824" i="16" s="1"/>
  <c r="AA1824" i="16" s="1"/>
  <c r="Y1733" i="16"/>
  <c r="Z1733" i="16" s="1"/>
  <c r="AA1733" i="16" s="1"/>
  <c r="Y1386" i="16"/>
  <c r="Z1386" i="16" s="1"/>
  <c r="AA1386" i="16" s="1"/>
  <c r="Y1162" i="16"/>
  <c r="Z1162" i="16" s="1"/>
  <c r="AA1162" i="16" s="1"/>
  <c r="Z468" i="16"/>
  <c r="AA468" i="16" s="1"/>
  <c r="Y1698" i="16"/>
  <c r="Z1698" i="16" s="1"/>
  <c r="AA1698" i="16" s="1"/>
  <c r="Y1483" i="16"/>
  <c r="Z1483" i="16" s="1"/>
  <c r="AA1483" i="16" s="1"/>
  <c r="Z997" i="16"/>
  <c r="AA997" i="16" s="1"/>
  <c r="Y846" i="16"/>
  <c r="Z846" i="16" s="1"/>
  <c r="AA846" i="16" s="1"/>
  <c r="Z717" i="16"/>
  <c r="AA717" i="16" s="1"/>
  <c r="Y749" i="16"/>
  <c r="Z749" i="16" s="1"/>
  <c r="AA749" i="16" s="1"/>
  <c r="Z642" i="16"/>
  <c r="AA642" i="16" s="1"/>
  <c r="Y239" i="16"/>
  <c r="Z239" i="16" s="1"/>
  <c r="AA239" i="16" s="1"/>
  <c r="Z803" i="16"/>
  <c r="AA803" i="16" s="1"/>
  <c r="Y253" i="16"/>
  <c r="Z253" i="16" s="1"/>
  <c r="AA253" i="16" s="1"/>
  <c r="Z1189" i="16"/>
  <c r="AA1189" i="16" s="1"/>
  <c r="Z1042" i="16"/>
  <c r="AA1042" i="16" s="1"/>
  <c r="Y890" i="16"/>
  <c r="Z890" i="16" s="1"/>
  <c r="AA890" i="16" s="1"/>
  <c r="Y1865" i="16"/>
  <c r="Z1865" i="16" s="1"/>
  <c r="AA1865" i="16" s="1"/>
  <c r="Y1740" i="16"/>
  <c r="Z1740" i="16" s="1"/>
  <c r="AA1740" i="16" s="1"/>
  <c r="Y1628" i="16"/>
  <c r="Z1628" i="16" s="1"/>
  <c r="AA1628" i="16" s="1"/>
  <c r="Y1206" i="16"/>
  <c r="Z1206" i="16" s="1"/>
  <c r="AA1206" i="16" s="1"/>
  <c r="Y853" i="16"/>
  <c r="Z853" i="16" s="1"/>
  <c r="AA853" i="16" s="1"/>
  <c r="Y622" i="16"/>
  <c r="Z622" i="16" s="1"/>
  <c r="AA622" i="16" s="1"/>
  <c r="Z494" i="16"/>
  <c r="AA494" i="16" s="1"/>
  <c r="Y251" i="16"/>
  <c r="Z251" i="16" s="1"/>
  <c r="AA251" i="16" s="1"/>
  <c r="Y1704" i="16"/>
  <c r="Z1704" i="16" s="1"/>
  <c r="AA1704" i="16" s="1"/>
  <c r="Z1149" i="16"/>
  <c r="AA1149" i="16" s="1"/>
  <c r="Y742" i="16"/>
  <c r="Z742" i="16" s="1"/>
  <c r="AA742" i="16" s="1"/>
  <c r="Z376" i="16"/>
  <c r="AA376" i="16" s="1"/>
  <c r="Y205" i="16"/>
  <c r="Z205" i="16" s="1"/>
  <c r="AA205" i="16" s="1"/>
  <c r="Y1721" i="16"/>
  <c r="Z1721" i="16" s="1"/>
  <c r="AA1721" i="16" s="1"/>
  <c r="Y1626" i="16"/>
  <c r="Z1626" i="16" s="1"/>
  <c r="AA1626" i="16" s="1"/>
  <c r="Y1391" i="16"/>
  <c r="Z1391" i="16" s="1"/>
  <c r="AA1391" i="16" s="1"/>
  <c r="Y1165" i="16"/>
  <c r="Z1165" i="16" s="1"/>
  <c r="AA1165" i="16" s="1"/>
  <c r="Y2109" i="16"/>
  <c r="Z2109" i="16" s="1"/>
  <c r="AA2109" i="16" s="1"/>
  <c r="Y1917" i="16"/>
  <c r="Z1917" i="16" s="1"/>
  <c r="AA1917" i="16" s="1"/>
  <c r="Z490" i="16"/>
  <c r="AA490" i="16" s="1"/>
  <c r="Z374" i="16"/>
  <c r="AA374" i="16" s="1"/>
  <c r="Y283" i="16"/>
  <c r="Z283" i="16" s="1"/>
  <c r="AA283" i="16" s="1"/>
  <c r="Y140" i="16"/>
  <c r="Z140" i="16" s="1"/>
  <c r="AA140" i="16" s="1"/>
  <c r="Y2107" i="16"/>
  <c r="Z2107" i="16" s="1"/>
  <c r="AA2107" i="16" s="1"/>
  <c r="Y2011" i="16"/>
  <c r="Z2011" i="16" s="1"/>
  <c r="AA2011" i="16" s="1"/>
  <c r="Y197" i="16"/>
  <c r="Z197" i="16" s="1"/>
  <c r="AA197" i="16" s="1"/>
  <c r="Z555" i="16"/>
  <c r="AA555" i="16" s="1"/>
  <c r="Z446" i="16"/>
  <c r="AA446" i="16" s="1"/>
  <c r="Y314" i="16"/>
  <c r="Z314" i="16" s="1"/>
  <c r="AA314" i="16" s="1"/>
  <c r="Y159" i="16"/>
  <c r="Z159" i="16" s="1"/>
  <c r="AA159" i="16" s="1"/>
  <c r="Y1257" i="16"/>
  <c r="Z1257" i="16" s="1"/>
  <c r="AA1257" i="16" s="1"/>
  <c r="Y1347" i="16"/>
  <c r="Z1347" i="16" s="1"/>
  <c r="AA1347" i="16" s="1"/>
  <c r="Y1157" i="16"/>
  <c r="Z1157" i="16" s="1"/>
  <c r="AA1157" i="16" s="1"/>
  <c r="Z500" i="16"/>
  <c r="AA500" i="16" s="1"/>
  <c r="Y2071" i="16"/>
  <c r="Z2071" i="16" s="1"/>
  <c r="AA2071" i="16" s="1"/>
  <c r="Y1975" i="16"/>
  <c r="Z1975" i="16" s="1"/>
  <c r="AA1975" i="16" s="1"/>
  <c r="Y1692" i="16"/>
  <c r="Z1692" i="16" s="1"/>
  <c r="AA1692" i="16" s="1"/>
  <c r="Y657" i="16"/>
  <c r="Z657" i="16" s="1"/>
  <c r="AA657" i="16" s="1"/>
  <c r="Z496" i="16"/>
  <c r="AA496" i="16" s="1"/>
  <c r="Y1818" i="16"/>
  <c r="Z1818" i="16" s="1"/>
  <c r="AA1818" i="16" s="1"/>
  <c r="Y1726" i="16"/>
  <c r="Z1726" i="16" s="1"/>
  <c r="AA1726" i="16" s="1"/>
  <c r="Y1614" i="16"/>
  <c r="Z1614" i="16" s="1"/>
  <c r="AA1614" i="16" s="1"/>
  <c r="Y1402" i="16"/>
  <c r="Z1402" i="16" s="1"/>
  <c r="AA1402" i="16" s="1"/>
  <c r="Y747" i="16"/>
  <c r="Z747" i="16" s="1"/>
  <c r="AA747" i="16" s="1"/>
  <c r="Z457" i="16"/>
  <c r="AA457" i="16" s="1"/>
  <c r="Y1422" i="16"/>
  <c r="Z1422" i="16" s="1"/>
  <c r="AA1422" i="16" s="1"/>
  <c r="Y1801" i="16"/>
  <c r="Z1801" i="16" s="1"/>
  <c r="AA1801" i="16" s="1"/>
  <c r="Y1516" i="16"/>
  <c r="Z1516" i="16" s="1"/>
  <c r="AA1516" i="16" s="1"/>
  <c r="Y1274" i="16"/>
  <c r="Z1274" i="16" s="1"/>
  <c r="AA1274" i="16" s="1"/>
  <c r="Z989" i="16"/>
  <c r="AA989" i="16" s="1"/>
  <c r="Z617" i="16"/>
  <c r="AA617" i="16" s="1"/>
  <c r="Y1829" i="16"/>
  <c r="Z1829" i="16" s="1"/>
  <c r="AA1829" i="16" s="1"/>
  <c r="Z1037" i="16"/>
  <c r="AA1037" i="16" s="1"/>
  <c r="Y867" i="16"/>
  <c r="Z867" i="16" s="1"/>
  <c r="AA867" i="16" s="1"/>
  <c r="Z451" i="16"/>
  <c r="AA451" i="16" s="1"/>
  <c r="Y302" i="16"/>
  <c r="Z302" i="16" s="1"/>
  <c r="AA302" i="16" s="1"/>
  <c r="Y1813" i="16"/>
  <c r="Z1813" i="16" s="1"/>
  <c r="AA1813" i="16" s="1"/>
  <c r="Y1546" i="16"/>
  <c r="Z1546" i="16" s="1"/>
  <c r="AA1546" i="16" s="1"/>
  <c r="Y1355" i="16"/>
  <c r="Z1355" i="16" s="1"/>
  <c r="AA1355" i="16" s="1"/>
  <c r="Y759" i="16"/>
  <c r="Z759" i="16" s="1"/>
  <c r="AA759" i="16" s="1"/>
  <c r="Y141" i="16"/>
  <c r="Z141" i="16" s="1"/>
  <c r="AA141" i="16" s="1"/>
  <c r="Y1797" i="16"/>
  <c r="Z1797" i="16" s="1"/>
  <c r="AA1797" i="16" s="1"/>
  <c r="Y1701" i="16"/>
  <c r="Z1701" i="16" s="1"/>
  <c r="AA1701" i="16" s="1"/>
  <c r="Y1609" i="16"/>
  <c r="Z1609" i="16" s="1"/>
  <c r="AA1609" i="16" s="1"/>
  <c r="Y914" i="16"/>
  <c r="Z914" i="16" s="1"/>
  <c r="AA914" i="16" s="1"/>
  <c r="Z813" i="16"/>
  <c r="AA813" i="16" s="1"/>
  <c r="Y686" i="16"/>
  <c r="Z686" i="16" s="1"/>
  <c r="AA686" i="16" s="1"/>
  <c r="Z541" i="16"/>
  <c r="AA541" i="16" s="1"/>
  <c r="Z429" i="16"/>
  <c r="AA429" i="16" s="1"/>
  <c r="Y1902" i="16"/>
  <c r="Z1902" i="16" s="1"/>
  <c r="AA1902" i="16" s="1"/>
  <c r="Y1608" i="16"/>
  <c r="Z1608" i="16" s="1"/>
  <c r="AA1608" i="16" s="1"/>
  <c r="Z1145" i="16"/>
  <c r="AA1145" i="16" s="1"/>
  <c r="Y847" i="16"/>
  <c r="Z847" i="16" s="1"/>
  <c r="AA847" i="16" s="1"/>
  <c r="Z718" i="16"/>
  <c r="AA718" i="16" s="1"/>
  <c r="Z447" i="16"/>
  <c r="AA447" i="16" s="1"/>
  <c r="Y1241" i="16"/>
  <c r="Z1241" i="16" s="1"/>
  <c r="AA1241" i="16" s="1"/>
  <c r="Y827" i="16"/>
  <c r="Z827" i="16" s="1"/>
  <c r="AA827" i="16" s="1"/>
  <c r="Z363" i="16"/>
  <c r="AA363" i="16" s="1"/>
  <c r="Y222" i="16"/>
  <c r="Z222" i="16" s="1"/>
  <c r="AA222" i="16" s="1"/>
  <c r="Z1277" i="16"/>
  <c r="AA1277" i="16" s="1"/>
  <c r="Y786" i="16"/>
  <c r="Z786" i="16" s="1"/>
  <c r="AA786" i="16" s="1"/>
  <c r="Z1022" i="16"/>
  <c r="AA1022" i="16" s="1"/>
  <c r="Y870" i="16"/>
  <c r="Z870" i="16" s="1"/>
  <c r="AA870" i="16" s="1"/>
  <c r="Y308" i="16"/>
  <c r="Z308" i="16" s="1"/>
  <c r="AA308" i="16" s="1"/>
  <c r="Y169" i="16"/>
  <c r="Z169" i="16" s="1"/>
  <c r="AA169" i="16" s="1"/>
  <c r="Y2127" i="16"/>
  <c r="Z2127" i="16" s="1"/>
  <c r="AA2127" i="16" s="1"/>
  <c r="Y2035" i="16"/>
  <c r="Z2035" i="16" s="1"/>
  <c r="AA2035" i="16" s="1"/>
  <c r="Y1848" i="16"/>
  <c r="Z1848" i="16" s="1"/>
  <c r="AA1848" i="16" s="1"/>
  <c r="Y1725" i="16"/>
  <c r="Z1725" i="16" s="1"/>
  <c r="AA1725" i="16" s="1"/>
  <c r="Y1613" i="16"/>
  <c r="Z1613" i="16" s="1"/>
  <c r="AA1613" i="16" s="1"/>
  <c r="Y837" i="16"/>
  <c r="Z837" i="16" s="1"/>
  <c r="AA837" i="16" s="1"/>
  <c r="Z477" i="16"/>
  <c r="AA477" i="16" s="1"/>
  <c r="Z360" i="16"/>
  <c r="AA360" i="16" s="1"/>
  <c r="Y235" i="16"/>
  <c r="Z235" i="16" s="1"/>
  <c r="AA235" i="16" s="1"/>
  <c r="Y1906" i="16"/>
  <c r="Z1906" i="16" s="1"/>
  <c r="AA1906" i="16" s="1"/>
  <c r="Y1689" i="16"/>
  <c r="Z1689" i="16" s="1"/>
  <c r="AA1689" i="16" s="1"/>
  <c r="Z1134" i="16"/>
  <c r="AA1134" i="16" s="1"/>
  <c r="Y725" i="16"/>
  <c r="Z725" i="16" s="1"/>
  <c r="AA725" i="16" s="1"/>
  <c r="Y167" i="16"/>
  <c r="Z167" i="16" s="1"/>
  <c r="AA167" i="16" s="1"/>
  <c r="Y741" i="16"/>
  <c r="Z741" i="16" s="1"/>
  <c r="AA741" i="16" s="1"/>
  <c r="Y1904" i="16"/>
  <c r="Z1904" i="16" s="1"/>
  <c r="AA1904" i="16" s="1"/>
  <c r="Y866" i="16"/>
  <c r="Z866" i="16" s="1"/>
  <c r="AA866" i="16" s="1"/>
  <c r="Y1387" i="16"/>
  <c r="Z1387" i="16" s="1"/>
  <c r="AA1387" i="16" s="1"/>
  <c r="Y263" i="16"/>
  <c r="Z263" i="16" s="1"/>
  <c r="AA263" i="16" s="1"/>
  <c r="Y121" i="16"/>
  <c r="Z121" i="16" s="1"/>
  <c r="AA121" i="16" s="1"/>
  <c r="Z557" i="16"/>
  <c r="AA557" i="16" s="1"/>
  <c r="Y160" i="16"/>
  <c r="Z160" i="16" s="1"/>
  <c r="AA160" i="16" s="1"/>
  <c r="Y1668" i="16"/>
  <c r="Z1668" i="16" s="1"/>
  <c r="AA1668" i="16" s="1"/>
  <c r="Z681" i="16"/>
  <c r="AA681" i="16" s="1"/>
  <c r="Z539" i="16"/>
  <c r="AA539" i="16" s="1"/>
  <c r="Z426" i="16"/>
  <c r="AA426" i="16" s="1"/>
  <c r="Y297" i="16"/>
  <c r="Z297" i="16" s="1"/>
  <c r="AA297" i="16" s="1"/>
  <c r="Y248" i="16"/>
  <c r="Z248" i="16" s="1"/>
  <c r="AA248" i="16" s="1"/>
  <c r="S475" i="16"/>
  <c r="S474" i="16" s="1"/>
  <c r="K1809" i="16"/>
  <c r="G475" i="16"/>
  <c r="G474" i="16" s="1"/>
  <c r="K1258" i="16"/>
  <c r="K1712" i="16"/>
  <c r="G537" i="16"/>
  <c r="G536" i="16" s="1"/>
  <c r="K578" i="16"/>
  <c r="K577" i="16" s="1"/>
  <c r="K576" i="16" s="1"/>
  <c r="G745" i="16"/>
  <c r="G744" i="16" s="1"/>
  <c r="K928" i="16"/>
  <c r="K927" i="16" s="1"/>
  <c r="G162" i="16"/>
  <c r="G152" i="16"/>
  <c r="G1388" i="16"/>
  <c r="K1639" i="16"/>
  <c r="S255" i="16"/>
  <c r="S254" i="16" s="1"/>
  <c r="K1651" i="16"/>
  <c r="G639" i="16"/>
  <c r="G634" i="16" s="1"/>
  <c r="G633" i="16" s="1"/>
  <c r="S454" i="16"/>
  <c r="S453" i="16" s="1"/>
  <c r="G1207" i="16"/>
  <c r="S193" i="16"/>
  <c r="G1931" i="16"/>
  <c r="K2097" i="16"/>
  <c r="K1419" i="16"/>
  <c r="G2267" i="16"/>
  <c r="G2208" i="16" s="1"/>
  <c r="G951" i="16"/>
  <c r="G950" i="16" s="1"/>
  <c r="O243" i="16"/>
  <c r="O242" i="16" s="1"/>
  <c r="G1126" i="16"/>
  <c r="S424" i="16"/>
  <c r="S423" i="16" s="1"/>
  <c r="K2029" i="16"/>
  <c r="K1900" i="16"/>
  <c r="G1579" i="16"/>
  <c r="G1578" i="16" s="1"/>
  <c r="S2080" i="16"/>
  <c r="K807" i="16"/>
  <c r="K806" i="16" s="1"/>
  <c r="S1388" i="16"/>
  <c r="G1606" i="16"/>
  <c r="K1881" i="16"/>
  <c r="K193" i="16"/>
  <c r="K174" i="16" s="1"/>
  <c r="W255" i="16"/>
  <c r="O1695" i="16"/>
  <c r="S162" i="16"/>
  <c r="O831" i="16"/>
  <c r="O830" i="16" s="1"/>
  <c r="G2065" i="16"/>
  <c r="G1137" i="16"/>
  <c r="K1748" i="16"/>
  <c r="S1174" i="16"/>
  <c r="K1502" i="16"/>
  <c r="K1501" i="16" s="1"/>
  <c r="G1502" i="16"/>
  <c r="G1501" i="16" s="1"/>
  <c r="O1759" i="16"/>
  <c r="K1267" i="16"/>
  <c r="K1472" i="16"/>
  <c r="K1115" i="16"/>
  <c r="K358" i="16"/>
  <c r="K315" i="16" s="1"/>
  <c r="K902" i="16"/>
  <c r="K901" i="16" s="1"/>
  <c r="X1947" i="16"/>
  <c r="X1375" i="16"/>
  <c r="X1036" i="16"/>
  <c r="X1240" i="16"/>
  <c r="K874" i="16"/>
  <c r="K873" i="16" s="1"/>
  <c r="K1695" i="16"/>
  <c r="X1980" i="16"/>
  <c r="X1056" i="16"/>
  <c r="X1272" i="16"/>
  <c r="X2030" i="16"/>
  <c r="X1208" i="16"/>
  <c r="X1016" i="16"/>
  <c r="X1259" i="16"/>
  <c r="X1465" i="16"/>
  <c r="X1131" i="16"/>
  <c r="K475" i="16"/>
  <c r="K474" i="16" s="1"/>
  <c r="X1216" i="16"/>
  <c r="X2210" i="16"/>
  <c r="X1420" i="16"/>
  <c r="X1279" i="16"/>
  <c r="X832" i="16"/>
  <c r="X1252" i="16"/>
  <c r="G1986" i="16"/>
  <c r="K1174" i="16"/>
  <c r="O219" i="16"/>
  <c r="O218" i="16" s="1"/>
  <c r="K1153" i="16"/>
  <c r="W1809" i="16"/>
  <c r="X1817" i="16"/>
  <c r="X1120" i="16"/>
  <c r="X2120" i="16"/>
  <c r="X556" i="16"/>
  <c r="K1579" i="16"/>
  <c r="K1578" i="16" s="1"/>
  <c r="X1211" i="16"/>
  <c r="X1920" i="16"/>
  <c r="X1127" i="16"/>
  <c r="X206" i="16"/>
  <c r="W1248" i="16"/>
  <c r="X1249" i="16"/>
  <c r="X1909" i="16"/>
  <c r="X2022" i="16"/>
  <c r="X2034" i="16"/>
  <c r="X652" i="16"/>
  <c r="X2056" i="16"/>
  <c r="X820" i="16"/>
  <c r="X1515" i="16"/>
  <c r="X1408" i="16"/>
  <c r="X1473" i="16"/>
  <c r="X1623" i="16"/>
  <c r="G733" i="16"/>
  <c r="G732" i="16" s="1"/>
  <c r="K383" i="16"/>
  <c r="K382" i="16" s="1"/>
  <c r="O1595" i="16"/>
  <c r="O1186" i="16"/>
  <c r="W1414" i="16"/>
  <c r="X1091" i="16"/>
  <c r="X1031" i="16"/>
  <c r="X955" i="16"/>
  <c r="X1051" i="16"/>
  <c r="X1615" i="16"/>
  <c r="X1943" i="16"/>
  <c r="X203" i="16"/>
  <c r="X1389" i="16"/>
  <c r="X952" i="16"/>
  <c r="X1264" i="16"/>
  <c r="X1453" i="16"/>
  <c r="X1477" i="16"/>
  <c r="X2146" i="16"/>
  <c r="K444" i="16"/>
  <c r="K443" i="16" s="1"/>
  <c r="X2098" i="16"/>
  <c r="X992" i="16"/>
  <c r="X848" i="16"/>
  <c r="X824" i="16"/>
  <c r="K1606" i="16"/>
  <c r="X2002" i="16"/>
  <c r="X1111" i="16"/>
  <c r="X988" i="16"/>
  <c r="X1583" i="16"/>
  <c r="X1531" i="16"/>
  <c r="X1243" i="16"/>
  <c r="X1214" i="16"/>
  <c r="X1227" i="16"/>
  <c r="X1191" i="16"/>
  <c r="X940" i="16"/>
  <c r="K684" i="16"/>
  <c r="K683" i="16" s="1"/>
  <c r="X648" i="16"/>
  <c r="X1485" i="16"/>
  <c r="X1559" i="16"/>
  <c r="X469" i="16"/>
  <c r="X944" i="16"/>
  <c r="X1096" i="16"/>
  <c r="X1219" i="16"/>
  <c r="X2395" i="16"/>
  <c r="X1423" i="16"/>
  <c r="X199" i="16"/>
  <c r="K1678" i="16"/>
  <c r="K403" i="16"/>
  <c r="K402" i="16" s="1"/>
  <c r="X1994" i="16"/>
  <c r="W162" i="16"/>
  <c r="X1399" i="16"/>
  <c r="X1116" i="16"/>
  <c r="X286" i="16"/>
  <c r="X1167" i="16"/>
  <c r="X784" i="16"/>
  <c r="X153" i="16"/>
  <c r="X1076" i="16"/>
  <c r="X1256" i="16"/>
  <c r="W351" i="16"/>
  <c r="X356" i="16"/>
  <c r="G465" i="16"/>
  <c r="G464" i="16" s="1"/>
  <c r="G2097" i="16"/>
  <c r="X2066" i="16"/>
  <c r="X1361" i="16"/>
  <c r="X1671" i="16"/>
  <c r="X967" i="16"/>
  <c r="X1799" i="16"/>
  <c r="X812" i="16"/>
  <c r="X808" i="16"/>
  <c r="X800" i="16"/>
  <c r="X1200" i="16"/>
  <c r="K819" i="16"/>
  <c r="K818" i="16" s="1"/>
  <c r="K987" i="16"/>
  <c r="K620" i="16"/>
  <c r="K619" i="16" s="1"/>
  <c r="X2018" i="16"/>
  <c r="X1972" i="16"/>
  <c r="X298" i="16"/>
  <c r="X1231" i="16"/>
  <c r="X932" i="16"/>
  <c r="X1481" i="16"/>
  <c r="X844" i="16"/>
  <c r="X1771" i="16"/>
  <c r="X1855" i="16"/>
  <c r="X1369" i="16"/>
  <c r="X2052" i="16"/>
  <c r="X1425" i="16"/>
  <c r="W1236" i="16"/>
  <c r="X1237" i="16"/>
  <c r="K745" i="16"/>
  <c r="K744" i="16" s="1"/>
  <c r="K1207" i="16"/>
  <c r="X1356" i="16"/>
  <c r="X1195" i="16"/>
  <c r="X836" i="16"/>
  <c r="X1679" i="16"/>
  <c r="X1630" i="16"/>
  <c r="X1071" i="16"/>
  <c r="X1455" i="16"/>
  <c r="X1175" i="16"/>
  <c r="X796" i="16"/>
  <c r="X166" i="16"/>
  <c r="X1268" i="16"/>
  <c r="X1350" i="16"/>
  <c r="X196" i="16"/>
  <c r="X963" i="16"/>
  <c r="X1589" i="16"/>
  <c r="X1954" i="16"/>
  <c r="X976" i="16"/>
  <c r="X1440" i="16"/>
  <c r="X1180" i="16"/>
  <c r="G1942" i="16"/>
  <c r="G874" i="16"/>
  <c r="G873" i="16" s="1"/>
  <c r="K1770" i="16"/>
  <c r="X1429" i="16"/>
  <c r="X1341" i="16"/>
  <c r="X1851" i="16"/>
  <c r="X1187" i="16"/>
  <c r="X1663" i="16"/>
  <c r="S1639" i="16"/>
  <c r="X980" i="16"/>
  <c r="X1437" i="16"/>
  <c r="X1417" i="16"/>
  <c r="K939" i="16"/>
  <c r="K938" i="16" s="1"/>
  <c r="K1759" i="16"/>
  <c r="W358" i="16"/>
  <c r="W1405" i="16"/>
  <c r="K757" i="16"/>
  <c r="K756" i="16" s="1"/>
  <c r="S1207" i="16"/>
  <c r="G2029" i="16"/>
  <c r="G684" i="16"/>
  <c r="G683" i="16" s="1"/>
  <c r="S2062" i="16"/>
  <c r="O1579" i="16"/>
  <c r="G1472" i="16"/>
  <c r="K672" i="16"/>
  <c r="K671" i="16" s="1"/>
  <c r="K424" i="16"/>
  <c r="K423" i="16" s="1"/>
  <c r="W1736" i="16"/>
  <c r="W1251" i="16"/>
  <c r="G1971" i="16"/>
  <c r="K280" i="16"/>
  <c r="K279" i="16" s="1"/>
  <c r="K231" i="16"/>
  <c r="K230" i="16" s="1"/>
  <c r="O1748" i="16"/>
  <c r="K770" i="16"/>
  <c r="K769" i="16" s="1"/>
  <c r="K2051" i="16"/>
  <c r="G602" i="16"/>
  <c r="G601" i="16" s="1"/>
  <c r="G600" i="16" s="1"/>
  <c r="G962" i="16"/>
  <c r="W1942" i="16"/>
  <c r="W1839" i="16"/>
  <c r="W1564" i="16"/>
  <c r="G1639" i="16"/>
  <c r="W1199" i="16"/>
  <c r="W1472" i="16"/>
  <c r="W1579" i="16"/>
  <c r="K454" i="16"/>
  <c r="K453" i="16" s="1"/>
  <c r="W601" i="16"/>
  <c r="G2017" i="16"/>
  <c r="O1919" i="16"/>
  <c r="G795" i="16"/>
  <c r="G794" i="16" s="1"/>
  <c r="O1662" i="16"/>
  <c r="W951" i="16"/>
  <c r="W1452" i="16"/>
  <c r="W195" i="16"/>
  <c r="W571" i="16"/>
  <c r="W577" i="16"/>
  <c r="W1439" i="16"/>
  <c r="W334" i="16"/>
  <c r="W372" i="16"/>
  <c r="S1472" i="16"/>
  <c r="G424" i="16"/>
  <c r="G423" i="16" s="1"/>
  <c r="G193" i="16"/>
  <c r="G174" i="16" s="1"/>
  <c r="W2097" i="16"/>
  <c r="W1622" i="16"/>
  <c r="S783" i="16"/>
  <c r="S782" i="16" s="1"/>
  <c r="W1484" i="16"/>
  <c r="W757" i="16"/>
  <c r="W1549" i="16"/>
  <c r="W132" i="16"/>
  <c r="W2080" i="16"/>
  <c r="K1360" i="16"/>
  <c r="W2140" i="16"/>
  <c r="W475" i="16"/>
  <c r="W1242" i="16"/>
  <c r="S465" i="16"/>
  <c r="S464" i="16" s="1"/>
  <c r="K709" i="16"/>
  <c r="K708" i="16" s="1"/>
  <c r="W1707" i="16"/>
  <c r="G243" i="16"/>
  <c r="G242" i="16" s="1"/>
  <c r="G1919" i="16"/>
  <c r="G916" i="16"/>
  <c r="G915" i="16" s="1"/>
  <c r="W2040" i="16"/>
  <c r="W1588" i="16"/>
  <c r="W684" i="16"/>
  <c r="W1695" i="16"/>
  <c r="W1226" i="16"/>
  <c r="W1469" i="16"/>
  <c r="W2145" i="16"/>
  <c r="W843" i="16"/>
  <c r="W819" i="16"/>
  <c r="W2209" i="16"/>
  <c r="O2029" i="16"/>
  <c r="K2080" i="16"/>
  <c r="W1540" i="16"/>
  <c r="W1137" i="16"/>
  <c r="W454" i="16"/>
  <c r="G1419" i="16"/>
  <c r="W962" i="16"/>
  <c r="W434" i="16"/>
  <c r="W858" i="16"/>
  <c r="W1065" i="16"/>
  <c r="W1080" i="16"/>
  <c r="K1956" i="16"/>
  <c r="G1839" i="16"/>
  <c r="S537" i="16"/>
  <c r="S536" i="16" s="1"/>
  <c r="G2051" i="16"/>
  <c r="S1360" i="16"/>
  <c r="W268" i="16"/>
  <c r="W902" i="16"/>
  <c r="W1881" i="16"/>
  <c r="W1956" i="16"/>
  <c r="W660" i="16"/>
  <c r="W175" i="16"/>
  <c r="W1045" i="16"/>
  <c r="W795" i="16"/>
  <c r="W721" i="16"/>
  <c r="W1126" i="16"/>
  <c r="W2062" i="16"/>
  <c r="K1861" i="16"/>
  <c r="G444" i="16"/>
  <c r="G443" i="16" s="1"/>
  <c r="K465" i="16"/>
  <c r="K464" i="16" s="1"/>
  <c r="G304" i="16"/>
  <c r="G303" i="16" s="1"/>
  <c r="O1881" i="16"/>
  <c r="W1001" i="16"/>
  <c r="W831" i="16"/>
  <c r="W1025" i="16"/>
  <c r="W1712" i="16"/>
  <c r="W613" i="16"/>
  <c r="W1502" i="16"/>
  <c r="W1436" i="16"/>
  <c r="K721" i="16"/>
  <c r="K720" i="16" s="1"/>
  <c r="W1678" i="16"/>
  <c r="W607" i="16"/>
  <c r="W1651" i="16"/>
  <c r="W202" i="16"/>
  <c r="K843" i="16"/>
  <c r="K842" i="16" s="1"/>
  <c r="G1622" i="16"/>
  <c r="W770" i="16"/>
  <c r="K916" i="16"/>
  <c r="K915" i="16" s="1"/>
  <c r="W122" i="16"/>
  <c r="W583" i="16"/>
  <c r="W1095" i="16"/>
  <c r="W1239" i="16"/>
  <c r="W2385" i="16"/>
  <c r="W1040" i="16"/>
  <c r="G231" i="16"/>
  <c r="G230" i="16" s="1"/>
  <c r="G2128" i="16"/>
  <c r="W2112" i="16"/>
  <c r="W2051" i="16"/>
  <c r="G1827" i="16"/>
  <c r="O1388" i="16"/>
  <c r="W1075" i="16"/>
  <c r="W1953" i="16"/>
  <c r="W1020" i="16"/>
  <c r="W2029" i="16"/>
  <c r="W634" i="16"/>
  <c r="W1462" i="16"/>
  <c r="W888" i="16"/>
  <c r="W1174" i="16"/>
  <c r="W733" i="16"/>
  <c r="W243" i="16"/>
  <c r="W1919" i="16"/>
  <c r="W697" i="16"/>
  <c r="W1662" i="16"/>
  <c r="W2065" i="16"/>
  <c r="W219" i="16"/>
  <c r="W1788" i="16"/>
  <c r="W745" i="16"/>
  <c r="W928" i="16"/>
  <c r="W1931" i="16"/>
  <c r="W1759" i="16"/>
  <c r="W2001" i="16"/>
  <c r="G757" i="16"/>
  <c r="G756" i="16" s="1"/>
  <c r="S550" i="16"/>
  <c r="S549" i="16" s="1"/>
  <c r="G1166" i="16"/>
  <c r="G1111" i="16"/>
  <c r="G1110" i="16" s="1"/>
  <c r="O697" i="16"/>
  <c r="O696" i="16" s="1"/>
  <c r="K1166" i="16"/>
  <c r="K1919" i="16"/>
  <c r="G697" i="16"/>
  <c r="G696" i="16" s="1"/>
  <c r="W1827" i="16"/>
  <c r="G1850" i="16"/>
  <c r="G414" i="16"/>
  <c r="G413" i="16" s="1"/>
  <c r="S1153" i="16"/>
  <c r="K243" i="16"/>
  <c r="K242" i="16" s="1"/>
  <c r="G620" i="16"/>
  <c r="G619" i="16" s="1"/>
  <c r="K975" i="16"/>
  <c r="K152" i="16"/>
  <c r="W987" i="16"/>
  <c r="W939" i="16"/>
  <c r="G1340" i="16"/>
  <c r="G1339" i="16" s="1"/>
  <c r="K414" i="16"/>
  <c r="K413" i="16" s="1"/>
  <c r="W1606" i="16"/>
  <c r="W231" i="16"/>
  <c r="W709" i="16"/>
  <c r="G1662" i="16"/>
  <c r="G987" i="16"/>
  <c r="G831" i="16"/>
  <c r="G830" i="16" s="1"/>
  <c r="S304" i="16"/>
  <c r="S303" i="16" s="1"/>
  <c r="K697" i="16"/>
  <c r="K696" i="16" s="1"/>
  <c r="S1588" i="16"/>
  <c r="W1388" i="16"/>
  <c r="W1850" i="16"/>
  <c r="G550" i="16"/>
  <c r="G549" i="16" s="1"/>
  <c r="W807" i="16"/>
  <c r="K951" i="16"/>
  <c r="K950" i="16" s="1"/>
  <c r="K1839" i="16"/>
  <c r="G485" i="16"/>
  <c r="G484" i="16" s="1"/>
  <c r="K2112" i="16"/>
  <c r="K1723" i="16"/>
  <c r="S1258" i="16"/>
  <c r="O1521" i="16"/>
  <c r="O1520" i="16" s="1"/>
  <c r="K219" i="16"/>
  <c r="K218" i="16" s="1"/>
  <c r="G1115" i="16"/>
  <c r="G434" i="16"/>
  <c r="G433" i="16" s="1"/>
  <c r="K1931" i="16"/>
  <c r="W1748" i="16"/>
  <c r="W1986" i="16"/>
  <c r="W647" i="16"/>
  <c r="W1340" i="16"/>
  <c r="G888" i="16"/>
  <c r="G887" i="16" s="1"/>
  <c r="G1712" i="16"/>
  <c r="S292" i="16"/>
  <c r="S291" i="16" s="1"/>
  <c r="W1861" i="16"/>
  <c r="O721" i="16"/>
  <c r="O720" i="16" s="1"/>
  <c r="W1639" i="16"/>
  <c r="W2128" i="16"/>
  <c r="W874" i="16"/>
  <c r="W465" i="16"/>
  <c r="S831" i="16"/>
  <c r="S902" i="16"/>
  <c r="G1748" i="16"/>
  <c r="K1186" i="16"/>
  <c r="K590" i="16"/>
  <c r="K589" i="16" s="1"/>
  <c r="K588" i="16" s="1"/>
  <c r="G517" i="16"/>
  <c r="G511" i="16" s="1"/>
  <c r="G510" i="16" s="1"/>
  <c r="S1931" i="16"/>
  <c r="S1521" i="16"/>
  <c r="S684" i="16"/>
  <c r="S613" i="16"/>
  <c r="W1521" i="16"/>
  <c r="S1236" i="16"/>
  <c r="S175" i="16"/>
  <c r="S1248" i="16"/>
  <c r="S2097" i="16"/>
  <c r="S1115" i="16"/>
  <c r="S1622" i="16"/>
  <c r="S1340" i="16"/>
  <c r="G1071" i="16"/>
  <c r="G1070" i="16" s="1"/>
  <c r="S403" i="16"/>
  <c r="S402" i="16" s="1"/>
  <c r="S393" i="16"/>
  <c r="S392" i="16" s="1"/>
  <c r="S1137" i="16"/>
  <c r="K1137" i="16"/>
  <c r="K2267" i="16"/>
  <c r="K2208" i="16" s="1"/>
  <c r="S1919" i="16"/>
  <c r="W1900" i="16"/>
  <c r="G2080" i="16"/>
  <c r="G770" i="16"/>
  <c r="G769" i="16" s="1"/>
  <c r="S1651" i="16"/>
  <c r="S1809" i="16"/>
  <c r="G2112" i="16"/>
  <c r="G1861" i="16"/>
  <c r="K1595" i="16"/>
  <c r="S1695" i="16"/>
  <c r="S697" i="16"/>
  <c r="K1827" i="16"/>
  <c r="W1595" i="16"/>
  <c r="S1419" i="16"/>
  <c r="S807" i="16"/>
  <c r="S2385" i="16"/>
  <c r="S1900" i="16"/>
  <c r="K1521" i="16"/>
  <c r="K1520" i="16" s="1"/>
  <c r="S2029" i="16"/>
  <c r="S987" i="16"/>
  <c r="S721" i="16"/>
  <c r="S2017" i="16"/>
  <c r="G672" i="16"/>
  <c r="G671" i="16" s="1"/>
  <c r="S280" i="16"/>
  <c r="S279" i="16" s="1"/>
  <c r="S1564" i="16"/>
  <c r="W620" i="16"/>
  <c r="S1239" i="16"/>
  <c r="S1953" i="16"/>
  <c r="S1712" i="16"/>
  <c r="K550" i="16"/>
  <c r="K549" i="16" s="1"/>
  <c r="S916" i="16"/>
  <c r="S647" i="16"/>
  <c r="G219" i="16"/>
  <c r="G218" i="16" s="1"/>
  <c r="W1770" i="16"/>
  <c r="W916" i="16"/>
  <c r="G292" i="16"/>
  <c r="G291" i="16" s="1"/>
  <c r="W550" i="16"/>
  <c r="O1712" i="16"/>
  <c r="G1788" i="16"/>
  <c r="S1986" i="16"/>
  <c r="S2001" i="16"/>
  <c r="S843" i="16"/>
  <c r="S962" i="16"/>
  <c r="S709" i="16"/>
  <c r="S888" i="16"/>
  <c r="S1126" i="16"/>
  <c r="K962" i="16"/>
  <c r="K1091" i="16"/>
  <c r="K1090" i="16" s="1"/>
  <c r="S1226" i="16"/>
  <c r="G1521" i="16"/>
  <c r="G1520" i="16" s="1"/>
  <c r="S1436" i="16"/>
  <c r="S1707" i="16"/>
  <c r="S1502" i="16"/>
  <c r="S511" i="16"/>
  <c r="S510" i="16" s="1"/>
  <c r="S334" i="16"/>
  <c r="S372" i="16"/>
  <c r="S2040" i="16"/>
  <c r="S1839" i="16"/>
  <c r="S951" i="16"/>
  <c r="S2139" i="16"/>
  <c r="S1484" i="16"/>
  <c r="S1242" i="16"/>
  <c r="S2145" i="16"/>
  <c r="S2128" i="16"/>
  <c r="S1759" i="16"/>
  <c r="G1736" i="16"/>
  <c r="S1827" i="16"/>
  <c r="S1788" i="16"/>
  <c r="S1662" i="16"/>
  <c r="S620" i="16"/>
  <c r="G1770" i="16"/>
  <c r="S975" i="16"/>
  <c r="S1579" i="16"/>
  <c r="S770" i="16"/>
  <c r="S928" i="16"/>
  <c r="W2017" i="16"/>
  <c r="S634" i="16"/>
  <c r="G721" i="16"/>
  <c r="G720" i="16" s="1"/>
  <c r="K1788" i="16"/>
  <c r="S858" i="16"/>
  <c r="S1971" i="16"/>
  <c r="S660" i="16"/>
  <c r="W783" i="16"/>
  <c r="S1540" i="16"/>
  <c r="S351" i="16"/>
  <c r="S1549" i="16"/>
  <c r="S1020" i="16"/>
  <c r="K1971" i="16"/>
  <c r="G843" i="16"/>
  <c r="G842" i="16" s="1"/>
  <c r="S745" i="16"/>
  <c r="S414" i="16"/>
  <c r="S413" i="16" s="1"/>
  <c r="G660" i="16"/>
  <c r="G659" i="16" s="1"/>
  <c r="S2209" i="16"/>
  <c r="S1245" i="16"/>
  <c r="W1428" i="16"/>
  <c r="W1419" i="16"/>
  <c r="W1360" i="16"/>
  <c r="W1267" i="16"/>
  <c r="W1258" i="16"/>
  <c r="W1230" i="16"/>
  <c r="W1218" i="16"/>
  <c r="W1207" i="16"/>
  <c r="W1186" i="16"/>
  <c r="W1166" i="16"/>
  <c r="W1153" i="16"/>
  <c r="W1110" i="16"/>
  <c r="W1105" i="16"/>
  <c r="W1100" i="16"/>
  <c r="W1090" i="16"/>
  <c r="W1085" i="16"/>
  <c r="W1070" i="16"/>
  <c r="W1060" i="16"/>
  <c r="W1055" i="16"/>
  <c r="W1050" i="16"/>
  <c r="W1035" i="16"/>
  <c r="W1030" i="16"/>
  <c r="W1015" i="16"/>
  <c r="W595" i="16"/>
  <c r="W589" i="16"/>
  <c r="W524" i="16"/>
  <c r="W511" i="16"/>
  <c r="W498" i="16"/>
  <c r="W485" i="16"/>
  <c r="W444" i="16"/>
  <c r="W424" i="16"/>
  <c r="W414" i="16"/>
  <c r="W403" i="16"/>
  <c r="W393" i="16"/>
  <c r="W383" i="16"/>
  <c r="W304" i="16"/>
  <c r="W280" i="16"/>
  <c r="W152" i="16"/>
  <c r="W142" i="16"/>
  <c r="W112" i="16"/>
  <c r="W104" i="16"/>
  <c r="S1606" i="16"/>
  <c r="K2040" i="16"/>
  <c r="K783" i="16"/>
  <c r="K782" i="16" s="1"/>
  <c r="G280" i="16"/>
  <c r="G279" i="16" s="1"/>
  <c r="W292" i="16"/>
  <c r="W537" i="16"/>
  <c r="K2017" i="16"/>
  <c r="K292" i="16"/>
  <c r="K291" i="16" s="1"/>
  <c r="S268" i="16"/>
  <c r="S267" i="16" s="1"/>
  <c r="K393" i="16"/>
  <c r="K392" i="16" s="1"/>
  <c r="S231" i="16"/>
  <c r="S230" i="16" s="1"/>
  <c r="G2001" i="16"/>
  <c r="S383" i="16"/>
  <c r="S382" i="16" s="1"/>
  <c r="G1001" i="16"/>
  <c r="G268" i="16"/>
  <c r="G267" i="16" s="1"/>
  <c r="O517" i="16"/>
  <c r="O511" i="16" s="1"/>
  <c r="O939" i="16"/>
  <c r="O938" i="16" s="1"/>
  <c r="G1595" i="16"/>
  <c r="G939" i="16"/>
  <c r="G938" i="16" s="1"/>
  <c r="O1502" i="16"/>
  <c r="O1501" i="16" s="1"/>
  <c r="K1001" i="16"/>
  <c r="S874" i="16"/>
  <c r="W1723" i="16"/>
  <c r="G393" i="16"/>
  <c r="G392" i="16" s="1"/>
  <c r="S524" i="16"/>
  <c r="S523" i="16" s="1"/>
  <c r="G1956" i="16"/>
  <c r="O434" i="16"/>
  <c r="O433" i="16" s="1"/>
  <c r="S498" i="16"/>
  <c r="S497" i="16" s="1"/>
  <c r="S1186" i="16"/>
  <c r="K888" i="16"/>
  <c r="K887" i="16" s="1"/>
  <c r="S819" i="16"/>
  <c r="S219" i="16"/>
  <c r="S218" i="16" s="1"/>
  <c r="K1126" i="16"/>
  <c r="K1662" i="16"/>
  <c r="K524" i="16"/>
  <c r="K523" i="16" s="1"/>
  <c r="K733" i="16"/>
  <c r="K732" i="16" s="1"/>
  <c r="W1115" i="16"/>
  <c r="K858" i="16"/>
  <c r="K857" i="16" s="1"/>
  <c r="S733" i="16"/>
  <c r="S757" i="16"/>
  <c r="S1736" i="16"/>
  <c r="S1166" i="16"/>
  <c r="S2112" i="16"/>
  <c r="G1900" i="16"/>
  <c r="K2128" i="16"/>
  <c r="W672" i="16"/>
  <c r="K1986" i="16"/>
  <c r="K639" i="16"/>
  <c r="K634" i="16" s="1"/>
  <c r="K633" i="16" s="1"/>
  <c r="S672" i="16"/>
  <c r="G403" i="16"/>
  <c r="G402" i="16" s="1"/>
  <c r="K255" i="16"/>
  <c r="K254" i="16" s="1"/>
  <c r="L216" i="16"/>
  <c r="H216" i="16"/>
  <c r="K438" i="16"/>
  <c r="K434" i="16" s="1"/>
  <c r="K433" i="16" s="1"/>
  <c r="O506" i="16"/>
  <c r="O504" i="16" s="1"/>
  <c r="O498" i="16" s="1"/>
  <c r="G524" i="16"/>
  <c r="G523" i="16" s="1"/>
  <c r="O1850" i="16"/>
  <c r="G807" i="16"/>
  <c r="G806" i="16" s="1"/>
  <c r="K1340" i="16"/>
  <c r="K1339" i="16" s="1"/>
  <c r="S1001" i="16"/>
  <c r="G578" i="16"/>
  <c r="G577" i="16" s="1"/>
  <c r="G576" i="16" s="1"/>
  <c r="S444" i="16"/>
  <c r="S443" i="16" s="1"/>
  <c r="K795" i="16"/>
  <c r="K794" i="16" s="1"/>
  <c r="K1622" i="16"/>
  <c r="G1186" i="16"/>
  <c r="K537" i="16"/>
  <c r="K536" i="16" s="1"/>
  <c r="G1651" i="16"/>
  <c r="S1595" i="16"/>
  <c r="G608" i="16"/>
  <c r="G607" i="16" s="1"/>
  <c r="G606" i="16" s="1"/>
  <c r="G783" i="16"/>
  <c r="G782" i="16" s="1"/>
  <c r="K517" i="16"/>
  <c r="K511" i="16" s="1"/>
  <c r="K510" i="16" s="1"/>
  <c r="G103" i="16"/>
  <c r="G102" i="16" s="1"/>
  <c r="G101" i="16" s="1"/>
  <c r="G1153" i="16"/>
  <c r="S1942" i="16"/>
  <c r="G1267" i="16"/>
  <c r="K268" i="16"/>
  <c r="K267" i="16" s="1"/>
  <c r="K831" i="16"/>
  <c r="K830" i="16" s="1"/>
  <c r="K162" i="16"/>
  <c r="S152" i="16"/>
  <c r="S1861" i="16"/>
  <c r="G2040" i="16"/>
  <c r="K304" i="16"/>
  <c r="K303" i="16" s="1"/>
  <c r="K1850" i="16"/>
  <c r="S1881" i="16"/>
  <c r="G1360" i="16"/>
  <c r="S358" i="16"/>
  <c r="W1971" i="16"/>
  <c r="K2065" i="16"/>
  <c r="G387" i="16"/>
  <c r="G383" i="16" s="1"/>
  <c r="G382" i="16" s="1"/>
  <c r="G1759" i="16"/>
  <c r="G858" i="16"/>
  <c r="G857" i="16" s="1"/>
  <c r="K504" i="16"/>
  <c r="K498" i="16" s="1"/>
  <c r="K497" i="16" s="1"/>
  <c r="S2051" i="16"/>
  <c r="S1267" i="16"/>
  <c r="G652" i="16"/>
  <c r="G647" i="16" s="1"/>
  <c r="G646" i="16" s="1"/>
  <c r="K103" i="16"/>
  <c r="K102" i="16" s="1"/>
  <c r="K101" i="16" s="1"/>
  <c r="S1956" i="16"/>
  <c r="K647" i="16"/>
  <c r="K646" i="16" s="1"/>
  <c r="G454" i="16"/>
  <c r="G453" i="16" s="1"/>
  <c r="O268" i="16"/>
  <c r="O267" i="16" s="1"/>
  <c r="D216" i="16"/>
  <c r="G819" i="16"/>
  <c r="G818" i="16" s="1"/>
  <c r="S243" i="16"/>
  <c r="S242" i="16" s="1"/>
  <c r="K1736" i="16"/>
  <c r="G902" i="16"/>
  <c r="G901" i="16" s="1"/>
  <c r="S1723" i="16"/>
  <c r="G1809" i="16"/>
  <c r="S103" i="16"/>
  <c r="S102" i="16" s="1"/>
  <c r="S101" i="16" s="1"/>
  <c r="S485" i="16"/>
  <c r="S484" i="16" s="1"/>
  <c r="O1267" i="16"/>
  <c r="O1472" i="16"/>
  <c r="O1707" i="16"/>
  <c r="K1942" i="16"/>
  <c r="O1251" i="16"/>
  <c r="O888" i="16"/>
  <c r="O1137" i="16"/>
  <c r="O902" i="16"/>
  <c r="O383" i="16"/>
  <c r="O458" i="16"/>
  <c r="O524" i="16"/>
  <c r="O132" i="16"/>
  <c r="O175" i="16"/>
  <c r="O2140" i="16"/>
  <c r="O1986" i="16"/>
  <c r="O1340" i="16"/>
  <c r="G975" i="16"/>
  <c r="O757" i="16"/>
  <c r="O795" i="16"/>
  <c r="O334" i="16"/>
  <c r="O418" i="16"/>
  <c r="G504" i="16"/>
  <c r="G498" i="16" s="1"/>
  <c r="G497" i="16" s="1"/>
  <c r="O255" i="16"/>
  <c r="O2097" i="16"/>
  <c r="O1931" i="16"/>
  <c r="O1126" i="16"/>
  <c r="O1025" i="16"/>
  <c r="O1040" i="16"/>
  <c r="O916" i="16"/>
  <c r="O951" i="16"/>
  <c r="O672" i="16"/>
  <c r="O608" i="16"/>
  <c r="S795" i="16"/>
  <c r="O112" i="16"/>
  <c r="O475" i="16"/>
  <c r="K485" i="16"/>
  <c r="K484" i="16" s="1"/>
  <c r="O2080" i="16"/>
  <c r="O485" i="16"/>
  <c r="O142" i="16"/>
  <c r="S1678" i="16"/>
  <c r="O1419" i="16"/>
  <c r="O1564" i="16"/>
  <c r="O1001" i="16"/>
  <c r="O602" i="16"/>
  <c r="O709" i="16"/>
  <c r="O351" i="16"/>
  <c r="O397" i="16"/>
  <c r="O393" i="16" s="1"/>
  <c r="O2017" i="16"/>
  <c r="O1405" i="16"/>
  <c r="O1110" i="16"/>
  <c r="O1085" i="16"/>
  <c r="O1839" i="16"/>
  <c r="O1639" i="16"/>
  <c r="O1115" i="16"/>
  <c r="O1236" i="16"/>
  <c r="O1651" i="16"/>
  <c r="O848" i="16"/>
  <c r="O843" i="16" s="1"/>
  <c r="G584" i="16"/>
  <c r="G583" i="16" s="1"/>
  <c r="G582" i="16" s="1"/>
  <c r="O424" i="16"/>
  <c r="O304" i="16"/>
  <c r="O1588" i="16"/>
  <c r="O745" i="16"/>
  <c r="K660" i="16"/>
  <c r="K659" i="16" s="1"/>
  <c r="O292" i="16"/>
  <c r="O201" i="16"/>
  <c r="O2040" i="16"/>
  <c r="O1723" i="16"/>
  <c r="O2051" i="16"/>
  <c r="O1360" i="16"/>
  <c r="O1045" i="16"/>
  <c r="O1166" i="16"/>
  <c r="O962" i="16"/>
  <c r="O975" i="16"/>
  <c r="O770" i="16"/>
  <c r="O596" i="16"/>
  <c r="O625" i="16"/>
  <c r="O620" i="16" s="1"/>
  <c r="O639" i="16"/>
  <c r="O358" i="16"/>
  <c r="O652" i="16"/>
  <c r="O1770" i="16"/>
  <c r="O1942" i="16"/>
  <c r="O1809" i="16"/>
  <c r="O2065" i="16"/>
  <c r="O1678" i="16"/>
  <c r="O1055" i="16"/>
  <c r="O733" i="16"/>
  <c r="O1075" i="16"/>
  <c r="O874" i="16"/>
  <c r="O578" i="16"/>
  <c r="O537" i="16"/>
  <c r="O280" i="16"/>
  <c r="O1452" i="16"/>
  <c r="O1035" i="16"/>
  <c r="O684" i="16"/>
  <c r="S1748" i="16"/>
  <c r="O1428" i="16"/>
  <c r="O2001" i="16"/>
  <c r="O1861" i="16"/>
  <c r="S1428" i="16"/>
  <c r="O614" i="16"/>
  <c r="O928" i="16"/>
  <c r="O1080" i="16"/>
  <c r="O588" i="16"/>
  <c r="O550" i="16"/>
  <c r="G572" i="16"/>
  <c r="G571" i="16" s="1"/>
  <c r="G570" i="16" s="1"/>
  <c r="O584" i="16"/>
  <c r="G255" i="16"/>
  <c r="G254" i="16" s="1"/>
  <c r="O2112" i="16"/>
  <c r="O1248" i="16"/>
  <c r="O1095" i="16"/>
  <c r="O660" i="16"/>
  <c r="O1900" i="16"/>
  <c r="S1770" i="16"/>
  <c r="O1788" i="16"/>
  <c r="G1723" i="16"/>
  <c r="O2128" i="16"/>
  <c r="S2065" i="16"/>
  <c r="O1070" i="16"/>
  <c r="O1207" i="16"/>
  <c r="K572" i="16"/>
  <c r="K571" i="16" s="1"/>
  <c r="K570" i="16" s="1"/>
  <c r="O2268" i="16"/>
  <c r="O783" i="16"/>
  <c r="O572" i="16"/>
  <c r="O465" i="16"/>
  <c r="O1827" i="16"/>
  <c r="O1105" i="16"/>
  <c r="O444" i="16"/>
  <c r="O403" i="16"/>
  <c r="O1956" i="16"/>
  <c r="O1736" i="16"/>
  <c r="O1971" i="16"/>
  <c r="O1174" i="16"/>
  <c r="O1540" i="16"/>
  <c r="O1606" i="16"/>
  <c r="O987" i="16"/>
  <c r="O1153" i="16"/>
  <c r="O1258" i="16"/>
  <c r="O819" i="16"/>
  <c r="O372" i="16"/>
  <c r="O231" i="16"/>
  <c r="S312" i="15"/>
  <c r="T467" i="15"/>
  <c r="G902" i="15"/>
  <c r="G901" i="15" s="1"/>
  <c r="T635" i="15"/>
  <c r="T1555" i="15"/>
  <c r="T820" i="15"/>
  <c r="S1126" i="15"/>
  <c r="T383" i="15"/>
  <c r="O382" i="15"/>
  <c r="T382" i="15" s="1"/>
  <c r="S1926" i="15"/>
  <c r="G216" i="15"/>
  <c r="G215" i="15" s="1"/>
  <c r="T2088" i="15"/>
  <c r="T2000" i="15"/>
  <c r="S1550" i="15"/>
  <c r="T1268" i="15"/>
  <c r="T1326" i="15"/>
  <c r="T1331" i="15"/>
  <c r="S1995" i="15"/>
  <c r="S843" i="15"/>
  <c r="S842" i="15" s="1"/>
  <c r="T844" i="15"/>
  <c r="S531" i="15"/>
  <c r="S530" i="15" s="1"/>
  <c r="T532" i="15"/>
  <c r="S524" i="15"/>
  <c r="S492" i="15"/>
  <c r="S491" i="15" s="1"/>
  <c r="G757" i="15"/>
  <c r="G756" i="15" s="1"/>
  <c r="T241" i="15"/>
  <c r="T1715" i="15"/>
  <c r="T1006" i="15"/>
  <c r="K109" i="15"/>
  <c r="K100" i="15" s="1"/>
  <c r="T1537" i="15"/>
  <c r="S11" i="15"/>
  <c r="S10" i="15" s="1"/>
  <c r="S9" i="15" s="1"/>
  <c r="S8" i="15" s="1"/>
  <c r="T903" i="15"/>
  <c r="S1782" i="15"/>
  <c r="T621" i="15"/>
  <c r="G149" i="15"/>
  <c r="S1561" i="15"/>
  <c r="T812" i="15"/>
  <c r="T1570" i="15"/>
  <c r="T1211" i="15"/>
  <c r="T2096" i="15"/>
  <c r="T1491" i="15"/>
  <c r="G513" i="15"/>
  <c r="G511" i="15" s="1"/>
  <c r="G505" i="15" s="1"/>
  <c r="G504" i="15" s="1"/>
  <c r="T1783" i="15"/>
  <c r="S1386" i="15"/>
  <c r="S1174" i="15"/>
  <c r="S2067" i="15"/>
  <c r="T1996" i="15"/>
  <c r="T1977" i="15"/>
  <c r="T1973" i="15"/>
  <c r="T2028" i="15"/>
  <c r="G1166" i="15"/>
  <c r="T1311" i="15"/>
  <c r="S1805" i="15"/>
  <c r="S2020" i="15"/>
  <c r="T775" i="15"/>
  <c r="T758" i="15"/>
  <c r="T585" i="15"/>
  <c r="T457" i="15"/>
  <c r="S301" i="15"/>
  <c r="S300" i="15" s="1"/>
  <c r="S1207" i="15"/>
  <c r="G807" i="15"/>
  <c r="G806" i="15" s="1"/>
  <c r="T2068" i="15"/>
  <c r="T526" i="15"/>
  <c r="T710" i="15"/>
  <c r="T278" i="15"/>
  <c r="S240" i="15"/>
  <c r="S239" i="15" s="1"/>
  <c r="S1606" i="15"/>
  <c r="T750" i="15"/>
  <c r="S472" i="15"/>
  <c r="S471" i="15" s="1"/>
  <c r="T738" i="15"/>
  <c r="T963" i="15"/>
  <c r="T527" i="15"/>
  <c r="S482" i="15"/>
  <c r="S481" i="15" s="1"/>
  <c r="T1626" i="15"/>
  <c r="T1673" i="15"/>
  <c r="T432" i="15"/>
  <c r="T1595" i="15"/>
  <c r="S745" i="15"/>
  <c r="S744" i="15" s="1"/>
  <c r="T1167" i="15"/>
  <c r="T483" i="15"/>
  <c r="T661" i="15"/>
  <c r="S684" i="15"/>
  <c r="S683" i="15" s="1"/>
  <c r="S518" i="15"/>
  <c r="S517" i="15" s="1"/>
  <c r="G2083" i="15"/>
  <c r="T452" i="15"/>
  <c r="T685" i="15"/>
  <c r="S660" i="15"/>
  <c r="S659" i="15" s="1"/>
  <c r="S795" i="15"/>
  <c r="S794" i="15" s="1"/>
  <c r="T512" i="15"/>
  <c r="T1381" i="15"/>
  <c r="T486" i="15"/>
  <c r="S1794" i="15"/>
  <c r="T1634" i="15"/>
  <c r="T1562" i="15"/>
  <c r="T1989" i="15"/>
  <c r="S149" i="15"/>
  <c r="S148" i="15" s="1"/>
  <c r="S147" i="15" s="1"/>
  <c r="S146" i="15" s="1"/>
  <c r="S634" i="15"/>
  <c r="S633" i="15" s="1"/>
  <c r="T944" i="15"/>
  <c r="T290" i="15"/>
  <c r="T677" i="15"/>
  <c r="T506" i="15"/>
  <c r="T396" i="15"/>
  <c r="T1339" i="15"/>
  <c r="T1543" i="15"/>
  <c r="S1330" i="15"/>
  <c r="T2060" i="15"/>
  <c r="T2352" i="15"/>
  <c r="S431" i="15"/>
  <c r="S430" i="15" s="1"/>
  <c r="S1956" i="15"/>
  <c r="K441" i="15"/>
  <c r="K440" i="15" s="1"/>
  <c r="T875" i="15"/>
  <c r="T796" i="15"/>
  <c r="S625" i="15"/>
  <c r="S620" i="15" s="1"/>
  <c r="S619" i="15" s="1"/>
  <c r="S1911" i="15"/>
  <c r="T2021" i="15"/>
  <c r="T1387" i="15"/>
  <c r="S874" i="15"/>
  <c r="S873" i="15" s="1"/>
  <c r="S1984" i="15"/>
  <c r="T1356" i="15"/>
  <c r="T150" i="15"/>
  <c r="T153" i="15"/>
  <c r="T2223" i="15"/>
  <c r="S1836" i="15"/>
  <c r="S807" i="15"/>
  <c r="S806" i="15" s="1"/>
  <c r="T907" i="15"/>
  <c r="S421" i="15"/>
  <c r="S420" i="15" s="1"/>
  <c r="S1577" i="15"/>
  <c r="T422" i="15"/>
  <c r="T1131" i="15"/>
  <c r="T1585" i="15"/>
  <c r="T2075" i="15"/>
  <c r="K1897" i="15"/>
  <c r="T563" i="15"/>
  <c r="T808" i="15"/>
  <c r="T1175" i="15"/>
  <c r="S987" i="15"/>
  <c r="T1898" i="15"/>
  <c r="S1897" i="15"/>
  <c r="S2006" i="15"/>
  <c r="O374" i="15"/>
  <c r="T374" i="15" s="1"/>
  <c r="T929" i="15"/>
  <c r="T917" i="15"/>
  <c r="S1941" i="15"/>
  <c r="T1942" i="15"/>
  <c r="T1251" i="15"/>
  <c r="T1611" i="15"/>
  <c r="T2007" i="15"/>
  <c r="S928" i="15"/>
  <c r="S927" i="15" s="1"/>
  <c r="T952" i="15"/>
  <c r="S951" i="15"/>
  <c r="S950" i="15" s="1"/>
  <c r="O2095" i="15"/>
  <c r="T2095" i="15" s="1"/>
  <c r="T863" i="15"/>
  <c r="T771" i="15"/>
  <c r="T940" i="15"/>
  <c r="T1531" i="15"/>
  <c r="T124" i="15"/>
  <c r="T1127" i="15"/>
  <c r="S962" i="15"/>
  <c r="S1439" i="15"/>
  <c r="T1551" i="15"/>
  <c r="S190" i="15"/>
  <c r="G1536" i="15"/>
  <c r="G1535" i="15" s="1"/>
  <c r="T363" i="15"/>
  <c r="G252" i="15"/>
  <c r="G251" i="15" s="1"/>
  <c r="S770" i="15"/>
  <c r="S769" i="15" s="1"/>
  <c r="T1448" i="15"/>
  <c r="G1691" i="15"/>
  <c r="T955" i="15"/>
  <c r="T714" i="15"/>
  <c r="T591" i="15"/>
  <c r="T836" i="15"/>
  <c r="T1704" i="15"/>
  <c r="S975" i="15"/>
  <c r="T1142" i="15"/>
  <c r="T307" i="15"/>
  <c r="T1837" i="15"/>
  <c r="T1264" i="15"/>
  <c r="S2052" i="15"/>
  <c r="T1827" i="15"/>
  <c r="T1795" i="15"/>
  <c r="T1668" i="15"/>
  <c r="S410" i="15"/>
  <c r="S409" i="15" s="1"/>
  <c r="S939" i="15"/>
  <c r="S938" i="15" s="1"/>
  <c r="S1137" i="15"/>
  <c r="S888" i="15"/>
  <c r="S887" i="15" s="1"/>
  <c r="T1641" i="15"/>
  <c r="T734" i="15"/>
  <c r="S544" i="15"/>
  <c r="S543" i="15" s="1"/>
  <c r="S265" i="15"/>
  <c r="S264" i="15" s="1"/>
  <c r="S1886" i="15"/>
  <c r="S1594" i="15"/>
  <c r="S1972" i="15"/>
  <c r="S1310" i="15"/>
  <c r="S1309" i="15" s="1"/>
  <c r="S1816" i="15"/>
  <c r="S1258" i="15"/>
  <c r="T1887" i="15"/>
  <c r="T976" i="15"/>
  <c r="S783" i="15"/>
  <c r="S782" i="15" s="1"/>
  <c r="T1772" i="15"/>
  <c r="T859" i="15"/>
  <c r="T992" i="15"/>
  <c r="T1195" i="15"/>
  <c r="S1186" i="15"/>
  <c r="S1478" i="15"/>
  <c r="S1477" i="15" s="1"/>
  <c r="S1650" i="15"/>
  <c r="S355" i="15"/>
  <c r="S916" i="15"/>
  <c r="S915" i="15" s="1"/>
  <c r="S1267" i="15"/>
  <c r="S1743" i="15"/>
  <c r="S572" i="15"/>
  <c r="S571" i="15" s="1"/>
  <c r="S570" i="15" s="1"/>
  <c r="T2036" i="15"/>
  <c r="S1725" i="15"/>
  <c r="T1692" i="15"/>
  <c r="T1736" i="15"/>
  <c r="K1153" i="15"/>
  <c r="S1001" i="15"/>
  <c r="S1874" i="15"/>
  <c r="S1678" i="15"/>
  <c r="T726" i="15"/>
  <c r="T1429" i="15"/>
  <c r="K1956" i="15"/>
  <c r="K1386" i="15"/>
  <c r="T1138" i="15"/>
  <c r="T1366" i="15"/>
  <c r="T1810" i="15"/>
  <c r="T1744" i="15"/>
  <c r="S672" i="15"/>
  <c r="S671" i="15" s="1"/>
  <c r="S858" i="15"/>
  <c r="S857" i="15" s="1"/>
  <c r="S289" i="15"/>
  <c r="S288" i="15" s="1"/>
  <c r="S1633" i="15"/>
  <c r="S721" i="15"/>
  <c r="S720" i="15" s="1"/>
  <c r="T1396" i="15"/>
  <c r="T253" i="15"/>
  <c r="T295" i="15"/>
  <c r="T442" i="15"/>
  <c r="T406" i="15"/>
  <c r="S511" i="15"/>
  <c r="S505" i="15" s="1"/>
  <c r="S504" i="15" s="1"/>
  <c r="S1617" i="15"/>
  <c r="S228" i="15"/>
  <c r="S227" i="15" s="1"/>
  <c r="T1920" i="15"/>
  <c r="T1578" i="15"/>
  <c r="S1153" i="15"/>
  <c r="S1355" i="15"/>
  <c r="T1912" i="15"/>
  <c r="T879" i="15"/>
  <c r="T271" i="15"/>
  <c r="T648" i="15"/>
  <c r="T579" i="15"/>
  <c r="T1949" i="15"/>
  <c r="G2052" i="15"/>
  <c r="T1765" i="15"/>
  <c r="T1161" i="15"/>
  <c r="T1684" i="15"/>
  <c r="G482" i="15"/>
  <c r="G481" i="15" s="1"/>
  <c r="G390" i="15"/>
  <c r="G389" i="15" s="1"/>
  <c r="T1187" i="15"/>
  <c r="S647" i="15"/>
  <c r="S646" i="15" s="1"/>
  <c r="S902" i="15"/>
  <c r="S901" i="15" s="1"/>
  <c r="S277" i="15"/>
  <c r="S276" i="15" s="1"/>
  <c r="T1845" i="15"/>
  <c r="T1120" i="15"/>
  <c r="T967" i="15"/>
  <c r="T1787" i="15"/>
  <c r="T1817" i="15"/>
  <c r="T1002" i="15"/>
  <c r="T1342" i="15"/>
  <c r="T234" i="15"/>
  <c r="S757" i="15"/>
  <c r="S756" i="15" s="1"/>
  <c r="S819" i="15"/>
  <c r="S818" i="15" s="1"/>
  <c r="T784" i="15"/>
  <c r="S1667" i="15"/>
  <c r="G557" i="15"/>
  <c r="G556" i="15" s="1"/>
  <c r="T1607" i="15"/>
  <c r="T1726" i="15"/>
  <c r="T889" i="15"/>
  <c r="T246" i="15"/>
  <c r="T1488" i="15"/>
  <c r="T498" i="15"/>
  <c r="T1170" i="15"/>
  <c r="S441" i="15"/>
  <c r="S440" i="15" s="1"/>
  <c r="S171" i="15"/>
  <c r="O1060" i="15"/>
  <c r="T1060" i="15" s="1"/>
  <c r="T1061" i="15"/>
  <c r="O1258" i="15"/>
  <c r="T1259" i="15"/>
  <c r="O1372" i="15"/>
  <c r="T1372" i="15" s="1"/>
  <c r="T1377" i="15"/>
  <c r="O1055" i="15"/>
  <c r="T1055" i="15" s="1"/>
  <c r="T1056" i="15"/>
  <c r="O45" i="15"/>
  <c r="T45" i="15" s="1"/>
  <c r="T51" i="15"/>
  <c r="T416" i="15"/>
  <c r="O1956" i="15"/>
  <c r="T1957" i="15"/>
  <c r="O129" i="15"/>
  <c r="T129" i="15" s="1"/>
  <c r="T132" i="15"/>
  <c r="T437" i="15"/>
  <c r="O81" i="15"/>
  <c r="T81" i="15" s="1"/>
  <c r="T85" i="15"/>
  <c r="T980" i="15"/>
  <c r="O1050" i="15"/>
  <c r="T1050" i="15" s="1"/>
  <c r="T1051" i="15"/>
  <c r="T2044" i="15"/>
  <c r="T473" i="15"/>
  <c r="O1070" i="15"/>
  <c r="T1070" i="15" s="1"/>
  <c r="T1071" i="15"/>
  <c r="G1926" i="15"/>
  <c r="T722" i="15"/>
  <c r="O1100" i="15"/>
  <c r="T1100" i="15" s="1"/>
  <c r="T1101" i="15"/>
  <c r="T163" i="15"/>
  <c r="S557" i="15"/>
  <c r="S556" i="15" s="1"/>
  <c r="S1691" i="15"/>
  <c r="S252" i="15"/>
  <c r="S251" i="15" s="1"/>
  <c r="O199" i="15"/>
  <c r="T200" i="15"/>
  <c r="O1075" i="15"/>
  <c r="T1075" i="15" s="1"/>
  <c r="T1076" i="15"/>
  <c r="O414" i="15"/>
  <c r="T414" i="15" s="1"/>
  <c r="T417" i="15"/>
  <c r="S1855" i="15"/>
  <c r="T1902" i="15"/>
  <c r="G1703" i="15"/>
  <c r="O590" i="15"/>
  <c r="T593" i="15"/>
  <c r="O1045" i="15"/>
  <c r="T1045" i="15" s="1"/>
  <c r="T1046" i="15"/>
  <c r="O795" i="15"/>
  <c r="T800" i="15"/>
  <c r="O831" i="15"/>
  <c r="T832" i="15"/>
  <c r="O783" i="15"/>
  <c r="T787" i="15"/>
  <c r="T545" i="15"/>
  <c r="T1927" i="15"/>
  <c r="O1030" i="15"/>
  <c r="T1030" i="15" s="1"/>
  <c r="T1031" i="15"/>
  <c r="S1703" i="15"/>
  <c r="O639" i="15"/>
  <c r="T639" i="15" s="1"/>
  <c r="T645" i="15"/>
  <c r="O1110" i="15"/>
  <c r="T1110" i="15" s="1"/>
  <c r="T1111" i="15"/>
  <c r="T550" i="15"/>
  <c r="T1679" i="15"/>
  <c r="T1618" i="15"/>
  <c r="T1964" i="15"/>
  <c r="T1208" i="15"/>
  <c r="T2053" i="15"/>
  <c r="T762" i="15"/>
  <c r="T258" i="15"/>
  <c r="O139" i="15"/>
  <c r="T139" i="15" s="1"/>
  <c r="T142" i="15"/>
  <c r="O1085" i="15"/>
  <c r="T1085" i="15" s="1"/>
  <c r="T1086" i="15"/>
  <c r="O1497" i="15"/>
  <c r="T1502" i="15"/>
  <c r="S578" i="15"/>
  <c r="S577" i="15" s="1"/>
  <c r="S576" i="15" s="1"/>
  <c r="S1764" i="15"/>
  <c r="S1714" i="15"/>
  <c r="T1864" i="15"/>
  <c r="O1090" i="15"/>
  <c r="T1090" i="15" s="1"/>
  <c r="T1091" i="15"/>
  <c r="O596" i="15"/>
  <c r="T599" i="15"/>
  <c r="O109" i="15"/>
  <c r="T109" i="15" s="1"/>
  <c r="T114" i="15"/>
  <c r="O30" i="15"/>
  <c r="T30" i="15" s="1"/>
  <c r="T34" i="15"/>
  <c r="T1696" i="15"/>
  <c r="O684" i="15"/>
  <c r="T689" i="15"/>
  <c r="O1226" i="15"/>
  <c r="T1226" i="15" s="1"/>
  <c r="T1227" i="15"/>
  <c r="O2083" i="15"/>
  <c r="T2083" i="15" s="1"/>
  <c r="T2084" i="15"/>
  <c r="O2164" i="15"/>
  <c r="T2164" i="15" s="1"/>
  <c r="T2165" i="15"/>
  <c r="T1655" i="15"/>
  <c r="O1703" i="15"/>
  <c r="T1708" i="15"/>
  <c r="O625" i="15"/>
  <c r="O12" i="15"/>
  <c r="T12" i="15" s="1"/>
  <c r="T18" i="15"/>
  <c r="O1506" i="15"/>
  <c r="T1516" i="15"/>
  <c r="T1879" i="15"/>
  <c r="T1440" i="15"/>
  <c r="O445" i="15"/>
  <c r="T445" i="15" s="1"/>
  <c r="T447" i="15"/>
  <c r="T1154" i="15"/>
  <c r="T519" i="15"/>
  <c r="T356" i="15"/>
  <c r="O60" i="15"/>
  <c r="T60" i="15" s="1"/>
  <c r="T66" i="15"/>
  <c r="O1218" i="15"/>
  <c r="T1218" i="15" s="1"/>
  <c r="T1221" i="15"/>
  <c r="O1040" i="15"/>
  <c r="T1040" i="15" s="1"/>
  <c r="T1041" i="15"/>
  <c r="G843" i="15"/>
  <c r="G842" i="15" s="1"/>
  <c r="O614" i="15"/>
  <c r="T615" i="15"/>
  <c r="O192" i="15"/>
  <c r="T193" i="15"/>
  <c r="S1536" i="15"/>
  <c r="S1535" i="15" s="1"/>
  <c r="O1419" i="15"/>
  <c r="T1419" i="15" s="1"/>
  <c r="T1422" i="15"/>
  <c r="O1025" i="15"/>
  <c r="T1025" i="15" s="1"/>
  <c r="T1026" i="15"/>
  <c r="T229" i="15"/>
  <c r="T932" i="15"/>
  <c r="O1105" i="15"/>
  <c r="T1105" i="15" s="1"/>
  <c r="T1106" i="15"/>
  <c r="T283" i="15"/>
  <c r="T476" i="15"/>
  <c r="T558" i="15"/>
  <c r="T746" i="15"/>
  <c r="S451" i="15"/>
  <c r="S450" i="15" s="1"/>
  <c r="O1065" i="15"/>
  <c r="T1065" i="15" s="1"/>
  <c r="T1066" i="15"/>
  <c r="O1451" i="15"/>
  <c r="T1451" i="15" s="1"/>
  <c r="T1452" i="15"/>
  <c r="O348" i="15"/>
  <c r="T348" i="15" s="1"/>
  <c r="T353" i="15"/>
  <c r="O1386" i="15"/>
  <c r="T1392" i="15"/>
  <c r="G1386" i="15"/>
  <c r="T1875" i="15"/>
  <c r="T641" i="15"/>
  <c r="O172" i="15"/>
  <c r="T172" i="15" s="1"/>
  <c r="T173" i="15"/>
  <c r="T1719" i="15"/>
  <c r="G1001" i="15"/>
  <c r="O660" i="15"/>
  <c r="T665" i="15"/>
  <c r="O1662" i="15"/>
  <c r="T1662" i="15" s="1"/>
  <c r="T1663" i="15"/>
  <c r="T1279" i="15"/>
  <c r="K2035" i="15"/>
  <c r="O1095" i="15"/>
  <c r="T1095" i="15" s="1"/>
  <c r="T1096" i="15"/>
  <c r="T702" i="15"/>
  <c r="O369" i="15"/>
  <c r="T369" i="15" s="1"/>
  <c r="T370" i="15"/>
  <c r="O1020" i="15"/>
  <c r="T1020" i="15" s="1"/>
  <c r="T1021" i="15"/>
  <c r="O101" i="15"/>
  <c r="T101" i="15" s="1"/>
  <c r="T102" i="15"/>
  <c r="O608" i="15"/>
  <c r="T609" i="15"/>
  <c r="T597" i="15"/>
  <c r="O652" i="15"/>
  <c r="T652" i="15" s="1"/>
  <c r="T658" i="15"/>
  <c r="T824" i="15"/>
  <c r="T302" i="15"/>
  <c r="O1015" i="15"/>
  <c r="T1015" i="15" s="1"/>
  <c r="T1016" i="15"/>
  <c r="T1891" i="15"/>
  <c r="O1207" i="15"/>
  <c r="T537" i="15"/>
  <c r="O1230" i="15"/>
  <c r="T1230" i="15" s="1"/>
  <c r="T1231" i="15"/>
  <c r="O1794" i="15"/>
  <c r="T1794" i="15" s="1"/>
  <c r="T1799" i="15"/>
  <c r="T266" i="15"/>
  <c r="T580" i="15"/>
  <c r="T493" i="15"/>
  <c r="T1540" i="15"/>
  <c r="O572" i="15"/>
  <c r="T573" i="15"/>
  <c r="O848" i="15"/>
  <c r="T848" i="15" s="1"/>
  <c r="T853" i="15"/>
  <c r="O1984" i="15"/>
  <c r="T1985" i="15"/>
  <c r="T411" i="15"/>
  <c r="S831" i="15"/>
  <c r="S830" i="15" s="1"/>
  <c r="S2035" i="15"/>
  <c r="O1743" i="15"/>
  <c r="T1754" i="15"/>
  <c r="O425" i="15"/>
  <c r="T425" i="15" s="1"/>
  <c r="T427" i="15"/>
  <c r="S100" i="15"/>
  <c r="S99" i="15" s="1"/>
  <c r="S98" i="15" s="1"/>
  <c r="T1856" i="15"/>
  <c r="T1651" i="15"/>
  <c r="O602" i="15"/>
  <c r="T603" i="15"/>
  <c r="O2017" i="15"/>
  <c r="T2017" i="15" s="1"/>
  <c r="T2018" i="15"/>
  <c r="O1080" i="15"/>
  <c r="T1080" i="15" s="1"/>
  <c r="T1081" i="15"/>
  <c r="O331" i="15"/>
  <c r="T332" i="15"/>
  <c r="O1199" i="15"/>
  <c r="T1199" i="15" s="1"/>
  <c r="T1202" i="15"/>
  <c r="O1035" i="15"/>
  <c r="T1035" i="15" s="1"/>
  <c r="T1036" i="15"/>
  <c r="T1432" i="15"/>
  <c r="S733" i="15"/>
  <c r="S732" i="15" s="1"/>
  <c r="T657" i="15"/>
  <c r="K709" i="15"/>
  <c r="K708" i="15" s="1"/>
  <c r="O159" i="15"/>
  <c r="T159" i="15" s="1"/>
  <c r="G1764" i="15"/>
  <c r="G1355" i="15"/>
  <c r="G1805" i="15"/>
  <c r="G1439" i="15"/>
  <c r="G461" i="15"/>
  <c r="G460" i="15" s="1"/>
  <c r="G472" i="15"/>
  <c r="G471" i="15" s="1"/>
  <c r="O482" i="15"/>
  <c r="K2020" i="15"/>
  <c r="K1166" i="15"/>
  <c r="O916" i="15"/>
  <c r="O1667" i="15"/>
  <c r="O1186" i="15"/>
  <c r="G916" i="15"/>
  <c r="G915" i="15" s="1"/>
  <c r="G578" i="15"/>
  <c r="G577" i="15" s="1"/>
  <c r="G576" i="15" s="1"/>
  <c r="G289" i="15"/>
  <c r="G288" i="15" s="1"/>
  <c r="G544" i="15"/>
  <c r="G543" i="15" s="1"/>
  <c r="G1186" i="15"/>
  <c r="G1633" i="15"/>
  <c r="G572" i="15"/>
  <c r="G571" i="15" s="1"/>
  <c r="G570" i="15" s="1"/>
  <c r="G1258" i="15"/>
  <c r="O2006" i="15"/>
  <c r="T2006" i="15" s="1"/>
  <c r="O1816" i="15"/>
  <c r="G1911" i="15"/>
  <c r="O962" i="15"/>
  <c r="G1678" i="15"/>
  <c r="G1886" i="15"/>
  <c r="G524" i="15"/>
  <c r="G518" i="15" s="1"/>
  <c r="G517" i="15" s="1"/>
  <c r="G2067" i="15"/>
  <c r="G1091" i="15"/>
  <c r="G1090" i="15" s="1"/>
  <c r="O1941" i="15"/>
  <c r="K199" i="15"/>
  <c r="K198" i="15" s="1"/>
  <c r="G1174" i="15"/>
  <c r="K578" i="15"/>
  <c r="K577" i="15" s="1"/>
  <c r="K576" i="15" s="1"/>
  <c r="K240" i="15"/>
  <c r="K239" i="15" s="1"/>
  <c r="O240" i="15"/>
  <c r="O1926" i="15"/>
  <c r="O874" i="15"/>
  <c r="G795" i="15"/>
  <c r="G794" i="15" s="1"/>
  <c r="G672" i="15"/>
  <c r="G671" i="15" s="1"/>
  <c r="O472" i="15"/>
  <c r="O1594" i="15"/>
  <c r="G1126" i="15"/>
  <c r="G2006" i="15"/>
  <c r="G400" i="15"/>
  <c r="G399" i="15" s="1"/>
  <c r="O1972" i="15"/>
  <c r="G939" i="15"/>
  <c r="G938" i="15" s="1"/>
  <c r="G451" i="15"/>
  <c r="G450" i="15" s="1"/>
  <c r="G783" i="15"/>
  <c r="G782" i="15" s="1"/>
  <c r="O1126" i="15"/>
  <c r="T1126" i="15" s="1"/>
  <c r="O1330" i="15"/>
  <c r="O1459" i="15"/>
  <c r="G431" i="15"/>
  <c r="G430" i="15" s="1"/>
  <c r="G1550" i="15"/>
  <c r="O1137" i="15"/>
  <c r="G928" i="15"/>
  <c r="G927" i="15" s="1"/>
  <c r="G1115" i="15"/>
  <c r="K472" i="15"/>
  <c r="K471" i="15" s="1"/>
  <c r="O2222" i="15"/>
  <c r="T2222" i="15" s="1"/>
  <c r="O745" i="15"/>
  <c r="K721" i="15"/>
  <c r="K720" i="15" s="1"/>
  <c r="G721" i="15"/>
  <c r="G720" i="15" s="1"/>
  <c r="G1606" i="15"/>
  <c r="O1874" i="15"/>
  <c r="G1267" i="15"/>
  <c r="O435" i="15"/>
  <c r="T435" i="15" s="1"/>
  <c r="K252" i="15"/>
  <c r="K251" i="15" s="1"/>
  <c r="G1207" i="15"/>
  <c r="O584" i="15"/>
  <c r="G1459" i="15"/>
  <c r="G1458" i="15" s="1"/>
  <c r="O1115" i="15"/>
  <c r="T1115" i="15" s="1"/>
  <c r="O697" i="15"/>
  <c r="G277" i="15"/>
  <c r="G276" i="15" s="1"/>
  <c r="K1478" i="15"/>
  <c r="K1477" i="15" s="1"/>
  <c r="G1855" i="15"/>
  <c r="K1633" i="15"/>
  <c r="G1330" i="15"/>
  <c r="G660" i="15"/>
  <c r="G659" i="15" s="1"/>
  <c r="K404" i="15"/>
  <c r="K400" i="15" s="1"/>
  <c r="K399" i="15" s="1"/>
  <c r="K1995" i="15"/>
  <c r="K831" i="15"/>
  <c r="K830" i="15" s="1"/>
  <c r="K265" i="15"/>
  <c r="K264" i="15" s="1"/>
  <c r="O757" i="15"/>
  <c r="O1174" i="15"/>
  <c r="K843" i="15"/>
  <c r="K842" i="15" s="1"/>
  <c r="O1166" i="15"/>
  <c r="T1166" i="15" s="1"/>
  <c r="O928" i="15"/>
  <c r="K544" i="15"/>
  <c r="K543" i="15" s="1"/>
  <c r="O265" i="15"/>
  <c r="G647" i="15"/>
  <c r="G646" i="15" s="1"/>
  <c r="K531" i="15"/>
  <c r="K530" i="15" s="1"/>
  <c r="G1984" i="15"/>
  <c r="G1650" i="15"/>
  <c r="G1667" i="15"/>
  <c r="O987" i="15"/>
  <c r="G831" i="15"/>
  <c r="G830" i="15" s="1"/>
  <c r="K1207" i="15"/>
  <c r="O119" i="15"/>
  <c r="T119" i="15" s="1"/>
  <c r="O1478" i="15"/>
  <c r="G2035" i="15"/>
  <c r="O301" i="15"/>
  <c r="G1310" i="15"/>
  <c r="G1309" i="15" s="1"/>
  <c r="O1310" i="15"/>
  <c r="G770" i="15"/>
  <c r="G769" i="15" s="1"/>
  <c r="K1606" i="15"/>
  <c r="O1536" i="15"/>
  <c r="O939" i="15"/>
  <c r="G228" i="15"/>
  <c r="G227" i="15" s="1"/>
  <c r="K1594" i="15"/>
  <c r="O2020" i="15"/>
  <c r="G697" i="15"/>
  <c r="G696" i="15" s="1"/>
  <c r="G745" i="15"/>
  <c r="G744" i="15" s="1"/>
  <c r="O277" i="15"/>
  <c r="K608" i="15"/>
  <c r="G171" i="15"/>
  <c r="K2083" i="15"/>
  <c r="G1743" i="15"/>
  <c r="G819" i="15"/>
  <c r="G818" i="15" s="1"/>
  <c r="O455" i="15"/>
  <c r="K672" i="15"/>
  <c r="K671" i="15" s="1"/>
  <c r="O544" i="15"/>
  <c r="O975" i="15"/>
  <c r="O1805" i="15"/>
  <c r="G975" i="15"/>
  <c r="G410" i="15"/>
  <c r="G409" i="15" s="1"/>
  <c r="G1594" i="15"/>
  <c r="O1836" i="15"/>
  <c r="T1836" i="15" s="1"/>
  <c r="O557" i="15"/>
  <c r="G1956" i="15"/>
  <c r="O404" i="15"/>
  <c r="O492" i="15"/>
  <c r="O1355" i="15"/>
  <c r="G1836" i="15"/>
  <c r="O721" i="15"/>
  <c r="O216" i="15"/>
  <c r="G1897" i="15"/>
  <c r="K1805" i="15"/>
  <c r="O770" i="15"/>
  <c r="G492" i="15"/>
  <c r="G491" i="15" s="1"/>
  <c r="G1577" i="15"/>
  <c r="K1941" i="15"/>
  <c r="G858" i="15"/>
  <c r="G857" i="15" s="1"/>
  <c r="O733" i="15"/>
  <c r="O951" i="15"/>
  <c r="K1703" i="15"/>
  <c r="O858" i="15"/>
  <c r="G159" i="15"/>
  <c r="G148" i="15" s="1"/>
  <c r="G147" i="15" s="1"/>
  <c r="G146" i="15" s="1"/>
  <c r="O394" i="15"/>
  <c r="G1478" i="15"/>
  <c r="G1477" i="15" s="1"/>
  <c r="O1001" i="15"/>
  <c r="G2222" i="15"/>
  <c r="G2163" i="15" s="1"/>
  <c r="K1091" i="15"/>
  <c r="G531" i="15"/>
  <c r="G530" i="15" s="1"/>
  <c r="G100" i="15"/>
  <c r="G99" i="15" s="1"/>
  <c r="G98" i="15" s="1"/>
  <c r="G421" i="15"/>
  <c r="G420" i="15" s="1"/>
  <c r="O149" i="15"/>
  <c r="O2052" i="15"/>
  <c r="G987" i="15"/>
  <c r="G1617" i="15"/>
  <c r="O1911" i="15"/>
  <c r="O819" i="15"/>
  <c r="O228" i="15"/>
  <c r="G1995" i="15"/>
  <c r="G1941" i="15"/>
  <c r="K1267" i="15"/>
  <c r="O672" i="15"/>
  <c r="K1071" i="15"/>
  <c r="O1633" i="15"/>
  <c r="G2020" i="15"/>
  <c r="O1439" i="15"/>
  <c r="T1439" i="15" s="1"/>
  <c r="K2052" i="15"/>
  <c r="G962" i="15"/>
  <c r="O709" i="15"/>
  <c r="G709" i="15"/>
  <c r="G708" i="15" s="1"/>
  <c r="O1897" i="15"/>
  <c r="O902" i="15"/>
  <c r="K1001" i="15"/>
  <c r="O1714" i="15"/>
  <c r="O1577" i="15"/>
  <c r="T1577" i="15" s="1"/>
  <c r="G596" i="15"/>
  <c r="G595" i="15" s="1"/>
  <c r="G594" i="15" s="1"/>
  <c r="G1561" i="15"/>
  <c r="O252" i="15"/>
  <c r="O1606" i="15"/>
  <c r="T1606" i="15" s="1"/>
  <c r="O1617" i="15"/>
  <c r="K987" i="15"/>
  <c r="G240" i="15"/>
  <c r="G239" i="15" s="1"/>
  <c r="G620" i="15"/>
  <c r="G619" i="15" s="1"/>
  <c r="O888" i="15"/>
  <c r="K513" i="15"/>
  <c r="H514" i="15"/>
  <c r="K514" i="15" s="1"/>
  <c r="O1153" i="15"/>
  <c r="O465" i="15"/>
  <c r="O531" i="15"/>
  <c r="K614" i="15"/>
  <c r="K613" i="15" s="1"/>
  <c r="K394" i="15"/>
  <c r="G888" i="15"/>
  <c r="G887" i="15" s="1"/>
  <c r="G1137" i="15"/>
  <c r="K770" i="15"/>
  <c r="K769" i="15" s="1"/>
  <c r="G1972" i="15"/>
  <c r="O1782" i="15"/>
  <c r="O1725" i="15"/>
  <c r="K795" i="15"/>
  <c r="K794" i="15" s="1"/>
  <c r="O524" i="15"/>
  <c r="K1111" i="15"/>
  <c r="K1110" i="15" s="1"/>
  <c r="K1577" i="15"/>
  <c r="O807" i="15"/>
  <c r="G733" i="15"/>
  <c r="G732" i="15" s="1"/>
  <c r="G1874" i="15"/>
  <c r="O1855" i="15"/>
  <c r="K1617" i="15"/>
  <c r="G951" i="15"/>
  <c r="G950" i="15" s="1"/>
  <c r="O1550" i="15"/>
  <c r="T1550" i="15" s="1"/>
  <c r="K572" i="15"/>
  <c r="O2035" i="15"/>
  <c r="O1886" i="15"/>
  <c r="K733" i="15"/>
  <c r="K732" i="15" s="1"/>
  <c r="K277" i="15"/>
  <c r="O1678" i="15"/>
  <c r="O578" i="15"/>
  <c r="O355" i="15"/>
  <c r="K2067" i="15"/>
  <c r="K1459" i="15"/>
  <c r="G1153" i="15"/>
  <c r="D213" i="15"/>
  <c r="O289" i="15"/>
  <c r="K1381" i="15"/>
  <c r="O1561" i="15"/>
  <c r="L213" i="15"/>
  <c r="H213" i="15"/>
  <c r="G265" i="15"/>
  <c r="G264" i="15" s="1"/>
  <c r="K1764" i="15"/>
  <c r="K1251" i="15"/>
  <c r="K1126" i="15"/>
  <c r="K1040" i="15"/>
  <c r="K524" i="15"/>
  <c r="K518" i="15" s="1"/>
  <c r="K461" i="15"/>
  <c r="K60" i="15"/>
  <c r="K149" i="15"/>
  <c r="K1536" i="15"/>
  <c r="K939" i="15"/>
  <c r="K1060" i="15"/>
  <c r="K1035" i="15"/>
  <c r="K1908" i="15"/>
  <c r="K1691" i="15"/>
  <c r="K1543" i="15"/>
  <c r="G1725" i="15"/>
  <c r="K1242" i="15"/>
  <c r="K1230" i="15"/>
  <c r="K1030" i="15"/>
  <c r="K975" i="15"/>
  <c r="K625" i="15"/>
  <c r="K410" i="15"/>
  <c r="K1984" i="15"/>
  <c r="K1794" i="15"/>
  <c r="K1561" i="15"/>
  <c r="K1245" i="15"/>
  <c r="K639" i="15"/>
  <c r="K289" i="15"/>
  <c r="O1764" i="15"/>
  <c r="K1439" i="15"/>
  <c r="K1550" i="15"/>
  <c r="K1258" i="15"/>
  <c r="K1330" i="15"/>
  <c r="K1199" i="15"/>
  <c r="K888" i="15"/>
  <c r="K1236" i="15"/>
  <c r="K1105" i="15"/>
  <c r="K962" i="15"/>
  <c r="K1115" i="15"/>
  <c r="K902" i="15"/>
  <c r="K652" i="15"/>
  <c r="K1911" i="15"/>
  <c r="K1725" i="15"/>
  <c r="K1419" i="15"/>
  <c r="K2303" i="15"/>
  <c r="K1667" i="15"/>
  <c r="K745" i="15"/>
  <c r="K431" i="15"/>
  <c r="K819" i="15"/>
  <c r="K583" i="15"/>
  <c r="O1995" i="15"/>
  <c r="O1650" i="15"/>
  <c r="K1075" i="15"/>
  <c r="K916" i="15"/>
  <c r="K928" i="15"/>
  <c r="K1045" i="15"/>
  <c r="K1055" i="15"/>
  <c r="K660" i="15"/>
  <c r="K216" i="15"/>
  <c r="K301" i="15"/>
  <c r="G11" i="15"/>
  <c r="G10" i="15" s="1"/>
  <c r="G9" i="15" s="1"/>
  <c r="G8" i="15" s="1"/>
  <c r="K1972" i="15"/>
  <c r="K1836" i="15"/>
  <c r="K1926" i="15"/>
  <c r="K1137" i="15"/>
  <c r="O1521" i="15"/>
  <c r="T1521" i="15" s="1"/>
  <c r="K1248" i="15"/>
  <c r="K1174" i="15"/>
  <c r="K1025" i="15"/>
  <c r="K858" i="15"/>
  <c r="K369" i="15"/>
  <c r="K757" i="15"/>
  <c r="O513" i="15"/>
  <c r="T513" i="15" s="1"/>
  <c r="L514" i="15"/>
  <c r="O514" i="15" s="1"/>
  <c r="T514" i="15" s="1"/>
  <c r="K81" i="15"/>
  <c r="K228" i="15"/>
  <c r="K1714" i="15"/>
  <c r="G1816" i="15"/>
  <c r="K1816" i="15"/>
  <c r="K1886" i="15"/>
  <c r="K1497" i="15"/>
  <c r="K1650" i="15"/>
  <c r="K1355" i="15"/>
  <c r="K1218" i="15"/>
  <c r="K1186" i="15"/>
  <c r="K1085" i="15"/>
  <c r="K557" i="15"/>
  <c r="K425" i="15"/>
  <c r="K192" i="15"/>
  <c r="K589" i="15"/>
  <c r="G301" i="15"/>
  <c r="G300" i="15" s="1"/>
  <c r="K455" i="15"/>
  <c r="K2006" i="15"/>
  <c r="K1855" i="15"/>
  <c r="O1395" i="15"/>
  <c r="T1395" i="15" s="1"/>
  <c r="K1239" i="15"/>
  <c r="K697" i="15"/>
  <c r="K601" i="15"/>
  <c r="K172" i="15"/>
  <c r="K1874" i="15"/>
  <c r="K1743" i="15"/>
  <c r="K1429" i="15"/>
  <c r="O1267" i="15"/>
  <c r="K1100" i="15"/>
  <c r="K951" i="15"/>
  <c r="K684" i="15"/>
  <c r="G445" i="15"/>
  <c r="G441" i="15" s="1"/>
  <c r="G440" i="15" s="1"/>
  <c r="K596" i="15"/>
  <c r="K1678" i="15"/>
  <c r="O1691" i="15"/>
  <c r="K1372" i="15"/>
  <c r="K1310" i="15"/>
  <c r="K1015" i="15"/>
  <c r="K1065" i="15"/>
  <c r="K482" i="15"/>
  <c r="K355" i="15"/>
  <c r="K159" i="15"/>
  <c r="K1782" i="15"/>
  <c r="G1714" i="15"/>
  <c r="O2067" i="15"/>
  <c r="K1662" i="15"/>
  <c r="K1226" i="15"/>
  <c r="G874" i="15"/>
  <c r="G873" i="15" s="1"/>
  <c r="K874" i="15"/>
  <c r="K783" i="15"/>
  <c r="K807" i="15"/>
  <c r="G639" i="15"/>
  <c r="G634" i="15" s="1"/>
  <c r="G633" i="15" s="1"/>
  <c r="K492" i="15"/>
  <c r="P1194" i="14"/>
  <c r="G743" i="14"/>
  <c r="K582" i="14"/>
  <c r="P949" i="14"/>
  <c r="P518" i="14"/>
  <c r="O355" i="14"/>
  <c r="K805" i="14"/>
  <c r="K139" i="14"/>
  <c r="O1580" i="14"/>
  <c r="P1418" i="14"/>
  <c r="G719" i="14"/>
  <c r="G2069" i="14"/>
  <c r="P2061" i="14"/>
  <c r="P1124" i="14"/>
  <c r="O1123" i="14"/>
  <c r="P1123" i="14" s="1"/>
  <c r="K451" i="14"/>
  <c r="K447" i="14" s="1"/>
  <c r="P1325" i="14"/>
  <c r="P531" i="14"/>
  <c r="O396" i="14"/>
  <c r="O395" i="14" s="1"/>
  <c r="P708" i="14"/>
  <c r="O458" i="14"/>
  <c r="O457" i="14" s="1"/>
  <c r="O582" i="14"/>
  <c r="O581" i="14" s="1"/>
  <c r="O580" i="14" s="1"/>
  <c r="P806" i="14"/>
  <c r="P1581" i="14"/>
  <c r="O600" i="14"/>
  <c r="O599" i="14" s="1"/>
  <c r="O598" i="14" s="1"/>
  <c r="G1522" i="14"/>
  <c r="O707" i="14"/>
  <c r="O706" i="14" s="1"/>
  <c r="P2046" i="14"/>
  <c r="K1522" i="14"/>
  <c r="K925" i="14"/>
  <c r="K924" i="14" s="1"/>
  <c r="K510" i="14"/>
  <c r="K504" i="14" s="1"/>
  <c r="O793" i="14"/>
  <c r="O792" i="14" s="1"/>
  <c r="O1152" i="14"/>
  <c r="K1425" i="14"/>
  <c r="O902" i="14"/>
  <c r="O901" i="14" s="1"/>
  <c r="G2021" i="14"/>
  <c r="P1993" i="14"/>
  <c r="K1992" i="14"/>
  <c r="P1861" i="14"/>
  <c r="P1813" i="14"/>
  <c r="G1768" i="14"/>
  <c r="K1711" i="14"/>
  <c r="K1653" i="14"/>
  <c r="P1593" i="14"/>
  <c r="K1580" i="14"/>
  <c r="K1563" i="14"/>
  <c r="O625" i="14"/>
  <c r="O620" i="14" s="1"/>
  <c r="O619" i="14" s="1"/>
  <c r="O961" i="14"/>
  <c r="P720" i="14"/>
  <c r="K670" i="14"/>
  <c r="K669" i="14" s="1"/>
  <c r="P511" i="14"/>
  <c r="G874" i="14"/>
  <c r="G873" i="14" s="1"/>
  <c r="P926" i="14"/>
  <c r="P684" i="14"/>
  <c r="G914" i="14"/>
  <c r="G913" i="14" s="1"/>
  <c r="O252" i="14"/>
  <c r="O251" i="14" s="1"/>
  <c r="O240" i="14"/>
  <c r="O239" i="14" s="1"/>
  <c r="P193" i="14"/>
  <c r="P124" i="14"/>
  <c r="O2081" i="14"/>
  <c r="O2080" i="14" s="1"/>
  <c r="O407" i="14"/>
  <c r="O406" i="14" s="1"/>
  <c r="G1123" i="14"/>
  <c r="G1547" i="14"/>
  <c r="O2069" i="14"/>
  <c r="P512" i="14"/>
  <c r="O289" i="14"/>
  <c r="O288" i="14" s="1"/>
  <c r="K252" i="14"/>
  <c r="K251" i="14" s="1"/>
  <c r="P251" i="14" s="1"/>
  <c r="P671" i="14"/>
  <c r="O228" i="14"/>
  <c r="O227" i="14" s="1"/>
  <c r="O769" i="14"/>
  <c r="O768" i="14" s="1"/>
  <c r="P1963" i="14"/>
  <c r="O376" i="14"/>
  <c r="O375" i="14" s="1"/>
  <c r="P492" i="14"/>
  <c r="P627" i="14"/>
  <c r="P2338" i="14"/>
  <c r="P418" i="14"/>
  <c r="G1529" i="14"/>
  <c r="G925" i="14"/>
  <c r="G924" i="14" s="1"/>
  <c r="P875" i="14"/>
  <c r="K2006" i="14"/>
  <c r="O1592" i="14"/>
  <c r="K793" i="14"/>
  <c r="K792" i="14" s="1"/>
  <c r="O606" i="14"/>
  <c r="O605" i="14" s="1"/>
  <c r="O973" i="14"/>
  <c r="K1872" i="14"/>
  <c r="K874" i="14"/>
  <c r="K873" i="14" s="1"/>
  <c r="K914" i="14"/>
  <c r="K913" i="14" s="1"/>
  <c r="P408" i="14"/>
  <c r="O2208" i="14"/>
  <c r="O2149" i="14" s="1"/>
  <c r="P978" i="14"/>
  <c r="G1822" i="14"/>
  <c r="G1958" i="14"/>
  <c r="P479" i="14"/>
  <c r="O914" i="14"/>
  <c r="O913" i="14" s="1"/>
  <c r="P794" i="14"/>
  <c r="P217" i="14"/>
  <c r="K1729" i="14"/>
  <c r="P1729" i="14" s="1"/>
  <c r="P559" i="14"/>
  <c r="O386" i="14"/>
  <c r="O385" i="14" s="1"/>
  <c r="O781" i="14"/>
  <c r="O780" i="14" s="1"/>
  <c r="O2021" i="14"/>
  <c r="P2021" i="14" s="1"/>
  <c r="O1139" i="14"/>
  <c r="G2038" i="14"/>
  <c r="G961" i="14"/>
  <c r="K1912" i="14"/>
  <c r="P1912" i="14" s="1"/>
  <c r="O468" i="14"/>
  <c r="O467" i="14" s="1"/>
  <c r="G458" i="14"/>
  <c r="P283" i="14"/>
  <c r="P1161" i="14"/>
  <c r="P246" i="14"/>
  <c r="P1128" i="14"/>
  <c r="O888" i="14"/>
  <c r="O887" i="14" s="1"/>
  <c r="G646" i="14"/>
  <c r="K844" i="14"/>
  <c r="K843" i="14" s="1"/>
  <c r="G1872" i="14"/>
  <c r="O756" i="14"/>
  <c r="O755" i="14" s="1"/>
  <c r="G543" i="14"/>
  <c r="G542" i="14" s="1"/>
  <c r="P462" i="14"/>
  <c r="P1168" i="14"/>
  <c r="O1547" i="14"/>
  <c r="G1464" i="14"/>
  <c r="G1463" i="14" s="1"/>
  <c r="O216" i="14"/>
  <c r="O215" i="14" s="1"/>
  <c r="O1101" i="14"/>
  <c r="O2006" i="14"/>
  <c r="O1958" i="14"/>
  <c r="O1942" i="14"/>
  <c r="O1802" i="14"/>
  <c r="O1791" i="14"/>
  <c r="P1740" i="14"/>
  <c r="O1677" i="14"/>
  <c r="P1682" i="14"/>
  <c r="O1603" i="14"/>
  <c r="O1341" i="14"/>
  <c r="O1296" i="14"/>
  <c r="O1295" i="14" s="1"/>
  <c r="O1160" i="14"/>
  <c r="G633" i="14"/>
  <c r="L213" i="14"/>
  <c r="P992" i="14"/>
  <c r="G1927" i="14"/>
  <c r="P634" i="14"/>
  <c r="G769" i="14"/>
  <c r="P1597" i="14"/>
  <c r="P621" i="14"/>
  <c r="G558" i="14"/>
  <c r="O2053" i="14"/>
  <c r="G1942" i="14"/>
  <c r="K781" i="14"/>
  <c r="K780" i="14" s="1"/>
  <c r="P780" i="14" s="1"/>
  <c r="G2006" i="14"/>
  <c r="O1636" i="14"/>
  <c r="O860" i="14"/>
  <c r="O859" i="14" s="1"/>
  <c r="P565" i="14"/>
  <c r="P889" i="14"/>
  <c r="P941" i="14"/>
  <c r="O478" i="14"/>
  <c r="O477" i="14" s="1"/>
  <c r="K1700" i="14"/>
  <c r="O1927" i="14"/>
  <c r="P1556" i="14"/>
  <c r="P1102" i="14"/>
  <c r="O1077" i="14"/>
  <c r="O1076" i="14" s="1"/>
  <c r="O658" i="14"/>
  <c r="O657" i="14" s="1"/>
  <c r="G1139" i="14"/>
  <c r="K437" i="14"/>
  <c r="K436" i="14" s="1"/>
  <c r="P1477" i="14"/>
  <c r="P443" i="14"/>
  <c r="P390" i="14"/>
  <c r="P1860" i="14"/>
  <c r="O1970" i="14"/>
  <c r="K1536" i="14"/>
  <c r="O844" i="14"/>
  <c r="O843" i="14" s="1"/>
  <c r="P953" i="14"/>
  <c r="P988" i="14"/>
  <c r="D213" i="14"/>
  <c r="G606" i="14"/>
  <c r="G605" i="14" s="1"/>
  <c r="P536" i="14"/>
  <c r="P1258" i="14"/>
  <c r="P434" i="14"/>
  <c r="P818" i="14"/>
  <c r="K1160" i="14"/>
  <c r="O312" i="14"/>
  <c r="P428" i="14"/>
  <c r="O437" i="14"/>
  <c r="O436" i="14" s="1"/>
  <c r="O265" i="14"/>
  <c r="O264" i="14" s="1"/>
  <c r="P222" i="14"/>
  <c r="K558" i="14"/>
  <c r="K557" i="14" s="1"/>
  <c r="P472" i="14"/>
  <c r="P893" i="14"/>
  <c r="H213" i="14"/>
  <c r="P234" i="14"/>
  <c r="O417" i="14"/>
  <c r="O416" i="14" s="1"/>
  <c r="K1316" i="14"/>
  <c r="P1654" i="14"/>
  <c r="O1711" i="14"/>
  <c r="P1352" i="14"/>
  <c r="G376" i="14"/>
  <c r="G375" i="14" s="1"/>
  <c r="K1185" i="14"/>
  <c r="P1185" i="14" s="1"/>
  <c r="K1415" i="14"/>
  <c r="P1415" i="14" s="1"/>
  <c r="P12" i="14"/>
  <c r="O190" i="14"/>
  <c r="O171" i="14" s="1"/>
  <c r="O1841" i="14"/>
  <c r="K1381" i="14"/>
  <c r="P1381" i="14" s="1"/>
  <c r="O1780" i="14"/>
  <c r="G1367" i="14"/>
  <c r="G902" i="14"/>
  <c r="G901" i="14" s="1"/>
  <c r="P1306" i="14"/>
  <c r="P153" i="14"/>
  <c r="P1188" i="14"/>
  <c r="P798" i="14"/>
  <c r="O1563" i="14"/>
  <c r="P1563" i="14" s="1"/>
  <c r="P1785" i="14"/>
  <c r="O925" i="14"/>
  <c r="O924" i="14" s="1"/>
  <c r="G756" i="14"/>
  <c r="G755" i="14" s="1"/>
  <c r="P700" i="14"/>
  <c r="O1425" i="14"/>
  <c r="P974" i="14"/>
  <c r="O646" i="14"/>
  <c r="O645" i="14" s="1"/>
  <c r="O1992" i="14"/>
  <c r="P1992" i="14" s="1"/>
  <c r="O277" i="14"/>
  <c r="O276" i="14" s="1"/>
  <c r="P421" i="14"/>
  <c r="K417" i="14"/>
  <c r="K1051" i="14"/>
  <c r="P1051" i="14" s="1"/>
  <c r="P1052" i="14"/>
  <c r="K638" i="14"/>
  <c r="P643" i="14"/>
  <c r="P451" i="14"/>
  <c r="K1296" i="14"/>
  <c r="P1312" i="14"/>
  <c r="P1117" i="14"/>
  <c r="O1253" i="14"/>
  <c r="O1750" i="14"/>
  <c r="P1659" i="14"/>
  <c r="K355" i="14"/>
  <c r="P355" i="14" s="1"/>
  <c r="P356" i="14"/>
  <c r="P1207" i="14"/>
  <c r="K1981" i="14"/>
  <c r="P1982" i="14"/>
  <c r="P1585" i="14"/>
  <c r="P810" i="14"/>
  <c r="P18" i="14"/>
  <c r="P1523" i="14"/>
  <c r="P1950" i="14"/>
  <c r="P1367" i="14"/>
  <c r="K191" i="14"/>
  <c r="P192" i="14"/>
  <c r="K937" i="14"/>
  <c r="K1086" i="14"/>
  <c r="P1086" i="14" s="1"/>
  <c r="P1087" i="14"/>
  <c r="P1722" i="14"/>
  <c r="P1177" i="14"/>
  <c r="P1548" i="14"/>
  <c r="K1958" i="14"/>
  <c r="P1959" i="14"/>
  <c r="K1031" i="14"/>
  <c r="P1031" i="14" s="1"/>
  <c r="P1032" i="14"/>
  <c r="P1823" i="14"/>
  <c r="P830" i="14"/>
  <c r="K386" i="14"/>
  <c r="P114" i="14"/>
  <c r="P1529" i="14"/>
  <c r="K1822" i="14"/>
  <c r="P1831" i="14"/>
  <c r="K1172" i="14"/>
  <c r="P1173" i="14"/>
  <c r="P253" i="14"/>
  <c r="K1636" i="14"/>
  <c r="P1637" i="14"/>
  <c r="K119" i="14"/>
  <c r="P119" i="14" s="1"/>
  <c r="P120" i="14"/>
  <c r="K1464" i="14"/>
  <c r="P1474" i="14"/>
  <c r="O683" i="14"/>
  <c r="O682" i="14" s="1"/>
  <c r="O743" i="14"/>
  <c r="O742" i="14" s="1"/>
  <c r="K594" i="14"/>
  <c r="P595" i="14"/>
  <c r="K804" i="14"/>
  <c r="K1101" i="14"/>
  <c r="P1106" i="14"/>
  <c r="K973" i="14"/>
  <c r="O1700" i="14"/>
  <c r="P1700" i="14" s="1"/>
  <c r="O1057" i="14"/>
  <c r="O1056" i="14" s="1"/>
  <c r="P258" i="14"/>
  <c r="P849" i="14"/>
  <c r="K478" i="14"/>
  <c r="P484" i="14"/>
  <c r="P1773" i="14"/>
  <c r="P1612" i="14"/>
  <c r="P696" i="14"/>
  <c r="K1358" i="14"/>
  <c r="P1358" i="14" s="1"/>
  <c r="P1363" i="14"/>
  <c r="K1592" i="14"/>
  <c r="K1041" i="14"/>
  <c r="P1041" i="14" s="1"/>
  <c r="P1042" i="14"/>
  <c r="K731" i="14"/>
  <c r="P732" i="14"/>
  <c r="P411" i="14"/>
  <c r="P1156" i="14"/>
  <c r="P761" i="14"/>
  <c r="K1547" i="14"/>
  <c r="K1780" i="14"/>
  <c r="P1781" i="14"/>
  <c r="K109" i="14"/>
  <c r="P109" i="14" s="1"/>
  <c r="K1492" i="14"/>
  <c r="P1502" i="14"/>
  <c r="K468" i="14"/>
  <c r="P469" i="14"/>
  <c r="K1927" i="14"/>
  <c r="P1935" i="14"/>
  <c r="P1152" i="14"/>
  <c r="K81" i="14"/>
  <c r="P81" i="14" s="1"/>
  <c r="P85" i="14"/>
  <c r="K1768" i="14"/>
  <c r="P1769" i="14"/>
  <c r="K1942" i="14"/>
  <c r="P1943" i="14"/>
  <c r="K581" i="14"/>
  <c r="P582" i="14"/>
  <c r="K101" i="14"/>
  <c r="P101" i="14" s="1"/>
  <c r="P102" i="14"/>
  <c r="P1792" i="14"/>
  <c r="P773" i="14"/>
  <c r="K380" i="14"/>
  <c r="P380" i="14" s="1"/>
  <c r="O638" i="14"/>
  <c r="O633" i="14" s="1"/>
  <c r="O632" i="14" s="1"/>
  <c r="K1077" i="14"/>
  <c r="K707" i="14"/>
  <c r="P712" i="14"/>
  <c r="K216" i="14"/>
  <c r="K860" i="14"/>
  <c r="P865" i="14"/>
  <c r="K1112" i="14"/>
  <c r="K1521" i="14"/>
  <c r="G860" i="14"/>
  <c r="G859" i="14" s="1"/>
  <c r="P1113" i="14"/>
  <c r="K1389" i="14"/>
  <c r="P1389" i="14" s="1"/>
  <c r="P1390" i="14"/>
  <c r="K769" i="14"/>
  <c r="P1541" i="14"/>
  <c r="K1228" i="14"/>
  <c r="P1228" i="14" s="1"/>
  <c r="P1229" i="14"/>
  <c r="K301" i="14"/>
  <c r="P302" i="14"/>
  <c r="K2053" i="14"/>
  <c r="P2054" i="14"/>
  <c r="P1758" i="14"/>
  <c r="P2007" i="14"/>
  <c r="K1001" i="14"/>
  <c r="P1001" i="14" s="1"/>
  <c r="P1002" i="14"/>
  <c r="P1408" i="14"/>
  <c r="P377" i="14"/>
  <c r="K1677" i="14"/>
  <c r="P1678" i="14"/>
  <c r="K1750" i="14"/>
  <c r="P1751" i="14"/>
  <c r="K60" i="14"/>
  <c r="P60" i="14" s="1"/>
  <c r="P66" i="14"/>
  <c r="P2030" i="14"/>
  <c r="P382" i="14"/>
  <c r="K1021" i="14"/>
  <c r="P1021" i="14" s="1"/>
  <c r="P1022" i="14"/>
  <c r="K570" i="14"/>
  <c r="P571" i="14"/>
  <c r="O139" i="14"/>
  <c r="O100" i="14" s="1"/>
  <c r="O99" i="14" s="1"/>
  <c r="O98" i="14" s="1"/>
  <c r="P142" i="14"/>
  <c r="K1237" i="14"/>
  <c r="P1238" i="14"/>
  <c r="K611" i="14"/>
  <c r="P618" i="14"/>
  <c r="P688" i="14"/>
  <c r="P1906" i="14"/>
  <c r="K1253" i="14"/>
  <c r="P1254" i="14"/>
  <c r="P1571" i="14"/>
  <c r="K1066" i="14"/>
  <c r="P1066" i="14" s="1"/>
  <c r="P1067" i="14"/>
  <c r="P663" i="14"/>
  <c r="K1204" i="14"/>
  <c r="P1204" i="14" s="1"/>
  <c r="P1205" i="14"/>
  <c r="P132" i="14"/>
  <c r="K2038" i="14"/>
  <c r="P2038" i="14" s="1"/>
  <c r="P2039" i="14"/>
  <c r="P1317" i="14"/>
  <c r="K265" i="14"/>
  <c r="P266" i="14"/>
  <c r="K2289" i="14"/>
  <c r="P2323" i="14"/>
  <c r="P962" i="14"/>
  <c r="K1036" i="14"/>
  <c r="P1036" i="14" s="1"/>
  <c r="P1037" i="14"/>
  <c r="P1012" i="14"/>
  <c r="P1913" i="14"/>
  <c r="P918" i="14"/>
  <c r="P1986" i="14"/>
  <c r="P786" i="14"/>
  <c r="P200" i="14"/>
  <c r="K199" i="14"/>
  <c r="O558" i="14"/>
  <c r="O557" i="14" s="1"/>
  <c r="O556" i="14" s="1"/>
  <c r="K400" i="14"/>
  <c r="P402" i="14"/>
  <c r="K888" i="14"/>
  <c r="K987" i="14"/>
  <c r="O1897" i="14"/>
  <c r="P1705" i="14"/>
  <c r="K1061" i="14"/>
  <c r="P1061" i="14" s="1"/>
  <c r="P1062" i="14"/>
  <c r="P1873" i="14"/>
  <c r="K1244" i="14"/>
  <c r="P1245" i="14"/>
  <c r="P1060" i="14"/>
  <c r="K1216" i="14"/>
  <c r="P1216" i="14" s="1"/>
  <c r="P1217" i="14"/>
  <c r="P845" i="14"/>
  <c r="P1342" i="14"/>
  <c r="P1488" i="14"/>
  <c r="K1193" i="14"/>
  <c r="K407" i="14"/>
  <c r="K1791" i="14"/>
  <c r="P1796" i="14"/>
  <c r="P1928" i="14"/>
  <c r="P1378" i="14"/>
  <c r="K1405" i="14"/>
  <c r="P1405" i="14" s="1"/>
  <c r="P675" i="14"/>
  <c r="K1664" i="14"/>
  <c r="P1665" i="14"/>
  <c r="P413" i="14"/>
  <c r="K1046" i="14"/>
  <c r="P1046" i="14" s="1"/>
  <c r="P1047" i="14"/>
  <c r="K1091" i="14"/>
  <c r="P1091" i="14" s="1"/>
  <c r="P1092" i="14"/>
  <c r="K277" i="14"/>
  <c r="P278" i="14"/>
  <c r="K1057" i="14"/>
  <c r="P1059" i="14"/>
  <c r="K625" i="14"/>
  <c r="P626" i="14"/>
  <c r="K817" i="14"/>
  <c r="P822" i="14"/>
  <c r="K948" i="14"/>
  <c r="K530" i="14"/>
  <c r="O564" i="14"/>
  <c r="O563" i="14" s="1"/>
  <c r="O562" i="14" s="1"/>
  <c r="K1894" i="14"/>
  <c r="P1894" i="14" s="1"/>
  <c r="P1895" i="14"/>
  <c r="K1234" i="14"/>
  <c r="P1234" i="14" s="1"/>
  <c r="P1235" i="14"/>
  <c r="P782" i="14"/>
  <c r="P441" i="14"/>
  <c r="K1139" i="14"/>
  <c r="P1140" i="14"/>
  <c r="P1701" i="14"/>
  <c r="K1016" i="14"/>
  <c r="P1016" i="14" s="1"/>
  <c r="P1017" i="14"/>
  <c r="P163" i="14"/>
  <c r="K1445" i="14"/>
  <c r="P1455" i="14"/>
  <c r="K1507" i="14"/>
  <c r="P1517" i="14"/>
  <c r="P736" i="14"/>
  <c r="K1341" i="14"/>
  <c r="K1006" i="14"/>
  <c r="P1006" i="14" s="1"/>
  <c r="P1007" i="14"/>
  <c r="K458" i="14"/>
  <c r="K1482" i="14"/>
  <c r="P1482" i="14" s="1"/>
  <c r="P1483" i="14"/>
  <c r="P1627" i="14"/>
  <c r="P392" i="14"/>
  <c r="K1372" i="14"/>
  <c r="P1372" i="14" s="1"/>
  <c r="P1373" i="14"/>
  <c r="K172" i="14"/>
  <c r="P172" i="14" s="1"/>
  <c r="P173" i="14"/>
  <c r="K1437" i="14"/>
  <c r="P1437" i="14" s="1"/>
  <c r="P1438" i="14"/>
  <c r="P1100" i="14"/>
  <c r="P1649" i="14"/>
  <c r="O1536" i="14"/>
  <c r="P1537" i="14"/>
  <c r="K902" i="14"/>
  <c r="P907" i="14"/>
  <c r="K961" i="14"/>
  <c r="P966" i="14"/>
  <c r="G731" i="14"/>
  <c r="G730" i="14" s="1"/>
  <c r="K588" i="14"/>
  <c r="P589" i="14"/>
  <c r="K600" i="14"/>
  <c r="P601" i="14"/>
  <c r="K719" i="14"/>
  <c r="P724" i="14"/>
  <c r="K743" i="14"/>
  <c r="P748" i="14"/>
  <c r="G1316" i="14"/>
  <c r="O159" i="14"/>
  <c r="O148" i="14" s="1"/>
  <c r="O147" i="14" s="1"/>
  <c r="O146" i="14" s="1"/>
  <c r="G1563" i="14"/>
  <c r="K756" i="14"/>
  <c r="P757" i="14"/>
  <c r="K2069" i="14"/>
  <c r="P2070" i="14"/>
  <c r="K1689" i="14"/>
  <c r="P1690" i="14"/>
  <c r="K240" i="14"/>
  <c r="P241" i="14"/>
  <c r="P1877" i="14"/>
  <c r="P1265" i="14"/>
  <c r="P438" i="14"/>
  <c r="P1458" i="14"/>
  <c r="P1564" i="14"/>
  <c r="K1026" i="14"/>
  <c r="P1026" i="14" s="1"/>
  <c r="P1027" i="14"/>
  <c r="P1850" i="14"/>
  <c r="P607" i="14"/>
  <c r="P1382" i="14"/>
  <c r="K1897" i="14"/>
  <c r="P1898" i="14"/>
  <c r="P1730" i="14"/>
  <c r="K431" i="14"/>
  <c r="P597" i="14"/>
  <c r="P1648" i="14"/>
  <c r="P549" i="14"/>
  <c r="K289" i="14"/>
  <c r="P290" i="14"/>
  <c r="P129" i="14"/>
  <c r="K646" i="14"/>
  <c r="P651" i="14"/>
  <c r="O1244" i="14"/>
  <c r="K576" i="14"/>
  <c r="P577" i="14"/>
  <c r="K657" i="14"/>
  <c r="P1580" i="14"/>
  <c r="K695" i="14"/>
  <c r="O1619" i="14"/>
  <c r="P1434" i="14"/>
  <c r="P647" i="14"/>
  <c r="P1526" i="14"/>
  <c r="P930" i="14"/>
  <c r="K30" i="14"/>
  <c r="P34" i="14"/>
  <c r="K1096" i="14"/>
  <c r="P1096" i="14" s="1"/>
  <c r="P1097" i="14"/>
  <c r="K369" i="14"/>
  <c r="P369" i="14" s="1"/>
  <c r="P370" i="14"/>
  <c r="P423" i="14"/>
  <c r="P160" i="14"/>
  <c r="P1426" i="14"/>
  <c r="P1181" i="14"/>
  <c r="P1712" i="14"/>
  <c r="P1147" i="14"/>
  <c r="K1071" i="14"/>
  <c r="P1071" i="14" s="1"/>
  <c r="P1072" i="14"/>
  <c r="P2074" i="14"/>
  <c r="P1250" i="14"/>
  <c r="K1081" i="14"/>
  <c r="P1081" i="14" s="1"/>
  <c r="P1082" i="14"/>
  <c r="P1620" i="14"/>
  <c r="K228" i="14"/>
  <c r="P229" i="14"/>
  <c r="K1802" i="14"/>
  <c r="P1802" i="14" s="1"/>
  <c r="P1803" i="14"/>
  <c r="K834" i="14"/>
  <c r="P838" i="14"/>
  <c r="O874" i="14"/>
  <c r="O873" i="14" s="1"/>
  <c r="K149" i="14"/>
  <c r="P150" i="14"/>
  <c r="K543" i="14"/>
  <c r="P544" i="14"/>
  <c r="K497" i="14"/>
  <c r="P1872" i="14"/>
  <c r="K517" i="14"/>
  <c r="P523" i="14"/>
  <c r="G1841" i="14"/>
  <c r="K683" i="14"/>
  <c r="P2014" i="14"/>
  <c r="K1231" i="14"/>
  <c r="P1231" i="14" s="1"/>
  <c r="P1232" i="14"/>
  <c r="P1997" i="14"/>
  <c r="K1225" i="14"/>
  <c r="P1225" i="14" s="1"/>
  <c r="P1226" i="14"/>
  <c r="P271" i="14"/>
  <c r="P1670" i="14"/>
  <c r="K1222" i="14"/>
  <c r="P1222" i="14" s="1"/>
  <c r="P1223" i="14"/>
  <c r="K331" i="14"/>
  <c r="P332" i="14"/>
  <c r="P1888" i="14"/>
  <c r="K1841" i="14"/>
  <c r="P1842" i="14"/>
  <c r="K1422" i="14"/>
  <c r="P1422" i="14" s="1"/>
  <c r="P1423" i="14"/>
  <c r="K159" i="14"/>
  <c r="P879" i="14"/>
  <c r="P453" i="14"/>
  <c r="K1970" i="14"/>
  <c r="P1971" i="14"/>
  <c r="P1328" i="14"/>
  <c r="K2150" i="14"/>
  <c r="P2150" i="14" s="1"/>
  <c r="P2151" i="14"/>
  <c r="P1865" i="14"/>
  <c r="K45" i="14"/>
  <c r="P45" i="14" s="1"/>
  <c r="P51" i="14"/>
  <c r="K1619" i="14"/>
  <c r="K1603" i="14"/>
  <c r="P1604" i="14"/>
  <c r="P505" i="14"/>
  <c r="P307" i="14"/>
  <c r="O593" i="14"/>
  <c r="G793" i="14"/>
  <c r="G792" i="14" s="1"/>
  <c r="O1653" i="14"/>
  <c r="O1768" i="14"/>
  <c r="O1981" i="14"/>
  <c r="G149" i="14"/>
  <c r="G600" i="14"/>
  <c r="G695" i="14"/>
  <c r="G694" i="14" s="1"/>
  <c r="K564" i="14"/>
  <c r="G12" i="14"/>
  <c r="G576" i="14"/>
  <c r="O829" i="14"/>
  <c r="O828" i="14" s="1"/>
  <c r="G781" i="14"/>
  <c r="G780" i="14" s="1"/>
  <c r="G1883" i="14"/>
  <c r="G1603" i="14"/>
  <c r="G1860" i="14"/>
  <c r="G1216" i="14"/>
  <c r="O1883" i="14"/>
  <c r="P1883" i="14" s="1"/>
  <c r="O1664" i="14"/>
  <c r="G564" i="14"/>
  <c r="G1592" i="14"/>
  <c r="G707" i="14"/>
  <c r="O1822" i="14"/>
  <c r="O2086" i="14"/>
  <c r="P2086" i="14" s="1"/>
  <c r="G1536" i="14"/>
  <c r="O987" i="14"/>
  <c r="O937" i="14"/>
  <c r="O936" i="14" s="1"/>
  <c r="O510" i="14"/>
  <c r="O504" i="14" s="1"/>
  <c r="O503" i="14" s="1"/>
  <c r="G289" i="14"/>
  <c r="G288" i="14" s="1"/>
  <c r="G2227" i="14"/>
  <c r="G1711" i="14"/>
  <c r="O1689" i="14"/>
  <c r="G1006" i="14"/>
  <c r="G570" i="14"/>
  <c r="G588" i="14"/>
  <c r="G1580" i="14"/>
  <c r="G834" i="14"/>
  <c r="G829" i="14" s="1"/>
  <c r="G828" i="14" s="1"/>
  <c r="G529" i="14"/>
  <c r="G768" i="14"/>
  <c r="G1780" i="14"/>
  <c r="G1492" i="14"/>
  <c r="G1001" i="14"/>
  <c r="G1381" i="14"/>
  <c r="G431" i="14"/>
  <c r="G816" i="14"/>
  <c r="G30" i="14"/>
  <c r="G301" i="14"/>
  <c r="G1066" i="14"/>
  <c r="O11" i="14"/>
  <c r="O10" i="14" s="1"/>
  <c r="O9" i="14" s="1"/>
  <c r="O8" i="14" s="1"/>
  <c r="G251" i="14"/>
  <c r="G331" i="14"/>
  <c r="G191" i="14"/>
  <c r="G1912" i="14"/>
  <c r="G1422" i="14"/>
  <c r="O1522" i="14"/>
  <c r="O1521" i="14" s="1"/>
  <c r="O1316" i="14"/>
  <c r="O948" i="14"/>
  <c r="G478" i="14"/>
  <c r="G1031" i="14"/>
  <c r="G1057" i="14"/>
  <c r="G1046" i="14"/>
  <c r="G1372" i="14"/>
  <c r="G1021" i="14"/>
  <c r="G60" i="14"/>
  <c r="G1729" i="14"/>
  <c r="G1204" i="14"/>
  <c r="G1653" i="14"/>
  <c r="G441" i="14"/>
  <c r="G742" i="14"/>
  <c r="G265" i="14"/>
  <c r="G1237" i="14"/>
  <c r="G2053" i="14"/>
  <c r="O431" i="14"/>
  <c r="O427" i="14" s="1"/>
  <c r="O426" i="14" s="1"/>
  <c r="G1061" i="14"/>
  <c r="G1992" i="14"/>
  <c r="O1464" i="14"/>
  <c r="O1463" i="14" s="1"/>
  <c r="G1700" i="14"/>
  <c r="G1193" i="14"/>
  <c r="G1086" i="14"/>
  <c r="G1341" i="14"/>
  <c r="O719" i="14"/>
  <c r="O718" i="14" s="1"/>
  <c r="G987" i="14"/>
  <c r="G658" i="14"/>
  <c r="O670" i="14"/>
  <c r="O669" i="14" s="1"/>
  <c r="O1193" i="14"/>
  <c r="G277" i="14"/>
  <c r="G119" i="14"/>
  <c r="G1444" i="14"/>
  <c r="G1636" i="14"/>
  <c r="O805" i="14"/>
  <c r="O804" i="14" s="1"/>
  <c r="G427" i="14"/>
  <c r="G1112" i="14"/>
  <c r="G1521" i="14"/>
  <c r="G1160" i="14"/>
  <c r="G1253" i="14"/>
  <c r="G1185" i="14"/>
  <c r="G1506" i="14"/>
  <c r="G1172" i="14"/>
  <c r="G805" i="14"/>
  <c r="G1011" i="14"/>
  <c r="G1036" i="14"/>
  <c r="G228" i="14"/>
  <c r="G1026" i="14"/>
  <c r="G1689" i="14"/>
  <c r="G1897" i="14"/>
  <c r="G1051" i="14"/>
  <c r="G400" i="14"/>
  <c r="G390" i="14"/>
  <c r="G718" i="14"/>
  <c r="G557" i="14"/>
  <c r="G844" i="14"/>
  <c r="G139" i="14"/>
  <c r="O1172" i="14"/>
  <c r="G1076" i="14"/>
  <c r="G216" i="14"/>
  <c r="G1619" i="14"/>
  <c r="G1894" i="14"/>
  <c r="G625" i="14"/>
  <c r="O543" i="14"/>
  <c r="O542" i="14" s="1"/>
  <c r="G1664" i="14"/>
  <c r="O817" i="14"/>
  <c r="O816" i="14" s="1"/>
  <c r="G1425" i="14"/>
  <c r="G632" i="14"/>
  <c r="G129" i="14"/>
  <c r="G451" i="14"/>
  <c r="G1071" i="14"/>
  <c r="G1750" i="14"/>
  <c r="G1791" i="14"/>
  <c r="G1212" i="14"/>
  <c r="G1392" i="14"/>
  <c r="G1296" i="14"/>
  <c r="O1112" i="14"/>
  <c r="G948" i="14"/>
  <c r="G457" i="14"/>
  <c r="O301" i="14"/>
  <c r="O300" i="14" s="1"/>
  <c r="G159" i="14"/>
  <c r="G973" i="14"/>
  <c r="G683" i="14"/>
  <c r="G1244" i="14"/>
  <c r="G1802" i="14"/>
  <c r="G1358" i="14"/>
  <c r="G1405" i="14"/>
  <c r="G937" i="14"/>
  <c r="G497" i="14"/>
  <c r="G1231" i="14"/>
  <c r="O1237" i="14"/>
  <c r="G510" i="14"/>
  <c r="G1101" i="14"/>
  <c r="L500" i="14"/>
  <c r="O500" i="14" s="1"/>
  <c r="P500" i="14" s="1"/>
  <c r="O499" i="14"/>
  <c r="P499" i="14" s="1"/>
  <c r="G421" i="14"/>
  <c r="G417" i="14" s="1"/>
  <c r="O1445" i="14"/>
  <c r="O1444" i="14" s="1"/>
  <c r="G645" i="14"/>
  <c r="G109" i="14"/>
  <c r="G240" i="14"/>
  <c r="G1097" i="14"/>
  <c r="G888" i="14"/>
  <c r="G1091" i="14"/>
  <c r="G1677" i="14"/>
  <c r="G1152" i="14"/>
  <c r="G1225" i="14"/>
  <c r="G468" i="14"/>
  <c r="O731" i="14"/>
  <c r="O730" i="14" s="1"/>
  <c r="G517" i="14"/>
  <c r="G407" i="14"/>
  <c r="G1081" i="14"/>
  <c r="G669" i="14"/>
  <c r="K1325" i="5"/>
  <c r="K1752" i="5"/>
  <c r="K1867" i="5"/>
  <c r="K1531" i="5"/>
  <c r="K1228" i="5"/>
  <c r="D372" i="5"/>
  <c r="K405" i="5"/>
  <c r="K404" i="5" s="1"/>
  <c r="L421" i="5"/>
  <c r="K946" i="5"/>
  <c r="K1156" i="5"/>
  <c r="K2187" i="5"/>
  <c r="K2128" i="5" s="1"/>
  <c r="K791" i="5"/>
  <c r="K790" i="5" s="1"/>
  <c r="K1896" i="5"/>
  <c r="K815" i="5"/>
  <c r="K814" i="5" s="1"/>
  <c r="K644" i="5"/>
  <c r="K643" i="5" s="1"/>
  <c r="L642" i="5"/>
  <c r="K900" i="5"/>
  <c r="K899" i="5" s="1"/>
  <c r="K886" i="5"/>
  <c r="K885" i="5" s="1"/>
  <c r="K1429" i="5"/>
  <c r="K1428" i="5" s="1"/>
  <c r="K149" i="5"/>
  <c r="K1144" i="5"/>
  <c r="K1954" i="5"/>
  <c r="K656" i="5"/>
  <c r="K655" i="5" s="1"/>
  <c r="H213" i="5"/>
  <c r="L587" i="5"/>
  <c r="K858" i="5"/>
  <c r="K857" i="5" s="1"/>
  <c r="K1564" i="5"/>
  <c r="K1520" i="5"/>
  <c r="K803" i="5"/>
  <c r="K802" i="5" s="1"/>
  <c r="K872" i="5"/>
  <c r="K871" i="5" s="1"/>
  <c r="K1409" i="5"/>
  <c r="K1965" i="5"/>
  <c r="K190" i="5"/>
  <c r="K171" i="5" s="1"/>
  <c r="K1661" i="5"/>
  <c r="K1911" i="5"/>
  <c r="K1506" i="5"/>
  <c r="K1505" i="5" s="1"/>
  <c r="K1620" i="5"/>
  <c r="K1356" i="5"/>
  <c r="L564" i="5"/>
  <c r="L1057" i="5"/>
  <c r="K2022" i="5"/>
  <c r="K277" i="5"/>
  <c r="K276" i="5" s="1"/>
  <c r="K705" i="5"/>
  <c r="K704" i="5" s="1"/>
  <c r="K1881" i="5"/>
  <c r="K1110" i="5"/>
  <c r="K1926" i="5"/>
  <c r="K159" i="5"/>
  <c r="K148" i="5" s="1"/>
  <c r="K147" i="5" s="1"/>
  <c r="K146" i="5" s="1"/>
  <c r="K985" i="5"/>
  <c r="K693" i="5"/>
  <c r="K692" i="5" s="1"/>
  <c r="K1684" i="5"/>
  <c r="K289" i="5"/>
  <c r="K288" i="5" s="1"/>
  <c r="K1576" i="5"/>
  <c r="K681" i="5"/>
  <c r="K680" i="5" s="1"/>
  <c r="K767" i="5"/>
  <c r="K766" i="5" s="1"/>
  <c r="K216" i="5"/>
  <c r="K215" i="5" s="1"/>
  <c r="K1637" i="5"/>
  <c r="K1448" i="5"/>
  <c r="K1447" i="5" s="1"/>
  <c r="K1648" i="5"/>
  <c r="K1280" i="5"/>
  <c r="K1279" i="5" s="1"/>
  <c r="K541" i="5"/>
  <c r="K540" i="5" s="1"/>
  <c r="K971" i="5"/>
  <c r="K466" i="5"/>
  <c r="K465" i="5" s="1"/>
  <c r="K1587" i="5"/>
  <c r="K1976" i="5"/>
  <c r="K842" i="5"/>
  <c r="K841" i="5" s="1"/>
  <c r="K604" i="5"/>
  <c r="K603" i="5" s="1"/>
  <c r="K717" i="5"/>
  <c r="K716" i="5" s="1"/>
  <c r="K1786" i="5"/>
  <c r="K508" i="5"/>
  <c r="K502" i="5" s="1"/>
  <c r="K501" i="5" s="1"/>
  <c r="K1825" i="5"/>
  <c r="K1123" i="5"/>
  <c r="K456" i="5"/>
  <c r="K455" i="5" s="1"/>
  <c r="K1177" i="5"/>
  <c r="K1713" i="5"/>
  <c r="K827" i="5"/>
  <c r="K826" i="5" s="1"/>
  <c r="K1695" i="5"/>
  <c r="K741" i="5"/>
  <c r="K740" i="5" s="1"/>
  <c r="K1237" i="5"/>
  <c r="G1377" i="5"/>
  <c r="L1377" i="5" s="1"/>
  <c r="L1378" i="5"/>
  <c r="G196" i="5"/>
  <c r="L196" i="5" s="1"/>
  <c r="L197" i="5"/>
  <c r="K228" i="5"/>
  <c r="K227" i="5" s="1"/>
  <c r="K1136" i="5"/>
  <c r="K301" i="5"/>
  <c r="K300" i="5" s="1"/>
  <c r="K495" i="5"/>
  <c r="K489" i="5" s="1"/>
  <c r="K488" i="5" s="1"/>
  <c r="G1232" i="5"/>
  <c r="L1232" i="5" s="1"/>
  <c r="L1233" i="5"/>
  <c r="K1942" i="5"/>
  <c r="K265" i="5"/>
  <c r="K264" i="5" s="1"/>
  <c r="K515" i="5"/>
  <c r="K514" i="5" s="1"/>
  <c r="G1216" i="5"/>
  <c r="L1216" i="5" s="1"/>
  <c r="L1217" i="5"/>
  <c r="K1300" i="5"/>
  <c r="K240" i="5"/>
  <c r="K239" i="5" s="1"/>
  <c r="K476" i="5"/>
  <c r="K475" i="5" s="1"/>
  <c r="G1879" i="5"/>
  <c r="L1880" i="5"/>
  <c r="L412" i="5"/>
  <c r="G1345" i="5"/>
  <c r="L1345" i="5" s="1"/>
  <c r="L1346" i="5"/>
  <c r="K252" i="5"/>
  <c r="K251" i="5" s="1"/>
  <c r="K1844" i="5"/>
  <c r="K729" i="5"/>
  <c r="K728" i="5" s="1"/>
  <c r="K2037" i="5"/>
  <c r="K959" i="5"/>
  <c r="K11" i="5"/>
  <c r="K10" i="5" s="1"/>
  <c r="K9" i="5" s="1"/>
  <c r="K8" i="5" s="1"/>
  <c r="K1775" i="5"/>
  <c r="G1400" i="5"/>
  <c r="L1400" i="5" s="1"/>
  <c r="L1401" i="5"/>
  <c r="K1990" i="5"/>
  <c r="K1734" i="5"/>
  <c r="K1806" i="5"/>
  <c r="K331" i="5"/>
  <c r="K100" i="5"/>
  <c r="K99" i="5" s="1"/>
  <c r="K98" i="5" s="1"/>
  <c r="K1547" i="5"/>
  <c r="K668" i="5"/>
  <c r="K667" i="5" s="1"/>
  <c r="K1603" i="5"/>
  <c r="K1099" i="5"/>
  <c r="K556" i="5"/>
  <c r="K555" i="5" s="1"/>
  <c r="K554" i="5" s="1"/>
  <c r="K2053" i="5"/>
  <c r="K384" i="5"/>
  <c r="K383" i="5" s="1"/>
  <c r="K2005" i="5"/>
  <c r="K562" i="5"/>
  <c r="K561" i="5" s="1"/>
  <c r="K560" i="5" s="1"/>
  <c r="K923" i="5"/>
  <c r="K922" i="5" s="1"/>
  <c r="K631" i="5"/>
  <c r="K630" i="5" s="1"/>
  <c r="K528" i="5"/>
  <c r="K527" i="5" s="1"/>
  <c r="K623" i="5"/>
  <c r="K618" i="5" s="1"/>
  <c r="K617" i="5" s="1"/>
  <c r="D214" i="5"/>
  <c r="G1210" i="5"/>
  <c r="L1210" i="5" s="1"/>
  <c r="G1360" i="5"/>
  <c r="L1360" i="5" s="1"/>
  <c r="G1374" i="5"/>
  <c r="L1374" i="5" s="1"/>
  <c r="G1189" i="5"/>
  <c r="L1189" i="5" s="1"/>
  <c r="G1219" i="5"/>
  <c r="L1219" i="5" s="1"/>
  <c r="G1390" i="5"/>
  <c r="L1390" i="5" s="1"/>
  <c r="G1416" i="5"/>
  <c r="L1416" i="5" s="1"/>
  <c r="G2312" i="5"/>
  <c r="L2312" i="5" s="1"/>
  <c r="G1352" i="5"/>
  <c r="L1352" i="5" s="1"/>
  <c r="G1514" i="5"/>
  <c r="L1514" i="5" s="1"/>
  <c r="G1207" i="5"/>
  <c r="L1207" i="5" s="1"/>
  <c r="G1213" i="5"/>
  <c r="L1213" i="5" s="1"/>
  <c r="G1224" i="5"/>
  <c r="L1224" i="5" s="1"/>
  <c r="G1343" i="5"/>
  <c r="L1343" i="5" s="1"/>
  <c r="G1516" i="5"/>
  <c r="L1516" i="5" s="1"/>
  <c r="G1988" i="5"/>
  <c r="L1988" i="5" s="1"/>
  <c r="G120" i="5"/>
  <c r="L120" i="5" s="1"/>
  <c r="G1222" i="5"/>
  <c r="L1222" i="5" s="1"/>
  <c r="G353" i="5"/>
  <c r="L353" i="5" s="1"/>
  <c r="G1186" i="5"/>
  <c r="L1186" i="5" s="1"/>
  <c r="G1204" i="5"/>
  <c r="L1204" i="5" s="1"/>
  <c r="G1288" i="5"/>
  <c r="L1288" i="5" s="1"/>
  <c r="G1371" i="5"/>
  <c r="L1371" i="5" s="1"/>
  <c r="G1407" i="5"/>
  <c r="L1407" i="5" s="1"/>
  <c r="G1414" i="5"/>
  <c r="L1414" i="5" s="1"/>
  <c r="G624" i="5"/>
  <c r="L624" i="5" s="1"/>
  <c r="G1662" i="5"/>
  <c r="L1662" i="5" s="1"/>
  <c r="G1197" i="5"/>
  <c r="L1197" i="5" s="1"/>
  <c r="G193" i="5"/>
  <c r="L193" i="5" s="1"/>
  <c r="G1565" i="5"/>
  <c r="L1565" i="5" s="1"/>
  <c r="G160" i="5"/>
  <c r="L160" i="5" s="1"/>
  <c r="D553" i="5"/>
  <c r="G1724" i="5"/>
  <c r="L1724" i="5" s="1"/>
  <c r="G768" i="5"/>
  <c r="L768" i="5" s="1"/>
  <c r="G816" i="5"/>
  <c r="L816" i="5" s="1"/>
  <c r="G901" i="5"/>
  <c r="L901" i="5" s="1"/>
  <c r="G916" i="5"/>
  <c r="L916" i="5" s="1"/>
  <c r="G1090" i="5"/>
  <c r="L1090" i="5" s="1"/>
  <c r="G431" i="5"/>
  <c r="L431" i="5" s="1"/>
  <c r="G808" i="5"/>
  <c r="L808" i="5" s="1"/>
  <c r="G411" i="5"/>
  <c r="L411" i="5" s="1"/>
  <c r="G619" i="5"/>
  <c r="L619" i="5" s="1"/>
  <c r="G1326" i="5"/>
  <c r="L1326" i="5" s="1"/>
  <c r="G1362" i="5"/>
  <c r="L1362" i="5" s="1"/>
  <c r="G1366" i="5"/>
  <c r="L1366" i="5" s="1"/>
  <c r="G1548" i="5"/>
  <c r="L1548" i="5" s="1"/>
  <c r="G1689" i="5"/>
  <c r="L1689" i="5" s="1"/>
  <c r="G1857" i="5"/>
  <c r="L1857" i="5" s="1"/>
  <c r="G1354" i="5"/>
  <c r="L1354" i="5" s="1"/>
  <c r="G441" i="5"/>
  <c r="L441" i="5" s="1"/>
  <c r="G169" i="5"/>
  <c r="L169" i="5" s="1"/>
  <c r="G593" i="5"/>
  <c r="L593" i="5" s="1"/>
  <c r="G625" i="5"/>
  <c r="L625" i="5" s="1"/>
  <c r="G1145" i="5"/>
  <c r="L1145" i="5" s="1"/>
  <c r="G1410" i="5"/>
  <c r="L1410" i="5" s="1"/>
  <c r="G1422" i="5"/>
  <c r="L1422" i="5" s="1"/>
  <c r="G1458" i="5"/>
  <c r="L1458" i="5" s="1"/>
  <c r="G1507" i="5"/>
  <c r="L1507" i="5" s="1"/>
  <c r="G1765" i="5"/>
  <c r="L1765" i="5" s="1"/>
  <c r="G2006" i="5"/>
  <c r="L2006" i="5" s="1"/>
  <c r="G1643" i="5"/>
  <c r="L1643" i="5" s="1"/>
  <c r="G1861" i="5"/>
  <c r="L1861" i="5" s="1"/>
  <c r="G1666" i="5"/>
  <c r="L1666" i="5" s="1"/>
  <c r="G534" i="5"/>
  <c r="L534" i="5" s="1"/>
  <c r="G563" i="5"/>
  <c r="L563" i="5" s="1"/>
  <c r="D565" i="5"/>
  <c r="G565" i="5" s="1"/>
  <c r="L565" i="5" s="1"/>
  <c r="G575" i="5"/>
  <c r="L575" i="5" s="1"/>
  <c r="G599" i="5"/>
  <c r="L599" i="5" s="1"/>
  <c r="G390" i="5"/>
  <c r="L390" i="5" s="1"/>
  <c r="G400" i="5"/>
  <c r="L400" i="5" s="1"/>
  <c r="G496" i="5"/>
  <c r="L496" i="5" s="1"/>
  <c r="D422" i="5"/>
  <c r="G422" i="5" s="1"/>
  <c r="L422" i="5" s="1"/>
  <c r="G457" i="5"/>
  <c r="L457" i="5" s="1"/>
  <c r="G509" i="5"/>
  <c r="L509" i="5" s="1"/>
  <c r="G547" i="5"/>
  <c r="L547" i="5" s="1"/>
  <c r="G557" i="5"/>
  <c r="L557" i="5" s="1"/>
  <c r="D559" i="5"/>
  <c r="G559" i="5" s="1"/>
  <c r="L559" i="5" s="1"/>
  <c r="G657" i="5"/>
  <c r="L657" i="5" s="1"/>
  <c r="G698" i="5"/>
  <c r="L698" i="5" s="1"/>
  <c r="G755" i="5"/>
  <c r="L755" i="5" s="1"/>
  <c r="G1229" i="5"/>
  <c r="L1229" i="5" s="1"/>
  <c r="G1238" i="5"/>
  <c r="L1238" i="5" s="1"/>
  <c r="G1714" i="5"/>
  <c r="L1714" i="5" s="1"/>
  <c r="D1078" i="5"/>
  <c r="G1078" i="5" s="1"/>
  <c r="L1078" i="5" s="1"/>
  <c r="G1077" i="5"/>
  <c r="L1077" i="5" s="1"/>
  <c r="G1402" i="5"/>
  <c r="L1402" i="5" s="1"/>
  <c r="D1427" i="5"/>
  <c r="G1486" i="5"/>
  <c r="L1486" i="5" s="1"/>
  <c r="G1588" i="5"/>
  <c r="L1588" i="5" s="1"/>
  <c r="G1797" i="5"/>
  <c r="L1797" i="5" s="1"/>
  <c r="G1137" i="5"/>
  <c r="L1137" i="5" s="1"/>
  <c r="G1178" i="5"/>
  <c r="L1178" i="5" s="1"/>
  <c r="G1201" i="5"/>
  <c r="L1201" i="5" s="1"/>
  <c r="G828" i="5"/>
  <c r="L828" i="5" s="1"/>
  <c r="G947" i="5"/>
  <c r="L947" i="5" s="1"/>
  <c r="G1010" i="5"/>
  <c r="L1010" i="5" s="1"/>
  <c r="G1050" i="5"/>
  <c r="L1050" i="5" s="1"/>
  <c r="G1165" i="5"/>
  <c r="L1165" i="5" s="1"/>
  <c r="G1418" i="5"/>
  <c r="L1418" i="5" s="1"/>
  <c r="G1611" i="5"/>
  <c r="L1611" i="5" s="1"/>
  <c r="G1934" i="5"/>
  <c r="L1934" i="5" s="1"/>
  <c r="G1769" i="5"/>
  <c r="L1769" i="5" s="1"/>
  <c r="G1807" i="5"/>
  <c r="L1807" i="5" s="1"/>
  <c r="G1826" i="5"/>
  <c r="L1826" i="5" s="1"/>
  <c r="G1947" i="5"/>
  <c r="L1947" i="5" s="1"/>
  <c r="G1849" i="5"/>
  <c r="L1849" i="5" s="1"/>
  <c r="G122" i="5"/>
  <c r="L122" i="5" s="1"/>
  <c r="G258" i="5"/>
  <c r="L258" i="5" s="1"/>
  <c r="G1015" i="5"/>
  <c r="L1015" i="5" s="1"/>
  <c r="G1181" i="5"/>
  <c r="L1181" i="5" s="1"/>
  <c r="G241" i="5"/>
  <c r="L241" i="5" s="1"/>
  <c r="G266" i="5"/>
  <c r="L266" i="5" s="1"/>
  <c r="G385" i="5"/>
  <c r="L385" i="5" s="1"/>
  <c r="G416" i="5"/>
  <c r="L416" i="5" s="1"/>
  <c r="G470" i="5"/>
  <c r="L470" i="5" s="1"/>
  <c r="G521" i="5"/>
  <c r="L521" i="5" s="1"/>
  <c r="D571" i="5"/>
  <c r="G571" i="5" s="1"/>
  <c r="L571" i="5" s="1"/>
  <c r="G569" i="5"/>
  <c r="L569" i="5" s="1"/>
  <c r="G694" i="5"/>
  <c r="L694" i="5" s="1"/>
  <c r="D381" i="5"/>
  <c r="G381" i="5" s="1"/>
  <c r="L381" i="5" s="1"/>
  <c r="G380" i="5"/>
  <c r="L380" i="5" s="1"/>
  <c r="G1140" i="5"/>
  <c r="L1140" i="5" s="1"/>
  <c r="G1290" i="5"/>
  <c r="L1290" i="5" s="1"/>
  <c r="G51" i="5"/>
  <c r="L51" i="5" s="1"/>
  <c r="G18" i="5"/>
  <c r="L18" i="5" s="1"/>
  <c r="G112" i="5"/>
  <c r="L112" i="5" s="1"/>
  <c r="G132" i="5"/>
  <c r="L132" i="5" s="1"/>
  <c r="G140" i="5"/>
  <c r="L140" i="5" s="1"/>
  <c r="D583" i="5"/>
  <c r="G583" i="5" s="1"/>
  <c r="L583" i="5" s="1"/>
  <c r="G581" i="5"/>
  <c r="L581" i="5" s="1"/>
  <c r="G863" i="5"/>
  <c r="L863" i="5" s="1"/>
  <c r="G110" i="5"/>
  <c r="L110" i="5" s="1"/>
  <c r="G130" i="5"/>
  <c r="L130" i="5" s="1"/>
  <c r="G163" i="5"/>
  <c r="L163" i="5" s="1"/>
  <c r="G271" i="5"/>
  <c r="L271" i="5" s="1"/>
  <c r="G34" i="5"/>
  <c r="L34" i="5" s="1"/>
  <c r="G114" i="5"/>
  <c r="L114" i="5" s="1"/>
  <c r="G395" i="5"/>
  <c r="L395" i="5" s="1"/>
  <c r="G460" i="5"/>
  <c r="L460" i="5" s="1"/>
  <c r="D589" i="5"/>
  <c r="G589" i="5" s="1"/>
  <c r="L589" i="5" s="1"/>
  <c r="D602" i="5"/>
  <c r="G645" i="5"/>
  <c r="L645" i="5" s="1"/>
  <c r="G669" i="5"/>
  <c r="L669" i="5" s="1"/>
  <c r="G718" i="5"/>
  <c r="L718" i="5" s="1"/>
  <c r="G1040" i="5"/>
  <c r="L1040" i="5" s="1"/>
  <c r="G102" i="5"/>
  <c r="L102" i="5" s="1"/>
  <c r="G641" i="5"/>
  <c r="L641" i="5" s="1"/>
  <c r="G913" i="5"/>
  <c r="L913" i="5" s="1"/>
  <c r="G960" i="5"/>
  <c r="L960" i="5" s="1"/>
  <c r="G1097" i="5"/>
  <c r="L1097" i="5" s="1"/>
  <c r="D1098" i="5"/>
  <c r="G1098" i="5" s="1"/>
  <c r="L1098" i="5" s="1"/>
  <c r="G682" i="5"/>
  <c r="L682" i="5" s="1"/>
  <c r="G722" i="5"/>
  <c r="L722" i="5" s="1"/>
  <c r="G843" i="5"/>
  <c r="L843" i="5" s="1"/>
  <c r="G1281" i="5"/>
  <c r="L1281" i="5" s="1"/>
  <c r="G1461" i="5"/>
  <c r="L1461" i="5" s="1"/>
  <c r="G1045" i="5"/>
  <c r="L1045" i="5" s="1"/>
  <c r="G1085" i="5"/>
  <c r="L1085" i="5" s="1"/>
  <c r="G1100" i="5"/>
  <c r="L1100" i="5" s="1"/>
  <c r="G1157" i="5"/>
  <c r="L1157" i="5" s="1"/>
  <c r="G1242" i="5"/>
  <c r="L1242" i="5" s="1"/>
  <c r="G1301" i="5"/>
  <c r="L1301" i="5" s="1"/>
  <c r="G1357" i="5"/>
  <c r="L1357" i="5" s="1"/>
  <c r="G1191" i="5"/>
  <c r="L1191" i="5" s="1"/>
  <c r="G1472" i="5"/>
  <c r="L1472" i="5" s="1"/>
  <c r="G1510" i="5"/>
  <c r="L1510" i="5" s="1"/>
  <c r="G1540" i="5"/>
  <c r="L1540" i="5" s="1"/>
  <c r="G1633" i="5"/>
  <c r="L1633" i="5" s="1"/>
  <c r="G1780" i="5"/>
  <c r="L1780" i="5" s="1"/>
  <c r="G1912" i="5"/>
  <c r="L1912" i="5" s="1"/>
  <c r="G1439" i="5"/>
  <c r="L1439" i="5" s="1"/>
  <c r="G1501" i="5"/>
  <c r="L1501" i="5" s="1"/>
  <c r="G1569" i="5"/>
  <c r="L1569" i="5" s="1"/>
  <c r="G1577" i="5"/>
  <c r="L1577" i="5" s="1"/>
  <c r="G1625" i="5"/>
  <c r="L1625" i="5" s="1"/>
  <c r="G1649" i="5"/>
  <c r="L1649" i="5" s="1"/>
  <c r="G1678" i="5"/>
  <c r="L1678" i="5" s="1"/>
  <c r="G1685" i="5"/>
  <c r="L1685" i="5" s="1"/>
  <c r="G1882" i="5"/>
  <c r="L1882" i="5" s="1"/>
  <c r="G1442" i="5"/>
  <c r="L1442" i="5" s="1"/>
  <c r="G1555" i="5"/>
  <c r="L1555" i="5" s="1"/>
  <c r="G1706" i="5"/>
  <c r="L1706" i="5" s="1"/>
  <c r="G1776" i="5"/>
  <c r="L1776" i="5" s="1"/>
  <c r="G1845" i="5"/>
  <c r="L1845" i="5" s="1"/>
  <c r="G1872" i="5"/>
  <c r="L1872" i="5" s="1"/>
  <c r="G1943" i="5"/>
  <c r="L1943" i="5" s="1"/>
  <c r="G1959" i="5"/>
  <c r="L1959" i="5" s="1"/>
  <c r="G1787" i="5"/>
  <c r="L1787" i="5" s="1"/>
  <c r="G1834" i="5"/>
  <c r="L1834" i="5" s="1"/>
  <c r="G1868" i="5"/>
  <c r="L1868" i="5" s="1"/>
  <c r="G1955" i="5"/>
  <c r="L1955" i="5" s="1"/>
  <c r="G1991" i="5"/>
  <c r="L1991" i="5" s="1"/>
  <c r="G2030" i="5"/>
  <c r="L2030" i="5" s="1"/>
  <c r="G2054" i="5"/>
  <c r="L2054" i="5" s="1"/>
  <c r="G1998" i="5"/>
  <c r="L1998" i="5" s="1"/>
  <c r="G2038" i="5"/>
  <c r="L2038" i="5" s="1"/>
  <c r="O27" i="13"/>
  <c r="D36" i="13"/>
  <c r="D37" i="13" s="1"/>
  <c r="C36" i="13"/>
  <c r="C37" i="13" s="1"/>
  <c r="O35" i="13"/>
  <c r="P31" i="13"/>
  <c r="Q31" i="13" s="1"/>
  <c r="B34" i="13"/>
  <c r="P11" i="7"/>
  <c r="G66" i="5"/>
  <c r="L66" i="5" s="1"/>
  <c r="G142" i="5"/>
  <c r="L142" i="5" s="1"/>
  <c r="G153" i="5"/>
  <c r="L153" i="5" s="1"/>
  <c r="G200" i="5"/>
  <c r="L200" i="5" s="1"/>
  <c r="G253" i="5"/>
  <c r="L253" i="5" s="1"/>
  <c r="G85" i="5"/>
  <c r="L85" i="5" s="1"/>
  <c r="G217" i="5"/>
  <c r="L217" i="5" s="1"/>
  <c r="G222" i="5"/>
  <c r="L222" i="5" s="1"/>
  <c r="G283" i="5"/>
  <c r="L283" i="5" s="1"/>
  <c r="G124" i="5"/>
  <c r="L124" i="5" s="1"/>
  <c r="G234" i="5"/>
  <c r="L234" i="5" s="1"/>
  <c r="G290" i="5"/>
  <c r="L290" i="5" s="1"/>
  <c r="G302" i="5"/>
  <c r="L302" i="5" s="1"/>
  <c r="G150" i="5"/>
  <c r="L150" i="5" s="1"/>
  <c r="G229" i="5"/>
  <c r="L229" i="5" s="1"/>
  <c r="G246" i="5"/>
  <c r="L246" i="5" s="1"/>
  <c r="G375" i="5"/>
  <c r="L375" i="5" s="1"/>
  <c r="G295" i="5"/>
  <c r="L295" i="5" s="1"/>
  <c r="G307" i="5"/>
  <c r="L307" i="5" s="1"/>
  <c r="G332" i="5"/>
  <c r="L332" i="5" s="1"/>
  <c r="G348" i="5"/>
  <c r="L348" i="5" s="1"/>
  <c r="G278" i="5"/>
  <c r="L278" i="5" s="1"/>
  <c r="G406" i="5"/>
  <c r="L406" i="5" s="1"/>
  <c r="G503" i="5"/>
  <c r="L503" i="5" s="1"/>
  <c r="G529" i="5"/>
  <c r="L529" i="5" s="1"/>
  <c r="G673" i="5"/>
  <c r="L673" i="5" s="1"/>
  <c r="G686" i="5"/>
  <c r="L686" i="5" s="1"/>
  <c r="G451" i="5"/>
  <c r="L451" i="5" s="1"/>
  <c r="G490" i="5"/>
  <c r="L490" i="5" s="1"/>
  <c r="G605" i="5"/>
  <c r="L605" i="5" s="1"/>
  <c r="G784" i="5"/>
  <c r="L784" i="5" s="1"/>
  <c r="G436" i="5"/>
  <c r="L436" i="5" s="1"/>
  <c r="G467" i="5"/>
  <c r="L467" i="5" s="1"/>
  <c r="G632" i="5"/>
  <c r="L632" i="5" s="1"/>
  <c r="G771" i="5"/>
  <c r="L771" i="5" s="1"/>
  <c r="G426" i="5"/>
  <c r="L426" i="5" s="1"/>
  <c r="G446" i="5"/>
  <c r="L446" i="5" s="1"/>
  <c r="G516" i="5"/>
  <c r="L516" i="5" s="1"/>
  <c r="G542" i="5"/>
  <c r="L542" i="5" s="1"/>
  <c r="G759" i="5"/>
  <c r="L759" i="5" s="1"/>
  <c r="G477" i="5"/>
  <c r="L477" i="5" s="1"/>
  <c r="G649" i="5"/>
  <c r="L649" i="5" s="1"/>
  <c r="G661" i="5"/>
  <c r="L661" i="5" s="1"/>
  <c r="G497" i="5"/>
  <c r="L497" i="5" s="1"/>
  <c r="D498" i="5"/>
  <c r="G498" i="5" s="1"/>
  <c r="L498" i="5" s="1"/>
  <c r="D616" i="5"/>
  <c r="G616" i="5" s="1"/>
  <c r="L616" i="5" s="1"/>
  <c r="G610" i="5"/>
  <c r="L610" i="5" s="1"/>
  <c r="G746" i="5"/>
  <c r="L746" i="5" s="1"/>
  <c r="G482" i="5"/>
  <c r="L482" i="5" s="1"/>
  <c r="D511" i="5"/>
  <c r="G511" i="5" s="1"/>
  <c r="L511" i="5" s="1"/>
  <c r="G804" i="5"/>
  <c r="L804" i="5" s="1"/>
  <c r="G820" i="5"/>
  <c r="L820" i="5" s="1"/>
  <c r="G873" i="5"/>
  <c r="L873" i="5" s="1"/>
  <c r="G939" i="5"/>
  <c r="L939" i="5" s="1"/>
  <c r="G964" i="5"/>
  <c r="L964" i="5" s="1"/>
  <c r="G742" i="5"/>
  <c r="L742" i="5" s="1"/>
  <c r="G887" i="5"/>
  <c r="L887" i="5" s="1"/>
  <c r="G1000" i="5"/>
  <c r="L1000" i="5" s="1"/>
  <c r="G1025" i="5"/>
  <c r="L1025" i="5" s="1"/>
  <c r="G796" i="5"/>
  <c r="L796" i="5" s="1"/>
  <c r="G859" i="5"/>
  <c r="L859" i="5" s="1"/>
  <c r="G928" i="5"/>
  <c r="L928" i="5" s="1"/>
  <c r="G706" i="5"/>
  <c r="L706" i="5" s="1"/>
  <c r="G730" i="5"/>
  <c r="L730" i="5" s="1"/>
  <c r="G734" i="5"/>
  <c r="L734" i="5" s="1"/>
  <c r="G847" i="5"/>
  <c r="L847" i="5" s="1"/>
  <c r="G877" i="5"/>
  <c r="L877" i="5" s="1"/>
  <c r="G990" i="5"/>
  <c r="L990" i="5" s="1"/>
  <c r="G710" i="5"/>
  <c r="L710" i="5" s="1"/>
  <c r="G891" i="5"/>
  <c r="L891" i="5" s="1"/>
  <c r="G780" i="5"/>
  <c r="L780" i="5" s="1"/>
  <c r="G792" i="5"/>
  <c r="L792" i="5" s="1"/>
  <c r="G905" i="5"/>
  <c r="L905" i="5" s="1"/>
  <c r="G1035" i="5"/>
  <c r="L1035" i="5" s="1"/>
  <c r="G1065" i="5"/>
  <c r="L1065" i="5" s="1"/>
  <c r="G1005" i="5"/>
  <c r="L1005" i="5" s="1"/>
  <c r="G1060" i="5"/>
  <c r="L1060" i="5" s="1"/>
  <c r="G924" i="5"/>
  <c r="L924" i="5" s="1"/>
  <c r="G936" i="5"/>
  <c r="L936" i="5" s="1"/>
  <c r="G972" i="5"/>
  <c r="L972" i="5" s="1"/>
  <c r="G1020" i="5"/>
  <c r="L1020" i="5" s="1"/>
  <c r="G1124" i="5"/>
  <c r="L1124" i="5" s="1"/>
  <c r="G1226" i="5"/>
  <c r="L1226" i="5" s="1"/>
  <c r="G1296" i="5"/>
  <c r="L1296" i="5" s="1"/>
  <c r="G836" i="5"/>
  <c r="L836" i="5" s="1"/>
  <c r="G951" i="5"/>
  <c r="L951" i="5" s="1"/>
  <c r="G1131" i="5"/>
  <c r="L1131" i="5" s="1"/>
  <c r="G1030" i="5"/>
  <c r="L1030" i="5" s="1"/>
  <c r="G1080" i="5"/>
  <c r="L1080" i="5" s="1"/>
  <c r="G1115" i="5"/>
  <c r="L1115" i="5" s="1"/>
  <c r="G986" i="5"/>
  <c r="L986" i="5" s="1"/>
  <c r="D1058" i="5"/>
  <c r="G1058" i="5" s="1"/>
  <c r="L1058" i="5" s="1"/>
  <c r="G976" i="5"/>
  <c r="L976" i="5" s="1"/>
  <c r="G1104" i="5"/>
  <c r="L1104" i="5" s="1"/>
  <c r="G1070" i="5"/>
  <c r="L1070" i="5" s="1"/>
  <c r="G1111" i="5"/>
  <c r="L1111" i="5" s="1"/>
  <c r="G1150" i="5"/>
  <c r="L1150" i="5" s="1"/>
  <c r="G1161" i="5"/>
  <c r="L1161" i="5" s="1"/>
  <c r="G1170" i="5"/>
  <c r="L1170" i="5" s="1"/>
  <c r="G1312" i="5"/>
  <c r="L1312" i="5" s="1"/>
  <c r="G1152" i="5"/>
  <c r="L1152" i="5" s="1"/>
  <c r="G1163" i="5"/>
  <c r="L1163" i="5" s="1"/>
  <c r="G1172" i="5"/>
  <c r="L1172" i="5" s="1"/>
  <c r="G1184" i="5"/>
  <c r="L1184" i="5" s="1"/>
  <c r="G1336" i="5"/>
  <c r="L1336" i="5" s="1"/>
  <c r="G1234" i="5"/>
  <c r="L1234" i="5" s="1"/>
  <c r="G1249" i="5"/>
  <c r="L1249" i="5" s="1"/>
  <c r="G1309" i="5"/>
  <c r="L1309" i="5" s="1"/>
  <c r="G1392" i="5"/>
  <c r="L1392" i="5" s="1"/>
  <c r="G1347" i="5"/>
  <c r="L1347" i="5" s="1"/>
  <c r="G1532" i="5"/>
  <c r="L1532" i="5" s="1"/>
  <c r="G1604" i="5"/>
  <c r="L1604" i="5" s="1"/>
  <c r="G1654" i="5"/>
  <c r="L1654" i="5" s="1"/>
  <c r="G1742" i="5"/>
  <c r="L1742" i="5" s="1"/>
  <c r="G1521" i="5"/>
  <c r="L1521" i="5" s="1"/>
  <c r="G1581" i="5"/>
  <c r="L1581" i="5" s="1"/>
  <c r="G1638" i="5"/>
  <c r="L1638" i="5" s="1"/>
  <c r="G1674" i="5"/>
  <c r="L1674" i="5" s="1"/>
  <c r="G1735" i="5"/>
  <c r="L1735" i="5" s="1"/>
  <c r="G1753" i="5"/>
  <c r="L1753" i="5" s="1"/>
  <c r="G1696" i="5"/>
  <c r="L1696" i="5" s="1"/>
  <c r="G1815" i="5"/>
  <c r="L1815" i="5" s="1"/>
  <c r="G1621" i="5"/>
  <c r="L1621" i="5" s="1"/>
  <c r="G1897" i="5"/>
  <c r="L1897" i="5" s="1"/>
  <c r="G1757" i="5"/>
  <c r="L1757" i="5" s="1"/>
  <c r="G1525" i="5"/>
  <c r="L1525" i="5" s="1"/>
  <c r="G1596" i="5"/>
  <c r="L1596" i="5" s="1"/>
  <c r="G1919" i="5"/>
  <c r="L1919" i="5" s="1"/>
  <c r="G1890" i="5"/>
  <c r="L1890" i="5" s="1"/>
  <c r="G2014" i="5"/>
  <c r="L2014" i="5" s="1"/>
  <c r="G1905" i="5"/>
  <c r="L1905" i="5" s="1"/>
  <c r="G2045" i="5"/>
  <c r="L2045" i="5" s="1"/>
  <c r="G1927" i="5"/>
  <c r="L1927" i="5" s="1"/>
  <c r="G2058" i="5"/>
  <c r="L2058" i="5" s="1"/>
  <c r="G2067" i="5"/>
  <c r="L2067" i="5" s="1"/>
  <c r="G2023" i="5"/>
  <c r="L2023" i="5" s="1"/>
  <c r="G1977" i="5"/>
  <c r="L1977" i="5" s="1"/>
  <c r="G1981" i="5"/>
  <c r="L1981" i="5" s="1"/>
  <c r="G1966" i="5"/>
  <c r="L1966" i="5" s="1"/>
  <c r="G1970" i="5"/>
  <c r="L1970" i="5" s="1"/>
  <c r="AE2268" i="16" l="1"/>
  <c r="AE174" i="16"/>
  <c r="AE1499" i="16"/>
  <c r="AE149" i="16"/>
  <c r="AE101" i="16"/>
  <c r="X1245" i="16"/>
  <c r="W1359" i="16"/>
  <c r="W315" i="16"/>
  <c r="W1152" i="16"/>
  <c r="O151" i="16"/>
  <c r="O150" i="16" s="1"/>
  <c r="O149" i="16" s="1"/>
  <c r="Z1245" i="16"/>
  <c r="AE216" i="16"/>
  <c r="G562" i="16"/>
  <c r="K562" i="16"/>
  <c r="Z1100" i="16"/>
  <c r="Z1095" i="16"/>
  <c r="Z1436" i="16"/>
  <c r="Z2062" i="16"/>
  <c r="Z1540" i="16"/>
  <c r="Z2080" i="16"/>
  <c r="Z334" i="16"/>
  <c r="Z1428" i="16"/>
  <c r="Z583" i="16"/>
  <c r="Z2040" i="16"/>
  <c r="Z1579" i="16"/>
  <c r="Z1075" i="16"/>
  <c r="Z1115" i="16"/>
  <c r="Z1015" i="16"/>
  <c r="Z916" i="16"/>
  <c r="Z1919" i="16"/>
  <c r="Z571" i="16"/>
  <c r="Z1199" i="16"/>
  <c r="Z1405" i="16"/>
  <c r="Z975" i="16"/>
  <c r="Z1080" i="16"/>
  <c r="Z195" i="16"/>
  <c r="Z1251" i="16"/>
  <c r="Z1723" i="16"/>
  <c r="Z1035" i="16"/>
  <c r="Z1186" i="16"/>
  <c r="Z1986" i="16"/>
  <c r="Z2001" i="16"/>
  <c r="Z1707" i="16"/>
  <c r="Z1452" i="16"/>
  <c r="Z1236" i="16"/>
  <c r="Z672" i="16"/>
  <c r="Z1207" i="16"/>
  <c r="Z1759" i="16"/>
  <c r="Z2112" i="16"/>
  <c r="Z660" i="16"/>
  <c r="Z951" i="16"/>
  <c r="Z1839" i="16"/>
  <c r="Z162" i="16"/>
  <c r="Z1248" i="16"/>
  <c r="Z1055" i="16"/>
  <c r="Z1218" i="16"/>
  <c r="Z1606" i="16"/>
  <c r="Z1827" i="16"/>
  <c r="Z1931" i="16"/>
  <c r="Z888" i="16"/>
  <c r="Z202" i="16"/>
  <c r="Z1956" i="16"/>
  <c r="Z1469" i="16"/>
  <c r="Z1020" i="16"/>
  <c r="Z1060" i="16"/>
  <c r="Z2128" i="16"/>
  <c r="Z928" i="16"/>
  <c r="Z1651" i="16"/>
  <c r="Z962" i="16"/>
  <c r="Z1360" i="16"/>
  <c r="Z987" i="16"/>
  <c r="Z684" i="16"/>
  <c r="Z2017" i="16"/>
  <c r="Z1639" i="16"/>
  <c r="Z1850" i="16"/>
  <c r="Z634" i="16"/>
  <c r="Z1040" i="16"/>
  <c r="Z607" i="16"/>
  <c r="Z475" i="16"/>
  <c r="Z1239" i="16"/>
  <c r="Z1267" i="16"/>
  <c r="Z1388" i="16"/>
  <c r="Z939" i="16"/>
  <c r="Z1788" i="16"/>
  <c r="Z2029" i="16"/>
  <c r="Z2385" i="16"/>
  <c r="Z268" i="16"/>
  <c r="Z1695" i="16"/>
  <c r="Z2140" i="16"/>
  <c r="X975" i="16"/>
  <c r="G151" i="16"/>
  <c r="G150" i="16" s="1"/>
  <c r="G149" i="16" s="1"/>
  <c r="X383" i="16"/>
  <c r="Z383" i="16"/>
  <c r="X697" i="16"/>
  <c r="Z697" i="16"/>
  <c r="X403" i="16"/>
  <c r="Z403" i="16"/>
  <c r="X304" i="16"/>
  <c r="Z304" i="16"/>
  <c r="X595" i="16"/>
  <c r="Z595" i="16"/>
  <c r="X1110" i="16"/>
  <c r="Z1110" i="16"/>
  <c r="X783" i="16"/>
  <c r="Z783" i="16"/>
  <c r="X1900" i="16"/>
  <c r="Z1900" i="16"/>
  <c r="X1662" i="16"/>
  <c r="Z1662" i="16"/>
  <c r="X1502" i="16"/>
  <c r="Z1502" i="16"/>
  <c r="X1126" i="16"/>
  <c r="Z1126" i="16"/>
  <c r="X132" i="16"/>
  <c r="Z132" i="16"/>
  <c r="X1439" i="16"/>
  <c r="Z1439" i="16"/>
  <c r="X393" i="16"/>
  <c r="Z393" i="16"/>
  <c r="X1030" i="16"/>
  <c r="Z1030" i="16"/>
  <c r="X1166" i="16"/>
  <c r="Z1166" i="16"/>
  <c r="X1770" i="16"/>
  <c r="Z1770" i="16"/>
  <c r="X1340" i="16"/>
  <c r="Z1340" i="16"/>
  <c r="X1712" i="16"/>
  <c r="Z1712" i="16"/>
  <c r="X795" i="16"/>
  <c r="Z795" i="16"/>
  <c r="X2209" i="16"/>
  <c r="Z2209" i="16"/>
  <c r="X757" i="16"/>
  <c r="Z757" i="16"/>
  <c r="X1414" i="16"/>
  <c r="Z1414" i="16"/>
  <c r="X770" i="16"/>
  <c r="Z770" i="16"/>
  <c r="X819" i="16"/>
  <c r="Z819" i="16"/>
  <c r="X414" i="16"/>
  <c r="Z414" i="16"/>
  <c r="X1050" i="16"/>
  <c r="Z1050" i="16"/>
  <c r="X1521" i="16"/>
  <c r="Z1521" i="16"/>
  <c r="X465" i="16"/>
  <c r="Z465" i="16"/>
  <c r="X709" i="16"/>
  <c r="Z709" i="16"/>
  <c r="X733" i="16"/>
  <c r="Z733" i="16"/>
  <c r="X2051" i="16"/>
  <c r="Z2051" i="16"/>
  <c r="X831" i="16"/>
  <c r="Z831" i="16"/>
  <c r="X175" i="16"/>
  <c r="Z175" i="16"/>
  <c r="X1065" i="16"/>
  <c r="Z1065" i="16"/>
  <c r="X843" i="16"/>
  <c r="Z843" i="16"/>
  <c r="X1564" i="16"/>
  <c r="Z1564" i="16"/>
  <c r="X1736" i="16"/>
  <c r="Z1736" i="16"/>
  <c r="X122" i="16"/>
  <c r="Z122" i="16"/>
  <c r="X577" i="16"/>
  <c r="Z577" i="16"/>
  <c r="X1484" i="16"/>
  <c r="Z1484" i="16"/>
  <c r="X358" i="16"/>
  <c r="Z358" i="16"/>
  <c r="X424" i="16"/>
  <c r="Z424" i="16"/>
  <c r="X874" i="16"/>
  <c r="Z874" i="16"/>
  <c r="X1748" i="16"/>
  <c r="Z1748" i="16"/>
  <c r="X231" i="16"/>
  <c r="Z231" i="16"/>
  <c r="X1174" i="16"/>
  <c r="Z1174" i="16"/>
  <c r="X1001" i="16"/>
  <c r="Z1001" i="16"/>
  <c r="X858" i="16"/>
  <c r="Z858" i="16"/>
  <c r="X2145" i="16"/>
  <c r="Z2145" i="16"/>
  <c r="X1622" i="16"/>
  <c r="Z1622" i="16"/>
  <c r="X255" i="16"/>
  <c r="Z255" i="16"/>
  <c r="X1153" i="16"/>
  <c r="Z1153" i="16"/>
  <c r="X1025" i="16"/>
  <c r="Z1025" i="16"/>
  <c r="X444" i="16"/>
  <c r="Z444" i="16"/>
  <c r="X1230" i="16"/>
  <c r="Z1230" i="16"/>
  <c r="X807" i="16"/>
  <c r="Z807" i="16"/>
  <c r="X434" i="16"/>
  <c r="Z434" i="16"/>
  <c r="X2097" i="16"/>
  <c r="Z2097" i="16"/>
  <c r="X1942" i="16"/>
  <c r="Z1942" i="16"/>
  <c r="X1809" i="16"/>
  <c r="Z1809" i="16"/>
  <c r="X1595" i="16"/>
  <c r="Z1595" i="16"/>
  <c r="X721" i="16"/>
  <c r="Z721" i="16"/>
  <c r="X1472" i="16"/>
  <c r="Z1472" i="16"/>
  <c r="X647" i="16"/>
  <c r="Z647" i="16"/>
  <c r="X243" i="16"/>
  <c r="Z243" i="16"/>
  <c r="X1045" i="16"/>
  <c r="Z1045" i="16"/>
  <c r="X104" i="16"/>
  <c r="Z104" i="16"/>
  <c r="X485" i="16"/>
  <c r="Z485" i="16"/>
  <c r="X1070" i="16"/>
  <c r="Z1070" i="16"/>
  <c r="X1258" i="16"/>
  <c r="Z1258" i="16"/>
  <c r="X1462" i="16"/>
  <c r="Z1462" i="16"/>
  <c r="X1881" i="16"/>
  <c r="Z1881" i="16"/>
  <c r="X1226" i="16"/>
  <c r="Z1226" i="16"/>
  <c r="X1242" i="16"/>
  <c r="Z1242" i="16"/>
  <c r="X1549" i="16"/>
  <c r="Z1549" i="16"/>
  <c r="X537" i="16"/>
  <c r="Z537" i="16"/>
  <c r="X112" i="16"/>
  <c r="Z112" i="16"/>
  <c r="X498" i="16"/>
  <c r="Z498" i="16"/>
  <c r="X1085" i="16"/>
  <c r="Z1085" i="16"/>
  <c r="X745" i="16"/>
  <c r="Z745" i="16"/>
  <c r="X902" i="16"/>
  <c r="Z902" i="16"/>
  <c r="X351" i="16"/>
  <c r="Z351" i="16"/>
  <c r="Y2400" i="16"/>
  <c r="Z2400" i="16" s="1"/>
  <c r="AA2400" i="16" s="1"/>
  <c r="X613" i="16"/>
  <c r="Z613" i="16"/>
  <c r="X292" i="16"/>
  <c r="Z292" i="16"/>
  <c r="X142" i="16"/>
  <c r="Z142" i="16"/>
  <c r="X511" i="16"/>
  <c r="Z511" i="16"/>
  <c r="X1090" i="16"/>
  <c r="Z1090" i="16"/>
  <c r="X1678" i="16"/>
  <c r="Z1678" i="16"/>
  <c r="X454" i="16"/>
  <c r="Z454" i="16"/>
  <c r="X152" i="16"/>
  <c r="Z152" i="16"/>
  <c r="X524" i="16"/>
  <c r="Z524" i="16"/>
  <c r="X1419" i="16"/>
  <c r="Z1419" i="16"/>
  <c r="X620" i="16"/>
  <c r="Z620" i="16"/>
  <c r="X1861" i="16"/>
  <c r="Z1861" i="16"/>
  <c r="X219" i="16"/>
  <c r="Z219" i="16"/>
  <c r="X1137" i="16"/>
  <c r="Z1137" i="16"/>
  <c r="X372" i="16"/>
  <c r="Z372" i="16"/>
  <c r="X601" i="16"/>
  <c r="Z601" i="16"/>
  <c r="X1971" i="16"/>
  <c r="Z1971" i="16"/>
  <c r="X280" i="16"/>
  <c r="Z280" i="16"/>
  <c r="X589" i="16"/>
  <c r="Z589" i="16"/>
  <c r="X1105" i="16"/>
  <c r="Z1105" i="16"/>
  <c r="X550" i="16"/>
  <c r="Z550" i="16"/>
  <c r="X2065" i="16"/>
  <c r="Z2065" i="16"/>
  <c r="X1953" i="16"/>
  <c r="Z1953" i="16"/>
  <c r="X1588" i="16"/>
  <c r="Z1588" i="16"/>
  <c r="K1650" i="16"/>
  <c r="S151" i="16"/>
  <c r="S150" i="16" s="1"/>
  <c r="S149" i="16" s="1"/>
  <c r="W254" i="16"/>
  <c r="K1594" i="16"/>
  <c r="K1359" i="16"/>
  <c r="K1338" i="16" s="1"/>
  <c r="W453" i="16"/>
  <c r="W464" i="16"/>
  <c r="W267" i="16"/>
  <c r="X268" i="16"/>
  <c r="X2040" i="16"/>
  <c r="X1839" i="16"/>
  <c r="X1218" i="16"/>
  <c r="X1986" i="16"/>
  <c r="X2001" i="16"/>
  <c r="X1075" i="16"/>
  <c r="X1040" i="16"/>
  <c r="X2080" i="16"/>
  <c r="X1248" i="16"/>
  <c r="X1100" i="16"/>
  <c r="K1500" i="16"/>
  <c r="X1759" i="16"/>
  <c r="X2385" i="16"/>
  <c r="X202" i="16"/>
  <c r="X2062" i="16"/>
  <c r="X1239" i="16"/>
  <c r="X1651" i="16"/>
  <c r="X962" i="16"/>
  <c r="X1055" i="16"/>
  <c r="K1747" i="16"/>
  <c r="X916" i="16"/>
  <c r="X939" i="16"/>
  <c r="X1095" i="16"/>
  <c r="X607" i="16"/>
  <c r="X1469" i="16"/>
  <c r="X334" i="16"/>
  <c r="X1207" i="16"/>
  <c r="G1359" i="16"/>
  <c r="G1338" i="16" s="1"/>
  <c r="X1115" i="16"/>
  <c r="X987" i="16"/>
  <c r="X888" i="16"/>
  <c r="X583" i="16"/>
  <c r="X1707" i="16"/>
  <c r="X1035" i="16"/>
  <c r="X1060" i="16"/>
  <c r="X1723" i="16"/>
  <c r="X1267" i="16"/>
  <c r="X2017" i="16"/>
  <c r="X2128" i="16"/>
  <c r="X1931" i="16"/>
  <c r="X634" i="16"/>
  <c r="X571" i="16"/>
  <c r="X1579" i="16"/>
  <c r="X672" i="16"/>
  <c r="X1015" i="16"/>
  <c r="X1360" i="16"/>
  <c r="X1639" i="16"/>
  <c r="X1827" i="16"/>
  <c r="X928" i="16"/>
  <c r="X2112" i="16"/>
  <c r="X660" i="16"/>
  <c r="X1080" i="16"/>
  <c r="X1540" i="16"/>
  <c r="X1695" i="16"/>
  <c r="X195" i="16"/>
  <c r="X1251" i="16"/>
  <c r="X1236" i="16"/>
  <c r="X1919" i="16"/>
  <c r="X2029" i="16"/>
  <c r="X1436" i="16"/>
  <c r="X1956" i="16"/>
  <c r="X684" i="16"/>
  <c r="X1199" i="16"/>
  <c r="X1405" i="16"/>
  <c r="X162" i="16"/>
  <c r="X1428" i="16"/>
  <c r="X1186" i="16"/>
  <c r="X1020" i="16"/>
  <c r="X475" i="16"/>
  <c r="X1452" i="16"/>
  <c r="X1388" i="16"/>
  <c r="W230" i="16"/>
  <c r="X1850" i="16"/>
  <c r="X1606" i="16"/>
  <c r="X1788" i="16"/>
  <c r="X2140" i="16"/>
  <c r="X951" i="16"/>
  <c r="W218" i="16"/>
  <c r="W1838" i="16"/>
  <c r="G1594" i="16"/>
  <c r="G1650" i="16"/>
  <c r="K1838" i="16"/>
  <c r="K1706" i="16"/>
  <c r="W1578" i="16"/>
  <c r="W1501" i="16"/>
  <c r="W619" i="16"/>
  <c r="W794" i="16"/>
  <c r="W659" i="16"/>
  <c r="W901" i="16"/>
  <c r="W950" i="16"/>
  <c r="W600" i="16"/>
  <c r="G961" i="16"/>
  <c r="W549" i="16"/>
  <c r="W806" i="16"/>
  <c r="W708" i="16"/>
  <c r="W927" i="16"/>
  <c r="W633" i="16"/>
  <c r="W756" i="16"/>
  <c r="W1650" i="16"/>
  <c r="W2348" i="16"/>
  <c r="W201" i="16"/>
  <c r="W612" i="16"/>
  <c r="W683" i="16"/>
  <c r="W887" i="16"/>
  <c r="S1594" i="16"/>
  <c r="W671" i="16"/>
  <c r="W1594" i="16"/>
  <c r="W782" i="16"/>
  <c r="W1520" i="16"/>
  <c r="W1339" i="16"/>
  <c r="W744" i="16"/>
  <c r="W1539" i="16"/>
  <c r="K151" i="16"/>
  <c r="K150" i="16" s="1"/>
  <c r="K149" i="16" s="1"/>
  <c r="W1706" i="16"/>
  <c r="W433" i="16"/>
  <c r="W915" i="16"/>
  <c r="W646" i="16"/>
  <c r="W1548" i="16"/>
  <c r="W242" i="16"/>
  <c r="W830" i="16"/>
  <c r="W857" i="16"/>
  <c r="W818" i="16"/>
  <c r="W576" i="16"/>
  <c r="W2139" i="16"/>
  <c r="G1706" i="16"/>
  <c r="G1500" i="16"/>
  <c r="W1930" i="16"/>
  <c r="W732" i="16"/>
  <c r="W769" i="16"/>
  <c r="W720" i="16"/>
  <c r="S174" i="16"/>
  <c r="W873" i="16"/>
  <c r="W938" i="16"/>
  <c r="W606" i="16"/>
  <c r="W842" i="16"/>
  <c r="W474" i="16"/>
  <c r="W570" i="16"/>
  <c r="W1563" i="16"/>
  <c r="W194" i="16"/>
  <c r="W2028" i="16"/>
  <c r="W696" i="16"/>
  <c r="W582" i="16"/>
  <c r="G1838" i="16"/>
  <c r="K961" i="16"/>
  <c r="S381" i="16"/>
  <c r="S1152" i="16"/>
  <c r="W1747" i="16"/>
  <c r="G2028" i="16"/>
  <c r="G1930" i="16"/>
  <c r="K1152" i="16"/>
  <c r="S806" i="16"/>
  <c r="S950" i="16"/>
  <c r="S873" i="16"/>
  <c r="S857" i="16"/>
  <c r="S769" i="16"/>
  <c r="S887" i="16"/>
  <c r="S315" i="16"/>
  <c r="S1930" i="16"/>
  <c r="S794" i="16"/>
  <c r="S961" i="16"/>
  <c r="S818" i="16"/>
  <c r="S1539" i="16"/>
  <c r="S646" i="16"/>
  <c r="S562" i="16" s="1"/>
  <c r="S927" i="16"/>
  <c r="S1706" i="16"/>
  <c r="S744" i="16"/>
  <c r="S1578" i="16"/>
  <c r="S708" i="16"/>
  <c r="S612" i="16"/>
  <c r="S901" i="16"/>
  <c r="S756" i="16"/>
  <c r="S732" i="16"/>
  <c r="S633" i="16"/>
  <c r="S1501" i="16"/>
  <c r="S720" i="16"/>
  <c r="S683" i="16"/>
  <c r="S830" i="16"/>
  <c r="S2348" i="16"/>
  <c r="K569" i="16"/>
  <c r="S1650" i="16"/>
  <c r="S842" i="16"/>
  <c r="S1520" i="16"/>
  <c r="S1359" i="16"/>
  <c r="K2028" i="16"/>
  <c r="S619" i="16"/>
  <c r="S659" i="16"/>
  <c r="S696" i="16"/>
  <c r="S671" i="16"/>
  <c r="S915" i="16"/>
  <c r="S1339" i="16"/>
  <c r="G217" i="16"/>
  <c r="S1548" i="16"/>
  <c r="S1563" i="16"/>
  <c r="W961" i="16"/>
  <c r="W594" i="16"/>
  <c r="W588" i="16"/>
  <c r="W536" i="16"/>
  <c r="W523" i="16"/>
  <c r="W510" i="16"/>
  <c r="W497" i="16"/>
  <c r="W484" i="16"/>
  <c r="W443" i="16"/>
  <c r="W423" i="16"/>
  <c r="W413" i="16"/>
  <c r="W402" i="16"/>
  <c r="W392" i="16"/>
  <c r="W382" i="16"/>
  <c r="W303" i="16"/>
  <c r="W291" i="16"/>
  <c r="W279" i="16"/>
  <c r="W151" i="16"/>
  <c r="W103" i="16"/>
  <c r="O103" i="16"/>
  <c r="O102" i="16" s="1"/>
  <c r="G1152" i="16"/>
  <c r="S1838" i="16"/>
  <c r="K217" i="16"/>
  <c r="K1930" i="16"/>
  <c r="K381" i="16"/>
  <c r="G1747" i="16"/>
  <c r="G381" i="16"/>
  <c r="G569" i="16"/>
  <c r="S2028" i="16"/>
  <c r="O303" i="16"/>
  <c r="O464" i="16"/>
  <c r="O659" i="16"/>
  <c r="O1563" i="16"/>
  <c r="O671" i="16"/>
  <c r="O414" i="16"/>
  <c r="O619" i="16"/>
  <c r="O634" i="16"/>
  <c r="O402" i="16"/>
  <c r="O392" i="16"/>
  <c r="O279" i="16"/>
  <c r="O950" i="16"/>
  <c r="O382" i="16"/>
  <c r="O291" i="16"/>
  <c r="O454" i="16"/>
  <c r="O571" i="16"/>
  <c r="O583" i="16"/>
  <c r="S1747" i="16"/>
  <c r="O536" i="16"/>
  <c r="O1359" i="16"/>
  <c r="O744" i="16"/>
  <c r="O423" i="16"/>
  <c r="O915" i="16"/>
  <c r="O1578" i="16"/>
  <c r="O842" i="16"/>
  <c r="O1152" i="16"/>
  <c r="O732" i="16"/>
  <c r="O474" i="16"/>
  <c r="O315" i="16"/>
  <c r="O1339" i="16"/>
  <c r="O901" i="16"/>
  <c r="O1539" i="16"/>
  <c r="O756" i="16"/>
  <c r="O443" i="16"/>
  <c r="O782" i="16"/>
  <c r="O927" i="16"/>
  <c r="O595" i="16"/>
  <c r="O2139" i="16"/>
  <c r="O230" i="16"/>
  <c r="O2267" i="16"/>
  <c r="O549" i="16"/>
  <c r="O613" i="16"/>
  <c r="O683" i="16"/>
  <c r="O769" i="16"/>
  <c r="O708" i="16"/>
  <c r="O2028" i="16"/>
  <c r="O647" i="16"/>
  <c r="O254" i="16"/>
  <c r="O510" i="16"/>
  <c r="O1594" i="16"/>
  <c r="O497" i="16"/>
  <c r="O577" i="16"/>
  <c r="O1650" i="16"/>
  <c r="O1838" i="16"/>
  <c r="O601" i="16"/>
  <c r="O887" i="16"/>
  <c r="O1706" i="16"/>
  <c r="O1930" i="16"/>
  <c r="O961" i="16"/>
  <c r="O193" i="16"/>
  <c r="O174" i="16" s="1"/>
  <c r="O484" i="16"/>
  <c r="O607" i="16"/>
  <c r="O794" i="16"/>
  <c r="O818" i="16"/>
  <c r="O873" i="16"/>
  <c r="O523" i="16"/>
  <c r="O1747" i="16"/>
  <c r="T331" i="15"/>
  <c r="O312" i="15"/>
  <c r="O843" i="15"/>
  <c r="T1926" i="15"/>
  <c r="T1174" i="15"/>
  <c r="T2020" i="15"/>
  <c r="T1725" i="15"/>
  <c r="T1984" i="15"/>
  <c r="T1386" i="15"/>
  <c r="T1995" i="15"/>
  <c r="T2067" i="15"/>
  <c r="T1617" i="15"/>
  <c r="S1549" i="15"/>
  <c r="T1805" i="15"/>
  <c r="T1330" i="15"/>
  <c r="T1561" i="15"/>
  <c r="T149" i="15"/>
  <c r="S1457" i="15"/>
  <c r="T1782" i="15"/>
  <c r="S1329" i="15"/>
  <c r="T1207" i="15"/>
  <c r="T1897" i="15"/>
  <c r="T625" i="15"/>
  <c r="T1911" i="15"/>
  <c r="T1972" i="15"/>
  <c r="T962" i="15"/>
  <c r="T1956" i="15"/>
  <c r="T1137" i="15"/>
  <c r="T1941" i="15"/>
  <c r="T1267" i="15"/>
  <c r="T1258" i="15"/>
  <c r="T987" i="15"/>
  <c r="T1691" i="15"/>
  <c r="S961" i="15"/>
  <c r="O441" i="15"/>
  <c r="O440" i="15" s="1"/>
  <c r="T440" i="15" s="1"/>
  <c r="O410" i="15"/>
  <c r="T410" i="15" s="1"/>
  <c r="O2094" i="15"/>
  <c r="T2094" i="15" s="1"/>
  <c r="O2163" i="15"/>
  <c r="T2163" i="15" s="1"/>
  <c r="S1152" i="15"/>
  <c r="T975" i="15"/>
  <c r="T1667" i="15"/>
  <c r="T1743" i="15"/>
  <c r="S1885" i="15"/>
  <c r="T1816" i="15"/>
  <c r="S1983" i="15"/>
  <c r="S214" i="15"/>
  <c r="S388" i="15"/>
  <c r="S1793" i="15"/>
  <c r="T1594" i="15"/>
  <c r="T1678" i="15"/>
  <c r="T2052" i="15"/>
  <c r="T1886" i="15"/>
  <c r="T1633" i="15"/>
  <c r="T1153" i="15"/>
  <c r="T1650" i="15"/>
  <c r="T1186" i="15"/>
  <c r="S1661" i="15"/>
  <c r="S1308" i="15"/>
  <c r="S569" i="15"/>
  <c r="T1855" i="15"/>
  <c r="T1001" i="15"/>
  <c r="O11" i="15"/>
  <c r="O10" i="15" s="1"/>
  <c r="S1702" i="15"/>
  <c r="T2035" i="15"/>
  <c r="T1703" i="15"/>
  <c r="T1874" i="15"/>
  <c r="S1605" i="15"/>
  <c r="T1714" i="15"/>
  <c r="T1355" i="15"/>
  <c r="O530" i="15"/>
  <c r="T530" i="15" s="1"/>
  <c r="T531" i="15"/>
  <c r="O583" i="15"/>
  <c r="T584" i="15"/>
  <c r="O794" i="15"/>
  <c r="T794" i="15" s="1"/>
  <c r="T795" i="15"/>
  <c r="O671" i="15"/>
  <c r="T671" i="15" s="1"/>
  <c r="T672" i="15"/>
  <c r="O950" i="15"/>
  <c r="T950" i="15" s="1"/>
  <c r="T951" i="15"/>
  <c r="O720" i="15"/>
  <c r="T720" i="15" s="1"/>
  <c r="T721" i="15"/>
  <c r="O421" i="15"/>
  <c r="O471" i="15"/>
  <c r="T471" i="15" s="1"/>
  <c r="T472" i="15"/>
  <c r="O1477" i="15"/>
  <c r="T1477" i="15" s="1"/>
  <c r="T1478" i="15"/>
  <c r="O1458" i="15"/>
  <c r="T1458" i="15" s="1"/>
  <c r="T1459" i="15"/>
  <c r="O577" i="15"/>
  <c r="T578" i="15"/>
  <c r="O620" i="15"/>
  <c r="O491" i="15"/>
  <c r="T491" i="15" s="1"/>
  <c r="T492" i="15"/>
  <c r="O873" i="15"/>
  <c r="T873" i="15" s="1"/>
  <c r="T874" i="15"/>
  <c r="O601" i="15"/>
  <c r="T602" i="15"/>
  <c r="O782" i="15"/>
  <c r="T782" i="15" s="1"/>
  <c r="T783" i="15"/>
  <c r="O927" i="15"/>
  <c r="T927" i="15" s="1"/>
  <c r="T928" i="15"/>
  <c r="O901" i="15"/>
  <c r="T901" i="15" s="1"/>
  <c r="T902" i="15"/>
  <c r="O647" i="15"/>
  <c r="O543" i="15"/>
  <c r="T543" i="15" s="1"/>
  <c r="T544" i="15"/>
  <c r="O227" i="15"/>
  <c r="T227" i="15" s="1"/>
  <c r="T228" i="15"/>
  <c r="O400" i="15"/>
  <c r="T404" i="15"/>
  <c r="O451" i="15"/>
  <c r="T455" i="15"/>
  <c r="O938" i="15"/>
  <c r="T938" i="15" s="1"/>
  <c r="T939" i="15"/>
  <c r="O696" i="15"/>
  <c r="T696" i="15" s="1"/>
  <c r="T697" i="15"/>
  <c r="O744" i="15"/>
  <c r="T744" i="15" s="1"/>
  <c r="T745" i="15"/>
  <c r="O607" i="15"/>
  <c r="T608" i="15"/>
  <c r="O191" i="15"/>
  <c r="T192" i="15"/>
  <c r="O1496" i="15"/>
  <c r="T1496" i="15" s="1"/>
  <c r="T1497" i="15"/>
  <c r="T312" i="15"/>
  <c r="T355" i="15"/>
  <c r="O683" i="15"/>
  <c r="T683" i="15" s="1"/>
  <c r="T684" i="15"/>
  <c r="O806" i="15"/>
  <c r="T806" i="15" s="1"/>
  <c r="T807" i="15"/>
  <c r="O708" i="15"/>
  <c r="T708" i="15" s="1"/>
  <c r="T709" i="15"/>
  <c r="O818" i="15"/>
  <c r="T818" i="15" s="1"/>
  <c r="T819" i="15"/>
  <c r="O1535" i="15"/>
  <c r="T1535" i="15" s="1"/>
  <c r="T1536" i="15"/>
  <c r="O756" i="15"/>
  <c r="T756" i="15" s="1"/>
  <c r="T757" i="15"/>
  <c r="O239" i="15"/>
  <c r="T239" i="15" s="1"/>
  <c r="T240" i="15"/>
  <c r="O830" i="15"/>
  <c r="T830" i="15" s="1"/>
  <c r="T831" i="15"/>
  <c r="O887" i="15"/>
  <c r="T887" i="15" s="1"/>
  <c r="T888" i="15"/>
  <c r="O732" i="15"/>
  <c r="T732" i="15" s="1"/>
  <c r="T733" i="15"/>
  <c r="T1764" i="15"/>
  <c r="O769" i="15"/>
  <c r="T769" i="15" s="1"/>
  <c r="T770" i="15"/>
  <c r="O556" i="15"/>
  <c r="T556" i="15" s="1"/>
  <c r="T557" i="15"/>
  <c r="O915" i="15"/>
  <c r="T915" i="15" s="1"/>
  <c r="T916" i="15"/>
  <c r="O613" i="15"/>
  <c r="T614" i="15"/>
  <c r="O571" i="15"/>
  <c r="T572" i="15"/>
  <c r="O659" i="15"/>
  <c r="T659" i="15" s="1"/>
  <c r="T660" i="15"/>
  <c r="O595" i="15"/>
  <c r="T596" i="15"/>
  <c r="O857" i="15"/>
  <c r="T857" i="15" s="1"/>
  <c r="T858" i="15"/>
  <c r="O842" i="15"/>
  <c r="T842" i="15" s="1"/>
  <c r="T843" i="15"/>
  <c r="O1309" i="15"/>
  <c r="T1309" i="15" s="1"/>
  <c r="T1310" i="15"/>
  <c r="O481" i="15"/>
  <c r="T481" i="15" s="1"/>
  <c r="T482" i="15"/>
  <c r="O198" i="15"/>
  <c r="T198" i="15" s="1"/>
  <c r="T199" i="15"/>
  <c r="O390" i="15"/>
  <c r="T394" i="15"/>
  <c r="O518" i="15"/>
  <c r="T524" i="15"/>
  <c r="O251" i="15"/>
  <c r="T251" i="15" s="1"/>
  <c r="T252" i="15"/>
  <c r="O634" i="15"/>
  <c r="O276" i="15"/>
  <c r="T276" i="15" s="1"/>
  <c r="T277" i="15"/>
  <c r="O1505" i="15"/>
  <c r="T1505" i="15" s="1"/>
  <c r="T1506" i="15"/>
  <c r="O288" i="15"/>
  <c r="T288" i="15" s="1"/>
  <c r="T289" i="15"/>
  <c r="O461" i="15"/>
  <c r="T465" i="15"/>
  <c r="O215" i="15"/>
  <c r="T215" i="15" s="1"/>
  <c r="T216" i="15"/>
  <c r="O300" i="15"/>
  <c r="T300" i="15" s="1"/>
  <c r="T301" i="15"/>
  <c r="O264" i="15"/>
  <c r="T264" i="15" s="1"/>
  <c r="T265" i="15"/>
  <c r="O589" i="15"/>
  <c r="T590" i="15"/>
  <c r="K607" i="15"/>
  <c r="O148" i="15"/>
  <c r="G1661" i="15"/>
  <c r="G214" i="15"/>
  <c r="G1605" i="15"/>
  <c r="G1702" i="15"/>
  <c r="O100" i="15"/>
  <c r="O1793" i="15"/>
  <c r="G569" i="15"/>
  <c r="G1329" i="15"/>
  <c r="G1308" i="15" s="1"/>
  <c r="O1152" i="15"/>
  <c r="K1458" i="15"/>
  <c r="G1457" i="15"/>
  <c r="G1793" i="15"/>
  <c r="O431" i="15"/>
  <c r="G1152" i="15"/>
  <c r="G1549" i="15"/>
  <c r="K1090" i="15"/>
  <c r="G1885" i="15"/>
  <c r="O961" i="15"/>
  <c r="K1070" i="15"/>
  <c r="K276" i="15"/>
  <c r="G961" i="15"/>
  <c r="G1983" i="15"/>
  <c r="O1885" i="15"/>
  <c r="O1605" i="15"/>
  <c r="G388" i="15"/>
  <c r="O1661" i="15"/>
  <c r="O1549" i="15"/>
  <c r="T1549" i="15" s="1"/>
  <c r="K634" i="15"/>
  <c r="K633" i="15" s="1"/>
  <c r="K390" i="15"/>
  <c r="K389" i="15" s="1"/>
  <c r="O1702" i="15"/>
  <c r="K11" i="15"/>
  <c r="K10" i="15" s="1"/>
  <c r="O1983" i="15"/>
  <c r="K571" i="15"/>
  <c r="K1605" i="15"/>
  <c r="K511" i="15"/>
  <c r="K505" i="15" s="1"/>
  <c r="K504" i="15" s="1"/>
  <c r="K1309" i="15"/>
  <c r="K1885" i="15"/>
  <c r="K782" i="15"/>
  <c r="K595" i="15"/>
  <c r="K556" i="15"/>
  <c r="K517" i="15"/>
  <c r="K460" i="15"/>
  <c r="K806" i="15"/>
  <c r="K215" i="15"/>
  <c r="K1549" i="15"/>
  <c r="K409" i="15"/>
  <c r="K696" i="15"/>
  <c r="K938" i="15"/>
  <c r="K873" i="15"/>
  <c r="K818" i="15"/>
  <c r="K2241" i="15"/>
  <c r="K1535" i="15"/>
  <c r="K99" i="15"/>
  <c r="K481" i="15"/>
  <c r="K612" i="15"/>
  <c r="K491" i="15"/>
  <c r="K927" i="15"/>
  <c r="K1329" i="15"/>
  <c r="K756" i="15"/>
  <c r="K659" i="15"/>
  <c r="K915" i="15"/>
  <c r="K430" i="15"/>
  <c r="K647" i="15"/>
  <c r="K421" i="15"/>
  <c r="K683" i="15"/>
  <c r="K600" i="15"/>
  <c r="K620" i="15"/>
  <c r="K148" i="15"/>
  <c r="K1661" i="15"/>
  <c r="O1520" i="15"/>
  <c r="T1520" i="15" s="1"/>
  <c r="K887" i="15"/>
  <c r="K451" i="15"/>
  <c r="K191" i="15"/>
  <c r="K1702" i="15"/>
  <c r="K744" i="15"/>
  <c r="K1793" i="15"/>
  <c r="K1152" i="15"/>
  <c r="K588" i="15"/>
  <c r="K227" i="15"/>
  <c r="K857" i="15"/>
  <c r="K300" i="15"/>
  <c r="K582" i="15"/>
  <c r="K901" i="15"/>
  <c r="K288" i="15"/>
  <c r="O1329" i="15"/>
  <c r="K312" i="15"/>
  <c r="K1496" i="15"/>
  <c r="K950" i="15"/>
  <c r="O511" i="15"/>
  <c r="T511" i="15" s="1"/>
  <c r="K1983" i="15"/>
  <c r="P1253" i="14"/>
  <c r="P961" i="14"/>
  <c r="K446" i="14"/>
  <c r="P446" i="14" s="1"/>
  <c r="P447" i="14"/>
  <c r="P1942" i="14"/>
  <c r="P1711" i="14"/>
  <c r="P1425" i="14"/>
  <c r="P1653" i="14"/>
  <c r="P1927" i="14"/>
  <c r="P792" i="14"/>
  <c r="P252" i="14"/>
  <c r="P2081" i="14"/>
  <c r="P2069" i="14"/>
  <c r="P2006" i="14"/>
  <c r="P1958" i="14"/>
  <c r="K1871" i="14"/>
  <c r="P1341" i="14"/>
  <c r="P1160" i="14"/>
  <c r="P1101" i="14"/>
  <c r="P657" i="14"/>
  <c r="P436" i="14"/>
  <c r="P2080" i="14"/>
  <c r="P843" i="14"/>
  <c r="P973" i="14"/>
  <c r="P793" i="14"/>
  <c r="P437" i="14"/>
  <c r="P781" i="14"/>
  <c r="P844" i="14"/>
  <c r="P925" i="14"/>
  <c r="P914" i="14"/>
  <c r="P913" i="14"/>
  <c r="P1139" i="14"/>
  <c r="P1970" i="14"/>
  <c r="P139" i="14"/>
  <c r="P924" i="14"/>
  <c r="O1315" i="14"/>
  <c r="O1294" i="14" s="1"/>
  <c r="P1547" i="14"/>
  <c r="P1750" i="14"/>
  <c r="K100" i="14"/>
  <c r="K99" i="14" s="1"/>
  <c r="O1535" i="14"/>
  <c r="P948" i="14"/>
  <c r="P1677" i="14"/>
  <c r="P1603" i="14"/>
  <c r="O1591" i="14"/>
  <c r="P2053" i="14"/>
  <c r="O1969" i="14"/>
  <c r="P1841" i="14"/>
  <c r="O1779" i="14"/>
  <c r="P1791" i="14"/>
  <c r="O1647" i="14"/>
  <c r="P1636" i="14"/>
  <c r="O947" i="14"/>
  <c r="O1871" i="14"/>
  <c r="G1535" i="14"/>
  <c r="P658" i="14"/>
  <c r="P1112" i="14"/>
  <c r="P670" i="14"/>
  <c r="P1981" i="14"/>
  <c r="P873" i="14"/>
  <c r="P159" i="14"/>
  <c r="P1619" i="14"/>
  <c r="P1244" i="14"/>
  <c r="O214" i="14"/>
  <c r="P1522" i="14"/>
  <c r="P1780" i="14"/>
  <c r="P1689" i="14"/>
  <c r="K1295" i="14"/>
  <c r="P1295" i="14" s="1"/>
  <c r="P1296" i="14"/>
  <c r="O1688" i="14"/>
  <c r="K682" i="14"/>
  <c r="P682" i="14" s="1"/>
  <c r="P683" i="14"/>
  <c r="K148" i="14"/>
  <c r="P149" i="14"/>
  <c r="K599" i="14"/>
  <c r="P600" i="14"/>
  <c r="K406" i="14"/>
  <c r="P406" i="14" s="1"/>
  <c r="P407" i="14"/>
  <c r="K1491" i="14"/>
  <c r="P1491" i="14" s="1"/>
  <c r="P1492" i="14"/>
  <c r="P1592" i="14"/>
  <c r="K1591" i="14"/>
  <c r="K1315" i="14"/>
  <c r="K227" i="14"/>
  <c r="P227" i="14" s="1"/>
  <c r="P228" i="14"/>
  <c r="K457" i="14"/>
  <c r="P457" i="14" s="1"/>
  <c r="P458" i="14"/>
  <c r="P1193" i="14"/>
  <c r="K396" i="14"/>
  <c r="P400" i="14"/>
  <c r="K606" i="14"/>
  <c r="P611" i="14"/>
  <c r="P874" i="14"/>
  <c r="K694" i="14"/>
  <c r="P694" i="14" s="1"/>
  <c r="P695" i="14"/>
  <c r="K587" i="14"/>
  <c r="P588" i="14"/>
  <c r="K2227" i="14"/>
  <c r="P2289" i="14"/>
  <c r="K385" i="14"/>
  <c r="P385" i="14" s="1"/>
  <c r="P386" i="14"/>
  <c r="K936" i="14"/>
  <c r="P936" i="14" s="1"/>
  <c r="P937" i="14"/>
  <c r="K1688" i="14"/>
  <c r="P669" i="14"/>
  <c r="K755" i="14"/>
  <c r="P755" i="14" s="1"/>
  <c r="P756" i="14"/>
  <c r="K816" i="14"/>
  <c r="P816" i="14" s="1"/>
  <c r="P817" i="14"/>
  <c r="K198" i="14"/>
  <c r="P198" i="14" s="1"/>
  <c r="P199" i="14"/>
  <c r="P1237" i="14"/>
  <c r="P1521" i="14"/>
  <c r="P805" i="14"/>
  <c r="O1138" i="14"/>
  <c r="K516" i="14"/>
  <c r="P516" i="14" s="1"/>
  <c r="P517" i="14"/>
  <c r="K300" i="14"/>
  <c r="P300" i="14" s="1"/>
  <c r="P301" i="14"/>
  <c r="K1535" i="14"/>
  <c r="K829" i="14"/>
  <c r="P834" i="14"/>
  <c r="P625" i="14"/>
  <c r="K620" i="14"/>
  <c r="P1664" i="14"/>
  <c r="K1647" i="14"/>
  <c r="P558" i="14"/>
  <c r="K467" i="14"/>
  <c r="P467" i="14" s="1"/>
  <c r="P468" i="14"/>
  <c r="P1316" i="14"/>
  <c r="K887" i="14"/>
  <c r="P887" i="14" s="1"/>
  <c r="P888" i="14"/>
  <c r="K1463" i="14"/>
  <c r="P1463" i="14" s="1"/>
  <c r="P1464" i="14"/>
  <c r="K264" i="14"/>
  <c r="P264" i="14" s="1"/>
  <c r="P265" i="14"/>
  <c r="K633" i="14"/>
  <c r="P638" i="14"/>
  <c r="K427" i="14"/>
  <c r="P431" i="14"/>
  <c r="K556" i="14"/>
  <c r="P556" i="14" s="1"/>
  <c r="P557" i="14"/>
  <c r="K859" i="14"/>
  <c r="P859" i="14" s="1"/>
  <c r="P860" i="14"/>
  <c r="K580" i="14"/>
  <c r="P580" i="14" s="1"/>
  <c r="P581" i="14"/>
  <c r="P1172" i="14"/>
  <c r="K529" i="14"/>
  <c r="P529" i="14" s="1"/>
  <c r="P530" i="14"/>
  <c r="K288" i="14"/>
  <c r="P288" i="14" s="1"/>
  <c r="P289" i="14"/>
  <c r="P804" i="14"/>
  <c r="K575" i="14"/>
  <c r="P576" i="14"/>
  <c r="K1506" i="14"/>
  <c r="P1506" i="14" s="1"/>
  <c r="P1507" i="14"/>
  <c r="K1056" i="14"/>
  <c r="P1056" i="14" s="1"/>
  <c r="P1057" i="14"/>
  <c r="P987" i="14"/>
  <c r="K569" i="14"/>
  <c r="P570" i="14"/>
  <c r="K376" i="14"/>
  <c r="K215" i="14"/>
  <c r="P216" i="14"/>
  <c r="K477" i="14"/>
  <c r="P477" i="14" s="1"/>
  <c r="P478" i="14"/>
  <c r="K593" i="14"/>
  <c r="P594" i="14"/>
  <c r="P1536" i="14"/>
  <c r="K1779" i="14"/>
  <c r="P1822" i="14"/>
  <c r="P191" i="14"/>
  <c r="K491" i="14"/>
  <c r="K11" i="14"/>
  <c r="P30" i="14"/>
  <c r="K742" i="14"/>
  <c r="P742" i="14" s="1"/>
  <c r="P743" i="14"/>
  <c r="K768" i="14"/>
  <c r="P768" i="14" s="1"/>
  <c r="P769" i="14"/>
  <c r="P510" i="14"/>
  <c r="K416" i="14"/>
  <c r="P416" i="14" s="1"/>
  <c r="P417" i="14"/>
  <c r="K706" i="14"/>
  <c r="P706" i="14" s="1"/>
  <c r="P707" i="14"/>
  <c r="K730" i="14"/>
  <c r="P730" i="14" s="1"/>
  <c r="P731" i="14"/>
  <c r="K503" i="14"/>
  <c r="P503" i="14" s="1"/>
  <c r="P504" i="14"/>
  <c r="K1138" i="14"/>
  <c r="P1897" i="14"/>
  <c r="K239" i="14"/>
  <c r="P239" i="14" s="1"/>
  <c r="P240" i="14"/>
  <c r="K1444" i="14"/>
  <c r="P1445" i="14"/>
  <c r="K276" i="14"/>
  <c r="P276" i="14" s="1"/>
  <c r="P277" i="14"/>
  <c r="K563" i="14"/>
  <c r="P564" i="14"/>
  <c r="P331" i="14"/>
  <c r="K312" i="14"/>
  <c r="P312" i="14" s="1"/>
  <c r="K542" i="14"/>
  <c r="P542" i="14" s="1"/>
  <c r="P543" i="14"/>
  <c r="K645" i="14"/>
  <c r="P645" i="14" s="1"/>
  <c r="P646" i="14"/>
  <c r="K718" i="14"/>
  <c r="P718" i="14" s="1"/>
  <c r="P719" i="14"/>
  <c r="K901" i="14"/>
  <c r="P901" i="14" s="1"/>
  <c r="P902" i="14"/>
  <c r="K1969" i="14"/>
  <c r="K1076" i="14"/>
  <c r="P1076" i="14" s="1"/>
  <c r="P1077" i="14"/>
  <c r="P1768" i="14"/>
  <c r="G587" i="14"/>
  <c r="G575" i="14"/>
  <c r="G569" i="14"/>
  <c r="O497" i="14"/>
  <c r="O491" i="14" s="1"/>
  <c r="O490" i="14" s="1"/>
  <c r="O374" i="14" s="1"/>
  <c r="G1647" i="14"/>
  <c r="G563" i="14"/>
  <c r="G599" i="14"/>
  <c r="G706" i="14"/>
  <c r="G2209" i="14"/>
  <c r="O592" i="14"/>
  <c r="G11" i="14"/>
  <c r="G467" i="14"/>
  <c r="G396" i="14"/>
  <c r="G100" i="14"/>
  <c r="O1443" i="14"/>
  <c r="G227" i="14"/>
  <c r="G437" i="14"/>
  <c r="G1779" i="14"/>
  <c r="G406" i="14"/>
  <c r="G843" i="14"/>
  <c r="G426" i="14"/>
  <c r="G190" i="14"/>
  <c r="G1138" i="14"/>
  <c r="G416" i="14"/>
  <c r="G447" i="14"/>
  <c r="G556" i="14"/>
  <c r="G887" i="14"/>
  <c r="G215" i="14"/>
  <c r="G657" i="14"/>
  <c r="G804" i="14"/>
  <c r="G491" i="14"/>
  <c r="G1096" i="14"/>
  <c r="G936" i="14"/>
  <c r="G1688" i="14"/>
  <c r="G477" i="14"/>
  <c r="G239" i="14"/>
  <c r="G1315" i="14"/>
  <c r="G682" i="14"/>
  <c r="G504" i="14"/>
  <c r="G1591" i="14"/>
  <c r="G264" i="14"/>
  <c r="G312" i="14"/>
  <c r="G1491" i="14"/>
  <c r="G1871" i="14"/>
  <c r="G620" i="14"/>
  <c r="G300" i="14"/>
  <c r="G276" i="14"/>
  <c r="G516" i="14"/>
  <c r="G148" i="14"/>
  <c r="G1295" i="14"/>
  <c r="G386" i="14"/>
  <c r="G1969" i="14"/>
  <c r="G1056" i="14"/>
  <c r="K372" i="5"/>
  <c r="K1519" i="5"/>
  <c r="G1376" i="5"/>
  <c r="L1376" i="5" s="1"/>
  <c r="K1631" i="5"/>
  <c r="K1575" i="5"/>
  <c r="K1299" i="5"/>
  <c r="K1278" i="5" s="1"/>
  <c r="K1855" i="5"/>
  <c r="K553" i="5"/>
  <c r="K1427" i="5"/>
  <c r="G1215" i="5"/>
  <c r="L1215" i="5" s="1"/>
  <c r="K1953" i="5"/>
  <c r="G1039" i="5"/>
  <c r="L1039" i="5" s="1"/>
  <c r="G419" i="5"/>
  <c r="L419" i="5" s="1"/>
  <c r="K1763" i="5"/>
  <c r="K1122" i="5"/>
  <c r="G1878" i="5"/>
  <c r="L1878" i="5" s="1"/>
  <c r="L1879" i="5"/>
  <c r="K945" i="5"/>
  <c r="K1672" i="5"/>
  <c r="G1513" i="5"/>
  <c r="L1513" i="5" s="1"/>
  <c r="D213" i="5"/>
  <c r="G1095" i="5"/>
  <c r="L1095" i="5" s="1"/>
  <c r="G109" i="5"/>
  <c r="L109" i="5" s="1"/>
  <c r="G1399" i="5"/>
  <c r="L1399" i="5" s="1"/>
  <c r="G2066" i="5"/>
  <c r="L2066" i="5" s="1"/>
  <c r="G1632" i="5"/>
  <c r="L1632" i="5" s="1"/>
  <c r="G1188" i="5"/>
  <c r="L1188" i="5" s="1"/>
  <c r="G1049" i="5"/>
  <c r="L1049" i="5" s="1"/>
  <c r="G598" i="5"/>
  <c r="L598" i="5" s="1"/>
  <c r="G1661" i="5"/>
  <c r="L1661" i="5" s="1"/>
  <c r="G1987" i="5"/>
  <c r="L1987" i="5" s="1"/>
  <c r="G1389" i="5"/>
  <c r="L1389" i="5" s="1"/>
  <c r="G1491" i="5"/>
  <c r="L1491" i="5" s="1"/>
  <c r="G912" i="5"/>
  <c r="L912" i="5" s="1"/>
  <c r="G12" i="5"/>
  <c r="L12" i="5" s="1"/>
  <c r="G1014" i="5"/>
  <c r="L1014" i="5" s="1"/>
  <c r="G1476" i="5"/>
  <c r="L1476" i="5" s="1"/>
  <c r="G1421" i="5"/>
  <c r="L1421" i="5" s="1"/>
  <c r="G1196" i="5"/>
  <c r="L1196" i="5" s="1"/>
  <c r="G1406" i="5"/>
  <c r="L1406" i="5" s="1"/>
  <c r="G1212" i="5"/>
  <c r="L1212" i="5" s="1"/>
  <c r="G1209" i="5"/>
  <c r="L1209" i="5" s="1"/>
  <c r="G946" i="5"/>
  <c r="L946" i="5" s="1"/>
  <c r="G1467" i="5"/>
  <c r="L1467" i="5" s="1"/>
  <c r="G1044" i="5"/>
  <c r="L1044" i="5" s="1"/>
  <c r="G30" i="5"/>
  <c r="L30" i="5" s="1"/>
  <c r="G388" i="5"/>
  <c r="G439" i="5"/>
  <c r="L439" i="5" s="1"/>
  <c r="G1351" i="5"/>
  <c r="L1351" i="5" s="1"/>
  <c r="G1547" i="5"/>
  <c r="L1547" i="5" s="1"/>
  <c r="G1200" i="5"/>
  <c r="L1200" i="5" s="1"/>
  <c r="G1084" i="5"/>
  <c r="L1084" i="5" s="1"/>
  <c r="G101" i="5"/>
  <c r="L101" i="5" s="1"/>
  <c r="G45" i="5"/>
  <c r="L45" i="5" s="1"/>
  <c r="G592" i="5"/>
  <c r="L592" i="5" s="1"/>
  <c r="G1365" i="5"/>
  <c r="L1365" i="5" s="1"/>
  <c r="G429" i="5"/>
  <c r="G1089" i="5"/>
  <c r="L1089" i="5" s="1"/>
  <c r="G192" i="5"/>
  <c r="G1206" i="5"/>
  <c r="L1206" i="5" s="1"/>
  <c r="G1218" i="5"/>
  <c r="L1218" i="5" s="1"/>
  <c r="G1373" i="5"/>
  <c r="L1373" i="5" s="1"/>
  <c r="G1713" i="5"/>
  <c r="L1713" i="5" s="1"/>
  <c r="G1620" i="5"/>
  <c r="L1620" i="5" s="1"/>
  <c r="G1942" i="5"/>
  <c r="L1942" i="5" s="1"/>
  <c r="G1506" i="5"/>
  <c r="G1764" i="5"/>
  <c r="L1764" i="5" s="1"/>
  <c r="G562" i="5"/>
  <c r="L562" i="5" s="1"/>
  <c r="G1603" i="5"/>
  <c r="L1603" i="5" s="1"/>
  <c r="G456" i="5"/>
  <c r="L456" i="5" s="1"/>
  <c r="G265" i="5"/>
  <c r="G1587" i="5"/>
  <c r="L1587" i="5" s="1"/>
  <c r="G754" i="5"/>
  <c r="G1448" i="5"/>
  <c r="L1448" i="5" s="1"/>
  <c r="G1786" i="5"/>
  <c r="L1786" i="5" s="1"/>
  <c r="G1844" i="5"/>
  <c r="L1844" i="5" s="1"/>
  <c r="G1926" i="5"/>
  <c r="L1926" i="5" s="1"/>
  <c r="G378" i="5"/>
  <c r="L378" i="5" s="1"/>
  <c r="G1564" i="5"/>
  <c r="L1564" i="5" s="1"/>
  <c r="G717" i="5"/>
  <c r="L717" i="5" s="1"/>
  <c r="G159" i="5"/>
  <c r="L159" i="5" s="1"/>
  <c r="G1637" i="5"/>
  <c r="L1637" i="5" s="1"/>
  <c r="G580" i="5"/>
  <c r="L580" i="5" s="1"/>
  <c r="G409" i="5"/>
  <c r="L409" i="5" s="1"/>
  <c r="G1806" i="5"/>
  <c r="L1806" i="5" s="1"/>
  <c r="G815" i="5"/>
  <c r="L815" i="5" s="1"/>
  <c r="G767" i="5"/>
  <c r="L767" i="5" s="1"/>
  <c r="G623" i="5"/>
  <c r="L623" i="5" s="1"/>
  <c r="G1356" i="5"/>
  <c r="L1356" i="5" s="1"/>
  <c r="G1856" i="5"/>
  <c r="L1856" i="5" s="1"/>
  <c r="G1911" i="5"/>
  <c r="L1911" i="5" s="1"/>
  <c r="G1695" i="5"/>
  <c r="L1695" i="5" s="1"/>
  <c r="G1684" i="5"/>
  <c r="L1684" i="5" s="1"/>
  <c r="G2022" i="5"/>
  <c r="L2022" i="5" s="1"/>
  <c r="G1954" i="5"/>
  <c r="L1954" i="5" s="1"/>
  <c r="G1280" i="5"/>
  <c r="L1280" i="5" s="1"/>
  <c r="G1648" i="5"/>
  <c r="L1648" i="5" s="1"/>
  <c r="G1990" i="5"/>
  <c r="L1990" i="5" s="1"/>
  <c r="G556" i="5"/>
  <c r="L556" i="5" s="1"/>
  <c r="G1775" i="5"/>
  <c r="L1775" i="5" s="1"/>
  <c r="G1075" i="5"/>
  <c r="L1075" i="5" s="1"/>
  <c r="G1976" i="5"/>
  <c r="L1976" i="5" s="1"/>
  <c r="G1825" i="5"/>
  <c r="L1825" i="5" s="1"/>
  <c r="G1867" i="5"/>
  <c r="L1867" i="5" s="1"/>
  <c r="G1429" i="5"/>
  <c r="L1429" i="5" s="1"/>
  <c r="G668" i="5"/>
  <c r="L668" i="5" s="1"/>
  <c r="G959" i="5"/>
  <c r="L959" i="5" s="1"/>
  <c r="G1409" i="5"/>
  <c r="L1409" i="5" s="1"/>
  <c r="G1237" i="5"/>
  <c r="L1237" i="5" s="1"/>
  <c r="G2037" i="5"/>
  <c r="L2037" i="5" s="1"/>
  <c r="G1009" i="5"/>
  <c r="L1009" i="5" s="1"/>
  <c r="G2053" i="5"/>
  <c r="L2053" i="5" s="1"/>
  <c r="G240" i="5"/>
  <c r="L240" i="5" s="1"/>
  <c r="G1136" i="5"/>
  <c r="L1136" i="5" s="1"/>
  <c r="G1965" i="5"/>
  <c r="L1965" i="5" s="1"/>
  <c r="G1881" i="5"/>
  <c r="L1881" i="5" s="1"/>
  <c r="G1673" i="5"/>
  <c r="L1673" i="5" s="1"/>
  <c r="G1576" i="5"/>
  <c r="L1576" i="5" s="1"/>
  <c r="G586" i="5"/>
  <c r="L586" i="5" s="1"/>
  <c r="G636" i="5"/>
  <c r="L636" i="5" s="1"/>
  <c r="G1752" i="5"/>
  <c r="L1752" i="5" s="1"/>
  <c r="G1531" i="5"/>
  <c r="L1531" i="5" s="1"/>
  <c r="G398" i="5"/>
  <c r="L398" i="5" s="1"/>
  <c r="G693" i="5"/>
  <c r="L693" i="5" s="1"/>
  <c r="G574" i="5"/>
  <c r="L574" i="5" s="1"/>
  <c r="G1896" i="5"/>
  <c r="L1896" i="5" s="1"/>
  <c r="G119" i="5"/>
  <c r="L119" i="5" s="1"/>
  <c r="G129" i="5"/>
  <c r="L129" i="5" s="1"/>
  <c r="G2005" i="5"/>
  <c r="L2005" i="5" s="1"/>
  <c r="G568" i="5"/>
  <c r="L568" i="5" s="1"/>
  <c r="G1520" i="5"/>
  <c r="L1520" i="5" s="1"/>
  <c r="N40" i="13"/>
  <c r="F40" i="13"/>
  <c r="H40" i="13"/>
  <c r="M40" i="13"/>
  <c r="E40" i="13"/>
  <c r="L40" i="13"/>
  <c r="D40" i="13"/>
  <c r="K40" i="13"/>
  <c r="C40" i="13"/>
  <c r="O34" i="13"/>
  <c r="J40" i="13"/>
  <c r="I40" i="13"/>
  <c r="G40" i="13"/>
  <c r="D38" i="13"/>
  <c r="D39" i="13"/>
  <c r="C38" i="13"/>
  <c r="E36" i="13"/>
  <c r="E37" i="13" s="1"/>
  <c r="G1169" i="5"/>
  <c r="L1169" i="5" s="1"/>
  <c r="G1221" i="5"/>
  <c r="L1221" i="5" s="1"/>
  <c r="G1123" i="5"/>
  <c r="L1123" i="5" s="1"/>
  <c r="G515" i="5"/>
  <c r="L515" i="5" s="1"/>
  <c r="G644" i="5"/>
  <c r="L644" i="5" s="1"/>
  <c r="G313" i="5"/>
  <c r="L313" i="5" s="1"/>
  <c r="G60" i="5"/>
  <c r="L60" i="5" s="1"/>
  <c r="G1734" i="5"/>
  <c r="L1734" i="5" s="1"/>
  <c r="G985" i="5"/>
  <c r="L985" i="5" s="1"/>
  <c r="G971" i="5"/>
  <c r="L971" i="5" s="1"/>
  <c r="G1059" i="5"/>
  <c r="L1059" i="5" s="1"/>
  <c r="G1034" i="5"/>
  <c r="L1034" i="5" s="1"/>
  <c r="G1156" i="5"/>
  <c r="L1156" i="5" s="1"/>
  <c r="G741" i="5"/>
  <c r="L741" i="5" s="1"/>
  <c r="G277" i="5"/>
  <c r="L277" i="5" s="1"/>
  <c r="G331" i="5"/>
  <c r="L331" i="5" s="1"/>
  <c r="G182" i="5"/>
  <c r="L182" i="5" s="1"/>
  <c r="G2302" i="5"/>
  <c r="L2302" i="5" s="1"/>
  <c r="G1144" i="5"/>
  <c r="L1144" i="5" s="1"/>
  <c r="G1029" i="5"/>
  <c r="L1029" i="5" s="1"/>
  <c r="G1099" i="5"/>
  <c r="L1099" i="5" s="1"/>
  <c r="G791" i="5"/>
  <c r="L791" i="5" s="1"/>
  <c r="G508" i="5"/>
  <c r="L508" i="5" s="1"/>
  <c r="G832" i="5"/>
  <c r="L832" i="5" s="1"/>
  <c r="G81" i="5"/>
  <c r="L81" i="5" s="1"/>
  <c r="G174" i="5"/>
  <c r="L174" i="5" s="1"/>
  <c r="G1110" i="5"/>
  <c r="L1110" i="5" s="1"/>
  <c r="G1300" i="5"/>
  <c r="L1300" i="5" s="1"/>
  <c r="G935" i="5"/>
  <c r="L935" i="5" s="1"/>
  <c r="G1004" i="5"/>
  <c r="L1004" i="5" s="1"/>
  <c r="G858" i="5"/>
  <c r="L858" i="5" s="1"/>
  <c r="G1024" i="5"/>
  <c r="L1024" i="5" s="1"/>
  <c r="G886" i="5"/>
  <c r="L886" i="5" s="1"/>
  <c r="G900" i="5"/>
  <c r="L900" i="5" s="1"/>
  <c r="G803" i="5"/>
  <c r="L803" i="5" s="1"/>
  <c r="G609" i="5"/>
  <c r="L609" i="5" s="1"/>
  <c r="G681" i="5"/>
  <c r="L681" i="5" s="1"/>
  <c r="G449" i="5"/>
  <c r="L449" i="5" s="1"/>
  <c r="G466" i="5"/>
  <c r="L466" i="5" s="1"/>
  <c r="G1177" i="5"/>
  <c r="L1177" i="5" s="1"/>
  <c r="G1342" i="5"/>
  <c r="L1342" i="5" s="1"/>
  <c r="G923" i="5"/>
  <c r="L923" i="5" s="1"/>
  <c r="G1064" i="5"/>
  <c r="L1064" i="5" s="1"/>
  <c r="G495" i="5"/>
  <c r="L495" i="5" s="1"/>
  <c r="G541" i="5"/>
  <c r="L541" i="5" s="1"/>
  <c r="G149" i="5"/>
  <c r="L149" i="5" s="1"/>
  <c r="G139" i="5"/>
  <c r="L139" i="5" s="1"/>
  <c r="G2131" i="5"/>
  <c r="L2131" i="5" s="1"/>
  <c r="G1069" i="5"/>
  <c r="L1069" i="5" s="1"/>
  <c r="G779" i="5"/>
  <c r="L779" i="5" s="1"/>
  <c r="G729" i="5"/>
  <c r="L729" i="5" s="1"/>
  <c r="G999" i="5"/>
  <c r="L999" i="5" s="1"/>
  <c r="G872" i="5"/>
  <c r="L872" i="5" s="1"/>
  <c r="G228" i="5"/>
  <c r="L228" i="5" s="1"/>
  <c r="G301" i="5"/>
  <c r="L301" i="5" s="1"/>
  <c r="G216" i="5"/>
  <c r="L216" i="5" s="1"/>
  <c r="G199" i="5"/>
  <c r="L199" i="5" s="1"/>
  <c r="G1325" i="5"/>
  <c r="L1325" i="5" s="1"/>
  <c r="G1055" i="5"/>
  <c r="L1055" i="5" s="1"/>
  <c r="G1228" i="5"/>
  <c r="L1228" i="5" s="1"/>
  <c r="G1079" i="5"/>
  <c r="L1079" i="5" s="1"/>
  <c r="G1019" i="5"/>
  <c r="L1019" i="5" s="1"/>
  <c r="G705" i="5"/>
  <c r="L705" i="5" s="1"/>
  <c r="G842" i="5"/>
  <c r="L842" i="5" s="1"/>
  <c r="G656" i="5"/>
  <c r="L656" i="5" s="1"/>
  <c r="G476" i="5"/>
  <c r="L476" i="5" s="1"/>
  <c r="G528" i="5"/>
  <c r="L528" i="5" s="1"/>
  <c r="G204" i="5"/>
  <c r="L204" i="5" s="1"/>
  <c r="G205" i="5"/>
  <c r="L205" i="5" s="1"/>
  <c r="G289" i="5"/>
  <c r="L289" i="5" s="1"/>
  <c r="G252" i="5"/>
  <c r="L252" i="5" s="1"/>
  <c r="AE100" i="16" l="1"/>
  <c r="AE2267" i="16"/>
  <c r="W381" i="16"/>
  <c r="Z1548" i="16"/>
  <c r="Z696" i="16"/>
  <c r="Z720" i="16"/>
  <c r="Z2028" i="16"/>
  <c r="Z732" i="16"/>
  <c r="Z887" i="16"/>
  <c r="Z536" i="16"/>
  <c r="Z1563" i="16"/>
  <c r="Z950" i="16"/>
  <c r="Z1747" i="16"/>
  <c r="Z2139" i="16"/>
  <c r="Z1539" i="16"/>
  <c r="Z2348" i="16"/>
  <c r="Z1152" i="16"/>
  <c r="Z744" i="16"/>
  <c r="Z756" i="16"/>
  <c r="Z938" i="16"/>
  <c r="Z708" i="16"/>
  <c r="Y9" i="16"/>
  <c r="AA9" i="16"/>
  <c r="X484" i="16"/>
  <c r="Z484" i="16"/>
  <c r="X873" i="16"/>
  <c r="Z873" i="16"/>
  <c r="X830" i="16"/>
  <c r="Z830" i="16"/>
  <c r="X782" i="16"/>
  <c r="Z782" i="16"/>
  <c r="X927" i="16"/>
  <c r="Z927" i="16"/>
  <c r="X1578" i="16"/>
  <c r="Z1578" i="16"/>
  <c r="X230" i="16"/>
  <c r="Z230" i="16"/>
  <c r="X103" i="16"/>
  <c r="Z103" i="16"/>
  <c r="X497" i="16"/>
  <c r="Z497" i="16"/>
  <c r="X242" i="16"/>
  <c r="Z242" i="16"/>
  <c r="X1594" i="16"/>
  <c r="Z1594" i="16"/>
  <c r="X315" i="16"/>
  <c r="Z315" i="16"/>
  <c r="X413" i="16"/>
  <c r="Z413" i="16"/>
  <c r="X151" i="16"/>
  <c r="Z151" i="16"/>
  <c r="X510" i="16"/>
  <c r="Z510" i="16"/>
  <c r="X582" i="16"/>
  <c r="Z582" i="16"/>
  <c r="X671" i="16"/>
  <c r="Z671" i="16"/>
  <c r="X806" i="16"/>
  <c r="Z806" i="16"/>
  <c r="X279" i="16"/>
  <c r="Z279" i="16"/>
  <c r="X523" i="16"/>
  <c r="Z523" i="16"/>
  <c r="X769" i="16"/>
  <c r="Z769" i="16"/>
  <c r="X646" i="16"/>
  <c r="Z646" i="16"/>
  <c r="X549" i="16"/>
  <c r="Z549" i="16"/>
  <c r="X291" i="16"/>
  <c r="Z291" i="16"/>
  <c r="X915" i="16"/>
  <c r="Z915" i="16"/>
  <c r="X303" i="16"/>
  <c r="Z303" i="16"/>
  <c r="X588" i="16"/>
  <c r="Z588" i="16"/>
  <c r="X194" i="16"/>
  <c r="Z194" i="16"/>
  <c r="X1930" i="16"/>
  <c r="Z1930" i="16"/>
  <c r="X433" i="16"/>
  <c r="Z433" i="16"/>
  <c r="X683" i="16"/>
  <c r="Z683" i="16"/>
  <c r="X600" i="16"/>
  <c r="Z600" i="16"/>
  <c r="X1838" i="16"/>
  <c r="Z1838" i="16"/>
  <c r="X267" i="16"/>
  <c r="Z267" i="16"/>
  <c r="X382" i="16"/>
  <c r="Z382" i="16"/>
  <c r="X594" i="16"/>
  <c r="Z594" i="16"/>
  <c r="X1706" i="16"/>
  <c r="Z1706" i="16"/>
  <c r="X612" i="16"/>
  <c r="Z612" i="16"/>
  <c r="X218" i="16"/>
  <c r="Z218" i="16"/>
  <c r="X392" i="16"/>
  <c r="Z392" i="16"/>
  <c r="X961" i="16"/>
  <c r="Z961" i="16"/>
  <c r="X570" i="16"/>
  <c r="Z570" i="16"/>
  <c r="X201" i="16"/>
  <c r="Z201" i="16"/>
  <c r="X901" i="16"/>
  <c r="Z901" i="16"/>
  <c r="X464" i="16"/>
  <c r="Z464" i="16"/>
  <c r="X402" i="16"/>
  <c r="Z402" i="16"/>
  <c r="X474" i="16"/>
  <c r="Z474" i="16"/>
  <c r="X659" i="16"/>
  <c r="Z659" i="16"/>
  <c r="X453" i="16"/>
  <c r="Z453" i="16"/>
  <c r="X842" i="16"/>
  <c r="Z842" i="16"/>
  <c r="X576" i="16"/>
  <c r="Z576" i="16"/>
  <c r="X1650" i="16"/>
  <c r="Z1650" i="16"/>
  <c r="X794" i="16"/>
  <c r="Z794" i="16"/>
  <c r="X423" i="16"/>
  <c r="Z423" i="16"/>
  <c r="X1359" i="16"/>
  <c r="Z1359" i="16"/>
  <c r="X606" i="16"/>
  <c r="Z606" i="16"/>
  <c r="X818" i="16"/>
  <c r="Z818" i="16"/>
  <c r="X1339" i="16"/>
  <c r="Z1339" i="16"/>
  <c r="X619" i="16"/>
  <c r="Z619" i="16"/>
  <c r="X443" i="16"/>
  <c r="Z443" i="16"/>
  <c r="X857" i="16"/>
  <c r="Z857" i="16"/>
  <c r="X1520" i="16"/>
  <c r="Z1520" i="16"/>
  <c r="X633" i="16"/>
  <c r="Z633" i="16"/>
  <c r="X1501" i="16"/>
  <c r="Z1501" i="16"/>
  <c r="X254" i="16"/>
  <c r="Z254" i="16"/>
  <c r="K618" i="16"/>
  <c r="K216" i="16" s="1"/>
  <c r="G618" i="16"/>
  <c r="G216" i="16" s="1"/>
  <c r="X536" i="16"/>
  <c r="X2139" i="16"/>
  <c r="X744" i="16"/>
  <c r="X696" i="16"/>
  <c r="X938" i="16"/>
  <c r="X887" i="16"/>
  <c r="X756" i="16"/>
  <c r="X1539" i="16"/>
  <c r="X950" i="16"/>
  <c r="X1152" i="16"/>
  <c r="X1747" i="16"/>
  <c r="X708" i="16"/>
  <c r="X2028" i="16"/>
  <c r="X720" i="16"/>
  <c r="X732" i="16"/>
  <c r="X1563" i="16"/>
  <c r="X1548" i="16"/>
  <c r="X2348" i="16"/>
  <c r="K1593" i="16"/>
  <c r="K1499" i="16" s="1"/>
  <c r="W1500" i="16"/>
  <c r="W1593" i="16"/>
  <c r="W2286" i="16"/>
  <c r="W193" i="16"/>
  <c r="W1338" i="16"/>
  <c r="W102" i="16"/>
  <c r="G1593" i="16"/>
  <c r="G1499" i="16" s="1"/>
  <c r="S1338" i="16"/>
  <c r="S618" i="16"/>
  <c r="S1500" i="16"/>
  <c r="S569" i="16"/>
  <c r="S2286" i="16"/>
  <c r="S217" i="16"/>
  <c r="W618" i="16"/>
  <c r="W569" i="16"/>
  <c r="W217" i="16"/>
  <c r="W150" i="16"/>
  <c r="S1593" i="16"/>
  <c r="O1593" i="16"/>
  <c r="O570" i="16"/>
  <c r="O600" i="16"/>
  <c r="O594" i="16"/>
  <c r="O453" i="16"/>
  <c r="O633" i="16"/>
  <c r="O646" i="16"/>
  <c r="O612" i="16"/>
  <c r="O1338" i="16"/>
  <c r="O606" i="16"/>
  <c r="O576" i="16"/>
  <c r="O217" i="16"/>
  <c r="O2208" i="16"/>
  <c r="O1500" i="16"/>
  <c r="O101" i="16"/>
  <c r="O582" i="16"/>
  <c r="O413" i="16"/>
  <c r="T441" i="15"/>
  <c r="O409" i="15"/>
  <c r="T409" i="15" s="1"/>
  <c r="S618" i="15"/>
  <c r="S213" i="15" s="1"/>
  <c r="T1661" i="15"/>
  <c r="T1152" i="15"/>
  <c r="T1983" i="15"/>
  <c r="T11" i="15"/>
  <c r="T1702" i="15"/>
  <c r="T961" i="15"/>
  <c r="T1885" i="15"/>
  <c r="S1548" i="15"/>
  <c r="S1456" i="15" s="1"/>
  <c r="T1793" i="15"/>
  <c r="T1605" i="15"/>
  <c r="O576" i="15"/>
  <c r="T576" i="15" s="1"/>
  <c r="T577" i="15"/>
  <c r="O570" i="15"/>
  <c r="T571" i="15"/>
  <c r="O9" i="15"/>
  <c r="T10" i="15"/>
  <c r="O99" i="15"/>
  <c r="T100" i="15"/>
  <c r="O633" i="15"/>
  <c r="T633" i="15" s="1"/>
  <c r="T634" i="15"/>
  <c r="O450" i="15"/>
  <c r="T450" i="15" s="1"/>
  <c r="T451" i="15"/>
  <c r="O1308" i="15"/>
  <c r="T1308" i="15" s="1"/>
  <c r="T1329" i="15"/>
  <c r="O190" i="15"/>
  <c r="T191" i="15"/>
  <c r="O399" i="15"/>
  <c r="T399" i="15" s="1"/>
  <c r="T400" i="15"/>
  <c r="O214" i="15"/>
  <c r="T214" i="15" s="1"/>
  <c r="O430" i="15"/>
  <c r="T430" i="15" s="1"/>
  <c r="T431" i="15"/>
  <c r="O612" i="15"/>
  <c r="T612" i="15" s="1"/>
  <c r="T613" i="15"/>
  <c r="O517" i="15"/>
  <c r="T517" i="15" s="1"/>
  <c r="T518" i="15"/>
  <c r="O606" i="15"/>
  <c r="T606" i="15" s="1"/>
  <c r="T607" i="15"/>
  <c r="O389" i="15"/>
  <c r="T389" i="15" s="1"/>
  <c r="T390" i="15"/>
  <c r="O582" i="15"/>
  <c r="T582" i="15" s="1"/>
  <c r="T583" i="15"/>
  <c r="O646" i="15"/>
  <c r="T646" i="15" s="1"/>
  <c r="T647" i="15"/>
  <c r="O420" i="15"/>
  <c r="T420" i="15" s="1"/>
  <c r="T421" i="15"/>
  <c r="O460" i="15"/>
  <c r="T460" i="15" s="1"/>
  <c r="T461" i="15"/>
  <c r="O600" i="15"/>
  <c r="T600" i="15" s="1"/>
  <c r="T601" i="15"/>
  <c r="O619" i="15"/>
  <c r="T619" i="15" s="1"/>
  <c r="T620" i="15"/>
  <c r="O147" i="15"/>
  <c r="T148" i="15"/>
  <c r="O588" i="15"/>
  <c r="T588" i="15" s="1"/>
  <c r="T589" i="15"/>
  <c r="O594" i="15"/>
  <c r="T594" i="15" s="1"/>
  <c r="T595" i="15"/>
  <c r="K606" i="15"/>
  <c r="G618" i="15"/>
  <c r="G213" i="15" s="1"/>
  <c r="G1548" i="15"/>
  <c r="G1456" i="15" s="1"/>
  <c r="K961" i="15"/>
  <c r="O1548" i="15"/>
  <c r="K570" i="15"/>
  <c r="K190" i="15"/>
  <c r="K147" i="15"/>
  <c r="K646" i="15"/>
  <c r="O505" i="15"/>
  <c r="T505" i="15" s="1"/>
  <c r="K594" i="15"/>
  <c r="K450" i="15"/>
  <c r="K619" i="15"/>
  <c r="K214" i="15"/>
  <c r="K9" i="15"/>
  <c r="K98" i="15"/>
  <c r="O1457" i="15"/>
  <c r="K2223" i="15"/>
  <c r="K1308" i="15"/>
  <c r="K420" i="15"/>
  <c r="K1457" i="15"/>
  <c r="K1548" i="15"/>
  <c r="P100" i="14"/>
  <c r="P1969" i="14"/>
  <c r="P1647" i="14"/>
  <c r="O1534" i="14"/>
  <c r="O1442" i="14" s="1"/>
  <c r="K947" i="14"/>
  <c r="P947" i="14" s="1"/>
  <c r="P1591" i="14"/>
  <c r="P1779" i="14"/>
  <c r="P1688" i="14"/>
  <c r="P1871" i="14"/>
  <c r="O604" i="14"/>
  <c r="P1138" i="14"/>
  <c r="K190" i="14"/>
  <c r="K171" i="14" s="1"/>
  <c r="P171" i="14" s="1"/>
  <c r="K395" i="14"/>
  <c r="P395" i="14" s="1"/>
  <c r="P396" i="14"/>
  <c r="P2227" i="14"/>
  <c r="K2209" i="14"/>
  <c r="K828" i="14"/>
  <c r="P828" i="14" s="1"/>
  <c r="P829" i="14"/>
  <c r="K98" i="14"/>
  <c r="P98" i="14" s="1"/>
  <c r="P99" i="14"/>
  <c r="K568" i="14"/>
  <c r="P568" i="14" s="1"/>
  <c r="P569" i="14"/>
  <c r="K598" i="14"/>
  <c r="P598" i="14" s="1"/>
  <c r="P599" i="14"/>
  <c r="K592" i="14"/>
  <c r="P592" i="14" s="1"/>
  <c r="P593" i="14"/>
  <c r="K1294" i="14"/>
  <c r="P1294" i="14" s="1"/>
  <c r="P1315" i="14"/>
  <c r="K147" i="14"/>
  <c r="P148" i="14"/>
  <c r="K586" i="14"/>
  <c r="P586" i="14" s="1"/>
  <c r="P587" i="14"/>
  <c r="K10" i="14"/>
  <c r="P11" i="14"/>
  <c r="K574" i="14"/>
  <c r="P574" i="14" s="1"/>
  <c r="P575" i="14"/>
  <c r="K619" i="14"/>
  <c r="P619" i="14" s="1"/>
  <c r="P620" i="14"/>
  <c r="K562" i="14"/>
  <c r="P563" i="14"/>
  <c r="P497" i="14"/>
  <c r="K632" i="14"/>
  <c r="P632" i="14" s="1"/>
  <c r="P633" i="14"/>
  <c r="K1534" i="14"/>
  <c r="P1535" i="14"/>
  <c r="K490" i="14"/>
  <c r="P491" i="14"/>
  <c r="P215" i="14"/>
  <c r="K214" i="14"/>
  <c r="K426" i="14"/>
  <c r="P426" i="14" s="1"/>
  <c r="P427" i="14"/>
  <c r="K605" i="14"/>
  <c r="P606" i="14"/>
  <c r="P1444" i="14"/>
  <c r="K1443" i="14"/>
  <c r="P1443" i="14" s="1"/>
  <c r="K375" i="14"/>
  <c r="P375" i="14" s="1"/>
  <c r="P376" i="14"/>
  <c r="G1443" i="14"/>
  <c r="G2208" i="14"/>
  <c r="G947" i="14"/>
  <c r="G568" i="14"/>
  <c r="G574" i="14"/>
  <c r="G598" i="14"/>
  <c r="G586" i="14"/>
  <c r="G1534" i="14"/>
  <c r="O555" i="14"/>
  <c r="G562" i="14"/>
  <c r="G147" i="14"/>
  <c r="G395" i="14"/>
  <c r="G1294" i="14"/>
  <c r="G446" i="14"/>
  <c r="G490" i="14"/>
  <c r="G619" i="14"/>
  <c r="G503" i="14"/>
  <c r="G214" i="14"/>
  <c r="G10" i="14"/>
  <c r="G436" i="14"/>
  <c r="G99" i="14"/>
  <c r="G171" i="14"/>
  <c r="G385" i="14"/>
  <c r="G415" i="5"/>
  <c r="L415" i="5" s="1"/>
  <c r="G561" i="5"/>
  <c r="L561" i="5" s="1"/>
  <c r="K602" i="5"/>
  <c r="K1518" i="5"/>
  <c r="K1426" i="5" s="1"/>
  <c r="G435" i="5"/>
  <c r="L435" i="5" s="1"/>
  <c r="G1094" i="5"/>
  <c r="L1094" i="5" s="1"/>
  <c r="G911" i="5"/>
  <c r="L911" i="5" s="1"/>
  <c r="G425" i="5"/>
  <c r="L425" i="5" s="1"/>
  <c r="L429" i="5"/>
  <c r="G264" i="5"/>
  <c r="L264" i="5" s="1"/>
  <c r="L265" i="5"/>
  <c r="G384" i="5"/>
  <c r="L388" i="5"/>
  <c r="G191" i="5"/>
  <c r="L191" i="5" s="1"/>
  <c r="L192" i="5"/>
  <c r="G1505" i="5"/>
  <c r="L1505" i="5" s="1"/>
  <c r="L1506" i="5"/>
  <c r="G753" i="5"/>
  <c r="L753" i="5" s="1"/>
  <c r="L754" i="5"/>
  <c r="K214" i="5"/>
  <c r="G1074" i="5"/>
  <c r="L1074" i="5" s="1"/>
  <c r="G1122" i="5"/>
  <c r="L1122" i="5" s="1"/>
  <c r="G692" i="5"/>
  <c r="L692" i="5" s="1"/>
  <c r="G585" i="5"/>
  <c r="G239" i="5"/>
  <c r="L239" i="5" s="1"/>
  <c r="G618" i="5"/>
  <c r="G1447" i="5"/>
  <c r="L1447" i="5" s="1"/>
  <c r="G591" i="5"/>
  <c r="L591" i="5" s="1"/>
  <c r="G567" i="5"/>
  <c r="G766" i="5"/>
  <c r="L766" i="5" s="1"/>
  <c r="G579" i="5"/>
  <c r="L579" i="5" s="1"/>
  <c r="G716" i="5"/>
  <c r="L716" i="5" s="1"/>
  <c r="G374" i="5"/>
  <c r="L374" i="5" s="1"/>
  <c r="G455" i="5"/>
  <c r="G597" i="5"/>
  <c r="L597" i="5" s="1"/>
  <c r="G394" i="5"/>
  <c r="L394" i="5" s="1"/>
  <c r="G631" i="5"/>
  <c r="L631" i="5" s="1"/>
  <c r="G1279" i="5"/>
  <c r="L1279" i="5" s="1"/>
  <c r="G1428" i="5"/>
  <c r="L1428" i="5" s="1"/>
  <c r="G555" i="5"/>
  <c r="L555" i="5" s="1"/>
  <c r="G2130" i="5"/>
  <c r="L2130" i="5" s="1"/>
  <c r="G604" i="5"/>
  <c r="G1466" i="5"/>
  <c r="L1466" i="5" s="1"/>
  <c r="G1475" i="5"/>
  <c r="L1475" i="5" s="1"/>
  <c r="G1490" i="5"/>
  <c r="L1490" i="5" s="1"/>
  <c r="G2065" i="5"/>
  <c r="L2065" i="5" s="1"/>
  <c r="G1575" i="5"/>
  <c r="L1575" i="5" s="1"/>
  <c r="G1631" i="5"/>
  <c r="L1631" i="5" s="1"/>
  <c r="G814" i="5"/>
  <c r="L814" i="5" s="1"/>
  <c r="G1763" i="5"/>
  <c r="L1763" i="5" s="1"/>
  <c r="G405" i="5"/>
  <c r="L405" i="5" s="1"/>
  <c r="G667" i="5"/>
  <c r="L667" i="5" s="1"/>
  <c r="G1519" i="5"/>
  <c r="L1519" i="5" s="1"/>
  <c r="G1953" i="5"/>
  <c r="L1953" i="5" s="1"/>
  <c r="G11" i="5"/>
  <c r="L11" i="5" s="1"/>
  <c r="G573" i="5"/>
  <c r="G1672" i="5"/>
  <c r="L1672" i="5" s="1"/>
  <c r="G445" i="5"/>
  <c r="L445" i="5" s="1"/>
  <c r="G1855" i="5"/>
  <c r="L1855" i="5" s="1"/>
  <c r="C39" i="13"/>
  <c r="E38" i="13"/>
  <c r="E39" i="13"/>
  <c r="F36" i="13"/>
  <c r="F37" i="13" s="1"/>
  <c r="G728" i="5"/>
  <c r="L728" i="5" s="1"/>
  <c r="G2381" i="5"/>
  <c r="L2381" i="5" s="1"/>
  <c r="G922" i="5"/>
  <c r="L922" i="5" s="1"/>
  <c r="G312" i="5"/>
  <c r="L312" i="5" s="1"/>
  <c r="G514" i="5"/>
  <c r="L514" i="5" s="1"/>
  <c r="G251" i="5"/>
  <c r="L251" i="5" s="1"/>
  <c r="G489" i="5"/>
  <c r="L489" i="5" s="1"/>
  <c r="G475" i="5"/>
  <c r="L475" i="5" s="1"/>
  <c r="G173" i="5"/>
  <c r="L173" i="5" s="1"/>
  <c r="G740" i="5"/>
  <c r="L740" i="5" s="1"/>
  <c r="G655" i="5"/>
  <c r="L655" i="5" s="1"/>
  <c r="G300" i="5"/>
  <c r="L300" i="5" s="1"/>
  <c r="G871" i="5"/>
  <c r="L871" i="5" s="1"/>
  <c r="G778" i="5"/>
  <c r="L778" i="5" s="1"/>
  <c r="G802" i="5"/>
  <c r="L802" i="5" s="1"/>
  <c r="G790" i="5"/>
  <c r="L790" i="5" s="1"/>
  <c r="G276" i="5"/>
  <c r="L276" i="5" s="1"/>
  <c r="G434" i="5"/>
  <c r="L434" i="5" s="1"/>
  <c r="G2268" i="5"/>
  <c r="L2268" i="5" s="1"/>
  <c r="G841" i="5"/>
  <c r="L841" i="5" s="1"/>
  <c r="G857" i="5"/>
  <c r="L857" i="5" s="1"/>
  <c r="G100" i="5"/>
  <c r="L100" i="5" s="1"/>
  <c r="G502" i="5"/>
  <c r="L502" i="5" s="1"/>
  <c r="G288" i="5"/>
  <c r="L288" i="5" s="1"/>
  <c r="G227" i="5"/>
  <c r="L227" i="5" s="1"/>
  <c r="G148" i="5"/>
  <c r="L148" i="5" s="1"/>
  <c r="G899" i="5"/>
  <c r="L899" i="5" s="1"/>
  <c r="G934" i="5"/>
  <c r="L934" i="5" s="1"/>
  <c r="G198" i="5"/>
  <c r="L198" i="5" s="1"/>
  <c r="G540" i="5"/>
  <c r="L540" i="5" s="1"/>
  <c r="G203" i="5"/>
  <c r="L203" i="5" s="1"/>
  <c r="G527" i="5"/>
  <c r="L527" i="5" s="1"/>
  <c r="G704" i="5"/>
  <c r="L704" i="5" s="1"/>
  <c r="G465" i="5"/>
  <c r="L465" i="5" s="1"/>
  <c r="G680" i="5"/>
  <c r="L680" i="5" s="1"/>
  <c r="G643" i="5"/>
  <c r="L643" i="5" s="1"/>
  <c r="G1054" i="5"/>
  <c r="L1054" i="5" s="1"/>
  <c r="G215" i="5"/>
  <c r="L215" i="5" s="1"/>
  <c r="G885" i="5"/>
  <c r="L885" i="5" s="1"/>
  <c r="G1299" i="5"/>
  <c r="L1299" i="5" s="1"/>
  <c r="G827" i="5"/>
  <c r="L827" i="5" s="1"/>
  <c r="AE2208" i="16" l="1"/>
  <c r="AE10" i="16"/>
  <c r="O562" i="16"/>
  <c r="Z562" i="16"/>
  <c r="X562" i="16"/>
  <c r="Z1593" i="16"/>
  <c r="Z2286" i="16"/>
  <c r="Z1338" i="16"/>
  <c r="X217" i="16"/>
  <c r="Z217" i="16"/>
  <c r="X569" i="16"/>
  <c r="Z569" i="16"/>
  <c r="X193" i="16"/>
  <c r="Z193" i="16"/>
  <c r="X618" i="16"/>
  <c r="Z618" i="16"/>
  <c r="X381" i="16"/>
  <c r="Z381" i="16"/>
  <c r="X1500" i="16"/>
  <c r="Z1500" i="16"/>
  <c r="X150" i="16"/>
  <c r="Z150" i="16"/>
  <c r="X102" i="16"/>
  <c r="Z102" i="16"/>
  <c r="X2286" i="16"/>
  <c r="X1593" i="16"/>
  <c r="K100" i="16"/>
  <c r="K10" i="16" s="1"/>
  <c r="K9" i="16" s="1"/>
  <c r="X1338" i="16"/>
  <c r="G100" i="16"/>
  <c r="G10" i="16" s="1"/>
  <c r="G9" i="16" s="1"/>
  <c r="W2268" i="16"/>
  <c r="S1499" i="16"/>
  <c r="W174" i="16"/>
  <c r="W1499" i="16"/>
  <c r="W101" i="16"/>
  <c r="S2268" i="16"/>
  <c r="S216" i="16"/>
  <c r="W216" i="16"/>
  <c r="W149" i="16"/>
  <c r="O1499" i="16"/>
  <c r="O618" i="16"/>
  <c r="O569" i="16"/>
  <c r="O381" i="16"/>
  <c r="T1548" i="15"/>
  <c r="S97" i="15"/>
  <c r="S7" i="15" s="1"/>
  <c r="S6" i="15" s="1"/>
  <c r="O618" i="15"/>
  <c r="T618" i="15" s="1"/>
  <c r="O1456" i="15"/>
  <c r="T1456" i="15" s="1"/>
  <c r="T1457" i="15"/>
  <c r="O146" i="15"/>
  <c r="T146" i="15" s="1"/>
  <c r="T147" i="15"/>
  <c r="O98" i="15"/>
  <c r="T98" i="15" s="1"/>
  <c r="T99" i="15"/>
  <c r="O8" i="15"/>
  <c r="T8" i="15" s="1"/>
  <c r="T9" i="15"/>
  <c r="O171" i="15"/>
  <c r="T171" i="15" s="1"/>
  <c r="T190" i="15"/>
  <c r="T570" i="15"/>
  <c r="O569" i="15"/>
  <c r="T569" i="15" s="1"/>
  <c r="G97" i="15"/>
  <c r="G7" i="15" s="1"/>
  <c r="G6" i="15" s="1"/>
  <c r="K569" i="15"/>
  <c r="O504" i="15"/>
  <c r="T504" i="15" s="1"/>
  <c r="K1456" i="15"/>
  <c r="K8" i="15"/>
  <c r="K388" i="15"/>
  <c r="K146" i="15"/>
  <c r="K2222" i="15"/>
  <c r="K618" i="15"/>
  <c r="K171" i="15"/>
  <c r="G1442" i="14"/>
  <c r="P190" i="14"/>
  <c r="O213" i="14"/>
  <c r="O97" i="14" s="1"/>
  <c r="O7" i="14" s="1"/>
  <c r="O6" i="14" s="1"/>
  <c r="K374" i="14"/>
  <c r="P374" i="14" s="1"/>
  <c r="P490" i="14"/>
  <c r="P605" i="14"/>
  <c r="K604" i="14"/>
  <c r="P604" i="14" s="1"/>
  <c r="K9" i="14"/>
  <c r="P10" i="14"/>
  <c r="K555" i="14"/>
  <c r="P555" i="14" s="1"/>
  <c r="P562" i="14"/>
  <c r="K146" i="14"/>
  <c r="P146" i="14" s="1"/>
  <c r="P147" i="14"/>
  <c r="K2208" i="14"/>
  <c r="P2209" i="14"/>
  <c r="P214" i="14"/>
  <c r="K1442" i="14"/>
  <c r="P1442" i="14" s="1"/>
  <c r="P1534" i="14"/>
  <c r="G555" i="14"/>
  <c r="G2149" i="14"/>
  <c r="G9" i="14"/>
  <c r="G604" i="14"/>
  <c r="G374" i="14"/>
  <c r="G98" i="14"/>
  <c r="G146" i="14"/>
  <c r="L455" i="5"/>
  <c r="L384" i="5"/>
  <c r="L367" i="5"/>
  <c r="G414" i="5"/>
  <c r="L414" i="5" s="1"/>
  <c r="G383" i="5"/>
  <c r="L383" i="5" s="1"/>
  <c r="G630" i="5"/>
  <c r="L630" i="5" s="1"/>
  <c r="G424" i="5"/>
  <c r="L424" i="5" s="1"/>
  <c r="G560" i="5"/>
  <c r="L560" i="5" s="1"/>
  <c r="G617" i="5"/>
  <c r="L617" i="5" s="1"/>
  <c r="L618" i="5"/>
  <c r="G584" i="5"/>
  <c r="L584" i="5" s="1"/>
  <c r="L585" i="5"/>
  <c r="G572" i="5"/>
  <c r="L572" i="5" s="1"/>
  <c r="L573" i="5"/>
  <c r="G603" i="5"/>
  <c r="L603" i="5" s="1"/>
  <c r="L604" i="5"/>
  <c r="G566" i="5"/>
  <c r="L566" i="5" s="1"/>
  <c r="L567" i="5"/>
  <c r="K213" i="5"/>
  <c r="G10" i="5"/>
  <c r="L10" i="5" s="1"/>
  <c r="G393" i="5"/>
  <c r="L393" i="5" s="1"/>
  <c r="G590" i="5"/>
  <c r="L590" i="5" s="1"/>
  <c r="G373" i="5"/>
  <c r="L373" i="5" s="1"/>
  <c r="G578" i="5"/>
  <c r="L578" i="5" s="1"/>
  <c r="G1427" i="5"/>
  <c r="L1427" i="5" s="1"/>
  <c r="G2129" i="5"/>
  <c r="L2129" i="5" s="1"/>
  <c r="G554" i="5"/>
  <c r="L554" i="5" s="1"/>
  <c r="G596" i="5"/>
  <c r="L596" i="5" s="1"/>
  <c r="G190" i="5"/>
  <c r="L190" i="5" s="1"/>
  <c r="G444" i="5"/>
  <c r="L444" i="5" s="1"/>
  <c r="G945" i="5"/>
  <c r="L945" i="5" s="1"/>
  <c r="G404" i="5"/>
  <c r="L404" i="5" s="1"/>
  <c r="G1518" i="5"/>
  <c r="L1518" i="5" s="1"/>
  <c r="F38" i="13"/>
  <c r="F39" i="13"/>
  <c r="G36" i="13"/>
  <c r="G37" i="13" s="1"/>
  <c r="G2318" i="5"/>
  <c r="L2318" i="5" s="1"/>
  <c r="G147" i="5"/>
  <c r="L147" i="5" s="1"/>
  <c r="G2367" i="5"/>
  <c r="L2367" i="5" s="1"/>
  <c r="G2206" i="5"/>
  <c r="L2206" i="5" s="1"/>
  <c r="G501" i="5"/>
  <c r="L501" i="5" s="1"/>
  <c r="G214" i="5"/>
  <c r="L214" i="5" s="1"/>
  <c r="G826" i="5"/>
  <c r="L826" i="5" s="1"/>
  <c r="G172" i="5"/>
  <c r="L172" i="5" s="1"/>
  <c r="G488" i="5"/>
  <c r="L488" i="5" s="1"/>
  <c r="G1278" i="5"/>
  <c r="L1278" i="5" s="1"/>
  <c r="G99" i="5"/>
  <c r="L99" i="5" s="1"/>
  <c r="AE9" i="16" l="1"/>
  <c r="Z1499" i="16"/>
  <c r="Z174" i="16"/>
  <c r="X2268" i="16"/>
  <c r="Z2268" i="16"/>
  <c r="X149" i="16"/>
  <c r="Z149" i="16"/>
  <c r="X216" i="16"/>
  <c r="Z216" i="16"/>
  <c r="X101" i="16"/>
  <c r="Z101" i="16"/>
  <c r="X1499" i="16"/>
  <c r="X174" i="16"/>
  <c r="S100" i="16"/>
  <c r="S10" i="16" s="1"/>
  <c r="W2267" i="16"/>
  <c r="S2267" i="16"/>
  <c r="W100" i="16"/>
  <c r="O216" i="16"/>
  <c r="K213" i="15"/>
  <c r="K97" i="15" s="1"/>
  <c r="K2163" i="15"/>
  <c r="O388" i="15"/>
  <c r="K8" i="14"/>
  <c r="P8" i="14" s="1"/>
  <c r="P9" i="14"/>
  <c r="K213" i="14"/>
  <c r="K2149" i="14"/>
  <c r="P2149" i="14" s="1"/>
  <c r="P2208" i="14"/>
  <c r="G213" i="14"/>
  <c r="G8" i="14"/>
  <c r="G372" i="5"/>
  <c r="L372" i="5" s="1"/>
  <c r="K97" i="5"/>
  <c r="G602" i="5"/>
  <c r="L602" i="5" s="1"/>
  <c r="G553" i="5"/>
  <c r="L553" i="5" s="1"/>
  <c r="G9" i="5"/>
  <c r="G1426" i="5"/>
  <c r="L1426" i="5" s="1"/>
  <c r="G39" i="13"/>
  <c r="G38" i="13"/>
  <c r="H36" i="13"/>
  <c r="H37" i="13" s="1"/>
  <c r="G171" i="5"/>
  <c r="L171" i="5" s="1"/>
  <c r="G2317" i="5"/>
  <c r="L2317" i="5" s="1"/>
  <c r="G98" i="5"/>
  <c r="L98" i="5" s="1"/>
  <c r="G2188" i="5"/>
  <c r="L2188" i="5" s="1"/>
  <c r="G146" i="5"/>
  <c r="L146" i="5" s="1"/>
  <c r="X2267" i="16" l="1"/>
  <c r="Z2267" i="16"/>
  <c r="X100" i="16"/>
  <c r="Z100" i="16"/>
  <c r="W2208" i="16"/>
  <c r="S2208" i="16"/>
  <c r="W10" i="16"/>
  <c r="O100" i="16"/>
  <c r="O213" i="15"/>
  <c r="T388" i="15"/>
  <c r="K7" i="15"/>
  <c r="K97" i="14"/>
  <c r="P213" i="14"/>
  <c r="G97" i="14"/>
  <c r="L355" i="5"/>
  <c r="G8" i="5"/>
  <c r="L8" i="5" s="1"/>
  <c r="L9" i="5"/>
  <c r="K7" i="5"/>
  <c r="G213" i="5"/>
  <c r="L213" i="5" s="1"/>
  <c r="I38" i="13"/>
  <c r="H38" i="13"/>
  <c r="I36" i="13"/>
  <c r="I37" i="13" s="1"/>
  <c r="G2187" i="5"/>
  <c r="L2187" i="5" s="1"/>
  <c r="Z10" i="16" l="1"/>
  <c r="X2208" i="16"/>
  <c r="Z2208" i="16"/>
  <c r="X10" i="16"/>
  <c r="S9" i="16"/>
  <c r="W9" i="16"/>
  <c r="O10" i="16"/>
  <c r="O97" i="15"/>
  <c r="T213" i="15"/>
  <c r="K6" i="15"/>
  <c r="K7" i="14"/>
  <c r="P97" i="14"/>
  <c r="G7" i="14"/>
  <c r="K6" i="5"/>
  <c r="G2128" i="5"/>
  <c r="L2128" i="5" s="1"/>
  <c r="G97" i="5"/>
  <c r="L97" i="5" s="1"/>
  <c r="I39" i="13"/>
  <c r="J36" i="13"/>
  <c r="J37" i="13" s="1"/>
  <c r="H39" i="13"/>
  <c r="Y3" i="16" l="1"/>
  <c r="O9" i="16"/>
  <c r="O7" i="15"/>
  <c r="T97" i="15"/>
  <c r="K6" i="14"/>
  <c r="P6" i="14" s="1"/>
  <c r="P7" i="14"/>
  <c r="G6" i="14"/>
  <c r="G7" i="5"/>
  <c r="L7" i="5" s="1"/>
  <c r="J38" i="13"/>
  <c r="K36" i="13"/>
  <c r="K37" i="13" s="1"/>
  <c r="O6" i="15" l="1"/>
  <c r="T6" i="15" s="1"/>
  <c r="T7" i="15"/>
  <c r="G6" i="5"/>
  <c r="L6" i="5" s="1"/>
  <c r="K39" i="13"/>
  <c r="K38" i="13"/>
  <c r="L36" i="13"/>
  <c r="L37" i="13" s="1"/>
  <c r="J39" i="13"/>
  <c r="L38" i="13" l="1"/>
  <c r="L39" i="13"/>
  <c r="M36" i="13"/>
  <c r="M37" i="13" s="1"/>
  <c r="M38" i="13" l="1"/>
  <c r="N36" i="13"/>
  <c r="N37" i="13" s="1"/>
  <c r="M39" i="13"/>
  <c r="N38" i="13" l="1"/>
  <c r="O36" i="13"/>
  <c r="N39" i="13" l="1"/>
  <c r="O3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asus</author>
    <author>Joe Roland Setiyawan Bokau</author>
    <author>Alda Irwan</author>
    <author>ASUS</author>
  </authors>
  <commentList>
    <comment ref="D217" authorId="0" shapeId="0" xr:uid="{19998E19-2E43-451C-91D1-09F778A565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H217" authorId="0" shapeId="0" xr:uid="{F9AC1843-AAB4-411B-9C62-A67B6DD995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L217" authorId="0" shapeId="0" xr:uid="{F75367E8-7CA7-4D99-840D-3DA2A5A2E0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P217" authorId="0" shapeId="0" xr:uid="{866AD0CB-28E1-4768-B7FD-5FAC8EFA0C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T217" authorId="0" shapeId="0" xr:uid="{C34EBBC9-3906-4541-8178-722B98C545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AB217" authorId="0" shapeId="0" xr:uid="{7347D05C-B812-436B-BBEA-963516F5F3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AF217" authorId="0" shapeId="0" xr:uid="{D3D25290-87A0-42C2-B692-FE2392CB49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AJ217" authorId="0" shapeId="0" xr:uid="{69031B81-5707-4AF4-96C8-D07781EA88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AN217" authorId="0" shapeId="0" xr:uid="{1C42657F-E2F7-4071-A425-97674FFE59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C329" authorId="1" shapeId="0" xr:uid="{6F30309D-E87A-4495-B666-A94B12EFDB5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C356" authorId="1" shapeId="0" xr:uid="{ED4F8B83-63D0-4AA1-8800-C342225A9B64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D618" authorId="0" shapeId="0" xr:uid="{505CD4B9-C219-4FEE-B7A3-6142FDEEE2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H618" authorId="0" shapeId="0" xr:uid="{EE97CA51-2749-41D5-B086-8C8ADBE0B4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L618" authorId="0" shapeId="0" xr:uid="{9075C17B-1C5C-44C6-AE16-70C83AD981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P618" authorId="0" shapeId="0" xr:uid="{420B2421-D1DC-4E61-837C-B657C08304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T618" authorId="0" shapeId="0" xr:uid="{A19F0279-AD0D-41BE-AFB0-F28EE40958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AB618" authorId="0" shapeId="0" xr:uid="{4C0761C1-D836-4455-B858-911D9C3429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AF618" authorId="0" shapeId="0" xr:uid="{83C06A9F-6042-4418-9FF8-BD4B38E6E5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AJ618" authorId="0" shapeId="0" xr:uid="{0BC9273A-B7ED-4C70-84B4-41EEA3494E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AN618" authorId="0" shapeId="0" xr:uid="{8B5BE1BB-EF50-4A1C-AD86-2153863802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D961" authorId="2" shapeId="0" xr:uid="{BAFDA63D-BA2F-4365-B266-2DCC611F21D8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H961" authorId="2" shapeId="0" xr:uid="{0AFD527D-BA6B-42DA-B22D-F302A3BC3683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L961" authorId="2" shapeId="0" xr:uid="{9A8DB9F1-D8B1-44B0-BC19-4A09B44BA23C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P961" authorId="2" shapeId="0" xr:uid="{2D676280-3652-4292-A0B2-C339BF5DB26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T961" authorId="2" shapeId="0" xr:uid="{0F587E98-D9E8-45C7-B076-0BD59A4065EB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AB961" authorId="2" shapeId="0" xr:uid="{76BACCCF-0EA6-4144-B945-ACF98B6E87C4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AF961" authorId="2" shapeId="0" xr:uid="{E96524B8-1962-4A03-8B7E-627D24105DC9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AJ961" authorId="2" shapeId="0" xr:uid="{919B058D-4522-4649-B8FF-63280B9B3671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AN961" authorId="2" shapeId="0" xr:uid="{F25D9D1C-9003-4C8F-978E-D4F361133943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C962" authorId="2" shapeId="0" xr:uid="{61EE0686-10CB-457E-B69A-60D3FA236373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DCB.011.115</t>
        </r>
      </text>
    </comment>
    <comment ref="C975" authorId="2" shapeId="0" xr:uid="{D48C7866-DC01-4772-9E13-F44259C36DB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DCB.004.064</t>
        </r>
      </text>
    </comment>
    <comment ref="C1015" authorId="2" shapeId="0" xr:uid="{F521F3B0-CFED-4DA8-92D4-C31B8ADAB435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DCB.006.064</t>
        </r>
      </text>
    </comment>
    <comment ref="C1020" authorId="2" shapeId="0" xr:uid="{D506E201-0FF6-4D5E-9594-72665EA7D7AD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DCB.006.065</t>
        </r>
      </text>
    </comment>
    <comment ref="C1025" authorId="2" shapeId="0" xr:uid="{CE859C75-1231-4124-B072-6937A82D7738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DCB.006.069</t>
        </r>
      </text>
    </comment>
    <comment ref="C1030" authorId="2" shapeId="0" xr:uid="{B3FD3FF4-61F3-4327-904F-9F663DB3E8F4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DCB.006.066</t>
        </r>
      </text>
    </comment>
    <comment ref="C1035" authorId="2" shapeId="0" xr:uid="{B3C30011-3B8B-44B2-BB2E-FA826966BAD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DCB.006.067</t>
        </r>
      </text>
    </comment>
    <comment ref="C1040" authorId="2" shapeId="0" xr:uid="{8C0FD320-7F6C-40D4-916D-D87E41C7E2C5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DCB.006.068</t>
        </r>
      </text>
    </comment>
    <comment ref="C1080" authorId="2" shapeId="0" xr:uid="{410108DD-E048-4948-93A3-76E1133A4F18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DCB.006.062</t>
        </r>
      </text>
    </comment>
    <comment ref="C1085" authorId="2" shapeId="0" xr:uid="{06BCCB3D-1A13-49B0-9BA2-1FF6FCE2F287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DCB.006.061</t>
        </r>
      </text>
    </comment>
    <comment ref="D1115" authorId="2" shapeId="0" xr:uid="{5A68211A-9F95-4355-AE2B-190FFB3D9651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H1115" authorId="2" shapeId="0" xr:uid="{49925730-362C-4B1C-BE47-9320136AF32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L1115" authorId="2" shapeId="0" xr:uid="{1D9425C3-1938-4DCF-9796-B0C64A81C9A4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P1115" authorId="2" shapeId="0" xr:uid="{7412348F-FC4D-411E-8E21-DC1138CE527C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T1115" authorId="2" shapeId="0" xr:uid="{37E9B23C-DD5B-4A79-909A-0FFA720D083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AB1115" authorId="2" shapeId="0" xr:uid="{44A5EE37-2F4B-41F2-860A-F0106B7BE95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AF1115" authorId="2" shapeId="0" xr:uid="{857C1A5C-6DB8-4135-BC80-9791FEE303E9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AJ1115" authorId="2" shapeId="0" xr:uid="{D9020D30-EB5A-4419-91ED-B6BBADBC36DF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AN1115" authorId="2" shapeId="0" xr:uid="{83CE79E9-2202-40AC-94EC-EAD2A8FFB389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C1126" authorId="2" shapeId="0" xr:uid="{E8E1016E-F08D-4D48-96DB-480363C2BAC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DCB.011.065</t>
        </r>
      </text>
    </comment>
    <comment ref="D1126" authorId="2" shapeId="0" xr:uid="{23CF847C-5067-473F-B134-F3BC0BB9A42C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H1126" authorId="2" shapeId="0" xr:uid="{B6828B4D-4A38-413C-A500-8FCF60FD14A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L1126" authorId="2" shapeId="0" xr:uid="{28227735-AF8F-4F8A-AAC6-9BA23EABC6E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P1126" authorId="2" shapeId="0" xr:uid="{64D6236D-FB4F-4DD9-A46B-0FA971500A5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T1126" authorId="2" shapeId="0" xr:uid="{06172AAE-4D8A-4997-9641-15B96C3D0A4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AB1126" authorId="2" shapeId="0" xr:uid="{86D87A78-32B5-451C-B2B1-4E4CC8169A4D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AF1126" authorId="2" shapeId="0" xr:uid="{0856F2F1-49B0-434D-830C-BB03EF98DD38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AJ1126" authorId="2" shapeId="0" xr:uid="{109116F8-6120-40EE-8AAC-3B42ADBCA53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AN1126" authorId="2" shapeId="0" xr:uid="{764A6CD4-2074-445B-B8A0-F06CA83361DE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C1285" authorId="0" shapeId="0" xr:uid="{66AE6909-BE5A-490E-97A6-50433B1B31DF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1338" authorId="0" shapeId="0" xr:uid="{69701069-FCB4-4D4D-94B1-5C016756BA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H1338" authorId="0" shapeId="0" xr:uid="{59C692A2-85C4-4FFE-9074-86D5F025F7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L1338" authorId="0" shapeId="0" xr:uid="{78D8B93A-23F6-4407-96FA-D20E547AF3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P1338" authorId="0" shapeId="0" xr:uid="{40ECBA0B-729E-4E0F-B6DF-FDCE8BF069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T1338" authorId="0" shapeId="0" xr:uid="{B8B16D63-6E14-4E0D-8E71-851FFE30CA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AB1338" authorId="0" shapeId="0" xr:uid="{34C8BBE5-9998-4F0B-9DC5-4418F0F785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AF1338" authorId="0" shapeId="0" xr:uid="{CD252C89-8214-4C66-9CDC-9C70665A57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AJ1338" authorId="0" shapeId="0" xr:uid="{57AFA3CE-95F5-4A8E-A41A-0D429146E5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AN1338" authorId="0" shapeId="0" xr:uid="{EB5A9680-0E96-4EED-911D-C9024C436C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C1400" authorId="1" shapeId="0" xr:uid="{2DD31D55-AF3F-4902-A021-2862A214ADA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LEMBUAR</t>
        </r>
      </text>
    </comment>
    <comment ref="D1499" authorId="3" shapeId="0" xr:uid="{27AFE0F5-1BE6-4773-8044-3CACC1EBF698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H1499" authorId="3" shapeId="0" xr:uid="{FB4C2FDF-1C73-4799-84E3-734E309DBAF0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L1499" authorId="3" shapeId="0" xr:uid="{4E808495-21DF-4D56-903A-F9E1767BD8CA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P1499" authorId="3" shapeId="0" xr:uid="{706F443F-B95B-4229-A7C9-71CF4E3951EC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T1499" authorId="3" shapeId="0" xr:uid="{C6E9F8AE-55D7-4ACB-A76E-48F6546ACBF8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AB1499" authorId="3" shapeId="0" xr:uid="{D1C49F7D-447E-48C5-B945-7CB5EE2F0FF1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AF1499" authorId="3" shapeId="0" xr:uid="{511FE0A5-F548-41B4-8CDC-12CA6F631337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AJ1499" authorId="3" shapeId="0" xr:uid="{88E1DC55-22C0-4C3F-A7E8-F2C9E5385DF5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AN1499" authorId="3" shapeId="0" xr:uid="{81DAA77A-DC2E-4320-A78B-59C01D0686BE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B1578" authorId="0" shapeId="0" xr:uid="{F4852384-2621-4815-AF0F-5940321CF8BC}">
      <text>
        <r>
          <rPr>
            <b/>
            <sz val="9"/>
            <color indexed="81"/>
            <rFont val="Tahoma"/>
            <family val="2"/>
          </rPr>
          <t xml:space="preserve">user: input sakti
</t>
        </r>
        <r>
          <rPr>
            <sz val="9"/>
            <color indexed="81"/>
            <rFont val="Tahoma"/>
            <family val="2"/>
          </rPr>
          <t xml:space="preserve">semua subkom 601 terkecuali </t>
        </r>
        <r>
          <rPr>
            <b/>
            <sz val="9"/>
            <color indexed="81"/>
            <rFont val="Tahoma"/>
            <family val="2"/>
          </rPr>
          <t>peningkatan PD taruna</t>
        </r>
        <r>
          <rPr>
            <sz val="9"/>
            <color indexed="81"/>
            <rFont val="Tahoma"/>
            <family val="2"/>
          </rPr>
          <t xml:space="preserve"> &amp; </t>
        </r>
        <r>
          <rPr>
            <b/>
            <sz val="9"/>
            <color indexed="81"/>
            <rFont val="Tahoma"/>
            <family val="2"/>
          </rPr>
          <t>olahraga seni</t>
        </r>
        <r>
          <rPr>
            <sz val="9"/>
            <color indexed="81"/>
            <rFont val="Tahoma"/>
            <family val="2"/>
          </rPr>
          <t xml:space="preserve"> dititip ke DCB.018.601 agar SBK tidak terlampaui</t>
        </r>
      </text>
    </comment>
    <comment ref="B1593" authorId="0" shapeId="0" xr:uid="{6891BCA2-B385-41E2-BD4F-D55A17C0B77C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item permakanan dan kebutuhan taruna dititip ke dcb.018.601 agar SBK tidak terlampaui</t>
        </r>
      </text>
    </comment>
    <comment ref="D1593" authorId="3" shapeId="0" xr:uid="{D9F1995F-A9F2-45DF-9386-3A491359B266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H1593" authorId="3" shapeId="0" xr:uid="{D4AA6A3B-F4D0-4AE5-9D5C-490FAD791F21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L1593" authorId="3" shapeId="0" xr:uid="{E843049B-1E45-4525-9DC4-E0B4675A1EF6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P1593" authorId="3" shapeId="0" xr:uid="{733ADB3F-F4CC-49AB-9AD2-645E3712CF80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T1593" authorId="3" shapeId="0" xr:uid="{BC0B1DC6-7C0C-4544-97B9-FBA9D1371C73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AB1593" authorId="3" shapeId="0" xr:uid="{A92C06DD-3A41-4BCF-AE06-234E17B3FFFA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AF1593" authorId="3" shapeId="0" xr:uid="{5809E0A6-458F-446A-A1C0-75058A08FF12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AJ1593" authorId="3" shapeId="0" xr:uid="{1571E406-7351-4C8A-BBED-E64C8258F300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AN1593" authorId="3" shapeId="0" xr:uid="{4F2CEB1D-7C79-4BD4-862B-FC7D14FDEF94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C2203" authorId="0" shapeId="0" xr:uid="{862F0DB4-C1FB-4A8E-9F13-911EAFB8A600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2327" authorId="4" shapeId="0" xr:uid="{9D53E134-5F71-46C8-88CB-E4017173D87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H2327" authorId="4" shapeId="0" xr:uid="{44D27F83-B789-4596-B491-1403CB9B211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L2327" authorId="4" shapeId="0" xr:uid="{6B266D88-A5D3-4EB9-B492-2F573959BF64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P2327" authorId="4" shapeId="0" xr:uid="{76FF86AF-43E6-4430-8914-6DF69A792A1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T2327" authorId="4" shapeId="0" xr:uid="{CB243D72-75F3-484B-9ED4-90054BDAE6E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AB2327" authorId="4" shapeId="0" xr:uid="{45BBCC61-B81F-4767-930C-1BCEFDAE07A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AF2327" authorId="4" shapeId="0" xr:uid="{7C519488-991B-4E94-9CC9-2304CA7D17F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AJ2327" authorId="4" shapeId="0" xr:uid="{2ED1D5E9-6980-46F6-BDBD-D982BEE965F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AN2327" authorId="4" shapeId="0" xr:uid="{BB93518F-441D-44E1-9CB2-A841F367092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asus</author>
    <author>Joe Roland Setiyawan Bokau</author>
    <author>Alda Irwan</author>
    <author>ASUS</author>
  </authors>
  <commentList>
    <comment ref="D214" authorId="0" shapeId="0" xr:uid="{0387C714-A78C-4F3A-909F-6EBE59B9F4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H214" authorId="0" shapeId="0" xr:uid="{5CBE8C5E-FC54-417A-942A-517A1ABCBD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L214" authorId="0" shapeId="0" xr:uid="{3A435D1A-AB7A-4B58-AE6E-4FA92823F5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P214" authorId="0" shapeId="0" xr:uid="{655FE6D2-5164-4E6A-8FE7-F647CFD6B5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C326" authorId="1" shapeId="0" xr:uid="{926780A6-B84E-41A1-B710-BAAF471184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C353" authorId="1" shapeId="0" xr:uid="{EF26D68E-E625-44A3-A8F8-833884B4938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D618" authorId="0" shapeId="0" xr:uid="{F801B1C9-79AC-4F15-BA25-F3432192EC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H618" authorId="0" shapeId="0" xr:uid="{4654A246-8E7D-4867-A071-8C54D6594C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L618" authorId="0" shapeId="0" xr:uid="{CAD555E8-5EAD-4FF4-A702-0ACF1A1F21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P618" authorId="0" shapeId="0" xr:uid="{DF99B035-7956-4A6C-AEEA-456C54914B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D961" authorId="2" shapeId="0" xr:uid="{EC688D65-635B-4BCD-ADA0-AA3FD6D84E6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H961" authorId="2" shapeId="0" xr:uid="{1B46679D-8A56-43A0-9E24-F0E750931257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L961" authorId="2" shapeId="0" xr:uid="{55D8373A-7553-4E51-97F9-69F1AA4067E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P961" authorId="2" shapeId="0" xr:uid="{023090BD-811F-44B1-8A76-014809A61E6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C962" authorId="2" shapeId="0" xr:uid="{6FC9A5EF-EC21-4B2A-81EF-14E35FA573FB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DCB.011.115</t>
        </r>
      </text>
    </comment>
    <comment ref="C975" authorId="2" shapeId="0" xr:uid="{0FB594BC-F7BE-4ACE-872A-26489C13182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DCB.004.064</t>
        </r>
      </text>
    </comment>
    <comment ref="C1015" authorId="2" shapeId="0" xr:uid="{75089607-FFB3-41CE-9BCC-1DFBA2CE455C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DCB.006.064</t>
        </r>
      </text>
    </comment>
    <comment ref="C1020" authorId="2" shapeId="0" xr:uid="{1CFADEA4-72DC-4815-B5F7-A3586197E1AD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DCB.006.065</t>
        </r>
      </text>
    </comment>
    <comment ref="C1025" authorId="2" shapeId="0" xr:uid="{4175470A-2997-42BC-8123-2B784A1B40D5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DCB.006.069</t>
        </r>
      </text>
    </comment>
    <comment ref="C1030" authorId="2" shapeId="0" xr:uid="{799DB2A7-EB6B-4EAD-BB3E-9DB7E42C72A5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DCB.006.066</t>
        </r>
      </text>
    </comment>
    <comment ref="C1035" authorId="2" shapeId="0" xr:uid="{947EB44A-4D36-4403-8A1E-82E682F8C1B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DCB.006.067</t>
        </r>
      </text>
    </comment>
    <comment ref="C1040" authorId="2" shapeId="0" xr:uid="{FF066873-654A-496D-8DA1-9C198B30A23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DCB.006.068</t>
        </r>
      </text>
    </comment>
    <comment ref="C1080" authorId="2" shapeId="0" xr:uid="{88474D5F-5D06-4065-9606-2E38F7E8AF03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DCB.006.062</t>
        </r>
      </text>
    </comment>
    <comment ref="C1085" authorId="2" shapeId="0" xr:uid="{1F812383-6533-44AD-B0C8-18A1339C5C35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DCB.006.061</t>
        </r>
      </text>
    </comment>
    <comment ref="D1115" authorId="2" shapeId="0" xr:uid="{8A0387D1-7F5E-4BB9-8805-2C1FD4C6350D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H1115" authorId="2" shapeId="0" xr:uid="{C7531147-31FA-41C5-8571-5F7B7285946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L1115" authorId="2" shapeId="0" xr:uid="{46C584EE-1137-49EB-8E15-E5E40F40618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P1115" authorId="2" shapeId="0" xr:uid="{0343C4ED-56D2-45CD-910C-84CE381AF8E9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C1126" authorId="2" shapeId="0" xr:uid="{56B1CC0A-0BD4-4BDD-AC9A-553C2517358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DCB.011.065</t>
        </r>
      </text>
    </comment>
    <comment ref="D1126" authorId="2" shapeId="0" xr:uid="{DFCFA24E-C267-4CB4-A4FF-53BAC2DEC85E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H1126" authorId="2" shapeId="0" xr:uid="{62C79C9F-971F-42D7-8EDA-B371C40849F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L1126" authorId="2" shapeId="0" xr:uid="{1BBF9AC0-BE33-43DC-8673-D09E70A9E531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P1126" authorId="2" shapeId="0" xr:uid="{5B69238B-8C36-430C-8C45-BBBFAFBDECF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C1285" authorId="0" shapeId="0" xr:uid="{2096887E-8443-4808-82E1-934D61C69758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1308" authorId="0" shapeId="0" xr:uid="{293DCED4-48DF-428D-B6D9-A0D4E7026B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H1308" authorId="0" shapeId="0" xr:uid="{8C4A650A-914A-4D1D-B7A0-2612223548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L1308" authorId="0" shapeId="0" xr:uid="{D06ACFEA-DA83-4495-88CE-3EEA8CFE2E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P1308" authorId="0" shapeId="0" xr:uid="{D2BF0459-DE56-4403-9D2A-AAF55AB011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C1367" authorId="1" shapeId="0" xr:uid="{AF130110-9878-45DA-B97B-3D367B59242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LEMBUAR</t>
        </r>
      </text>
    </comment>
    <comment ref="D1456" authorId="3" shapeId="0" xr:uid="{88B00E3E-AFAC-4160-A58B-B67EE5F64200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H1456" authorId="3" shapeId="0" xr:uid="{AC8332DE-D937-499D-95BD-AC57FCF488FA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L1456" authorId="3" shapeId="0" xr:uid="{84879FE2-6AE1-43DB-A9E0-8F080D6F67E3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P1456" authorId="3" shapeId="0" xr:uid="{629DB5EC-B075-4933-B045-3D5EFE2A4AEB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B1535" authorId="0" shapeId="0" xr:uid="{CDB05323-812E-4799-8752-4D38737EC855}">
      <text>
        <r>
          <rPr>
            <b/>
            <sz val="9"/>
            <color indexed="81"/>
            <rFont val="Tahoma"/>
            <family val="2"/>
          </rPr>
          <t xml:space="preserve">user: input sakti
</t>
        </r>
        <r>
          <rPr>
            <sz val="9"/>
            <color indexed="81"/>
            <rFont val="Tahoma"/>
            <family val="2"/>
          </rPr>
          <t xml:space="preserve">semua subkom 601 terkecuali </t>
        </r>
        <r>
          <rPr>
            <b/>
            <sz val="9"/>
            <color indexed="81"/>
            <rFont val="Tahoma"/>
            <family val="2"/>
          </rPr>
          <t>peningkatan PD taruna</t>
        </r>
        <r>
          <rPr>
            <sz val="9"/>
            <color indexed="81"/>
            <rFont val="Tahoma"/>
            <family val="2"/>
          </rPr>
          <t xml:space="preserve"> &amp; </t>
        </r>
        <r>
          <rPr>
            <b/>
            <sz val="9"/>
            <color indexed="81"/>
            <rFont val="Tahoma"/>
            <family val="2"/>
          </rPr>
          <t>olahraga seni</t>
        </r>
        <r>
          <rPr>
            <sz val="9"/>
            <color indexed="81"/>
            <rFont val="Tahoma"/>
            <family val="2"/>
          </rPr>
          <t xml:space="preserve"> dititip ke DCB.018.601 agar SBK tidak terlampaui</t>
        </r>
      </text>
    </comment>
    <comment ref="B1548" authorId="0" shapeId="0" xr:uid="{65DBBAF4-A7DD-442A-921D-F4D060F6D4C8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item permakanan dan kebutuhan taruna dititip ke dcb.018.601 agar SBK tidak terlampaui</t>
        </r>
      </text>
    </comment>
    <comment ref="D1548" authorId="3" shapeId="0" xr:uid="{44B3FE75-E1E5-48C7-A4C5-BA09F4DD580F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H1548" authorId="3" shapeId="0" xr:uid="{1E2006CF-8554-4602-9BBB-E1F8CAF7E525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L1548" authorId="3" shapeId="0" xr:uid="{FD4E284F-06AD-47DC-ADF7-3C7B693D654C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P1548" authorId="3" shapeId="0" xr:uid="{1592A6FE-45F6-459A-BF1F-40C3305AEA49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C2158" authorId="0" shapeId="0" xr:uid="{064F85D7-A929-43AF-9BF6-85BDB9B36CB8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2282" authorId="4" shapeId="0" xr:uid="{AD501093-579C-4B84-B12A-72303680260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H2282" authorId="4" shapeId="0" xr:uid="{C7BEBC8A-88BD-481C-8AB4-6B5B994B10F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L2282" authorId="4" shapeId="0" xr:uid="{645DC1BC-6EFC-4F2A-A20D-DB47B87664D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P2282" authorId="4" shapeId="0" xr:uid="{304C89F5-EAF5-4568-AF12-AD3B9526945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asus</author>
    <author>Joe Roland Setiyawan Bokau</author>
    <author>Alda Irwan</author>
    <author>ASUS</author>
  </authors>
  <commentList>
    <comment ref="D214" authorId="0" shapeId="0" xr:uid="{4F00B56D-CE38-4C1C-A5CF-1424C0C5B6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H214" authorId="0" shapeId="0" xr:uid="{28B02C3C-B038-4397-AF35-27A63BC488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L214" authorId="0" shapeId="0" xr:uid="{5810E870-F88D-4193-A096-A649AC2D14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C326" authorId="1" shapeId="0" xr:uid="{30F51005-D0D3-4BCA-88DD-3C1F6436048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C353" authorId="1" shapeId="0" xr:uid="{230129B4-612C-40BF-B691-CCB75E78AA44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D604" authorId="0" shapeId="0" xr:uid="{03C676CF-A8B9-4B3A-AD16-C092E9D616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H604" authorId="0" shapeId="0" xr:uid="{F6EF97FA-0924-4E1F-94D2-212A5025FC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L604" authorId="0" shapeId="0" xr:uid="{E9F7E920-D143-47F7-97BF-AB8600DF6A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D947" authorId="2" shapeId="0" xr:uid="{06BD94F9-BFE5-4368-A8C1-9817138B1648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H947" authorId="2" shapeId="0" xr:uid="{E5AC45FF-6717-4702-847C-55DEF7D4320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L947" authorId="2" shapeId="0" xr:uid="{5E29FE3D-A80B-4023-B725-E51EF80A548C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C948" authorId="2" shapeId="0" xr:uid="{3CDF9BAD-F4D7-414D-A7EF-2B7C57A546E8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DCB.011.115</t>
        </r>
      </text>
    </comment>
    <comment ref="C961" authorId="2" shapeId="0" xr:uid="{66F0E56B-DBC3-48CF-B5BF-56084673C1F5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DCB.004.064</t>
        </r>
      </text>
    </comment>
    <comment ref="C1001" authorId="2" shapeId="0" xr:uid="{7429C8A2-4953-499C-A8AA-E8849EE829D1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DCB.006.064</t>
        </r>
      </text>
    </comment>
    <comment ref="C1006" authorId="2" shapeId="0" xr:uid="{4F35FF22-6F04-4F8C-A303-BD5869DEB9F8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DCB.006.065</t>
        </r>
      </text>
    </comment>
    <comment ref="C1011" authorId="2" shapeId="0" xr:uid="{D480C351-BD3E-49D3-B1C4-C0D3B7025C7D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DCB.006.069</t>
        </r>
      </text>
    </comment>
    <comment ref="C1016" authorId="2" shapeId="0" xr:uid="{8D882253-DBB7-4CCD-A56F-1753345DDB64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DCB.006.066</t>
        </r>
      </text>
    </comment>
    <comment ref="C1021" authorId="2" shapeId="0" xr:uid="{F884BE25-CC3A-4EA7-9EBC-8E0DD38DD80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DCB.006.067</t>
        </r>
      </text>
    </comment>
    <comment ref="C1026" authorId="2" shapeId="0" xr:uid="{6E40E0D0-0E1F-43BA-9F06-B51EE987CFF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DCB.006.068</t>
        </r>
      </text>
    </comment>
    <comment ref="C1066" authorId="2" shapeId="0" xr:uid="{A48E0EAC-2709-4269-9287-16309E8820CC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DCB.006.062</t>
        </r>
      </text>
    </comment>
    <comment ref="C1071" authorId="2" shapeId="0" xr:uid="{CBE22FC1-D766-4994-90FE-29E99473503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DCB.006.061</t>
        </r>
      </text>
    </comment>
    <comment ref="D1101" authorId="2" shapeId="0" xr:uid="{5323568D-EBD9-45BD-8EE2-D1108F25CE1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H1101" authorId="2" shapeId="0" xr:uid="{580BCB5A-03BC-4750-AC8E-1DC0B0878CD5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L1101" authorId="2" shapeId="0" xr:uid="{253162FB-D306-420F-A220-2E14194CFF8E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C1112" authorId="2" shapeId="0" xr:uid="{A20249D5-8AE0-453F-8C96-5B454890D57F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DCB.011.065</t>
        </r>
      </text>
    </comment>
    <comment ref="D1112" authorId="2" shapeId="0" xr:uid="{C615A44F-B827-45EC-BFE6-EBB746967F89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H1112" authorId="2" shapeId="0" xr:uid="{C08DE7B7-124E-4E13-929B-DCDFF9FC1BA6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L1112" authorId="2" shapeId="0" xr:uid="{F9CF4335-5A90-4A90-A3EA-796CA03BA64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C1271" authorId="0" shapeId="0" xr:uid="{5DCA8801-DA4F-44C0-82E7-298CAF8561CA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1294" authorId="0" shapeId="0" xr:uid="{8454B2EF-5CA3-4F03-AAF5-38BDEF4AFA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H1294" authorId="0" shapeId="0" xr:uid="{90D6FBFF-68F7-4F47-9124-539FDC0B03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L1294" authorId="0" shapeId="0" xr:uid="{BCCC3992-8559-4172-B508-60DD96B845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C1353" authorId="1" shapeId="0" xr:uid="{EBE399A4-6D25-4092-89A2-B893807C448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LEMBUAR</t>
        </r>
      </text>
    </comment>
    <comment ref="D1442" authorId="3" shapeId="0" xr:uid="{EB38F0B2-2691-4FB6-A5C8-08D735E72671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H1442" authorId="3" shapeId="0" xr:uid="{8321095F-2828-4022-8B2F-693F182EAE39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L1442" authorId="3" shapeId="0" xr:uid="{FCE9F14F-315F-4ED3-924E-344BE0B214EC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B1521" authorId="0" shapeId="0" xr:uid="{59E87C63-765D-4930-A5B4-0CB998F07494}">
      <text>
        <r>
          <rPr>
            <b/>
            <sz val="9"/>
            <color indexed="81"/>
            <rFont val="Tahoma"/>
            <family val="2"/>
          </rPr>
          <t xml:space="preserve">user: input sakti
</t>
        </r>
        <r>
          <rPr>
            <sz val="9"/>
            <color indexed="81"/>
            <rFont val="Tahoma"/>
            <family val="2"/>
          </rPr>
          <t xml:space="preserve">semua subkom 601 terkecuali </t>
        </r>
        <r>
          <rPr>
            <b/>
            <sz val="9"/>
            <color indexed="81"/>
            <rFont val="Tahoma"/>
            <family val="2"/>
          </rPr>
          <t>peningkatan PD taruna</t>
        </r>
        <r>
          <rPr>
            <sz val="9"/>
            <color indexed="81"/>
            <rFont val="Tahoma"/>
            <family val="2"/>
          </rPr>
          <t xml:space="preserve"> &amp; </t>
        </r>
        <r>
          <rPr>
            <b/>
            <sz val="9"/>
            <color indexed="81"/>
            <rFont val="Tahoma"/>
            <family val="2"/>
          </rPr>
          <t>olahraga seni</t>
        </r>
        <r>
          <rPr>
            <sz val="9"/>
            <color indexed="81"/>
            <rFont val="Tahoma"/>
            <family val="2"/>
          </rPr>
          <t xml:space="preserve"> dititip ke DCB.018.601 agar SBK tidak terlampaui</t>
        </r>
      </text>
    </comment>
    <comment ref="B1534" authorId="0" shapeId="0" xr:uid="{E0913B84-8EB5-43AA-B870-0E4077AF8CE9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item permakanan dan kebutuhan taruna dititip ke dcb.018.601 agar SBK tidak terlampaui</t>
        </r>
      </text>
    </comment>
    <comment ref="D1534" authorId="3" shapeId="0" xr:uid="{FE61A899-A4AD-4E84-BC6E-181AE9D883DD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H1534" authorId="3" shapeId="0" xr:uid="{824585B0-9606-4017-88E4-8F645D22211D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L1534" authorId="3" shapeId="0" xr:uid="{E4693366-98BC-4807-851F-420A71C4CD7D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C2144" authorId="0" shapeId="0" xr:uid="{A1052F0B-E38A-4107-A66B-E30E978EA762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2268" authorId="4" shapeId="0" xr:uid="{586E8F0B-3E2A-47F9-8326-1509BF37B82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H2268" authorId="4" shapeId="0" xr:uid="{B3B51589-EF09-4067-9A43-AF670F38117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L2268" authorId="4" shapeId="0" xr:uid="{C2D0F95D-E32E-44EC-8D20-ECC93587A4B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asus</author>
    <author>Joe Roland Setiyawan Bokau</author>
    <author>Alda Irwan</author>
    <author>ASUS</author>
  </authors>
  <commentList>
    <comment ref="D214" authorId="0" shapeId="0" xr:uid="{2B9ACEE6-2C98-47F5-AA65-C721237FC7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H214" authorId="0" shapeId="0" xr:uid="{BE6F8398-4EA1-4217-B7EC-BF2B525388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volume ditambah akibat SBKK &amp; penitipan anggaran KRO CCA &amp; CDJ (karena komponennya tdk ada di sakti)</t>
        </r>
      </text>
    </comment>
    <comment ref="C326" authorId="1" shapeId="0" xr:uid="{BB4F016D-32E7-42AF-9687-EE0D278D908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C353" authorId="1" shapeId="0" xr:uid="{62FDF629-B0BA-4E6E-A081-584BA27D81F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Pergeseran Sumber Dana BLU ke RM</t>
        </r>
      </text>
    </comment>
    <comment ref="D602" authorId="0" shapeId="0" xr:uid="{3F86C84A-DCF9-465C-A695-59B35E627A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H602" authorId="0" shapeId="0" xr:uid="{27BCCAF1-33DF-4078-8D22-F07EADA0DA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voluime akibat SBKK &amp; penitipan sebagian anggaran 3996.SCB.005.601.A</t>
        </r>
      </text>
    </comment>
    <comment ref="D945" authorId="2" shapeId="0" xr:uid="{2F0A93DB-CA7A-4B3B-9F33-1C70274B8AA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H945" authorId="2" shapeId="0" xr:uid="{D542B6A2-38A7-4638-832A-97F8CD26AF6F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Y &amp; Z belum kena sum</t>
        </r>
      </text>
    </comment>
    <comment ref="C946" authorId="2" shapeId="0" xr:uid="{7A79BCE3-289A-4D03-8C07-37810B0BD4EF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DCB.011.115</t>
        </r>
      </text>
    </comment>
    <comment ref="C959" authorId="2" shapeId="0" xr:uid="{F05E2401-4B79-44FA-A35C-A222E1F9428B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DCB.004.064</t>
        </r>
      </text>
    </comment>
    <comment ref="C999" authorId="2" shapeId="0" xr:uid="{17BB7B9D-CA65-48E2-9163-C863D85E640B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DCB.006.064</t>
        </r>
      </text>
    </comment>
    <comment ref="C1004" authorId="2" shapeId="0" xr:uid="{EBCC1800-A178-46A0-9DAB-0C203B872151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DCB.006.065</t>
        </r>
      </text>
    </comment>
    <comment ref="C1009" authorId="2" shapeId="0" xr:uid="{E954E587-7C18-4E7E-A61D-A69918EB9CBD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DCB.006.069</t>
        </r>
      </text>
    </comment>
    <comment ref="C1014" authorId="2" shapeId="0" xr:uid="{17C4A788-E565-4250-B973-313400C6B1AF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DCB.006.066</t>
        </r>
      </text>
    </comment>
    <comment ref="C1019" authorId="2" shapeId="0" xr:uid="{AE96F426-FF7A-4A26-BE1C-F65395B264C9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DCB.006.067</t>
        </r>
      </text>
    </comment>
    <comment ref="C1024" authorId="2" shapeId="0" xr:uid="{BB970010-9573-4F16-B063-CF05D8CDA65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DCB.006.068</t>
        </r>
      </text>
    </comment>
    <comment ref="C1064" authorId="2" shapeId="0" xr:uid="{F9B18A82-E144-49DF-BDA0-44AC70B2DC32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DCB.006.062</t>
        </r>
      </text>
    </comment>
    <comment ref="C1069" authorId="2" shapeId="0" xr:uid="{8D7AEA43-204D-4816-9815-EEFC5BF69F11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DCB.006.061</t>
        </r>
      </text>
    </comment>
    <comment ref="D1099" authorId="2" shapeId="0" xr:uid="{92639665-1F01-4E65-A45B-416FE7BE382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H1099" authorId="2" shapeId="0" xr:uid="{DE129DA9-AF49-4FC9-AA9D-2B48F661350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Belum kena sum</t>
        </r>
      </text>
    </comment>
    <comment ref="C1110" authorId="2" shapeId="0" xr:uid="{4D52E1DE-D79E-4BB0-B15C-59842B58F6DD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Geser ke DCB.011.065</t>
        </r>
      </text>
    </comment>
    <comment ref="D1110" authorId="2" shapeId="0" xr:uid="{444D4CE1-6F16-4510-8F19-9BBAF3E89B2A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H1110" authorId="2" shapeId="0" xr:uid="{E03C2A08-11B7-418F-8CEC-5F0B56D5C910}">
      <text>
        <r>
          <rPr>
            <b/>
            <sz val="9"/>
            <color indexed="81"/>
            <rFont val="Tahoma"/>
            <family val="2"/>
          </rPr>
          <t>Joe Roland Setiyawan Bokau:</t>
        </r>
        <r>
          <rPr>
            <sz val="9"/>
            <color indexed="81"/>
            <rFont val="Tahoma"/>
            <family val="2"/>
          </rPr>
          <t xml:space="preserve">
Bleum kena sum</t>
        </r>
      </text>
    </comment>
    <comment ref="C1255" authorId="0" shapeId="0" xr:uid="{F1E1288A-9114-453C-8909-D91DF5EE593E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1278" authorId="0" shapeId="0" xr:uid="{C725730D-5F8F-41AC-8BEF-21D9BC7F14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H1278" authorId="0" shapeId="0" xr:uid="{6BE08A8D-6976-49F7-9BF5-4E528CC626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penambahan volume akibat SBKK &amp; penitipan anggaran dari SAB.004.601 &amp; SAB.005 (item permakanan dan kebutuhan taruna)</t>
        </r>
      </text>
    </comment>
    <comment ref="C1337" authorId="1" shapeId="0" xr:uid="{3E564BEB-5E10-4E19-AAE7-F18FD96C41E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LEMBUAR</t>
        </r>
      </text>
    </comment>
    <comment ref="D1426" authorId="3" shapeId="0" xr:uid="{C672FD8E-3F47-46F6-B375-1CC69FBF0947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H1426" authorId="3" shapeId="0" xr:uid="{4DF5D6AB-B9A2-4714-AAFC-872003161902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jumlah real 1.489 
penyesuaian sementara
</t>
        </r>
      </text>
    </comment>
    <comment ref="B1505" authorId="0" shapeId="0" xr:uid="{A927C83A-DA79-423A-9990-C28CA64BD815}">
      <text>
        <r>
          <rPr>
            <b/>
            <sz val="9"/>
            <color indexed="81"/>
            <rFont val="Tahoma"/>
            <family val="2"/>
          </rPr>
          <t xml:space="preserve">user: input sakti
</t>
        </r>
        <r>
          <rPr>
            <sz val="9"/>
            <color indexed="81"/>
            <rFont val="Tahoma"/>
            <family val="2"/>
          </rPr>
          <t xml:space="preserve">semua subkom 601 terkecuali </t>
        </r>
        <r>
          <rPr>
            <b/>
            <sz val="9"/>
            <color indexed="81"/>
            <rFont val="Tahoma"/>
            <family val="2"/>
          </rPr>
          <t>peningkatan PD taruna</t>
        </r>
        <r>
          <rPr>
            <sz val="9"/>
            <color indexed="81"/>
            <rFont val="Tahoma"/>
            <family val="2"/>
          </rPr>
          <t xml:space="preserve"> &amp; </t>
        </r>
        <r>
          <rPr>
            <b/>
            <sz val="9"/>
            <color indexed="81"/>
            <rFont val="Tahoma"/>
            <family val="2"/>
          </rPr>
          <t>olahraga seni</t>
        </r>
        <r>
          <rPr>
            <sz val="9"/>
            <color indexed="81"/>
            <rFont val="Tahoma"/>
            <family val="2"/>
          </rPr>
          <t xml:space="preserve"> dititip ke DCB.018.601 agar SBK tidak terlampaui</t>
        </r>
      </text>
    </comment>
    <comment ref="B1518" authorId="0" shapeId="0" xr:uid="{8B480709-ECB5-4741-A909-C63573942C4F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item permakanan dan kebutuhan taruna dititip ke dcb.018.601 agar SBK tidak terlampaui</t>
        </r>
      </text>
    </comment>
    <comment ref="D1518" authorId="3" shapeId="0" xr:uid="{26EC76A0-43E2-40AB-8854-3A666D75CE9A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H1518" authorId="3" shapeId="0" xr:uid="{5E6CBA81-F662-405B-9F0F-4E087259ACD4}">
      <text>
        <r>
          <rPr>
            <b/>
            <sz val="9"/>
            <color indexed="81"/>
            <rFont val="Tahoma"/>
            <family val="2"/>
          </rPr>
          <t>Alda Irwan:</t>
        </r>
        <r>
          <rPr>
            <sz val="9"/>
            <color indexed="81"/>
            <rFont val="Tahoma"/>
            <family val="2"/>
          </rPr>
          <t xml:space="preserve">
real 1.371 
penyesuaian sementara
</t>
        </r>
      </text>
    </comment>
    <comment ref="C2123" authorId="0" shapeId="0" xr:uid="{481A3D59-EC4C-4AA9-BC80-591C8B1535B0}">
      <text>
        <r>
          <rPr>
            <b/>
            <sz val="9"/>
            <color indexed="81"/>
            <rFont val="Tahoma"/>
            <family val="2"/>
          </rPr>
          <t>user: input sakti</t>
        </r>
        <r>
          <rPr>
            <sz val="9"/>
            <color indexed="81"/>
            <rFont val="Tahoma"/>
            <family val="2"/>
          </rPr>
          <t xml:space="preserve">
semua subkom 601 </t>
        </r>
        <r>
          <rPr>
            <b/>
            <sz val="9"/>
            <color indexed="81"/>
            <rFont val="Tahoma"/>
            <family val="2"/>
          </rPr>
          <t>terkecuali penginapan peserta/transportas</t>
        </r>
        <r>
          <rPr>
            <sz val="9"/>
            <color indexed="81"/>
            <rFont val="Tahoma"/>
            <family val="2"/>
          </rPr>
          <t xml:space="preserve">i &amp; </t>
        </r>
        <r>
          <rPr>
            <b/>
            <sz val="9"/>
            <color indexed="81"/>
            <rFont val="Tahoma"/>
            <family val="2"/>
          </rPr>
          <t>uang saku peserta</t>
        </r>
        <r>
          <rPr>
            <sz val="9"/>
            <color indexed="81"/>
            <rFont val="Tahoma"/>
            <family val="2"/>
          </rPr>
          <t xml:space="preserve"> dititip ke DCB.011.601 agar SBK tidak terlampaui</t>
        </r>
      </text>
    </comment>
    <comment ref="D2247" authorId="4" shapeId="0" xr:uid="{C2077BAC-EE98-452D-8ECB-FD16BFB6E56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  <comment ref="H2247" authorId="4" shapeId="0" xr:uid="{BF3426EF-357A-4749-8509-E4FC15334C2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uang makan hari kerja * 2  ,,, hari libur * 3</t>
        </r>
      </text>
    </comment>
  </commentList>
</comments>
</file>

<file path=xl/sharedStrings.xml><?xml version="1.0" encoding="utf-8"?>
<sst xmlns="http://schemas.openxmlformats.org/spreadsheetml/2006/main" count="43067" uniqueCount="944">
  <si>
    <t>Kode</t>
  </si>
  <si>
    <t>Uraian</t>
  </si>
  <si>
    <t>Volume / Satuan</t>
  </si>
  <si>
    <t>Harga Satuan</t>
  </si>
  <si>
    <t>Jumlah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</si>
  <si>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</si>
  <si>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</si>
  <si>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</si>
  <si>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</si>
  <si>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</si>
  <si>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</si>
  <si>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</si>
  <si>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</si>
  <si>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</si>
  <si>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</si>
  <si>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</si>
  <si>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</si>
  <si>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(1)</t>
  </si>
  <si>
    <t>(2)</t>
  </si>
  <si>
    <t>(3)</t>
  </si>
  <si>
    <t>(4)</t>
  </si>
  <si>
    <t>(5)</t>
  </si>
  <si>
    <t>(6) = (3)*(5)</t>
  </si>
  <si>
    <t>TOTAL PAGU</t>
  </si>
  <si>
    <t>022.12.DL</t>
  </si>
  <si>
    <t>Program Pendidikan dan Pelatihan Vokasi</t>
  </si>
  <si>
    <t>Pengembangan SDM Transportasi</t>
  </si>
  <si>
    <t/>
  </si>
  <si>
    <t>1975.DCB</t>
  </si>
  <si>
    <t>Pendidikan Bidang Infrastruktur</t>
  </si>
  <si>
    <t>Orang</t>
  </si>
  <si>
    <t>1975.DCB.008</t>
  </si>
  <si>
    <t>Diklat Teknis Pengembangan ASN Transportasi Laut</t>
  </si>
  <si>
    <t>Diklat Kerjasama</t>
  </si>
  <si>
    <t>A</t>
  </si>
  <si>
    <t>Diploma III Studi Nautika Angkatan 68 Tahun 2022 (24 Orang)</t>
  </si>
  <si>
    <t>RM</t>
  </si>
  <si>
    <t xml:space="preserve">    -     Belanja Bahan Praktek Keterampilan</t>
  </si>
  <si>
    <t>THN</t>
  </si>
  <si>
    <t xml:space="preserve">    -     Belanja Bahan Praktek</t>
  </si>
  <si>
    <t>OK</t>
  </si>
  <si>
    <t xml:space="preserve">    -     Belanja Barang TRB</t>
  </si>
  <si>
    <t>Belanja Penyediaan Barang dan Jasa BLU Lainnya</t>
  </si>
  <si>
    <t>BLU</t>
  </si>
  <si>
    <t xml:space="preserve">    -     Asuransi</t>
  </si>
  <si>
    <t xml:space="preserve">    -     Kebutuhan Taruna</t>
  </si>
  <si>
    <t xml:space="preserve">    -     Honor Mengajar Teori</t>
  </si>
  <si>
    <t>OJ</t>
  </si>
  <si>
    <t xml:space="preserve">    -     Honor Mengajar Praktek</t>
  </si>
  <si>
    <t xml:space="preserve">    -     Honor Diklat Keterampilan</t>
  </si>
  <si>
    <t xml:space="preserve">    -     Honor Ujian Keahlian Pelaut</t>
  </si>
  <si>
    <t>KEG</t>
  </si>
  <si>
    <t>B</t>
  </si>
  <si>
    <t>Diploma III Studi Nautika Angkatan 74 Tahun 2025 (24 Orang)</t>
  </si>
  <si>
    <t>Keg</t>
  </si>
  <si>
    <t xml:space="preserve">    -     Penggandaan</t>
  </si>
  <si>
    <t xml:space="preserve">    -     Belanja Permakanan</t>
  </si>
  <si>
    <t>OH</t>
  </si>
  <si>
    <t xml:space="preserve">    -     Laundry</t>
  </si>
  <si>
    <t>OB</t>
  </si>
  <si>
    <t xml:space="preserve">    -     Honor Kursus Bahasa Inggris</t>
  </si>
  <si>
    <t xml:space="preserve">    -     ATK </t>
  </si>
  <si>
    <t>C</t>
  </si>
  <si>
    <t>Diploma III Permesinan Kapal Angkatan 68 Tahun 2022 (24 Orang)</t>
  </si>
  <si>
    <t xml:space="preserve">    -     Belanja Bahan Praktek Diklat Keterampilan</t>
  </si>
  <si>
    <t xml:space="preserve">    -     Belanja Barang Ujian Keahlian Pelaut</t>
  </si>
  <si>
    <t>Thn</t>
  </si>
  <si>
    <t xml:space="preserve">    -     Belanja Bahan Praktek </t>
  </si>
  <si>
    <t xml:space="preserve">    -     Honor Penyelenggara Ujian dan Vakasi Diklat Keterampilan</t>
  </si>
  <si>
    <t>D</t>
  </si>
  <si>
    <t>Diploma III Permesinan Kapal Angkatan 70 Tahun 2023 (24 Orang)</t>
  </si>
  <si>
    <t xml:space="preserve">    -     Belanja Bahan Praktek DKP</t>
  </si>
  <si>
    <t xml:space="preserve">    -     Sertifikat/Ijazah Blanko</t>
  </si>
  <si>
    <t>SERT</t>
  </si>
  <si>
    <t xml:space="preserve">525119	</t>
  </si>
  <si>
    <t>ok</t>
  </si>
  <si>
    <t xml:space="preserve">    -     Honor UKP</t>
  </si>
  <si>
    <t>E</t>
  </si>
  <si>
    <t>Diploma III Permesinan Kapal Angkatan 74 Tahun 2025 (24 Orang)</t>
  </si>
  <si>
    <t>3996</t>
  </si>
  <si>
    <t>Pendidikan Transportasi</t>
  </si>
  <si>
    <t>3996.AEC</t>
  </si>
  <si>
    <t>Kerja Sama</t>
  </si>
  <si>
    <t>Kesepakatan</t>
  </si>
  <si>
    <t>3996.AEC.002</t>
  </si>
  <si>
    <t>Kerjasama dan Kemitraan Antar Instansi dan Lembaga [Base Line]</t>
  </si>
  <si>
    <t>Dokumen</t>
  </si>
  <si>
    <t>051</t>
  </si>
  <si>
    <t>Kerja Sama Antar Instansi Pemerintah/Swasta/Lembaga Terkait</t>
  </si>
  <si>
    <t>Sosialisasi Kerja Sama / Company Gathering</t>
  </si>
  <si>
    <t>Belanja Perjalanan</t>
  </si>
  <si>
    <t xml:space="preserve">    -     Tiket PP (Makassar-Jakarta) (6 Org x 1 Keg)</t>
  </si>
  <si>
    <t xml:space="preserve">    -     Uang Harian (6 Org x 3 Hari x 1 Keg)</t>
  </si>
  <si>
    <t xml:space="preserve">    -     Taksi (6 Org x 1 Keg)</t>
  </si>
  <si>
    <t xml:space="preserve">    -     Penginapan (6 Org x 2 Hari x 1 Keg)</t>
  </si>
  <si>
    <t xml:space="preserve">    -     Paket Kegiatan Rapat/Pertemuan di Luar Kantor (Fullday) (100 Org x 1 Hari x 1 Keg)</t>
  </si>
  <si>
    <t>Peningkatan Kerjasama</t>
  </si>
  <si>
    <t>Belanja Barang</t>
  </si>
  <si>
    <t xml:space="preserve">    -     Belanja Bahan Sosialisasi</t>
  </si>
  <si>
    <t>Belanja Jasa</t>
  </si>
  <si>
    <t xml:space="preserve">    -     Sewa Ruangan Pertemuan</t>
  </si>
  <si>
    <t xml:space="preserve">    -     Tiket PP (Makassar-Jakarta) (3 Org x 4 Keg)</t>
  </si>
  <si>
    <t xml:space="preserve">    -     Uang Harian (3 Org x 3 Hari x 4 Keg)</t>
  </si>
  <si>
    <t xml:space="preserve">    -     Taksi (3 Org x 4 Keg)</t>
  </si>
  <si>
    <t xml:space="preserve">    -     Penginapan (3 Org x 2 Hari x 4 Keg)</t>
  </si>
  <si>
    <t>Layanan Kerjasama (Kegiatan On The Spot)</t>
  </si>
  <si>
    <t xml:space="preserve">    -     Kebutuhan Kegiatan</t>
  </si>
  <si>
    <t xml:space="preserve">    -     Tiket PP (Makassar-Jakarta) (6 Org x 6 Keg)</t>
  </si>
  <si>
    <t xml:space="preserve">    -     Uang Harian (6 Org x 3 Hari x 6 Keg)</t>
  </si>
  <si>
    <t xml:space="preserve">    -     Taksi (6 Org x 6 Keg)</t>
  </si>
  <si>
    <t xml:space="preserve">    -     Penginapan (6 Org x 2 Hari x 6 Keg)</t>
  </si>
  <si>
    <t>Sosialisasi Peningkatan Kerjasama Dengan Lembaga Pemerintah</t>
  </si>
  <si>
    <t xml:space="preserve">    -     Paket Kegiatan Rapat/Pertemuan di Luar Kantor (Fullday) (20 Org x 1 Hari x 1 Keg)</t>
  </si>
  <si>
    <t xml:space="preserve">    -     Uang Harian (20 Org x 1 Hari x 1 Keg)</t>
  </si>
  <si>
    <t xml:space="preserve">    -     Tiket PP (Makassar-Jakarta) (2 Org x 1 Keg)</t>
  </si>
  <si>
    <t xml:space="preserve">    -     Uang Harian (2 Org x 3 Hari x 1 Keg)</t>
  </si>
  <si>
    <t xml:space="preserve">    -     Taksi (2 Org x 1 Keg)</t>
  </si>
  <si>
    <t xml:space="preserve">    -     Penginapan (2 Org x 2 Hari x 1 Keg)</t>
  </si>
  <si>
    <t>Sosialisasi Diklat Di Kabupaten/Kota Dalam Provinsi</t>
  </si>
  <si>
    <t xml:space="preserve">    -     Penginapan (3 Org x 2 Hari x 10 Keg)</t>
  </si>
  <si>
    <t xml:space="preserve">    -     Transportasi Lokal (3 Org x 10 Keg)</t>
  </si>
  <si>
    <t xml:space="preserve">    -     Uang Harian (3 Org x2 hr x 10 Keg)</t>
  </si>
  <si>
    <t>3996.AFA</t>
  </si>
  <si>
    <t>Norma, Standard, Prosedur dan Kriteria</t>
  </si>
  <si>
    <t>NSPK</t>
  </si>
  <si>
    <t>3996.AFA.002</t>
  </si>
  <si>
    <t>Modul dan Bahan Ajar Berbasis Kompetensi Transportasi Laut</t>
  </si>
  <si>
    <t>Workshop Silabus Program Studi</t>
  </si>
  <si>
    <t>Workshop Review Penyusunan Kurikulum</t>
  </si>
  <si>
    <t xml:space="preserve">    -     Penggandaan Dokumen</t>
  </si>
  <si>
    <t>Kegiatan</t>
  </si>
  <si>
    <t xml:space="preserve">    -     Merchandise Kit</t>
  </si>
  <si>
    <t xml:space="preserve">    -     Tiket PP Narasumber (Makassar-Jakarta) (4 Org x 1 Keg)</t>
  </si>
  <si>
    <t xml:space="preserve">    -     Uang Harian (4 Org x 3 Hr x 1 Keg)</t>
  </si>
  <si>
    <t xml:space="preserve">    -     Penginapan Fullboard Peserta (55 Org x 2 Hr x 1 Keg)</t>
  </si>
  <si>
    <t xml:space="preserve">    -     Penginapan Narasumber (4 Org x 2 Hr x 1 Keg)</t>
  </si>
  <si>
    <t xml:space="preserve">    -     Uang Saku Peserta (55 Org x 3 Hr x 1 Keg)</t>
  </si>
  <si>
    <t>Team Teaching</t>
  </si>
  <si>
    <t xml:space="preserve">    -     Tiket PP Narasumber (Makassar-Jakarta) (3 Org x 1 Keg)</t>
  </si>
  <si>
    <t xml:space="preserve">    -     Uang Harian (3 Org x 3 hari x 1 Keg)</t>
  </si>
  <si>
    <t xml:space="preserve">    -     Penginapan Fullboard (30 Org x 2 hari x 1 Keg)</t>
  </si>
  <si>
    <t xml:space="preserve">    -     Penginapan Narasumber (3 Org x 2 Hr x 1 Keg)</t>
  </si>
  <si>
    <t xml:space="preserve">    -     Uang Saku (30 Org x 3 hari x 1 Keg)</t>
  </si>
  <si>
    <t xml:space="preserve">    -     Honor Narasumber (UNM) (3 org x 4 jam)</t>
  </si>
  <si>
    <t>3996.BMA</t>
  </si>
  <si>
    <t>Data dan Informasi Publik</t>
  </si>
  <si>
    <t>Layanan</t>
  </si>
  <si>
    <t>3996.BMA.002</t>
  </si>
  <si>
    <t>Data Peserta dan Penyerapan Lulusan Diklat Transportasi Laut</t>
  </si>
  <si>
    <t>052</t>
  </si>
  <si>
    <t>Monitoring dan pelaporan Penyerapan Lulusan</t>
  </si>
  <si>
    <t>Monitoring Penyerapan Lulusan</t>
  </si>
  <si>
    <t>Penempatan dan Pemantauan Prala</t>
  </si>
  <si>
    <t>3996.BMA.005</t>
  </si>
  <si>
    <t>Dokumen Hasil Evaluasi Pasca Diklat Transportasi Laut</t>
  </si>
  <si>
    <t>Pelaksanaan Survey</t>
  </si>
  <si>
    <t xml:space="preserve">    -     Konsumsi Rapat Pembukaan</t>
  </si>
  <si>
    <t xml:space="preserve">    -     Konsumsi Rapat Penutupan</t>
  </si>
  <si>
    <t xml:space="preserve">    -     Jasa Konsultan SKM Independen</t>
  </si>
  <si>
    <t>Penyusunan Laporan Indeks Kepuasan</t>
  </si>
  <si>
    <t xml:space="preserve">    -    Penyusunan IKM</t>
  </si>
  <si>
    <t xml:space="preserve">    -    Penggandaan Dokumen IKM</t>
  </si>
  <si>
    <t>3996.BMA.008</t>
  </si>
  <si>
    <t>Sistem Data Informasi Penunjang Diklat Transportasi Laut</t>
  </si>
  <si>
    <t>053</t>
  </si>
  <si>
    <t>Update Sistem Lainnya</t>
  </si>
  <si>
    <t>Internet Peserta Diklat</t>
  </si>
  <si>
    <t>3996.DCB</t>
  </si>
  <si>
    <t>Pelatihan Bidang Infastruktur</t>
  </si>
  <si>
    <t>3996.DCB.004</t>
  </si>
  <si>
    <t>Diklat Peningkatan Kompetensi Penjenjangan</t>
  </si>
  <si>
    <t>Orang Sertifikat</t>
  </si>
  <si>
    <t>Diklat Pelaut - II (DP-II) Nautika</t>
  </si>
  <si>
    <t>Diklat Pelaut - II (DP-II) Nautika 48 Orang</t>
  </si>
  <si>
    <t>Belanja Gaji dan Tunjangan</t>
  </si>
  <si>
    <t xml:space="preserve">    -     Vakasi</t>
  </si>
  <si>
    <t xml:space="preserve">    -     Belanja Kebutuhan Diklat</t>
  </si>
  <si>
    <t xml:space="preserve">    -     Ekstrakurikuler</t>
  </si>
  <si>
    <t xml:space="preserve">    -     Belanja Penyelenggara DOPK</t>
  </si>
  <si>
    <t xml:space="preserve">    -     UKP DP-II Peningkatan</t>
  </si>
  <si>
    <t>Diklat Pelaut - III (DP-III) Nautika</t>
  </si>
  <si>
    <t>Diklat Pelaut - III (DP-III) Nautika (96 Orang)</t>
  </si>
  <si>
    <t xml:space="preserve">    -     UKP DP-III Peningkatan</t>
  </si>
  <si>
    <t>054</t>
  </si>
  <si>
    <t>Diklat Pelaut - IV (DP-IV) Nautika</t>
  </si>
  <si>
    <t>Diklat Pelaut - IV (DP-IV) Nautika (96 Orang)</t>
  </si>
  <si>
    <t>055</t>
  </si>
  <si>
    <t>Diklat Pelaut - V (DP-V) Nautika</t>
  </si>
  <si>
    <t>Diklat Pelaut - V (DP-V) Nautika (96 Orang)</t>
  </si>
  <si>
    <t>057</t>
  </si>
  <si>
    <t>Diklat Pelaut - II (DP-II) Teknika</t>
  </si>
  <si>
    <t>Diklat Pelaut - II (DP-II) Teknika  (48 Orang)</t>
  </si>
  <si>
    <t>058</t>
  </si>
  <si>
    <t>Diklat Pelaut - III (DP-III) Teknika</t>
  </si>
  <si>
    <t>Diklat Pelaut - III (DP-III) Teknika (96 Orang)</t>
  </si>
  <si>
    <t>059</t>
  </si>
  <si>
    <t>Diklat Pelaut - IV (DP-IV) Teknika</t>
  </si>
  <si>
    <t>Diklat Pelaut - IV (DP-IV) Teknika (96 Orang)</t>
  </si>
  <si>
    <t>060</t>
  </si>
  <si>
    <t>Diklat Pelaut - V (DP-V) Teknika</t>
  </si>
  <si>
    <t>Diklat Pelaut - V (DP-V) Teknika (96 Orang)</t>
  </si>
  <si>
    <t xml:space="preserve">    -     UKP DP-V Peningkatan</t>
  </si>
  <si>
    <t>Dukungan Penyelenggaraan Diklat</t>
  </si>
  <si>
    <t>Operasional Rescue Boat</t>
  </si>
  <si>
    <t>Perawatan Rescue Boat</t>
  </si>
  <si>
    <t>Operasional Simulator, Workshop dan Laboratorium</t>
  </si>
  <si>
    <t>Belanja Pemeliharaan</t>
  </si>
  <si>
    <t xml:space="preserve">    -     Pemeliharaan LAB CBT Smart Class</t>
  </si>
  <si>
    <t>UNIT</t>
  </si>
  <si>
    <t xml:space="preserve">    -     Pemeliharaan LAB GENERATOR</t>
  </si>
  <si>
    <t xml:space="preserve">    -     Pemeliharaan pompa dan instalasi fire hydrant</t>
  </si>
  <si>
    <t xml:space="preserve">    -     Perawatan dan Perbaikan Dental Unit </t>
  </si>
  <si>
    <t xml:space="preserve">    -     Perawatan Sterilisator</t>
  </si>
  <si>
    <t xml:space="preserve">    -     Perawatan EKG</t>
  </si>
  <si>
    <t xml:space="preserve">    -     Kalibrasi alat - alat medis</t>
  </si>
  <si>
    <t>SET</t>
  </si>
  <si>
    <t xml:space="preserve">    -     Pemeliharaan Lab Marine Engine</t>
  </si>
  <si>
    <t xml:space="preserve">    -     Pemeliharaan Lab GMDSS/RADAR ARPA </t>
  </si>
  <si>
    <t xml:space="preserve">    -     Pemeliharaan Simulator Full Mision</t>
  </si>
  <si>
    <t xml:space="preserve">    -     Pemeliharaan Sekoci Layar dan Motor</t>
  </si>
  <si>
    <t xml:space="preserve">    -     Pemeliharaan Liquid Cargo Handling</t>
  </si>
  <si>
    <t xml:space="preserve">    -     Pemeliharaan Port and Shiping Simulator</t>
  </si>
  <si>
    <t xml:space="preserve">    -     Pemeliharaan genset 200 KVA</t>
  </si>
  <si>
    <t xml:space="preserve">    -     Pemeliharaan Lab Sea Survival</t>
  </si>
  <si>
    <t>Operasional dan Pemeliharaan Prasarana Diklat</t>
  </si>
  <si>
    <t xml:space="preserve">    -     Kebutuhan Asrama</t>
  </si>
  <si>
    <t>3996.DCB.005</t>
  </si>
  <si>
    <t>Diklat Peningkatan Kompetensi Pemutakhiran</t>
  </si>
  <si>
    <t>Diklat Pelaut Pemutakhiran Ahli Nautika Tingkat - II Operasional (DP Pemutakhiran ANT-II Operasional)</t>
  </si>
  <si>
    <t>Diklat Pelaut Pemutakhiran Ahli Nautika Tingkat - II Operasional (DP Pemutakhiran ANT-II Operasional) (24 Orang)</t>
  </si>
  <si>
    <t xml:space="preserve">    -     Belanja Sertifikat</t>
  </si>
  <si>
    <t>SERTF</t>
  </si>
  <si>
    <t xml:space="preserve">    -     Belanja ATK Sekretariat</t>
  </si>
  <si>
    <t>Diklat Pelaut Pemutakhiran Ahli Nautika Tingkat - III Operasional (DP Pemutakhiran ANT-III Operasional)</t>
  </si>
  <si>
    <t>Diklat Pelaut Pemutakhiran Ahli Nautika Tingkat - III Operasional (DP Pemutakhiran ANT-III Operasional) (24 Orang)</t>
  </si>
  <si>
    <t>Diklat Pelaut Pemutakhiran Ahli Nautika Tingkat - IV Operasional (DP Pemutakhiran ANT-IV Operasional)</t>
  </si>
  <si>
    <t>Diklat Pelaut Pemutakhiran Ahli Nautika Tingkat - V Operasional (DP Pemutakhiran ANT-V Operasional)</t>
  </si>
  <si>
    <t>Diklat Pelaut Pemutakhiran Ahli Nautika Tingkat - V Operasional (DP Pemutakhiran ANT-V Operasional) (24 Orang)</t>
  </si>
  <si>
    <t>Diklat Pelaut Pemutakhiran Ahli Tehnika Tingkat - II Operasional (DP Pemutakhiran ANT-II Operasional)</t>
  </si>
  <si>
    <t>Diklat Pelaut Pemutakhiran Ahli Tehnika Tingkat - II Operasional (DP Pemutakhiran ATT-II Operasional) (24 Orang)</t>
  </si>
  <si>
    <t>Diklat Pelaut Pemutakhiran Ahli Tehnika Tingkat - III Operasional (DP Pemutakhiran ATT-III Operasional)</t>
  </si>
  <si>
    <t>Diklat Pelaut Pemutakhiran Ahli Tehnika Tingkat - III Operasional (DP Pemutakhiran ATT-III Operasional) (24 Orang)</t>
  </si>
  <si>
    <t>Diklat Pelaut Pemutakhiran Ahli Tehnika Tingkat - IV Operasional (DP Pemutakhiran ATT-IV Operasional)</t>
  </si>
  <si>
    <t>Diklat Pelaut Pemutakhiran Ahli Tehnika Tingkat - IV Operasional (DP Pemutakhiran ATT-IV Operasional) (24 Orang)</t>
  </si>
  <si>
    <t>Diklat Pelaut Pemutakhiran Ahli Tehnika Tingkat - V Operasional (DP Pemutakhiran ATT-V Operasional)</t>
  </si>
  <si>
    <t>Diklat Pelaut Pemutakhiran Ahli Tehnika Tingkat - V Operasional (DP Pemutakhiran ATT-V Operasional) (24 Orang)</t>
  </si>
  <si>
    <t>061</t>
  </si>
  <si>
    <t>Diklat Peluat Pemutakhiran Pelaut Terampil Bagian Dek</t>
  </si>
  <si>
    <t>Diklat Peluat Pemutakhiran Pelaut Terampil Bagian Dek (312 Orang)</t>
  </si>
  <si>
    <t>062</t>
  </si>
  <si>
    <t>Diklat Pelaut Pemutakhiran Pelaut Terampil Bagian Mesin</t>
  </si>
  <si>
    <t>065</t>
  </si>
  <si>
    <t>Diklat Pelaut Pemutakhiran Ahli Nautika Tingkat - III Manajemen (DP Pemutakhiran ANT-III Manajemen)</t>
  </si>
  <si>
    <t>Diklat Pelaut Pemutakhiran Ahli Nautika Tingkat - III Manajemen (DP Pemutakhiran ANT-III Manajemen) (96 Orang)</t>
  </si>
  <si>
    <t xml:space="preserve">    -     Belanja Barang UKP</t>
  </si>
  <si>
    <t>066</t>
  </si>
  <si>
    <t>Diklat Pelaut Pemutakhiran Ahli Nautika Tingkat - IV Manajemen (DP Pemutakhiran ANT-IV Manajemen)</t>
  </si>
  <si>
    <t>Diklat Pelaut Pemutakhiran Ahli Nautika Tingkat - IV Manajemen (DP Pemutakhiran ANT-IV Manajemen) (480 Orang)</t>
  </si>
  <si>
    <t>067</t>
  </si>
  <si>
    <t>Diklat Pelaut Pemutakhiran Ahli Nautika Tingkat - V Manajemen (DP Pemutakhiran ANT-V Manajemen)</t>
  </si>
  <si>
    <t>Diklat Pelaut Pemutakhiran Ahli Nautika Tingkat - V Manajemen (DP Pemutakhiran ANT-V Manajemen) (480 Orang)</t>
  </si>
  <si>
    <t>068</t>
  </si>
  <si>
    <t>Diklat Pelaut Pemutakhiran Ahli Teknika Tingkat - III Manajemen (DP Pemutakhiran ATT-III Manajemen)</t>
  </si>
  <si>
    <t>Diklat Pelaut Pemutakhiran Ahli Teknika Tingkat - III Manajemen (DP Pemutakhiran ATT-III Manajemen) (96 Orang)</t>
  </si>
  <si>
    <t>069</t>
  </si>
  <si>
    <t>Diklat Pelaut Pemutakhiran Ahli Teknika Tingkat - IV Manajemen (DP Pemutakhiran ATT-IV Manajemen)</t>
  </si>
  <si>
    <t>Diklat Pelaut Pemutakhiran Ahli Teknika Tingkat - IV Manajemen (DP Pemutakhiran ATT-IV Manajemen) (480 Orang)</t>
  </si>
  <si>
    <t xml:space="preserve">   070</t>
  </si>
  <si>
    <t>Diklat Pelaut Pemutakhiran Ahli Tingkat Tingkat - V Manajemen (DP Pemutakhiran ATT-V Manajemen)</t>
  </si>
  <si>
    <t>Diklat Pelaut Pemutakhiran Ahli Tingkat Tingkat - V Manajemen (DP Pemutakhiran ATT-V Manajemen) (480 Orang)</t>
  </si>
  <si>
    <t>3996.DCB.006</t>
  </si>
  <si>
    <t>Diklat Peningkatan Kompetensi Penyegaran Transportasi Laut</t>
  </si>
  <si>
    <t>Revalidasi Basic Safety Training (BST)</t>
  </si>
  <si>
    <t>Revalidasi Basic Safety Training (BST) (7.680 Orang)</t>
  </si>
  <si>
    <t xml:space="preserve">    -     Belanja Keperluan Diklat Keterampilan</t>
  </si>
  <si>
    <t>Revalidasi Proficiency Survival Craft and Rescue Boat (PSCRB)</t>
  </si>
  <si>
    <t>Revalidasi Proficiency Survival Craft and Rescue Boat (PSCRB) (3.360 Orang)</t>
  </si>
  <si>
    <t>Revalidasi Basic Training For Liquefied Gas Tanker Cargo Operations (BTLGTCO)</t>
  </si>
  <si>
    <t>Revalidasi Basic Training For Liquefied Gas Tanker Cargo Operations (BTLGTCO) (48 Orang)</t>
  </si>
  <si>
    <t>Revalidasi Basic Training For Oil Chemical Tanker Cargo Operations (BTOCTCO)</t>
  </si>
  <si>
    <t>Revalidasi Basic Training For Oil Chemical Tanker Cargo Operations (BTOCTCO) (1008 Orang)</t>
  </si>
  <si>
    <t>056</t>
  </si>
  <si>
    <t>Revalidasi Advanced For Liquefied Gas Tanker Cargo Operations (ATLGTCO)</t>
  </si>
  <si>
    <t>Revalidasi Advanced For Liquefied Gas Tanker Cargo Operations (ATLGTCO) (48 Orang)</t>
  </si>
  <si>
    <t>Revalidasi Advanced Training For Chemical Cargo Operations (ATCTCO)</t>
  </si>
  <si>
    <t>Revalidasi Advanced Training For Chemical Cargo Operations (ATCTCO) (48 Orang)</t>
  </si>
  <si>
    <t>Revalidasi Advanced Training For Oil Tanker Cargo Operations (ATOTCO)</t>
  </si>
  <si>
    <t>Revalidasi Advanced Training For Oil Tanker Cargo Operations (ATOTCO) (384 Orang)</t>
  </si>
  <si>
    <t>Revalidasi Advance Fire Fighting (AFF)</t>
  </si>
  <si>
    <t>Revalidasi Advance Fire Fighting (AFF) (3.360 Orang)</t>
  </si>
  <si>
    <t>3996.DCB.011</t>
  </si>
  <si>
    <t>Diklat Teknis Bidang Transportasi Laut</t>
  </si>
  <si>
    <t>Basic Safety Training (BST)</t>
  </si>
  <si>
    <t>Basic Safety Training (BST) (1008 Orang)</t>
  </si>
  <si>
    <t xml:space="preserve">    -     Bahan Praktek</t>
  </si>
  <si>
    <t xml:space="preserve">    -     Barang Keperluan Diklat</t>
  </si>
  <si>
    <t xml:space="preserve">    -     Sertifikat</t>
  </si>
  <si>
    <t xml:space="preserve">    -     Buku Modul Ajar</t>
  </si>
  <si>
    <t xml:space="preserve">    -     Pakaian Diklat</t>
  </si>
  <si>
    <t xml:space="preserve">    -     ATK Sekretariat</t>
  </si>
  <si>
    <t>Basic Training For Liquefied Gas Tanker Cargo Operations (BTLGTCO)</t>
  </si>
  <si>
    <t>Basic Training For Liquefied Gas Tanker Cargo Operations (BTLGTCO) (96 Orang)</t>
  </si>
  <si>
    <t xml:space="preserve">    -     Buku Modul Ajar Ajar</t>
  </si>
  <si>
    <t>bh</t>
  </si>
  <si>
    <t>Basic Training For Oil Chemical Tanker Cargo Operations (BTOCTCO)</t>
  </si>
  <si>
    <t>Basic Training For Oil Chemical Tanker Cargo Operations (BTOCTCO) (384 Orang)</t>
  </si>
  <si>
    <t xml:space="preserve">    -     Modul Bahan Ajar</t>
  </si>
  <si>
    <t>Crisis Management and Human Behavior Training (CMHBT)</t>
  </si>
  <si>
    <t>Crisis Management and Human Behavior Training (CMHBT) (144 Orang)</t>
  </si>
  <si>
    <t>Crowd Management Training (CMT)</t>
  </si>
  <si>
    <t>Crowd Management Training (CMT) (144 Orang)</t>
  </si>
  <si>
    <t xml:space="preserve">    -     Buku Modul Ajar Diklat</t>
  </si>
  <si>
    <t>Diklat Advance Fire Fighting (AFF)</t>
  </si>
  <si>
    <t>Diklat Advance Fire Fighting (AFF) (1008 Orang)</t>
  </si>
  <si>
    <t>Diklat Advance Training for Liquified Gas Tanker Cargo Operations (ATLGTCO)</t>
  </si>
  <si>
    <t>Diklat Advance Training for Liquified Gas Tanker Cargo Operations (ATLGTCO) (96 Orang)</t>
  </si>
  <si>
    <t>Diklat Advanced Training For Chemical Cargo Operations (ATCTCO)</t>
  </si>
  <si>
    <t>Diklat Advanced Training For Chemical Cargo Operations (ATCTCO) (96 Orang)</t>
  </si>
  <si>
    <t>Diklat Advanced Training For Oil Tanker Cargo Operations (ATOTCO)</t>
  </si>
  <si>
    <t>Diklat Advanced Training For Oil Tanker Cargo Operations (ATOTCO) (288 Orang)</t>
  </si>
  <si>
    <t>Diklat ARPA Simulator (AS)</t>
  </si>
  <si>
    <t>Diklat ARPA Simulator (AS) (384 Orang)</t>
  </si>
  <si>
    <t xml:space="preserve">THN </t>
  </si>
  <si>
    <t>Diklat Bridge Resource Management (BRM)</t>
  </si>
  <si>
    <t>Diklat Bridge Resource Management (BRM) (432 Orang)</t>
  </si>
  <si>
    <t>064</t>
  </si>
  <si>
    <t>Diklat Electronic Chart Display and Information System (ECDIS)</t>
  </si>
  <si>
    <t>Diklat Electronic Chart Display and Information System (ECDIS) (288 Orang)</t>
  </si>
  <si>
    <t>Diklat Engine Room Resource Management (ERM)</t>
  </si>
  <si>
    <t>Diklat Engine Room Resource Management (ERM) (432 Orang)</t>
  </si>
  <si>
    <t xml:space="preserve">    -     Buku Modul Ajar </t>
  </si>
  <si>
    <t>Diklat Global Maritime Distress Safety System (GMDSS)</t>
  </si>
  <si>
    <t>Diklat Global Maritime Distress Safety System (GMDSS) (288 Orang)</t>
  </si>
  <si>
    <t>070</t>
  </si>
  <si>
    <t>Diklat International Maritime Dangerous Goods (IMDG) Code</t>
  </si>
  <si>
    <t>Diklat International Maritime Dangerous Goods (IMDG) Code (48 Orang)</t>
  </si>
  <si>
    <t>071</t>
  </si>
  <si>
    <t>Diklat International Safety Management (ISM) Code</t>
  </si>
  <si>
    <t>Diklat International Safety Management (ISM) Code (24 Orang)</t>
  </si>
  <si>
    <t>074</t>
  </si>
  <si>
    <t>Diklat Medical Care (MC)</t>
  </si>
  <si>
    <t>Diklat Medical Care (MC) (384 Orang)</t>
  </si>
  <si>
    <t>075</t>
  </si>
  <si>
    <t>Diklat Medical Emergency First Aid (MEFA)</t>
  </si>
  <si>
    <t>Diklat Medical Emergency First Aid (MEFA) (816 Orang)</t>
  </si>
  <si>
    <t>077</t>
  </si>
  <si>
    <t>Diklat Pelaut Rating Dinas Jaga Mesin / Juru Minyak (DPRDJM)</t>
  </si>
  <si>
    <t>Diklat Pelaut Rating Dinas Jaga Mesin / Juru Minyak (DPRDJM) (288 Orang)</t>
  </si>
  <si>
    <t xml:space="preserve">    -     Training Record Book</t>
  </si>
  <si>
    <t>078</t>
  </si>
  <si>
    <t>Diklat Pelaut Rating Dinas Jaga Navigasi dan Kemudi (DPRDJNK)</t>
  </si>
  <si>
    <t>Diklat Pelaut Rating Dinas Jaga Navigasi dan Kemudi (DPRDJNK) (288 Orang)</t>
  </si>
  <si>
    <t>079</t>
  </si>
  <si>
    <t>Diklat Pelaut Terampil Bagian Dek (DPTBD)</t>
  </si>
  <si>
    <t>Diklat Pelaut Terampil Bagian Dek (DPTBD) (288 Orang)</t>
  </si>
  <si>
    <t>KRG</t>
  </si>
  <si>
    <t>080</t>
  </si>
  <si>
    <t>Diklat Pelaut Terampil Bagian Mesin (DPTBM)</t>
  </si>
  <si>
    <t>Diklat Pelaut Terampil Bagian Mesin (DPTBM) (144 Orang)</t>
  </si>
  <si>
    <t>082</t>
  </si>
  <si>
    <t>Diklat Proficiency Survival Craft and Rescue Boat (PSCRB)</t>
  </si>
  <si>
    <t>Diklat Proficiency Survival Craft and Rescue Boat (PSCRB) (576 Orang)</t>
  </si>
  <si>
    <t>BH</t>
  </si>
  <si>
    <t>083</t>
  </si>
  <si>
    <t>Diklat Radar Simulator (RS)</t>
  </si>
  <si>
    <t>Diklat Radar Simulator (RS) (384 Orang)</t>
  </si>
  <si>
    <t>084</t>
  </si>
  <si>
    <t>Diklat Security Awarness Training for Seafarers with Designated Security Duties (SAT-SDSD)</t>
  </si>
  <si>
    <t>Diklat Security Awarness Training for Seafarers with Designated Security Duties (SAT-SDSD) (960 Orang)</t>
  </si>
  <si>
    <t>085</t>
  </si>
  <si>
    <t>Diklat Ship Security Officer (SSO)</t>
  </si>
  <si>
    <t>Diklat Ship Security Officer (SSO) (336 Orang)</t>
  </si>
  <si>
    <t>088</t>
  </si>
  <si>
    <t>Security Awarenes Training (SAT)</t>
  </si>
  <si>
    <t>Security Awarenes Training (SAT) (1200 Orang)</t>
  </si>
  <si>
    <t>BST KLM (Basic Safety Training Kapal Layar Motor) (24 Orang)</t>
  </si>
  <si>
    <t>ROC-GMDSS (24 Orang)</t>
  </si>
  <si>
    <t>Diklat Rating Deck Peningkatan ( 24 Orang )</t>
  </si>
  <si>
    <t>Diklat Rating Engine Peningkatan ( 24 Orang )</t>
  </si>
  <si>
    <t>Revalidasi BRM (Bridge Resource Management) (384 Orang)</t>
  </si>
  <si>
    <t>F</t>
  </si>
  <si>
    <t>Revalidasi RS (Radar Simulator) (384 Orang)</t>
  </si>
  <si>
    <t>G</t>
  </si>
  <si>
    <t>Revalidasi AS (Arpa Simulator) (384 Orang)</t>
  </si>
  <si>
    <t>H</t>
  </si>
  <si>
    <t>Revalidasi ERM (Engine Resource Management) (384 Orang)</t>
  </si>
  <si>
    <t>I</t>
  </si>
  <si>
    <t>Revalidasi ECDIS (Electronic Chart Display and Information System) (96 Orang)</t>
  </si>
  <si>
    <t>J</t>
  </si>
  <si>
    <t>Revalidasi BST KLM (Basic Safety Training Kapal Layar Motor) (96 Orang)</t>
  </si>
  <si>
    <t>K</t>
  </si>
  <si>
    <t>Revalidasi International Maritime Dangerous Goods (IMDG) Code (96 Orang)</t>
  </si>
  <si>
    <t>L</t>
  </si>
  <si>
    <t>Revalidasi Medical Care (MC) ( 1008 Orang )</t>
  </si>
  <si>
    <t>M</t>
  </si>
  <si>
    <t>Revalidasi Medical Emergency First Aid (MEFA) ( 1008 Orang )</t>
  </si>
  <si>
    <t>N</t>
  </si>
  <si>
    <t>Revalidasi Oil Tanker Specialized Training Programme (OT) ( (96 Orang )</t>
  </si>
  <si>
    <t>O</t>
  </si>
  <si>
    <t>Revalidasi Security Awarenes Training (SAT) ( 1008 Orang )</t>
  </si>
  <si>
    <t>P</t>
  </si>
  <si>
    <t>Revalidasi Ship Security Officer (SSO) ( 384 Orang)</t>
  </si>
  <si>
    <t>Q</t>
  </si>
  <si>
    <t>Revalidasi Security Awarness Training for Seafarers with Designated Security Duties (SAT-SDSD) ( 384 Orang )</t>
  </si>
  <si>
    <t>R</t>
  </si>
  <si>
    <t>Revalidasi Crisis Management and Human Behavior Training (CMHBT) ( 96 Orang )</t>
  </si>
  <si>
    <t>S</t>
  </si>
  <si>
    <t>Revalidasi Crowd Management Training (CMT) ( 96 Orang )</t>
  </si>
  <si>
    <t>T</t>
  </si>
  <si>
    <t>Revalidasi Pelaut Terampil Bagian Dek (DPTBD) ( 384 Orang)</t>
  </si>
  <si>
    <t>U</t>
  </si>
  <si>
    <t>Revalidasi Pelaut Terampil Bagian Mesin (DPTBM) ( 48 Orang )</t>
  </si>
  <si>
    <t>V</t>
  </si>
  <si>
    <t>Revalidasi Pelaut Rating Dinas Jaga Navigasi dan Kemudi (DPRDJNK) (96 Orang )</t>
  </si>
  <si>
    <t>W</t>
  </si>
  <si>
    <t>Revalidasi Pelaut Rating Dinas Jaga Mesin / Juru Minyak (DPRDJM) ( 96 Orang)</t>
  </si>
  <si>
    <t>X</t>
  </si>
  <si>
    <t>Revalidasi TFC ( 384 Orang )</t>
  </si>
  <si>
    <t>Y</t>
  </si>
  <si>
    <t>Diklat MHV ( 48 Orang )</t>
  </si>
  <si>
    <t>Z</t>
  </si>
  <si>
    <t>Diklat ETR ( 48 Orang )</t>
  </si>
  <si>
    <t>Dukungan</t>
  </si>
  <si>
    <t>Uji Kompetensi Profesi (LSP)</t>
  </si>
  <si>
    <t xml:space="preserve">    -     Penggandaan Materi Uji Kompetensi</t>
  </si>
  <si>
    <t xml:space="preserve">    -     Spanduk dan Banner</t>
  </si>
  <si>
    <t xml:space="preserve">    -     Biaya Blangko dan Pengiriman ke BNSP</t>
  </si>
  <si>
    <t xml:space="preserve">    -     Konsumsi (Snack dan Makan)</t>
  </si>
  <si>
    <t xml:space="preserve">    -     Sewa Laboratorium</t>
  </si>
  <si>
    <t xml:space="preserve">    -     ATK Persiapan Ujian</t>
  </si>
  <si>
    <t xml:space="preserve">    -     Honor Asessor /Penguji BNSP</t>
  </si>
  <si>
    <t>Asesi</t>
  </si>
  <si>
    <t xml:space="preserve">    -     Honor Petugas Administrasi/panitia BNSP</t>
  </si>
  <si>
    <t xml:space="preserve">    -     Honor Pengawas BNSP</t>
  </si>
  <si>
    <t xml:space="preserve">    -     Honor Penyusun Materi Uji BNSP</t>
  </si>
  <si>
    <t>Coffee Morning dengan Stakeholder</t>
  </si>
  <si>
    <t xml:space="preserve">    -     Souvenir Perusahaan Pelayaran</t>
  </si>
  <si>
    <t>Buah</t>
  </si>
  <si>
    <t xml:space="preserve">    -     Plakat Perusahaan Pelayaran</t>
  </si>
  <si>
    <t xml:space="preserve">    -     Tiket Peserta PP (Makassar-Jakarta) (30 Org x 1 Keg)</t>
  </si>
  <si>
    <t xml:space="preserve">    -     Paket Fullboard Peserta (30 Org x 2 Hari x 1 Keg)</t>
  </si>
  <si>
    <t xml:space="preserve">    -     Uang Harian Peserta (30 Org x 3 Hari x 1 Keg)</t>
  </si>
  <si>
    <t>Audit Surveilance DJPL</t>
  </si>
  <si>
    <t xml:space="preserve">    -     Penggandaan Dokumen Audit</t>
  </si>
  <si>
    <t xml:space="preserve">    -     Pembayaran PNBP Sertifikat Approval ke DJPL</t>
  </si>
  <si>
    <t>Sert</t>
  </si>
  <si>
    <t xml:space="preserve">    -     ATK Laporan </t>
  </si>
  <si>
    <t xml:space="preserve">    -     Tiket Auditor Eksternal PP (Jakarta-Makassar) (3 Org x 1 Keg)</t>
  </si>
  <si>
    <t xml:space="preserve">    -     Penginapan Auditor Eksternal  (3 Org x 2 Hari x 1 Keg)</t>
  </si>
  <si>
    <t xml:space="preserve">    -     Taksi (3 OK x 1 Keg)</t>
  </si>
  <si>
    <t>Audit Eksternal ISO 9001</t>
  </si>
  <si>
    <t xml:space="preserve">    -     Penggandaan Dokumen ISO 9001</t>
  </si>
  <si>
    <t xml:space="preserve">    -     Jasa Konsultan ISO</t>
  </si>
  <si>
    <t xml:space="preserve">    -     Tiket Auditor Eksternal PP (Jakarta-Makassar) (2 Org x 1 Keg)</t>
  </si>
  <si>
    <t xml:space="preserve">    -     Penginapan Auditor Eksternal  (2 Org x 3 Hari x 1 Keg)</t>
  </si>
  <si>
    <t xml:space="preserve">    -     Taksi (2 OK x 1 Keg)</t>
  </si>
  <si>
    <t>Studi Banding Penerapan SPMI</t>
  </si>
  <si>
    <t xml:space="preserve">    -     Tiket PP (Makassar-Jakarta) (5 Org x 1 Keg)</t>
  </si>
  <si>
    <t xml:space="preserve">    -     Penginapan (5 Org x 2 Hari x 1 Keg)</t>
  </si>
  <si>
    <t xml:space="preserve">    -     Taksi (5 OK x 1 Keg)</t>
  </si>
  <si>
    <t xml:space="preserve">    -     Uang Saku (5 Org x 3 Hari x 1 Keg)</t>
  </si>
  <si>
    <t>Kompetisi Bahasa Inggris (ITEO)</t>
  </si>
  <si>
    <t>.</t>
  </si>
  <si>
    <t xml:space="preserve">    -     Spanduk dan Banner dan Konsumsi/ Pakaian</t>
  </si>
  <si>
    <t xml:space="preserve">    -     Jasa EO</t>
  </si>
  <si>
    <t xml:space="preserve">    -     Honor Narasumber  (2 Org x 8 jam x 2 hari) Kemendikbud</t>
  </si>
  <si>
    <t xml:space="preserve">    -     Honor Juri (14 Org x  3 hari) </t>
  </si>
  <si>
    <t xml:space="preserve">    -     Penginapan Fullboard (1 Keg x 50 orang x 2 hari)</t>
  </si>
  <si>
    <t>Sosialisasi Sipencatar</t>
  </si>
  <si>
    <t xml:space="preserve">    -     Belanja Bahan</t>
  </si>
  <si>
    <t xml:space="preserve">    -     Tiket Narasumber (Makassar-Jakarta) (5 Org x 3 Keg)</t>
  </si>
  <si>
    <t xml:space="preserve">    -     Penginapan  (5 Org x 2 Hari x 3 Keg)</t>
  </si>
  <si>
    <t xml:space="preserve">    -     Uang Saku (5 Org x 3 Hari x 3 Keg)</t>
  </si>
  <si>
    <t xml:space="preserve">    -     Taksi (5 Org  x 3 Keg)</t>
  </si>
  <si>
    <t>Pelaksanaan Kegiatan Penerimaan Peserta Diklat Keterampilan dan Teknis</t>
  </si>
  <si>
    <t xml:space="preserve">    -     Belanja Barang Untuk Seleksi Administrasi Diklat Revalidasi</t>
  </si>
  <si>
    <t xml:space="preserve">    -     Belanja Barang Untuk Seleksi Administrasi Diklat Keterampilan</t>
  </si>
  <si>
    <t>Pelaksanaan Kegiatan Penerimaan Peserta Diklat Peningkatan</t>
  </si>
  <si>
    <t xml:space="preserve">    -     Belanja Barang Untuk Seleksi Diklat Peningkatan</t>
  </si>
  <si>
    <t xml:space="preserve">    -     Belanja Barang Pendaftaran Diklat Peningkatan</t>
  </si>
  <si>
    <t xml:space="preserve">    -     Belanja Pemeriksaan Peningkatan</t>
  </si>
  <si>
    <t>Wisuda dan Inagurasi DP- II Peningkatan</t>
  </si>
  <si>
    <t xml:space="preserve">    -     Belanja Barang Kebutuhan Wisuda DP-II Peningkatan</t>
  </si>
  <si>
    <t>Wisuda dan Inagurasi DP- III Peningkatan</t>
  </si>
  <si>
    <t xml:space="preserve">    -     Belanja Barang Kebutuhan Wisuda DP-III Peningkatan</t>
  </si>
  <si>
    <t>Wisuda dan Inagurasi DP- IV Peningkatan</t>
  </si>
  <si>
    <t xml:space="preserve">    -     Belanja Barang Kebutuhan Wisuda DP-IV Peningkatan</t>
  </si>
  <si>
    <t>Wisuda dan Inagurasi DP- V Peningkatan</t>
  </si>
  <si>
    <t xml:space="preserve">    -     Belanja Barang Kebutuhan Wisuda DP-V Peningkatan</t>
  </si>
  <si>
    <t>Remunerasi Pegawai</t>
  </si>
  <si>
    <t xml:space="preserve">    -     Belanja Remunerasi Tenaga Pendidik</t>
  </si>
  <si>
    <t>Medical Check up dan Pemeriksaan Umum</t>
  </si>
  <si>
    <t xml:space="preserve">    -     Belanja Barang Medical Check Up</t>
  </si>
  <si>
    <t xml:space="preserve">    -     Pemeriksaan Medical Check Up</t>
  </si>
  <si>
    <t>Belanja Barang Persediaan Barang Konsumsi - BLU</t>
  </si>
  <si>
    <t xml:space="preserve">    -     Pengadaan Obat-obatan  Peserta Diklat</t>
  </si>
  <si>
    <t>Penyusunan ISO 21001 2018</t>
  </si>
  <si>
    <t xml:space="preserve">    -     Training Kit </t>
  </si>
  <si>
    <t xml:space="preserve">    -     ATK</t>
  </si>
  <si>
    <t xml:space="preserve">  -   Penginapan Fullboard</t>
  </si>
  <si>
    <t xml:space="preserve">   -   Uang Saku</t>
  </si>
  <si>
    <t>Pengembangan Akreditasi</t>
  </si>
  <si>
    <t xml:space="preserve">    -     Seminar Kit</t>
  </si>
  <si>
    <t xml:space="preserve">    -     Konsumsi Snack dan Makan</t>
  </si>
  <si>
    <t xml:space="preserve">    -     Honor Auditor Eksternal Re-Akreditasi</t>
  </si>
  <si>
    <t xml:space="preserve">    -     Honor Pendampingan</t>
  </si>
  <si>
    <t xml:space="preserve">    -     Honor Asesmen Kecukupan</t>
  </si>
  <si>
    <t xml:space="preserve">    -     Honor Asesmen Lapangan</t>
  </si>
  <si>
    <t xml:space="preserve">    -     Honor Validasi Dokumen AK</t>
  </si>
  <si>
    <t xml:space="preserve">    -     Honor Validasi Dokumen AL</t>
  </si>
  <si>
    <t xml:space="preserve">  -   Tiket Auditor Eksternal</t>
  </si>
  <si>
    <t xml:space="preserve">   -   Penginapan </t>
  </si>
  <si>
    <t xml:space="preserve">   -   Taksi</t>
  </si>
  <si>
    <t>Biaya Pendukung DPM</t>
  </si>
  <si>
    <t>3996.DCB.018</t>
  </si>
  <si>
    <t>Tenaga Pendidik Bidang Transportasi Laut</t>
  </si>
  <si>
    <t>Pengabdian Masyarakat</t>
  </si>
  <si>
    <t xml:space="preserve">    -     Penggandaan Dokumen Pengabdian Masyarakat</t>
  </si>
  <si>
    <t xml:space="preserve">    -     Konsumsi Panitia (10 org x 10 keg)</t>
  </si>
  <si>
    <t xml:space="preserve">    -     Konsumsi Peserta (30 org x 10 keg)</t>
  </si>
  <si>
    <t xml:space="preserve">    -     Souvenir / Cendramata</t>
  </si>
  <si>
    <t xml:space="preserve">    -     Spanduk</t>
  </si>
  <si>
    <t xml:space="preserve">    -     Perlengkapan</t>
  </si>
  <si>
    <t xml:space="preserve">    -     Sewa Ruangan Pertemuan Makassar</t>
  </si>
  <si>
    <t xml:space="preserve">    -     Bantuan Tenaga Kerja Bongkar Muat (30 org x 10 keg)</t>
  </si>
  <si>
    <t>keg</t>
  </si>
  <si>
    <t xml:space="preserve">    -     Souvenir Tenaga Kerja Bongkar Muat (30 org x 10 keg)</t>
  </si>
  <si>
    <t xml:space="preserve">    -     Honorarium Narasumber (4 org x 4 jam x 10 keg) dari  Pemkot Setempat</t>
  </si>
  <si>
    <t xml:space="preserve">    -     Honorarium Reviewer Keluaran Penelitian Pengabdian</t>
  </si>
  <si>
    <t>Laporan</t>
  </si>
  <si>
    <t xml:space="preserve">    -     Penginapan (5 Org x 2 Hari x 10 Keg)</t>
  </si>
  <si>
    <t xml:space="preserve">    -     Uang Saku (5 Org x 3 Hari x 8 Keg)</t>
  </si>
  <si>
    <t>Penelitian Ilmiah</t>
  </si>
  <si>
    <t>Penelitian</t>
  </si>
  <si>
    <t xml:space="preserve">    -     Penggandaan Dokumen Penelitian</t>
  </si>
  <si>
    <t xml:space="preserve">    -     Langganan Jurnal dan Turnitin</t>
  </si>
  <si>
    <t xml:space="preserve">    -     Konsumsi Seminar Proposal (45 org x 10 keg)</t>
  </si>
  <si>
    <t xml:space="preserve">    -     Konsumsi Seminar Hasil (45 org x 10 keg)</t>
  </si>
  <si>
    <t xml:space="preserve">    -     Bantuan Transport Responden (15 org x 10 keg)</t>
  </si>
  <si>
    <t xml:space="preserve">    -     Honorarium Narasumber (4 org x 3 jam x 10 keg) dari Dikti</t>
  </si>
  <si>
    <t xml:space="preserve">    -     Honorarium Reviewer Keluaran Penelitian</t>
  </si>
  <si>
    <t xml:space="preserve">    -     Tiket PP (Makassar-Samarinda) (3 Org x 5 Keg)</t>
  </si>
  <si>
    <t xml:space="preserve">    -     Penginapan (3 Org x 2 Hari x 5 Keg)</t>
  </si>
  <si>
    <t xml:space="preserve">    -     Uang Saku (3 Org x 3 Hari x 5 Keg)</t>
  </si>
  <si>
    <t xml:space="preserve">    -     Taksi PP (3 Org x 5 Keg)</t>
  </si>
  <si>
    <t xml:space="preserve">    -     Tiket PP (Makassar-NTT) (3 Org x 5 Keg)</t>
  </si>
  <si>
    <t xml:space="preserve">    -     Tiket PP (Makassar-Batam) (3 Org x 5 Keg)</t>
  </si>
  <si>
    <t>Pelaksanaan Kegiatan Kesamaptaan dan Ketarunaan</t>
  </si>
  <si>
    <t xml:space="preserve">    -     Atribut dan Kelengkapan Resimen</t>
  </si>
  <si>
    <t xml:space="preserve">    -     Kesamaptaan dan Event (Pekan Olah Raga dan Seni Taruna)</t>
  </si>
  <si>
    <t xml:space="preserve">    -     Honorarium Perawat Jaga Malam</t>
  </si>
  <si>
    <t xml:space="preserve">    -     Honorarium Dokter Jaga Malam</t>
  </si>
  <si>
    <t xml:space="preserve">    -     Honorarium/Uang Lembur Teknisi Jaga Malam</t>
  </si>
  <si>
    <t xml:space="preserve">    -     Honorarium/Uang Lembur  Jaga Perpustakan Malam</t>
  </si>
  <si>
    <t xml:space="preserve">    -     Honorarium/Uang Lembur Jaga Asrama/Permakanan</t>
  </si>
  <si>
    <t>Kuliah Industri dan Ceramah Umum</t>
  </si>
  <si>
    <t xml:space="preserve">    -     ATK DAN Souvenir/Spanduk</t>
  </si>
  <si>
    <t xml:space="preserve">    -     Narasumber dari Perusahaan Pelayaran (1 org x 4 jam x 5 kegiatan)</t>
  </si>
  <si>
    <t xml:space="preserve">    -     Tiket PP Narasumber (Makassar-Jakarta) (1 Org x 5 Keg)</t>
  </si>
  <si>
    <t xml:space="preserve">    -     Penginapan (1 Org x 1 Hari x 5 Keg)</t>
  </si>
  <si>
    <t xml:space="preserve">    -     Taksi (1 Org x 5 Keg)</t>
  </si>
  <si>
    <t>Masa Dasar Pembentukan Karakter (Orientasi Taruna)</t>
  </si>
  <si>
    <t xml:space="preserve">    -     Belanja Barang Madatutar</t>
  </si>
  <si>
    <t xml:space="preserve">    -     Pembinaan Madatutar</t>
  </si>
  <si>
    <t>Review Pedoman Pola Pengasuhan Taruna</t>
  </si>
  <si>
    <t xml:space="preserve">    -     Honor Narasumber (TNI Angkatan Laut) (2 org x 4 jam)</t>
  </si>
  <si>
    <t xml:space="preserve">    -     Uang Saku Peserta (1 Keg x 50 Org x 3 Hari)</t>
  </si>
  <si>
    <t>Pelaksanaan Kegiatan Penerimaan Peserta Diklat Pembentukan</t>
  </si>
  <si>
    <t xml:space="preserve">    -     Belanja Barang Untuk Seleksi Catar/Pembentukan</t>
  </si>
  <si>
    <t xml:space="preserve">    -     Belanja Barang Untuk Seleksi Administrasi Catar/Pembentukan</t>
  </si>
  <si>
    <t xml:space="preserve">    -     Belanja Barang Pendaftaran Diklat Pembentukan</t>
  </si>
  <si>
    <t xml:space="preserve">    -     Belanja Pemerikasaan Catar /Pembentukan</t>
  </si>
  <si>
    <t>Wisuda dan Inagurasi DP- Pembentukan</t>
  </si>
  <si>
    <t xml:space="preserve">    -     Belanja Barang Kebutuhan Wisuda Dilat Pembentukan</t>
  </si>
  <si>
    <t>Bantuan Pendidikan dan Beasiswa Taruna</t>
  </si>
  <si>
    <t xml:space="preserve">    -     Bantuan Pendidikan dan Beasiswa Taruna</t>
  </si>
  <si>
    <t>Magang dan Pertukaran Taruna</t>
  </si>
  <si>
    <t>Magang Industri Tenaga Pendidik</t>
  </si>
  <si>
    <t xml:space="preserve">    -     atk Kegiatan</t>
  </si>
  <si>
    <t xml:space="preserve">    -     Tiket Peserta PP (Makassar-Jakarta) (2 Org x 1 Keg)</t>
  </si>
  <si>
    <t xml:space="preserve">    -     Uang Saku/ Harian (2 Org x 60 Hari x 1 Keg)</t>
  </si>
  <si>
    <t xml:space="preserve">    -     Penginapan/Sewa/Tempat Tinggal ( 2 orang *60 hari )</t>
  </si>
  <si>
    <t xml:space="preserve">    -     Tiket  (Makassar-Kuala Lumpur) (2 Org x 1 Keg)</t>
  </si>
  <si>
    <t xml:space="preserve">    -     Penginapan/kontrakan/sewa  dan uang harian(2 Org x60 hr x  1 Keg)</t>
  </si>
  <si>
    <t>Agenda Kegiatan SENAT</t>
  </si>
  <si>
    <t>Belanja Perjalanan BLU</t>
  </si>
  <si>
    <t xml:space="preserve">    -     Transport SENAT (12 Keg x 6 orang)</t>
  </si>
  <si>
    <t xml:space="preserve">    -     Penginapan Fullboard (12 Keg x 25 orang x 2 hari)</t>
  </si>
  <si>
    <t xml:space="preserve">    -     Uang Saku Peserta (12 Keg x 25 Org x 3 Hari)</t>
  </si>
  <si>
    <t>Publikasi Jurnal Internasional</t>
  </si>
  <si>
    <t xml:space="preserve">    -     Biaya Pendaftaran  dan Terjemahan </t>
  </si>
  <si>
    <t>Pelaksanaan Seminar Nasional</t>
  </si>
  <si>
    <t xml:space="preserve">    -     Sertifikat Peserta</t>
  </si>
  <si>
    <t xml:space="preserve">    -     Honor Narasumber (Universitas Hasanuddin &amp; ITS)</t>
  </si>
  <si>
    <t xml:space="preserve">    -     Penginapan Fullboard (1 Keg x 80 orang x 2 hari)</t>
  </si>
  <si>
    <t xml:space="preserve">    -     Uang Saku Panitia (1 Keg x 20 Org x 3 Hari)</t>
  </si>
  <si>
    <t>Permakanan dan Kebutuhan Taruna</t>
  </si>
  <si>
    <t xml:space="preserve">    -     Permakanan Taruna</t>
  </si>
  <si>
    <t>3996.SAB</t>
  </si>
  <si>
    <t>Pendidikan Vokasi Bidang Infrastruktur</t>
  </si>
  <si>
    <t>3996.SAB.004</t>
  </si>
  <si>
    <t>Diklat Pembentukan Reguler (Non Pola Pembibitan)</t>
  </si>
  <si>
    <t>Diploma III Studi Nautika</t>
  </si>
  <si>
    <t>Diploma III Studi Nautika Angkatan 66 Tahun 2021 Pasca Prala (17 Orang)</t>
  </si>
  <si>
    <t xml:space="preserve">    -     Honor Mengajar Diklat Keterampilan Pelaut (DKP)</t>
  </si>
  <si>
    <t xml:space="preserve">    -     Honor Penyelenggara Ujian dan Vakasi Diklat Keterampilan Pelaut (DKP)</t>
  </si>
  <si>
    <t xml:space="preserve">    -     Belanja Bahan Diklat Keterampilan</t>
  </si>
  <si>
    <t xml:space="preserve">    -     Belanja Barang Training Record Book (TRB)</t>
  </si>
  <si>
    <t xml:space="preserve">    -     Honor Penguji Paket Prala </t>
  </si>
  <si>
    <t xml:space="preserve">    -     Honor Penguji TRB</t>
  </si>
  <si>
    <t xml:space="preserve">    -     Honor Pemeriksa Paket Prala </t>
  </si>
  <si>
    <t xml:space="preserve">    -     Honor Kursus Bahasa Inggris  Nautika Semester VI</t>
  </si>
  <si>
    <t xml:space="preserve">   057</t>
  </si>
  <si>
    <t>Diploma III Permesinan Kapal</t>
  </si>
  <si>
    <t>Diploma III Permesinan Kapal Angkatan 66 Tahun 2021 (14 Orang)</t>
  </si>
  <si>
    <t>Diploma III Manajemen Transportasi Laut</t>
  </si>
  <si>
    <t>Diploma III Manajemen Transportasi Laut Angkatan 66 Tahun 2021 (8 Orang)</t>
  </si>
  <si>
    <t>Diklat Pelaut - III (DP-III) Pembentukan Nautika</t>
  </si>
  <si>
    <t>Diklat Pelaut - III (DP-III) Pembentukan Nautika Angkatan 66 Tahun 2021 Pasca Prala (41 Orang )</t>
  </si>
  <si>
    <t>Diklat Pelaut - III (DP-III) Pembentukan Teknika</t>
  </si>
  <si>
    <t>Diklat Pelaut - III (DP-III) Pembentukan Teknika Angkatan 66  Tahun 2021 Pasca Prala (38 Orang)</t>
  </si>
  <si>
    <t xml:space="preserve">    -     Belanja Sertifikat / Ijazah Blangko </t>
  </si>
  <si>
    <t>601</t>
  </si>
  <si>
    <t>Peningkatan Percaya Diri Taruna</t>
  </si>
  <si>
    <t xml:space="preserve">    -     Pelaksanaan BON VOYAGE</t>
  </si>
  <si>
    <t xml:space="preserve">    -     Event Taruna</t>
  </si>
  <si>
    <t xml:space="preserve">    -     Honor Penceramah Kerohanian</t>
  </si>
  <si>
    <t xml:space="preserve">    -     Ekskul Olahraga, Seni dan Kecakapan Khusus</t>
  </si>
  <si>
    <t>Olahraga dan Seni</t>
  </si>
  <si>
    <t xml:space="preserve">    -     Honor Pelatih Ekstrakurikuler</t>
  </si>
  <si>
    <t xml:space="preserve">    -     Ekstrakurikuler DP-IV</t>
  </si>
  <si>
    <t>3996.SAB.005</t>
  </si>
  <si>
    <t>Diklat Pembentukan Non Reguler (mandiri) Transportasi</t>
  </si>
  <si>
    <t>Diploma III Studi Nautika Angkatan 68 Tahun 2022 (64 Orang)</t>
  </si>
  <si>
    <t xml:space="preserve">    -     Belanja Bahan Diklat Keterampilan Pelaut (DKP)</t>
  </si>
  <si>
    <t xml:space="preserve">    -     Kebutuhan ATK</t>
  </si>
  <si>
    <t xml:space="preserve">    -     Belanja Bahan Ujuan Keahlian Pelaut (UKP)</t>
  </si>
  <si>
    <t>Diploma III Studi Nautika Angkatan 70 Tahun 2023 (48 Orang)</t>
  </si>
  <si>
    <t xml:space="preserve">    -     Honor Vakasi Diklat</t>
  </si>
  <si>
    <t xml:space="preserve">    -     Honor Ujian Keahlian Pelaut (UKP)</t>
  </si>
  <si>
    <t xml:space="preserve">    -     Kebutuhan Praktek</t>
  </si>
  <si>
    <t xml:space="preserve">    -     Kebutuhan ATK DKP dan Semester III</t>
  </si>
  <si>
    <t xml:space="preserve">    -     Belanja Barang Ujian Keahlian Pelaut (UKP)</t>
  </si>
  <si>
    <t>Diploma III Studi Nautika Angkatan 72 Tahun 2023 (48 Orang)</t>
  </si>
  <si>
    <t xml:space="preserve">    -     Honor Vakasi Diklat Keterampilan Pelaut</t>
  </si>
  <si>
    <t xml:space="preserve">    -     Konsumsi Ujian</t>
  </si>
  <si>
    <t xml:space="preserve">    -     Penggandaan </t>
  </si>
  <si>
    <t xml:space="preserve">    -     Bahan Praktek DKP</t>
  </si>
  <si>
    <t>Diploma III Studi Nautika Angkatan 74 Tahun 2024 (24 Orang)</t>
  </si>
  <si>
    <t>Diploma III Permesinan Kapal Angkatan 68 Tahun 2022 (54 Orang)</t>
  </si>
  <si>
    <t xml:space="preserve">    -     Honor Penyelenggara dan Vakasi Diklat Keterampilan Pelaut (DKP)</t>
  </si>
  <si>
    <t xml:space="preserve">    -     Barang Diklat Keterampilan </t>
  </si>
  <si>
    <t xml:space="preserve">    -     Kebutuhan ATK DKP </t>
  </si>
  <si>
    <t>Diploma III Permesinan Kapal Angkatan 70 Tahun 2023 (54 Orang)</t>
  </si>
  <si>
    <t xml:space="preserve">    -     Bahan Praktek </t>
  </si>
  <si>
    <t>Diploma III Permesinan Kapal Angkatan 72 Tahun 2024 (48 Orang)</t>
  </si>
  <si>
    <t xml:space="preserve">    -     Honor Vakasi Diklat DKP</t>
  </si>
  <si>
    <t xml:space="preserve">    -     Honor Vakasi Diklat </t>
  </si>
  <si>
    <t>Diploma III Manajemen Transportasi Laut Angkatan 68 Tahun 2022 (22 Orang)</t>
  </si>
  <si>
    <t>Diploma III Manajemen Transportasi Laut Angkatan 70 Tahun 2023 (22 Orang)</t>
  </si>
  <si>
    <t xml:space="preserve">    -     Kebutuhan Bahan Praktek</t>
  </si>
  <si>
    <t>Diploma III Manajemen Transportasi Laut Angkatan 72 Tahun 2024 (24 Orang)</t>
  </si>
  <si>
    <t>thn</t>
  </si>
  <si>
    <t>Diploma III Manajemen Transportasi Laut Angkatan 74 Tahun 2025 (24 Orang)</t>
  </si>
  <si>
    <t>Diklat Pelaut - IV (DP-IV) Pembentukan Nautika</t>
  </si>
  <si>
    <t>Diklat Pelaut - IV (DP-IV) Pembentukan Nautika Angkatan 69 Tahun 2023 (43 Orang)</t>
  </si>
  <si>
    <t xml:space="preserve">    -      Bahan Bahan Diklat Kerampilan</t>
  </si>
  <si>
    <t xml:space="preserve">    -      Bahan TRB</t>
  </si>
  <si>
    <t xml:space="preserve">    -      Bahan Ujian Keahlian Pelaut</t>
  </si>
  <si>
    <t xml:space="preserve">    -      Sertifikat/Blangko Modul</t>
  </si>
  <si>
    <t xml:space="preserve">    -      ATK DKP</t>
  </si>
  <si>
    <t>Diklat Pelaut - IV (DP-IV) Pembentukan Nautika Angkatan 70 Tahun 2023 (84 Orang)</t>
  </si>
  <si>
    <t xml:space="preserve">    -     Honor DKP</t>
  </si>
  <si>
    <t xml:space="preserve">    -     Honor Vakasi DKP</t>
  </si>
  <si>
    <t>Tnn</t>
  </si>
  <si>
    <t>Diklat Pelaut - IV (DP-IV) Pembentukan Nautika Angkatan 71 Tahun 2024 (24 Orang)</t>
  </si>
  <si>
    <t xml:space="preserve">    -     Honor Pembekalan Prala</t>
  </si>
  <si>
    <t xml:space="preserve">    -     Honor Monitoring Prala</t>
  </si>
  <si>
    <t xml:space="preserve">    -      ATK Diklat</t>
  </si>
  <si>
    <t>Diklat Pelaut - IV (DP-IV) Pembentukan Nautika Angkatan 72 Tahun 2024 (24 Orang)</t>
  </si>
  <si>
    <t xml:space="preserve">    -     Belanja Bahan UKP</t>
  </si>
  <si>
    <t>Diklat Pelaut - IV (DP-IV) Pembentukan Nautika Angkatan 73 Tahun 2025 (24 Orang)</t>
  </si>
  <si>
    <t>Diklat Pelaut - IV (DP-IV) Pembentukan Nautika Angkatan 74 Tahun 2024 (24 Orang)</t>
  </si>
  <si>
    <t>063</t>
  </si>
  <si>
    <t>Diklat Pelaut - IV (DP-IV) Pembentukan Teknika</t>
  </si>
  <si>
    <t>Diklat Pelaut - IV (DP-IV) Pembentukan Teknika Angkatan 69 Tahun 2023 (49 Orang)</t>
  </si>
  <si>
    <t>sert</t>
  </si>
  <si>
    <t>Diklat Pelaut - IV (DP-IV) Pembentukan Teknika Angkatan 70 Tahun 2023 (63 Orang)</t>
  </si>
  <si>
    <t xml:space="preserve">    -      Bahan Praktek Keterampilan</t>
  </si>
  <si>
    <t>Diklat Pelaut - IV (DP-IV) Pembentukan Teknika Angkatan 71 Tahun 2024 (24 Orang)</t>
  </si>
  <si>
    <t>Diklat Pelaut - IV (DP-IV) Pembentukan Teknika Angkatan 72 Tahun 2024 (24 Orang)</t>
  </si>
  <si>
    <t>Diklat Pelaut - IV (DP-IV) Pembentukan Teknika Angkatan 73 Tahun 2025 (24 Orang)</t>
  </si>
  <si>
    <t xml:space="preserve">    -     Belanja bahan Praktek</t>
  </si>
  <si>
    <t>Diklat Pelaut - IV (DP-IV) Pembentukan Teknika Angkatan 74 Tahun 2024 (24 Orang)</t>
  </si>
  <si>
    <t>Diklat Pelaut - III (DP-III) Pembentukan Nautika Angkatan 67 Tahun 2022 (46 Orang)</t>
  </si>
  <si>
    <t xml:space="preserve">    -      ATK Diklat &amp; DKP</t>
  </si>
  <si>
    <t>Diklat Pelaut - III (DP-III) Pembentukan Nautika Angkatan 68 Tahun 2022 (23 Orang)</t>
  </si>
  <si>
    <t xml:space="preserve">    -     Belanja Barang Trb</t>
  </si>
  <si>
    <t>Diklat Pelaut - III (DP-III) Pembentukan Nautika Angkatan 69 Tahun 2023 (42 Orang)</t>
  </si>
  <si>
    <t>Diklat Pelaut - III (DP-III) Pembentukan Nautika Angkatan 70 Tahun 2023 (17 Orang)</t>
  </si>
  <si>
    <t xml:space="preserve">    -     Honor Penyelenggara Ujian dan Vakasi  Diklat Keterampilan</t>
  </si>
  <si>
    <t xml:space="preserve">    -     Kebutuhan  praktek Diklat Keterampilan</t>
  </si>
  <si>
    <t xml:space="preserve">    -     Kebutuhan  UKP</t>
  </si>
  <si>
    <t xml:space="preserve">    -     Kebutuhan ATK Diklat + bahan Keterampilan</t>
  </si>
  <si>
    <t>Diklat Pelaut - III (DP-III) Pembentukan Nautika Angkatan 71 Tahun 2024 (48 Orang)</t>
  </si>
  <si>
    <t xml:space="preserve">    -     Belanja Bahan  Praktek Diklat Keterampilan Pelaut</t>
  </si>
  <si>
    <t xml:space="preserve">    -     Kebutuhan ATK DKP</t>
  </si>
  <si>
    <t>Diklat Pelaut - III (DP-III) Pembentukan Nautika Angkatan 72 Tahun 2024 (48 Orang)</t>
  </si>
  <si>
    <t xml:space="preserve">    -     Belanja Bahan Diklat Keterampilan Pelaut</t>
  </si>
  <si>
    <t xml:space="preserve">    -     Kebutuhan Praktek Diklat</t>
  </si>
  <si>
    <t>Diklat Pelaut - III (DP-III) Pembentukan Nautika Angkatan 73 Tahun 2025 (24 Orang)</t>
  </si>
  <si>
    <t xml:space="preserve">    -     Honor Vakasi semester</t>
  </si>
  <si>
    <t xml:space="preserve">    -       Modul sms I - VI</t>
  </si>
  <si>
    <t>Diklat Pelaut - III (DP-III) Pembentukan Nautika Angkatan 74 Tahun 2025 (24 Orang)</t>
  </si>
  <si>
    <t>Diklat Pelaut - III (DP-III) Pembentukan Teknika Angkatan 66 Tahun 2021 (23 Orang)</t>
  </si>
  <si>
    <t>Diklat Pelaut - III (DP-III) Pembentukan Teknika Angkatan 67 Tahun 2022 (38 Orang)</t>
  </si>
  <si>
    <t>Diklat Pelaut - III (DP-III) Pembentukan Tehnika Angkatan 68 Tahun 2022 (29 Orang)</t>
  </si>
  <si>
    <t>Diklat Pelaut - III (DP-III) Pembentukan Teknika Angkatan 69 Tahun 2023 (46 Orang)</t>
  </si>
  <si>
    <t>Diklat Pelaut - III (DP-III) Pembentukan Teknika Angkatan 70 Tahun 2023 (28 Orang)</t>
  </si>
  <si>
    <t xml:space="preserve">    -     Kebutuhan ATK Diklat</t>
  </si>
  <si>
    <t>Diklat Pelaut - III (DP-III) Pembentukan Teknika Angkatan 71  Tahun 2024 (48 Orang)</t>
  </si>
  <si>
    <t xml:space="preserve">    -     Kebutuhan Barang UKP</t>
  </si>
  <si>
    <t xml:space="preserve">    -     Kebutuhan barang DKP</t>
  </si>
  <si>
    <t>Diklat Pelaut - III (DP-III) Pembentukan Teknika Angkatan 72 Tahun 2024 (48 Orang)</t>
  </si>
  <si>
    <t>Diklat Pelaut - III (DP-III) Pembentukan Teknika Angkatan 73 Tahun 2025 (24 Orang)</t>
  </si>
  <si>
    <t>Diklat Pelaut - III (DP-III) Pembentukan Teknika Angkatan 74 Tahun 2025 (24 Orang)</t>
  </si>
  <si>
    <t>3996.SCB</t>
  </si>
  <si>
    <t>Pelatihan Bidang Infrastruktur</t>
  </si>
  <si>
    <t>3996.SCB.005</t>
  </si>
  <si>
    <t>Diklat Pemberdayaan Masyarakat Bidang Transportasi (Prioritas Nasional)</t>
  </si>
  <si>
    <t>022.12.WA</t>
  </si>
  <si>
    <t>Program Dukungan Manajemen</t>
  </si>
  <si>
    <t>4626</t>
  </si>
  <si>
    <t>Pengelolaan Organisasi dan SDM Transportasi</t>
  </si>
  <si>
    <t>4626.EBC</t>
  </si>
  <si>
    <t>Layanan Manajemen SDM Internal</t>
  </si>
  <si>
    <t>Orang, Layanan, Rekomendasi</t>
  </si>
  <si>
    <t>4626.EBC.954</t>
  </si>
  <si>
    <t>Layanan Manajemen SDM</t>
  </si>
  <si>
    <t>4627</t>
  </si>
  <si>
    <t>Pengelolaan Perencanaan, Keuangan, BMN, dan Umum SDM</t>
  </si>
  <si>
    <t>4627.EBA</t>
  </si>
  <si>
    <t xml:space="preserve">Layanan Dukungan Manajemen </t>
  </si>
  <si>
    <t>4627.EBA.962</t>
  </si>
  <si>
    <t>Layanan Umum</t>
  </si>
  <si>
    <t>4627.EBA.994</t>
  </si>
  <si>
    <t>Layanan Perkantoran</t>
  </si>
  <si>
    <t>002</t>
  </si>
  <si>
    <t>Operasional dan Pemeliharaan Kantor</t>
  </si>
  <si>
    <t>Pembayaran Terkait Pelaksanaan Operasional Kantor</t>
  </si>
  <si>
    <t xml:space="preserve">    -     Belanja Remunerasi Tenaga Kependidian</t>
  </si>
  <si>
    <t>4627.EBD</t>
  </si>
  <si>
    <t>Layanan Manajemen Kinerja Internal</t>
  </si>
  <si>
    <t>Dokumen, Layanan, Laporan, Rekomendasi</t>
  </si>
  <si>
    <t>4627.EBD.952</t>
  </si>
  <si>
    <t>Layanan Perencanaan dan Penganggaran</t>
  </si>
  <si>
    <t>4627.EBD.953</t>
  </si>
  <si>
    <t>Layanan Pemantauan dan Evaluasi</t>
  </si>
  <si>
    <t>4627.EBD.955</t>
  </si>
  <si>
    <t>Layanan Manajemen Keuangan</t>
  </si>
  <si>
    <t>Jenis Belanja/Bulan</t>
  </si>
  <si>
    <t>Total</t>
  </si>
  <si>
    <t>Belanja Pegawai (RM)</t>
  </si>
  <si>
    <t>Belanja Barang (RM)</t>
  </si>
  <si>
    <t>Belanja Barang (BLU)</t>
  </si>
  <si>
    <t>Belanja Modal (RM)</t>
  </si>
  <si>
    <t>Belanja Modal (BLU)</t>
  </si>
  <si>
    <t>PAGU</t>
  </si>
  <si>
    <t>TOTAL ANGGARAN</t>
  </si>
  <si>
    <t>Laboratorium</t>
  </si>
  <si>
    <t xml:space="preserve">Uang Makan </t>
  </si>
  <si>
    <t>Honor praktek rescue boat</t>
  </si>
  <si>
    <t>Honor Awak Rescue Boat ( antisipasi Pengangkatan p3k)</t>
  </si>
  <si>
    <t>Biaya Tambat/Labuh Rescue Boat</t>
  </si>
  <si>
    <t>Bahan Makanan ABK Rescue Boat ( antisipasi Pengangkatan p3k)</t>
  </si>
  <si>
    <t>Unit Laboratorium</t>
  </si>
  <si>
    <t>Ekskul Olahraga, Seni dan Kecakapan Khusus</t>
  </si>
  <si>
    <t>Honor Penceramah Kerohanian</t>
  </si>
  <si>
    <t>Anggaran Olah raga dan Seni</t>
  </si>
  <si>
    <t xml:space="preserve">Honor Perwira Jaga </t>
  </si>
  <si>
    <t xml:space="preserve">Honor Tim Pelatih Kesamaptaan Taruna </t>
  </si>
  <si>
    <t xml:space="preserve">Honor Instruktur Pengasuh / Perwira Kompi </t>
  </si>
  <si>
    <t xml:space="preserve">Honor Instruktur Pembinaan Kesamaptaan Taruna </t>
  </si>
  <si>
    <t>Unit PKT</t>
  </si>
  <si>
    <t>BLU/RM</t>
  </si>
  <si>
    <t>BTCLS  Perawat</t>
  </si>
  <si>
    <t xml:space="preserve">Hiperkes Bagi Dokter </t>
  </si>
  <si>
    <t>Audit Tahun ISO 9001-2015</t>
  </si>
  <si>
    <t xml:space="preserve">Butuh anggaran NARKOBA 6 PARAMETER untuk Taruna (wajib dari BPSDM) </t>
  </si>
  <si>
    <t>Honor jaga Dokter kekurangan Anggaran</t>
  </si>
  <si>
    <t>Honor jaga Perawat kekurangan Anggaran</t>
  </si>
  <si>
    <t>Untuk Obat2 obatan taruna kekurangan Anggaran</t>
  </si>
  <si>
    <t>blu</t>
  </si>
  <si>
    <t xml:space="preserve">untuk anggran Medical Umum kekurangan Anggaran </t>
  </si>
  <si>
    <t>Unit Poliklinik</t>
  </si>
  <si>
    <t>Untuk Anggaran Jaga Permakanan Asrama Kelebihan Dana sekitar</t>
  </si>
  <si>
    <t>Unit Asrama</t>
  </si>
  <si>
    <t>Untuk Anggaran mandiri Kekurangan Anggaran sekitar</t>
  </si>
  <si>
    <t>Untuk Anggaran Reguler Kelebihan Anggaran sekitar</t>
  </si>
  <si>
    <t>Untuk Anggaran Polbit Kelebihan Anggaran sekitar</t>
  </si>
  <si>
    <t>Unit Bahasa</t>
  </si>
  <si>
    <t>:</t>
  </si>
  <si>
    <t>Catatan Tambahan</t>
  </si>
  <si>
    <t xml:space="preserve"> JENIS BELANJA</t>
  </si>
  <si>
    <t>JANUARI</t>
  </si>
  <si>
    <t>FEBRUARI</t>
  </si>
  <si>
    <t>MARET</t>
  </si>
  <si>
    <t xml:space="preserve">APRIL 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</si>
  <si>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</si>
  <si>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</si>
  <si>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</si>
  <si>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</si>
  <si>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</si>
  <si>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</si>
  <si>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</si>
  <si>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</si>
  <si>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RUPIAH MURNI</t>
  </si>
  <si>
    <t>51 BELANJA PEGAWAI</t>
  </si>
  <si>
    <t>52 BELANJA BARANG</t>
  </si>
  <si>
    <t>53 BELANJA MODAL</t>
  </si>
  <si>
    <t>PNBP/BLU</t>
  </si>
  <si>
    <t>POLITEKNIK PELAYARAN BAROMBONG TA. 2025</t>
  </si>
  <si>
    <t>RENCANA PENARIKAN DANA JANUARI s/d DESEMBER 2025</t>
  </si>
  <si>
    <t>Target Penarikan Perbulan</t>
  </si>
  <si>
    <t>Jumlah Akumulasi Target Penarikan</t>
  </si>
  <si>
    <t>Prognosa Penarikan Dana</t>
  </si>
  <si>
    <t>Akumulasi Target Penarikan (%)</t>
  </si>
  <si>
    <t>Prognosa Penarikan Dana (%)</t>
  </si>
  <si>
    <t>Target Fisik (%)</t>
  </si>
  <si>
    <t xml:space="preserve">RENCANA PENARIKAN DANA </t>
  </si>
  <si>
    <t>SEMULA</t>
  </si>
  <si>
    <t>MENJADI</t>
  </si>
  <si>
    <t>Operasional Kapal Latih</t>
  </si>
  <si>
    <t xml:space="preserve">    -     Air Tawar Kapal Latih</t>
  </si>
  <si>
    <t xml:space="preserve">    -     Asuransi ABK Kapal Latih</t>
  </si>
  <si>
    <t xml:space="preserve">    -     Bahan Makanan ABK Kapal Latih</t>
  </si>
  <si>
    <t xml:space="preserve">    -     Biaya Kapal Tabat/Labuh Kapal Latih</t>
  </si>
  <si>
    <t xml:space="preserve">    -     Docking / Pememliharaan Kapal Latih</t>
  </si>
  <si>
    <t>Belanja Ketersediaan Layanan BLU</t>
  </si>
  <si>
    <t xml:space="preserve">    -     Oli/Pelumas Mesin Induk Kapal Latih</t>
  </si>
  <si>
    <t xml:space="preserve">    -     BBM Kapal Latih (Solar)</t>
  </si>
  <si>
    <t>TON</t>
  </si>
  <si>
    <t>OT</t>
  </si>
  <si>
    <t>LITER</t>
  </si>
  <si>
    <t>UKP dan SMK Swasta</t>
  </si>
  <si>
    <t xml:space="preserve">    -     Uang Saku</t>
  </si>
  <si>
    <t xml:space="preserve">    -     Tiket</t>
  </si>
  <si>
    <t xml:space="preserve">    -     Taksi</t>
  </si>
  <si>
    <t xml:space="preserve">    -     Honor Awak Kapal Latih</t>
  </si>
  <si>
    <t>AA</t>
  </si>
  <si>
    <t>Diklat Towing Master</t>
  </si>
  <si>
    <t>Peningkatan Layanan Taruna</t>
  </si>
  <si>
    <t>PARIS JUVENALIS MARINO SENDA WODA, M.T., M.Mar.E</t>
  </si>
  <si>
    <t>ARNALDY ACHMADITA A., S.T</t>
  </si>
  <si>
    <t>Penata (III/c)</t>
  </si>
  <si>
    <t>NIP. 198001232009121002</t>
  </si>
  <si>
    <t>Pembina (IV/a)</t>
  </si>
  <si>
    <t>NIP. 19780502 200912 1 001</t>
  </si>
  <si>
    <t>MIRAN, S.E, M.Si, M.Mar.E</t>
  </si>
  <si>
    <t>Pembina TK. I (IV/b)</t>
  </si>
  <si>
    <t>NIP. 19720520 200212 1 001</t>
  </si>
  <si>
    <t>Ka. Bag Keuangan, Umum dan Kerjasama</t>
  </si>
  <si>
    <t>Koordinator Bidang Keuangan</t>
  </si>
  <si>
    <t>Pejabat Pembuat Komitmen BLU</t>
  </si>
  <si>
    <t>Rapat-Rapat Koordinasi Kerja / Dinas</t>
  </si>
  <si>
    <t>Peningkatan Layanan Diklat Peningkatan</t>
  </si>
  <si>
    <t xml:space="preserve">    -     Peningkatan Layanan Diklat Peningkatan</t>
  </si>
  <si>
    <t>Diklat Grooming</t>
  </si>
  <si>
    <t xml:space="preserve">    -     Biaya Diklat</t>
  </si>
  <si>
    <t>PNBP Diklat</t>
  </si>
  <si>
    <t xml:space="preserve">    -     PNBP Diklat</t>
  </si>
  <si>
    <t>Ketua Tim Bidang Keuangan</t>
  </si>
  <si>
    <t>BLOKIR</t>
  </si>
  <si>
    <t>SISA PAGU</t>
  </si>
  <si>
    <t xml:space="preserve"> </t>
  </si>
  <si>
    <t>MATRIKS SEMULA MENJADI TA. 2025</t>
  </si>
  <si>
    <t>Keperluan Perkantoran</t>
  </si>
  <si>
    <t xml:space="preserve">    -     Billing PNBP PUKP</t>
  </si>
  <si>
    <t xml:space="preserve">    -     Publikasi Media</t>
  </si>
  <si>
    <t xml:space="preserve">    -     Honorarium Narsum Luar Kementerian Perhubungan</t>
  </si>
  <si>
    <t xml:space="preserve">    -     Honorarium Rapat Dewas</t>
  </si>
  <si>
    <t xml:space="preserve">    -     Keperluan Kapal Latih</t>
  </si>
  <si>
    <t xml:space="preserve">    -     Honor Admin UKP</t>
  </si>
  <si>
    <t xml:space="preserve">    -     Billing PUKP</t>
  </si>
  <si>
    <t>Tahun</t>
  </si>
  <si>
    <t xml:space="preserve">    -     Konsumsi Panitia (8 org x 19 keg)</t>
  </si>
  <si>
    <t xml:space="preserve">    -     Konsumsi Peserta (30 org x 19 keg)</t>
  </si>
  <si>
    <t xml:space="preserve">    -     Cendramata Pengabdian Masyarakat (15 Org x 19 Keg)</t>
  </si>
  <si>
    <t xml:space="preserve">    -     Bantuan Tenaga Kerja Bongkar Muat (30 org x 5 keg)</t>
  </si>
  <si>
    <t xml:space="preserve">    -     Souvenir Tenaga Kerja Bongkar Muat (30 org x 5 keg)</t>
  </si>
  <si>
    <t xml:space="preserve">    -     Honorarium Narasumber (4 org x 4 jam x 5 keg) dari  Pemkot Setempat</t>
  </si>
  <si>
    <t xml:space="preserve">    -     Uang Saku (5 Org x 3 Hari x 10 Keg)</t>
  </si>
  <si>
    <t xml:space="preserve">    -     Konsumsi Seminar Proposal (30 org x 25 keg)</t>
  </si>
  <si>
    <t xml:space="preserve">    -     Konsumsi Seminar Hasil (30 org x 25 keg)</t>
  </si>
  <si>
    <t xml:space="preserve">    -     Bantuan Transport Responden (15 org x 25 keg)</t>
  </si>
  <si>
    <t xml:space="preserve">    -     Honorarium Narasumber (2 org x 3 jam x 25 keg) dari Dikti</t>
  </si>
  <si>
    <t xml:space="preserve">    -     Honorarium Pengelola data</t>
  </si>
  <si>
    <t xml:space="preserve">    -     Honorarium Petugas survey (40 org responden x 25 Keg)</t>
  </si>
  <si>
    <t xml:space="preserve">    -     Honorarium Pembantu Lapangan (2 org x 3 hr x 25 Keg)</t>
  </si>
  <si>
    <t>Org Responden</t>
  </si>
  <si>
    <t xml:space="preserve">    -     Tiket PP (Makassar-Jakarta-Samarinda) (3 Org x 2 Keg)</t>
  </si>
  <si>
    <t xml:space="preserve">    -     Penginapan (2 Org x 2 Hari x 2 Keg)</t>
  </si>
  <si>
    <t xml:space="preserve">    -     Uang Saku (2 Org x 3 Hari x 2 Keg)</t>
  </si>
  <si>
    <t xml:space="preserve">    -     Taksi PP (2 Org x 2 Keg)</t>
  </si>
  <si>
    <t xml:space="preserve">    -     Tiket PP (Makassar-NTT) (8 Org x 3 Keg)</t>
  </si>
  <si>
    <t xml:space="preserve">    -     Penginapan (4 Org x 2 Hari x 3 Keg)</t>
  </si>
  <si>
    <t xml:space="preserve">    -     Uang Saku (4 Org x 3 Hari x 3 Keg)</t>
  </si>
  <si>
    <t xml:space="preserve">    -     Taksi PP (4 Org x 3 Keg)</t>
  </si>
  <si>
    <t xml:space="preserve">    -     Rental Mobil PP (Sulawesi Selatan)</t>
  </si>
  <si>
    <t xml:space="preserve">    -     Penginapan (28 Org x 2 Hari x 10 Keg)</t>
  </si>
  <si>
    <t xml:space="preserve">    -     Uang Saku (28 Org x 3 Hari x 15 Keg)</t>
  </si>
  <si>
    <t>Artikel/Publish</t>
  </si>
  <si>
    <t>Publikasi Jurnal Nasional</t>
  </si>
  <si>
    <t xml:space="preserve">    -     Biaya Penerbitan Buku</t>
  </si>
  <si>
    <t xml:space="preserve">    -     Biaya Seminar/Conference</t>
  </si>
  <si>
    <t xml:space="preserve">    -     Biaya HAKI</t>
  </si>
  <si>
    <t>Paket</t>
  </si>
  <si>
    <t>Sertifikat</t>
  </si>
  <si>
    <t>Jam</t>
  </si>
  <si>
    <t>Orang/Jurnal</t>
  </si>
  <si>
    <t>Oter</t>
  </si>
  <si>
    <t xml:space="preserve">    -     Honor Narasumber Pengelolaan Publikasi Jurnal Ilmiah </t>
  </si>
  <si>
    <t xml:space="preserve">    -     Honor Reviewer Pengelolaan Publikasi Jurnal Ilmiah </t>
  </si>
  <si>
    <t xml:space="preserve">    -     Honor Editor Pengelolaan Publikasi Jurnal Ilmiah </t>
  </si>
  <si>
    <t xml:space="preserve">    -     Register Konten/Artikel Pengelolaan Publikasi Jurnal Ilmiah </t>
  </si>
  <si>
    <t xml:space="preserve">    -     Penginapan Fullboard (2 Keg x 80 orang x 2 hari)</t>
  </si>
  <si>
    <t xml:space="preserve">    -     Uang Saku Panitia (2 Keg x 20 Org x 3 Hari)</t>
  </si>
  <si>
    <t>Makassar, 15 April 2025</t>
  </si>
  <si>
    <t>REVISI KERTAS KERJA BLU KE - VI</t>
  </si>
  <si>
    <t xml:space="preserve">    -      Oli/Pelumas Mesin Bantu Kapal Latih</t>
  </si>
  <si>
    <t xml:space="preserve">    -     Honor Instruktur Pengasuh</t>
  </si>
  <si>
    <t>bln</t>
  </si>
  <si>
    <t xml:space="preserve">    -     Honor Pengasuh Kesamaptaan</t>
  </si>
  <si>
    <t>Pemeliharaan Kantor</t>
  </si>
  <si>
    <t xml:space="preserve">    -     Rehabilitasi Gedung Layanan Kesehatan Peserta Diklat</t>
  </si>
  <si>
    <t xml:space="preserve">    -     Perbaikan Pagar Kampus</t>
  </si>
  <si>
    <t>paket</t>
  </si>
  <si>
    <t>Langganan Daya dan Jasa</t>
  </si>
  <si>
    <t xml:space="preserve">    -     Pemeliharaan Instalasi Listrik Asrama Taruna</t>
  </si>
  <si>
    <t>Layanan Sarana Internal</t>
  </si>
  <si>
    <t>4627.EBB.951</t>
  </si>
  <si>
    <t>Pengadaan Perlengkapan Klinik Pratama</t>
  </si>
  <si>
    <t>Belanja Modal Peralatan dan Mesin BLU</t>
  </si>
  <si>
    <t xml:space="preserve">    -     Pengadaan Perlengkapan Klinik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</si>
</sst>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9"/>
      <color theme="1"/>
      <name val="Arial"/>
      <family val="2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name val="Arial"/>
      <family val="2"/>
    </font>
    <font>
      <b/>
      <sz val="18"/>
      <name val="Calibri"/>
      <family val="2"/>
      <scheme val="minor"/>
    </font>
    <font>
      <b/>
      <u/>
      <sz val="12"/>
      <color rgb="FF000000"/>
      <name val="Arial"/>
      <family val="2"/>
    </font>
    <font>
      <sz val="12"/>
      <color rgb="FF000000"/>
      <name val="Arial"/>
      <family val="2"/>
    </font>
    <font>
      <b/>
      <sz val="20"/>
      <name val="Calibri"/>
      <family val="2"/>
      <scheme val="minor"/>
    </font>
    <font>
      <b/>
      <u/>
      <sz val="20"/>
      <name val="Calibri"/>
      <family val="2"/>
      <scheme val="minor"/>
    </font>
    <font>
      <b/>
      <sz val="14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0" tint="-0.49803155613879818"/>
        </stop>
      </gradientFill>
    </fill>
    <fill>
      <patternFill patternType="solid">
        <fgColor theme="9" tint="0.59999389629810485"/>
        <bgColor theme="5" tint="-0.499984740745262"/>
      </patternFill>
    </fill>
    <fill>
      <patternFill patternType="solid">
        <fgColor theme="7" tint="0.39997558519241921"/>
        <bgColor theme="5" tint="-0.499984740745262"/>
      </patternFill>
    </fill>
    <fill>
      <patternFill patternType="solid">
        <fgColor theme="7" tint="0.59999389629810485"/>
        <bgColor theme="5" tint="-0.49998474074526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ashed">
        <color auto="1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4">
    <xf numFmtId="0" fontId="0" fillId="0" borderId="0" xfId="0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0" borderId="6" xfId="0" applyFont="1" applyBorder="1" applyAlignment="1">
      <alignment vertical="top" wrapText="1"/>
    </xf>
    <xf numFmtId="166" fontId="0" fillId="0" borderId="0" xfId="1" applyNumberFormat="1" applyFont="1" applyAlignment="1">
      <alignment horizontal="right" vertical="top" wrapText="1"/>
    </xf>
    <xf numFmtId="166" fontId="0" fillId="0" borderId="0" xfId="1" applyNumberFormat="1" applyFont="1" applyAlignment="1">
      <alignment horizontal="left" vertical="top" wrapText="1"/>
    </xf>
    <xf numFmtId="166" fontId="0" fillId="0" borderId="0" xfId="1" applyNumberFormat="1" applyFont="1" applyAlignment="1">
      <alignment vertical="top" wrapText="1"/>
    </xf>
    <xf numFmtId="166" fontId="2" fillId="0" borderId="0" xfId="1" applyNumberFormat="1" applyFont="1" applyFill="1" applyAlignment="1">
      <alignment vertical="top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6" fontId="7" fillId="0" borderId="1" xfId="1" applyNumberFormat="1" applyFont="1" applyBorder="1"/>
    <xf numFmtId="166" fontId="7" fillId="0" borderId="1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166" fontId="7" fillId="0" borderId="1" xfId="0" applyNumberFormat="1" applyFont="1" applyBorder="1" applyAlignment="1">
      <alignment horizontal="right"/>
    </xf>
    <xf numFmtId="166" fontId="7" fillId="0" borderId="1" xfId="0" applyNumberFormat="1" applyFont="1" applyBorder="1"/>
    <xf numFmtId="0" fontId="0" fillId="0" borderId="0" xfId="0" applyAlignment="1">
      <alignment horizontal="center"/>
    </xf>
    <xf numFmtId="166" fontId="0" fillId="0" borderId="0" xfId="1" applyNumberFormat="1" applyFont="1"/>
    <xf numFmtId="166" fontId="19" fillId="0" borderId="0" xfId="0" applyNumberFormat="1" applyFont="1" applyAlignment="1">
      <alignment vertical="top" wrapText="1"/>
    </xf>
    <xf numFmtId="166" fontId="19" fillId="0" borderId="0" xfId="0" applyNumberFormat="1" applyFont="1" applyAlignment="1">
      <alignment horizontal="left" vertical="top" wrapText="1"/>
    </xf>
    <xf numFmtId="166" fontId="19" fillId="0" borderId="0" xfId="1" applyNumberFormat="1" applyFont="1" applyAlignment="1">
      <alignment horizontal="right" vertical="top" wrapText="1"/>
    </xf>
    <xf numFmtId="0" fontId="19" fillId="0" borderId="0" xfId="0" applyFont="1" applyAlignment="1">
      <alignment vertical="top" wrapText="1"/>
    </xf>
    <xf numFmtId="166" fontId="19" fillId="0" borderId="0" xfId="0" applyNumberFormat="1" applyFont="1" applyAlignment="1">
      <alignment horizontal="right" vertical="top" wrapText="1"/>
    </xf>
    <xf numFmtId="0" fontId="0" fillId="0" borderId="0" xfId="0" quotePrefix="1"/>
    <xf numFmtId="166" fontId="0" fillId="0" borderId="0" xfId="1" quotePrefix="1" applyNumberFormat="1" applyFont="1"/>
    <xf numFmtId="0" fontId="7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41" fontId="21" fillId="0" borderId="0" xfId="5" applyFont="1"/>
    <xf numFmtId="41" fontId="21" fillId="0" borderId="0" xfId="0" applyNumberFormat="1" applyFont="1"/>
    <xf numFmtId="166" fontId="21" fillId="0" borderId="0" xfId="1" applyNumberFormat="1" applyFont="1"/>
    <xf numFmtId="14" fontId="24" fillId="16" borderId="1" xfId="0" applyNumberFormat="1" applyFont="1" applyFill="1" applyBorder="1" applyAlignment="1">
      <alignment horizontal="center" vertical="center"/>
    </xf>
    <xf numFmtId="14" fontId="24" fillId="16" borderId="3" xfId="0" applyNumberFormat="1" applyFont="1" applyFill="1" applyBorder="1" applyAlignment="1">
      <alignment horizontal="center" vertical="center"/>
    </xf>
    <xf numFmtId="14" fontId="24" fillId="17" borderId="1" xfId="0" applyNumberFormat="1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left" vertical="center"/>
    </xf>
    <xf numFmtId="166" fontId="22" fillId="18" borderId="1" xfId="1" applyNumberFormat="1" applyFont="1" applyFill="1" applyBorder="1" applyAlignment="1">
      <alignment vertical="center"/>
    </xf>
    <xf numFmtId="166" fontId="24" fillId="18" borderId="1" xfId="1" applyNumberFormat="1" applyFont="1" applyFill="1" applyBorder="1" applyAlignment="1">
      <alignment vertical="center"/>
    </xf>
    <xf numFmtId="166" fontId="7" fillId="0" borderId="0" xfId="0" applyNumberFormat="1" applyFont="1"/>
    <xf numFmtId="166" fontId="9" fillId="0" borderId="0" xfId="0" applyNumberFormat="1" applyFont="1"/>
    <xf numFmtId="0" fontId="25" fillId="0" borderId="1" xfId="0" applyFont="1" applyBorder="1" applyAlignment="1">
      <alignment horizontal="left" vertical="center"/>
    </xf>
    <xf numFmtId="166" fontId="25" fillId="0" borderId="1" xfId="1" applyNumberFormat="1" applyFont="1" applyFill="1" applyBorder="1" applyAlignment="1">
      <alignment horizontal="left" vertical="center"/>
    </xf>
    <xf numFmtId="166" fontId="25" fillId="0" borderId="1" xfId="1" applyNumberFormat="1" applyFont="1" applyFill="1" applyBorder="1" applyAlignment="1">
      <alignment vertical="center"/>
    </xf>
    <xf numFmtId="166" fontId="25" fillId="0" borderId="0" xfId="1" applyNumberFormat="1" applyFont="1" applyAlignment="1">
      <alignment vertical="center"/>
    </xf>
    <xf numFmtId="0" fontId="9" fillId="0" borderId="0" xfId="0" applyFont="1"/>
    <xf numFmtId="166" fontId="26" fillId="0" borderId="0" xfId="0" applyNumberFormat="1" applyFont="1"/>
    <xf numFmtId="0" fontId="24" fillId="18" borderId="1" xfId="0" applyFont="1" applyFill="1" applyBorder="1" applyAlignment="1">
      <alignment horizontal="left" vertical="center"/>
    </xf>
    <xf numFmtId="0" fontId="22" fillId="19" borderId="1" xfId="0" applyFont="1" applyFill="1" applyBorder="1" applyAlignment="1">
      <alignment horizontal="left" vertical="center"/>
    </xf>
    <xf numFmtId="166" fontId="22" fillId="19" borderId="1" xfId="1" applyNumberFormat="1" applyFont="1" applyFill="1" applyBorder="1" applyAlignment="1">
      <alignment vertical="center"/>
    </xf>
    <xf numFmtId="166" fontId="21" fillId="19" borderId="1" xfId="1" applyNumberFormat="1" applyFont="1" applyFill="1" applyBorder="1" applyAlignment="1">
      <alignment vertical="center"/>
    </xf>
    <xf numFmtId="166" fontId="22" fillId="0" borderId="1" xfId="1" applyNumberFormat="1" applyFont="1" applyFill="1" applyBorder="1" applyAlignment="1">
      <alignment vertical="center"/>
    </xf>
    <xf numFmtId="10" fontId="21" fillId="0" borderId="1" xfId="1" applyNumberFormat="1" applyFont="1" applyBorder="1"/>
    <xf numFmtId="10" fontId="21" fillId="0" borderId="1" xfId="4" applyNumberFormat="1" applyFont="1" applyBorder="1"/>
    <xf numFmtId="165" fontId="7" fillId="0" borderId="0" xfId="0" applyNumberFormat="1" applyFont="1"/>
    <xf numFmtId="0" fontId="27" fillId="0" borderId="0" xfId="0" applyFont="1"/>
    <xf numFmtId="166" fontId="21" fillId="0" borderId="0" xfId="4" applyNumberFormat="1" applyFont="1" applyBorder="1"/>
    <xf numFmtId="167" fontId="7" fillId="0" borderId="0" xfId="0" applyNumberFormat="1" applyFont="1"/>
    <xf numFmtId="166" fontId="7" fillId="0" borderId="0" xfId="1" applyNumberFormat="1" applyFont="1"/>
    <xf numFmtId="165" fontId="7" fillId="0" borderId="0" xfId="1" applyFont="1"/>
    <xf numFmtId="166" fontId="21" fillId="20" borderId="1" xfId="4" applyNumberFormat="1" applyFont="1" applyFill="1" applyBorder="1"/>
    <xf numFmtId="166" fontId="21" fillId="21" borderId="1" xfId="4" applyNumberFormat="1" applyFont="1" applyFill="1" applyBorder="1"/>
    <xf numFmtId="10" fontId="21" fillId="11" borderId="1" xfId="4" applyNumberFormat="1" applyFont="1" applyFill="1" applyBorder="1"/>
    <xf numFmtId="166" fontId="6" fillId="3" borderId="1" xfId="1" quotePrefix="1" applyNumberFormat="1" applyFont="1" applyFill="1" applyBorder="1" applyAlignment="1">
      <alignment horizontal="right" vertical="center" wrapText="1"/>
    </xf>
    <xf numFmtId="0" fontId="6" fillId="3" borderId="1" xfId="0" quotePrefix="1" applyFont="1" applyFill="1" applyBorder="1" applyAlignment="1">
      <alignment horizontal="left"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166" fontId="6" fillId="3" borderId="1" xfId="1" quotePrefix="1" applyNumberFormat="1" applyFont="1" applyFill="1" applyBorder="1" applyAlignment="1">
      <alignment horizontal="center" vertical="center" wrapText="1"/>
    </xf>
    <xf numFmtId="166" fontId="11" fillId="4" borderId="1" xfId="1" quotePrefix="1" applyNumberFormat="1" applyFont="1" applyFill="1" applyBorder="1" applyAlignment="1">
      <alignment horizontal="right" vertical="center" wrapText="1"/>
    </xf>
    <xf numFmtId="0" fontId="11" fillId="4" borderId="1" xfId="0" quotePrefix="1" applyFont="1" applyFill="1" applyBorder="1" applyAlignment="1">
      <alignment horizontal="left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166" fontId="12" fillId="4" borderId="1" xfId="1" applyNumberFormat="1" applyFont="1" applyFill="1" applyBorder="1" applyAlignment="1">
      <alignment vertical="center" wrapText="1"/>
    </xf>
    <xf numFmtId="166" fontId="3" fillId="5" borderId="1" xfId="1" quotePrefix="1" applyNumberFormat="1" applyFont="1" applyFill="1" applyBorder="1" applyAlignment="1">
      <alignment horizontal="right" vertical="center" wrapText="1"/>
    </xf>
    <xf numFmtId="0" fontId="3" fillId="5" borderId="1" xfId="0" quotePrefix="1" applyFont="1" applyFill="1" applyBorder="1" applyAlignment="1">
      <alignment horizontal="left" vertical="center" wrapText="1"/>
    </xf>
    <xf numFmtId="166" fontId="3" fillId="5" borderId="1" xfId="1" quotePrefix="1" applyNumberFormat="1" applyFont="1" applyFill="1" applyBorder="1" applyAlignment="1">
      <alignment vertical="center" wrapText="1"/>
    </xf>
    <xf numFmtId="166" fontId="3" fillId="6" borderId="1" xfId="1" applyNumberFormat="1" applyFont="1" applyFill="1" applyBorder="1" applyAlignment="1">
      <alignment vertical="center" wrapText="1"/>
    </xf>
    <xf numFmtId="166" fontId="3" fillId="6" borderId="1" xfId="1" applyNumberFormat="1" applyFont="1" applyFill="1" applyBorder="1" applyAlignment="1">
      <alignment horizontal="left" vertical="center" wrapText="1"/>
    </xf>
    <xf numFmtId="166" fontId="0" fillId="7" borderId="1" xfId="1" applyNumberFormat="1" applyFont="1" applyFill="1" applyBorder="1" applyAlignment="1">
      <alignment horizontal="right" vertical="center" wrapText="1"/>
    </xf>
    <xf numFmtId="166" fontId="0" fillId="7" borderId="1" xfId="1" applyNumberFormat="1" applyFont="1" applyFill="1" applyBorder="1" applyAlignment="1">
      <alignment horizontal="left" vertical="center" wrapText="1"/>
    </xf>
    <xf numFmtId="166" fontId="0" fillId="7" borderId="1" xfId="1" applyNumberFormat="1" applyFont="1" applyFill="1" applyBorder="1" applyAlignment="1">
      <alignment vertical="center" wrapText="1"/>
    </xf>
    <xf numFmtId="166" fontId="0" fillId="8" borderId="1" xfId="1" applyNumberFormat="1" applyFont="1" applyFill="1" applyBorder="1" applyAlignment="1">
      <alignment horizontal="right" vertical="center" wrapText="1"/>
    </xf>
    <xf numFmtId="166" fontId="0" fillId="8" borderId="1" xfId="1" applyNumberFormat="1" applyFont="1" applyFill="1" applyBorder="1" applyAlignment="1">
      <alignment horizontal="left" vertical="center" wrapText="1"/>
    </xf>
    <xf numFmtId="166" fontId="0" fillId="8" borderId="1" xfId="1" applyNumberFormat="1" applyFont="1" applyFill="1" applyBorder="1" applyAlignment="1">
      <alignment vertical="center" wrapText="1"/>
    </xf>
    <xf numFmtId="166" fontId="0" fillId="9" borderId="1" xfId="1" applyNumberFormat="1" applyFont="1" applyFill="1" applyBorder="1" applyAlignment="1">
      <alignment horizontal="right" vertical="center" wrapText="1"/>
    </xf>
    <xf numFmtId="166" fontId="0" fillId="9" borderId="1" xfId="1" applyNumberFormat="1" applyFont="1" applyFill="1" applyBorder="1" applyAlignment="1">
      <alignment horizontal="left" vertical="center" wrapText="1"/>
    </xf>
    <xf numFmtId="166" fontId="0" fillId="9" borderId="1" xfId="1" applyNumberFormat="1" applyFont="1" applyFill="1" applyBorder="1" applyAlignment="1">
      <alignment vertical="center" wrapText="1"/>
    </xf>
    <xf numFmtId="166" fontId="3" fillId="9" borderId="1" xfId="1" applyNumberFormat="1" applyFont="1" applyFill="1" applyBorder="1" applyAlignment="1">
      <alignment vertical="center" wrapText="1"/>
    </xf>
    <xf numFmtId="166" fontId="0" fillId="10" borderId="1" xfId="1" applyNumberFormat="1" applyFont="1" applyFill="1" applyBorder="1" applyAlignment="1">
      <alignment horizontal="right" vertical="center" wrapText="1"/>
    </xf>
    <xf numFmtId="166" fontId="0" fillId="10" borderId="1" xfId="1" applyNumberFormat="1" applyFont="1" applyFill="1" applyBorder="1" applyAlignment="1">
      <alignment horizontal="left" vertical="center" wrapText="1"/>
    </xf>
    <xf numFmtId="166" fontId="0" fillId="10" borderId="1" xfId="1" applyNumberFormat="1" applyFont="1" applyFill="1" applyBorder="1" applyAlignment="1">
      <alignment vertical="center" wrapText="1"/>
    </xf>
    <xf numFmtId="166" fontId="3" fillId="10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66" fontId="0" fillId="0" borderId="1" xfId="1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1" applyNumberFormat="1" applyFont="1" applyBorder="1" applyAlignment="1">
      <alignment vertical="center" wrapText="1"/>
    </xf>
    <xf numFmtId="166" fontId="0" fillId="11" borderId="1" xfId="1" applyNumberFormat="1" applyFont="1" applyFill="1" applyBorder="1" applyAlignment="1">
      <alignment horizontal="right" vertical="center" wrapText="1"/>
    </xf>
    <xf numFmtId="166" fontId="0" fillId="11" borderId="1" xfId="1" applyNumberFormat="1" applyFont="1" applyFill="1" applyBorder="1" applyAlignment="1">
      <alignment horizontal="left" vertical="center" wrapText="1"/>
    </xf>
    <xf numFmtId="166" fontId="0" fillId="11" borderId="1" xfId="1" applyNumberFormat="1" applyFont="1" applyFill="1" applyBorder="1" applyAlignment="1">
      <alignment vertical="center" wrapText="1"/>
    </xf>
    <xf numFmtId="166" fontId="3" fillId="0" borderId="1" xfId="1" applyNumberFormat="1" applyFont="1" applyBorder="1" applyAlignment="1">
      <alignment vertical="center"/>
    </xf>
    <xf numFmtId="166" fontId="1" fillId="0" borderId="1" xfId="1" applyNumberFormat="1" applyFont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166" fontId="1" fillId="7" borderId="1" xfId="1" applyNumberFormat="1" applyFont="1" applyFill="1" applyBorder="1" applyAlignment="1">
      <alignment horizontal="right" vertical="center" wrapText="1"/>
    </xf>
    <xf numFmtId="166" fontId="1" fillId="7" borderId="1" xfId="1" applyNumberFormat="1" applyFont="1" applyFill="1" applyBorder="1" applyAlignment="1">
      <alignment vertical="center" wrapText="1"/>
    </xf>
    <xf numFmtId="166" fontId="1" fillId="11" borderId="1" xfId="1" applyNumberFormat="1" applyFont="1" applyFill="1" applyBorder="1" applyAlignment="1">
      <alignment horizontal="right" vertical="center" wrapText="1"/>
    </xf>
    <xf numFmtId="166" fontId="1" fillId="11" borderId="1" xfId="1" applyNumberFormat="1" applyFont="1" applyFill="1" applyBorder="1" applyAlignment="1">
      <alignment horizontal="left" vertical="center" wrapText="1"/>
    </xf>
    <xf numFmtId="166" fontId="1" fillId="11" borderId="1" xfId="1" applyNumberFormat="1" applyFont="1" applyFill="1" applyBorder="1" applyAlignment="1">
      <alignment vertical="center" wrapText="1"/>
    </xf>
    <xf numFmtId="166" fontId="1" fillId="9" borderId="1" xfId="1" applyNumberFormat="1" applyFont="1" applyFill="1" applyBorder="1" applyAlignment="1">
      <alignment horizontal="right" vertical="center" wrapText="1"/>
    </xf>
    <xf numFmtId="166" fontId="1" fillId="9" borderId="1" xfId="1" applyNumberFormat="1" applyFont="1" applyFill="1" applyBorder="1" applyAlignment="1">
      <alignment horizontal="left" vertical="center" wrapText="1"/>
    </xf>
    <xf numFmtId="166" fontId="1" fillId="9" borderId="1" xfId="1" applyNumberFormat="1" applyFont="1" applyFill="1" applyBorder="1" applyAlignment="1">
      <alignment vertical="center" wrapText="1"/>
    </xf>
    <xf numFmtId="166" fontId="1" fillId="10" borderId="1" xfId="1" applyNumberFormat="1" applyFont="1" applyFill="1" applyBorder="1" applyAlignment="1">
      <alignment horizontal="right" vertical="center" wrapText="1"/>
    </xf>
    <xf numFmtId="166" fontId="1" fillId="10" borderId="1" xfId="1" applyNumberFormat="1" applyFont="1" applyFill="1" applyBorder="1" applyAlignment="1">
      <alignment horizontal="left" vertical="center" wrapText="1"/>
    </xf>
    <xf numFmtId="166" fontId="1" fillId="10" borderId="1" xfId="1" applyNumberFormat="1" applyFont="1" applyFill="1" applyBorder="1" applyAlignment="1">
      <alignment vertical="center" wrapText="1"/>
    </xf>
    <xf numFmtId="166" fontId="15" fillId="9" borderId="1" xfId="1" applyNumberFormat="1" applyFont="1" applyFill="1" applyBorder="1" applyAlignment="1">
      <alignment horizontal="right" vertical="center" wrapText="1"/>
    </xf>
    <xf numFmtId="166" fontId="15" fillId="9" borderId="1" xfId="1" applyNumberFormat="1" applyFont="1" applyFill="1" applyBorder="1" applyAlignment="1">
      <alignment horizontal="left" vertical="center" wrapText="1"/>
    </xf>
    <xf numFmtId="166" fontId="1" fillId="0" borderId="1" xfId="1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66" fontId="3" fillId="0" borderId="1" xfId="1" applyNumberFormat="1" applyFont="1" applyBorder="1" applyAlignment="1">
      <alignment vertical="center" wrapText="1"/>
    </xf>
    <xf numFmtId="0" fontId="0" fillId="12" borderId="1" xfId="0" applyFill="1" applyBorder="1" applyAlignment="1">
      <alignment horizontal="righ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66" fontId="1" fillId="12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6" fontId="1" fillId="8" borderId="1" xfId="1" applyNumberFormat="1" applyFont="1" applyFill="1" applyBorder="1" applyAlignment="1">
      <alignment horizontal="right" vertical="center" wrapText="1"/>
    </xf>
    <xf numFmtId="166" fontId="1" fillId="8" borderId="1" xfId="1" applyNumberFormat="1" applyFont="1" applyFill="1" applyBorder="1" applyAlignment="1">
      <alignment horizontal="left" vertical="center" wrapText="1"/>
    </xf>
    <xf numFmtId="166" fontId="1" fillId="8" borderId="1" xfId="1" applyNumberFormat="1" applyFont="1" applyFill="1" applyBorder="1" applyAlignment="1">
      <alignment vertical="center" wrapText="1"/>
    </xf>
    <xf numFmtId="166" fontId="0" fillId="0" borderId="1" xfId="0" applyNumberFormat="1" applyBorder="1" applyAlignment="1">
      <alignment horizontal="right" vertical="center" wrapText="1"/>
    </xf>
    <xf numFmtId="166" fontId="0" fillId="12" borderId="1" xfId="0" applyNumberForma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166" fontId="3" fillId="10" borderId="1" xfId="1" applyNumberFormat="1" applyFont="1" applyFill="1" applyBorder="1" applyAlignment="1">
      <alignment horizontal="right" vertical="center" wrapText="1"/>
    </xf>
    <xf numFmtId="166" fontId="3" fillId="10" borderId="1" xfId="1" applyNumberFormat="1" applyFont="1" applyFill="1" applyBorder="1" applyAlignment="1">
      <alignment horizontal="left" vertical="center" wrapText="1"/>
    </xf>
    <xf numFmtId="166" fontId="3" fillId="10" borderId="1" xfId="1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 applyAlignment="1">
      <alignment horizontal="right" vertical="center" wrapText="1"/>
    </xf>
    <xf numFmtId="166" fontId="3" fillId="9" borderId="1" xfId="1" applyNumberFormat="1" applyFont="1" applyFill="1" applyBorder="1" applyAlignment="1">
      <alignment horizontal="right" vertical="center" wrapText="1"/>
    </xf>
    <xf numFmtId="166" fontId="3" fillId="9" borderId="1" xfId="1" applyNumberFormat="1" applyFont="1" applyFill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righ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vertical="center" wrapText="1"/>
    </xf>
    <xf numFmtId="166" fontId="3" fillId="12" borderId="1" xfId="1" applyNumberFormat="1" applyFont="1" applyFill="1" applyBorder="1" applyAlignment="1">
      <alignment vertical="center" wrapText="1"/>
    </xf>
    <xf numFmtId="166" fontId="3" fillId="12" borderId="1" xfId="0" applyNumberFormat="1" applyFont="1" applyFill="1" applyBorder="1" applyAlignment="1">
      <alignment horizontal="right" vertical="center" wrapText="1"/>
    </xf>
    <xf numFmtId="166" fontId="1" fillId="5" borderId="1" xfId="1" applyNumberFormat="1" applyFont="1" applyFill="1" applyBorder="1" applyAlignment="1">
      <alignment horizontal="right" vertical="center" wrapText="1"/>
    </xf>
    <xf numFmtId="0" fontId="0" fillId="13" borderId="1" xfId="0" applyFill="1" applyBorder="1" applyAlignment="1">
      <alignment vertical="center"/>
    </xf>
    <xf numFmtId="166" fontId="0" fillId="13" borderId="1" xfId="1" applyNumberFormat="1" applyFont="1" applyFill="1" applyBorder="1" applyAlignment="1">
      <alignment vertical="center"/>
    </xf>
    <xf numFmtId="0" fontId="0" fillId="14" borderId="6" xfId="0" applyFill="1" applyBorder="1" applyAlignment="1">
      <alignment horizontal="right" vertical="center" wrapText="1"/>
    </xf>
    <xf numFmtId="0" fontId="0" fillId="14" borderId="6" xfId="0" applyFill="1" applyBorder="1" applyAlignment="1">
      <alignment horizontal="left" vertical="center" wrapText="1"/>
    </xf>
    <xf numFmtId="166" fontId="0" fillId="14" borderId="6" xfId="1" applyNumberFormat="1" applyFont="1" applyFill="1" applyBorder="1" applyAlignment="1">
      <alignment vertical="center" wrapText="1"/>
    </xf>
    <xf numFmtId="0" fontId="0" fillId="14" borderId="6" xfId="0" applyFill="1" applyBorder="1" applyAlignment="1">
      <alignment vertical="center" wrapText="1"/>
    </xf>
    <xf numFmtId="164" fontId="1" fillId="0" borderId="1" xfId="2" applyFont="1" applyFill="1" applyBorder="1" applyAlignment="1">
      <alignment vertical="center" wrapText="1"/>
    </xf>
    <xf numFmtId="166" fontId="0" fillId="7" borderId="1" xfId="0" applyNumberFormat="1" applyFill="1" applyBorder="1" applyAlignment="1">
      <alignment horizontal="left" vertical="center" wrapText="1"/>
    </xf>
    <xf numFmtId="166" fontId="0" fillId="10" borderId="1" xfId="1" applyNumberFormat="1" applyFont="1" applyFill="1" applyBorder="1" applyAlignment="1">
      <alignment vertical="center"/>
    </xf>
    <xf numFmtId="166" fontId="0" fillId="10" borderId="1" xfId="1" applyNumberFormat="1" applyFont="1" applyFill="1" applyBorder="1" applyAlignment="1">
      <alignment horizontal="left" vertical="center"/>
    </xf>
    <xf numFmtId="0" fontId="0" fillId="9" borderId="1" xfId="0" applyFill="1" applyBorder="1" applyAlignment="1">
      <alignment vertical="center" wrapText="1"/>
    </xf>
    <xf numFmtId="166" fontId="3" fillId="6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center" wrapText="1"/>
    </xf>
    <xf numFmtId="166" fontId="0" fillId="6" borderId="1" xfId="1" applyNumberFormat="1" applyFont="1" applyFill="1" applyBorder="1" applyAlignment="1">
      <alignment vertical="center" wrapText="1"/>
    </xf>
    <xf numFmtId="166" fontId="0" fillId="7" borderId="1" xfId="0" applyNumberFormat="1" applyFill="1" applyBorder="1" applyAlignment="1">
      <alignment horizontal="right" vertical="center" wrapText="1"/>
    </xf>
    <xf numFmtId="166" fontId="0" fillId="11" borderId="1" xfId="0" applyNumberFormat="1" applyFill="1" applyBorder="1" applyAlignment="1">
      <alignment horizontal="right" vertical="center" wrapText="1"/>
    </xf>
    <xf numFmtId="0" fontId="0" fillId="11" borderId="1" xfId="0" applyFill="1" applyBorder="1" applyAlignment="1">
      <alignment horizontal="left" vertical="center" wrapText="1"/>
    </xf>
    <xf numFmtId="166" fontId="3" fillId="10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right" vertical="center" wrapText="1"/>
    </xf>
    <xf numFmtId="0" fontId="0" fillId="11" borderId="1" xfId="0" applyFill="1" applyBorder="1" applyAlignment="1">
      <alignment horizontal="right" vertical="center" wrapText="1"/>
    </xf>
    <xf numFmtId="166" fontId="0" fillId="0" borderId="1" xfId="0" applyNumberFormat="1" applyBorder="1" applyAlignment="1">
      <alignment vertical="center" wrapText="1"/>
    </xf>
    <xf numFmtId="164" fontId="0" fillId="0" borderId="1" xfId="2" applyFont="1" applyBorder="1" applyAlignment="1">
      <alignment horizontal="right" vertical="center" wrapText="1"/>
    </xf>
    <xf numFmtId="164" fontId="0" fillId="0" borderId="1" xfId="2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1" applyNumberFormat="1" applyFont="1" applyBorder="1" applyAlignment="1">
      <alignment vertical="center" wrapText="1"/>
    </xf>
    <xf numFmtId="0" fontId="3" fillId="5" borderId="1" xfId="0" quotePrefix="1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0" fillId="7" borderId="1" xfId="0" quotePrefix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quotePrefix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3" fontId="0" fillId="11" borderId="1" xfId="0" quotePrefix="1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3" fillId="9" borderId="1" xfId="0" quotePrefix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5" fontId="1" fillId="0" borderId="1" xfId="1" applyFon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9" borderId="1" xfId="0" quotePrefix="1" applyFill="1" applyBorder="1" applyAlignment="1">
      <alignment vertical="center" wrapText="1"/>
    </xf>
    <xf numFmtId="0" fontId="0" fillId="13" borderId="1" xfId="0" quotePrefix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11" borderId="1" xfId="0" quotePrefix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vertical="center" wrapText="1"/>
    </xf>
    <xf numFmtId="0" fontId="0" fillId="23" borderId="1" xfId="0" applyFill="1" applyBorder="1" applyAlignment="1">
      <alignment horizontal="right" vertical="center" wrapText="1"/>
    </xf>
    <xf numFmtId="0" fontId="0" fillId="23" borderId="1" xfId="0" applyFill="1" applyBorder="1" applyAlignment="1">
      <alignment horizontal="left" vertical="center" wrapText="1"/>
    </xf>
    <xf numFmtId="166" fontId="0" fillId="23" borderId="1" xfId="1" applyNumberFormat="1" applyFont="1" applyFill="1" applyBorder="1" applyAlignment="1">
      <alignment vertical="center" wrapText="1"/>
    </xf>
    <xf numFmtId="0" fontId="2" fillId="23" borderId="0" xfId="0" applyFont="1" applyFill="1" applyAlignment="1">
      <alignment vertical="top" wrapText="1"/>
    </xf>
    <xf numFmtId="166" fontId="1" fillId="23" borderId="1" xfId="1" applyNumberFormat="1" applyFont="1" applyFill="1" applyBorder="1" applyAlignment="1">
      <alignment vertical="center" wrapText="1"/>
    </xf>
    <xf numFmtId="0" fontId="14" fillId="23" borderId="0" xfId="0" applyFont="1" applyFill="1" applyAlignment="1">
      <alignment vertical="top" wrapText="1"/>
    </xf>
    <xf numFmtId="166" fontId="3" fillId="23" borderId="1" xfId="1" applyNumberFormat="1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right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vertical="center" wrapText="1"/>
    </xf>
    <xf numFmtId="166" fontId="1" fillId="22" borderId="1" xfId="1" applyNumberFormat="1" applyFont="1" applyFill="1" applyBorder="1" applyAlignment="1">
      <alignment horizontal="right" vertical="center" wrapText="1"/>
    </xf>
    <xf numFmtId="166" fontId="1" fillId="22" borderId="1" xfId="1" applyNumberFormat="1" applyFont="1" applyFill="1" applyBorder="1" applyAlignment="1">
      <alignment horizontal="left" vertical="center" wrapText="1"/>
    </xf>
    <xf numFmtId="166" fontId="1" fillId="22" borderId="1" xfId="1" applyNumberFormat="1" applyFont="1" applyFill="1" applyBorder="1" applyAlignment="1">
      <alignment vertical="center" wrapText="1"/>
    </xf>
    <xf numFmtId="0" fontId="2" fillId="22" borderId="0" xfId="0" applyFont="1" applyFill="1" applyAlignment="1">
      <alignment vertical="top" wrapText="1"/>
    </xf>
    <xf numFmtId="0" fontId="2" fillId="23" borderId="1" xfId="0" applyFont="1" applyFill="1" applyBorder="1" applyAlignment="1">
      <alignment horizontal="right" vertical="center" wrapText="1"/>
    </xf>
    <xf numFmtId="0" fontId="2" fillId="23" borderId="1" xfId="0" applyFont="1" applyFill="1" applyBorder="1" applyAlignment="1">
      <alignment horizontal="left" vertical="center" wrapText="1"/>
    </xf>
    <xf numFmtId="166" fontId="2" fillId="23" borderId="1" xfId="1" applyNumberFormat="1" applyFont="1" applyFill="1" applyBorder="1" applyAlignment="1">
      <alignment vertical="center" wrapText="1"/>
    </xf>
    <xf numFmtId="166" fontId="5" fillId="0" borderId="0" xfId="0" applyNumberFormat="1" applyFont="1" applyAlignment="1">
      <alignment vertical="top" wrapText="1"/>
    </xf>
    <xf numFmtId="166" fontId="0" fillId="0" borderId="1" xfId="1" applyNumberFormat="1" applyFont="1" applyFill="1" applyBorder="1" applyAlignment="1">
      <alignment horizontal="right" vertical="center" wrapText="1"/>
    </xf>
    <xf numFmtId="166" fontId="0" fillId="0" borderId="1" xfId="1" applyNumberFormat="1" applyFont="1" applyFill="1" applyBorder="1" applyAlignment="1">
      <alignment horizontal="left" vertical="center" wrapText="1"/>
    </xf>
    <xf numFmtId="166" fontId="2" fillId="0" borderId="1" xfId="1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0" borderId="1" xfId="0" quotePrefix="1" applyFont="1" applyBorder="1" applyAlignment="1">
      <alignment horizontal="center" vertical="center" wrapText="1"/>
    </xf>
    <xf numFmtId="166" fontId="8" fillId="0" borderId="1" xfId="1" quotePrefix="1" applyNumberFormat="1" applyFont="1" applyFill="1" applyBorder="1" applyAlignment="1">
      <alignment horizontal="right" vertical="center" wrapText="1"/>
    </xf>
    <xf numFmtId="0" fontId="8" fillId="0" borderId="1" xfId="0" quotePrefix="1" applyFont="1" applyBorder="1" applyAlignment="1">
      <alignment horizontal="left" vertical="center" wrapText="1"/>
    </xf>
    <xf numFmtId="166" fontId="8" fillId="0" borderId="1" xfId="1" quotePrefix="1" applyNumberFormat="1" applyFont="1" applyFill="1" applyBorder="1" applyAlignment="1">
      <alignment horizontal="center" vertical="center" wrapText="1"/>
    </xf>
    <xf numFmtId="166" fontId="13" fillId="0" borderId="1" xfId="1" applyNumberFormat="1" applyFont="1" applyFill="1" applyBorder="1" applyAlignment="1">
      <alignment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center" wrapText="1"/>
    </xf>
    <xf numFmtId="166" fontId="13" fillId="0" borderId="1" xfId="1" quotePrefix="1" applyNumberFormat="1" applyFont="1" applyFill="1" applyBorder="1" applyAlignment="1">
      <alignment horizontal="right" vertical="center" wrapText="1"/>
    </xf>
    <xf numFmtId="166" fontId="13" fillId="0" borderId="1" xfId="1" quotePrefix="1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66" fontId="13" fillId="0" borderId="1" xfId="1" applyNumberFormat="1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166" fontId="2" fillId="0" borderId="1" xfId="1" applyNumberFormat="1" applyFont="1" applyFill="1" applyBorder="1" applyAlignment="1">
      <alignment horizontal="right" vertical="center" wrapText="1"/>
    </xf>
    <xf numFmtId="166" fontId="2" fillId="0" borderId="1" xfId="1" applyNumberFormat="1" applyFont="1" applyFill="1" applyBorder="1" applyAlignment="1">
      <alignment horizontal="left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66" fontId="13" fillId="0" borderId="1" xfId="1" applyNumberFormat="1" applyFont="1" applyFill="1" applyBorder="1" applyAlignment="1">
      <alignment horizontal="right" vertical="center" wrapText="1"/>
    </xf>
    <xf numFmtId="166" fontId="13" fillId="0" borderId="1" xfId="0" applyNumberFormat="1" applyFont="1" applyBorder="1" applyAlignment="1">
      <alignment horizontal="right" vertical="center" wrapText="1"/>
    </xf>
    <xf numFmtId="2" fontId="13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6" fontId="2" fillId="0" borderId="1" xfId="1" applyNumberFormat="1" applyFont="1" applyFill="1" applyBorder="1" applyAlignment="1">
      <alignment vertical="center"/>
    </xf>
    <xf numFmtId="165" fontId="2" fillId="0" borderId="1" xfId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/>
    </xf>
    <xf numFmtId="166" fontId="2" fillId="0" borderId="6" xfId="1" applyNumberFormat="1" applyFont="1" applyFill="1" applyBorder="1" applyAlignment="1">
      <alignment vertical="center" wrapText="1"/>
    </xf>
    <xf numFmtId="164" fontId="2" fillId="0" borderId="1" xfId="2" applyFont="1" applyFill="1" applyBorder="1" applyAlignment="1">
      <alignment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0" borderId="1" xfId="1" applyNumberFormat="1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66" fontId="13" fillId="0" borderId="1" xfId="1" applyNumberFormat="1" applyFont="1" applyFill="1" applyBorder="1" applyAlignment="1">
      <alignment vertical="center"/>
    </xf>
    <xf numFmtId="166" fontId="13" fillId="0" borderId="1" xfId="1" applyNumberFormat="1" applyFont="1" applyFill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166" fontId="13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2" applyFont="1" applyFill="1" applyBorder="1" applyAlignment="1">
      <alignment horizontal="right" vertical="center" wrapText="1"/>
    </xf>
    <xf numFmtId="166" fontId="2" fillId="0" borderId="0" xfId="1" applyNumberFormat="1" applyFont="1" applyFill="1" applyAlignment="1">
      <alignment horizontal="right" vertical="top" wrapText="1"/>
    </xf>
    <xf numFmtId="166" fontId="2" fillId="0" borderId="0" xfId="1" applyNumberFormat="1" applyFont="1" applyFill="1" applyAlignment="1">
      <alignment horizontal="left" vertical="top" wrapText="1"/>
    </xf>
    <xf numFmtId="166" fontId="2" fillId="0" borderId="0" xfId="1" applyNumberFormat="1" applyFont="1" applyFill="1" applyAlignment="1">
      <alignment horizontal="left" vertical="top"/>
    </xf>
    <xf numFmtId="166" fontId="2" fillId="0" borderId="0" xfId="1" applyNumberFormat="1" applyFont="1" applyFill="1" applyAlignment="1">
      <alignment vertical="top"/>
    </xf>
    <xf numFmtId="0" fontId="2" fillId="0" borderId="0" xfId="0" applyFont="1" applyAlignment="1">
      <alignment vertical="top"/>
    </xf>
    <xf numFmtId="166" fontId="13" fillId="0" borderId="0" xfId="1" applyNumberFormat="1" applyFont="1" applyFill="1" applyAlignment="1">
      <alignment horizontal="left" vertical="top" wrapText="1"/>
    </xf>
    <xf numFmtId="166" fontId="13" fillId="0" borderId="0" xfId="1" applyNumberFormat="1" applyFont="1" applyFill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6" fontId="2" fillId="3" borderId="1" xfId="1" applyNumberFormat="1" applyFont="1" applyFill="1" applyBorder="1" applyAlignment="1">
      <alignment horizontal="right" vertical="center" wrapText="1"/>
    </xf>
    <xf numFmtId="166" fontId="2" fillId="3" borderId="1" xfId="1" applyNumberFormat="1" applyFont="1" applyFill="1" applyBorder="1" applyAlignment="1">
      <alignment horizontal="left" vertical="center" wrapText="1"/>
    </xf>
    <xf numFmtId="166" fontId="2" fillId="3" borderId="1" xfId="1" applyNumberFormat="1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166" fontId="13" fillId="3" borderId="1" xfId="1" applyNumberFormat="1" applyFont="1" applyFill="1" applyBorder="1" applyAlignment="1">
      <alignment horizontal="right" vertical="center" wrapText="1"/>
    </xf>
    <xf numFmtId="166" fontId="13" fillId="3" borderId="1" xfId="1" applyNumberFormat="1" applyFont="1" applyFill="1" applyBorder="1" applyAlignment="1">
      <alignment horizontal="left" vertical="center" wrapText="1"/>
    </xf>
    <xf numFmtId="166" fontId="13" fillId="3" borderId="1" xfId="1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6" fontId="2" fillId="3" borderId="1" xfId="1" applyNumberFormat="1" applyFont="1" applyFill="1" applyBorder="1" applyAlignment="1">
      <alignment vertical="center"/>
    </xf>
    <xf numFmtId="0" fontId="2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vertical="center" wrapText="1"/>
    </xf>
    <xf numFmtId="166" fontId="2" fillId="24" borderId="1" xfId="1" applyNumberFormat="1" applyFont="1" applyFill="1" applyBorder="1" applyAlignment="1">
      <alignment horizontal="right" vertical="center" wrapText="1"/>
    </xf>
    <xf numFmtId="166" fontId="2" fillId="24" borderId="1" xfId="1" applyNumberFormat="1" applyFont="1" applyFill="1" applyBorder="1" applyAlignment="1">
      <alignment horizontal="left" vertical="center" wrapText="1"/>
    </xf>
    <xf numFmtId="166" fontId="2" fillId="24" borderId="1" xfId="1" applyNumberFormat="1" applyFont="1" applyFill="1" applyBorder="1" applyAlignment="1">
      <alignment vertical="center" wrapText="1"/>
    </xf>
    <xf numFmtId="3" fontId="2" fillId="24" borderId="1" xfId="0" quotePrefix="1" applyNumberFormat="1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166" fontId="2" fillId="24" borderId="1" xfId="0" applyNumberFormat="1" applyFont="1" applyFill="1" applyBorder="1" applyAlignment="1">
      <alignment horizontal="right"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right" vertical="center" wrapText="1"/>
    </xf>
    <xf numFmtId="0" fontId="2" fillId="24" borderId="1" xfId="0" quotePrefix="1" applyFont="1" applyFill="1" applyBorder="1" applyAlignment="1">
      <alignment horizontal="center" vertical="center" wrapText="1"/>
    </xf>
    <xf numFmtId="0" fontId="2" fillId="25" borderId="1" xfId="0" quotePrefix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66" fontId="2" fillId="25" borderId="1" xfId="1" applyNumberFormat="1" applyFont="1" applyFill="1" applyBorder="1" applyAlignment="1">
      <alignment horizontal="right" vertical="center" wrapText="1"/>
    </xf>
    <xf numFmtId="166" fontId="2" fillId="25" borderId="1" xfId="1" applyNumberFormat="1" applyFont="1" applyFill="1" applyBorder="1" applyAlignment="1">
      <alignment horizontal="left" vertical="center" wrapText="1"/>
    </xf>
    <xf numFmtId="166" fontId="2" fillId="25" borderId="1" xfId="1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66" fontId="2" fillId="25" borderId="1" xfId="0" applyNumberFormat="1" applyFont="1" applyFill="1" applyBorder="1" applyAlignment="1">
      <alignment horizontal="left" vertical="center" wrapText="1"/>
    </xf>
    <xf numFmtId="166" fontId="2" fillId="25" borderId="1" xfId="0" applyNumberFormat="1" applyFont="1" applyFill="1" applyBorder="1" applyAlignment="1">
      <alignment horizontal="right" vertical="center" wrapText="1"/>
    </xf>
    <xf numFmtId="0" fontId="2" fillId="25" borderId="1" xfId="0" applyFont="1" applyFill="1" applyBorder="1" applyAlignment="1">
      <alignment horizontal="right" vertical="center" wrapText="1"/>
    </xf>
    <xf numFmtId="166" fontId="2" fillId="0" borderId="0" xfId="1" applyNumberFormat="1" applyFont="1" applyFill="1" applyAlignment="1">
      <alignment horizontal="center" vertical="top"/>
    </xf>
    <xf numFmtId="166" fontId="13" fillId="0" borderId="0" xfId="1" applyNumberFormat="1" applyFont="1" applyFill="1" applyAlignment="1">
      <alignment horizontal="center" vertical="top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66" fontId="5" fillId="0" borderId="0" xfId="1" applyNumberFormat="1" applyFont="1" applyAlignment="1">
      <alignment vertical="top" wrapText="1"/>
    </xf>
    <xf numFmtId="166" fontId="2" fillId="0" borderId="0" xfId="1" applyNumberFormat="1" applyFont="1" applyAlignment="1">
      <alignment vertical="top" wrapText="1"/>
    </xf>
    <xf numFmtId="166" fontId="9" fillId="0" borderId="0" xfId="1" applyNumberFormat="1" applyFont="1" applyAlignment="1">
      <alignment vertical="top" wrapText="1"/>
    </xf>
    <xf numFmtId="166" fontId="8" fillId="0" borderId="0" xfId="1" applyNumberFormat="1" applyFont="1" applyAlignment="1">
      <alignment horizontal="left" vertical="top" wrapText="1"/>
    </xf>
    <xf numFmtId="166" fontId="2" fillId="0" borderId="0" xfId="1" applyNumberFormat="1" applyFont="1" applyAlignment="1">
      <alignment vertical="top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166" fontId="2" fillId="0" borderId="0" xfId="1" applyNumberFormat="1" applyFont="1" applyFill="1" applyBorder="1" applyAlignment="1">
      <alignment vertical="center" wrapText="1"/>
    </xf>
    <xf numFmtId="166" fontId="2" fillId="0" borderId="1" xfId="1" applyNumberFormat="1" applyFont="1" applyBorder="1" applyAlignment="1">
      <alignment vertical="top" wrapText="1"/>
    </xf>
    <xf numFmtId="0" fontId="34" fillId="0" borderId="0" xfId="0" applyFont="1" applyAlignment="1">
      <alignment horizontal="center" vertical="center" wrapText="1"/>
    </xf>
    <xf numFmtId="166" fontId="36" fillId="0" borderId="0" xfId="1" applyNumberFormat="1" applyFont="1" applyAlignment="1">
      <alignment horizontal="center" vertical="center" wrapText="1"/>
    </xf>
    <xf numFmtId="166" fontId="36" fillId="0" borderId="0" xfId="0" applyNumberFormat="1" applyFont="1" applyAlignment="1">
      <alignment horizontal="center" vertical="center" wrapText="1"/>
    </xf>
    <xf numFmtId="0" fontId="2" fillId="9" borderId="1" xfId="0" quotePrefix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66" fontId="2" fillId="9" borderId="1" xfId="1" applyNumberFormat="1" applyFont="1" applyFill="1" applyBorder="1" applyAlignment="1">
      <alignment horizontal="right" vertical="center" wrapText="1"/>
    </xf>
    <xf numFmtId="166" fontId="2" fillId="9" borderId="1" xfId="1" applyNumberFormat="1" applyFont="1" applyFill="1" applyBorder="1" applyAlignment="1">
      <alignment horizontal="left" vertical="center" wrapText="1"/>
    </xf>
    <xf numFmtId="166" fontId="2" fillId="9" borderId="1" xfId="1" applyNumberFormat="1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3" fillId="9" borderId="1" xfId="0" quotePrefix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166" fontId="13" fillId="9" borderId="1" xfId="1" applyNumberFormat="1" applyFont="1" applyFill="1" applyBorder="1" applyAlignment="1">
      <alignment vertical="center" wrapText="1"/>
    </xf>
    <xf numFmtId="166" fontId="13" fillId="9" borderId="1" xfId="1" applyNumberFormat="1" applyFont="1" applyFill="1" applyBorder="1" applyAlignment="1">
      <alignment horizontal="left" vertical="center" wrapText="1"/>
    </xf>
    <xf numFmtId="166" fontId="13" fillId="9" borderId="1" xfId="1" applyNumberFormat="1" applyFont="1" applyFill="1" applyBorder="1" applyAlignment="1">
      <alignment horizontal="right" vertical="center" wrapText="1"/>
    </xf>
    <xf numFmtId="0" fontId="13" fillId="9" borderId="1" xfId="0" applyFont="1" applyFill="1" applyBorder="1" applyAlignment="1">
      <alignment horizontal="center" vertical="center" wrapText="1"/>
    </xf>
    <xf numFmtId="166" fontId="5" fillId="0" borderId="0" xfId="1" applyNumberFormat="1" applyFont="1" applyAlignment="1">
      <alignment vertical="top"/>
    </xf>
    <xf numFmtId="0" fontId="0" fillId="0" borderId="1" xfId="0" applyBorder="1" applyAlignment="1">
      <alignment vertical="top" wrapText="1"/>
    </xf>
    <xf numFmtId="165" fontId="5" fillId="0" borderId="0" xfId="1" applyFont="1" applyAlignment="1">
      <alignment vertical="top" wrapText="1"/>
    </xf>
    <xf numFmtId="0" fontId="35" fillId="0" borderId="0" xfId="0" applyFont="1" applyAlignment="1">
      <alignment horizontal="center" vertical="center" wrapText="1"/>
    </xf>
    <xf numFmtId="166" fontId="13" fillId="0" borderId="0" xfId="1" applyNumberFormat="1" applyFont="1" applyAlignment="1">
      <alignment vertical="top" wrapText="1"/>
    </xf>
    <xf numFmtId="166" fontId="2" fillId="0" borderId="6" xfId="1" applyNumberFormat="1" applyFont="1" applyBorder="1" applyAlignment="1">
      <alignment vertical="top" wrapText="1"/>
    </xf>
    <xf numFmtId="166" fontId="35" fillId="0" borderId="0" xfId="0" applyNumberFormat="1" applyFont="1" applyAlignment="1">
      <alignment horizontal="center" vertical="center" wrapText="1"/>
    </xf>
    <xf numFmtId="166" fontId="2" fillId="0" borderId="0" xfId="1" applyNumberFormat="1" applyFont="1" applyFill="1" applyAlignment="1">
      <alignment horizontal="center" vertical="top"/>
    </xf>
    <xf numFmtId="166" fontId="13" fillId="0" borderId="0" xfId="1" applyNumberFormat="1" applyFont="1" applyFill="1" applyAlignment="1">
      <alignment horizontal="center" vertical="top"/>
    </xf>
    <xf numFmtId="166" fontId="29" fillId="3" borderId="1" xfId="1" applyNumberFormat="1" applyFont="1" applyFill="1" applyBorder="1" applyAlignment="1">
      <alignment horizontal="center" vertical="top" wrapText="1"/>
    </xf>
    <xf numFmtId="0" fontId="30" fillId="0" borderId="5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6" fontId="30" fillId="0" borderId="5" xfId="1" applyNumberFormat="1" applyFont="1" applyFill="1" applyBorder="1" applyAlignment="1">
      <alignment horizontal="center" vertical="center" wrapText="1"/>
    </xf>
    <xf numFmtId="166" fontId="30" fillId="0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6" fontId="29" fillId="9" borderId="1" xfId="1" applyNumberFormat="1" applyFont="1" applyFill="1" applyBorder="1" applyAlignment="1">
      <alignment horizontal="center" vertical="top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66" fontId="29" fillId="0" borderId="1" xfId="1" applyNumberFormat="1" applyFont="1" applyBorder="1" applyAlignment="1">
      <alignment horizontal="center" vertical="top" wrapText="1"/>
    </xf>
    <xf numFmtId="166" fontId="29" fillId="0" borderId="8" xfId="1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center"/>
    </xf>
    <xf numFmtId="0" fontId="31" fillId="0" borderId="1" xfId="0" quotePrefix="1" applyFont="1" applyBorder="1" applyAlignment="1">
      <alignment horizontal="left" vertical="center" wrapText="1"/>
    </xf>
    <xf numFmtId="0" fontId="30" fillId="0" borderId="7" xfId="0" applyFont="1" applyBorder="1" applyAlignment="1">
      <alignment horizontal="center" vertical="center" wrapText="1"/>
    </xf>
    <xf numFmtId="0" fontId="10" fillId="4" borderId="1" xfId="0" quotePrefix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6" fontId="4" fillId="2" borderId="1" xfId="1" applyNumberFormat="1" applyFont="1" applyFill="1" applyBorder="1" applyAlignment="1">
      <alignment horizontal="center" vertical="center" wrapText="1"/>
    </xf>
    <xf numFmtId="166" fontId="28" fillId="9" borderId="8" xfId="1" applyNumberFormat="1" applyFont="1" applyFill="1" applyBorder="1" applyAlignment="1">
      <alignment horizontal="center" vertical="top" wrapText="1"/>
    </xf>
    <xf numFmtId="166" fontId="28" fillId="3" borderId="8" xfId="1" applyNumberFormat="1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4" fillId="16" borderId="3" xfId="0" applyFont="1" applyFill="1" applyBorder="1" applyAlignment="1">
      <alignment horizontal="center" vertical="center"/>
    </xf>
    <xf numFmtId="0" fontId="24" fillId="16" borderId="4" xfId="0" applyFont="1" applyFill="1" applyBorder="1" applyAlignment="1">
      <alignment horizontal="center" vertical="center"/>
    </xf>
    <xf numFmtId="0" fontId="24" fillId="16" borderId="7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right"/>
    </xf>
    <xf numFmtId="0" fontId="21" fillId="21" borderId="1" xfId="0" applyFont="1" applyFill="1" applyBorder="1" applyAlignment="1">
      <alignment horizontal="right"/>
    </xf>
    <xf numFmtId="0" fontId="21" fillId="11" borderId="1" xfId="0" applyFont="1" applyFill="1" applyBorder="1" applyAlignment="1">
      <alignment horizontal="right"/>
    </xf>
  </cellXfs>
  <cellStyles count="6">
    <cellStyle name="Comma" xfId="1" builtinId="3"/>
    <cellStyle name="Comma [0]" xfId="2" builtinId="6"/>
    <cellStyle name="Comma [0] 2" xfId="5" xr:uid="{F6216B53-2FBF-443F-BAC7-DB5E547705F6}"/>
    <cellStyle name="Normal" xfId="0" builtinId="0"/>
    <cellStyle name="Normal 3" xfId="3" xr:uid="{30B82B14-5C95-4A86-A743-8203EA1BD094}"/>
    <cellStyle name="Percent" xfId="4" builtinId="5"/>
  </cellStyles>
  <dxfs count="0"/>
  <tableStyles count="0" defaultTableStyle="TableStyleMedium2" defaultPivotStyle="PivotStyleLight16"/>
  <colors>
    <mruColors>
      <color rgb="FFFF99FF"/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PK 96,74%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789096347295498E-2"/>
          <c:y val="0.16418769366976538"/>
          <c:w val="0.86857676467991718"/>
          <c:h val="0.73311966482277369"/>
        </c:manualLayout>
      </c:layout>
      <c:lineChart>
        <c:grouping val="standard"/>
        <c:varyColors val="0"/>
        <c:ser>
          <c:idx val="0"/>
          <c:order val="0"/>
          <c:spPr>
            <a:ln w="28575">
              <a:solidFill>
                <a:srgbClr val="00B0F0"/>
              </a:solidFill>
            </a:ln>
          </c:spPr>
          <c:val>
            <c:numRef>
              <c:f>'Kurva S'!$C$36:$N$36</c:f>
              <c:numCache>
                <c:formatCode>_(* #,##0_);_(* \(#,##0\);_(* "-"??_);_(@_)</c:formatCode>
                <c:ptCount val="12"/>
                <c:pt idx="0">
                  <c:v>869787107</c:v>
                </c:pt>
                <c:pt idx="1">
                  <c:v>12017816414</c:v>
                </c:pt>
                <c:pt idx="2">
                  <c:v>24827532878</c:v>
                </c:pt>
                <c:pt idx="3">
                  <c:v>37497242685</c:v>
                </c:pt>
                <c:pt idx="4">
                  <c:v>46182068792</c:v>
                </c:pt>
                <c:pt idx="5">
                  <c:v>58047410599</c:v>
                </c:pt>
                <c:pt idx="6">
                  <c:v>70920807063</c:v>
                </c:pt>
                <c:pt idx="7">
                  <c:v>80500388370</c:v>
                </c:pt>
                <c:pt idx="8">
                  <c:v>91166323477</c:v>
                </c:pt>
                <c:pt idx="9">
                  <c:v>104181991284</c:v>
                </c:pt>
                <c:pt idx="10">
                  <c:v>112570025891</c:v>
                </c:pt>
                <c:pt idx="11">
                  <c:v>130078144000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7-48BD-9702-6DE8C2B029DE}"/>
            </c:ext>
          </c:extLst>
        </c:ser>
        <c:ser>
          <c:idx val="1"/>
          <c:order val="1"/>
          <c:spPr>
            <a:ln w="2540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</c:spPr>
          </c:marker>
          <c:val>
            <c:numRef>
              <c:f>'Kurva S'!$C$37:$N$37</c:f>
              <c:numCache>
                <c:formatCode>_(* #,##0_);_(* \(#,##0\);_(* "-"??_);_(@_)</c:formatCode>
                <c:ptCount val="12"/>
                <c:pt idx="0">
                  <c:v>826297751.64999998</c:v>
                </c:pt>
                <c:pt idx="1">
                  <c:v>8412471489.7999992</c:v>
                </c:pt>
                <c:pt idx="2">
                  <c:v>28551662809.699997</c:v>
                </c:pt>
                <c:pt idx="3">
                  <c:v>35622380550.75</c:v>
                </c:pt>
                <c:pt idx="4">
                  <c:v>43872965352.400002</c:v>
                </c:pt>
                <c:pt idx="5">
                  <c:v>55145040069.049995</c:v>
                </c:pt>
                <c:pt idx="6">
                  <c:v>67374766709.849998</c:v>
                </c:pt>
                <c:pt idx="7">
                  <c:v>76475368951.5</c:v>
                </c:pt>
                <c:pt idx="8">
                  <c:v>86608007303.149994</c:v>
                </c:pt>
                <c:pt idx="9">
                  <c:v>98972891719.799988</c:v>
                </c:pt>
                <c:pt idx="10">
                  <c:v>106941524596.45</c:v>
                </c:pt>
                <c:pt idx="11">
                  <c:v>126175799680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7-48BD-9702-6DE8C2B029DE}"/>
            </c:ext>
          </c:extLst>
        </c:ser>
        <c:ser>
          <c:idx val="2"/>
          <c:order val="2"/>
          <c:val>
            <c:numRef>
              <c:f>'Kurva S'!$C$38:$N$38</c:f>
              <c:numCache>
                <c:formatCode>0.00%</c:formatCode>
                <c:ptCount val="12"/>
                <c:pt idx="0">
                  <c:v>6.6866506567006372E-3</c:v>
                </c:pt>
                <c:pt idx="1">
                  <c:v>9.2389205783870956E-2</c:v>
                </c:pt>
                <c:pt idx="2">
                  <c:v>0.1908662909427736</c:v>
                </c:pt>
                <c:pt idx="3">
                  <c:v>0.28826704880567794</c:v>
                </c:pt>
                <c:pt idx="4">
                  <c:v>0.35503326978589117</c:v>
                </c:pt>
                <c:pt idx="5">
                  <c:v>0.4462502985820585</c:v>
                </c:pt>
                <c:pt idx="6">
                  <c:v>0.4462502985820585</c:v>
                </c:pt>
                <c:pt idx="7">
                  <c:v>0.6188617541314243</c:v>
                </c:pt>
                <c:pt idx="8">
                  <c:v>0.70085812015429738</c:v>
                </c:pt>
                <c:pt idx="9">
                  <c:v>0.80091849468577903</c:v>
                </c:pt>
                <c:pt idx="10">
                  <c:v>0.86540307563890206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37-48BD-9702-6DE8C2B029DE}"/>
            </c:ext>
          </c:extLst>
        </c:ser>
        <c:ser>
          <c:idx val="3"/>
          <c:order val="3"/>
          <c:val>
            <c:numRef>
              <c:f>'Kurva S'!$C$40:$N$40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37-48BD-9702-6DE8C2B0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93504"/>
        <c:axId val="73537024"/>
      </c:lineChart>
      <c:catAx>
        <c:axId val="7349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7024"/>
        <c:crosses val="autoZero"/>
        <c:auto val="1"/>
        <c:lblAlgn val="ctr"/>
        <c:lblOffset val="100"/>
        <c:noMultiLvlLbl val="0"/>
      </c:catAx>
      <c:valAx>
        <c:axId val="7353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35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535122</xdr:colOff>
      <xdr:row>44</xdr:row>
      <xdr:rowOff>94869</xdr:rowOff>
    </xdr:from>
    <xdr:to>
      <xdr:col>12</xdr:col>
      <xdr:colOff>238433</xdr:colOff>
      <xdr:row>57</xdr:row>
      <xdr:rowOff>35058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ED3260-3A76-4A13-8B27-2964902BD751}"/>
            </a:ext>
          </a:extLst>
        </xdr:cNvPr>
        <xdr:cNvSpPr txBox="1"/>
      </xdr:nvSpPr>
      <xdr:spPr>
        <a:xfrm>
          <a:off x="11006272" y="7632319"/>
          <a:ext cx="3202161" cy="21055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KUASA PENGGUNA ANGGARAN</a:t>
          </a:r>
        </a:p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POLITEKNIK PELAYARAN BAROMBONG</a:t>
          </a:r>
        </a:p>
        <a:p>
          <a:pPr algn="ctr"/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200" b="0" u="sng">
              <a:latin typeface="Arial" panose="020B0604020202020204" pitchFamily="34" charset="0"/>
              <a:cs typeface="Arial" panose="020B0604020202020204" pitchFamily="34" charset="0"/>
            </a:rPr>
            <a:t>Capt. MOCHAMAD ABDUH, M.M.Tr</a:t>
          </a:r>
        </a:p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Pembina Tk. I (IV/b)</a:t>
          </a:r>
        </a:p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NIP. 19710314 199808 1 001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762001</xdr:colOff>
      <xdr:row>3</xdr:row>
      <xdr:rowOff>76200</xdr:rowOff>
    </xdr:from>
    <xdr:to>
      <xdr:col>13</xdr:col>
      <xdr:colOff>1062507</xdr:colOff>
      <xdr:row>21</xdr:row>
      <xdr:rowOff>118056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53BE2-C366-4E92-BE9F-C94ADB69C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1EBA-83EC-47E1-89E2-6E13EE770F94}">
  <sheetPr>
    <tabColor rgb="FF00B050"/>
    <pageSetUpPr fitToPage="1"/>
  </sheetPr>
  <dimension ref="B1:AS2513"/>
  <sheetViews>
    <sheetView tabSelected="1" view="pageBreakPreview" zoomScale="85" zoomScaleNormal="85" zoomScaleSheetLayoutView="85" workbookViewId="0">
      <pane xSplit="3" ySplit="9" topLeftCell="AJ97" activePane="bottomRight" state="frozen"/>
      <selection pane="topRight" activeCell="D1" sqref="D1"/>
      <selection pane="bottomLeft" activeCell="A7" sqref="A7"/>
      <selection pane="bottomRight" activeCell="B102" sqref="B102"/>
    </sheetView>
  </sheetViews>
  <sheetFormatPr defaultColWidth="9.3046875" defaultRowHeight="15.9" x14ac:dyDescent="0.4"/>
  <cols>
    <col min="1" max="1" width="3.3046875" style="1" customWidth="1"/>
    <col min="2" max="2" width="14.69140625" style="255" bestFit="1" customWidth="1"/>
    <col min="3" max="3" width="67.69140625" style="256" customWidth="1"/>
    <col min="4" max="4" width="10.15234375" style="305" hidden="1" customWidth="1"/>
    <col min="5" max="5" width="14.69140625" style="306" hidden="1" customWidth="1"/>
    <col min="6" max="6" width="15.3828125" style="13" hidden="1" customWidth="1"/>
    <col min="7" max="7" width="21.3828125" style="13" hidden="1" customWidth="1"/>
    <col min="8" max="8" width="10.15234375" style="305" hidden="1" customWidth="1"/>
    <col min="9" max="9" width="14.69140625" style="306" hidden="1" customWidth="1"/>
    <col min="10" max="10" width="15.3828125" style="13" hidden="1" customWidth="1"/>
    <col min="11" max="11" width="21.3828125" style="13" hidden="1" customWidth="1"/>
    <col min="12" max="12" width="10.15234375" style="305" hidden="1" customWidth="1"/>
    <col min="13" max="13" width="14.69140625" style="306" hidden="1" customWidth="1"/>
    <col min="14" max="14" width="15.3828125" style="13" hidden="1" customWidth="1"/>
    <col min="15" max="15" width="21.3828125" style="13" hidden="1" customWidth="1"/>
    <col min="16" max="16" width="10.15234375" style="305" hidden="1" customWidth="1"/>
    <col min="17" max="17" width="14.69140625" style="306" hidden="1" customWidth="1"/>
    <col min="18" max="18" width="15.3828125" style="13" hidden="1" customWidth="1"/>
    <col min="19" max="19" width="21.3828125" style="13" hidden="1" customWidth="1"/>
    <col min="20" max="20" width="10.15234375" style="305" hidden="1" customWidth="1"/>
    <col min="21" max="21" width="14.69140625" style="306" hidden="1" customWidth="1"/>
    <col min="22" max="22" width="15.3828125" style="13" hidden="1" customWidth="1"/>
    <col min="23" max="23" width="21.3828125" style="13" hidden="1" customWidth="1"/>
    <col min="24" max="24" width="15.15234375" style="352" hidden="1" customWidth="1"/>
    <col min="25" max="25" width="21.3828125" style="13" hidden="1" customWidth="1"/>
    <col min="26" max="26" width="15.15234375" style="352" hidden="1" customWidth="1"/>
    <col min="27" max="27" width="21.3828125" style="13" hidden="1" customWidth="1"/>
    <col min="28" max="28" width="10.15234375" style="305" hidden="1" customWidth="1"/>
    <col min="29" max="29" width="14.69140625" style="306" hidden="1" customWidth="1"/>
    <col min="30" max="30" width="15.3828125" style="13" hidden="1" customWidth="1"/>
    <col min="31" max="31" width="21.3828125" style="13" hidden="1" customWidth="1"/>
    <col min="32" max="32" width="10.15234375" style="305" hidden="1" customWidth="1"/>
    <col min="33" max="33" width="14.69140625" style="306" hidden="1" customWidth="1"/>
    <col min="34" max="34" width="15.3828125" style="13" hidden="1" customWidth="1"/>
    <col min="35" max="35" width="21.3828125" style="13" hidden="1" customWidth="1"/>
    <col min="36" max="36" width="10.15234375" style="305" bestFit="1" customWidth="1"/>
    <col min="37" max="37" width="14.69140625" style="306" customWidth="1"/>
    <col min="38" max="38" width="15.3828125" style="13" customWidth="1"/>
    <col min="39" max="39" width="21.3828125" style="13" customWidth="1"/>
    <col min="40" max="40" width="10.15234375" style="305" bestFit="1" customWidth="1"/>
    <col min="41" max="41" width="14.69140625" style="306" customWidth="1"/>
    <col min="42" max="42" width="15.3828125" style="13" customWidth="1"/>
    <col min="43" max="43" width="21.3828125" style="13" customWidth="1"/>
    <col min="44" max="44" width="19.84375" style="351" bestFit="1" customWidth="1"/>
    <col min="45" max="45" width="15.15234375" style="352" bestFit="1" customWidth="1"/>
    <col min="46" max="16384" width="9.3046875" style="1"/>
  </cols>
  <sheetData>
    <row r="1" spans="2:45" ht="28.95" customHeight="1" x14ac:dyDescent="0.4">
      <c r="B1" s="391" t="s">
        <v>928</v>
      </c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</row>
    <row r="2" spans="2:45" ht="28.95" customHeight="1" x14ac:dyDescent="0.4">
      <c r="B2" s="392" t="s">
        <v>875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78"/>
      <c r="AG2" s="378"/>
      <c r="AH2" s="378"/>
      <c r="AI2" s="378"/>
      <c r="AJ2" s="378"/>
      <c r="AK2" s="378"/>
      <c r="AL2" s="378"/>
      <c r="AM2" s="378"/>
      <c r="AN2" s="378"/>
      <c r="AO2" s="381"/>
      <c r="AP2" s="378"/>
      <c r="AQ2" s="378"/>
      <c r="AR2" s="377"/>
    </row>
    <row r="3" spans="2:45" ht="16.2" customHeight="1" x14ac:dyDescent="0.4"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1"/>
      <c r="X3" s="360"/>
      <c r="Y3" s="362">
        <f>W3-W9</f>
        <v>-96409244000</v>
      </c>
      <c r="Z3" s="360"/>
      <c r="AA3" s="360"/>
      <c r="AB3" s="360"/>
      <c r="AC3" s="360"/>
      <c r="AD3" s="360"/>
      <c r="AE3" s="361"/>
      <c r="AF3" s="360"/>
      <c r="AG3" s="360"/>
      <c r="AH3" s="360"/>
      <c r="AI3" s="361"/>
      <c r="AJ3" s="360"/>
      <c r="AK3" s="360"/>
      <c r="AL3" s="360"/>
      <c r="AM3" s="361"/>
      <c r="AN3" s="360"/>
      <c r="AO3" s="360"/>
      <c r="AP3" s="360"/>
      <c r="AQ3" s="361"/>
    </row>
    <row r="4" spans="2:45" ht="26.15" x14ac:dyDescent="0.4">
      <c r="B4" s="386" t="s">
        <v>0</v>
      </c>
      <c r="C4" s="386" t="s">
        <v>1</v>
      </c>
      <c r="D4" s="394" t="s">
        <v>830</v>
      </c>
      <c r="E4" s="394"/>
      <c r="F4" s="394"/>
      <c r="G4" s="394"/>
      <c r="H4" s="394" t="s">
        <v>830</v>
      </c>
      <c r="I4" s="394"/>
      <c r="J4" s="394"/>
      <c r="K4" s="394"/>
      <c r="L4" s="394" t="s">
        <v>830</v>
      </c>
      <c r="M4" s="394"/>
      <c r="N4" s="394"/>
      <c r="O4" s="394"/>
      <c r="P4" s="394" t="s">
        <v>830</v>
      </c>
      <c r="Q4" s="394"/>
      <c r="R4" s="394"/>
      <c r="S4" s="394"/>
      <c r="T4" s="390" t="s">
        <v>830</v>
      </c>
      <c r="U4" s="390"/>
      <c r="V4" s="390"/>
      <c r="W4" s="390"/>
      <c r="X4" s="359"/>
      <c r="Y4" s="393" t="s">
        <v>872</v>
      </c>
      <c r="Z4" s="393"/>
      <c r="AA4" s="393"/>
      <c r="AB4" s="390" t="s">
        <v>830</v>
      </c>
      <c r="AC4" s="390"/>
      <c r="AD4" s="390"/>
      <c r="AE4" s="390"/>
      <c r="AF4" s="384" t="s">
        <v>831</v>
      </c>
      <c r="AG4" s="384"/>
      <c r="AH4" s="384"/>
      <c r="AI4" s="384"/>
      <c r="AJ4" s="390" t="s">
        <v>830</v>
      </c>
      <c r="AK4" s="390"/>
      <c r="AL4" s="390"/>
      <c r="AM4" s="390"/>
      <c r="AN4" s="384" t="s">
        <v>831</v>
      </c>
      <c r="AO4" s="384"/>
      <c r="AP4" s="384"/>
      <c r="AQ4" s="384"/>
    </row>
    <row r="5" spans="2:45" s="2" customFormat="1" x14ac:dyDescent="0.4">
      <c r="B5" s="386"/>
      <c r="C5" s="386"/>
      <c r="D5" s="397" t="s">
        <v>2</v>
      </c>
      <c r="E5" s="386"/>
      <c r="F5" s="386" t="s">
        <v>3</v>
      </c>
      <c r="G5" s="388" t="s">
        <v>4</v>
      </c>
      <c r="H5" s="386" t="s">
        <v>2</v>
      </c>
      <c r="I5" s="386"/>
      <c r="J5" s="386" t="s">
        <v>3</v>
      </c>
      <c r="K5" s="388" t="s">
        <v>4</v>
      </c>
      <c r="L5" s="386" t="s">
        <v>2</v>
      </c>
      <c r="M5" s="386"/>
      <c r="N5" s="386" t="s">
        <v>3</v>
      </c>
      <c r="O5" s="388" t="s">
        <v>4</v>
      </c>
      <c r="P5" s="386" t="s">
        <v>2</v>
      </c>
      <c r="Q5" s="386"/>
      <c r="R5" s="386" t="s">
        <v>3</v>
      </c>
      <c r="S5" s="388" t="s">
        <v>4</v>
      </c>
      <c r="T5" s="385" t="s">
        <v>2</v>
      </c>
      <c r="U5" s="385"/>
      <c r="V5" s="385" t="s">
        <v>3</v>
      </c>
      <c r="W5" s="387" t="s">
        <v>4</v>
      </c>
      <c r="X5" s="351"/>
      <c r="Y5" s="387" t="s">
        <v>872</v>
      </c>
      <c r="Z5" s="387" t="s">
        <v>4</v>
      </c>
      <c r="AA5" s="387" t="s">
        <v>873</v>
      </c>
      <c r="AB5" s="385" t="s">
        <v>2</v>
      </c>
      <c r="AC5" s="385"/>
      <c r="AD5" s="385" t="s">
        <v>3</v>
      </c>
      <c r="AE5" s="387" t="s">
        <v>4</v>
      </c>
      <c r="AF5" s="385" t="s">
        <v>2</v>
      </c>
      <c r="AG5" s="385"/>
      <c r="AH5" s="385" t="s">
        <v>3</v>
      </c>
      <c r="AI5" s="387" t="s">
        <v>4</v>
      </c>
      <c r="AJ5" s="385" t="s">
        <v>2</v>
      </c>
      <c r="AK5" s="385"/>
      <c r="AL5" s="385" t="s">
        <v>3</v>
      </c>
      <c r="AM5" s="387" t="s">
        <v>4</v>
      </c>
      <c r="AN5" s="385" t="s">
        <v>2</v>
      </c>
      <c r="AO5" s="385"/>
      <c r="AP5" s="385" t="s">
        <v>3</v>
      </c>
      <c r="AQ5" s="387" t="s">
        <v>4</v>
      </c>
      <c r="AR5" s="351"/>
      <c r="AS5" s="351"/>
    </row>
    <row r="6" spans="2:45" s="2" customFormat="1" x14ac:dyDescent="0.4">
      <c r="B6" s="386"/>
      <c r="C6" s="386"/>
      <c r="D6" s="397"/>
      <c r="E6" s="386"/>
      <c r="F6" s="386"/>
      <c r="G6" s="388"/>
      <c r="H6" s="386"/>
      <c r="I6" s="386"/>
      <c r="J6" s="386"/>
      <c r="K6" s="388"/>
      <c r="L6" s="386"/>
      <c r="M6" s="386"/>
      <c r="N6" s="386"/>
      <c r="O6" s="388"/>
      <c r="P6" s="386"/>
      <c r="Q6" s="386"/>
      <c r="R6" s="386"/>
      <c r="S6" s="388"/>
      <c r="T6" s="386"/>
      <c r="U6" s="386"/>
      <c r="V6" s="386"/>
      <c r="W6" s="388"/>
      <c r="X6" s="351"/>
      <c r="Y6" s="388"/>
      <c r="Z6" s="388"/>
      <c r="AA6" s="388"/>
      <c r="AB6" s="386"/>
      <c r="AC6" s="386"/>
      <c r="AD6" s="386"/>
      <c r="AE6" s="388"/>
      <c r="AF6" s="386"/>
      <c r="AG6" s="386"/>
      <c r="AH6" s="386"/>
      <c r="AI6" s="388"/>
      <c r="AJ6" s="386"/>
      <c r="AK6" s="386"/>
      <c r="AL6" s="386"/>
      <c r="AM6" s="388"/>
      <c r="AN6" s="386"/>
      <c r="AO6" s="386"/>
      <c r="AP6" s="386"/>
      <c r="AQ6" s="388"/>
      <c r="AR6" s="351"/>
      <c r="AS6" s="351"/>
    </row>
    <row r="7" spans="2:45" s="2" customFormat="1" x14ac:dyDescent="0.4">
      <c r="B7" s="386"/>
      <c r="C7" s="386"/>
      <c r="D7" s="397"/>
      <c r="E7" s="386"/>
      <c r="F7" s="386"/>
      <c r="G7" s="388"/>
      <c r="H7" s="386"/>
      <c r="I7" s="386"/>
      <c r="J7" s="386"/>
      <c r="K7" s="388"/>
      <c r="L7" s="386"/>
      <c r="M7" s="386"/>
      <c r="N7" s="386"/>
      <c r="O7" s="388"/>
      <c r="P7" s="386"/>
      <c r="Q7" s="386"/>
      <c r="R7" s="386"/>
      <c r="S7" s="388"/>
      <c r="T7" s="386"/>
      <c r="U7" s="386"/>
      <c r="V7" s="386"/>
      <c r="W7" s="388"/>
      <c r="X7" s="351"/>
      <c r="Y7" s="388"/>
      <c r="Z7" s="388"/>
      <c r="AA7" s="388"/>
      <c r="AB7" s="386"/>
      <c r="AC7" s="386"/>
      <c r="AD7" s="386"/>
      <c r="AE7" s="388"/>
      <c r="AF7" s="386"/>
      <c r="AG7" s="386"/>
      <c r="AH7" s="386"/>
      <c r="AI7" s="388"/>
      <c r="AJ7" s="386"/>
      <c r="AK7" s="386"/>
      <c r="AL7" s="386"/>
      <c r="AM7" s="388"/>
      <c r="AN7" s="386"/>
      <c r="AO7" s="386"/>
      <c r="AP7" s="386"/>
      <c r="AQ7" s="388"/>
      <c r="AR7" s="351"/>
      <c r="AS7" s="351"/>
    </row>
    <row r="8" spans="2:45" s="3" customFormat="1" x14ac:dyDescent="0.4">
      <c r="B8" s="257" t="s">
        <v>17</v>
      </c>
      <c r="C8" s="257" t="s">
        <v>18</v>
      </c>
      <c r="D8" s="258" t="s">
        <v>19</v>
      </c>
      <c r="E8" s="259" t="s">
        <v>20</v>
      </c>
      <c r="F8" s="257" t="s">
        <v>21</v>
      </c>
      <c r="G8" s="260" t="s">
        <v>22</v>
      </c>
      <c r="H8" s="258" t="s">
        <v>19</v>
      </c>
      <c r="I8" s="259" t="s">
        <v>20</v>
      </c>
      <c r="J8" s="257" t="s">
        <v>21</v>
      </c>
      <c r="K8" s="260" t="s">
        <v>22</v>
      </c>
      <c r="L8" s="258" t="s">
        <v>19</v>
      </c>
      <c r="M8" s="259" t="s">
        <v>20</v>
      </c>
      <c r="N8" s="257" t="s">
        <v>21</v>
      </c>
      <c r="O8" s="260" t="s">
        <v>22</v>
      </c>
      <c r="P8" s="258" t="s">
        <v>19</v>
      </c>
      <c r="Q8" s="259" t="s">
        <v>20</v>
      </c>
      <c r="R8" s="257" t="s">
        <v>21</v>
      </c>
      <c r="S8" s="260" t="s">
        <v>22</v>
      </c>
      <c r="T8" s="258" t="s">
        <v>19</v>
      </c>
      <c r="U8" s="259" t="s">
        <v>20</v>
      </c>
      <c r="V8" s="257" t="s">
        <v>21</v>
      </c>
      <c r="W8" s="260" t="s">
        <v>22</v>
      </c>
      <c r="X8" s="353"/>
      <c r="Y8" s="260"/>
      <c r="Z8" s="353"/>
      <c r="AA8" s="260"/>
      <c r="AB8" s="258" t="s">
        <v>19</v>
      </c>
      <c r="AC8" s="259" t="s">
        <v>20</v>
      </c>
      <c r="AD8" s="257" t="s">
        <v>21</v>
      </c>
      <c r="AE8" s="260" t="s">
        <v>22</v>
      </c>
      <c r="AF8" s="258" t="s">
        <v>19</v>
      </c>
      <c r="AG8" s="259" t="s">
        <v>20</v>
      </c>
      <c r="AH8" s="257" t="s">
        <v>21</v>
      </c>
      <c r="AI8" s="260" t="s">
        <v>22</v>
      </c>
      <c r="AJ8" s="258" t="s">
        <v>19</v>
      </c>
      <c r="AK8" s="259" t="s">
        <v>20</v>
      </c>
      <c r="AL8" s="257" t="s">
        <v>21</v>
      </c>
      <c r="AM8" s="260" t="s">
        <v>22</v>
      </c>
      <c r="AN8" s="258" t="s">
        <v>19</v>
      </c>
      <c r="AO8" s="259" t="s">
        <v>20</v>
      </c>
      <c r="AP8" s="257" t="s">
        <v>21</v>
      </c>
      <c r="AQ8" s="260" t="s">
        <v>22</v>
      </c>
      <c r="AR8" s="351"/>
      <c r="AS8" s="353"/>
    </row>
    <row r="9" spans="2:45" s="3" customFormat="1" ht="23.15" x14ac:dyDescent="0.4">
      <c r="B9" s="396" t="s">
        <v>23</v>
      </c>
      <c r="C9" s="396"/>
      <c r="D9" s="258"/>
      <c r="E9" s="259"/>
      <c r="F9" s="257"/>
      <c r="G9" s="261">
        <f>G10+G2208</f>
        <v>96409244000</v>
      </c>
      <c r="H9" s="258"/>
      <c r="I9" s="259"/>
      <c r="J9" s="257"/>
      <c r="K9" s="261">
        <f>K10+K2208</f>
        <v>96409244000</v>
      </c>
      <c r="L9" s="258"/>
      <c r="M9" s="259"/>
      <c r="N9" s="257"/>
      <c r="O9" s="261" t="e">
        <f>O10+O2208</f>
        <v>#REF!</v>
      </c>
      <c r="P9" s="258"/>
      <c r="Q9" s="259"/>
      <c r="R9" s="257"/>
      <c r="S9" s="261" t="e">
        <f>S10+S2208</f>
        <v>#REF!</v>
      </c>
      <c r="T9" s="258"/>
      <c r="U9" s="259"/>
      <c r="V9" s="257"/>
      <c r="W9" s="261">
        <f>W10+W2208</f>
        <v>96409244000</v>
      </c>
      <c r="X9" s="353"/>
      <c r="Y9" s="261">
        <f>SUM(Y10:Y2493)</f>
        <v>32434024000</v>
      </c>
      <c r="Z9" s="353"/>
      <c r="AA9" s="261">
        <f>SUM(AA10:AA2493)</f>
        <v>66596452000</v>
      </c>
      <c r="AB9" s="258"/>
      <c r="AC9" s="259"/>
      <c r="AD9" s="257"/>
      <c r="AE9" s="261">
        <f>AE10+AE2208</f>
        <v>96409244000</v>
      </c>
      <c r="AF9" s="258"/>
      <c r="AG9" s="259"/>
      <c r="AH9" s="257"/>
      <c r="AI9" s="261" t="e">
        <f>AI10+AI2208</f>
        <v>#REF!</v>
      </c>
      <c r="AJ9" s="258"/>
      <c r="AK9" s="259"/>
      <c r="AL9" s="257"/>
      <c r="AM9" s="261">
        <f>AM10+AM2208</f>
        <v>95098628000</v>
      </c>
      <c r="AN9" s="258"/>
      <c r="AO9" s="259"/>
      <c r="AP9" s="257"/>
      <c r="AQ9" s="261">
        <f>AQ10+AQ2208</f>
        <v>98913153000</v>
      </c>
      <c r="AR9" s="351">
        <f>AM9-AQ9</f>
        <v>-3814525000</v>
      </c>
      <c r="AS9" s="353"/>
    </row>
    <row r="10" spans="2:45" s="4" customFormat="1" x14ac:dyDescent="0.4">
      <c r="B10" s="262" t="s">
        <v>24</v>
      </c>
      <c r="C10" s="263" t="s">
        <v>25</v>
      </c>
      <c r="D10" s="264"/>
      <c r="E10" s="263"/>
      <c r="F10" s="263"/>
      <c r="G10" s="265">
        <f>G11+G100</f>
        <v>93788012000</v>
      </c>
      <c r="H10" s="264"/>
      <c r="I10" s="263"/>
      <c r="J10" s="263"/>
      <c r="K10" s="265">
        <f>K11+K100</f>
        <v>93788012000</v>
      </c>
      <c r="L10" s="264"/>
      <c r="M10" s="263"/>
      <c r="N10" s="263"/>
      <c r="O10" s="265" t="e">
        <f>O11+O100</f>
        <v>#REF!</v>
      </c>
      <c r="P10" s="264"/>
      <c r="Q10" s="263"/>
      <c r="R10" s="263"/>
      <c r="S10" s="265" t="e">
        <f>S11+S100</f>
        <v>#REF!</v>
      </c>
      <c r="T10" s="264"/>
      <c r="U10" s="263"/>
      <c r="V10" s="263"/>
      <c r="W10" s="265">
        <f>W11+W100</f>
        <v>93788012000</v>
      </c>
      <c r="X10" s="354">
        <f>W10*30%</f>
        <v>28136403600</v>
      </c>
      <c r="Y10" s="265"/>
      <c r="Z10" s="354">
        <f t="shared" ref="Z10:Z73" si="0">W10-Y10</f>
        <v>93788012000</v>
      </c>
      <c r="AA10" s="265"/>
      <c r="AB10" s="264"/>
      <c r="AC10" s="263"/>
      <c r="AD10" s="263"/>
      <c r="AE10" s="265">
        <f>AE11+AE100</f>
        <v>93788012000</v>
      </c>
      <c r="AF10" s="264"/>
      <c r="AG10" s="263"/>
      <c r="AH10" s="263"/>
      <c r="AI10" s="265" t="e">
        <f>AI11+AI100</f>
        <v>#REF!</v>
      </c>
      <c r="AJ10" s="264"/>
      <c r="AK10" s="263"/>
      <c r="AL10" s="263"/>
      <c r="AM10" s="265">
        <f>AM11+AM100</f>
        <v>93788012000</v>
      </c>
      <c r="AN10" s="264"/>
      <c r="AO10" s="263"/>
      <c r="AP10" s="263"/>
      <c r="AQ10" s="265">
        <f>AQ11+AQ100</f>
        <v>93788012000</v>
      </c>
      <c r="AR10" s="351">
        <f t="shared" ref="AR10:AR73" si="1">AM10-AQ10</f>
        <v>0</v>
      </c>
      <c r="AS10" s="354"/>
    </row>
    <row r="11" spans="2:45" s="5" customFormat="1" x14ac:dyDescent="0.4">
      <c r="B11" s="262">
        <v>1975</v>
      </c>
      <c r="C11" s="266" t="s">
        <v>26</v>
      </c>
      <c r="D11" s="261"/>
      <c r="E11" s="267" t="s">
        <v>27</v>
      </c>
      <c r="F11" s="261">
        <v>0</v>
      </c>
      <c r="G11" s="261">
        <f>G12</f>
        <v>961835000</v>
      </c>
      <c r="H11" s="261"/>
      <c r="I11" s="267" t="s">
        <v>27</v>
      </c>
      <c r="J11" s="261">
        <v>0</v>
      </c>
      <c r="K11" s="261">
        <f>K12</f>
        <v>961835000</v>
      </c>
      <c r="L11" s="261"/>
      <c r="M11" s="267" t="s">
        <v>27</v>
      </c>
      <c r="N11" s="261">
        <v>0</v>
      </c>
      <c r="O11" s="261">
        <f>O12</f>
        <v>961835000</v>
      </c>
      <c r="P11" s="261"/>
      <c r="Q11" s="267" t="s">
        <v>27</v>
      </c>
      <c r="R11" s="261">
        <v>0</v>
      </c>
      <c r="S11" s="261">
        <f>S12</f>
        <v>961835000</v>
      </c>
      <c r="T11" s="261"/>
      <c r="U11" s="267" t="s">
        <v>27</v>
      </c>
      <c r="V11" s="261">
        <v>0</v>
      </c>
      <c r="W11" s="261">
        <f>W12</f>
        <v>961835000</v>
      </c>
      <c r="X11" s="354">
        <f t="shared" ref="X11:X74" si="2">W11*30%</f>
        <v>288550500</v>
      </c>
      <c r="Y11" s="261"/>
      <c r="Z11" s="354">
        <f t="shared" si="0"/>
        <v>961835000</v>
      </c>
      <c r="AA11" s="261"/>
      <c r="AB11" s="261"/>
      <c r="AC11" s="267" t="s">
        <v>27</v>
      </c>
      <c r="AD11" s="261">
        <v>0</v>
      </c>
      <c r="AE11" s="261">
        <f>AE12</f>
        <v>961835000</v>
      </c>
      <c r="AF11" s="261"/>
      <c r="AG11" s="267" t="s">
        <v>27</v>
      </c>
      <c r="AH11" s="261">
        <v>0</v>
      </c>
      <c r="AI11" s="261">
        <f>AI12</f>
        <v>961835000</v>
      </c>
      <c r="AJ11" s="261"/>
      <c r="AK11" s="267" t="s">
        <v>27</v>
      </c>
      <c r="AL11" s="261">
        <v>0</v>
      </c>
      <c r="AM11" s="261">
        <f>AM12</f>
        <v>961835000</v>
      </c>
      <c r="AN11" s="261"/>
      <c r="AO11" s="267" t="s">
        <v>27</v>
      </c>
      <c r="AP11" s="261">
        <v>0</v>
      </c>
      <c r="AQ11" s="261">
        <f>AQ12</f>
        <v>961835000</v>
      </c>
      <c r="AR11" s="351">
        <f t="shared" si="1"/>
        <v>0</v>
      </c>
      <c r="AS11" s="379"/>
    </row>
    <row r="12" spans="2:45" x14ac:dyDescent="0.4">
      <c r="B12" s="336" t="s">
        <v>28</v>
      </c>
      <c r="C12" s="337" t="s">
        <v>29</v>
      </c>
      <c r="D12" s="269">
        <f>D13</f>
        <v>120</v>
      </c>
      <c r="E12" s="270" t="s">
        <v>30</v>
      </c>
      <c r="F12" s="254"/>
      <c r="G12" s="254">
        <f>G13</f>
        <v>961835000</v>
      </c>
      <c r="H12" s="269">
        <f>H13</f>
        <v>120</v>
      </c>
      <c r="I12" s="270" t="s">
        <v>30</v>
      </c>
      <c r="J12" s="254"/>
      <c r="K12" s="254">
        <f>K13</f>
        <v>961835000</v>
      </c>
      <c r="L12" s="338">
        <f>L13</f>
        <v>120</v>
      </c>
      <c r="M12" s="339" t="s">
        <v>30</v>
      </c>
      <c r="N12" s="340"/>
      <c r="O12" s="340">
        <f>O13</f>
        <v>961835000</v>
      </c>
      <c r="P12" s="338">
        <v>120</v>
      </c>
      <c r="Q12" s="339" t="s">
        <v>30</v>
      </c>
      <c r="R12" s="340"/>
      <c r="S12" s="340">
        <f>S13</f>
        <v>961835000</v>
      </c>
      <c r="T12" s="338">
        <v>120</v>
      </c>
      <c r="U12" s="339" t="s">
        <v>30</v>
      </c>
      <c r="V12" s="340"/>
      <c r="W12" s="340">
        <f>W13</f>
        <v>961835000</v>
      </c>
      <c r="X12" s="354">
        <f t="shared" si="2"/>
        <v>288550500</v>
      </c>
      <c r="Y12" s="340"/>
      <c r="Z12" s="340">
        <f t="shared" si="0"/>
        <v>961835000</v>
      </c>
      <c r="AA12" s="340"/>
      <c r="AB12" s="338">
        <v>120</v>
      </c>
      <c r="AC12" s="339" t="s">
        <v>30</v>
      </c>
      <c r="AD12" s="340"/>
      <c r="AE12" s="340">
        <f>AE13</f>
        <v>961835000</v>
      </c>
      <c r="AF12" s="338">
        <v>120</v>
      </c>
      <c r="AG12" s="339" t="s">
        <v>30</v>
      </c>
      <c r="AH12" s="340"/>
      <c r="AI12" s="340">
        <f>AI13</f>
        <v>961835000</v>
      </c>
      <c r="AJ12" s="338">
        <v>120</v>
      </c>
      <c r="AK12" s="339" t="s">
        <v>30</v>
      </c>
      <c r="AL12" s="340"/>
      <c r="AM12" s="340">
        <f>AM13</f>
        <v>961835000</v>
      </c>
      <c r="AN12" s="338">
        <v>120</v>
      </c>
      <c r="AO12" s="339" t="s">
        <v>30</v>
      </c>
      <c r="AP12" s="340"/>
      <c r="AQ12" s="340">
        <f>AQ13</f>
        <v>961835000</v>
      </c>
      <c r="AR12" s="351">
        <f t="shared" si="1"/>
        <v>0</v>
      </c>
    </row>
    <row r="13" spans="2:45" x14ac:dyDescent="0.4">
      <c r="B13" s="325" t="s">
        <v>31</v>
      </c>
      <c r="C13" s="326" t="s">
        <v>32</v>
      </c>
      <c r="D13" s="269">
        <f>D14</f>
        <v>120</v>
      </c>
      <c r="E13" s="270" t="s">
        <v>30</v>
      </c>
      <c r="F13" s="254">
        <v>0</v>
      </c>
      <c r="G13" s="269">
        <f>G14</f>
        <v>961835000</v>
      </c>
      <c r="H13" s="269">
        <f>H14</f>
        <v>120</v>
      </c>
      <c r="I13" s="270" t="s">
        <v>30</v>
      </c>
      <c r="J13" s="254">
        <v>0</v>
      </c>
      <c r="K13" s="269">
        <f>K14</f>
        <v>961835000</v>
      </c>
      <c r="L13" s="327">
        <f>L14</f>
        <v>120</v>
      </c>
      <c r="M13" s="328" t="s">
        <v>30</v>
      </c>
      <c r="N13" s="329">
        <v>0</v>
      </c>
      <c r="O13" s="327">
        <f>O14</f>
        <v>961835000</v>
      </c>
      <c r="P13" s="327">
        <v>120</v>
      </c>
      <c r="Q13" s="328" t="s">
        <v>30</v>
      </c>
      <c r="R13" s="329">
        <v>0</v>
      </c>
      <c r="S13" s="327">
        <f>S14</f>
        <v>961835000</v>
      </c>
      <c r="T13" s="327">
        <v>120</v>
      </c>
      <c r="U13" s="328" t="s">
        <v>30</v>
      </c>
      <c r="V13" s="329">
        <v>0</v>
      </c>
      <c r="W13" s="327">
        <f>W14</f>
        <v>961835000</v>
      </c>
      <c r="X13" s="354">
        <f t="shared" si="2"/>
        <v>288550500</v>
      </c>
      <c r="Y13" s="327"/>
      <c r="Z13" s="354">
        <f t="shared" si="0"/>
        <v>961835000</v>
      </c>
      <c r="AA13" s="327"/>
      <c r="AB13" s="327">
        <v>120</v>
      </c>
      <c r="AC13" s="328" t="s">
        <v>30</v>
      </c>
      <c r="AD13" s="329">
        <v>0</v>
      </c>
      <c r="AE13" s="327">
        <f>AE14</f>
        <v>961835000</v>
      </c>
      <c r="AF13" s="327">
        <v>120</v>
      </c>
      <c r="AG13" s="328" t="s">
        <v>30</v>
      </c>
      <c r="AH13" s="329">
        <v>0</v>
      </c>
      <c r="AI13" s="327">
        <f>AI14</f>
        <v>961835000</v>
      </c>
      <c r="AJ13" s="327">
        <v>120</v>
      </c>
      <c r="AK13" s="328" t="s">
        <v>30</v>
      </c>
      <c r="AL13" s="329">
        <v>0</v>
      </c>
      <c r="AM13" s="327">
        <f>AM14</f>
        <v>961835000</v>
      </c>
      <c r="AN13" s="327">
        <v>120</v>
      </c>
      <c r="AO13" s="328" t="s">
        <v>30</v>
      </c>
      <c r="AP13" s="329">
        <v>0</v>
      </c>
      <c r="AQ13" s="327">
        <f>AQ14</f>
        <v>961835000</v>
      </c>
      <c r="AR13" s="351">
        <f t="shared" si="1"/>
        <v>0</v>
      </c>
    </row>
    <row r="14" spans="2:45" x14ac:dyDescent="0.4">
      <c r="B14" s="363">
        <v>501</v>
      </c>
      <c r="C14" s="364" t="s">
        <v>33</v>
      </c>
      <c r="D14" s="269">
        <f>D33+D15+D63+D48+D84</f>
        <v>120</v>
      </c>
      <c r="E14" s="270" t="s">
        <v>30</v>
      </c>
      <c r="F14" s="254">
        <v>0</v>
      </c>
      <c r="G14" s="269">
        <f>G33+G15+G63+G48+G84</f>
        <v>961835000</v>
      </c>
      <c r="H14" s="269">
        <f>H33+H15+H63+H48+H84</f>
        <v>120</v>
      </c>
      <c r="I14" s="270" t="s">
        <v>30</v>
      </c>
      <c r="J14" s="254">
        <v>0</v>
      </c>
      <c r="K14" s="269">
        <f>K33+K15+K63+K48+K84</f>
        <v>961835000</v>
      </c>
      <c r="L14" s="269">
        <f>L33+L15+L63+L48+L84</f>
        <v>120</v>
      </c>
      <c r="M14" s="270" t="s">
        <v>30</v>
      </c>
      <c r="N14" s="254">
        <v>0</v>
      </c>
      <c r="O14" s="269">
        <f>O33+O15+O63+O48+O84</f>
        <v>961835000</v>
      </c>
      <c r="P14" s="269">
        <v>120</v>
      </c>
      <c r="Q14" s="270" t="s">
        <v>30</v>
      </c>
      <c r="R14" s="254">
        <v>0</v>
      </c>
      <c r="S14" s="269">
        <f>S33+S15+S63+S48+S84</f>
        <v>961835000</v>
      </c>
      <c r="T14" s="365">
        <v>120</v>
      </c>
      <c r="U14" s="366" t="s">
        <v>30</v>
      </c>
      <c r="V14" s="367">
        <v>0</v>
      </c>
      <c r="W14" s="365">
        <f>W33+W15+W63+W48+W84</f>
        <v>961835000</v>
      </c>
      <c r="X14" s="354">
        <f t="shared" si="2"/>
        <v>288550500</v>
      </c>
      <c r="Y14" s="269"/>
      <c r="Z14" s="354">
        <f t="shared" si="0"/>
        <v>961835000</v>
      </c>
      <c r="AA14" s="269"/>
      <c r="AB14" s="365">
        <v>120</v>
      </c>
      <c r="AC14" s="366" t="s">
        <v>30</v>
      </c>
      <c r="AD14" s="367">
        <v>0</v>
      </c>
      <c r="AE14" s="365">
        <f>AE33+AE15+AE63+AE48+AE84</f>
        <v>961835000</v>
      </c>
      <c r="AF14" s="365">
        <v>120</v>
      </c>
      <c r="AG14" s="366" t="s">
        <v>30</v>
      </c>
      <c r="AH14" s="367">
        <v>0</v>
      </c>
      <c r="AI14" s="365">
        <f>AI33+AI15+AI63+AI48+AI84</f>
        <v>961835000</v>
      </c>
      <c r="AJ14" s="365">
        <v>120</v>
      </c>
      <c r="AK14" s="366" t="s">
        <v>30</v>
      </c>
      <c r="AL14" s="367">
        <v>0</v>
      </c>
      <c r="AM14" s="365">
        <f>AM33+AM15+AM63+AM48+AM84</f>
        <v>961835000</v>
      </c>
      <c r="AN14" s="365">
        <v>120</v>
      </c>
      <c r="AO14" s="366" t="s">
        <v>30</v>
      </c>
      <c r="AP14" s="367">
        <v>0</v>
      </c>
      <c r="AQ14" s="365">
        <f>AQ33+AQ15+AQ63+AQ48+AQ84</f>
        <v>961835000</v>
      </c>
      <c r="AR14" s="351">
        <f t="shared" si="1"/>
        <v>0</v>
      </c>
    </row>
    <row r="15" spans="2:45" x14ac:dyDescent="0.4">
      <c r="B15" s="312" t="s">
        <v>34</v>
      </c>
      <c r="C15" s="313" t="s">
        <v>35</v>
      </c>
      <c r="D15" s="269">
        <v>24</v>
      </c>
      <c r="E15" s="270" t="s">
        <v>30</v>
      </c>
      <c r="F15" s="254">
        <v>0</v>
      </c>
      <c r="G15" s="254">
        <f>G16+G21+G24+G31</f>
        <v>9240000</v>
      </c>
      <c r="H15" s="314">
        <v>24</v>
      </c>
      <c r="I15" s="315" t="s">
        <v>30</v>
      </c>
      <c r="J15" s="316">
        <v>0</v>
      </c>
      <c r="K15" s="316">
        <f>K16+K21+K24+K31</f>
        <v>9240000</v>
      </c>
      <c r="L15" s="314">
        <v>24</v>
      </c>
      <c r="M15" s="315" t="s">
        <v>30</v>
      </c>
      <c r="N15" s="316">
        <v>0</v>
      </c>
      <c r="O15" s="316">
        <f>O16+O21+O24+O31</f>
        <v>9240000</v>
      </c>
      <c r="P15" s="314">
        <v>24</v>
      </c>
      <c r="Q15" s="315" t="s">
        <v>30</v>
      </c>
      <c r="R15" s="316">
        <v>0</v>
      </c>
      <c r="S15" s="316">
        <f>S16+S21+S24+S31</f>
        <v>9240000</v>
      </c>
      <c r="T15" s="314">
        <v>24</v>
      </c>
      <c r="U15" s="315" t="s">
        <v>30</v>
      </c>
      <c r="V15" s="316">
        <v>0</v>
      </c>
      <c r="W15" s="316">
        <f>W16+W21+W24+W31</f>
        <v>9240000</v>
      </c>
      <c r="X15" s="354">
        <f t="shared" si="2"/>
        <v>2772000</v>
      </c>
      <c r="Y15" s="316"/>
      <c r="Z15" s="354">
        <f t="shared" si="0"/>
        <v>9240000</v>
      </c>
      <c r="AA15" s="316"/>
      <c r="AB15" s="314">
        <v>24</v>
      </c>
      <c r="AC15" s="315" t="s">
        <v>30</v>
      </c>
      <c r="AD15" s="316">
        <v>0</v>
      </c>
      <c r="AE15" s="316">
        <f>AE16+AE21+AE24+AE31</f>
        <v>9240000</v>
      </c>
      <c r="AF15" s="314">
        <v>24</v>
      </c>
      <c r="AG15" s="315" t="s">
        <v>30</v>
      </c>
      <c r="AH15" s="316">
        <v>0</v>
      </c>
      <c r="AI15" s="316">
        <f>AI16+AI21+AI24+AI31</f>
        <v>9240000</v>
      </c>
      <c r="AJ15" s="314">
        <v>24</v>
      </c>
      <c r="AK15" s="315" t="s">
        <v>30</v>
      </c>
      <c r="AL15" s="316">
        <v>0</v>
      </c>
      <c r="AM15" s="316">
        <f>AM16+AM21+AM24+AM31</f>
        <v>9240000</v>
      </c>
      <c r="AN15" s="314">
        <v>24</v>
      </c>
      <c r="AO15" s="315" t="s">
        <v>30</v>
      </c>
      <c r="AP15" s="316">
        <v>0</v>
      </c>
      <c r="AQ15" s="316">
        <f>AQ16+AQ21+AQ24+AQ31</f>
        <v>9240000</v>
      </c>
      <c r="AR15" s="351">
        <f t="shared" si="1"/>
        <v>0</v>
      </c>
    </row>
    <row r="16" spans="2:45" x14ac:dyDescent="0.4">
      <c r="B16" s="208"/>
      <c r="C16" s="180"/>
      <c r="D16" s="178"/>
      <c r="E16" s="179"/>
      <c r="F16" s="180"/>
      <c r="G16" s="254"/>
      <c r="H16" s="178"/>
      <c r="I16" s="179"/>
      <c r="J16" s="180"/>
      <c r="K16" s="254"/>
      <c r="L16" s="178"/>
      <c r="M16" s="179"/>
      <c r="N16" s="180"/>
      <c r="O16" s="254"/>
      <c r="P16" s="178"/>
      <c r="Q16" s="179"/>
      <c r="R16" s="180"/>
      <c r="S16" s="254"/>
      <c r="T16" s="178"/>
      <c r="U16" s="179"/>
      <c r="V16" s="180"/>
      <c r="W16" s="254"/>
      <c r="X16" s="354">
        <f t="shared" si="2"/>
        <v>0</v>
      </c>
      <c r="Y16" s="254"/>
      <c r="Z16" s="354">
        <f t="shared" si="0"/>
        <v>0</v>
      </c>
      <c r="AA16" s="254"/>
      <c r="AB16" s="178"/>
      <c r="AC16" s="179"/>
      <c r="AD16" s="180"/>
      <c r="AE16" s="254"/>
      <c r="AF16" s="178"/>
      <c r="AG16" s="179"/>
      <c r="AH16" s="180"/>
      <c r="AI16" s="254"/>
      <c r="AJ16" s="178"/>
      <c r="AK16" s="179"/>
      <c r="AL16" s="180"/>
      <c r="AM16" s="254"/>
      <c r="AN16" s="178"/>
      <c r="AO16" s="179"/>
      <c r="AP16" s="180"/>
      <c r="AQ16" s="254"/>
      <c r="AR16" s="351">
        <f t="shared" si="1"/>
        <v>0</v>
      </c>
    </row>
    <row r="17" spans="2:44" x14ac:dyDescent="0.4">
      <c r="B17" s="208"/>
      <c r="C17" s="180"/>
      <c r="D17" s="178"/>
      <c r="E17" s="179"/>
      <c r="F17" s="254"/>
      <c r="G17" s="254"/>
      <c r="H17" s="178"/>
      <c r="I17" s="179"/>
      <c r="J17" s="254"/>
      <c r="K17" s="254"/>
      <c r="L17" s="178"/>
      <c r="M17" s="179"/>
      <c r="N17" s="254"/>
      <c r="O17" s="254"/>
      <c r="P17" s="178"/>
      <c r="Q17" s="179"/>
      <c r="R17" s="254"/>
      <c r="S17" s="254"/>
      <c r="T17" s="178"/>
      <c r="U17" s="179"/>
      <c r="V17" s="254"/>
      <c r="W17" s="254"/>
      <c r="X17" s="354">
        <f t="shared" si="2"/>
        <v>0</v>
      </c>
      <c r="Y17" s="254"/>
      <c r="Z17" s="354">
        <f t="shared" si="0"/>
        <v>0</v>
      </c>
      <c r="AA17" s="254"/>
      <c r="AB17" s="178"/>
      <c r="AC17" s="179"/>
      <c r="AD17" s="254"/>
      <c r="AE17" s="254"/>
      <c r="AF17" s="178"/>
      <c r="AG17" s="179"/>
      <c r="AH17" s="254"/>
      <c r="AI17" s="254"/>
      <c r="AJ17" s="178"/>
      <c r="AK17" s="179"/>
      <c r="AL17" s="254"/>
      <c r="AM17" s="254"/>
      <c r="AN17" s="178"/>
      <c r="AO17" s="179"/>
      <c r="AP17" s="254"/>
      <c r="AQ17" s="254"/>
      <c r="AR17" s="351">
        <f t="shared" si="1"/>
        <v>0</v>
      </c>
    </row>
    <row r="18" spans="2:44" x14ac:dyDescent="0.4">
      <c r="B18" s="208"/>
      <c r="C18" s="180"/>
      <c r="D18" s="178"/>
      <c r="E18" s="179"/>
      <c r="F18" s="254"/>
      <c r="G18" s="254"/>
      <c r="H18" s="178"/>
      <c r="I18" s="179"/>
      <c r="J18" s="254"/>
      <c r="K18" s="254"/>
      <c r="L18" s="178"/>
      <c r="M18" s="179"/>
      <c r="N18" s="254"/>
      <c r="O18" s="254"/>
      <c r="P18" s="178"/>
      <c r="Q18" s="179"/>
      <c r="R18" s="254"/>
      <c r="S18" s="254"/>
      <c r="T18" s="178"/>
      <c r="U18" s="179"/>
      <c r="V18" s="254"/>
      <c r="W18" s="254"/>
      <c r="X18" s="354">
        <f t="shared" si="2"/>
        <v>0</v>
      </c>
      <c r="Y18" s="254"/>
      <c r="Z18" s="354">
        <f t="shared" si="0"/>
        <v>0</v>
      </c>
      <c r="AA18" s="254"/>
      <c r="AB18" s="178"/>
      <c r="AC18" s="179"/>
      <c r="AD18" s="254"/>
      <c r="AE18" s="254"/>
      <c r="AF18" s="178"/>
      <c r="AG18" s="179"/>
      <c r="AH18" s="254"/>
      <c r="AI18" s="254"/>
      <c r="AJ18" s="178"/>
      <c r="AK18" s="179"/>
      <c r="AL18" s="254"/>
      <c r="AM18" s="254"/>
      <c r="AN18" s="178"/>
      <c r="AO18" s="179"/>
      <c r="AP18" s="254"/>
      <c r="AQ18" s="254"/>
      <c r="AR18" s="351">
        <f t="shared" si="1"/>
        <v>0</v>
      </c>
    </row>
    <row r="19" spans="2:44" x14ac:dyDescent="0.4">
      <c r="B19" s="208"/>
      <c r="C19" s="180"/>
      <c r="D19" s="178"/>
      <c r="E19" s="179"/>
      <c r="F19" s="254"/>
      <c r="G19" s="254"/>
      <c r="H19" s="178"/>
      <c r="I19" s="179"/>
      <c r="J19" s="254"/>
      <c r="K19" s="254"/>
      <c r="L19" s="178"/>
      <c r="M19" s="179"/>
      <c r="N19" s="254"/>
      <c r="O19" s="254"/>
      <c r="P19" s="178"/>
      <c r="Q19" s="179"/>
      <c r="R19" s="254"/>
      <c r="S19" s="254"/>
      <c r="T19" s="178"/>
      <c r="U19" s="179"/>
      <c r="V19" s="254"/>
      <c r="W19" s="254"/>
      <c r="X19" s="354">
        <f t="shared" si="2"/>
        <v>0</v>
      </c>
      <c r="Y19" s="254"/>
      <c r="Z19" s="354">
        <f t="shared" si="0"/>
        <v>0</v>
      </c>
      <c r="AA19" s="254"/>
      <c r="AB19" s="178"/>
      <c r="AC19" s="179"/>
      <c r="AD19" s="254"/>
      <c r="AE19" s="254"/>
      <c r="AF19" s="178"/>
      <c r="AG19" s="179"/>
      <c r="AH19" s="254"/>
      <c r="AI19" s="254"/>
      <c r="AJ19" s="178"/>
      <c r="AK19" s="179"/>
      <c r="AL19" s="254"/>
      <c r="AM19" s="254"/>
      <c r="AN19" s="178"/>
      <c r="AO19" s="179"/>
      <c r="AP19" s="254"/>
      <c r="AQ19" s="254"/>
      <c r="AR19" s="351">
        <f t="shared" si="1"/>
        <v>0</v>
      </c>
    </row>
    <row r="20" spans="2:44" x14ac:dyDescent="0.4">
      <c r="B20" s="208"/>
      <c r="C20" s="180"/>
      <c r="D20" s="178"/>
      <c r="E20" s="179"/>
      <c r="F20" s="254"/>
      <c r="G20" s="254"/>
      <c r="H20" s="178"/>
      <c r="I20" s="179"/>
      <c r="J20" s="254"/>
      <c r="K20" s="254"/>
      <c r="L20" s="178"/>
      <c r="M20" s="179"/>
      <c r="N20" s="254"/>
      <c r="O20" s="254"/>
      <c r="P20" s="178"/>
      <c r="Q20" s="179"/>
      <c r="R20" s="254"/>
      <c r="S20" s="254"/>
      <c r="T20" s="178"/>
      <c r="U20" s="179"/>
      <c r="V20" s="254"/>
      <c r="W20" s="254"/>
      <c r="X20" s="354">
        <f t="shared" si="2"/>
        <v>0</v>
      </c>
      <c r="Y20" s="254"/>
      <c r="Z20" s="354">
        <f t="shared" si="0"/>
        <v>0</v>
      </c>
      <c r="AA20" s="254"/>
      <c r="AB20" s="178"/>
      <c r="AC20" s="179"/>
      <c r="AD20" s="254"/>
      <c r="AE20" s="254"/>
      <c r="AF20" s="178"/>
      <c r="AG20" s="179"/>
      <c r="AH20" s="254"/>
      <c r="AI20" s="254"/>
      <c r="AJ20" s="178"/>
      <c r="AK20" s="179"/>
      <c r="AL20" s="254"/>
      <c r="AM20" s="254"/>
      <c r="AN20" s="178"/>
      <c r="AO20" s="179"/>
      <c r="AP20" s="254"/>
      <c r="AQ20" s="254"/>
      <c r="AR20" s="351">
        <f t="shared" si="1"/>
        <v>0</v>
      </c>
    </row>
    <row r="21" spans="2:44" x14ac:dyDescent="0.4">
      <c r="B21" s="208">
        <v>525119</v>
      </c>
      <c r="C21" s="180" t="s">
        <v>42</v>
      </c>
      <c r="D21" s="178"/>
      <c r="E21" s="179"/>
      <c r="F21" s="254"/>
      <c r="G21" s="254">
        <f>SUM(G22:G23)</f>
        <v>9240000</v>
      </c>
      <c r="H21" s="178"/>
      <c r="I21" s="179"/>
      <c r="J21" s="254"/>
      <c r="K21" s="254">
        <f>SUM(K22:K23)</f>
        <v>9240000</v>
      </c>
      <c r="L21" s="178"/>
      <c r="M21" s="179"/>
      <c r="N21" s="254"/>
      <c r="O21" s="254">
        <f>SUM(O22:O23)</f>
        <v>9240000</v>
      </c>
      <c r="P21" s="178"/>
      <c r="Q21" s="179"/>
      <c r="R21" s="254"/>
      <c r="S21" s="254">
        <f>SUM(S22:S23)</f>
        <v>9240000</v>
      </c>
      <c r="T21" s="178"/>
      <c r="U21" s="179"/>
      <c r="V21" s="254"/>
      <c r="W21" s="254">
        <f>SUM(W22:W23)</f>
        <v>9240000</v>
      </c>
      <c r="X21" s="354">
        <f t="shared" si="2"/>
        <v>2772000</v>
      </c>
      <c r="Y21" s="254"/>
      <c r="Z21" s="354">
        <f t="shared" si="0"/>
        <v>9240000</v>
      </c>
      <c r="AA21" s="254"/>
      <c r="AB21" s="178"/>
      <c r="AC21" s="179"/>
      <c r="AD21" s="254"/>
      <c r="AE21" s="254">
        <f>SUM(AE22:AE23)</f>
        <v>9240000</v>
      </c>
      <c r="AF21" s="178"/>
      <c r="AG21" s="179"/>
      <c r="AH21" s="254"/>
      <c r="AI21" s="254">
        <f>SUM(AI22:AI23)</f>
        <v>9240000</v>
      </c>
      <c r="AJ21" s="178"/>
      <c r="AK21" s="179"/>
      <c r="AL21" s="254"/>
      <c r="AM21" s="254">
        <f>SUM(AM22:AM23)</f>
        <v>9240000</v>
      </c>
      <c r="AN21" s="178"/>
      <c r="AO21" s="179"/>
      <c r="AP21" s="254"/>
      <c r="AQ21" s="254">
        <f>SUM(AQ22:AQ23)</f>
        <v>9240000</v>
      </c>
      <c r="AR21" s="351">
        <f t="shared" si="1"/>
        <v>0</v>
      </c>
    </row>
    <row r="22" spans="2:44" x14ac:dyDescent="0.4">
      <c r="B22" s="208" t="s">
        <v>27</v>
      </c>
      <c r="C22" s="180" t="s">
        <v>44</v>
      </c>
      <c r="D22" s="178">
        <v>24</v>
      </c>
      <c r="E22" s="179" t="s">
        <v>40</v>
      </c>
      <c r="F22" s="254">
        <v>225000</v>
      </c>
      <c r="G22" s="254">
        <f t="shared" ref="G22:G23" si="3">ROUNDDOWN(D22*F22,-3)</f>
        <v>5400000</v>
      </c>
      <c r="H22" s="178">
        <v>24</v>
      </c>
      <c r="I22" s="179" t="s">
        <v>40</v>
      </c>
      <c r="J22" s="254">
        <v>225000</v>
      </c>
      <c r="K22" s="254">
        <f t="shared" ref="K22:K23" si="4">ROUNDDOWN(H22*J22,-3)</f>
        <v>5400000</v>
      </c>
      <c r="L22" s="178">
        <v>24</v>
      </c>
      <c r="M22" s="179" t="s">
        <v>40</v>
      </c>
      <c r="N22" s="254">
        <v>225000</v>
      </c>
      <c r="O22" s="254">
        <f t="shared" ref="O22:O23" si="5">ROUNDDOWN(L22*N22,-3)</f>
        <v>5400000</v>
      </c>
      <c r="P22" s="178">
        <v>24</v>
      </c>
      <c r="Q22" s="179" t="s">
        <v>40</v>
      </c>
      <c r="R22" s="254">
        <v>225000</v>
      </c>
      <c r="S22" s="254">
        <f t="shared" ref="S22:S23" si="6">ROUNDDOWN(P22*R22,-3)</f>
        <v>5400000</v>
      </c>
      <c r="T22" s="178">
        <v>24</v>
      </c>
      <c r="U22" s="179" t="s">
        <v>40</v>
      </c>
      <c r="V22" s="254">
        <v>225000</v>
      </c>
      <c r="W22" s="254">
        <f t="shared" ref="W22:W23" si="7">ROUNDDOWN(T22*V22,-3)</f>
        <v>5400000</v>
      </c>
      <c r="X22" s="354">
        <f t="shared" si="2"/>
        <v>1620000</v>
      </c>
      <c r="Y22" s="254">
        <f>CEILING(X22,1000)</f>
        <v>1620000</v>
      </c>
      <c r="Z22" s="354">
        <f t="shared" si="0"/>
        <v>3780000</v>
      </c>
      <c r="AA22" s="254">
        <f t="shared" ref="AA22:AA73" si="8">CEILING(Z22,1000)</f>
        <v>3780000</v>
      </c>
      <c r="AB22" s="178">
        <v>24</v>
      </c>
      <c r="AC22" s="179" t="s">
        <v>40</v>
      </c>
      <c r="AD22" s="254">
        <v>225000</v>
      </c>
      <c r="AE22" s="254">
        <f t="shared" ref="AE22:AE23" si="9">ROUNDDOWN(AB22*AD22,-3)</f>
        <v>5400000</v>
      </c>
      <c r="AF22" s="178">
        <v>24</v>
      </c>
      <c r="AG22" s="179" t="s">
        <v>40</v>
      </c>
      <c r="AH22" s="254">
        <v>225000</v>
      </c>
      <c r="AI22" s="254">
        <f t="shared" ref="AI22:AI23" si="10">ROUNDDOWN(AF22*AH22,-3)</f>
        <v>5400000</v>
      </c>
      <c r="AJ22" s="178">
        <v>24</v>
      </c>
      <c r="AK22" s="179" t="s">
        <v>40</v>
      </c>
      <c r="AL22" s="254">
        <v>225000</v>
      </c>
      <c r="AM22" s="254">
        <f t="shared" ref="AM22:AM23" si="11">ROUNDDOWN(AJ22*AL22,-3)</f>
        <v>5400000</v>
      </c>
      <c r="AN22" s="178">
        <v>24</v>
      </c>
      <c r="AO22" s="179" t="s">
        <v>40</v>
      </c>
      <c r="AP22" s="254">
        <v>225000</v>
      </c>
      <c r="AQ22" s="254">
        <f t="shared" ref="AQ22:AQ23" si="12">ROUNDDOWN(AN22*AP22,-3)</f>
        <v>5400000</v>
      </c>
      <c r="AR22" s="351">
        <f t="shared" si="1"/>
        <v>0</v>
      </c>
    </row>
    <row r="23" spans="2:44" x14ac:dyDescent="0.4">
      <c r="B23" s="208" t="s">
        <v>27</v>
      </c>
      <c r="C23" s="180" t="s">
        <v>45</v>
      </c>
      <c r="D23" s="178">
        <v>24</v>
      </c>
      <c r="E23" s="179" t="s">
        <v>40</v>
      </c>
      <c r="F23" s="254">
        <v>160000</v>
      </c>
      <c r="G23" s="254">
        <f t="shared" si="3"/>
        <v>3840000</v>
      </c>
      <c r="H23" s="178">
        <v>24</v>
      </c>
      <c r="I23" s="179" t="s">
        <v>40</v>
      </c>
      <c r="J23" s="254">
        <v>160000</v>
      </c>
      <c r="K23" s="254">
        <f t="shared" si="4"/>
        <v>3840000</v>
      </c>
      <c r="L23" s="178">
        <v>24</v>
      </c>
      <c r="M23" s="179" t="s">
        <v>40</v>
      </c>
      <c r="N23" s="254">
        <v>160000</v>
      </c>
      <c r="O23" s="254">
        <f t="shared" si="5"/>
        <v>3840000</v>
      </c>
      <c r="P23" s="178">
        <v>24</v>
      </c>
      <c r="Q23" s="179" t="s">
        <v>40</v>
      </c>
      <c r="R23" s="254">
        <v>160000</v>
      </c>
      <c r="S23" s="254">
        <f t="shared" si="6"/>
        <v>3840000</v>
      </c>
      <c r="T23" s="178">
        <v>24</v>
      </c>
      <c r="U23" s="179" t="s">
        <v>40</v>
      </c>
      <c r="V23" s="254">
        <v>160000</v>
      </c>
      <c r="W23" s="254">
        <f t="shared" si="7"/>
        <v>3840000</v>
      </c>
      <c r="X23" s="354">
        <f t="shared" si="2"/>
        <v>1152000</v>
      </c>
      <c r="Y23" s="254">
        <f>CEILING(X23,1000)</f>
        <v>1152000</v>
      </c>
      <c r="Z23" s="354">
        <f t="shared" si="0"/>
        <v>2688000</v>
      </c>
      <c r="AA23" s="254">
        <f t="shared" si="8"/>
        <v>2688000</v>
      </c>
      <c r="AB23" s="178">
        <v>24</v>
      </c>
      <c r="AC23" s="179" t="s">
        <v>40</v>
      </c>
      <c r="AD23" s="254">
        <v>160000</v>
      </c>
      <c r="AE23" s="254">
        <f t="shared" si="9"/>
        <v>3840000</v>
      </c>
      <c r="AF23" s="178">
        <v>24</v>
      </c>
      <c r="AG23" s="179" t="s">
        <v>40</v>
      </c>
      <c r="AH23" s="254">
        <v>160000</v>
      </c>
      <c r="AI23" s="254">
        <f t="shared" si="10"/>
        <v>3840000</v>
      </c>
      <c r="AJ23" s="178">
        <v>24</v>
      </c>
      <c r="AK23" s="179" t="s">
        <v>40</v>
      </c>
      <c r="AL23" s="254">
        <v>160000</v>
      </c>
      <c r="AM23" s="254">
        <f t="shared" si="11"/>
        <v>3840000</v>
      </c>
      <c r="AN23" s="178">
        <v>24</v>
      </c>
      <c r="AO23" s="179" t="s">
        <v>40</v>
      </c>
      <c r="AP23" s="254">
        <v>160000</v>
      </c>
      <c r="AQ23" s="254">
        <f t="shared" si="12"/>
        <v>3840000</v>
      </c>
      <c r="AR23" s="351">
        <f t="shared" si="1"/>
        <v>0</v>
      </c>
    </row>
    <row r="24" spans="2:44" x14ac:dyDescent="0.4">
      <c r="B24" s="208"/>
      <c r="C24" s="180"/>
      <c r="D24" s="178"/>
      <c r="E24" s="179"/>
      <c r="F24" s="180"/>
      <c r="G24" s="254"/>
      <c r="H24" s="178"/>
      <c r="I24" s="179"/>
      <c r="J24" s="180"/>
      <c r="K24" s="254"/>
      <c r="L24" s="178"/>
      <c r="M24" s="179"/>
      <c r="N24" s="180"/>
      <c r="O24" s="254"/>
      <c r="P24" s="178"/>
      <c r="Q24" s="179"/>
      <c r="R24" s="180"/>
      <c r="S24" s="254"/>
      <c r="T24" s="178"/>
      <c r="U24" s="179"/>
      <c r="V24" s="180"/>
      <c r="W24" s="254"/>
      <c r="X24" s="354">
        <f t="shared" si="2"/>
        <v>0</v>
      </c>
      <c r="Y24" s="254"/>
      <c r="Z24" s="354">
        <f t="shared" si="0"/>
        <v>0</v>
      </c>
      <c r="AA24" s="254"/>
      <c r="AB24" s="178"/>
      <c r="AC24" s="179"/>
      <c r="AD24" s="180"/>
      <c r="AE24" s="254"/>
      <c r="AF24" s="178"/>
      <c r="AG24" s="179"/>
      <c r="AH24" s="180"/>
      <c r="AI24" s="254"/>
      <c r="AJ24" s="178"/>
      <c r="AK24" s="179"/>
      <c r="AL24" s="180"/>
      <c r="AM24" s="254"/>
      <c r="AN24" s="178"/>
      <c r="AO24" s="179"/>
      <c r="AP24" s="180"/>
      <c r="AQ24" s="254"/>
      <c r="AR24" s="351">
        <f t="shared" si="1"/>
        <v>0</v>
      </c>
    </row>
    <row r="25" spans="2:44" x14ac:dyDescent="0.4">
      <c r="B25" s="208"/>
      <c r="C25" s="180"/>
      <c r="D25" s="178"/>
      <c r="E25" s="179"/>
      <c r="F25" s="254"/>
      <c r="G25" s="254"/>
      <c r="H25" s="178"/>
      <c r="I25" s="179"/>
      <c r="J25" s="254"/>
      <c r="K25" s="254"/>
      <c r="L25" s="178"/>
      <c r="M25" s="179"/>
      <c r="N25" s="254"/>
      <c r="O25" s="254"/>
      <c r="P25" s="178"/>
      <c r="Q25" s="179"/>
      <c r="R25" s="254"/>
      <c r="S25" s="254"/>
      <c r="T25" s="178"/>
      <c r="U25" s="179"/>
      <c r="V25" s="254"/>
      <c r="W25" s="254"/>
      <c r="X25" s="354">
        <f t="shared" si="2"/>
        <v>0</v>
      </c>
      <c r="Y25" s="254"/>
      <c r="Z25" s="354">
        <f t="shared" si="0"/>
        <v>0</v>
      </c>
      <c r="AA25" s="254"/>
      <c r="AB25" s="178"/>
      <c r="AC25" s="179"/>
      <c r="AD25" s="254"/>
      <c r="AE25" s="254"/>
      <c r="AF25" s="178"/>
      <c r="AG25" s="179"/>
      <c r="AH25" s="254"/>
      <c r="AI25" s="254"/>
      <c r="AJ25" s="178"/>
      <c r="AK25" s="179"/>
      <c r="AL25" s="254"/>
      <c r="AM25" s="254"/>
      <c r="AN25" s="178"/>
      <c r="AO25" s="179"/>
      <c r="AP25" s="254"/>
      <c r="AQ25" s="254"/>
      <c r="AR25" s="351">
        <f t="shared" si="1"/>
        <v>0</v>
      </c>
    </row>
    <row r="26" spans="2:44" x14ac:dyDescent="0.4">
      <c r="B26" s="208"/>
      <c r="C26" s="180"/>
      <c r="D26" s="178"/>
      <c r="E26" s="179"/>
      <c r="F26" s="254"/>
      <c r="G26" s="254"/>
      <c r="H26" s="178"/>
      <c r="I26" s="179"/>
      <c r="J26" s="254"/>
      <c r="K26" s="254"/>
      <c r="L26" s="178"/>
      <c r="M26" s="179"/>
      <c r="N26" s="254"/>
      <c r="O26" s="254"/>
      <c r="P26" s="178"/>
      <c r="Q26" s="179"/>
      <c r="R26" s="254"/>
      <c r="S26" s="254"/>
      <c r="T26" s="178"/>
      <c r="U26" s="179"/>
      <c r="V26" s="254"/>
      <c r="W26" s="254"/>
      <c r="X26" s="354">
        <f t="shared" si="2"/>
        <v>0</v>
      </c>
      <c r="Y26" s="254"/>
      <c r="Z26" s="354">
        <f t="shared" si="0"/>
        <v>0</v>
      </c>
      <c r="AA26" s="254"/>
      <c r="AB26" s="178"/>
      <c r="AC26" s="179"/>
      <c r="AD26" s="254"/>
      <c r="AE26" s="254"/>
      <c r="AF26" s="178"/>
      <c r="AG26" s="179"/>
      <c r="AH26" s="254"/>
      <c r="AI26" s="254"/>
      <c r="AJ26" s="178"/>
      <c r="AK26" s="179"/>
      <c r="AL26" s="254"/>
      <c r="AM26" s="254"/>
      <c r="AN26" s="178"/>
      <c r="AO26" s="179"/>
      <c r="AP26" s="254"/>
      <c r="AQ26" s="254"/>
      <c r="AR26" s="351">
        <f t="shared" si="1"/>
        <v>0</v>
      </c>
    </row>
    <row r="27" spans="2:44" x14ac:dyDescent="0.4">
      <c r="B27" s="208"/>
      <c r="C27" s="180"/>
      <c r="D27" s="178"/>
      <c r="E27" s="179"/>
      <c r="F27" s="254"/>
      <c r="G27" s="254"/>
      <c r="H27" s="178"/>
      <c r="I27" s="179"/>
      <c r="J27" s="254"/>
      <c r="K27" s="254"/>
      <c r="L27" s="178"/>
      <c r="M27" s="179"/>
      <c r="N27" s="254"/>
      <c r="O27" s="254"/>
      <c r="P27" s="178"/>
      <c r="Q27" s="179"/>
      <c r="R27" s="254"/>
      <c r="S27" s="254"/>
      <c r="T27" s="178"/>
      <c r="U27" s="179"/>
      <c r="V27" s="254"/>
      <c r="W27" s="254"/>
      <c r="X27" s="354">
        <f t="shared" si="2"/>
        <v>0</v>
      </c>
      <c r="Y27" s="254"/>
      <c r="Z27" s="354">
        <f t="shared" si="0"/>
        <v>0</v>
      </c>
      <c r="AA27" s="254"/>
      <c r="AB27" s="178"/>
      <c r="AC27" s="179"/>
      <c r="AD27" s="254"/>
      <c r="AE27" s="254"/>
      <c r="AF27" s="178"/>
      <c r="AG27" s="179"/>
      <c r="AH27" s="254"/>
      <c r="AI27" s="254"/>
      <c r="AJ27" s="178"/>
      <c r="AK27" s="179"/>
      <c r="AL27" s="254"/>
      <c r="AM27" s="254"/>
      <c r="AN27" s="178"/>
      <c r="AO27" s="179"/>
      <c r="AP27" s="254"/>
      <c r="AQ27" s="254"/>
      <c r="AR27" s="351">
        <f t="shared" si="1"/>
        <v>0</v>
      </c>
    </row>
    <row r="28" spans="2:44" x14ac:dyDescent="0.4">
      <c r="B28" s="208"/>
      <c r="C28" s="180"/>
      <c r="D28" s="178"/>
      <c r="E28" s="179"/>
      <c r="F28" s="254"/>
      <c r="G28" s="254"/>
      <c r="H28" s="178"/>
      <c r="I28" s="179"/>
      <c r="J28" s="254"/>
      <c r="K28" s="254"/>
      <c r="L28" s="178"/>
      <c r="M28" s="179"/>
      <c r="N28" s="254"/>
      <c r="O28" s="254"/>
      <c r="P28" s="178"/>
      <c r="Q28" s="179"/>
      <c r="R28" s="254"/>
      <c r="S28" s="254"/>
      <c r="T28" s="178"/>
      <c r="U28" s="179"/>
      <c r="V28" s="254"/>
      <c r="W28" s="254"/>
      <c r="X28" s="354">
        <f t="shared" si="2"/>
        <v>0</v>
      </c>
      <c r="Y28" s="254"/>
      <c r="Z28" s="354">
        <f t="shared" si="0"/>
        <v>0</v>
      </c>
      <c r="AA28" s="254"/>
      <c r="AB28" s="178"/>
      <c r="AC28" s="179"/>
      <c r="AD28" s="254"/>
      <c r="AE28" s="254"/>
      <c r="AF28" s="178"/>
      <c r="AG28" s="179"/>
      <c r="AH28" s="254"/>
      <c r="AI28" s="254"/>
      <c r="AJ28" s="178"/>
      <c r="AK28" s="179"/>
      <c r="AL28" s="254"/>
      <c r="AM28" s="254"/>
      <c r="AN28" s="178"/>
      <c r="AO28" s="179"/>
      <c r="AP28" s="254"/>
      <c r="AQ28" s="254"/>
      <c r="AR28" s="351">
        <f t="shared" si="1"/>
        <v>0</v>
      </c>
    </row>
    <row r="29" spans="2:44" x14ac:dyDescent="0.4">
      <c r="B29" s="208"/>
      <c r="C29" s="180"/>
      <c r="D29" s="178"/>
      <c r="E29" s="179"/>
      <c r="F29" s="254"/>
      <c r="G29" s="254"/>
      <c r="H29" s="178"/>
      <c r="I29" s="179"/>
      <c r="J29" s="254"/>
      <c r="K29" s="254"/>
      <c r="L29" s="178"/>
      <c r="M29" s="179"/>
      <c r="N29" s="254"/>
      <c r="O29" s="254"/>
      <c r="P29" s="178"/>
      <c r="Q29" s="179"/>
      <c r="R29" s="254"/>
      <c r="S29" s="254"/>
      <c r="T29" s="178"/>
      <c r="U29" s="179"/>
      <c r="V29" s="254"/>
      <c r="W29" s="254"/>
      <c r="X29" s="354">
        <f t="shared" si="2"/>
        <v>0</v>
      </c>
      <c r="Y29" s="254"/>
      <c r="Z29" s="354">
        <f t="shared" si="0"/>
        <v>0</v>
      </c>
      <c r="AA29" s="254"/>
      <c r="AB29" s="178"/>
      <c r="AC29" s="179"/>
      <c r="AD29" s="254"/>
      <c r="AE29" s="254"/>
      <c r="AF29" s="178"/>
      <c r="AG29" s="179"/>
      <c r="AH29" s="254"/>
      <c r="AI29" s="254"/>
      <c r="AJ29" s="178"/>
      <c r="AK29" s="179"/>
      <c r="AL29" s="254"/>
      <c r="AM29" s="254"/>
      <c r="AN29" s="178"/>
      <c r="AO29" s="179"/>
      <c r="AP29" s="254"/>
      <c r="AQ29" s="254"/>
      <c r="AR29" s="351">
        <f t="shared" si="1"/>
        <v>0</v>
      </c>
    </row>
    <row r="30" spans="2:44" x14ac:dyDescent="0.4">
      <c r="B30" s="208"/>
      <c r="C30" s="180"/>
      <c r="D30" s="178"/>
      <c r="E30" s="179"/>
      <c r="F30" s="254"/>
      <c r="G30" s="254"/>
      <c r="H30" s="178"/>
      <c r="I30" s="179"/>
      <c r="J30" s="254"/>
      <c r="K30" s="254"/>
      <c r="L30" s="178"/>
      <c r="M30" s="179"/>
      <c r="N30" s="254"/>
      <c r="O30" s="254"/>
      <c r="P30" s="178"/>
      <c r="Q30" s="179"/>
      <c r="R30" s="254"/>
      <c r="S30" s="254"/>
      <c r="T30" s="178"/>
      <c r="U30" s="179"/>
      <c r="V30" s="254"/>
      <c r="W30" s="254"/>
      <c r="X30" s="354">
        <f t="shared" si="2"/>
        <v>0</v>
      </c>
      <c r="Y30" s="254"/>
      <c r="Z30" s="354">
        <f t="shared" si="0"/>
        <v>0</v>
      </c>
      <c r="AA30" s="254"/>
      <c r="AB30" s="178"/>
      <c r="AC30" s="179"/>
      <c r="AD30" s="254"/>
      <c r="AE30" s="254"/>
      <c r="AF30" s="178"/>
      <c r="AG30" s="179"/>
      <c r="AH30" s="254"/>
      <c r="AI30" s="254"/>
      <c r="AJ30" s="178"/>
      <c r="AK30" s="179"/>
      <c r="AL30" s="254"/>
      <c r="AM30" s="254"/>
      <c r="AN30" s="178"/>
      <c r="AO30" s="179"/>
      <c r="AP30" s="254"/>
      <c r="AQ30" s="254"/>
      <c r="AR30" s="351">
        <f t="shared" si="1"/>
        <v>0</v>
      </c>
    </row>
    <row r="31" spans="2:44" x14ac:dyDescent="0.4">
      <c r="B31" s="208"/>
      <c r="C31" s="180"/>
      <c r="D31" s="178"/>
      <c r="E31" s="179"/>
      <c r="F31" s="180"/>
      <c r="G31" s="254"/>
      <c r="H31" s="178"/>
      <c r="I31" s="179"/>
      <c r="J31" s="180"/>
      <c r="K31" s="254"/>
      <c r="L31" s="178"/>
      <c r="M31" s="179"/>
      <c r="N31" s="180"/>
      <c r="O31" s="254"/>
      <c r="P31" s="178"/>
      <c r="Q31" s="179"/>
      <c r="R31" s="180"/>
      <c r="S31" s="254"/>
      <c r="T31" s="178"/>
      <c r="U31" s="179"/>
      <c r="V31" s="180"/>
      <c r="W31" s="254"/>
      <c r="X31" s="354">
        <f t="shared" si="2"/>
        <v>0</v>
      </c>
      <c r="Y31" s="254"/>
      <c r="Z31" s="354">
        <f t="shared" si="0"/>
        <v>0</v>
      </c>
      <c r="AA31" s="254"/>
      <c r="AB31" s="178"/>
      <c r="AC31" s="179"/>
      <c r="AD31" s="180"/>
      <c r="AE31" s="254"/>
      <c r="AF31" s="178"/>
      <c r="AG31" s="179"/>
      <c r="AH31" s="180"/>
      <c r="AI31" s="254"/>
      <c r="AJ31" s="178"/>
      <c r="AK31" s="179"/>
      <c r="AL31" s="180"/>
      <c r="AM31" s="254"/>
      <c r="AN31" s="178"/>
      <c r="AO31" s="179"/>
      <c r="AP31" s="180"/>
      <c r="AQ31" s="254"/>
      <c r="AR31" s="351">
        <f t="shared" si="1"/>
        <v>0</v>
      </c>
    </row>
    <row r="32" spans="2:44" x14ac:dyDescent="0.4">
      <c r="B32" s="208"/>
      <c r="C32" s="180"/>
      <c r="D32" s="178"/>
      <c r="E32" s="179"/>
      <c r="F32" s="254"/>
      <c r="G32" s="254"/>
      <c r="H32" s="178"/>
      <c r="I32" s="179"/>
      <c r="J32" s="254"/>
      <c r="K32" s="254"/>
      <c r="L32" s="178"/>
      <c r="M32" s="179"/>
      <c r="N32" s="254"/>
      <c r="O32" s="254"/>
      <c r="P32" s="178"/>
      <c r="Q32" s="179"/>
      <c r="R32" s="254"/>
      <c r="S32" s="254"/>
      <c r="T32" s="178"/>
      <c r="U32" s="179"/>
      <c r="V32" s="254"/>
      <c r="W32" s="254"/>
      <c r="X32" s="354">
        <f t="shared" si="2"/>
        <v>0</v>
      </c>
      <c r="Y32" s="254"/>
      <c r="Z32" s="354">
        <f t="shared" si="0"/>
        <v>0</v>
      </c>
      <c r="AA32" s="254"/>
      <c r="AB32" s="178"/>
      <c r="AC32" s="179"/>
      <c r="AD32" s="254"/>
      <c r="AE32" s="254"/>
      <c r="AF32" s="178"/>
      <c r="AG32" s="179"/>
      <c r="AH32" s="254"/>
      <c r="AI32" s="254"/>
      <c r="AJ32" s="178"/>
      <c r="AK32" s="179"/>
      <c r="AL32" s="254"/>
      <c r="AM32" s="254"/>
      <c r="AN32" s="178"/>
      <c r="AO32" s="179"/>
      <c r="AP32" s="254"/>
      <c r="AQ32" s="254"/>
      <c r="AR32" s="351">
        <f t="shared" si="1"/>
        <v>0</v>
      </c>
    </row>
    <row r="33" spans="2:44" x14ac:dyDescent="0.4">
      <c r="B33" s="312" t="s">
        <v>52</v>
      </c>
      <c r="C33" s="313" t="s">
        <v>53</v>
      </c>
      <c r="D33" s="269">
        <v>24</v>
      </c>
      <c r="E33" s="270" t="s">
        <v>30</v>
      </c>
      <c r="F33" s="254">
        <v>0</v>
      </c>
      <c r="G33" s="254">
        <f>G34+G37+G42+G46</f>
        <v>321035000</v>
      </c>
      <c r="H33" s="314">
        <v>24</v>
      </c>
      <c r="I33" s="315" t="s">
        <v>30</v>
      </c>
      <c r="J33" s="316">
        <v>0</v>
      </c>
      <c r="K33" s="316">
        <f>K34+K37+K42+K46</f>
        <v>321035000</v>
      </c>
      <c r="L33" s="314">
        <v>24</v>
      </c>
      <c r="M33" s="315" t="s">
        <v>30</v>
      </c>
      <c r="N33" s="316">
        <v>0</v>
      </c>
      <c r="O33" s="316">
        <f>O34+O37+O42+O46</f>
        <v>321035000</v>
      </c>
      <c r="P33" s="314">
        <v>24</v>
      </c>
      <c r="Q33" s="315" t="s">
        <v>30</v>
      </c>
      <c r="R33" s="316">
        <v>0</v>
      </c>
      <c r="S33" s="316">
        <f>S34+S37+S42+S46</f>
        <v>321035000</v>
      </c>
      <c r="T33" s="314">
        <v>24</v>
      </c>
      <c r="U33" s="315" t="s">
        <v>30</v>
      </c>
      <c r="V33" s="316">
        <v>0</v>
      </c>
      <c r="W33" s="316">
        <f>W34+W37+W42+W46</f>
        <v>321035000</v>
      </c>
      <c r="X33" s="354">
        <f t="shared" si="2"/>
        <v>96310500</v>
      </c>
      <c r="Y33" s="316"/>
      <c r="Z33" s="354">
        <f t="shared" si="0"/>
        <v>321035000</v>
      </c>
      <c r="AA33" s="316"/>
      <c r="AB33" s="314">
        <v>24</v>
      </c>
      <c r="AC33" s="315" t="s">
        <v>30</v>
      </c>
      <c r="AD33" s="316">
        <v>0</v>
      </c>
      <c r="AE33" s="316">
        <f>AE34+AE37+AE42+AE46</f>
        <v>321035000</v>
      </c>
      <c r="AF33" s="314">
        <v>24</v>
      </c>
      <c r="AG33" s="315" t="s">
        <v>30</v>
      </c>
      <c r="AH33" s="316">
        <v>0</v>
      </c>
      <c r="AI33" s="316">
        <f>AI34+AI37+AI42+AI46</f>
        <v>321035000</v>
      </c>
      <c r="AJ33" s="314">
        <v>24</v>
      </c>
      <c r="AK33" s="315" t="s">
        <v>30</v>
      </c>
      <c r="AL33" s="316">
        <v>0</v>
      </c>
      <c r="AM33" s="316">
        <f>AM34+AM37+AM42+AM46</f>
        <v>321035000</v>
      </c>
      <c r="AN33" s="314">
        <v>24</v>
      </c>
      <c r="AO33" s="315" t="s">
        <v>30</v>
      </c>
      <c r="AP33" s="316">
        <v>0</v>
      </c>
      <c r="AQ33" s="316">
        <f>AQ34+AQ37+AQ42+AQ46</f>
        <v>321035000</v>
      </c>
      <c r="AR33" s="351">
        <f t="shared" si="1"/>
        <v>0</v>
      </c>
    </row>
    <row r="34" spans="2:44" x14ac:dyDescent="0.4">
      <c r="B34" s="208"/>
      <c r="C34" s="180"/>
      <c r="D34" s="178"/>
      <c r="E34" s="179"/>
      <c r="F34" s="180"/>
      <c r="G34" s="254"/>
      <c r="H34" s="178"/>
      <c r="I34" s="179"/>
      <c r="J34" s="180"/>
      <c r="K34" s="254"/>
      <c r="L34" s="178"/>
      <c r="M34" s="179"/>
      <c r="N34" s="180"/>
      <c r="O34" s="254"/>
      <c r="P34" s="178"/>
      <c r="Q34" s="179"/>
      <c r="R34" s="180"/>
      <c r="S34" s="254"/>
      <c r="T34" s="178"/>
      <c r="U34" s="179"/>
      <c r="V34" s="180"/>
      <c r="W34" s="254"/>
      <c r="X34" s="354">
        <f t="shared" si="2"/>
        <v>0</v>
      </c>
      <c r="Y34" s="254"/>
      <c r="Z34" s="354">
        <f t="shared" si="0"/>
        <v>0</v>
      </c>
      <c r="AA34" s="254"/>
      <c r="AB34" s="178"/>
      <c r="AC34" s="179"/>
      <c r="AD34" s="180"/>
      <c r="AE34" s="254"/>
      <c r="AF34" s="178"/>
      <c r="AG34" s="179"/>
      <c r="AH34" s="180"/>
      <c r="AI34" s="254"/>
      <c r="AJ34" s="178"/>
      <c r="AK34" s="179"/>
      <c r="AL34" s="180"/>
      <c r="AM34" s="254"/>
      <c r="AN34" s="178"/>
      <c r="AO34" s="179"/>
      <c r="AP34" s="180"/>
      <c r="AQ34" s="254"/>
      <c r="AR34" s="351">
        <f t="shared" si="1"/>
        <v>0</v>
      </c>
    </row>
    <row r="35" spans="2:44" x14ac:dyDescent="0.4">
      <c r="B35" s="208"/>
      <c r="C35" s="180"/>
      <c r="D35" s="178"/>
      <c r="E35" s="179"/>
      <c r="F35" s="254"/>
      <c r="G35" s="254"/>
      <c r="H35" s="178"/>
      <c r="I35" s="179"/>
      <c r="J35" s="254"/>
      <c r="K35" s="254"/>
      <c r="L35" s="178"/>
      <c r="M35" s="179"/>
      <c r="N35" s="254"/>
      <c r="O35" s="254"/>
      <c r="P35" s="178"/>
      <c r="Q35" s="179"/>
      <c r="R35" s="254"/>
      <c r="S35" s="254"/>
      <c r="T35" s="178"/>
      <c r="U35" s="179"/>
      <c r="V35" s="254"/>
      <c r="W35" s="254"/>
      <c r="X35" s="354">
        <f t="shared" si="2"/>
        <v>0</v>
      </c>
      <c r="Y35" s="254"/>
      <c r="Z35" s="354">
        <f t="shared" si="0"/>
        <v>0</v>
      </c>
      <c r="AA35" s="254"/>
      <c r="AB35" s="178"/>
      <c r="AC35" s="179"/>
      <c r="AD35" s="254"/>
      <c r="AE35" s="254"/>
      <c r="AF35" s="178"/>
      <c r="AG35" s="179"/>
      <c r="AH35" s="254"/>
      <c r="AI35" s="254"/>
      <c r="AJ35" s="178"/>
      <c r="AK35" s="179"/>
      <c r="AL35" s="254"/>
      <c r="AM35" s="254"/>
      <c r="AN35" s="178"/>
      <c r="AO35" s="179"/>
      <c r="AP35" s="254"/>
      <c r="AQ35" s="254"/>
      <c r="AR35" s="351">
        <f t="shared" si="1"/>
        <v>0</v>
      </c>
    </row>
    <row r="36" spans="2:44" x14ac:dyDescent="0.4">
      <c r="B36" s="208"/>
      <c r="C36" s="180"/>
      <c r="D36" s="178"/>
      <c r="E36" s="179"/>
      <c r="F36" s="254"/>
      <c r="G36" s="254"/>
      <c r="H36" s="178"/>
      <c r="I36" s="179"/>
      <c r="J36" s="254"/>
      <c r="K36" s="254"/>
      <c r="L36" s="178"/>
      <c r="M36" s="179"/>
      <c r="N36" s="254"/>
      <c r="O36" s="254"/>
      <c r="P36" s="178"/>
      <c r="Q36" s="179"/>
      <c r="R36" s="254"/>
      <c r="S36" s="254"/>
      <c r="T36" s="178"/>
      <c r="U36" s="179"/>
      <c r="V36" s="254"/>
      <c r="W36" s="254"/>
      <c r="X36" s="354">
        <f t="shared" si="2"/>
        <v>0</v>
      </c>
      <c r="Y36" s="254"/>
      <c r="Z36" s="354">
        <f t="shared" si="0"/>
        <v>0</v>
      </c>
      <c r="AA36" s="254"/>
      <c r="AB36" s="178"/>
      <c r="AC36" s="179"/>
      <c r="AD36" s="254"/>
      <c r="AE36" s="254"/>
      <c r="AF36" s="178"/>
      <c r="AG36" s="179"/>
      <c r="AH36" s="254"/>
      <c r="AI36" s="254"/>
      <c r="AJ36" s="178"/>
      <c r="AK36" s="179"/>
      <c r="AL36" s="254"/>
      <c r="AM36" s="254"/>
      <c r="AN36" s="178"/>
      <c r="AO36" s="179"/>
      <c r="AP36" s="254"/>
      <c r="AQ36" s="254"/>
      <c r="AR36" s="351">
        <f t="shared" si="1"/>
        <v>0</v>
      </c>
    </row>
    <row r="37" spans="2:44" x14ac:dyDescent="0.4">
      <c r="B37" s="208">
        <v>525119</v>
      </c>
      <c r="C37" s="180" t="s">
        <v>42</v>
      </c>
      <c r="D37" s="178"/>
      <c r="E37" s="179"/>
      <c r="F37" s="254"/>
      <c r="G37" s="254">
        <f>SUM(G38:G41)</f>
        <v>321035000</v>
      </c>
      <c r="H37" s="178"/>
      <c r="I37" s="179"/>
      <c r="J37" s="254"/>
      <c r="K37" s="254">
        <f>SUM(K38:K41)</f>
        <v>321035000</v>
      </c>
      <c r="L37" s="178"/>
      <c r="M37" s="179"/>
      <c r="N37" s="254"/>
      <c r="O37" s="254">
        <f>SUM(O38:O41)</f>
        <v>321035000</v>
      </c>
      <c r="P37" s="178"/>
      <c r="Q37" s="179"/>
      <c r="R37" s="254"/>
      <c r="S37" s="254">
        <f>SUM(S38:S41)</f>
        <v>321035000</v>
      </c>
      <c r="T37" s="178"/>
      <c r="U37" s="179"/>
      <c r="V37" s="254"/>
      <c r="W37" s="254">
        <f>SUM(W38:W41)</f>
        <v>321035000</v>
      </c>
      <c r="X37" s="354">
        <f t="shared" si="2"/>
        <v>96310500</v>
      </c>
      <c r="Y37" s="254"/>
      <c r="Z37" s="354">
        <f t="shared" si="0"/>
        <v>321035000</v>
      </c>
      <c r="AA37" s="254"/>
      <c r="AB37" s="178"/>
      <c r="AC37" s="179"/>
      <c r="AD37" s="254"/>
      <c r="AE37" s="254">
        <f>SUM(AE38:AE41)</f>
        <v>321035000</v>
      </c>
      <c r="AF37" s="178"/>
      <c r="AG37" s="179"/>
      <c r="AH37" s="254"/>
      <c r="AI37" s="254">
        <f>SUM(AI38:AI41)</f>
        <v>321035000</v>
      </c>
      <c r="AJ37" s="178"/>
      <c r="AK37" s="179"/>
      <c r="AL37" s="254"/>
      <c r="AM37" s="254">
        <f>SUM(AM38:AM41)</f>
        <v>321035000</v>
      </c>
      <c r="AN37" s="178"/>
      <c r="AO37" s="179"/>
      <c r="AP37" s="254"/>
      <c r="AQ37" s="254">
        <f>SUM(AQ38:AQ41)</f>
        <v>321035000</v>
      </c>
      <c r="AR37" s="351">
        <f t="shared" si="1"/>
        <v>0</v>
      </c>
    </row>
    <row r="38" spans="2:44" x14ac:dyDescent="0.4">
      <c r="B38" s="208" t="s">
        <v>27</v>
      </c>
      <c r="C38" s="180" t="s">
        <v>44</v>
      </c>
      <c r="D38" s="178">
        <v>24</v>
      </c>
      <c r="E38" s="179" t="s">
        <v>40</v>
      </c>
      <c r="F38" s="254">
        <v>450000</v>
      </c>
      <c r="G38" s="254">
        <f t="shared" ref="G38:G41" si="13">ROUNDDOWN(D38*F38,-3)</f>
        <v>10800000</v>
      </c>
      <c r="H38" s="178">
        <v>24</v>
      </c>
      <c r="I38" s="179" t="s">
        <v>40</v>
      </c>
      <c r="J38" s="254">
        <v>450000</v>
      </c>
      <c r="K38" s="254">
        <f t="shared" ref="K38:K39" si="14">ROUNDDOWN(H38*J38,-3)</f>
        <v>10800000</v>
      </c>
      <c r="L38" s="178">
        <v>24</v>
      </c>
      <c r="M38" s="179" t="s">
        <v>40</v>
      </c>
      <c r="N38" s="254">
        <v>450000</v>
      </c>
      <c r="O38" s="254">
        <f t="shared" ref="O38:O39" si="15">ROUNDDOWN(L38*N38,-3)</f>
        <v>10800000</v>
      </c>
      <c r="P38" s="178">
        <v>24</v>
      </c>
      <c r="Q38" s="179" t="s">
        <v>40</v>
      </c>
      <c r="R38" s="254">
        <v>450000</v>
      </c>
      <c r="S38" s="254">
        <f t="shared" ref="S38:S39" si="16">ROUNDDOWN(P38*R38,-3)</f>
        <v>10800000</v>
      </c>
      <c r="T38" s="178">
        <v>24</v>
      </c>
      <c r="U38" s="179" t="s">
        <v>40</v>
      </c>
      <c r="V38" s="254">
        <v>450000</v>
      </c>
      <c r="W38" s="254">
        <f t="shared" ref="W38:W39" si="17">ROUNDDOWN(T38*V38,-3)</f>
        <v>10800000</v>
      </c>
      <c r="X38" s="354">
        <f t="shared" si="2"/>
        <v>3240000</v>
      </c>
      <c r="Y38" s="254">
        <f>CEILING(X38,1000)</f>
        <v>3240000</v>
      </c>
      <c r="Z38" s="354">
        <f t="shared" si="0"/>
        <v>7560000</v>
      </c>
      <c r="AA38" s="254">
        <f t="shared" si="8"/>
        <v>7560000</v>
      </c>
      <c r="AB38" s="178">
        <v>24</v>
      </c>
      <c r="AC38" s="179" t="s">
        <v>40</v>
      </c>
      <c r="AD38" s="254">
        <v>450000</v>
      </c>
      <c r="AE38" s="254">
        <f t="shared" ref="AE38:AE39" si="18">ROUNDDOWN(AB38*AD38,-3)</f>
        <v>10800000</v>
      </c>
      <c r="AF38" s="178">
        <v>24</v>
      </c>
      <c r="AG38" s="179" t="s">
        <v>40</v>
      </c>
      <c r="AH38" s="254">
        <v>450000</v>
      </c>
      <c r="AI38" s="254">
        <f t="shared" ref="AI38:AI39" si="19">ROUNDDOWN(AF38*AH38,-3)</f>
        <v>10800000</v>
      </c>
      <c r="AJ38" s="178">
        <v>24</v>
      </c>
      <c r="AK38" s="179" t="s">
        <v>40</v>
      </c>
      <c r="AL38" s="254">
        <v>450000</v>
      </c>
      <c r="AM38" s="254">
        <f t="shared" ref="AM38:AM39" si="20">ROUNDDOWN(AJ38*AL38,-3)</f>
        <v>10800000</v>
      </c>
      <c r="AN38" s="178">
        <v>24</v>
      </c>
      <c r="AO38" s="179" t="s">
        <v>40</v>
      </c>
      <c r="AP38" s="254">
        <v>450000</v>
      </c>
      <c r="AQ38" s="254">
        <f t="shared" ref="AQ38:AQ39" si="21">ROUNDDOWN(AN38*AP38,-3)</f>
        <v>10800000</v>
      </c>
      <c r="AR38" s="351">
        <f t="shared" si="1"/>
        <v>0</v>
      </c>
    </row>
    <row r="39" spans="2:44" x14ac:dyDescent="0.4">
      <c r="B39" s="208" t="s">
        <v>27</v>
      </c>
      <c r="C39" s="180" t="s">
        <v>56</v>
      </c>
      <c r="D39" s="178">
        <f>(24*25*3)+52</f>
        <v>1852</v>
      </c>
      <c r="E39" s="179" t="s">
        <v>57</v>
      </c>
      <c r="F39" s="254">
        <v>40000</v>
      </c>
      <c r="G39" s="254">
        <f t="shared" si="13"/>
        <v>74080000</v>
      </c>
      <c r="H39" s="178">
        <f>(24*25*3)+52</f>
        <v>1852</v>
      </c>
      <c r="I39" s="179" t="s">
        <v>57</v>
      </c>
      <c r="J39" s="254">
        <v>40000</v>
      </c>
      <c r="K39" s="254">
        <f t="shared" si="14"/>
        <v>74080000</v>
      </c>
      <c r="L39" s="178">
        <f>(24*25*3)+52</f>
        <v>1852</v>
      </c>
      <c r="M39" s="179" t="s">
        <v>57</v>
      </c>
      <c r="N39" s="254">
        <v>40000</v>
      </c>
      <c r="O39" s="254">
        <f t="shared" si="15"/>
        <v>74080000</v>
      </c>
      <c r="P39" s="178">
        <v>1852</v>
      </c>
      <c r="Q39" s="179" t="s">
        <v>57</v>
      </c>
      <c r="R39" s="254">
        <v>40000</v>
      </c>
      <c r="S39" s="254">
        <f t="shared" si="16"/>
        <v>74080000</v>
      </c>
      <c r="T39" s="178">
        <v>1852</v>
      </c>
      <c r="U39" s="179" t="s">
        <v>57</v>
      </c>
      <c r="V39" s="254">
        <v>40000</v>
      </c>
      <c r="W39" s="254">
        <f t="shared" si="17"/>
        <v>74080000</v>
      </c>
      <c r="X39" s="354">
        <f t="shared" si="2"/>
        <v>22224000</v>
      </c>
      <c r="Y39" s="254">
        <f>CEILING(X39,1000)</f>
        <v>22224000</v>
      </c>
      <c r="Z39" s="354">
        <f t="shared" si="0"/>
        <v>51856000</v>
      </c>
      <c r="AA39" s="254">
        <f t="shared" si="8"/>
        <v>51856000</v>
      </c>
      <c r="AB39" s="178">
        <v>1852</v>
      </c>
      <c r="AC39" s="179" t="s">
        <v>57</v>
      </c>
      <c r="AD39" s="254">
        <v>40000</v>
      </c>
      <c r="AE39" s="254">
        <f t="shared" si="18"/>
        <v>74080000</v>
      </c>
      <c r="AF39" s="178">
        <v>1852</v>
      </c>
      <c r="AG39" s="179" t="s">
        <v>57</v>
      </c>
      <c r="AH39" s="254">
        <v>40000</v>
      </c>
      <c r="AI39" s="254">
        <f t="shared" si="19"/>
        <v>74080000</v>
      </c>
      <c r="AJ39" s="178">
        <v>1852</v>
      </c>
      <c r="AK39" s="179" t="s">
        <v>57</v>
      </c>
      <c r="AL39" s="254">
        <v>40000</v>
      </c>
      <c r="AM39" s="254">
        <f t="shared" si="20"/>
        <v>74080000</v>
      </c>
      <c r="AN39" s="178">
        <v>1852</v>
      </c>
      <c r="AO39" s="179" t="s">
        <v>57</v>
      </c>
      <c r="AP39" s="254">
        <v>40000</v>
      </c>
      <c r="AQ39" s="254">
        <f t="shared" si="21"/>
        <v>74080000</v>
      </c>
      <c r="AR39" s="351">
        <f t="shared" si="1"/>
        <v>0</v>
      </c>
    </row>
    <row r="40" spans="2:44" x14ac:dyDescent="0.4">
      <c r="B40" s="208" t="s">
        <v>27</v>
      </c>
      <c r="C40" s="180" t="s">
        <v>45</v>
      </c>
      <c r="D40" s="178">
        <v>23</v>
      </c>
      <c r="E40" s="179" t="s">
        <v>40</v>
      </c>
      <c r="F40" s="254">
        <v>10105000</v>
      </c>
      <c r="G40" s="254">
        <f>ROUNDDOWN(D40*F40,-3)</f>
        <v>232415000</v>
      </c>
      <c r="H40" s="178">
        <v>23</v>
      </c>
      <c r="I40" s="179" t="s">
        <v>40</v>
      </c>
      <c r="J40" s="254">
        <v>10105000</v>
      </c>
      <c r="K40" s="254">
        <f>ROUNDDOWN(H40*J40,-3)</f>
        <v>232415000</v>
      </c>
      <c r="L40" s="178">
        <v>23</v>
      </c>
      <c r="M40" s="179" t="s">
        <v>40</v>
      </c>
      <c r="N40" s="254">
        <v>10105000</v>
      </c>
      <c r="O40" s="254">
        <f>ROUNDDOWN(L40*N40,-3)</f>
        <v>232415000</v>
      </c>
      <c r="P40" s="178">
        <v>23</v>
      </c>
      <c r="Q40" s="179" t="s">
        <v>40</v>
      </c>
      <c r="R40" s="254">
        <v>10105000</v>
      </c>
      <c r="S40" s="254">
        <f>ROUNDDOWN(P40*R40,-3)</f>
        <v>232415000</v>
      </c>
      <c r="T40" s="178">
        <v>23</v>
      </c>
      <c r="U40" s="179" t="s">
        <v>40</v>
      </c>
      <c r="V40" s="254">
        <v>10105000</v>
      </c>
      <c r="W40" s="254">
        <f>ROUNDDOWN(T40*V40,-3)</f>
        <v>232415000</v>
      </c>
      <c r="X40" s="354">
        <f t="shared" si="2"/>
        <v>69724500</v>
      </c>
      <c r="Y40" s="254">
        <f>CEILING(X40,1000)</f>
        <v>69725000</v>
      </c>
      <c r="Z40" s="354">
        <f t="shared" si="0"/>
        <v>162690000</v>
      </c>
      <c r="AA40" s="254">
        <f t="shared" si="8"/>
        <v>162690000</v>
      </c>
      <c r="AB40" s="178">
        <v>23</v>
      </c>
      <c r="AC40" s="179" t="s">
        <v>40</v>
      </c>
      <c r="AD40" s="254">
        <v>10105000</v>
      </c>
      <c r="AE40" s="254">
        <f>ROUNDDOWN(AB40*AD40,-3)</f>
        <v>232415000</v>
      </c>
      <c r="AF40" s="178">
        <v>23</v>
      </c>
      <c r="AG40" s="179" t="s">
        <v>40</v>
      </c>
      <c r="AH40" s="254">
        <v>10105000</v>
      </c>
      <c r="AI40" s="254">
        <f>ROUNDDOWN(AF40*AH40,-3)</f>
        <v>232415000</v>
      </c>
      <c r="AJ40" s="178">
        <v>23</v>
      </c>
      <c r="AK40" s="179" t="s">
        <v>40</v>
      </c>
      <c r="AL40" s="254">
        <v>10105000</v>
      </c>
      <c r="AM40" s="254">
        <f>ROUNDDOWN(AJ40*AL40,-3)</f>
        <v>232415000</v>
      </c>
      <c r="AN40" s="178">
        <v>23</v>
      </c>
      <c r="AO40" s="179" t="s">
        <v>40</v>
      </c>
      <c r="AP40" s="254">
        <v>10105000</v>
      </c>
      <c r="AQ40" s="254">
        <f>ROUNDDOWN(AN40*AP40,-3)</f>
        <v>232415000</v>
      </c>
      <c r="AR40" s="351">
        <f t="shared" si="1"/>
        <v>0</v>
      </c>
    </row>
    <row r="41" spans="2:44" x14ac:dyDescent="0.4">
      <c r="B41" s="208" t="s">
        <v>27</v>
      </c>
      <c r="C41" s="180" t="s">
        <v>58</v>
      </c>
      <c r="D41" s="178">
        <v>44</v>
      </c>
      <c r="E41" s="179" t="s">
        <v>59</v>
      </c>
      <c r="F41" s="254">
        <v>85000</v>
      </c>
      <c r="G41" s="254">
        <f t="shared" si="13"/>
        <v>3740000</v>
      </c>
      <c r="H41" s="178">
        <v>44</v>
      </c>
      <c r="I41" s="179" t="s">
        <v>59</v>
      </c>
      <c r="J41" s="254">
        <v>85000</v>
      </c>
      <c r="K41" s="254">
        <f t="shared" ref="K41" si="22">ROUNDDOWN(H41*J41,-3)</f>
        <v>3740000</v>
      </c>
      <c r="L41" s="178">
        <v>44</v>
      </c>
      <c r="M41" s="179" t="s">
        <v>59</v>
      </c>
      <c r="N41" s="254">
        <v>85000</v>
      </c>
      <c r="O41" s="254">
        <f t="shared" ref="O41" si="23">ROUNDDOWN(L41*N41,-3)</f>
        <v>3740000</v>
      </c>
      <c r="P41" s="178">
        <v>44</v>
      </c>
      <c r="Q41" s="179" t="s">
        <v>59</v>
      </c>
      <c r="R41" s="254">
        <v>85000</v>
      </c>
      <c r="S41" s="254">
        <f t="shared" ref="S41" si="24">ROUNDDOWN(P41*R41,-3)</f>
        <v>3740000</v>
      </c>
      <c r="T41" s="178">
        <v>44</v>
      </c>
      <c r="U41" s="179" t="s">
        <v>59</v>
      </c>
      <c r="V41" s="254">
        <v>85000</v>
      </c>
      <c r="W41" s="254">
        <f t="shared" ref="W41" si="25">ROUNDDOWN(T41*V41,-3)</f>
        <v>3740000</v>
      </c>
      <c r="X41" s="354">
        <f t="shared" si="2"/>
        <v>1122000</v>
      </c>
      <c r="Y41" s="254">
        <f>CEILING(X41,1000)</f>
        <v>1122000</v>
      </c>
      <c r="Z41" s="354">
        <f t="shared" si="0"/>
        <v>2618000</v>
      </c>
      <c r="AA41" s="254">
        <f t="shared" si="8"/>
        <v>2618000</v>
      </c>
      <c r="AB41" s="178">
        <v>44</v>
      </c>
      <c r="AC41" s="179" t="s">
        <v>59</v>
      </c>
      <c r="AD41" s="254">
        <v>85000</v>
      </c>
      <c r="AE41" s="254">
        <f t="shared" ref="AE41" si="26">ROUNDDOWN(AB41*AD41,-3)</f>
        <v>3740000</v>
      </c>
      <c r="AF41" s="178">
        <v>44</v>
      </c>
      <c r="AG41" s="179" t="s">
        <v>59</v>
      </c>
      <c r="AH41" s="254">
        <v>85000</v>
      </c>
      <c r="AI41" s="254">
        <f t="shared" ref="AI41" si="27">ROUNDDOWN(AF41*AH41,-3)</f>
        <v>3740000</v>
      </c>
      <c r="AJ41" s="178">
        <v>44</v>
      </c>
      <c r="AK41" s="179" t="s">
        <v>59</v>
      </c>
      <c r="AL41" s="254">
        <v>85000</v>
      </c>
      <c r="AM41" s="254">
        <f t="shared" ref="AM41" si="28">ROUNDDOWN(AJ41*AL41,-3)</f>
        <v>3740000</v>
      </c>
      <c r="AN41" s="178">
        <v>44</v>
      </c>
      <c r="AO41" s="179" t="s">
        <v>59</v>
      </c>
      <c r="AP41" s="254">
        <v>85000</v>
      </c>
      <c r="AQ41" s="254">
        <f t="shared" ref="AQ41" si="29">ROUNDDOWN(AN41*AP41,-3)</f>
        <v>3740000</v>
      </c>
      <c r="AR41" s="351">
        <f t="shared" si="1"/>
        <v>0</v>
      </c>
    </row>
    <row r="42" spans="2:44" x14ac:dyDescent="0.4">
      <c r="B42" s="208"/>
      <c r="C42" s="180"/>
      <c r="D42" s="178"/>
      <c r="E42" s="179"/>
      <c r="F42" s="180"/>
      <c r="G42" s="254"/>
      <c r="H42" s="178"/>
      <c r="I42" s="179"/>
      <c r="J42" s="180"/>
      <c r="K42" s="254"/>
      <c r="L42" s="178"/>
      <c r="M42" s="179"/>
      <c r="N42" s="180"/>
      <c r="O42" s="254"/>
      <c r="P42" s="178"/>
      <c r="Q42" s="179"/>
      <c r="R42" s="180"/>
      <c r="S42" s="254"/>
      <c r="T42" s="178"/>
      <c r="U42" s="179"/>
      <c r="V42" s="180"/>
      <c r="W42" s="254"/>
      <c r="X42" s="354">
        <f t="shared" si="2"/>
        <v>0</v>
      </c>
      <c r="Y42" s="254"/>
      <c r="Z42" s="354">
        <f t="shared" si="0"/>
        <v>0</v>
      </c>
      <c r="AA42" s="254"/>
      <c r="AB42" s="178"/>
      <c r="AC42" s="179"/>
      <c r="AD42" s="180"/>
      <c r="AE42" s="254"/>
      <c r="AF42" s="178"/>
      <c r="AG42" s="179"/>
      <c r="AH42" s="180"/>
      <c r="AI42" s="254"/>
      <c r="AJ42" s="178"/>
      <c r="AK42" s="179"/>
      <c r="AL42" s="180"/>
      <c r="AM42" s="254"/>
      <c r="AN42" s="178"/>
      <c r="AO42" s="179"/>
      <c r="AP42" s="180"/>
      <c r="AQ42" s="254"/>
      <c r="AR42" s="351">
        <f t="shared" si="1"/>
        <v>0</v>
      </c>
    </row>
    <row r="43" spans="2:44" x14ac:dyDescent="0.4">
      <c r="B43" s="208"/>
      <c r="C43" s="180"/>
      <c r="D43" s="178"/>
      <c r="E43" s="179"/>
      <c r="F43" s="254"/>
      <c r="G43" s="254"/>
      <c r="H43" s="178"/>
      <c r="I43" s="179"/>
      <c r="J43" s="254"/>
      <c r="K43" s="254"/>
      <c r="L43" s="178"/>
      <c r="M43" s="179"/>
      <c r="N43" s="254"/>
      <c r="O43" s="254"/>
      <c r="P43" s="178"/>
      <c r="Q43" s="179"/>
      <c r="R43" s="254"/>
      <c r="S43" s="254"/>
      <c r="T43" s="178"/>
      <c r="U43" s="179"/>
      <c r="V43" s="254"/>
      <c r="W43" s="254"/>
      <c r="X43" s="354">
        <f t="shared" si="2"/>
        <v>0</v>
      </c>
      <c r="Y43" s="254"/>
      <c r="Z43" s="354">
        <f t="shared" si="0"/>
        <v>0</v>
      </c>
      <c r="AA43" s="254"/>
      <c r="AB43" s="178"/>
      <c r="AC43" s="179"/>
      <c r="AD43" s="254"/>
      <c r="AE43" s="254"/>
      <c r="AF43" s="178"/>
      <c r="AG43" s="179"/>
      <c r="AH43" s="254"/>
      <c r="AI43" s="254"/>
      <c r="AJ43" s="178"/>
      <c r="AK43" s="179"/>
      <c r="AL43" s="254"/>
      <c r="AM43" s="254"/>
      <c r="AN43" s="178"/>
      <c r="AO43" s="179"/>
      <c r="AP43" s="254"/>
      <c r="AQ43" s="254"/>
      <c r="AR43" s="351">
        <f t="shared" si="1"/>
        <v>0</v>
      </c>
    </row>
    <row r="44" spans="2:44" x14ac:dyDescent="0.4">
      <c r="B44" s="208"/>
      <c r="C44" s="180"/>
      <c r="D44" s="178"/>
      <c r="E44" s="179"/>
      <c r="F44" s="254"/>
      <c r="G44" s="254"/>
      <c r="H44" s="178"/>
      <c r="I44" s="179"/>
      <c r="J44" s="254"/>
      <c r="K44" s="254"/>
      <c r="L44" s="178"/>
      <c r="M44" s="179"/>
      <c r="N44" s="254"/>
      <c r="O44" s="254"/>
      <c r="P44" s="178"/>
      <c r="Q44" s="179"/>
      <c r="R44" s="254"/>
      <c r="S44" s="254"/>
      <c r="T44" s="178"/>
      <c r="U44" s="179"/>
      <c r="V44" s="254"/>
      <c r="W44" s="254"/>
      <c r="X44" s="354">
        <f t="shared" si="2"/>
        <v>0</v>
      </c>
      <c r="Y44" s="254"/>
      <c r="Z44" s="354">
        <f t="shared" si="0"/>
        <v>0</v>
      </c>
      <c r="AA44" s="254"/>
      <c r="AB44" s="178"/>
      <c r="AC44" s="179"/>
      <c r="AD44" s="254"/>
      <c r="AE44" s="254"/>
      <c r="AF44" s="178"/>
      <c r="AG44" s="179"/>
      <c r="AH44" s="254"/>
      <c r="AI44" s="254"/>
      <c r="AJ44" s="178"/>
      <c r="AK44" s="179"/>
      <c r="AL44" s="254"/>
      <c r="AM44" s="254"/>
      <c r="AN44" s="178"/>
      <c r="AO44" s="179"/>
      <c r="AP44" s="254"/>
      <c r="AQ44" s="254"/>
      <c r="AR44" s="351">
        <f t="shared" si="1"/>
        <v>0</v>
      </c>
    </row>
    <row r="45" spans="2:44" x14ac:dyDescent="0.4">
      <c r="B45" s="208"/>
      <c r="C45" s="180"/>
      <c r="D45" s="178"/>
      <c r="E45" s="179"/>
      <c r="F45" s="254"/>
      <c r="G45" s="254"/>
      <c r="H45" s="178"/>
      <c r="I45" s="179"/>
      <c r="J45" s="254"/>
      <c r="K45" s="254"/>
      <c r="L45" s="178"/>
      <c r="M45" s="179"/>
      <c r="N45" s="254"/>
      <c r="O45" s="254"/>
      <c r="P45" s="178"/>
      <c r="Q45" s="179"/>
      <c r="R45" s="254"/>
      <c r="S45" s="254"/>
      <c r="T45" s="178"/>
      <c r="U45" s="179"/>
      <c r="V45" s="254"/>
      <c r="W45" s="254"/>
      <c r="X45" s="354">
        <f t="shared" si="2"/>
        <v>0</v>
      </c>
      <c r="Y45" s="254"/>
      <c r="Z45" s="354">
        <f t="shared" si="0"/>
        <v>0</v>
      </c>
      <c r="AA45" s="254"/>
      <c r="AB45" s="178"/>
      <c r="AC45" s="179"/>
      <c r="AD45" s="254"/>
      <c r="AE45" s="254"/>
      <c r="AF45" s="178"/>
      <c r="AG45" s="179"/>
      <c r="AH45" s="254"/>
      <c r="AI45" s="254"/>
      <c r="AJ45" s="178"/>
      <c r="AK45" s="179"/>
      <c r="AL45" s="254"/>
      <c r="AM45" s="254"/>
      <c r="AN45" s="178"/>
      <c r="AO45" s="179"/>
      <c r="AP45" s="254"/>
      <c r="AQ45" s="254"/>
      <c r="AR45" s="351">
        <f t="shared" si="1"/>
        <v>0</v>
      </c>
    </row>
    <row r="46" spans="2:44" x14ac:dyDescent="0.4">
      <c r="B46" s="208"/>
      <c r="C46" s="180"/>
      <c r="D46" s="178"/>
      <c r="E46" s="179"/>
      <c r="F46" s="180"/>
      <c r="G46" s="254"/>
      <c r="H46" s="178"/>
      <c r="I46" s="179"/>
      <c r="J46" s="180"/>
      <c r="K46" s="254"/>
      <c r="L46" s="178"/>
      <c r="M46" s="179"/>
      <c r="N46" s="180"/>
      <c r="O46" s="254"/>
      <c r="P46" s="178"/>
      <c r="Q46" s="179"/>
      <c r="R46" s="180"/>
      <c r="S46" s="254"/>
      <c r="T46" s="178"/>
      <c r="U46" s="179"/>
      <c r="V46" s="180"/>
      <c r="W46" s="254"/>
      <c r="X46" s="354">
        <f t="shared" si="2"/>
        <v>0</v>
      </c>
      <c r="Y46" s="254"/>
      <c r="Z46" s="354">
        <f t="shared" si="0"/>
        <v>0</v>
      </c>
      <c r="AA46" s="254"/>
      <c r="AB46" s="178"/>
      <c r="AC46" s="179"/>
      <c r="AD46" s="180"/>
      <c r="AE46" s="254"/>
      <c r="AF46" s="178"/>
      <c r="AG46" s="179"/>
      <c r="AH46" s="180"/>
      <c r="AI46" s="254"/>
      <c r="AJ46" s="178"/>
      <c r="AK46" s="179"/>
      <c r="AL46" s="180"/>
      <c r="AM46" s="254"/>
      <c r="AN46" s="178"/>
      <c r="AO46" s="179"/>
      <c r="AP46" s="180"/>
      <c r="AQ46" s="254"/>
      <c r="AR46" s="351">
        <f t="shared" si="1"/>
        <v>0</v>
      </c>
    </row>
    <row r="47" spans="2:44" x14ac:dyDescent="0.4">
      <c r="B47" s="208"/>
      <c r="C47" s="180"/>
      <c r="D47" s="178"/>
      <c r="E47" s="179"/>
      <c r="F47" s="254"/>
      <c r="G47" s="254"/>
      <c r="H47" s="178"/>
      <c r="I47" s="179"/>
      <c r="J47" s="254"/>
      <c r="K47" s="254"/>
      <c r="L47" s="178"/>
      <c r="M47" s="179"/>
      <c r="N47" s="254"/>
      <c r="O47" s="254"/>
      <c r="P47" s="178"/>
      <c r="Q47" s="179"/>
      <c r="R47" s="254"/>
      <c r="S47" s="254"/>
      <c r="T47" s="178"/>
      <c r="U47" s="179"/>
      <c r="V47" s="254"/>
      <c r="W47" s="254"/>
      <c r="X47" s="354">
        <f t="shared" si="2"/>
        <v>0</v>
      </c>
      <c r="Y47" s="254"/>
      <c r="Z47" s="354">
        <f t="shared" si="0"/>
        <v>0</v>
      </c>
      <c r="AA47" s="254"/>
      <c r="AB47" s="178"/>
      <c r="AC47" s="179"/>
      <c r="AD47" s="254"/>
      <c r="AE47" s="254"/>
      <c r="AF47" s="178"/>
      <c r="AG47" s="179"/>
      <c r="AH47" s="254"/>
      <c r="AI47" s="254"/>
      <c r="AJ47" s="178"/>
      <c r="AK47" s="179"/>
      <c r="AL47" s="254"/>
      <c r="AM47" s="254"/>
      <c r="AN47" s="178"/>
      <c r="AO47" s="179"/>
      <c r="AP47" s="254"/>
      <c r="AQ47" s="254"/>
      <c r="AR47" s="351">
        <f t="shared" si="1"/>
        <v>0</v>
      </c>
    </row>
    <row r="48" spans="2:44" x14ac:dyDescent="0.4">
      <c r="B48" s="312" t="s">
        <v>62</v>
      </c>
      <c r="C48" s="313" t="s">
        <v>63</v>
      </c>
      <c r="D48" s="269">
        <v>24</v>
      </c>
      <c r="E48" s="270" t="s">
        <v>30</v>
      </c>
      <c r="F48" s="254">
        <v>0</v>
      </c>
      <c r="G48" s="254">
        <f>G49+G54+G57+G61</f>
        <v>9240000</v>
      </c>
      <c r="H48" s="314">
        <v>24</v>
      </c>
      <c r="I48" s="315" t="s">
        <v>30</v>
      </c>
      <c r="J48" s="316">
        <v>0</v>
      </c>
      <c r="K48" s="316">
        <f>K49+K54+K57+K61</f>
        <v>9240000</v>
      </c>
      <c r="L48" s="314">
        <v>24</v>
      </c>
      <c r="M48" s="315" t="s">
        <v>30</v>
      </c>
      <c r="N48" s="316">
        <v>0</v>
      </c>
      <c r="O48" s="316">
        <f>O49+O54+O57+O61</f>
        <v>9240000</v>
      </c>
      <c r="P48" s="314">
        <v>24</v>
      </c>
      <c r="Q48" s="315" t="s">
        <v>30</v>
      </c>
      <c r="R48" s="316">
        <v>0</v>
      </c>
      <c r="S48" s="316">
        <f>S49+S54+S57+S61</f>
        <v>9240000</v>
      </c>
      <c r="T48" s="314">
        <v>24</v>
      </c>
      <c r="U48" s="315" t="s">
        <v>30</v>
      </c>
      <c r="V48" s="316">
        <v>0</v>
      </c>
      <c r="W48" s="316">
        <f>W49+W54+W57+W61</f>
        <v>9240000</v>
      </c>
      <c r="X48" s="354">
        <f t="shared" si="2"/>
        <v>2772000</v>
      </c>
      <c r="Y48" s="316"/>
      <c r="Z48" s="354">
        <f t="shared" si="0"/>
        <v>9240000</v>
      </c>
      <c r="AA48" s="316"/>
      <c r="AB48" s="314">
        <v>24</v>
      </c>
      <c r="AC48" s="315" t="s">
        <v>30</v>
      </c>
      <c r="AD48" s="316">
        <v>0</v>
      </c>
      <c r="AE48" s="316">
        <f>AE49+AE54+AE57+AE61</f>
        <v>9240000</v>
      </c>
      <c r="AF48" s="314">
        <v>24</v>
      </c>
      <c r="AG48" s="315" t="s">
        <v>30</v>
      </c>
      <c r="AH48" s="316">
        <v>0</v>
      </c>
      <c r="AI48" s="316">
        <f>AI49+AI54+AI57+AI61</f>
        <v>9240000</v>
      </c>
      <c r="AJ48" s="314">
        <v>24</v>
      </c>
      <c r="AK48" s="315" t="s">
        <v>30</v>
      </c>
      <c r="AL48" s="316">
        <v>0</v>
      </c>
      <c r="AM48" s="316">
        <f>AM49+AM54+AM57+AM61</f>
        <v>9240000</v>
      </c>
      <c r="AN48" s="314">
        <v>24</v>
      </c>
      <c r="AO48" s="315" t="s">
        <v>30</v>
      </c>
      <c r="AP48" s="316">
        <v>0</v>
      </c>
      <c r="AQ48" s="316">
        <f>AQ49+AQ54+AQ57+AQ61</f>
        <v>9240000</v>
      </c>
      <c r="AR48" s="351">
        <f t="shared" si="1"/>
        <v>0</v>
      </c>
    </row>
    <row r="49" spans="2:44" x14ac:dyDescent="0.4">
      <c r="B49" s="208"/>
      <c r="C49" s="180"/>
      <c r="D49" s="178"/>
      <c r="E49" s="179"/>
      <c r="F49" s="180"/>
      <c r="G49" s="254"/>
      <c r="H49" s="178"/>
      <c r="I49" s="179"/>
      <c r="J49" s="180"/>
      <c r="K49" s="254"/>
      <c r="L49" s="178"/>
      <c r="M49" s="179"/>
      <c r="N49" s="180"/>
      <c r="O49" s="254"/>
      <c r="P49" s="178"/>
      <c r="Q49" s="179"/>
      <c r="R49" s="180"/>
      <c r="S49" s="254"/>
      <c r="T49" s="178"/>
      <c r="U49" s="179"/>
      <c r="V49" s="180"/>
      <c r="W49" s="254"/>
      <c r="X49" s="354">
        <f t="shared" si="2"/>
        <v>0</v>
      </c>
      <c r="Y49" s="254"/>
      <c r="Z49" s="354">
        <f t="shared" si="0"/>
        <v>0</v>
      </c>
      <c r="AA49" s="254"/>
      <c r="AB49" s="178"/>
      <c r="AC49" s="179"/>
      <c r="AD49" s="180"/>
      <c r="AE49" s="254"/>
      <c r="AF49" s="178"/>
      <c r="AG49" s="179"/>
      <c r="AH49" s="180"/>
      <c r="AI49" s="254"/>
      <c r="AJ49" s="178"/>
      <c r="AK49" s="179"/>
      <c r="AL49" s="180"/>
      <c r="AM49" s="254"/>
      <c r="AN49" s="178"/>
      <c r="AO49" s="179"/>
      <c r="AP49" s="180"/>
      <c r="AQ49" s="254"/>
      <c r="AR49" s="351">
        <f t="shared" si="1"/>
        <v>0</v>
      </c>
    </row>
    <row r="50" spans="2:44" x14ac:dyDescent="0.4">
      <c r="B50" s="208"/>
      <c r="C50" s="180"/>
      <c r="D50" s="178"/>
      <c r="E50" s="179"/>
      <c r="F50" s="254"/>
      <c r="G50" s="254"/>
      <c r="H50" s="178"/>
      <c r="I50" s="179"/>
      <c r="J50" s="254"/>
      <c r="K50" s="254"/>
      <c r="L50" s="178"/>
      <c r="M50" s="179"/>
      <c r="N50" s="254"/>
      <c r="O50" s="254"/>
      <c r="P50" s="178"/>
      <c r="Q50" s="179"/>
      <c r="R50" s="254"/>
      <c r="S50" s="254"/>
      <c r="T50" s="178"/>
      <c r="U50" s="179"/>
      <c r="V50" s="254"/>
      <c r="W50" s="254"/>
      <c r="X50" s="354">
        <f t="shared" si="2"/>
        <v>0</v>
      </c>
      <c r="Y50" s="254"/>
      <c r="Z50" s="354">
        <f t="shared" si="0"/>
        <v>0</v>
      </c>
      <c r="AA50" s="254"/>
      <c r="AB50" s="178"/>
      <c r="AC50" s="179"/>
      <c r="AD50" s="254"/>
      <c r="AE50" s="254"/>
      <c r="AF50" s="178"/>
      <c r="AG50" s="179"/>
      <c r="AH50" s="254"/>
      <c r="AI50" s="254"/>
      <c r="AJ50" s="178"/>
      <c r="AK50" s="179"/>
      <c r="AL50" s="254"/>
      <c r="AM50" s="254"/>
      <c r="AN50" s="178"/>
      <c r="AO50" s="179"/>
      <c r="AP50" s="254"/>
      <c r="AQ50" s="254"/>
      <c r="AR50" s="351">
        <f t="shared" si="1"/>
        <v>0</v>
      </c>
    </row>
    <row r="51" spans="2:44" x14ac:dyDescent="0.4">
      <c r="B51" s="208"/>
      <c r="C51" s="180"/>
      <c r="D51" s="178"/>
      <c r="E51" s="179"/>
      <c r="F51" s="254"/>
      <c r="G51" s="254"/>
      <c r="H51" s="178"/>
      <c r="I51" s="179"/>
      <c r="J51" s="254"/>
      <c r="K51" s="254"/>
      <c r="L51" s="178"/>
      <c r="M51" s="179"/>
      <c r="N51" s="254"/>
      <c r="O51" s="254"/>
      <c r="P51" s="178"/>
      <c r="Q51" s="179"/>
      <c r="R51" s="254"/>
      <c r="S51" s="254"/>
      <c r="T51" s="178"/>
      <c r="U51" s="179"/>
      <c r="V51" s="254"/>
      <c r="W51" s="254"/>
      <c r="X51" s="354">
        <f t="shared" si="2"/>
        <v>0</v>
      </c>
      <c r="Y51" s="254"/>
      <c r="Z51" s="354">
        <f t="shared" si="0"/>
        <v>0</v>
      </c>
      <c r="AA51" s="254"/>
      <c r="AB51" s="178"/>
      <c r="AC51" s="179"/>
      <c r="AD51" s="254"/>
      <c r="AE51" s="254"/>
      <c r="AF51" s="178"/>
      <c r="AG51" s="179"/>
      <c r="AH51" s="254"/>
      <c r="AI51" s="254"/>
      <c r="AJ51" s="178"/>
      <c r="AK51" s="179"/>
      <c r="AL51" s="254"/>
      <c r="AM51" s="254"/>
      <c r="AN51" s="178"/>
      <c r="AO51" s="179"/>
      <c r="AP51" s="254"/>
      <c r="AQ51" s="254"/>
      <c r="AR51" s="351">
        <f t="shared" si="1"/>
        <v>0</v>
      </c>
    </row>
    <row r="52" spans="2:44" x14ac:dyDescent="0.4">
      <c r="B52" s="208"/>
      <c r="C52" s="180"/>
      <c r="D52" s="178"/>
      <c r="E52" s="179"/>
      <c r="F52" s="254"/>
      <c r="G52" s="254"/>
      <c r="H52" s="178"/>
      <c r="I52" s="179"/>
      <c r="J52" s="254"/>
      <c r="K52" s="254"/>
      <c r="L52" s="178"/>
      <c r="M52" s="179"/>
      <c r="N52" s="254"/>
      <c r="O52" s="254"/>
      <c r="P52" s="178"/>
      <c r="Q52" s="179"/>
      <c r="R52" s="254"/>
      <c r="S52" s="254"/>
      <c r="T52" s="178"/>
      <c r="U52" s="179"/>
      <c r="V52" s="254"/>
      <c r="W52" s="254"/>
      <c r="X52" s="354">
        <f t="shared" si="2"/>
        <v>0</v>
      </c>
      <c r="Y52" s="254"/>
      <c r="Z52" s="354">
        <f t="shared" si="0"/>
        <v>0</v>
      </c>
      <c r="AA52" s="254"/>
      <c r="AB52" s="178"/>
      <c r="AC52" s="179"/>
      <c r="AD52" s="254"/>
      <c r="AE52" s="254"/>
      <c r="AF52" s="178"/>
      <c r="AG52" s="179"/>
      <c r="AH52" s="254"/>
      <c r="AI52" s="254"/>
      <c r="AJ52" s="178"/>
      <c r="AK52" s="179"/>
      <c r="AL52" s="254"/>
      <c r="AM52" s="254"/>
      <c r="AN52" s="178"/>
      <c r="AO52" s="179"/>
      <c r="AP52" s="254"/>
      <c r="AQ52" s="254"/>
      <c r="AR52" s="351">
        <f t="shared" si="1"/>
        <v>0</v>
      </c>
    </row>
    <row r="53" spans="2:44" x14ac:dyDescent="0.4">
      <c r="B53" s="208"/>
      <c r="C53" s="180"/>
      <c r="D53" s="178"/>
      <c r="E53" s="179"/>
      <c r="F53" s="254"/>
      <c r="G53" s="254"/>
      <c r="H53" s="178"/>
      <c r="I53" s="179"/>
      <c r="J53" s="254"/>
      <c r="K53" s="254"/>
      <c r="L53" s="178"/>
      <c r="M53" s="179"/>
      <c r="N53" s="254"/>
      <c r="O53" s="254"/>
      <c r="P53" s="178"/>
      <c r="Q53" s="179"/>
      <c r="R53" s="254"/>
      <c r="S53" s="254"/>
      <c r="T53" s="178"/>
      <c r="U53" s="179"/>
      <c r="V53" s="254"/>
      <c r="W53" s="254"/>
      <c r="X53" s="354">
        <f t="shared" si="2"/>
        <v>0</v>
      </c>
      <c r="Y53" s="254"/>
      <c r="Z53" s="354">
        <f t="shared" si="0"/>
        <v>0</v>
      </c>
      <c r="AA53" s="254"/>
      <c r="AB53" s="178"/>
      <c r="AC53" s="179"/>
      <c r="AD53" s="254"/>
      <c r="AE53" s="254"/>
      <c r="AF53" s="178"/>
      <c r="AG53" s="179"/>
      <c r="AH53" s="254"/>
      <c r="AI53" s="254"/>
      <c r="AJ53" s="178"/>
      <c r="AK53" s="179"/>
      <c r="AL53" s="254"/>
      <c r="AM53" s="254"/>
      <c r="AN53" s="178"/>
      <c r="AO53" s="179"/>
      <c r="AP53" s="254"/>
      <c r="AQ53" s="254"/>
      <c r="AR53" s="351">
        <f t="shared" si="1"/>
        <v>0</v>
      </c>
    </row>
    <row r="54" spans="2:44" x14ac:dyDescent="0.4">
      <c r="B54" s="208">
        <v>525119</v>
      </c>
      <c r="C54" s="180" t="s">
        <v>42</v>
      </c>
      <c r="D54" s="178"/>
      <c r="E54" s="179"/>
      <c r="F54" s="254"/>
      <c r="G54" s="254">
        <f>SUM(G55:G56)</f>
        <v>9240000</v>
      </c>
      <c r="H54" s="178"/>
      <c r="I54" s="179"/>
      <c r="J54" s="254"/>
      <c r="K54" s="254">
        <f>SUM(K55:K56)</f>
        <v>9240000</v>
      </c>
      <c r="L54" s="178"/>
      <c r="M54" s="179"/>
      <c r="N54" s="254"/>
      <c r="O54" s="254">
        <f>SUM(O55:O56)</f>
        <v>9240000</v>
      </c>
      <c r="P54" s="178"/>
      <c r="Q54" s="179"/>
      <c r="R54" s="254"/>
      <c r="S54" s="254">
        <f>SUM(S55:S56)</f>
        <v>9240000</v>
      </c>
      <c r="T54" s="178"/>
      <c r="U54" s="179"/>
      <c r="V54" s="254"/>
      <c r="W54" s="254">
        <f>SUM(W55:W56)</f>
        <v>9240000</v>
      </c>
      <c r="X54" s="354">
        <f t="shared" si="2"/>
        <v>2772000</v>
      </c>
      <c r="Y54" s="254"/>
      <c r="Z54" s="354">
        <f t="shared" si="0"/>
        <v>9240000</v>
      </c>
      <c r="AA54" s="254"/>
      <c r="AB54" s="178"/>
      <c r="AC54" s="179"/>
      <c r="AD54" s="254"/>
      <c r="AE54" s="254">
        <f>SUM(AE55:AE56)</f>
        <v>9240000</v>
      </c>
      <c r="AF54" s="178"/>
      <c r="AG54" s="179"/>
      <c r="AH54" s="254"/>
      <c r="AI54" s="254">
        <f>SUM(AI55:AI56)</f>
        <v>9240000</v>
      </c>
      <c r="AJ54" s="178"/>
      <c r="AK54" s="179"/>
      <c r="AL54" s="254"/>
      <c r="AM54" s="254">
        <f>SUM(AM55:AM56)</f>
        <v>9240000</v>
      </c>
      <c r="AN54" s="178"/>
      <c r="AO54" s="179"/>
      <c r="AP54" s="254"/>
      <c r="AQ54" s="254">
        <f>SUM(AQ55:AQ56)</f>
        <v>9240000</v>
      </c>
      <c r="AR54" s="351">
        <f t="shared" si="1"/>
        <v>0</v>
      </c>
    </row>
    <row r="55" spans="2:44" x14ac:dyDescent="0.4">
      <c r="B55" s="208" t="s">
        <v>27</v>
      </c>
      <c r="C55" s="180" t="s">
        <v>44</v>
      </c>
      <c r="D55" s="178">
        <v>24</v>
      </c>
      <c r="E55" s="179" t="s">
        <v>40</v>
      </c>
      <c r="F55" s="254">
        <v>225000</v>
      </c>
      <c r="G55" s="254">
        <f>D55*F55</f>
        <v>5400000</v>
      </c>
      <c r="H55" s="178">
        <v>24</v>
      </c>
      <c r="I55" s="179" t="s">
        <v>40</v>
      </c>
      <c r="J55" s="254">
        <v>225000</v>
      </c>
      <c r="K55" s="254">
        <f>H55*J55</f>
        <v>5400000</v>
      </c>
      <c r="L55" s="178">
        <v>24</v>
      </c>
      <c r="M55" s="179" t="s">
        <v>40</v>
      </c>
      <c r="N55" s="254">
        <v>225000</v>
      </c>
      <c r="O55" s="254">
        <f>L55*N55</f>
        <v>5400000</v>
      </c>
      <c r="P55" s="178">
        <v>24</v>
      </c>
      <c r="Q55" s="179" t="s">
        <v>40</v>
      </c>
      <c r="R55" s="254">
        <v>225000</v>
      </c>
      <c r="S55" s="254">
        <f>P55*R55</f>
        <v>5400000</v>
      </c>
      <c r="T55" s="178">
        <v>24</v>
      </c>
      <c r="U55" s="179" t="s">
        <v>40</v>
      </c>
      <c r="V55" s="254">
        <v>225000</v>
      </c>
      <c r="W55" s="254">
        <f>T55*V55</f>
        <v>5400000</v>
      </c>
      <c r="X55" s="354">
        <f t="shared" si="2"/>
        <v>1620000</v>
      </c>
      <c r="Y55" s="254">
        <f>CEILING(X55,1000)</f>
        <v>1620000</v>
      </c>
      <c r="Z55" s="354">
        <f t="shared" si="0"/>
        <v>3780000</v>
      </c>
      <c r="AA55" s="254">
        <f t="shared" si="8"/>
        <v>3780000</v>
      </c>
      <c r="AB55" s="178">
        <v>24</v>
      </c>
      <c r="AC55" s="179" t="s">
        <v>40</v>
      </c>
      <c r="AD55" s="254">
        <v>225000</v>
      </c>
      <c r="AE55" s="254">
        <f>AB55*AD55</f>
        <v>5400000</v>
      </c>
      <c r="AF55" s="178">
        <v>24</v>
      </c>
      <c r="AG55" s="179" t="s">
        <v>40</v>
      </c>
      <c r="AH55" s="254">
        <v>225000</v>
      </c>
      <c r="AI55" s="254">
        <f>AF55*AH55</f>
        <v>5400000</v>
      </c>
      <c r="AJ55" s="178">
        <v>24</v>
      </c>
      <c r="AK55" s="179" t="s">
        <v>40</v>
      </c>
      <c r="AL55" s="254">
        <v>225000</v>
      </c>
      <c r="AM55" s="254">
        <f>AJ55*AL55</f>
        <v>5400000</v>
      </c>
      <c r="AN55" s="178">
        <v>24</v>
      </c>
      <c r="AO55" s="179" t="s">
        <v>40</v>
      </c>
      <c r="AP55" s="254">
        <v>225000</v>
      </c>
      <c r="AQ55" s="254">
        <f>AN55*AP55</f>
        <v>5400000</v>
      </c>
      <c r="AR55" s="351">
        <f t="shared" si="1"/>
        <v>0</v>
      </c>
    </row>
    <row r="56" spans="2:44" x14ac:dyDescent="0.4">
      <c r="B56" s="208" t="s">
        <v>27</v>
      </c>
      <c r="C56" s="180" t="s">
        <v>45</v>
      </c>
      <c r="D56" s="178">
        <v>24</v>
      </c>
      <c r="E56" s="179" t="s">
        <v>40</v>
      </c>
      <c r="F56" s="254">
        <v>160000</v>
      </c>
      <c r="G56" s="254">
        <f>D56*F56</f>
        <v>3840000</v>
      </c>
      <c r="H56" s="178">
        <v>24</v>
      </c>
      <c r="I56" s="179" t="s">
        <v>40</v>
      </c>
      <c r="J56" s="254">
        <v>160000</v>
      </c>
      <c r="K56" s="254">
        <f>H56*J56</f>
        <v>3840000</v>
      </c>
      <c r="L56" s="178">
        <v>24</v>
      </c>
      <c r="M56" s="179" t="s">
        <v>40</v>
      </c>
      <c r="N56" s="254">
        <v>160000</v>
      </c>
      <c r="O56" s="254">
        <f>L56*N56</f>
        <v>3840000</v>
      </c>
      <c r="P56" s="178">
        <v>24</v>
      </c>
      <c r="Q56" s="179" t="s">
        <v>40</v>
      </c>
      <c r="R56" s="254">
        <v>160000</v>
      </c>
      <c r="S56" s="254">
        <f>P56*R56</f>
        <v>3840000</v>
      </c>
      <c r="T56" s="178">
        <v>24</v>
      </c>
      <c r="U56" s="179" t="s">
        <v>40</v>
      </c>
      <c r="V56" s="254">
        <v>160000</v>
      </c>
      <c r="W56" s="254">
        <f>T56*V56</f>
        <v>3840000</v>
      </c>
      <c r="X56" s="354">
        <f t="shared" si="2"/>
        <v>1152000</v>
      </c>
      <c r="Y56" s="254">
        <f>CEILING(X56,1000)</f>
        <v>1152000</v>
      </c>
      <c r="Z56" s="354">
        <f t="shared" si="0"/>
        <v>2688000</v>
      </c>
      <c r="AA56" s="254">
        <f t="shared" si="8"/>
        <v>2688000</v>
      </c>
      <c r="AB56" s="178">
        <v>24</v>
      </c>
      <c r="AC56" s="179" t="s">
        <v>40</v>
      </c>
      <c r="AD56" s="254">
        <v>160000</v>
      </c>
      <c r="AE56" s="254">
        <f>AB56*AD56</f>
        <v>3840000</v>
      </c>
      <c r="AF56" s="178">
        <v>24</v>
      </c>
      <c r="AG56" s="179" t="s">
        <v>40</v>
      </c>
      <c r="AH56" s="254">
        <v>160000</v>
      </c>
      <c r="AI56" s="254">
        <f>AF56*AH56</f>
        <v>3840000</v>
      </c>
      <c r="AJ56" s="178">
        <v>24</v>
      </c>
      <c r="AK56" s="179" t="s">
        <v>40</v>
      </c>
      <c r="AL56" s="254">
        <v>160000</v>
      </c>
      <c r="AM56" s="254">
        <f>AJ56*AL56</f>
        <v>3840000</v>
      </c>
      <c r="AN56" s="178">
        <v>24</v>
      </c>
      <c r="AO56" s="179" t="s">
        <v>40</v>
      </c>
      <c r="AP56" s="254">
        <v>160000</v>
      </c>
      <c r="AQ56" s="254">
        <f>AN56*AP56</f>
        <v>3840000</v>
      </c>
      <c r="AR56" s="351">
        <f t="shared" si="1"/>
        <v>0</v>
      </c>
    </row>
    <row r="57" spans="2:44" x14ac:dyDescent="0.4">
      <c r="B57" s="208"/>
      <c r="C57" s="180"/>
      <c r="D57" s="178"/>
      <c r="E57" s="179"/>
      <c r="F57" s="180"/>
      <c r="G57" s="254"/>
      <c r="H57" s="178"/>
      <c r="I57" s="179"/>
      <c r="J57" s="180"/>
      <c r="K57" s="254"/>
      <c r="L57" s="178"/>
      <c r="M57" s="179"/>
      <c r="N57" s="180"/>
      <c r="O57" s="254"/>
      <c r="P57" s="178"/>
      <c r="Q57" s="179"/>
      <c r="R57" s="180"/>
      <c r="S57" s="254"/>
      <c r="T57" s="178"/>
      <c r="U57" s="179"/>
      <c r="V57" s="180"/>
      <c r="W57" s="254"/>
      <c r="X57" s="354">
        <f t="shared" si="2"/>
        <v>0</v>
      </c>
      <c r="Y57" s="254"/>
      <c r="Z57" s="354">
        <f t="shared" si="0"/>
        <v>0</v>
      </c>
      <c r="AA57" s="254"/>
      <c r="AB57" s="178"/>
      <c r="AC57" s="179"/>
      <c r="AD57" s="180"/>
      <c r="AE57" s="254"/>
      <c r="AF57" s="178"/>
      <c r="AG57" s="179"/>
      <c r="AH57" s="180"/>
      <c r="AI57" s="254"/>
      <c r="AJ57" s="178"/>
      <c r="AK57" s="179"/>
      <c r="AL57" s="180"/>
      <c r="AM57" s="254"/>
      <c r="AN57" s="178"/>
      <c r="AO57" s="179"/>
      <c r="AP57" s="180"/>
      <c r="AQ57" s="254"/>
      <c r="AR57" s="351">
        <f t="shared" si="1"/>
        <v>0</v>
      </c>
    </row>
    <row r="58" spans="2:44" x14ac:dyDescent="0.4">
      <c r="B58" s="208"/>
      <c r="C58" s="180"/>
      <c r="D58" s="178"/>
      <c r="E58" s="179"/>
      <c r="F58" s="254"/>
      <c r="G58" s="254"/>
      <c r="H58" s="178"/>
      <c r="I58" s="179"/>
      <c r="J58" s="254"/>
      <c r="K58" s="254"/>
      <c r="L58" s="178"/>
      <c r="M58" s="179"/>
      <c r="N58" s="254"/>
      <c r="O58" s="254"/>
      <c r="P58" s="178"/>
      <c r="Q58" s="179"/>
      <c r="R58" s="254"/>
      <c r="S58" s="254"/>
      <c r="T58" s="178"/>
      <c r="U58" s="179"/>
      <c r="V58" s="254"/>
      <c r="W58" s="254"/>
      <c r="X58" s="354">
        <f t="shared" si="2"/>
        <v>0</v>
      </c>
      <c r="Y58" s="254"/>
      <c r="Z58" s="354">
        <f t="shared" si="0"/>
        <v>0</v>
      </c>
      <c r="AA58" s="254"/>
      <c r="AB58" s="178"/>
      <c r="AC58" s="179"/>
      <c r="AD58" s="254"/>
      <c r="AE58" s="254"/>
      <c r="AF58" s="178"/>
      <c r="AG58" s="179"/>
      <c r="AH58" s="254"/>
      <c r="AI58" s="254"/>
      <c r="AJ58" s="178"/>
      <c r="AK58" s="179"/>
      <c r="AL58" s="254"/>
      <c r="AM58" s="254"/>
      <c r="AN58" s="178"/>
      <c r="AO58" s="179"/>
      <c r="AP58" s="254"/>
      <c r="AQ58" s="254"/>
      <c r="AR58" s="351">
        <f t="shared" si="1"/>
        <v>0</v>
      </c>
    </row>
    <row r="59" spans="2:44" x14ac:dyDescent="0.4">
      <c r="B59" s="208"/>
      <c r="C59" s="180"/>
      <c r="D59" s="178"/>
      <c r="E59" s="179"/>
      <c r="F59" s="254"/>
      <c r="G59" s="254"/>
      <c r="H59" s="178"/>
      <c r="I59" s="179"/>
      <c r="J59" s="254"/>
      <c r="K59" s="254"/>
      <c r="L59" s="178"/>
      <c r="M59" s="179"/>
      <c r="N59" s="254"/>
      <c r="O59" s="254"/>
      <c r="P59" s="178"/>
      <c r="Q59" s="179"/>
      <c r="R59" s="254"/>
      <c r="S59" s="254"/>
      <c r="T59" s="178"/>
      <c r="U59" s="179"/>
      <c r="V59" s="254"/>
      <c r="W59" s="254"/>
      <c r="X59" s="354">
        <f t="shared" si="2"/>
        <v>0</v>
      </c>
      <c r="Y59" s="254"/>
      <c r="Z59" s="354">
        <f t="shared" si="0"/>
        <v>0</v>
      </c>
      <c r="AA59" s="254"/>
      <c r="AB59" s="178"/>
      <c r="AC59" s="179"/>
      <c r="AD59" s="254"/>
      <c r="AE59" s="254"/>
      <c r="AF59" s="178"/>
      <c r="AG59" s="179"/>
      <c r="AH59" s="254"/>
      <c r="AI59" s="254"/>
      <c r="AJ59" s="178"/>
      <c r="AK59" s="179"/>
      <c r="AL59" s="254"/>
      <c r="AM59" s="254"/>
      <c r="AN59" s="178"/>
      <c r="AO59" s="179"/>
      <c r="AP59" s="254"/>
      <c r="AQ59" s="254"/>
      <c r="AR59" s="351">
        <f t="shared" si="1"/>
        <v>0</v>
      </c>
    </row>
    <row r="60" spans="2:44" x14ac:dyDescent="0.4">
      <c r="B60" s="208"/>
      <c r="C60" s="180"/>
      <c r="D60" s="178"/>
      <c r="E60" s="179"/>
      <c r="F60" s="254"/>
      <c r="G60" s="254"/>
      <c r="H60" s="178"/>
      <c r="I60" s="179"/>
      <c r="J60" s="254"/>
      <c r="K60" s="254"/>
      <c r="L60" s="178"/>
      <c r="M60" s="179"/>
      <c r="N60" s="254"/>
      <c r="O60" s="254"/>
      <c r="P60" s="178"/>
      <c r="Q60" s="179"/>
      <c r="R60" s="254"/>
      <c r="S60" s="254"/>
      <c r="T60" s="178"/>
      <c r="U60" s="179"/>
      <c r="V60" s="254"/>
      <c r="W60" s="254"/>
      <c r="X60" s="354">
        <f t="shared" si="2"/>
        <v>0</v>
      </c>
      <c r="Y60" s="254"/>
      <c r="Z60" s="354">
        <f t="shared" si="0"/>
        <v>0</v>
      </c>
      <c r="AA60" s="254"/>
      <c r="AB60" s="178"/>
      <c r="AC60" s="179"/>
      <c r="AD60" s="254"/>
      <c r="AE60" s="254"/>
      <c r="AF60" s="178"/>
      <c r="AG60" s="179"/>
      <c r="AH60" s="254"/>
      <c r="AI60" s="254"/>
      <c r="AJ60" s="178"/>
      <c r="AK60" s="179"/>
      <c r="AL60" s="254"/>
      <c r="AM60" s="254"/>
      <c r="AN60" s="178"/>
      <c r="AO60" s="179"/>
      <c r="AP60" s="254"/>
      <c r="AQ60" s="254"/>
      <c r="AR60" s="351">
        <f t="shared" si="1"/>
        <v>0</v>
      </c>
    </row>
    <row r="61" spans="2:44" x14ac:dyDescent="0.4">
      <c r="B61" s="208"/>
      <c r="C61" s="180"/>
      <c r="D61" s="178"/>
      <c r="E61" s="179"/>
      <c r="F61" s="180"/>
      <c r="G61" s="254"/>
      <c r="H61" s="178"/>
      <c r="I61" s="179"/>
      <c r="J61" s="180"/>
      <c r="K61" s="254"/>
      <c r="L61" s="178"/>
      <c r="M61" s="179"/>
      <c r="N61" s="180"/>
      <c r="O61" s="254"/>
      <c r="P61" s="178"/>
      <c r="Q61" s="179"/>
      <c r="R61" s="180"/>
      <c r="S61" s="254"/>
      <c r="T61" s="178"/>
      <c r="U61" s="179"/>
      <c r="V61" s="180"/>
      <c r="W61" s="254"/>
      <c r="X61" s="354">
        <f t="shared" si="2"/>
        <v>0</v>
      </c>
      <c r="Y61" s="254"/>
      <c r="Z61" s="354">
        <f t="shared" si="0"/>
        <v>0</v>
      </c>
      <c r="AA61" s="254"/>
      <c r="AB61" s="178"/>
      <c r="AC61" s="179"/>
      <c r="AD61" s="180"/>
      <c r="AE61" s="254"/>
      <c r="AF61" s="178"/>
      <c r="AG61" s="179"/>
      <c r="AH61" s="180"/>
      <c r="AI61" s="254"/>
      <c r="AJ61" s="178"/>
      <c r="AK61" s="179"/>
      <c r="AL61" s="180"/>
      <c r="AM61" s="254"/>
      <c r="AN61" s="178"/>
      <c r="AO61" s="179"/>
      <c r="AP61" s="180"/>
      <c r="AQ61" s="254"/>
      <c r="AR61" s="351">
        <f t="shared" si="1"/>
        <v>0</v>
      </c>
    </row>
    <row r="62" spans="2:44" x14ac:dyDescent="0.4">
      <c r="B62" s="208"/>
      <c r="C62" s="180"/>
      <c r="D62" s="178"/>
      <c r="E62" s="179"/>
      <c r="F62" s="254"/>
      <c r="G62" s="254"/>
      <c r="H62" s="178"/>
      <c r="I62" s="179"/>
      <c r="J62" s="254"/>
      <c r="K62" s="254"/>
      <c r="L62" s="178"/>
      <c r="M62" s="179"/>
      <c r="N62" s="254"/>
      <c r="O62" s="254"/>
      <c r="P62" s="178"/>
      <c r="Q62" s="179"/>
      <c r="R62" s="254"/>
      <c r="S62" s="254"/>
      <c r="T62" s="178"/>
      <c r="U62" s="179"/>
      <c r="V62" s="254"/>
      <c r="W62" s="254"/>
      <c r="X62" s="354">
        <f t="shared" si="2"/>
        <v>0</v>
      </c>
      <c r="Y62" s="254"/>
      <c r="Z62" s="354">
        <f t="shared" si="0"/>
        <v>0</v>
      </c>
      <c r="AA62" s="254"/>
      <c r="AB62" s="178"/>
      <c r="AC62" s="179"/>
      <c r="AD62" s="254"/>
      <c r="AE62" s="254"/>
      <c r="AF62" s="178"/>
      <c r="AG62" s="179"/>
      <c r="AH62" s="254"/>
      <c r="AI62" s="254"/>
      <c r="AJ62" s="178"/>
      <c r="AK62" s="179"/>
      <c r="AL62" s="254"/>
      <c r="AM62" s="254"/>
      <c r="AN62" s="178"/>
      <c r="AO62" s="179"/>
      <c r="AP62" s="254"/>
      <c r="AQ62" s="254"/>
      <c r="AR62" s="351">
        <f t="shared" si="1"/>
        <v>0</v>
      </c>
    </row>
    <row r="63" spans="2:44" x14ac:dyDescent="0.4">
      <c r="B63" s="312" t="s">
        <v>69</v>
      </c>
      <c r="C63" s="313" t="s">
        <v>70</v>
      </c>
      <c r="D63" s="269">
        <v>24</v>
      </c>
      <c r="E63" s="270" t="s">
        <v>30</v>
      </c>
      <c r="F63" s="254">
        <v>0</v>
      </c>
      <c r="G63" s="254">
        <f>G64+G69+G74+G82</f>
        <v>304920000</v>
      </c>
      <c r="H63" s="314">
        <v>24</v>
      </c>
      <c r="I63" s="315" t="s">
        <v>30</v>
      </c>
      <c r="J63" s="316">
        <v>0</v>
      </c>
      <c r="K63" s="316">
        <f>K64+K69+K74+K82</f>
        <v>304920000</v>
      </c>
      <c r="L63" s="314">
        <v>24</v>
      </c>
      <c r="M63" s="315" t="s">
        <v>30</v>
      </c>
      <c r="N63" s="316">
        <v>0</v>
      </c>
      <c r="O63" s="316">
        <f>O64+O69+O74+O82</f>
        <v>304920000</v>
      </c>
      <c r="P63" s="314">
        <v>24</v>
      </c>
      <c r="Q63" s="315" t="s">
        <v>30</v>
      </c>
      <c r="R63" s="316">
        <v>0</v>
      </c>
      <c r="S63" s="316">
        <f>S64+S69+S74+S82</f>
        <v>304920000</v>
      </c>
      <c r="T63" s="314">
        <v>24</v>
      </c>
      <c r="U63" s="315" t="s">
        <v>30</v>
      </c>
      <c r="V63" s="316">
        <v>0</v>
      </c>
      <c r="W63" s="316">
        <f>W64+W69+W74+W82</f>
        <v>304920000</v>
      </c>
      <c r="X63" s="354">
        <f t="shared" si="2"/>
        <v>91476000</v>
      </c>
      <c r="Y63" s="316"/>
      <c r="Z63" s="354">
        <f t="shared" si="0"/>
        <v>304920000</v>
      </c>
      <c r="AA63" s="316"/>
      <c r="AB63" s="314">
        <v>24</v>
      </c>
      <c r="AC63" s="315" t="s">
        <v>30</v>
      </c>
      <c r="AD63" s="316">
        <v>0</v>
      </c>
      <c r="AE63" s="316">
        <f>AE64+AE69+AE74+AE82</f>
        <v>304920000</v>
      </c>
      <c r="AF63" s="314">
        <v>24</v>
      </c>
      <c r="AG63" s="315" t="s">
        <v>30</v>
      </c>
      <c r="AH63" s="316">
        <v>0</v>
      </c>
      <c r="AI63" s="316">
        <f>AI64+AI69+AI74+AI82</f>
        <v>304920000</v>
      </c>
      <c r="AJ63" s="314">
        <v>24</v>
      </c>
      <c r="AK63" s="315" t="s">
        <v>30</v>
      </c>
      <c r="AL63" s="316">
        <v>0</v>
      </c>
      <c r="AM63" s="316">
        <f>AM64+AM69+AM74+AM82</f>
        <v>304920000</v>
      </c>
      <c r="AN63" s="314">
        <v>24</v>
      </c>
      <c r="AO63" s="315" t="s">
        <v>30</v>
      </c>
      <c r="AP63" s="316">
        <v>0</v>
      </c>
      <c r="AQ63" s="316">
        <f>AQ64+AQ69+AQ74+AQ82</f>
        <v>304920000</v>
      </c>
      <c r="AR63" s="351">
        <f t="shared" si="1"/>
        <v>0</v>
      </c>
    </row>
    <row r="64" spans="2:44" x14ac:dyDescent="0.4">
      <c r="B64" s="208"/>
      <c r="C64" s="180"/>
      <c r="D64" s="178"/>
      <c r="E64" s="179"/>
      <c r="F64" s="180"/>
      <c r="G64" s="254"/>
      <c r="H64" s="178"/>
      <c r="I64" s="179"/>
      <c r="J64" s="180"/>
      <c r="K64" s="254"/>
      <c r="L64" s="178"/>
      <c r="M64" s="179"/>
      <c r="N64" s="180"/>
      <c r="O64" s="254"/>
      <c r="P64" s="178"/>
      <c r="Q64" s="179"/>
      <c r="R64" s="180"/>
      <c r="S64" s="254"/>
      <c r="T64" s="178"/>
      <c r="U64" s="179"/>
      <c r="V64" s="180"/>
      <c r="W64" s="254"/>
      <c r="X64" s="354">
        <f t="shared" si="2"/>
        <v>0</v>
      </c>
      <c r="Y64" s="254"/>
      <c r="Z64" s="354">
        <f t="shared" si="0"/>
        <v>0</v>
      </c>
      <c r="AA64" s="254"/>
      <c r="AB64" s="178"/>
      <c r="AC64" s="179"/>
      <c r="AD64" s="180"/>
      <c r="AE64" s="254"/>
      <c r="AF64" s="178"/>
      <c r="AG64" s="179"/>
      <c r="AH64" s="180"/>
      <c r="AI64" s="254"/>
      <c r="AJ64" s="178"/>
      <c r="AK64" s="179"/>
      <c r="AL64" s="180"/>
      <c r="AM64" s="254"/>
      <c r="AN64" s="178"/>
      <c r="AO64" s="179"/>
      <c r="AP64" s="180"/>
      <c r="AQ64" s="254"/>
      <c r="AR64" s="351">
        <f t="shared" si="1"/>
        <v>0</v>
      </c>
    </row>
    <row r="65" spans="2:44" x14ac:dyDescent="0.4">
      <c r="B65" s="208"/>
      <c r="C65" s="180"/>
      <c r="D65" s="178"/>
      <c r="E65" s="179"/>
      <c r="F65" s="254"/>
      <c r="G65" s="254"/>
      <c r="H65" s="178"/>
      <c r="I65" s="179"/>
      <c r="J65" s="254"/>
      <c r="K65" s="254"/>
      <c r="L65" s="178"/>
      <c r="M65" s="179"/>
      <c r="N65" s="254"/>
      <c r="O65" s="254"/>
      <c r="P65" s="178"/>
      <c r="Q65" s="179"/>
      <c r="R65" s="254"/>
      <c r="S65" s="254"/>
      <c r="T65" s="178"/>
      <c r="U65" s="179"/>
      <c r="V65" s="254"/>
      <c r="W65" s="254"/>
      <c r="X65" s="354">
        <f t="shared" si="2"/>
        <v>0</v>
      </c>
      <c r="Y65" s="254"/>
      <c r="Z65" s="354">
        <f t="shared" si="0"/>
        <v>0</v>
      </c>
      <c r="AA65" s="254"/>
      <c r="AB65" s="178"/>
      <c r="AC65" s="179"/>
      <c r="AD65" s="254"/>
      <c r="AE65" s="254"/>
      <c r="AF65" s="178"/>
      <c r="AG65" s="179"/>
      <c r="AH65" s="254"/>
      <c r="AI65" s="254"/>
      <c r="AJ65" s="178"/>
      <c r="AK65" s="179"/>
      <c r="AL65" s="254"/>
      <c r="AM65" s="254"/>
      <c r="AN65" s="178"/>
      <c r="AO65" s="179"/>
      <c r="AP65" s="254"/>
      <c r="AQ65" s="254"/>
      <c r="AR65" s="351">
        <f t="shared" si="1"/>
        <v>0</v>
      </c>
    </row>
    <row r="66" spans="2:44" x14ac:dyDescent="0.4">
      <c r="B66" s="208"/>
      <c r="C66" s="180"/>
      <c r="D66" s="178"/>
      <c r="E66" s="179"/>
      <c r="F66" s="254"/>
      <c r="G66" s="254"/>
      <c r="H66" s="178"/>
      <c r="I66" s="179"/>
      <c r="J66" s="254"/>
      <c r="K66" s="254"/>
      <c r="L66" s="178"/>
      <c r="M66" s="179"/>
      <c r="N66" s="254"/>
      <c r="O66" s="254"/>
      <c r="P66" s="178"/>
      <c r="Q66" s="179"/>
      <c r="R66" s="254"/>
      <c r="S66" s="254"/>
      <c r="T66" s="178"/>
      <c r="U66" s="179"/>
      <c r="V66" s="254"/>
      <c r="W66" s="254"/>
      <c r="X66" s="354">
        <f t="shared" si="2"/>
        <v>0</v>
      </c>
      <c r="Y66" s="254"/>
      <c r="Z66" s="354">
        <f t="shared" si="0"/>
        <v>0</v>
      </c>
      <c r="AA66" s="254"/>
      <c r="AB66" s="178"/>
      <c r="AC66" s="179"/>
      <c r="AD66" s="254"/>
      <c r="AE66" s="254"/>
      <c r="AF66" s="178"/>
      <c r="AG66" s="179"/>
      <c r="AH66" s="254"/>
      <c r="AI66" s="254"/>
      <c r="AJ66" s="178"/>
      <c r="AK66" s="179"/>
      <c r="AL66" s="254"/>
      <c r="AM66" s="254"/>
      <c r="AN66" s="178"/>
      <c r="AO66" s="179"/>
      <c r="AP66" s="254"/>
      <c r="AQ66" s="254"/>
      <c r="AR66" s="351">
        <f t="shared" si="1"/>
        <v>0</v>
      </c>
    </row>
    <row r="67" spans="2:44" x14ac:dyDescent="0.4">
      <c r="B67" s="208"/>
      <c r="C67" s="180"/>
      <c r="D67" s="178"/>
      <c r="E67" s="179"/>
      <c r="F67" s="254"/>
      <c r="G67" s="254"/>
      <c r="H67" s="178"/>
      <c r="I67" s="179"/>
      <c r="J67" s="254"/>
      <c r="K67" s="254"/>
      <c r="L67" s="178"/>
      <c r="M67" s="179"/>
      <c r="N67" s="254"/>
      <c r="O67" s="254"/>
      <c r="P67" s="178"/>
      <c r="Q67" s="179"/>
      <c r="R67" s="254"/>
      <c r="S67" s="254"/>
      <c r="T67" s="178"/>
      <c r="U67" s="179"/>
      <c r="V67" s="254"/>
      <c r="W67" s="254"/>
      <c r="X67" s="354">
        <f t="shared" si="2"/>
        <v>0</v>
      </c>
      <c r="Y67" s="254"/>
      <c r="Z67" s="354">
        <f t="shared" si="0"/>
        <v>0</v>
      </c>
      <c r="AA67" s="254"/>
      <c r="AB67" s="178"/>
      <c r="AC67" s="179"/>
      <c r="AD67" s="254"/>
      <c r="AE67" s="254"/>
      <c r="AF67" s="178"/>
      <c r="AG67" s="179"/>
      <c r="AH67" s="254"/>
      <c r="AI67" s="254"/>
      <c r="AJ67" s="178"/>
      <c r="AK67" s="179"/>
      <c r="AL67" s="254"/>
      <c r="AM67" s="254"/>
      <c r="AN67" s="178"/>
      <c r="AO67" s="179"/>
      <c r="AP67" s="254"/>
      <c r="AQ67" s="254"/>
      <c r="AR67" s="351">
        <f t="shared" si="1"/>
        <v>0</v>
      </c>
    </row>
    <row r="68" spans="2:44" x14ac:dyDescent="0.4">
      <c r="B68" s="208"/>
      <c r="C68" s="180"/>
      <c r="D68" s="178"/>
      <c r="E68" s="179"/>
      <c r="F68" s="254"/>
      <c r="G68" s="254"/>
      <c r="H68" s="178"/>
      <c r="I68" s="179"/>
      <c r="J68" s="254"/>
      <c r="K68" s="254"/>
      <c r="L68" s="178"/>
      <c r="M68" s="179"/>
      <c r="N68" s="254"/>
      <c r="O68" s="254"/>
      <c r="P68" s="178"/>
      <c r="Q68" s="179"/>
      <c r="R68" s="254"/>
      <c r="S68" s="254"/>
      <c r="T68" s="178"/>
      <c r="U68" s="179"/>
      <c r="V68" s="254"/>
      <c r="W68" s="254"/>
      <c r="X68" s="354">
        <f t="shared" si="2"/>
        <v>0</v>
      </c>
      <c r="Y68" s="254"/>
      <c r="Z68" s="354">
        <f t="shared" si="0"/>
        <v>0</v>
      </c>
      <c r="AA68" s="254"/>
      <c r="AB68" s="178"/>
      <c r="AC68" s="179"/>
      <c r="AD68" s="254"/>
      <c r="AE68" s="254"/>
      <c r="AF68" s="178"/>
      <c r="AG68" s="179"/>
      <c r="AH68" s="254"/>
      <c r="AI68" s="254"/>
      <c r="AJ68" s="178"/>
      <c r="AK68" s="179"/>
      <c r="AL68" s="254"/>
      <c r="AM68" s="254"/>
      <c r="AN68" s="178"/>
      <c r="AO68" s="179"/>
      <c r="AP68" s="254"/>
      <c r="AQ68" s="254"/>
      <c r="AR68" s="351">
        <f t="shared" si="1"/>
        <v>0</v>
      </c>
    </row>
    <row r="69" spans="2:44" x14ac:dyDescent="0.4">
      <c r="B69" s="208" t="s">
        <v>74</v>
      </c>
      <c r="C69" s="180" t="s">
        <v>42</v>
      </c>
      <c r="D69" s="178"/>
      <c r="E69" s="179"/>
      <c r="F69" s="254"/>
      <c r="G69" s="254">
        <f>SUM(G70:G73)</f>
        <v>304920000</v>
      </c>
      <c r="H69" s="178"/>
      <c r="I69" s="179"/>
      <c r="J69" s="254"/>
      <c r="K69" s="254">
        <f>SUM(K70:K73)</f>
        <v>304920000</v>
      </c>
      <c r="L69" s="178"/>
      <c r="M69" s="179"/>
      <c r="N69" s="254"/>
      <c r="O69" s="254">
        <f>SUM(O70:O73)</f>
        <v>304920000</v>
      </c>
      <c r="P69" s="178"/>
      <c r="Q69" s="179"/>
      <c r="R69" s="254"/>
      <c r="S69" s="254">
        <f>SUM(S70:S73)</f>
        <v>304920000</v>
      </c>
      <c r="T69" s="178"/>
      <c r="U69" s="179"/>
      <c r="V69" s="254"/>
      <c r="W69" s="254">
        <f>SUM(W70:W73)</f>
        <v>304920000</v>
      </c>
      <c r="X69" s="354">
        <f t="shared" si="2"/>
        <v>91476000</v>
      </c>
      <c r="Y69" s="254"/>
      <c r="Z69" s="354">
        <f t="shared" si="0"/>
        <v>304920000</v>
      </c>
      <c r="AA69" s="254"/>
      <c r="AB69" s="178"/>
      <c r="AC69" s="179"/>
      <c r="AD69" s="254"/>
      <c r="AE69" s="254">
        <f>SUM(AE70:AE73)</f>
        <v>304920000</v>
      </c>
      <c r="AF69" s="178"/>
      <c r="AG69" s="179"/>
      <c r="AH69" s="254"/>
      <c r="AI69" s="254">
        <f>SUM(AI70:AI73)</f>
        <v>304920000</v>
      </c>
      <c r="AJ69" s="178"/>
      <c r="AK69" s="179"/>
      <c r="AL69" s="254"/>
      <c r="AM69" s="254">
        <f>SUM(AM70:AM73)</f>
        <v>304920000</v>
      </c>
      <c r="AN69" s="178"/>
      <c r="AO69" s="179"/>
      <c r="AP69" s="254"/>
      <c r="AQ69" s="254">
        <f>SUM(AQ70:AQ73)</f>
        <v>304920000</v>
      </c>
      <c r="AR69" s="351">
        <f t="shared" si="1"/>
        <v>0</v>
      </c>
    </row>
    <row r="70" spans="2:44" x14ac:dyDescent="0.4">
      <c r="B70" s="208" t="s">
        <v>27</v>
      </c>
      <c r="C70" s="180" t="s">
        <v>44</v>
      </c>
      <c r="D70" s="178">
        <v>24</v>
      </c>
      <c r="E70" s="179" t="s">
        <v>40</v>
      </c>
      <c r="F70" s="254">
        <v>450000</v>
      </c>
      <c r="G70" s="254">
        <f>D70*F70</f>
        <v>10800000</v>
      </c>
      <c r="H70" s="178">
        <v>24</v>
      </c>
      <c r="I70" s="179" t="s">
        <v>40</v>
      </c>
      <c r="J70" s="254">
        <v>450000</v>
      </c>
      <c r="K70" s="254">
        <f>H70*J70</f>
        <v>10800000</v>
      </c>
      <c r="L70" s="178">
        <v>24</v>
      </c>
      <c r="M70" s="179" t="s">
        <v>40</v>
      </c>
      <c r="N70" s="254">
        <v>450000</v>
      </c>
      <c r="O70" s="254">
        <f>L70*N70</f>
        <v>10800000</v>
      </c>
      <c r="P70" s="178">
        <v>24</v>
      </c>
      <c r="Q70" s="179" t="s">
        <v>40</v>
      </c>
      <c r="R70" s="254">
        <v>450000</v>
      </c>
      <c r="S70" s="254">
        <f>P70*R70</f>
        <v>10800000</v>
      </c>
      <c r="T70" s="178">
        <v>24</v>
      </c>
      <c r="U70" s="179" t="s">
        <v>40</v>
      </c>
      <c r="V70" s="254">
        <v>450000</v>
      </c>
      <c r="W70" s="254">
        <f>T70*V70</f>
        <v>10800000</v>
      </c>
      <c r="X70" s="354">
        <f t="shared" si="2"/>
        <v>3240000</v>
      </c>
      <c r="Y70" s="254">
        <f>CEILING(X70,1000)</f>
        <v>3240000</v>
      </c>
      <c r="Z70" s="354">
        <f t="shared" si="0"/>
        <v>7560000</v>
      </c>
      <c r="AA70" s="254">
        <f t="shared" si="8"/>
        <v>7560000</v>
      </c>
      <c r="AB70" s="178">
        <v>24</v>
      </c>
      <c r="AC70" s="179" t="s">
        <v>40</v>
      </c>
      <c r="AD70" s="254">
        <v>450000</v>
      </c>
      <c r="AE70" s="254">
        <f>AB70*AD70</f>
        <v>10800000</v>
      </c>
      <c r="AF70" s="178">
        <v>24</v>
      </c>
      <c r="AG70" s="179" t="s">
        <v>40</v>
      </c>
      <c r="AH70" s="254">
        <v>450000</v>
      </c>
      <c r="AI70" s="254">
        <f>AF70*AH70</f>
        <v>10800000</v>
      </c>
      <c r="AJ70" s="178">
        <v>24</v>
      </c>
      <c r="AK70" s="179" t="s">
        <v>40</v>
      </c>
      <c r="AL70" s="254">
        <v>450000</v>
      </c>
      <c r="AM70" s="254">
        <f>AJ70*AL70</f>
        <v>10800000</v>
      </c>
      <c r="AN70" s="178">
        <v>24</v>
      </c>
      <c r="AO70" s="179" t="s">
        <v>40</v>
      </c>
      <c r="AP70" s="254">
        <v>450000</v>
      </c>
      <c r="AQ70" s="254">
        <f>AN70*AP70</f>
        <v>10800000</v>
      </c>
      <c r="AR70" s="351">
        <f t="shared" si="1"/>
        <v>0</v>
      </c>
    </row>
    <row r="71" spans="2:44" x14ac:dyDescent="0.4">
      <c r="B71" s="208" t="s">
        <v>27</v>
      </c>
      <c r="C71" s="180" t="s">
        <v>56</v>
      </c>
      <c r="D71" s="178">
        <f>24*25*9</f>
        <v>5400</v>
      </c>
      <c r="E71" s="179" t="s">
        <v>57</v>
      </c>
      <c r="F71" s="254">
        <v>40000</v>
      </c>
      <c r="G71" s="254">
        <f>D71*F71</f>
        <v>216000000</v>
      </c>
      <c r="H71" s="178">
        <f>24*25*9</f>
        <v>5400</v>
      </c>
      <c r="I71" s="179" t="s">
        <v>57</v>
      </c>
      <c r="J71" s="254">
        <v>40000</v>
      </c>
      <c r="K71" s="254">
        <f>H71*J71</f>
        <v>216000000</v>
      </c>
      <c r="L71" s="178">
        <f>24*25*9</f>
        <v>5400</v>
      </c>
      <c r="M71" s="179" t="s">
        <v>57</v>
      </c>
      <c r="N71" s="254">
        <v>40000</v>
      </c>
      <c r="O71" s="254">
        <f>L71*N71</f>
        <v>216000000</v>
      </c>
      <c r="P71" s="178">
        <v>5400</v>
      </c>
      <c r="Q71" s="179" t="s">
        <v>57</v>
      </c>
      <c r="R71" s="254">
        <v>40000</v>
      </c>
      <c r="S71" s="254">
        <f>P71*R71</f>
        <v>216000000</v>
      </c>
      <c r="T71" s="178">
        <v>5400</v>
      </c>
      <c r="U71" s="179" t="s">
        <v>57</v>
      </c>
      <c r="V71" s="254">
        <v>40000</v>
      </c>
      <c r="W71" s="254">
        <f>T71*V71</f>
        <v>216000000</v>
      </c>
      <c r="X71" s="354">
        <f t="shared" si="2"/>
        <v>64800000</v>
      </c>
      <c r="Y71" s="254">
        <f>CEILING(X71,1000)</f>
        <v>64800000</v>
      </c>
      <c r="Z71" s="354">
        <f t="shared" si="0"/>
        <v>151200000</v>
      </c>
      <c r="AA71" s="254">
        <f t="shared" si="8"/>
        <v>151200000</v>
      </c>
      <c r="AB71" s="178">
        <v>5400</v>
      </c>
      <c r="AC71" s="179" t="s">
        <v>57</v>
      </c>
      <c r="AD71" s="254">
        <v>40000</v>
      </c>
      <c r="AE71" s="254">
        <f>AB71*AD71</f>
        <v>216000000</v>
      </c>
      <c r="AF71" s="178">
        <v>5400</v>
      </c>
      <c r="AG71" s="179" t="s">
        <v>57</v>
      </c>
      <c r="AH71" s="254">
        <v>40000</v>
      </c>
      <c r="AI71" s="254">
        <f>AF71*AH71</f>
        <v>216000000</v>
      </c>
      <c r="AJ71" s="178">
        <v>5400</v>
      </c>
      <c r="AK71" s="179" t="s">
        <v>57</v>
      </c>
      <c r="AL71" s="254">
        <v>40000</v>
      </c>
      <c r="AM71" s="254">
        <f>AJ71*AL71</f>
        <v>216000000</v>
      </c>
      <c r="AN71" s="178">
        <v>5400</v>
      </c>
      <c r="AO71" s="179" t="s">
        <v>57</v>
      </c>
      <c r="AP71" s="254">
        <v>40000</v>
      </c>
      <c r="AQ71" s="254">
        <f>AN71*AP71</f>
        <v>216000000</v>
      </c>
      <c r="AR71" s="351">
        <f t="shared" si="1"/>
        <v>0</v>
      </c>
    </row>
    <row r="72" spans="2:44" x14ac:dyDescent="0.4">
      <c r="B72" s="208" t="s">
        <v>27</v>
      </c>
      <c r="C72" s="180" t="s">
        <v>45</v>
      </c>
      <c r="D72" s="178">
        <v>24</v>
      </c>
      <c r="E72" s="179" t="s">
        <v>75</v>
      </c>
      <c r="F72" s="254">
        <v>2490000</v>
      </c>
      <c r="G72" s="254">
        <f>D72*F72</f>
        <v>59760000</v>
      </c>
      <c r="H72" s="178">
        <v>24</v>
      </c>
      <c r="I72" s="179" t="s">
        <v>75</v>
      </c>
      <c r="J72" s="254">
        <v>2490000</v>
      </c>
      <c r="K72" s="254">
        <f>H72*J72</f>
        <v>59760000</v>
      </c>
      <c r="L72" s="178">
        <v>24</v>
      </c>
      <c r="M72" s="179" t="s">
        <v>75</v>
      </c>
      <c r="N72" s="254">
        <v>2490000</v>
      </c>
      <c r="O72" s="254">
        <f>L72*N72</f>
        <v>59760000</v>
      </c>
      <c r="P72" s="178">
        <v>24</v>
      </c>
      <c r="Q72" s="179" t="s">
        <v>75</v>
      </c>
      <c r="R72" s="254">
        <v>2490000</v>
      </c>
      <c r="S72" s="254">
        <f>P72*R72</f>
        <v>59760000</v>
      </c>
      <c r="T72" s="178">
        <v>24</v>
      </c>
      <c r="U72" s="179" t="s">
        <v>75</v>
      </c>
      <c r="V72" s="254">
        <v>2490000</v>
      </c>
      <c r="W72" s="254">
        <f>T72*V72</f>
        <v>59760000</v>
      </c>
      <c r="X72" s="354">
        <f t="shared" si="2"/>
        <v>17928000</v>
      </c>
      <c r="Y72" s="254">
        <f>CEILING(X72,1000)</f>
        <v>17928000</v>
      </c>
      <c r="Z72" s="354">
        <f t="shared" si="0"/>
        <v>41832000</v>
      </c>
      <c r="AA72" s="254">
        <f t="shared" si="8"/>
        <v>41832000</v>
      </c>
      <c r="AB72" s="178">
        <v>24</v>
      </c>
      <c r="AC72" s="179" t="s">
        <v>75</v>
      </c>
      <c r="AD72" s="254">
        <v>2490000</v>
      </c>
      <c r="AE72" s="254">
        <f>AB72*AD72</f>
        <v>59760000</v>
      </c>
      <c r="AF72" s="178">
        <v>24</v>
      </c>
      <c r="AG72" s="179" t="s">
        <v>75</v>
      </c>
      <c r="AH72" s="254">
        <v>2490000</v>
      </c>
      <c r="AI72" s="254">
        <f>AF72*AH72</f>
        <v>59760000</v>
      </c>
      <c r="AJ72" s="178">
        <v>24</v>
      </c>
      <c r="AK72" s="179" t="s">
        <v>75</v>
      </c>
      <c r="AL72" s="254">
        <v>2490000</v>
      </c>
      <c r="AM72" s="254">
        <f>AJ72*AL72</f>
        <v>59760000</v>
      </c>
      <c r="AN72" s="178">
        <v>24</v>
      </c>
      <c r="AO72" s="179" t="s">
        <v>75</v>
      </c>
      <c r="AP72" s="254">
        <v>2490000</v>
      </c>
      <c r="AQ72" s="254">
        <f>AN72*AP72</f>
        <v>59760000</v>
      </c>
      <c r="AR72" s="351">
        <f t="shared" si="1"/>
        <v>0</v>
      </c>
    </row>
    <row r="73" spans="2:44" x14ac:dyDescent="0.4">
      <c r="B73" s="208" t="s">
        <v>27</v>
      </c>
      <c r="C73" s="180" t="s">
        <v>58</v>
      </c>
      <c r="D73" s="178">
        <f>24*9</f>
        <v>216</v>
      </c>
      <c r="E73" s="179" t="s">
        <v>59</v>
      </c>
      <c r="F73" s="254">
        <v>85000</v>
      </c>
      <c r="G73" s="254">
        <f>D73*F73</f>
        <v>18360000</v>
      </c>
      <c r="H73" s="178">
        <f>24*9</f>
        <v>216</v>
      </c>
      <c r="I73" s="179" t="s">
        <v>59</v>
      </c>
      <c r="J73" s="254">
        <v>85000</v>
      </c>
      <c r="K73" s="254">
        <f>H73*J73</f>
        <v>18360000</v>
      </c>
      <c r="L73" s="178">
        <f>24*9</f>
        <v>216</v>
      </c>
      <c r="M73" s="179" t="s">
        <v>59</v>
      </c>
      <c r="N73" s="254">
        <v>85000</v>
      </c>
      <c r="O73" s="254">
        <f>L73*N73</f>
        <v>18360000</v>
      </c>
      <c r="P73" s="178">
        <v>216</v>
      </c>
      <c r="Q73" s="179" t="s">
        <v>59</v>
      </c>
      <c r="R73" s="254">
        <v>85000</v>
      </c>
      <c r="S73" s="254">
        <f>P73*R73</f>
        <v>18360000</v>
      </c>
      <c r="T73" s="178">
        <v>216</v>
      </c>
      <c r="U73" s="179" t="s">
        <v>59</v>
      </c>
      <c r="V73" s="254">
        <v>85000</v>
      </c>
      <c r="W73" s="254">
        <f>T73*V73</f>
        <v>18360000</v>
      </c>
      <c r="X73" s="354">
        <f t="shared" si="2"/>
        <v>5508000</v>
      </c>
      <c r="Y73" s="254">
        <f>CEILING(X73,1000)</f>
        <v>5508000</v>
      </c>
      <c r="Z73" s="354">
        <f t="shared" si="0"/>
        <v>12852000</v>
      </c>
      <c r="AA73" s="254">
        <f t="shared" si="8"/>
        <v>12852000</v>
      </c>
      <c r="AB73" s="178">
        <v>216</v>
      </c>
      <c r="AC73" s="179" t="s">
        <v>59</v>
      </c>
      <c r="AD73" s="254">
        <v>85000</v>
      </c>
      <c r="AE73" s="254">
        <f>AB73*AD73</f>
        <v>18360000</v>
      </c>
      <c r="AF73" s="178">
        <v>216</v>
      </c>
      <c r="AG73" s="179" t="s">
        <v>59</v>
      </c>
      <c r="AH73" s="254">
        <v>85000</v>
      </c>
      <c r="AI73" s="254">
        <f>AF73*AH73</f>
        <v>18360000</v>
      </c>
      <c r="AJ73" s="178">
        <v>216</v>
      </c>
      <c r="AK73" s="179" t="s">
        <v>59</v>
      </c>
      <c r="AL73" s="254">
        <v>85000</v>
      </c>
      <c r="AM73" s="254">
        <f>AJ73*AL73</f>
        <v>18360000</v>
      </c>
      <c r="AN73" s="178">
        <v>216</v>
      </c>
      <c r="AO73" s="179" t="s">
        <v>59</v>
      </c>
      <c r="AP73" s="254">
        <v>85000</v>
      </c>
      <c r="AQ73" s="254">
        <f>AN73*AP73</f>
        <v>18360000</v>
      </c>
      <c r="AR73" s="351">
        <f t="shared" si="1"/>
        <v>0</v>
      </c>
    </row>
    <row r="74" spans="2:44" x14ac:dyDescent="0.4">
      <c r="B74" s="208"/>
      <c r="C74" s="180"/>
      <c r="D74" s="178"/>
      <c r="E74" s="179"/>
      <c r="F74" s="180"/>
      <c r="G74" s="254"/>
      <c r="H74" s="178"/>
      <c r="I74" s="179"/>
      <c r="J74" s="180"/>
      <c r="K74" s="254"/>
      <c r="L74" s="178"/>
      <c r="M74" s="179"/>
      <c r="N74" s="180"/>
      <c r="O74" s="254"/>
      <c r="P74" s="178"/>
      <c r="Q74" s="179"/>
      <c r="R74" s="180"/>
      <c r="S74" s="254"/>
      <c r="T74" s="178"/>
      <c r="U74" s="179"/>
      <c r="V74" s="180"/>
      <c r="W74" s="254"/>
      <c r="X74" s="354">
        <f t="shared" si="2"/>
        <v>0</v>
      </c>
      <c r="Y74" s="254"/>
      <c r="Z74" s="354">
        <f t="shared" ref="Z74:Z137" si="30">W74-Y74</f>
        <v>0</v>
      </c>
      <c r="AA74" s="254"/>
      <c r="AB74" s="178"/>
      <c r="AC74" s="179"/>
      <c r="AD74" s="180"/>
      <c r="AE74" s="254"/>
      <c r="AF74" s="178"/>
      <c r="AG74" s="179"/>
      <c r="AH74" s="180"/>
      <c r="AI74" s="254"/>
      <c r="AJ74" s="178"/>
      <c r="AK74" s="179"/>
      <c r="AL74" s="180"/>
      <c r="AM74" s="254"/>
      <c r="AN74" s="178"/>
      <c r="AO74" s="179"/>
      <c r="AP74" s="180"/>
      <c r="AQ74" s="254"/>
      <c r="AR74" s="351">
        <f t="shared" ref="AR74:AR137" si="31">AM74-AQ74</f>
        <v>0</v>
      </c>
    </row>
    <row r="75" spans="2:44" x14ac:dyDescent="0.4">
      <c r="B75" s="208"/>
      <c r="C75" s="180"/>
      <c r="D75" s="178"/>
      <c r="E75" s="179"/>
      <c r="F75" s="254"/>
      <c r="G75" s="254"/>
      <c r="H75" s="178"/>
      <c r="I75" s="179"/>
      <c r="J75" s="254"/>
      <c r="K75" s="254"/>
      <c r="L75" s="178"/>
      <c r="M75" s="179"/>
      <c r="N75" s="254"/>
      <c r="O75" s="254"/>
      <c r="P75" s="178"/>
      <c r="Q75" s="179"/>
      <c r="R75" s="254"/>
      <c r="S75" s="254"/>
      <c r="T75" s="178"/>
      <c r="U75" s="179"/>
      <c r="V75" s="254"/>
      <c r="W75" s="254"/>
      <c r="X75" s="354">
        <f t="shared" ref="X75:X138" si="32">W75*30%</f>
        <v>0</v>
      </c>
      <c r="Y75" s="254"/>
      <c r="Z75" s="354">
        <f t="shared" si="30"/>
        <v>0</v>
      </c>
      <c r="AA75" s="254"/>
      <c r="AB75" s="178"/>
      <c r="AC75" s="179"/>
      <c r="AD75" s="254"/>
      <c r="AE75" s="254"/>
      <c r="AF75" s="178"/>
      <c r="AG75" s="179"/>
      <c r="AH75" s="254"/>
      <c r="AI75" s="254"/>
      <c r="AJ75" s="178"/>
      <c r="AK75" s="179"/>
      <c r="AL75" s="254"/>
      <c r="AM75" s="254"/>
      <c r="AN75" s="178"/>
      <c r="AO75" s="179"/>
      <c r="AP75" s="254"/>
      <c r="AQ75" s="254"/>
      <c r="AR75" s="351">
        <f t="shared" si="31"/>
        <v>0</v>
      </c>
    </row>
    <row r="76" spans="2:44" x14ac:dyDescent="0.4">
      <c r="B76" s="208"/>
      <c r="C76" s="180"/>
      <c r="D76" s="178"/>
      <c r="E76" s="179"/>
      <c r="F76" s="254"/>
      <c r="G76" s="254"/>
      <c r="H76" s="178"/>
      <c r="I76" s="179"/>
      <c r="J76" s="254"/>
      <c r="K76" s="254"/>
      <c r="L76" s="178"/>
      <c r="M76" s="179"/>
      <c r="N76" s="254"/>
      <c r="O76" s="254"/>
      <c r="P76" s="178"/>
      <c r="Q76" s="179"/>
      <c r="R76" s="254"/>
      <c r="S76" s="254"/>
      <c r="T76" s="178"/>
      <c r="U76" s="179"/>
      <c r="V76" s="254"/>
      <c r="W76" s="254"/>
      <c r="X76" s="354">
        <f t="shared" si="32"/>
        <v>0</v>
      </c>
      <c r="Y76" s="254"/>
      <c r="Z76" s="354">
        <f t="shared" si="30"/>
        <v>0</v>
      </c>
      <c r="AA76" s="254"/>
      <c r="AB76" s="178"/>
      <c r="AC76" s="179"/>
      <c r="AD76" s="254"/>
      <c r="AE76" s="254"/>
      <c r="AF76" s="178"/>
      <c r="AG76" s="179"/>
      <c r="AH76" s="254"/>
      <c r="AI76" s="254"/>
      <c r="AJ76" s="178"/>
      <c r="AK76" s="179"/>
      <c r="AL76" s="254"/>
      <c r="AM76" s="254"/>
      <c r="AN76" s="178"/>
      <c r="AO76" s="179"/>
      <c r="AP76" s="254"/>
      <c r="AQ76" s="254"/>
      <c r="AR76" s="351">
        <f t="shared" si="31"/>
        <v>0</v>
      </c>
    </row>
    <row r="77" spans="2:44" x14ac:dyDescent="0.4">
      <c r="B77" s="208"/>
      <c r="C77" s="180"/>
      <c r="D77" s="178"/>
      <c r="E77" s="179"/>
      <c r="F77" s="254"/>
      <c r="G77" s="254"/>
      <c r="H77" s="178"/>
      <c r="I77" s="179"/>
      <c r="J77" s="254"/>
      <c r="K77" s="254"/>
      <c r="L77" s="178"/>
      <c r="M77" s="179"/>
      <c r="N77" s="254"/>
      <c r="O77" s="254"/>
      <c r="P77" s="178"/>
      <c r="Q77" s="179"/>
      <c r="R77" s="254"/>
      <c r="S77" s="254"/>
      <c r="T77" s="178"/>
      <c r="U77" s="179"/>
      <c r="V77" s="254"/>
      <c r="W77" s="254"/>
      <c r="X77" s="354">
        <f t="shared" si="32"/>
        <v>0</v>
      </c>
      <c r="Y77" s="254"/>
      <c r="Z77" s="354">
        <f t="shared" si="30"/>
        <v>0</v>
      </c>
      <c r="AA77" s="254"/>
      <c r="AB77" s="178"/>
      <c r="AC77" s="179"/>
      <c r="AD77" s="254"/>
      <c r="AE77" s="254"/>
      <c r="AF77" s="178"/>
      <c r="AG77" s="179"/>
      <c r="AH77" s="254"/>
      <c r="AI77" s="254"/>
      <c r="AJ77" s="178"/>
      <c r="AK77" s="179"/>
      <c r="AL77" s="254"/>
      <c r="AM77" s="254"/>
      <c r="AN77" s="178"/>
      <c r="AO77" s="179"/>
      <c r="AP77" s="254"/>
      <c r="AQ77" s="254"/>
      <c r="AR77" s="351">
        <f t="shared" si="31"/>
        <v>0</v>
      </c>
    </row>
    <row r="78" spans="2:44" x14ac:dyDescent="0.4">
      <c r="B78" s="208"/>
      <c r="C78" s="180"/>
      <c r="D78" s="178"/>
      <c r="E78" s="179"/>
      <c r="F78" s="254"/>
      <c r="G78" s="254"/>
      <c r="H78" s="178"/>
      <c r="I78" s="179"/>
      <c r="J78" s="254"/>
      <c r="K78" s="254"/>
      <c r="L78" s="178"/>
      <c r="M78" s="179"/>
      <c r="N78" s="254"/>
      <c r="O78" s="254"/>
      <c r="P78" s="178"/>
      <c r="Q78" s="179"/>
      <c r="R78" s="254"/>
      <c r="S78" s="254"/>
      <c r="T78" s="178"/>
      <c r="U78" s="179"/>
      <c r="V78" s="254"/>
      <c r="W78" s="254"/>
      <c r="X78" s="354">
        <f t="shared" si="32"/>
        <v>0</v>
      </c>
      <c r="Y78" s="254"/>
      <c r="Z78" s="354">
        <f t="shared" si="30"/>
        <v>0</v>
      </c>
      <c r="AA78" s="254"/>
      <c r="AB78" s="178"/>
      <c r="AC78" s="179"/>
      <c r="AD78" s="254"/>
      <c r="AE78" s="254"/>
      <c r="AF78" s="178"/>
      <c r="AG78" s="179"/>
      <c r="AH78" s="254"/>
      <c r="AI78" s="254"/>
      <c r="AJ78" s="178"/>
      <c r="AK78" s="179"/>
      <c r="AL78" s="254"/>
      <c r="AM78" s="254"/>
      <c r="AN78" s="178"/>
      <c r="AO78" s="179"/>
      <c r="AP78" s="254"/>
      <c r="AQ78" s="254"/>
      <c r="AR78" s="351">
        <f t="shared" si="31"/>
        <v>0</v>
      </c>
    </row>
    <row r="79" spans="2:44" x14ac:dyDescent="0.4">
      <c r="B79" s="208"/>
      <c r="C79" s="180"/>
      <c r="D79" s="178"/>
      <c r="E79" s="179"/>
      <c r="F79" s="254"/>
      <c r="G79" s="254"/>
      <c r="H79" s="178"/>
      <c r="I79" s="179"/>
      <c r="J79" s="254"/>
      <c r="K79" s="254"/>
      <c r="L79" s="178"/>
      <c r="M79" s="179"/>
      <c r="N79" s="254"/>
      <c r="O79" s="254"/>
      <c r="P79" s="178"/>
      <c r="Q79" s="179"/>
      <c r="R79" s="254"/>
      <c r="S79" s="254"/>
      <c r="T79" s="178"/>
      <c r="U79" s="179"/>
      <c r="V79" s="254"/>
      <c r="W79" s="254"/>
      <c r="X79" s="354">
        <f t="shared" si="32"/>
        <v>0</v>
      </c>
      <c r="Y79" s="254"/>
      <c r="Z79" s="354">
        <f t="shared" si="30"/>
        <v>0</v>
      </c>
      <c r="AA79" s="254"/>
      <c r="AB79" s="178"/>
      <c r="AC79" s="179"/>
      <c r="AD79" s="254"/>
      <c r="AE79" s="254"/>
      <c r="AF79" s="178"/>
      <c r="AG79" s="179"/>
      <c r="AH79" s="254"/>
      <c r="AI79" s="254"/>
      <c r="AJ79" s="178"/>
      <c r="AK79" s="179"/>
      <c r="AL79" s="254"/>
      <c r="AM79" s="254"/>
      <c r="AN79" s="178"/>
      <c r="AO79" s="179"/>
      <c r="AP79" s="254"/>
      <c r="AQ79" s="254"/>
      <c r="AR79" s="351">
        <f t="shared" si="31"/>
        <v>0</v>
      </c>
    </row>
    <row r="80" spans="2:44" x14ac:dyDescent="0.4">
      <c r="B80" s="208"/>
      <c r="C80" s="180"/>
      <c r="D80" s="178"/>
      <c r="E80" s="179"/>
      <c r="F80" s="254"/>
      <c r="G80" s="254"/>
      <c r="H80" s="178"/>
      <c r="I80" s="179"/>
      <c r="J80" s="254"/>
      <c r="K80" s="254"/>
      <c r="L80" s="178"/>
      <c r="M80" s="179"/>
      <c r="N80" s="254"/>
      <c r="O80" s="254"/>
      <c r="P80" s="178"/>
      <c r="Q80" s="179"/>
      <c r="R80" s="254"/>
      <c r="S80" s="254"/>
      <c r="T80" s="178"/>
      <c r="U80" s="179"/>
      <c r="V80" s="254"/>
      <c r="W80" s="254"/>
      <c r="X80" s="354">
        <f t="shared" si="32"/>
        <v>0</v>
      </c>
      <c r="Y80" s="254"/>
      <c r="Z80" s="354">
        <f t="shared" si="30"/>
        <v>0</v>
      </c>
      <c r="AA80" s="254"/>
      <c r="AB80" s="178"/>
      <c r="AC80" s="179"/>
      <c r="AD80" s="254"/>
      <c r="AE80" s="254"/>
      <c r="AF80" s="178"/>
      <c r="AG80" s="179"/>
      <c r="AH80" s="254"/>
      <c r="AI80" s="254"/>
      <c r="AJ80" s="178"/>
      <c r="AK80" s="179"/>
      <c r="AL80" s="254"/>
      <c r="AM80" s="254"/>
      <c r="AN80" s="178"/>
      <c r="AO80" s="179"/>
      <c r="AP80" s="254"/>
      <c r="AQ80" s="254"/>
      <c r="AR80" s="351">
        <f t="shared" si="31"/>
        <v>0</v>
      </c>
    </row>
    <row r="81" spans="2:44" x14ac:dyDescent="0.4">
      <c r="B81" s="208"/>
      <c r="C81" s="180"/>
      <c r="D81" s="178"/>
      <c r="E81" s="179"/>
      <c r="F81" s="254"/>
      <c r="G81" s="254"/>
      <c r="H81" s="178"/>
      <c r="I81" s="179"/>
      <c r="J81" s="254"/>
      <c r="K81" s="254"/>
      <c r="L81" s="178"/>
      <c r="M81" s="179"/>
      <c r="N81" s="254"/>
      <c r="O81" s="254"/>
      <c r="P81" s="178"/>
      <c r="Q81" s="179"/>
      <c r="R81" s="254"/>
      <c r="S81" s="254"/>
      <c r="T81" s="178"/>
      <c r="U81" s="179"/>
      <c r="V81" s="254"/>
      <c r="W81" s="254"/>
      <c r="X81" s="354">
        <f t="shared" si="32"/>
        <v>0</v>
      </c>
      <c r="Y81" s="254"/>
      <c r="Z81" s="354">
        <f t="shared" si="30"/>
        <v>0</v>
      </c>
      <c r="AA81" s="254"/>
      <c r="AB81" s="178"/>
      <c r="AC81" s="179"/>
      <c r="AD81" s="254"/>
      <c r="AE81" s="254"/>
      <c r="AF81" s="178"/>
      <c r="AG81" s="179"/>
      <c r="AH81" s="254"/>
      <c r="AI81" s="254"/>
      <c r="AJ81" s="178"/>
      <c r="AK81" s="179"/>
      <c r="AL81" s="254"/>
      <c r="AM81" s="254"/>
      <c r="AN81" s="178"/>
      <c r="AO81" s="179"/>
      <c r="AP81" s="254"/>
      <c r="AQ81" s="254"/>
      <c r="AR81" s="351">
        <f t="shared" si="31"/>
        <v>0</v>
      </c>
    </row>
    <row r="82" spans="2:44" x14ac:dyDescent="0.4">
      <c r="B82" s="208"/>
      <c r="C82" s="180"/>
      <c r="D82" s="178"/>
      <c r="E82" s="179"/>
      <c r="F82" s="180"/>
      <c r="G82" s="254"/>
      <c r="H82" s="178"/>
      <c r="I82" s="179"/>
      <c r="J82" s="180"/>
      <c r="K82" s="254"/>
      <c r="L82" s="178"/>
      <c r="M82" s="179"/>
      <c r="N82" s="180"/>
      <c r="O82" s="254"/>
      <c r="P82" s="178"/>
      <c r="Q82" s="179"/>
      <c r="R82" s="180"/>
      <c r="S82" s="254"/>
      <c r="T82" s="178"/>
      <c r="U82" s="179"/>
      <c r="V82" s="180"/>
      <c r="W82" s="254"/>
      <c r="X82" s="354">
        <f t="shared" si="32"/>
        <v>0</v>
      </c>
      <c r="Y82" s="254"/>
      <c r="Z82" s="354">
        <f t="shared" si="30"/>
        <v>0</v>
      </c>
      <c r="AA82" s="254"/>
      <c r="AB82" s="178"/>
      <c r="AC82" s="179"/>
      <c r="AD82" s="180"/>
      <c r="AE82" s="254"/>
      <c r="AF82" s="178"/>
      <c r="AG82" s="179"/>
      <c r="AH82" s="180"/>
      <c r="AI82" s="254"/>
      <c r="AJ82" s="178"/>
      <c r="AK82" s="179"/>
      <c r="AL82" s="180"/>
      <c r="AM82" s="254"/>
      <c r="AN82" s="178"/>
      <c r="AO82" s="179"/>
      <c r="AP82" s="180"/>
      <c r="AQ82" s="254"/>
      <c r="AR82" s="351">
        <f t="shared" si="31"/>
        <v>0</v>
      </c>
    </row>
    <row r="83" spans="2:44" x14ac:dyDescent="0.4">
      <c r="B83" s="208"/>
      <c r="C83" s="180"/>
      <c r="D83" s="178"/>
      <c r="E83" s="179"/>
      <c r="F83" s="254"/>
      <c r="G83" s="254"/>
      <c r="H83" s="178"/>
      <c r="I83" s="179"/>
      <c r="J83" s="254"/>
      <c r="K83" s="254"/>
      <c r="L83" s="178"/>
      <c r="M83" s="179"/>
      <c r="N83" s="254"/>
      <c r="O83" s="254"/>
      <c r="P83" s="178"/>
      <c r="Q83" s="179"/>
      <c r="R83" s="254"/>
      <c r="S83" s="254"/>
      <c r="T83" s="178"/>
      <c r="U83" s="179"/>
      <c r="V83" s="254"/>
      <c r="W83" s="254"/>
      <c r="X83" s="354">
        <f t="shared" si="32"/>
        <v>0</v>
      </c>
      <c r="Y83" s="254"/>
      <c r="Z83" s="354">
        <f t="shared" si="30"/>
        <v>0</v>
      </c>
      <c r="AA83" s="254"/>
      <c r="AB83" s="178"/>
      <c r="AC83" s="179"/>
      <c r="AD83" s="254"/>
      <c r="AE83" s="254"/>
      <c r="AF83" s="178"/>
      <c r="AG83" s="179"/>
      <c r="AH83" s="254"/>
      <c r="AI83" s="254"/>
      <c r="AJ83" s="178"/>
      <c r="AK83" s="179"/>
      <c r="AL83" s="254"/>
      <c r="AM83" s="254"/>
      <c r="AN83" s="178"/>
      <c r="AO83" s="179"/>
      <c r="AP83" s="254"/>
      <c r="AQ83" s="254"/>
      <c r="AR83" s="351">
        <f t="shared" si="31"/>
        <v>0</v>
      </c>
    </row>
    <row r="84" spans="2:44" x14ac:dyDescent="0.4">
      <c r="B84" s="312" t="s">
        <v>77</v>
      </c>
      <c r="C84" s="313" t="s">
        <v>78</v>
      </c>
      <c r="D84" s="269">
        <v>24</v>
      </c>
      <c r="E84" s="270" t="s">
        <v>30</v>
      </c>
      <c r="F84" s="254">
        <v>0</v>
      </c>
      <c r="G84" s="254">
        <f>G85+G88+G93+G97</f>
        <v>317400000</v>
      </c>
      <c r="H84" s="314">
        <v>24</v>
      </c>
      <c r="I84" s="315" t="s">
        <v>30</v>
      </c>
      <c r="J84" s="316">
        <v>0</v>
      </c>
      <c r="K84" s="316">
        <f>K85+K88+K93+K97</f>
        <v>317400000</v>
      </c>
      <c r="L84" s="314">
        <v>24</v>
      </c>
      <c r="M84" s="315" t="s">
        <v>30</v>
      </c>
      <c r="N84" s="316">
        <v>0</v>
      </c>
      <c r="O84" s="316">
        <f>O85+O88+O93+O97</f>
        <v>317400000</v>
      </c>
      <c r="P84" s="314">
        <v>24</v>
      </c>
      <c r="Q84" s="315" t="s">
        <v>30</v>
      </c>
      <c r="R84" s="316">
        <v>0</v>
      </c>
      <c r="S84" s="316">
        <f>S85+S88+S93+S97</f>
        <v>317400000</v>
      </c>
      <c r="T84" s="314">
        <v>24</v>
      </c>
      <c r="U84" s="315" t="s">
        <v>30</v>
      </c>
      <c r="V84" s="316">
        <v>0</v>
      </c>
      <c r="W84" s="316">
        <f>W85+W88+W93+W97</f>
        <v>317400000</v>
      </c>
      <c r="X84" s="354">
        <f t="shared" si="32"/>
        <v>95220000</v>
      </c>
      <c r="Y84" s="316"/>
      <c r="Z84" s="354">
        <f t="shared" si="30"/>
        <v>317400000</v>
      </c>
      <c r="AA84" s="316"/>
      <c r="AB84" s="314">
        <v>24</v>
      </c>
      <c r="AC84" s="315" t="s">
        <v>30</v>
      </c>
      <c r="AD84" s="316">
        <v>0</v>
      </c>
      <c r="AE84" s="316">
        <f>AE85+AE88+AE93+AE97</f>
        <v>317400000</v>
      </c>
      <c r="AF84" s="314">
        <v>24</v>
      </c>
      <c r="AG84" s="315" t="s">
        <v>30</v>
      </c>
      <c r="AH84" s="316">
        <v>0</v>
      </c>
      <c r="AI84" s="316">
        <f>AI85+AI88+AI93+AI97</f>
        <v>317400000</v>
      </c>
      <c r="AJ84" s="314">
        <v>24</v>
      </c>
      <c r="AK84" s="315" t="s">
        <v>30</v>
      </c>
      <c r="AL84" s="316">
        <v>0</v>
      </c>
      <c r="AM84" s="316">
        <f>AM85+AM88+AM93+AM97</f>
        <v>317400000</v>
      </c>
      <c r="AN84" s="314">
        <v>24</v>
      </c>
      <c r="AO84" s="315" t="s">
        <v>30</v>
      </c>
      <c r="AP84" s="316">
        <v>0</v>
      </c>
      <c r="AQ84" s="316">
        <f>AQ85+AQ88+AQ93+AQ97</f>
        <v>317400000</v>
      </c>
      <c r="AR84" s="351">
        <f t="shared" si="31"/>
        <v>0</v>
      </c>
    </row>
    <row r="85" spans="2:44" x14ac:dyDescent="0.4">
      <c r="B85" s="208"/>
      <c r="C85" s="180"/>
      <c r="D85" s="178"/>
      <c r="E85" s="179"/>
      <c r="F85" s="180"/>
      <c r="G85" s="254"/>
      <c r="H85" s="178"/>
      <c r="I85" s="179"/>
      <c r="J85" s="180"/>
      <c r="K85" s="254"/>
      <c r="L85" s="178"/>
      <c r="M85" s="179"/>
      <c r="N85" s="180"/>
      <c r="O85" s="254"/>
      <c r="P85" s="178"/>
      <c r="Q85" s="179"/>
      <c r="R85" s="180"/>
      <c r="S85" s="254"/>
      <c r="T85" s="178"/>
      <c r="U85" s="179"/>
      <c r="V85" s="180"/>
      <c r="W85" s="254"/>
      <c r="X85" s="354">
        <f t="shared" si="32"/>
        <v>0</v>
      </c>
      <c r="Y85" s="254"/>
      <c r="Z85" s="354">
        <f t="shared" si="30"/>
        <v>0</v>
      </c>
      <c r="AA85" s="254"/>
      <c r="AB85" s="178"/>
      <c r="AC85" s="179"/>
      <c r="AD85" s="180"/>
      <c r="AE85" s="254"/>
      <c r="AF85" s="178"/>
      <c r="AG85" s="179"/>
      <c r="AH85" s="180"/>
      <c r="AI85" s="254"/>
      <c r="AJ85" s="178"/>
      <c r="AK85" s="179"/>
      <c r="AL85" s="180"/>
      <c r="AM85" s="254"/>
      <c r="AN85" s="178"/>
      <c r="AO85" s="179"/>
      <c r="AP85" s="180"/>
      <c r="AQ85" s="254"/>
      <c r="AR85" s="351">
        <f t="shared" si="31"/>
        <v>0</v>
      </c>
    </row>
    <row r="86" spans="2:44" x14ac:dyDescent="0.4">
      <c r="B86" s="208"/>
      <c r="C86" s="180"/>
      <c r="D86" s="178"/>
      <c r="E86" s="179"/>
      <c r="F86" s="254"/>
      <c r="G86" s="254"/>
      <c r="H86" s="178"/>
      <c r="I86" s="179"/>
      <c r="J86" s="254"/>
      <c r="K86" s="254"/>
      <c r="L86" s="178"/>
      <c r="M86" s="179"/>
      <c r="N86" s="254"/>
      <c r="O86" s="254"/>
      <c r="P86" s="178"/>
      <c r="Q86" s="179"/>
      <c r="R86" s="254"/>
      <c r="S86" s="254"/>
      <c r="T86" s="178"/>
      <c r="U86" s="179"/>
      <c r="V86" s="254"/>
      <c r="W86" s="254"/>
      <c r="X86" s="354">
        <f t="shared" si="32"/>
        <v>0</v>
      </c>
      <c r="Y86" s="254"/>
      <c r="Z86" s="354">
        <f t="shared" si="30"/>
        <v>0</v>
      </c>
      <c r="AA86" s="254"/>
      <c r="AB86" s="178"/>
      <c r="AC86" s="179"/>
      <c r="AD86" s="254"/>
      <c r="AE86" s="254"/>
      <c r="AF86" s="178"/>
      <c r="AG86" s="179"/>
      <c r="AH86" s="254"/>
      <c r="AI86" s="254"/>
      <c r="AJ86" s="178"/>
      <c r="AK86" s="179"/>
      <c r="AL86" s="254"/>
      <c r="AM86" s="254"/>
      <c r="AN86" s="178"/>
      <c r="AO86" s="179"/>
      <c r="AP86" s="254"/>
      <c r="AQ86" s="254"/>
      <c r="AR86" s="351">
        <f t="shared" si="31"/>
        <v>0</v>
      </c>
    </row>
    <row r="87" spans="2:44" x14ac:dyDescent="0.4">
      <c r="B87" s="208"/>
      <c r="C87" s="180"/>
      <c r="D87" s="178"/>
      <c r="E87" s="179"/>
      <c r="F87" s="254"/>
      <c r="G87" s="254"/>
      <c r="H87" s="178"/>
      <c r="I87" s="179"/>
      <c r="J87" s="254"/>
      <c r="K87" s="254"/>
      <c r="L87" s="178"/>
      <c r="M87" s="179"/>
      <c r="N87" s="254"/>
      <c r="O87" s="254"/>
      <c r="P87" s="178"/>
      <c r="Q87" s="179"/>
      <c r="R87" s="254"/>
      <c r="S87" s="254"/>
      <c r="T87" s="178"/>
      <c r="U87" s="179"/>
      <c r="V87" s="254"/>
      <c r="W87" s="254"/>
      <c r="X87" s="354">
        <f t="shared" si="32"/>
        <v>0</v>
      </c>
      <c r="Y87" s="254"/>
      <c r="Z87" s="354">
        <f t="shared" si="30"/>
        <v>0</v>
      </c>
      <c r="AA87" s="254"/>
      <c r="AB87" s="178"/>
      <c r="AC87" s="179"/>
      <c r="AD87" s="254"/>
      <c r="AE87" s="254"/>
      <c r="AF87" s="178"/>
      <c r="AG87" s="179"/>
      <c r="AH87" s="254"/>
      <c r="AI87" s="254"/>
      <c r="AJ87" s="178"/>
      <c r="AK87" s="179"/>
      <c r="AL87" s="254"/>
      <c r="AM87" s="254"/>
      <c r="AN87" s="178"/>
      <c r="AO87" s="179"/>
      <c r="AP87" s="254"/>
      <c r="AQ87" s="254"/>
      <c r="AR87" s="351">
        <f t="shared" si="31"/>
        <v>0</v>
      </c>
    </row>
    <row r="88" spans="2:44" x14ac:dyDescent="0.4">
      <c r="B88" s="208">
        <v>525119</v>
      </c>
      <c r="C88" s="180" t="s">
        <v>42</v>
      </c>
      <c r="D88" s="178"/>
      <c r="E88" s="179"/>
      <c r="F88" s="254"/>
      <c r="G88" s="254">
        <f>SUM(G89:G92)</f>
        <v>317400000</v>
      </c>
      <c r="H88" s="178"/>
      <c r="I88" s="179"/>
      <c r="J88" s="254"/>
      <c r="K88" s="254">
        <f>SUM(K89:K92)</f>
        <v>317400000</v>
      </c>
      <c r="L88" s="178"/>
      <c r="M88" s="179"/>
      <c r="N88" s="254"/>
      <c r="O88" s="254">
        <f>SUM(O89:O92)</f>
        <v>317400000</v>
      </c>
      <c r="P88" s="178"/>
      <c r="Q88" s="179"/>
      <c r="R88" s="254"/>
      <c r="S88" s="254">
        <f>SUM(S89:S92)</f>
        <v>317400000</v>
      </c>
      <c r="T88" s="178"/>
      <c r="U88" s="179"/>
      <c r="V88" s="254"/>
      <c r="W88" s="254">
        <f>SUM(W89:W92)</f>
        <v>317400000</v>
      </c>
      <c r="X88" s="354">
        <f t="shared" si="32"/>
        <v>95220000</v>
      </c>
      <c r="Y88" s="254"/>
      <c r="Z88" s="354">
        <f t="shared" si="30"/>
        <v>317400000</v>
      </c>
      <c r="AA88" s="254"/>
      <c r="AB88" s="178"/>
      <c r="AC88" s="179"/>
      <c r="AD88" s="254"/>
      <c r="AE88" s="254">
        <f>SUM(AE89:AE92)</f>
        <v>317400000</v>
      </c>
      <c r="AF88" s="178"/>
      <c r="AG88" s="179"/>
      <c r="AH88" s="254"/>
      <c r="AI88" s="254">
        <f>SUM(AI89:AI92)</f>
        <v>317400000</v>
      </c>
      <c r="AJ88" s="178"/>
      <c r="AK88" s="179"/>
      <c r="AL88" s="254"/>
      <c r="AM88" s="254">
        <f>SUM(AM89:AM92)</f>
        <v>317400000</v>
      </c>
      <c r="AN88" s="178"/>
      <c r="AO88" s="179"/>
      <c r="AP88" s="254"/>
      <c r="AQ88" s="254">
        <f>SUM(AQ89:AQ92)</f>
        <v>317400000</v>
      </c>
      <c r="AR88" s="351">
        <f t="shared" si="31"/>
        <v>0</v>
      </c>
    </row>
    <row r="89" spans="2:44" x14ac:dyDescent="0.4">
      <c r="B89" s="208" t="s">
        <v>27</v>
      </c>
      <c r="C89" s="180" t="s">
        <v>44</v>
      </c>
      <c r="D89" s="178">
        <v>24</v>
      </c>
      <c r="E89" s="179" t="s">
        <v>40</v>
      </c>
      <c r="F89" s="254">
        <v>450000</v>
      </c>
      <c r="G89" s="254">
        <f t="shared" ref="G89:G92" si="33">ROUNDDOWN(D89*F89,-3)</f>
        <v>10800000</v>
      </c>
      <c r="H89" s="178">
        <v>24</v>
      </c>
      <c r="I89" s="179" t="s">
        <v>40</v>
      </c>
      <c r="J89" s="254">
        <v>450000</v>
      </c>
      <c r="K89" s="254">
        <f t="shared" ref="K89:K92" si="34">ROUNDDOWN(H89*J89,-3)</f>
        <v>10800000</v>
      </c>
      <c r="L89" s="178">
        <v>24</v>
      </c>
      <c r="M89" s="179" t="s">
        <v>40</v>
      </c>
      <c r="N89" s="254">
        <v>450000</v>
      </c>
      <c r="O89" s="254">
        <f t="shared" ref="O89:O92" si="35">ROUNDDOWN(L89*N89,-3)</f>
        <v>10800000</v>
      </c>
      <c r="P89" s="178">
        <v>24</v>
      </c>
      <c r="Q89" s="179" t="s">
        <v>40</v>
      </c>
      <c r="R89" s="254">
        <v>450000</v>
      </c>
      <c r="S89" s="254">
        <f t="shared" ref="S89:S92" si="36">ROUNDDOWN(P89*R89,-3)</f>
        <v>10800000</v>
      </c>
      <c r="T89" s="178">
        <v>24</v>
      </c>
      <c r="U89" s="179" t="s">
        <v>40</v>
      </c>
      <c r="V89" s="254">
        <v>450000</v>
      </c>
      <c r="W89" s="254">
        <f t="shared" ref="W89:W92" si="37">ROUNDDOWN(T89*V89,-3)</f>
        <v>10800000</v>
      </c>
      <c r="X89" s="354">
        <f t="shared" si="32"/>
        <v>3240000</v>
      </c>
      <c r="Y89" s="254">
        <f>CEILING(X89,1000)</f>
        <v>3240000</v>
      </c>
      <c r="Z89" s="354">
        <f t="shared" si="30"/>
        <v>7560000</v>
      </c>
      <c r="AA89" s="254">
        <f t="shared" ref="AA89:AA138" si="38">CEILING(Z89,1000)</f>
        <v>7560000</v>
      </c>
      <c r="AB89" s="178">
        <v>24</v>
      </c>
      <c r="AC89" s="179" t="s">
        <v>40</v>
      </c>
      <c r="AD89" s="254">
        <v>450000</v>
      </c>
      <c r="AE89" s="254">
        <f t="shared" ref="AE89:AE92" si="39">ROUNDDOWN(AB89*AD89,-3)</f>
        <v>10800000</v>
      </c>
      <c r="AF89" s="178">
        <v>24</v>
      </c>
      <c r="AG89" s="179" t="s">
        <v>40</v>
      </c>
      <c r="AH89" s="254">
        <v>450000</v>
      </c>
      <c r="AI89" s="254">
        <f t="shared" ref="AI89:AI92" si="40">ROUNDDOWN(AF89*AH89,-3)</f>
        <v>10800000</v>
      </c>
      <c r="AJ89" s="178">
        <v>24</v>
      </c>
      <c r="AK89" s="179" t="s">
        <v>40</v>
      </c>
      <c r="AL89" s="254">
        <v>450000</v>
      </c>
      <c r="AM89" s="254">
        <f t="shared" ref="AM89:AM92" si="41">ROUNDDOWN(AJ89*AL89,-3)</f>
        <v>10800000</v>
      </c>
      <c r="AN89" s="178">
        <v>24</v>
      </c>
      <c r="AO89" s="179" t="s">
        <v>40</v>
      </c>
      <c r="AP89" s="254">
        <v>450000</v>
      </c>
      <c r="AQ89" s="254">
        <f t="shared" ref="AQ89:AQ92" si="42">ROUNDDOWN(AN89*AP89,-3)</f>
        <v>10800000</v>
      </c>
      <c r="AR89" s="351">
        <f t="shared" si="31"/>
        <v>0</v>
      </c>
    </row>
    <row r="90" spans="2:44" x14ac:dyDescent="0.4">
      <c r="B90" s="208" t="s">
        <v>27</v>
      </c>
      <c r="C90" s="180" t="s">
        <v>56</v>
      </c>
      <c r="D90" s="178">
        <f>24*30*2</f>
        <v>1440</v>
      </c>
      <c r="E90" s="179" t="s">
        <v>57</v>
      </c>
      <c r="F90" s="254">
        <v>40000</v>
      </c>
      <c r="G90" s="254">
        <f t="shared" si="33"/>
        <v>57600000</v>
      </c>
      <c r="H90" s="178">
        <f>24*30*2</f>
        <v>1440</v>
      </c>
      <c r="I90" s="179" t="s">
        <v>57</v>
      </c>
      <c r="J90" s="254">
        <v>40000</v>
      </c>
      <c r="K90" s="254">
        <f t="shared" si="34"/>
        <v>57600000</v>
      </c>
      <c r="L90" s="178">
        <f>24*30*2</f>
        <v>1440</v>
      </c>
      <c r="M90" s="179" t="s">
        <v>57</v>
      </c>
      <c r="N90" s="254">
        <v>40000</v>
      </c>
      <c r="O90" s="254">
        <f t="shared" si="35"/>
        <v>57600000</v>
      </c>
      <c r="P90" s="178">
        <v>1440</v>
      </c>
      <c r="Q90" s="179" t="s">
        <v>57</v>
      </c>
      <c r="R90" s="254">
        <v>40000</v>
      </c>
      <c r="S90" s="254">
        <f t="shared" si="36"/>
        <v>57600000</v>
      </c>
      <c r="T90" s="178">
        <v>1440</v>
      </c>
      <c r="U90" s="179" t="s">
        <v>57</v>
      </c>
      <c r="V90" s="254">
        <v>40000</v>
      </c>
      <c r="W90" s="254">
        <f t="shared" si="37"/>
        <v>57600000</v>
      </c>
      <c r="X90" s="354">
        <f t="shared" si="32"/>
        <v>17280000</v>
      </c>
      <c r="Y90" s="254">
        <f>CEILING(X90,1000)</f>
        <v>17280000</v>
      </c>
      <c r="Z90" s="354">
        <f t="shared" si="30"/>
        <v>40320000</v>
      </c>
      <c r="AA90" s="254">
        <f t="shared" si="38"/>
        <v>40320000</v>
      </c>
      <c r="AB90" s="178">
        <v>1440</v>
      </c>
      <c r="AC90" s="179" t="s">
        <v>57</v>
      </c>
      <c r="AD90" s="254">
        <v>40000</v>
      </c>
      <c r="AE90" s="254">
        <f t="shared" si="39"/>
        <v>57600000</v>
      </c>
      <c r="AF90" s="178">
        <v>1440</v>
      </c>
      <c r="AG90" s="179" t="s">
        <v>57</v>
      </c>
      <c r="AH90" s="254">
        <v>40000</v>
      </c>
      <c r="AI90" s="254">
        <f t="shared" si="40"/>
        <v>57600000</v>
      </c>
      <c r="AJ90" s="178">
        <v>1440</v>
      </c>
      <c r="AK90" s="179" t="s">
        <v>57</v>
      </c>
      <c r="AL90" s="254">
        <v>40000</v>
      </c>
      <c r="AM90" s="254">
        <f t="shared" si="41"/>
        <v>57600000</v>
      </c>
      <c r="AN90" s="178">
        <v>1440</v>
      </c>
      <c r="AO90" s="179" t="s">
        <v>57</v>
      </c>
      <c r="AP90" s="254">
        <v>40000</v>
      </c>
      <c r="AQ90" s="254">
        <f t="shared" si="42"/>
        <v>57600000</v>
      </c>
      <c r="AR90" s="351">
        <f t="shared" si="31"/>
        <v>0</v>
      </c>
    </row>
    <row r="91" spans="2:44" x14ac:dyDescent="0.4">
      <c r="B91" s="208" t="s">
        <v>27</v>
      </c>
      <c r="C91" s="180" t="s">
        <v>45</v>
      </c>
      <c r="D91" s="178">
        <v>24</v>
      </c>
      <c r="E91" s="179" t="s">
        <v>40</v>
      </c>
      <c r="F91" s="254">
        <v>10205000</v>
      </c>
      <c r="G91" s="254">
        <f t="shared" si="33"/>
        <v>244920000</v>
      </c>
      <c r="H91" s="178">
        <v>24</v>
      </c>
      <c r="I91" s="179" t="s">
        <v>40</v>
      </c>
      <c r="J91" s="254">
        <v>10205000</v>
      </c>
      <c r="K91" s="254">
        <f t="shared" si="34"/>
        <v>244920000</v>
      </c>
      <c r="L91" s="178">
        <v>24</v>
      </c>
      <c r="M91" s="179" t="s">
        <v>40</v>
      </c>
      <c r="N91" s="254">
        <v>10205000</v>
      </c>
      <c r="O91" s="254">
        <f t="shared" si="35"/>
        <v>244920000</v>
      </c>
      <c r="P91" s="178">
        <v>24</v>
      </c>
      <c r="Q91" s="179" t="s">
        <v>40</v>
      </c>
      <c r="R91" s="254">
        <v>10205000</v>
      </c>
      <c r="S91" s="254">
        <f t="shared" si="36"/>
        <v>244920000</v>
      </c>
      <c r="T91" s="178">
        <v>24</v>
      </c>
      <c r="U91" s="179" t="s">
        <v>40</v>
      </c>
      <c r="V91" s="254">
        <v>10205000</v>
      </c>
      <c r="W91" s="254">
        <f t="shared" si="37"/>
        <v>244920000</v>
      </c>
      <c r="X91" s="354">
        <f t="shared" si="32"/>
        <v>73476000</v>
      </c>
      <c r="Y91" s="254">
        <f>CEILING(X91,1000)</f>
        <v>73476000</v>
      </c>
      <c r="Z91" s="354">
        <f t="shared" si="30"/>
        <v>171444000</v>
      </c>
      <c r="AA91" s="254">
        <f t="shared" si="38"/>
        <v>171444000</v>
      </c>
      <c r="AB91" s="178">
        <v>24</v>
      </c>
      <c r="AC91" s="179" t="s">
        <v>40</v>
      </c>
      <c r="AD91" s="254">
        <v>10205000</v>
      </c>
      <c r="AE91" s="254">
        <f t="shared" si="39"/>
        <v>244920000</v>
      </c>
      <c r="AF91" s="178">
        <v>24</v>
      </c>
      <c r="AG91" s="179" t="s">
        <v>40</v>
      </c>
      <c r="AH91" s="254">
        <v>10205000</v>
      </c>
      <c r="AI91" s="254">
        <f t="shared" si="40"/>
        <v>244920000</v>
      </c>
      <c r="AJ91" s="178">
        <v>24</v>
      </c>
      <c r="AK91" s="179" t="s">
        <v>40</v>
      </c>
      <c r="AL91" s="254">
        <v>10205000</v>
      </c>
      <c r="AM91" s="254">
        <f t="shared" si="41"/>
        <v>244920000</v>
      </c>
      <c r="AN91" s="178">
        <v>24</v>
      </c>
      <c r="AO91" s="179" t="s">
        <v>40</v>
      </c>
      <c r="AP91" s="254">
        <v>10205000</v>
      </c>
      <c r="AQ91" s="254">
        <f t="shared" si="42"/>
        <v>244920000</v>
      </c>
      <c r="AR91" s="351">
        <f t="shared" si="31"/>
        <v>0</v>
      </c>
    </row>
    <row r="92" spans="2:44" x14ac:dyDescent="0.4">
      <c r="B92" s="208" t="s">
        <v>27</v>
      </c>
      <c r="C92" s="180" t="s">
        <v>58</v>
      </c>
      <c r="D92" s="178">
        <v>48</v>
      </c>
      <c r="E92" s="179" t="s">
        <v>59</v>
      </c>
      <c r="F92" s="254">
        <v>85000</v>
      </c>
      <c r="G92" s="254">
        <f t="shared" si="33"/>
        <v>4080000</v>
      </c>
      <c r="H92" s="178">
        <v>48</v>
      </c>
      <c r="I92" s="179" t="s">
        <v>59</v>
      </c>
      <c r="J92" s="254">
        <v>85000</v>
      </c>
      <c r="K92" s="254">
        <f t="shared" si="34"/>
        <v>4080000</v>
      </c>
      <c r="L92" s="178">
        <v>48</v>
      </c>
      <c r="M92" s="179" t="s">
        <v>59</v>
      </c>
      <c r="N92" s="254">
        <v>85000</v>
      </c>
      <c r="O92" s="254">
        <f t="shared" si="35"/>
        <v>4080000</v>
      </c>
      <c r="P92" s="178">
        <v>48</v>
      </c>
      <c r="Q92" s="179" t="s">
        <v>59</v>
      </c>
      <c r="R92" s="254">
        <v>85000</v>
      </c>
      <c r="S92" s="254">
        <f t="shared" si="36"/>
        <v>4080000</v>
      </c>
      <c r="T92" s="178">
        <v>48</v>
      </c>
      <c r="U92" s="179" t="s">
        <v>59</v>
      </c>
      <c r="V92" s="254">
        <v>85000</v>
      </c>
      <c r="W92" s="254">
        <f t="shared" si="37"/>
        <v>4080000</v>
      </c>
      <c r="X92" s="354">
        <f t="shared" si="32"/>
        <v>1224000</v>
      </c>
      <c r="Y92" s="254">
        <f>CEILING(X92,1000)</f>
        <v>1224000</v>
      </c>
      <c r="Z92" s="354">
        <f t="shared" si="30"/>
        <v>2856000</v>
      </c>
      <c r="AA92" s="254">
        <f t="shared" si="38"/>
        <v>2856000</v>
      </c>
      <c r="AB92" s="178">
        <v>48</v>
      </c>
      <c r="AC92" s="179" t="s">
        <v>59</v>
      </c>
      <c r="AD92" s="254">
        <v>85000</v>
      </c>
      <c r="AE92" s="254">
        <f t="shared" si="39"/>
        <v>4080000</v>
      </c>
      <c r="AF92" s="178">
        <v>48</v>
      </c>
      <c r="AG92" s="179" t="s">
        <v>59</v>
      </c>
      <c r="AH92" s="254">
        <v>85000</v>
      </c>
      <c r="AI92" s="254">
        <f t="shared" si="40"/>
        <v>4080000</v>
      </c>
      <c r="AJ92" s="178">
        <v>48</v>
      </c>
      <c r="AK92" s="179" t="s">
        <v>59</v>
      </c>
      <c r="AL92" s="254">
        <v>85000</v>
      </c>
      <c r="AM92" s="254">
        <f t="shared" si="41"/>
        <v>4080000</v>
      </c>
      <c r="AN92" s="178">
        <v>48</v>
      </c>
      <c r="AO92" s="179" t="s">
        <v>59</v>
      </c>
      <c r="AP92" s="254">
        <v>85000</v>
      </c>
      <c r="AQ92" s="254">
        <f t="shared" si="42"/>
        <v>4080000</v>
      </c>
      <c r="AR92" s="351">
        <f t="shared" si="31"/>
        <v>0</v>
      </c>
    </row>
    <row r="93" spans="2:44" x14ac:dyDescent="0.4">
      <c r="B93" s="208"/>
      <c r="C93" s="180"/>
      <c r="D93" s="178"/>
      <c r="E93" s="179"/>
      <c r="F93" s="180"/>
      <c r="G93" s="254"/>
      <c r="H93" s="178"/>
      <c r="I93" s="179"/>
      <c r="J93" s="180"/>
      <c r="K93" s="254"/>
      <c r="L93" s="178"/>
      <c r="M93" s="179"/>
      <c r="N93" s="180"/>
      <c r="O93" s="254"/>
      <c r="P93" s="178"/>
      <c r="Q93" s="179"/>
      <c r="R93" s="180"/>
      <c r="S93" s="254"/>
      <c r="T93" s="178"/>
      <c r="U93" s="179"/>
      <c r="V93" s="180"/>
      <c r="W93" s="254"/>
      <c r="X93" s="354">
        <f t="shared" si="32"/>
        <v>0</v>
      </c>
      <c r="Y93" s="254"/>
      <c r="Z93" s="354">
        <f t="shared" si="30"/>
        <v>0</v>
      </c>
      <c r="AA93" s="254"/>
      <c r="AB93" s="178"/>
      <c r="AC93" s="179"/>
      <c r="AD93" s="180"/>
      <c r="AE93" s="254"/>
      <c r="AF93" s="178"/>
      <c r="AG93" s="179"/>
      <c r="AH93" s="180"/>
      <c r="AI93" s="254"/>
      <c r="AJ93" s="178"/>
      <c r="AK93" s="179"/>
      <c r="AL93" s="180"/>
      <c r="AM93" s="254"/>
      <c r="AN93" s="178"/>
      <c r="AO93" s="179"/>
      <c r="AP93" s="180"/>
      <c r="AQ93" s="254"/>
      <c r="AR93" s="351">
        <f t="shared" si="31"/>
        <v>0</v>
      </c>
    </row>
    <row r="94" spans="2:44" x14ac:dyDescent="0.4">
      <c r="B94" s="208"/>
      <c r="C94" s="180"/>
      <c r="D94" s="178"/>
      <c r="E94" s="179"/>
      <c r="F94" s="254"/>
      <c r="G94" s="254"/>
      <c r="H94" s="178"/>
      <c r="I94" s="179"/>
      <c r="J94" s="254"/>
      <c r="K94" s="254"/>
      <c r="L94" s="178"/>
      <c r="M94" s="179"/>
      <c r="N94" s="254"/>
      <c r="O94" s="254"/>
      <c r="P94" s="178"/>
      <c r="Q94" s="179"/>
      <c r="R94" s="254"/>
      <c r="S94" s="254"/>
      <c r="T94" s="178"/>
      <c r="U94" s="179"/>
      <c r="V94" s="254"/>
      <c r="W94" s="254"/>
      <c r="X94" s="354">
        <f t="shared" si="32"/>
        <v>0</v>
      </c>
      <c r="Y94" s="254"/>
      <c r="Z94" s="354">
        <f t="shared" si="30"/>
        <v>0</v>
      </c>
      <c r="AA94" s="254"/>
      <c r="AB94" s="178"/>
      <c r="AC94" s="179"/>
      <c r="AD94" s="254"/>
      <c r="AE94" s="254"/>
      <c r="AF94" s="178"/>
      <c r="AG94" s="179"/>
      <c r="AH94" s="254"/>
      <c r="AI94" s="254"/>
      <c r="AJ94" s="178"/>
      <c r="AK94" s="179"/>
      <c r="AL94" s="254"/>
      <c r="AM94" s="254"/>
      <c r="AN94" s="178"/>
      <c r="AO94" s="179"/>
      <c r="AP94" s="254"/>
      <c r="AQ94" s="254"/>
      <c r="AR94" s="351">
        <f t="shared" si="31"/>
        <v>0</v>
      </c>
    </row>
    <row r="95" spans="2:44" x14ac:dyDescent="0.4">
      <c r="B95" s="208"/>
      <c r="C95" s="180"/>
      <c r="D95" s="178"/>
      <c r="E95" s="179"/>
      <c r="F95" s="254"/>
      <c r="G95" s="254"/>
      <c r="H95" s="178"/>
      <c r="I95" s="179"/>
      <c r="J95" s="254"/>
      <c r="K95" s="254"/>
      <c r="L95" s="178"/>
      <c r="M95" s="179"/>
      <c r="N95" s="254"/>
      <c r="O95" s="254"/>
      <c r="P95" s="178"/>
      <c r="Q95" s="179"/>
      <c r="R95" s="254"/>
      <c r="S95" s="254"/>
      <c r="T95" s="178"/>
      <c r="U95" s="179"/>
      <c r="V95" s="254"/>
      <c r="W95" s="254"/>
      <c r="X95" s="354">
        <f t="shared" si="32"/>
        <v>0</v>
      </c>
      <c r="Y95" s="254"/>
      <c r="Z95" s="354">
        <f t="shared" si="30"/>
        <v>0</v>
      </c>
      <c r="AA95" s="254"/>
      <c r="AB95" s="178"/>
      <c r="AC95" s="179"/>
      <c r="AD95" s="254"/>
      <c r="AE95" s="254"/>
      <c r="AF95" s="178"/>
      <c r="AG95" s="179"/>
      <c r="AH95" s="254"/>
      <c r="AI95" s="254"/>
      <c r="AJ95" s="178"/>
      <c r="AK95" s="179"/>
      <c r="AL95" s="254"/>
      <c r="AM95" s="254"/>
      <c r="AN95" s="178"/>
      <c r="AO95" s="179"/>
      <c r="AP95" s="254"/>
      <c r="AQ95" s="254"/>
      <c r="AR95" s="351">
        <f t="shared" si="31"/>
        <v>0</v>
      </c>
    </row>
    <row r="96" spans="2:44" x14ac:dyDescent="0.4">
      <c r="B96" s="208"/>
      <c r="C96" s="180"/>
      <c r="D96" s="178"/>
      <c r="E96" s="179"/>
      <c r="F96" s="254"/>
      <c r="G96" s="254"/>
      <c r="H96" s="178"/>
      <c r="I96" s="179"/>
      <c r="J96" s="254"/>
      <c r="K96" s="254"/>
      <c r="L96" s="178"/>
      <c r="M96" s="179"/>
      <c r="N96" s="254"/>
      <c r="O96" s="254"/>
      <c r="P96" s="178"/>
      <c r="Q96" s="179"/>
      <c r="R96" s="254"/>
      <c r="S96" s="254"/>
      <c r="T96" s="178"/>
      <c r="U96" s="179"/>
      <c r="V96" s="254"/>
      <c r="W96" s="254"/>
      <c r="X96" s="354">
        <f t="shared" si="32"/>
        <v>0</v>
      </c>
      <c r="Y96" s="254"/>
      <c r="Z96" s="354">
        <f t="shared" si="30"/>
        <v>0</v>
      </c>
      <c r="AA96" s="254"/>
      <c r="AB96" s="178"/>
      <c r="AC96" s="179"/>
      <c r="AD96" s="254"/>
      <c r="AE96" s="254"/>
      <c r="AF96" s="178"/>
      <c r="AG96" s="179"/>
      <c r="AH96" s="254"/>
      <c r="AI96" s="254"/>
      <c r="AJ96" s="178"/>
      <c r="AK96" s="179"/>
      <c r="AL96" s="254"/>
      <c r="AM96" s="254"/>
      <c r="AN96" s="178"/>
      <c r="AO96" s="179"/>
      <c r="AP96" s="254"/>
      <c r="AQ96" s="254"/>
      <c r="AR96" s="351">
        <f t="shared" si="31"/>
        <v>0</v>
      </c>
    </row>
    <row r="97" spans="2:45" x14ac:dyDescent="0.4">
      <c r="B97" s="208"/>
      <c r="C97" s="180"/>
      <c r="D97" s="178"/>
      <c r="E97" s="179"/>
      <c r="F97" s="180"/>
      <c r="G97" s="254"/>
      <c r="H97" s="178"/>
      <c r="I97" s="179"/>
      <c r="J97" s="180"/>
      <c r="K97" s="254"/>
      <c r="L97" s="178"/>
      <c r="M97" s="179"/>
      <c r="N97" s="180"/>
      <c r="O97" s="254"/>
      <c r="P97" s="178"/>
      <c r="Q97" s="179"/>
      <c r="R97" s="180"/>
      <c r="S97" s="254"/>
      <c r="T97" s="178"/>
      <c r="U97" s="179"/>
      <c r="V97" s="180"/>
      <c r="W97" s="254"/>
      <c r="X97" s="354">
        <f t="shared" si="32"/>
        <v>0</v>
      </c>
      <c r="Y97" s="254"/>
      <c r="Z97" s="354">
        <f t="shared" si="30"/>
        <v>0</v>
      </c>
      <c r="AA97" s="254"/>
      <c r="AB97" s="178"/>
      <c r="AC97" s="179"/>
      <c r="AD97" s="180"/>
      <c r="AE97" s="254"/>
      <c r="AF97" s="178"/>
      <c r="AG97" s="179"/>
      <c r="AH97" s="180"/>
      <c r="AI97" s="254"/>
      <c r="AJ97" s="178"/>
      <c r="AK97" s="179"/>
      <c r="AL97" s="180"/>
      <c r="AM97" s="254"/>
      <c r="AN97" s="178"/>
      <c r="AO97" s="179"/>
      <c r="AP97" s="180"/>
      <c r="AQ97" s="254"/>
      <c r="AR97" s="351">
        <f t="shared" si="31"/>
        <v>0</v>
      </c>
    </row>
    <row r="98" spans="2:45" x14ac:dyDescent="0.4">
      <c r="B98" s="208"/>
      <c r="C98" s="180"/>
      <c r="D98" s="178"/>
      <c r="E98" s="179"/>
      <c r="F98" s="254"/>
      <c r="G98" s="254"/>
      <c r="H98" s="178"/>
      <c r="I98" s="179"/>
      <c r="J98" s="254"/>
      <c r="K98" s="254"/>
      <c r="L98" s="178"/>
      <c r="M98" s="179"/>
      <c r="N98" s="254"/>
      <c r="O98" s="254"/>
      <c r="P98" s="178"/>
      <c r="Q98" s="179"/>
      <c r="R98" s="254"/>
      <c r="S98" s="254"/>
      <c r="T98" s="178"/>
      <c r="U98" s="179"/>
      <c r="V98" s="254"/>
      <c r="W98" s="254"/>
      <c r="X98" s="354">
        <f t="shared" si="32"/>
        <v>0</v>
      </c>
      <c r="Y98" s="254"/>
      <c r="Z98" s="354">
        <f t="shared" si="30"/>
        <v>0</v>
      </c>
      <c r="AA98" s="254"/>
      <c r="AB98" s="178"/>
      <c r="AC98" s="179"/>
      <c r="AD98" s="254"/>
      <c r="AE98" s="254"/>
      <c r="AF98" s="178"/>
      <c r="AG98" s="179"/>
      <c r="AH98" s="254"/>
      <c r="AI98" s="254"/>
      <c r="AJ98" s="178"/>
      <c r="AK98" s="179"/>
      <c r="AL98" s="254"/>
      <c r="AM98" s="254"/>
      <c r="AN98" s="178"/>
      <c r="AO98" s="179"/>
      <c r="AP98" s="254"/>
      <c r="AQ98" s="254"/>
      <c r="AR98" s="351">
        <f t="shared" si="31"/>
        <v>0</v>
      </c>
    </row>
    <row r="99" spans="2:45" x14ac:dyDescent="0.4">
      <c r="B99" s="208"/>
      <c r="C99" s="180"/>
      <c r="D99" s="178"/>
      <c r="E99" s="179"/>
      <c r="F99" s="254"/>
      <c r="G99" s="254"/>
      <c r="H99" s="178"/>
      <c r="I99" s="179"/>
      <c r="J99" s="254"/>
      <c r="K99" s="254"/>
      <c r="L99" s="178"/>
      <c r="M99" s="179"/>
      <c r="N99" s="254"/>
      <c r="O99" s="254"/>
      <c r="P99" s="178"/>
      <c r="Q99" s="179"/>
      <c r="R99" s="254"/>
      <c r="S99" s="254"/>
      <c r="T99" s="178"/>
      <c r="U99" s="179"/>
      <c r="V99" s="254"/>
      <c r="W99" s="254"/>
      <c r="X99" s="354">
        <f t="shared" si="32"/>
        <v>0</v>
      </c>
      <c r="Y99" s="254"/>
      <c r="Z99" s="354">
        <f t="shared" si="30"/>
        <v>0</v>
      </c>
      <c r="AA99" s="254"/>
      <c r="AB99" s="178"/>
      <c r="AC99" s="179"/>
      <c r="AD99" s="254"/>
      <c r="AE99" s="254"/>
      <c r="AF99" s="178"/>
      <c r="AG99" s="179"/>
      <c r="AH99" s="254"/>
      <c r="AI99" s="254"/>
      <c r="AJ99" s="178"/>
      <c r="AK99" s="179"/>
      <c r="AL99" s="254"/>
      <c r="AM99" s="254"/>
      <c r="AN99" s="178"/>
      <c r="AO99" s="179"/>
      <c r="AP99" s="254"/>
      <c r="AQ99" s="254"/>
      <c r="AR99" s="351">
        <f t="shared" si="31"/>
        <v>0</v>
      </c>
    </row>
    <row r="100" spans="2:45" s="5" customFormat="1" x14ac:dyDescent="0.4">
      <c r="B100" s="262" t="s">
        <v>79</v>
      </c>
      <c r="C100" s="266" t="s">
        <v>80</v>
      </c>
      <c r="D100" s="261"/>
      <c r="E100" s="267" t="s">
        <v>27</v>
      </c>
      <c r="F100" s="261"/>
      <c r="G100" s="261">
        <f>G101+G149+G174+G216+G1499+G2145</f>
        <v>92826177000</v>
      </c>
      <c r="H100" s="261"/>
      <c r="I100" s="267" t="s">
        <v>27</v>
      </c>
      <c r="J100" s="261"/>
      <c r="K100" s="261">
        <f>K101+K149+K174+K216+K1499+K2145</f>
        <v>92826177000</v>
      </c>
      <c r="L100" s="261"/>
      <c r="M100" s="267" t="s">
        <v>27</v>
      </c>
      <c r="N100" s="261"/>
      <c r="O100" s="261" t="e">
        <f>O101+O149+O174+O216+O1499+O2145</f>
        <v>#REF!</v>
      </c>
      <c r="P100" s="261"/>
      <c r="Q100" s="267" t="s">
        <v>27</v>
      </c>
      <c r="R100" s="261"/>
      <c r="S100" s="261" t="e">
        <f>S101+S149+S174+S216+S1499+S2145</f>
        <v>#REF!</v>
      </c>
      <c r="T100" s="261"/>
      <c r="U100" s="267" t="s">
        <v>27</v>
      </c>
      <c r="V100" s="261"/>
      <c r="W100" s="261">
        <f>W101+W149+W174+W216+W1499+W2145</f>
        <v>92826177000</v>
      </c>
      <c r="X100" s="354">
        <f t="shared" si="32"/>
        <v>27847853100</v>
      </c>
      <c r="Y100" s="261"/>
      <c r="Z100" s="354">
        <f t="shared" si="30"/>
        <v>92826177000</v>
      </c>
      <c r="AA100" s="261"/>
      <c r="AB100" s="261"/>
      <c r="AC100" s="267" t="s">
        <v>27</v>
      </c>
      <c r="AD100" s="261"/>
      <c r="AE100" s="261">
        <f>AE101+AE149+AE174+AE216+AE1499+AE2145</f>
        <v>92826177000</v>
      </c>
      <c r="AF100" s="261"/>
      <c r="AG100" s="267" t="s">
        <v>27</v>
      </c>
      <c r="AH100" s="261"/>
      <c r="AI100" s="261" t="e">
        <f>AI101+AI149+AI174+AI216+AI1499+AI2145</f>
        <v>#REF!</v>
      </c>
      <c r="AJ100" s="261"/>
      <c r="AK100" s="267" t="s">
        <v>27</v>
      </c>
      <c r="AL100" s="261"/>
      <c r="AM100" s="261">
        <f>AM101+AM149+AM174+AM216+AM1499+AM2145</f>
        <v>92826177000</v>
      </c>
      <c r="AN100" s="261"/>
      <c r="AO100" s="267" t="s">
        <v>27</v>
      </c>
      <c r="AP100" s="261"/>
      <c r="AQ100" s="261">
        <f>AQ101+AQ149+AQ174+AQ216+AQ1499+AQ2145</f>
        <v>92826177000</v>
      </c>
      <c r="AR100" s="351">
        <f t="shared" si="31"/>
        <v>0</v>
      </c>
      <c r="AS100" s="379"/>
    </row>
    <row r="101" spans="2:45" x14ac:dyDescent="0.4">
      <c r="B101" s="336" t="s">
        <v>81</v>
      </c>
      <c r="C101" s="337" t="s">
        <v>82</v>
      </c>
      <c r="D101" s="269">
        <f>D102</f>
        <v>240</v>
      </c>
      <c r="E101" s="270" t="s">
        <v>83</v>
      </c>
      <c r="F101" s="254"/>
      <c r="G101" s="254">
        <f>G102</f>
        <v>929858000</v>
      </c>
      <c r="H101" s="269">
        <f>H102</f>
        <v>240</v>
      </c>
      <c r="I101" s="270" t="s">
        <v>83</v>
      </c>
      <c r="J101" s="254"/>
      <c r="K101" s="254">
        <f>K102</f>
        <v>929858000</v>
      </c>
      <c r="L101" s="338">
        <f>L102</f>
        <v>240</v>
      </c>
      <c r="M101" s="339" t="s">
        <v>83</v>
      </c>
      <c r="N101" s="340"/>
      <c r="O101" s="340">
        <f>O102</f>
        <v>929858000</v>
      </c>
      <c r="P101" s="338">
        <v>240</v>
      </c>
      <c r="Q101" s="339" t="s">
        <v>83</v>
      </c>
      <c r="R101" s="340"/>
      <c r="S101" s="340">
        <f>S102</f>
        <v>929858000</v>
      </c>
      <c r="T101" s="338">
        <v>240</v>
      </c>
      <c r="U101" s="339" t="s">
        <v>83</v>
      </c>
      <c r="V101" s="340"/>
      <c r="W101" s="340">
        <f>W102</f>
        <v>929858000</v>
      </c>
      <c r="X101" s="354">
        <f t="shared" si="32"/>
        <v>278957400</v>
      </c>
      <c r="Y101" s="340"/>
      <c r="Z101" s="354">
        <f t="shared" si="30"/>
        <v>929858000</v>
      </c>
      <c r="AA101" s="340"/>
      <c r="AB101" s="338">
        <v>240</v>
      </c>
      <c r="AC101" s="339" t="s">
        <v>83</v>
      </c>
      <c r="AD101" s="340"/>
      <c r="AE101" s="340">
        <f>AE102</f>
        <v>929858000</v>
      </c>
      <c r="AF101" s="338">
        <v>240</v>
      </c>
      <c r="AG101" s="339" t="s">
        <v>83</v>
      </c>
      <c r="AH101" s="340"/>
      <c r="AI101" s="340">
        <f>AI102</f>
        <v>929858000</v>
      </c>
      <c r="AJ101" s="338">
        <v>240</v>
      </c>
      <c r="AK101" s="339" t="s">
        <v>83</v>
      </c>
      <c r="AL101" s="340"/>
      <c r="AM101" s="340">
        <f>AM102</f>
        <v>929858000</v>
      </c>
      <c r="AN101" s="338">
        <v>240</v>
      </c>
      <c r="AO101" s="339" t="s">
        <v>83</v>
      </c>
      <c r="AP101" s="340"/>
      <c r="AQ101" s="340">
        <f>AQ102</f>
        <v>929858000</v>
      </c>
      <c r="AR101" s="351">
        <f t="shared" si="31"/>
        <v>0</v>
      </c>
    </row>
    <row r="102" spans="2:45" x14ac:dyDescent="0.4">
      <c r="B102" s="325" t="s">
        <v>84</v>
      </c>
      <c r="C102" s="326" t="s">
        <v>85</v>
      </c>
      <c r="D102" s="269">
        <f>D103</f>
        <v>240</v>
      </c>
      <c r="E102" s="270" t="s">
        <v>86</v>
      </c>
      <c r="F102" s="254"/>
      <c r="G102" s="254">
        <f>G103</f>
        <v>929858000</v>
      </c>
      <c r="H102" s="269">
        <f>H103</f>
        <v>240</v>
      </c>
      <c r="I102" s="270" t="s">
        <v>86</v>
      </c>
      <c r="J102" s="254"/>
      <c r="K102" s="254">
        <f>K103</f>
        <v>929858000</v>
      </c>
      <c r="L102" s="327">
        <f>L103</f>
        <v>240</v>
      </c>
      <c r="M102" s="328" t="s">
        <v>86</v>
      </c>
      <c r="N102" s="329"/>
      <c r="O102" s="329">
        <f>O103</f>
        <v>929858000</v>
      </c>
      <c r="P102" s="327">
        <v>240</v>
      </c>
      <c r="Q102" s="328" t="s">
        <v>86</v>
      </c>
      <c r="R102" s="329"/>
      <c r="S102" s="329">
        <f>S103</f>
        <v>929858000</v>
      </c>
      <c r="T102" s="327">
        <v>240</v>
      </c>
      <c r="U102" s="328" t="s">
        <v>86</v>
      </c>
      <c r="V102" s="329"/>
      <c r="W102" s="329">
        <f>W103</f>
        <v>929858000</v>
      </c>
      <c r="X102" s="354">
        <f t="shared" si="32"/>
        <v>278957400</v>
      </c>
      <c r="Y102" s="329"/>
      <c r="Z102" s="354">
        <f t="shared" si="30"/>
        <v>929858000</v>
      </c>
      <c r="AA102" s="329"/>
      <c r="AB102" s="327">
        <v>240</v>
      </c>
      <c r="AC102" s="328" t="s">
        <v>86</v>
      </c>
      <c r="AD102" s="329"/>
      <c r="AE102" s="329">
        <f>AE103</f>
        <v>929858000</v>
      </c>
      <c r="AF102" s="327">
        <v>240</v>
      </c>
      <c r="AG102" s="328" t="s">
        <v>86</v>
      </c>
      <c r="AH102" s="329"/>
      <c r="AI102" s="329">
        <f>AI103</f>
        <v>929858000</v>
      </c>
      <c r="AJ102" s="327">
        <v>240</v>
      </c>
      <c r="AK102" s="328" t="s">
        <v>86</v>
      </c>
      <c r="AL102" s="329"/>
      <c r="AM102" s="329">
        <f>AM103</f>
        <v>929858000</v>
      </c>
      <c r="AN102" s="327">
        <v>240</v>
      </c>
      <c r="AO102" s="328" t="s">
        <v>86</v>
      </c>
      <c r="AP102" s="329"/>
      <c r="AQ102" s="329">
        <f>AQ103</f>
        <v>929858000</v>
      </c>
      <c r="AR102" s="351">
        <f t="shared" si="31"/>
        <v>0</v>
      </c>
    </row>
    <row r="103" spans="2:45" x14ac:dyDescent="0.4">
      <c r="B103" s="363" t="s">
        <v>87</v>
      </c>
      <c r="C103" s="364" t="s">
        <v>88</v>
      </c>
      <c r="D103" s="254">
        <f>D104+D112+D122+D132+D142</f>
        <v>240</v>
      </c>
      <c r="E103" s="270" t="s">
        <v>86</v>
      </c>
      <c r="F103" s="254"/>
      <c r="G103" s="254">
        <f>G104+G112+G122+G132+G142</f>
        <v>929858000</v>
      </c>
      <c r="H103" s="254">
        <f>H104+H112+H122+H132+H142</f>
        <v>240</v>
      </c>
      <c r="I103" s="270" t="s">
        <v>86</v>
      </c>
      <c r="J103" s="254"/>
      <c r="K103" s="254">
        <f>K104+K112+K122+K132+K142</f>
        <v>929858000</v>
      </c>
      <c r="L103" s="254">
        <f>L104+L112+L122+L132+L142</f>
        <v>240</v>
      </c>
      <c r="M103" s="270" t="s">
        <v>86</v>
      </c>
      <c r="N103" s="254"/>
      <c r="O103" s="254">
        <f>O104+O112+O122+O132+O142</f>
        <v>929858000</v>
      </c>
      <c r="P103" s="254">
        <v>240</v>
      </c>
      <c r="Q103" s="270" t="s">
        <v>86</v>
      </c>
      <c r="R103" s="254"/>
      <c r="S103" s="254">
        <f>S104+S112+S122+S132+S142</f>
        <v>929858000</v>
      </c>
      <c r="T103" s="367">
        <v>240</v>
      </c>
      <c r="U103" s="366" t="s">
        <v>86</v>
      </c>
      <c r="V103" s="367"/>
      <c r="W103" s="367">
        <f>W104+W112+W122+W132+W142</f>
        <v>929858000</v>
      </c>
      <c r="X103" s="354">
        <f t="shared" si="32"/>
        <v>278957400</v>
      </c>
      <c r="Y103" s="254"/>
      <c r="Z103" s="354">
        <f t="shared" si="30"/>
        <v>929858000</v>
      </c>
      <c r="AA103" s="254"/>
      <c r="AB103" s="367">
        <v>240</v>
      </c>
      <c r="AC103" s="366" t="s">
        <v>86</v>
      </c>
      <c r="AD103" s="367"/>
      <c r="AE103" s="367">
        <f>AE104+AE112+AE122+AE132+AE142</f>
        <v>929858000</v>
      </c>
      <c r="AF103" s="367">
        <v>240</v>
      </c>
      <c r="AG103" s="366" t="s">
        <v>86</v>
      </c>
      <c r="AH103" s="367"/>
      <c r="AI103" s="367">
        <f>AI104+AI112+AI122+AI132+AI142</f>
        <v>929858000</v>
      </c>
      <c r="AJ103" s="367">
        <v>240</v>
      </c>
      <c r="AK103" s="366" t="s">
        <v>86</v>
      </c>
      <c r="AL103" s="367"/>
      <c r="AM103" s="367">
        <f>AM104+AM112+AM122+AM132+AM142</f>
        <v>929858000</v>
      </c>
      <c r="AN103" s="367">
        <v>240</v>
      </c>
      <c r="AO103" s="366" t="s">
        <v>86</v>
      </c>
      <c r="AP103" s="367"/>
      <c r="AQ103" s="367">
        <f>AQ104+AQ112+AQ122+AQ132+AQ142</f>
        <v>929858000</v>
      </c>
      <c r="AR103" s="351">
        <f t="shared" si="31"/>
        <v>0</v>
      </c>
    </row>
    <row r="104" spans="2:45" x14ac:dyDescent="0.4">
      <c r="B104" s="312" t="s">
        <v>34</v>
      </c>
      <c r="C104" s="313" t="s">
        <v>89</v>
      </c>
      <c r="D104" s="269">
        <v>20</v>
      </c>
      <c r="E104" s="270" t="s">
        <v>86</v>
      </c>
      <c r="F104" s="254"/>
      <c r="G104" s="254">
        <f>G105</f>
        <v>88930000</v>
      </c>
      <c r="H104" s="314">
        <v>20</v>
      </c>
      <c r="I104" s="315" t="s">
        <v>86</v>
      </c>
      <c r="J104" s="316"/>
      <c r="K104" s="316">
        <f>K105</f>
        <v>88930000</v>
      </c>
      <c r="L104" s="314">
        <v>20</v>
      </c>
      <c r="M104" s="315" t="s">
        <v>86</v>
      </c>
      <c r="N104" s="316"/>
      <c r="O104" s="316">
        <f>O105</f>
        <v>88930000</v>
      </c>
      <c r="P104" s="314">
        <v>20</v>
      </c>
      <c r="Q104" s="315" t="s">
        <v>86</v>
      </c>
      <c r="R104" s="316"/>
      <c r="S104" s="316">
        <f>S105</f>
        <v>88930000</v>
      </c>
      <c r="T104" s="314">
        <v>20</v>
      </c>
      <c r="U104" s="315" t="s">
        <v>86</v>
      </c>
      <c r="V104" s="316"/>
      <c r="W104" s="316">
        <f>W105</f>
        <v>88930000</v>
      </c>
      <c r="X104" s="354">
        <f t="shared" si="32"/>
        <v>26679000</v>
      </c>
      <c r="Y104" s="316"/>
      <c r="Z104" s="354">
        <f t="shared" si="30"/>
        <v>88930000</v>
      </c>
      <c r="AA104" s="316"/>
      <c r="AB104" s="314">
        <v>20</v>
      </c>
      <c r="AC104" s="315" t="s">
        <v>86</v>
      </c>
      <c r="AD104" s="316"/>
      <c r="AE104" s="316">
        <f>AE105</f>
        <v>88930000</v>
      </c>
      <c r="AF104" s="314">
        <v>20</v>
      </c>
      <c r="AG104" s="315" t="s">
        <v>86</v>
      </c>
      <c r="AH104" s="316"/>
      <c r="AI104" s="316">
        <f>AI105</f>
        <v>88930000</v>
      </c>
      <c r="AJ104" s="314">
        <v>20</v>
      </c>
      <c r="AK104" s="315" t="s">
        <v>86</v>
      </c>
      <c r="AL104" s="316"/>
      <c r="AM104" s="316">
        <f>AM105</f>
        <v>88930000</v>
      </c>
      <c r="AN104" s="314">
        <v>20</v>
      </c>
      <c r="AO104" s="315" t="s">
        <v>86</v>
      </c>
      <c r="AP104" s="316"/>
      <c r="AQ104" s="316">
        <f>AQ105</f>
        <v>88930000</v>
      </c>
      <c r="AR104" s="351">
        <f t="shared" si="31"/>
        <v>0</v>
      </c>
    </row>
    <row r="105" spans="2:45" x14ac:dyDescent="0.4">
      <c r="B105" s="208">
        <v>525115</v>
      </c>
      <c r="C105" s="180" t="s">
        <v>90</v>
      </c>
      <c r="D105" s="178"/>
      <c r="E105" s="179"/>
      <c r="F105" s="180"/>
      <c r="G105" s="254">
        <f>SUM(G106:G110)</f>
        <v>88930000</v>
      </c>
      <c r="H105" s="178"/>
      <c r="I105" s="179"/>
      <c r="J105" s="180"/>
      <c r="K105" s="254">
        <f>SUM(K106:K110)</f>
        <v>88930000</v>
      </c>
      <c r="L105" s="178"/>
      <c r="M105" s="179"/>
      <c r="N105" s="180"/>
      <c r="O105" s="254">
        <f>SUM(O106:O110)</f>
        <v>88930000</v>
      </c>
      <c r="P105" s="178"/>
      <c r="Q105" s="179"/>
      <c r="R105" s="180"/>
      <c r="S105" s="254">
        <f>SUM(S106:S110)</f>
        <v>88930000</v>
      </c>
      <c r="T105" s="178"/>
      <c r="U105" s="179"/>
      <c r="V105" s="180"/>
      <c r="W105" s="254">
        <f>SUM(W106:W110)</f>
        <v>88930000</v>
      </c>
      <c r="X105" s="354">
        <f t="shared" si="32"/>
        <v>26679000</v>
      </c>
      <c r="Y105" s="254"/>
      <c r="Z105" s="354">
        <f t="shared" si="30"/>
        <v>88930000</v>
      </c>
      <c r="AA105" s="254"/>
      <c r="AB105" s="178"/>
      <c r="AC105" s="179"/>
      <c r="AD105" s="180"/>
      <c r="AE105" s="254">
        <f>SUM(AE106:AE110)</f>
        <v>88930000</v>
      </c>
      <c r="AF105" s="178"/>
      <c r="AG105" s="179"/>
      <c r="AH105" s="180"/>
      <c r="AI105" s="254">
        <f>SUM(AI106:AI110)</f>
        <v>88930000</v>
      </c>
      <c r="AJ105" s="178"/>
      <c r="AK105" s="179"/>
      <c r="AL105" s="180"/>
      <c r="AM105" s="254">
        <f>SUM(AM106:AM110)</f>
        <v>88930000</v>
      </c>
      <c r="AN105" s="178"/>
      <c r="AO105" s="179"/>
      <c r="AP105" s="180"/>
      <c r="AQ105" s="254">
        <f>SUM(AQ106:AQ110)</f>
        <v>88930000</v>
      </c>
      <c r="AR105" s="351">
        <f t="shared" si="31"/>
        <v>0</v>
      </c>
    </row>
    <row r="106" spans="2:45" x14ac:dyDescent="0.4">
      <c r="B106" s="208" t="s">
        <v>27</v>
      </c>
      <c r="C106" s="180" t="s">
        <v>91</v>
      </c>
      <c r="D106" s="178">
        <v>6</v>
      </c>
      <c r="E106" s="179" t="s">
        <v>40</v>
      </c>
      <c r="F106" s="254">
        <v>3829000</v>
      </c>
      <c r="G106" s="254">
        <f>ROUNDDOWN(D106*F106,-3)</f>
        <v>22974000</v>
      </c>
      <c r="H106" s="178">
        <v>6</v>
      </c>
      <c r="I106" s="179" t="s">
        <v>40</v>
      </c>
      <c r="J106" s="254">
        <v>3829000</v>
      </c>
      <c r="K106" s="254">
        <f>ROUNDDOWN(H106*J106,-3)</f>
        <v>22974000</v>
      </c>
      <c r="L106" s="178">
        <v>6</v>
      </c>
      <c r="M106" s="179" t="s">
        <v>40</v>
      </c>
      <c r="N106" s="254">
        <v>3829000</v>
      </c>
      <c r="O106" s="254">
        <f>ROUNDDOWN(L106*N106,-3)</f>
        <v>22974000</v>
      </c>
      <c r="P106" s="178">
        <v>6</v>
      </c>
      <c r="Q106" s="179" t="s">
        <v>40</v>
      </c>
      <c r="R106" s="254">
        <v>3829000</v>
      </c>
      <c r="S106" s="254">
        <f>ROUNDDOWN(P106*R106,-3)</f>
        <v>22974000</v>
      </c>
      <c r="T106" s="178">
        <v>6</v>
      </c>
      <c r="U106" s="179" t="s">
        <v>40</v>
      </c>
      <c r="V106" s="254">
        <v>3829000</v>
      </c>
      <c r="W106" s="254">
        <f>ROUNDDOWN(T106*V106,-3)</f>
        <v>22974000</v>
      </c>
      <c r="X106" s="354">
        <f t="shared" si="32"/>
        <v>6892200</v>
      </c>
      <c r="Y106" s="254">
        <f>CEILING(X106,1000)</f>
        <v>6893000</v>
      </c>
      <c r="Z106" s="354">
        <f t="shared" si="30"/>
        <v>16081000</v>
      </c>
      <c r="AA106" s="254">
        <f t="shared" si="38"/>
        <v>16081000</v>
      </c>
      <c r="AB106" s="178">
        <v>6</v>
      </c>
      <c r="AC106" s="179" t="s">
        <v>40</v>
      </c>
      <c r="AD106" s="254">
        <v>3829000</v>
      </c>
      <c r="AE106" s="254">
        <f>ROUNDDOWN(AB106*AD106,-3)</f>
        <v>22974000</v>
      </c>
      <c r="AF106" s="178">
        <v>6</v>
      </c>
      <c r="AG106" s="179" t="s">
        <v>40</v>
      </c>
      <c r="AH106" s="254">
        <v>3829000</v>
      </c>
      <c r="AI106" s="254">
        <f>ROUNDDOWN(AF106*AH106,-3)</f>
        <v>22974000</v>
      </c>
      <c r="AJ106" s="178">
        <v>6</v>
      </c>
      <c r="AK106" s="179" t="s">
        <v>40</v>
      </c>
      <c r="AL106" s="254">
        <v>3829000</v>
      </c>
      <c r="AM106" s="254">
        <f>ROUNDDOWN(AJ106*AL106,-3)</f>
        <v>22974000</v>
      </c>
      <c r="AN106" s="178">
        <v>6</v>
      </c>
      <c r="AO106" s="179" t="s">
        <v>40</v>
      </c>
      <c r="AP106" s="254">
        <v>3829000</v>
      </c>
      <c r="AQ106" s="254">
        <f>ROUNDDOWN(AN106*AP106,-3)</f>
        <v>22974000</v>
      </c>
      <c r="AR106" s="351">
        <f t="shared" si="31"/>
        <v>0</v>
      </c>
    </row>
    <row r="107" spans="2:45" x14ac:dyDescent="0.4">
      <c r="B107" s="208" t="s">
        <v>27</v>
      </c>
      <c r="C107" s="180" t="s">
        <v>92</v>
      </c>
      <c r="D107" s="178">
        <v>18</v>
      </c>
      <c r="E107" s="179" t="s">
        <v>57</v>
      </c>
      <c r="F107" s="254">
        <v>530000</v>
      </c>
      <c r="G107" s="254">
        <f>ROUNDDOWN(D107*F107,-3)</f>
        <v>9540000</v>
      </c>
      <c r="H107" s="178">
        <v>18</v>
      </c>
      <c r="I107" s="179" t="s">
        <v>57</v>
      </c>
      <c r="J107" s="254">
        <v>530000</v>
      </c>
      <c r="K107" s="254">
        <f>ROUNDDOWN(H107*J107,-3)</f>
        <v>9540000</v>
      </c>
      <c r="L107" s="178">
        <v>18</v>
      </c>
      <c r="M107" s="179" t="s">
        <v>57</v>
      </c>
      <c r="N107" s="254">
        <v>530000</v>
      </c>
      <c r="O107" s="254">
        <f>ROUNDDOWN(L107*N107,-3)</f>
        <v>9540000</v>
      </c>
      <c r="P107" s="178">
        <v>18</v>
      </c>
      <c r="Q107" s="179" t="s">
        <v>57</v>
      </c>
      <c r="R107" s="254">
        <v>530000</v>
      </c>
      <c r="S107" s="254">
        <f>ROUNDDOWN(P107*R107,-3)</f>
        <v>9540000</v>
      </c>
      <c r="T107" s="178">
        <v>18</v>
      </c>
      <c r="U107" s="179" t="s">
        <v>57</v>
      </c>
      <c r="V107" s="254">
        <v>530000</v>
      </c>
      <c r="W107" s="254">
        <f>ROUNDDOWN(T107*V107,-3)</f>
        <v>9540000</v>
      </c>
      <c r="X107" s="354">
        <f t="shared" si="32"/>
        <v>2862000</v>
      </c>
      <c r="Y107" s="254">
        <f>CEILING(X107,1000)</f>
        <v>2862000</v>
      </c>
      <c r="Z107" s="354">
        <f t="shared" si="30"/>
        <v>6678000</v>
      </c>
      <c r="AA107" s="254">
        <f t="shared" si="38"/>
        <v>6678000</v>
      </c>
      <c r="AB107" s="178">
        <v>18</v>
      </c>
      <c r="AC107" s="179" t="s">
        <v>57</v>
      </c>
      <c r="AD107" s="254">
        <v>530000</v>
      </c>
      <c r="AE107" s="254">
        <f>ROUNDDOWN(AB107*AD107,-3)</f>
        <v>9540000</v>
      </c>
      <c r="AF107" s="178">
        <v>18</v>
      </c>
      <c r="AG107" s="179" t="s">
        <v>57</v>
      </c>
      <c r="AH107" s="254">
        <v>530000</v>
      </c>
      <c r="AI107" s="254">
        <f>ROUNDDOWN(AF107*AH107,-3)</f>
        <v>9540000</v>
      </c>
      <c r="AJ107" s="178">
        <v>18</v>
      </c>
      <c r="AK107" s="179" t="s">
        <v>57</v>
      </c>
      <c r="AL107" s="254">
        <v>530000</v>
      </c>
      <c r="AM107" s="254">
        <f>ROUNDDOWN(AJ107*AL107,-3)</f>
        <v>9540000</v>
      </c>
      <c r="AN107" s="178">
        <v>18</v>
      </c>
      <c r="AO107" s="179" t="s">
        <v>57</v>
      </c>
      <c r="AP107" s="254">
        <v>530000</v>
      </c>
      <c r="AQ107" s="254">
        <f>ROUNDDOWN(AN107*AP107,-3)</f>
        <v>9540000</v>
      </c>
      <c r="AR107" s="351">
        <f t="shared" si="31"/>
        <v>0</v>
      </c>
    </row>
    <row r="108" spans="2:45" x14ac:dyDescent="0.4">
      <c r="B108" s="208"/>
      <c r="C108" s="180" t="s">
        <v>93</v>
      </c>
      <c r="D108" s="178">
        <v>6</v>
      </c>
      <c r="E108" s="179" t="s">
        <v>40</v>
      </c>
      <c r="F108" s="254">
        <v>802000</v>
      </c>
      <c r="G108" s="254">
        <f>ROUNDDOWN(D108*F108,-3)</f>
        <v>4812000</v>
      </c>
      <c r="H108" s="178">
        <v>6</v>
      </c>
      <c r="I108" s="179" t="s">
        <v>40</v>
      </c>
      <c r="J108" s="254">
        <v>802000</v>
      </c>
      <c r="K108" s="254">
        <f>ROUNDDOWN(H108*J108,-3)</f>
        <v>4812000</v>
      </c>
      <c r="L108" s="178">
        <v>6</v>
      </c>
      <c r="M108" s="179" t="s">
        <v>40</v>
      </c>
      <c r="N108" s="254">
        <v>802000</v>
      </c>
      <c r="O108" s="254">
        <f>ROUNDDOWN(L108*N108,-3)</f>
        <v>4812000</v>
      </c>
      <c r="P108" s="178">
        <v>6</v>
      </c>
      <c r="Q108" s="179" t="s">
        <v>40</v>
      </c>
      <c r="R108" s="254">
        <v>802000</v>
      </c>
      <c r="S108" s="254">
        <f>ROUNDDOWN(P108*R108,-3)</f>
        <v>4812000</v>
      </c>
      <c r="T108" s="178">
        <v>6</v>
      </c>
      <c r="U108" s="179" t="s">
        <v>40</v>
      </c>
      <c r="V108" s="254">
        <v>802000</v>
      </c>
      <c r="W108" s="254">
        <f>ROUNDDOWN(T108*V108,-3)</f>
        <v>4812000</v>
      </c>
      <c r="X108" s="354">
        <f t="shared" si="32"/>
        <v>1443600</v>
      </c>
      <c r="Y108" s="254">
        <f>CEILING(X108,1000)</f>
        <v>1444000</v>
      </c>
      <c r="Z108" s="354">
        <f t="shared" si="30"/>
        <v>3368000</v>
      </c>
      <c r="AA108" s="254">
        <f t="shared" si="38"/>
        <v>3368000</v>
      </c>
      <c r="AB108" s="178">
        <v>6</v>
      </c>
      <c r="AC108" s="179" t="s">
        <v>40</v>
      </c>
      <c r="AD108" s="254">
        <v>802000</v>
      </c>
      <c r="AE108" s="254">
        <f>ROUNDDOWN(AB108*AD108,-3)</f>
        <v>4812000</v>
      </c>
      <c r="AF108" s="178">
        <v>6</v>
      </c>
      <c r="AG108" s="179" t="s">
        <v>40</v>
      </c>
      <c r="AH108" s="254">
        <v>802000</v>
      </c>
      <c r="AI108" s="254">
        <f>ROUNDDOWN(AF108*AH108,-3)</f>
        <v>4812000</v>
      </c>
      <c r="AJ108" s="178">
        <v>6</v>
      </c>
      <c r="AK108" s="179" t="s">
        <v>40</v>
      </c>
      <c r="AL108" s="254">
        <v>802000</v>
      </c>
      <c r="AM108" s="254">
        <f>ROUNDDOWN(AJ108*AL108,-3)</f>
        <v>4812000</v>
      </c>
      <c r="AN108" s="178">
        <v>6</v>
      </c>
      <c r="AO108" s="179" t="s">
        <v>40</v>
      </c>
      <c r="AP108" s="254">
        <v>802000</v>
      </c>
      <c r="AQ108" s="254">
        <f>ROUNDDOWN(AN108*AP108,-3)</f>
        <v>4812000</v>
      </c>
      <c r="AR108" s="351">
        <f t="shared" si="31"/>
        <v>0</v>
      </c>
    </row>
    <row r="109" spans="2:45" x14ac:dyDescent="0.4">
      <c r="B109" s="208" t="s">
        <v>27</v>
      </c>
      <c r="C109" s="180" t="s">
        <v>94</v>
      </c>
      <c r="D109" s="178">
        <v>12</v>
      </c>
      <c r="E109" s="179" t="s">
        <v>57</v>
      </c>
      <c r="F109" s="254">
        <v>992000</v>
      </c>
      <c r="G109" s="254">
        <f>ROUNDDOWN(D109*F109,-3)</f>
        <v>11904000</v>
      </c>
      <c r="H109" s="178">
        <v>12</v>
      </c>
      <c r="I109" s="179" t="s">
        <v>57</v>
      </c>
      <c r="J109" s="254">
        <v>992000</v>
      </c>
      <c r="K109" s="254">
        <f>ROUNDDOWN(H109*J109,-3)</f>
        <v>11904000</v>
      </c>
      <c r="L109" s="178">
        <v>12</v>
      </c>
      <c r="M109" s="179" t="s">
        <v>57</v>
      </c>
      <c r="N109" s="254">
        <v>992000</v>
      </c>
      <c r="O109" s="254">
        <f>ROUNDDOWN(L109*N109,-3)</f>
        <v>11904000</v>
      </c>
      <c r="P109" s="178">
        <v>12</v>
      </c>
      <c r="Q109" s="179" t="s">
        <v>57</v>
      </c>
      <c r="R109" s="254">
        <v>992000</v>
      </c>
      <c r="S109" s="254">
        <f>ROUNDDOWN(P109*R109,-3)</f>
        <v>11904000</v>
      </c>
      <c r="T109" s="178">
        <v>12</v>
      </c>
      <c r="U109" s="179" t="s">
        <v>57</v>
      </c>
      <c r="V109" s="254">
        <v>992000</v>
      </c>
      <c r="W109" s="254">
        <f>ROUNDDOWN(T109*V109,-3)</f>
        <v>11904000</v>
      </c>
      <c r="X109" s="354">
        <f t="shared" si="32"/>
        <v>3571200</v>
      </c>
      <c r="Y109" s="254">
        <f>CEILING(X109,1000)</f>
        <v>3572000</v>
      </c>
      <c r="Z109" s="354">
        <f t="shared" si="30"/>
        <v>8332000</v>
      </c>
      <c r="AA109" s="254">
        <f t="shared" si="38"/>
        <v>8332000</v>
      </c>
      <c r="AB109" s="178">
        <v>12</v>
      </c>
      <c r="AC109" s="179" t="s">
        <v>57</v>
      </c>
      <c r="AD109" s="254">
        <v>992000</v>
      </c>
      <c r="AE109" s="254">
        <f>ROUNDDOWN(AB109*AD109,-3)</f>
        <v>11904000</v>
      </c>
      <c r="AF109" s="178">
        <v>12</v>
      </c>
      <c r="AG109" s="179" t="s">
        <v>57</v>
      </c>
      <c r="AH109" s="254">
        <v>992000</v>
      </c>
      <c r="AI109" s="254">
        <f>ROUNDDOWN(AF109*AH109,-3)</f>
        <v>11904000</v>
      </c>
      <c r="AJ109" s="178">
        <v>12</v>
      </c>
      <c r="AK109" s="179" t="s">
        <v>57</v>
      </c>
      <c r="AL109" s="254">
        <v>992000</v>
      </c>
      <c r="AM109" s="254">
        <f>ROUNDDOWN(AJ109*AL109,-3)</f>
        <v>11904000</v>
      </c>
      <c r="AN109" s="178">
        <v>12</v>
      </c>
      <c r="AO109" s="179" t="s">
        <v>57</v>
      </c>
      <c r="AP109" s="254">
        <v>992000</v>
      </c>
      <c r="AQ109" s="254">
        <f>ROUNDDOWN(AN109*AP109,-3)</f>
        <v>11904000</v>
      </c>
      <c r="AR109" s="351">
        <f t="shared" si="31"/>
        <v>0</v>
      </c>
    </row>
    <row r="110" spans="2:45" ht="29.15" x14ac:dyDescent="0.4">
      <c r="B110" s="268"/>
      <c r="C110" s="180" t="s">
        <v>95</v>
      </c>
      <c r="D110" s="178">
        <v>100</v>
      </c>
      <c r="E110" s="179" t="s">
        <v>57</v>
      </c>
      <c r="F110" s="254">
        <v>397000</v>
      </c>
      <c r="G110" s="254">
        <f>ROUNDDOWN(D110*F110,-3)</f>
        <v>39700000</v>
      </c>
      <c r="H110" s="178">
        <v>100</v>
      </c>
      <c r="I110" s="179" t="s">
        <v>57</v>
      </c>
      <c r="J110" s="254">
        <v>397000</v>
      </c>
      <c r="K110" s="254">
        <f>ROUNDDOWN(H110*J110,-3)</f>
        <v>39700000</v>
      </c>
      <c r="L110" s="178">
        <v>100</v>
      </c>
      <c r="M110" s="179" t="s">
        <v>57</v>
      </c>
      <c r="N110" s="254">
        <v>397000</v>
      </c>
      <c r="O110" s="254">
        <f>ROUNDDOWN(L110*N110,-3)</f>
        <v>39700000</v>
      </c>
      <c r="P110" s="178">
        <v>100</v>
      </c>
      <c r="Q110" s="179" t="s">
        <v>57</v>
      </c>
      <c r="R110" s="254">
        <v>397000</v>
      </c>
      <c r="S110" s="254">
        <f>ROUNDDOWN(P110*R110,-3)</f>
        <v>39700000</v>
      </c>
      <c r="T110" s="178">
        <v>100</v>
      </c>
      <c r="U110" s="179" t="s">
        <v>57</v>
      </c>
      <c r="V110" s="254">
        <v>397000</v>
      </c>
      <c r="W110" s="254">
        <f>ROUNDDOWN(T110*V110,-3)</f>
        <v>39700000</v>
      </c>
      <c r="X110" s="354">
        <f t="shared" si="32"/>
        <v>11910000</v>
      </c>
      <c r="Y110" s="254">
        <f>CEILING(X110,1000)</f>
        <v>11910000</v>
      </c>
      <c r="Z110" s="354">
        <f t="shared" si="30"/>
        <v>27790000</v>
      </c>
      <c r="AA110" s="254">
        <f t="shared" si="38"/>
        <v>27790000</v>
      </c>
      <c r="AB110" s="178">
        <v>100</v>
      </c>
      <c r="AC110" s="179" t="s">
        <v>57</v>
      </c>
      <c r="AD110" s="254">
        <v>397000</v>
      </c>
      <c r="AE110" s="254">
        <f>ROUNDDOWN(AB110*AD110,-3)</f>
        <v>39700000</v>
      </c>
      <c r="AF110" s="178">
        <v>100</v>
      </c>
      <c r="AG110" s="179" t="s">
        <v>57</v>
      </c>
      <c r="AH110" s="254">
        <v>397000</v>
      </c>
      <c r="AI110" s="254">
        <f>ROUNDDOWN(AF110*AH110,-3)</f>
        <v>39700000</v>
      </c>
      <c r="AJ110" s="178">
        <v>100</v>
      </c>
      <c r="AK110" s="179" t="s">
        <v>57</v>
      </c>
      <c r="AL110" s="254">
        <v>397000</v>
      </c>
      <c r="AM110" s="254">
        <f>ROUNDDOWN(AJ110*AL110,-3)</f>
        <v>39700000</v>
      </c>
      <c r="AN110" s="178">
        <v>100</v>
      </c>
      <c r="AO110" s="179" t="s">
        <v>57</v>
      </c>
      <c r="AP110" s="254">
        <v>397000</v>
      </c>
      <c r="AQ110" s="254">
        <f>ROUNDDOWN(AN110*AP110,-3)</f>
        <v>39700000</v>
      </c>
      <c r="AR110" s="351">
        <f t="shared" si="31"/>
        <v>0</v>
      </c>
    </row>
    <row r="111" spans="2:45" x14ac:dyDescent="0.4">
      <c r="B111" s="268"/>
      <c r="C111" s="180"/>
      <c r="D111" s="178"/>
      <c r="E111" s="179"/>
      <c r="F111" s="254"/>
      <c r="G111" s="254"/>
      <c r="H111" s="178"/>
      <c r="I111" s="179"/>
      <c r="J111" s="254"/>
      <c r="K111" s="254"/>
      <c r="L111" s="178"/>
      <c r="M111" s="179"/>
      <c r="N111" s="254"/>
      <c r="O111" s="254"/>
      <c r="P111" s="178"/>
      <c r="Q111" s="179"/>
      <c r="R111" s="254"/>
      <c r="S111" s="254"/>
      <c r="T111" s="178"/>
      <c r="U111" s="179"/>
      <c r="V111" s="254"/>
      <c r="W111" s="254"/>
      <c r="X111" s="354">
        <f t="shared" si="32"/>
        <v>0</v>
      </c>
      <c r="Y111" s="254"/>
      <c r="Z111" s="354">
        <f t="shared" si="30"/>
        <v>0</v>
      </c>
      <c r="AA111" s="254"/>
      <c r="AB111" s="178"/>
      <c r="AC111" s="179"/>
      <c r="AD111" s="254"/>
      <c r="AE111" s="254"/>
      <c r="AF111" s="178"/>
      <c r="AG111" s="179"/>
      <c r="AH111" s="254"/>
      <c r="AI111" s="254"/>
      <c r="AJ111" s="178"/>
      <c r="AK111" s="179"/>
      <c r="AL111" s="254"/>
      <c r="AM111" s="254"/>
      <c r="AN111" s="178"/>
      <c r="AO111" s="179"/>
      <c r="AP111" s="254"/>
      <c r="AQ111" s="254"/>
      <c r="AR111" s="351">
        <f t="shared" si="31"/>
        <v>0</v>
      </c>
    </row>
    <row r="112" spans="2:45" x14ac:dyDescent="0.4">
      <c r="B112" s="312" t="s">
        <v>52</v>
      </c>
      <c r="C112" s="313" t="s">
        <v>96</v>
      </c>
      <c r="D112" s="269">
        <v>100</v>
      </c>
      <c r="E112" s="270" t="s">
        <v>86</v>
      </c>
      <c r="F112" s="254">
        <v>0</v>
      </c>
      <c r="G112" s="254">
        <f>G117+G113+G115</f>
        <v>163488000</v>
      </c>
      <c r="H112" s="314">
        <v>100</v>
      </c>
      <c r="I112" s="315" t="s">
        <v>86</v>
      </c>
      <c r="J112" s="316">
        <v>0</v>
      </c>
      <c r="K112" s="316">
        <f>K117+K113+K115</f>
        <v>163488000</v>
      </c>
      <c r="L112" s="314">
        <v>100</v>
      </c>
      <c r="M112" s="315" t="s">
        <v>86</v>
      </c>
      <c r="N112" s="316">
        <v>0</v>
      </c>
      <c r="O112" s="316">
        <f>O117+O113+O115</f>
        <v>163488000</v>
      </c>
      <c r="P112" s="314">
        <v>100</v>
      </c>
      <c r="Q112" s="315" t="s">
        <v>86</v>
      </c>
      <c r="R112" s="316">
        <v>0</v>
      </c>
      <c r="S112" s="316">
        <f>S117+S113+S115</f>
        <v>163488000</v>
      </c>
      <c r="T112" s="314">
        <v>100</v>
      </c>
      <c r="U112" s="315" t="s">
        <v>86</v>
      </c>
      <c r="V112" s="316">
        <v>0</v>
      </c>
      <c r="W112" s="316">
        <f>W117+W113+W115</f>
        <v>163488000</v>
      </c>
      <c r="X112" s="354">
        <f t="shared" si="32"/>
        <v>49046400</v>
      </c>
      <c r="Y112" s="316"/>
      <c r="Z112" s="354">
        <f t="shared" si="30"/>
        <v>163488000</v>
      </c>
      <c r="AA112" s="316"/>
      <c r="AB112" s="314">
        <v>100</v>
      </c>
      <c r="AC112" s="315" t="s">
        <v>86</v>
      </c>
      <c r="AD112" s="316">
        <v>0</v>
      </c>
      <c r="AE112" s="316">
        <f>AE117+AE113+AE115</f>
        <v>163488000</v>
      </c>
      <c r="AF112" s="314">
        <v>100</v>
      </c>
      <c r="AG112" s="315" t="s">
        <v>86</v>
      </c>
      <c r="AH112" s="316">
        <v>0</v>
      </c>
      <c r="AI112" s="316">
        <f>AI117+AI113+AI115</f>
        <v>163488000</v>
      </c>
      <c r="AJ112" s="314">
        <v>100</v>
      </c>
      <c r="AK112" s="315" t="s">
        <v>86</v>
      </c>
      <c r="AL112" s="316">
        <v>0</v>
      </c>
      <c r="AM112" s="316">
        <f>AM117+AM113+AM115</f>
        <v>163488000</v>
      </c>
      <c r="AN112" s="314">
        <v>100</v>
      </c>
      <c r="AO112" s="315" t="s">
        <v>86</v>
      </c>
      <c r="AP112" s="316">
        <v>0</v>
      </c>
      <c r="AQ112" s="316">
        <f>AQ117+AQ113+AQ115</f>
        <v>163488000</v>
      </c>
      <c r="AR112" s="351">
        <f t="shared" si="31"/>
        <v>0</v>
      </c>
    </row>
    <row r="113" spans="2:44" x14ac:dyDescent="0.4">
      <c r="B113" s="208">
        <v>525112</v>
      </c>
      <c r="C113" s="180" t="s">
        <v>97</v>
      </c>
      <c r="D113" s="178"/>
      <c r="E113" s="179"/>
      <c r="F113" s="180"/>
      <c r="G113" s="254">
        <f>SUM(G114:G114)</f>
        <v>40000000</v>
      </c>
      <c r="H113" s="178"/>
      <c r="I113" s="179"/>
      <c r="J113" s="180"/>
      <c r="K113" s="254">
        <f>SUM(K114:K114)</f>
        <v>40000000</v>
      </c>
      <c r="L113" s="178"/>
      <c r="M113" s="179"/>
      <c r="N113" s="180"/>
      <c r="O113" s="254">
        <f>SUM(O114:O114)</f>
        <v>40000000</v>
      </c>
      <c r="P113" s="178"/>
      <c r="Q113" s="179"/>
      <c r="R113" s="180"/>
      <c r="S113" s="254">
        <f>SUM(S114:S114)</f>
        <v>40000000</v>
      </c>
      <c r="T113" s="178"/>
      <c r="U113" s="179"/>
      <c r="V113" s="180"/>
      <c r="W113" s="254">
        <f>SUM(W114:W114)</f>
        <v>40000000</v>
      </c>
      <c r="X113" s="354">
        <f t="shared" si="32"/>
        <v>12000000</v>
      </c>
      <c r="Y113" s="254"/>
      <c r="Z113" s="354">
        <f t="shared" si="30"/>
        <v>40000000</v>
      </c>
      <c r="AA113" s="254"/>
      <c r="AB113" s="178"/>
      <c r="AC113" s="179"/>
      <c r="AD113" s="180"/>
      <c r="AE113" s="254">
        <f>SUM(AE114:AE114)</f>
        <v>40000000</v>
      </c>
      <c r="AF113" s="178"/>
      <c r="AG113" s="179"/>
      <c r="AH113" s="180"/>
      <c r="AI113" s="254">
        <f>SUM(AI114:AI114)</f>
        <v>40000000</v>
      </c>
      <c r="AJ113" s="178"/>
      <c r="AK113" s="179"/>
      <c r="AL113" s="180"/>
      <c r="AM113" s="254">
        <f>SUM(AM114:AM114)</f>
        <v>40000000</v>
      </c>
      <c r="AN113" s="178"/>
      <c r="AO113" s="179"/>
      <c r="AP113" s="180"/>
      <c r="AQ113" s="254">
        <f>SUM(AQ114:AQ114)</f>
        <v>40000000</v>
      </c>
      <c r="AR113" s="351">
        <f t="shared" si="31"/>
        <v>0</v>
      </c>
    </row>
    <row r="114" spans="2:44" x14ac:dyDescent="0.4">
      <c r="B114" s="208"/>
      <c r="C114" s="180" t="s">
        <v>98</v>
      </c>
      <c r="D114" s="178">
        <v>4</v>
      </c>
      <c r="E114" s="179" t="s">
        <v>51</v>
      </c>
      <c r="F114" s="254">
        <v>10000000</v>
      </c>
      <c r="G114" s="254">
        <f>ROUNDDOWN(D114*F114,-3)</f>
        <v>40000000</v>
      </c>
      <c r="H114" s="178">
        <v>4</v>
      </c>
      <c r="I114" s="179" t="s">
        <v>51</v>
      </c>
      <c r="J114" s="254">
        <v>10000000</v>
      </c>
      <c r="K114" s="254">
        <f>ROUNDDOWN(H114*J114,-3)</f>
        <v>40000000</v>
      </c>
      <c r="L114" s="178">
        <v>4</v>
      </c>
      <c r="M114" s="179" t="s">
        <v>51</v>
      </c>
      <c r="N114" s="254">
        <v>10000000</v>
      </c>
      <c r="O114" s="254">
        <f>ROUNDDOWN(L114*N114,-3)</f>
        <v>40000000</v>
      </c>
      <c r="P114" s="178">
        <v>4</v>
      </c>
      <c r="Q114" s="179" t="s">
        <v>51</v>
      </c>
      <c r="R114" s="254">
        <v>10000000</v>
      </c>
      <c r="S114" s="254">
        <f>ROUNDDOWN(P114*R114,-3)</f>
        <v>40000000</v>
      </c>
      <c r="T114" s="178">
        <v>4</v>
      </c>
      <c r="U114" s="179" t="s">
        <v>51</v>
      </c>
      <c r="V114" s="254">
        <v>10000000</v>
      </c>
      <c r="W114" s="254">
        <f>ROUNDDOWN(T114*V114,-3)</f>
        <v>40000000</v>
      </c>
      <c r="X114" s="354">
        <f t="shared" si="32"/>
        <v>12000000</v>
      </c>
      <c r="Y114" s="254">
        <f>CEILING(X114,1000)</f>
        <v>12000000</v>
      </c>
      <c r="Z114" s="354">
        <f t="shared" si="30"/>
        <v>28000000</v>
      </c>
      <c r="AA114" s="254">
        <f t="shared" si="38"/>
        <v>28000000</v>
      </c>
      <c r="AB114" s="178">
        <v>4</v>
      </c>
      <c r="AC114" s="179" t="s">
        <v>51</v>
      </c>
      <c r="AD114" s="254">
        <v>10000000</v>
      </c>
      <c r="AE114" s="254">
        <f>ROUNDDOWN(AB114*AD114,-3)</f>
        <v>40000000</v>
      </c>
      <c r="AF114" s="178">
        <v>4</v>
      </c>
      <c r="AG114" s="179" t="s">
        <v>51</v>
      </c>
      <c r="AH114" s="254">
        <v>10000000</v>
      </c>
      <c r="AI114" s="254">
        <f>ROUNDDOWN(AF114*AH114,-3)</f>
        <v>40000000</v>
      </c>
      <c r="AJ114" s="178">
        <v>4</v>
      </c>
      <c r="AK114" s="179" t="s">
        <v>51</v>
      </c>
      <c r="AL114" s="254">
        <v>10000000</v>
      </c>
      <c r="AM114" s="254">
        <f>ROUNDDOWN(AJ114*AL114,-3)</f>
        <v>40000000</v>
      </c>
      <c r="AN114" s="178">
        <v>4</v>
      </c>
      <c r="AO114" s="179" t="s">
        <v>51</v>
      </c>
      <c r="AP114" s="254">
        <v>10000000</v>
      </c>
      <c r="AQ114" s="254">
        <f>ROUNDDOWN(AN114*AP114,-3)</f>
        <v>40000000</v>
      </c>
      <c r="AR114" s="351">
        <f t="shared" si="31"/>
        <v>0</v>
      </c>
    </row>
    <row r="115" spans="2:44" x14ac:dyDescent="0.4">
      <c r="B115" s="208">
        <v>525113</v>
      </c>
      <c r="C115" s="180" t="s">
        <v>99</v>
      </c>
      <c r="D115" s="178"/>
      <c r="E115" s="179"/>
      <c r="F115" s="180"/>
      <c r="G115" s="254">
        <f>G116</f>
        <v>55660000</v>
      </c>
      <c r="H115" s="178"/>
      <c r="I115" s="179"/>
      <c r="J115" s="180"/>
      <c r="K115" s="254">
        <f>K116</f>
        <v>55660000</v>
      </c>
      <c r="L115" s="178"/>
      <c r="M115" s="179"/>
      <c r="N115" s="180"/>
      <c r="O115" s="254">
        <f>O116</f>
        <v>55660000</v>
      </c>
      <c r="P115" s="178"/>
      <c r="Q115" s="179"/>
      <c r="R115" s="180"/>
      <c r="S115" s="254">
        <f>S116</f>
        <v>55660000</v>
      </c>
      <c r="T115" s="178"/>
      <c r="U115" s="179"/>
      <c r="V115" s="180"/>
      <c r="W115" s="254">
        <f>W116</f>
        <v>55660000</v>
      </c>
      <c r="X115" s="354">
        <f t="shared" si="32"/>
        <v>16698000</v>
      </c>
      <c r="Y115" s="254"/>
      <c r="Z115" s="354">
        <f t="shared" si="30"/>
        <v>55660000</v>
      </c>
      <c r="AA115" s="254"/>
      <c r="AB115" s="178"/>
      <c r="AC115" s="179"/>
      <c r="AD115" s="180"/>
      <c r="AE115" s="254">
        <f>AE116</f>
        <v>55660000</v>
      </c>
      <c r="AF115" s="178"/>
      <c r="AG115" s="179"/>
      <c r="AH115" s="180"/>
      <c r="AI115" s="254">
        <f>AI116</f>
        <v>55660000</v>
      </c>
      <c r="AJ115" s="178"/>
      <c r="AK115" s="179"/>
      <c r="AL115" s="180"/>
      <c r="AM115" s="254">
        <f>AM116</f>
        <v>55660000</v>
      </c>
      <c r="AN115" s="178"/>
      <c r="AO115" s="179"/>
      <c r="AP115" s="180"/>
      <c r="AQ115" s="254">
        <f>AQ116</f>
        <v>55660000</v>
      </c>
      <c r="AR115" s="351">
        <f t="shared" si="31"/>
        <v>0</v>
      </c>
    </row>
    <row r="116" spans="2:44" x14ac:dyDescent="0.4">
      <c r="B116" s="208"/>
      <c r="C116" s="180" t="s">
        <v>100</v>
      </c>
      <c r="D116" s="178">
        <v>4</v>
      </c>
      <c r="E116" s="179" t="s">
        <v>51</v>
      </c>
      <c r="F116" s="254">
        <v>13915000</v>
      </c>
      <c r="G116" s="254">
        <f>ROUNDDOWN(D116*F116,-3)</f>
        <v>55660000</v>
      </c>
      <c r="H116" s="178">
        <v>4</v>
      </c>
      <c r="I116" s="179" t="s">
        <v>51</v>
      </c>
      <c r="J116" s="254">
        <v>13915000</v>
      </c>
      <c r="K116" s="254">
        <f>ROUNDDOWN(H116*J116,-3)</f>
        <v>55660000</v>
      </c>
      <c r="L116" s="178">
        <v>4</v>
      </c>
      <c r="M116" s="179" t="s">
        <v>51</v>
      </c>
      <c r="N116" s="254">
        <v>13915000</v>
      </c>
      <c r="O116" s="254">
        <f>ROUNDDOWN(L116*N116,-3)</f>
        <v>55660000</v>
      </c>
      <c r="P116" s="178">
        <v>4</v>
      </c>
      <c r="Q116" s="179" t="s">
        <v>51</v>
      </c>
      <c r="R116" s="254">
        <v>13915000</v>
      </c>
      <c r="S116" s="254">
        <f>ROUNDDOWN(P116*R116,-3)</f>
        <v>55660000</v>
      </c>
      <c r="T116" s="178">
        <v>4</v>
      </c>
      <c r="U116" s="179" t="s">
        <v>51</v>
      </c>
      <c r="V116" s="254">
        <v>13915000</v>
      </c>
      <c r="W116" s="254">
        <f>ROUNDDOWN(T116*V116,-3)</f>
        <v>55660000</v>
      </c>
      <c r="X116" s="354">
        <f t="shared" si="32"/>
        <v>16698000</v>
      </c>
      <c r="Y116" s="254">
        <f>CEILING(X116,1000)</f>
        <v>16698000</v>
      </c>
      <c r="Z116" s="354">
        <f t="shared" si="30"/>
        <v>38962000</v>
      </c>
      <c r="AA116" s="254">
        <f t="shared" si="38"/>
        <v>38962000</v>
      </c>
      <c r="AB116" s="178">
        <v>4</v>
      </c>
      <c r="AC116" s="179" t="s">
        <v>51</v>
      </c>
      <c r="AD116" s="254">
        <v>13915000</v>
      </c>
      <c r="AE116" s="254">
        <f>ROUNDDOWN(AB116*AD116,-3)</f>
        <v>55660000</v>
      </c>
      <c r="AF116" s="178">
        <v>4</v>
      </c>
      <c r="AG116" s="179" t="s">
        <v>51</v>
      </c>
      <c r="AH116" s="254">
        <v>13915000</v>
      </c>
      <c r="AI116" s="254">
        <f>ROUNDDOWN(AF116*AH116,-3)</f>
        <v>55660000</v>
      </c>
      <c r="AJ116" s="178">
        <v>4</v>
      </c>
      <c r="AK116" s="179" t="s">
        <v>51</v>
      </c>
      <c r="AL116" s="254">
        <v>13915000</v>
      </c>
      <c r="AM116" s="254">
        <f>ROUNDDOWN(AJ116*AL116,-3)</f>
        <v>55660000</v>
      </c>
      <c r="AN116" s="178">
        <v>4</v>
      </c>
      <c r="AO116" s="179" t="s">
        <v>51</v>
      </c>
      <c r="AP116" s="254">
        <v>13915000</v>
      </c>
      <c r="AQ116" s="254">
        <f>ROUNDDOWN(AN116*AP116,-3)</f>
        <v>55660000</v>
      </c>
      <c r="AR116" s="351">
        <f t="shared" si="31"/>
        <v>0</v>
      </c>
    </row>
    <row r="117" spans="2:44" x14ac:dyDescent="0.4">
      <c r="B117" s="208">
        <v>525115</v>
      </c>
      <c r="C117" s="180" t="s">
        <v>90</v>
      </c>
      <c r="D117" s="178"/>
      <c r="E117" s="179"/>
      <c r="F117" s="180"/>
      <c r="G117" s="254">
        <f>SUM(G118:G121)</f>
        <v>67828000</v>
      </c>
      <c r="H117" s="178"/>
      <c r="I117" s="179"/>
      <c r="J117" s="180"/>
      <c r="K117" s="254">
        <f>SUM(K118:K121)</f>
        <v>67828000</v>
      </c>
      <c r="L117" s="178"/>
      <c r="M117" s="179"/>
      <c r="N117" s="180"/>
      <c r="O117" s="254">
        <f>SUM(O118:O121)</f>
        <v>67828000</v>
      </c>
      <c r="P117" s="178"/>
      <c r="Q117" s="179"/>
      <c r="R117" s="180"/>
      <c r="S117" s="254">
        <f>SUM(S118:S121)</f>
        <v>67828000</v>
      </c>
      <c r="T117" s="178"/>
      <c r="U117" s="179"/>
      <c r="V117" s="180"/>
      <c r="W117" s="254">
        <f>SUM(W118:W121)</f>
        <v>67828000</v>
      </c>
      <c r="X117" s="354">
        <f t="shared" si="32"/>
        <v>20348400</v>
      </c>
      <c r="Y117" s="254"/>
      <c r="Z117" s="354">
        <f t="shared" si="30"/>
        <v>67828000</v>
      </c>
      <c r="AA117" s="254"/>
      <c r="AB117" s="178"/>
      <c r="AC117" s="179"/>
      <c r="AD117" s="180"/>
      <c r="AE117" s="254">
        <f>SUM(AE118:AE121)</f>
        <v>67828000</v>
      </c>
      <c r="AF117" s="178"/>
      <c r="AG117" s="179"/>
      <c r="AH117" s="180"/>
      <c r="AI117" s="254">
        <f>SUM(AI118:AI121)</f>
        <v>67828000</v>
      </c>
      <c r="AJ117" s="178"/>
      <c r="AK117" s="179"/>
      <c r="AL117" s="180"/>
      <c r="AM117" s="254">
        <f>SUM(AM118:AM121)</f>
        <v>67828000</v>
      </c>
      <c r="AN117" s="178"/>
      <c r="AO117" s="179"/>
      <c r="AP117" s="180"/>
      <c r="AQ117" s="254">
        <f>SUM(AQ118:AQ121)</f>
        <v>67828000</v>
      </c>
      <c r="AR117" s="351">
        <f t="shared" si="31"/>
        <v>0</v>
      </c>
    </row>
    <row r="118" spans="2:44" x14ac:dyDescent="0.4">
      <c r="B118" s="208" t="s">
        <v>27</v>
      </c>
      <c r="C118" s="180" t="s">
        <v>101</v>
      </c>
      <c r="D118" s="178">
        <v>4</v>
      </c>
      <c r="E118" s="179" t="s">
        <v>40</v>
      </c>
      <c r="F118" s="254">
        <v>3829000</v>
      </c>
      <c r="G118" s="254">
        <f>ROUNDDOWN(D118*F118,-3)</f>
        <v>15316000</v>
      </c>
      <c r="H118" s="178">
        <v>4</v>
      </c>
      <c r="I118" s="179" t="s">
        <v>40</v>
      </c>
      <c r="J118" s="254">
        <v>3829000</v>
      </c>
      <c r="K118" s="254">
        <f>ROUNDDOWN(H118*J118,-3)</f>
        <v>15316000</v>
      </c>
      <c r="L118" s="178">
        <v>4</v>
      </c>
      <c r="M118" s="179" t="s">
        <v>40</v>
      </c>
      <c r="N118" s="254">
        <v>3829000</v>
      </c>
      <c r="O118" s="254">
        <f>ROUNDDOWN(L118*N118,-3)</f>
        <v>15316000</v>
      </c>
      <c r="P118" s="178">
        <v>4</v>
      </c>
      <c r="Q118" s="179" t="s">
        <v>40</v>
      </c>
      <c r="R118" s="254">
        <v>3829000</v>
      </c>
      <c r="S118" s="254">
        <f>ROUNDDOWN(P118*R118,-3)</f>
        <v>15316000</v>
      </c>
      <c r="T118" s="178">
        <v>4</v>
      </c>
      <c r="U118" s="179" t="s">
        <v>40</v>
      </c>
      <c r="V118" s="254">
        <v>3829000</v>
      </c>
      <c r="W118" s="254">
        <f>ROUNDDOWN(T118*V118,-3)</f>
        <v>15316000</v>
      </c>
      <c r="X118" s="354">
        <f t="shared" si="32"/>
        <v>4594800</v>
      </c>
      <c r="Y118" s="254">
        <f>CEILING(X118,1000)</f>
        <v>4595000</v>
      </c>
      <c r="Z118" s="354">
        <f t="shared" si="30"/>
        <v>10721000</v>
      </c>
      <c r="AA118" s="254">
        <f t="shared" si="38"/>
        <v>10721000</v>
      </c>
      <c r="AB118" s="178">
        <v>4</v>
      </c>
      <c r="AC118" s="179" t="s">
        <v>40</v>
      </c>
      <c r="AD118" s="254">
        <v>3829000</v>
      </c>
      <c r="AE118" s="254">
        <f>ROUNDDOWN(AB118*AD118,-3)</f>
        <v>15316000</v>
      </c>
      <c r="AF118" s="178">
        <v>4</v>
      </c>
      <c r="AG118" s="179" t="s">
        <v>40</v>
      </c>
      <c r="AH118" s="254">
        <v>3829000</v>
      </c>
      <c r="AI118" s="254">
        <f>ROUNDDOWN(AF118*AH118,-3)</f>
        <v>15316000</v>
      </c>
      <c r="AJ118" s="178">
        <v>4</v>
      </c>
      <c r="AK118" s="179" t="s">
        <v>40</v>
      </c>
      <c r="AL118" s="254">
        <v>3829000</v>
      </c>
      <c r="AM118" s="254">
        <f>ROUNDDOWN(AJ118*AL118,-3)</f>
        <v>15316000</v>
      </c>
      <c r="AN118" s="178">
        <v>4</v>
      </c>
      <c r="AO118" s="179" t="s">
        <v>40</v>
      </c>
      <c r="AP118" s="254">
        <v>3829000</v>
      </c>
      <c r="AQ118" s="254">
        <f>ROUNDDOWN(AN118*AP118,-3)</f>
        <v>15316000</v>
      </c>
      <c r="AR118" s="351">
        <f t="shared" si="31"/>
        <v>0</v>
      </c>
    </row>
    <row r="119" spans="2:44" x14ac:dyDescent="0.4">
      <c r="B119" s="208" t="s">
        <v>27</v>
      </c>
      <c r="C119" s="180" t="s">
        <v>102</v>
      </c>
      <c r="D119" s="178">
        <v>36</v>
      </c>
      <c r="E119" s="179" t="s">
        <v>57</v>
      </c>
      <c r="F119" s="254">
        <v>530000</v>
      </c>
      <c r="G119" s="254">
        <f>ROUNDDOWN(D119*F119,-3)</f>
        <v>19080000</v>
      </c>
      <c r="H119" s="178">
        <v>36</v>
      </c>
      <c r="I119" s="179" t="s">
        <v>57</v>
      </c>
      <c r="J119" s="254">
        <v>530000</v>
      </c>
      <c r="K119" s="254">
        <f>ROUNDDOWN(H119*J119,-3)</f>
        <v>19080000</v>
      </c>
      <c r="L119" s="178">
        <v>36</v>
      </c>
      <c r="M119" s="179" t="s">
        <v>57</v>
      </c>
      <c r="N119" s="254">
        <v>530000</v>
      </c>
      <c r="O119" s="254">
        <f>ROUNDDOWN(L119*N119,-3)</f>
        <v>19080000</v>
      </c>
      <c r="P119" s="178">
        <v>36</v>
      </c>
      <c r="Q119" s="179" t="s">
        <v>57</v>
      </c>
      <c r="R119" s="254">
        <v>530000</v>
      </c>
      <c r="S119" s="254">
        <f>ROUNDDOWN(P119*R119,-3)</f>
        <v>19080000</v>
      </c>
      <c r="T119" s="178">
        <v>36</v>
      </c>
      <c r="U119" s="179" t="s">
        <v>57</v>
      </c>
      <c r="V119" s="254">
        <v>530000</v>
      </c>
      <c r="W119" s="254">
        <f>ROUNDDOWN(T119*V119,-3)</f>
        <v>19080000</v>
      </c>
      <c r="X119" s="354">
        <f t="shared" si="32"/>
        <v>5724000</v>
      </c>
      <c r="Y119" s="254">
        <f>CEILING(X119,1000)</f>
        <v>5724000</v>
      </c>
      <c r="Z119" s="354">
        <f t="shared" si="30"/>
        <v>13356000</v>
      </c>
      <c r="AA119" s="254">
        <f t="shared" si="38"/>
        <v>13356000</v>
      </c>
      <c r="AB119" s="178">
        <v>36</v>
      </c>
      <c r="AC119" s="179" t="s">
        <v>57</v>
      </c>
      <c r="AD119" s="254">
        <v>530000</v>
      </c>
      <c r="AE119" s="254">
        <f>ROUNDDOWN(AB119*AD119,-3)</f>
        <v>19080000</v>
      </c>
      <c r="AF119" s="178">
        <v>36</v>
      </c>
      <c r="AG119" s="179" t="s">
        <v>57</v>
      </c>
      <c r="AH119" s="254">
        <v>530000</v>
      </c>
      <c r="AI119" s="254">
        <f>ROUNDDOWN(AF119*AH119,-3)</f>
        <v>19080000</v>
      </c>
      <c r="AJ119" s="178">
        <v>36</v>
      </c>
      <c r="AK119" s="179" t="s">
        <v>57</v>
      </c>
      <c r="AL119" s="254">
        <v>530000</v>
      </c>
      <c r="AM119" s="254">
        <f>ROUNDDOWN(AJ119*AL119,-3)</f>
        <v>19080000</v>
      </c>
      <c r="AN119" s="178">
        <v>36</v>
      </c>
      <c r="AO119" s="179" t="s">
        <v>57</v>
      </c>
      <c r="AP119" s="254">
        <v>530000</v>
      </c>
      <c r="AQ119" s="254">
        <f>ROUNDDOWN(AN119*AP119,-3)</f>
        <v>19080000</v>
      </c>
      <c r="AR119" s="351">
        <f t="shared" si="31"/>
        <v>0</v>
      </c>
    </row>
    <row r="120" spans="2:44" x14ac:dyDescent="0.4">
      <c r="B120" s="208"/>
      <c r="C120" s="180" t="s">
        <v>103</v>
      </c>
      <c r="D120" s="178">
        <v>12</v>
      </c>
      <c r="E120" s="179" t="s">
        <v>40</v>
      </c>
      <c r="F120" s="254">
        <v>802000</v>
      </c>
      <c r="G120" s="254">
        <f>ROUNDDOWN(D120*F120,-3)</f>
        <v>9624000</v>
      </c>
      <c r="H120" s="178">
        <v>12</v>
      </c>
      <c r="I120" s="179" t="s">
        <v>40</v>
      </c>
      <c r="J120" s="254">
        <v>802000</v>
      </c>
      <c r="K120" s="254">
        <f>ROUNDDOWN(H120*J120,-3)</f>
        <v>9624000</v>
      </c>
      <c r="L120" s="178">
        <v>12</v>
      </c>
      <c r="M120" s="179" t="s">
        <v>40</v>
      </c>
      <c r="N120" s="254">
        <v>802000</v>
      </c>
      <c r="O120" s="254">
        <f>ROUNDDOWN(L120*N120,-3)</f>
        <v>9624000</v>
      </c>
      <c r="P120" s="178">
        <v>12</v>
      </c>
      <c r="Q120" s="179" t="s">
        <v>40</v>
      </c>
      <c r="R120" s="254">
        <v>802000</v>
      </c>
      <c r="S120" s="254">
        <f>ROUNDDOWN(P120*R120,-3)</f>
        <v>9624000</v>
      </c>
      <c r="T120" s="178">
        <v>12</v>
      </c>
      <c r="U120" s="179" t="s">
        <v>40</v>
      </c>
      <c r="V120" s="254">
        <v>802000</v>
      </c>
      <c r="W120" s="254">
        <f>ROUNDDOWN(T120*V120,-3)</f>
        <v>9624000</v>
      </c>
      <c r="X120" s="354">
        <f t="shared" si="32"/>
        <v>2887200</v>
      </c>
      <c r="Y120" s="254">
        <f>CEILING(X120,1000)</f>
        <v>2888000</v>
      </c>
      <c r="Z120" s="354">
        <f t="shared" si="30"/>
        <v>6736000</v>
      </c>
      <c r="AA120" s="254">
        <f t="shared" si="38"/>
        <v>6736000</v>
      </c>
      <c r="AB120" s="178">
        <v>12</v>
      </c>
      <c r="AC120" s="179" t="s">
        <v>40</v>
      </c>
      <c r="AD120" s="254">
        <v>802000</v>
      </c>
      <c r="AE120" s="254">
        <f>ROUNDDOWN(AB120*AD120,-3)</f>
        <v>9624000</v>
      </c>
      <c r="AF120" s="178">
        <v>12</v>
      </c>
      <c r="AG120" s="179" t="s">
        <v>40</v>
      </c>
      <c r="AH120" s="254">
        <v>802000</v>
      </c>
      <c r="AI120" s="254">
        <f>ROUNDDOWN(AF120*AH120,-3)</f>
        <v>9624000</v>
      </c>
      <c r="AJ120" s="178">
        <v>12</v>
      </c>
      <c r="AK120" s="179" t="s">
        <v>40</v>
      </c>
      <c r="AL120" s="254">
        <v>802000</v>
      </c>
      <c r="AM120" s="254">
        <f>ROUNDDOWN(AJ120*AL120,-3)</f>
        <v>9624000</v>
      </c>
      <c r="AN120" s="178">
        <v>12</v>
      </c>
      <c r="AO120" s="179" t="s">
        <v>40</v>
      </c>
      <c r="AP120" s="254">
        <v>802000</v>
      </c>
      <c r="AQ120" s="254">
        <f>ROUNDDOWN(AN120*AP120,-3)</f>
        <v>9624000</v>
      </c>
      <c r="AR120" s="351">
        <f t="shared" si="31"/>
        <v>0</v>
      </c>
    </row>
    <row r="121" spans="2:44" x14ac:dyDescent="0.4">
      <c r="B121" s="208" t="s">
        <v>27</v>
      </c>
      <c r="C121" s="180" t="s">
        <v>104</v>
      </c>
      <c r="D121" s="178">
        <v>24</v>
      </c>
      <c r="E121" s="179" t="s">
        <v>57</v>
      </c>
      <c r="F121" s="254">
        <v>992000</v>
      </c>
      <c r="G121" s="254">
        <f>ROUNDDOWN(D121*F121,-3)</f>
        <v>23808000</v>
      </c>
      <c r="H121" s="178">
        <v>24</v>
      </c>
      <c r="I121" s="179" t="s">
        <v>57</v>
      </c>
      <c r="J121" s="254">
        <v>992000</v>
      </c>
      <c r="K121" s="254">
        <f>ROUNDDOWN(H121*J121,-3)</f>
        <v>23808000</v>
      </c>
      <c r="L121" s="178">
        <v>24</v>
      </c>
      <c r="M121" s="179" t="s">
        <v>57</v>
      </c>
      <c r="N121" s="254">
        <v>992000</v>
      </c>
      <c r="O121" s="254">
        <f>ROUNDDOWN(L121*N121,-3)</f>
        <v>23808000</v>
      </c>
      <c r="P121" s="178">
        <v>24</v>
      </c>
      <c r="Q121" s="179" t="s">
        <v>57</v>
      </c>
      <c r="R121" s="254">
        <v>992000</v>
      </c>
      <c r="S121" s="254">
        <f>ROUNDDOWN(P121*R121,-3)</f>
        <v>23808000</v>
      </c>
      <c r="T121" s="178">
        <v>24</v>
      </c>
      <c r="U121" s="179" t="s">
        <v>57</v>
      </c>
      <c r="V121" s="254">
        <v>992000</v>
      </c>
      <c r="W121" s="254">
        <f>ROUNDDOWN(T121*V121,-3)</f>
        <v>23808000</v>
      </c>
      <c r="X121" s="354">
        <f t="shared" si="32"/>
        <v>7142400</v>
      </c>
      <c r="Y121" s="254">
        <f>CEILING(X121,1000)</f>
        <v>7143000</v>
      </c>
      <c r="Z121" s="354">
        <f t="shared" si="30"/>
        <v>16665000</v>
      </c>
      <c r="AA121" s="254">
        <f t="shared" si="38"/>
        <v>16665000</v>
      </c>
      <c r="AB121" s="178">
        <v>24</v>
      </c>
      <c r="AC121" s="179" t="s">
        <v>57</v>
      </c>
      <c r="AD121" s="254">
        <v>992000</v>
      </c>
      <c r="AE121" s="254">
        <f>ROUNDDOWN(AB121*AD121,-3)</f>
        <v>23808000</v>
      </c>
      <c r="AF121" s="178">
        <v>24</v>
      </c>
      <c r="AG121" s="179" t="s">
        <v>57</v>
      </c>
      <c r="AH121" s="254">
        <v>992000</v>
      </c>
      <c r="AI121" s="254">
        <f>ROUNDDOWN(AF121*AH121,-3)</f>
        <v>23808000</v>
      </c>
      <c r="AJ121" s="178">
        <v>24</v>
      </c>
      <c r="AK121" s="179" t="s">
        <v>57</v>
      </c>
      <c r="AL121" s="254">
        <v>992000</v>
      </c>
      <c r="AM121" s="254">
        <f>ROUNDDOWN(AJ121*AL121,-3)</f>
        <v>23808000</v>
      </c>
      <c r="AN121" s="178">
        <v>24</v>
      </c>
      <c r="AO121" s="179" t="s">
        <v>57</v>
      </c>
      <c r="AP121" s="254">
        <v>992000</v>
      </c>
      <c r="AQ121" s="254">
        <f>ROUNDDOWN(AN121*AP121,-3)</f>
        <v>23808000</v>
      </c>
      <c r="AR121" s="351">
        <f t="shared" si="31"/>
        <v>0</v>
      </c>
    </row>
    <row r="122" spans="2:44" x14ac:dyDescent="0.4">
      <c r="B122" s="312" t="s">
        <v>62</v>
      </c>
      <c r="C122" s="313" t="s">
        <v>105</v>
      </c>
      <c r="D122" s="269">
        <v>60</v>
      </c>
      <c r="E122" s="270" t="s">
        <v>86</v>
      </c>
      <c r="F122" s="254">
        <v>0</v>
      </c>
      <c r="G122" s="254">
        <f>G123+G125+G127</f>
        <v>528870000</v>
      </c>
      <c r="H122" s="314">
        <v>60</v>
      </c>
      <c r="I122" s="315" t="s">
        <v>86</v>
      </c>
      <c r="J122" s="316">
        <v>0</v>
      </c>
      <c r="K122" s="316">
        <f>K123+K125+K127</f>
        <v>528870000</v>
      </c>
      <c r="L122" s="314">
        <v>60</v>
      </c>
      <c r="M122" s="315" t="s">
        <v>86</v>
      </c>
      <c r="N122" s="316">
        <v>0</v>
      </c>
      <c r="O122" s="316">
        <f>O123+O125+O127</f>
        <v>528870000</v>
      </c>
      <c r="P122" s="314">
        <v>60</v>
      </c>
      <c r="Q122" s="315" t="s">
        <v>86</v>
      </c>
      <c r="R122" s="316">
        <v>0</v>
      </c>
      <c r="S122" s="316">
        <f>S123+S125+S127</f>
        <v>528870000</v>
      </c>
      <c r="T122" s="314">
        <v>60</v>
      </c>
      <c r="U122" s="315" t="s">
        <v>86</v>
      </c>
      <c r="V122" s="316">
        <v>0</v>
      </c>
      <c r="W122" s="316">
        <f>W123+W125+W127</f>
        <v>528870000</v>
      </c>
      <c r="X122" s="354">
        <f t="shared" si="32"/>
        <v>158661000</v>
      </c>
      <c r="Y122" s="316"/>
      <c r="Z122" s="354">
        <f t="shared" si="30"/>
        <v>528870000</v>
      </c>
      <c r="AA122" s="316"/>
      <c r="AB122" s="314">
        <v>60</v>
      </c>
      <c r="AC122" s="315" t="s">
        <v>86</v>
      </c>
      <c r="AD122" s="316">
        <v>0</v>
      </c>
      <c r="AE122" s="316">
        <f>AE123+AE125+AE127</f>
        <v>528870000</v>
      </c>
      <c r="AF122" s="314">
        <v>60</v>
      </c>
      <c r="AG122" s="315" t="s">
        <v>86</v>
      </c>
      <c r="AH122" s="316">
        <v>0</v>
      </c>
      <c r="AI122" s="316">
        <f>AI123+AI125+AI127</f>
        <v>528870000</v>
      </c>
      <c r="AJ122" s="314">
        <v>60</v>
      </c>
      <c r="AK122" s="315" t="s">
        <v>86</v>
      </c>
      <c r="AL122" s="316">
        <v>0</v>
      </c>
      <c r="AM122" s="316">
        <f>AM123+AM125+AM127</f>
        <v>528870000</v>
      </c>
      <c r="AN122" s="314">
        <v>60</v>
      </c>
      <c r="AO122" s="315" t="s">
        <v>86</v>
      </c>
      <c r="AP122" s="316">
        <v>0</v>
      </c>
      <c r="AQ122" s="316">
        <f>AQ123+AQ125+AQ127</f>
        <v>528870000</v>
      </c>
      <c r="AR122" s="351">
        <f t="shared" si="31"/>
        <v>0</v>
      </c>
    </row>
    <row r="123" spans="2:44" x14ac:dyDescent="0.4">
      <c r="B123" s="208">
        <v>525112</v>
      </c>
      <c r="C123" s="180" t="s">
        <v>97</v>
      </c>
      <c r="D123" s="178"/>
      <c r="E123" s="179"/>
      <c r="F123" s="180"/>
      <c r="G123" s="254">
        <f>SUM(G124:G124)</f>
        <v>150000000</v>
      </c>
      <c r="H123" s="178"/>
      <c r="I123" s="179"/>
      <c r="J123" s="180"/>
      <c r="K123" s="254">
        <f>SUM(K124:K124)</f>
        <v>150000000</v>
      </c>
      <c r="L123" s="178"/>
      <c r="M123" s="179"/>
      <c r="N123" s="180"/>
      <c r="O123" s="254">
        <f>SUM(O124:O124)</f>
        <v>150000000</v>
      </c>
      <c r="P123" s="178"/>
      <c r="Q123" s="179"/>
      <c r="R123" s="180"/>
      <c r="S123" s="254">
        <f>SUM(S124:S124)</f>
        <v>150000000</v>
      </c>
      <c r="T123" s="178"/>
      <c r="U123" s="179"/>
      <c r="V123" s="180"/>
      <c r="W123" s="254">
        <f>SUM(W124:W124)</f>
        <v>150000000</v>
      </c>
      <c r="X123" s="354">
        <f t="shared" si="32"/>
        <v>45000000</v>
      </c>
      <c r="Y123" s="254"/>
      <c r="Z123" s="354">
        <f t="shared" si="30"/>
        <v>150000000</v>
      </c>
      <c r="AA123" s="254"/>
      <c r="AB123" s="178"/>
      <c r="AC123" s="179"/>
      <c r="AD123" s="180"/>
      <c r="AE123" s="254">
        <f>SUM(AE124:AE124)</f>
        <v>150000000</v>
      </c>
      <c r="AF123" s="178"/>
      <c r="AG123" s="179"/>
      <c r="AH123" s="180"/>
      <c r="AI123" s="254">
        <f>SUM(AI124:AI124)</f>
        <v>150000000</v>
      </c>
      <c r="AJ123" s="178"/>
      <c r="AK123" s="179"/>
      <c r="AL123" s="180"/>
      <c r="AM123" s="254">
        <f>SUM(AM124:AM124)</f>
        <v>150000000</v>
      </c>
      <c r="AN123" s="178"/>
      <c r="AO123" s="179"/>
      <c r="AP123" s="180"/>
      <c r="AQ123" s="254">
        <f>SUM(AQ124:AQ124)</f>
        <v>150000000</v>
      </c>
      <c r="AR123" s="351">
        <f t="shared" si="31"/>
        <v>0</v>
      </c>
    </row>
    <row r="124" spans="2:44" x14ac:dyDescent="0.4">
      <c r="B124" s="208"/>
      <c r="C124" s="180" t="s">
        <v>106</v>
      </c>
      <c r="D124" s="178">
        <v>6</v>
      </c>
      <c r="E124" s="179" t="s">
        <v>51</v>
      </c>
      <c r="F124" s="254">
        <v>25000000</v>
      </c>
      <c r="G124" s="254">
        <f>ROUNDDOWN(D124*F124,-3)</f>
        <v>150000000</v>
      </c>
      <c r="H124" s="178">
        <v>6</v>
      </c>
      <c r="I124" s="179" t="s">
        <v>51</v>
      </c>
      <c r="J124" s="254">
        <v>25000000</v>
      </c>
      <c r="K124" s="254">
        <f>ROUNDDOWN(H124*J124,-3)</f>
        <v>150000000</v>
      </c>
      <c r="L124" s="178">
        <v>6</v>
      </c>
      <c r="M124" s="179" t="s">
        <v>51</v>
      </c>
      <c r="N124" s="254">
        <v>25000000</v>
      </c>
      <c r="O124" s="254">
        <f>ROUNDDOWN(L124*N124,-3)</f>
        <v>150000000</v>
      </c>
      <c r="P124" s="178">
        <v>6</v>
      </c>
      <c r="Q124" s="179" t="s">
        <v>51</v>
      </c>
      <c r="R124" s="254">
        <v>25000000</v>
      </c>
      <c r="S124" s="254">
        <f>ROUNDDOWN(P124*R124,-3)</f>
        <v>150000000</v>
      </c>
      <c r="T124" s="178">
        <v>6</v>
      </c>
      <c r="U124" s="179" t="s">
        <v>51</v>
      </c>
      <c r="V124" s="254">
        <v>25000000</v>
      </c>
      <c r="W124" s="254">
        <f>ROUNDDOWN(T124*V124,-3)</f>
        <v>150000000</v>
      </c>
      <c r="X124" s="354">
        <f t="shared" si="32"/>
        <v>45000000</v>
      </c>
      <c r="Y124" s="254">
        <f>CEILING(X124,1000)</f>
        <v>45000000</v>
      </c>
      <c r="Z124" s="354">
        <f t="shared" si="30"/>
        <v>105000000</v>
      </c>
      <c r="AA124" s="254">
        <f t="shared" si="38"/>
        <v>105000000</v>
      </c>
      <c r="AB124" s="178">
        <v>6</v>
      </c>
      <c r="AC124" s="179" t="s">
        <v>51</v>
      </c>
      <c r="AD124" s="254">
        <v>25000000</v>
      </c>
      <c r="AE124" s="254">
        <f>ROUNDDOWN(AB124*AD124,-3)</f>
        <v>150000000</v>
      </c>
      <c r="AF124" s="178">
        <v>6</v>
      </c>
      <c r="AG124" s="179" t="s">
        <v>51</v>
      </c>
      <c r="AH124" s="254">
        <v>25000000</v>
      </c>
      <c r="AI124" s="254">
        <f>ROUNDDOWN(AF124*AH124,-3)</f>
        <v>150000000</v>
      </c>
      <c r="AJ124" s="178">
        <v>6</v>
      </c>
      <c r="AK124" s="179" t="s">
        <v>51</v>
      </c>
      <c r="AL124" s="254">
        <v>25000000</v>
      </c>
      <c r="AM124" s="254">
        <f>ROUNDDOWN(AJ124*AL124,-3)</f>
        <v>150000000</v>
      </c>
      <c r="AN124" s="178">
        <v>6</v>
      </c>
      <c r="AO124" s="179" t="s">
        <v>51</v>
      </c>
      <c r="AP124" s="254">
        <v>25000000</v>
      </c>
      <c r="AQ124" s="254">
        <f>ROUNDDOWN(AN124*AP124,-3)</f>
        <v>150000000</v>
      </c>
      <c r="AR124" s="351">
        <f t="shared" si="31"/>
        <v>0</v>
      </c>
    </row>
    <row r="125" spans="2:44" x14ac:dyDescent="0.4">
      <c r="B125" s="208">
        <v>525113</v>
      </c>
      <c r="C125" s="180" t="s">
        <v>99</v>
      </c>
      <c r="D125" s="178"/>
      <c r="E125" s="179"/>
      <c r="F125" s="180"/>
      <c r="G125" s="254">
        <f>G126</f>
        <v>83490000</v>
      </c>
      <c r="H125" s="178"/>
      <c r="I125" s="179"/>
      <c r="J125" s="180"/>
      <c r="K125" s="254">
        <f>K126</f>
        <v>83490000</v>
      </c>
      <c r="L125" s="178"/>
      <c r="M125" s="179"/>
      <c r="N125" s="180"/>
      <c r="O125" s="254">
        <f>O126</f>
        <v>83490000</v>
      </c>
      <c r="P125" s="178"/>
      <c r="Q125" s="179"/>
      <c r="R125" s="180"/>
      <c r="S125" s="254">
        <f>S126</f>
        <v>83490000</v>
      </c>
      <c r="T125" s="178"/>
      <c r="U125" s="179"/>
      <c r="V125" s="180"/>
      <c r="W125" s="254">
        <f>W126</f>
        <v>83490000</v>
      </c>
      <c r="X125" s="354">
        <f t="shared" si="32"/>
        <v>25047000</v>
      </c>
      <c r="Y125" s="254"/>
      <c r="Z125" s="354">
        <f t="shared" si="30"/>
        <v>83490000</v>
      </c>
      <c r="AA125" s="254"/>
      <c r="AB125" s="178"/>
      <c r="AC125" s="179"/>
      <c r="AD125" s="180"/>
      <c r="AE125" s="254">
        <f>AE126</f>
        <v>83490000</v>
      </c>
      <c r="AF125" s="178"/>
      <c r="AG125" s="179"/>
      <c r="AH125" s="180"/>
      <c r="AI125" s="254">
        <f>AI126</f>
        <v>83490000</v>
      </c>
      <c r="AJ125" s="178"/>
      <c r="AK125" s="179"/>
      <c r="AL125" s="180"/>
      <c r="AM125" s="254">
        <f>AM126</f>
        <v>83490000</v>
      </c>
      <c r="AN125" s="178"/>
      <c r="AO125" s="179"/>
      <c r="AP125" s="180"/>
      <c r="AQ125" s="254">
        <f>AQ126</f>
        <v>83490000</v>
      </c>
      <c r="AR125" s="351">
        <f t="shared" si="31"/>
        <v>0</v>
      </c>
    </row>
    <row r="126" spans="2:44" x14ac:dyDescent="0.4">
      <c r="B126" s="208"/>
      <c r="C126" s="180" t="s">
        <v>100</v>
      </c>
      <c r="D126" s="178">
        <v>6</v>
      </c>
      <c r="E126" s="179" t="s">
        <v>51</v>
      </c>
      <c r="F126" s="254">
        <v>13915000</v>
      </c>
      <c r="G126" s="254">
        <f>ROUNDDOWN(D126*F126,-3)</f>
        <v>83490000</v>
      </c>
      <c r="H126" s="178">
        <v>6</v>
      </c>
      <c r="I126" s="179" t="s">
        <v>51</v>
      </c>
      <c r="J126" s="254">
        <v>13915000</v>
      </c>
      <c r="K126" s="254">
        <f>ROUNDDOWN(H126*J126,-3)</f>
        <v>83490000</v>
      </c>
      <c r="L126" s="178">
        <v>6</v>
      </c>
      <c r="M126" s="179" t="s">
        <v>51</v>
      </c>
      <c r="N126" s="254">
        <v>13915000</v>
      </c>
      <c r="O126" s="254">
        <f>ROUNDDOWN(L126*N126,-3)</f>
        <v>83490000</v>
      </c>
      <c r="P126" s="178">
        <v>6</v>
      </c>
      <c r="Q126" s="179" t="s">
        <v>51</v>
      </c>
      <c r="R126" s="254">
        <v>13915000</v>
      </c>
      <c r="S126" s="254">
        <f>ROUNDDOWN(P126*R126,-3)</f>
        <v>83490000</v>
      </c>
      <c r="T126" s="178">
        <v>6</v>
      </c>
      <c r="U126" s="179" t="s">
        <v>51</v>
      </c>
      <c r="V126" s="254">
        <v>13915000</v>
      </c>
      <c r="W126" s="254">
        <f>ROUNDDOWN(T126*V126,-3)</f>
        <v>83490000</v>
      </c>
      <c r="X126" s="354">
        <f t="shared" si="32"/>
        <v>25047000</v>
      </c>
      <c r="Y126" s="254">
        <f>CEILING(X126,1000)</f>
        <v>25047000</v>
      </c>
      <c r="Z126" s="354">
        <f t="shared" si="30"/>
        <v>58443000</v>
      </c>
      <c r="AA126" s="254">
        <f t="shared" si="38"/>
        <v>58443000</v>
      </c>
      <c r="AB126" s="178">
        <v>6</v>
      </c>
      <c r="AC126" s="179" t="s">
        <v>51</v>
      </c>
      <c r="AD126" s="254">
        <v>13915000</v>
      </c>
      <c r="AE126" s="254">
        <f>ROUNDDOWN(AB126*AD126,-3)</f>
        <v>83490000</v>
      </c>
      <c r="AF126" s="178">
        <v>6</v>
      </c>
      <c r="AG126" s="179" t="s">
        <v>51</v>
      </c>
      <c r="AH126" s="254">
        <v>13915000</v>
      </c>
      <c r="AI126" s="254">
        <f>ROUNDDOWN(AF126*AH126,-3)</f>
        <v>83490000</v>
      </c>
      <c r="AJ126" s="178">
        <v>6</v>
      </c>
      <c r="AK126" s="179" t="s">
        <v>51</v>
      </c>
      <c r="AL126" s="254">
        <v>13915000</v>
      </c>
      <c r="AM126" s="254">
        <f>ROUNDDOWN(AJ126*AL126,-3)</f>
        <v>83490000</v>
      </c>
      <c r="AN126" s="178">
        <v>6</v>
      </c>
      <c r="AO126" s="179" t="s">
        <v>51</v>
      </c>
      <c r="AP126" s="254">
        <v>13915000</v>
      </c>
      <c r="AQ126" s="254">
        <f>ROUNDDOWN(AN126*AP126,-3)</f>
        <v>83490000</v>
      </c>
      <c r="AR126" s="351">
        <f t="shared" si="31"/>
        <v>0</v>
      </c>
    </row>
    <row r="127" spans="2:44" x14ac:dyDescent="0.4">
      <c r="B127" s="208">
        <v>525115</v>
      </c>
      <c r="C127" s="180" t="s">
        <v>90</v>
      </c>
      <c r="D127" s="178"/>
      <c r="E127" s="179"/>
      <c r="F127" s="180"/>
      <c r="G127" s="254">
        <f>SUM(G128:G131)</f>
        <v>295380000</v>
      </c>
      <c r="H127" s="178"/>
      <c r="I127" s="179"/>
      <c r="J127" s="180"/>
      <c r="K127" s="254">
        <f>SUM(K128:K131)</f>
        <v>295380000</v>
      </c>
      <c r="L127" s="178"/>
      <c r="M127" s="179"/>
      <c r="N127" s="180"/>
      <c r="O127" s="254">
        <f>SUM(O128:O131)</f>
        <v>295380000</v>
      </c>
      <c r="P127" s="178"/>
      <c r="Q127" s="179"/>
      <c r="R127" s="180"/>
      <c r="S127" s="254">
        <f>SUM(S128:S131)</f>
        <v>295380000</v>
      </c>
      <c r="T127" s="178"/>
      <c r="U127" s="179"/>
      <c r="V127" s="180"/>
      <c r="W127" s="254">
        <f>SUM(W128:W131)</f>
        <v>295380000</v>
      </c>
      <c r="X127" s="354">
        <f t="shared" si="32"/>
        <v>88614000</v>
      </c>
      <c r="Y127" s="254"/>
      <c r="Z127" s="354">
        <f t="shared" si="30"/>
        <v>295380000</v>
      </c>
      <c r="AA127" s="254"/>
      <c r="AB127" s="178"/>
      <c r="AC127" s="179"/>
      <c r="AD127" s="180"/>
      <c r="AE127" s="254">
        <f>SUM(AE128:AE131)</f>
        <v>295380000</v>
      </c>
      <c r="AF127" s="178"/>
      <c r="AG127" s="179"/>
      <c r="AH127" s="180"/>
      <c r="AI127" s="254">
        <f>SUM(AI128:AI131)</f>
        <v>295380000</v>
      </c>
      <c r="AJ127" s="178"/>
      <c r="AK127" s="179"/>
      <c r="AL127" s="180"/>
      <c r="AM127" s="254">
        <f>SUM(AM128:AM131)</f>
        <v>295380000</v>
      </c>
      <c r="AN127" s="178"/>
      <c r="AO127" s="179"/>
      <c r="AP127" s="180"/>
      <c r="AQ127" s="254">
        <f>SUM(AQ128:AQ131)</f>
        <v>295380000</v>
      </c>
      <c r="AR127" s="351">
        <f t="shared" si="31"/>
        <v>0</v>
      </c>
    </row>
    <row r="128" spans="2:44" x14ac:dyDescent="0.4">
      <c r="B128" s="208" t="s">
        <v>27</v>
      </c>
      <c r="C128" s="180" t="s">
        <v>107</v>
      </c>
      <c r="D128" s="178">
        <v>36</v>
      </c>
      <c r="E128" s="179" t="s">
        <v>40</v>
      </c>
      <c r="F128" s="254">
        <v>3829000</v>
      </c>
      <c r="G128" s="254">
        <f>ROUNDDOWN(D128*F128,-3)</f>
        <v>137844000</v>
      </c>
      <c r="H128" s="178">
        <v>36</v>
      </c>
      <c r="I128" s="179" t="s">
        <v>40</v>
      </c>
      <c r="J128" s="254">
        <v>3829000</v>
      </c>
      <c r="K128" s="254">
        <f>ROUNDDOWN(H128*J128,-3)</f>
        <v>137844000</v>
      </c>
      <c r="L128" s="178">
        <v>36</v>
      </c>
      <c r="M128" s="179" t="s">
        <v>40</v>
      </c>
      <c r="N128" s="254">
        <v>3829000</v>
      </c>
      <c r="O128" s="254">
        <f>ROUNDDOWN(L128*N128,-3)</f>
        <v>137844000</v>
      </c>
      <c r="P128" s="178">
        <v>36</v>
      </c>
      <c r="Q128" s="179" t="s">
        <v>40</v>
      </c>
      <c r="R128" s="254">
        <v>3829000</v>
      </c>
      <c r="S128" s="254">
        <f>ROUNDDOWN(P128*R128,-3)</f>
        <v>137844000</v>
      </c>
      <c r="T128" s="178">
        <v>36</v>
      </c>
      <c r="U128" s="179" t="s">
        <v>40</v>
      </c>
      <c r="V128" s="254">
        <v>3829000</v>
      </c>
      <c r="W128" s="254">
        <f>ROUNDDOWN(T128*V128,-3)</f>
        <v>137844000</v>
      </c>
      <c r="X128" s="354">
        <f t="shared" si="32"/>
        <v>41353200</v>
      </c>
      <c r="Y128" s="254">
        <f>CEILING(X128,1000)</f>
        <v>41354000</v>
      </c>
      <c r="Z128" s="354">
        <f t="shared" si="30"/>
        <v>96490000</v>
      </c>
      <c r="AA128" s="254">
        <f t="shared" si="38"/>
        <v>96490000</v>
      </c>
      <c r="AB128" s="178">
        <v>36</v>
      </c>
      <c r="AC128" s="179" t="s">
        <v>40</v>
      </c>
      <c r="AD128" s="254">
        <v>3829000</v>
      </c>
      <c r="AE128" s="254">
        <f>ROUNDDOWN(AB128*AD128,-3)</f>
        <v>137844000</v>
      </c>
      <c r="AF128" s="178">
        <v>36</v>
      </c>
      <c r="AG128" s="179" t="s">
        <v>40</v>
      </c>
      <c r="AH128" s="254">
        <v>3829000</v>
      </c>
      <c r="AI128" s="254">
        <f>ROUNDDOWN(AF128*AH128,-3)</f>
        <v>137844000</v>
      </c>
      <c r="AJ128" s="178">
        <v>36</v>
      </c>
      <c r="AK128" s="179" t="s">
        <v>40</v>
      </c>
      <c r="AL128" s="254">
        <v>3829000</v>
      </c>
      <c r="AM128" s="254">
        <f>ROUNDDOWN(AJ128*AL128,-3)</f>
        <v>137844000</v>
      </c>
      <c r="AN128" s="178">
        <v>36</v>
      </c>
      <c r="AO128" s="179" t="s">
        <v>40</v>
      </c>
      <c r="AP128" s="254">
        <v>3829000</v>
      </c>
      <c r="AQ128" s="254">
        <f>ROUNDDOWN(AN128*AP128,-3)</f>
        <v>137844000</v>
      </c>
      <c r="AR128" s="351">
        <f t="shared" si="31"/>
        <v>0</v>
      </c>
    </row>
    <row r="129" spans="2:44" x14ac:dyDescent="0.4">
      <c r="B129" s="208" t="s">
        <v>27</v>
      </c>
      <c r="C129" s="180" t="s">
        <v>108</v>
      </c>
      <c r="D129" s="178">
        <v>108</v>
      </c>
      <c r="E129" s="179" t="s">
        <v>57</v>
      </c>
      <c r="F129" s="254">
        <v>530000</v>
      </c>
      <c r="G129" s="254">
        <f>ROUNDDOWN(D129*F129,-3)</f>
        <v>57240000</v>
      </c>
      <c r="H129" s="178">
        <v>108</v>
      </c>
      <c r="I129" s="179" t="s">
        <v>57</v>
      </c>
      <c r="J129" s="254">
        <v>530000</v>
      </c>
      <c r="K129" s="254">
        <f>ROUNDDOWN(H129*J129,-3)</f>
        <v>57240000</v>
      </c>
      <c r="L129" s="178">
        <v>108</v>
      </c>
      <c r="M129" s="179" t="s">
        <v>57</v>
      </c>
      <c r="N129" s="254">
        <v>530000</v>
      </c>
      <c r="O129" s="254">
        <f>ROUNDDOWN(L129*N129,-3)</f>
        <v>57240000</v>
      </c>
      <c r="P129" s="178">
        <v>108</v>
      </c>
      <c r="Q129" s="179" t="s">
        <v>57</v>
      </c>
      <c r="R129" s="254">
        <v>530000</v>
      </c>
      <c r="S129" s="254">
        <f>ROUNDDOWN(P129*R129,-3)</f>
        <v>57240000</v>
      </c>
      <c r="T129" s="178">
        <v>108</v>
      </c>
      <c r="U129" s="179" t="s">
        <v>57</v>
      </c>
      <c r="V129" s="254">
        <v>530000</v>
      </c>
      <c r="W129" s="254">
        <f>ROUNDDOWN(T129*V129,-3)</f>
        <v>57240000</v>
      </c>
      <c r="X129" s="354">
        <f t="shared" si="32"/>
        <v>17172000</v>
      </c>
      <c r="Y129" s="254">
        <f>CEILING(X129,1000)</f>
        <v>17172000</v>
      </c>
      <c r="Z129" s="354">
        <f t="shared" si="30"/>
        <v>40068000</v>
      </c>
      <c r="AA129" s="254">
        <f t="shared" si="38"/>
        <v>40068000</v>
      </c>
      <c r="AB129" s="178">
        <v>108</v>
      </c>
      <c r="AC129" s="179" t="s">
        <v>57</v>
      </c>
      <c r="AD129" s="254">
        <v>530000</v>
      </c>
      <c r="AE129" s="254">
        <f>ROUNDDOWN(AB129*AD129,-3)</f>
        <v>57240000</v>
      </c>
      <c r="AF129" s="178">
        <v>108</v>
      </c>
      <c r="AG129" s="179" t="s">
        <v>57</v>
      </c>
      <c r="AH129" s="254">
        <v>530000</v>
      </c>
      <c r="AI129" s="254">
        <f>ROUNDDOWN(AF129*AH129,-3)</f>
        <v>57240000</v>
      </c>
      <c r="AJ129" s="178">
        <v>108</v>
      </c>
      <c r="AK129" s="179" t="s">
        <v>57</v>
      </c>
      <c r="AL129" s="254">
        <v>530000</v>
      </c>
      <c r="AM129" s="254">
        <f>ROUNDDOWN(AJ129*AL129,-3)</f>
        <v>57240000</v>
      </c>
      <c r="AN129" s="178">
        <v>108</v>
      </c>
      <c r="AO129" s="179" t="s">
        <v>57</v>
      </c>
      <c r="AP129" s="254">
        <v>530000</v>
      </c>
      <c r="AQ129" s="254">
        <f>ROUNDDOWN(AN129*AP129,-3)</f>
        <v>57240000</v>
      </c>
      <c r="AR129" s="351">
        <f t="shared" si="31"/>
        <v>0</v>
      </c>
    </row>
    <row r="130" spans="2:44" x14ac:dyDescent="0.4">
      <c r="B130" s="208"/>
      <c r="C130" s="180" t="s">
        <v>109</v>
      </c>
      <c r="D130" s="178">
        <v>36</v>
      </c>
      <c r="E130" s="179" t="s">
        <v>40</v>
      </c>
      <c r="F130" s="254">
        <v>802000</v>
      </c>
      <c r="G130" s="254">
        <f>ROUNDDOWN(D130*F130,-3)</f>
        <v>28872000</v>
      </c>
      <c r="H130" s="178">
        <v>36</v>
      </c>
      <c r="I130" s="179" t="s">
        <v>40</v>
      </c>
      <c r="J130" s="254">
        <v>802000</v>
      </c>
      <c r="K130" s="254">
        <f>ROUNDDOWN(H130*J130,-3)</f>
        <v>28872000</v>
      </c>
      <c r="L130" s="178">
        <v>36</v>
      </c>
      <c r="M130" s="179" t="s">
        <v>40</v>
      </c>
      <c r="N130" s="254">
        <v>802000</v>
      </c>
      <c r="O130" s="254">
        <f>ROUNDDOWN(L130*N130,-3)</f>
        <v>28872000</v>
      </c>
      <c r="P130" s="178">
        <v>36</v>
      </c>
      <c r="Q130" s="179" t="s">
        <v>40</v>
      </c>
      <c r="R130" s="254">
        <v>802000</v>
      </c>
      <c r="S130" s="254">
        <f>ROUNDDOWN(P130*R130,-3)</f>
        <v>28872000</v>
      </c>
      <c r="T130" s="178">
        <v>36</v>
      </c>
      <c r="U130" s="179" t="s">
        <v>40</v>
      </c>
      <c r="V130" s="254">
        <v>802000</v>
      </c>
      <c r="W130" s="254">
        <f>ROUNDDOWN(T130*V130,-3)</f>
        <v>28872000</v>
      </c>
      <c r="X130" s="354">
        <f t="shared" si="32"/>
        <v>8661600</v>
      </c>
      <c r="Y130" s="254">
        <f>CEILING(X130,1000)</f>
        <v>8662000</v>
      </c>
      <c r="Z130" s="354">
        <f t="shared" si="30"/>
        <v>20210000</v>
      </c>
      <c r="AA130" s="254">
        <f t="shared" si="38"/>
        <v>20210000</v>
      </c>
      <c r="AB130" s="178">
        <v>36</v>
      </c>
      <c r="AC130" s="179" t="s">
        <v>40</v>
      </c>
      <c r="AD130" s="254">
        <v>802000</v>
      </c>
      <c r="AE130" s="254">
        <f>ROUNDDOWN(AB130*AD130,-3)</f>
        <v>28872000</v>
      </c>
      <c r="AF130" s="178">
        <v>36</v>
      </c>
      <c r="AG130" s="179" t="s">
        <v>40</v>
      </c>
      <c r="AH130" s="254">
        <v>802000</v>
      </c>
      <c r="AI130" s="254">
        <f>ROUNDDOWN(AF130*AH130,-3)</f>
        <v>28872000</v>
      </c>
      <c r="AJ130" s="178">
        <v>36</v>
      </c>
      <c r="AK130" s="179" t="s">
        <v>40</v>
      </c>
      <c r="AL130" s="254">
        <v>802000</v>
      </c>
      <c r="AM130" s="254">
        <f>ROUNDDOWN(AJ130*AL130,-3)</f>
        <v>28872000</v>
      </c>
      <c r="AN130" s="178">
        <v>36</v>
      </c>
      <c r="AO130" s="179" t="s">
        <v>40</v>
      </c>
      <c r="AP130" s="254">
        <v>802000</v>
      </c>
      <c r="AQ130" s="254">
        <f>ROUNDDOWN(AN130*AP130,-3)</f>
        <v>28872000</v>
      </c>
      <c r="AR130" s="351">
        <f t="shared" si="31"/>
        <v>0</v>
      </c>
    </row>
    <row r="131" spans="2:44" x14ac:dyDescent="0.4">
      <c r="B131" s="208" t="s">
        <v>27</v>
      </c>
      <c r="C131" s="180" t="s">
        <v>110</v>
      </c>
      <c r="D131" s="178">
        <v>72</v>
      </c>
      <c r="E131" s="179" t="s">
        <v>57</v>
      </c>
      <c r="F131" s="254">
        <v>992000</v>
      </c>
      <c r="G131" s="254">
        <f>ROUNDDOWN(D131*F131,-3)</f>
        <v>71424000</v>
      </c>
      <c r="H131" s="178">
        <v>72</v>
      </c>
      <c r="I131" s="179" t="s">
        <v>57</v>
      </c>
      <c r="J131" s="254">
        <v>992000</v>
      </c>
      <c r="K131" s="254">
        <f>ROUNDDOWN(H131*J131,-3)</f>
        <v>71424000</v>
      </c>
      <c r="L131" s="178">
        <v>72</v>
      </c>
      <c r="M131" s="179" t="s">
        <v>57</v>
      </c>
      <c r="N131" s="254">
        <v>992000</v>
      </c>
      <c r="O131" s="254">
        <f>ROUNDDOWN(L131*N131,-3)</f>
        <v>71424000</v>
      </c>
      <c r="P131" s="178">
        <v>72</v>
      </c>
      <c r="Q131" s="179" t="s">
        <v>57</v>
      </c>
      <c r="R131" s="254">
        <v>992000</v>
      </c>
      <c r="S131" s="254">
        <f>ROUNDDOWN(P131*R131,-3)</f>
        <v>71424000</v>
      </c>
      <c r="T131" s="178">
        <v>72</v>
      </c>
      <c r="U131" s="179" t="s">
        <v>57</v>
      </c>
      <c r="V131" s="254">
        <v>992000</v>
      </c>
      <c r="W131" s="254">
        <f>ROUNDDOWN(T131*V131,-3)</f>
        <v>71424000</v>
      </c>
      <c r="X131" s="354">
        <f t="shared" si="32"/>
        <v>21427200</v>
      </c>
      <c r="Y131" s="254">
        <f>CEILING(X131,1000)</f>
        <v>21428000</v>
      </c>
      <c r="Z131" s="354">
        <f t="shared" si="30"/>
        <v>49996000</v>
      </c>
      <c r="AA131" s="254">
        <f t="shared" si="38"/>
        <v>49996000</v>
      </c>
      <c r="AB131" s="178">
        <v>72</v>
      </c>
      <c r="AC131" s="179" t="s">
        <v>57</v>
      </c>
      <c r="AD131" s="254">
        <v>992000</v>
      </c>
      <c r="AE131" s="254">
        <f>ROUNDDOWN(AB131*AD131,-3)</f>
        <v>71424000</v>
      </c>
      <c r="AF131" s="178">
        <v>72</v>
      </c>
      <c r="AG131" s="179" t="s">
        <v>57</v>
      </c>
      <c r="AH131" s="254">
        <v>992000</v>
      </c>
      <c r="AI131" s="254">
        <f>ROUNDDOWN(AF131*AH131,-3)</f>
        <v>71424000</v>
      </c>
      <c r="AJ131" s="178">
        <v>72</v>
      </c>
      <c r="AK131" s="179" t="s">
        <v>57</v>
      </c>
      <c r="AL131" s="254">
        <v>992000</v>
      </c>
      <c r="AM131" s="254">
        <f>ROUNDDOWN(AJ131*AL131,-3)</f>
        <v>71424000</v>
      </c>
      <c r="AN131" s="178">
        <v>72</v>
      </c>
      <c r="AO131" s="179" t="s">
        <v>57</v>
      </c>
      <c r="AP131" s="254">
        <v>992000</v>
      </c>
      <c r="AQ131" s="254">
        <f>ROUNDDOWN(AN131*AP131,-3)</f>
        <v>71424000</v>
      </c>
      <c r="AR131" s="351">
        <f t="shared" si="31"/>
        <v>0</v>
      </c>
    </row>
    <row r="132" spans="2:44" x14ac:dyDescent="0.4">
      <c r="B132" s="312" t="s">
        <v>69</v>
      </c>
      <c r="C132" s="313" t="s">
        <v>111</v>
      </c>
      <c r="D132" s="269">
        <v>10</v>
      </c>
      <c r="E132" s="270" t="s">
        <v>86</v>
      </c>
      <c r="F132" s="254">
        <v>0</v>
      </c>
      <c r="G132" s="254">
        <f>G133+G135</f>
        <v>33500000</v>
      </c>
      <c r="H132" s="314">
        <v>10</v>
      </c>
      <c r="I132" s="315" t="s">
        <v>86</v>
      </c>
      <c r="J132" s="316">
        <v>0</v>
      </c>
      <c r="K132" s="316">
        <f>K133+K135</f>
        <v>33500000</v>
      </c>
      <c r="L132" s="314">
        <v>10</v>
      </c>
      <c r="M132" s="315" t="s">
        <v>86</v>
      </c>
      <c r="N132" s="316">
        <v>0</v>
      </c>
      <c r="O132" s="316">
        <f>O133+O135</f>
        <v>33500000</v>
      </c>
      <c r="P132" s="314">
        <v>10</v>
      </c>
      <c r="Q132" s="315" t="s">
        <v>86</v>
      </c>
      <c r="R132" s="316">
        <v>0</v>
      </c>
      <c r="S132" s="316">
        <f>S133+S135</f>
        <v>33500000</v>
      </c>
      <c r="T132" s="314">
        <v>10</v>
      </c>
      <c r="U132" s="315" t="s">
        <v>86</v>
      </c>
      <c r="V132" s="316">
        <v>0</v>
      </c>
      <c r="W132" s="316">
        <f>W133+W135</f>
        <v>33500000</v>
      </c>
      <c r="X132" s="354">
        <f t="shared" si="32"/>
        <v>10050000</v>
      </c>
      <c r="Y132" s="316"/>
      <c r="Z132" s="354">
        <f t="shared" si="30"/>
        <v>33500000</v>
      </c>
      <c r="AA132" s="316"/>
      <c r="AB132" s="314">
        <v>10</v>
      </c>
      <c r="AC132" s="315" t="s">
        <v>86</v>
      </c>
      <c r="AD132" s="316">
        <v>0</v>
      </c>
      <c r="AE132" s="316">
        <f>AE133+AE135</f>
        <v>33500000</v>
      </c>
      <c r="AF132" s="314">
        <v>10</v>
      </c>
      <c r="AG132" s="315" t="s">
        <v>86</v>
      </c>
      <c r="AH132" s="316">
        <v>0</v>
      </c>
      <c r="AI132" s="316">
        <f>AI133+AI135</f>
        <v>33500000</v>
      </c>
      <c r="AJ132" s="314">
        <v>10</v>
      </c>
      <c r="AK132" s="315" t="s">
        <v>86</v>
      </c>
      <c r="AL132" s="316">
        <v>0</v>
      </c>
      <c r="AM132" s="316">
        <f>AM133+AM135</f>
        <v>33500000</v>
      </c>
      <c r="AN132" s="314">
        <v>10</v>
      </c>
      <c r="AO132" s="315" t="s">
        <v>86</v>
      </c>
      <c r="AP132" s="316">
        <v>0</v>
      </c>
      <c r="AQ132" s="316">
        <f>AQ133+AQ135</f>
        <v>33500000</v>
      </c>
      <c r="AR132" s="351">
        <f t="shared" si="31"/>
        <v>0</v>
      </c>
    </row>
    <row r="133" spans="2:44" x14ac:dyDescent="0.4">
      <c r="B133" s="208">
        <v>525112</v>
      </c>
      <c r="C133" s="180" t="s">
        <v>97</v>
      </c>
      <c r="D133" s="178"/>
      <c r="E133" s="179"/>
      <c r="F133" s="180"/>
      <c r="G133" s="254">
        <f>SUM(G134:G134)</f>
        <v>7050000</v>
      </c>
      <c r="H133" s="178"/>
      <c r="I133" s="179"/>
      <c r="J133" s="180"/>
      <c r="K133" s="254">
        <f>SUM(K134:K134)</f>
        <v>7050000</v>
      </c>
      <c r="L133" s="178"/>
      <c r="M133" s="179"/>
      <c r="N133" s="180"/>
      <c r="O133" s="254">
        <f>SUM(O134:O134)</f>
        <v>7050000</v>
      </c>
      <c r="P133" s="178"/>
      <c r="Q133" s="179"/>
      <c r="R133" s="180"/>
      <c r="S133" s="254">
        <f>SUM(S134:S134)</f>
        <v>7050000</v>
      </c>
      <c r="T133" s="178"/>
      <c r="U133" s="179"/>
      <c r="V133" s="180"/>
      <c r="W133" s="254">
        <f>SUM(W134:W134)</f>
        <v>7050000</v>
      </c>
      <c r="X133" s="354">
        <f t="shared" si="32"/>
        <v>2115000</v>
      </c>
      <c r="Y133" s="254"/>
      <c r="Z133" s="354">
        <f t="shared" si="30"/>
        <v>7050000</v>
      </c>
      <c r="AA133" s="254"/>
      <c r="AB133" s="178"/>
      <c r="AC133" s="179"/>
      <c r="AD133" s="180"/>
      <c r="AE133" s="254">
        <f>SUM(AE134:AE134)</f>
        <v>7050000</v>
      </c>
      <c r="AF133" s="178"/>
      <c r="AG133" s="179"/>
      <c r="AH133" s="180"/>
      <c r="AI133" s="254">
        <f>SUM(AI134:AI134)</f>
        <v>7050000</v>
      </c>
      <c r="AJ133" s="178"/>
      <c r="AK133" s="179"/>
      <c r="AL133" s="180"/>
      <c r="AM133" s="254">
        <f>SUM(AM134:AM134)</f>
        <v>7050000</v>
      </c>
      <c r="AN133" s="178"/>
      <c r="AO133" s="179"/>
      <c r="AP133" s="180"/>
      <c r="AQ133" s="254">
        <f>SUM(AQ134:AQ134)</f>
        <v>7050000</v>
      </c>
      <c r="AR133" s="351">
        <f t="shared" si="31"/>
        <v>0</v>
      </c>
    </row>
    <row r="134" spans="2:44" x14ac:dyDescent="0.4">
      <c r="B134" s="208"/>
      <c r="C134" s="180" t="s">
        <v>98</v>
      </c>
      <c r="D134" s="178">
        <v>1</v>
      </c>
      <c r="E134" s="179" t="s">
        <v>51</v>
      </c>
      <c r="F134" s="254">
        <v>7050000</v>
      </c>
      <c r="G134" s="254">
        <f>ROUNDDOWN(D134*F134,-3)</f>
        <v>7050000</v>
      </c>
      <c r="H134" s="178">
        <v>1</v>
      </c>
      <c r="I134" s="179" t="s">
        <v>51</v>
      </c>
      <c r="J134" s="254">
        <v>7050000</v>
      </c>
      <c r="K134" s="254">
        <f>ROUNDDOWN(H134*J134,-3)</f>
        <v>7050000</v>
      </c>
      <c r="L134" s="178">
        <v>1</v>
      </c>
      <c r="M134" s="179" t="s">
        <v>51</v>
      </c>
      <c r="N134" s="254">
        <v>7050000</v>
      </c>
      <c r="O134" s="254">
        <f>ROUNDDOWN(L134*N134,-3)</f>
        <v>7050000</v>
      </c>
      <c r="P134" s="178">
        <v>1</v>
      </c>
      <c r="Q134" s="179" t="s">
        <v>51</v>
      </c>
      <c r="R134" s="254">
        <v>7050000</v>
      </c>
      <c r="S134" s="254">
        <f>ROUNDDOWN(P134*R134,-3)</f>
        <v>7050000</v>
      </c>
      <c r="T134" s="178">
        <v>1</v>
      </c>
      <c r="U134" s="179" t="s">
        <v>51</v>
      </c>
      <c r="V134" s="254">
        <v>7050000</v>
      </c>
      <c r="W134" s="254">
        <f>ROUNDDOWN(T134*V134,-3)</f>
        <v>7050000</v>
      </c>
      <c r="X134" s="354">
        <f t="shared" si="32"/>
        <v>2115000</v>
      </c>
      <c r="Y134" s="254">
        <f>CEILING(X134,1000)</f>
        <v>2115000</v>
      </c>
      <c r="Z134" s="354">
        <f t="shared" si="30"/>
        <v>4935000</v>
      </c>
      <c r="AA134" s="254">
        <f t="shared" si="38"/>
        <v>4935000</v>
      </c>
      <c r="AB134" s="178">
        <v>1</v>
      </c>
      <c r="AC134" s="179" t="s">
        <v>51</v>
      </c>
      <c r="AD134" s="254">
        <v>7050000</v>
      </c>
      <c r="AE134" s="254">
        <f>ROUNDDOWN(AB134*AD134,-3)</f>
        <v>7050000</v>
      </c>
      <c r="AF134" s="178">
        <v>1</v>
      </c>
      <c r="AG134" s="179" t="s">
        <v>51</v>
      </c>
      <c r="AH134" s="254">
        <v>7050000</v>
      </c>
      <c r="AI134" s="254">
        <f>ROUNDDOWN(AF134*AH134,-3)</f>
        <v>7050000</v>
      </c>
      <c r="AJ134" s="178">
        <v>1</v>
      </c>
      <c r="AK134" s="179" t="s">
        <v>51</v>
      </c>
      <c r="AL134" s="254">
        <v>7050000</v>
      </c>
      <c r="AM134" s="254">
        <f>ROUNDDOWN(AJ134*AL134,-3)</f>
        <v>7050000</v>
      </c>
      <c r="AN134" s="178">
        <v>1</v>
      </c>
      <c r="AO134" s="179" t="s">
        <v>51</v>
      </c>
      <c r="AP134" s="254">
        <v>7050000</v>
      </c>
      <c r="AQ134" s="254">
        <f>ROUNDDOWN(AN134*AP134,-3)</f>
        <v>7050000</v>
      </c>
      <c r="AR134" s="351">
        <f t="shared" si="31"/>
        <v>0</v>
      </c>
    </row>
    <row r="135" spans="2:44" x14ac:dyDescent="0.4">
      <c r="B135" s="208">
        <v>525115</v>
      </c>
      <c r="C135" s="180" t="s">
        <v>90</v>
      </c>
      <c r="D135" s="178"/>
      <c r="E135" s="179"/>
      <c r="F135" s="180"/>
      <c r="G135" s="254">
        <f>SUM(G136:G141)</f>
        <v>26450000</v>
      </c>
      <c r="H135" s="178"/>
      <c r="I135" s="179"/>
      <c r="J135" s="180"/>
      <c r="K135" s="254">
        <f>SUM(K136:K141)</f>
        <v>26450000</v>
      </c>
      <c r="L135" s="178"/>
      <c r="M135" s="179"/>
      <c r="N135" s="180"/>
      <c r="O135" s="254">
        <f>SUM(O136:O141)</f>
        <v>26450000</v>
      </c>
      <c r="P135" s="178"/>
      <c r="Q135" s="179"/>
      <c r="R135" s="180"/>
      <c r="S135" s="254">
        <f>SUM(S136:S141)</f>
        <v>26450000</v>
      </c>
      <c r="T135" s="178"/>
      <c r="U135" s="179"/>
      <c r="V135" s="180"/>
      <c r="W135" s="254">
        <f>SUM(W136:W141)</f>
        <v>26450000</v>
      </c>
      <c r="X135" s="354">
        <f t="shared" si="32"/>
        <v>7935000</v>
      </c>
      <c r="Y135" s="254"/>
      <c r="Z135" s="354">
        <f t="shared" si="30"/>
        <v>26450000</v>
      </c>
      <c r="AA135" s="254"/>
      <c r="AB135" s="178"/>
      <c r="AC135" s="179"/>
      <c r="AD135" s="180"/>
      <c r="AE135" s="254">
        <f>SUM(AE136:AE141)</f>
        <v>26450000</v>
      </c>
      <c r="AF135" s="178"/>
      <c r="AG135" s="179"/>
      <c r="AH135" s="180"/>
      <c r="AI135" s="254">
        <f>SUM(AI136:AI141)</f>
        <v>26450000</v>
      </c>
      <c r="AJ135" s="178"/>
      <c r="AK135" s="179"/>
      <c r="AL135" s="180"/>
      <c r="AM135" s="254">
        <f>SUM(AM136:AM141)</f>
        <v>26450000</v>
      </c>
      <c r="AN135" s="178"/>
      <c r="AO135" s="179"/>
      <c r="AP135" s="180"/>
      <c r="AQ135" s="254">
        <f>SUM(AQ136:AQ141)</f>
        <v>26450000</v>
      </c>
      <c r="AR135" s="351">
        <f t="shared" si="31"/>
        <v>0</v>
      </c>
    </row>
    <row r="136" spans="2:44" ht="29.15" x14ac:dyDescent="0.4">
      <c r="B136" s="208"/>
      <c r="C136" s="180" t="s">
        <v>112</v>
      </c>
      <c r="D136" s="178">
        <v>20</v>
      </c>
      <c r="E136" s="179" t="s">
        <v>57</v>
      </c>
      <c r="F136" s="254">
        <v>397000</v>
      </c>
      <c r="G136" s="254">
        <f t="shared" ref="G136:G141" si="43">ROUNDDOWN(D136*F136,-3)</f>
        <v>7940000</v>
      </c>
      <c r="H136" s="178">
        <v>20</v>
      </c>
      <c r="I136" s="179" t="s">
        <v>57</v>
      </c>
      <c r="J136" s="254">
        <v>397000</v>
      </c>
      <c r="K136" s="254">
        <f t="shared" ref="K136:K141" si="44">ROUNDDOWN(H136*J136,-3)</f>
        <v>7940000</v>
      </c>
      <c r="L136" s="178">
        <v>20</v>
      </c>
      <c r="M136" s="179" t="s">
        <v>57</v>
      </c>
      <c r="N136" s="254">
        <v>397000</v>
      </c>
      <c r="O136" s="254">
        <f t="shared" ref="O136:O141" si="45">ROUNDDOWN(L136*N136,-3)</f>
        <v>7940000</v>
      </c>
      <c r="P136" s="178">
        <v>20</v>
      </c>
      <c r="Q136" s="179" t="s">
        <v>57</v>
      </c>
      <c r="R136" s="254">
        <v>397000</v>
      </c>
      <c r="S136" s="254">
        <f t="shared" ref="S136:S141" si="46">ROUNDDOWN(P136*R136,-3)</f>
        <v>7940000</v>
      </c>
      <c r="T136" s="178">
        <v>20</v>
      </c>
      <c r="U136" s="179" t="s">
        <v>57</v>
      </c>
      <c r="V136" s="254">
        <v>397000</v>
      </c>
      <c r="W136" s="254">
        <f t="shared" ref="W136:W141" si="47">ROUNDDOWN(T136*V136,-3)</f>
        <v>7940000</v>
      </c>
      <c r="X136" s="354">
        <f t="shared" si="32"/>
        <v>2382000</v>
      </c>
      <c r="Y136" s="254">
        <f t="shared" ref="Y136:Y141" si="48">CEILING(X136,1000)</f>
        <v>2382000</v>
      </c>
      <c r="Z136" s="354">
        <f t="shared" si="30"/>
        <v>5558000</v>
      </c>
      <c r="AA136" s="254">
        <f t="shared" si="38"/>
        <v>5558000</v>
      </c>
      <c r="AB136" s="178">
        <v>20</v>
      </c>
      <c r="AC136" s="179" t="s">
        <v>57</v>
      </c>
      <c r="AD136" s="254">
        <v>397000</v>
      </c>
      <c r="AE136" s="254">
        <f t="shared" ref="AE136:AE141" si="49">ROUNDDOWN(AB136*AD136,-3)</f>
        <v>7940000</v>
      </c>
      <c r="AF136" s="178">
        <v>20</v>
      </c>
      <c r="AG136" s="179" t="s">
        <v>57</v>
      </c>
      <c r="AH136" s="254">
        <v>397000</v>
      </c>
      <c r="AI136" s="254">
        <f t="shared" ref="AI136:AI141" si="50">ROUNDDOWN(AF136*AH136,-3)</f>
        <v>7940000</v>
      </c>
      <c r="AJ136" s="178">
        <v>20</v>
      </c>
      <c r="AK136" s="179" t="s">
        <v>57</v>
      </c>
      <c r="AL136" s="254">
        <v>397000</v>
      </c>
      <c r="AM136" s="254">
        <f t="shared" ref="AM136:AM141" si="51">ROUNDDOWN(AJ136*AL136,-3)</f>
        <v>7940000</v>
      </c>
      <c r="AN136" s="178">
        <v>20</v>
      </c>
      <c r="AO136" s="179" t="s">
        <v>57</v>
      </c>
      <c r="AP136" s="254">
        <v>397000</v>
      </c>
      <c r="AQ136" s="254">
        <f t="shared" ref="AQ136:AQ141" si="52">ROUNDDOWN(AN136*AP136,-3)</f>
        <v>7940000</v>
      </c>
      <c r="AR136" s="351">
        <f t="shared" si="31"/>
        <v>0</v>
      </c>
    </row>
    <row r="137" spans="2:44" x14ac:dyDescent="0.4">
      <c r="B137" s="208"/>
      <c r="C137" s="180" t="s">
        <v>113</v>
      </c>
      <c r="D137" s="178">
        <v>20</v>
      </c>
      <c r="E137" s="179" t="s">
        <v>57</v>
      </c>
      <c r="F137" s="254">
        <v>105000</v>
      </c>
      <c r="G137" s="254">
        <f t="shared" si="43"/>
        <v>2100000</v>
      </c>
      <c r="H137" s="178">
        <v>20</v>
      </c>
      <c r="I137" s="179" t="s">
        <v>57</v>
      </c>
      <c r="J137" s="254">
        <v>105000</v>
      </c>
      <c r="K137" s="254">
        <f t="shared" si="44"/>
        <v>2100000</v>
      </c>
      <c r="L137" s="178">
        <v>20</v>
      </c>
      <c r="M137" s="179" t="s">
        <v>57</v>
      </c>
      <c r="N137" s="254">
        <v>105000</v>
      </c>
      <c r="O137" s="254">
        <f t="shared" si="45"/>
        <v>2100000</v>
      </c>
      <c r="P137" s="178">
        <v>20</v>
      </c>
      <c r="Q137" s="179" t="s">
        <v>57</v>
      </c>
      <c r="R137" s="254">
        <v>105000</v>
      </c>
      <c r="S137" s="254">
        <f t="shared" si="46"/>
        <v>2100000</v>
      </c>
      <c r="T137" s="178">
        <v>20</v>
      </c>
      <c r="U137" s="179" t="s">
        <v>57</v>
      </c>
      <c r="V137" s="254">
        <v>105000</v>
      </c>
      <c r="W137" s="254">
        <f t="shared" si="47"/>
        <v>2100000</v>
      </c>
      <c r="X137" s="354">
        <f t="shared" si="32"/>
        <v>630000</v>
      </c>
      <c r="Y137" s="254">
        <f t="shared" si="48"/>
        <v>630000</v>
      </c>
      <c r="Z137" s="354">
        <f t="shared" si="30"/>
        <v>1470000</v>
      </c>
      <c r="AA137" s="254">
        <f t="shared" si="38"/>
        <v>1470000</v>
      </c>
      <c r="AB137" s="178">
        <v>20</v>
      </c>
      <c r="AC137" s="179" t="s">
        <v>57</v>
      </c>
      <c r="AD137" s="254">
        <v>105000</v>
      </c>
      <c r="AE137" s="254">
        <f t="shared" si="49"/>
        <v>2100000</v>
      </c>
      <c r="AF137" s="178">
        <v>20</v>
      </c>
      <c r="AG137" s="179" t="s">
        <v>57</v>
      </c>
      <c r="AH137" s="254">
        <v>105000</v>
      </c>
      <c r="AI137" s="254">
        <f t="shared" si="50"/>
        <v>2100000</v>
      </c>
      <c r="AJ137" s="178">
        <v>20</v>
      </c>
      <c r="AK137" s="179" t="s">
        <v>57</v>
      </c>
      <c r="AL137" s="254">
        <v>105000</v>
      </c>
      <c r="AM137" s="254">
        <f t="shared" si="51"/>
        <v>2100000</v>
      </c>
      <c r="AN137" s="178">
        <v>20</v>
      </c>
      <c r="AO137" s="179" t="s">
        <v>57</v>
      </c>
      <c r="AP137" s="254">
        <v>105000</v>
      </c>
      <c r="AQ137" s="254">
        <f t="shared" si="52"/>
        <v>2100000</v>
      </c>
      <c r="AR137" s="351">
        <f t="shared" si="31"/>
        <v>0</v>
      </c>
    </row>
    <row r="138" spans="2:44" x14ac:dyDescent="0.4">
      <c r="B138" s="208" t="s">
        <v>27</v>
      </c>
      <c r="C138" s="180" t="s">
        <v>114</v>
      </c>
      <c r="D138" s="178">
        <v>2</v>
      </c>
      <c r="E138" s="179" t="s">
        <v>40</v>
      </c>
      <c r="F138" s="254">
        <v>3829000</v>
      </c>
      <c r="G138" s="254">
        <f t="shared" si="43"/>
        <v>7658000</v>
      </c>
      <c r="H138" s="178">
        <v>2</v>
      </c>
      <c r="I138" s="179" t="s">
        <v>40</v>
      </c>
      <c r="J138" s="254">
        <v>3829000</v>
      </c>
      <c r="K138" s="254">
        <f t="shared" si="44"/>
        <v>7658000</v>
      </c>
      <c r="L138" s="178">
        <v>2</v>
      </c>
      <c r="M138" s="179" t="s">
        <v>40</v>
      </c>
      <c r="N138" s="254">
        <v>3829000</v>
      </c>
      <c r="O138" s="254">
        <f t="shared" si="45"/>
        <v>7658000</v>
      </c>
      <c r="P138" s="178">
        <v>2</v>
      </c>
      <c r="Q138" s="179" t="s">
        <v>40</v>
      </c>
      <c r="R138" s="254">
        <v>3829000</v>
      </c>
      <c r="S138" s="254">
        <f t="shared" si="46"/>
        <v>7658000</v>
      </c>
      <c r="T138" s="178">
        <v>2</v>
      </c>
      <c r="U138" s="179" t="s">
        <v>40</v>
      </c>
      <c r="V138" s="254">
        <v>3829000</v>
      </c>
      <c r="W138" s="254">
        <f t="shared" si="47"/>
        <v>7658000</v>
      </c>
      <c r="X138" s="354">
        <f t="shared" si="32"/>
        <v>2297400</v>
      </c>
      <c r="Y138" s="254">
        <f t="shared" si="48"/>
        <v>2298000</v>
      </c>
      <c r="Z138" s="354">
        <f t="shared" ref="Z138:Z201" si="53">W138-Y138</f>
        <v>5360000</v>
      </c>
      <c r="AA138" s="254">
        <f t="shared" si="38"/>
        <v>5360000</v>
      </c>
      <c r="AB138" s="178">
        <v>2</v>
      </c>
      <c r="AC138" s="179" t="s">
        <v>40</v>
      </c>
      <c r="AD138" s="254">
        <v>3829000</v>
      </c>
      <c r="AE138" s="254">
        <f t="shared" si="49"/>
        <v>7658000</v>
      </c>
      <c r="AF138" s="178">
        <v>2</v>
      </c>
      <c r="AG138" s="179" t="s">
        <v>40</v>
      </c>
      <c r="AH138" s="254">
        <v>3829000</v>
      </c>
      <c r="AI138" s="254">
        <f t="shared" si="50"/>
        <v>7658000</v>
      </c>
      <c r="AJ138" s="178">
        <v>2</v>
      </c>
      <c r="AK138" s="179" t="s">
        <v>40</v>
      </c>
      <c r="AL138" s="254">
        <v>3829000</v>
      </c>
      <c r="AM138" s="254">
        <f t="shared" si="51"/>
        <v>7658000</v>
      </c>
      <c r="AN138" s="178">
        <v>2</v>
      </c>
      <c r="AO138" s="179" t="s">
        <v>40</v>
      </c>
      <c r="AP138" s="254">
        <v>3829000</v>
      </c>
      <c r="AQ138" s="254">
        <f t="shared" si="52"/>
        <v>7658000</v>
      </c>
      <c r="AR138" s="351">
        <f t="shared" ref="AR138:AR201" si="54">AM138-AQ138</f>
        <v>0</v>
      </c>
    </row>
    <row r="139" spans="2:44" x14ac:dyDescent="0.4">
      <c r="B139" s="208" t="s">
        <v>27</v>
      </c>
      <c r="C139" s="180" t="s">
        <v>115</v>
      </c>
      <c r="D139" s="178">
        <v>6</v>
      </c>
      <c r="E139" s="179" t="s">
        <v>57</v>
      </c>
      <c r="F139" s="254">
        <v>530000</v>
      </c>
      <c r="G139" s="254">
        <f t="shared" si="43"/>
        <v>3180000</v>
      </c>
      <c r="H139" s="178">
        <v>6</v>
      </c>
      <c r="I139" s="179" t="s">
        <v>57</v>
      </c>
      <c r="J139" s="254">
        <v>530000</v>
      </c>
      <c r="K139" s="254">
        <f t="shared" si="44"/>
        <v>3180000</v>
      </c>
      <c r="L139" s="178">
        <v>6</v>
      </c>
      <c r="M139" s="179" t="s">
        <v>57</v>
      </c>
      <c r="N139" s="254">
        <v>530000</v>
      </c>
      <c r="O139" s="254">
        <f t="shared" si="45"/>
        <v>3180000</v>
      </c>
      <c r="P139" s="178">
        <v>6</v>
      </c>
      <c r="Q139" s="179" t="s">
        <v>57</v>
      </c>
      <c r="R139" s="254">
        <v>530000</v>
      </c>
      <c r="S139" s="254">
        <f t="shared" si="46"/>
        <v>3180000</v>
      </c>
      <c r="T139" s="178">
        <v>6</v>
      </c>
      <c r="U139" s="179" t="s">
        <v>57</v>
      </c>
      <c r="V139" s="254">
        <v>530000</v>
      </c>
      <c r="W139" s="254">
        <f t="shared" si="47"/>
        <v>3180000</v>
      </c>
      <c r="X139" s="354">
        <f t="shared" ref="X139:X202" si="55">W139*30%</f>
        <v>954000</v>
      </c>
      <c r="Y139" s="254">
        <f t="shared" si="48"/>
        <v>954000</v>
      </c>
      <c r="Z139" s="354">
        <f t="shared" si="53"/>
        <v>2226000</v>
      </c>
      <c r="AA139" s="254">
        <f t="shared" ref="AA139:AA200" si="56">CEILING(Z139,1000)</f>
        <v>2226000</v>
      </c>
      <c r="AB139" s="178">
        <v>6</v>
      </c>
      <c r="AC139" s="179" t="s">
        <v>57</v>
      </c>
      <c r="AD139" s="254">
        <v>530000</v>
      </c>
      <c r="AE139" s="254">
        <f t="shared" si="49"/>
        <v>3180000</v>
      </c>
      <c r="AF139" s="178">
        <v>6</v>
      </c>
      <c r="AG139" s="179" t="s">
        <v>57</v>
      </c>
      <c r="AH139" s="254">
        <v>530000</v>
      </c>
      <c r="AI139" s="254">
        <f t="shared" si="50"/>
        <v>3180000</v>
      </c>
      <c r="AJ139" s="178">
        <v>6</v>
      </c>
      <c r="AK139" s="179" t="s">
        <v>57</v>
      </c>
      <c r="AL139" s="254">
        <v>530000</v>
      </c>
      <c r="AM139" s="254">
        <f t="shared" si="51"/>
        <v>3180000</v>
      </c>
      <c r="AN139" s="178">
        <v>6</v>
      </c>
      <c r="AO139" s="179" t="s">
        <v>57</v>
      </c>
      <c r="AP139" s="254">
        <v>530000</v>
      </c>
      <c r="AQ139" s="254">
        <f t="shared" si="52"/>
        <v>3180000</v>
      </c>
      <c r="AR139" s="351">
        <f t="shared" si="54"/>
        <v>0</v>
      </c>
    </row>
    <row r="140" spans="2:44" x14ac:dyDescent="0.4">
      <c r="B140" s="208"/>
      <c r="C140" s="180" t="s">
        <v>116</v>
      </c>
      <c r="D140" s="178">
        <v>2</v>
      </c>
      <c r="E140" s="179" t="s">
        <v>40</v>
      </c>
      <c r="F140" s="254">
        <v>802000</v>
      </c>
      <c r="G140" s="254">
        <f t="shared" si="43"/>
        <v>1604000</v>
      </c>
      <c r="H140" s="178">
        <v>2</v>
      </c>
      <c r="I140" s="179" t="s">
        <v>40</v>
      </c>
      <c r="J140" s="254">
        <v>802000</v>
      </c>
      <c r="K140" s="254">
        <f t="shared" si="44"/>
        <v>1604000</v>
      </c>
      <c r="L140" s="178">
        <v>2</v>
      </c>
      <c r="M140" s="179" t="s">
        <v>40</v>
      </c>
      <c r="N140" s="254">
        <v>802000</v>
      </c>
      <c r="O140" s="254">
        <f t="shared" si="45"/>
        <v>1604000</v>
      </c>
      <c r="P140" s="178">
        <v>2</v>
      </c>
      <c r="Q140" s="179" t="s">
        <v>40</v>
      </c>
      <c r="R140" s="254">
        <v>802000</v>
      </c>
      <c r="S140" s="254">
        <f t="shared" si="46"/>
        <v>1604000</v>
      </c>
      <c r="T140" s="178">
        <v>2</v>
      </c>
      <c r="U140" s="179" t="s">
        <v>40</v>
      </c>
      <c r="V140" s="254">
        <v>802000</v>
      </c>
      <c r="W140" s="254">
        <f t="shared" si="47"/>
        <v>1604000</v>
      </c>
      <c r="X140" s="354">
        <f t="shared" si="55"/>
        <v>481200</v>
      </c>
      <c r="Y140" s="254">
        <f t="shared" si="48"/>
        <v>482000</v>
      </c>
      <c r="Z140" s="354">
        <f t="shared" si="53"/>
        <v>1122000</v>
      </c>
      <c r="AA140" s="254">
        <f t="shared" si="56"/>
        <v>1122000</v>
      </c>
      <c r="AB140" s="178">
        <v>2</v>
      </c>
      <c r="AC140" s="179" t="s">
        <v>40</v>
      </c>
      <c r="AD140" s="254">
        <v>802000</v>
      </c>
      <c r="AE140" s="254">
        <f t="shared" si="49"/>
        <v>1604000</v>
      </c>
      <c r="AF140" s="178">
        <v>2</v>
      </c>
      <c r="AG140" s="179" t="s">
        <v>40</v>
      </c>
      <c r="AH140" s="254">
        <v>802000</v>
      </c>
      <c r="AI140" s="254">
        <f t="shared" si="50"/>
        <v>1604000</v>
      </c>
      <c r="AJ140" s="178">
        <v>2</v>
      </c>
      <c r="AK140" s="179" t="s">
        <v>40</v>
      </c>
      <c r="AL140" s="254">
        <v>802000</v>
      </c>
      <c r="AM140" s="254">
        <f t="shared" si="51"/>
        <v>1604000</v>
      </c>
      <c r="AN140" s="178">
        <v>2</v>
      </c>
      <c r="AO140" s="179" t="s">
        <v>40</v>
      </c>
      <c r="AP140" s="254">
        <v>802000</v>
      </c>
      <c r="AQ140" s="254">
        <f t="shared" si="52"/>
        <v>1604000</v>
      </c>
      <c r="AR140" s="351">
        <f t="shared" si="54"/>
        <v>0</v>
      </c>
    </row>
    <row r="141" spans="2:44" x14ac:dyDescent="0.4">
      <c r="B141" s="208" t="s">
        <v>27</v>
      </c>
      <c r="C141" s="180" t="s">
        <v>117</v>
      </c>
      <c r="D141" s="178">
        <v>4</v>
      </c>
      <c r="E141" s="179" t="s">
        <v>57</v>
      </c>
      <c r="F141" s="254">
        <v>992000</v>
      </c>
      <c r="G141" s="254">
        <f t="shared" si="43"/>
        <v>3968000</v>
      </c>
      <c r="H141" s="178">
        <v>4</v>
      </c>
      <c r="I141" s="179" t="s">
        <v>57</v>
      </c>
      <c r="J141" s="254">
        <v>992000</v>
      </c>
      <c r="K141" s="254">
        <f t="shared" si="44"/>
        <v>3968000</v>
      </c>
      <c r="L141" s="178">
        <v>4</v>
      </c>
      <c r="M141" s="179" t="s">
        <v>57</v>
      </c>
      <c r="N141" s="254">
        <v>992000</v>
      </c>
      <c r="O141" s="254">
        <f t="shared" si="45"/>
        <v>3968000</v>
      </c>
      <c r="P141" s="178">
        <v>4</v>
      </c>
      <c r="Q141" s="179" t="s">
        <v>57</v>
      </c>
      <c r="R141" s="254">
        <v>992000</v>
      </c>
      <c r="S141" s="254">
        <f t="shared" si="46"/>
        <v>3968000</v>
      </c>
      <c r="T141" s="178">
        <v>4</v>
      </c>
      <c r="U141" s="179" t="s">
        <v>57</v>
      </c>
      <c r="V141" s="254">
        <v>992000</v>
      </c>
      <c r="W141" s="254">
        <f t="shared" si="47"/>
        <v>3968000</v>
      </c>
      <c r="X141" s="354">
        <f t="shared" si="55"/>
        <v>1190400</v>
      </c>
      <c r="Y141" s="254">
        <f t="shared" si="48"/>
        <v>1191000</v>
      </c>
      <c r="Z141" s="354">
        <f t="shared" si="53"/>
        <v>2777000</v>
      </c>
      <c r="AA141" s="254">
        <f t="shared" si="56"/>
        <v>2777000</v>
      </c>
      <c r="AB141" s="178">
        <v>4</v>
      </c>
      <c r="AC141" s="179" t="s">
        <v>57</v>
      </c>
      <c r="AD141" s="254">
        <v>992000</v>
      </c>
      <c r="AE141" s="254">
        <f t="shared" si="49"/>
        <v>3968000</v>
      </c>
      <c r="AF141" s="178">
        <v>4</v>
      </c>
      <c r="AG141" s="179" t="s">
        <v>57</v>
      </c>
      <c r="AH141" s="254">
        <v>992000</v>
      </c>
      <c r="AI141" s="254">
        <f t="shared" si="50"/>
        <v>3968000</v>
      </c>
      <c r="AJ141" s="178">
        <v>4</v>
      </c>
      <c r="AK141" s="179" t="s">
        <v>57</v>
      </c>
      <c r="AL141" s="254">
        <v>992000</v>
      </c>
      <c r="AM141" s="254">
        <f t="shared" si="51"/>
        <v>3968000</v>
      </c>
      <c r="AN141" s="178">
        <v>4</v>
      </c>
      <c r="AO141" s="179" t="s">
        <v>57</v>
      </c>
      <c r="AP141" s="254">
        <v>992000</v>
      </c>
      <c r="AQ141" s="254">
        <f t="shared" si="52"/>
        <v>3968000</v>
      </c>
      <c r="AR141" s="351">
        <f t="shared" si="54"/>
        <v>0</v>
      </c>
    </row>
    <row r="142" spans="2:44" x14ac:dyDescent="0.4">
      <c r="B142" s="312" t="s">
        <v>77</v>
      </c>
      <c r="C142" s="313" t="s">
        <v>118</v>
      </c>
      <c r="D142" s="269">
        <v>50</v>
      </c>
      <c r="E142" s="270" t="s">
        <v>86</v>
      </c>
      <c r="F142" s="254">
        <v>0</v>
      </c>
      <c r="G142" s="254">
        <f>G145+G143</f>
        <v>115070000</v>
      </c>
      <c r="H142" s="314">
        <v>50</v>
      </c>
      <c r="I142" s="315" t="s">
        <v>86</v>
      </c>
      <c r="J142" s="316">
        <v>0</v>
      </c>
      <c r="K142" s="316">
        <f>K145+K143</f>
        <v>115070000</v>
      </c>
      <c r="L142" s="314">
        <v>50</v>
      </c>
      <c r="M142" s="315" t="s">
        <v>86</v>
      </c>
      <c r="N142" s="316">
        <v>0</v>
      </c>
      <c r="O142" s="316">
        <f>O145+O143</f>
        <v>115070000</v>
      </c>
      <c r="P142" s="314">
        <v>50</v>
      </c>
      <c r="Q142" s="315" t="s">
        <v>86</v>
      </c>
      <c r="R142" s="316">
        <v>0</v>
      </c>
      <c r="S142" s="316">
        <f>S145+S143</f>
        <v>115070000</v>
      </c>
      <c r="T142" s="314">
        <v>50</v>
      </c>
      <c r="U142" s="315" t="s">
        <v>86</v>
      </c>
      <c r="V142" s="316">
        <v>0</v>
      </c>
      <c r="W142" s="316">
        <f>W145+W143</f>
        <v>115070000</v>
      </c>
      <c r="X142" s="354">
        <f t="shared" si="55"/>
        <v>34521000</v>
      </c>
      <c r="Y142" s="316"/>
      <c r="Z142" s="354">
        <f t="shared" si="53"/>
        <v>115070000</v>
      </c>
      <c r="AA142" s="316"/>
      <c r="AB142" s="314">
        <v>50</v>
      </c>
      <c r="AC142" s="315" t="s">
        <v>86</v>
      </c>
      <c r="AD142" s="316">
        <v>0</v>
      </c>
      <c r="AE142" s="316">
        <f>AE145+AE143</f>
        <v>115070000</v>
      </c>
      <c r="AF142" s="314">
        <v>50</v>
      </c>
      <c r="AG142" s="315" t="s">
        <v>86</v>
      </c>
      <c r="AH142" s="316">
        <v>0</v>
      </c>
      <c r="AI142" s="316">
        <f>AI145+AI143</f>
        <v>115070000</v>
      </c>
      <c r="AJ142" s="314">
        <v>50</v>
      </c>
      <c r="AK142" s="315" t="s">
        <v>86</v>
      </c>
      <c r="AL142" s="316">
        <v>0</v>
      </c>
      <c r="AM142" s="316">
        <f>AM145+AM143</f>
        <v>115070000</v>
      </c>
      <c r="AN142" s="314">
        <v>50</v>
      </c>
      <c r="AO142" s="315" t="s">
        <v>86</v>
      </c>
      <c r="AP142" s="316">
        <v>0</v>
      </c>
      <c r="AQ142" s="316">
        <f>AQ145+AQ143</f>
        <v>115070000</v>
      </c>
      <c r="AR142" s="351">
        <f t="shared" si="54"/>
        <v>0</v>
      </c>
    </row>
    <row r="143" spans="2:44" x14ac:dyDescent="0.4">
      <c r="B143" s="208">
        <v>525112</v>
      </c>
      <c r="C143" s="180" t="s">
        <v>97</v>
      </c>
      <c r="D143" s="178"/>
      <c r="E143" s="179"/>
      <c r="F143" s="180"/>
      <c r="G143" s="254">
        <f>SUM(G144:G144)</f>
        <v>34100000</v>
      </c>
      <c r="H143" s="178"/>
      <c r="I143" s="179"/>
      <c r="J143" s="180"/>
      <c r="K143" s="254">
        <f>SUM(K144:K144)</f>
        <v>34100000</v>
      </c>
      <c r="L143" s="178"/>
      <c r="M143" s="179"/>
      <c r="N143" s="180"/>
      <c r="O143" s="254">
        <f>SUM(O144:O144)</f>
        <v>34100000</v>
      </c>
      <c r="P143" s="178"/>
      <c r="Q143" s="179"/>
      <c r="R143" s="180"/>
      <c r="S143" s="254">
        <f>SUM(S144:S144)</f>
        <v>34100000</v>
      </c>
      <c r="T143" s="178"/>
      <c r="U143" s="179"/>
      <c r="V143" s="180"/>
      <c r="W143" s="254">
        <f>SUM(W144:W144)</f>
        <v>34100000</v>
      </c>
      <c r="X143" s="354">
        <f t="shared" si="55"/>
        <v>10230000</v>
      </c>
      <c r="Y143" s="254"/>
      <c r="Z143" s="354">
        <f t="shared" si="53"/>
        <v>34100000</v>
      </c>
      <c r="AA143" s="254"/>
      <c r="AB143" s="178"/>
      <c r="AC143" s="179"/>
      <c r="AD143" s="180"/>
      <c r="AE143" s="254">
        <f>SUM(AE144:AE144)</f>
        <v>34100000</v>
      </c>
      <c r="AF143" s="178"/>
      <c r="AG143" s="179"/>
      <c r="AH143" s="180"/>
      <c r="AI143" s="254">
        <f>SUM(AI144:AI144)</f>
        <v>34100000</v>
      </c>
      <c r="AJ143" s="178"/>
      <c r="AK143" s="179"/>
      <c r="AL143" s="180"/>
      <c r="AM143" s="254">
        <f>SUM(AM144:AM144)</f>
        <v>34100000</v>
      </c>
      <c r="AN143" s="178"/>
      <c r="AO143" s="179"/>
      <c r="AP143" s="180"/>
      <c r="AQ143" s="254">
        <f>SUM(AQ144:AQ144)</f>
        <v>34100000</v>
      </c>
      <c r="AR143" s="351">
        <f t="shared" si="54"/>
        <v>0</v>
      </c>
    </row>
    <row r="144" spans="2:44" x14ac:dyDescent="0.4">
      <c r="B144" s="208"/>
      <c r="C144" s="180" t="s">
        <v>98</v>
      </c>
      <c r="D144" s="178">
        <v>10</v>
      </c>
      <c r="E144" s="179" t="s">
        <v>51</v>
      </c>
      <c r="F144" s="254">
        <v>3410000</v>
      </c>
      <c r="G144" s="254">
        <f>ROUNDDOWN(D144*F144,-3)</f>
        <v>34100000</v>
      </c>
      <c r="H144" s="178">
        <v>10</v>
      </c>
      <c r="I144" s="179" t="s">
        <v>51</v>
      </c>
      <c r="J144" s="254">
        <v>3410000</v>
      </c>
      <c r="K144" s="254">
        <f>ROUNDDOWN(H144*J144,-3)</f>
        <v>34100000</v>
      </c>
      <c r="L144" s="178">
        <v>10</v>
      </c>
      <c r="M144" s="179" t="s">
        <v>51</v>
      </c>
      <c r="N144" s="254">
        <v>3410000</v>
      </c>
      <c r="O144" s="254">
        <f>ROUNDDOWN(L144*N144,-3)</f>
        <v>34100000</v>
      </c>
      <c r="P144" s="178">
        <v>10</v>
      </c>
      <c r="Q144" s="179" t="s">
        <v>51</v>
      </c>
      <c r="R144" s="254">
        <v>3410000</v>
      </c>
      <c r="S144" s="254">
        <f>ROUNDDOWN(P144*R144,-3)</f>
        <v>34100000</v>
      </c>
      <c r="T144" s="178">
        <v>10</v>
      </c>
      <c r="U144" s="179" t="s">
        <v>51</v>
      </c>
      <c r="V144" s="254">
        <v>3410000</v>
      </c>
      <c r="W144" s="254">
        <f>ROUNDDOWN(T144*V144,-3)</f>
        <v>34100000</v>
      </c>
      <c r="X144" s="354">
        <f t="shared" si="55"/>
        <v>10230000</v>
      </c>
      <c r="Y144" s="254">
        <f>CEILING(X144,1000)</f>
        <v>10230000</v>
      </c>
      <c r="Z144" s="354">
        <f t="shared" si="53"/>
        <v>23870000</v>
      </c>
      <c r="AA144" s="254">
        <f t="shared" si="56"/>
        <v>23870000</v>
      </c>
      <c r="AB144" s="178">
        <v>10</v>
      </c>
      <c r="AC144" s="179" t="s">
        <v>51</v>
      </c>
      <c r="AD144" s="254">
        <v>3410000</v>
      </c>
      <c r="AE144" s="254">
        <f>ROUNDDOWN(AB144*AD144,-3)</f>
        <v>34100000</v>
      </c>
      <c r="AF144" s="178">
        <v>10</v>
      </c>
      <c r="AG144" s="179" t="s">
        <v>51</v>
      </c>
      <c r="AH144" s="254">
        <v>3410000</v>
      </c>
      <c r="AI144" s="254">
        <f>ROUNDDOWN(AF144*AH144,-3)</f>
        <v>34100000</v>
      </c>
      <c r="AJ144" s="178">
        <v>10</v>
      </c>
      <c r="AK144" s="179" t="s">
        <v>51</v>
      </c>
      <c r="AL144" s="254">
        <v>3410000</v>
      </c>
      <c r="AM144" s="254">
        <f>ROUNDDOWN(AJ144*AL144,-3)</f>
        <v>34100000</v>
      </c>
      <c r="AN144" s="178">
        <v>10</v>
      </c>
      <c r="AO144" s="179" t="s">
        <v>51</v>
      </c>
      <c r="AP144" s="254">
        <v>3410000</v>
      </c>
      <c r="AQ144" s="254">
        <f>ROUNDDOWN(AN144*AP144,-3)</f>
        <v>34100000</v>
      </c>
      <c r="AR144" s="351">
        <f t="shared" si="54"/>
        <v>0</v>
      </c>
    </row>
    <row r="145" spans="2:44" x14ac:dyDescent="0.4">
      <c r="B145" s="208">
        <v>525115</v>
      </c>
      <c r="C145" s="180" t="s">
        <v>90</v>
      </c>
      <c r="D145" s="178"/>
      <c r="E145" s="179"/>
      <c r="F145" s="254"/>
      <c r="G145" s="254">
        <f>SUM(G146:G148)</f>
        <v>80970000</v>
      </c>
      <c r="H145" s="178"/>
      <c r="I145" s="179"/>
      <c r="J145" s="254"/>
      <c r="K145" s="254">
        <f>SUM(K146:K148)</f>
        <v>80970000</v>
      </c>
      <c r="L145" s="178"/>
      <c r="M145" s="179"/>
      <c r="N145" s="254"/>
      <c r="O145" s="254">
        <f>SUM(O146:O148)</f>
        <v>80970000</v>
      </c>
      <c r="P145" s="178"/>
      <c r="Q145" s="179"/>
      <c r="R145" s="254"/>
      <c r="S145" s="254">
        <f>SUM(S146:S148)</f>
        <v>80970000</v>
      </c>
      <c r="T145" s="178"/>
      <c r="U145" s="179"/>
      <c r="V145" s="254"/>
      <c r="W145" s="254">
        <f>SUM(W146:W148)</f>
        <v>80970000</v>
      </c>
      <c r="X145" s="354">
        <f t="shared" si="55"/>
        <v>24291000</v>
      </c>
      <c r="Y145" s="254"/>
      <c r="Z145" s="354">
        <f t="shared" si="53"/>
        <v>80970000</v>
      </c>
      <c r="AA145" s="254"/>
      <c r="AB145" s="178"/>
      <c r="AC145" s="179"/>
      <c r="AD145" s="254"/>
      <c r="AE145" s="254">
        <f>SUM(AE146:AE148)</f>
        <v>80970000</v>
      </c>
      <c r="AF145" s="178"/>
      <c r="AG145" s="179"/>
      <c r="AH145" s="254"/>
      <c r="AI145" s="254">
        <f>SUM(AI146:AI148)</f>
        <v>80970000</v>
      </c>
      <c r="AJ145" s="178"/>
      <c r="AK145" s="179"/>
      <c r="AL145" s="254"/>
      <c r="AM145" s="254">
        <f>SUM(AM146:AM148)</f>
        <v>80970000</v>
      </c>
      <c r="AN145" s="178"/>
      <c r="AO145" s="179"/>
      <c r="AP145" s="254"/>
      <c r="AQ145" s="254">
        <f>SUM(AQ146:AQ148)</f>
        <v>80970000</v>
      </c>
      <c r="AR145" s="351">
        <f t="shared" si="54"/>
        <v>0</v>
      </c>
    </row>
    <row r="146" spans="2:44" x14ac:dyDescent="0.4">
      <c r="B146" s="268"/>
      <c r="C146" s="180" t="s">
        <v>119</v>
      </c>
      <c r="D146" s="178">
        <v>60</v>
      </c>
      <c r="E146" s="179" t="s">
        <v>57</v>
      </c>
      <c r="F146" s="254">
        <v>732000</v>
      </c>
      <c r="G146" s="254">
        <f>ROUNDDOWN(D146*F146,-3)</f>
        <v>43920000</v>
      </c>
      <c r="H146" s="178">
        <v>60</v>
      </c>
      <c r="I146" s="179" t="s">
        <v>57</v>
      </c>
      <c r="J146" s="254">
        <v>732000</v>
      </c>
      <c r="K146" s="254">
        <f>ROUNDDOWN(H146*J146,-3)</f>
        <v>43920000</v>
      </c>
      <c r="L146" s="178">
        <v>60</v>
      </c>
      <c r="M146" s="179" t="s">
        <v>57</v>
      </c>
      <c r="N146" s="254">
        <v>732000</v>
      </c>
      <c r="O146" s="254">
        <f>ROUNDDOWN(L146*N146,-3)</f>
        <v>43920000</v>
      </c>
      <c r="P146" s="178">
        <v>60</v>
      </c>
      <c r="Q146" s="179" t="s">
        <v>57</v>
      </c>
      <c r="R146" s="254">
        <v>732000</v>
      </c>
      <c r="S146" s="254">
        <f>ROUNDDOWN(P146*R146,-3)</f>
        <v>43920000</v>
      </c>
      <c r="T146" s="178">
        <v>60</v>
      </c>
      <c r="U146" s="179" t="s">
        <v>57</v>
      </c>
      <c r="V146" s="254">
        <v>732000</v>
      </c>
      <c r="W146" s="254">
        <f>ROUNDDOWN(T146*V146,-3)</f>
        <v>43920000</v>
      </c>
      <c r="X146" s="354">
        <f t="shared" si="55"/>
        <v>13176000</v>
      </c>
      <c r="Y146" s="254">
        <f>CEILING(X146,1000)</f>
        <v>13176000</v>
      </c>
      <c r="Z146" s="354">
        <f t="shared" si="53"/>
        <v>30744000</v>
      </c>
      <c r="AA146" s="254">
        <f t="shared" si="56"/>
        <v>30744000</v>
      </c>
      <c r="AB146" s="178">
        <v>60</v>
      </c>
      <c r="AC146" s="179" t="s">
        <v>57</v>
      </c>
      <c r="AD146" s="254">
        <v>732000</v>
      </c>
      <c r="AE146" s="254">
        <f>ROUNDDOWN(AB146*AD146,-3)</f>
        <v>43920000</v>
      </c>
      <c r="AF146" s="178">
        <v>60</v>
      </c>
      <c r="AG146" s="179" t="s">
        <v>57</v>
      </c>
      <c r="AH146" s="254">
        <v>732000</v>
      </c>
      <c r="AI146" s="254">
        <f>ROUNDDOWN(AF146*AH146,-3)</f>
        <v>43920000</v>
      </c>
      <c r="AJ146" s="178">
        <v>60</v>
      </c>
      <c r="AK146" s="179" t="s">
        <v>57</v>
      </c>
      <c r="AL146" s="254">
        <v>732000</v>
      </c>
      <c r="AM146" s="254">
        <f>ROUNDDOWN(AJ146*AL146,-3)</f>
        <v>43920000</v>
      </c>
      <c r="AN146" s="178">
        <v>60</v>
      </c>
      <c r="AO146" s="179" t="s">
        <v>57</v>
      </c>
      <c r="AP146" s="254">
        <v>732000</v>
      </c>
      <c r="AQ146" s="254">
        <f>ROUNDDOWN(AN146*AP146,-3)</f>
        <v>43920000</v>
      </c>
      <c r="AR146" s="351">
        <f t="shared" si="54"/>
        <v>0</v>
      </c>
    </row>
    <row r="147" spans="2:44" x14ac:dyDescent="0.4">
      <c r="B147" s="208" t="s">
        <v>27</v>
      </c>
      <c r="C147" s="180" t="s">
        <v>120</v>
      </c>
      <c r="D147" s="178">
        <v>30</v>
      </c>
      <c r="E147" s="179" t="s">
        <v>40</v>
      </c>
      <c r="F147" s="254">
        <v>375000</v>
      </c>
      <c r="G147" s="254">
        <f>ROUNDDOWN(D147*F147,-3)</f>
        <v>11250000</v>
      </c>
      <c r="H147" s="178">
        <v>30</v>
      </c>
      <c r="I147" s="179" t="s">
        <v>40</v>
      </c>
      <c r="J147" s="254">
        <v>375000</v>
      </c>
      <c r="K147" s="254">
        <f>ROUNDDOWN(H147*J147,-3)</f>
        <v>11250000</v>
      </c>
      <c r="L147" s="178">
        <v>30</v>
      </c>
      <c r="M147" s="179" t="s">
        <v>40</v>
      </c>
      <c r="N147" s="254">
        <v>375000</v>
      </c>
      <c r="O147" s="254">
        <f>ROUNDDOWN(L147*N147,-3)</f>
        <v>11250000</v>
      </c>
      <c r="P147" s="178">
        <v>30</v>
      </c>
      <c r="Q147" s="179" t="s">
        <v>40</v>
      </c>
      <c r="R147" s="254">
        <v>375000</v>
      </c>
      <c r="S147" s="254">
        <f>ROUNDDOWN(P147*R147,-3)</f>
        <v>11250000</v>
      </c>
      <c r="T147" s="178">
        <v>30</v>
      </c>
      <c r="U147" s="179" t="s">
        <v>40</v>
      </c>
      <c r="V147" s="254">
        <v>375000</v>
      </c>
      <c r="W147" s="254">
        <f>ROUNDDOWN(T147*V147,-3)</f>
        <v>11250000</v>
      </c>
      <c r="X147" s="354">
        <f t="shared" si="55"/>
        <v>3375000</v>
      </c>
      <c r="Y147" s="254">
        <f>CEILING(X147,1000)</f>
        <v>3375000</v>
      </c>
      <c r="Z147" s="354">
        <f t="shared" si="53"/>
        <v>7875000</v>
      </c>
      <c r="AA147" s="254">
        <f t="shared" si="56"/>
        <v>7875000</v>
      </c>
      <c r="AB147" s="178">
        <v>30</v>
      </c>
      <c r="AC147" s="179" t="s">
        <v>40</v>
      </c>
      <c r="AD147" s="254">
        <v>375000</v>
      </c>
      <c r="AE147" s="254">
        <f>ROUNDDOWN(AB147*AD147,-3)</f>
        <v>11250000</v>
      </c>
      <c r="AF147" s="178">
        <v>30</v>
      </c>
      <c r="AG147" s="179" t="s">
        <v>40</v>
      </c>
      <c r="AH147" s="254">
        <v>375000</v>
      </c>
      <c r="AI147" s="254">
        <f>ROUNDDOWN(AF147*AH147,-3)</f>
        <v>11250000</v>
      </c>
      <c r="AJ147" s="178">
        <v>30</v>
      </c>
      <c r="AK147" s="179" t="s">
        <v>40</v>
      </c>
      <c r="AL147" s="254">
        <v>375000</v>
      </c>
      <c r="AM147" s="254">
        <f>ROUNDDOWN(AJ147*AL147,-3)</f>
        <v>11250000</v>
      </c>
      <c r="AN147" s="178">
        <v>30</v>
      </c>
      <c r="AO147" s="179" t="s">
        <v>40</v>
      </c>
      <c r="AP147" s="254">
        <v>375000</v>
      </c>
      <c r="AQ147" s="254">
        <f>ROUNDDOWN(AN147*AP147,-3)</f>
        <v>11250000</v>
      </c>
      <c r="AR147" s="351">
        <f t="shared" si="54"/>
        <v>0</v>
      </c>
    </row>
    <row r="148" spans="2:44" x14ac:dyDescent="0.4">
      <c r="B148" s="208" t="s">
        <v>27</v>
      </c>
      <c r="C148" s="180" t="s">
        <v>121</v>
      </c>
      <c r="D148" s="178">
        <v>60</v>
      </c>
      <c r="E148" s="179" t="s">
        <v>57</v>
      </c>
      <c r="F148" s="254">
        <v>430000</v>
      </c>
      <c r="G148" s="254">
        <f>ROUNDDOWN(D148*F148,-3)</f>
        <v>25800000</v>
      </c>
      <c r="H148" s="178">
        <v>60</v>
      </c>
      <c r="I148" s="179" t="s">
        <v>57</v>
      </c>
      <c r="J148" s="254">
        <v>430000</v>
      </c>
      <c r="K148" s="254">
        <f>ROUNDDOWN(H148*J148,-3)</f>
        <v>25800000</v>
      </c>
      <c r="L148" s="178">
        <v>60</v>
      </c>
      <c r="M148" s="179" t="s">
        <v>57</v>
      </c>
      <c r="N148" s="254">
        <v>430000</v>
      </c>
      <c r="O148" s="254">
        <f>ROUNDDOWN(L148*N148,-3)</f>
        <v>25800000</v>
      </c>
      <c r="P148" s="178">
        <v>60</v>
      </c>
      <c r="Q148" s="179" t="s">
        <v>57</v>
      </c>
      <c r="R148" s="254">
        <v>430000</v>
      </c>
      <c r="S148" s="254">
        <f>ROUNDDOWN(P148*R148,-3)</f>
        <v>25800000</v>
      </c>
      <c r="T148" s="178">
        <v>60</v>
      </c>
      <c r="U148" s="179" t="s">
        <v>57</v>
      </c>
      <c r="V148" s="254">
        <v>430000</v>
      </c>
      <c r="W148" s="254">
        <f>ROUNDDOWN(T148*V148,-3)</f>
        <v>25800000</v>
      </c>
      <c r="X148" s="354">
        <f t="shared" si="55"/>
        <v>7740000</v>
      </c>
      <c r="Y148" s="254">
        <f>CEILING(X148,1000)</f>
        <v>7740000</v>
      </c>
      <c r="Z148" s="354">
        <f t="shared" si="53"/>
        <v>18060000</v>
      </c>
      <c r="AA148" s="254">
        <f t="shared" si="56"/>
        <v>18060000</v>
      </c>
      <c r="AB148" s="178">
        <v>60</v>
      </c>
      <c r="AC148" s="179" t="s">
        <v>57</v>
      </c>
      <c r="AD148" s="254">
        <v>430000</v>
      </c>
      <c r="AE148" s="254">
        <f>ROUNDDOWN(AB148*AD148,-3)</f>
        <v>25800000</v>
      </c>
      <c r="AF148" s="178">
        <v>60</v>
      </c>
      <c r="AG148" s="179" t="s">
        <v>57</v>
      </c>
      <c r="AH148" s="254">
        <v>430000</v>
      </c>
      <c r="AI148" s="254">
        <f>ROUNDDOWN(AF148*AH148,-3)</f>
        <v>25800000</v>
      </c>
      <c r="AJ148" s="178">
        <v>60</v>
      </c>
      <c r="AK148" s="179" t="s">
        <v>57</v>
      </c>
      <c r="AL148" s="254">
        <v>430000</v>
      </c>
      <c r="AM148" s="254">
        <f>ROUNDDOWN(AJ148*AL148,-3)</f>
        <v>25800000</v>
      </c>
      <c r="AN148" s="178">
        <v>60</v>
      </c>
      <c r="AO148" s="179" t="s">
        <v>57</v>
      </c>
      <c r="AP148" s="254">
        <v>430000</v>
      </c>
      <c r="AQ148" s="254">
        <f>ROUNDDOWN(AN148*AP148,-3)</f>
        <v>25800000</v>
      </c>
      <c r="AR148" s="351">
        <f t="shared" si="54"/>
        <v>0</v>
      </c>
    </row>
    <row r="149" spans="2:44" x14ac:dyDescent="0.4">
      <c r="B149" s="336" t="s">
        <v>122</v>
      </c>
      <c r="C149" s="337" t="s">
        <v>123</v>
      </c>
      <c r="D149" s="254">
        <f>D150</f>
        <v>200</v>
      </c>
      <c r="E149" s="179" t="s">
        <v>124</v>
      </c>
      <c r="F149" s="254"/>
      <c r="G149" s="254">
        <f>G150</f>
        <v>320503000</v>
      </c>
      <c r="H149" s="254">
        <f>H150</f>
        <v>200</v>
      </c>
      <c r="I149" s="179" t="s">
        <v>124</v>
      </c>
      <c r="J149" s="254"/>
      <c r="K149" s="254">
        <f>K150</f>
        <v>320503000</v>
      </c>
      <c r="L149" s="340">
        <f>L150</f>
        <v>200</v>
      </c>
      <c r="M149" s="341" t="s">
        <v>124</v>
      </c>
      <c r="N149" s="340"/>
      <c r="O149" s="340">
        <f>O150</f>
        <v>320503000</v>
      </c>
      <c r="P149" s="340">
        <v>200</v>
      </c>
      <c r="Q149" s="341" t="s">
        <v>124</v>
      </c>
      <c r="R149" s="340"/>
      <c r="S149" s="340">
        <f>S150</f>
        <v>320503000</v>
      </c>
      <c r="T149" s="340">
        <v>200</v>
      </c>
      <c r="U149" s="341" t="s">
        <v>124</v>
      </c>
      <c r="V149" s="340"/>
      <c r="W149" s="340">
        <f>W150</f>
        <v>320503000</v>
      </c>
      <c r="X149" s="354">
        <f t="shared" si="55"/>
        <v>96150900</v>
      </c>
      <c r="Y149" s="340"/>
      <c r="Z149" s="354">
        <f t="shared" si="53"/>
        <v>320503000</v>
      </c>
      <c r="AA149" s="340"/>
      <c r="AB149" s="340">
        <v>200</v>
      </c>
      <c r="AC149" s="341" t="s">
        <v>124</v>
      </c>
      <c r="AD149" s="340"/>
      <c r="AE149" s="340">
        <f>AE150</f>
        <v>320503000</v>
      </c>
      <c r="AF149" s="340">
        <v>200</v>
      </c>
      <c r="AG149" s="341" t="s">
        <v>124</v>
      </c>
      <c r="AH149" s="340"/>
      <c r="AI149" s="340">
        <f>AI150</f>
        <v>320503000</v>
      </c>
      <c r="AJ149" s="340">
        <v>200</v>
      </c>
      <c r="AK149" s="341" t="s">
        <v>124</v>
      </c>
      <c r="AL149" s="340"/>
      <c r="AM149" s="340">
        <f>AM150</f>
        <v>320503000</v>
      </c>
      <c r="AN149" s="340">
        <v>200</v>
      </c>
      <c r="AO149" s="341" t="s">
        <v>124</v>
      </c>
      <c r="AP149" s="340"/>
      <c r="AQ149" s="340">
        <f>AQ150</f>
        <v>320503000</v>
      </c>
      <c r="AR149" s="351">
        <f t="shared" si="54"/>
        <v>0</v>
      </c>
    </row>
    <row r="150" spans="2:44" x14ac:dyDescent="0.4">
      <c r="B150" s="325" t="s">
        <v>125</v>
      </c>
      <c r="C150" s="326" t="s">
        <v>126</v>
      </c>
      <c r="D150" s="269">
        <f>D151</f>
        <v>200</v>
      </c>
      <c r="E150" s="270" t="s">
        <v>124</v>
      </c>
      <c r="F150" s="254">
        <v>0</v>
      </c>
      <c r="G150" s="254">
        <f>G151</f>
        <v>320503000</v>
      </c>
      <c r="H150" s="269">
        <f>H151</f>
        <v>200</v>
      </c>
      <c r="I150" s="270" t="s">
        <v>124</v>
      </c>
      <c r="J150" s="254">
        <v>0</v>
      </c>
      <c r="K150" s="254">
        <f>K151</f>
        <v>320503000</v>
      </c>
      <c r="L150" s="327">
        <f>L151</f>
        <v>200</v>
      </c>
      <c r="M150" s="328" t="s">
        <v>124</v>
      </c>
      <c r="N150" s="329">
        <v>0</v>
      </c>
      <c r="O150" s="329">
        <f>O151</f>
        <v>320503000</v>
      </c>
      <c r="P150" s="327">
        <v>200</v>
      </c>
      <c r="Q150" s="328" t="s">
        <v>124</v>
      </c>
      <c r="R150" s="329">
        <v>0</v>
      </c>
      <c r="S150" s="329">
        <f>S151</f>
        <v>320503000</v>
      </c>
      <c r="T150" s="327">
        <v>200</v>
      </c>
      <c r="U150" s="328" t="s">
        <v>124</v>
      </c>
      <c r="V150" s="329">
        <v>0</v>
      </c>
      <c r="W150" s="329">
        <f>W151</f>
        <v>320503000</v>
      </c>
      <c r="X150" s="354">
        <f t="shared" si="55"/>
        <v>96150900</v>
      </c>
      <c r="Y150" s="329"/>
      <c r="Z150" s="354">
        <f t="shared" si="53"/>
        <v>320503000</v>
      </c>
      <c r="AA150" s="329"/>
      <c r="AB150" s="327">
        <v>200</v>
      </c>
      <c r="AC150" s="328" t="s">
        <v>124</v>
      </c>
      <c r="AD150" s="329">
        <v>0</v>
      </c>
      <c r="AE150" s="329">
        <f>AE151</f>
        <v>320503000</v>
      </c>
      <c r="AF150" s="327">
        <v>200</v>
      </c>
      <c r="AG150" s="328" t="s">
        <v>124</v>
      </c>
      <c r="AH150" s="329">
        <v>0</v>
      </c>
      <c r="AI150" s="329">
        <f>AI151</f>
        <v>320503000</v>
      </c>
      <c r="AJ150" s="327">
        <v>200</v>
      </c>
      <c r="AK150" s="328" t="s">
        <v>124</v>
      </c>
      <c r="AL150" s="329">
        <v>0</v>
      </c>
      <c r="AM150" s="329">
        <f>AM151</f>
        <v>320503000</v>
      </c>
      <c r="AN150" s="327">
        <v>200</v>
      </c>
      <c r="AO150" s="328" t="s">
        <v>124</v>
      </c>
      <c r="AP150" s="329">
        <v>0</v>
      </c>
      <c r="AQ150" s="329">
        <f>AQ151</f>
        <v>320503000</v>
      </c>
      <c r="AR150" s="351">
        <f t="shared" si="54"/>
        <v>0</v>
      </c>
    </row>
    <row r="151" spans="2:44" x14ac:dyDescent="0.4">
      <c r="B151" s="363" t="s">
        <v>87</v>
      </c>
      <c r="C151" s="364" t="s">
        <v>127</v>
      </c>
      <c r="D151" s="254">
        <f>D152+D162</f>
        <v>200</v>
      </c>
      <c r="E151" s="270" t="s">
        <v>86</v>
      </c>
      <c r="F151" s="254">
        <v>0</v>
      </c>
      <c r="G151" s="254">
        <f>G152+G162</f>
        <v>320503000</v>
      </c>
      <c r="H151" s="254">
        <f>H152+H162</f>
        <v>200</v>
      </c>
      <c r="I151" s="270" t="s">
        <v>86</v>
      </c>
      <c r="J151" s="254">
        <v>0</v>
      </c>
      <c r="K151" s="254">
        <f>K152+K162</f>
        <v>320503000</v>
      </c>
      <c r="L151" s="254">
        <f>L152+L162</f>
        <v>200</v>
      </c>
      <c r="M151" s="270" t="s">
        <v>86</v>
      </c>
      <c r="N151" s="254">
        <v>0</v>
      </c>
      <c r="O151" s="254">
        <f>O152+O162</f>
        <v>320503000</v>
      </c>
      <c r="P151" s="254">
        <v>200</v>
      </c>
      <c r="Q151" s="270" t="s">
        <v>86</v>
      </c>
      <c r="R151" s="254">
        <v>0</v>
      </c>
      <c r="S151" s="254">
        <f>S152+S162</f>
        <v>320503000</v>
      </c>
      <c r="T151" s="367">
        <v>200</v>
      </c>
      <c r="U151" s="366" t="s">
        <v>86</v>
      </c>
      <c r="V151" s="367">
        <v>0</v>
      </c>
      <c r="W151" s="367">
        <f>W152+W162</f>
        <v>320503000</v>
      </c>
      <c r="X151" s="354">
        <f t="shared" si="55"/>
        <v>96150900</v>
      </c>
      <c r="Y151" s="254"/>
      <c r="Z151" s="354">
        <f t="shared" si="53"/>
        <v>320503000</v>
      </c>
      <c r="AA151" s="254"/>
      <c r="AB151" s="367">
        <v>200</v>
      </c>
      <c r="AC151" s="366" t="s">
        <v>86</v>
      </c>
      <c r="AD151" s="367">
        <v>0</v>
      </c>
      <c r="AE151" s="367">
        <f>AE152+AE162</f>
        <v>320503000</v>
      </c>
      <c r="AF151" s="367">
        <v>200</v>
      </c>
      <c r="AG151" s="366" t="s">
        <v>86</v>
      </c>
      <c r="AH151" s="367">
        <v>0</v>
      </c>
      <c r="AI151" s="367">
        <f>AI152+AI162</f>
        <v>320503000</v>
      </c>
      <c r="AJ151" s="367">
        <v>200</v>
      </c>
      <c r="AK151" s="366" t="s">
        <v>86</v>
      </c>
      <c r="AL151" s="367">
        <v>0</v>
      </c>
      <c r="AM151" s="367">
        <f>AM152+AM162</f>
        <v>320503000</v>
      </c>
      <c r="AN151" s="367">
        <v>200</v>
      </c>
      <c r="AO151" s="366" t="s">
        <v>86</v>
      </c>
      <c r="AP151" s="367">
        <v>0</v>
      </c>
      <c r="AQ151" s="367">
        <f>AQ152+AQ162</f>
        <v>320503000</v>
      </c>
      <c r="AR151" s="351">
        <f t="shared" si="54"/>
        <v>0</v>
      </c>
    </row>
    <row r="152" spans="2:44" x14ac:dyDescent="0.4">
      <c r="B152" s="312" t="s">
        <v>34</v>
      </c>
      <c r="C152" s="313" t="s">
        <v>128</v>
      </c>
      <c r="D152" s="269">
        <v>100</v>
      </c>
      <c r="E152" s="270" t="s">
        <v>86</v>
      </c>
      <c r="F152" s="254">
        <v>0</v>
      </c>
      <c r="G152" s="254">
        <f>G153+G156</f>
        <v>195856000</v>
      </c>
      <c r="H152" s="314">
        <v>100</v>
      </c>
      <c r="I152" s="315" t="s">
        <v>86</v>
      </c>
      <c r="J152" s="316">
        <v>0</v>
      </c>
      <c r="K152" s="316">
        <f>K153+K156</f>
        <v>195856000</v>
      </c>
      <c r="L152" s="314">
        <v>100</v>
      </c>
      <c r="M152" s="315" t="s">
        <v>86</v>
      </c>
      <c r="N152" s="316">
        <v>0</v>
      </c>
      <c r="O152" s="316">
        <f>O153+O156</f>
        <v>195856000</v>
      </c>
      <c r="P152" s="314">
        <v>100</v>
      </c>
      <c r="Q152" s="315" t="s">
        <v>86</v>
      </c>
      <c r="R152" s="316">
        <v>0</v>
      </c>
      <c r="S152" s="316">
        <f>S153+S156</f>
        <v>195856000</v>
      </c>
      <c r="T152" s="314">
        <v>100</v>
      </c>
      <c r="U152" s="315" t="s">
        <v>86</v>
      </c>
      <c r="V152" s="316">
        <v>0</v>
      </c>
      <c r="W152" s="316">
        <f>W153+W156</f>
        <v>195856000</v>
      </c>
      <c r="X152" s="354">
        <f t="shared" si="55"/>
        <v>58756800</v>
      </c>
      <c r="Y152" s="316"/>
      <c r="Z152" s="354">
        <f t="shared" si="53"/>
        <v>195856000</v>
      </c>
      <c r="AA152" s="316"/>
      <c r="AB152" s="314">
        <v>100</v>
      </c>
      <c r="AC152" s="315" t="s">
        <v>86</v>
      </c>
      <c r="AD152" s="316">
        <v>0</v>
      </c>
      <c r="AE152" s="316">
        <f>AE153+AE156</f>
        <v>195856000</v>
      </c>
      <c r="AF152" s="314">
        <v>100</v>
      </c>
      <c r="AG152" s="315" t="s">
        <v>86</v>
      </c>
      <c r="AH152" s="316">
        <v>0</v>
      </c>
      <c r="AI152" s="316">
        <f>AI153+AI156</f>
        <v>195856000</v>
      </c>
      <c r="AJ152" s="314">
        <v>100</v>
      </c>
      <c r="AK152" s="315" t="s">
        <v>86</v>
      </c>
      <c r="AL152" s="316">
        <v>0</v>
      </c>
      <c r="AM152" s="316">
        <f>AM153+AM156</f>
        <v>195856000</v>
      </c>
      <c r="AN152" s="314">
        <v>100</v>
      </c>
      <c r="AO152" s="315" t="s">
        <v>86</v>
      </c>
      <c r="AP152" s="316">
        <v>0</v>
      </c>
      <c r="AQ152" s="316">
        <f>AQ153+AQ156</f>
        <v>195856000</v>
      </c>
      <c r="AR152" s="351">
        <f t="shared" si="54"/>
        <v>0</v>
      </c>
    </row>
    <row r="153" spans="2:44" x14ac:dyDescent="0.4">
      <c r="B153" s="208">
        <v>525112</v>
      </c>
      <c r="C153" s="180" t="s">
        <v>97</v>
      </c>
      <c r="D153" s="178"/>
      <c r="E153" s="179"/>
      <c r="F153" s="180"/>
      <c r="G153" s="254">
        <f>SUM(G154:G155)</f>
        <v>19500000</v>
      </c>
      <c r="H153" s="178"/>
      <c r="I153" s="179"/>
      <c r="J153" s="180"/>
      <c r="K153" s="254">
        <f>SUM(K154:K155)</f>
        <v>19500000</v>
      </c>
      <c r="L153" s="178"/>
      <c r="M153" s="179"/>
      <c r="N153" s="180"/>
      <c r="O153" s="254">
        <f>SUM(O154:O155)</f>
        <v>19500000</v>
      </c>
      <c r="P153" s="178"/>
      <c r="Q153" s="179"/>
      <c r="R153" s="180"/>
      <c r="S153" s="254">
        <f>SUM(S154:S155)</f>
        <v>19500000</v>
      </c>
      <c r="T153" s="178"/>
      <c r="U153" s="179"/>
      <c r="V153" s="180"/>
      <c r="W153" s="254">
        <f>SUM(W154:W155)</f>
        <v>19500000</v>
      </c>
      <c r="X153" s="354">
        <f t="shared" si="55"/>
        <v>5850000</v>
      </c>
      <c r="Y153" s="254"/>
      <c r="Z153" s="354">
        <f t="shared" si="53"/>
        <v>19500000</v>
      </c>
      <c r="AA153" s="254"/>
      <c r="AB153" s="178"/>
      <c r="AC153" s="179"/>
      <c r="AD153" s="180"/>
      <c r="AE153" s="254">
        <f>SUM(AE154:AE155)</f>
        <v>19500000</v>
      </c>
      <c r="AF153" s="178"/>
      <c r="AG153" s="179"/>
      <c r="AH153" s="180"/>
      <c r="AI153" s="254">
        <f>SUM(AI154:AI155)</f>
        <v>19500000</v>
      </c>
      <c r="AJ153" s="178"/>
      <c r="AK153" s="179"/>
      <c r="AL153" s="180"/>
      <c r="AM153" s="254">
        <f>SUM(AM154:AM155)</f>
        <v>19500000</v>
      </c>
      <c r="AN153" s="178"/>
      <c r="AO153" s="179"/>
      <c r="AP153" s="180"/>
      <c r="AQ153" s="254">
        <f>SUM(AQ154:AQ155)</f>
        <v>19500000</v>
      </c>
      <c r="AR153" s="351">
        <f t="shared" si="54"/>
        <v>0</v>
      </c>
    </row>
    <row r="154" spans="2:44" x14ac:dyDescent="0.4">
      <c r="B154" s="208" t="s">
        <v>27</v>
      </c>
      <c r="C154" s="180" t="s">
        <v>129</v>
      </c>
      <c r="D154" s="178">
        <v>1</v>
      </c>
      <c r="E154" s="179" t="s">
        <v>130</v>
      </c>
      <c r="F154" s="254">
        <v>3000000</v>
      </c>
      <c r="G154" s="254">
        <f>ROUNDDOWN(D154*F154,-3)</f>
        <v>3000000</v>
      </c>
      <c r="H154" s="178">
        <v>1</v>
      </c>
      <c r="I154" s="179" t="s">
        <v>130</v>
      </c>
      <c r="J154" s="254">
        <v>3000000</v>
      </c>
      <c r="K154" s="254">
        <f>ROUNDDOWN(H154*J154,-3)</f>
        <v>3000000</v>
      </c>
      <c r="L154" s="178">
        <v>1</v>
      </c>
      <c r="M154" s="179" t="s">
        <v>130</v>
      </c>
      <c r="N154" s="254">
        <v>3000000</v>
      </c>
      <c r="O154" s="254">
        <f>ROUNDDOWN(L154*N154,-3)</f>
        <v>3000000</v>
      </c>
      <c r="P154" s="178">
        <v>1</v>
      </c>
      <c r="Q154" s="179" t="s">
        <v>130</v>
      </c>
      <c r="R154" s="254">
        <v>3000000</v>
      </c>
      <c r="S154" s="254">
        <f>ROUNDDOWN(P154*R154,-3)</f>
        <v>3000000</v>
      </c>
      <c r="T154" s="178">
        <v>1</v>
      </c>
      <c r="U154" s="179" t="s">
        <v>130</v>
      </c>
      <c r="V154" s="254">
        <v>3000000</v>
      </c>
      <c r="W154" s="254">
        <f>ROUNDDOWN(T154*V154,-3)</f>
        <v>3000000</v>
      </c>
      <c r="X154" s="354">
        <f t="shared" si="55"/>
        <v>900000</v>
      </c>
      <c r="Y154" s="254">
        <f>CEILING(X154,1000)</f>
        <v>900000</v>
      </c>
      <c r="Z154" s="354">
        <f t="shared" si="53"/>
        <v>2100000</v>
      </c>
      <c r="AA154" s="254">
        <f t="shared" si="56"/>
        <v>2100000</v>
      </c>
      <c r="AB154" s="178">
        <v>1</v>
      </c>
      <c r="AC154" s="179" t="s">
        <v>130</v>
      </c>
      <c r="AD154" s="254">
        <v>3000000</v>
      </c>
      <c r="AE154" s="254">
        <f>ROUNDDOWN(AB154*AD154,-3)</f>
        <v>3000000</v>
      </c>
      <c r="AF154" s="178">
        <v>1</v>
      </c>
      <c r="AG154" s="179" t="s">
        <v>130</v>
      </c>
      <c r="AH154" s="254">
        <v>3000000</v>
      </c>
      <c r="AI154" s="254">
        <f>ROUNDDOWN(AF154*AH154,-3)</f>
        <v>3000000</v>
      </c>
      <c r="AJ154" s="178">
        <v>1</v>
      </c>
      <c r="AK154" s="179" t="s">
        <v>130</v>
      </c>
      <c r="AL154" s="254">
        <v>3000000</v>
      </c>
      <c r="AM154" s="254">
        <f>ROUNDDOWN(AJ154*AL154,-3)</f>
        <v>3000000</v>
      </c>
      <c r="AN154" s="178">
        <v>1</v>
      </c>
      <c r="AO154" s="179" t="s">
        <v>130</v>
      </c>
      <c r="AP154" s="254">
        <v>3000000</v>
      </c>
      <c r="AQ154" s="254">
        <f>ROUNDDOWN(AN154*AP154,-3)</f>
        <v>3000000</v>
      </c>
      <c r="AR154" s="351">
        <f t="shared" si="54"/>
        <v>0</v>
      </c>
    </row>
    <row r="155" spans="2:44" x14ac:dyDescent="0.4">
      <c r="B155" s="208" t="s">
        <v>27</v>
      </c>
      <c r="C155" s="180" t="s">
        <v>131</v>
      </c>
      <c r="D155" s="178">
        <v>55</v>
      </c>
      <c r="E155" s="179" t="s">
        <v>40</v>
      </c>
      <c r="F155" s="254">
        <v>300000</v>
      </c>
      <c r="G155" s="254">
        <f>ROUNDDOWN(D155*F155,-3)</f>
        <v>16500000</v>
      </c>
      <c r="H155" s="178">
        <v>55</v>
      </c>
      <c r="I155" s="179" t="s">
        <v>40</v>
      </c>
      <c r="J155" s="254">
        <v>300000</v>
      </c>
      <c r="K155" s="254">
        <f>ROUNDDOWN(H155*J155,-3)</f>
        <v>16500000</v>
      </c>
      <c r="L155" s="178">
        <v>55</v>
      </c>
      <c r="M155" s="179" t="s">
        <v>40</v>
      </c>
      <c r="N155" s="254">
        <v>300000</v>
      </c>
      <c r="O155" s="254">
        <f>ROUNDDOWN(L155*N155,-3)</f>
        <v>16500000</v>
      </c>
      <c r="P155" s="178">
        <v>55</v>
      </c>
      <c r="Q155" s="179" t="s">
        <v>40</v>
      </c>
      <c r="R155" s="254">
        <v>300000</v>
      </c>
      <c r="S155" s="254">
        <f>ROUNDDOWN(P155*R155,-3)</f>
        <v>16500000</v>
      </c>
      <c r="T155" s="178">
        <v>55</v>
      </c>
      <c r="U155" s="179" t="s">
        <v>40</v>
      </c>
      <c r="V155" s="254">
        <v>300000</v>
      </c>
      <c r="W155" s="254">
        <f>ROUNDDOWN(T155*V155,-3)</f>
        <v>16500000</v>
      </c>
      <c r="X155" s="354">
        <f t="shared" si="55"/>
        <v>4950000</v>
      </c>
      <c r="Y155" s="254">
        <f>CEILING(X155,1000)</f>
        <v>4950000</v>
      </c>
      <c r="Z155" s="354">
        <f t="shared" si="53"/>
        <v>11550000</v>
      </c>
      <c r="AA155" s="254">
        <f t="shared" si="56"/>
        <v>11550000</v>
      </c>
      <c r="AB155" s="178">
        <v>55</v>
      </c>
      <c r="AC155" s="179" t="s">
        <v>40</v>
      </c>
      <c r="AD155" s="254">
        <v>300000</v>
      </c>
      <c r="AE155" s="254">
        <f>ROUNDDOWN(AB155*AD155,-3)</f>
        <v>16500000</v>
      </c>
      <c r="AF155" s="178">
        <v>55</v>
      </c>
      <c r="AG155" s="179" t="s">
        <v>40</v>
      </c>
      <c r="AH155" s="254">
        <v>300000</v>
      </c>
      <c r="AI155" s="254">
        <f>ROUNDDOWN(AF155*AH155,-3)</f>
        <v>16500000</v>
      </c>
      <c r="AJ155" s="178">
        <v>55</v>
      </c>
      <c r="AK155" s="179" t="s">
        <v>40</v>
      </c>
      <c r="AL155" s="254">
        <v>300000</v>
      </c>
      <c r="AM155" s="254">
        <f>ROUNDDOWN(AJ155*AL155,-3)</f>
        <v>16500000</v>
      </c>
      <c r="AN155" s="178">
        <v>55</v>
      </c>
      <c r="AO155" s="179" t="s">
        <v>40</v>
      </c>
      <c r="AP155" s="254">
        <v>300000</v>
      </c>
      <c r="AQ155" s="254">
        <f>ROUNDDOWN(AN155*AP155,-3)</f>
        <v>16500000</v>
      </c>
      <c r="AR155" s="351">
        <f t="shared" si="54"/>
        <v>0</v>
      </c>
    </row>
    <row r="156" spans="2:44" x14ac:dyDescent="0.4">
      <c r="B156" s="208">
        <v>525115</v>
      </c>
      <c r="C156" s="180" t="s">
        <v>90</v>
      </c>
      <c r="D156" s="178"/>
      <c r="E156" s="179"/>
      <c r="F156" s="180"/>
      <c r="G156" s="254">
        <f>SUM(G157:G161)</f>
        <v>176356000</v>
      </c>
      <c r="H156" s="178"/>
      <c r="I156" s="179"/>
      <c r="J156" s="180"/>
      <c r="K156" s="254">
        <f>SUM(K157:K161)</f>
        <v>176356000</v>
      </c>
      <c r="L156" s="178"/>
      <c r="M156" s="179"/>
      <c r="N156" s="180"/>
      <c r="O156" s="254">
        <f>SUM(O157:O161)</f>
        <v>176356000</v>
      </c>
      <c r="P156" s="178"/>
      <c r="Q156" s="179"/>
      <c r="R156" s="180"/>
      <c r="S156" s="254">
        <f>SUM(S157:S161)</f>
        <v>176356000</v>
      </c>
      <c r="T156" s="178"/>
      <c r="U156" s="179"/>
      <c r="V156" s="180"/>
      <c r="W156" s="254">
        <f>SUM(W157:W161)</f>
        <v>176356000</v>
      </c>
      <c r="X156" s="354">
        <f t="shared" si="55"/>
        <v>52906800</v>
      </c>
      <c r="Y156" s="254"/>
      <c r="Z156" s="354">
        <f t="shared" si="53"/>
        <v>176356000</v>
      </c>
      <c r="AA156" s="254"/>
      <c r="AB156" s="178"/>
      <c r="AC156" s="179"/>
      <c r="AD156" s="180"/>
      <c r="AE156" s="254">
        <f>SUM(AE157:AE161)</f>
        <v>176356000</v>
      </c>
      <c r="AF156" s="178"/>
      <c r="AG156" s="179"/>
      <c r="AH156" s="180"/>
      <c r="AI156" s="254">
        <f>SUM(AI157:AI161)</f>
        <v>176356000</v>
      </c>
      <c r="AJ156" s="178"/>
      <c r="AK156" s="179"/>
      <c r="AL156" s="180"/>
      <c r="AM156" s="254">
        <f>SUM(AM157:AM161)</f>
        <v>176356000</v>
      </c>
      <c r="AN156" s="178"/>
      <c r="AO156" s="179"/>
      <c r="AP156" s="180"/>
      <c r="AQ156" s="254">
        <f>SUM(AQ157:AQ161)</f>
        <v>176356000</v>
      </c>
      <c r="AR156" s="351">
        <f t="shared" si="54"/>
        <v>0</v>
      </c>
    </row>
    <row r="157" spans="2:44" x14ac:dyDescent="0.4">
      <c r="B157" s="208"/>
      <c r="C157" s="180" t="s">
        <v>132</v>
      </c>
      <c r="D157" s="178">
        <v>4</v>
      </c>
      <c r="E157" s="179" t="s">
        <v>40</v>
      </c>
      <c r="F157" s="180">
        <v>3829000</v>
      </c>
      <c r="G157" s="254">
        <f>ROUNDDOWN(D157*F157,-3)</f>
        <v>15316000</v>
      </c>
      <c r="H157" s="178">
        <v>4</v>
      </c>
      <c r="I157" s="179" t="s">
        <v>40</v>
      </c>
      <c r="J157" s="180">
        <v>3829000</v>
      </c>
      <c r="K157" s="254">
        <f>ROUNDDOWN(H157*J157,-3)</f>
        <v>15316000</v>
      </c>
      <c r="L157" s="178">
        <v>4</v>
      </c>
      <c r="M157" s="179" t="s">
        <v>40</v>
      </c>
      <c r="N157" s="180">
        <v>3829000</v>
      </c>
      <c r="O157" s="254">
        <f>ROUNDDOWN(L157*N157,-3)</f>
        <v>15316000</v>
      </c>
      <c r="P157" s="178">
        <v>4</v>
      </c>
      <c r="Q157" s="179" t="s">
        <v>40</v>
      </c>
      <c r="R157" s="180">
        <v>3829000</v>
      </c>
      <c r="S157" s="254">
        <f>ROUNDDOWN(P157*R157,-3)</f>
        <v>15316000</v>
      </c>
      <c r="T157" s="178">
        <v>4</v>
      </c>
      <c r="U157" s="179" t="s">
        <v>40</v>
      </c>
      <c r="V157" s="180">
        <v>3829000</v>
      </c>
      <c r="W157" s="254">
        <f>ROUNDDOWN(T157*V157,-3)</f>
        <v>15316000</v>
      </c>
      <c r="X157" s="354">
        <f t="shared" si="55"/>
        <v>4594800</v>
      </c>
      <c r="Y157" s="254">
        <f>CEILING(X157,1000)</f>
        <v>4595000</v>
      </c>
      <c r="Z157" s="354">
        <f t="shared" si="53"/>
        <v>10721000</v>
      </c>
      <c r="AA157" s="254">
        <f t="shared" si="56"/>
        <v>10721000</v>
      </c>
      <c r="AB157" s="178">
        <v>4</v>
      </c>
      <c r="AC157" s="179" t="s">
        <v>40</v>
      </c>
      <c r="AD157" s="180">
        <v>3829000</v>
      </c>
      <c r="AE157" s="254">
        <f>ROUNDDOWN(AB157*AD157,-3)</f>
        <v>15316000</v>
      </c>
      <c r="AF157" s="178">
        <v>4</v>
      </c>
      <c r="AG157" s="179" t="s">
        <v>40</v>
      </c>
      <c r="AH157" s="180">
        <v>3829000</v>
      </c>
      <c r="AI157" s="254">
        <f>ROUNDDOWN(AF157*AH157,-3)</f>
        <v>15316000</v>
      </c>
      <c r="AJ157" s="178">
        <v>4</v>
      </c>
      <c r="AK157" s="179" t="s">
        <v>40</v>
      </c>
      <c r="AL157" s="180">
        <v>3829000</v>
      </c>
      <c r="AM157" s="254">
        <f>ROUNDDOWN(AJ157*AL157,-3)</f>
        <v>15316000</v>
      </c>
      <c r="AN157" s="178">
        <v>4</v>
      </c>
      <c r="AO157" s="179" t="s">
        <v>40</v>
      </c>
      <c r="AP157" s="180">
        <v>3829000</v>
      </c>
      <c r="AQ157" s="254">
        <f>ROUNDDOWN(AN157*AP157,-3)</f>
        <v>15316000</v>
      </c>
      <c r="AR157" s="351">
        <f t="shared" si="54"/>
        <v>0</v>
      </c>
    </row>
    <row r="158" spans="2:44" x14ac:dyDescent="0.4">
      <c r="B158" s="208" t="s">
        <v>27</v>
      </c>
      <c r="C158" s="180" t="s">
        <v>133</v>
      </c>
      <c r="D158" s="178">
        <v>12</v>
      </c>
      <c r="E158" s="179" t="s">
        <v>57</v>
      </c>
      <c r="F158" s="254">
        <v>530000</v>
      </c>
      <c r="G158" s="254">
        <f>ROUNDDOWN(D158*F158,-3)</f>
        <v>6360000</v>
      </c>
      <c r="H158" s="178">
        <v>12</v>
      </c>
      <c r="I158" s="179" t="s">
        <v>57</v>
      </c>
      <c r="J158" s="254">
        <v>530000</v>
      </c>
      <c r="K158" s="254">
        <f>ROUNDDOWN(H158*J158,-3)</f>
        <v>6360000</v>
      </c>
      <c r="L158" s="178">
        <v>12</v>
      </c>
      <c r="M158" s="179" t="s">
        <v>57</v>
      </c>
      <c r="N158" s="254">
        <v>530000</v>
      </c>
      <c r="O158" s="254">
        <f>ROUNDDOWN(L158*N158,-3)</f>
        <v>6360000</v>
      </c>
      <c r="P158" s="178">
        <v>12</v>
      </c>
      <c r="Q158" s="179" t="s">
        <v>57</v>
      </c>
      <c r="R158" s="254">
        <v>530000</v>
      </c>
      <c r="S158" s="254">
        <f>ROUNDDOWN(P158*R158,-3)</f>
        <v>6360000</v>
      </c>
      <c r="T158" s="178">
        <v>12</v>
      </c>
      <c r="U158" s="179" t="s">
        <v>57</v>
      </c>
      <c r="V158" s="254">
        <v>530000</v>
      </c>
      <c r="W158" s="254">
        <f>ROUNDDOWN(T158*V158,-3)</f>
        <v>6360000</v>
      </c>
      <c r="X158" s="354">
        <f t="shared" si="55"/>
        <v>1908000</v>
      </c>
      <c r="Y158" s="254">
        <f>CEILING(X158,1000)</f>
        <v>1908000</v>
      </c>
      <c r="Z158" s="354">
        <f t="shared" si="53"/>
        <v>4452000</v>
      </c>
      <c r="AA158" s="254">
        <f t="shared" si="56"/>
        <v>4452000</v>
      </c>
      <c r="AB158" s="178">
        <v>12</v>
      </c>
      <c r="AC158" s="179" t="s">
        <v>57</v>
      </c>
      <c r="AD158" s="254">
        <v>530000</v>
      </c>
      <c r="AE158" s="254">
        <f>ROUNDDOWN(AB158*AD158,-3)</f>
        <v>6360000</v>
      </c>
      <c r="AF158" s="178">
        <v>12</v>
      </c>
      <c r="AG158" s="179" t="s">
        <v>57</v>
      </c>
      <c r="AH158" s="254">
        <v>530000</v>
      </c>
      <c r="AI158" s="254">
        <f>ROUNDDOWN(AF158*AH158,-3)</f>
        <v>6360000</v>
      </c>
      <c r="AJ158" s="178">
        <v>12</v>
      </c>
      <c r="AK158" s="179" t="s">
        <v>57</v>
      </c>
      <c r="AL158" s="254">
        <v>530000</v>
      </c>
      <c r="AM158" s="254">
        <f>ROUNDDOWN(AJ158*AL158,-3)</f>
        <v>6360000</v>
      </c>
      <c r="AN158" s="178">
        <v>12</v>
      </c>
      <c r="AO158" s="179" t="s">
        <v>57</v>
      </c>
      <c r="AP158" s="254">
        <v>530000</v>
      </c>
      <c r="AQ158" s="254">
        <f>ROUNDDOWN(AN158*AP158,-3)</f>
        <v>6360000</v>
      </c>
      <c r="AR158" s="351">
        <f t="shared" si="54"/>
        <v>0</v>
      </c>
    </row>
    <row r="159" spans="2:44" x14ac:dyDescent="0.4">
      <c r="B159" s="208" t="s">
        <v>27</v>
      </c>
      <c r="C159" s="180" t="s">
        <v>134</v>
      </c>
      <c r="D159" s="178">
        <v>110</v>
      </c>
      <c r="E159" s="179" t="s">
        <v>57</v>
      </c>
      <c r="F159" s="254">
        <v>1127000</v>
      </c>
      <c r="G159" s="254">
        <f>ROUNDDOWN(D159*F159,-3)</f>
        <v>123970000</v>
      </c>
      <c r="H159" s="178">
        <v>110</v>
      </c>
      <c r="I159" s="179" t="s">
        <v>57</v>
      </c>
      <c r="J159" s="254">
        <v>1127000</v>
      </c>
      <c r="K159" s="254">
        <f>ROUNDDOWN(H159*J159,-3)</f>
        <v>123970000</v>
      </c>
      <c r="L159" s="178">
        <v>110</v>
      </c>
      <c r="M159" s="179" t="s">
        <v>57</v>
      </c>
      <c r="N159" s="254">
        <v>1127000</v>
      </c>
      <c r="O159" s="254">
        <f>ROUNDDOWN(L159*N159,-3)</f>
        <v>123970000</v>
      </c>
      <c r="P159" s="178">
        <v>110</v>
      </c>
      <c r="Q159" s="179" t="s">
        <v>57</v>
      </c>
      <c r="R159" s="254">
        <v>1127000</v>
      </c>
      <c r="S159" s="254">
        <f>ROUNDDOWN(P159*R159,-3)</f>
        <v>123970000</v>
      </c>
      <c r="T159" s="178">
        <v>110</v>
      </c>
      <c r="U159" s="179" t="s">
        <v>57</v>
      </c>
      <c r="V159" s="254">
        <v>1127000</v>
      </c>
      <c r="W159" s="254">
        <f>ROUNDDOWN(T159*V159,-3)</f>
        <v>123970000</v>
      </c>
      <c r="X159" s="354">
        <f t="shared" si="55"/>
        <v>37191000</v>
      </c>
      <c r="Y159" s="254">
        <f>CEILING(X159,1000)</f>
        <v>37191000</v>
      </c>
      <c r="Z159" s="354">
        <f t="shared" si="53"/>
        <v>86779000</v>
      </c>
      <c r="AA159" s="254">
        <f t="shared" si="56"/>
        <v>86779000</v>
      </c>
      <c r="AB159" s="178">
        <v>110</v>
      </c>
      <c r="AC159" s="179" t="s">
        <v>57</v>
      </c>
      <c r="AD159" s="254">
        <v>1127000</v>
      </c>
      <c r="AE159" s="254">
        <f>ROUNDDOWN(AB159*AD159,-3)</f>
        <v>123970000</v>
      </c>
      <c r="AF159" s="178">
        <v>110</v>
      </c>
      <c r="AG159" s="179" t="s">
        <v>57</v>
      </c>
      <c r="AH159" s="254">
        <v>1127000</v>
      </c>
      <c r="AI159" s="254">
        <f>ROUNDDOWN(AF159*AH159,-3)</f>
        <v>123970000</v>
      </c>
      <c r="AJ159" s="178">
        <v>110</v>
      </c>
      <c r="AK159" s="179" t="s">
        <v>57</v>
      </c>
      <c r="AL159" s="254">
        <v>1127000</v>
      </c>
      <c r="AM159" s="254">
        <f>ROUNDDOWN(AJ159*AL159,-3)</f>
        <v>123970000</v>
      </c>
      <c r="AN159" s="178">
        <v>110</v>
      </c>
      <c r="AO159" s="179" t="s">
        <v>57</v>
      </c>
      <c r="AP159" s="254">
        <v>1127000</v>
      </c>
      <c r="AQ159" s="254">
        <f>ROUNDDOWN(AN159*AP159,-3)</f>
        <v>123970000</v>
      </c>
      <c r="AR159" s="351">
        <f t="shared" si="54"/>
        <v>0</v>
      </c>
    </row>
    <row r="160" spans="2:44" x14ac:dyDescent="0.4">
      <c r="B160" s="208"/>
      <c r="C160" s="180" t="s">
        <v>135</v>
      </c>
      <c r="D160" s="178">
        <v>8</v>
      </c>
      <c r="E160" s="179" t="s">
        <v>57</v>
      </c>
      <c r="F160" s="254">
        <v>745000</v>
      </c>
      <c r="G160" s="254">
        <f>ROUNDDOWN(D160*F160,-3)</f>
        <v>5960000</v>
      </c>
      <c r="H160" s="178">
        <v>8</v>
      </c>
      <c r="I160" s="179" t="s">
        <v>57</v>
      </c>
      <c r="J160" s="254">
        <v>745000</v>
      </c>
      <c r="K160" s="254">
        <f>ROUNDDOWN(H160*J160,-3)</f>
        <v>5960000</v>
      </c>
      <c r="L160" s="178">
        <v>8</v>
      </c>
      <c r="M160" s="179" t="s">
        <v>57</v>
      </c>
      <c r="N160" s="254">
        <v>745000</v>
      </c>
      <c r="O160" s="254">
        <f>ROUNDDOWN(L160*N160,-3)</f>
        <v>5960000</v>
      </c>
      <c r="P160" s="178">
        <v>8</v>
      </c>
      <c r="Q160" s="179" t="s">
        <v>57</v>
      </c>
      <c r="R160" s="254">
        <v>745000</v>
      </c>
      <c r="S160" s="254">
        <f>ROUNDDOWN(P160*R160,-3)</f>
        <v>5960000</v>
      </c>
      <c r="T160" s="178">
        <v>8</v>
      </c>
      <c r="U160" s="179" t="s">
        <v>57</v>
      </c>
      <c r="V160" s="254">
        <v>745000</v>
      </c>
      <c r="W160" s="254">
        <f>ROUNDDOWN(T160*V160,-3)</f>
        <v>5960000</v>
      </c>
      <c r="X160" s="354">
        <f t="shared" si="55"/>
        <v>1788000</v>
      </c>
      <c r="Y160" s="254">
        <f>CEILING(X160,1000)</f>
        <v>1788000</v>
      </c>
      <c r="Z160" s="354">
        <f t="shared" si="53"/>
        <v>4172000</v>
      </c>
      <c r="AA160" s="254">
        <f t="shared" si="56"/>
        <v>4172000</v>
      </c>
      <c r="AB160" s="178">
        <v>8</v>
      </c>
      <c r="AC160" s="179" t="s">
        <v>57</v>
      </c>
      <c r="AD160" s="254">
        <v>745000</v>
      </c>
      <c r="AE160" s="254">
        <f>ROUNDDOWN(AB160*AD160,-3)</f>
        <v>5960000</v>
      </c>
      <c r="AF160" s="178">
        <v>8</v>
      </c>
      <c r="AG160" s="179" t="s">
        <v>57</v>
      </c>
      <c r="AH160" s="254">
        <v>745000</v>
      </c>
      <c r="AI160" s="254">
        <f>ROUNDDOWN(AF160*AH160,-3)</f>
        <v>5960000</v>
      </c>
      <c r="AJ160" s="178">
        <v>8</v>
      </c>
      <c r="AK160" s="179" t="s">
        <v>57</v>
      </c>
      <c r="AL160" s="254">
        <v>745000</v>
      </c>
      <c r="AM160" s="254">
        <f>ROUNDDOWN(AJ160*AL160,-3)</f>
        <v>5960000</v>
      </c>
      <c r="AN160" s="178">
        <v>8</v>
      </c>
      <c r="AO160" s="179" t="s">
        <v>57</v>
      </c>
      <c r="AP160" s="254">
        <v>745000</v>
      </c>
      <c r="AQ160" s="254">
        <f>ROUNDDOWN(AN160*AP160,-3)</f>
        <v>5960000</v>
      </c>
      <c r="AR160" s="351">
        <f t="shared" si="54"/>
        <v>0</v>
      </c>
    </row>
    <row r="161" spans="2:44" x14ac:dyDescent="0.4">
      <c r="B161" s="208" t="s">
        <v>27</v>
      </c>
      <c r="C161" s="180" t="s">
        <v>136</v>
      </c>
      <c r="D161" s="178">
        <v>165</v>
      </c>
      <c r="E161" s="179" t="s">
        <v>40</v>
      </c>
      <c r="F161" s="254">
        <v>150000</v>
      </c>
      <c r="G161" s="254">
        <f>ROUNDDOWN(D161*F161,-3)</f>
        <v>24750000</v>
      </c>
      <c r="H161" s="178">
        <v>165</v>
      </c>
      <c r="I161" s="179" t="s">
        <v>40</v>
      </c>
      <c r="J161" s="254">
        <v>150000</v>
      </c>
      <c r="K161" s="254">
        <f>ROUNDDOWN(H161*J161,-3)</f>
        <v>24750000</v>
      </c>
      <c r="L161" s="178">
        <v>165</v>
      </c>
      <c r="M161" s="179" t="s">
        <v>40</v>
      </c>
      <c r="N161" s="254">
        <v>150000</v>
      </c>
      <c r="O161" s="254">
        <f>ROUNDDOWN(L161*N161,-3)</f>
        <v>24750000</v>
      </c>
      <c r="P161" s="178">
        <v>165</v>
      </c>
      <c r="Q161" s="179" t="s">
        <v>40</v>
      </c>
      <c r="R161" s="254">
        <v>150000</v>
      </c>
      <c r="S161" s="254">
        <f>ROUNDDOWN(P161*R161,-3)</f>
        <v>24750000</v>
      </c>
      <c r="T161" s="178">
        <v>165</v>
      </c>
      <c r="U161" s="179" t="s">
        <v>40</v>
      </c>
      <c r="V161" s="254">
        <v>150000</v>
      </c>
      <c r="W161" s="254">
        <f>ROUNDDOWN(T161*V161,-3)</f>
        <v>24750000</v>
      </c>
      <c r="X161" s="354">
        <f t="shared" si="55"/>
        <v>7425000</v>
      </c>
      <c r="Y161" s="254">
        <f>CEILING(X161,1000)</f>
        <v>7425000</v>
      </c>
      <c r="Z161" s="354">
        <f t="shared" si="53"/>
        <v>17325000</v>
      </c>
      <c r="AA161" s="254">
        <f t="shared" si="56"/>
        <v>17325000</v>
      </c>
      <c r="AB161" s="178">
        <v>165</v>
      </c>
      <c r="AC161" s="179" t="s">
        <v>40</v>
      </c>
      <c r="AD161" s="254">
        <v>150000</v>
      </c>
      <c r="AE161" s="254">
        <f>ROUNDDOWN(AB161*AD161,-3)</f>
        <v>24750000</v>
      </c>
      <c r="AF161" s="178">
        <v>165</v>
      </c>
      <c r="AG161" s="179" t="s">
        <v>40</v>
      </c>
      <c r="AH161" s="254">
        <v>150000</v>
      </c>
      <c r="AI161" s="254">
        <f>ROUNDDOWN(AF161*AH161,-3)</f>
        <v>24750000</v>
      </c>
      <c r="AJ161" s="178">
        <v>165</v>
      </c>
      <c r="AK161" s="179" t="s">
        <v>40</v>
      </c>
      <c r="AL161" s="254">
        <v>150000</v>
      </c>
      <c r="AM161" s="254">
        <f>ROUNDDOWN(AJ161*AL161,-3)</f>
        <v>24750000</v>
      </c>
      <c r="AN161" s="178">
        <v>165</v>
      </c>
      <c r="AO161" s="179" t="s">
        <v>40</v>
      </c>
      <c r="AP161" s="254">
        <v>150000</v>
      </c>
      <c r="AQ161" s="254">
        <f>ROUNDDOWN(AN161*AP161,-3)</f>
        <v>24750000</v>
      </c>
      <c r="AR161" s="351">
        <f t="shared" si="54"/>
        <v>0</v>
      </c>
    </row>
    <row r="162" spans="2:44" x14ac:dyDescent="0.4">
      <c r="B162" s="312" t="s">
        <v>52</v>
      </c>
      <c r="C162" s="313" t="s">
        <v>137</v>
      </c>
      <c r="D162" s="269">
        <v>100</v>
      </c>
      <c r="E162" s="270" t="s">
        <v>86</v>
      </c>
      <c r="F162" s="254">
        <v>0</v>
      </c>
      <c r="G162" s="254">
        <f>G163+G166+G172</f>
        <v>124647000</v>
      </c>
      <c r="H162" s="314">
        <v>100</v>
      </c>
      <c r="I162" s="315" t="s">
        <v>86</v>
      </c>
      <c r="J162" s="316">
        <v>0</v>
      </c>
      <c r="K162" s="316">
        <f>K163+K166+K172</f>
        <v>124647000</v>
      </c>
      <c r="L162" s="314">
        <v>100</v>
      </c>
      <c r="M162" s="315" t="s">
        <v>86</v>
      </c>
      <c r="N162" s="316">
        <v>0</v>
      </c>
      <c r="O162" s="316">
        <f>O163+O166+O172</f>
        <v>124647000</v>
      </c>
      <c r="P162" s="314">
        <v>100</v>
      </c>
      <c r="Q162" s="315" t="s">
        <v>86</v>
      </c>
      <c r="R162" s="316">
        <v>0</v>
      </c>
      <c r="S162" s="316">
        <f>S163+S166+S172</f>
        <v>124647000</v>
      </c>
      <c r="T162" s="314">
        <v>100</v>
      </c>
      <c r="U162" s="315" t="s">
        <v>86</v>
      </c>
      <c r="V162" s="316">
        <v>0</v>
      </c>
      <c r="W162" s="316">
        <f>W163+W166+W172</f>
        <v>124647000</v>
      </c>
      <c r="X162" s="354">
        <f t="shared" si="55"/>
        <v>37394100</v>
      </c>
      <c r="Y162" s="316"/>
      <c r="Z162" s="354">
        <f t="shared" si="53"/>
        <v>124647000</v>
      </c>
      <c r="AA162" s="316"/>
      <c r="AB162" s="314">
        <v>100</v>
      </c>
      <c r="AC162" s="315" t="s">
        <v>86</v>
      </c>
      <c r="AD162" s="316">
        <v>0</v>
      </c>
      <c r="AE162" s="316">
        <f>AE163+AE166+AE172</f>
        <v>124647000</v>
      </c>
      <c r="AF162" s="314">
        <v>100</v>
      </c>
      <c r="AG162" s="315" t="s">
        <v>86</v>
      </c>
      <c r="AH162" s="316">
        <v>0</v>
      </c>
      <c r="AI162" s="316">
        <f>AI163+AI166+AI172</f>
        <v>124647000</v>
      </c>
      <c r="AJ162" s="314">
        <v>100</v>
      </c>
      <c r="AK162" s="315" t="s">
        <v>86</v>
      </c>
      <c r="AL162" s="316">
        <v>0</v>
      </c>
      <c r="AM162" s="316">
        <f>AM163+AM166+AM172</f>
        <v>124647000</v>
      </c>
      <c r="AN162" s="314">
        <v>100</v>
      </c>
      <c r="AO162" s="315" t="s">
        <v>86</v>
      </c>
      <c r="AP162" s="316">
        <v>0</v>
      </c>
      <c r="AQ162" s="316">
        <f>AQ163+AQ166+AQ172</f>
        <v>124647000</v>
      </c>
      <c r="AR162" s="351">
        <f t="shared" si="54"/>
        <v>0</v>
      </c>
    </row>
    <row r="163" spans="2:44" x14ac:dyDescent="0.4">
      <c r="B163" s="208">
        <v>525112</v>
      </c>
      <c r="C163" s="180" t="s">
        <v>97</v>
      </c>
      <c r="D163" s="178"/>
      <c r="E163" s="179"/>
      <c r="F163" s="180"/>
      <c r="G163" s="254">
        <f>SUM(G164:G165)</f>
        <v>12000000</v>
      </c>
      <c r="H163" s="178"/>
      <c r="I163" s="179"/>
      <c r="J163" s="180"/>
      <c r="K163" s="254">
        <f>SUM(K164:K165)</f>
        <v>12000000</v>
      </c>
      <c r="L163" s="178"/>
      <c r="M163" s="179"/>
      <c r="N163" s="180"/>
      <c r="O163" s="254">
        <f>SUM(O164:O165)</f>
        <v>12000000</v>
      </c>
      <c r="P163" s="178"/>
      <c r="Q163" s="179"/>
      <c r="R163" s="180"/>
      <c r="S163" s="254">
        <f>SUM(S164:S165)</f>
        <v>12000000</v>
      </c>
      <c r="T163" s="178"/>
      <c r="U163" s="179"/>
      <c r="V163" s="180"/>
      <c r="W163" s="254">
        <f>SUM(W164:W165)</f>
        <v>12000000</v>
      </c>
      <c r="X163" s="354">
        <f t="shared" si="55"/>
        <v>3600000</v>
      </c>
      <c r="Y163" s="254"/>
      <c r="Z163" s="354">
        <f t="shared" si="53"/>
        <v>12000000</v>
      </c>
      <c r="AA163" s="254"/>
      <c r="AB163" s="178"/>
      <c r="AC163" s="179"/>
      <c r="AD163" s="180"/>
      <c r="AE163" s="254">
        <f>SUM(AE164:AE165)</f>
        <v>12000000</v>
      </c>
      <c r="AF163" s="178"/>
      <c r="AG163" s="179"/>
      <c r="AH163" s="180"/>
      <c r="AI163" s="254">
        <f>SUM(AI164:AI165)</f>
        <v>12000000</v>
      </c>
      <c r="AJ163" s="178"/>
      <c r="AK163" s="179"/>
      <c r="AL163" s="180"/>
      <c r="AM163" s="254">
        <f>SUM(AM164:AM165)</f>
        <v>12000000</v>
      </c>
      <c r="AN163" s="178"/>
      <c r="AO163" s="179"/>
      <c r="AP163" s="180"/>
      <c r="AQ163" s="254">
        <f>SUM(AQ164:AQ165)</f>
        <v>12000000</v>
      </c>
      <c r="AR163" s="351">
        <f t="shared" si="54"/>
        <v>0</v>
      </c>
    </row>
    <row r="164" spans="2:44" x14ac:dyDescent="0.4">
      <c r="B164" s="208" t="s">
        <v>27</v>
      </c>
      <c r="C164" s="180" t="s">
        <v>129</v>
      </c>
      <c r="D164" s="178">
        <v>1</v>
      </c>
      <c r="E164" s="179" t="s">
        <v>130</v>
      </c>
      <c r="F164" s="254">
        <v>3000000</v>
      </c>
      <c r="G164" s="254">
        <f>ROUNDDOWN(D164*F164,-3)</f>
        <v>3000000</v>
      </c>
      <c r="H164" s="178">
        <v>1</v>
      </c>
      <c r="I164" s="179" t="s">
        <v>130</v>
      </c>
      <c r="J164" s="254">
        <v>3000000</v>
      </c>
      <c r="K164" s="254">
        <f>ROUNDDOWN(H164*J164,-3)</f>
        <v>3000000</v>
      </c>
      <c r="L164" s="178">
        <v>1</v>
      </c>
      <c r="M164" s="179" t="s">
        <v>130</v>
      </c>
      <c r="N164" s="254">
        <v>3000000</v>
      </c>
      <c r="O164" s="254">
        <f>ROUNDDOWN(L164*N164,-3)</f>
        <v>3000000</v>
      </c>
      <c r="P164" s="178">
        <v>1</v>
      </c>
      <c r="Q164" s="179" t="s">
        <v>130</v>
      </c>
      <c r="R164" s="254">
        <v>3000000</v>
      </c>
      <c r="S164" s="254">
        <f>ROUNDDOWN(P164*R164,-3)</f>
        <v>3000000</v>
      </c>
      <c r="T164" s="178">
        <v>1</v>
      </c>
      <c r="U164" s="179" t="s">
        <v>130</v>
      </c>
      <c r="V164" s="254">
        <v>3000000</v>
      </c>
      <c r="W164" s="254">
        <f>ROUNDDOWN(T164*V164,-3)</f>
        <v>3000000</v>
      </c>
      <c r="X164" s="354">
        <f t="shared" si="55"/>
        <v>900000</v>
      </c>
      <c r="Y164" s="254">
        <f>CEILING(X164,1000)</f>
        <v>900000</v>
      </c>
      <c r="Z164" s="354">
        <f t="shared" si="53"/>
        <v>2100000</v>
      </c>
      <c r="AA164" s="254">
        <f t="shared" si="56"/>
        <v>2100000</v>
      </c>
      <c r="AB164" s="178">
        <v>1</v>
      </c>
      <c r="AC164" s="179" t="s">
        <v>130</v>
      </c>
      <c r="AD164" s="254">
        <v>3000000</v>
      </c>
      <c r="AE164" s="254">
        <f>ROUNDDOWN(AB164*AD164,-3)</f>
        <v>3000000</v>
      </c>
      <c r="AF164" s="178">
        <v>1</v>
      </c>
      <c r="AG164" s="179" t="s">
        <v>130</v>
      </c>
      <c r="AH164" s="254">
        <v>3000000</v>
      </c>
      <c r="AI164" s="254">
        <f>ROUNDDOWN(AF164*AH164,-3)</f>
        <v>3000000</v>
      </c>
      <c r="AJ164" s="178">
        <v>1</v>
      </c>
      <c r="AK164" s="179" t="s">
        <v>130</v>
      </c>
      <c r="AL164" s="254">
        <v>3000000</v>
      </c>
      <c r="AM164" s="254">
        <f>ROUNDDOWN(AJ164*AL164,-3)</f>
        <v>3000000</v>
      </c>
      <c r="AN164" s="178">
        <v>1</v>
      </c>
      <c r="AO164" s="179" t="s">
        <v>130</v>
      </c>
      <c r="AP164" s="254">
        <v>3000000</v>
      </c>
      <c r="AQ164" s="254">
        <f>ROUNDDOWN(AN164*AP164,-3)</f>
        <v>3000000</v>
      </c>
      <c r="AR164" s="351">
        <f t="shared" si="54"/>
        <v>0</v>
      </c>
    </row>
    <row r="165" spans="2:44" x14ac:dyDescent="0.4">
      <c r="B165" s="208" t="s">
        <v>27</v>
      </c>
      <c r="C165" s="180" t="s">
        <v>131</v>
      </c>
      <c r="D165" s="178">
        <v>30</v>
      </c>
      <c r="E165" s="179" t="s">
        <v>40</v>
      </c>
      <c r="F165" s="254">
        <v>300000</v>
      </c>
      <c r="G165" s="254">
        <f>ROUNDDOWN(D165*F165,-3)</f>
        <v>9000000</v>
      </c>
      <c r="H165" s="178">
        <v>30</v>
      </c>
      <c r="I165" s="179" t="s">
        <v>40</v>
      </c>
      <c r="J165" s="254">
        <v>300000</v>
      </c>
      <c r="K165" s="254">
        <f>ROUNDDOWN(H165*J165,-3)</f>
        <v>9000000</v>
      </c>
      <c r="L165" s="178">
        <v>30</v>
      </c>
      <c r="M165" s="179" t="s">
        <v>40</v>
      </c>
      <c r="N165" s="254">
        <v>300000</v>
      </c>
      <c r="O165" s="254">
        <f>ROUNDDOWN(L165*N165,-3)</f>
        <v>9000000</v>
      </c>
      <c r="P165" s="178">
        <v>30</v>
      </c>
      <c r="Q165" s="179" t="s">
        <v>40</v>
      </c>
      <c r="R165" s="254">
        <v>300000</v>
      </c>
      <c r="S165" s="254">
        <f>ROUNDDOWN(P165*R165,-3)</f>
        <v>9000000</v>
      </c>
      <c r="T165" s="178">
        <v>30</v>
      </c>
      <c r="U165" s="179" t="s">
        <v>40</v>
      </c>
      <c r="V165" s="254">
        <v>300000</v>
      </c>
      <c r="W165" s="254">
        <f>ROUNDDOWN(T165*V165,-3)</f>
        <v>9000000</v>
      </c>
      <c r="X165" s="354">
        <f t="shared" si="55"/>
        <v>2700000</v>
      </c>
      <c r="Y165" s="254">
        <f>CEILING(X165,1000)</f>
        <v>2700000</v>
      </c>
      <c r="Z165" s="354">
        <f t="shared" si="53"/>
        <v>6300000</v>
      </c>
      <c r="AA165" s="254">
        <f t="shared" si="56"/>
        <v>6300000</v>
      </c>
      <c r="AB165" s="178">
        <v>30</v>
      </c>
      <c r="AC165" s="179" t="s">
        <v>40</v>
      </c>
      <c r="AD165" s="254">
        <v>300000</v>
      </c>
      <c r="AE165" s="254">
        <f>ROUNDDOWN(AB165*AD165,-3)</f>
        <v>9000000</v>
      </c>
      <c r="AF165" s="178">
        <v>30</v>
      </c>
      <c r="AG165" s="179" t="s">
        <v>40</v>
      </c>
      <c r="AH165" s="254">
        <v>300000</v>
      </c>
      <c r="AI165" s="254">
        <f>ROUNDDOWN(AF165*AH165,-3)</f>
        <v>9000000</v>
      </c>
      <c r="AJ165" s="178">
        <v>30</v>
      </c>
      <c r="AK165" s="179" t="s">
        <v>40</v>
      </c>
      <c r="AL165" s="254">
        <v>300000</v>
      </c>
      <c r="AM165" s="254">
        <f>ROUNDDOWN(AJ165*AL165,-3)</f>
        <v>9000000</v>
      </c>
      <c r="AN165" s="178">
        <v>30</v>
      </c>
      <c r="AO165" s="179" t="s">
        <v>40</v>
      </c>
      <c r="AP165" s="254">
        <v>300000</v>
      </c>
      <c r="AQ165" s="254">
        <f>ROUNDDOWN(AN165*AP165,-3)</f>
        <v>9000000</v>
      </c>
      <c r="AR165" s="351">
        <f t="shared" si="54"/>
        <v>0</v>
      </c>
    </row>
    <row r="166" spans="2:44" x14ac:dyDescent="0.4">
      <c r="B166" s="208">
        <v>525115</v>
      </c>
      <c r="C166" s="180" t="s">
        <v>90</v>
      </c>
      <c r="D166" s="178"/>
      <c r="E166" s="179"/>
      <c r="F166" s="180"/>
      <c r="G166" s="254">
        <f>SUM(G167:G171)</f>
        <v>101847000</v>
      </c>
      <c r="H166" s="178"/>
      <c r="I166" s="179"/>
      <c r="J166" s="180"/>
      <c r="K166" s="254">
        <f>SUM(K167:K171)</f>
        <v>101847000</v>
      </c>
      <c r="L166" s="178"/>
      <c r="M166" s="179"/>
      <c r="N166" s="180"/>
      <c r="O166" s="254">
        <f>SUM(O167:O171)</f>
        <v>101847000</v>
      </c>
      <c r="P166" s="178"/>
      <c r="Q166" s="179"/>
      <c r="R166" s="180"/>
      <c r="S166" s="254">
        <f>SUM(S167:S171)</f>
        <v>101847000</v>
      </c>
      <c r="T166" s="178"/>
      <c r="U166" s="179"/>
      <c r="V166" s="180"/>
      <c r="W166" s="254">
        <f>SUM(W167:W171)</f>
        <v>101847000</v>
      </c>
      <c r="X166" s="354">
        <f t="shared" si="55"/>
        <v>30554100</v>
      </c>
      <c r="Y166" s="254"/>
      <c r="Z166" s="354">
        <f t="shared" si="53"/>
        <v>101847000</v>
      </c>
      <c r="AA166" s="254"/>
      <c r="AB166" s="178"/>
      <c r="AC166" s="179"/>
      <c r="AD166" s="180"/>
      <c r="AE166" s="254">
        <f>SUM(AE167:AE171)</f>
        <v>101847000</v>
      </c>
      <c r="AF166" s="178"/>
      <c r="AG166" s="179"/>
      <c r="AH166" s="180"/>
      <c r="AI166" s="254">
        <f>SUM(AI167:AI171)</f>
        <v>101847000</v>
      </c>
      <c r="AJ166" s="178"/>
      <c r="AK166" s="179"/>
      <c r="AL166" s="180"/>
      <c r="AM166" s="254">
        <f>SUM(AM167:AM171)</f>
        <v>101847000</v>
      </c>
      <c r="AN166" s="178"/>
      <c r="AO166" s="179"/>
      <c r="AP166" s="180"/>
      <c r="AQ166" s="254">
        <f>SUM(AQ167:AQ171)</f>
        <v>101847000</v>
      </c>
      <c r="AR166" s="351">
        <f t="shared" si="54"/>
        <v>0</v>
      </c>
    </row>
    <row r="167" spans="2:44" x14ac:dyDescent="0.4">
      <c r="B167" s="208" t="s">
        <v>27</v>
      </c>
      <c r="C167" s="180" t="s">
        <v>138</v>
      </c>
      <c r="D167" s="178">
        <v>3</v>
      </c>
      <c r="E167" s="179" t="s">
        <v>40</v>
      </c>
      <c r="F167" s="254">
        <v>3829000</v>
      </c>
      <c r="G167" s="254">
        <f>ROUNDDOWN(D167*F167,-3)</f>
        <v>11487000</v>
      </c>
      <c r="H167" s="178">
        <v>3</v>
      </c>
      <c r="I167" s="179" t="s">
        <v>40</v>
      </c>
      <c r="J167" s="254">
        <v>3829000</v>
      </c>
      <c r="K167" s="254">
        <f>ROUNDDOWN(H167*J167,-3)</f>
        <v>11487000</v>
      </c>
      <c r="L167" s="178">
        <v>3</v>
      </c>
      <c r="M167" s="179" t="s">
        <v>40</v>
      </c>
      <c r="N167" s="254">
        <v>3829000</v>
      </c>
      <c r="O167" s="254">
        <f>ROUNDDOWN(L167*N167,-3)</f>
        <v>11487000</v>
      </c>
      <c r="P167" s="178">
        <v>3</v>
      </c>
      <c r="Q167" s="179" t="s">
        <v>40</v>
      </c>
      <c r="R167" s="254">
        <v>3829000</v>
      </c>
      <c r="S167" s="254">
        <f>ROUNDDOWN(P167*R167,-3)</f>
        <v>11487000</v>
      </c>
      <c r="T167" s="178">
        <v>3</v>
      </c>
      <c r="U167" s="179" t="s">
        <v>40</v>
      </c>
      <c r="V167" s="254">
        <v>3829000</v>
      </c>
      <c r="W167" s="254">
        <f>ROUNDDOWN(T167*V167,-3)</f>
        <v>11487000</v>
      </c>
      <c r="X167" s="354">
        <f t="shared" si="55"/>
        <v>3446100</v>
      </c>
      <c r="Y167" s="254">
        <f>CEILING(X167,1000)</f>
        <v>3447000</v>
      </c>
      <c r="Z167" s="354">
        <f t="shared" si="53"/>
        <v>8040000</v>
      </c>
      <c r="AA167" s="254">
        <f t="shared" si="56"/>
        <v>8040000</v>
      </c>
      <c r="AB167" s="178">
        <v>3</v>
      </c>
      <c r="AC167" s="179" t="s">
        <v>40</v>
      </c>
      <c r="AD167" s="254">
        <v>3829000</v>
      </c>
      <c r="AE167" s="254">
        <f>ROUNDDOWN(AB167*AD167,-3)</f>
        <v>11487000</v>
      </c>
      <c r="AF167" s="178">
        <v>3</v>
      </c>
      <c r="AG167" s="179" t="s">
        <v>40</v>
      </c>
      <c r="AH167" s="254">
        <v>3829000</v>
      </c>
      <c r="AI167" s="254">
        <f>ROUNDDOWN(AF167*AH167,-3)</f>
        <v>11487000</v>
      </c>
      <c r="AJ167" s="178">
        <v>3</v>
      </c>
      <c r="AK167" s="179" t="s">
        <v>40</v>
      </c>
      <c r="AL167" s="254">
        <v>3829000</v>
      </c>
      <c r="AM167" s="254">
        <f>ROUNDDOWN(AJ167*AL167,-3)</f>
        <v>11487000</v>
      </c>
      <c r="AN167" s="178">
        <v>3</v>
      </c>
      <c r="AO167" s="179" t="s">
        <v>40</v>
      </c>
      <c r="AP167" s="254">
        <v>3829000</v>
      </c>
      <c r="AQ167" s="254">
        <f>ROUNDDOWN(AN167*AP167,-3)</f>
        <v>11487000</v>
      </c>
      <c r="AR167" s="351">
        <f t="shared" si="54"/>
        <v>0</v>
      </c>
    </row>
    <row r="168" spans="2:44" x14ac:dyDescent="0.4">
      <c r="B168" s="208"/>
      <c r="C168" s="180" t="s">
        <v>139</v>
      </c>
      <c r="D168" s="178">
        <v>9</v>
      </c>
      <c r="E168" s="179" t="s">
        <v>57</v>
      </c>
      <c r="F168" s="254">
        <v>530000</v>
      </c>
      <c r="G168" s="254">
        <f>ROUNDDOWN(D168*F168,-3)</f>
        <v>4770000</v>
      </c>
      <c r="H168" s="178">
        <v>9</v>
      </c>
      <c r="I168" s="179" t="s">
        <v>57</v>
      </c>
      <c r="J168" s="254">
        <v>530000</v>
      </c>
      <c r="K168" s="254">
        <f>ROUNDDOWN(H168*J168,-3)</f>
        <v>4770000</v>
      </c>
      <c r="L168" s="178">
        <v>9</v>
      </c>
      <c r="M168" s="179" t="s">
        <v>57</v>
      </c>
      <c r="N168" s="254">
        <v>530000</v>
      </c>
      <c r="O168" s="254">
        <f>ROUNDDOWN(L168*N168,-3)</f>
        <v>4770000</v>
      </c>
      <c r="P168" s="178">
        <v>9</v>
      </c>
      <c r="Q168" s="179" t="s">
        <v>57</v>
      </c>
      <c r="R168" s="254">
        <v>530000</v>
      </c>
      <c r="S168" s="254">
        <f>ROUNDDOWN(P168*R168,-3)</f>
        <v>4770000</v>
      </c>
      <c r="T168" s="178">
        <v>9</v>
      </c>
      <c r="U168" s="179" t="s">
        <v>57</v>
      </c>
      <c r="V168" s="254">
        <v>530000</v>
      </c>
      <c r="W168" s="254">
        <f>ROUNDDOWN(T168*V168,-3)</f>
        <v>4770000</v>
      </c>
      <c r="X168" s="354">
        <f t="shared" si="55"/>
        <v>1431000</v>
      </c>
      <c r="Y168" s="254">
        <f>CEILING(X168,1000)</f>
        <v>1431000</v>
      </c>
      <c r="Z168" s="354">
        <f t="shared" si="53"/>
        <v>3339000</v>
      </c>
      <c r="AA168" s="254">
        <f t="shared" si="56"/>
        <v>3339000</v>
      </c>
      <c r="AB168" s="178">
        <v>9</v>
      </c>
      <c r="AC168" s="179" t="s">
        <v>57</v>
      </c>
      <c r="AD168" s="254">
        <v>530000</v>
      </c>
      <c r="AE168" s="254">
        <f>ROUNDDOWN(AB168*AD168,-3)</f>
        <v>4770000</v>
      </c>
      <c r="AF168" s="178">
        <v>9</v>
      </c>
      <c r="AG168" s="179" t="s">
        <v>57</v>
      </c>
      <c r="AH168" s="254">
        <v>530000</v>
      </c>
      <c r="AI168" s="254">
        <f>ROUNDDOWN(AF168*AH168,-3)</f>
        <v>4770000</v>
      </c>
      <c r="AJ168" s="178">
        <v>9</v>
      </c>
      <c r="AK168" s="179" t="s">
        <v>57</v>
      </c>
      <c r="AL168" s="254">
        <v>530000</v>
      </c>
      <c r="AM168" s="254">
        <f>ROUNDDOWN(AJ168*AL168,-3)</f>
        <v>4770000</v>
      </c>
      <c r="AN168" s="178">
        <v>9</v>
      </c>
      <c r="AO168" s="179" t="s">
        <v>57</v>
      </c>
      <c r="AP168" s="254">
        <v>530000</v>
      </c>
      <c r="AQ168" s="254">
        <f>ROUNDDOWN(AN168*AP168,-3)</f>
        <v>4770000</v>
      </c>
      <c r="AR168" s="351">
        <f t="shared" si="54"/>
        <v>0</v>
      </c>
    </row>
    <row r="169" spans="2:44" x14ac:dyDescent="0.4">
      <c r="B169" s="208" t="s">
        <v>27</v>
      </c>
      <c r="C169" s="180" t="s">
        <v>140</v>
      </c>
      <c r="D169" s="178">
        <v>60</v>
      </c>
      <c r="E169" s="179" t="s">
        <v>57</v>
      </c>
      <c r="F169" s="254">
        <v>1127000</v>
      </c>
      <c r="G169" s="254">
        <f>ROUNDDOWN(D169*F169,-3)</f>
        <v>67620000</v>
      </c>
      <c r="H169" s="178">
        <v>60</v>
      </c>
      <c r="I169" s="179" t="s">
        <v>57</v>
      </c>
      <c r="J169" s="254">
        <v>1127000</v>
      </c>
      <c r="K169" s="254">
        <f>ROUNDDOWN(H169*J169,-3)</f>
        <v>67620000</v>
      </c>
      <c r="L169" s="178">
        <v>60</v>
      </c>
      <c r="M169" s="179" t="s">
        <v>57</v>
      </c>
      <c r="N169" s="254">
        <v>1127000</v>
      </c>
      <c r="O169" s="254">
        <f>ROUNDDOWN(L169*N169,-3)</f>
        <v>67620000</v>
      </c>
      <c r="P169" s="178">
        <v>60</v>
      </c>
      <c r="Q169" s="179" t="s">
        <v>57</v>
      </c>
      <c r="R169" s="254">
        <v>1127000</v>
      </c>
      <c r="S169" s="254">
        <f>ROUNDDOWN(P169*R169,-3)</f>
        <v>67620000</v>
      </c>
      <c r="T169" s="178">
        <v>60</v>
      </c>
      <c r="U169" s="179" t="s">
        <v>57</v>
      </c>
      <c r="V169" s="254">
        <v>1127000</v>
      </c>
      <c r="W169" s="254">
        <f>ROUNDDOWN(T169*V169,-3)</f>
        <v>67620000</v>
      </c>
      <c r="X169" s="354">
        <f t="shared" si="55"/>
        <v>20286000</v>
      </c>
      <c r="Y169" s="254">
        <f>CEILING(X169,1000)</f>
        <v>20286000</v>
      </c>
      <c r="Z169" s="354">
        <f t="shared" si="53"/>
        <v>47334000</v>
      </c>
      <c r="AA169" s="254">
        <f t="shared" si="56"/>
        <v>47334000</v>
      </c>
      <c r="AB169" s="178">
        <v>60</v>
      </c>
      <c r="AC169" s="179" t="s">
        <v>57</v>
      </c>
      <c r="AD169" s="254">
        <v>1127000</v>
      </c>
      <c r="AE169" s="254">
        <f>ROUNDDOWN(AB169*AD169,-3)</f>
        <v>67620000</v>
      </c>
      <c r="AF169" s="178">
        <v>60</v>
      </c>
      <c r="AG169" s="179" t="s">
        <v>57</v>
      </c>
      <c r="AH169" s="254">
        <v>1127000</v>
      </c>
      <c r="AI169" s="254">
        <f>ROUNDDOWN(AF169*AH169,-3)</f>
        <v>67620000</v>
      </c>
      <c r="AJ169" s="178">
        <v>60</v>
      </c>
      <c r="AK169" s="179" t="s">
        <v>57</v>
      </c>
      <c r="AL169" s="254">
        <v>1127000</v>
      </c>
      <c r="AM169" s="254">
        <f>ROUNDDOWN(AJ169*AL169,-3)</f>
        <v>67620000</v>
      </c>
      <c r="AN169" s="178">
        <v>60</v>
      </c>
      <c r="AO169" s="179" t="s">
        <v>57</v>
      </c>
      <c r="AP169" s="254">
        <v>1127000</v>
      </c>
      <c r="AQ169" s="254">
        <f>ROUNDDOWN(AN169*AP169,-3)</f>
        <v>67620000</v>
      </c>
      <c r="AR169" s="351">
        <f t="shared" si="54"/>
        <v>0</v>
      </c>
    </row>
    <row r="170" spans="2:44" x14ac:dyDescent="0.4">
      <c r="B170" s="208"/>
      <c r="C170" s="180" t="s">
        <v>141</v>
      </c>
      <c r="D170" s="178">
        <v>6</v>
      </c>
      <c r="E170" s="179" t="s">
        <v>57</v>
      </c>
      <c r="F170" s="254">
        <v>745000</v>
      </c>
      <c r="G170" s="254">
        <f>ROUNDDOWN(D170*F170,-3)</f>
        <v>4470000</v>
      </c>
      <c r="H170" s="178">
        <v>6</v>
      </c>
      <c r="I170" s="179" t="s">
        <v>57</v>
      </c>
      <c r="J170" s="254">
        <v>745000</v>
      </c>
      <c r="K170" s="254">
        <f>ROUNDDOWN(H170*J170,-3)</f>
        <v>4470000</v>
      </c>
      <c r="L170" s="178">
        <v>6</v>
      </c>
      <c r="M170" s="179" t="s">
        <v>57</v>
      </c>
      <c r="N170" s="254">
        <v>745000</v>
      </c>
      <c r="O170" s="254">
        <f>ROUNDDOWN(L170*N170,-3)</f>
        <v>4470000</v>
      </c>
      <c r="P170" s="178">
        <v>6</v>
      </c>
      <c r="Q170" s="179" t="s">
        <v>57</v>
      </c>
      <c r="R170" s="254">
        <v>745000</v>
      </c>
      <c r="S170" s="254">
        <f>ROUNDDOWN(P170*R170,-3)</f>
        <v>4470000</v>
      </c>
      <c r="T170" s="178">
        <v>6</v>
      </c>
      <c r="U170" s="179" t="s">
        <v>57</v>
      </c>
      <c r="V170" s="254">
        <v>745000</v>
      </c>
      <c r="W170" s="254">
        <f>ROUNDDOWN(T170*V170,-3)</f>
        <v>4470000</v>
      </c>
      <c r="X170" s="354">
        <f t="shared" si="55"/>
        <v>1341000</v>
      </c>
      <c r="Y170" s="254">
        <f>CEILING(X170,1000)</f>
        <v>1341000</v>
      </c>
      <c r="Z170" s="354">
        <f t="shared" si="53"/>
        <v>3129000</v>
      </c>
      <c r="AA170" s="254">
        <f t="shared" si="56"/>
        <v>3129000</v>
      </c>
      <c r="AB170" s="178">
        <v>6</v>
      </c>
      <c r="AC170" s="179" t="s">
        <v>57</v>
      </c>
      <c r="AD170" s="254">
        <v>745000</v>
      </c>
      <c r="AE170" s="254">
        <f>ROUNDDOWN(AB170*AD170,-3)</f>
        <v>4470000</v>
      </c>
      <c r="AF170" s="178">
        <v>6</v>
      </c>
      <c r="AG170" s="179" t="s">
        <v>57</v>
      </c>
      <c r="AH170" s="254">
        <v>745000</v>
      </c>
      <c r="AI170" s="254">
        <f>ROUNDDOWN(AF170*AH170,-3)</f>
        <v>4470000</v>
      </c>
      <c r="AJ170" s="178">
        <v>6</v>
      </c>
      <c r="AK170" s="179" t="s">
        <v>57</v>
      </c>
      <c r="AL170" s="254">
        <v>745000</v>
      </c>
      <c r="AM170" s="254">
        <f>ROUNDDOWN(AJ170*AL170,-3)</f>
        <v>4470000</v>
      </c>
      <c r="AN170" s="178">
        <v>6</v>
      </c>
      <c r="AO170" s="179" t="s">
        <v>57</v>
      </c>
      <c r="AP170" s="254">
        <v>745000</v>
      </c>
      <c r="AQ170" s="254">
        <f>ROUNDDOWN(AN170*AP170,-3)</f>
        <v>4470000</v>
      </c>
      <c r="AR170" s="351">
        <f t="shared" si="54"/>
        <v>0</v>
      </c>
    </row>
    <row r="171" spans="2:44" x14ac:dyDescent="0.4">
      <c r="B171" s="208" t="s">
        <v>27</v>
      </c>
      <c r="C171" s="180" t="s">
        <v>142</v>
      </c>
      <c r="D171" s="178">
        <v>90</v>
      </c>
      <c r="E171" s="179" t="s">
        <v>40</v>
      </c>
      <c r="F171" s="254">
        <v>150000</v>
      </c>
      <c r="G171" s="254">
        <f>ROUNDDOWN(D171*F171,-3)</f>
        <v>13500000</v>
      </c>
      <c r="H171" s="178">
        <v>90</v>
      </c>
      <c r="I171" s="179" t="s">
        <v>40</v>
      </c>
      <c r="J171" s="254">
        <v>150000</v>
      </c>
      <c r="K171" s="254">
        <f>ROUNDDOWN(H171*J171,-3)</f>
        <v>13500000</v>
      </c>
      <c r="L171" s="178">
        <v>90</v>
      </c>
      <c r="M171" s="179" t="s">
        <v>40</v>
      </c>
      <c r="N171" s="254">
        <v>150000</v>
      </c>
      <c r="O171" s="254">
        <f>ROUNDDOWN(L171*N171,-3)</f>
        <v>13500000</v>
      </c>
      <c r="P171" s="178">
        <v>90</v>
      </c>
      <c r="Q171" s="179" t="s">
        <v>40</v>
      </c>
      <c r="R171" s="254">
        <v>150000</v>
      </c>
      <c r="S171" s="254">
        <f>ROUNDDOWN(P171*R171,-3)</f>
        <v>13500000</v>
      </c>
      <c r="T171" s="178">
        <v>90</v>
      </c>
      <c r="U171" s="179" t="s">
        <v>40</v>
      </c>
      <c r="V171" s="254">
        <v>150000</v>
      </c>
      <c r="W171" s="254">
        <f>ROUNDDOWN(T171*V171,-3)</f>
        <v>13500000</v>
      </c>
      <c r="X171" s="354">
        <f t="shared" si="55"/>
        <v>4050000</v>
      </c>
      <c r="Y171" s="254">
        <f>CEILING(X171,1000)</f>
        <v>4050000</v>
      </c>
      <c r="Z171" s="354">
        <f t="shared" si="53"/>
        <v>9450000</v>
      </c>
      <c r="AA171" s="254">
        <f t="shared" si="56"/>
        <v>9450000</v>
      </c>
      <c r="AB171" s="178">
        <v>90</v>
      </c>
      <c r="AC171" s="179" t="s">
        <v>40</v>
      </c>
      <c r="AD171" s="254">
        <v>150000</v>
      </c>
      <c r="AE171" s="254">
        <f>ROUNDDOWN(AB171*AD171,-3)</f>
        <v>13500000</v>
      </c>
      <c r="AF171" s="178">
        <v>90</v>
      </c>
      <c r="AG171" s="179" t="s">
        <v>40</v>
      </c>
      <c r="AH171" s="254">
        <v>150000</v>
      </c>
      <c r="AI171" s="254">
        <f>ROUNDDOWN(AF171*AH171,-3)</f>
        <v>13500000</v>
      </c>
      <c r="AJ171" s="178">
        <v>90</v>
      </c>
      <c r="AK171" s="179" t="s">
        <v>40</v>
      </c>
      <c r="AL171" s="254">
        <v>150000</v>
      </c>
      <c r="AM171" s="254">
        <f>ROUNDDOWN(AJ171*AL171,-3)</f>
        <v>13500000</v>
      </c>
      <c r="AN171" s="178">
        <v>90</v>
      </c>
      <c r="AO171" s="179" t="s">
        <v>40</v>
      </c>
      <c r="AP171" s="254">
        <v>150000</v>
      </c>
      <c r="AQ171" s="254">
        <f>ROUNDDOWN(AN171*AP171,-3)</f>
        <v>13500000</v>
      </c>
      <c r="AR171" s="351">
        <f t="shared" si="54"/>
        <v>0</v>
      </c>
    </row>
    <row r="172" spans="2:44" x14ac:dyDescent="0.4">
      <c r="B172" s="208">
        <v>525113</v>
      </c>
      <c r="C172" s="180" t="s">
        <v>99</v>
      </c>
      <c r="D172" s="178"/>
      <c r="E172" s="179"/>
      <c r="F172" s="254"/>
      <c r="G172" s="254">
        <f>SUM(G173:G173)</f>
        <v>10800000</v>
      </c>
      <c r="H172" s="178"/>
      <c r="I172" s="179"/>
      <c r="J172" s="254"/>
      <c r="K172" s="254">
        <f>SUM(K173:K173)</f>
        <v>10800000</v>
      </c>
      <c r="L172" s="178"/>
      <c r="M172" s="179"/>
      <c r="N172" s="254"/>
      <c r="O172" s="254">
        <f>SUM(O173:O173)</f>
        <v>10800000</v>
      </c>
      <c r="P172" s="178"/>
      <c r="Q172" s="179"/>
      <c r="R172" s="254"/>
      <c r="S172" s="254">
        <f>SUM(S173:S173)</f>
        <v>10800000</v>
      </c>
      <c r="T172" s="178"/>
      <c r="U172" s="179"/>
      <c r="V172" s="254"/>
      <c r="W172" s="254">
        <f>SUM(W173:W173)</f>
        <v>10800000</v>
      </c>
      <c r="X172" s="354">
        <f t="shared" si="55"/>
        <v>3240000</v>
      </c>
      <c r="Y172" s="254"/>
      <c r="Z172" s="354">
        <f t="shared" si="53"/>
        <v>10800000</v>
      </c>
      <c r="AA172" s="254"/>
      <c r="AB172" s="178"/>
      <c r="AC172" s="179"/>
      <c r="AD172" s="254"/>
      <c r="AE172" s="254">
        <f>SUM(AE173:AE173)</f>
        <v>10800000</v>
      </c>
      <c r="AF172" s="178"/>
      <c r="AG172" s="179"/>
      <c r="AH172" s="254"/>
      <c r="AI172" s="254">
        <f>SUM(AI173:AI173)</f>
        <v>10800000</v>
      </c>
      <c r="AJ172" s="178"/>
      <c r="AK172" s="179"/>
      <c r="AL172" s="254"/>
      <c r="AM172" s="254">
        <f>SUM(AM173:AM173)</f>
        <v>10800000</v>
      </c>
      <c r="AN172" s="178"/>
      <c r="AO172" s="179"/>
      <c r="AP172" s="254"/>
      <c r="AQ172" s="254">
        <f>SUM(AQ173:AQ173)</f>
        <v>10800000</v>
      </c>
      <c r="AR172" s="351">
        <f t="shared" si="54"/>
        <v>0</v>
      </c>
    </row>
    <row r="173" spans="2:44" x14ac:dyDescent="0.4">
      <c r="B173" s="208"/>
      <c r="C173" s="180" t="s">
        <v>143</v>
      </c>
      <c r="D173" s="178">
        <v>12</v>
      </c>
      <c r="E173" s="179" t="s">
        <v>47</v>
      </c>
      <c r="F173" s="254">
        <v>900000</v>
      </c>
      <c r="G173" s="254">
        <f>ROUNDDOWN(D173*F173,-3)</f>
        <v>10800000</v>
      </c>
      <c r="H173" s="178">
        <v>12</v>
      </c>
      <c r="I173" s="179" t="s">
        <v>47</v>
      </c>
      <c r="J173" s="254">
        <v>900000</v>
      </c>
      <c r="K173" s="254">
        <f>ROUNDDOWN(H173*J173,-3)</f>
        <v>10800000</v>
      </c>
      <c r="L173" s="178">
        <v>12</v>
      </c>
      <c r="M173" s="179" t="s">
        <v>47</v>
      </c>
      <c r="N173" s="254">
        <v>900000</v>
      </c>
      <c r="O173" s="254">
        <f>ROUNDDOWN(L173*N173,-3)</f>
        <v>10800000</v>
      </c>
      <c r="P173" s="178">
        <v>12</v>
      </c>
      <c r="Q173" s="179" t="s">
        <v>47</v>
      </c>
      <c r="R173" s="254">
        <v>900000</v>
      </c>
      <c r="S173" s="254">
        <f>ROUNDDOWN(P173*R173,-3)</f>
        <v>10800000</v>
      </c>
      <c r="T173" s="178">
        <v>12</v>
      </c>
      <c r="U173" s="179" t="s">
        <v>47</v>
      </c>
      <c r="V173" s="254">
        <v>900000</v>
      </c>
      <c r="W173" s="254">
        <f>ROUNDDOWN(T173*V173,-3)</f>
        <v>10800000</v>
      </c>
      <c r="X173" s="354">
        <f t="shared" si="55"/>
        <v>3240000</v>
      </c>
      <c r="Y173" s="254">
        <f>CEILING(X173,1000)</f>
        <v>3240000</v>
      </c>
      <c r="Z173" s="354">
        <f t="shared" si="53"/>
        <v>7560000</v>
      </c>
      <c r="AA173" s="254">
        <f t="shared" si="56"/>
        <v>7560000</v>
      </c>
      <c r="AB173" s="178">
        <v>12</v>
      </c>
      <c r="AC173" s="179" t="s">
        <v>47</v>
      </c>
      <c r="AD173" s="254">
        <v>900000</v>
      </c>
      <c r="AE173" s="254">
        <f>ROUNDDOWN(AB173*AD173,-3)</f>
        <v>10800000</v>
      </c>
      <c r="AF173" s="178">
        <v>12</v>
      </c>
      <c r="AG173" s="179" t="s">
        <v>47</v>
      </c>
      <c r="AH173" s="254">
        <v>900000</v>
      </c>
      <c r="AI173" s="254">
        <f>ROUNDDOWN(AF173*AH173,-3)</f>
        <v>10800000</v>
      </c>
      <c r="AJ173" s="178">
        <v>12</v>
      </c>
      <c r="AK173" s="179" t="s">
        <v>47</v>
      </c>
      <c r="AL173" s="254">
        <v>900000</v>
      </c>
      <c r="AM173" s="254">
        <f>ROUNDDOWN(AJ173*AL173,-3)</f>
        <v>10800000</v>
      </c>
      <c r="AN173" s="178">
        <v>12</v>
      </c>
      <c r="AO173" s="179" t="s">
        <v>47</v>
      </c>
      <c r="AP173" s="254">
        <v>900000</v>
      </c>
      <c r="AQ173" s="254">
        <f>ROUNDDOWN(AN173*AP173,-3)</f>
        <v>10800000</v>
      </c>
      <c r="AR173" s="351">
        <f t="shared" si="54"/>
        <v>0</v>
      </c>
    </row>
    <row r="174" spans="2:44" x14ac:dyDescent="0.4">
      <c r="B174" s="336" t="s">
        <v>144</v>
      </c>
      <c r="C174" s="337" t="s">
        <v>145</v>
      </c>
      <c r="D174" s="269">
        <f>D175+D193+D206</f>
        <v>40</v>
      </c>
      <c r="E174" s="179" t="s">
        <v>146</v>
      </c>
      <c r="F174" s="254"/>
      <c r="G174" s="254">
        <f>G175+G193+G206</f>
        <v>104000000</v>
      </c>
      <c r="H174" s="269">
        <f>H175+H193+H206</f>
        <v>40</v>
      </c>
      <c r="I174" s="179" t="s">
        <v>146</v>
      </c>
      <c r="J174" s="254"/>
      <c r="K174" s="254">
        <f>K175+K193+K206</f>
        <v>104000000</v>
      </c>
      <c r="L174" s="338">
        <f>L175+L193+L206</f>
        <v>40</v>
      </c>
      <c r="M174" s="341" t="s">
        <v>146</v>
      </c>
      <c r="N174" s="340"/>
      <c r="O174" s="340">
        <f>O175+O193+O206</f>
        <v>104000000</v>
      </c>
      <c r="P174" s="338">
        <v>40</v>
      </c>
      <c r="Q174" s="341" t="s">
        <v>146</v>
      </c>
      <c r="R174" s="340"/>
      <c r="S174" s="340">
        <f>S175+S193+S206</f>
        <v>104000000</v>
      </c>
      <c r="T174" s="338">
        <v>40</v>
      </c>
      <c r="U174" s="341" t="s">
        <v>146</v>
      </c>
      <c r="V174" s="340"/>
      <c r="W174" s="340">
        <f>W175+W193+W206</f>
        <v>104000000</v>
      </c>
      <c r="X174" s="354">
        <f t="shared" si="55"/>
        <v>31200000</v>
      </c>
      <c r="Y174" s="340"/>
      <c r="Z174" s="354">
        <f t="shared" si="53"/>
        <v>104000000</v>
      </c>
      <c r="AA174" s="340"/>
      <c r="AB174" s="338">
        <v>40</v>
      </c>
      <c r="AC174" s="341" t="s">
        <v>146</v>
      </c>
      <c r="AD174" s="340"/>
      <c r="AE174" s="340">
        <f>AE175+AE193+AE206</f>
        <v>104000000</v>
      </c>
      <c r="AF174" s="338">
        <v>40</v>
      </c>
      <c r="AG174" s="341" t="s">
        <v>146</v>
      </c>
      <c r="AH174" s="340"/>
      <c r="AI174" s="340">
        <f>AI175+AI193+AI206</f>
        <v>104000000</v>
      </c>
      <c r="AJ174" s="338">
        <v>40</v>
      </c>
      <c r="AK174" s="341" t="s">
        <v>146</v>
      </c>
      <c r="AL174" s="340"/>
      <c r="AM174" s="340">
        <f>AM175+AM193+AM206</f>
        <v>104000000</v>
      </c>
      <c r="AN174" s="338">
        <v>40</v>
      </c>
      <c r="AO174" s="341" t="s">
        <v>146</v>
      </c>
      <c r="AP174" s="340"/>
      <c r="AQ174" s="340">
        <f>AQ175+AQ193+AQ206</f>
        <v>104000000</v>
      </c>
      <c r="AR174" s="351">
        <f t="shared" si="54"/>
        <v>0</v>
      </c>
    </row>
    <row r="175" spans="2:44" x14ac:dyDescent="0.4">
      <c r="B175" s="325" t="s">
        <v>147</v>
      </c>
      <c r="C175" s="326" t="s">
        <v>148</v>
      </c>
      <c r="D175" s="269">
        <v>10</v>
      </c>
      <c r="E175" s="270" t="s">
        <v>146</v>
      </c>
      <c r="F175" s="254">
        <v>0</v>
      </c>
      <c r="G175" s="254">
        <f>G176</f>
        <v>0</v>
      </c>
      <c r="H175" s="269">
        <v>10</v>
      </c>
      <c r="I175" s="270" t="s">
        <v>146</v>
      </c>
      <c r="J175" s="254">
        <v>0</v>
      </c>
      <c r="K175" s="254">
        <f>K176</f>
        <v>0</v>
      </c>
      <c r="L175" s="327">
        <v>10</v>
      </c>
      <c r="M175" s="328" t="s">
        <v>146</v>
      </c>
      <c r="N175" s="329">
        <v>0</v>
      </c>
      <c r="O175" s="329">
        <f>O176</f>
        <v>0</v>
      </c>
      <c r="P175" s="327">
        <v>10</v>
      </c>
      <c r="Q175" s="328" t="s">
        <v>146</v>
      </c>
      <c r="R175" s="329">
        <v>0</v>
      </c>
      <c r="S175" s="329">
        <f>S176</f>
        <v>0</v>
      </c>
      <c r="T175" s="327">
        <v>10</v>
      </c>
      <c r="U175" s="328" t="s">
        <v>146</v>
      </c>
      <c r="V175" s="329">
        <v>0</v>
      </c>
      <c r="W175" s="329">
        <f>W176</f>
        <v>0</v>
      </c>
      <c r="X175" s="354">
        <f t="shared" si="55"/>
        <v>0</v>
      </c>
      <c r="Y175" s="329"/>
      <c r="Z175" s="354">
        <f t="shared" si="53"/>
        <v>0</v>
      </c>
      <c r="AA175" s="329"/>
      <c r="AB175" s="327">
        <v>10</v>
      </c>
      <c r="AC175" s="328" t="s">
        <v>146</v>
      </c>
      <c r="AD175" s="329">
        <v>0</v>
      </c>
      <c r="AE175" s="329">
        <f>AE176</f>
        <v>0</v>
      </c>
      <c r="AF175" s="327">
        <v>10</v>
      </c>
      <c r="AG175" s="328" t="s">
        <v>146</v>
      </c>
      <c r="AH175" s="329">
        <v>0</v>
      </c>
      <c r="AI175" s="329">
        <f>AI176</f>
        <v>0</v>
      </c>
      <c r="AJ175" s="327">
        <v>10</v>
      </c>
      <c r="AK175" s="328" t="s">
        <v>146</v>
      </c>
      <c r="AL175" s="329">
        <v>0</v>
      </c>
      <c r="AM175" s="329">
        <f>AM176</f>
        <v>0</v>
      </c>
      <c r="AN175" s="327">
        <v>10</v>
      </c>
      <c r="AO175" s="328" t="s">
        <v>146</v>
      </c>
      <c r="AP175" s="329">
        <v>0</v>
      </c>
      <c r="AQ175" s="329">
        <f>AQ176</f>
        <v>0</v>
      </c>
      <c r="AR175" s="351">
        <f t="shared" si="54"/>
        <v>0</v>
      </c>
    </row>
    <row r="176" spans="2:44" x14ac:dyDescent="0.4">
      <c r="B176" s="363" t="s">
        <v>149</v>
      </c>
      <c r="C176" s="364" t="s">
        <v>150</v>
      </c>
      <c r="D176" s="269"/>
      <c r="E176" s="270"/>
      <c r="F176" s="254">
        <v>0</v>
      </c>
      <c r="G176" s="254">
        <f>G177+G185</f>
        <v>0</v>
      </c>
      <c r="H176" s="269"/>
      <c r="I176" s="270"/>
      <c r="J176" s="254">
        <v>0</v>
      </c>
      <c r="K176" s="254">
        <f>K177+K185</f>
        <v>0</v>
      </c>
      <c r="L176" s="269"/>
      <c r="M176" s="270"/>
      <c r="N176" s="254">
        <v>0</v>
      </c>
      <c r="O176" s="254">
        <f>O177+O185</f>
        <v>0</v>
      </c>
      <c r="P176" s="269"/>
      <c r="Q176" s="270"/>
      <c r="R176" s="254">
        <v>0</v>
      </c>
      <c r="S176" s="254">
        <f>S177+S185</f>
        <v>0</v>
      </c>
      <c r="T176" s="365"/>
      <c r="U176" s="366"/>
      <c r="V176" s="367">
        <v>0</v>
      </c>
      <c r="W176" s="367">
        <f>W177+W185</f>
        <v>0</v>
      </c>
      <c r="X176" s="354">
        <f t="shared" si="55"/>
        <v>0</v>
      </c>
      <c r="Y176" s="254"/>
      <c r="Z176" s="354">
        <f t="shared" si="53"/>
        <v>0</v>
      </c>
      <c r="AA176" s="254"/>
      <c r="AB176" s="365"/>
      <c r="AC176" s="366"/>
      <c r="AD176" s="367">
        <v>0</v>
      </c>
      <c r="AE176" s="367">
        <f>AE177+AE185</f>
        <v>0</v>
      </c>
      <c r="AF176" s="365"/>
      <c r="AG176" s="366"/>
      <c r="AH176" s="367">
        <v>0</v>
      </c>
      <c r="AI176" s="367">
        <f>AI177+AI185</f>
        <v>0</v>
      </c>
      <c r="AJ176" s="365"/>
      <c r="AK176" s="366"/>
      <c r="AL176" s="367">
        <v>0</v>
      </c>
      <c r="AM176" s="367">
        <f>AM177+AM185</f>
        <v>0</v>
      </c>
      <c r="AN176" s="365"/>
      <c r="AO176" s="366"/>
      <c r="AP176" s="367">
        <v>0</v>
      </c>
      <c r="AQ176" s="367">
        <f>AQ177+AQ185</f>
        <v>0</v>
      </c>
      <c r="AR176" s="351">
        <f t="shared" si="54"/>
        <v>0</v>
      </c>
    </row>
    <row r="177" spans="2:44" x14ac:dyDescent="0.4">
      <c r="B177" s="312" t="s">
        <v>34</v>
      </c>
      <c r="C177" s="313" t="s">
        <v>151</v>
      </c>
      <c r="D177" s="269"/>
      <c r="E177" s="270"/>
      <c r="F177" s="254">
        <v>0</v>
      </c>
      <c r="G177" s="254">
        <f>G178+G180</f>
        <v>0</v>
      </c>
      <c r="H177" s="314"/>
      <c r="I177" s="315"/>
      <c r="J177" s="316">
        <v>0</v>
      </c>
      <c r="K177" s="316">
        <f>K178+K180</f>
        <v>0</v>
      </c>
      <c r="L177" s="314"/>
      <c r="M177" s="315"/>
      <c r="N177" s="316">
        <v>0</v>
      </c>
      <c r="O177" s="316">
        <f>O178+O180</f>
        <v>0</v>
      </c>
      <c r="P177" s="314"/>
      <c r="Q177" s="315"/>
      <c r="R177" s="316">
        <v>0</v>
      </c>
      <c r="S177" s="316">
        <f>S178+S180</f>
        <v>0</v>
      </c>
      <c r="T177" s="314"/>
      <c r="U177" s="315"/>
      <c r="V177" s="316">
        <v>0</v>
      </c>
      <c r="W177" s="316">
        <f>W178+W180</f>
        <v>0</v>
      </c>
      <c r="X177" s="354">
        <f t="shared" si="55"/>
        <v>0</v>
      </c>
      <c r="Y177" s="316"/>
      <c r="Z177" s="354">
        <f t="shared" si="53"/>
        <v>0</v>
      </c>
      <c r="AA177" s="316"/>
      <c r="AB177" s="314"/>
      <c r="AC177" s="315"/>
      <c r="AD177" s="316">
        <v>0</v>
      </c>
      <c r="AE177" s="316">
        <f>AE178+AE180</f>
        <v>0</v>
      </c>
      <c r="AF177" s="314"/>
      <c r="AG177" s="315"/>
      <c r="AH177" s="316">
        <v>0</v>
      </c>
      <c r="AI177" s="316">
        <f>AI178+AI180</f>
        <v>0</v>
      </c>
      <c r="AJ177" s="314"/>
      <c r="AK177" s="315"/>
      <c r="AL177" s="316">
        <v>0</v>
      </c>
      <c r="AM177" s="316">
        <f>AM178+AM180</f>
        <v>0</v>
      </c>
      <c r="AN177" s="314"/>
      <c r="AO177" s="315"/>
      <c r="AP177" s="316">
        <v>0</v>
      </c>
      <c r="AQ177" s="316">
        <f>AQ178+AQ180</f>
        <v>0</v>
      </c>
      <c r="AR177" s="351">
        <f t="shared" si="54"/>
        <v>0</v>
      </c>
    </row>
    <row r="178" spans="2:44" x14ac:dyDescent="0.4">
      <c r="B178" s="208"/>
      <c r="C178" s="180"/>
      <c r="D178" s="178"/>
      <c r="E178" s="179"/>
      <c r="F178" s="180"/>
      <c r="G178" s="254"/>
      <c r="H178" s="178"/>
      <c r="I178" s="179"/>
      <c r="J178" s="180"/>
      <c r="K178" s="254"/>
      <c r="L178" s="178"/>
      <c r="M178" s="179"/>
      <c r="N178" s="180"/>
      <c r="O178" s="254"/>
      <c r="P178" s="178"/>
      <c r="Q178" s="179"/>
      <c r="R178" s="180"/>
      <c r="S178" s="254"/>
      <c r="T178" s="178"/>
      <c r="U178" s="179"/>
      <c r="V178" s="180"/>
      <c r="W178" s="254"/>
      <c r="X178" s="354">
        <f t="shared" si="55"/>
        <v>0</v>
      </c>
      <c r="Y178" s="254"/>
      <c r="Z178" s="354">
        <f t="shared" si="53"/>
        <v>0</v>
      </c>
      <c r="AA178" s="254"/>
      <c r="AB178" s="178"/>
      <c r="AC178" s="179"/>
      <c r="AD178" s="180"/>
      <c r="AE178" s="254"/>
      <c r="AF178" s="178"/>
      <c r="AG178" s="179"/>
      <c r="AH178" s="180"/>
      <c r="AI178" s="254"/>
      <c r="AJ178" s="178"/>
      <c r="AK178" s="179"/>
      <c r="AL178" s="180"/>
      <c r="AM178" s="254"/>
      <c r="AN178" s="178"/>
      <c r="AO178" s="179"/>
      <c r="AP178" s="180"/>
      <c r="AQ178" s="254"/>
      <c r="AR178" s="351">
        <f t="shared" si="54"/>
        <v>0</v>
      </c>
    </row>
    <row r="179" spans="2:44" x14ac:dyDescent="0.4">
      <c r="B179" s="208"/>
      <c r="C179" s="180"/>
      <c r="D179" s="178"/>
      <c r="E179" s="179"/>
      <c r="F179" s="254"/>
      <c r="G179" s="254"/>
      <c r="H179" s="178"/>
      <c r="I179" s="179"/>
      <c r="J179" s="254"/>
      <c r="K179" s="254"/>
      <c r="L179" s="178"/>
      <c r="M179" s="179"/>
      <c r="N179" s="254"/>
      <c r="O179" s="254"/>
      <c r="P179" s="178"/>
      <c r="Q179" s="179"/>
      <c r="R179" s="254"/>
      <c r="S179" s="254"/>
      <c r="T179" s="178"/>
      <c r="U179" s="179"/>
      <c r="V179" s="254"/>
      <c r="W179" s="254"/>
      <c r="X179" s="354">
        <f t="shared" si="55"/>
        <v>0</v>
      </c>
      <c r="Y179" s="254"/>
      <c r="Z179" s="354">
        <f t="shared" si="53"/>
        <v>0</v>
      </c>
      <c r="AA179" s="254"/>
      <c r="AB179" s="178"/>
      <c r="AC179" s="179"/>
      <c r="AD179" s="254"/>
      <c r="AE179" s="254"/>
      <c r="AF179" s="178"/>
      <c r="AG179" s="179"/>
      <c r="AH179" s="254"/>
      <c r="AI179" s="254"/>
      <c r="AJ179" s="178"/>
      <c r="AK179" s="179"/>
      <c r="AL179" s="254"/>
      <c r="AM179" s="254"/>
      <c r="AN179" s="178"/>
      <c r="AO179" s="179"/>
      <c r="AP179" s="254"/>
      <c r="AQ179" s="254"/>
      <c r="AR179" s="351">
        <f t="shared" si="54"/>
        <v>0</v>
      </c>
    </row>
    <row r="180" spans="2:44" x14ac:dyDescent="0.4">
      <c r="B180" s="208"/>
      <c r="C180" s="180"/>
      <c r="D180" s="178"/>
      <c r="E180" s="179"/>
      <c r="F180" s="180"/>
      <c r="G180" s="254"/>
      <c r="H180" s="178"/>
      <c r="I180" s="179"/>
      <c r="J180" s="180"/>
      <c r="K180" s="254"/>
      <c r="L180" s="178"/>
      <c r="M180" s="179"/>
      <c r="N180" s="180"/>
      <c r="O180" s="254"/>
      <c r="P180" s="178"/>
      <c r="Q180" s="179"/>
      <c r="R180" s="180"/>
      <c r="S180" s="254"/>
      <c r="T180" s="178"/>
      <c r="U180" s="179"/>
      <c r="V180" s="180"/>
      <c r="W180" s="254"/>
      <c r="X180" s="354">
        <f t="shared" si="55"/>
        <v>0</v>
      </c>
      <c r="Y180" s="254"/>
      <c r="Z180" s="354">
        <f t="shared" si="53"/>
        <v>0</v>
      </c>
      <c r="AA180" s="254"/>
      <c r="AB180" s="178"/>
      <c r="AC180" s="179"/>
      <c r="AD180" s="180"/>
      <c r="AE180" s="254"/>
      <c r="AF180" s="178"/>
      <c r="AG180" s="179"/>
      <c r="AH180" s="180"/>
      <c r="AI180" s="254"/>
      <c r="AJ180" s="178"/>
      <c r="AK180" s="179"/>
      <c r="AL180" s="180"/>
      <c r="AM180" s="254"/>
      <c r="AN180" s="178"/>
      <c r="AO180" s="179"/>
      <c r="AP180" s="180"/>
      <c r="AQ180" s="254"/>
      <c r="AR180" s="351">
        <f t="shared" si="54"/>
        <v>0</v>
      </c>
    </row>
    <row r="181" spans="2:44" x14ac:dyDescent="0.4">
      <c r="B181" s="208"/>
      <c r="C181" s="180"/>
      <c r="D181" s="178"/>
      <c r="E181" s="179"/>
      <c r="F181" s="254"/>
      <c r="G181" s="254"/>
      <c r="H181" s="178"/>
      <c r="I181" s="179"/>
      <c r="J181" s="254"/>
      <c r="K181" s="254"/>
      <c r="L181" s="178"/>
      <c r="M181" s="179"/>
      <c r="N181" s="254"/>
      <c r="O181" s="254"/>
      <c r="P181" s="178"/>
      <c r="Q181" s="179"/>
      <c r="R181" s="254"/>
      <c r="S181" s="254"/>
      <c r="T181" s="178"/>
      <c r="U181" s="179"/>
      <c r="V181" s="254"/>
      <c r="W181" s="254"/>
      <c r="X181" s="354">
        <f t="shared" si="55"/>
        <v>0</v>
      </c>
      <c r="Y181" s="254"/>
      <c r="Z181" s="354">
        <f t="shared" si="53"/>
        <v>0</v>
      </c>
      <c r="AA181" s="254"/>
      <c r="AB181" s="178"/>
      <c r="AC181" s="179"/>
      <c r="AD181" s="254"/>
      <c r="AE181" s="254"/>
      <c r="AF181" s="178"/>
      <c r="AG181" s="179"/>
      <c r="AH181" s="254"/>
      <c r="AI181" s="254"/>
      <c r="AJ181" s="178"/>
      <c r="AK181" s="179"/>
      <c r="AL181" s="254"/>
      <c r="AM181" s="254"/>
      <c r="AN181" s="178"/>
      <c r="AO181" s="179"/>
      <c r="AP181" s="254"/>
      <c r="AQ181" s="254"/>
      <c r="AR181" s="351">
        <f t="shared" si="54"/>
        <v>0</v>
      </c>
    </row>
    <row r="182" spans="2:44" x14ac:dyDescent="0.4">
      <c r="B182" s="208"/>
      <c r="C182" s="180"/>
      <c r="D182" s="178"/>
      <c r="E182" s="179"/>
      <c r="F182" s="254"/>
      <c r="G182" s="254"/>
      <c r="H182" s="178"/>
      <c r="I182" s="179"/>
      <c r="J182" s="254"/>
      <c r="K182" s="254"/>
      <c r="L182" s="178"/>
      <c r="M182" s="179"/>
      <c r="N182" s="254"/>
      <c r="O182" s="254"/>
      <c r="P182" s="178"/>
      <c r="Q182" s="179"/>
      <c r="R182" s="254"/>
      <c r="S182" s="254"/>
      <c r="T182" s="178"/>
      <c r="U182" s="179"/>
      <c r="V182" s="254"/>
      <c r="W182" s="254"/>
      <c r="X182" s="354">
        <f t="shared" si="55"/>
        <v>0</v>
      </c>
      <c r="Y182" s="254"/>
      <c r="Z182" s="354">
        <f t="shared" si="53"/>
        <v>0</v>
      </c>
      <c r="AA182" s="254"/>
      <c r="AB182" s="178"/>
      <c r="AC182" s="179"/>
      <c r="AD182" s="254"/>
      <c r="AE182" s="254"/>
      <c r="AF182" s="178"/>
      <c r="AG182" s="179"/>
      <c r="AH182" s="254"/>
      <c r="AI182" s="254"/>
      <c r="AJ182" s="178"/>
      <c r="AK182" s="179"/>
      <c r="AL182" s="254"/>
      <c r="AM182" s="254"/>
      <c r="AN182" s="178"/>
      <c r="AO182" s="179"/>
      <c r="AP182" s="254"/>
      <c r="AQ182" s="254"/>
      <c r="AR182" s="351">
        <f t="shared" si="54"/>
        <v>0</v>
      </c>
    </row>
    <row r="183" spans="2:44" x14ac:dyDescent="0.4">
      <c r="B183" s="208"/>
      <c r="C183" s="180"/>
      <c r="D183" s="178"/>
      <c r="E183" s="179"/>
      <c r="F183" s="254"/>
      <c r="G183" s="254"/>
      <c r="H183" s="178"/>
      <c r="I183" s="179"/>
      <c r="J183" s="254"/>
      <c r="K183" s="254"/>
      <c r="L183" s="178"/>
      <c r="M183" s="179"/>
      <c r="N183" s="254"/>
      <c r="O183" s="254"/>
      <c r="P183" s="178"/>
      <c r="Q183" s="179"/>
      <c r="R183" s="254"/>
      <c r="S183" s="254"/>
      <c r="T183" s="178"/>
      <c r="U183" s="179"/>
      <c r="V183" s="254"/>
      <c r="W183" s="254"/>
      <c r="X183" s="354">
        <f t="shared" si="55"/>
        <v>0</v>
      </c>
      <c r="Y183" s="254"/>
      <c r="Z183" s="354">
        <f t="shared" si="53"/>
        <v>0</v>
      </c>
      <c r="AA183" s="254"/>
      <c r="AB183" s="178"/>
      <c r="AC183" s="179"/>
      <c r="AD183" s="254"/>
      <c r="AE183" s="254"/>
      <c r="AF183" s="178"/>
      <c r="AG183" s="179"/>
      <c r="AH183" s="254"/>
      <c r="AI183" s="254"/>
      <c r="AJ183" s="178"/>
      <c r="AK183" s="179"/>
      <c r="AL183" s="254"/>
      <c r="AM183" s="254"/>
      <c r="AN183" s="178"/>
      <c r="AO183" s="179"/>
      <c r="AP183" s="254"/>
      <c r="AQ183" s="254"/>
      <c r="AR183" s="351">
        <f t="shared" si="54"/>
        <v>0</v>
      </c>
    </row>
    <row r="184" spans="2:44" x14ac:dyDescent="0.4">
      <c r="B184" s="208"/>
      <c r="C184" s="180"/>
      <c r="D184" s="178"/>
      <c r="E184" s="179"/>
      <c r="F184" s="254"/>
      <c r="G184" s="254"/>
      <c r="H184" s="178"/>
      <c r="I184" s="179"/>
      <c r="J184" s="254"/>
      <c r="K184" s="254"/>
      <c r="L184" s="178"/>
      <c r="M184" s="179"/>
      <c r="N184" s="254"/>
      <c r="O184" s="254"/>
      <c r="P184" s="178"/>
      <c r="Q184" s="179"/>
      <c r="R184" s="254"/>
      <c r="S184" s="254"/>
      <c r="T184" s="178"/>
      <c r="U184" s="179"/>
      <c r="V184" s="254"/>
      <c r="W184" s="254"/>
      <c r="X184" s="354">
        <f t="shared" si="55"/>
        <v>0</v>
      </c>
      <c r="Y184" s="254"/>
      <c r="Z184" s="354">
        <f t="shared" si="53"/>
        <v>0</v>
      </c>
      <c r="AA184" s="254"/>
      <c r="AB184" s="178"/>
      <c r="AC184" s="179"/>
      <c r="AD184" s="254"/>
      <c r="AE184" s="254"/>
      <c r="AF184" s="178"/>
      <c r="AG184" s="179"/>
      <c r="AH184" s="254"/>
      <c r="AI184" s="254"/>
      <c r="AJ184" s="178"/>
      <c r="AK184" s="179"/>
      <c r="AL184" s="254"/>
      <c r="AM184" s="254"/>
      <c r="AN184" s="178"/>
      <c r="AO184" s="179"/>
      <c r="AP184" s="254"/>
      <c r="AQ184" s="254"/>
      <c r="AR184" s="351">
        <f t="shared" si="54"/>
        <v>0</v>
      </c>
    </row>
    <row r="185" spans="2:44" x14ac:dyDescent="0.4">
      <c r="B185" s="312" t="s">
        <v>52</v>
      </c>
      <c r="C185" s="313" t="s">
        <v>152</v>
      </c>
      <c r="D185" s="269"/>
      <c r="E185" s="270"/>
      <c r="F185" s="254">
        <v>0</v>
      </c>
      <c r="G185" s="254">
        <f>G186+G188</f>
        <v>0</v>
      </c>
      <c r="H185" s="314"/>
      <c r="I185" s="315"/>
      <c r="J185" s="316">
        <v>0</v>
      </c>
      <c r="K185" s="316">
        <f>K186+K188</f>
        <v>0</v>
      </c>
      <c r="L185" s="314"/>
      <c r="M185" s="315"/>
      <c r="N185" s="316">
        <v>0</v>
      </c>
      <c r="O185" s="316">
        <f>O186+O188</f>
        <v>0</v>
      </c>
      <c r="P185" s="314"/>
      <c r="Q185" s="315"/>
      <c r="R185" s="316">
        <v>0</v>
      </c>
      <c r="S185" s="316">
        <f>S186+S188</f>
        <v>0</v>
      </c>
      <c r="T185" s="314"/>
      <c r="U185" s="315"/>
      <c r="V185" s="316">
        <v>0</v>
      </c>
      <c r="W185" s="316">
        <f>W186+W188</f>
        <v>0</v>
      </c>
      <c r="X185" s="354">
        <f t="shared" si="55"/>
        <v>0</v>
      </c>
      <c r="Y185" s="316"/>
      <c r="Z185" s="354">
        <f t="shared" si="53"/>
        <v>0</v>
      </c>
      <c r="AA185" s="316"/>
      <c r="AB185" s="314"/>
      <c r="AC185" s="315"/>
      <c r="AD185" s="316">
        <v>0</v>
      </c>
      <c r="AE185" s="316">
        <f>AE186+AE188</f>
        <v>0</v>
      </c>
      <c r="AF185" s="314"/>
      <c r="AG185" s="315"/>
      <c r="AH185" s="316">
        <v>0</v>
      </c>
      <c r="AI185" s="316">
        <f>AI186+AI188</f>
        <v>0</v>
      </c>
      <c r="AJ185" s="314"/>
      <c r="AK185" s="315"/>
      <c r="AL185" s="316">
        <v>0</v>
      </c>
      <c r="AM185" s="316">
        <f>AM186+AM188</f>
        <v>0</v>
      </c>
      <c r="AN185" s="314"/>
      <c r="AO185" s="315"/>
      <c r="AP185" s="316">
        <v>0</v>
      </c>
      <c r="AQ185" s="316">
        <f>AQ186+AQ188</f>
        <v>0</v>
      </c>
      <c r="AR185" s="351">
        <f t="shared" si="54"/>
        <v>0</v>
      </c>
    </row>
    <row r="186" spans="2:44" x14ac:dyDescent="0.4">
      <c r="B186" s="208"/>
      <c r="C186" s="180"/>
      <c r="D186" s="178"/>
      <c r="E186" s="179"/>
      <c r="F186" s="180"/>
      <c r="G186" s="254"/>
      <c r="H186" s="178"/>
      <c r="I186" s="179"/>
      <c r="J186" s="180"/>
      <c r="K186" s="254"/>
      <c r="L186" s="178"/>
      <c r="M186" s="179"/>
      <c r="N186" s="180"/>
      <c r="O186" s="254"/>
      <c r="P186" s="178"/>
      <c r="Q186" s="179"/>
      <c r="R186" s="180"/>
      <c r="S186" s="254"/>
      <c r="T186" s="178"/>
      <c r="U186" s="179"/>
      <c r="V186" s="180"/>
      <c r="W186" s="254"/>
      <c r="X186" s="354">
        <f t="shared" si="55"/>
        <v>0</v>
      </c>
      <c r="Y186" s="254"/>
      <c r="Z186" s="354">
        <f t="shared" si="53"/>
        <v>0</v>
      </c>
      <c r="AA186" s="254"/>
      <c r="AB186" s="178"/>
      <c r="AC186" s="179"/>
      <c r="AD186" s="180"/>
      <c r="AE186" s="254"/>
      <c r="AF186" s="178"/>
      <c r="AG186" s="179"/>
      <c r="AH186" s="180"/>
      <c r="AI186" s="254"/>
      <c r="AJ186" s="178"/>
      <c r="AK186" s="179"/>
      <c r="AL186" s="180"/>
      <c r="AM186" s="254"/>
      <c r="AN186" s="178"/>
      <c r="AO186" s="179"/>
      <c r="AP186" s="180"/>
      <c r="AQ186" s="254"/>
      <c r="AR186" s="351">
        <f t="shared" si="54"/>
        <v>0</v>
      </c>
    </row>
    <row r="187" spans="2:44" x14ac:dyDescent="0.4">
      <c r="B187" s="208"/>
      <c r="C187" s="180"/>
      <c r="D187" s="178"/>
      <c r="E187" s="179"/>
      <c r="F187" s="254"/>
      <c r="G187" s="254"/>
      <c r="H187" s="178"/>
      <c r="I187" s="179"/>
      <c r="J187" s="254"/>
      <c r="K187" s="254"/>
      <c r="L187" s="178"/>
      <c r="M187" s="179"/>
      <c r="N187" s="254"/>
      <c r="O187" s="254"/>
      <c r="P187" s="178"/>
      <c r="Q187" s="179"/>
      <c r="R187" s="254"/>
      <c r="S187" s="254"/>
      <c r="T187" s="178"/>
      <c r="U187" s="179"/>
      <c r="V187" s="254"/>
      <c r="W187" s="254"/>
      <c r="X187" s="354">
        <f t="shared" si="55"/>
        <v>0</v>
      </c>
      <c r="Y187" s="254"/>
      <c r="Z187" s="354">
        <f t="shared" si="53"/>
        <v>0</v>
      </c>
      <c r="AA187" s="254"/>
      <c r="AB187" s="178"/>
      <c r="AC187" s="179"/>
      <c r="AD187" s="254"/>
      <c r="AE187" s="254"/>
      <c r="AF187" s="178"/>
      <c r="AG187" s="179"/>
      <c r="AH187" s="254"/>
      <c r="AI187" s="254"/>
      <c r="AJ187" s="178"/>
      <c r="AK187" s="179"/>
      <c r="AL187" s="254"/>
      <c r="AM187" s="254"/>
      <c r="AN187" s="178"/>
      <c r="AO187" s="179"/>
      <c r="AP187" s="254"/>
      <c r="AQ187" s="254"/>
      <c r="AR187" s="351">
        <f t="shared" si="54"/>
        <v>0</v>
      </c>
    </row>
    <row r="188" spans="2:44" x14ac:dyDescent="0.4">
      <c r="B188" s="208"/>
      <c r="C188" s="180"/>
      <c r="D188" s="178"/>
      <c r="E188" s="179"/>
      <c r="F188" s="180"/>
      <c r="G188" s="254"/>
      <c r="H188" s="178"/>
      <c r="I188" s="179"/>
      <c r="J188" s="180"/>
      <c r="K188" s="254"/>
      <c r="L188" s="178"/>
      <c r="M188" s="179"/>
      <c r="N188" s="180"/>
      <c r="O188" s="254"/>
      <c r="P188" s="178"/>
      <c r="Q188" s="179"/>
      <c r="R188" s="180"/>
      <c r="S188" s="254"/>
      <c r="T188" s="178"/>
      <c r="U188" s="179"/>
      <c r="V188" s="180"/>
      <c r="W188" s="254"/>
      <c r="X188" s="354">
        <f t="shared" si="55"/>
        <v>0</v>
      </c>
      <c r="Y188" s="254"/>
      <c r="Z188" s="354">
        <f t="shared" si="53"/>
        <v>0</v>
      </c>
      <c r="AA188" s="254"/>
      <c r="AB188" s="178"/>
      <c r="AC188" s="179"/>
      <c r="AD188" s="180"/>
      <c r="AE188" s="254"/>
      <c r="AF188" s="178"/>
      <c r="AG188" s="179"/>
      <c r="AH188" s="180"/>
      <c r="AI188" s="254"/>
      <c r="AJ188" s="178"/>
      <c r="AK188" s="179"/>
      <c r="AL188" s="180"/>
      <c r="AM188" s="254"/>
      <c r="AN188" s="178"/>
      <c r="AO188" s="179"/>
      <c r="AP188" s="180"/>
      <c r="AQ188" s="254"/>
      <c r="AR188" s="351">
        <f t="shared" si="54"/>
        <v>0</v>
      </c>
    </row>
    <row r="189" spans="2:44" x14ac:dyDescent="0.4">
      <c r="B189" s="208"/>
      <c r="C189" s="180"/>
      <c r="D189" s="178"/>
      <c r="E189" s="179"/>
      <c r="F189" s="254"/>
      <c r="G189" s="254"/>
      <c r="H189" s="178"/>
      <c r="I189" s="179"/>
      <c r="J189" s="254"/>
      <c r="K189" s="254"/>
      <c r="L189" s="178"/>
      <c r="M189" s="179"/>
      <c r="N189" s="254"/>
      <c r="O189" s="254"/>
      <c r="P189" s="178"/>
      <c r="Q189" s="179"/>
      <c r="R189" s="254"/>
      <c r="S189" s="254"/>
      <c r="T189" s="178"/>
      <c r="U189" s="179"/>
      <c r="V189" s="254"/>
      <c r="W189" s="254"/>
      <c r="X189" s="354">
        <f t="shared" si="55"/>
        <v>0</v>
      </c>
      <c r="Y189" s="254"/>
      <c r="Z189" s="354">
        <f t="shared" si="53"/>
        <v>0</v>
      </c>
      <c r="AA189" s="254"/>
      <c r="AB189" s="178"/>
      <c r="AC189" s="179"/>
      <c r="AD189" s="254"/>
      <c r="AE189" s="254"/>
      <c r="AF189" s="178"/>
      <c r="AG189" s="179"/>
      <c r="AH189" s="254"/>
      <c r="AI189" s="254"/>
      <c r="AJ189" s="178"/>
      <c r="AK189" s="179"/>
      <c r="AL189" s="254"/>
      <c r="AM189" s="254"/>
      <c r="AN189" s="178"/>
      <c r="AO189" s="179"/>
      <c r="AP189" s="254"/>
      <c r="AQ189" s="254"/>
      <c r="AR189" s="351">
        <f t="shared" si="54"/>
        <v>0</v>
      </c>
    </row>
    <row r="190" spans="2:44" x14ac:dyDescent="0.4">
      <c r="B190" s="208"/>
      <c r="C190" s="180"/>
      <c r="D190" s="178"/>
      <c r="E190" s="179"/>
      <c r="F190" s="254"/>
      <c r="G190" s="254"/>
      <c r="H190" s="178"/>
      <c r="I190" s="179"/>
      <c r="J190" s="254"/>
      <c r="K190" s="254"/>
      <c r="L190" s="178"/>
      <c r="M190" s="179"/>
      <c r="N190" s="254"/>
      <c r="O190" s="254"/>
      <c r="P190" s="178"/>
      <c r="Q190" s="179"/>
      <c r="R190" s="254"/>
      <c r="S190" s="254"/>
      <c r="T190" s="178"/>
      <c r="U190" s="179"/>
      <c r="V190" s="254"/>
      <c r="W190" s="254"/>
      <c r="X190" s="354">
        <f t="shared" si="55"/>
        <v>0</v>
      </c>
      <c r="Y190" s="254"/>
      <c r="Z190" s="354">
        <f t="shared" si="53"/>
        <v>0</v>
      </c>
      <c r="AA190" s="254"/>
      <c r="AB190" s="178"/>
      <c r="AC190" s="179"/>
      <c r="AD190" s="254"/>
      <c r="AE190" s="254"/>
      <c r="AF190" s="178"/>
      <c r="AG190" s="179"/>
      <c r="AH190" s="254"/>
      <c r="AI190" s="254"/>
      <c r="AJ190" s="178"/>
      <c r="AK190" s="179"/>
      <c r="AL190" s="254"/>
      <c r="AM190" s="254"/>
      <c r="AN190" s="178"/>
      <c r="AO190" s="179"/>
      <c r="AP190" s="254"/>
      <c r="AQ190" s="254"/>
      <c r="AR190" s="351">
        <f t="shared" si="54"/>
        <v>0</v>
      </c>
    </row>
    <row r="191" spans="2:44" x14ac:dyDescent="0.4">
      <c r="B191" s="208"/>
      <c r="C191" s="180"/>
      <c r="D191" s="178"/>
      <c r="E191" s="179"/>
      <c r="F191" s="254"/>
      <c r="G191" s="254"/>
      <c r="H191" s="178"/>
      <c r="I191" s="179"/>
      <c r="J191" s="254"/>
      <c r="K191" s="254"/>
      <c r="L191" s="178"/>
      <c r="M191" s="179"/>
      <c r="N191" s="254"/>
      <c r="O191" s="254"/>
      <c r="P191" s="178"/>
      <c r="Q191" s="179"/>
      <c r="R191" s="254"/>
      <c r="S191" s="254"/>
      <c r="T191" s="178"/>
      <c r="U191" s="179"/>
      <c r="V191" s="254"/>
      <c r="W191" s="254"/>
      <c r="X191" s="354">
        <f t="shared" si="55"/>
        <v>0</v>
      </c>
      <c r="Y191" s="254"/>
      <c r="Z191" s="354">
        <f t="shared" si="53"/>
        <v>0</v>
      </c>
      <c r="AA191" s="254"/>
      <c r="AB191" s="178"/>
      <c r="AC191" s="179"/>
      <c r="AD191" s="254"/>
      <c r="AE191" s="254"/>
      <c r="AF191" s="178"/>
      <c r="AG191" s="179"/>
      <c r="AH191" s="254"/>
      <c r="AI191" s="254"/>
      <c r="AJ191" s="178"/>
      <c r="AK191" s="179"/>
      <c r="AL191" s="254"/>
      <c r="AM191" s="254"/>
      <c r="AN191" s="178"/>
      <c r="AO191" s="179"/>
      <c r="AP191" s="254"/>
      <c r="AQ191" s="254"/>
      <c r="AR191" s="351">
        <f t="shared" si="54"/>
        <v>0</v>
      </c>
    </row>
    <row r="192" spans="2:44" x14ac:dyDescent="0.4">
      <c r="B192" s="208"/>
      <c r="C192" s="180"/>
      <c r="D192" s="178"/>
      <c r="E192" s="179"/>
      <c r="F192" s="254"/>
      <c r="G192" s="254"/>
      <c r="H192" s="178"/>
      <c r="I192" s="179"/>
      <c r="J192" s="254"/>
      <c r="K192" s="254"/>
      <c r="L192" s="178"/>
      <c r="M192" s="179"/>
      <c r="N192" s="254"/>
      <c r="O192" s="254"/>
      <c r="P192" s="178"/>
      <c r="Q192" s="179"/>
      <c r="R192" s="254"/>
      <c r="S192" s="254"/>
      <c r="T192" s="178"/>
      <c r="U192" s="179"/>
      <c r="V192" s="254"/>
      <c r="W192" s="254"/>
      <c r="X192" s="354">
        <f t="shared" si="55"/>
        <v>0</v>
      </c>
      <c r="Y192" s="254"/>
      <c r="Z192" s="354">
        <f t="shared" si="53"/>
        <v>0</v>
      </c>
      <c r="AA192" s="254"/>
      <c r="AB192" s="178"/>
      <c r="AC192" s="179"/>
      <c r="AD192" s="254"/>
      <c r="AE192" s="254"/>
      <c r="AF192" s="178"/>
      <c r="AG192" s="179"/>
      <c r="AH192" s="254"/>
      <c r="AI192" s="254"/>
      <c r="AJ192" s="178"/>
      <c r="AK192" s="179"/>
      <c r="AL192" s="254"/>
      <c r="AM192" s="254"/>
      <c r="AN192" s="178"/>
      <c r="AO192" s="179"/>
      <c r="AP192" s="254"/>
      <c r="AQ192" s="254"/>
      <c r="AR192" s="351">
        <f t="shared" si="54"/>
        <v>0</v>
      </c>
    </row>
    <row r="193" spans="2:44" x14ac:dyDescent="0.4">
      <c r="B193" s="330" t="s">
        <v>153</v>
      </c>
      <c r="C193" s="326" t="s">
        <v>154</v>
      </c>
      <c r="D193" s="269">
        <f>D194+D201</f>
        <v>20</v>
      </c>
      <c r="E193" s="270" t="s">
        <v>146</v>
      </c>
      <c r="F193" s="254">
        <v>0</v>
      </c>
      <c r="G193" s="254">
        <f>G194+G201</f>
        <v>104000000</v>
      </c>
      <c r="H193" s="269">
        <f>H194+H201</f>
        <v>20</v>
      </c>
      <c r="I193" s="270" t="s">
        <v>146</v>
      </c>
      <c r="J193" s="254">
        <v>0</v>
      </c>
      <c r="K193" s="254">
        <f>K194+K201</f>
        <v>104000000</v>
      </c>
      <c r="L193" s="327">
        <f>L194+L201</f>
        <v>20</v>
      </c>
      <c r="M193" s="328" t="s">
        <v>146</v>
      </c>
      <c r="N193" s="329">
        <v>0</v>
      </c>
      <c r="O193" s="329">
        <f>O194+O201</f>
        <v>104000000</v>
      </c>
      <c r="P193" s="327">
        <v>20</v>
      </c>
      <c r="Q193" s="328" t="s">
        <v>146</v>
      </c>
      <c r="R193" s="329">
        <v>0</v>
      </c>
      <c r="S193" s="329">
        <f>S194+S201</f>
        <v>104000000</v>
      </c>
      <c r="T193" s="327">
        <v>20</v>
      </c>
      <c r="U193" s="328" t="s">
        <v>146</v>
      </c>
      <c r="V193" s="329">
        <v>0</v>
      </c>
      <c r="W193" s="329">
        <f>W194+W201</f>
        <v>104000000</v>
      </c>
      <c r="X193" s="354">
        <f t="shared" si="55"/>
        <v>31200000</v>
      </c>
      <c r="Y193" s="329"/>
      <c r="Z193" s="354">
        <f t="shared" si="53"/>
        <v>104000000</v>
      </c>
      <c r="AA193" s="329"/>
      <c r="AB193" s="327">
        <v>20</v>
      </c>
      <c r="AC193" s="328" t="s">
        <v>146</v>
      </c>
      <c r="AD193" s="329">
        <v>0</v>
      </c>
      <c r="AE193" s="329">
        <f>AE194+AE201</f>
        <v>104000000</v>
      </c>
      <c r="AF193" s="327">
        <v>20</v>
      </c>
      <c r="AG193" s="328" t="s">
        <v>146</v>
      </c>
      <c r="AH193" s="329">
        <v>0</v>
      </c>
      <c r="AI193" s="329">
        <f>AI194+AI201</f>
        <v>104000000</v>
      </c>
      <c r="AJ193" s="327">
        <v>20</v>
      </c>
      <c r="AK193" s="328" t="s">
        <v>146</v>
      </c>
      <c r="AL193" s="329">
        <v>0</v>
      </c>
      <c r="AM193" s="329">
        <f>AM194+AM201</f>
        <v>104000000</v>
      </c>
      <c r="AN193" s="327">
        <v>20</v>
      </c>
      <c r="AO193" s="328" t="s">
        <v>146</v>
      </c>
      <c r="AP193" s="329">
        <v>0</v>
      </c>
      <c r="AQ193" s="329">
        <f>AQ194+AQ201</f>
        <v>104000000</v>
      </c>
      <c r="AR193" s="351">
        <f t="shared" si="54"/>
        <v>0</v>
      </c>
    </row>
    <row r="194" spans="2:44" x14ac:dyDescent="0.4">
      <c r="B194" s="368" t="s">
        <v>87</v>
      </c>
      <c r="C194" s="364" t="s">
        <v>155</v>
      </c>
      <c r="D194" s="269">
        <v>10</v>
      </c>
      <c r="E194" s="270" t="s">
        <v>146</v>
      </c>
      <c r="F194" s="254">
        <v>0</v>
      </c>
      <c r="G194" s="254">
        <f>G195</f>
        <v>91000000</v>
      </c>
      <c r="H194" s="269">
        <v>10</v>
      </c>
      <c r="I194" s="270" t="s">
        <v>146</v>
      </c>
      <c r="J194" s="254">
        <v>0</v>
      </c>
      <c r="K194" s="254">
        <f>K195</f>
        <v>91000000</v>
      </c>
      <c r="L194" s="269">
        <v>10</v>
      </c>
      <c r="M194" s="270" t="s">
        <v>146</v>
      </c>
      <c r="N194" s="254">
        <v>0</v>
      </c>
      <c r="O194" s="254">
        <f>O195</f>
        <v>91000000</v>
      </c>
      <c r="P194" s="269">
        <v>10</v>
      </c>
      <c r="Q194" s="270" t="s">
        <v>146</v>
      </c>
      <c r="R194" s="254">
        <v>0</v>
      </c>
      <c r="S194" s="254">
        <f>S195</f>
        <v>91000000</v>
      </c>
      <c r="T194" s="365">
        <v>10</v>
      </c>
      <c r="U194" s="366" t="s">
        <v>146</v>
      </c>
      <c r="V194" s="367">
        <v>0</v>
      </c>
      <c r="W194" s="367">
        <f>W195</f>
        <v>91000000</v>
      </c>
      <c r="X194" s="354">
        <f t="shared" si="55"/>
        <v>27300000</v>
      </c>
      <c r="Y194" s="254"/>
      <c r="Z194" s="354">
        <f t="shared" si="53"/>
        <v>91000000</v>
      </c>
      <c r="AA194" s="254"/>
      <c r="AB194" s="365">
        <v>10</v>
      </c>
      <c r="AC194" s="366" t="s">
        <v>146</v>
      </c>
      <c r="AD194" s="367">
        <v>0</v>
      </c>
      <c r="AE194" s="367">
        <f>AE195</f>
        <v>91000000</v>
      </c>
      <c r="AF194" s="365">
        <v>10</v>
      </c>
      <c r="AG194" s="366" t="s">
        <v>146</v>
      </c>
      <c r="AH194" s="367">
        <v>0</v>
      </c>
      <c r="AI194" s="367">
        <f>AI195</f>
        <v>91000000</v>
      </c>
      <c r="AJ194" s="365">
        <v>10</v>
      </c>
      <c r="AK194" s="366" t="s">
        <v>146</v>
      </c>
      <c r="AL194" s="367">
        <v>0</v>
      </c>
      <c r="AM194" s="367">
        <f>AM195</f>
        <v>91000000</v>
      </c>
      <c r="AN194" s="365">
        <v>10</v>
      </c>
      <c r="AO194" s="366" t="s">
        <v>146</v>
      </c>
      <c r="AP194" s="367">
        <v>0</v>
      </c>
      <c r="AQ194" s="367">
        <f>AQ195</f>
        <v>91000000</v>
      </c>
      <c r="AR194" s="351">
        <f t="shared" si="54"/>
        <v>0</v>
      </c>
    </row>
    <row r="195" spans="2:44" x14ac:dyDescent="0.4">
      <c r="B195" s="312" t="s">
        <v>34</v>
      </c>
      <c r="C195" s="313" t="s">
        <v>155</v>
      </c>
      <c r="D195" s="269"/>
      <c r="E195" s="270"/>
      <c r="F195" s="254">
        <v>0</v>
      </c>
      <c r="G195" s="254">
        <f>G196+G199</f>
        <v>91000000</v>
      </c>
      <c r="H195" s="314"/>
      <c r="I195" s="315"/>
      <c r="J195" s="316">
        <v>0</v>
      </c>
      <c r="K195" s="316">
        <f>K196+K199</f>
        <v>91000000</v>
      </c>
      <c r="L195" s="314"/>
      <c r="M195" s="315"/>
      <c r="N195" s="316">
        <v>0</v>
      </c>
      <c r="O195" s="316">
        <f>O196+O199</f>
        <v>91000000</v>
      </c>
      <c r="P195" s="314"/>
      <c r="Q195" s="315"/>
      <c r="R195" s="316">
        <v>0</v>
      </c>
      <c r="S195" s="316">
        <f>S196+S199</f>
        <v>91000000</v>
      </c>
      <c r="T195" s="314"/>
      <c r="U195" s="315"/>
      <c r="V195" s="316">
        <v>0</v>
      </c>
      <c r="W195" s="316">
        <f>W196+W199</f>
        <v>91000000</v>
      </c>
      <c r="X195" s="354">
        <f t="shared" si="55"/>
        <v>27300000</v>
      </c>
      <c r="Y195" s="316"/>
      <c r="Z195" s="354">
        <f t="shared" si="53"/>
        <v>91000000</v>
      </c>
      <c r="AA195" s="316"/>
      <c r="AB195" s="314"/>
      <c r="AC195" s="315"/>
      <c r="AD195" s="316">
        <v>0</v>
      </c>
      <c r="AE195" s="316">
        <f>AE196+AE199</f>
        <v>91000000</v>
      </c>
      <c r="AF195" s="314"/>
      <c r="AG195" s="315"/>
      <c r="AH195" s="316">
        <v>0</v>
      </c>
      <c r="AI195" s="316">
        <f>AI196+AI199</f>
        <v>91000000</v>
      </c>
      <c r="AJ195" s="314"/>
      <c r="AK195" s="315"/>
      <c r="AL195" s="316">
        <v>0</v>
      </c>
      <c r="AM195" s="316">
        <f>AM196+AM199</f>
        <v>91000000</v>
      </c>
      <c r="AN195" s="314"/>
      <c r="AO195" s="315"/>
      <c r="AP195" s="316">
        <v>0</v>
      </c>
      <c r="AQ195" s="316">
        <f>AQ196+AQ199</f>
        <v>91000000</v>
      </c>
      <c r="AR195" s="351">
        <f t="shared" si="54"/>
        <v>0</v>
      </c>
    </row>
    <row r="196" spans="2:44" x14ac:dyDescent="0.4">
      <c r="B196" s="208">
        <v>525112</v>
      </c>
      <c r="C196" s="180" t="s">
        <v>97</v>
      </c>
      <c r="D196" s="178"/>
      <c r="E196" s="179"/>
      <c r="F196" s="180"/>
      <c r="G196" s="254">
        <f>SUM(G197:G198)</f>
        <v>6000000</v>
      </c>
      <c r="H196" s="178"/>
      <c r="I196" s="179"/>
      <c r="J196" s="180"/>
      <c r="K196" s="254">
        <f>SUM(K197:K198)</f>
        <v>6000000</v>
      </c>
      <c r="L196" s="178"/>
      <c r="M196" s="179"/>
      <c r="N196" s="180"/>
      <c r="O196" s="254">
        <f>SUM(O197:O198)</f>
        <v>6000000</v>
      </c>
      <c r="P196" s="178"/>
      <c r="Q196" s="179"/>
      <c r="R196" s="180"/>
      <c r="S196" s="254">
        <f>SUM(S197:S198)</f>
        <v>6000000</v>
      </c>
      <c r="T196" s="178"/>
      <c r="U196" s="179"/>
      <c r="V196" s="180"/>
      <c r="W196" s="254">
        <f>SUM(W197:W198)</f>
        <v>6000000</v>
      </c>
      <c r="X196" s="354">
        <f t="shared" si="55"/>
        <v>1800000</v>
      </c>
      <c r="Y196" s="254"/>
      <c r="Z196" s="354">
        <f t="shared" si="53"/>
        <v>6000000</v>
      </c>
      <c r="AA196" s="254"/>
      <c r="AB196" s="178"/>
      <c r="AC196" s="179"/>
      <c r="AD196" s="180"/>
      <c r="AE196" s="254">
        <f>SUM(AE197:AE198)</f>
        <v>6000000</v>
      </c>
      <c r="AF196" s="178"/>
      <c r="AG196" s="179"/>
      <c r="AH196" s="180"/>
      <c r="AI196" s="254">
        <f>SUM(AI197:AI198)</f>
        <v>6000000</v>
      </c>
      <c r="AJ196" s="178"/>
      <c r="AK196" s="179"/>
      <c r="AL196" s="180"/>
      <c r="AM196" s="254">
        <f>SUM(AM197:AM198)</f>
        <v>6000000</v>
      </c>
      <c r="AN196" s="178"/>
      <c r="AO196" s="179"/>
      <c r="AP196" s="180"/>
      <c r="AQ196" s="254">
        <f>SUM(AQ197:AQ198)</f>
        <v>6000000</v>
      </c>
      <c r="AR196" s="351">
        <f t="shared" si="54"/>
        <v>0</v>
      </c>
    </row>
    <row r="197" spans="2:44" x14ac:dyDescent="0.4">
      <c r="B197" s="208"/>
      <c r="C197" s="180" t="s">
        <v>156</v>
      </c>
      <c r="D197" s="178">
        <v>1</v>
      </c>
      <c r="E197" s="179" t="s">
        <v>51</v>
      </c>
      <c r="F197" s="254">
        <v>3000000</v>
      </c>
      <c r="G197" s="254">
        <f>ROUNDDOWN(D197*F197,-3)</f>
        <v>3000000</v>
      </c>
      <c r="H197" s="178">
        <v>1</v>
      </c>
      <c r="I197" s="179" t="s">
        <v>51</v>
      </c>
      <c r="J197" s="254">
        <v>3000000</v>
      </c>
      <c r="K197" s="254">
        <f>ROUNDDOWN(H197*J197,-3)</f>
        <v>3000000</v>
      </c>
      <c r="L197" s="178">
        <v>1</v>
      </c>
      <c r="M197" s="179" t="s">
        <v>51</v>
      </c>
      <c r="N197" s="254">
        <v>3000000</v>
      </c>
      <c r="O197" s="254">
        <f>ROUNDDOWN(L197*N197,-3)</f>
        <v>3000000</v>
      </c>
      <c r="P197" s="178">
        <v>1</v>
      </c>
      <c r="Q197" s="179" t="s">
        <v>51</v>
      </c>
      <c r="R197" s="254">
        <v>3000000</v>
      </c>
      <c r="S197" s="254">
        <f>ROUNDDOWN(P197*R197,-3)</f>
        <v>3000000</v>
      </c>
      <c r="T197" s="178">
        <v>1</v>
      </c>
      <c r="U197" s="179" t="s">
        <v>51</v>
      </c>
      <c r="V197" s="254">
        <v>3000000</v>
      </c>
      <c r="W197" s="254">
        <f>ROUNDDOWN(T197*V197,-3)</f>
        <v>3000000</v>
      </c>
      <c r="X197" s="354">
        <f t="shared" si="55"/>
        <v>900000</v>
      </c>
      <c r="Y197" s="254">
        <f>CEILING(X197,1000)</f>
        <v>900000</v>
      </c>
      <c r="Z197" s="354">
        <f t="shared" si="53"/>
        <v>2100000</v>
      </c>
      <c r="AA197" s="254">
        <f t="shared" si="56"/>
        <v>2100000</v>
      </c>
      <c r="AB197" s="178">
        <v>1</v>
      </c>
      <c r="AC197" s="179" t="s">
        <v>51</v>
      </c>
      <c r="AD197" s="254">
        <v>3000000</v>
      </c>
      <c r="AE197" s="254">
        <f>ROUNDDOWN(AB197*AD197,-3)</f>
        <v>3000000</v>
      </c>
      <c r="AF197" s="178">
        <v>1</v>
      </c>
      <c r="AG197" s="179" t="s">
        <v>51</v>
      </c>
      <c r="AH197" s="254">
        <v>3000000</v>
      </c>
      <c r="AI197" s="254">
        <f>ROUNDDOWN(AF197*AH197,-3)</f>
        <v>3000000</v>
      </c>
      <c r="AJ197" s="178">
        <v>1</v>
      </c>
      <c r="AK197" s="179" t="s">
        <v>51</v>
      </c>
      <c r="AL197" s="254">
        <v>3000000</v>
      </c>
      <c r="AM197" s="254">
        <f>ROUNDDOWN(AJ197*AL197,-3)</f>
        <v>3000000</v>
      </c>
      <c r="AN197" s="178">
        <v>1</v>
      </c>
      <c r="AO197" s="179" t="s">
        <v>51</v>
      </c>
      <c r="AP197" s="254">
        <v>3000000</v>
      </c>
      <c r="AQ197" s="254">
        <f>ROUNDDOWN(AN197*AP197,-3)</f>
        <v>3000000</v>
      </c>
      <c r="AR197" s="351">
        <f t="shared" si="54"/>
        <v>0</v>
      </c>
    </row>
    <row r="198" spans="2:44" x14ac:dyDescent="0.4">
      <c r="B198" s="208"/>
      <c r="C198" s="180" t="s">
        <v>157</v>
      </c>
      <c r="D198" s="178">
        <v>1</v>
      </c>
      <c r="E198" s="179" t="s">
        <v>51</v>
      </c>
      <c r="F198" s="254">
        <v>3000000</v>
      </c>
      <c r="G198" s="254">
        <f>ROUNDDOWN(D198*F198,-3)</f>
        <v>3000000</v>
      </c>
      <c r="H198" s="178">
        <v>1</v>
      </c>
      <c r="I198" s="179" t="s">
        <v>51</v>
      </c>
      <c r="J198" s="254">
        <v>3000000</v>
      </c>
      <c r="K198" s="254">
        <f>ROUNDDOWN(H198*J198,-3)</f>
        <v>3000000</v>
      </c>
      <c r="L198" s="178">
        <v>1</v>
      </c>
      <c r="M198" s="179" t="s">
        <v>51</v>
      </c>
      <c r="N198" s="254">
        <v>3000000</v>
      </c>
      <c r="O198" s="254">
        <f>ROUNDDOWN(L198*N198,-3)</f>
        <v>3000000</v>
      </c>
      <c r="P198" s="178">
        <v>1</v>
      </c>
      <c r="Q198" s="179" t="s">
        <v>51</v>
      </c>
      <c r="R198" s="254">
        <v>3000000</v>
      </c>
      <c r="S198" s="254">
        <f>ROUNDDOWN(P198*R198,-3)</f>
        <v>3000000</v>
      </c>
      <c r="T198" s="178">
        <v>1</v>
      </c>
      <c r="U198" s="179" t="s">
        <v>51</v>
      </c>
      <c r="V198" s="254">
        <v>3000000</v>
      </c>
      <c r="W198" s="254">
        <f>ROUNDDOWN(T198*V198,-3)</f>
        <v>3000000</v>
      </c>
      <c r="X198" s="354">
        <f t="shared" si="55"/>
        <v>900000</v>
      </c>
      <c r="Y198" s="254">
        <f>CEILING(X198,1000)</f>
        <v>900000</v>
      </c>
      <c r="Z198" s="354">
        <f t="shared" si="53"/>
        <v>2100000</v>
      </c>
      <c r="AA198" s="254">
        <f t="shared" si="56"/>
        <v>2100000</v>
      </c>
      <c r="AB198" s="178">
        <v>1</v>
      </c>
      <c r="AC198" s="179" t="s">
        <v>51</v>
      </c>
      <c r="AD198" s="254">
        <v>3000000</v>
      </c>
      <c r="AE198" s="254">
        <f>ROUNDDOWN(AB198*AD198,-3)</f>
        <v>3000000</v>
      </c>
      <c r="AF198" s="178">
        <v>1</v>
      </c>
      <c r="AG198" s="179" t="s">
        <v>51</v>
      </c>
      <c r="AH198" s="254">
        <v>3000000</v>
      </c>
      <c r="AI198" s="254">
        <f>ROUNDDOWN(AF198*AH198,-3)</f>
        <v>3000000</v>
      </c>
      <c r="AJ198" s="178">
        <v>1</v>
      </c>
      <c r="AK198" s="179" t="s">
        <v>51</v>
      </c>
      <c r="AL198" s="254">
        <v>3000000</v>
      </c>
      <c r="AM198" s="254">
        <f>ROUNDDOWN(AJ198*AL198,-3)</f>
        <v>3000000</v>
      </c>
      <c r="AN198" s="178">
        <v>1</v>
      </c>
      <c r="AO198" s="179" t="s">
        <v>51</v>
      </c>
      <c r="AP198" s="254">
        <v>3000000</v>
      </c>
      <c r="AQ198" s="254">
        <f>ROUNDDOWN(AN198*AP198,-3)</f>
        <v>3000000</v>
      </c>
      <c r="AR198" s="351">
        <f t="shared" si="54"/>
        <v>0</v>
      </c>
    </row>
    <row r="199" spans="2:44" x14ac:dyDescent="0.4">
      <c r="B199" s="208">
        <v>525113</v>
      </c>
      <c r="C199" s="180" t="s">
        <v>99</v>
      </c>
      <c r="D199" s="178"/>
      <c r="E199" s="179" t="s">
        <v>27</v>
      </c>
      <c r="F199" s="180"/>
      <c r="G199" s="254">
        <f>SUM(G200:G200)</f>
        <v>85000000</v>
      </c>
      <c r="H199" s="178"/>
      <c r="I199" s="179" t="s">
        <v>27</v>
      </c>
      <c r="J199" s="180"/>
      <c r="K199" s="254">
        <f>SUM(K200:K200)</f>
        <v>85000000</v>
      </c>
      <c r="L199" s="178"/>
      <c r="M199" s="179" t="s">
        <v>27</v>
      </c>
      <c r="N199" s="180"/>
      <c r="O199" s="254">
        <f>SUM(O200:O200)</f>
        <v>85000000</v>
      </c>
      <c r="P199" s="178"/>
      <c r="Q199" s="179" t="s">
        <v>27</v>
      </c>
      <c r="R199" s="180"/>
      <c r="S199" s="254">
        <f>SUM(S200:S200)</f>
        <v>85000000</v>
      </c>
      <c r="T199" s="178"/>
      <c r="U199" s="179" t="s">
        <v>27</v>
      </c>
      <c r="V199" s="180"/>
      <c r="W199" s="254">
        <f>SUM(W200:W200)</f>
        <v>85000000</v>
      </c>
      <c r="X199" s="354">
        <f t="shared" si="55"/>
        <v>25500000</v>
      </c>
      <c r="Y199" s="254"/>
      <c r="Z199" s="354">
        <f t="shared" si="53"/>
        <v>85000000</v>
      </c>
      <c r="AA199" s="254"/>
      <c r="AB199" s="178"/>
      <c r="AC199" s="179" t="s">
        <v>27</v>
      </c>
      <c r="AD199" s="180"/>
      <c r="AE199" s="254">
        <f>SUM(AE200:AE200)</f>
        <v>85000000</v>
      </c>
      <c r="AF199" s="178"/>
      <c r="AG199" s="179" t="s">
        <v>27</v>
      </c>
      <c r="AH199" s="180"/>
      <c r="AI199" s="254">
        <f>SUM(AI200:AI200)</f>
        <v>85000000</v>
      </c>
      <c r="AJ199" s="178"/>
      <c r="AK199" s="179" t="s">
        <v>27</v>
      </c>
      <c r="AL199" s="180"/>
      <c r="AM199" s="254">
        <f>SUM(AM200:AM200)</f>
        <v>85000000</v>
      </c>
      <c r="AN199" s="178"/>
      <c r="AO199" s="179" t="s">
        <v>27</v>
      </c>
      <c r="AP199" s="180"/>
      <c r="AQ199" s="254">
        <f>SUM(AQ200:AQ200)</f>
        <v>85000000</v>
      </c>
      <c r="AR199" s="351">
        <f t="shared" si="54"/>
        <v>0</v>
      </c>
    </row>
    <row r="200" spans="2:44" x14ac:dyDescent="0.4">
      <c r="B200" s="208"/>
      <c r="C200" s="180" t="s">
        <v>158</v>
      </c>
      <c r="D200" s="178">
        <v>2</v>
      </c>
      <c r="E200" s="179" t="s">
        <v>51</v>
      </c>
      <c r="F200" s="254">
        <v>42500000</v>
      </c>
      <c r="G200" s="254">
        <f>ROUNDDOWN(D200*F200,-3)</f>
        <v>85000000</v>
      </c>
      <c r="H200" s="178">
        <v>2</v>
      </c>
      <c r="I200" s="179" t="s">
        <v>51</v>
      </c>
      <c r="J200" s="254">
        <v>42500000</v>
      </c>
      <c r="K200" s="254">
        <f>ROUNDDOWN(H200*J200,-3)</f>
        <v>85000000</v>
      </c>
      <c r="L200" s="178">
        <v>2</v>
      </c>
      <c r="M200" s="179" t="s">
        <v>51</v>
      </c>
      <c r="N200" s="254">
        <v>42500000</v>
      </c>
      <c r="O200" s="254">
        <f>ROUNDDOWN(L200*N200,-3)</f>
        <v>85000000</v>
      </c>
      <c r="P200" s="178">
        <v>2</v>
      </c>
      <c r="Q200" s="179" t="s">
        <v>51</v>
      </c>
      <c r="R200" s="254">
        <v>42500000</v>
      </c>
      <c r="S200" s="254">
        <f>ROUNDDOWN(P200*R200,-3)</f>
        <v>85000000</v>
      </c>
      <c r="T200" s="178">
        <v>2</v>
      </c>
      <c r="U200" s="179" t="s">
        <v>51</v>
      </c>
      <c r="V200" s="254">
        <v>42500000</v>
      </c>
      <c r="W200" s="254">
        <f>ROUNDDOWN(T200*V200,-3)</f>
        <v>85000000</v>
      </c>
      <c r="X200" s="354">
        <f t="shared" si="55"/>
        <v>25500000</v>
      </c>
      <c r="Y200" s="254">
        <f>CEILING(X200,1000)</f>
        <v>25500000</v>
      </c>
      <c r="Z200" s="354">
        <f t="shared" si="53"/>
        <v>59500000</v>
      </c>
      <c r="AA200" s="254">
        <f t="shared" si="56"/>
        <v>59500000</v>
      </c>
      <c r="AB200" s="178">
        <v>2</v>
      </c>
      <c r="AC200" s="179" t="s">
        <v>51</v>
      </c>
      <c r="AD200" s="254">
        <v>42500000</v>
      </c>
      <c r="AE200" s="254">
        <f>ROUNDDOWN(AB200*AD200,-3)</f>
        <v>85000000</v>
      </c>
      <c r="AF200" s="178">
        <v>2</v>
      </c>
      <c r="AG200" s="179" t="s">
        <v>51</v>
      </c>
      <c r="AH200" s="254">
        <v>42500000</v>
      </c>
      <c r="AI200" s="254">
        <f>ROUNDDOWN(AF200*AH200,-3)</f>
        <v>85000000</v>
      </c>
      <c r="AJ200" s="178">
        <v>2</v>
      </c>
      <c r="AK200" s="179" t="s">
        <v>51</v>
      </c>
      <c r="AL200" s="254">
        <v>42500000</v>
      </c>
      <c r="AM200" s="254">
        <f>ROUNDDOWN(AJ200*AL200,-3)</f>
        <v>85000000</v>
      </c>
      <c r="AN200" s="178">
        <v>2</v>
      </c>
      <c r="AO200" s="179" t="s">
        <v>51</v>
      </c>
      <c r="AP200" s="254">
        <v>42500000</v>
      </c>
      <c r="AQ200" s="254">
        <f>ROUNDDOWN(AN200*AP200,-3)</f>
        <v>85000000</v>
      </c>
      <c r="AR200" s="351">
        <f t="shared" si="54"/>
        <v>0</v>
      </c>
    </row>
    <row r="201" spans="2:44" x14ac:dyDescent="0.4">
      <c r="B201" s="368" t="s">
        <v>149</v>
      </c>
      <c r="C201" s="364" t="s">
        <v>159</v>
      </c>
      <c r="D201" s="269">
        <v>10</v>
      </c>
      <c r="E201" s="270" t="s">
        <v>146</v>
      </c>
      <c r="F201" s="254">
        <v>0</v>
      </c>
      <c r="G201" s="254">
        <f>G202</f>
        <v>13000000</v>
      </c>
      <c r="H201" s="269">
        <v>10</v>
      </c>
      <c r="I201" s="270" t="s">
        <v>146</v>
      </c>
      <c r="J201" s="254">
        <v>0</v>
      </c>
      <c r="K201" s="254">
        <f>K202</f>
        <v>13000000</v>
      </c>
      <c r="L201" s="269">
        <v>10</v>
      </c>
      <c r="M201" s="270" t="s">
        <v>146</v>
      </c>
      <c r="N201" s="254">
        <v>0</v>
      </c>
      <c r="O201" s="254">
        <f>O202</f>
        <v>13000000</v>
      </c>
      <c r="P201" s="269">
        <v>10</v>
      </c>
      <c r="Q201" s="270" t="s">
        <v>146</v>
      </c>
      <c r="R201" s="254">
        <v>0</v>
      </c>
      <c r="S201" s="254">
        <f>S202</f>
        <v>13000000</v>
      </c>
      <c r="T201" s="365">
        <v>10</v>
      </c>
      <c r="U201" s="366" t="s">
        <v>146</v>
      </c>
      <c r="V201" s="367">
        <v>0</v>
      </c>
      <c r="W201" s="367">
        <f>W202</f>
        <v>13000000</v>
      </c>
      <c r="X201" s="354">
        <f t="shared" si="55"/>
        <v>3900000</v>
      </c>
      <c r="Y201" s="254"/>
      <c r="Z201" s="354">
        <f t="shared" si="53"/>
        <v>13000000</v>
      </c>
      <c r="AA201" s="254"/>
      <c r="AB201" s="365">
        <v>10</v>
      </c>
      <c r="AC201" s="366" t="s">
        <v>146</v>
      </c>
      <c r="AD201" s="367">
        <v>0</v>
      </c>
      <c r="AE201" s="367">
        <f>AE202</f>
        <v>13000000</v>
      </c>
      <c r="AF201" s="365">
        <v>10</v>
      </c>
      <c r="AG201" s="366" t="s">
        <v>146</v>
      </c>
      <c r="AH201" s="367">
        <v>0</v>
      </c>
      <c r="AI201" s="367">
        <f>AI202</f>
        <v>13000000</v>
      </c>
      <c r="AJ201" s="365">
        <v>10</v>
      </c>
      <c r="AK201" s="366" t="s">
        <v>146</v>
      </c>
      <c r="AL201" s="367">
        <v>0</v>
      </c>
      <c r="AM201" s="367">
        <f>AM202</f>
        <v>13000000</v>
      </c>
      <c r="AN201" s="365">
        <v>10</v>
      </c>
      <c r="AO201" s="366" t="s">
        <v>146</v>
      </c>
      <c r="AP201" s="367">
        <v>0</v>
      </c>
      <c r="AQ201" s="367">
        <f>AQ202</f>
        <v>13000000</v>
      </c>
      <c r="AR201" s="351">
        <f t="shared" si="54"/>
        <v>0</v>
      </c>
    </row>
    <row r="202" spans="2:44" x14ac:dyDescent="0.4">
      <c r="B202" s="312" t="s">
        <v>34</v>
      </c>
      <c r="C202" s="313" t="s">
        <v>159</v>
      </c>
      <c r="D202" s="269"/>
      <c r="E202" s="270"/>
      <c r="F202" s="254">
        <v>0</v>
      </c>
      <c r="G202" s="254">
        <f>G203</f>
        <v>13000000</v>
      </c>
      <c r="H202" s="314"/>
      <c r="I202" s="315"/>
      <c r="J202" s="316">
        <v>0</v>
      </c>
      <c r="K202" s="316">
        <f>K203</f>
        <v>13000000</v>
      </c>
      <c r="L202" s="314"/>
      <c r="M202" s="315"/>
      <c r="N202" s="316">
        <v>0</v>
      </c>
      <c r="O202" s="316">
        <f>O203</f>
        <v>13000000</v>
      </c>
      <c r="P202" s="314"/>
      <c r="Q202" s="315"/>
      <c r="R202" s="316">
        <v>0</v>
      </c>
      <c r="S202" s="316">
        <f>S203</f>
        <v>13000000</v>
      </c>
      <c r="T202" s="314"/>
      <c r="U202" s="315"/>
      <c r="V202" s="316">
        <v>0</v>
      </c>
      <c r="W202" s="316">
        <f>W203</f>
        <v>13000000</v>
      </c>
      <c r="X202" s="354">
        <f t="shared" si="55"/>
        <v>3900000</v>
      </c>
      <c r="Y202" s="316"/>
      <c r="Z202" s="354">
        <f t="shared" ref="Z202:Z265" si="57">W202-Y202</f>
        <v>13000000</v>
      </c>
      <c r="AA202" s="316"/>
      <c r="AB202" s="314"/>
      <c r="AC202" s="315"/>
      <c r="AD202" s="316">
        <v>0</v>
      </c>
      <c r="AE202" s="316">
        <f>AE203</f>
        <v>13000000</v>
      </c>
      <c r="AF202" s="314"/>
      <c r="AG202" s="315"/>
      <c r="AH202" s="316">
        <v>0</v>
      </c>
      <c r="AI202" s="316">
        <f>AI203</f>
        <v>13000000</v>
      </c>
      <c r="AJ202" s="314"/>
      <c r="AK202" s="315"/>
      <c r="AL202" s="316">
        <v>0</v>
      </c>
      <c r="AM202" s="316">
        <f>AM203</f>
        <v>13000000</v>
      </c>
      <c r="AN202" s="314"/>
      <c r="AO202" s="315"/>
      <c r="AP202" s="316">
        <v>0</v>
      </c>
      <c r="AQ202" s="316">
        <f>AQ203</f>
        <v>13000000</v>
      </c>
      <c r="AR202" s="351">
        <f t="shared" ref="AR202:AR265" si="58">AM202-AQ202</f>
        <v>0</v>
      </c>
    </row>
    <row r="203" spans="2:44" x14ac:dyDescent="0.4">
      <c r="B203" s="208">
        <v>525112</v>
      </c>
      <c r="C203" s="180" t="s">
        <v>97</v>
      </c>
      <c r="D203" s="178"/>
      <c r="E203" s="179"/>
      <c r="F203" s="180"/>
      <c r="G203" s="254">
        <f>SUM(G204:G205)</f>
        <v>13000000</v>
      </c>
      <c r="H203" s="178"/>
      <c r="I203" s="179"/>
      <c r="J203" s="180"/>
      <c r="K203" s="254">
        <f>SUM(K204:K205)</f>
        <v>13000000</v>
      </c>
      <c r="L203" s="178"/>
      <c r="M203" s="179"/>
      <c r="N203" s="180"/>
      <c r="O203" s="254">
        <f>SUM(O204:O205)</f>
        <v>13000000</v>
      </c>
      <c r="P203" s="178"/>
      <c r="Q203" s="179"/>
      <c r="R203" s="180"/>
      <c r="S203" s="254">
        <f>SUM(S204:S205)</f>
        <v>13000000</v>
      </c>
      <c r="T203" s="178"/>
      <c r="U203" s="179"/>
      <c r="V203" s="180"/>
      <c r="W203" s="254">
        <f>SUM(W204:W205)</f>
        <v>13000000</v>
      </c>
      <c r="X203" s="354">
        <f t="shared" ref="X203:X266" si="59">W203*30%</f>
        <v>3900000</v>
      </c>
      <c r="Y203" s="254"/>
      <c r="Z203" s="354">
        <f t="shared" si="57"/>
        <v>13000000</v>
      </c>
      <c r="AA203" s="254"/>
      <c r="AB203" s="178"/>
      <c r="AC203" s="179"/>
      <c r="AD203" s="180"/>
      <c r="AE203" s="254">
        <f>SUM(AE204:AE205)</f>
        <v>13000000</v>
      </c>
      <c r="AF203" s="178"/>
      <c r="AG203" s="179"/>
      <c r="AH203" s="180"/>
      <c r="AI203" s="254">
        <f>SUM(AI204:AI205)</f>
        <v>13000000</v>
      </c>
      <c r="AJ203" s="178"/>
      <c r="AK203" s="179"/>
      <c r="AL203" s="180"/>
      <c r="AM203" s="254">
        <f>SUM(AM204:AM205)</f>
        <v>13000000</v>
      </c>
      <c r="AN203" s="178"/>
      <c r="AO203" s="179"/>
      <c r="AP203" s="180"/>
      <c r="AQ203" s="254">
        <f>SUM(AQ204:AQ205)</f>
        <v>13000000</v>
      </c>
      <c r="AR203" s="351">
        <f t="shared" si="58"/>
        <v>0</v>
      </c>
    </row>
    <row r="204" spans="2:44" x14ac:dyDescent="0.4">
      <c r="B204" s="208"/>
      <c r="C204" s="180" t="s">
        <v>160</v>
      </c>
      <c r="D204" s="178">
        <v>1</v>
      </c>
      <c r="E204" s="179" t="s">
        <v>51</v>
      </c>
      <c r="F204" s="254">
        <v>10000000</v>
      </c>
      <c r="G204" s="254">
        <f>ROUNDDOWN(D204*F204,-3)</f>
        <v>10000000</v>
      </c>
      <c r="H204" s="178">
        <v>1</v>
      </c>
      <c r="I204" s="179" t="s">
        <v>51</v>
      </c>
      <c r="J204" s="254">
        <v>10000000</v>
      </c>
      <c r="K204" s="254">
        <f>ROUNDDOWN(H204*J204,-3)</f>
        <v>10000000</v>
      </c>
      <c r="L204" s="178">
        <v>1</v>
      </c>
      <c r="M204" s="179" t="s">
        <v>51</v>
      </c>
      <c r="N204" s="254">
        <v>10000000</v>
      </c>
      <c r="O204" s="254">
        <f>ROUNDDOWN(L204*N204,-3)</f>
        <v>10000000</v>
      </c>
      <c r="P204" s="178">
        <v>1</v>
      </c>
      <c r="Q204" s="179" t="s">
        <v>51</v>
      </c>
      <c r="R204" s="254">
        <v>10000000</v>
      </c>
      <c r="S204" s="254">
        <f>ROUNDDOWN(P204*R204,-3)</f>
        <v>10000000</v>
      </c>
      <c r="T204" s="178">
        <v>1</v>
      </c>
      <c r="U204" s="179" t="s">
        <v>51</v>
      </c>
      <c r="V204" s="254">
        <v>10000000</v>
      </c>
      <c r="W204" s="254">
        <f>ROUNDDOWN(T204*V204,-3)</f>
        <v>10000000</v>
      </c>
      <c r="X204" s="354">
        <f t="shared" si="59"/>
        <v>3000000</v>
      </c>
      <c r="Y204" s="254">
        <f>CEILING(X204,1000)</f>
        <v>3000000</v>
      </c>
      <c r="Z204" s="354">
        <f t="shared" si="57"/>
        <v>7000000</v>
      </c>
      <c r="AA204" s="254">
        <f t="shared" ref="AA204:AA265" si="60">CEILING(Z204,1000)</f>
        <v>7000000</v>
      </c>
      <c r="AB204" s="178">
        <v>1</v>
      </c>
      <c r="AC204" s="179" t="s">
        <v>51</v>
      </c>
      <c r="AD204" s="254">
        <v>10000000</v>
      </c>
      <c r="AE204" s="254">
        <f>ROUNDDOWN(AB204*AD204,-3)</f>
        <v>10000000</v>
      </c>
      <c r="AF204" s="178">
        <v>1</v>
      </c>
      <c r="AG204" s="179" t="s">
        <v>51</v>
      </c>
      <c r="AH204" s="254">
        <v>10000000</v>
      </c>
      <c r="AI204" s="254">
        <f>ROUNDDOWN(AF204*AH204,-3)</f>
        <v>10000000</v>
      </c>
      <c r="AJ204" s="178">
        <v>1</v>
      </c>
      <c r="AK204" s="179" t="s">
        <v>51</v>
      </c>
      <c r="AL204" s="254">
        <v>10000000</v>
      </c>
      <c r="AM204" s="254">
        <f>ROUNDDOWN(AJ204*AL204,-3)</f>
        <v>10000000</v>
      </c>
      <c r="AN204" s="178">
        <v>1</v>
      </c>
      <c r="AO204" s="179" t="s">
        <v>51</v>
      </c>
      <c r="AP204" s="254">
        <v>10000000</v>
      </c>
      <c r="AQ204" s="254">
        <f>ROUNDDOWN(AN204*AP204,-3)</f>
        <v>10000000</v>
      </c>
      <c r="AR204" s="351">
        <f t="shared" si="58"/>
        <v>0</v>
      </c>
    </row>
    <row r="205" spans="2:44" x14ac:dyDescent="0.4">
      <c r="B205" s="208"/>
      <c r="C205" s="180" t="s">
        <v>161</v>
      </c>
      <c r="D205" s="178">
        <v>12</v>
      </c>
      <c r="E205" s="179" t="s">
        <v>40</v>
      </c>
      <c r="F205" s="254">
        <v>250000</v>
      </c>
      <c r="G205" s="254">
        <f>ROUNDDOWN(D205*F205,-3)</f>
        <v>3000000</v>
      </c>
      <c r="H205" s="178">
        <v>12</v>
      </c>
      <c r="I205" s="179" t="s">
        <v>40</v>
      </c>
      <c r="J205" s="254">
        <v>250000</v>
      </c>
      <c r="K205" s="254">
        <f>ROUNDDOWN(H205*J205,-3)</f>
        <v>3000000</v>
      </c>
      <c r="L205" s="178">
        <v>12</v>
      </c>
      <c r="M205" s="179" t="s">
        <v>40</v>
      </c>
      <c r="N205" s="254">
        <v>250000</v>
      </c>
      <c r="O205" s="254">
        <f>ROUNDDOWN(L205*N205,-3)</f>
        <v>3000000</v>
      </c>
      <c r="P205" s="178">
        <v>12</v>
      </c>
      <c r="Q205" s="179" t="s">
        <v>40</v>
      </c>
      <c r="R205" s="254">
        <v>250000</v>
      </c>
      <c r="S205" s="254">
        <f>ROUNDDOWN(P205*R205,-3)</f>
        <v>3000000</v>
      </c>
      <c r="T205" s="178">
        <v>12</v>
      </c>
      <c r="U205" s="179" t="s">
        <v>40</v>
      </c>
      <c r="V205" s="254">
        <v>250000</v>
      </c>
      <c r="W205" s="254">
        <f>ROUNDDOWN(T205*V205,-3)</f>
        <v>3000000</v>
      </c>
      <c r="X205" s="354">
        <f t="shared" si="59"/>
        <v>900000</v>
      </c>
      <c r="Y205" s="254">
        <f>CEILING(X205,1000)</f>
        <v>900000</v>
      </c>
      <c r="Z205" s="354">
        <f t="shared" si="57"/>
        <v>2100000</v>
      </c>
      <c r="AA205" s="254">
        <f t="shared" si="60"/>
        <v>2100000</v>
      </c>
      <c r="AB205" s="178">
        <v>12</v>
      </c>
      <c r="AC205" s="179" t="s">
        <v>40</v>
      </c>
      <c r="AD205" s="254">
        <v>250000</v>
      </c>
      <c r="AE205" s="254">
        <f>ROUNDDOWN(AB205*AD205,-3)</f>
        <v>3000000</v>
      </c>
      <c r="AF205" s="178">
        <v>12</v>
      </c>
      <c r="AG205" s="179" t="s">
        <v>40</v>
      </c>
      <c r="AH205" s="254">
        <v>250000</v>
      </c>
      <c r="AI205" s="254">
        <f>ROUNDDOWN(AF205*AH205,-3)</f>
        <v>3000000</v>
      </c>
      <c r="AJ205" s="178">
        <v>12</v>
      </c>
      <c r="AK205" s="179" t="s">
        <v>40</v>
      </c>
      <c r="AL205" s="254">
        <v>250000</v>
      </c>
      <c r="AM205" s="254">
        <f>ROUNDDOWN(AJ205*AL205,-3)</f>
        <v>3000000</v>
      </c>
      <c r="AN205" s="178">
        <v>12</v>
      </c>
      <c r="AO205" s="179" t="s">
        <v>40</v>
      </c>
      <c r="AP205" s="254">
        <v>250000</v>
      </c>
      <c r="AQ205" s="254">
        <f>ROUNDDOWN(AN205*AP205,-3)</f>
        <v>3000000</v>
      </c>
      <c r="AR205" s="351">
        <f t="shared" si="58"/>
        <v>0</v>
      </c>
    </row>
    <row r="206" spans="2:44" x14ac:dyDescent="0.4">
      <c r="B206" s="325" t="s">
        <v>162</v>
      </c>
      <c r="C206" s="326" t="s">
        <v>163</v>
      </c>
      <c r="D206" s="269">
        <v>10</v>
      </c>
      <c r="E206" s="270" t="s">
        <v>146</v>
      </c>
      <c r="F206" s="254">
        <v>0</v>
      </c>
      <c r="G206" s="254">
        <f>G207</f>
        <v>0</v>
      </c>
      <c r="H206" s="269">
        <v>10</v>
      </c>
      <c r="I206" s="270" t="s">
        <v>146</v>
      </c>
      <c r="J206" s="254">
        <v>0</v>
      </c>
      <c r="K206" s="254">
        <f>K207</f>
        <v>0</v>
      </c>
      <c r="L206" s="327">
        <v>10</v>
      </c>
      <c r="M206" s="328" t="s">
        <v>146</v>
      </c>
      <c r="N206" s="329">
        <v>0</v>
      </c>
      <c r="O206" s="329">
        <f>O207</f>
        <v>0</v>
      </c>
      <c r="P206" s="327">
        <v>10</v>
      </c>
      <c r="Q206" s="328" t="s">
        <v>146</v>
      </c>
      <c r="R206" s="329">
        <v>0</v>
      </c>
      <c r="S206" s="329">
        <f>S207</f>
        <v>0</v>
      </c>
      <c r="T206" s="327">
        <v>10</v>
      </c>
      <c r="U206" s="328" t="s">
        <v>146</v>
      </c>
      <c r="V206" s="329">
        <v>0</v>
      </c>
      <c r="W206" s="329">
        <f>W207</f>
        <v>0</v>
      </c>
      <c r="X206" s="354">
        <f t="shared" si="59"/>
        <v>0</v>
      </c>
      <c r="Y206" s="329"/>
      <c r="Z206" s="354">
        <f t="shared" si="57"/>
        <v>0</v>
      </c>
      <c r="AA206" s="329"/>
      <c r="AB206" s="327">
        <v>10</v>
      </c>
      <c r="AC206" s="328" t="s">
        <v>146</v>
      </c>
      <c r="AD206" s="329">
        <v>0</v>
      </c>
      <c r="AE206" s="329">
        <f>AE207</f>
        <v>0</v>
      </c>
      <c r="AF206" s="327">
        <v>10</v>
      </c>
      <c r="AG206" s="328" t="s">
        <v>146</v>
      </c>
      <c r="AH206" s="329">
        <v>0</v>
      </c>
      <c r="AI206" s="329">
        <f>AI207</f>
        <v>0</v>
      </c>
      <c r="AJ206" s="327">
        <v>10</v>
      </c>
      <c r="AK206" s="328" t="s">
        <v>146</v>
      </c>
      <c r="AL206" s="329">
        <v>0</v>
      </c>
      <c r="AM206" s="329">
        <f>AM207</f>
        <v>0</v>
      </c>
      <c r="AN206" s="327">
        <v>10</v>
      </c>
      <c r="AO206" s="328" t="s">
        <v>146</v>
      </c>
      <c r="AP206" s="329">
        <v>0</v>
      </c>
      <c r="AQ206" s="329">
        <f>AQ207</f>
        <v>0</v>
      </c>
      <c r="AR206" s="351">
        <f t="shared" si="58"/>
        <v>0</v>
      </c>
    </row>
    <row r="207" spans="2:44" x14ac:dyDescent="0.4">
      <c r="B207" s="363" t="s">
        <v>164</v>
      </c>
      <c r="C207" s="364" t="s">
        <v>165</v>
      </c>
      <c r="D207" s="269"/>
      <c r="E207" s="270"/>
      <c r="F207" s="254">
        <v>0</v>
      </c>
      <c r="G207" s="254">
        <f>G209</f>
        <v>0</v>
      </c>
      <c r="H207" s="269"/>
      <c r="I207" s="270"/>
      <c r="J207" s="254">
        <v>0</v>
      </c>
      <c r="K207" s="254">
        <f>K209</f>
        <v>0</v>
      </c>
      <c r="L207" s="269"/>
      <c r="M207" s="270"/>
      <c r="N207" s="254">
        <v>0</v>
      </c>
      <c r="O207" s="254">
        <f>O209</f>
        <v>0</v>
      </c>
      <c r="P207" s="269"/>
      <c r="Q207" s="270"/>
      <c r="R207" s="254">
        <v>0</v>
      </c>
      <c r="S207" s="254">
        <f>S209</f>
        <v>0</v>
      </c>
      <c r="T207" s="365"/>
      <c r="U207" s="366"/>
      <c r="V207" s="367">
        <v>0</v>
      </c>
      <c r="W207" s="367">
        <f>W209</f>
        <v>0</v>
      </c>
      <c r="X207" s="354">
        <f t="shared" si="59"/>
        <v>0</v>
      </c>
      <c r="Y207" s="254"/>
      <c r="Z207" s="354">
        <f t="shared" si="57"/>
        <v>0</v>
      </c>
      <c r="AA207" s="254"/>
      <c r="AB207" s="365"/>
      <c r="AC207" s="366"/>
      <c r="AD207" s="367">
        <v>0</v>
      </c>
      <c r="AE207" s="367">
        <f>AE209</f>
        <v>0</v>
      </c>
      <c r="AF207" s="365"/>
      <c r="AG207" s="366"/>
      <c r="AH207" s="367">
        <v>0</v>
      </c>
      <c r="AI207" s="367">
        <f>AI209</f>
        <v>0</v>
      </c>
      <c r="AJ207" s="365"/>
      <c r="AK207" s="366"/>
      <c r="AL207" s="367">
        <v>0</v>
      </c>
      <c r="AM207" s="367">
        <f>AM209</f>
        <v>0</v>
      </c>
      <c r="AN207" s="365"/>
      <c r="AO207" s="366"/>
      <c r="AP207" s="367">
        <v>0</v>
      </c>
      <c r="AQ207" s="367">
        <f>AQ209</f>
        <v>0</v>
      </c>
      <c r="AR207" s="351">
        <f t="shared" si="58"/>
        <v>0</v>
      </c>
    </row>
    <row r="208" spans="2:44" x14ac:dyDescent="0.4">
      <c r="B208" s="312" t="s">
        <v>34</v>
      </c>
      <c r="C208" s="313" t="s">
        <v>166</v>
      </c>
      <c r="D208" s="269"/>
      <c r="E208" s="270"/>
      <c r="F208" s="254">
        <v>0</v>
      </c>
      <c r="G208" s="254">
        <f>G209</f>
        <v>0</v>
      </c>
      <c r="H208" s="314"/>
      <c r="I208" s="315"/>
      <c r="J208" s="316">
        <v>0</v>
      </c>
      <c r="K208" s="316">
        <f>K209</f>
        <v>0</v>
      </c>
      <c r="L208" s="314"/>
      <c r="M208" s="315"/>
      <c r="N208" s="316">
        <v>0</v>
      </c>
      <c r="O208" s="316">
        <f>O209</f>
        <v>0</v>
      </c>
      <c r="P208" s="314"/>
      <c r="Q208" s="315"/>
      <c r="R208" s="316">
        <v>0</v>
      </c>
      <c r="S208" s="316">
        <f>S209</f>
        <v>0</v>
      </c>
      <c r="T208" s="314"/>
      <c r="U208" s="315"/>
      <c r="V208" s="316">
        <v>0</v>
      </c>
      <c r="W208" s="316">
        <f>W209</f>
        <v>0</v>
      </c>
      <c r="X208" s="354">
        <f t="shared" si="59"/>
        <v>0</v>
      </c>
      <c r="Y208" s="316"/>
      <c r="Z208" s="354">
        <f t="shared" si="57"/>
        <v>0</v>
      </c>
      <c r="AA208" s="316"/>
      <c r="AB208" s="314"/>
      <c r="AC208" s="315"/>
      <c r="AD208" s="316">
        <v>0</v>
      </c>
      <c r="AE208" s="316">
        <f>AE209</f>
        <v>0</v>
      </c>
      <c r="AF208" s="314"/>
      <c r="AG208" s="315"/>
      <c r="AH208" s="316">
        <v>0</v>
      </c>
      <c r="AI208" s="316">
        <f>AI209</f>
        <v>0</v>
      </c>
      <c r="AJ208" s="314"/>
      <c r="AK208" s="315"/>
      <c r="AL208" s="316">
        <v>0</v>
      </c>
      <c r="AM208" s="316">
        <f>AM209</f>
        <v>0</v>
      </c>
      <c r="AN208" s="314"/>
      <c r="AO208" s="315"/>
      <c r="AP208" s="316">
        <v>0</v>
      </c>
      <c r="AQ208" s="316">
        <f>AQ209</f>
        <v>0</v>
      </c>
      <c r="AR208" s="351">
        <f t="shared" si="58"/>
        <v>0</v>
      </c>
    </row>
    <row r="209" spans="2:44" x14ac:dyDescent="0.4">
      <c r="B209" s="208"/>
      <c r="C209" s="180"/>
      <c r="D209" s="178"/>
      <c r="E209" s="179"/>
      <c r="F209" s="180"/>
      <c r="G209" s="254"/>
      <c r="H209" s="178"/>
      <c r="I209" s="179"/>
      <c r="J209" s="180"/>
      <c r="K209" s="254"/>
      <c r="L209" s="178"/>
      <c r="M209" s="179"/>
      <c r="N209" s="180"/>
      <c r="O209" s="254"/>
      <c r="P209" s="178"/>
      <c r="Q209" s="179"/>
      <c r="R209" s="180"/>
      <c r="S209" s="254"/>
      <c r="T209" s="178"/>
      <c r="U209" s="179"/>
      <c r="V209" s="180"/>
      <c r="W209" s="254"/>
      <c r="X209" s="354">
        <f t="shared" si="59"/>
        <v>0</v>
      </c>
      <c r="Y209" s="254"/>
      <c r="Z209" s="354">
        <f t="shared" si="57"/>
        <v>0</v>
      </c>
      <c r="AA209" s="254"/>
      <c r="AB209" s="178"/>
      <c r="AC209" s="179"/>
      <c r="AD209" s="180"/>
      <c r="AE209" s="254"/>
      <c r="AF209" s="178"/>
      <c r="AG209" s="179"/>
      <c r="AH209" s="180"/>
      <c r="AI209" s="254"/>
      <c r="AJ209" s="178"/>
      <c r="AK209" s="179"/>
      <c r="AL209" s="180"/>
      <c r="AM209" s="254"/>
      <c r="AN209" s="178"/>
      <c r="AO209" s="179"/>
      <c r="AP209" s="180"/>
      <c r="AQ209" s="254"/>
      <c r="AR209" s="351">
        <f t="shared" si="58"/>
        <v>0</v>
      </c>
    </row>
    <row r="210" spans="2:44" x14ac:dyDescent="0.4">
      <c r="B210" s="208"/>
      <c r="C210" s="180"/>
      <c r="D210" s="178"/>
      <c r="E210" s="179"/>
      <c r="F210" s="254"/>
      <c r="G210" s="254"/>
      <c r="H210" s="178"/>
      <c r="I210" s="179"/>
      <c r="J210" s="254"/>
      <c r="K210" s="254"/>
      <c r="L210" s="178"/>
      <c r="M210" s="179"/>
      <c r="N210" s="254"/>
      <c r="O210" s="254"/>
      <c r="P210" s="178"/>
      <c r="Q210" s="179"/>
      <c r="R210" s="254"/>
      <c r="S210" s="254"/>
      <c r="T210" s="178"/>
      <c r="U210" s="179"/>
      <c r="V210" s="254"/>
      <c r="W210" s="254"/>
      <c r="X210" s="354">
        <f t="shared" si="59"/>
        <v>0</v>
      </c>
      <c r="Y210" s="254"/>
      <c r="Z210" s="354">
        <f t="shared" si="57"/>
        <v>0</v>
      </c>
      <c r="AA210" s="254"/>
      <c r="AB210" s="178"/>
      <c r="AC210" s="179"/>
      <c r="AD210" s="254"/>
      <c r="AE210" s="254"/>
      <c r="AF210" s="178"/>
      <c r="AG210" s="179"/>
      <c r="AH210" s="254"/>
      <c r="AI210" s="254"/>
      <c r="AJ210" s="178"/>
      <c r="AK210" s="179"/>
      <c r="AL210" s="254"/>
      <c r="AM210" s="254"/>
      <c r="AN210" s="178"/>
      <c r="AO210" s="179"/>
      <c r="AP210" s="254"/>
      <c r="AQ210" s="254"/>
      <c r="AR210" s="351">
        <f t="shared" si="58"/>
        <v>0</v>
      </c>
    </row>
    <row r="211" spans="2:44" x14ac:dyDescent="0.4">
      <c r="B211" s="208"/>
      <c r="C211" s="180"/>
      <c r="D211" s="178"/>
      <c r="E211" s="179"/>
      <c r="F211" s="254"/>
      <c r="G211" s="254"/>
      <c r="H211" s="178"/>
      <c r="I211" s="179"/>
      <c r="J211" s="254"/>
      <c r="K211" s="254"/>
      <c r="L211" s="178"/>
      <c r="M211" s="179"/>
      <c r="N211" s="254"/>
      <c r="O211" s="254"/>
      <c r="P211" s="178"/>
      <c r="Q211" s="179"/>
      <c r="R211" s="254"/>
      <c r="S211" s="254"/>
      <c r="T211" s="178"/>
      <c r="U211" s="179"/>
      <c r="V211" s="254"/>
      <c r="W211" s="254"/>
      <c r="X211" s="354">
        <f t="shared" si="59"/>
        <v>0</v>
      </c>
      <c r="Y211" s="254"/>
      <c r="Z211" s="354">
        <f t="shared" si="57"/>
        <v>0</v>
      </c>
      <c r="AA211" s="254"/>
      <c r="AB211" s="178"/>
      <c r="AC211" s="179"/>
      <c r="AD211" s="254"/>
      <c r="AE211" s="254"/>
      <c r="AF211" s="178"/>
      <c r="AG211" s="179"/>
      <c r="AH211" s="254"/>
      <c r="AI211" s="254"/>
      <c r="AJ211" s="178"/>
      <c r="AK211" s="179"/>
      <c r="AL211" s="254"/>
      <c r="AM211" s="254"/>
      <c r="AN211" s="178"/>
      <c r="AO211" s="179"/>
      <c r="AP211" s="254"/>
      <c r="AQ211" s="254"/>
      <c r="AR211" s="351">
        <f t="shared" si="58"/>
        <v>0</v>
      </c>
    </row>
    <row r="212" spans="2:44" x14ac:dyDescent="0.4">
      <c r="B212" s="208"/>
      <c r="C212" s="180"/>
      <c r="D212" s="178"/>
      <c r="E212" s="179"/>
      <c r="F212" s="254"/>
      <c r="G212" s="254"/>
      <c r="H212" s="178"/>
      <c r="I212" s="179"/>
      <c r="J212" s="254"/>
      <c r="K212" s="254"/>
      <c r="L212" s="178"/>
      <c r="M212" s="179"/>
      <c r="N212" s="254"/>
      <c r="O212" s="254"/>
      <c r="P212" s="178"/>
      <c r="Q212" s="179"/>
      <c r="R212" s="254"/>
      <c r="S212" s="254"/>
      <c r="T212" s="178"/>
      <c r="U212" s="179"/>
      <c r="V212" s="254"/>
      <c r="W212" s="254"/>
      <c r="X212" s="354">
        <f t="shared" si="59"/>
        <v>0</v>
      </c>
      <c r="Y212" s="254"/>
      <c r="Z212" s="354">
        <f t="shared" si="57"/>
        <v>0</v>
      </c>
      <c r="AA212" s="254"/>
      <c r="AB212" s="178"/>
      <c r="AC212" s="179"/>
      <c r="AD212" s="254"/>
      <c r="AE212" s="254"/>
      <c r="AF212" s="178"/>
      <c r="AG212" s="179"/>
      <c r="AH212" s="254"/>
      <c r="AI212" s="254"/>
      <c r="AJ212" s="178"/>
      <c r="AK212" s="179"/>
      <c r="AL212" s="254"/>
      <c r="AM212" s="254"/>
      <c r="AN212" s="178"/>
      <c r="AO212" s="179"/>
      <c r="AP212" s="254"/>
      <c r="AQ212" s="254"/>
      <c r="AR212" s="351">
        <f t="shared" si="58"/>
        <v>0</v>
      </c>
    </row>
    <row r="213" spans="2:44" x14ac:dyDescent="0.4">
      <c r="B213" s="208"/>
      <c r="C213" s="180"/>
      <c r="D213" s="178"/>
      <c r="E213" s="179"/>
      <c r="F213" s="254"/>
      <c r="G213" s="254"/>
      <c r="H213" s="178"/>
      <c r="I213" s="179"/>
      <c r="J213" s="254"/>
      <c r="K213" s="254"/>
      <c r="L213" s="178"/>
      <c r="M213" s="179"/>
      <c r="N213" s="254"/>
      <c r="O213" s="254"/>
      <c r="P213" s="178"/>
      <c r="Q213" s="179"/>
      <c r="R213" s="254"/>
      <c r="S213" s="254"/>
      <c r="T213" s="178"/>
      <c r="U213" s="179"/>
      <c r="V213" s="254"/>
      <c r="W213" s="254"/>
      <c r="X213" s="354">
        <f t="shared" si="59"/>
        <v>0</v>
      </c>
      <c r="Y213" s="254"/>
      <c r="Z213" s="354">
        <f t="shared" si="57"/>
        <v>0</v>
      </c>
      <c r="AA213" s="254"/>
      <c r="AB213" s="178"/>
      <c r="AC213" s="179"/>
      <c r="AD213" s="254"/>
      <c r="AE213" s="254"/>
      <c r="AF213" s="178"/>
      <c r="AG213" s="179"/>
      <c r="AH213" s="254"/>
      <c r="AI213" s="254"/>
      <c r="AJ213" s="178"/>
      <c r="AK213" s="179"/>
      <c r="AL213" s="254"/>
      <c r="AM213" s="254"/>
      <c r="AN213" s="178"/>
      <c r="AO213" s="179"/>
      <c r="AP213" s="254"/>
      <c r="AQ213" s="254"/>
      <c r="AR213" s="351">
        <f t="shared" si="58"/>
        <v>0</v>
      </c>
    </row>
    <row r="214" spans="2:44" x14ac:dyDescent="0.4">
      <c r="B214" s="208"/>
      <c r="C214" s="180"/>
      <c r="D214" s="178"/>
      <c r="E214" s="179"/>
      <c r="F214" s="254"/>
      <c r="G214" s="254"/>
      <c r="H214" s="178"/>
      <c r="I214" s="179"/>
      <c r="J214" s="254"/>
      <c r="K214" s="254"/>
      <c r="L214" s="178"/>
      <c r="M214" s="179"/>
      <c r="N214" s="254"/>
      <c r="O214" s="254"/>
      <c r="P214" s="178"/>
      <c r="Q214" s="179"/>
      <c r="R214" s="254"/>
      <c r="S214" s="254"/>
      <c r="T214" s="178"/>
      <c r="U214" s="179"/>
      <c r="V214" s="254"/>
      <c r="W214" s="254"/>
      <c r="X214" s="354">
        <f t="shared" si="59"/>
        <v>0</v>
      </c>
      <c r="Y214" s="254"/>
      <c r="Z214" s="354">
        <f t="shared" si="57"/>
        <v>0</v>
      </c>
      <c r="AA214" s="254"/>
      <c r="AB214" s="178"/>
      <c r="AC214" s="179"/>
      <c r="AD214" s="254"/>
      <c r="AE214" s="254"/>
      <c r="AF214" s="178"/>
      <c r="AG214" s="179"/>
      <c r="AH214" s="254"/>
      <c r="AI214" s="254"/>
      <c r="AJ214" s="178"/>
      <c r="AK214" s="179"/>
      <c r="AL214" s="254"/>
      <c r="AM214" s="254"/>
      <c r="AN214" s="178"/>
      <c r="AO214" s="179"/>
      <c r="AP214" s="254"/>
      <c r="AQ214" s="254"/>
      <c r="AR214" s="351">
        <f t="shared" si="58"/>
        <v>0</v>
      </c>
    </row>
    <row r="215" spans="2:44" x14ac:dyDescent="0.4">
      <c r="B215" s="208"/>
      <c r="C215" s="180"/>
      <c r="D215" s="178"/>
      <c r="E215" s="179"/>
      <c r="F215" s="254"/>
      <c r="G215" s="254"/>
      <c r="H215" s="178"/>
      <c r="I215" s="179"/>
      <c r="J215" s="254"/>
      <c r="K215" s="254"/>
      <c r="L215" s="178"/>
      <c r="M215" s="179"/>
      <c r="N215" s="254"/>
      <c r="O215" s="254"/>
      <c r="P215" s="178"/>
      <c r="Q215" s="179"/>
      <c r="R215" s="254"/>
      <c r="S215" s="254"/>
      <c r="T215" s="178"/>
      <c r="U215" s="179"/>
      <c r="V215" s="254"/>
      <c r="W215" s="254"/>
      <c r="X215" s="354">
        <f t="shared" si="59"/>
        <v>0</v>
      </c>
      <c r="Y215" s="254"/>
      <c r="Z215" s="354">
        <f t="shared" si="57"/>
        <v>0</v>
      </c>
      <c r="AA215" s="254"/>
      <c r="AB215" s="178"/>
      <c r="AC215" s="179"/>
      <c r="AD215" s="254"/>
      <c r="AE215" s="254"/>
      <c r="AF215" s="178"/>
      <c r="AG215" s="179"/>
      <c r="AH215" s="254"/>
      <c r="AI215" s="254"/>
      <c r="AJ215" s="178"/>
      <c r="AK215" s="179"/>
      <c r="AL215" s="254"/>
      <c r="AM215" s="254"/>
      <c r="AN215" s="178"/>
      <c r="AO215" s="179"/>
      <c r="AP215" s="254"/>
      <c r="AQ215" s="254"/>
      <c r="AR215" s="351">
        <f t="shared" si="58"/>
        <v>0</v>
      </c>
    </row>
    <row r="216" spans="2:44" x14ac:dyDescent="0.4">
      <c r="B216" s="342" t="s">
        <v>167</v>
      </c>
      <c r="C216" s="337" t="s">
        <v>168</v>
      </c>
      <c r="D216" s="254">
        <f>D217+D381+D569+D618+D1338</f>
        <v>40384</v>
      </c>
      <c r="E216" s="179" t="s">
        <v>30</v>
      </c>
      <c r="F216" s="254"/>
      <c r="G216" s="254">
        <f>G217+G381+G569+G618+G1338</f>
        <v>81018095000</v>
      </c>
      <c r="H216" s="254">
        <f>H217+H381+H569+H618+H1338</f>
        <v>40384</v>
      </c>
      <c r="I216" s="179" t="s">
        <v>30</v>
      </c>
      <c r="J216" s="254"/>
      <c r="K216" s="254">
        <f>K217+K381+K569+K618+K1338</f>
        <v>81018095000</v>
      </c>
      <c r="L216" s="340">
        <f>L217+L381+L569+L618+L1338</f>
        <v>40260</v>
      </c>
      <c r="M216" s="341" t="s">
        <v>30</v>
      </c>
      <c r="N216" s="340"/>
      <c r="O216" s="340" t="e">
        <f>O217+O381+O569+O618+O1338</f>
        <v>#REF!</v>
      </c>
      <c r="P216" s="340">
        <v>40260</v>
      </c>
      <c r="Q216" s="341" t="s">
        <v>30</v>
      </c>
      <c r="R216" s="340"/>
      <c r="S216" s="340" t="e">
        <f>S217+S381+S569+S618+S1338</f>
        <v>#REF!</v>
      </c>
      <c r="T216" s="340">
        <v>40260</v>
      </c>
      <c r="U216" s="341" t="s">
        <v>30</v>
      </c>
      <c r="V216" s="340"/>
      <c r="W216" s="340">
        <f>W217+W381+W569+W618+W1338</f>
        <v>81018095000</v>
      </c>
      <c r="X216" s="354">
        <f t="shared" si="59"/>
        <v>24305428500</v>
      </c>
      <c r="Y216" s="340"/>
      <c r="Z216" s="354">
        <f t="shared" si="57"/>
        <v>81018095000</v>
      </c>
      <c r="AA216" s="340"/>
      <c r="AB216" s="340">
        <v>40260</v>
      </c>
      <c r="AC216" s="341" t="s">
        <v>30</v>
      </c>
      <c r="AD216" s="340"/>
      <c r="AE216" s="340">
        <f>AE217+AE381+AE569+AE618+AE1338</f>
        <v>81018095000</v>
      </c>
      <c r="AF216" s="340">
        <v>40260</v>
      </c>
      <c r="AG216" s="341" t="s">
        <v>30</v>
      </c>
      <c r="AH216" s="340"/>
      <c r="AI216" s="340" t="e">
        <f>AI217+AI381+AI569+AI618+AI1338</f>
        <v>#REF!</v>
      </c>
      <c r="AJ216" s="340">
        <v>40260</v>
      </c>
      <c r="AK216" s="341" t="s">
        <v>30</v>
      </c>
      <c r="AL216" s="340"/>
      <c r="AM216" s="340">
        <f>AM217+AM381+AM569+AM618+AM1338</f>
        <v>81018095000</v>
      </c>
      <c r="AN216" s="340">
        <v>40260</v>
      </c>
      <c r="AO216" s="341" t="s">
        <v>30</v>
      </c>
      <c r="AP216" s="340"/>
      <c r="AQ216" s="340">
        <f>AQ217+AQ381+AQ569+AQ618+AQ1338</f>
        <v>81018095000</v>
      </c>
      <c r="AR216" s="351">
        <f t="shared" si="58"/>
        <v>0</v>
      </c>
    </row>
    <row r="217" spans="2:44" x14ac:dyDescent="0.4">
      <c r="B217" s="325" t="s">
        <v>169</v>
      </c>
      <c r="C217" s="326" t="s">
        <v>170</v>
      </c>
      <c r="D217" s="254">
        <f>D218+D230+D242+D254+D267+D279+D291+D303+D315</f>
        <v>672</v>
      </c>
      <c r="E217" s="270" t="s">
        <v>171</v>
      </c>
      <c r="F217" s="254">
        <v>0</v>
      </c>
      <c r="G217" s="254">
        <f>G218+G230+G242+G254+G267+G279+G291+G303+G315</f>
        <v>9413137000</v>
      </c>
      <c r="H217" s="254">
        <f>H218+H230+H242+H254+H267+H279+H291+H303+H315</f>
        <v>672</v>
      </c>
      <c r="I217" s="270" t="s">
        <v>171</v>
      </c>
      <c r="J217" s="254">
        <v>0</v>
      </c>
      <c r="K217" s="254">
        <f>K218+K230+K242+K254+K267+K279+K291+K303+K315</f>
        <v>9413137000</v>
      </c>
      <c r="L217" s="329">
        <f>L218+L230+L242+L254+L267+L279+L291+L303+L315</f>
        <v>672</v>
      </c>
      <c r="M217" s="328" t="s">
        <v>171</v>
      </c>
      <c r="N217" s="329">
        <v>0</v>
      </c>
      <c r="O217" s="329" t="e">
        <f>O218+O230+O242+O254+O267+O279+O291+O303+O315</f>
        <v>#REF!</v>
      </c>
      <c r="P217" s="329">
        <v>672</v>
      </c>
      <c r="Q217" s="328" t="s">
        <v>171</v>
      </c>
      <c r="R217" s="329">
        <v>0</v>
      </c>
      <c r="S217" s="329" t="e">
        <f>S218+S230+S242+S254+S267+S279+S291+S303+S315</f>
        <v>#REF!</v>
      </c>
      <c r="T217" s="329">
        <v>672</v>
      </c>
      <c r="U217" s="328" t="s">
        <v>171</v>
      </c>
      <c r="V217" s="329">
        <v>0</v>
      </c>
      <c r="W217" s="329">
        <f>W218+W230+W242+W254+W267+W279+W291+W303+W315</f>
        <v>9413137000</v>
      </c>
      <c r="X217" s="354">
        <f t="shared" si="59"/>
        <v>2823941100</v>
      </c>
      <c r="Y217" s="329"/>
      <c r="Z217" s="354">
        <f t="shared" si="57"/>
        <v>9413137000</v>
      </c>
      <c r="AA217" s="329"/>
      <c r="AB217" s="329">
        <v>672</v>
      </c>
      <c r="AC217" s="328" t="s">
        <v>171</v>
      </c>
      <c r="AD217" s="329">
        <v>0</v>
      </c>
      <c r="AE217" s="329">
        <f>AE218+AE230+AE242+AE254+AE267+AE279+AE291+AE303+AE315</f>
        <v>9413137000</v>
      </c>
      <c r="AF217" s="329">
        <v>672</v>
      </c>
      <c r="AG217" s="328" t="s">
        <v>171</v>
      </c>
      <c r="AH217" s="329">
        <v>0</v>
      </c>
      <c r="AI217" s="329">
        <f>AI218+AI230+AI242+AI254+AI267+AI279+AI291+AI303+AI315</f>
        <v>9413137000</v>
      </c>
      <c r="AJ217" s="329">
        <v>672</v>
      </c>
      <c r="AK217" s="328" t="s">
        <v>171</v>
      </c>
      <c r="AL217" s="329">
        <v>0</v>
      </c>
      <c r="AM217" s="329">
        <f>AM218+AM230+AM242+AM254+AM267+AM279+AM291+AM303+AM315</f>
        <v>9413137000</v>
      </c>
      <c r="AN217" s="329">
        <v>672</v>
      </c>
      <c r="AO217" s="328" t="s">
        <v>171</v>
      </c>
      <c r="AP217" s="329">
        <v>0</v>
      </c>
      <c r="AQ217" s="329">
        <f>AQ218+AQ230+AQ242+AQ254+AQ267+AQ279+AQ291+AQ303+AQ315</f>
        <v>9413137000</v>
      </c>
      <c r="AR217" s="351">
        <f t="shared" si="58"/>
        <v>0</v>
      </c>
    </row>
    <row r="218" spans="2:44" x14ac:dyDescent="0.4">
      <c r="B218" s="363" t="s">
        <v>149</v>
      </c>
      <c r="C218" s="364" t="s">
        <v>172</v>
      </c>
      <c r="D218" s="269">
        <f>D219</f>
        <v>48</v>
      </c>
      <c r="E218" s="270" t="s">
        <v>171</v>
      </c>
      <c r="F218" s="254">
        <v>0</v>
      </c>
      <c r="G218" s="254">
        <f>G219</f>
        <v>465824000</v>
      </c>
      <c r="H218" s="269">
        <f>H219</f>
        <v>48</v>
      </c>
      <c r="I218" s="270" t="s">
        <v>171</v>
      </c>
      <c r="J218" s="254">
        <v>0</v>
      </c>
      <c r="K218" s="254">
        <f>K219</f>
        <v>465824000</v>
      </c>
      <c r="L218" s="269">
        <f>L219</f>
        <v>48</v>
      </c>
      <c r="M218" s="270" t="s">
        <v>171</v>
      </c>
      <c r="N218" s="254">
        <v>0</v>
      </c>
      <c r="O218" s="254">
        <f>O219</f>
        <v>465824000</v>
      </c>
      <c r="P218" s="269">
        <v>48</v>
      </c>
      <c r="Q218" s="270" t="s">
        <v>171</v>
      </c>
      <c r="R218" s="254">
        <v>0</v>
      </c>
      <c r="S218" s="254">
        <f>S219</f>
        <v>465824000</v>
      </c>
      <c r="T218" s="365">
        <v>48</v>
      </c>
      <c r="U218" s="366" t="s">
        <v>171</v>
      </c>
      <c r="V218" s="367">
        <v>0</v>
      </c>
      <c r="W218" s="367">
        <f>W219</f>
        <v>570800000</v>
      </c>
      <c r="X218" s="354">
        <f t="shared" si="59"/>
        <v>171240000</v>
      </c>
      <c r="Y218" s="254"/>
      <c r="Z218" s="354">
        <f t="shared" si="57"/>
        <v>570800000</v>
      </c>
      <c r="AA218" s="254"/>
      <c r="AB218" s="365">
        <v>48</v>
      </c>
      <c r="AC218" s="366" t="s">
        <v>171</v>
      </c>
      <c r="AD218" s="367">
        <v>0</v>
      </c>
      <c r="AE218" s="367">
        <f>AE219</f>
        <v>654045000</v>
      </c>
      <c r="AF218" s="365">
        <v>48</v>
      </c>
      <c r="AG218" s="366" t="s">
        <v>171</v>
      </c>
      <c r="AH218" s="367">
        <v>0</v>
      </c>
      <c r="AI218" s="367">
        <f>AI219</f>
        <v>649700000</v>
      </c>
      <c r="AJ218" s="365">
        <v>48</v>
      </c>
      <c r="AK218" s="366" t="s">
        <v>171</v>
      </c>
      <c r="AL218" s="367">
        <v>0</v>
      </c>
      <c r="AM218" s="367">
        <f>AM219</f>
        <v>734747000</v>
      </c>
      <c r="AN218" s="365">
        <v>48</v>
      </c>
      <c r="AO218" s="366" t="s">
        <v>171</v>
      </c>
      <c r="AP218" s="367">
        <v>0</v>
      </c>
      <c r="AQ218" s="367">
        <f>AQ219</f>
        <v>723847000</v>
      </c>
      <c r="AR218" s="351">
        <f t="shared" si="58"/>
        <v>10900000</v>
      </c>
    </row>
    <row r="219" spans="2:44" x14ac:dyDescent="0.4">
      <c r="B219" s="312" t="s">
        <v>34</v>
      </c>
      <c r="C219" s="313" t="s">
        <v>173</v>
      </c>
      <c r="D219" s="269">
        <v>48</v>
      </c>
      <c r="E219" s="270" t="s">
        <v>171</v>
      </c>
      <c r="F219" s="254">
        <v>0</v>
      </c>
      <c r="G219" s="254">
        <f>G220+G225</f>
        <v>465824000</v>
      </c>
      <c r="H219" s="314">
        <v>48</v>
      </c>
      <c r="I219" s="315" t="s">
        <v>171</v>
      </c>
      <c r="J219" s="316">
        <v>0</v>
      </c>
      <c r="K219" s="316">
        <f>K220+K225</f>
        <v>465824000</v>
      </c>
      <c r="L219" s="314">
        <v>48</v>
      </c>
      <c r="M219" s="315" t="s">
        <v>171</v>
      </c>
      <c r="N219" s="316">
        <v>0</v>
      </c>
      <c r="O219" s="316">
        <f>O220+O225</f>
        <v>465824000</v>
      </c>
      <c r="P219" s="314">
        <v>48</v>
      </c>
      <c r="Q219" s="315" t="s">
        <v>171</v>
      </c>
      <c r="R219" s="316">
        <v>0</v>
      </c>
      <c r="S219" s="316">
        <f>S220+S225</f>
        <v>465824000</v>
      </c>
      <c r="T219" s="314">
        <v>48</v>
      </c>
      <c r="U219" s="315" t="s">
        <v>171</v>
      </c>
      <c r="V219" s="316">
        <v>0</v>
      </c>
      <c r="W219" s="316">
        <f>W220+W225</f>
        <v>570800000</v>
      </c>
      <c r="X219" s="354">
        <f t="shared" si="59"/>
        <v>171240000</v>
      </c>
      <c r="Y219" s="316"/>
      <c r="Z219" s="354">
        <f t="shared" si="57"/>
        <v>570800000</v>
      </c>
      <c r="AA219" s="316"/>
      <c r="AB219" s="314">
        <v>48</v>
      </c>
      <c r="AC219" s="315" t="s">
        <v>171</v>
      </c>
      <c r="AD219" s="316">
        <v>0</v>
      </c>
      <c r="AE219" s="316">
        <f>AE220+AE225</f>
        <v>654045000</v>
      </c>
      <c r="AF219" s="314">
        <v>48</v>
      </c>
      <c r="AG219" s="315" t="s">
        <v>171</v>
      </c>
      <c r="AH219" s="316">
        <v>0</v>
      </c>
      <c r="AI219" s="316">
        <f>AI220+AI225</f>
        <v>649700000</v>
      </c>
      <c r="AJ219" s="314">
        <v>48</v>
      </c>
      <c r="AK219" s="315" t="s">
        <v>171</v>
      </c>
      <c r="AL219" s="316">
        <v>0</v>
      </c>
      <c r="AM219" s="316">
        <f>AM220+AM225</f>
        <v>734747000</v>
      </c>
      <c r="AN219" s="314">
        <v>48</v>
      </c>
      <c r="AO219" s="315" t="s">
        <v>171</v>
      </c>
      <c r="AP219" s="316">
        <v>0</v>
      </c>
      <c r="AQ219" s="316">
        <f>AQ220+AQ225</f>
        <v>723847000</v>
      </c>
      <c r="AR219" s="351">
        <f t="shared" si="58"/>
        <v>10900000</v>
      </c>
    </row>
    <row r="220" spans="2:44" x14ac:dyDescent="0.4">
      <c r="B220" s="208">
        <v>525111</v>
      </c>
      <c r="C220" s="180" t="s">
        <v>174</v>
      </c>
      <c r="D220" s="178"/>
      <c r="E220" s="179"/>
      <c r="F220" s="180"/>
      <c r="G220" s="254">
        <f>SUM(G221:G224)</f>
        <v>145700000</v>
      </c>
      <c r="H220" s="178"/>
      <c r="I220" s="179"/>
      <c r="J220" s="180"/>
      <c r="K220" s="254">
        <f>SUM(K221:K224)</f>
        <v>145700000</v>
      </c>
      <c r="L220" s="178"/>
      <c r="M220" s="179"/>
      <c r="N220" s="180"/>
      <c r="O220" s="254">
        <f>SUM(O221:O224)</f>
        <v>145700000</v>
      </c>
      <c r="P220" s="178"/>
      <c r="Q220" s="179"/>
      <c r="R220" s="180"/>
      <c r="S220" s="254">
        <f>SUM(S221:S224)</f>
        <v>145700000</v>
      </c>
      <c r="T220" s="178"/>
      <c r="U220" s="179"/>
      <c r="V220" s="180"/>
      <c r="W220" s="254">
        <f>SUM(W221:W224)</f>
        <v>248750000</v>
      </c>
      <c r="X220" s="354">
        <f t="shared" si="59"/>
        <v>74625000</v>
      </c>
      <c r="Y220" s="254"/>
      <c r="Z220" s="354">
        <f t="shared" si="57"/>
        <v>248750000</v>
      </c>
      <c r="AA220" s="254"/>
      <c r="AB220" s="178"/>
      <c r="AC220" s="179"/>
      <c r="AD220" s="180"/>
      <c r="AE220" s="254">
        <f>SUM(AE221:AE224)</f>
        <v>281995000</v>
      </c>
      <c r="AF220" s="178"/>
      <c r="AG220" s="179"/>
      <c r="AH220" s="180"/>
      <c r="AI220" s="254">
        <f>SUM(AI221:AI224)</f>
        <v>277650000</v>
      </c>
      <c r="AJ220" s="178"/>
      <c r="AK220" s="179"/>
      <c r="AL220" s="180"/>
      <c r="AM220" s="254">
        <f>SUM(AM221:AM224)</f>
        <v>281995000</v>
      </c>
      <c r="AN220" s="178"/>
      <c r="AO220" s="179"/>
      <c r="AP220" s="180"/>
      <c r="AQ220" s="254">
        <f>SUM(AQ221:AQ224)</f>
        <v>281995000</v>
      </c>
      <c r="AR220" s="351">
        <f t="shared" si="58"/>
        <v>0</v>
      </c>
    </row>
    <row r="221" spans="2:44" x14ac:dyDescent="0.4">
      <c r="B221" s="208" t="s">
        <v>27</v>
      </c>
      <c r="C221" s="180" t="s">
        <v>46</v>
      </c>
      <c r="D221" s="178">
        <v>166</v>
      </c>
      <c r="E221" s="179" t="s">
        <v>47</v>
      </c>
      <c r="F221" s="254">
        <v>150000</v>
      </c>
      <c r="G221" s="254">
        <f>ROUNDDOWN(D221*F221,-3)</f>
        <v>24900000</v>
      </c>
      <c r="H221" s="178">
        <v>166</v>
      </c>
      <c r="I221" s="179" t="s">
        <v>47</v>
      </c>
      <c r="J221" s="254">
        <v>150000</v>
      </c>
      <c r="K221" s="254">
        <f>ROUNDDOWN(H221*J221,-3)</f>
        <v>24900000</v>
      </c>
      <c r="L221" s="178">
        <v>166</v>
      </c>
      <c r="M221" s="179" t="s">
        <v>47</v>
      </c>
      <c r="N221" s="254">
        <v>150000</v>
      </c>
      <c r="O221" s="254">
        <f>ROUNDDOWN(L221*N221,-3)</f>
        <v>24900000</v>
      </c>
      <c r="P221" s="178">
        <v>166</v>
      </c>
      <c r="Q221" s="179" t="s">
        <v>47</v>
      </c>
      <c r="R221" s="254">
        <v>150000</v>
      </c>
      <c r="S221" s="254">
        <f>ROUNDDOWN(P221*R221,-3)</f>
        <v>24900000</v>
      </c>
      <c r="T221" s="178">
        <v>474</v>
      </c>
      <c r="U221" s="179" t="s">
        <v>47</v>
      </c>
      <c r="V221" s="254">
        <v>150000</v>
      </c>
      <c r="W221" s="254">
        <f>ROUNDDOWN(T221*V221,-3)</f>
        <v>71100000</v>
      </c>
      <c r="X221" s="354">
        <f t="shared" si="59"/>
        <v>21330000</v>
      </c>
      <c r="Y221" s="254">
        <f>CEILING(X221,1000)</f>
        <v>21330000</v>
      </c>
      <c r="Z221" s="354">
        <f t="shared" si="57"/>
        <v>49770000</v>
      </c>
      <c r="AA221" s="254">
        <f t="shared" si="60"/>
        <v>49770000</v>
      </c>
      <c r="AB221" s="178">
        <v>1</v>
      </c>
      <c r="AC221" s="179" t="s">
        <v>38</v>
      </c>
      <c r="AD221" s="254">
        <v>104345000</v>
      </c>
      <c r="AE221" s="254">
        <f>ROUNDDOWN(AB221*AD221,-3)</f>
        <v>104345000</v>
      </c>
      <c r="AF221" s="178">
        <v>1</v>
      </c>
      <c r="AG221" s="179" t="s">
        <v>38</v>
      </c>
      <c r="AH221" s="254">
        <v>100000000</v>
      </c>
      <c r="AI221" s="254">
        <f>ROUNDDOWN(AF221*AH221,-3)</f>
        <v>100000000</v>
      </c>
      <c r="AJ221" s="178">
        <v>1</v>
      </c>
      <c r="AK221" s="179" t="s">
        <v>38</v>
      </c>
      <c r="AL221" s="254">
        <v>104345000</v>
      </c>
      <c r="AM221" s="254">
        <f>ROUNDDOWN(AJ221*AL221,-3)</f>
        <v>104345000</v>
      </c>
      <c r="AN221" s="178">
        <v>1</v>
      </c>
      <c r="AO221" s="179" t="s">
        <v>38</v>
      </c>
      <c r="AP221" s="254">
        <v>104345000</v>
      </c>
      <c r="AQ221" s="254">
        <f>ROUNDDOWN(AN221*AP221,-3)</f>
        <v>104345000</v>
      </c>
      <c r="AR221" s="351">
        <f t="shared" si="58"/>
        <v>0</v>
      </c>
    </row>
    <row r="222" spans="2:44" x14ac:dyDescent="0.4">
      <c r="B222" s="208" t="s">
        <v>27</v>
      </c>
      <c r="C222" s="180" t="s">
        <v>48</v>
      </c>
      <c r="D222" s="178">
        <v>370</v>
      </c>
      <c r="E222" s="179" t="s">
        <v>47</v>
      </c>
      <c r="F222" s="254">
        <v>150000</v>
      </c>
      <c r="G222" s="254">
        <f>ROUNDDOWN(D222*F222,-3)</f>
        <v>55500000</v>
      </c>
      <c r="H222" s="178">
        <v>370</v>
      </c>
      <c r="I222" s="179" t="s">
        <v>47</v>
      </c>
      <c r="J222" s="254">
        <v>150000</v>
      </c>
      <c r="K222" s="254">
        <f>ROUNDDOWN(H222*J222,-3)</f>
        <v>55500000</v>
      </c>
      <c r="L222" s="178">
        <v>370</v>
      </c>
      <c r="M222" s="179" t="s">
        <v>47</v>
      </c>
      <c r="N222" s="254">
        <v>150000</v>
      </c>
      <c r="O222" s="254">
        <f>ROUNDDOWN(L222*N222,-3)</f>
        <v>55500000</v>
      </c>
      <c r="P222" s="178">
        <v>370</v>
      </c>
      <c r="Q222" s="179" t="s">
        <v>47</v>
      </c>
      <c r="R222" s="254">
        <v>150000</v>
      </c>
      <c r="S222" s="254">
        <f>ROUNDDOWN(P222*R222,-3)</f>
        <v>55500000</v>
      </c>
      <c r="T222" s="178">
        <v>749</v>
      </c>
      <c r="U222" s="179" t="s">
        <v>47</v>
      </c>
      <c r="V222" s="254">
        <v>150000</v>
      </c>
      <c r="W222" s="254">
        <f>ROUNDDOWN(T222*V222,-3)</f>
        <v>112350000</v>
      </c>
      <c r="X222" s="354">
        <f t="shared" si="59"/>
        <v>33705000</v>
      </c>
      <c r="Y222" s="254">
        <f>CEILING(X222,1000)</f>
        <v>33705000</v>
      </c>
      <c r="Z222" s="354">
        <f t="shared" si="57"/>
        <v>78645000</v>
      </c>
      <c r="AA222" s="254">
        <f t="shared" si="60"/>
        <v>78645000</v>
      </c>
      <c r="AB222" s="178">
        <v>749</v>
      </c>
      <c r="AC222" s="179" t="s">
        <v>47</v>
      </c>
      <c r="AD222" s="254">
        <v>150000</v>
      </c>
      <c r="AE222" s="254">
        <f>ROUNDDOWN(AB222*AD222,-3)</f>
        <v>112350000</v>
      </c>
      <c r="AF222" s="178">
        <v>749</v>
      </c>
      <c r="AG222" s="179" t="s">
        <v>47</v>
      </c>
      <c r="AH222" s="254">
        <v>150000</v>
      </c>
      <c r="AI222" s="254">
        <f>ROUNDDOWN(AF222*AH222,-3)</f>
        <v>112350000</v>
      </c>
      <c r="AJ222" s="178">
        <v>749</v>
      </c>
      <c r="AK222" s="179" t="s">
        <v>47</v>
      </c>
      <c r="AL222" s="254">
        <v>150000</v>
      </c>
      <c r="AM222" s="254">
        <f>ROUNDDOWN(AJ222*AL222,-3)</f>
        <v>112350000</v>
      </c>
      <c r="AN222" s="178">
        <v>749</v>
      </c>
      <c r="AO222" s="179" t="s">
        <v>47</v>
      </c>
      <c r="AP222" s="254">
        <v>150000</v>
      </c>
      <c r="AQ222" s="254">
        <f>ROUNDDOWN(AN222*AP222,-3)</f>
        <v>112350000</v>
      </c>
      <c r="AR222" s="351">
        <f t="shared" si="58"/>
        <v>0</v>
      </c>
    </row>
    <row r="223" spans="2:44" x14ac:dyDescent="0.4">
      <c r="B223" s="208" t="s">
        <v>27</v>
      </c>
      <c r="C223" s="180" t="s">
        <v>175</v>
      </c>
      <c r="D223" s="178">
        <v>1</v>
      </c>
      <c r="E223" s="179" t="s">
        <v>38</v>
      </c>
      <c r="F223" s="254">
        <v>13090000</v>
      </c>
      <c r="G223" s="254">
        <f>ROUNDDOWN(D223*F223,-3)</f>
        <v>13090000</v>
      </c>
      <c r="H223" s="178">
        <v>1</v>
      </c>
      <c r="I223" s="179" t="s">
        <v>38</v>
      </c>
      <c r="J223" s="254">
        <v>13090000</v>
      </c>
      <c r="K223" s="254">
        <f>ROUNDDOWN(H223*J223,-3)</f>
        <v>13090000</v>
      </c>
      <c r="L223" s="178">
        <v>1</v>
      </c>
      <c r="M223" s="179" t="s">
        <v>38</v>
      </c>
      <c r="N223" s="254">
        <v>13090000</v>
      </c>
      <c r="O223" s="254">
        <f>ROUNDDOWN(L223*N223,-3)</f>
        <v>13090000</v>
      </c>
      <c r="P223" s="178">
        <v>1</v>
      </c>
      <c r="Q223" s="179" t="s">
        <v>38</v>
      </c>
      <c r="R223" s="254">
        <v>13090000</v>
      </c>
      <c r="S223" s="254">
        <f>ROUNDDOWN(P223*R223,-3)</f>
        <v>13090000</v>
      </c>
      <c r="T223" s="178">
        <v>1</v>
      </c>
      <c r="U223" s="179" t="s">
        <v>38</v>
      </c>
      <c r="V223" s="254">
        <v>13090000</v>
      </c>
      <c r="W223" s="254">
        <f>ROUNDDOWN(T223*V223,-3)</f>
        <v>13090000</v>
      </c>
      <c r="X223" s="354">
        <f t="shared" si="59"/>
        <v>3927000</v>
      </c>
      <c r="Y223" s="254">
        <f>CEILING(X223,1000)</f>
        <v>3927000</v>
      </c>
      <c r="Z223" s="354">
        <f t="shared" si="57"/>
        <v>9163000</v>
      </c>
      <c r="AA223" s="254">
        <f t="shared" si="60"/>
        <v>9163000</v>
      </c>
      <c r="AB223" s="178">
        <v>1</v>
      </c>
      <c r="AC223" s="179" t="s">
        <v>38</v>
      </c>
      <c r="AD223" s="254">
        <v>13090000</v>
      </c>
      <c r="AE223" s="254">
        <f>ROUNDDOWN(AB223*AD223,-3)</f>
        <v>13090000</v>
      </c>
      <c r="AF223" s="178">
        <v>1</v>
      </c>
      <c r="AG223" s="179" t="s">
        <v>38</v>
      </c>
      <c r="AH223" s="254">
        <v>13090000</v>
      </c>
      <c r="AI223" s="254">
        <f>ROUNDDOWN(AF223*AH223,-3)</f>
        <v>13090000</v>
      </c>
      <c r="AJ223" s="178">
        <v>1</v>
      </c>
      <c r="AK223" s="179" t="s">
        <v>38</v>
      </c>
      <c r="AL223" s="254">
        <v>13090000</v>
      </c>
      <c r="AM223" s="254">
        <f>ROUNDDOWN(AJ223*AL223,-3)</f>
        <v>13090000</v>
      </c>
      <c r="AN223" s="178">
        <v>1</v>
      </c>
      <c r="AO223" s="179" t="s">
        <v>38</v>
      </c>
      <c r="AP223" s="254">
        <v>13090000</v>
      </c>
      <c r="AQ223" s="254">
        <f>ROUNDDOWN(AN223*AP223,-3)</f>
        <v>13090000</v>
      </c>
      <c r="AR223" s="351">
        <f t="shared" si="58"/>
        <v>0</v>
      </c>
    </row>
    <row r="224" spans="2:44" x14ac:dyDescent="0.4">
      <c r="B224" s="208"/>
      <c r="C224" s="180" t="s">
        <v>76</v>
      </c>
      <c r="D224" s="178">
        <v>1</v>
      </c>
      <c r="E224" s="179" t="s">
        <v>38</v>
      </c>
      <c r="F224" s="254">
        <v>52210000</v>
      </c>
      <c r="G224" s="254">
        <f>ROUNDDOWN(D224*F224,-3)</f>
        <v>52210000</v>
      </c>
      <c r="H224" s="178">
        <v>1</v>
      </c>
      <c r="I224" s="179" t="s">
        <v>38</v>
      </c>
      <c r="J224" s="254">
        <v>52210000</v>
      </c>
      <c r="K224" s="254">
        <f>ROUNDDOWN(H224*J224,-3)</f>
        <v>52210000</v>
      </c>
      <c r="L224" s="178">
        <v>1</v>
      </c>
      <c r="M224" s="179" t="s">
        <v>38</v>
      </c>
      <c r="N224" s="254">
        <v>52210000</v>
      </c>
      <c r="O224" s="254">
        <f>ROUNDDOWN(L224*N224,-3)</f>
        <v>52210000</v>
      </c>
      <c r="P224" s="178">
        <v>1</v>
      </c>
      <c r="Q224" s="179" t="s">
        <v>38</v>
      </c>
      <c r="R224" s="254">
        <v>52210000</v>
      </c>
      <c r="S224" s="254">
        <f>ROUNDDOWN(P224*R224,-3)</f>
        <v>52210000</v>
      </c>
      <c r="T224" s="178">
        <v>1</v>
      </c>
      <c r="U224" s="179" t="s">
        <v>38</v>
      </c>
      <c r="V224" s="254">
        <v>52210000</v>
      </c>
      <c r="W224" s="254">
        <f>ROUNDDOWN(T224*V224,-3)</f>
        <v>52210000</v>
      </c>
      <c r="X224" s="354">
        <f t="shared" si="59"/>
        <v>15663000</v>
      </c>
      <c r="Y224" s="254">
        <f>CEILING(X224,1000)</f>
        <v>15663000</v>
      </c>
      <c r="Z224" s="354">
        <f t="shared" si="57"/>
        <v>36547000</v>
      </c>
      <c r="AA224" s="254">
        <f t="shared" si="60"/>
        <v>36547000</v>
      </c>
      <c r="AB224" s="178">
        <v>1</v>
      </c>
      <c r="AC224" s="179" t="s">
        <v>38</v>
      </c>
      <c r="AD224" s="254">
        <v>52210000</v>
      </c>
      <c r="AE224" s="254">
        <f>ROUNDDOWN(AB224*AD224,-3)</f>
        <v>52210000</v>
      </c>
      <c r="AF224" s="178">
        <v>1</v>
      </c>
      <c r="AG224" s="179" t="s">
        <v>38</v>
      </c>
      <c r="AH224" s="254">
        <v>52210000</v>
      </c>
      <c r="AI224" s="254">
        <f>ROUNDDOWN(AF224*AH224,-3)</f>
        <v>52210000</v>
      </c>
      <c r="AJ224" s="178">
        <v>1</v>
      </c>
      <c r="AK224" s="179" t="s">
        <v>38</v>
      </c>
      <c r="AL224" s="254">
        <v>52210000</v>
      </c>
      <c r="AM224" s="254">
        <f>ROUNDDOWN(AJ224*AL224,-3)</f>
        <v>52210000</v>
      </c>
      <c r="AN224" s="178">
        <v>1</v>
      </c>
      <c r="AO224" s="179" t="s">
        <v>38</v>
      </c>
      <c r="AP224" s="254">
        <v>52210000</v>
      </c>
      <c r="AQ224" s="254">
        <f>ROUNDDOWN(AN224*AP224,-3)</f>
        <v>52210000</v>
      </c>
      <c r="AR224" s="351">
        <f t="shared" si="58"/>
        <v>0</v>
      </c>
    </row>
    <row r="225" spans="2:44" x14ac:dyDescent="0.4">
      <c r="B225" s="208">
        <v>525112</v>
      </c>
      <c r="C225" s="180" t="s">
        <v>97</v>
      </c>
      <c r="D225" s="178"/>
      <c r="E225" s="179"/>
      <c r="F225" s="180">
        <v>0</v>
      </c>
      <c r="G225" s="254">
        <f>SUM(G226:G229)</f>
        <v>320124000</v>
      </c>
      <c r="H225" s="178"/>
      <c r="I225" s="179"/>
      <c r="J225" s="180">
        <v>0</v>
      </c>
      <c r="K225" s="254">
        <f>SUM(K226:K229)</f>
        <v>320124000</v>
      </c>
      <c r="L225" s="178"/>
      <c r="M225" s="179"/>
      <c r="N225" s="180">
        <v>0</v>
      </c>
      <c r="O225" s="254">
        <f>SUM(O226:O229)</f>
        <v>320124000</v>
      </c>
      <c r="P225" s="178"/>
      <c r="Q225" s="179"/>
      <c r="R225" s="180">
        <v>0</v>
      </c>
      <c r="S225" s="254">
        <f>SUM(S226:S229)</f>
        <v>320124000</v>
      </c>
      <c r="T225" s="178"/>
      <c r="U225" s="179"/>
      <c r="V225" s="180">
        <v>0</v>
      </c>
      <c r="W225" s="254">
        <f>SUM(W226:W229)</f>
        <v>322050000</v>
      </c>
      <c r="X225" s="354">
        <f t="shared" si="59"/>
        <v>96615000</v>
      </c>
      <c r="Y225" s="254"/>
      <c r="Z225" s="354">
        <f t="shared" si="57"/>
        <v>322050000</v>
      </c>
      <c r="AA225" s="254"/>
      <c r="AB225" s="178"/>
      <c r="AC225" s="179"/>
      <c r="AD225" s="180">
        <v>0</v>
      </c>
      <c r="AE225" s="254">
        <f>SUM(AE226:AE229)</f>
        <v>372050000</v>
      </c>
      <c r="AF225" s="178"/>
      <c r="AG225" s="179"/>
      <c r="AH225" s="180">
        <v>0</v>
      </c>
      <c r="AI225" s="254">
        <f>SUM(AI226:AI229)</f>
        <v>372050000</v>
      </c>
      <c r="AJ225" s="178"/>
      <c r="AK225" s="179"/>
      <c r="AL225" s="180">
        <v>0</v>
      </c>
      <c r="AM225" s="254">
        <f>SUM(AM226:AM229)</f>
        <v>452752000</v>
      </c>
      <c r="AN225" s="178"/>
      <c r="AO225" s="179"/>
      <c r="AP225" s="180">
        <v>0</v>
      </c>
      <c r="AQ225" s="254">
        <f>SUM(AQ226:AQ229)</f>
        <v>441852000</v>
      </c>
      <c r="AR225" s="351">
        <f t="shared" si="58"/>
        <v>10900000</v>
      </c>
    </row>
    <row r="226" spans="2:44" x14ac:dyDescent="0.4">
      <c r="B226" s="208" t="s">
        <v>27</v>
      </c>
      <c r="C226" s="180" t="s">
        <v>176</v>
      </c>
      <c r="D226" s="178">
        <v>1</v>
      </c>
      <c r="E226" s="179" t="s">
        <v>38</v>
      </c>
      <c r="F226" s="254">
        <v>250372000</v>
      </c>
      <c r="G226" s="254">
        <f>ROUNDDOWN(D226*F226,-3)</f>
        <v>250372000</v>
      </c>
      <c r="H226" s="178">
        <v>1</v>
      </c>
      <c r="I226" s="179" t="s">
        <v>38</v>
      </c>
      <c r="J226" s="254">
        <v>250372000</v>
      </c>
      <c r="K226" s="254">
        <f>ROUNDDOWN(H226*J226,-3)</f>
        <v>250372000</v>
      </c>
      <c r="L226" s="178">
        <v>1</v>
      </c>
      <c r="M226" s="179" t="s">
        <v>38</v>
      </c>
      <c r="N226" s="254">
        <v>250372000</v>
      </c>
      <c r="O226" s="254">
        <f>ROUNDDOWN(L226*N226,-3)</f>
        <v>250372000</v>
      </c>
      <c r="P226" s="178">
        <v>1</v>
      </c>
      <c r="Q226" s="179" t="s">
        <v>38</v>
      </c>
      <c r="R226" s="254">
        <v>250372000</v>
      </c>
      <c r="S226" s="254">
        <f>ROUNDDOWN(P226*R226,-3)</f>
        <v>250372000</v>
      </c>
      <c r="T226" s="178">
        <v>1</v>
      </c>
      <c r="U226" s="179" t="s">
        <v>38</v>
      </c>
      <c r="V226" s="254">
        <v>252298000</v>
      </c>
      <c r="W226" s="254">
        <f>ROUNDDOWN(T226*V226,-3)</f>
        <v>252298000</v>
      </c>
      <c r="X226" s="354">
        <f t="shared" si="59"/>
        <v>75689400</v>
      </c>
      <c r="Y226" s="254">
        <f>CEILING(X226,1000)</f>
        <v>75690000</v>
      </c>
      <c r="Z226" s="354">
        <f t="shared" si="57"/>
        <v>176608000</v>
      </c>
      <c r="AA226" s="254">
        <f t="shared" si="60"/>
        <v>176608000</v>
      </c>
      <c r="AB226" s="178">
        <v>1</v>
      </c>
      <c r="AC226" s="179" t="s">
        <v>38</v>
      </c>
      <c r="AD226" s="254">
        <f>252298000+50000000</f>
        <v>302298000</v>
      </c>
      <c r="AE226" s="254">
        <f>ROUNDDOWN(AB226*AD226,-3)</f>
        <v>302298000</v>
      </c>
      <c r="AF226" s="178">
        <v>1</v>
      </c>
      <c r="AG226" s="179" t="s">
        <v>38</v>
      </c>
      <c r="AH226" s="254">
        <f>252298000+50000000</f>
        <v>302298000</v>
      </c>
      <c r="AI226" s="254">
        <f>ROUNDDOWN(AF226*AH226,-3)</f>
        <v>302298000</v>
      </c>
      <c r="AJ226" s="178">
        <v>1</v>
      </c>
      <c r="AK226" s="179" t="s">
        <v>38</v>
      </c>
      <c r="AL226" s="254">
        <f>308000000+75000000</f>
        <v>383000000</v>
      </c>
      <c r="AM226" s="254">
        <f>ROUNDDOWN(AJ226*AL226,-3)</f>
        <v>383000000</v>
      </c>
      <c r="AN226" s="178">
        <v>1</v>
      </c>
      <c r="AO226" s="179" t="s">
        <v>38</v>
      </c>
      <c r="AP226" s="254">
        <f>308000000+75000000</f>
        <v>383000000</v>
      </c>
      <c r="AQ226" s="254">
        <f>ROUNDDOWN(AN226*AP226,-3)</f>
        <v>383000000</v>
      </c>
      <c r="AR226" s="351">
        <f t="shared" si="58"/>
        <v>0</v>
      </c>
    </row>
    <row r="227" spans="2:44" x14ac:dyDescent="0.4">
      <c r="B227" s="208" t="s">
        <v>27</v>
      </c>
      <c r="C227" s="180" t="s">
        <v>177</v>
      </c>
      <c r="D227" s="178">
        <v>48</v>
      </c>
      <c r="E227" s="179" t="s">
        <v>40</v>
      </c>
      <c r="F227" s="254">
        <v>500000</v>
      </c>
      <c r="G227" s="254">
        <f>ROUNDDOWN(D227*F227,-3)</f>
        <v>24000000</v>
      </c>
      <c r="H227" s="178">
        <v>48</v>
      </c>
      <c r="I227" s="179" t="s">
        <v>40</v>
      </c>
      <c r="J227" s="254">
        <v>500000</v>
      </c>
      <c r="K227" s="254">
        <f>ROUNDDOWN(H227*J227,-3)</f>
        <v>24000000</v>
      </c>
      <c r="L227" s="178">
        <v>48</v>
      </c>
      <c r="M227" s="179" t="s">
        <v>40</v>
      </c>
      <c r="N227" s="254">
        <v>500000</v>
      </c>
      <c r="O227" s="254">
        <f>ROUNDDOWN(L227*N227,-3)</f>
        <v>24000000</v>
      </c>
      <c r="P227" s="178">
        <v>48</v>
      </c>
      <c r="Q227" s="179" t="s">
        <v>40</v>
      </c>
      <c r="R227" s="254">
        <v>500000</v>
      </c>
      <c r="S227" s="254">
        <f>ROUNDDOWN(P227*R227,-3)</f>
        <v>24000000</v>
      </c>
      <c r="T227" s="178">
        <v>48</v>
      </c>
      <c r="U227" s="179" t="s">
        <v>40</v>
      </c>
      <c r="V227" s="254">
        <v>500000</v>
      </c>
      <c r="W227" s="254">
        <f>ROUNDDOWN(T227*V227,-3)</f>
        <v>24000000</v>
      </c>
      <c r="X227" s="354">
        <f t="shared" si="59"/>
        <v>7200000</v>
      </c>
      <c r="Y227" s="254">
        <f>CEILING(X227,1000)</f>
        <v>7200000</v>
      </c>
      <c r="Z227" s="354">
        <f t="shared" si="57"/>
        <v>16800000</v>
      </c>
      <c r="AA227" s="254">
        <f t="shared" si="60"/>
        <v>16800000</v>
      </c>
      <c r="AB227" s="178">
        <v>48</v>
      </c>
      <c r="AC227" s="179" t="s">
        <v>40</v>
      </c>
      <c r="AD227" s="254">
        <v>500000</v>
      </c>
      <c r="AE227" s="254">
        <f>ROUNDDOWN(AB227*AD227,-3)</f>
        <v>24000000</v>
      </c>
      <c r="AF227" s="178">
        <v>48</v>
      </c>
      <c r="AG227" s="179" t="s">
        <v>40</v>
      </c>
      <c r="AH227" s="254">
        <v>500000</v>
      </c>
      <c r="AI227" s="254">
        <f>ROUNDDOWN(AF227*AH227,-3)</f>
        <v>24000000</v>
      </c>
      <c r="AJ227" s="178">
        <v>48</v>
      </c>
      <c r="AK227" s="179" t="s">
        <v>40</v>
      </c>
      <c r="AL227" s="254">
        <v>500000</v>
      </c>
      <c r="AM227" s="254">
        <f>ROUNDDOWN(AJ227*AL227,-3)</f>
        <v>24000000</v>
      </c>
      <c r="AN227" s="178">
        <v>1</v>
      </c>
      <c r="AO227" s="179" t="s">
        <v>38</v>
      </c>
      <c r="AP227" s="254">
        <v>16800000</v>
      </c>
      <c r="AQ227" s="254">
        <f>ROUNDDOWN(AN227*AP227,-3)</f>
        <v>16800000</v>
      </c>
      <c r="AR227" s="351">
        <f t="shared" si="58"/>
        <v>7200000</v>
      </c>
    </row>
    <row r="228" spans="2:44" x14ac:dyDescent="0.4">
      <c r="B228" s="208" t="s">
        <v>27</v>
      </c>
      <c r="C228" s="180" t="s">
        <v>178</v>
      </c>
      <c r="D228" s="178">
        <v>48</v>
      </c>
      <c r="E228" s="179" t="s">
        <v>40</v>
      </c>
      <c r="F228" s="254">
        <v>500000</v>
      </c>
      <c r="G228" s="254">
        <f>ROUNDDOWN(D228*F228,-3)</f>
        <v>24000000</v>
      </c>
      <c r="H228" s="178">
        <v>48</v>
      </c>
      <c r="I228" s="179" t="s">
        <v>40</v>
      </c>
      <c r="J228" s="254">
        <v>500000</v>
      </c>
      <c r="K228" s="254">
        <f>ROUNDDOWN(H228*J228,-3)</f>
        <v>24000000</v>
      </c>
      <c r="L228" s="178">
        <v>48</v>
      </c>
      <c r="M228" s="179" t="s">
        <v>40</v>
      </c>
      <c r="N228" s="254">
        <v>500000</v>
      </c>
      <c r="O228" s="254">
        <f>ROUNDDOWN(L228*N228,-3)</f>
        <v>24000000</v>
      </c>
      <c r="P228" s="178">
        <v>48</v>
      </c>
      <c r="Q228" s="179" t="s">
        <v>40</v>
      </c>
      <c r="R228" s="254">
        <v>500000</v>
      </c>
      <c r="S228" s="254">
        <f>ROUNDDOWN(P228*R228,-3)</f>
        <v>24000000</v>
      </c>
      <c r="T228" s="178">
        <v>48</v>
      </c>
      <c r="U228" s="179" t="s">
        <v>40</v>
      </c>
      <c r="V228" s="254">
        <v>500000</v>
      </c>
      <c r="W228" s="254">
        <f>ROUNDDOWN(T228*V228,-3)</f>
        <v>24000000</v>
      </c>
      <c r="X228" s="354">
        <f t="shared" si="59"/>
        <v>7200000</v>
      </c>
      <c r="Y228" s="254">
        <f>CEILING(X228,1000)</f>
        <v>7200000</v>
      </c>
      <c r="Z228" s="354">
        <f t="shared" si="57"/>
        <v>16800000</v>
      </c>
      <c r="AA228" s="254">
        <f t="shared" si="60"/>
        <v>16800000</v>
      </c>
      <c r="AB228" s="178">
        <v>48</v>
      </c>
      <c r="AC228" s="179" t="s">
        <v>40</v>
      </c>
      <c r="AD228" s="254">
        <v>500000</v>
      </c>
      <c r="AE228" s="254">
        <f>ROUNDDOWN(AB228*AD228,-3)</f>
        <v>24000000</v>
      </c>
      <c r="AF228" s="178">
        <v>48</v>
      </c>
      <c r="AG228" s="179" t="s">
        <v>40</v>
      </c>
      <c r="AH228" s="254">
        <v>500000</v>
      </c>
      <c r="AI228" s="254">
        <f>ROUNDDOWN(AF228*AH228,-3)</f>
        <v>24000000</v>
      </c>
      <c r="AJ228" s="178">
        <v>48</v>
      </c>
      <c r="AK228" s="179" t="s">
        <v>40</v>
      </c>
      <c r="AL228" s="254">
        <v>500000</v>
      </c>
      <c r="AM228" s="254">
        <f>ROUNDDOWN(AJ228*AL228,-3)</f>
        <v>24000000</v>
      </c>
      <c r="AN228" s="178">
        <v>1</v>
      </c>
      <c r="AO228" s="179" t="s">
        <v>38</v>
      </c>
      <c r="AP228" s="254">
        <v>16800000</v>
      </c>
      <c r="AQ228" s="254">
        <f>ROUNDDOWN(AN228*AP228,-3)</f>
        <v>16800000</v>
      </c>
      <c r="AR228" s="351">
        <f t="shared" si="58"/>
        <v>7200000</v>
      </c>
    </row>
    <row r="229" spans="2:44" x14ac:dyDescent="0.4">
      <c r="B229" s="208" t="s">
        <v>27</v>
      </c>
      <c r="C229" s="180" t="s">
        <v>179</v>
      </c>
      <c r="D229" s="178">
        <v>1</v>
      </c>
      <c r="E229" s="179" t="s">
        <v>38</v>
      </c>
      <c r="F229" s="254">
        <v>21752000</v>
      </c>
      <c r="G229" s="254">
        <f>ROUNDDOWN(D229*F229,-3)</f>
        <v>21752000</v>
      </c>
      <c r="H229" s="178">
        <v>1</v>
      </c>
      <c r="I229" s="179" t="s">
        <v>38</v>
      </c>
      <c r="J229" s="254">
        <v>21752000</v>
      </c>
      <c r="K229" s="254">
        <f>ROUNDDOWN(H229*J229,-3)</f>
        <v>21752000</v>
      </c>
      <c r="L229" s="178">
        <v>1</v>
      </c>
      <c r="M229" s="179" t="s">
        <v>38</v>
      </c>
      <c r="N229" s="254">
        <v>21752000</v>
      </c>
      <c r="O229" s="254">
        <f>ROUNDDOWN(L229*N229,-3)</f>
        <v>21752000</v>
      </c>
      <c r="P229" s="178">
        <v>1</v>
      </c>
      <c r="Q229" s="179" t="s">
        <v>38</v>
      </c>
      <c r="R229" s="254">
        <v>21752000</v>
      </c>
      <c r="S229" s="254">
        <f>ROUNDDOWN(P229*R229,-3)</f>
        <v>21752000</v>
      </c>
      <c r="T229" s="178">
        <v>1</v>
      </c>
      <c r="U229" s="179" t="s">
        <v>38</v>
      </c>
      <c r="V229" s="254">
        <v>21752000</v>
      </c>
      <c r="W229" s="254">
        <f>ROUNDDOWN(T229*V229,-3)</f>
        <v>21752000</v>
      </c>
      <c r="X229" s="354">
        <f t="shared" si="59"/>
        <v>6525600</v>
      </c>
      <c r="Y229" s="254">
        <f>CEILING(X229,1000)</f>
        <v>6526000</v>
      </c>
      <c r="Z229" s="354">
        <f t="shared" si="57"/>
        <v>15226000</v>
      </c>
      <c r="AA229" s="254">
        <f t="shared" si="60"/>
        <v>15226000</v>
      </c>
      <c r="AB229" s="178">
        <v>1</v>
      </c>
      <c r="AC229" s="179" t="s">
        <v>38</v>
      </c>
      <c r="AD229" s="254">
        <v>21752000</v>
      </c>
      <c r="AE229" s="254">
        <f>ROUNDDOWN(AB229*AD229,-3)</f>
        <v>21752000</v>
      </c>
      <c r="AF229" s="178">
        <v>1</v>
      </c>
      <c r="AG229" s="179" t="s">
        <v>38</v>
      </c>
      <c r="AH229" s="254">
        <v>21752000</v>
      </c>
      <c r="AI229" s="254">
        <f>ROUNDDOWN(AF229*AH229,-3)</f>
        <v>21752000</v>
      </c>
      <c r="AJ229" s="178">
        <v>1</v>
      </c>
      <c r="AK229" s="179" t="s">
        <v>38</v>
      </c>
      <c r="AL229" s="254">
        <v>21752000</v>
      </c>
      <c r="AM229" s="254">
        <f>ROUNDDOWN(AJ229*AL229,-3)</f>
        <v>21752000</v>
      </c>
      <c r="AN229" s="178">
        <v>1</v>
      </c>
      <c r="AO229" s="179" t="s">
        <v>38</v>
      </c>
      <c r="AP229" s="254">
        <f>21752000+3500000</f>
        <v>25252000</v>
      </c>
      <c r="AQ229" s="254">
        <f>ROUNDDOWN(AN229*AP229,-3)</f>
        <v>25252000</v>
      </c>
      <c r="AR229" s="351">
        <f t="shared" si="58"/>
        <v>-3500000</v>
      </c>
    </row>
    <row r="230" spans="2:44" x14ac:dyDescent="0.4">
      <c r="B230" s="363" t="s">
        <v>164</v>
      </c>
      <c r="C230" s="364" t="s">
        <v>180</v>
      </c>
      <c r="D230" s="269">
        <f>D231</f>
        <v>96</v>
      </c>
      <c r="E230" s="270" t="s">
        <v>171</v>
      </c>
      <c r="F230" s="254">
        <v>0</v>
      </c>
      <c r="G230" s="254">
        <f>G231</f>
        <v>1249528000</v>
      </c>
      <c r="H230" s="269">
        <f>H231</f>
        <v>96</v>
      </c>
      <c r="I230" s="270" t="s">
        <v>171</v>
      </c>
      <c r="J230" s="254">
        <v>0</v>
      </c>
      <c r="K230" s="254">
        <f>K231</f>
        <v>1249528000</v>
      </c>
      <c r="L230" s="269">
        <f>L231</f>
        <v>96</v>
      </c>
      <c r="M230" s="270" t="s">
        <v>171</v>
      </c>
      <c r="N230" s="254">
        <v>0</v>
      </c>
      <c r="O230" s="254">
        <f>O231</f>
        <v>1199528000</v>
      </c>
      <c r="P230" s="269">
        <v>96</v>
      </c>
      <c r="Q230" s="270" t="s">
        <v>171</v>
      </c>
      <c r="R230" s="254">
        <v>0</v>
      </c>
      <c r="S230" s="254">
        <f>S231</f>
        <v>1199528000</v>
      </c>
      <c r="T230" s="365">
        <v>96</v>
      </c>
      <c r="U230" s="366" t="s">
        <v>171</v>
      </c>
      <c r="V230" s="367">
        <v>0</v>
      </c>
      <c r="W230" s="367">
        <f>W231</f>
        <v>1203278000</v>
      </c>
      <c r="X230" s="354">
        <f t="shared" si="59"/>
        <v>360983400</v>
      </c>
      <c r="Y230" s="254"/>
      <c r="Z230" s="354">
        <f t="shared" si="57"/>
        <v>1203278000</v>
      </c>
      <c r="AA230" s="254"/>
      <c r="AB230" s="365">
        <v>96</v>
      </c>
      <c r="AC230" s="366" t="s">
        <v>171</v>
      </c>
      <c r="AD230" s="367">
        <v>0</v>
      </c>
      <c r="AE230" s="367">
        <f>AE231</f>
        <v>1203278000</v>
      </c>
      <c r="AF230" s="365">
        <v>96</v>
      </c>
      <c r="AG230" s="366" t="s">
        <v>171</v>
      </c>
      <c r="AH230" s="367">
        <v>0</v>
      </c>
      <c r="AI230" s="367">
        <f>AI231</f>
        <v>1203278000</v>
      </c>
      <c r="AJ230" s="365">
        <v>96</v>
      </c>
      <c r="AK230" s="366" t="s">
        <v>171</v>
      </c>
      <c r="AL230" s="367">
        <v>0</v>
      </c>
      <c r="AM230" s="367">
        <f>AM231</f>
        <v>1068278000</v>
      </c>
      <c r="AN230" s="365">
        <v>96</v>
      </c>
      <c r="AO230" s="366" t="s">
        <v>171</v>
      </c>
      <c r="AP230" s="367">
        <v>0</v>
      </c>
      <c r="AQ230" s="367">
        <f>AQ231</f>
        <v>1039978000</v>
      </c>
      <c r="AR230" s="351">
        <f t="shared" si="58"/>
        <v>28300000</v>
      </c>
    </row>
    <row r="231" spans="2:44" x14ac:dyDescent="0.4">
      <c r="B231" s="312" t="s">
        <v>34</v>
      </c>
      <c r="C231" s="313" t="s">
        <v>181</v>
      </c>
      <c r="D231" s="269">
        <v>96</v>
      </c>
      <c r="E231" s="270" t="s">
        <v>171</v>
      </c>
      <c r="F231" s="254">
        <v>0</v>
      </c>
      <c r="G231" s="254">
        <f>G232+G237</f>
        <v>1249528000</v>
      </c>
      <c r="H231" s="314">
        <v>96</v>
      </c>
      <c r="I231" s="315" t="s">
        <v>171</v>
      </c>
      <c r="J231" s="316">
        <v>0</v>
      </c>
      <c r="K231" s="316">
        <f>K232+K237</f>
        <v>1249528000</v>
      </c>
      <c r="L231" s="314">
        <v>96</v>
      </c>
      <c r="M231" s="315" t="s">
        <v>171</v>
      </c>
      <c r="N231" s="316">
        <v>0</v>
      </c>
      <c r="O231" s="316">
        <f>O232+O237</f>
        <v>1199528000</v>
      </c>
      <c r="P231" s="314">
        <v>96</v>
      </c>
      <c r="Q231" s="315" t="s">
        <v>171</v>
      </c>
      <c r="R231" s="316">
        <v>0</v>
      </c>
      <c r="S231" s="316">
        <f>S232+S237</f>
        <v>1199528000</v>
      </c>
      <c r="T231" s="314">
        <v>96</v>
      </c>
      <c r="U231" s="315" t="s">
        <v>171</v>
      </c>
      <c r="V231" s="316">
        <v>0</v>
      </c>
      <c r="W231" s="316">
        <f>W232+W237</f>
        <v>1203278000</v>
      </c>
      <c r="X231" s="354">
        <f t="shared" si="59"/>
        <v>360983400</v>
      </c>
      <c r="Y231" s="316"/>
      <c r="Z231" s="354">
        <f t="shared" si="57"/>
        <v>1203278000</v>
      </c>
      <c r="AA231" s="316"/>
      <c r="AB231" s="314">
        <v>96</v>
      </c>
      <c r="AC231" s="315" t="s">
        <v>171</v>
      </c>
      <c r="AD231" s="316">
        <v>0</v>
      </c>
      <c r="AE231" s="316">
        <f>AE232+AE237</f>
        <v>1203278000</v>
      </c>
      <c r="AF231" s="314">
        <v>96</v>
      </c>
      <c r="AG231" s="315" t="s">
        <v>171</v>
      </c>
      <c r="AH231" s="316">
        <v>0</v>
      </c>
      <c r="AI231" s="316">
        <f>AI232+AI237</f>
        <v>1203278000</v>
      </c>
      <c r="AJ231" s="314">
        <v>96</v>
      </c>
      <c r="AK231" s="315" t="s">
        <v>171</v>
      </c>
      <c r="AL231" s="316">
        <v>0</v>
      </c>
      <c r="AM231" s="316">
        <f>AM232+AM237</f>
        <v>1068278000</v>
      </c>
      <c r="AN231" s="314">
        <v>96</v>
      </c>
      <c r="AO231" s="315" t="s">
        <v>171</v>
      </c>
      <c r="AP231" s="316">
        <v>0</v>
      </c>
      <c r="AQ231" s="316">
        <f>AQ232+AQ237</f>
        <v>1039978000</v>
      </c>
      <c r="AR231" s="351">
        <f t="shared" si="58"/>
        <v>28300000</v>
      </c>
    </row>
    <row r="232" spans="2:44" x14ac:dyDescent="0.4">
      <c r="B232" s="208">
        <v>525111</v>
      </c>
      <c r="C232" s="180" t="s">
        <v>174</v>
      </c>
      <c r="D232" s="178"/>
      <c r="E232" s="179"/>
      <c r="F232" s="180"/>
      <c r="G232" s="254">
        <f>SUM(G233:G236)</f>
        <v>587780000</v>
      </c>
      <c r="H232" s="178"/>
      <c r="I232" s="179"/>
      <c r="J232" s="180"/>
      <c r="K232" s="254">
        <f>SUM(K233:K236)</f>
        <v>587780000</v>
      </c>
      <c r="L232" s="178"/>
      <c r="M232" s="179"/>
      <c r="N232" s="180"/>
      <c r="O232" s="254">
        <f>SUM(O233:O236)</f>
        <v>537780000</v>
      </c>
      <c r="P232" s="178"/>
      <c r="Q232" s="179"/>
      <c r="R232" s="180"/>
      <c r="S232" s="254">
        <f>SUM(S233:S236)</f>
        <v>537780000</v>
      </c>
      <c r="T232" s="178"/>
      <c r="U232" s="179"/>
      <c r="V232" s="180"/>
      <c r="W232" s="254">
        <f>SUM(W233:W236)</f>
        <v>541530000</v>
      </c>
      <c r="X232" s="354">
        <f t="shared" si="59"/>
        <v>162459000</v>
      </c>
      <c r="Y232" s="254"/>
      <c r="Z232" s="354">
        <f t="shared" si="57"/>
        <v>541530000</v>
      </c>
      <c r="AA232" s="254"/>
      <c r="AB232" s="178"/>
      <c r="AC232" s="179"/>
      <c r="AD232" s="180"/>
      <c r="AE232" s="254">
        <f>SUM(AE233:AE236)</f>
        <v>541530000</v>
      </c>
      <c r="AF232" s="178"/>
      <c r="AG232" s="179"/>
      <c r="AH232" s="180"/>
      <c r="AI232" s="254">
        <f>SUM(AI233:AI236)</f>
        <v>541530000</v>
      </c>
      <c r="AJ232" s="178"/>
      <c r="AK232" s="179"/>
      <c r="AL232" s="180"/>
      <c r="AM232" s="254">
        <f>SUM(AM233:AM236)</f>
        <v>406530000</v>
      </c>
      <c r="AN232" s="178"/>
      <c r="AO232" s="179"/>
      <c r="AP232" s="180"/>
      <c r="AQ232" s="254">
        <f>SUM(AQ233:AQ236)</f>
        <v>406530000</v>
      </c>
      <c r="AR232" s="351">
        <f t="shared" si="58"/>
        <v>0</v>
      </c>
    </row>
    <row r="233" spans="2:44" x14ac:dyDescent="0.4">
      <c r="B233" s="208" t="s">
        <v>27</v>
      </c>
      <c r="C233" s="180" t="s">
        <v>46</v>
      </c>
      <c r="D233" s="178">
        <v>520</v>
      </c>
      <c r="E233" s="179" t="s">
        <v>47</v>
      </c>
      <c r="F233" s="254">
        <v>150000</v>
      </c>
      <c r="G233" s="254">
        <f>ROUNDDOWN(D233*F233,-3)</f>
        <v>78000000</v>
      </c>
      <c r="H233" s="178">
        <v>520</v>
      </c>
      <c r="I233" s="179" t="s">
        <v>47</v>
      </c>
      <c r="J233" s="254">
        <v>150000</v>
      </c>
      <c r="K233" s="254">
        <f>ROUNDDOWN(H233*J233,-3)</f>
        <v>78000000</v>
      </c>
      <c r="L233" s="178">
        <v>520</v>
      </c>
      <c r="M233" s="179" t="s">
        <v>47</v>
      </c>
      <c r="N233" s="254">
        <v>150000</v>
      </c>
      <c r="O233" s="254">
        <f>ROUNDDOWN(L233*N233,-3)</f>
        <v>78000000</v>
      </c>
      <c r="P233" s="178">
        <v>520</v>
      </c>
      <c r="Q233" s="179" t="s">
        <v>47</v>
      </c>
      <c r="R233" s="254">
        <v>150000</v>
      </c>
      <c r="S233" s="254">
        <f>ROUNDDOWN(P233*R233,-3)</f>
        <v>78000000</v>
      </c>
      <c r="T233" s="178">
        <v>520</v>
      </c>
      <c r="U233" s="179" t="s">
        <v>47</v>
      </c>
      <c r="V233" s="254">
        <v>150000</v>
      </c>
      <c r="W233" s="254">
        <f>ROUNDDOWN(T233*V233,-3)</f>
        <v>78000000</v>
      </c>
      <c r="X233" s="354">
        <f t="shared" si="59"/>
        <v>23400000</v>
      </c>
      <c r="Y233" s="254">
        <f>CEILING(X233,1000)</f>
        <v>23400000</v>
      </c>
      <c r="Z233" s="354">
        <f t="shared" si="57"/>
        <v>54600000</v>
      </c>
      <c r="AA233" s="254">
        <f t="shared" si="60"/>
        <v>54600000</v>
      </c>
      <c r="AB233" s="178">
        <v>520</v>
      </c>
      <c r="AC233" s="179" t="s">
        <v>47</v>
      </c>
      <c r="AD233" s="254">
        <v>150000</v>
      </c>
      <c r="AE233" s="254">
        <f>ROUNDDOWN(AB233*AD233,-3)</f>
        <v>78000000</v>
      </c>
      <c r="AF233" s="178">
        <v>520</v>
      </c>
      <c r="AG233" s="179" t="s">
        <v>47</v>
      </c>
      <c r="AH233" s="254">
        <v>150000</v>
      </c>
      <c r="AI233" s="254">
        <f>ROUNDDOWN(AF233*AH233,-3)</f>
        <v>78000000</v>
      </c>
      <c r="AJ233" s="178">
        <v>520</v>
      </c>
      <c r="AK233" s="179" t="s">
        <v>47</v>
      </c>
      <c r="AL233" s="254">
        <v>150000</v>
      </c>
      <c r="AM233" s="254">
        <f>ROUNDDOWN(AJ233*AL233,-3)</f>
        <v>78000000</v>
      </c>
      <c r="AN233" s="178">
        <v>520</v>
      </c>
      <c r="AO233" s="179" t="s">
        <v>47</v>
      </c>
      <c r="AP233" s="254">
        <v>150000</v>
      </c>
      <c r="AQ233" s="254">
        <f>ROUNDDOWN(AN233*AP233,-3)</f>
        <v>78000000</v>
      </c>
      <c r="AR233" s="351">
        <f t="shared" si="58"/>
        <v>0</v>
      </c>
    </row>
    <row r="234" spans="2:44" x14ac:dyDescent="0.4">
      <c r="B234" s="208" t="s">
        <v>27</v>
      </c>
      <c r="C234" s="180" t="s">
        <v>48</v>
      </c>
      <c r="D234" s="178">
        <v>2432</v>
      </c>
      <c r="E234" s="179" t="s">
        <v>47</v>
      </c>
      <c r="F234" s="254">
        <v>150000</v>
      </c>
      <c r="G234" s="254">
        <f>ROUNDDOWN(D234*F234,-3)</f>
        <v>364800000</v>
      </c>
      <c r="H234" s="178">
        <v>2432</v>
      </c>
      <c r="I234" s="179" t="s">
        <v>47</v>
      </c>
      <c r="J234" s="254">
        <v>150000</v>
      </c>
      <c r="K234" s="254">
        <f>ROUNDDOWN(H234*J234,-3)</f>
        <v>364800000</v>
      </c>
      <c r="L234" s="178">
        <v>2432</v>
      </c>
      <c r="M234" s="179" t="s">
        <v>47</v>
      </c>
      <c r="N234" s="254">
        <v>150000</v>
      </c>
      <c r="O234" s="254">
        <f>ROUNDDOWN(L234*N234,-3)</f>
        <v>364800000</v>
      </c>
      <c r="P234" s="178">
        <v>2432</v>
      </c>
      <c r="Q234" s="179" t="s">
        <v>47</v>
      </c>
      <c r="R234" s="254">
        <v>150000</v>
      </c>
      <c r="S234" s="254">
        <f>ROUNDDOWN(P234*R234,-3)</f>
        <v>364800000</v>
      </c>
      <c r="T234" s="178">
        <v>2457</v>
      </c>
      <c r="U234" s="179" t="s">
        <v>47</v>
      </c>
      <c r="V234" s="254">
        <v>150000</v>
      </c>
      <c r="W234" s="254">
        <f>ROUNDDOWN(T234*V234,-3)</f>
        <v>368550000</v>
      </c>
      <c r="X234" s="354">
        <f t="shared" si="59"/>
        <v>110565000</v>
      </c>
      <c r="Y234" s="254">
        <f>CEILING(X234,1000)</f>
        <v>110565000</v>
      </c>
      <c r="Z234" s="354">
        <f t="shared" si="57"/>
        <v>257985000</v>
      </c>
      <c r="AA234" s="254">
        <f t="shared" si="60"/>
        <v>257985000</v>
      </c>
      <c r="AB234" s="178">
        <v>2457</v>
      </c>
      <c r="AC234" s="179" t="s">
        <v>47</v>
      </c>
      <c r="AD234" s="254">
        <v>150000</v>
      </c>
      <c r="AE234" s="254">
        <f>ROUNDDOWN(AB234*AD234,-3)</f>
        <v>368550000</v>
      </c>
      <c r="AF234" s="178">
        <v>2457</v>
      </c>
      <c r="AG234" s="179" t="s">
        <v>47</v>
      </c>
      <c r="AH234" s="254">
        <v>150000</v>
      </c>
      <c r="AI234" s="254">
        <f>ROUNDDOWN(AF234*AH234,-3)</f>
        <v>368550000</v>
      </c>
      <c r="AJ234" s="178">
        <f>2457-900</f>
        <v>1557</v>
      </c>
      <c r="AK234" s="179" t="s">
        <v>47</v>
      </c>
      <c r="AL234" s="254">
        <v>150000</v>
      </c>
      <c r="AM234" s="254">
        <f>ROUNDDOWN(AJ234*AL234,-3)</f>
        <v>233550000</v>
      </c>
      <c r="AN234" s="178">
        <f>2457-900</f>
        <v>1557</v>
      </c>
      <c r="AO234" s="179" t="s">
        <v>47</v>
      </c>
      <c r="AP234" s="254">
        <v>150000</v>
      </c>
      <c r="AQ234" s="254">
        <f>ROUNDDOWN(AN234*AP234,-3)</f>
        <v>233550000</v>
      </c>
      <c r="AR234" s="351">
        <f t="shared" si="58"/>
        <v>0</v>
      </c>
    </row>
    <row r="235" spans="2:44" x14ac:dyDescent="0.4">
      <c r="B235" s="208" t="s">
        <v>27</v>
      </c>
      <c r="C235" s="180" t="s">
        <v>175</v>
      </c>
      <c r="D235" s="178">
        <v>1</v>
      </c>
      <c r="E235" s="179" t="s">
        <v>38</v>
      </c>
      <c r="F235" s="254">
        <v>30800000</v>
      </c>
      <c r="G235" s="254">
        <f>ROUNDDOWN(D235*F235,-3)</f>
        <v>30800000</v>
      </c>
      <c r="H235" s="178">
        <v>1</v>
      </c>
      <c r="I235" s="179" t="s">
        <v>38</v>
      </c>
      <c r="J235" s="254">
        <v>30800000</v>
      </c>
      <c r="K235" s="254">
        <f>ROUNDDOWN(H235*J235,-3)</f>
        <v>30800000</v>
      </c>
      <c r="L235" s="178">
        <v>1</v>
      </c>
      <c r="M235" s="179" t="s">
        <v>38</v>
      </c>
      <c r="N235" s="254">
        <v>30800000</v>
      </c>
      <c r="O235" s="254">
        <f>ROUNDDOWN(L235*N235,-3)</f>
        <v>30800000</v>
      </c>
      <c r="P235" s="178">
        <v>1</v>
      </c>
      <c r="Q235" s="179" t="s">
        <v>38</v>
      </c>
      <c r="R235" s="254">
        <v>30800000</v>
      </c>
      <c r="S235" s="254">
        <f>ROUNDDOWN(P235*R235,-3)</f>
        <v>30800000</v>
      </c>
      <c r="T235" s="178">
        <v>1</v>
      </c>
      <c r="U235" s="179" t="s">
        <v>38</v>
      </c>
      <c r="V235" s="254">
        <v>30800000</v>
      </c>
      <c r="W235" s="254">
        <f>ROUNDDOWN(T235*V235,-3)</f>
        <v>30800000</v>
      </c>
      <c r="X235" s="354">
        <f t="shared" si="59"/>
        <v>9240000</v>
      </c>
      <c r="Y235" s="254">
        <f>CEILING(X235,1000)</f>
        <v>9240000</v>
      </c>
      <c r="Z235" s="354">
        <f t="shared" si="57"/>
        <v>21560000</v>
      </c>
      <c r="AA235" s="254">
        <f t="shared" si="60"/>
        <v>21560000</v>
      </c>
      <c r="AB235" s="178">
        <v>1</v>
      </c>
      <c r="AC235" s="179" t="s">
        <v>38</v>
      </c>
      <c r="AD235" s="254">
        <v>30800000</v>
      </c>
      <c r="AE235" s="254">
        <f>ROUNDDOWN(AB235*AD235,-3)</f>
        <v>30800000</v>
      </c>
      <c r="AF235" s="178">
        <v>1</v>
      </c>
      <c r="AG235" s="179" t="s">
        <v>38</v>
      </c>
      <c r="AH235" s="254">
        <v>30800000</v>
      </c>
      <c r="AI235" s="254">
        <f>ROUNDDOWN(AF235*AH235,-3)</f>
        <v>30800000</v>
      </c>
      <c r="AJ235" s="178">
        <v>1</v>
      </c>
      <c r="AK235" s="179" t="s">
        <v>38</v>
      </c>
      <c r="AL235" s="254">
        <v>30800000</v>
      </c>
      <c r="AM235" s="254">
        <f>ROUNDDOWN(AJ235*AL235,-3)</f>
        <v>30800000</v>
      </c>
      <c r="AN235" s="178">
        <v>1</v>
      </c>
      <c r="AO235" s="179" t="s">
        <v>38</v>
      </c>
      <c r="AP235" s="254">
        <v>30800000</v>
      </c>
      <c r="AQ235" s="254">
        <f>ROUNDDOWN(AN235*AP235,-3)</f>
        <v>30800000</v>
      </c>
      <c r="AR235" s="351">
        <f t="shared" si="58"/>
        <v>0</v>
      </c>
    </row>
    <row r="236" spans="2:44" x14ac:dyDescent="0.4">
      <c r="B236" s="208"/>
      <c r="C236" s="180" t="s">
        <v>76</v>
      </c>
      <c r="D236" s="178">
        <v>1</v>
      </c>
      <c r="E236" s="179" t="s">
        <v>38</v>
      </c>
      <c r="F236" s="254">
        <v>114180000</v>
      </c>
      <c r="G236" s="254">
        <f>ROUNDDOWN(D236*F236,-3)</f>
        <v>114180000</v>
      </c>
      <c r="H236" s="178">
        <v>1</v>
      </c>
      <c r="I236" s="179" t="s">
        <v>38</v>
      </c>
      <c r="J236" s="254">
        <v>114180000</v>
      </c>
      <c r="K236" s="254">
        <f>ROUNDDOWN(H236*J236,-3)</f>
        <v>114180000</v>
      </c>
      <c r="L236" s="178">
        <v>1</v>
      </c>
      <c r="M236" s="179" t="s">
        <v>38</v>
      </c>
      <c r="N236" s="254">
        <f>114180000-50000000</f>
        <v>64180000</v>
      </c>
      <c r="O236" s="254">
        <f>ROUNDDOWN(L236*N236,-3)</f>
        <v>64180000</v>
      </c>
      <c r="P236" s="178">
        <v>1</v>
      </c>
      <c r="Q236" s="179" t="s">
        <v>38</v>
      </c>
      <c r="R236" s="254">
        <f>114180000-50000000</f>
        <v>64180000</v>
      </c>
      <c r="S236" s="254">
        <f>ROUNDDOWN(P236*R236,-3)</f>
        <v>64180000</v>
      </c>
      <c r="T236" s="178">
        <v>1</v>
      </c>
      <c r="U236" s="179" t="s">
        <v>38</v>
      </c>
      <c r="V236" s="254">
        <v>64180000</v>
      </c>
      <c r="W236" s="254">
        <f>ROUNDDOWN(T236*V236,-3)</f>
        <v>64180000</v>
      </c>
      <c r="X236" s="354">
        <f t="shared" si="59"/>
        <v>19254000</v>
      </c>
      <c r="Y236" s="254">
        <f>CEILING(X236,1000)</f>
        <v>19254000</v>
      </c>
      <c r="Z236" s="354">
        <f t="shared" si="57"/>
        <v>44926000</v>
      </c>
      <c r="AA236" s="254">
        <f t="shared" si="60"/>
        <v>44926000</v>
      </c>
      <c r="AB236" s="178">
        <v>1</v>
      </c>
      <c r="AC236" s="179" t="s">
        <v>38</v>
      </c>
      <c r="AD236" s="254">
        <v>64180000</v>
      </c>
      <c r="AE236" s="254">
        <f>ROUNDDOWN(AB236*AD236,-3)</f>
        <v>64180000</v>
      </c>
      <c r="AF236" s="178">
        <v>1</v>
      </c>
      <c r="AG236" s="179" t="s">
        <v>38</v>
      </c>
      <c r="AH236" s="254">
        <v>64180000</v>
      </c>
      <c r="AI236" s="254">
        <f>ROUNDDOWN(AF236*AH236,-3)</f>
        <v>64180000</v>
      </c>
      <c r="AJ236" s="178">
        <v>1</v>
      </c>
      <c r="AK236" s="179" t="s">
        <v>38</v>
      </c>
      <c r="AL236" s="254">
        <v>64180000</v>
      </c>
      <c r="AM236" s="254">
        <f>ROUNDDOWN(AJ236*AL236,-3)</f>
        <v>64180000</v>
      </c>
      <c r="AN236" s="178">
        <v>1</v>
      </c>
      <c r="AO236" s="179" t="s">
        <v>38</v>
      </c>
      <c r="AP236" s="254">
        <v>64180000</v>
      </c>
      <c r="AQ236" s="254">
        <f>ROUNDDOWN(AN236*AP236,-3)</f>
        <v>64180000</v>
      </c>
      <c r="AR236" s="351">
        <f t="shared" si="58"/>
        <v>0</v>
      </c>
    </row>
    <row r="237" spans="2:44" x14ac:dyDescent="0.4">
      <c r="B237" s="208">
        <v>525112</v>
      </c>
      <c r="C237" s="180" t="s">
        <v>97</v>
      </c>
      <c r="D237" s="178"/>
      <c r="E237" s="179"/>
      <c r="F237" s="180"/>
      <c r="G237" s="254">
        <f>SUM(G238:G241)</f>
        <v>661748000</v>
      </c>
      <c r="H237" s="178"/>
      <c r="I237" s="179"/>
      <c r="J237" s="180"/>
      <c r="K237" s="254">
        <f>SUM(K238:K241)</f>
        <v>661748000</v>
      </c>
      <c r="L237" s="178"/>
      <c r="M237" s="179"/>
      <c r="N237" s="180"/>
      <c r="O237" s="254">
        <f>SUM(O238:O241)</f>
        <v>661748000</v>
      </c>
      <c r="P237" s="178"/>
      <c r="Q237" s="179"/>
      <c r="R237" s="180"/>
      <c r="S237" s="254">
        <f>SUM(S238:S241)</f>
        <v>661748000</v>
      </c>
      <c r="T237" s="178"/>
      <c r="U237" s="179"/>
      <c r="V237" s="180"/>
      <c r="W237" s="254">
        <f>SUM(W238:W241)</f>
        <v>661748000</v>
      </c>
      <c r="X237" s="354">
        <f t="shared" si="59"/>
        <v>198524400</v>
      </c>
      <c r="Y237" s="254"/>
      <c r="Z237" s="354">
        <f t="shared" si="57"/>
        <v>661748000</v>
      </c>
      <c r="AA237" s="254"/>
      <c r="AB237" s="178"/>
      <c r="AC237" s="179"/>
      <c r="AD237" s="180"/>
      <c r="AE237" s="254">
        <f>SUM(AE238:AE241)</f>
        <v>661748000</v>
      </c>
      <c r="AF237" s="178"/>
      <c r="AG237" s="179"/>
      <c r="AH237" s="180"/>
      <c r="AI237" s="254">
        <f>SUM(AI238:AI241)</f>
        <v>661748000</v>
      </c>
      <c r="AJ237" s="178"/>
      <c r="AK237" s="179"/>
      <c r="AL237" s="180"/>
      <c r="AM237" s="254">
        <f>SUM(AM238:AM241)</f>
        <v>661748000</v>
      </c>
      <c r="AN237" s="178"/>
      <c r="AO237" s="179"/>
      <c r="AP237" s="180"/>
      <c r="AQ237" s="254">
        <f>SUM(AQ238:AQ241)</f>
        <v>633448000</v>
      </c>
      <c r="AR237" s="351">
        <f t="shared" si="58"/>
        <v>28300000</v>
      </c>
    </row>
    <row r="238" spans="2:44" x14ac:dyDescent="0.4">
      <c r="B238" s="208" t="s">
        <v>27</v>
      </c>
      <c r="C238" s="180" t="s">
        <v>176</v>
      </c>
      <c r="D238" s="178">
        <v>1</v>
      </c>
      <c r="E238" s="179" t="s">
        <v>38</v>
      </c>
      <c r="F238" s="254">
        <v>518024000</v>
      </c>
      <c r="G238" s="254">
        <f>D238*F238</f>
        <v>518024000</v>
      </c>
      <c r="H238" s="178">
        <v>1</v>
      </c>
      <c r="I238" s="179" t="s">
        <v>38</v>
      </c>
      <c r="J238" s="254">
        <v>518024000</v>
      </c>
      <c r="K238" s="254">
        <f>H238*J238</f>
        <v>518024000</v>
      </c>
      <c r="L238" s="178">
        <v>1</v>
      </c>
      <c r="M238" s="179" t="s">
        <v>38</v>
      </c>
      <c r="N238" s="254">
        <v>518024000</v>
      </c>
      <c r="O238" s="254">
        <f>L238*N238</f>
        <v>518024000</v>
      </c>
      <c r="P238" s="178">
        <v>1</v>
      </c>
      <c r="Q238" s="179" t="s">
        <v>38</v>
      </c>
      <c r="R238" s="254">
        <v>518024000</v>
      </c>
      <c r="S238" s="254">
        <f>P238*R238</f>
        <v>518024000</v>
      </c>
      <c r="T238" s="178">
        <v>1</v>
      </c>
      <c r="U238" s="179" t="s">
        <v>38</v>
      </c>
      <c r="V238" s="254">
        <v>518024000</v>
      </c>
      <c r="W238" s="254">
        <f>T238*V238</f>
        <v>518024000</v>
      </c>
      <c r="X238" s="354">
        <f t="shared" si="59"/>
        <v>155407200</v>
      </c>
      <c r="Y238" s="254">
        <f>CEILING(X238,1000)</f>
        <v>155408000</v>
      </c>
      <c r="Z238" s="354">
        <f t="shared" si="57"/>
        <v>362616000</v>
      </c>
      <c r="AA238" s="254">
        <f t="shared" si="60"/>
        <v>362616000</v>
      </c>
      <c r="AB238" s="178">
        <v>1</v>
      </c>
      <c r="AC238" s="179" t="s">
        <v>38</v>
      </c>
      <c r="AD238" s="254">
        <v>518024000</v>
      </c>
      <c r="AE238" s="254">
        <f>AB238*AD238</f>
        <v>518024000</v>
      </c>
      <c r="AF238" s="178">
        <v>1</v>
      </c>
      <c r="AG238" s="179" t="s">
        <v>38</v>
      </c>
      <c r="AH238" s="254">
        <v>518024000</v>
      </c>
      <c r="AI238" s="254">
        <f>AF238*AH238</f>
        <v>518024000</v>
      </c>
      <c r="AJ238" s="178">
        <v>1</v>
      </c>
      <c r="AK238" s="179" t="s">
        <v>38</v>
      </c>
      <c r="AL238" s="254">
        <v>518024000</v>
      </c>
      <c r="AM238" s="254">
        <f>AJ238*AL238</f>
        <v>518024000</v>
      </c>
      <c r="AN238" s="178">
        <v>1</v>
      </c>
      <c r="AO238" s="179" t="s">
        <v>38</v>
      </c>
      <c r="AP238" s="254">
        <v>518024000</v>
      </c>
      <c r="AQ238" s="254">
        <f>AN238*AP238</f>
        <v>518024000</v>
      </c>
      <c r="AR238" s="351">
        <f t="shared" si="58"/>
        <v>0</v>
      </c>
    </row>
    <row r="239" spans="2:44" x14ac:dyDescent="0.4">
      <c r="B239" s="208" t="s">
        <v>27</v>
      </c>
      <c r="C239" s="180" t="s">
        <v>177</v>
      </c>
      <c r="D239" s="178">
        <v>96</v>
      </c>
      <c r="E239" s="179" t="s">
        <v>40</v>
      </c>
      <c r="F239" s="254">
        <v>500000</v>
      </c>
      <c r="G239" s="254">
        <f>ROUNDDOWN(D239*F239,-3)</f>
        <v>48000000</v>
      </c>
      <c r="H239" s="178">
        <v>96</v>
      </c>
      <c r="I239" s="179" t="s">
        <v>40</v>
      </c>
      <c r="J239" s="254">
        <v>500000</v>
      </c>
      <c r="K239" s="254">
        <f>ROUNDDOWN(H239*J239,-3)</f>
        <v>48000000</v>
      </c>
      <c r="L239" s="178">
        <v>96</v>
      </c>
      <c r="M239" s="179" t="s">
        <v>40</v>
      </c>
      <c r="N239" s="254">
        <v>500000</v>
      </c>
      <c r="O239" s="254">
        <f>ROUNDDOWN(L239*N239,-3)</f>
        <v>48000000</v>
      </c>
      <c r="P239" s="178">
        <v>96</v>
      </c>
      <c r="Q239" s="179" t="s">
        <v>40</v>
      </c>
      <c r="R239" s="254">
        <v>500000</v>
      </c>
      <c r="S239" s="254">
        <f>ROUNDDOWN(P239*R239,-3)</f>
        <v>48000000</v>
      </c>
      <c r="T239" s="178">
        <v>96</v>
      </c>
      <c r="U239" s="179" t="s">
        <v>40</v>
      </c>
      <c r="V239" s="254">
        <v>500000</v>
      </c>
      <c r="W239" s="254">
        <f>ROUNDDOWN(T239*V239,-3)</f>
        <v>48000000</v>
      </c>
      <c r="X239" s="354">
        <f t="shared" si="59"/>
        <v>14400000</v>
      </c>
      <c r="Y239" s="254">
        <f>CEILING(X239,1000)</f>
        <v>14400000</v>
      </c>
      <c r="Z239" s="354">
        <f t="shared" si="57"/>
        <v>33600000</v>
      </c>
      <c r="AA239" s="254">
        <f t="shared" si="60"/>
        <v>33600000</v>
      </c>
      <c r="AB239" s="178">
        <v>96</v>
      </c>
      <c r="AC239" s="179" t="s">
        <v>40</v>
      </c>
      <c r="AD239" s="254">
        <v>500000</v>
      </c>
      <c r="AE239" s="254">
        <f>ROUNDDOWN(AB239*AD239,-3)</f>
        <v>48000000</v>
      </c>
      <c r="AF239" s="178">
        <v>96</v>
      </c>
      <c r="AG239" s="179" t="s">
        <v>40</v>
      </c>
      <c r="AH239" s="254">
        <v>500000</v>
      </c>
      <c r="AI239" s="254">
        <f>ROUNDDOWN(AF239*AH239,-3)</f>
        <v>48000000</v>
      </c>
      <c r="AJ239" s="178">
        <v>96</v>
      </c>
      <c r="AK239" s="179" t="s">
        <v>40</v>
      </c>
      <c r="AL239" s="254">
        <v>500000</v>
      </c>
      <c r="AM239" s="254">
        <f>ROUNDDOWN(AJ239*AL239,-3)</f>
        <v>48000000</v>
      </c>
      <c r="AN239" s="178">
        <v>1</v>
      </c>
      <c r="AO239" s="179" t="s">
        <v>38</v>
      </c>
      <c r="AP239" s="254">
        <v>33600000</v>
      </c>
      <c r="AQ239" s="254">
        <f>ROUNDDOWN(AN239*AP239,-3)</f>
        <v>33600000</v>
      </c>
      <c r="AR239" s="351">
        <f t="shared" si="58"/>
        <v>14400000</v>
      </c>
    </row>
    <row r="240" spans="2:44" x14ac:dyDescent="0.4">
      <c r="B240" s="208" t="s">
        <v>27</v>
      </c>
      <c r="C240" s="180" t="s">
        <v>178</v>
      </c>
      <c r="D240" s="178">
        <v>96</v>
      </c>
      <c r="E240" s="179" t="s">
        <v>40</v>
      </c>
      <c r="F240" s="254">
        <v>500000</v>
      </c>
      <c r="G240" s="254">
        <f>ROUNDDOWN(D240*F240,-3)</f>
        <v>48000000</v>
      </c>
      <c r="H240" s="178">
        <v>96</v>
      </c>
      <c r="I240" s="179" t="s">
        <v>40</v>
      </c>
      <c r="J240" s="254">
        <v>500000</v>
      </c>
      <c r="K240" s="254">
        <f>ROUNDDOWN(H240*J240,-3)</f>
        <v>48000000</v>
      </c>
      <c r="L240" s="178">
        <v>96</v>
      </c>
      <c r="M240" s="179" t="s">
        <v>40</v>
      </c>
      <c r="N240" s="254">
        <v>500000</v>
      </c>
      <c r="O240" s="254">
        <f>ROUNDDOWN(L240*N240,-3)</f>
        <v>48000000</v>
      </c>
      <c r="P240" s="178">
        <v>96</v>
      </c>
      <c r="Q240" s="179" t="s">
        <v>40</v>
      </c>
      <c r="R240" s="254">
        <v>500000</v>
      </c>
      <c r="S240" s="254">
        <f>ROUNDDOWN(P240*R240,-3)</f>
        <v>48000000</v>
      </c>
      <c r="T240" s="178">
        <v>96</v>
      </c>
      <c r="U240" s="179" t="s">
        <v>40</v>
      </c>
      <c r="V240" s="254">
        <v>500000</v>
      </c>
      <c r="W240" s="254">
        <f>ROUNDDOWN(T240*V240,-3)</f>
        <v>48000000</v>
      </c>
      <c r="X240" s="354">
        <f t="shared" si="59"/>
        <v>14400000</v>
      </c>
      <c r="Y240" s="254">
        <f>CEILING(X240,1000)</f>
        <v>14400000</v>
      </c>
      <c r="Z240" s="354">
        <f t="shared" si="57"/>
        <v>33600000</v>
      </c>
      <c r="AA240" s="254">
        <f t="shared" si="60"/>
        <v>33600000</v>
      </c>
      <c r="AB240" s="178">
        <v>96</v>
      </c>
      <c r="AC240" s="179" t="s">
        <v>40</v>
      </c>
      <c r="AD240" s="254">
        <v>500000</v>
      </c>
      <c r="AE240" s="254">
        <f>ROUNDDOWN(AB240*AD240,-3)</f>
        <v>48000000</v>
      </c>
      <c r="AF240" s="178">
        <v>96</v>
      </c>
      <c r="AG240" s="179" t="s">
        <v>40</v>
      </c>
      <c r="AH240" s="254">
        <v>500000</v>
      </c>
      <c r="AI240" s="254">
        <f>ROUNDDOWN(AF240*AH240,-3)</f>
        <v>48000000</v>
      </c>
      <c r="AJ240" s="178">
        <v>96</v>
      </c>
      <c r="AK240" s="179" t="s">
        <v>40</v>
      </c>
      <c r="AL240" s="254">
        <v>500000</v>
      </c>
      <c r="AM240" s="254">
        <f>ROUNDDOWN(AJ240*AL240,-3)</f>
        <v>48000000</v>
      </c>
      <c r="AN240" s="178">
        <v>1</v>
      </c>
      <c r="AO240" s="179" t="s">
        <v>38</v>
      </c>
      <c r="AP240" s="254">
        <v>33600000</v>
      </c>
      <c r="AQ240" s="254">
        <f>ROUNDDOWN(AN240*AP240,-3)</f>
        <v>33600000</v>
      </c>
      <c r="AR240" s="351">
        <f t="shared" si="58"/>
        <v>14400000</v>
      </c>
    </row>
    <row r="241" spans="2:44" x14ac:dyDescent="0.4">
      <c r="B241" s="208" t="s">
        <v>27</v>
      </c>
      <c r="C241" s="180" t="s">
        <v>182</v>
      </c>
      <c r="D241" s="178">
        <v>1</v>
      </c>
      <c r="E241" s="179" t="s">
        <v>38</v>
      </c>
      <c r="F241" s="254">
        <v>47724000</v>
      </c>
      <c r="G241" s="254">
        <f>ROUNDDOWN(D241*F241,-3)</f>
        <v>47724000</v>
      </c>
      <c r="H241" s="178">
        <v>1</v>
      </c>
      <c r="I241" s="179" t="s">
        <v>38</v>
      </c>
      <c r="J241" s="254">
        <v>47724000</v>
      </c>
      <c r="K241" s="254">
        <f>ROUNDDOWN(H241*J241,-3)</f>
        <v>47724000</v>
      </c>
      <c r="L241" s="178">
        <v>1</v>
      </c>
      <c r="M241" s="179" t="s">
        <v>38</v>
      </c>
      <c r="N241" s="254">
        <v>47724000</v>
      </c>
      <c r="O241" s="254">
        <f>ROUNDDOWN(L241*N241,-3)</f>
        <v>47724000</v>
      </c>
      <c r="P241" s="178">
        <v>1</v>
      </c>
      <c r="Q241" s="179" t="s">
        <v>38</v>
      </c>
      <c r="R241" s="254">
        <v>47724000</v>
      </c>
      <c r="S241" s="254">
        <f>ROUNDDOWN(P241*R241,-3)</f>
        <v>47724000</v>
      </c>
      <c r="T241" s="178">
        <v>1</v>
      </c>
      <c r="U241" s="179" t="s">
        <v>38</v>
      </c>
      <c r="V241" s="254">
        <v>47724000</v>
      </c>
      <c r="W241" s="254">
        <f>ROUNDDOWN(T241*V241,-3)</f>
        <v>47724000</v>
      </c>
      <c r="X241" s="354">
        <f t="shared" si="59"/>
        <v>14317200</v>
      </c>
      <c r="Y241" s="254">
        <f>CEILING(X241,1000)</f>
        <v>14318000</v>
      </c>
      <c r="Z241" s="354">
        <f t="shared" si="57"/>
        <v>33406000</v>
      </c>
      <c r="AA241" s="254">
        <f t="shared" si="60"/>
        <v>33406000</v>
      </c>
      <c r="AB241" s="178">
        <v>1</v>
      </c>
      <c r="AC241" s="179" t="s">
        <v>38</v>
      </c>
      <c r="AD241" s="254">
        <v>47724000</v>
      </c>
      <c r="AE241" s="254">
        <f>ROUNDDOWN(AB241*AD241,-3)</f>
        <v>47724000</v>
      </c>
      <c r="AF241" s="178">
        <v>1</v>
      </c>
      <c r="AG241" s="179" t="s">
        <v>38</v>
      </c>
      <c r="AH241" s="254">
        <v>47724000</v>
      </c>
      <c r="AI241" s="254">
        <f>ROUNDDOWN(AF241*AH241,-3)</f>
        <v>47724000</v>
      </c>
      <c r="AJ241" s="178">
        <v>1</v>
      </c>
      <c r="AK241" s="179" t="s">
        <v>38</v>
      </c>
      <c r="AL241" s="254">
        <v>47724000</v>
      </c>
      <c r="AM241" s="254">
        <f>ROUNDDOWN(AJ241*AL241,-3)</f>
        <v>47724000</v>
      </c>
      <c r="AN241" s="178">
        <v>1</v>
      </c>
      <c r="AO241" s="179" t="s">
        <v>38</v>
      </c>
      <c r="AP241" s="254">
        <f>47724000+500000</f>
        <v>48224000</v>
      </c>
      <c r="AQ241" s="254">
        <f>ROUNDDOWN(AN241*AP241,-3)</f>
        <v>48224000</v>
      </c>
      <c r="AR241" s="351">
        <f t="shared" si="58"/>
        <v>-500000</v>
      </c>
    </row>
    <row r="242" spans="2:44" x14ac:dyDescent="0.4">
      <c r="B242" s="363" t="s">
        <v>183</v>
      </c>
      <c r="C242" s="364" t="s">
        <v>184</v>
      </c>
      <c r="D242" s="269">
        <f>D243</f>
        <v>96</v>
      </c>
      <c r="E242" s="270" t="s">
        <v>171</v>
      </c>
      <c r="F242" s="254">
        <v>0</v>
      </c>
      <c r="G242" s="254">
        <f>G243</f>
        <v>1021648000</v>
      </c>
      <c r="H242" s="269">
        <f>H243</f>
        <v>96</v>
      </c>
      <c r="I242" s="270" t="s">
        <v>171</v>
      </c>
      <c r="J242" s="254">
        <v>0</v>
      </c>
      <c r="K242" s="254">
        <f>K243</f>
        <v>1021648000</v>
      </c>
      <c r="L242" s="269">
        <f>L243</f>
        <v>96</v>
      </c>
      <c r="M242" s="270" t="s">
        <v>171</v>
      </c>
      <c r="N242" s="254">
        <v>0</v>
      </c>
      <c r="O242" s="254">
        <f>O243</f>
        <v>971648000</v>
      </c>
      <c r="P242" s="269">
        <v>96</v>
      </c>
      <c r="Q242" s="270" t="s">
        <v>171</v>
      </c>
      <c r="R242" s="254">
        <v>0</v>
      </c>
      <c r="S242" s="254">
        <f>S243</f>
        <v>971648000</v>
      </c>
      <c r="T242" s="365">
        <v>96</v>
      </c>
      <c r="U242" s="366" t="s">
        <v>171</v>
      </c>
      <c r="V242" s="367">
        <v>0</v>
      </c>
      <c r="W242" s="367">
        <f>W243</f>
        <v>971648000</v>
      </c>
      <c r="X242" s="354">
        <f t="shared" si="59"/>
        <v>291494400</v>
      </c>
      <c r="Y242" s="254"/>
      <c r="Z242" s="354">
        <f t="shared" si="57"/>
        <v>971648000</v>
      </c>
      <c r="AA242" s="254"/>
      <c r="AB242" s="365">
        <v>96</v>
      </c>
      <c r="AC242" s="366" t="s">
        <v>171</v>
      </c>
      <c r="AD242" s="367">
        <v>0</v>
      </c>
      <c r="AE242" s="367">
        <f>AE243</f>
        <v>971648000</v>
      </c>
      <c r="AF242" s="365">
        <v>96</v>
      </c>
      <c r="AG242" s="366" t="s">
        <v>171</v>
      </c>
      <c r="AH242" s="367">
        <v>0</v>
      </c>
      <c r="AI242" s="367">
        <f>AI243</f>
        <v>971648000</v>
      </c>
      <c r="AJ242" s="365">
        <v>96</v>
      </c>
      <c r="AK242" s="366" t="s">
        <v>171</v>
      </c>
      <c r="AL242" s="367">
        <v>0</v>
      </c>
      <c r="AM242" s="367">
        <f>AM243</f>
        <v>896648000</v>
      </c>
      <c r="AN242" s="365">
        <v>96</v>
      </c>
      <c r="AO242" s="366" t="s">
        <v>171</v>
      </c>
      <c r="AP242" s="367">
        <v>0</v>
      </c>
      <c r="AQ242" s="367">
        <f>AQ243</f>
        <v>875848000</v>
      </c>
      <c r="AR242" s="351">
        <f t="shared" si="58"/>
        <v>20800000</v>
      </c>
    </row>
    <row r="243" spans="2:44" x14ac:dyDescent="0.4">
      <c r="B243" s="312" t="s">
        <v>34</v>
      </c>
      <c r="C243" s="313" t="s">
        <v>185</v>
      </c>
      <c r="D243" s="269">
        <v>96</v>
      </c>
      <c r="E243" s="270" t="s">
        <v>171</v>
      </c>
      <c r="F243" s="254">
        <v>0</v>
      </c>
      <c r="G243" s="254">
        <f>G244+G249</f>
        <v>1021648000</v>
      </c>
      <c r="H243" s="314">
        <v>96</v>
      </c>
      <c r="I243" s="315" t="s">
        <v>171</v>
      </c>
      <c r="J243" s="316">
        <v>0</v>
      </c>
      <c r="K243" s="316">
        <f>K244+K249</f>
        <v>1021648000</v>
      </c>
      <c r="L243" s="314">
        <v>96</v>
      </c>
      <c r="M243" s="315" t="s">
        <v>171</v>
      </c>
      <c r="N243" s="316">
        <v>0</v>
      </c>
      <c r="O243" s="316">
        <f>O244+O249</f>
        <v>971648000</v>
      </c>
      <c r="P243" s="314">
        <v>96</v>
      </c>
      <c r="Q243" s="315" t="s">
        <v>171</v>
      </c>
      <c r="R243" s="316">
        <v>0</v>
      </c>
      <c r="S243" s="316">
        <f>S244+S249</f>
        <v>971648000</v>
      </c>
      <c r="T243" s="314">
        <v>96</v>
      </c>
      <c r="U243" s="315" t="s">
        <v>171</v>
      </c>
      <c r="V243" s="316">
        <v>0</v>
      </c>
      <c r="W243" s="316">
        <f>W244+W249</f>
        <v>971648000</v>
      </c>
      <c r="X243" s="354">
        <f t="shared" si="59"/>
        <v>291494400</v>
      </c>
      <c r="Y243" s="316"/>
      <c r="Z243" s="354">
        <f t="shared" si="57"/>
        <v>971648000</v>
      </c>
      <c r="AA243" s="316"/>
      <c r="AB243" s="314">
        <v>96</v>
      </c>
      <c r="AC243" s="315" t="s">
        <v>171</v>
      </c>
      <c r="AD243" s="316">
        <v>0</v>
      </c>
      <c r="AE243" s="316">
        <f>AE244+AE249</f>
        <v>971648000</v>
      </c>
      <c r="AF243" s="314">
        <v>96</v>
      </c>
      <c r="AG243" s="315" t="s">
        <v>171</v>
      </c>
      <c r="AH243" s="316">
        <v>0</v>
      </c>
      <c r="AI243" s="316">
        <f>AI244+AI249</f>
        <v>971648000</v>
      </c>
      <c r="AJ243" s="314">
        <v>96</v>
      </c>
      <c r="AK243" s="315" t="s">
        <v>171</v>
      </c>
      <c r="AL243" s="316">
        <v>0</v>
      </c>
      <c r="AM243" s="316">
        <f>AM244+AM249</f>
        <v>896648000</v>
      </c>
      <c r="AN243" s="314">
        <v>96</v>
      </c>
      <c r="AO243" s="315" t="s">
        <v>171</v>
      </c>
      <c r="AP243" s="316">
        <v>0</v>
      </c>
      <c r="AQ243" s="316">
        <f>AQ244+AQ249</f>
        <v>875848000</v>
      </c>
      <c r="AR243" s="351">
        <f t="shared" si="58"/>
        <v>20800000</v>
      </c>
    </row>
    <row r="244" spans="2:44" x14ac:dyDescent="0.4">
      <c r="B244" s="208">
        <v>525111</v>
      </c>
      <c r="C244" s="180" t="s">
        <v>174</v>
      </c>
      <c r="D244" s="178"/>
      <c r="E244" s="179"/>
      <c r="F244" s="180"/>
      <c r="G244" s="254">
        <f>SUM(G245:G248)</f>
        <v>390400000</v>
      </c>
      <c r="H244" s="178"/>
      <c r="I244" s="179"/>
      <c r="J244" s="180"/>
      <c r="K244" s="254">
        <f>SUM(K245:K248)</f>
        <v>390400000</v>
      </c>
      <c r="L244" s="178"/>
      <c r="M244" s="179"/>
      <c r="N244" s="180"/>
      <c r="O244" s="254">
        <f>SUM(O245:O248)</f>
        <v>340400000</v>
      </c>
      <c r="P244" s="178"/>
      <c r="Q244" s="179"/>
      <c r="R244" s="180"/>
      <c r="S244" s="254">
        <f>SUM(S245:S248)</f>
        <v>340400000</v>
      </c>
      <c r="T244" s="178"/>
      <c r="U244" s="179"/>
      <c r="V244" s="180"/>
      <c r="W244" s="254">
        <f>SUM(W245:W248)</f>
        <v>340400000</v>
      </c>
      <c r="X244" s="354">
        <f t="shared" si="59"/>
        <v>102120000</v>
      </c>
      <c r="Y244" s="254"/>
      <c r="Z244" s="354">
        <f t="shared" si="57"/>
        <v>340400000</v>
      </c>
      <c r="AA244" s="254"/>
      <c r="AB244" s="178"/>
      <c r="AC244" s="179"/>
      <c r="AD244" s="180"/>
      <c r="AE244" s="254">
        <f>SUM(AE245:AE248)</f>
        <v>340400000</v>
      </c>
      <c r="AF244" s="178"/>
      <c r="AG244" s="179"/>
      <c r="AH244" s="180"/>
      <c r="AI244" s="254">
        <f>SUM(AI245:AI248)</f>
        <v>340400000</v>
      </c>
      <c r="AJ244" s="178"/>
      <c r="AK244" s="179"/>
      <c r="AL244" s="180"/>
      <c r="AM244" s="254">
        <f>SUM(AM245:AM248)</f>
        <v>265400000</v>
      </c>
      <c r="AN244" s="178"/>
      <c r="AO244" s="179"/>
      <c r="AP244" s="180"/>
      <c r="AQ244" s="254">
        <f>SUM(AQ245:AQ248)</f>
        <v>265400000</v>
      </c>
      <c r="AR244" s="351">
        <f t="shared" si="58"/>
        <v>0</v>
      </c>
    </row>
    <row r="245" spans="2:44" x14ac:dyDescent="0.4">
      <c r="B245" s="208" t="s">
        <v>27</v>
      </c>
      <c r="C245" s="180" t="s">
        <v>46</v>
      </c>
      <c r="D245" s="178">
        <v>308</v>
      </c>
      <c r="E245" s="179" t="s">
        <v>47</v>
      </c>
      <c r="F245" s="254">
        <v>150000</v>
      </c>
      <c r="G245" s="254">
        <f>ROUNDDOWN(D245*F245,-3)</f>
        <v>46200000</v>
      </c>
      <c r="H245" s="178">
        <v>308</v>
      </c>
      <c r="I245" s="179" t="s">
        <v>47</v>
      </c>
      <c r="J245" s="254">
        <v>150000</v>
      </c>
      <c r="K245" s="254">
        <f>ROUNDDOWN(H245*J245,-3)</f>
        <v>46200000</v>
      </c>
      <c r="L245" s="178">
        <v>308</v>
      </c>
      <c r="M245" s="179" t="s">
        <v>47</v>
      </c>
      <c r="N245" s="254">
        <v>150000</v>
      </c>
      <c r="O245" s="254">
        <f>ROUNDDOWN(L245*N245,-3)</f>
        <v>46200000</v>
      </c>
      <c r="P245" s="178">
        <v>308</v>
      </c>
      <c r="Q245" s="179" t="s">
        <v>47</v>
      </c>
      <c r="R245" s="254">
        <v>150000</v>
      </c>
      <c r="S245" s="254">
        <f>ROUNDDOWN(P245*R245,-3)</f>
        <v>46200000</v>
      </c>
      <c r="T245" s="178">
        <v>308</v>
      </c>
      <c r="U245" s="179" t="s">
        <v>47</v>
      </c>
      <c r="V245" s="254">
        <v>150000</v>
      </c>
      <c r="W245" s="254">
        <f>ROUNDDOWN(T245*V245,-3)</f>
        <v>46200000</v>
      </c>
      <c r="X245" s="354">
        <f t="shared" si="59"/>
        <v>13860000</v>
      </c>
      <c r="Y245" s="254">
        <f>CEILING(X245,1000)</f>
        <v>13860000</v>
      </c>
      <c r="Z245" s="354">
        <f t="shared" si="57"/>
        <v>32340000</v>
      </c>
      <c r="AA245" s="254">
        <f t="shared" si="60"/>
        <v>32340000</v>
      </c>
      <c r="AB245" s="178">
        <v>308</v>
      </c>
      <c r="AC245" s="179" t="s">
        <v>47</v>
      </c>
      <c r="AD245" s="254">
        <v>150000</v>
      </c>
      <c r="AE245" s="254">
        <f>ROUNDDOWN(AB245*AD245,-3)</f>
        <v>46200000</v>
      </c>
      <c r="AF245" s="178">
        <v>308</v>
      </c>
      <c r="AG245" s="179" t="s">
        <v>47</v>
      </c>
      <c r="AH245" s="254">
        <v>150000</v>
      </c>
      <c r="AI245" s="254">
        <f>ROUNDDOWN(AF245*AH245,-3)</f>
        <v>46200000</v>
      </c>
      <c r="AJ245" s="178">
        <v>308</v>
      </c>
      <c r="AK245" s="179" t="s">
        <v>47</v>
      </c>
      <c r="AL245" s="254">
        <v>150000</v>
      </c>
      <c r="AM245" s="254">
        <f>ROUNDDOWN(AJ245*AL245,-3)</f>
        <v>46200000</v>
      </c>
      <c r="AN245" s="178">
        <v>308</v>
      </c>
      <c r="AO245" s="179" t="s">
        <v>47</v>
      </c>
      <c r="AP245" s="254">
        <v>150000</v>
      </c>
      <c r="AQ245" s="254">
        <f>ROUNDDOWN(AN245*AP245,-3)</f>
        <v>46200000</v>
      </c>
      <c r="AR245" s="351">
        <f t="shared" si="58"/>
        <v>0</v>
      </c>
    </row>
    <row r="246" spans="2:44" x14ac:dyDescent="0.4">
      <c r="B246" s="208" t="s">
        <v>27</v>
      </c>
      <c r="C246" s="180" t="s">
        <v>48</v>
      </c>
      <c r="D246" s="178">
        <v>1424</v>
      </c>
      <c r="E246" s="179" t="s">
        <v>47</v>
      </c>
      <c r="F246" s="254">
        <v>150000</v>
      </c>
      <c r="G246" s="254">
        <f>ROUNDDOWN(D246*F246,-3)</f>
        <v>213600000</v>
      </c>
      <c r="H246" s="178">
        <v>1424</v>
      </c>
      <c r="I246" s="179" t="s">
        <v>47</v>
      </c>
      <c r="J246" s="254">
        <v>150000</v>
      </c>
      <c r="K246" s="254">
        <f>ROUNDDOWN(H246*J246,-3)</f>
        <v>213600000</v>
      </c>
      <c r="L246" s="178">
        <v>1424</v>
      </c>
      <c r="M246" s="179" t="s">
        <v>47</v>
      </c>
      <c r="N246" s="254">
        <v>150000</v>
      </c>
      <c r="O246" s="254">
        <f>ROUNDDOWN(L246*N246,-3)</f>
        <v>213600000</v>
      </c>
      <c r="P246" s="178">
        <v>1424</v>
      </c>
      <c r="Q246" s="179" t="s">
        <v>47</v>
      </c>
      <c r="R246" s="254">
        <v>150000</v>
      </c>
      <c r="S246" s="254">
        <f>ROUNDDOWN(P246*R246,-3)</f>
        <v>213600000</v>
      </c>
      <c r="T246" s="178">
        <v>1424</v>
      </c>
      <c r="U246" s="179" t="s">
        <v>47</v>
      </c>
      <c r="V246" s="254">
        <v>150000</v>
      </c>
      <c r="W246" s="254">
        <f>ROUNDDOWN(T246*V246,-3)</f>
        <v>213600000</v>
      </c>
      <c r="X246" s="354">
        <f t="shared" si="59"/>
        <v>64080000</v>
      </c>
      <c r="Y246" s="254">
        <f>CEILING(X246,1000)</f>
        <v>64080000</v>
      </c>
      <c r="Z246" s="354">
        <f t="shared" si="57"/>
        <v>149520000</v>
      </c>
      <c r="AA246" s="254">
        <f t="shared" si="60"/>
        <v>149520000</v>
      </c>
      <c r="AB246" s="178">
        <v>1424</v>
      </c>
      <c r="AC246" s="179" t="s">
        <v>47</v>
      </c>
      <c r="AD246" s="254">
        <v>150000</v>
      </c>
      <c r="AE246" s="254">
        <f>ROUNDDOWN(AB246*AD246,-3)</f>
        <v>213600000</v>
      </c>
      <c r="AF246" s="178">
        <v>1424</v>
      </c>
      <c r="AG246" s="179" t="s">
        <v>47</v>
      </c>
      <c r="AH246" s="254">
        <v>150000</v>
      </c>
      <c r="AI246" s="254">
        <f>ROUNDDOWN(AF246*AH246,-3)</f>
        <v>213600000</v>
      </c>
      <c r="AJ246" s="178">
        <f>1424-500</f>
        <v>924</v>
      </c>
      <c r="AK246" s="179" t="s">
        <v>47</v>
      </c>
      <c r="AL246" s="254">
        <v>150000</v>
      </c>
      <c r="AM246" s="254">
        <f>ROUNDDOWN(AJ246*AL246,-3)</f>
        <v>138600000</v>
      </c>
      <c r="AN246" s="178">
        <f>1424-500</f>
        <v>924</v>
      </c>
      <c r="AO246" s="179" t="s">
        <v>47</v>
      </c>
      <c r="AP246" s="254">
        <v>150000</v>
      </c>
      <c r="AQ246" s="254">
        <f>ROUNDDOWN(AN246*AP246,-3)</f>
        <v>138600000</v>
      </c>
      <c r="AR246" s="351">
        <f t="shared" si="58"/>
        <v>0</v>
      </c>
    </row>
    <row r="247" spans="2:44" x14ac:dyDescent="0.4">
      <c r="B247" s="208" t="s">
        <v>27</v>
      </c>
      <c r="C247" s="180" t="s">
        <v>175</v>
      </c>
      <c r="D247" s="178">
        <v>1</v>
      </c>
      <c r="E247" s="179" t="s">
        <v>38</v>
      </c>
      <c r="F247" s="254">
        <v>26180000</v>
      </c>
      <c r="G247" s="254">
        <f>ROUNDDOWN(D247*F247,-3)</f>
        <v>26180000</v>
      </c>
      <c r="H247" s="178">
        <v>1</v>
      </c>
      <c r="I247" s="179" t="s">
        <v>38</v>
      </c>
      <c r="J247" s="254">
        <v>26180000</v>
      </c>
      <c r="K247" s="254">
        <f>ROUNDDOWN(H247*J247,-3)</f>
        <v>26180000</v>
      </c>
      <c r="L247" s="178">
        <v>1</v>
      </c>
      <c r="M247" s="179" t="s">
        <v>38</v>
      </c>
      <c r="N247" s="254">
        <v>26180000</v>
      </c>
      <c r="O247" s="254">
        <f>ROUNDDOWN(L247*N247,-3)</f>
        <v>26180000</v>
      </c>
      <c r="P247" s="178">
        <v>1</v>
      </c>
      <c r="Q247" s="179" t="s">
        <v>38</v>
      </c>
      <c r="R247" s="254">
        <v>26180000</v>
      </c>
      <c r="S247" s="254">
        <f>ROUNDDOWN(P247*R247,-3)</f>
        <v>26180000</v>
      </c>
      <c r="T247" s="178">
        <v>1</v>
      </c>
      <c r="U247" s="179" t="s">
        <v>38</v>
      </c>
      <c r="V247" s="254">
        <v>26180000</v>
      </c>
      <c r="W247" s="254">
        <f>ROUNDDOWN(T247*V247,-3)</f>
        <v>26180000</v>
      </c>
      <c r="X247" s="354">
        <f t="shared" si="59"/>
        <v>7854000</v>
      </c>
      <c r="Y247" s="254">
        <f>CEILING(X247,1000)</f>
        <v>7854000</v>
      </c>
      <c r="Z247" s="354">
        <f t="shared" si="57"/>
        <v>18326000</v>
      </c>
      <c r="AA247" s="254">
        <f t="shared" si="60"/>
        <v>18326000</v>
      </c>
      <c r="AB247" s="178">
        <v>1</v>
      </c>
      <c r="AC247" s="179" t="s">
        <v>38</v>
      </c>
      <c r="AD247" s="254">
        <v>26180000</v>
      </c>
      <c r="AE247" s="254">
        <f>ROUNDDOWN(AB247*AD247,-3)</f>
        <v>26180000</v>
      </c>
      <c r="AF247" s="178">
        <v>1</v>
      </c>
      <c r="AG247" s="179" t="s">
        <v>38</v>
      </c>
      <c r="AH247" s="254">
        <v>26180000</v>
      </c>
      <c r="AI247" s="254">
        <f>ROUNDDOWN(AF247*AH247,-3)</f>
        <v>26180000</v>
      </c>
      <c r="AJ247" s="178">
        <v>1</v>
      </c>
      <c r="AK247" s="179" t="s">
        <v>38</v>
      </c>
      <c r="AL247" s="254">
        <v>26180000</v>
      </c>
      <c r="AM247" s="254">
        <f>ROUNDDOWN(AJ247*AL247,-3)</f>
        <v>26180000</v>
      </c>
      <c r="AN247" s="178">
        <v>1</v>
      </c>
      <c r="AO247" s="179" t="s">
        <v>38</v>
      </c>
      <c r="AP247" s="254">
        <v>26180000</v>
      </c>
      <c r="AQ247" s="254">
        <f>ROUNDDOWN(AN247*AP247,-3)</f>
        <v>26180000</v>
      </c>
      <c r="AR247" s="351">
        <f t="shared" si="58"/>
        <v>0</v>
      </c>
    </row>
    <row r="248" spans="2:44" x14ac:dyDescent="0.4">
      <c r="B248" s="208"/>
      <c r="C248" s="180" t="s">
        <v>76</v>
      </c>
      <c r="D248" s="178">
        <v>1</v>
      </c>
      <c r="E248" s="179" t="s">
        <v>38</v>
      </c>
      <c r="F248" s="254">
        <v>104420000</v>
      </c>
      <c r="G248" s="254">
        <f>ROUNDDOWN(D248*F248,-3)</f>
        <v>104420000</v>
      </c>
      <c r="H248" s="178">
        <v>1</v>
      </c>
      <c r="I248" s="179" t="s">
        <v>38</v>
      </c>
      <c r="J248" s="254">
        <v>104420000</v>
      </c>
      <c r="K248" s="254">
        <f>ROUNDDOWN(H248*J248,-3)</f>
        <v>104420000</v>
      </c>
      <c r="L248" s="178">
        <v>1</v>
      </c>
      <c r="M248" s="179" t="s">
        <v>38</v>
      </c>
      <c r="N248" s="254">
        <f>104420000-50000000</f>
        <v>54420000</v>
      </c>
      <c r="O248" s="254">
        <f>ROUNDDOWN(L248*N248,-3)</f>
        <v>54420000</v>
      </c>
      <c r="P248" s="178">
        <v>1</v>
      </c>
      <c r="Q248" s="179" t="s">
        <v>38</v>
      </c>
      <c r="R248" s="254">
        <f>104420000-50000000</f>
        <v>54420000</v>
      </c>
      <c r="S248" s="254">
        <f>ROUNDDOWN(P248*R248,-3)</f>
        <v>54420000</v>
      </c>
      <c r="T248" s="178">
        <v>1</v>
      </c>
      <c r="U248" s="179" t="s">
        <v>38</v>
      </c>
      <c r="V248" s="254">
        <v>54420000</v>
      </c>
      <c r="W248" s="254">
        <f>ROUNDDOWN(T248*V248,-3)</f>
        <v>54420000</v>
      </c>
      <c r="X248" s="354">
        <f t="shared" si="59"/>
        <v>16326000</v>
      </c>
      <c r="Y248" s="254">
        <f>CEILING(X248,1000)</f>
        <v>16326000</v>
      </c>
      <c r="Z248" s="354">
        <f t="shared" si="57"/>
        <v>38094000</v>
      </c>
      <c r="AA248" s="254">
        <f t="shared" si="60"/>
        <v>38094000</v>
      </c>
      <c r="AB248" s="178">
        <v>1</v>
      </c>
      <c r="AC248" s="179" t="s">
        <v>38</v>
      </c>
      <c r="AD248" s="254">
        <v>54420000</v>
      </c>
      <c r="AE248" s="254">
        <f>ROUNDDOWN(AB248*AD248,-3)</f>
        <v>54420000</v>
      </c>
      <c r="AF248" s="178">
        <v>1</v>
      </c>
      <c r="AG248" s="179" t="s">
        <v>38</v>
      </c>
      <c r="AH248" s="254">
        <v>54420000</v>
      </c>
      <c r="AI248" s="254">
        <f>ROUNDDOWN(AF248*AH248,-3)</f>
        <v>54420000</v>
      </c>
      <c r="AJ248" s="178">
        <v>1</v>
      </c>
      <c r="AK248" s="179" t="s">
        <v>38</v>
      </c>
      <c r="AL248" s="254">
        <v>54420000</v>
      </c>
      <c r="AM248" s="254">
        <f>ROUNDDOWN(AJ248*AL248,-3)</f>
        <v>54420000</v>
      </c>
      <c r="AN248" s="178">
        <v>1</v>
      </c>
      <c r="AO248" s="179" t="s">
        <v>38</v>
      </c>
      <c r="AP248" s="254">
        <v>54420000</v>
      </c>
      <c r="AQ248" s="254">
        <f>ROUNDDOWN(AN248*AP248,-3)</f>
        <v>54420000</v>
      </c>
      <c r="AR248" s="351">
        <f t="shared" si="58"/>
        <v>0</v>
      </c>
    </row>
    <row r="249" spans="2:44" x14ac:dyDescent="0.4">
      <c r="B249" s="208">
        <v>525112</v>
      </c>
      <c r="C249" s="180" t="s">
        <v>97</v>
      </c>
      <c r="D249" s="178"/>
      <c r="E249" s="179"/>
      <c r="F249" s="180"/>
      <c r="G249" s="254">
        <f>SUM(G250:G253)</f>
        <v>631248000</v>
      </c>
      <c r="H249" s="178"/>
      <c r="I249" s="179"/>
      <c r="J249" s="180"/>
      <c r="K249" s="254">
        <f>SUM(K250:K253)</f>
        <v>631248000</v>
      </c>
      <c r="L249" s="178"/>
      <c r="M249" s="179"/>
      <c r="N249" s="180"/>
      <c r="O249" s="254">
        <f>SUM(O250:O253)</f>
        <v>631248000</v>
      </c>
      <c r="P249" s="178"/>
      <c r="Q249" s="179"/>
      <c r="R249" s="180"/>
      <c r="S249" s="254">
        <f>SUM(S250:S253)</f>
        <v>631248000</v>
      </c>
      <c r="T249" s="178"/>
      <c r="U249" s="179"/>
      <c r="V249" s="180"/>
      <c r="W249" s="254">
        <f>SUM(W250:W253)</f>
        <v>631248000</v>
      </c>
      <c r="X249" s="354">
        <f t="shared" si="59"/>
        <v>189374400</v>
      </c>
      <c r="Y249" s="254"/>
      <c r="Z249" s="354">
        <f t="shared" si="57"/>
        <v>631248000</v>
      </c>
      <c r="AA249" s="254"/>
      <c r="AB249" s="178"/>
      <c r="AC249" s="179"/>
      <c r="AD249" s="180"/>
      <c r="AE249" s="254">
        <f>SUM(AE250:AE253)</f>
        <v>631248000</v>
      </c>
      <c r="AF249" s="178"/>
      <c r="AG249" s="179"/>
      <c r="AH249" s="180"/>
      <c r="AI249" s="254">
        <f>SUM(AI250:AI253)</f>
        <v>631248000</v>
      </c>
      <c r="AJ249" s="178"/>
      <c r="AK249" s="179"/>
      <c r="AL249" s="180"/>
      <c r="AM249" s="254">
        <f>SUM(AM250:AM253)</f>
        <v>631248000</v>
      </c>
      <c r="AN249" s="178"/>
      <c r="AO249" s="179"/>
      <c r="AP249" s="180"/>
      <c r="AQ249" s="254">
        <f>SUM(AQ250:AQ253)</f>
        <v>610448000</v>
      </c>
      <c r="AR249" s="351">
        <f t="shared" si="58"/>
        <v>20800000</v>
      </c>
    </row>
    <row r="250" spans="2:44" x14ac:dyDescent="0.4">
      <c r="B250" s="208" t="s">
        <v>27</v>
      </c>
      <c r="C250" s="180" t="s">
        <v>176</v>
      </c>
      <c r="D250" s="178">
        <v>1</v>
      </c>
      <c r="E250" s="179" t="s">
        <v>38</v>
      </c>
      <c r="F250" s="254">
        <v>501544000</v>
      </c>
      <c r="G250" s="254">
        <f>ROUNDDOWN(D250*F250,-3)</f>
        <v>501544000</v>
      </c>
      <c r="H250" s="178">
        <v>1</v>
      </c>
      <c r="I250" s="179" t="s">
        <v>38</v>
      </c>
      <c r="J250" s="254">
        <v>501544000</v>
      </c>
      <c r="K250" s="254">
        <f>ROUNDDOWN(H250*J250,-3)</f>
        <v>501544000</v>
      </c>
      <c r="L250" s="178">
        <v>1</v>
      </c>
      <c r="M250" s="179" t="s">
        <v>38</v>
      </c>
      <c r="N250" s="254">
        <v>501544000</v>
      </c>
      <c r="O250" s="254">
        <f>ROUNDDOWN(L250*N250,-3)</f>
        <v>501544000</v>
      </c>
      <c r="P250" s="178">
        <v>1</v>
      </c>
      <c r="Q250" s="179" t="s">
        <v>38</v>
      </c>
      <c r="R250" s="254">
        <v>501544000</v>
      </c>
      <c r="S250" s="254">
        <f>ROUNDDOWN(P250*R250,-3)</f>
        <v>501544000</v>
      </c>
      <c r="T250" s="178">
        <v>1</v>
      </c>
      <c r="U250" s="179" t="s">
        <v>38</v>
      </c>
      <c r="V250" s="254">
        <v>501544000</v>
      </c>
      <c r="W250" s="254">
        <f>ROUNDDOWN(T250*V250,-3)</f>
        <v>501544000</v>
      </c>
      <c r="X250" s="354">
        <f t="shared" si="59"/>
        <v>150463200</v>
      </c>
      <c r="Y250" s="254">
        <f>CEILING(X250,1000)</f>
        <v>150464000</v>
      </c>
      <c r="Z250" s="354">
        <f t="shared" si="57"/>
        <v>351080000</v>
      </c>
      <c r="AA250" s="254">
        <f t="shared" si="60"/>
        <v>351080000</v>
      </c>
      <c r="AB250" s="178">
        <v>1</v>
      </c>
      <c r="AC250" s="179" t="s">
        <v>38</v>
      </c>
      <c r="AD250" s="254">
        <v>501544000</v>
      </c>
      <c r="AE250" s="254">
        <f>ROUNDDOWN(AB250*AD250,-3)</f>
        <v>501544000</v>
      </c>
      <c r="AF250" s="178">
        <v>1</v>
      </c>
      <c r="AG250" s="179" t="s">
        <v>38</v>
      </c>
      <c r="AH250" s="254">
        <v>501544000</v>
      </c>
      <c r="AI250" s="254">
        <f>ROUNDDOWN(AF250*AH250,-3)</f>
        <v>501544000</v>
      </c>
      <c r="AJ250" s="178">
        <v>1</v>
      </c>
      <c r="AK250" s="179" t="s">
        <v>38</v>
      </c>
      <c r="AL250" s="254">
        <v>501544000</v>
      </c>
      <c r="AM250" s="254">
        <f>ROUNDDOWN(AJ250*AL250,-3)</f>
        <v>501544000</v>
      </c>
      <c r="AN250" s="178">
        <v>1</v>
      </c>
      <c r="AO250" s="179" t="s">
        <v>38</v>
      </c>
      <c r="AP250" s="254">
        <v>501544000</v>
      </c>
      <c r="AQ250" s="254">
        <f>ROUNDDOWN(AN250*AP250,-3)</f>
        <v>501544000</v>
      </c>
      <c r="AR250" s="351">
        <f t="shared" si="58"/>
        <v>0</v>
      </c>
    </row>
    <row r="251" spans="2:44" x14ac:dyDescent="0.4">
      <c r="B251" s="208" t="s">
        <v>27</v>
      </c>
      <c r="C251" s="180" t="s">
        <v>177</v>
      </c>
      <c r="D251" s="178">
        <v>96</v>
      </c>
      <c r="E251" s="179" t="s">
        <v>40</v>
      </c>
      <c r="F251" s="254">
        <v>500000</v>
      </c>
      <c r="G251" s="254">
        <f>ROUNDDOWN(D251*F251,-3)</f>
        <v>48000000</v>
      </c>
      <c r="H251" s="178">
        <v>96</v>
      </c>
      <c r="I251" s="179" t="s">
        <v>40</v>
      </c>
      <c r="J251" s="254">
        <v>500000</v>
      </c>
      <c r="K251" s="254">
        <f>ROUNDDOWN(H251*J251,-3)</f>
        <v>48000000</v>
      </c>
      <c r="L251" s="178">
        <v>96</v>
      </c>
      <c r="M251" s="179" t="s">
        <v>40</v>
      </c>
      <c r="N251" s="254">
        <v>500000</v>
      </c>
      <c r="O251" s="254">
        <f>ROUNDDOWN(L251*N251,-3)</f>
        <v>48000000</v>
      </c>
      <c r="P251" s="178">
        <v>96</v>
      </c>
      <c r="Q251" s="179" t="s">
        <v>40</v>
      </c>
      <c r="R251" s="254">
        <v>500000</v>
      </c>
      <c r="S251" s="254">
        <f>ROUNDDOWN(P251*R251,-3)</f>
        <v>48000000</v>
      </c>
      <c r="T251" s="178">
        <v>96</v>
      </c>
      <c r="U251" s="179" t="s">
        <v>40</v>
      </c>
      <c r="V251" s="254">
        <v>500000</v>
      </c>
      <c r="W251" s="254">
        <f>ROUNDDOWN(T251*V251,-3)</f>
        <v>48000000</v>
      </c>
      <c r="X251" s="354">
        <f t="shared" si="59"/>
        <v>14400000</v>
      </c>
      <c r="Y251" s="254">
        <f>CEILING(X251,1000)</f>
        <v>14400000</v>
      </c>
      <c r="Z251" s="354">
        <f t="shared" si="57"/>
        <v>33600000</v>
      </c>
      <c r="AA251" s="254">
        <f t="shared" si="60"/>
        <v>33600000</v>
      </c>
      <c r="AB251" s="178">
        <v>96</v>
      </c>
      <c r="AC251" s="179" t="s">
        <v>40</v>
      </c>
      <c r="AD251" s="254">
        <v>500000</v>
      </c>
      <c r="AE251" s="254">
        <f>ROUNDDOWN(AB251*AD251,-3)</f>
        <v>48000000</v>
      </c>
      <c r="AF251" s="178">
        <v>96</v>
      </c>
      <c r="AG251" s="179" t="s">
        <v>40</v>
      </c>
      <c r="AH251" s="254">
        <v>500000</v>
      </c>
      <c r="AI251" s="254">
        <f>ROUNDDOWN(AF251*AH251,-3)</f>
        <v>48000000</v>
      </c>
      <c r="AJ251" s="178">
        <v>96</v>
      </c>
      <c r="AK251" s="179" t="s">
        <v>40</v>
      </c>
      <c r="AL251" s="254">
        <v>500000</v>
      </c>
      <c r="AM251" s="254">
        <f>ROUNDDOWN(AJ251*AL251,-3)</f>
        <v>48000000</v>
      </c>
      <c r="AN251" s="178">
        <v>1</v>
      </c>
      <c r="AO251" s="179" t="s">
        <v>38</v>
      </c>
      <c r="AP251" s="254">
        <v>33600000</v>
      </c>
      <c r="AQ251" s="254">
        <f>ROUNDDOWN(AN251*AP251,-3)</f>
        <v>33600000</v>
      </c>
      <c r="AR251" s="351">
        <f t="shared" si="58"/>
        <v>14400000</v>
      </c>
    </row>
    <row r="252" spans="2:44" x14ac:dyDescent="0.4">
      <c r="B252" s="208" t="s">
        <v>27</v>
      </c>
      <c r="C252" s="180" t="s">
        <v>178</v>
      </c>
      <c r="D252" s="178">
        <v>96</v>
      </c>
      <c r="E252" s="179" t="s">
        <v>40</v>
      </c>
      <c r="F252" s="254">
        <v>500000</v>
      </c>
      <c r="G252" s="254">
        <f>ROUNDDOWN(D252*F252,-3)</f>
        <v>48000000</v>
      </c>
      <c r="H252" s="178">
        <v>96</v>
      </c>
      <c r="I252" s="179" t="s">
        <v>40</v>
      </c>
      <c r="J252" s="254">
        <v>500000</v>
      </c>
      <c r="K252" s="254">
        <f>ROUNDDOWN(H252*J252,-3)</f>
        <v>48000000</v>
      </c>
      <c r="L252" s="178">
        <v>96</v>
      </c>
      <c r="M252" s="179" t="s">
        <v>40</v>
      </c>
      <c r="N252" s="254">
        <v>500000</v>
      </c>
      <c r="O252" s="254">
        <f>ROUNDDOWN(L252*N252,-3)</f>
        <v>48000000</v>
      </c>
      <c r="P252" s="178">
        <v>96</v>
      </c>
      <c r="Q252" s="179" t="s">
        <v>40</v>
      </c>
      <c r="R252" s="254">
        <v>500000</v>
      </c>
      <c r="S252" s="254">
        <f>ROUNDDOWN(P252*R252,-3)</f>
        <v>48000000</v>
      </c>
      <c r="T252" s="178">
        <v>96</v>
      </c>
      <c r="U252" s="179" t="s">
        <v>40</v>
      </c>
      <c r="V252" s="254">
        <v>500000</v>
      </c>
      <c r="W252" s="254">
        <f>ROUNDDOWN(T252*V252,-3)</f>
        <v>48000000</v>
      </c>
      <c r="X252" s="354">
        <f t="shared" si="59"/>
        <v>14400000</v>
      </c>
      <c r="Y252" s="254">
        <f>CEILING(X252,1000)</f>
        <v>14400000</v>
      </c>
      <c r="Z252" s="354">
        <f t="shared" si="57"/>
        <v>33600000</v>
      </c>
      <c r="AA252" s="254">
        <f t="shared" si="60"/>
        <v>33600000</v>
      </c>
      <c r="AB252" s="178">
        <v>96</v>
      </c>
      <c r="AC252" s="179" t="s">
        <v>40</v>
      </c>
      <c r="AD252" s="254">
        <v>500000</v>
      </c>
      <c r="AE252" s="254">
        <f>ROUNDDOWN(AB252*AD252,-3)</f>
        <v>48000000</v>
      </c>
      <c r="AF252" s="178">
        <v>96</v>
      </c>
      <c r="AG252" s="179" t="s">
        <v>40</v>
      </c>
      <c r="AH252" s="254">
        <v>500000</v>
      </c>
      <c r="AI252" s="254">
        <f>ROUNDDOWN(AF252*AH252,-3)</f>
        <v>48000000</v>
      </c>
      <c r="AJ252" s="178">
        <v>96</v>
      </c>
      <c r="AK252" s="179" t="s">
        <v>40</v>
      </c>
      <c r="AL252" s="254">
        <v>500000</v>
      </c>
      <c r="AM252" s="254">
        <f>ROUNDDOWN(AJ252*AL252,-3)</f>
        <v>48000000</v>
      </c>
      <c r="AN252" s="178">
        <v>1</v>
      </c>
      <c r="AO252" s="179" t="s">
        <v>38</v>
      </c>
      <c r="AP252" s="254">
        <v>33600000</v>
      </c>
      <c r="AQ252" s="254">
        <f>ROUNDDOWN(AN252*AP252,-3)</f>
        <v>33600000</v>
      </c>
      <c r="AR252" s="351">
        <f t="shared" si="58"/>
        <v>14400000</v>
      </c>
    </row>
    <row r="253" spans="2:44" x14ac:dyDescent="0.4">
      <c r="B253" s="208" t="s">
        <v>27</v>
      </c>
      <c r="C253" s="180" t="s">
        <v>182</v>
      </c>
      <c r="D253" s="178">
        <v>1</v>
      </c>
      <c r="E253" s="179" t="s">
        <v>38</v>
      </c>
      <c r="F253" s="254">
        <v>33704000</v>
      </c>
      <c r="G253" s="254">
        <f>ROUNDDOWN(D253*F253,-3)</f>
        <v>33704000</v>
      </c>
      <c r="H253" s="178">
        <v>1</v>
      </c>
      <c r="I253" s="179" t="s">
        <v>38</v>
      </c>
      <c r="J253" s="254">
        <v>33704000</v>
      </c>
      <c r="K253" s="254">
        <f>ROUNDDOWN(H253*J253,-3)</f>
        <v>33704000</v>
      </c>
      <c r="L253" s="178">
        <v>1</v>
      </c>
      <c r="M253" s="179" t="s">
        <v>38</v>
      </c>
      <c r="N253" s="254">
        <v>33704000</v>
      </c>
      <c r="O253" s="254">
        <f>ROUNDDOWN(L253*N253,-3)</f>
        <v>33704000</v>
      </c>
      <c r="P253" s="178">
        <v>1</v>
      </c>
      <c r="Q253" s="179" t="s">
        <v>38</v>
      </c>
      <c r="R253" s="254">
        <v>33704000</v>
      </c>
      <c r="S253" s="254">
        <f>ROUNDDOWN(P253*R253,-3)</f>
        <v>33704000</v>
      </c>
      <c r="T253" s="178">
        <v>1</v>
      </c>
      <c r="U253" s="179" t="s">
        <v>38</v>
      </c>
      <c r="V253" s="254">
        <v>33704000</v>
      </c>
      <c r="W253" s="254">
        <f>ROUNDDOWN(T253*V253,-3)</f>
        <v>33704000</v>
      </c>
      <c r="X253" s="354">
        <f t="shared" si="59"/>
        <v>10111200</v>
      </c>
      <c r="Y253" s="254">
        <f>CEILING(X253,1000)</f>
        <v>10112000</v>
      </c>
      <c r="Z253" s="354">
        <f t="shared" si="57"/>
        <v>23592000</v>
      </c>
      <c r="AA253" s="254">
        <f t="shared" si="60"/>
        <v>23592000</v>
      </c>
      <c r="AB253" s="178">
        <v>1</v>
      </c>
      <c r="AC253" s="179" t="s">
        <v>38</v>
      </c>
      <c r="AD253" s="254">
        <v>33704000</v>
      </c>
      <c r="AE253" s="254">
        <f>ROUNDDOWN(AB253*AD253,-3)</f>
        <v>33704000</v>
      </c>
      <c r="AF253" s="178">
        <v>1</v>
      </c>
      <c r="AG253" s="179" t="s">
        <v>38</v>
      </c>
      <c r="AH253" s="254">
        <v>33704000</v>
      </c>
      <c r="AI253" s="254">
        <f>ROUNDDOWN(AF253*AH253,-3)</f>
        <v>33704000</v>
      </c>
      <c r="AJ253" s="178">
        <v>1</v>
      </c>
      <c r="AK253" s="179" t="s">
        <v>38</v>
      </c>
      <c r="AL253" s="254">
        <v>33704000</v>
      </c>
      <c r="AM253" s="254">
        <f>ROUNDDOWN(AJ253*AL253,-3)</f>
        <v>33704000</v>
      </c>
      <c r="AN253" s="178">
        <v>1</v>
      </c>
      <c r="AO253" s="179" t="s">
        <v>38</v>
      </c>
      <c r="AP253" s="254">
        <f>33704000+8000000</f>
        <v>41704000</v>
      </c>
      <c r="AQ253" s="254">
        <f>ROUNDDOWN(AN253*AP253,-3)</f>
        <v>41704000</v>
      </c>
      <c r="AR253" s="351">
        <f t="shared" si="58"/>
        <v>-8000000</v>
      </c>
    </row>
    <row r="254" spans="2:44" x14ac:dyDescent="0.4">
      <c r="B254" s="363" t="s">
        <v>186</v>
      </c>
      <c r="C254" s="364" t="s">
        <v>187</v>
      </c>
      <c r="D254" s="269">
        <f>D255</f>
        <v>96</v>
      </c>
      <c r="E254" s="270" t="s">
        <v>171</v>
      </c>
      <c r="F254" s="254">
        <v>0</v>
      </c>
      <c r="G254" s="254">
        <f>G255</f>
        <v>908608000</v>
      </c>
      <c r="H254" s="269">
        <f>H255</f>
        <v>96</v>
      </c>
      <c r="I254" s="270" t="s">
        <v>171</v>
      </c>
      <c r="J254" s="254">
        <v>0</v>
      </c>
      <c r="K254" s="254">
        <f>K255</f>
        <v>908608000</v>
      </c>
      <c r="L254" s="269">
        <f>L255</f>
        <v>96</v>
      </c>
      <c r="M254" s="270" t="s">
        <v>171</v>
      </c>
      <c r="N254" s="254">
        <v>0</v>
      </c>
      <c r="O254" s="254">
        <f>O255</f>
        <v>908608000</v>
      </c>
      <c r="P254" s="269">
        <v>96</v>
      </c>
      <c r="Q254" s="270" t="s">
        <v>171</v>
      </c>
      <c r="R254" s="254">
        <v>0</v>
      </c>
      <c r="S254" s="254">
        <f>S255</f>
        <v>908608000</v>
      </c>
      <c r="T254" s="365">
        <v>96</v>
      </c>
      <c r="U254" s="366" t="s">
        <v>171</v>
      </c>
      <c r="V254" s="367">
        <v>0</v>
      </c>
      <c r="W254" s="367">
        <f>W255</f>
        <v>908608000</v>
      </c>
      <c r="X254" s="354">
        <f t="shared" si="59"/>
        <v>272582400</v>
      </c>
      <c r="Y254" s="254"/>
      <c r="Z254" s="354">
        <f t="shared" si="57"/>
        <v>908608000</v>
      </c>
      <c r="AA254" s="254"/>
      <c r="AB254" s="365">
        <v>96</v>
      </c>
      <c r="AC254" s="366" t="s">
        <v>171</v>
      </c>
      <c r="AD254" s="367">
        <v>0</v>
      </c>
      <c r="AE254" s="367">
        <f>AE255</f>
        <v>908608000</v>
      </c>
      <c r="AF254" s="365">
        <v>96</v>
      </c>
      <c r="AG254" s="366" t="s">
        <v>171</v>
      </c>
      <c r="AH254" s="367">
        <v>0</v>
      </c>
      <c r="AI254" s="367">
        <f>AI255</f>
        <v>908608000</v>
      </c>
      <c r="AJ254" s="365">
        <v>96</v>
      </c>
      <c r="AK254" s="366" t="s">
        <v>171</v>
      </c>
      <c r="AL254" s="367">
        <v>0</v>
      </c>
      <c r="AM254" s="367">
        <f>AM255</f>
        <v>803608000</v>
      </c>
      <c r="AN254" s="365">
        <v>96</v>
      </c>
      <c r="AO254" s="366" t="s">
        <v>171</v>
      </c>
      <c r="AP254" s="367">
        <v>0</v>
      </c>
      <c r="AQ254" s="367">
        <f>AQ255</f>
        <v>620526000</v>
      </c>
      <c r="AR254" s="351">
        <f t="shared" si="58"/>
        <v>183082000</v>
      </c>
    </row>
    <row r="255" spans="2:44" x14ac:dyDescent="0.4">
      <c r="B255" s="312" t="s">
        <v>34</v>
      </c>
      <c r="C255" s="313" t="s">
        <v>188</v>
      </c>
      <c r="D255" s="269">
        <v>96</v>
      </c>
      <c r="E255" s="270" t="s">
        <v>171</v>
      </c>
      <c r="F255" s="254">
        <v>0</v>
      </c>
      <c r="G255" s="254">
        <f>G256+G261</f>
        <v>908608000</v>
      </c>
      <c r="H255" s="314">
        <v>96</v>
      </c>
      <c r="I255" s="315" t="s">
        <v>171</v>
      </c>
      <c r="J255" s="316">
        <v>0</v>
      </c>
      <c r="K255" s="316">
        <f>K256+K261</f>
        <v>908608000</v>
      </c>
      <c r="L255" s="314">
        <v>96</v>
      </c>
      <c r="M255" s="315" t="s">
        <v>171</v>
      </c>
      <c r="N255" s="316">
        <v>0</v>
      </c>
      <c r="O255" s="316">
        <f>O256+O261</f>
        <v>908608000</v>
      </c>
      <c r="P255" s="314">
        <v>96</v>
      </c>
      <c r="Q255" s="315" t="s">
        <v>171</v>
      </c>
      <c r="R255" s="316">
        <v>0</v>
      </c>
      <c r="S255" s="316">
        <f>S256+S261</f>
        <v>908608000</v>
      </c>
      <c r="T255" s="314">
        <v>96</v>
      </c>
      <c r="U255" s="315" t="s">
        <v>171</v>
      </c>
      <c r="V255" s="316">
        <v>0</v>
      </c>
      <c r="W255" s="316">
        <f>W256+W261</f>
        <v>908608000</v>
      </c>
      <c r="X255" s="354">
        <f t="shared" si="59"/>
        <v>272582400</v>
      </c>
      <c r="Y255" s="316"/>
      <c r="Z255" s="354">
        <f t="shared" si="57"/>
        <v>908608000</v>
      </c>
      <c r="AA255" s="316"/>
      <c r="AB255" s="314">
        <v>96</v>
      </c>
      <c r="AC255" s="315" t="s">
        <v>171</v>
      </c>
      <c r="AD255" s="316">
        <v>0</v>
      </c>
      <c r="AE255" s="316">
        <f>AE256+AE261</f>
        <v>908608000</v>
      </c>
      <c r="AF255" s="314">
        <v>96</v>
      </c>
      <c r="AG255" s="315" t="s">
        <v>171</v>
      </c>
      <c r="AH255" s="316">
        <v>0</v>
      </c>
      <c r="AI255" s="316">
        <f>AI256+AI261</f>
        <v>908608000</v>
      </c>
      <c r="AJ255" s="314">
        <v>96</v>
      </c>
      <c r="AK255" s="315" t="s">
        <v>171</v>
      </c>
      <c r="AL255" s="316">
        <v>0</v>
      </c>
      <c r="AM255" s="316">
        <f>AM256+AM261</f>
        <v>803608000</v>
      </c>
      <c r="AN255" s="314">
        <v>96</v>
      </c>
      <c r="AO255" s="315" t="s">
        <v>171</v>
      </c>
      <c r="AP255" s="316">
        <v>0</v>
      </c>
      <c r="AQ255" s="316">
        <f>AQ256+AQ261</f>
        <v>620526000</v>
      </c>
      <c r="AR255" s="351">
        <f t="shared" si="58"/>
        <v>183082000</v>
      </c>
    </row>
    <row r="256" spans="2:44" x14ac:dyDescent="0.4">
      <c r="B256" s="208">
        <v>525111</v>
      </c>
      <c r="C256" s="180" t="s">
        <v>174</v>
      </c>
      <c r="D256" s="178"/>
      <c r="E256" s="179"/>
      <c r="F256" s="180"/>
      <c r="G256" s="254">
        <f>SUM(G257:G260)</f>
        <v>379240000</v>
      </c>
      <c r="H256" s="178"/>
      <c r="I256" s="179"/>
      <c r="J256" s="180"/>
      <c r="K256" s="254">
        <f>SUM(K257:K260)</f>
        <v>379240000</v>
      </c>
      <c r="L256" s="178"/>
      <c r="M256" s="179"/>
      <c r="N256" s="180"/>
      <c r="O256" s="254">
        <f>SUM(O257:O260)</f>
        <v>379240000</v>
      </c>
      <c r="P256" s="178"/>
      <c r="Q256" s="179"/>
      <c r="R256" s="180"/>
      <c r="S256" s="254">
        <f>SUM(S257:S260)</f>
        <v>379240000</v>
      </c>
      <c r="T256" s="178"/>
      <c r="U256" s="179"/>
      <c r="V256" s="180"/>
      <c r="W256" s="254">
        <f>SUM(W257:W260)</f>
        <v>379240000</v>
      </c>
      <c r="X256" s="354">
        <f t="shared" si="59"/>
        <v>113772000</v>
      </c>
      <c r="Y256" s="254"/>
      <c r="Z256" s="354">
        <f t="shared" si="57"/>
        <v>379240000</v>
      </c>
      <c r="AA256" s="254"/>
      <c r="AB256" s="178"/>
      <c r="AC256" s="179"/>
      <c r="AD256" s="180"/>
      <c r="AE256" s="254">
        <f>SUM(AE257:AE260)</f>
        <v>379240000</v>
      </c>
      <c r="AF256" s="178"/>
      <c r="AG256" s="179"/>
      <c r="AH256" s="180"/>
      <c r="AI256" s="254">
        <f>SUM(AI257:AI260)</f>
        <v>379240000</v>
      </c>
      <c r="AJ256" s="178"/>
      <c r="AK256" s="179"/>
      <c r="AL256" s="180"/>
      <c r="AM256" s="254">
        <f>SUM(AM257:AM260)</f>
        <v>274240000</v>
      </c>
      <c r="AN256" s="178"/>
      <c r="AO256" s="179"/>
      <c r="AP256" s="180"/>
      <c r="AQ256" s="254">
        <f>SUM(AQ257:AQ260)</f>
        <v>274240000</v>
      </c>
      <c r="AR256" s="351">
        <f t="shared" si="58"/>
        <v>0</v>
      </c>
    </row>
    <row r="257" spans="2:44" x14ac:dyDescent="0.4">
      <c r="B257" s="208" t="s">
        <v>27</v>
      </c>
      <c r="C257" s="180" t="s">
        <v>46</v>
      </c>
      <c r="D257" s="178">
        <v>320</v>
      </c>
      <c r="E257" s="179" t="s">
        <v>47</v>
      </c>
      <c r="F257" s="254">
        <v>150000</v>
      </c>
      <c r="G257" s="254">
        <f>ROUNDDOWN(D257*F257,-3)</f>
        <v>48000000</v>
      </c>
      <c r="H257" s="178">
        <v>320</v>
      </c>
      <c r="I257" s="179" t="s">
        <v>47</v>
      </c>
      <c r="J257" s="254">
        <v>150000</v>
      </c>
      <c r="K257" s="254">
        <f>ROUNDDOWN(H257*J257,-3)</f>
        <v>48000000</v>
      </c>
      <c r="L257" s="178">
        <v>320</v>
      </c>
      <c r="M257" s="179" t="s">
        <v>47</v>
      </c>
      <c r="N257" s="254">
        <v>150000</v>
      </c>
      <c r="O257" s="254">
        <f>ROUNDDOWN(L257*N257,-3)</f>
        <v>48000000</v>
      </c>
      <c r="P257" s="178">
        <v>320</v>
      </c>
      <c r="Q257" s="179" t="s">
        <v>47</v>
      </c>
      <c r="R257" s="254">
        <v>150000</v>
      </c>
      <c r="S257" s="254">
        <f>ROUNDDOWN(P257*R257,-3)</f>
        <v>48000000</v>
      </c>
      <c r="T257" s="178">
        <v>320</v>
      </c>
      <c r="U257" s="179" t="s">
        <v>47</v>
      </c>
      <c r="V257" s="254">
        <v>150000</v>
      </c>
      <c r="W257" s="254">
        <f>ROUNDDOWN(T257*V257,-3)</f>
        <v>48000000</v>
      </c>
      <c r="X257" s="354">
        <f t="shared" si="59"/>
        <v>14400000</v>
      </c>
      <c r="Y257" s="254">
        <f>CEILING(X257,1000)</f>
        <v>14400000</v>
      </c>
      <c r="Z257" s="354">
        <f t="shared" si="57"/>
        <v>33600000</v>
      </c>
      <c r="AA257" s="254">
        <f t="shared" si="60"/>
        <v>33600000</v>
      </c>
      <c r="AB257" s="178">
        <v>320</v>
      </c>
      <c r="AC257" s="179" t="s">
        <v>47</v>
      </c>
      <c r="AD257" s="254">
        <v>150000</v>
      </c>
      <c r="AE257" s="254">
        <f>ROUNDDOWN(AB257*AD257,-3)</f>
        <v>48000000</v>
      </c>
      <c r="AF257" s="178">
        <v>320</v>
      </c>
      <c r="AG257" s="179" t="s">
        <v>47</v>
      </c>
      <c r="AH257" s="254">
        <v>150000</v>
      </c>
      <c r="AI257" s="254">
        <f>ROUNDDOWN(AF257*AH257,-3)</f>
        <v>48000000</v>
      </c>
      <c r="AJ257" s="178">
        <v>320</v>
      </c>
      <c r="AK257" s="179" t="s">
        <v>47</v>
      </c>
      <c r="AL257" s="254">
        <v>150000</v>
      </c>
      <c r="AM257" s="254">
        <f>ROUNDDOWN(AJ257*AL257,-3)</f>
        <v>48000000</v>
      </c>
      <c r="AN257" s="178">
        <v>320</v>
      </c>
      <c r="AO257" s="179" t="s">
        <v>47</v>
      </c>
      <c r="AP257" s="254">
        <v>150000</v>
      </c>
      <c r="AQ257" s="254">
        <f>ROUNDDOWN(AN257*AP257,-3)</f>
        <v>48000000</v>
      </c>
      <c r="AR257" s="351">
        <f t="shared" si="58"/>
        <v>0</v>
      </c>
    </row>
    <row r="258" spans="2:44" x14ac:dyDescent="0.4">
      <c r="B258" s="208" t="s">
        <v>27</v>
      </c>
      <c r="C258" s="180" t="s">
        <v>48</v>
      </c>
      <c r="D258" s="178">
        <v>1464</v>
      </c>
      <c r="E258" s="179" t="s">
        <v>47</v>
      </c>
      <c r="F258" s="254">
        <v>150000</v>
      </c>
      <c r="G258" s="254">
        <f>ROUNDDOWN(D258*F258,-3)</f>
        <v>219600000</v>
      </c>
      <c r="H258" s="178">
        <v>1464</v>
      </c>
      <c r="I258" s="179" t="s">
        <v>47</v>
      </c>
      <c r="J258" s="254">
        <v>150000</v>
      </c>
      <c r="K258" s="254">
        <f>ROUNDDOWN(H258*J258,-3)</f>
        <v>219600000</v>
      </c>
      <c r="L258" s="178">
        <v>1464</v>
      </c>
      <c r="M258" s="179" t="s">
        <v>47</v>
      </c>
      <c r="N258" s="254">
        <v>150000</v>
      </c>
      <c r="O258" s="254">
        <f>ROUNDDOWN(L258*N258,-3)</f>
        <v>219600000</v>
      </c>
      <c r="P258" s="178">
        <v>1464</v>
      </c>
      <c r="Q258" s="179" t="s">
        <v>47</v>
      </c>
      <c r="R258" s="254">
        <v>150000</v>
      </c>
      <c r="S258" s="254">
        <f>ROUNDDOWN(P258*R258,-3)</f>
        <v>219600000</v>
      </c>
      <c r="T258" s="178">
        <v>1464</v>
      </c>
      <c r="U258" s="179" t="s">
        <v>47</v>
      </c>
      <c r="V258" s="254">
        <v>150000</v>
      </c>
      <c r="W258" s="254">
        <f>ROUNDDOWN(T258*V258,-3)</f>
        <v>219600000</v>
      </c>
      <c r="X258" s="354">
        <f t="shared" si="59"/>
        <v>65880000</v>
      </c>
      <c r="Y258" s="254">
        <f>CEILING(X258,1000)</f>
        <v>65880000</v>
      </c>
      <c r="Z258" s="354">
        <f t="shared" si="57"/>
        <v>153720000</v>
      </c>
      <c r="AA258" s="254">
        <f t="shared" si="60"/>
        <v>153720000</v>
      </c>
      <c r="AB258" s="178">
        <v>1464</v>
      </c>
      <c r="AC258" s="179" t="s">
        <v>47</v>
      </c>
      <c r="AD258" s="254">
        <v>150000</v>
      </c>
      <c r="AE258" s="254">
        <f>ROUNDDOWN(AB258*AD258,-3)</f>
        <v>219600000</v>
      </c>
      <c r="AF258" s="178">
        <v>1464</v>
      </c>
      <c r="AG258" s="179" t="s">
        <v>47</v>
      </c>
      <c r="AH258" s="254">
        <v>150000</v>
      </c>
      <c r="AI258" s="254">
        <f>ROUNDDOWN(AF258*AH258,-3)</f>
        <v>219600000</v>
      </c>
      <c r="AJ258" s="178">
        <f>1464-700</f>
        <v>764</v>
      </c>
      <c r="AK258" s="179" t="s">
        <v>47</v>
      </c>
      <c r="AL258" s="254">
        <v>150000</v>
      </c>
      <c r="AM258" s="254">
        <f>ROUNDDOWN(AJ258*AL258,-3)</f>
        <v>114600000</v>
      </c>
      <c r="AN258" s="178">
        <f>1464-700</f>
        <v>764</v>
      </c>
      <c r="AO258" s="179" t="s">
        <v>47</v>
      </c>
      <c r="AP258" s="254">
        <v>150000</v>
      </c>
      <c r="AQ258" s="254">
        <f>ROUNDDOWN(AN258*AP258,-3)</f>
        <v>114600000</v>
      </c>
      <c r="AR258" s="351">
        <f t="shared" si="58"/>
        <v>0</v>
      </c>
    </row>
    <row r="259" spans="2:44" x14ac:dyDescent="0.4">
      <c r="B259" s="208" t="s">
        <v>27</v>
      </c>
      <c r="C259" s="180" t="s">
        <v>175</v>
      </c>
      <c r="D259" s="178">
        <v>1</v>
      </c>
      <c r="E259" s="179" t="s">
        <v>38</v>
      </c>
      <c r="F259" s="254">
        <v>20020000</v>
      </c>
      <c r="G259" s="254">
        <f>ROUNDDOWN(D259*F259,-3)</f>
        <v>20020000</v>
      </c>
      <c r="H259" s="178">
        <v>1</v>
      </c>
      <c r="I259" s="179" t="s">
        <v>38</v>
      </c>
      <c r="J259" s="254">
        <v>20020000</v>
      </c>
      <c r="K259" s="254">
        <f>ROUNDDOWN(H259*J259,-3)</f>
        <v>20020000</v>
      </c>
      <c r="L259" s="178">
        <v>1</v>
      </c>
      <c r="M259" s="179" t="s">
        <v>38</v>
      </c>
      <c r="N259" s="254">
        <v>20020000</v>
      </c>
      <c r="O259" s="254">
        <f>ROUNDDOWN(L259*N259,-3)</f>
        <v>20020000</v>
      </c>
      <c r="P259" s="178">
        <v>1</v>
      </c>
      <c r="Q259" s="179" t="s">
        <v>38</v>
      </c>
      <c r="R259" s="254">
        <v>20020000</v>
      </c>
      <c r="S259" s="254">
        <f>ROUNDDOWN(P259*R259,-3)</f>
        <v>20020000</v>
      </c>
      <c r="T259" s="178">
        <v>1</v>
      </c>
      <c r="U259" s="179" t="s">
        <v>38</v>
      </c>
      <c r="V259" s="254">
        <v>20020000</v>
      </c>
      <c r="W259" s="254">
        <f>ROUNDDOWN(T259*V259,-3)</f>
        <v>20020000</v>
      </c>
      <c r="X259" s="354">
        <f t="shared" si="59"/>
        <v>6006000</v>
      </c>
      <c r="Y259" s="254">
        <f>CEILING(X259,1000)</f>
        <v>6006000</v>
      </c>
      <c r="Z259" s="354">
        <f t="shared" si="57"/>
        <v>14014000</v>
      </c>
      <c r="AA259" s="254">
        <f t="shared" si="60"/>
        <v>14014000</v>
      </c>
      <c r="AB259" s="178">
        <v>1</v>
      </c>
      <c r="AC259" s="179" t="s">
        <v>38</v>
      </c>
      <c r="AD259" s="254">
        <v>20020000</v>
      </c>
      <c r="AE259" s="254">
        <f>ROUNDDOWN(AB259*AD259,-3)</f>
        <v>20020000</v>
      </c>
      <c r="AF259" s="178">
        <v>1</v>
      </c>
      <c r="AG259" s="179" t="s">
        <v>38</v>
      </c>
      <c r="AH259" s="254">
        <v>20020000</v>
      </c>
      <c r="AI259" s="254">
        <f>ROUNDDOWN(AF259*AH259,-3)</f>
        <v>20020000</v>
      </c>
      <c r="AJ259" s="178">
        <v>1</v>
      </c>
      <c r="AK259" s="179" t="s">
        <v>38</v>
      </c>
      <c r="AL259" s="254">
        <v>20020000</v>
      </c>
      <c r="AM259" s="254">
        <f>ROUNDDOWN(AJ259*AL259,-3)</f>
        <v>20020000</v>
      </c>
      <c r="AN259" s="178">
        <v>1</v>
      </c>
      <c r="AO259" s="179" t="s">
        <v>38</v>
      </c>
      <c r="AP259" s="254">
        <v>20020000</v>
      </c>
      <c r="AQ259" s="254">
        <f>ROUNDDOWN(AN259*AP259,-3)</f>
        <v>20020000</v>
      </c>
      <c r="AR259" s="351">
        <f t="shared" si="58"/>
        <v>0</v>
      </c>
    </row>
    <row r="260" spans="2:44" x14ac:dyDescent="0.4">
      <c r="B260" s="208"/>
      <c r="C260" s="180" t="s">
        <v>76</v>
      </c>
      <c r="D260" s="178">
        <v>1</v>
      </c>
      <c r="E260" s="179" t="s">
        <v>38</v>
      </c>
      <c r="F260" s="254">
        <v>91620000</v>
      </c>
      <c r="G260" s="254">
        <f>ROUNDDOWN(D260*F260,-3)</f>
        <v>91620000</v>
      </c>
      <c r="H260" s="178">
        <v>1</v>
      </c>
      <c r="I260" s="179" t="s">
        <v>38</v>
      </c>
      <c r="J260" s="254">
        <v>91620000</v>
      </c>
      <c r="K260" s="254">
        <f>ROUNDDOWN(H260*J260,-3)</f>
        <v>91620000</v>
      </c>
      <c r="L260" s="178">
        <v>1</v>
      </c>
      <c r="M260" s="179" t="s">
        <v>38</v>
      </c>
      <c r="N260" s="254">
        <v>91620000</v>
      </c>
      <c r="O260" s="254">
        <f>ROUNDDOWN(L260*N260,-3)</f>
        <v>91620000</v>
      </c>
      <c r="P260" s="178">
        <v>1</v>
      </c>
      <c r="Q260" s="179" t="s">
        <v>38</v>
      </c>
      <c r="R260" s="254">
        <v>91620000</v>
      </c>
      <c r="S260" s="254">
        <f>ROUNDDOWN(P260*R260,-3)</f>
        <v>91620000</v>
      </c>
      <c r="T260" s="178">
        <v>1</v>
      </c>
      <c r="U260" s="179" t="s">
        <v>38</v>
      </c>
      <c r="V260" s="254">
        <v>91620000</v>
      </c>
      <c r="W260" s="254">
        <f>ROUNDDOWN(T260*V260,-3)</f>
        <v>91620000</v>
      </c>
      <c r="X260" s="354">
        <f t="shared" si="59"/>
        <v>27486000</v>
      </c>
      <c r="Y260" s="254">
        <f>CEILING(X260,1000)</f>
        <v>27486000</v>
      </c>
      <c r="Z260" s="354">
        <f t="shared" si="57"/>
        <v>64134000</v>
      </c>
      <c r="AA260" s="254">
        <f t="shared" si="60"/>
        <v>64134000</v>
      </c>
      <c r="AB260" s="178">
        <v>1</v>
      </c>
      <c r="AC260" s="179" t="s">
        <v>38</v>
      </c>
      <c r="AD260" s="254">
        <v>91620000</v>
      </c>
      <c r="AE260" s="254">
        <f>ROUNDDOWN(AB260*AD260,-3)</f>
        <v>91620000</v>
      </c>
      <c r="AF260" s="178">
        <v>1</v>
      </c>
      <c r="AG260" s="179" t="s">
        <v>38</v>
      </c>
      <c r="AH260" s="254">
        <v>91620000</v>
      </c>
      <c r="AI260" s="254">
        <f>ROUNDDOWN(AF260*AH260,-3)</f>
        <v>91620000</v>
      </c>
      <c r="AJ260" s="178">
        <v>1</v>
      </c>
      <c r="AK260" s="179" t="s">
        <v>38</v>
      </c>
      <c r="AL260" s="254">
        <v>91620000</v>
      </c>
      <c r="AM260" s="254">
        <f>ROUNDDOWN(AJ260*AL260,-3)</f>
        <v>91620000</v>
      </c>
      <c r="AN260" s="178">
        <v>1</v>
      </c>
      <c r="AO260" s="179" t="s">
        <v>38</v>
      </c>
      <c r="AP260" s="254">
        <v>91620000</v>
      </c>
      <c r="AQ260" s="254">
        <f>ROUNDDOWN(AN260*AP260,-3)</f>
        <v>91620000</v>
      </c>
      <c r="AR260" s="351">
        <f t="shared" si="58"/>
        <v>0</v>
      </c>
    </row>
    <row r="261" spans="2:44" x14ac:dyDescent="0.4">
      <c r="B261" s="208">
        <v>525112</v>
      </c>
      <c r="C261" s="180" t="s">
        <v>97</v>
      </c>
      <c r="D261" s="178"/>
      <c r="E261" s="179"/>
      <c r="F261" s="180"/>
      <c r="G261" s="254">
        <f>SUM(G262:G265)</f>
        <v>529368000</v>
      </c>
      <c r="H261" s="178"/>
      <c r="I261" s="179"/>
      <c r="J261" s="180"/>
      <c r="K261" s="254">
        <f>SUM(K262:K265)</f>
        <v>529368000</v>
      </c>
      <c r="L261" s="178"/>
      <c r="M261" s="179"/>
      <c r="N261" s="180"/>
      <c r="O261" s="254">
        <f>SUM(O262:O265)</f>
        <v>529368000</v>
      </c>
      <c r="P261" s="178"/>
      <c r="Q261" s="179"/>
      <c r="R261" s="180"/>
      <c r="S261" s="254">
        <f>SUM(S262:S265)</f>
        <v>529368000</v>
      </c>
      <c r="T261" s="178"/>
      <c r="U261" s="179"/>
      <c r="V261" s="180"/>
      <c r="W261" s="254">
        <f>SUM(W262:W265)</f>
        <v>529368000</v>
      </c>
      <c r="X261" s="354">
        <f t="shared" si="59"/>
        <v>158810400</v>
      </c>
      <c r="Y261" s="254"/>
      <c r="Z261" s="354">
        <f t="shared" si="57"/>
        <v>529368000</v>
      </c>
      <c r="AA261" s="254"/>
      <c r="AB261" s="178"/>
      <c r="AC261" s="179"/>
      <c r="AD261" s="180"/>
      <c r="AE261" s="254">
        <f>SUM(AE262:AE265)</f>
        <v>529368000</v>
      </c>
      <c r="AF261" s="178"/>
      <c r="AG261" s="179"/>
      <c r="AH261" s="180"/>
      <c r="AI261" s="254">
        <f>SUM(AI262:AI265)</f>
        <v>529368000</v>
      </c>
      <c r="AJ261" s="178"/>
      <c r="AK261" s="179"/>
      <c r="AL261" s="180"/>
      <c r="AM261" s="254">
        <f>SUM(AM262:AM265)</f>
        <v>529368000</v>
      </c>
      <c r="AN261" s="178"/>
      <c r="AO261" s="179"/>
      <c r="AP261" s="180"/>
      <c r="AQ261" s="254">
        <f>SUM(AQ262:AQ265)</f>
        <v>346286000</v>
      </c>
      <c r="AR261" s="351">
        <f t="shared" si="58"/>
        <v>183082000</v>
      </c>
    </row>
    <row r="262" spans="2:44" x14ac:dyDescent="0.4">
      <c r="B262" s="208" t="s">
        <v>27</v>
      </c>
      <c r="C262" s="180" t="s">
        <v>176</v>
      </c>
      <c r="D262" s="178">
        <v>1</v>
      </c>
      <c r="E262" s="179" t="s">
        <v>38</v>
      </c>
      <c r="F262" s="254">
        <v>393704000</v>
      </c>
      <c r="G262" s="254">
        <f>ROUNDDOWN(D262*F262,-3)</f>
        <v>393704000</v>
      </c>
      <c r="H262" s="178">
        <v>1</v>
      </c>
      <c r="I262" s="179" t="s">
        <v>38</v>
      </c>
      <c r="J262" s="254">
        <v>393704000</v>
      </c>
      <c r="K262" s="254">
        <f>ROUNDDOWN(H262*J262,-3)</f>
        <v>393704000</v>
      </c>
      <c r="L262" s="178">
        <v>1</v>
      </c>
      <c r="M262" s="179" t="s">
        <v>38</v>
      </c>
      <c r="N262" s="254">
        <v>393704000</v>
      </c>
      <c r="O262" s="254">
        <f>ROUNDDOWN(L262*N262,-3)</f>
        <v>393704000</v>
      </c>
      <c r="P262" s="178">
        <v>1</v>
      </c>
      <c r="Q262" s="179" t="s">
        <v>38</v>
      </c>
      <c r="R262" s="254">
        <v>393704000</v>
      </c>
      <c r="S262" s="254">
        <f>ROUNDDOWN(P262*R262,-3)</f>
        <v>393704000</v>
      </c>
      <c r="T262" s="178">
        <v>1</v>
      </c>
      <c r="U262" s="179" t="s">
        <v>38</v>
      </c>
      <c r="V262" s="254">
        <v>393704000</v>
      </c>
      <c r="W262" s="254">
        <f>ROUNDDOWN(T262*V262,-3)</f>
        <v>393704000</v>
      </c>
      <c r="X262" s="354">
        <f t="shared" si="59"/>
        <v>118111200</v>
      </c>
      <c r="Y262" s="254">
        <f>CEILING(X262,1000)</f>
        <v>118112000</v>
      </c>
      <c r="Z262" s="354">
        <f t="shared" si="57"/>
        <v>275592000</v>
      </c>
      <c r="AA262" s="254">
        <f t="shared" si="60"/>
        <v>275592000</v>
      </c>
      <c r="AB262" s="178">
        <v>1</v>
      </c>
      <c r="AC262" s="179" t="s">
        <v>38</v>
      </c>
      <c r="AD262" s="254">
        <v>393704000</v>
      </c>
      <c r="AE262" s="254">
        <f>ROUNDDOWN(AB262*AD262,-3)</f>
        <v>393704000</v>
      </c>
      <c r="AF262" s="178">
        <v>1</v>
      </c>
      <c r="AG262" s="179" t="s">
        <v>38</v>
      </c>
      <c r="AH262" s="254">
        <v>393704000</v>
      </c>
      <c r="AI262" s="254">
        <f>ROUNDDOWN(AF262*AH262,-3)</f>
        <v>393704000</v>
      </c>
      <c r="AJ262" s="178">
        <v>1</v>
      </c>
      <c r="AK262" s="179" t="s">
        <v>38</v>
      </c>
      <c r="AL262" s="254">
        <v>393704000</v>
      </c>
      <c r="AM262" s="254">
        <f>ROUNDDOWN(AJ262*AL262,-3)</f>
        <v>393704000</v>
      </c>
      <c r="AN262" s="178">
        <v>1</v>
      </c>
      <c r="AO262" s="179" t="s">
        <v>38</v>
      </c>
      <c r="AP262" s="254">
        <v>233422000</v>
      </c>
      <c r="AQ262" s="254">
        <f>ROUNDDOWN(AN262*AP262,-3)</f>
        <v>233422000</v>
      </c>
      <c r="AR262" s="351">
        <f t="shared" si="58"/>
        <v>160282000</v>
      </c>
    </row>
    <row r="263" spans="2:44" x14ac:dyDescent="0.4">
      <c r="B263" s="208" t="s">
        <v>27</v>
      </c>
      <c r="C263" s="180" t="s">
        <v>177</v>
      </c>
      <c r="D263" s="178">
        <v>96</v>
      </c>
      <c r="E263" s="179" t="s">
        <v>40</v>
      </c>
      <c r="F263" s="254">
        <v>500000</v>
      </c>
      <c r="G263" s="254">
        <f>ROUNDDOWN(D263*F263,-3)</f>
        <v>48000000</v>
      </c>
      <c r="H263" s="178">
        <v>96</v>
      </c>
      <c r="I263" s="179" t="s">
        <v>40</v>
      </c>
      <c r="J263" s="254">
        <v>500000</v>
      </c>
      <c r="K263" s="254">
        <f>ROUNDDOWN(H263*J263,-3)</f>
        <v>48000000</v>
      </c>
      <c r="L263" s="178">
        <v>96</v>
      </c>
      <c r="M263" s="179" t="s">
        <v>40</v>
      </c>
      <c r="N263" s="254">
        <v>500000</v>
      </c>
      <c r="O263" s="254">
        <f>ROUNDDOWN(L263*N263,-3)</f>
        <v>48000000</v>
      </c>
      <c r="P263" s="178">
        <v>96</v>
      </c>
      <c r="Q263" s="179" t="s">
        <v>40</v>
      </c>
      <c r="R263" s="254">
        <v>500000</v>
      </c>
      <c r="S263" s="254">
        <f>ROUNDDOWN(P263*R263,-3)</f>
        <v>48000000</v>
      </c>
      <c r="T263" s="178">
        <v>96</v>
      </c>
      <c r="U263" s="179" t="s">
        <v>40</v>
      </c>
      <c r="V263" s="254">
        <v>500000</v>
      </c>
      <c r="W263" s="254">
        <f>ROUNDDOWN(T263*V263,-3)</f>
        <v>48000000</v>
      </c>
      <c r="X263" s="354">
        <f t="shared" si="59"/>
        <v>14400000</v>
      </c>
      <c r="Y263" s="254">
        <f>CEILING(X263,1000)</f>
        <v>14400000</v>
      </c>
      <c r="Z263" s="354">
        <f t="shared" si="57"/>
        <v>33600000</v>
      </c>
      <c r="AA263" s="254">
        <f t="shared" si="60"/>
        <v>33600000</v>
      </c>
      <c r="AB263" s="178">
        <v>96</v>
      </c>
      <c r="AC263" s="179" t="s">
        <v>40</v>
      </c>
      <c r="AD263" s="254">
        <v>500000</v>
      </c>
      <c r="AE263" s="254">
        <f>ROUNDDOWN(AB263*AD263,-3)</f>
        <v>48000000</v>
      </c>
      <c r="AF263" s="178">
        <v>96</v>
      </c>
      <c r="AG263" s="179" t="s">
        <v>40</v>
      </c>
      <c r="AH263" s="254">
        <v>500000</v>
      </c>
      <c r="AI263" s="254">
        <f>ROUNDDOWN(AF263*AH263,-3)</f>
        <v>48000000</v>
      </c>
      <c r="AJ263" s="178">
        <v>96</v>
      </c>
      <c r="AK263" s="179" t="s">
        <v>40</v>
      </c>
      <c r="AL263" s="254">
        <v>500000</v>
      </c>
      <c r="AM263" s="254">
        <f>ROUNDDOWN(AJ263*AL263,-3)</f>
        <v>48000000</v>
      </c>
      <c r="AN263" s="178">
        <v>1</v>
      </c>
      <c r="AO263" s="179" t="s">
        <v>38</v>
      </c>
      <c r="AP263" s="254">
        <v>33600000</v>
      </c>
      <c r="AQ263" s="254">
        <f>ROUNDDOWN(AN263*AP263,-3)</f>
        <v>33600000</v>
      </c>
      <c r="AR263" s="351">
        <f t="shared" si="58"/>
        <v>14400000</v>
      </c>
    </row>
    <row r="264" spans="2:44" x14ac:dyDescent="0.4">
      <c r="B264" s="208" t="s">
        <v>27</v>
      </c>
      <c r="C264" s="180" t="s">
        <v>178</v>
      </c>
      <c r="D264" s="178">
        <v>96</v>
      </c>
      <c r="E264" s="179" t="s">
        <v>40</v>
      </c>
      <c r="F264" s="254">
        <v>500000</v>
      </c>
      <c r="G264" s="254">
        <f>ROUNDDOWN(D264*F264,-3)</f>
        <v>48000000</v>
      </c>
      <c r="H264" s="178">
        <v>96</v>
      </c>
      <c r="I264" s="179" t="s">
        <v>40</v>
      </c>
      <c r="J264" s="254">
        <v>500000</v>
      </c>
      <c r="K264" s="254">
        <f>ROUNDDOWN(H264*J264,-3)</f>
        <v>48000000</v>
      </c>
      <c r="L264" s="178">
        <v>96</v>
      </c>
      <c r="M264" s="179" t="s">
        <v>40</v>
      </c>
      <c r="N264" s="254">
        <v>500000</v>
      </c>
      <c r="O264" s="254">
        <f>ROUNDDOWN(L264*N264,-3)</f>
        <v>48000000</v>
      </c>
      <c r="P264" s="178">
        <v>96</v>
      </c>
      <c r="Q264" s="179" t="s">
        <v>40</v>
      </c>
      <c r="R264" s="254">
        <v>500000</v>
      </c>
      <c r="S264" s="254">
        <f>ROUNDDOWN(P264*R264,-3)</f>
        <v>48000000</v>
      </c>
      <c r="T264" s="178">
        <v>96</v>
      </c>
      <c r="U264" s="179" t="s">
        <v>40</v>
      </c>
      <c r="V264" s="254">
        <v>500000</v>
      </c>
      <c r="W264" s="254">
        <f>ROUNDDOWN(T264*V264,-3)</f>
        <v>48000000</v>
      </c>
      <c r="X264" s="354">
        <f t="shared" si="59"/>
        <v>14400000</v>
      </c>
      <c r="Y264" s="254">
        <f>CEILING(X264,1000)</f>
        <v>14400000</v>
      </c>
      <c r="Z264" s="354">
        <f t="shared" si="57"/>
        <v>33600000</v>
      </c>
      <c r="AA264" s="254">
        <f t="shared" si="60"/>
        <v>33600000</v>
      </c>
      <c r="AB264" s="178">
        <v>96</v>
      </c>
      <c r="AC264" s="179" t="s">
        <v>40</v>
      </c>
      <c r="AD264" s="254">
        <v>500000</v>
      </c>
      <c r="AE264" s="254">
        <f>ROUNDDOWN(AB264*AD264,-3)</f>
        <v>48000000</v>
      </c>
      <c r="AF264" s="178">
        <v>96</v>
      </c>
      <c r="AG264" s="179" t="s">
        <v>40</v>
      </c>
      <c r="AH264" s="254">
        <v>500000</v>
      </c>
      <c r="AI264" s="254">
        <f>ROUNDDOWN(AF264*AH264,-3)</f>
        <v>48000000</v>
      </c>
      <c r="AJ264" s="178">
        <v>96</v>
      </c>
      <c r="AK264" s="179" t="s">
        <v>40</v>
      </c>
      <c r="AL264" s="254">
        <v>500000</v>
      </c>
      <c r="AM264" s="254">
        <f>ROUNDDOWN(AJ264*AL264,-3)</f>
        <v>48000000</v>
      </c>
      <c r="AN264" s="178">
        <v>1</v>
      </c>
      <c r="AO264" s="179" t="s">
        <v>38</v>
      </c>
      <c r="AP264" s="254">
        <v>33600000</v>
      </c>
      <c r="AQ264" s="254">
        <f>ROUNDDOWN(AN264*AP264,-3)</f>
        <v>33600000</v>
      </c>
      <c r="AR264" s="351">
        <f t="shared" si="58"/>
        <v>14400000</v>
      </c>
    </row>
    <row r="265" spans="2:44" x14ac:dyDescent="0.4">
      <c r="B265" s="208" t="s">
        <v>27</v>
      </c>
      <c r="C265" s="180" t="s">
        <v>182</v>
      </c>
      <c r="D265" s="178">
        <v>1</v>
      </c>
      <c r="E265" s="179" t="s">
        <v>38</v>
      </c>
      <c r="F265" s="254">
        <v>39664000</v>
      </c>
      <c r="G265" s="254">
        <f>ROUNDDOWN(D265*F265,-3)</f>
        <v>39664000</v>
      </c>
      <c r="H265" s="178">
        <v>1</v>
      </c>
      <c r="I265" s="179" t="s">
        <v>38</v>
      </c>
      <c r="J265" s="254">
        <v>39664000</v>
      </c>
      <c r="K265" s="254">
        <f>ROUNDDOWN(H265*J265,-3)</f>
        <v>39664000</v>
      </c>
      <c r="L265" s="178">
        <v>1</v>
      </c>
      <c r="M265" s="179" t="s">
        <v>38</v>
      </c>
      <c r="N265" s="254">
        <v>39664000</v>
      </c>
      <c r="O265" s="254">
        <f>ROUNDDOWN(L265*N265,-3)</f>
        <v>39664000</v>
      </c>
      <c r="P265" s="178">
        <v>1</v>
      </c>
      <c r="Q265" s="179" t="s">
        <v>38</v>
      </c>
      <c r="R265" s="254">
        <v>39664000</v>
      </c>
      <c r="S265" s="254">
        <f>ROUNDDOWN(P265*R265,-3)</f>
        <v>39664000</v>
      </c>
      <c r="T265" s="178">
        <v>1</v>
      </c>
      <c r="U265" s="179" t="s">
        <v>38</v>
      </c>
      <c r="V265" s="254">
        <v>39664000</v>
      </c>
      <c r="W265" s="254">
        <f>ROUNDDOWN(T265*V265,-3)</f>
        <v>39664000</v>
      </c>
      <c r="X265" s="354">
        <f t="shared" si="59"/>
        <v>11899200</v>
      </c>
      <c r="Y265" s="254">
        <f>CEILING(X265,1000)</f>
        <v>11900000</v>
      </c>
      <c r="Z265" s="354">
        <f t="shared" si="57"/>
        <v>27764000</v>
      </c>
      <c r="AA265" s="254">
        <f t="shared" si="60"/>
        <v>27764000</v>
      </c>
      <c r="AB265" s="178">
        <v>1</v>
      </c>
      <c r="AC265" s="179" t="s">
        <v>38</v>
      </c>
      <c r="AD265" s="254">
        <v>39664000</v>
      </c>
      <c r="AE265" s="254">
        <f>ROUNDDOWN(AB265*AD265,-3)</f>
        <v>39664000</v>
      </c>
      <c r="AF265" s="178">
        <v>1</v>
      </c>
      <c r="AG265" s="179" t="s">
        <v>38</v>
      </c>
      <c r="AH265" s="254">
        <v>39664000</v>
      </c>
      <c r="AI265" s="254">
        <f>ROUNDDOWN(AF265*AH265,-3)</f>
        <v>39664000</v>
      </c>
      <c r="AJ265" s="178">
        <v>1</v>
      </c>
      <c r="AK265" s="179" t="s">
        <v>38</v>
      </c>
      <c r="AL265" s="254">
        <v>39664000</v>
      </c>
      <c r="AM265" s="254">
        <f>ROUNDDOWN(AJ265*AL265,-3)</f>
        <v>39664000</v>
      </c>
      <c r="AN265" s="178">
        <v>1</v>
      </c>
      <c r="AO265" s="179" t="s">
        <v>38</v>
      </c>
      <c r="AP265" s="254">
        <f>39664000+6000000</f>
        <v>45664000</v>
      </c>
      <c r="AQ265" s="254">
        <f>ROUNDDOWN(AN265*AP265,-3)</f>
        <v>45664000</v>
      </c>
      <c r="AR265" s="351">
        <f t="shared" si="58"/>
        <v>-6000000</v>
      </c>
    </row>
    <row r="266" spans="2:44" x14ac:dyDescent="0.4">
      <c r="B266" s="272"/>
      <c r="C266" s="266"/>
      <c r="D266" s="273"/>
      <c r="E266" s="274"/>
      <c r="F266" s="261"/>
      <c r="G266" s="261"/>
      <c r="H266" s="273"/>
      <c r="I266" s="274"/>
      <c r="J266" s="261"/>
      <c r="K266" s="261"/>
      <c r="L266" s="273"/>
      <c r="M266" s="274"/>
      <c r="N266" s="261"/>
      <c r="O266" s="261"/>
      <c r="P266" s="273"/>
      <c r="Q266" s="274"/>
      <c r="R266" s="261"/>
      <c r="S266" s="261"/>
      <c r="T266" s="273"/>
      <c r="U266" s="274"/>
      <c r="V266" s="261"/>
      <c r="W266" s="261"/>
      <c r="X266" s="354">
        <f t="shared" si="59"/>
        <v>0</v>
      </c>
      <c r="Y266" s="261"/>
      <c r="Z266" s="354">
        <f t="shared" ref="Z266:Z329" si="61">W266-Y266</f>
        <v>0</v>
      </c>
      <c r="AA266" s="261"/>
      <c r="AB266" s="273"/>
      <c r="AC266" s="274"/>
      <c r="AD266" s="261"/>
      <c r="AE266" s="261"/>
      <c r="AF266" s="273"/>
      <c r="AG266" s="274"/>
      <c r="AH266" s="261"/>
      <c r="AI266" s="261"/>
      <c r="AJ266" s="273"/>
      <c r="AK266" s="274"/>
      <c r="AL266" s="261"/>
      <c r="AM266" s="261"/>
      <c r="AN266" s="273"/>
      <c r="AO266" s="274"/>
      <c r="AP266" s="261"/>
      <c r="AQ266" s="261"/>
      <c r="AR266" s="351">
        <f t="shared" ref="AR266:AR329" si="62">AM266-AQ266</f>
        <v>0</v>
      </c>
    </row>
    <row r="267" spans="2:44" x14ac:dyDescent="0.4">
      <c r="B267" s="363" t="s">
        <v>189</v>
      </c>
      <c r="C267" s="364" t="s">
        <v>190</v>
      </c>
      <c r="D267" s="269">
        <f>D268</f>
        <v>48</v>
      </c>
      <c r="E267" s="270" t="s">
        <v>171</v>
      </c>
      <c r="F267" s="254">
        <v>0</v>
      </c>
      <c r="G267" s="254">
        <f>G268</f>
        <v>639524000</v>
      </c>
      <c r="H267" s="269">
        <f>H268</f>
        <v>48</v>
      </c>
      <c r="I267" s="270" t="s">
        <v>171</v>
      </c>
      <c r="J267" s="254">
        <v>0</v>
      </c>
      <c r="K267" s="254">
        <f>K268</f>
        <v>639524000</v>
      </c>
      <c r="L267" s="269">
        <f>L268</f>
        <v>48</v>
      </c>
      <c r="M267" s="270" t="s">
        <v>171</v>
      </c>
      <c r="N267" s="254">
        <v>0</v>
      </c>
      <c r="O267" s="254">
        <f>O268</f>
        <v>639524000</v>
      </c>
      <c r="P267" s="269">
        <v>48</v>
      </c>
      <c r="Q267" s="270" t="s">
        <v>171</v>
      </c>
      <c r="R267" s="254">
        <v>0</v>
      </c>
      <c r="S267" s="254">
        <f>S268</f>
        <v>639524000</v>
      </c>
      <c r="T267" s="365">
        <v>48</v>
      </c>
      <c r="U267" s="366" t="s">
        <v>171</v>
      </c>
      <c r="V267" s="367">
        <v>0</v>
      </c>
      <c r="W267" s="367">
        <f>W268</f>
        <v>685372000</v>
      </c>
      <c r="X267" s="354">
        <f t="shared" ref="X267:X330" si="63">W267*30%</f>
        <v>205611600</v>
      </c>
      <c r="Y267" s="254"/>
      <c r="Z267" s="354">
        <f t="shared" si="61"/>
        <v>685372000</v>
      </c>
      <c r="AA267" s="254"/>
      <c r="AB267" s="365">
        <v>48</v>
      </c>
      <c r="AC267" s="366" t="s">
        <v>171</v>
      </c>
      <c r="AD267" s="367">
        <v>0</v>
      </c>
      <c r="AE267" s="367">
        <f>AE268</f>
        <v>760372000</v>
      </c>
      <c r="AF267" s="365">
        <v>48</v>
      </c>
      <c r="AG267" s="366" t="s">
        <v>171</v>
      </c>
      <c r="AH267" s="367">
        <v>0</v>
      </c>
      <c r="AI267" s="367">
        <f>AI268</f>
        <v>760372000</v>
      </c>
      <c r="AJ267" s="365">
        <v>48</v>
      </c>
      <c r="AK267" s="366" t="s">
        <v>171</v>
      </c>
      <c r="AL267" s="367">
        <v>0</v>
      </c>
      <c r="AM267" s="367">
        <f>AM268</f>
        <v>846522000</v>
      </c>
      <c r="AN267" s="365">
        <v>48</v>
      </c>
      <c r="AO267" s="366" t="s">
        <v>171</v>
      </c>
      <c r="AP267" s="367">
        <v>0</v>
      </c>
      <c r="AQ267" s="367">
        <f>AQ268</f>
        <v>833222000</v>
      </c>
      <c r="AR267" s="351">
        <f t="shared" si="62"/>
        <v>13300000</v>
      </c>
    </row>
    <row r="268" spans="2:44" x14ac:dyDescent="0.4">
      <c r="B268" s="312" t="s">
        <v>34</v>
      </c>
      <c r="C268" s="313" t="s">
        <v>191</v>
      </c>
      <c r="D268" s="269">
        <v>48</v>
      </c>
      <c r="E268" s="270" t="s">
        <v>171</v>
      </c>
      <c r="F268" s="254">
        <v>0</v>
      </c>
      <c r="G268" s="254">
        <f>G269+G274</f>
        <v>639524000</v>
      </c>
      <c r="H268" s="314">
        <v>48</v>
      </c>
      <c r="I268" s="315" t="s">
        <v>171</v>
      </c>
      <c r="J268" s="316">
        <v>0</v>
      </c>
      <c r="K268" s="316">
        <f>K269+K274</f>
        <v>639524000</v>
      </c>
      <c r="L268" s="314">
        <v>48</v>
      </c>
      <c r="M268" s="315" t="s">
        <v>171</v>
      </c>
      <c r="N268" s="316">
        <v>0</v>
      </c>
      <c r="O268" s="316">
        <f>O269+O274</f>
        <v>639524000</v>
      </c>
      <c r="P268" s="314">
        <v>48</v>
      </c>
      <c r="Q268" s="315" t="s">
        <v>171</v>
      </c>
      <c r="R268" s="316">
        <v>0</v>
      </c>
      <c r="S268" s="316">
        <f>S269+S274</f>
        <v>639524000</v>
      </c>
      <c r="T268" s="314">
        <v>48</v>
      </c>
      <c r="U268" s="315" t="s">
        <v>171</v>
      </c>
      <c r="V268" s="316">
        <v>0</v>
      </c>
      <c r="W268" s="316">
        <f>W269+W274</f>
        <v>685372000</v>
      </c>
      <c r="X268" s="354">
        <f t="shared" si="63"/>
        <v>205611600</v>
      </c>
      <c r="Y268" s="316"/>
      <c r="Z268" s="354">
        <f t="shared" si="61"/>
        <v>685372000</v>
      </c>
      <c r="AA268" s="316"/>
      <c r="AB268" s="314">
        <v>48</v>
      </c>
      <c r="AC268" s="315" t="s">
        <v>171</v>
      </c>
      <c r="AD268" s="316">
        <v>0</v>
      </c>
      <c r="AE268" s="316">
        <f>AE269+AE274</f>
        <v>760372000</v>
      </c>
      <c r="AF268" s="314">
        <v>48</v>
      </c>
      <c r="AG268" s="315" t="s">
        <v>171</v>
      </c>
      <c r="AH268" s="316">
        <v>0</v>
      </c>
      <c r="AI268" s="316">
        <f>AI269+AI274</f>
        <v>760372000</v>
      </c>
      <c r="AJ268" s="314">
        <v>48</v>
      </c>
      <c r="AK268" s="315" t="s">
        <v>171</v>
      </c>
      <c r="AL268" s="316">
        <v>0</v>
      </c>
      <c r="AM268" s="316">
        <f>AM269+AM274</f>
        <v>846522000</v>
      </c>
      <c r="AN268" s="314">
        <v>48</v>
      </c>
      <c r="AO268" s="315" t="s">
        <v>171</v>
      </c>
      <c r="AP268" s="316">
        <v>0</v>
      </c>
      <c r="AQ268" s="316">
        <f>AQ269+AQ274</f>
        <v>833222000</v>
      </c>
      <c r="AR268" s="351">
        <f t="shared" si="62"/>
        <v>13300000</v>
      </c>
    </row>
    <row r="269" spans="2:44" x14ac:dyDescent="0.4">
      <c r="B269" s="208">
        <v>525111</v>
      </c>
      <c r="C269" s="180" t="s">
        <v>174</v>
      </c>
      <c r="D269" s="178"/>
      <c r="E269" s="179"/>
      <c r="F269" s="180"/>
      <c r="G269" s="254">
        <f>SUM(G270:G273)</f>
        <v>363200000</v>
      </c>
      <c r="H269" s="178"/>
      <c r="I269" s="179"/>
      <c r="J269" s="180"/>
      <c r="K269" s="254">
        <f>SUM(K270:K273)</f>
        <v>363200000</v>
      </c>
      <c r="L269" s="178"/>
      <c r="M269" s="179"/>
      <c r="N269" s="180"/>
      <c r="O269" s="254">
        <f>SUM(O270:O273)</f>
        <v>363200000</v>
      </c>
      <c r="P269" s="178"/>
      <c r="Q269" s="179"/>
      <c r="R269" s="180"/>
      <c r="S269" s="254">
        <f>SUM(S270:S273)</f>
        <v>363200000</v>
      </c>
      <c r="T269" s="178"/>
      <c r="U269" s="179"/>
      <c r="V269" s="180"/>
      <c r="W269" s="254">
        <f>SUM(W270:W273)</f>
        <v>389750000</v>
      </c>
      <c r="X269" s="354">
        <f t="shared" si="63"/>
        <v>116925000</v>
      </c>
      <c r="Y269" s="254"/>
      <c r="Z269" s="354">
        <f t="shared" si="61"/>
        <v>389750000</v>
      </c>
      <c r="AA269" s="254"/>
      <c r="AB269" s="178"/>
      <c r="AC269" s="179"/>
      <c r="AD269" s="180"/>
      <c r="AE269" s="254">
        <f>SUM(AE270:AE273)</f>
        <v>389750000</v>
      </c>
      <c r="AF269" s="178"/>
      <c r="AG269" s="179"/>
      <c r="AH269" s="180"/>
      <c r="AI269" s="254">
        <f>SUM(AI270:AI273)</f>
        <v>389750000</v>
      </c>
      <c r="AJ269" s="178"/>
      <c r="AK269" s="179"/>
      <c r="AL269" s="180"/>
      <c r="AM269" s="254">
        <f>SUM(AM270:AM273)</f>
        <v>389750000</v>
      </c>
      <c r="AN269" s="178"/>
      <c r="AO269" s="179"/>
      <c r="AP269" s="180"/>
      <c r="AQ269" s="254">
        <f>SUM(AQ270:AQ273)</f>
        <v>389750000</v>
      </c>
      <c r="AR269" s="351">
        <f t="shared" si="62"/>
        <v>0</v>
      </c>
    </row>
    <row r="270" spans="2:44" x14ac:dyDescent="0.4">
      <c r="B270" s="208" t="s">
        <v>27</v>
      </c>
      <c r="C270" s="180" t="s">
        <v>46</v>
      </c>
      <c r="D270" s="178">
        <v>338</v>
      </c>
      <c r="E270" s="179" t="s">
        <v>47</v>
      </c>
      <c r="F270" s="254">
        <v>150000</v>
      </c>
      <c r="G270" s="254">
        <f>ROUNDDOWN(D270*F270,-3)</f>
        <v>50700000</v>
      </c>
      <c r="H270" s="178">
        <v>338</v>
      </c>
      <c r="I270" s="179" t="s">
        <v>47</v>
      </c>
      <c r="J270" s="254">
        <v>150000</v>
      </c>
      <c r="K270" s="254">
        <f>ROUNDDOWN(H270*J270,-3)</f>
        <v>50700000</v>
      </c>
      <c r="L270" s="178">
        <v>338</v>
      </c>
      <c r="M270" s="179" t="s">
        <v>47</v>
      </c>
      <c r="N270" s="254">
        <v>150000</v>
      </c>
      <c r="O270" s="254">
        <f>ROUNDDOWN(L270*N270,-3)</f>
        <v>50700000</v>
      </c>
      <c r="P270" s="178">
        <v>338</v>
      </c>
      <c r="Q270" s="179" t="s">
        <v>47</v>
      </c>
      <c r="R270" s="254">
        <v>150000</v>
      </c>
      <c r="S270" s="254">
        <f>ROUNDDOWN(P270*R270,-3)</f>
        <v>50700000</v>
      </c>
      <c r="T270" s="178">
        <v>515</v>
      </c>
      <c r="U270" s="179" t="s">
        <v>47</v>
      </c>
      <c r="V270" s="254">
        <v>150000</v>
      </c>
      <c r="W270" s="254">
        <f>ROUNDDOWN(T270*V270,-3)</f>
        <v>77250000</v>
      </c>
      <c r="X270" s="354">
        <f t="shared" si="63"/>
        <v>23175000</v>
      </c>
      <c r="Y270" s="254">
        <f>CEILING(X270,1000)</f>
        <v>23175000</v>
      </c>
      <c r="Z270" s="354">
        <f t="shared" si="61"/>
        <v>54075000</v>
      </c>
      <c r="AA270" s="254">
        <f t="shared" ref="AA270:AA314" si="64">CEILING(Z270,1000)</f>
        <v>54075000</v>
      </c>
      <c r="AB270" s="178">
        <v>515</v>
      </c>
      <c r="AC270" s="179" t="s">
        <v>47</v>
      </c>
      <c r="AD270" s="254">
        <v>150000</v>
      </c>
      <c r="AE270" s="254">
        <f>ROUNDDOWN(AB270*AD270,-3)</f>
        <v>77250000</v>
      </c>
      <c r="AF270" s="178">
        <v>515</v>
      </c>
      <c r="AG270" s="179" t="s">
        <v>47</v>
      </c>
      <c r="AH270" s="254">
        <v>150000</v>
      </c>
      <c r="AI270" s="254">
        <f>ROUNDDOWN(AF270*AH270,-3)</f>
        <v>77250000</v>
      </c>
      <c r="AJ270" s="178">
        <v>515</v>
      </c>
      <c r="AK270" s="179" t="s">
        <v>47</v>
      </c>
      <c r="AL270" s="254">
        <v>150000</v>
      </c>
      <c r="AM270" s="254">
        <f>ROUNDDOWN(AJ270*AL270,-3)</f>
        <v>77250000</v>
      </c>
      <c r="AN270" s="178">
        <v>515</v>
      </c>
      <c r="AO270" s="179" t="s">
        <v>47</v>
      </c>
      <c r="AP270" s="254">
        <v>150000</v>
      </c>
      <c r="AQ270" s="254">
        <f>ROUNDDOWN(AN270*AP270,-3)</f>
        <v>77250000</v>
      </c>
      <c r="AR270" s="351">
        <f t="shared" si="62"/>
        <v>0</v>
      </c>
    </row>
    <row r="271" spans="2:44" x14ac:dyDescent="0.4">
      <c r="B271" s="208" t="s">
        <v>27</v>
      </c>
      <c r="C271" s="180" t="s">
        <v>48</v>
      </c>
      <c r="D271" s="178">
        <v>1584</v>
      </c>
      <c r="E271" s="179" t="s">
        <v>47</v>
      </c>
      <c r="F271" s="254">
        <v>150000</v>
      </c>
      <c r="G271" s="254">
        <f>ROUNDDOWN(D271*F271,-3)</f>
        <v>237600000</v>
      </c>
      <c r="H271" s="178">
        <v>1584</v>
      </c>
      <c r="I271" s="179" t="s">
        <v>47</v>
      </c>
      <c r="J271" s="254">
        <v>150000</v>
      </c>
      <c r="K271" s="254">
        <f>ROUNDDOWN(H271*J271,-3)</f>
        <v>237600000</v>
      </c>
      <c r="L271" s="178">
        <v>1584</v>
      </c>
      <c r="M271" s="179" t="s">
        <v>47</v>
      </c>
      <c r="N271" s="254">
        <v>150000</v>
      </c>
      <c r="O271" s="254">
        <f>ROUNDDOWN(L271*N271,-3)</f>
        <v>237600000</v>
      </c>
      <c r="P271" s="178">
        <v>1584</v>
      </c>
      <c r="Q271" s="179" t="s">
        <v>47</v>
      </c>
      <c r="R271" s="254">
        <v>150000</v>
      </c>
      <c r="S271" s="254">
        <f>ROUNDDOWN(P271*R271,-3)</f>
        <v>237600000</v>
      </c>
      <c r="T271" s="178">
        <v>1584</v>
      </c>
      <c r="U271" s="179" t="s">
        <v>47</v>
      </c>
      <c r="V271" s="254">
        <v>150000</v>
      </c>
      <c r="W271" s="254">
        <f>ROUNDDOWN(T271*V271,-3)</f>
        <v>237600000</v>
      </c>
      <c r="X271" s="354">
        <f t="shared" si="63"/>
        <v>71280000</v>
      </c>
      <c r="Y271" s="254">
        <f>CEILING(X271,1000)</f>
        <v>71280000</v>
      </c>
      <c r="Z271" s="354">
        <f t="shared" si="61"/>
        <v>166320000</v>
      </c>
      <c r="AA271" s="254">
        <f t="shared" si="64"/>
        <v>166320000</v>
      </c>
      <c r="AB271" s="178">
        <v>1584</v>
      </c>
      <c r="AC271" s="179" t="s">
        <v>47</v>
      </c>
      <c r="AD271" s="254">
        <v>150000</v>
      </c>
      <c r="AE271" s="254">
        <f>ROUNDDOWN(AB271*AD271,-3)</f>
        <v>237600000</v>
      </c>
      <c r="AF271" s="178">
        <v>1584</v>
      </c>
      <c r="AG271" s="179" t="s">
        <v>47</v>
      </c>
      <c r="AH271" s="254">
        <v>150000</v>
      </c>
      <c r="AI271" s="254">
        <f>ROUNDDOWN(AF271*AH271,-3)</f>
        <v>237600000</v>
      </c>
      <c r="AJ271" s="178">
        <v>1584</v>
      </c>
      <c r="AK271" s="179" t="s">
        <v>47</v>
      </c>
      <c r="AL271" s="254">
        <v>150000</v>
      </c>
      <c r="AM271" s="254">
        <f>ROUNDDOWN(AJ271*AL271,-3)</f>
        <v>237600000</v>
      </c>
      <c r="AN271" s="178">
        <v>1584</v>
      </c>
      <c r="AO271" s="179" t="s">
        <v>47</v>
      </c>
      <c r="AP271" s="254">
        <v>150000</v>
      </c>
      <c r="AQ271" s="254">
        <f>ROUNDDOWN(AN271*AP271,-3)</f>
        <v>237600000</v>
      </c>
      <c r="AR271" s="351">
        <f t="shared" si="62"/>
        <v>0</v>
      </c>
    </row>
    <row r="272" spans="2:44" x14ac:dyDescent="0.4">
      <c r="B272" s="208" t="s">
        <v>27</v>
      </c>
      <c r="C272" s="180" t="s">
        <v>175</v>
      </c>
      <c r="D272" s="178">
        <v>1</v>
      </c>
      <c r="E272" s="179" t="s">
        <v>38</v>
      </c>
      <c r="F272" s="254">
        <v>13090000</v>
      </c>
      <c r="G272" s="254">
        <f>ROUNDDOWN(D272*F272,-3)</f>
        <v>13090000</v>
      </c>
      <c r="H272" s="178">
        <v>1</v>
      </c>
      <c r="I272" s="179" t="s">
        <v>38</v>
      </c>
      <c r="J272" s="254">
        <v>13090000</v>
      </c>
      <c r="K272" s="254">
        <f>ROUNDDOWN(H272*J272,-3)</f>
        <v>13090000</v>
      </c>
      <c r="L272" s="178">
        <v>1</v>
      </c>
      <c r="M272" s="179" t="s">
        <v>38</v>
      </c>
      <c r="N272" s="254">
        <v>13090000</v>
      </c>
      <c r="O272" s="254">
        <f>ROUNDDOWN(L272*N272,-3)</f>
        <v>13090000</v>
      </c>
      <c r="P272" s="178">
        <v>1</v>
      </c>
      <c r="Q272" s="179" t="s">
        <v>38</v>
      </c>
      <c r="R272" s="254">
        <v>13090000</v>
      </c>
      <c r="S272" s="254">
        <f>ROUNDDOWN(P272*R272,-3)</f>
        <v>13090000</v>
      </c>
      <c r="T272" s="178">
        <v>1</v>
      </c>
      <c r="U272" s="179" t="s">
        <v>38</v>
      </c>
      <c r="V272" s="254">
        <v>13090000</v>
      </c>
      <c r="W272" s="254">
        <f>ROUNDDOWN(T272*V272,-3)</f>
        <v>13090000</v>
      </c>
      <c r="X272" s="354">
        <f t="shared" si="63"/>
        <v>3927000</v>
      </c>
      <c r="Y272" s="254">
        <f>CEILING(X272,1000)</f>
        <v>3927000</v>
      </c>
      <c r="Z272" s="354">
        <f t="shared" si="61"/>
        <v>9163000</v>
      </c>
      <c r="AA272" s="254">
        <f t="shared" si="64"/>
        <v>9163000</v>
      </c>
      <c r="AB272" s="178">
        <v>1</v>
      </c>
      <c r="AC272" s="179" t="s">
        <v>38</v>
      </c>
      <c r="AD272" s="254">
        <v>13090000</v>
      </c>
      <c r="AE272" s="254">
        <f>ROUNDDOWN(AB272*AD272,-3)</f>
        <v>13090000</v>
      </c>
      <c r="AF272" s="178">
        <v>1</v>
      </c>
      <c r="AG272" s="179" t="s">
        <v>38</v>
      </c>
      <c r="AH272" s="254">
        <v>13090000</v>
      </c>
      <c r="AI272" s="254">
        <f>ROUNDDOWN(AF272*AH272,-3)</f>
        <v>13090000</v>
      </c>
      <c r="AJ272" s="178">
        <v>1</v>
      </c>
      <c r="AK272" s="179" t="s">
        <v>38</v>
      </c>
      <c r="AL272" s="254">
        <v>13090000</v>
      </c>
      <c r="AM272" s="254">
        <f>ROUNDDOWN(AJ272*AL272,-3)</f>
        <v>13090000</v>
      </c>
      <c r="AN272" s="178">
        <v>1</v>
      </c>
      <c r="AO272" s="179" t="s">
        <v>38</v>
      </c>
      <c r="AP272" s="254">
        <v>13090000</v>
      </c>
      <c r="AQ272" s="254">
        <f>ROUNDDOWN(AN272*AP272,-3)</f>
        <v>13090000</v>
      </c>
      <c r="AR272" s="351">
        <f t="shared" si="62"/>
        <v>0</v>
      </c>
    </row>
    <row r="273" spans="2:44" x14ac:dyDescent="0.4">
      <c r="B273" s="208"/>
      <c r="C273" s="180" t="s">
        <v>76</v>
      </c>
      <c r="D273" s="178">
        <v>1</v>
      </c>
      <c r="E273" s="179" t="s">
        <v>38</v>
      </c>
      <c r="F273" s="254">
        <v>61810000</v>
      </c>
      <c r="G273" s="254">
        <f>ROUNDDOWN(D273*F273,-3)</f>
        <v>61810000</v>
      </c>
      <c r="H273" s="178">
        <v>1</v>
      </c>
      <c r="I273" s="179" t="s">
        <v>38</v>
      </c>
      <c r="J273" s="254">
        <v>61810000</v>
      </c>
      <c r="K273" s="254">
        <f>ROUNDDOWN(H273*J273,-3)</f>
        <v>61810000</v>
      </c>
      <c r="L273" s="178">
        <v>1</v>
      </c>
      <c r="M273" s="179" t="s">
        <v>38</v>
      </c>
      <c r="N273" s="254">
        <v>61810000</v>
      </c>
      <c r="O273" s="254">
        <f>ROUNDDOWN(L273*N273,-3)</f>
        <v>61810000</v>
      </c>
      <c r="P273" s="178">
        <v>1</v>
      </c>
      <c r="Q273" s="179" t="s">
        <v>38</v>
      </c>
      <c r="R273" s="254">
        <v>61810000</v>
      </c>
      <c r="S273" s="254">
        <f>ROUNDDOWN(P273*R273,-3)</f>
        <v>61810000</v>
      </c>
      <c r="T273" s="178">
        <v>1</v>
      </c>
      <c r="U273" s="179" t="s">
        <v>38</v>
      </c>
      <c r="V273" s="254">
        <v>61810000</v>
      </c>
      <c r="W273" s="254">
        <f>ROUNDDOWN(T273*V273,-3)</f>
        <v>61810000</v>
      </c>
      <c r="X273" s="354">
        <f t="shared" si="63"/>
        <v>18543000</v>
      </c>
      <c r="Y273" s="254">
        <f>CEILING(X273,1000)</f>
        <v>18543000</v>
      </c>
      <c r="Z273" s="354">
        <f t="shared" si="61"/>
        <v>43267000</v>
      </c>
      <c r="AA273" s="254">
        <f t="shared" si="64"/>
        <v>43267000</v>
      </c>
      <c r="AB273" s="178">
        <v>1</v>
      </c>
      <c r="AC273" s="179" t="s">
        <v>38</v>
      </c>
      <c r="AD273" s="254">
        <v>61810000</v>
      </c>
      <c r="AE273" s="254">
        <f>ROUNDDOWN(AB273*AD273,-3)</f>
        <v>61810000</v>
      </c>
      <c r="AF273" s="178">
        <v>1</v>
      </c>
      <c r="AG273" s="179" t="s">
        <v>38</v>
      </c>
      <c r="AH273" s="254">
        <v>61810000</v>
      </c>
      <c r="AI273" s="254">
        <f>ROUNDDOWN(AF273*AH273,-3)</f>
        <v>61810000</v>
      </c>
      <c r="AJ273" s="178">
        <v>1</v>
      </c>
      <c r="AK273" s="179" t="s">
        <v>38</v>
      </c>
      <c r="AL273" s="254">
        <v>61810000</v>
      </c>
      <c r="AM273" s="254">
        <f>ROUNDDOWN(AJ273*AL273,-3)</f>
        <v>61810000</v>
      </c>
      <c r="AN273" s="178">
        <v>1</v>
      </c>
      <c r="AO273" s="179" t="s">
        <v>38</v>
      </c>
      <c r="AP273" s="254">
        <v>61810000</v>
      </c>
      <c r="AQ273" s="254">
        <f>ROUNDDOWN(AN273*AP273,-3)</f>
        <v>61810000</v>
      </c>
      <c r="AR273" s="351">
        <f t="shared" si="62"/>
        <v>0</v>
      </c>
    </row>
    <row r="274" spans="2:44" x14ac:dyDescent="0.4">
      <c r="B274" s="208">
        <v>525112</v>
      </c>
      <c r="C274" s="180" t="s">
        <v>97</v>
      </c>
      <c r="D274" s="178">
        <v>0</v>
      </c>
      <c r="E274" s="179"/>
      <c r="F274" s="180">
        <v>0</v>
      </c>
      <c r="G274" s="254">
        <f>SUM(G275:G278)</f>
        <v>276324000</v>
      </c>
      <c r="H274" s="178">
        <v>0</v>
      </c>
      <c r="I274" s="179"/>
      <c r="J274" s="180">
        <v>0</v>
      </c>
      <c r="K274" s="254">
        <f>SUM(K275:K278)</f>
        <v>276324000</v>
      </c>
      <c r="L274" s="178">
        <v>0</v>
      </c>
      <c r="M274" s="179"/>
      <c r="N274" s="180">
        <v>0</v>
      </c>
      <c r="O274" s="254">
        <f>SUM(O275:O278)</f>
        <v>276324000</v>
      </c>
      <c r="P274" s="178">
        <v>0</v>
      </c>
      <c r="Q274" s="179"/>
      <c r="R274" s="180">
        <v>0</v>
      </c>
      <c r="S274" s="254">
        <f>SUM(S275:S278)</f>
        <v>276324000</v>
      </c>
      <c r="T274" s="178">
        <v>0</v>
      </c>
      <c r="U274" s="179"/>
      <c r="V274" s="180">
        <v>0</v>
      </c>
      <c r="W274" s="254">
        <f>SUM(W275:W278)</f>
        <v>295622000</v>
      </c>
      <c r="X274" s="354">
        <f t="shared" si="63"/>
        <v>88686600</v>
      </c>
      <c r="Y274" s="254"/>
      <c r="Z274" s="354">
        <f t="shared" si="61"/>
        <v>295622000</v>
      </c>
      <c r="AA274" s="254"/>
      <c r="AB274" s="178">
        <v>0</v>
      </c>
      <c r="AC274" s="179"/>
      <c r="AD274" s="180">
        <v>0</v>
      </c>
      <c r="AE274" s="254">
        <f>SUM(AE275:AE278)</f>
        <v>370622000</v>
      </c>
      <c r="AF274" s="178">
        <v>0</v>
      </c>
      <c r="AG274" s="179"/>
      <c r="AH274" s="180">
        <v>0</v>
      </c>
      <c r="AI274" s="254">
        <f>SUM(AI275:AI278)</f>
        <v>370622000</v>
      </c>
      <c r="AJ274" s="178">
        <v>0</v>
      </c>
      <c r="AK274" s="179"/>
      <c r="AL274" s="180">
        <v>0</v>
      </c>
      <c r="AM274" s="254">
        <f>SUM(AM275:AM278)</f>
        <v>456772000</v>
      </c>
      <c r="AN274" s="178">
        <v>0</v>
      </c>
      <c r="AO274" s="179"/>
      <c r="AP274" s="180">
        <v>0</v>
      </c>
      <c r="AQ274" s="254">
        <f>SUM(AQ275:AQ278)</f>
        <v>443472000</v>
      </c>
      <c r="AR274" s="351">
        <f t="shared" si="62"/>
        <v>13300000</v>
      </c>
    </row>
    <row r="275" spans="2:44" x14ac:dyDescent="0.4">
      <c r="B275" s="208" t="s">
        <v>27</v>
      </c>
      <c r="C275" s="180" t="s">
        <v>176</v>
      </c>
      <c r="D275" s="178">
        <v>1</v>
      </c>
      <c r="E275" s="179" t="s">
        <v>38</v>
      </c>
      <c r="F275" s="254">
        <v>207492000</v>
      </c>
      <c r="G275" s="254">
        <f>ROUNDDOWN(D275*F275,-3)</f>
        <v>207492000</v>
      </c>
      <c r="H275" s="178">
        <v>1</v>
      </c>
      <c r="I275" s="179" t="s">
        <v>38</v>
      </c>
      <c r="J275" s="254">
        <v>207492000</v>
      </c>
      <c r="K275" s="254">
        <f>ROUNDDOWN(H275*J275,-3)</f>
        <v>207492000</v>
      </c>
      <c r="L275" s="178">
        <v>1</v>
      </c>
      <c r="M275" s="179" t="s">
        <v>38</v>
      </c>
      <c r="N275" s="254">
        <v>207492000</v>
      </c>
      <c r="O275" s="254">
        <f>ROUNDDOWN(L275*N275,-3)</f>
        <v>207492000</v>
      </c>
      <c r="P275" s="178">
        <v>1</v>
      </c>
      <c r="Q275" s="179" t="s">
        <v>38</v>
      </c>
      <c r="R275" s="254">
        <v>207492000</v>
      </c>
      <c r="S275" s="254">
        <f>ROUNDDOWN(P275*R275,-3)</f>
        <v>207492000</v>
      </c>
      <c r="T275" s="178">
        <v>1</v>
      </c>
      <c r="U275" s="179" t="s">
        <v>38</v>
      </c>
      <c r="V275" s="254">
        <v>227850000</v>
      </c>
      <c r="W275" s="254">
        <f>ROUNDDOWN(T275*V275,-3)</f>
        <v>227850000</v>
      </c>
      <c r="X275" s="354">
        <f t="shared" si="63"/>
        <v>68355000</v>
      </c>
      <c r="Y275" s="254">
        <f>CEILING(X275,1000)</f>
        <v>68355000</v>
      </c>
      <c r="Z275" s="354">
        <f t="shared" si="61"/>
        <v>159495000</v>
      </c>
      <c r="AA275" s="254">
        <f t="shared" si="64"/>
        <v>159495000</v>
      </c>
      <c r="AB275" s="178">
        <v>1</v>
      </c>
      <c r="AC275" s="179" t="s">
        <v>38</v>
      </c>
      <c r="AD275" s="254">
        <f>227850000+75000000</f>
        <v>302850000</v>
      </c>
      <c r="AE275" s="254">
        <f>ROUNDDOWN(AB275*AD275,-3)</f>
        <v>302850000</v>
      </c>
      <c r="AF275" s="178">
        <v>1</v>
      </c>
      <c r="AG275" s="179" t="s">
        <v>38</v>
      </c>
      <c r="AH275" s="254">
        <f>227850000+75000000</f>
        <v>302850000</v>
      </c>
      <c r="AI275" s="254">
        <f>ROUNDDOWN(AF275*AH275,-3)</f>
        <v>302850000</v>
      </c>
      <c r="AJ275" s="178">
        <v>1</v>
      </c>
      <c r="AK275" s="179" t="s">
        <v>38</v>
      </c>
      <c r="AL275" s="254">
        <f>329000000+60000000</f>
        <v>389000000</v>
      </c>
      <c r="AM275" s="254">
        <f>ROUNDDOWN(AJ275*AL275,-3)</f>
        <v>389000000</v>
      </c>
      <c r="AN275" s="178">
        <v>1</v>
      </c>
      <c r="AO275" s="179" t="s">
        <v>38</v>
      </c>
      <c r="AP275" s="254">
        <f>329000000+60000000</f>
        <v>389000000</v>
      </c>
      <c r="AQ275" s="254">
        <f>ROUNDDOWN(AN275*AP275,-3)</f>
        <v>389000000</v>
      </c>
      <c r="AR275" s="351">
        <f t="shared" si="62"/>
        <v>0</v>
      </c>
    </row>
    <row r="276" spans="2:44" x14ac:dyDescent="0.4">
      <c r="B276" s="208" t="s">
        <v>27</v>
      </c>
      <c r="C276" s="180" t="s">
        <v>177</v>
      </c>
      <c r="D276" s="178">
        <v>48</v>
      </c>
      <c r="E276" s="179" t="s">
        <v>40</v>
      </c>
      <c r="F276" s="254">
        <v>500000</v>
      </c>
      <c r="G276" s="254">
        <f>ROUNDDOWN(D276*F276,-3)</f>
        <v>24000000</v>
      </c>
      <c r="H276" s="178">
        <v>48</v>
      </c>
      <c r="I276" s="179" t="s">
        <v>40</v>
      </c>
      <c r="J276" s="254">
        <v>500000</v>
      </c>
      <c r="K276" s="254">
        <f>ROUNDDOWN(H276*J276,-3)</f>
        <v>24000000</v>
      </c>
      <c r="L276" s="178">
        <v>48</v>
      </c>
      <c r="M276" s="179" t="s">
        <v>40</v>
      </c>
      <c r="N276" s="254">
        <v>500000</v>
      </c>
      <c r="O276" s="254">
        <f>ROUNDDOWN(L276*N276,-3)</f>
        <v>24000000</v>
      </c>
      <c r="P276" s="178">
        <v>48</v>
      </c>
      <c r="Q276" s="179" t="s">
        <v>40</v>
      </c>
      <c r="R276" s="254">
        <v>500000</v>
      </c>
      <c r="S276" s="254">
        <f>ROUNDDOWN(P276*R276,-3)</f>
        <v>24000000</v>
      </c>
      <c r="T276" s="178">
        <v>48</v>
      </c>
      <c r="U276" s="179" t="s">
        <v>40</v>
      </c>
      <c r="V276" s="254">
        <v>500000</v>
      </c>
      <c r="W276" s="254">
        <f>ROUNDDOWN(T276*V276,-3)</f>
        <v>24000000</v>
      </c>
      <c r="X276" s="354">
        <f t="shared" si="63"/>
        <v>7200000</v>
      </c>
      <c r="Y276" s="254">
        <f>CEILING(X276,1000)</f>
        <v>7200000</v>
      </c>
      <c r="Z276" s="354">
        <f t="shared" si="61"/>
        <v>16800000</v>
      </c>
      <c r="AA276" s="254">
        <f t="shared" si="64"/>
        <v>16800000</v>
      </c>
      <c r="AB276" s="178">
        <v>48</v>
      </c>
      <c r="AC276" s="179" t="s">
        <v>40</v>
      </c>
      <c r="AD276" s="254">
        <v>500000</v>
      </c>
      <c r="AE276" s="254">
        <f>ROUNDDOWN(AB276*AD276,-3)</f>
        <v>24000000</v>
      </c>
      <c r="AF276" s="178">
        <v>48</v>
      </c>
      <c r="AG276" s="179" t="s">
        <v>40</v>
      </c>
      <c r="AH276" s="254">
        <v>500000</v>
      </c>
      <c r="AI276" s="254">
        <f>ROUNDDOWN(AF276*AH276,-3)</f>
        <v>24000000</v>
      </c>
      <c r="AJ276" s="178">
        <v>48</v>
      </c>
      <c r="AK276" s="179" t="s">
        <v>40</v>
      </c>
      <c r="AL276" s="254">
        <v>500000</v>
      </c>
      <c r="AM276" s="254">
        <f>ROUNDDOWN(AJ276*AL276,-3)</f>
        <v>24000000</v>
      </c>
      <c r="AN276" s="178">
        <v>1</v>
      </c>
      <c r="AO276" s="179" t="s">
        <v>38</v>
      </c>
      <c r="AP276" s="254">
        <v>16800000</v>
      </c>
      <c r="AQ276" s="254">
        <f>ROUNDDOWN(AN276*AP276,-3)</f>
        <v>16800000</v>
      </c>
      <c r="AR276" s="351">
        <f t="shared" si="62"/>
        <v>7200000</v>
      </c>
    </row>
    <row r="277" spans="2:44" x14ac:dyDescent="0.4">
      <c r="B277" s="208" t="s">
        <v>27</v>
      </c>
      <c r="C277" s="180" t="s">
        <v>178</v>
      </c>
      <c r="D277" s="178">
        <v>48</v>
      </c>
      <c r="E277" s="179" t="s">
        <v>40</v>
      </c>
      <c r="F277" s="254">
        <v>500000</v>
      </c>
      <c r="G277" s="254">
        <f>ROUNDDOWN(D277*F277,-3)</f>
        <v>24000000</v>
      </c>
      <c r="H277" s="178">
        <v>48</v>
      </c>
      <c r="I277" s="179" t="s">
        <v>40</v>
      </c>
      <c r="J277" s="254">
        <v>500000</v>
      </c>
      <c r="K277" s="254">
        <f>ROUNDDOWN(H277*J277,-3)</f>
        <v>24000000</v>
      </c>
      <c r="L277" s="178">
        <v>48</v>
      </c>
      <c r="M277" s="179" t="s">
        <v>40</v>
      </c>
      <c r="N277" s="254">
        <v>500000</v>
      </c>
      <c r="O277" s="254">
        <f>ROUNDDOWN(L277*N277,-3)</f>
        <v>24000000</v>
      </c>
      <c r="P277" s="178">
        <v>48</v>
      </c>
      <c r="Q277" s="179" t="s">
        <v>40</v>
      </c>
      <c r="R277" s="254">
        <v>500000</v>
      </c>
      <c r="S277" s="254">
        <f>ROUNDDOWN(P277*R277,-3)</f>
        <v>24000000</v>
      </c>
      <c r="T277" s="178">
        <v>48</v>
      </c>
      <c r="U277" s="179" t="s">
        <v>40</v>
      </c>
      <c r="V277" s="254">
        <v>500000</v>
      </c>
      <c r="W277" s="254">
        <f>ROUNDDOWN(T277*V277,-3)</f>
        <v>24000000</v>
      </c>
      <c r="X277" s="354">
        <f t="shared" si="63"/>
        <v>7200000</v>
      </c>
      <c r="Y277" s="254">
        <f>CEILING(X277,1000)</f>
        <v>7200000</v>
      </c>
      <c r="Z277" s="354">
        <f t="shared" si="61"/>
        <v>16800000</v>
      </c>
      <c r="AA277" s="254">
        <f t="shared" si="64"/>
        <v>16800000</v>
      </c>
      <c r="AB277" s="178">
        <v>48</v>
      </c>
      <c r="AC277" s="179" t="s">
        <v>40</v>
      </c>
      <c r="AD277" s="254">
        <v>500000</v>
      </c>
      <c r="AE277" s="254">
        <f>ROUNDDOWN(AB277*AD277,-3)</f>
        <v>24000000</v>
      </c>
      <c r="AF277" s="178">
        <v>48</v>
      </c>
      <c r="AG277" s="179" t="s">
        <v>40</v>
      </c>
      <c r="AH277" s="254">
        <v>500000</v>
      </c>
      <c r="AI277" s="254">
        <f>ROUNDDOWN(AF277*AH277,-3)</f>
        <v>24000000</v>
      </c>
      <c r="AJ277" s="178">
        <v>48</v>
      </c>
      <c r="AK277" s="179" t="s">
        <v>40</v>
      </c>
      <c r="AL277" s="254">
        <v>500000</v>
      </c>
      <c r="AM277" s="254">
        <f>ROUNDDOWN(AJ277*AL277,-3)</f>
        <v>24000000</v>
      </c>
      <c r="AN277" s="178">
        <v>1</v>
      </c>
      <c r="AO277" s="179" t="s">
        <v>38</v>
      </c>
      <c r="AP277" s="254">
        <v>16800000</v>
      </c>
      <c r="AQ277" s="254">
        <f>ROUNDDOWN(AN277*AP277,-3)</f>
        <v>16800000</v>
      </c>
      <c r="AR277" s="351">
        <f t="shared" si="62"/>
        <v>7200000</v>
      </c>
    </row>
    <row r="278" spans="2:44" x14ac:dyDescent="0.4">
      <c r="B278" s="208" t="s">
        <v>27</v>
      </c>
      <c r="C278" s="180" t="s">
        <v>179</v>
      </c>
      <c r="D278" s="178">
        <v>1</v>
      </c>
      <c r="E278" s="179" t="s">
        <v>38</v>
      </c>
      <c r="F278" s="254">
        <v>20832000</v>
      </c>
      <c r="G278" s="254">
        <f>ROUNDDOWN(D278*F278,-3)</f>
        <v>20832000</v>
      </c>
      <c r="H278" s="178">
        <v>1</v>
      </c>
      <c r="I278" s="179" t="s">
        <v>38</v>
      </c>
      <c r="J278" s="254">
        <v>20832000</v>
      </c>
      <c r="K278" s="254">
        <f>ROUNDDOWN(H278*J278,-3)</f>
        <v>20832000</v>
      </c>
      <c r="L278" s="178">
        <v>1</v>
      </c>
      <c r="M278" s="179" t="s">
        <v>38</v>
      </c>
      <c r="N278" s="254">
        <v>20832000</v>
      </c>
      <c r="O278" s="254">
        <f>ROUNDDOWN(L278*N278,-3)</f>
        <v>20832000</v>
      </c>
      <c r="P278" s="178">
        <v>1</v>
      </c>
      <c r="Q278" s="179" t="s">
        <v>38</v>
      </c>
      <c r="R278" s="254">
        <v>20832000</v>
      </c>
      <c r="S278" s="254">
        <f>ROUNDDOWN(P278*R278,-3)</f>
        <v>20832000</v>
      </c>
      <c r="T278" s="178">
        <v>1</v>
      </c>
      <c r="U278" s="179" t="s">
        <v>38</v>
      </c>
      <c r="V278" s="254">
        <v>19772000</v>
      </c>
      <c r="W278" s="254">
        <f>ROUNDDOWN(T278*V278,-3)</f>
        <v>19772000</v>
      </c>
      <c r="X278" s="354">
        <f t="shared" si="63"/>
        <v>5931600</v>
      </c>
      <c r="Y278" s="254">
        <f>CEILING(X278,1000)</f>
        <v>5932000</v>
      </c>
      <c r="Z278" s="354">
        <f t="shared" si="61"/>
        <v>13840000</v>
      </c>
      <c r="AA278" s="254">
        <f t="shared" si="64"/>
        <v>13840000</v>
      </c>
      <c r="AB278" s="178">
        <v>1</v>
      </c>
      <c r="AC278" s="179" t="s">
        <v>38</v>
      </c>
      <c r="AD278" s="254">
        <v>19772000</v>
      </c>
      <c r="AE278" s="254">
        <f>ROUNDDOWN(AB278*AD278,-3)</f>
        <v>19772000</v>
      </c>
      <c r="AF278" s="178">
        <v>1</v>
      </c>
      <c r="AG278" s="179" t="s">
        <v>38</v>
      </c>
      <c r="AH278" s="254">
        <v>19772000</v>
      </c>
      <c r="AI278" s="254">
        <f>ROUNDDOWN(AF278*AH278,-3)</f>
        <v>19772000</v>
      </c>
      <c r="AJ278" s="178">
        <v>1</v>
      </c>
      <c r="AK278" s="179" t="s">
        <v>38</v>
      </c>
      <c r="AL278" s="254">
        <v>19772000</v>
      </c>
      <c r="AM278" s="254">
        <f>ROUNDDOWN(AJ278*AL278,-3)</f>
        <v>19772000</v>
      </c>
      <c r="AN278" s="178">
        <v>1</v>
      </c>
      <c r="AO278" s="179" t="s">
        <v>38</v>
      </c>
      <c r="AP278" s="254">
        <f>19772000+1100000</f>
        <v>20872000</v>
      </c>
      <c r="AQ278" s="254">
        <f>ROUNDDOWN(AN278*AP278,-3)</f>
        <v>20872000</v>
      </c>
      <c r="AR278" s="351">
        <f t="shared" si="62"/>
        <v>-1100000</v>
      </c>
    </row>
    <row r="279" spans="2:44" x14ac:dyDescent="0.4">
      <c r="B279" s="363" t="s">
        <v>192</v>
      </c>
      <c r="C279" s="364" t="s">
        <v>193</v>
      </c>
      <c r="D279" s="269">
        <f>D280</f>
        <v>96</v>
      </c>
      <c r="E279" s="270" t="s">
        <v>171</v>
      </c>
      <c r="F279" s="254">
        <v>0</v>
      </c>
      <c r="G279" s="254">
        <f>G280</f>
        <v>1424168000</v>
      </c>
      <c r="H279" s="269">
        <f>H280</f>
        <v>96</v>
      </c>
      <c r="I279" s="270" t="s">
        <v>171</v>
      </c>
      <c r="J279" s="254">
        <v>0</v>
      </c>
      <c r="K279" s="254">
        <f>K280</f>
        <v>1424168000</v>
      </c>
      <c r="L279" s="269">
        <f>L280</f>
        <v>96</v>
      </c>
      <c r="M279" s="270" t="s">
        <v>171</v>
      </c>
      <c r="N279" s="254">
        <v>0</v>
      </c>
      <c r="O279" s="254">
        <f>O280</f>
        <v>1374168000</v>
      </c>
      <c r="P279" s="269">
        <v>96</v>
      </c>
      <c r="Q279" s="270" t="s">
        <v>171</v>
      </c>
      <c r="R279" s="254">
        <v>0</v>
      </c>
      <c r="S279" s="254">
        <f>S280</f>
        <v>1374168000</v>
      </c>
      <c r="T279" s="365">
        <v>96</v>
      </c>
      <c r="U279" s="366" t="s">
        <v>171</v>
      </c>
      <c r="V279" s="367">
        <v>0</v>
      </c>
      <c r="W279" s="367">
        <f>W280</f>
        <v>1277118000</v>
      </c>
      <c r="X279" s="354">
        <f t="shared" si="63"/>
        <v>383135400</v>
      </c>
      <c r="Y279" s="254"/>
      <c r="Z279" s="354">
        <f t="shared" si="61"/>
        <v>1277118000</v>
      </c>
      <c r="AA279" s="254"/>
      <c r="AB279" s="365">
        <v>96</v>
      </c>
      <c r="AC279" s="366" t="s">
        <v>171</v>
      </c>
      <c r="AD279" s="367">
        <v>0</v>
      </c>
      <c r="AE279" s="367">
        <f>AE280</f>
        <v>1277118000</v>
      </c>
      <c r="AF279" s="365">
        <v>96</v>
      </c>
      <c r="AG279" s="366" t="s">
        <v>171</v>
      </c>
      <c r="AH279" s="367">
        <v>0</v>
      </c>
      <c r="AI279" s="367">
        <f>AI280</f>
        <v>1277118000</v>
      </c>
      <c r="AJ279" s="365">
        <v>96</v>
      </c>
      <c r="AK279" s="366" t="s">
        <v>171</v>
      </c>
      <c r="AL279" s="367">
        <v>0</v>
      </c>
      <c r="AM279" s="367">
        <f>AM280</f>
        <v>1277118000</v>
      </c>
      <c r="AN279" s="365">
        <v>96</v>
      </c>
      <c r="AO279" s="366" t="s">
        <v>171</v>
      </c>
      <c r="AP279" s="367">
        <v>0</v>
      </c>
      <c r="AQ279" s="367">
        <f>AQ280</f>
        <v>1198318000</v>
      </c>
      <c r="AR279" s="351">
        <f t="shared" si="62"/>
        <v>78800000</v>
      </c>
    </row>
    <row r="280" spans="2:44" x14ac:dyDescent="0.4">
      <c r="B280" s="312" t="s">
        <v>34</v>
      </c>
      <c r="C280" s="313" t="s">
        <v>194</v>
      </c>
      <c r="D280" s="269">
        <v>96</v>
      </c>
      <c r="E280" s="270" t="s">
        <v>171</v>
      </c>
      <c r="F280" s="254">
        <v>0</v>
      </c>
      <c r="G280" s="254">
        <f>G281+G286</f>
        <v>1424168000</v>
      </c>
      <c r="H280" s="314">
        <v>96</v>
      </c>
      <c r="I280" s="315" t="s">
        <v>171</v>
      </c>
      <c r="J280" s="316">
        <v>0</v>
      </c>
      <c r="K280" s="316">
        <f>K281+K286</f>
        <v>1424168000</v>
      </c>
      <c r="L280" s="314">
        <v>96</v>
      </c>
      <c r="M280" s="315" t="s">
        <v>171</v>
      </c>
      <c r="N280" s="316">
        <v>0</v>
      </c>
      <c r="O280" s="316">
        <f>O281+O286</f>
        <v>1374168000</v>
      </c>
      <c r="P280" s="314">
        <v>96</v>
      </c>
      <c r="Q280" s="315" t="s">
        <v>171</v>
      </c>
      <c r="R280" s="316">
        <v>0</v>
      </c>
      <c r="S280" s="316">
        <f>S281+S286</f>
        <v>1374168000</v>
      </c>
      <c r="T280" s="314">
        <v>96</v>
      </c>
      <c r="U280" s="315" t="s">
        <v>171</v>
      </c>
      <c r="V280" s="316">
        <v>0</v>
      </c>
      <c r="W280" s="316">
        <f>W281+W286</f>
        <v>1277118000</v>
      </c>
      <c r="X280" s="354">
        <f t="shared" si="63"/>
        <v>383135400</v>
      </c>
      <c r="Y280" s="316"/>
      <c r="Z280" s="354">
        <f t="shared" si="61"/>
        <v>1277118000</v>
      </c>
      <c r="AA280" s="316"/>
      <c r="AB280" s="314">
        <v>96</v>
      </c>
      <c r="AC280" s="315" t="s">
        <v>171</v>
      </c>
      <c r="AD280" s="316">
        <v>0</v>
      </c>
      <c r="AE280" s="316">
        <f>AE281+AE286</f>
        <v>1277118000</v>
      </c>
      <c r="AF280" s="314">
        <v>96</v>
      </c>
      <c r="AG280" s="315" t="s">
        <v>171</v>
      </c>
      <c r="AH280" s="316">
        <v>0</v>
      </c>
      <c r="AI280" s="316">
        <f>AI281+AI286</f>
        <v>1277118000</v>
      </c>
      <c r="AJ280" s="314">
        <v>96</v>
      </c>
      <c r="AK280" s="315" t="s">
        <v>171</v>
      </c>
      <c r="AL280" s="316">
        <v>0</v>
      </c>
      <c r="AM280" s="316">
        <f>AM281+AM286</f>
        <v>1277118000</v>
      </c>
      <c r="AN280" s="314">
        <v>96</v>
      </c>
      <c r="AO280" s="315" t="s">
        <v>171</v>
      </c>
      <c r="AP280" s="316">
        <v>0</v>
      </c>
      <c r="AQ280" s="316">
        <f>AQ281+AQ286</f>
        <v>1198318000</v>
      </c>
      <c r="AR280" s="351">
        <f t="shared" si="62"/>
        <v>78800000</v>
      </c>
    </row>
    <row r="281" spans="2:44" x14ac:dyDescent="0.4">
      <c r="B281" s="208">
        <v>525111</v>
      </c>
      <c r="C281" s="180" t="s">
        <v>174</v>
      </c>
      <c r="D281" s="178">
        <v>0</v>
      </c>
      <c r="E281" s="179"/>
      <c r="F281" s="180">
        <v>0</v>
      </c>
      <c r="G281" s="254">
        <f>SUM(G282:G285)</f>
        <v>840580000</v>
      </c>
      <c r="H281" s="178">
        <v>0</v>
      </c>
      <c r="I281" s="179"/>
      <c r="J281" s="180">
        <v>0</v>
      </c>
      <c r="K281" s="254">
        <f>SUM(K282:K285)</f>
        <v>840580000</v>
      </c>
      <c r="L281" s="178">
        <v>0</v>
      </c>
      <c r="M281" s="179"/>
      <c r="N281" s="180">
        <v>0</v>
      </c>
      <c r="O281" s="254">
        <f>SUM(O282:O285)</f>
        <v>790580000</v>
      </c>
      <c r="P281" s="178">
        <v>0</v>
      </c>
      <c r="Q281" s="179"/>
      <c r="R281" s="180">
        <v>0</v>
      </c>
      <c r="S281" s="254">
        <f>SUM(S282:S285)</f>
        <v>790580000</v>
      </c>
      <c r="T281" s="178">
        <v>0</v>
      </c>
      <c r="U281" s="179"/>
      <c r="V281" s="180">
        <v>0</v>
      </c>
      <c r="W281" s="254">
        <f>SUM(W282:W285)</f>
        <v>693530000</v>
      </c>
      <c r="X281" s="354">
        <f t="shared" si="63"/>
        <v>208059000</v>
      </c>
      <c r="Y281" s="254"/>
      <c r="Z281" s="354">
        <f t="shared" si="61"/>
        <v>693530000</v>
      </c>
      <c r="AA281" s="254"/>
      <c r="AB281" s="178">
        <v>0</v>
      </c>
      <c r="AC281" s="179"/>
      <c r="AD281" s="180">
        <v>0</v>
      </c>
      <c r="AE281" s="254">
        <f>SUM(AE282:AE285)</f>
        <v>693530000</v>
      </c>
      <c r="AF281" s="178">
        <v>0</v>
      </c>
      <c r="AG281" s="179"/>
      <c r="AH281" s="180">
        <v>0</v>
      </c>
      <c r="AI281" s="254">
        <f>SUM(AI282:AI285)</f>
        <v>693530000</v>
      </c>
      <c r="AJ281" s="178">
        <v>0</v>
      </c>
      <c r="AK281" s="179"/>
      <c r="AL281" s="180">
        <v>0</v>
      </c>
      <c r="AM281" s="254">
        <f>SUM(AM282:AM285)</f>
        <v>693530000</v>
      </c>
      <c r="AN281" s="178">
        <v>0</v>
      </c>
      <c r="AO281" s="179"/>
      <c r="AP281" s="180">
        <v>0</v>
      </c>
      <c r="AQ281" s="254">
        <f>SUM(AQ282:AQ285)</f>
        <v>693530000</v>
      </c>
      <c r="AR281" s="351">
        <f t="shared" si="62"/>
        <v>0</v>
      </c>
    </row>
    <row r="282" spans="2:44" x14ac:dyDescent="0.4">
      <c r="B282" s="208" t="s">
        <v>27</v>
      </c>
      <c r="C282" s="180" t="s">
        <v>46</v>
      </c>
      <c r="D282" s="178">
        <v>796</v>
      </c>
      <c r="E282" s="179" t="s">
        <v>47</v>
      </c>
      <c r="F282" s="254">
        <v>150000</v>
      </c>
      <c r="G282" s="254">
        <f>ROUNDDOWN(D282*F282,-3)</f>
        <v>119400000</v>
      </c>
      <c r="H282" s="178">
        <v>796</v>
      </c>
      <c r="I282" s="179" t="s">
        <v>47</v>
      </c>
      <c r="J282" s="254">
        <v>150000</v>
      </c>
      <c r="K282" s="254">
        <f>ROUNDDOWN(H282*J282,-3)</f>
        <v>119400000</v>
      </c>
      <c r="L282" s="178">
        <v>796</v>
      </c>
      <c r="M282" s="179" t="s">
        <v>47</v>
      </c>
      <c r="N282" s="254">
        <v>150000</v>
      </c>
      <c r="O282" s="254">
        <f>ROUNDDOWN(L282*N282,-3)</f>
        <v>119400000</v>
      </c>
      <c r="P282" s="178">
        <v>796</v>
      </c>
      <c r="Q282" s="179" t="s">
        <v>47</v>
      </c>
      <c r="R282" s="254">
        <v>150000</v>
      </c>
      <c r="S282" s="254">
        <f>ROUNDDOWN(P282*R282,-3)</f>
        <v>119400000</v>
      </c>
      <c r="T282" s="178">
        <v>796</v>
      </c>
      <c r="U282" s="179" t="s">
        <v>47</v>
      </c>
      <c r="V282" s="254">
        <v>150000</v>
      </c>
      <c r="W282" s="254">
        <f>ROUNDDOWN(T282*V282,-3)</f>
        <v>119400000</v>
      </c>
      <c r="X282" s="354">
        <f t="shared" si="63"/>
        <v>35820000</v>
      </c>
      <c r="Y282" s="254">
        <f>CEILING(X282,1000)</f>
        <v>35820000</v>
      </c>
      <c r="Z282" s="354">
        <f t="shared" si="61"/>
        <v>83580000</v>
      </c>
      <c r="AA282" s="254">
        <f t="shared" si="64"/>
        <v>83580000</v>
      </c>
      <c r="AB282" s="178">
        <v>796</v>
      </c>
      <c r="AC282" s="179" t="s">
        <v>47</v>
      </c>
      <c r="AD282" s="254">
        <v>150000</v>
      </c>
      <c r="AE282" s="254">
        <f>ROUNDDOWN(AB282*AD282,-3)</f>
        <v>119400000</v>
      </c>
      <c r="AF282" s="178">
        <v>796</v>
      </c>
      <c r="AG282" s="179" t="s">
        <v>47</v>
      </c>
      <c r="AH282" s="254">
        <v>150000</v>
      </c>
      <c r="AI282" s="254">
        <f>ROUNDDOWN(AF282*AH282,-3)</f>
        <v>119400000</v>
      </c>
      <c r="AJ282" s="178">
        <v>796</v>
      </c>
      <c r="AK282" s="179" t="s">
        <v>47</v>
      </c>
      <c r="AL282" s="254">
        <v>150000</v>
      </c>
      <c r="AM282" s="254">
        <f>ROUNDDOWN(AJ282*AL282,-3)</f>
        <v>119400000</v>
      </c>
      <c r="AN282" s="178">
        <v>796</v>
      </c>
      <c r="AO282" s="179" t="s">
        <v>47</v>
      </c>
      <c r="AP282" s="254">
        <v>150000</v>
      </c>
      <c r="AQ282" s="254">
        <f>ROUNDDOWN(AN282*AP282,-3)</f>
        <v>119400000</v>
      </c>
      <c r="AR282" s="351">
        <f t="shared" si="62"/>
        <v>0</v>
      </c>
    </row>
    <row r="283" spans="2:44" x14ac:dyDescent="0.4">
      <c r="B283" s="208" t="s">
        <v>27</v>
      </c>
      <c r="C283" s="180" t="s">
        <v>48</v>
      </c>
      <c r="D283" s="178">
        <v>3736</v>
      </c>
      <c r="E283" s="179" t="s">
        <v>47</v>
      </c>
      <c r="F283" s="254">
        <v>150000</v>
      </c>
      <c r="G283" s="254">
        <f>ROUNDDOWN(D283*F283,-3)</f>
        <v>560400000</v>
      </c>
      <c r="H283" s="178">
        <v>3736</v>
      </c>
      <c r="I283" s="179" t="s">
        <v>47</v>
      </c>
      <c r="J283" s="254">
        <v>150000</v>
      </c>
      <c r="K283" s="254">
        <f>ROUNDDOWN(H283*J283,-3)</f>
        <v>560400000</v>
      </c>
      <c r="L283" s="178">
        <v>3736</v>
      </c>
      <c r="M283" s="179" t="s">
        <v>47</v>
      </c>
      <c r="N283" s="254">
        <v>150000</v>
      </c>
      <c r="O283" s="254">
        <f>ROUNDDOWN(L283*N283,-3)</f>
        <v>560400000</v>
      </c>
      <c r="P283" s="178">
        <v>3736</v>
      </c>
      <c r="Q283" s="179" t="s">
        <v>47</v>
      </c>
      <c r="R283" s="254">
        <v>150000</v>
      </c>
      <c r="S283" s="254">
        <f>ROUNDDOWN(P283*R283,-3)</f>
        <v>560400000</v>
      </c>
      <c r="T283" s="178">
        <v>3089</v>
      </c>
      <c r="U283" s="179" t="s">
        <v>47</v>
      </c>
      <c r="V283" s="254">
        <v>150000</v>
      </c>
      <c r="W283" s="254">
        <f>ROUNDDOWN(T283*V283,-3)</f>
        <v>463350000</v>
      </c>
      <c r="X283" s="354">
        <f t="shared" si="63"/>
        <v>139005000</v>
      </c>
      <c r="Y283" s="254">
        <f>CEILING(X283,1000)</f>
        <v>139005000</v>
      </c>
      <c r="Z283" s="354">
        <f t="shared" si="61"/>
        <v>324345000</v>
      </c>
      <c r="AA283" s="254">
        <f t="shared" si="64"/>
        <v>324345000</v>
      </c>
      <c r="AB283" s="178">
        <v>3089</v>
      </c>
      <c r="AC283" s="179" t="s">
        <v>47</v>
      </c>
      <c r="AD283" s="254">
        <v>150000</v>
      </c>
      <c r="AE283" s="254">
        <f>ROUNDDOWN(AB283*AD283,-3)</f>
        <v>463350000</v>
      </c>
      <c r="AF283" s="178">
        <v>3089</v>
      </c>
      <c r="AG283" s="179" t="s">
        <v>47</v>
      </c>
      <c r="AH283" s="254">
        <v>150000</v>
      </c>
      <c r="AI283" s="254">
        <f>ROUNDDOWN(AF283*AH283,-3)</f>
        <v>463350000</v>
      </c>
      <c r="AJ283" s="178">
        <v>3089</v>
      </c>
      <c r="AK283" s="179" t="s">
        <v>47</v>
      </c>
      <c r="AL283" s="254">
        <v>150000</v>
      </c>
      <c r="AM283" s="254">
        <f>ROUNDDOWN(AJ283*AL283,-3)</f>
        <v>463350000</v>
      </c>
      <c r="AN283" s="178">
        <v>3089</v>
      </c>
      <c r="AO283" s="179" t="s">
        <v>47</v>
      </c>
      <c r="AP283" s="254">
        <v>150000</v>
      </c>
      <c r="AQ283" s="254">
        <f>ROUNDDOWN(AN283*AP283,-3)</f>
        <v>463350000</v>
      </c>
      <c r="AR283" s="351">
        <f t="shared" si="62"/>
        <v>0</v>
      </c>
    </row>
    <row r="284" spans="2:44" x14ac:dyDescent="0.4">
      <c r="B284" s="208" t="s">
        <v>27</v>
      </c>
      <c r="C284" s="180" t="s">
        <v>175</v>
      </c>
      <c r="D284" s="178">
        <v>1</v>
      </c>
      <c r="E284" s="179" t="s">
        <v>38</v>
      </c>
      <c r="F284" s="254">
        <v>33880000</v>
      </c>
      <c r="G284" s="254">
        <f>ROUNDDOWN(D284*F284,-3)</f>
        <v>33880000</v>
      </c>
      <c r="H284" s="178">
        <v>1</v>
      </c>
      <c r="I284" s="179" t="s">
        <v>38</v>
      </c>
      <c r="J284" s="254">
        <v>33880000</v>
      </c>
      <c r="K284" s="254">
        <f>ROUNDDOWN(H284*J284,-3)</f>
        <v>33880000</v>
      </c>
      <c r="L284" s="178">
        <v>1</v>
      </c>
      <c r="M284" s="179" t="s">
        <v>38</v>
      </c>
      <c r="N284" s="254">
        <v>33880000</v>
      </c>
      <c r="O284" s="254">
        <f>ROUNDDOWN(L284*N284,-3)</f>
        <v>33880000</v>
      </c>
      <c r="P284" s="178">
        <v>1</v>
      </c>
      <c r="Q284" s="179" t="s">
        <v>38</v>
      </c>
      <c r="R284" s="254">
        <v>33880000</v>
      </c>
      <c r="S284" s="254">
        <f>ROUNDDOWN(P284*R284,-3)</f>
        <v>33880000</v>
      </c>
      <c r="T284" s="178">
        <v>1</v>
      </c>
      <c r="U284" s="179" t="s">
        <v>38</v>
      </c>
      <c r="V284" s="254">
        <v>33880000</v>
      </c>
      <c r="W284" s="254">
        <f>ROUNDDOWN(T284*V284,-3)</f>
        <v>33880000</v>
      </c>
      <c r="X284" s="354">
        <f t="shared" si="63"/>
        <v>10164000</v>
      </c>
      <c r="Y284" s="254">
        <f>CEILING(X284,1000)</f>
        <v>10164000</v>
      </c>
      <c r="Z284" s="354">
        <f t="shared" si="61"/>
        <v>23716000</v>
      </c>
      <c r="AA284" s="254">
        <f t="shared" si="64"/>
        <v>23716000</v>
      </c>
      <c r="AB284" s="178">
        <v>1</v>
      </c>
      <c r="AC284" s="179" t="s">
        <v>38</v>
      </c>
      <c r="AD284" s="254">
        <v>33880000</v>
      </c>
      <c r="AE284" s="254">
        <f>ROUNDDOWN(AB284*AD284,-3)</f>
        <v>33880000</v>
      </c>
      <c r="AF284" s="178">
        <v>1</v>
      </c>
      <c r="AG284" s="179" t="s">
        <v>38</v>
      </c>
      <c r="AH284" s="254">
        <v>33880000</v>
      </c>
      <c r="AI284" s="254">
        <f>ROUNDDOWN(AF284*AH284,-3)</f>
        <v>33880000</v>
      </c>
      <c r="AJ284" s="178">
        <v>1</v>
      </c>
      <c r="AK284" s="179" t="s">
        <v>38</v>
      </c>
      <c r="AL284" s="254">
        <v>33880000</v>
      </c>
      <c r="AM284" s="254">
        <f>ROUNDDOWN(AJ284*AL284,-3)</f>
        <v>33880000</v>
      </c>
      <c r="AN284" s="178">
        <v>1</v>
      </c>
      <c r="AO284" s="179" t="s">
        <v>38</v>
      </c>
      <c r="AP284" s="254">
        <v>33880000</v>
      </c>
      <c r="AQ284" s="254">
        <f>ROUNDDOWN(AN284*AP284,-3)</f>
        <v>33880000</v>
      </c>
      <c r="AR284" s="351">
        <f t="shared" si="62"/>
        <v>0</v>
      </c>
    </row>
    <row r="285" spans="2:44" x14ac:dyDescent="0.4">
      <c r="B285" s="208"/>
      <c r="C285" s="180" t="s">
        <v>76</v>
      </c>
      <c r="D285" s="178">
        <v>1</v>
      </c>
      <c r="E285" s="179" t="s">
        <v>38</v>
      </c>
      <c r="F285" s="254">
        <v>126900000</v>
      </c>
      <c r="G285" s="254">
        <f>ROUNDDOWN(D285*F285,-3)</f>
        <v>126900000</v>
      </c>
      <c r="H285" s="178">
        <v>1</v>
      </c>
      <c r="I285" s="179" t="s">
        <v>38</v>
      </c>
      <c r="J285" s="254">
        <v>126900000</v>
      </c>
      <c r="K285" s="254">
        <f>ROUNDDOWN(H285*J285,-3)</f>
        <v>126900000</v>
      </c>
      <c r="L285" s="178">
        <v>1</v>
      </c>
      <c r="M285" s="179" t="s">
        <v>38</v>
      </c>
      <c r="N285" s="254">
        <f>126900000-50000000</f>
        <v>76900000</v>
      </c>
      <c r="O285" s="254">
        <f>ROUNDDOWN(L285*N285,-3)</f>
        <v>76900000</v>
      </c>
      <c r="P285" s="178">
        <v>1</v>
      </c>
      <c r="Q285" s="179" t="s">
        <v>38</v>
      </c>
      <c r="R285" s="254">
        <f>126900000-50000000</f>
        <v>76900000</v>
      </c>
      <c r="S285" s="254">
        <f>ROUNDDOWN(P285*R285,-3)</f>
        <v>76900000</v>
      </c>
      <c r="T285" s="178">
        <v>1</v>
      </c>
      <c r="U285" s="179" t="s">
        <v>38</v>
      </c>
      <c r="V285" s="254">
        <v>76900000</v>
      </c>
      <c r="W285" s="254">
        <f>ROUNDDOWN(T285*V285,-3)</f>
        <v>76900000</v>
      </c>
      <c r="X285" s="354">
        <f t="shared" si="63"/>
        <v>23070000</v>
      </c>
      <c r="Y285" s="254">
        <f>CEILING(X285,1000)</f>
        <v>23070000</v>
      </c>
      <c r="Z285" s="354">
        <f t="shared" si="61"/>
        <v>53830000</v>
      </c>
      <c r="AA285" s="254">
        <f t="shared" si="64"/>
        <v>53830000</v>
      </c>
      <c r="AB285" s="178">
        <v>1</v>
      </c>
      <c r="AC285" s="179" t="s">
        <v>38</v>
      </c>
      <c r="AD285" s="254">
        <v>76900000</v>
      </c>
      <c r="AE285" s="254">
        <f>ROUNDDOWN(AB285*AD285,-3)</f>
        <v>76900000</v>
      </c>
      <c r="AF285" s="178">
        <v>1</v>
      </c>
      <c r="AG285" s="179" t="s">
        <v>38</v>
      </c>
      <c r="AH285" s="254">
        <v>76900000</v>
      </c>
      <c r="AI285" s="254">
        <f>ROUNDDOWN(AF285*AH285,-3)</f>
        <v>76900000</v>
      </c>
      <c r="AJ285" s="178">
        <v>1</v>
      </c>
      <c r="AK285" s="179" t="s">
        <v>38</v>
      </c>
      <c r="AL285" s="254">
        <v>76900000</v>
      </c>
      <c r="AM285" s="254">
        <f>ROUNDDOWN(AJ285*AL285,-3)</f>
        <v>76900000</v>
      </c>
      <c r="AN285" s="178">
        <v>1</v>
      </c>
      <c r="AO285" s="179" t="s">
        <v>38</v>
      </c>
      <c r="AP285" s="254">
        <v>76900000</v>
      </c>
      <c r="AQ285" s="254">
        <f>ROUNDDOWN(AN285*AP285,-3)</f>
        <v>76900000</v>
      </c>
      <c r="AR285" s="351">
        <f t="shared" si="62"/>
        <v>0</v>
      </c>
    </row>
    <row r="286" spans="2:44" x14ac:dyDescent="0.4">
      <c r="B286" s="208">
        <v>525112</v>
      </c>
      <c r="C286" s="180" t="s">
        <v>97</v>
      </c>
      <c r="D286" s="178">
        <v>0</v>
      </c>
      <c r="E286" s="179"/>
      <c r="F286" s="180">
        <v>0</v>
      </c>
      <c r="G286" s="254">
        <f>SUM(G287:G290)</f>
        <v>583588000</v>
      </c>
      <c r="H286" s="178">
        <v>0</v>
      </c>
      <c r="I286" s="179"/>
      <c r="J286" s="180">
        <v>0</v>
      </c>
      <c r="K286" s="254">
        <f>SUM(K287:K290)</f>
        <v>583588000</v>
      </c>
      <c r="L286" s="178">
        <v>0</v>
      </c>
      <c r="M286" s="179"/>
      <c r="N286" s="180">
        <v>0</v>
      </c>
      <c r="O286" s="254">
        <f>SUM(O287:O290)</f>
        <v>583588000</v>
      </c>
      <c r="P286" s="178">
        <v>0</v>
      </c>
      <c r="Q286" s="179"/>
      <c r="R286" s="180">
        <v>0</v>
      </c>
      <c r="S286" s="254">
        <f>SUM(S287:S290)</f>
        <v>583588000</v>
      </c>
      <c r="T286" s="178">
        <v>0</v>
      </c>
      <c r="U286" s="179"/>
      <c r="V286" s="180">
        <v>0</v>
      </c>
      <c r="W286" s="254">
        <f>SUM(W287:W290)</f>
        <v>583588000</v>
      </c>
      <c r="X286" s="354">
        <f t="shared" si="63"/>
        <v>175076400</v>
      </c>
      <c r="Y286" s="254"/>
      <c r="Z286" s="354">
        <f t="shared" si="61"/>
        <v>583588000</v>
      </c>
      <c r="AA286" s="254"/>
      <c r="AB286" s="178">
        <v>0</v>
      </c>
      <c r="AC286" s="179"/>
      <c r="AD286" s="180">
        <v>0</v>
      </c>
      <c r="AE286" s="254">
        <f>SUM(AE287:AE290)</f>
        <v>583588000</v>
      </c>
      <c r="AF286" s="178">
        <v>0</v>
      </c>
      <c r="AG286" s="179"/>
      <c r="AH286" s="180">
        <v>0</v>
      </c>
      <c r="AI286" s="254">
        <f>SUM(AI287:AI290)</f>
        <v>583588000</v>
      </c>
      <c r="AJ286" s="178">
        <v>0</v>
      </c>
      <c r="AK286" s="179"/>
      <c r="AL286" s="180">
        <v>0</v>
      </c>
      <c r="AM286" s="254">
        <f>SUM(AM287:AM290)</f>
        <v>583588000</v>
      </c>
      <c r="AN286" s="178">
        <v>0</v>
      </c>
      <c r="AO286" s="179"/>
      <c r="AP286" s="180">
        <v>0</v>
      </c>
      <c r="AQ286" s="254">
        <f>SUM(AQ287:AQ290)</f>
        <v>504788000</v>
      </c>
      <c r="AR286" s="351">
        <f t="shared" si="62"/>
        <v>78800000</v>
      </c>
    </row>
    <row r="287" spans="2:44" x14ac:dyDescent="0.4">
      <c r="B287" s="208" t="s">
        <v>27</v>
      </c>
      <c r="C287" s="180" t="s">
        <v>176</v>
      </c>
      <c r="D287" s="178">
        <v>1</v>
      </c>
      <c r="E287" s="179" t="s">
        <v>38</v>
      </c>
      <c r="F287" s="254">
        <v>439784000</v>
      </c>
      <c r="G287" s="254">
        <f>ROUNDDOWN(D287*F287,-3)</f>
        <v>439784000</v>
      </c>
      <c r="H287" s="178">
        <v>1</v>
      </c>
      <c r="I287" s="179" t="s">
        <v>38</v>
      </c>
      <c r="J287" s="254">
        <v>439784000</v>
      </c>
      <c r="K287" s="254">
        <f>ROUNDDOWN(H287*J287,-3)</f>
        <v>439784000</v>
      </c>
      <c r="L287" s="178">
        <v>1</v>
      </c>
      <c r="M287" s="179" t="s">
        <v>38</v>
      </c>
      <c r="N287" s="254">
        <v>439784000</v>
      </c>
      <c r="O287" s="254">
        <f>ROUNDDOWN(L287*N287,-3)</f>
        <v>439784000</v>
      </c>
      <c r="P287" s="178">
        <v>1</v>
      </c>
      <c r="Q287" s="179" t="s">
        <v>38</v>
      </c>
      <c r="R287" s="254">
        <v>439784000</v>
      </c>
      <c r="S287" s="254">
        <f>ROUNDDOWN(P287*R287,-3)</f>
        <v>439784000</v>
      </c>
      <c r="T287" s="178">
        <v>1</v>
      </c>
      <c r="U287" s="179" t="s">
        <v>38</v>
      </c>
      <c r="V287" s="254">
        <v>439784000</v>
      </c>
      <c r="W287" s="254">
        <f>ROUNDDOWN(T287*V287,-3)</f>
        <v>439784000</v>
      </c>
      <c r="X287" s="354">
        <f t="shared" si="63"/>
        <v>131935200</v>
      </c>
      <c r="Y287" s="254">
        <f>CEILING(X287,1000)</f>
        <v>131936000</v>
      </c>
      <c r="Z287" s="354">
        <f t="shared" si="61"/>
        <v>307848000</v>
      </c>
      <c r="AA287" s="254">
        <f t="shared" si="64"/>
        <v>307848000</v>
      </c>
      <c r="AB287" s="178">
        <v>1</v>
      </c>
      <c r="AC287" s="179" t="s">
        <v>38</v>
      </c>
      <c r="AD287" s="254">
        <v>439784000</v>
      </c>
      <c r="AE287" s="254">
        <f>ROUNDDOWN(AB287*AD287,-3)</f>
        <v>439784000</v>
      </c>
      <c r="AF287" s="178">
        <v>1</v>
      </c>
      <c r="AG287" s="179" t="s">
        <v>38</v>
      </c>
      <c r="AH287" s="254">
        <v>439784000</v>
      </c>
      <c r="AI287" s="254">
        <f>ROUNDDOWN(AF287*AH287,-3)</f>
        <v>439784000</v>
      </c>
      <c r="AJ287" s="178">
        <v>1</v>
      </c>
      <c r="AK287" s="179" t="s">
        <v>38</v>
      </c>
      <c r="AL287" s="254">
        <v>439784000</v>
      </c>
      <c r="AM287" s="254">
        <f>ROUNDDOWN(AJ287*AL287,-3)</f>
        <v>439784000</v>
      </c>
      <c r="AN287" s="178">
        <v>1</v>
      </c>
      <c r="AO287" s="179" t="s">
        <v>38</v>
      </c>
      <c r="AP287" s="254">
        <f>439784000-50000000</f>
        <v>389784000</v>
      </c>
      <c r="AQ287" s="254">
        <f>ROUNDDOWN(AN287*AP287,-3)</f>
        <v>389784000</v>
      </c>
      <c r="AR287" s="351">
        <f t="shared" si="62"/>
        <v>50000000</v>
      </c>
    </row>
    <row r="288" spans="2:44" x14ac:dyDescent="0.4">
      <c r="B288" s="208" t="s">
        <v>27</v>
      </c>
      <c r="C288" s="180" t="s">
        <v>177</v>
      </c>
      <c r="D288" s="178">
        <v>96</v>
      </c>
      <c r="E288" s="179" t="s">
        <v>40</v>
      </c>
      <c r="F288" s="254">
        <v>500000</v>
      </c>
      <c r="G288" s="254">
        <f>ROUNDDOWN(D288*F288,-3)</f>
        <v>48000000</v>
      </c>
      <c r="H288" s="178">
        <v>96</v>
      </c>
      <c r="I288" s="179" t="s">
        <v>40</v>
      </c>
      <c r="J288" s="254">
        <v>500000</v>
      </c>
      <c r="K288" s="254">
        <f>ROUNDDOWN(H288*J288,-3)</f>
        <v>48000000</v>
      </c>
      <c r="L288" s="178">
        <v>96</v>
      </c>
      <c r="M288" s="179" t="s">
        <v>40</v>
      </c>
      <c r="N288" s="254">
        <v>500000</v>
      </c>
      <c r="O288" s="254">
        <f>ROUNDDOWN(L288*N288,-3)</f>
        <v>48000000</v>
      </c>
      <c r="P288" s="178">
        <v>96</v>
      </c>
      <c r="Q288" s="179" t="s">
        <v>40</v>
      </c>
      <c r="R288" s="254">
        <v>500000</v>
      </c>
      <c r="S288" s="254">
        <f>ROUNDDOWN(P288*R288,-3)</f>
        <v>48000000</v>
      </c>
      <c r="T288" s="178">
        <v>96</v>
      </c>
      <c r="U288" s="179" t="s">
        <v>40</v>
      </c>
      <c r="V288" s="254">
        <v>500000</v>
      </c>
      <c r="W288" s="254">
        <f>ROUNDDOWN(T288*V288,-3)</f>
        <v>48000000</v>
      </c>
      <c r="X288" s="354">
        <f t="shared" si="63"/>
        <v>14400000</v>
      </c>
      <c r="Y288" s="254">
        <f>CEILING(X288,1000)</f>
        <v>14400000</v>
      </c>
      <c r="Z288" s="354">
        <f t="shared" si="61"/>
        <v>33600000</v>
      </c>
      <c r="AA288" s="254">
        <f t="shared" si="64"/>
        <v>33600000</v>
      </c>
      <c r="AB288" s="178">
        <v>96</v>
      </c>
      <c r="AC288" s="179" t="s">
        <v>40</v>
      </c>
      <c r="AD288" s="254">
        <v>500000</v>
      </c>
      <c r="AE288" s="254">
        <f>ROUNDDOWN(AB288*AD288,-3)</f>
        <v>48000000</v>
      </c>
      <c r="AF288" s="178">
        <v>96</v>
      </c>
      <c r="AG288" s="179" t="s">
        <v>40</v>
      </c>
      <c r="AH288" s="254">
        <v>500000</v>
      </c>
      <c r="AI288" s="254">
        <f>ROUNDDOWN(AF288*AH288,-3)</f>
        <v>48000000</v>
      </c>
      <c r="AJ288" s="178">
        <v>96</v>
      </c>
      <c r="AK288" s="179" t="s">
        <v>40</v>
      </c>
      <c r="AL288" s="254">
        <v>500000</v>
      </c>
      <c r="AM288" s="254">
        <f>ROUNDDOWN(AJ288*AL288,-3)</f>
        <v>48000000</v>
      </c>
      <c r="AN288" s="178">
        <v>1</v>
      </c>
      <c r="AO288" s="179" t="s">
        <v>38</v>
      </c>
      <c r="AP288" s="254">
        <v>33600000</v>
      </c>
      <c r="AQ288" s="254">
        <f>ROUNDDOWN(AN288*AP288,-3)</f>
        <v>33600000</v>
      </c>
      <c r="AR288" s="351">
        <f t="shared" si="62"/>
        <v>14400000</v>
      </c>
    </row>
    <row r="289" spans="2:44" x14ac:dyDescent="0.4">
      <c r="B289" s="208" t="s">
        <v>27</v>
      </c>
      <c r="C289" s="180" t="s">
        <v>178</v>
      </c>
      <c r="D289" s="178">
        <v>96</v>
      </c>
      <c r="E289" s="179" t="s">
        <v>40</v>
      </c>
      <c r="F289" s="254">
        <v>500000</v>
      </c>
      <c r="G289" s="254">
        <f>ROUNDDOWN(D289*F289,-3)</f>
        <v>48000000</v>
      </c>
      <c r="H289" s="178">
        <v>96</v>
      </c>
      <c r="I289" s="179" t="s">
        <v>40</v>
      </c>
      <c r="J289" s="254">
        <v>500000</v>
      </c>
      <c r="K289" s="254">
        <f>ROUNDDOWN(H289*J289,-3)</f>
        <v>48000000</v>
      </c>
      <c r="L289" s="178">
        <v>96</v>
      </c>
      <c r="M289" s="179" t="s">
        <v>40</v>
      </c>
      <c r="N289" s="254">
        <v>500000</v>
      </c>
      <c r="O289" s="254">
        <f>ROUNDDOWN(L289*N289,-3)</f>
        <v>48000000</v>
      </c>
      <c r="P289" s="178">
        <v>96</v>
      </c>
      <c r="Q289" s="179" t="s">
        <v>40</v>
      </c>
      <c r="R289" s="254">
        <v>500000</v>
      </c>
      <c r="S289" s="254">
        <f>ROUNDDOWN(P289*R289,-3)</f>
        <v>48000000</v>
      </c>
      <c r="T289" s="178">
        <v>96</v>
      </c>
      <c r="U289" s="179" t="s">
        <v>40</v>
      </c>
      <c r="V289" s="254">
        <v>500000</v>
      </c>
      <c r="W289" s="254">
        <f>ROUNDDOWN(T289*V289,-3)</f>
        <v>48000000</v>
      </c>
      <c r="X289" s="354">
        <f t="shared" si="63"/>
        <v>14400000</v>
      </c>
      <c r="Y289" s="254">
        <f>CEILING(X289,1000)</f>
        <v>14400000</v>
      </c>
      <c r="Z289" s="354">
        <f t="shared" si="61"/>
        <v>33600000</v>
      </c>
      <c r="AA289" s="254">
        <f t="shared" si="64"/>
        <v>33600000</v>
      </c>
      <c r="AB289" s="178">
        <v>96</v>
      </c>
      <c r="AC289" s="179" t="s">
        <v>40</v>
      </c>
      <c r="AD289" s="254">
        <v>500000</v>
      </c>
      <c r="AE289" s="254">
        <f>ROUNDDOWN(AB289*AD289,-3)</f>
        <v>48000000</v>
      </c>
      <c r="AF289" s="178">
        <v>96</v>
      </c>
      <c r="AG289" s="179" t="s">
        <v>40</v>
      </c>
      <c r="AH289" s="254">
        <v>500000</v>
      </c>
      <c r="AI289" s="254">
        <f>ROUNDDOWN(AF289*AH289,-3)</f>
        <v>48000000</v>
      </c>
      <c r="AJ289" s="178">
        <v>96</v>
      </c>
      <c r="AK289" s="179" t="s">
        <v>40</v>
      </c>
      <c r="AL289" s="254">
        <v>500000</v>
      </c>
      <c r="AM289" s="254">
        <f>ROUNDDOWN(AJ289*AL289,-3)</f>
        <v>48000000</v>
      </c>
      <c r="AN289" s="178">
        <v>1</v>
      </c>
      <c r="AO289" s="179" t="s">
        <v>38</v>
      </c>
      <c r="AP289" s="254">
        <v>33600000</v>
      </c>
      <c r="AQ289" s="254">
        <f>ROUNDDOWN(AN289*AP289,-3)</f>
        <v>33600000</v>
      </c>
      <c r="AR289" s="351">
        <f t="shared" si="62"/>
        <v>14400000</v>
      </c>
    </row>
    <row r="290" spans="2:44" x14ac:dyDescent="0.4">
      <c r="B290" s="208" t="s">
        <v>27</v>
      </c>
      <c r="C290" s="180" t="s">
        <v>182</v>
      </c>
      <c r="D290" s="178">
        <v>1</v>
      </c>
      <c r="E290" s="179" t="s">
        <v>38</v>
      </c>
      <c r="F290" s="254">
        <v>47804000</v>
      </c>
      <c r="G290" s="254">
        <f>ROUNDDOWN(D290*F290,-3)</f>
        <v>47804000</v>
      </c>
      <c r="H290" s="178">
        <v>1</v>
      </c>
      <c r="I290" s="179" t="s">
        <v>38</v>
      </c>
      <c r="J290" s="254">
        <v>47804000</v>
      </c>
      <c r="K290" s="254">
        <f>ROUNDDOWN(H290*J290,-3)</f>
        <v>47804000</v>
      </c>
      <c r="L290" s="178">
        <v>1</v>
      </c>
      <c r="M290" s="179" t="s">
        <v>38</v>
      </c>
      <c r="N290" s="254">
        <v>47804000</v>
      </c>
      <c r="O290" s="254">
        <f>ROUNDDOWN(L290*N290,-3)</f>
        <v>47804000</v>
      </c>
      <c r="P290" s="178">
        <v>1</v>
      </c>
      <c r="Q290" s="179" t="s">
        <v>38</v>
      </c>
      <c r="R290" s="254">
        <v>47804000</v>
      </c>
      <c r="S290" s="254">
        <f>ROUNDDOWN(P290*R290,-3)</f>
        <v>47804000</v>
      </c>
      <c r="T290" s="178">
        <v>1</v>
      </c>
      <c r="U290" s="179" t="s">
        <v>38</v>
      </c>
      <c r="V290" s="254">
        <v>47804000</v>
      </c>
      <c r="W290" s="254">
        <f>ROUNDDOWN(T290*V290,-3)</f>
        <v>47804000</v>
      </c>
      <c r="X290" s="354">
        <f t="shared" si="63"/>
        <v>14341200</v>
      </c>
      <c r="Y290" s="254">
        <f>CEILING(X290,1000)</f>
        <v>14342000</v>
      </c>
      <c r="Z290" s="354">
        <f t="shared" si="61"/>
        <v>33462000</v>
      </c>
      <c r="AA290" s="254">
        <f t="shared" si="64"/>
        <v>33462000</v>
      </c>
      <c r="AB290" s="178">
        <v>1</v>
      </c>
      <c r="AC290" s="179" t="s">
        <v>38</v>
      </c>
      <c r="AD290" s="254">
        <v>47804000</v>
      </c>
      <c r="AE290" s="254">
        <f>ROUNDDOWN(AB290*AD290,-3)</f>
        <v>47804000</v>
      </c>
      <c r="AF290" s="178">
        <v>1</v>
      </c>
      <c r="AG290" s="179" t="s">
        <v>38</v>
      </c>
      <c r="AH290" s="254">
        <v>47804000</v>
      </c>
      <c r="AI290" s="254">
        <f>ROUNDDOWN(AF290*AH290,-3)</f>
        <v>47804000</v>
      </c>
      <c r="AJ290" s="178">
        <v>1</v>
      </c>
      <c r="AK290" s="179" t="s">
        <v>38</v>
      </c>
      <c r="AL290" s="254">
        <v>47804000</v>
      </c>
      <c r="AM290" s="254">
        <f>ROUNDDOWN(AJ290*AL290,-3)</f>
        <v>47804000</v>
      </c>
      <c r="AN290" s="178">
        <v>1</v>
      </c>
      <c r="AO290" s="179" t="s">
        <v>38</v>
      </c>
      <c r="AP290" s="254">
        <v>47804000</v>
      </c>
      <c r="AQ290" s="254">
        <f>ROUNDDOWN(AN290*AP290,-3)</f>
        <v>47804000</v>
      </c>
      <c r="AR290" s="351">
        <f t="shared" si="62"/>
        <v>0</v>
      </c>
    </row>
    <row r="291" spans="2:44" x14ac:dyDescent="0.4">
      <c r="B291" s="363" t="s">
        <v>195</v>
      </c>
      <c r="C291" s="364" t="s">
        <v>196</v>
      </c>
      <c r="D291" s="269">
        <f>D292</f>
        <v>96</v>
      </c>
      <c r="E291" s="270" t="s">
        <v>171</v>
      </c>
      <c r="F291" s="254">
        <v>0</v>
      </c>
      <c r="G291" s="254">
        <f>G292</f>
        <v>1123262000</v>
      </c>
      <c r="H291" s="269">
        <f>H292</f>
        <v>96</v>
      </c>
      <c r="I291" s="270" t="s">
        <v>171</v>
      </c>
      <c r="J291" s="254">
        <v>0</v>
      </c>
      <c r="K291" s="254">
        <f>K292</f>
        <v>1123262000</v>
      </c>
      <c r="L291" s="269">
        <f>L292</f>
        <v>96</v>
      </c>
      <c r="M291" s="270" t="s">
        <v>171</v>
      </c>
      <c r="N291" s="254">
        <v>0</v>
      </c>
      <c r="O291" s="254">
        <f>O292</f>
        <v>1073262000</v>
      </c>
      <c r="P291" s="269">
        <v>96</v>
      </c>
      <c r="Q291" s="270" t="s">
        <v>171</v>
      </c>
      <c r="R291" s="254">
        <v>0</v>
      </c>
      <c r="S291" s="254">
        <f>S292</f>
        <v>1073262000</v>
      </c>
      <c r="T291" s="365">
        <v>96</v>
      </c>
      <c r="U291" s="366" t="s">
        <v>171</v>
      </c>
      <c r="V291" s="367">
        <v>0</v>
      </c>
      <c r="W291" s="367">
        <f>W292</f>
        <v>1073262000</v>
      </c>
      <c r="X291" s="354">
        <f t="shared" si="63"/>
        <v>321978600</v>
      </c>
      <c r="Y291" s="254"/>
      <c r="Z291" s="354">
        <f t="shared" si="61"/>
        <v>1073262000</v>
      </c>
      <c r="AA291" s="254"/>
      <c r="AB291" s="365">
        <v>96</v>
      </c>
      <c r="AC291" s="366" t="s">
        <v>171</v>
      </c>
      <c r="AD291" s="367">
        <v>0</v>
      </c>
      <c r="AE291" s="367">
        <f>AE292</f>
        <v>1073262000</v>
      </c>
      <c r="AF291" s="365">
        <v>96</v>
      </c>
      <c r="AG291" s="366" t="s">
        <v>171</v>
      </c>
      <c r="AH291" s="367">
        <v>0</v>
      </c>
      <c r="AI291" s="367">
        <f>AI292</f>
        <v>1073262000</v>
      </c>
      <c r="AJ291" s="365">
        <v>96</v>
      </c>
      <c r="AK291" s="366" t="s">
        <v>171</v>
      </c>
      <c r="AL291" s="367">
        <v>0</v>
      </c>
      <c r="AM291" s="367">
        <f>AM292</f>
        <v>953262000</v>
      </c>
      <c r="AN291" s="365">
        <v>96</v>
      </c>
      <c r="AO291" s="366" t="s">
        <v>171</v>
      </c>
      <c r="AP291" s="367">
        <v>0</v>
      </c>
      <c r="AQ291" s="367">
        <f>AQ292</f>
        <v>874462000</v>
      </c>
      <c r="AR291" s="351">
        <f t="shared" si="62"/>
        <v>78800000</v>
      </c>
    </row>
    <row r="292" spans="2:44" x14ac:dyDescent="0.4">
      <c r="B292" s="312" t="s">
        <v>34</v>
      </c>
      <c r="C292" s="313" t="s">
        <v>197</v>
      </c>
      <c r="D292" s="269">
        <v>96</v>
      </c>
      <c r="E292" s="270" t="s">
        <v>171</v>
      </c>
      <c r="F292" s="254">
        <v>0</v>
      </c>
      <c r="G292" s="254">
        <f>G293+G298</f>
        <v>1123262000</v>
      </c>
      <c r="H292" s="314">
        <v>96</v>
      </c>
      <c r="I292" s="315" t="s">
        <v>171</v>
      </c>
      <c r="J292" s="316">
        <v>0</v>
      </c>
      <c r="K292" s="316">
        <f>K293+K298</f>
        <v>1123262000</v>
      </c>
      <c r="L292" s="314">
        <v>96</v>
      </c>
      <c r="M292" s="315" t="s">
        <v>171</v>
      </c>
      <c r="N292" s="316">
        <v>0</v>
      </c>
      <c r="O292" s="316">
        <f>O293+O298</f>
        <v>1073262000</v>
      </c>
      <c r="P292" s="314">
        <v>96</v>
      </c>
      <c r="Q292" s="315" t="s">
        <v>171</v>
      </c>
      <c r="R292" s="316">
        <v>0</v>
      </c>
      <c r="S292" s="316">
        <f>S293+S298</f>
        <v>1073262000</v>
      </c>
      <c r="T292" s="314">
        <v>96</v>
      </c>
      <c r="U292" s="315" t="s">
        <v>171</v>
      </c>
      <c r="V292" s="316">
        <v>0</v>
      </c>
      <c r="W292" s="316">
        <f>W293+W298</f>
        <v>1073262000</v>
      </c>
      <c r="X292" s="354">
        <f t="shared" si="63"/>
        <v>321978600</v>
      </c>
      <c r="Y292" s="316"/>
      <c r="Z292" s="354">
        <f t="shared" si="61"/>
        <v>1073262000</v>
      </c>
      <c r="AA292" s="316"/>
      <c r="AB292" s="314">
        <v>96</v>
      </c>
      <c r="AC292" s="315" t="s">
        <v>171</v>
      </c>
      <c r="AD292" s="316">
        <v>0</v>
      </c>
      <c r="AE292" s="316">
        <f>AE293+AE298</f>
        <v>1073262000</v>
      </c>
      <c r="AF292" s="314">
        <v>96</v>
      </c>
      <c r="AG292" s="315" t="s">
        <v>171</v>
      </c>
      <c r="AH292" s="316">
        <v>0</v>
      </c>
      <c r="AI292" s="316">
        <f>AI293+AI298</f>
        <v>1073262000</v>
      </c>
      <c r="AJ292" s="314">
        <v>96</v>
      </c>
      <c r="AK292" s="315" t="s">
        <v>171</v>
      </c>
      <c r="AL292" s="316">
        <v>0</v>
      </c>
      <c r="AM292" s="316">
        <f>AM293+AM298</f>
        <v>953262000</v>
      </c>
      <c r="AN292" s="314">
        <v>96</v>
      </c>
      <c r="AO292" s="315" t="s">
        <v>171</v>
      </c>
      <c r="AP292" s="316">
        <v>0</v>
      </c>
      <c r="AQ292" s="316">
        <f>AQ293+AQ298</f>
        <v>874462000</v>
      </c>
      <c r="AR292" s="351">
        <f t="shared" si="62"/>
        <v>78800000</v>
      </c>
    </row>
    <row r="293" spans="2:44" x14ac:dyDescent="0.4">
      <c r="B293" s="208">
        <v>525111</v>
      </c>
      <c r="C293" s="180" t="s">
        <v>174</v>
      </c>
      <c r="D293" s="178">
        <v>0</v>
      </c>
      <c r="E293" s="179"/>
      <c r="F293" s="180">
        <v>0</v>
      </c>
      <c r="G293" s="254">
        <f>SUM(G294:G297)</f>
        <v>536800000</v>
      </c>
      <c r="H293" s="178">
        <v>0</v>
      </c>
      <c r="I293" s="179"/>
      <c r="J293" s="180">
        <v>0</v>
      </c>
      <c r="K293" s="254">
        <f>SUM(K294:K297)</f>
        <v>536800000</v>
      </c>
      <c r="L293" s="178">
        <v>0</v>
      </c>
      <c r="M293" s="179"/>
      <c r="N293" s="180">
        <v>0</v>
      </c>
      <c r="O293" s="254">
        <f>SUM(O294:O297)</f>
        <v>486800000</v>
      </c>
      <c r="P293" s="178">
        <v>0</v>
      </c>
      <c r="Q293" s="179"/>
      <c r="R293" s="180">
        <v>0</v>
      </c>
      <c r="S293" s="254">
        <f>SUM(S294:S297)</f>
        <v>486800000</v>
      </c>
      <c r="T293" s="178">
        <v>0</v>
      </c>
      <c r="U293" s="179"/>
      <c r="V293" s="180">
        <v>0</v>
      </c>
      <c r="W293" s="254">
        <f>SUM(W294:W297)</f>
        <v>486800000</v>
      </c>
      <c r="X293" s="354">
        <f t="shared" si="63"/>
        <v>146040000</v>
      </c>
      <c r="Y293" s="254"/>
      <c r="Z293" s="354">
        <f t="shared" si="61"/>
        <v>486800000</v>
      </c>
      <c r="AA293" s="254"/>
      <c r="AB293" s="178">
        <v>0</v>
      </c>
      <c r="AC293" s="179"/>
      <c r="AD293" s="180">
        <v>0</v>
      </c>
      <c r="AE293" s="254">
        <f>SUM(AE294:AE297)</f>
        <v>486800000</v>
      </c>
      <c r="AF293" s="178">
        <v>0</v>
      </c>
      <c r="AG293" s="179"/>
      <c r="AH293" s="180">
        <v>0</v>
      </c>
      <c r="AI293" s="254">
        <f>SUM(AI294:AI297)</f>
        <v>486800000</v>
      </c>
      <c r="AJ293" s="178">
        <v>0</v>
      </c>
      <c r="AK293" s="179"/>
      <c r="AL293" s="180">
        <v>0</v>
      </c>
      <c r="AM293" s="254">
        <f>SUM(AM294:AM297)</f>
        <v>366800000</v>
      </c>
      <c r="AN293" s="178">
        <v>0</v>
      </c>
      <c r="AO293" s="179"/>
      <c r="AP293" s="180">
        <v>0</v>
      </c>
      <c r="AQ293" s="254">
        <f>SUM(AQ294:AQ297)</f>
        <v>366800000</v>
      </c>
      <c r="AR293" s="351">
        <f t="shared" si="62"/>
        <v>0</v>
      </c>
    </row>
    <row r="294" spans="2:44" x14ac:dyDescent="0.4">
      <c r="B294" s="208" t="s">
        <v>27</v>
      </c>
      <c r="C294" s="180" t="s">
        <v>46</v>
      </c>
      <c r="D294" s="178">
        <v>460</v>
      </c>
      <c r="E294" s="179" t="s">
        <v>47</v>
      </c>
      <c r="F294" s="254">
        <v>150000</v>
      </c>
      <c r="G294" s="254">
        <f>ROUNDDOWN(D294*F294,-3)</f>
        <v>69000000</v>
      </c>
      <c r="H294" s="178">
        <v>460</v>
      </c>
      <c r="I294" s="179" t="s">
        <v>47</v>
      </c>
      <c r="J294" s="254">
        <v>150000</v>
      </c>
      <c r="K294" s="254">
        <f>ROUNDDOWN(H294*J294,-3)</f>
        <v>69000000</v>
      </c>
      <c r="L294" s="178">
        <v>460</v>
      </c>
      <c r="M294" s="179" t="s">
        <v>47</v>
      </c>
      <c r="N294" s="254">
        <v>150000</v>
      </c>
      <c r="O294" s="254">
        <f>ROUNDDOWN(L294*N294,-3)</f>
        <v>69000000</v>
      </c>
      <c r="P294" s="178">
        <v>460</v>
      </c>
      <c r="Q294" s="179" t="s">
        <v>47</v>
      </c>
      <c r="R294" s="254">
        <v>150000</v>
      </c>
      <c r="S294" s="254">
        <f>ROUNDDOWN(P294*R294,-3)</f>
        <v>69000000</v>
      </c>
      <c r="T294" s="178">
        <v>460</v>
      </c>
      <c r="U294" s="179" t="s">
        <v>47</v>
      </c>
      <c r="V294" s="254">
        <v>150000</v>
      </c>
      <c r="W294" s="254">
        <f>ROUNDDOWN(T294*V294,-3)</f>
        <v>69000000</v>
      </c>
      <c r="X294" s="354">
        <f t="shared" si="63"/>
        <v>20700000</v>
      </c>
      <c r="Y294" s="254">
        <f>CEILING(X294,1000)</f>
        <v>20700000</v>
      </c>
      <c r="Z294" s="354">
        <f t="shared" si="61"/>
        <v>48300000</v>
      </c>
      <c r="AA294" s="254">
        <f t="shared" si="64"/>
        <v>48300000</v>
      </c>
      <c r="AB294" s="178">
        <v>460</v>
      </c>
      <c r="AC294" s="179" t="s">
        <v>47</v>
      </c>
      <c r="AD294" s="254">
        <v>150000</v>
      </c>
      <c r="AE294" s="254">
        <f>ROUNDDOWN(AB294*AD294,-3)</f>
        <v>69000000</v>
      </c>
      <c r="AF294" s="178">
        <v>460</v>
      </c>
      <c r="AG294" s="179" t="s">
        <v>47</v>
      </c>
      <c r="AH294" s="254">
        <v>150000</v>
      </c>
      <c r="AI294" s="254">
        <f>ROUNDDOWN(AF294*AH294,-3)</f>
        <v>69000000</v>
      </c>
      <c r="AJ294" s="178">
        <v>460</v>
      </c>
      <c r="AK294" s="179" t="s">
        <v>47</v>
      </c>
      <c r="AL294" s="254">
        <v>150000</v>
      </c>
      <c r="AM294" s="254">
        <f>ROUNDDOWN(AJ294*AL294,-3)</f>
        <v>69000000</v>
      </c>
      <c r="AN294" s="178">
        <v>460</v>
      </c>
      <c r="AO294" s="179" t="s">
        <v>47</v>
      </c>
      <c r="AP294" s="254">
        <v>150000</v>
      </c>
      <c r="AQ294" s="254">
        <f>ROUNDDOWN(AN294*AP294,-3)</f>
        <v>69000000</v>
      </c>
      <c r="AR294" s="351">
        <f t="shared" si="62"/>
        <v>0</v>
      </c>
    </row>
    <row r="295" spans="2:44" x14ac:dyDescent="0.4">
      <c r="B295" s="208" t="s">
        <v>27</v>
      </c>
      <c r="C295" s="180" t="s">
        <v>48</v>
      </c>
      <c r="D295" s="178">
        <v>2120</v>
      </c>
      <c r="E295" s="179" t="s">
        <v>47</v>
      </c>
      <c r="F295" s="254">
        <v>150000</v>
      </c>
      <c r="G295" s="254">
        <f>ROUNDDOWN(D295*F295,-3)</f>
        <v>318000000</v>
      </c>
      <c r="H295" s="178">
        <v>2120</v>
      </c>
      <c r="I295" s="179" t="s">
        <v>47</v>
      </c>
      <c r="J295" s="254">
        <v>150000</v>
      </c>
      <c r="K295" s="254">
        <f>ROUNDDOWN(H295*J295,-3)</f>
        <v>318000000</v>
      </c>
      <c r="L295" s="178">
        <v>2120</v>
      </c>
      <c r="M295" s="179" t="s">
        <v>47</v>
      </c>
      <c r="N295" s="254">
        <v>150000</v>
      </c>
      <c r="O295" s="254">
        <f>ROUNDDOWN(L295*N295,-3)</f>
        <v>318000000</v>
      </c>
      <c r="P295" s="178">
        <v>2120</v>
      </c>
      <c r="Q295" s="179" t="s">
        <v>47</v>
      </c>
      <c r="R295" s="254">
        <v>150000</v>
      </c>
      <c r="S295" s="254">
        <f>ROUNDDOWN(P295*R295,-3)</f>
        <v>318000000</v>
      </c>
      <c r="T295" s="178">
        <v>2120</v>
      </c>
      <c r="U295" s="179" t="s">
        <v>47</v>
      </c>
      <c r="V295" s="254">
        <v>150000</v>
      </c>
      <c r="W295" s="254">
        <f>ROUNDDOWN(T295*V295,-3)</f>
        <v>318000000</v>
      </c>
      <c r="X295" s="354">
        <f t="shared" si="63"/>
        <v>95400000</v>
      </c>
      <c r="Y295" s="254">
        <f>CEILING(X295,1000)</f>
        <v>95400000</v>
      </c>
      <c r="Z295" s="354">
        <f t="shared" si="61"/>
        <v>222600000</v>
      </c>
      <c r="AA295" s="254">
        <f t="shared" si="64"/>
        <v>222600000</v>
      </c>
      <c r="AB295" s="178">
        <v>2120</v>
      </c>
      <c r="AC295" s="179" t="s">
        <v>47</v>
      </c>
      <c r="AD295" s="254">
        <v>150000</v>
      </c>
      <c r="AE295" s="254">
        <f>ROUNDDOWN(AB295*AD295,-3)</f>
        <v>318000000</v>
      </c>
      <c r="AF295" s="178">
        <v>2120</v>
      </c>
      <c r="AG295" s="179" t="s">
        <v>47</v>
      </c>
      <c r="AH295" s="254">
        <v>150000</v>
      </c>
      <c r="AI295" s="254">
        <f>ROUNDDOWN(AF295*AH295,-3)</f>
        <v>318000000</v>
      </c>
      <c r="AJ295" s="178">
        <f>2120-800</f>
        <v>1320</v>
      </c>
      <c r="AK295" s="179" t="s">
        <v>47</v>
      </c>
      <c r="AL295" s="254">
        <v>150000</v>
      </c>
      <c r="AM295" s="254">
        <f>ROUNDDOWN(AJ295*AL295,-3)</f>
        <v>198000000</v>
      </c>
      <c r="AN295" s="178">
        <f>2120-800</f>
        <v>1320</v>
      </c>
      <c r="AO295" s="179" t="s">
        <v>47</v>
      </c>
      <c r="AP295" s="254">
        <v>150000</v>
      </c>
      <c r="AQ295" s="254">
        <f>ROUNDDOWN(AN295*AP295,-3)</f>
        <v>198000000</v>
      </c>
      <c r="AR295" s="351">
        <f t="shared" si="62"/>
        <v>0</v>
      </c>
    </row>
    <row r="296" spans="2:44" x14ac:dyDescent="0.4">
      <c r="B296" s="208" t="s">
        <v>27</v>
      </c>
      <c r="C296" s="180" t="s">
        <v>175</v>
      </c>
      <c r="D296" s="178">
        <v>1</v>
      </c>
      <c r="E296" s="179" t="s">
        <v>38</v>
      </c>
      <c r="F296" s="254">
        <v>26180000</v>
      </c>
      <c r="G296" s="254">
        <f>ROUNDDOWN(D296*F296,-3)</f>
        <v>26180000</v>
      </c>
      <c r="H296" s="178">
        <v>1</v>
      </c>
      <c r="I296" s="179" t="s">
        <v>38</v>
      </c>
      <c r="J296" s="254">
        <v>26180000</v>
      </c>
      <c r="K296" s="254">
        <f>ROUNDDOWN(H296*J296,-3)</f>
        <v>26180000</v>
      </c>
      <c r="L296" s="178">
        <v>1</v>
      </c>
      <c r="M296" s="179" t="s">
        <v>38</v>
      </c>
      <c r="N296" s="254">
        <v>26180000</v>
      </c>
      <c r="O296" s="254">
        <f>ROUNDDOWN(L296*N296,-3)</f>
        <v>26180000</v>
      </c>
      <c r="P296" s="178">
        <v>1</v>
      </c>
      <c r="Q296" s="179" t="s">
        <v>38</v>
      </c>
      <c r="R296" s="254">
        <v>26180000</v>
      </c>
      <c r="S296" s="254">
        <f>ROUNDDOWN(P296*R296,-3)</f>
        <v>26180000</v>
      </c>
      <c r="T296" s="178">
        <v>1</v>
      </c>
      <c r="U296" s="179" t="s">
        <v>38</v>
      </c>
      <c r="V296" s="254">
        <v>26180000</v>
      </c>
      <c r="W296" s="254">
        <f>ROUNDDOWN(T296*V296,-3)</f>
        <v>26180000</v>
      </c>
      <c r="X296" s="354">
        <f t="shared" si="63"/>
        <v>7854000</v>
      </c>
      <c r="Y296" s="254">
        <f>CEILING(X296,1000)</f>
        <v>7854000</v>
      </c>
      <c r="Z296" s="354">
        <f t="shared" si="61"/>
        <v>18326000</v>
      </c>
      <c r="AA296" s="254">
        <f t="shared" si="64"/>
        <v>18326000</v>
      </c>
      <c r="AB296" s="178">
        <v>1</v>
      </c>
      <c r="AC296" s="179" t="s">
        <v>38</v>
      </c>
      <c r="AD296" s="254">
        <v>26180000</v>
      </c>
      <c r="AE296" s="254">
        <f>ROUNDDOWN(AB296*AD296,-3)</f>
        <v>26180000</v>
      </c>
      <c r="AF296" s="178">
        <v>1</v>
      </c>
      <c r="AG296" s="179" t="s">
        <v>38</v>
      </c>
      <c r="AH296" s="254">
        <v>26180000</v>
      </c>
      <c r="AI296" s="254">
        <f>ROUNDDOWN(AF296*AH296,-3)</f>
        <v>26180000</v>
      </c>
      <c r="AJ296" s="178">
        <v>1</v>
      </c>
      <c r="AK296" s="179" t="s">
        <v>38</v>
      </c>
      <c r="AL296" s="254">
        <v>26180000</v>
      </c>
      <c r="AM296" s="254">
        <f>ROUNDDOWN(AJ296*AL296,-3)</f>
        <v>26180000</v>
      </c>
      <c r="AN296" s="178">
        <v>1</v>
      </c>
      <c r="AO296" s="179" t="s">
        <v>38</v>
      </c>
      <c r="AP296" s="254">
        <v>26180000</v>
      </c>
      <c r="AQ296" s="254">
        <f>ROUNDDOWN(AN296*AP296,-3)</f>
        <v>26180000</v>
      </c>
      <c r="AR296" s="351">
        <f t="shared" si="62"/>
        <v>0</v>
      </c>
    </row>
    <row r="297" spans="2:44" x14ac:dyDescent="0.4">
      <c r="B297" s="208"/>
      <c r="C297" s="180" t="s">
        <v>76</v>
      </c>
      <c r="D297" s="178">
        <v>1</v>
      </c>
      <c r="E297" s="179" t="s">
        <v>38</v>
      </c>
      <c r="F297" s="254">
        <v>123620000</v>
      </c>
      <c r="G297" s="254">
        <f>ROUNDDOWN(D297*F297,-3)</f>
        <v>123620000</v>
      </c>
      <c r="H297" s="178">
        <v>1</v>
      </c>
      <c r="I297" s="179" t="s">
        <v>38</v>
      </c>
      <c r="J297" s="254">
        <v>123620000</v>
      </c>
      <c r="K297" s="254">
        <f>ROUNDDOWN(H297*J297,-3)</f>
        <v>123620000</v>
      </c>
      <c r="L297" s="178">
        <v>1</v>
      </c>
      <c r="M297" s="179" t="s">
        <v>38</v>
      </c>
      <c r="N297" s="254">
        <f>123620000-50000000</f>
        <v>73620000</v>
      </c>
      <c r="O297" s="254">
        <f>ROUNDDOWN(L297*N297,-3)</f>
        <v>73620000</v>
      </c>
      <c r="P297" s="178">
        <v>1</v>
      </c>
      <c r="Q297" s="179" t="s">
        <v>38</v>
      </c>
      <c r="R297" s="254">
        <f>123620000-50000000</f>
        <v>73620000</v>
      </c>
      <c r="S297" s="254">
        <f>ROUNDDOWN(P297*R297,-3)</f>
        <v>73620000</v>
      </c>
      <c r="T297" s="178">
        <v>1</v>
      </c>
      <c r="U297" s="179" t="s">
        <v>38</v>
      </c>
      <c r="V297" s="254">
        <v>73620000</v>
      </c>
      <c r="W297" s="254">
        <f>ROUNDDOWN(T297*V297,-3)</f>
        <v>73620000</v>
      </c>
      <c r="X297" s="354">
        <f t="shared" si="63"/>
        <v>22086000</v>
      </c>
      <c r="Y297" s="254">
        <f>CEILING(X297,1000)</f>
        <v>22086000</v>
      </c>
      <c r="Z297" s="354">
        <f t="shared" si="61"/>
        <v>51534000</v>
      </c>
      <c r="AA297" s="254">
        <f t="shared" si="64"/>
        <v>51534000</v>
      </c>
      <c r="AB297" s="178">
        <v>1</v>
      </c>
      <c r="AC297" s="179" t="s">
        <v>38</v>
      </c>
      <c r="AD297" s="254">
        <v>73620000</v>
      </c>
      <c r="AE297" s="254">
        <f>ROUNDDOWN(AB297*AD297,-3)</f>
        <v>73620000</v>
      </c>
      <c r="AF297" s="178">
        <v>1</v>
      </c>
      <c r="AG297" s="179" t="s">
        <v>38</v>
      </c>
      <c r="AH297" s="254">
        <v>73620000</v>
      </c>
      <c r="AI297" s="254">
        <f>ROUNDDOWN(AF297*AH297,-3)</f>
        <v>73620000</v>
      </c>
      <c r="AJ297" s="178">
        <v>1</v>
      </c>
      <c r="AK297" s="179" t="s">
        <v>38</v>
      </c>
      <c r="AL297" s="254">
        <v>73620000</v>
      </c>
      <c r="AM297" s="254">
        <f>ROUNDDOWN(AJ297*AL297,-3)</f>
        <v>73620000</v>
      </c>
      <c r="AN297" s="178">
        <v>1</v>
      </c>
      <c r="AO297" s="179" t="s">
        <v>38</v>
      </c>
      <c r="AP297" s="254">
        <v>73620000</v>
      </c>
      <c r="AQ297" s="254">
        <f>ROUNDDOWN(AN297*AP297,-3)</f>
        <v>73620000</v>
      </c>
      <c r="AR297" s="351">
        <f t="shared" si="62"/>
        <v>0</v>
      </c>
    </row>
    <row r="298" spans="2:44" x14ac:dyDescent="0.4">
      <c r="B298" s="208">
        <v>525112</v>
      </c>
      <c r="C298" s="180" t="s">
        <v>97</v>
      </c>
      <c r="D298" s="178">
        <v>0</v>
      </c>
      <c r="E298" s="179"/>
      <c r="F298" s="180">
        <v>0</v>
      </c>
      <c r="G298" s="254">
        <f>SUM(G299:G302)</f>
        <v>586462000</v>
      </c>
      <c r="H298" s="178">
        <v>0</v>
      </c>
      <c r="I298" s="179"/>
      <c r="J298" s="180">
        <v>0</v>
      </c>
      <c r="K298" s="254">
        <f>SUM(K299:K302)</f>
        <v>586462000</v>
      </c>
      <c r="L298" s="178">
        <v>0</v>
      </c>
      <c r="M298" s="179"/>
      <c r="N298" s="180">
        <v>0</v>
      </c>
      <c r="O298" s="254">
        <f>SUM(O299:O302)</f>
        <v>586462000</v>
      </c>
      <c r="P298" s="178">
        <v>0</v>
      </c>
      <c r="Q298" s="179"/>
      <c r="R298" s="180">
        <v>0</v>
      </c>
      <c r="S298" s="254">
        <f>SUM(S299:S302)</f>
        <v>586462000</v>
      </c>
      <c r="T298" s="178">
        <v>0</v>
      </c>
      <c r="U298" s="179"/>
      <c r="V298" s="180">
        <v>0</v>
      </c>
      <c r="W298" s="254">
        <f>SUM(W299:W302)</f>
        <v>586462000</v>
      </c>
      <c r="X298" s="354">
        <f t="shared" si="63"/>
        <v>175938600</v>
      </c>
      <c r="Y298" s="254"/>
      <c r="Z298" s="354">
        <f t="shared" si="61"/>
        <v>586462000</v>
      </c>
      <c r="AA298" s="254"/>
      <c r="AB298" s="178">
        <v>0</v>
      </c>
      <c r="AC298" s="179"/>
      <c r="AD298" s="180">
        <v>0</v>
      </c>
      <c r="AE298" s="254">
        <f>SUM(AE299:AE302)</f>
        <v>586462000</v>
      </c>
      <c r="AF298" s="178">
        <v>0</v>
      </c>
      <c r="AG298" s="179"/>
      <c r="AH298" s="180">
        <v>0</v>
      </c>
      <c r="AI298" s="254">
        <f>SUM(AI299:AI302)</f>
        <v>586462000</v>
      </c>
      <c r="AJ298" s="178">
        <v>0</v>
      </c>
      <c r="AK298" s="179"/>
      <c r="AL298" s="180">
        <v>0</v>
      </c>
      <c r="AM298" s="254">
        <f>SUM(AM299:AM302)</f>
        <v>586462000</v>
      </c>
      <c r="AN298" s="178">
        <v>0</v>
      </c>
      <c r="AO298" s="179"/>
      <c r="AP298" s="180">
        <v>0</v>
      </c>
      <c r="AQ298" s="254">
        <f>SUM(AQ299:AQ302)</f>
        <v>507662000</v>
      </c>
      <c r="AR298" s="351">
        <f t="shared" si="62"/>
        <v>78800000</v>
      </c>
    </row>
    <row r="299" spans="2:44" x14ac:dyDescent="0.4">
      <c r="B299" s="208" t="s">
        <v>27</v>
      </c>
      <c r="C299" s="180" t="s">
        <v>176</v>
      </c>
      <c r="D299" s="178">
        <v>1</v>
      </c>
      <c r="E299" s="179" t="s">
        <v>38</v>
      </c>
      <c r="F299" s="254">
        <v>454560000</v>
      </c>
      <c r="G299" s="254">
        <f>ROUNDDOWN(D299*F299,-3)</f>
        <v>454560000</v>
      </c>
      <c r="H299" s="178">
        <v>1</v>
      </c>
      <c r="I299" s="179" t="s">
        <v>38</v>
      </c>
      <c r="J299" s="254">
        <v>454560000</v>
      </c>
      <c r="K299" s="254">
        <f>ROUNDDOWN(H299*J299,-3)</f>
        <v>454560000</v>
      </c>
      <c r="L299" s="178">
        <v>1</v>
      </c>
      <c r="M299" s="179" t="s">
        <v>38</v>
      </c>
      <c r="N299" s="254">
        <v>454560000</v>
      </c>
      <c r="O299" s="254">
        <f>ROUNDDOWN(L299*N299,-3)</f>
        <v>454560000</v>
      </c>
      <c r="P299" s="178">
        <v>1</v>
      </c>
      <c r="Q299" s="179" t="s">
        <v>38</v>
      </c>
      <c r="R299" s="254">
        <v>454560000</v>
      </c>
      <c r="S299" s="254">
        <f>ROUNDDOWN(P299*R299,-3)</f>
        <v>454560000</v>
      </c>
      <c r="T299" s="178">
        <v>1</v>
      </c>
      <c r="U299" s="179" t="s">
        <v>38</v>
      </c>
      <c r="V299" s="254">
        <v>454560000</v>
      </c>
      <c r="W299" s="254">
        <f>ROUNDDOWN(T299*V299,-3)</f>
        <v>454560000</v>
      </c>
      <c r="X299" s="354">
        <f t="shared" si="63"/>
        <v>136368000</v>
      </c>
      <c r="Y299" s="254">
        <f>CEILING(X299,1000)</f>
        <v>136368000</v>
      </c>
      <c r="Z299" s="354">
        <f t="shared" si="61"/>
        <v>318192000</v>
      </c>
      <c r="AA299" s="254">
        <f t="shared" si="64"/>
        <v>318192000</v>
      </c>
      <c r="AB299" s="178">
        <v>1</v>
      </c>
      <c r="AC299" s="179" t="s">
        <v>38</v>
      </c>
      <c r="AD299" s="254">
        <v>454560000</v>
      </c>
      <c r="AE299" s="254">
        <f>ROUNDDOWN(AB299*AD299,-3)</f>
        <v>454560000</v>
      </c>
      <c r="AF299" s="178">
        <v>1</v>
      </c>
      <c r="AG299" s="179" t="s">
        <v>38</v>
      </c>
      <c r="AH299" s="254">
        <v>454560000</v>
      </c>
      <c r="AI299" s="254">
        <f>ROUNDDOWN(AF299*AH299,-3)</f>
        <v>454560000</v>
      </c>
      <c r="AJ299" s="178">
        <v>1</v>
      </c>
      <c r="AK299" s="179" t="s">
        <v>38</v>
      </c>
      <c r="AL299" s="254">
        <v>454560000</v>
      </c>
      <c r="AM299" s="254">
        <f>ROUNDDOWN(AJ299*AL299,-3)</f>
        <v>454560000</v>
      </c>
      <c r="AN299" s="178">
        <v>1</v>
      </c>
      <c r="AO299" s="179" t="s">
        <v>38</v>
      </c>
      <c r="AP299" s="254">
        <f>454560000-50000000</f>
        <v>404560000</v>
      </c>
      <c r="AQ299" s="254">
        <f>ROUNDDOWN(AN299*AP299,-3)</f>
        <v>404560000</v>
      </c>
      <c r="AR299" s="351">
        <f t="shared" si="62"/>
        <v>50000000</v>
      </c>
    </row>
    <row r="300" spans="2:44" x14ac:dyDescent="0.4">
      <c r="B300" s="208" t="s">
        <v>27</v>
      </c>
      <c r="C300" s="180" t="s">
        <v>177</v>
      </c>
      <c r="D300" s="178">
        <v>96</v>
      </c>
      <c r="E300" s="179" t="s">
        <v>40</v>
      </c>
      <c r="F300" s="254">
        <v>500000</v>
      </c>
      <c r="G300" s="254">
        <f>ROUNDDOWN(D300*F300,-3)</f>
        <v>48000000</v>
      </c>
      <c r="H300" s="178">
        <v>96</v>
      </c>
      <c r="I300" s="179" t="s">
        <v>40</v>
      </c>
      <c r="J300" s="254">
        <v>500000</v>
      </c>
      <c r="K300" s="254">
        <f>ROUNDDOWN(H300*J300,-3)</f>
        <v>48000000</v>
      </c>
      <c r="L300" s="178">
        <v>96</v>
      </c>
      <c r="M300" s="179" t="s">
        <v>40</v>
      </c>
      <c r="N300" s="254">
        <v>500000</v>
      </c>
      <c r="O300" s="254">
        <f>ROUNDDOWN(L300*N300,-3)</f>
        <v>48000000</v>
      </c>
      <c r="P300" s="178">
        <v>96</v>
      </c>
      <c r="Q300" s="179" t="s">
        <v>40</v>
      </c>
      <c r="R300" s="254">
        <v>500000</v>
      </c>
      <c r="S300" s="254">
        <f>ROUNDDOWN(P300*R300,-3)</f>
        <v>48000000</v>
      </c>
      <c r="T300" s="178">
        <v>96</v>
      </c>
      <c r="U300" s="179" t="s">
        <v>40</v>
      </c>
      <c r="V300" s="254">
        <v>500000</v>
      </c>
      <c r="W300" s="254">
        <f>ROUNDDOWN(T300*V300,-3)</f>
        <v>48000000</v>
      </c>
      <c r="X300" s="354">
        <f t="shared" si="63"/>
        <v>14400000</v>
      </c>
      <c r="Y300" s="254">
        <f>CEILING(X300,1000)</f>
        <v>14400000</v>
      </c>
      <c r="Z300" s="354">
        <f t="shared" si="61"/>
        <v>33600000</v>
      </c>
      <c r="AA300" s="254">
        <f t="shared" si="64"/>
        <v>33600000</v>
      </c>
      <c r="AB300" s="178">
        <v>96</v>
      </c>
      <c r="AC300" s="179" t="s">
        <v>40</v>
      </c>
      <c r="AD300" s="254">
        <v>500000</v>
      </c>
      <c r="AE300" s="254">
        <f>ROUNDDOWN(AB300*AD300,-3)</f>
        <v>48000000</v>
      </c>
      <c r="AF300" s="178">
        <v>96</v>
      </c>
      <c r="AG300" s="179" t="s">
        <v>40</v>
      </c>
      <c r="AH300" s="254">
        <v>500000</v>
      </c>
      <c r="AI300" s="254">
        <f>ROUNDDOWN(AF300*AH300,-3)</f>
        <v>48000000</v>
      </c>
      <c r="AJ300" s="178">
        <v>96</v>
      </c>
      <c r="AK300" s="179" t="s">
        <v>40</v>
      </c>
      <c r="AL300" s="254">
        <v>500000</v>
      </c>
      <c r="AM300" s="254">
        <f>ROUNDDOWN(AJ300*AL300,-3)</f>
        <v>48000000</v>
      </c>
      <c r="AN300" s="178">
        <v>1</v>
      </c>
      <c r="AO300" s="179" t="s">
        <v>38</v>
      </c>
      <c r="AP300" s="254">
        <v>33600000</v>
      </c>
      <c r="AQ300" s="254">
        <f>ROUNDDOWN(AN300*AP300,-3)</f>
        <v>33600000</v>
      </c>
      <c r="AR300" s="351">
        <f t="shared" si="62"/>
        <v>14400000</v>
      </c>
    </row>
    <row r="301" spans="2:44" x14ac:dyDescent="0.4">
      <c r="B301" s="208" t="s">
        <v>27</v>
      </c>
      <c r="C301" s="180" t="s">
        <v>178</v>
      </c>
      <c r="D301" s="178">
        <v>96</v>
      </c>
      <c r="E301" s="179" t="s">
        <v>40</v>
      </c>
      <c r="F301" s="254">
        <v>500000</v>
      </c>
      <c r="G301" s="254">
        <f>ROUNDDOWN(D301*F301,-3)</f>
        <v>48000000</v>
      </c>
      <c r="H301" s="178">
        <v>96</v>
      </c>
      <c r="I301" s="179" t="s">
        <v>40</v>
      </c>
      <c r="J301" s="254">
        <v>500000</v>
      </c>
      <c r="K301" s="254">
        <f>ROUNDDOWN(H301*J301,-3)</f>
        <v>48000000</v>
      </c>
      <c r="L301" s="178">
        <v>96</v>
      </c>
      <c r="M301" s="179" t="s">
        <v>40</v>
      </c>
      <c r="N301" s="254">
        <v>500000</v>
      </c>
      <c r="O301" s="254">
        <f>ROUNDDOWN(L301*N301,-3)</f>
        <v>48000000</v>
      </c>
      <c r="P301" s="178">
        <v>96</v>
      </c>
      <c r="Q301" s="179" t="s">
        <v>40</v>
      </c>
      <c r="R301" s="254">
        <v>500000</v>
      </c>
      <c r="S301" s="254">
        <f>ROUNDDOWN(P301*R301,-3)</f>
        <v>48000000</v>
      </c>
      <c r="T301" s="178">
        <v>96</v>
      </c>
      <c r="U301" s="179" t="s">
        <v>40</v>
      </c>
      <c r="V301" s="254">
        <v>500000</v>
      </c>
      <c r="W301" s="254">
        <f>ROUNDDOWN(T301*V301,-3)</f>
        <v>48000000</v>
      </c>
      <c r="X301" s="354">
        <f t="shared" si="63"/>
        <v>14400000</v>
      </c>
      <c r="Y301" s="254">
        <f>CEILING(X301,1000)</f>
        <v>14400000</v>
      </c>
      <c r="Z301" s="354">
        <f t="shared" si="61"/>
        <v>33600000</v>
      </c>
      <c r="AA301" s="254">
        <f t="shared" si="64"/>
        <v>33600000</v>
      </c>
      <c r="AB301" s="178">
        <v>96</v>
      </c>
      <c r="AC301" s="179" t="s">
        <v>40</v>
      </c>
      <c r="AD301" s="254">
        <v>500000</v>
      </c>
      <c r="AE301" s="254">
        <f>ROUNDDOWN(AB301*AD301,-3)</f>
        <v>48000000</v>
      </c>
      <c r="AF301" s="178">
        <v>96</v>
      </c>
      <c r="AG301" s="179" t="s">
        <v>40</v>
      </c>
      <c r="AH301" s="254">
        <v>500000</v>
      </c>
      <c r="AI301" s="254">
        <f>ROUNDDOWN(AF301*AH301,-3)</f>
        <v>48000000</v>
      </c>
      <c r="AJ301" s="178">
        <v>96</v>
      </c>
      <c r="AK301" s="179" t="s">
        <v>40</v>
      </c>
      <c r="AL301" s="254">
        <v>500000</v>
      </c>
      <c r="AM301" s="254">
        <f>ROUNDDOWN(AJ301*AL301,-3)</f>
        <v>48000000</v>
      </c>
      <c r="AN301" s="178">
        <v>1</v>
      </c>
      <c r="AO301" s="179" t="s">
        <v>38</v>
      </c>
      <c r="AP301" s="254">
        <v>33600000</v>
      </c>
      <c r="AQ301" s="254">
        <f>ROUNDDOWN(AN301*AP301,-3)</f>
        <v>33600000</v>
      </c>
      <c r="AR301" s="351">
        <f t="shared" si="62"/>
        <v>14400000</v>
      </c>
    </row>
    <row r="302" spans="2:44" x14ac:dyDescent="0.4">
      <c r="B302" s="208" t="s">
        <v>27</v>
      </c>
      <c r="C302" s="180" t="s">
        <v>182</v>
      </c>
      <c r="D302" s="178">
        <v>1</v>
      </c>
      <c r="E302" s="179" t="s">
        <v>38</v>
      </c>
      <c r="F302" s="254">
        <v>35902000</v>
      </c>
      <c r="G302" s="254">
        <f>ROUNDDOWN(D302*F302,-3)</f>
        <v>35902000</v>
      </c>
      <c r="H302" s="178">
        <v>1</v>
      </c>
      <c r="I302" s="179" t="s">
        <v>38</v>
      </c>
      <c r="J302" s="254">
        <v>35902000</v>
      </c>
      <c r="K302" s="254">
        <f>ROUNDDOWN(H302*J302,-3)</f>
        <v>35902000</v>
      </c>
      <c r="L302" s="178">
        <v>1</v>
      </c>
      <c r="M302" s="179" t="s">
        <v>38</v>
      </c>
      <c r="N302" s="254">
        <v>35902000</v>
      </c>
      <c r="O302" s="254">
        <f>ROUNDDOWN(L302*N302,-3)</f>
        <v>35902000</v>
      </c>
      <c r="P302" s="178">
        <v>1</v>
      </c>
      <c r="Q302" s="179" t="s">
        <v>38</v>
      </c>
      <c r="R302" s="254">
        <v>35902000</v>
      </c>
      <c r="S302" s="254">
        <f>ROUNDDOWN(P302*R302,-3)</f>
        <v>35902000</v>
      </c>
      <c r="T302" s="178">
        <v>1</v>
      </c>
      <c r="U302" s="179" t="s">
        <v>38</v>
      </c>
      <c r="V302" s="254">
        <v>35902000</v>
      </c>
      <c r="W302" s="254">
        <f>ROUNDDOWN(T302*V302,-3)</f>
        <v>35902000</v>
      </c>
      <c r="X302" s="354">
        <f t="shared" si="63"/>
        <v>10770600</v>
      </c>
      <c r="Y302" s="254">
        <f>CEILING(X302,1000)</f>
        <v>10771000</v>
      </c>
      <c r="Z302" s="354">
        <f t="shared" si="61"/>
        <v>25131000</v>
      </c>
      <c r="AA302" s="254">
        <f t="shared" si="64"/>
        <v>25131000</v>
      </c>
      <c r="AB302" s="178">
        <v>1</v>
      </c>
      <c r="AC302" s="179" t="s">
        <v>38</v>
      </c>
      <c r="AD302" s="254">
        <v>35902000</v>
      </c>
      <c r="AE302" s="254">
        <f>ROUNDDOWN(AB302*AD302,-3)</f>
        <v>35902000</v>
      </c>
      <c r="AF302" s="178">
        <v>1</v>
      </c>
      <c r="AG302" s="179" t="s">
        <v>38</v>
      </c>
      <c r="AH302" s="254">
        <v>35902000</v>
      </c>
      <c r="AI302" s="254">
        <f>ROUNDDOWN(AF302*AH302,-3)</f>
        <v>35902000</v>
      </c>
      <c r="AJ302" s="178">
        <v>1</v>
      </c>
      <c r="AK302" s="179" t="s">
        <v>38</v>
      </c>
      <c r="AL302" s="254">
        <v>35902000</v>
      </c>
      <c r="AM302" s="254">
        <f>ROUNDDOWN(AJ302*AL302,-3)</f>
        <v>35902000</v>
      </c>
      <c r="AN302" s="178">
        <v>1</v>
      </c>
      <c r="AO302" s="179" t="s">
        <v>38</v>
      </c>
      <c r="AP302" s="254">
        <v>35902000</v>
      </c>
      <c r="AQ302" s="254">
        <f>ROUNDDOWN(AN302*AP302,-3)</f>
        <v>35902000</v>
      </c>
      <c r="AR302" s="351">
        <f t="shared" si="62"/>
        <v>0</v>
      </c>
    </row>
    <row r="303" spans="2:44" x14ac:dyDescent="0.4">
      <c r="B303" s="363" t="s">
        <v>198</v>
      </c>
      <c r="C303" s="364" t="s">
        <v>199</v>
      </c>
      <c r="D303" s="269">
        <f>D304</f>
        <v>96</v>
      </c>
      <c r="E303" s="270" t="s">
        <v>171</v>
      </c>
      <c r="F303" s="254">
        <v>0</v>
      </c>
      <c r="G303" s="254">
        <f>G304</f>
        <v>937804000</v>
      </c>
      <c r="H303" s="269">
        <f>H304</f>
        <v>96</v>
      </c>
      <c r="I303" s="270" t="s">
        <v>171</v>
      </c>
      <c r="J303" s="254">
        <v>0</v>
      </c>
      <c r="K303" s="254">
        <f>K304</f>
        <v>937804000</v>
      </c>
      <c r="L303" s="269">
        <f>L304</f>
        <v>96</v>
      </c>
      <c r="M303" s="270" t="s">
        <v>171</v>
      </c>
      <c r="N303" s="254">
        <v>0</v>
      </c>
      <c r="O303" s="254">
        <f>O304</f>
        <v>887804000</v>
      </c>
      <c r="P303" s="269">
        <v>96</v>
      </c>
      <c r="Q303" s="270" t="s">
        <v>171</v>
      </c>
      <c r="R303" s="254">
        <v>0</v>
      </c>
      <c r="S303" s="254">
        <f>S304</f>
        <v>887804000</v>
      </c>
      <c r="T303" s="365">
        <v>96</v>
      </c>
      <c r="U303" s="366" t="s">
        <v>171</v>
      </c>
      <c r="V303" s="367">
        <v>0</v>
      </c>
      <c r="W303" s="367">
        <f>W304</f>
        <v>887804000</v>
      </c>
      <c r="X303" s="354">
        <f t="shared" si="63"/>
        <v>266341200</v>
      </c>
      <c r="Y303" s="254"/>
      <c r="Z303" s="354">
        <f t="shared" si="61"/>
        <v>887804000</v>
      </c>
      <c r="AA303" s="254"/>
      <c r="AB303" s="365">
        <v>96</v>
      </c>
      <c r="AC303" s="366" t="s">
        <v>171</v>
      </c>
      <c r="AD303" s="367">
        <v>0</v>
      </c>
      <c r="AE303" s="367">
        <f>AE304</f>
        <v>887804000</v>
      </c>
      <c r="AF303" s="365">
        <v>96</v>
      </c>
      <c r="AG303" s="366" t="s">
        <v>171</v>
      </c>
      <c r="AH303" s="367">
        <v>0</v>
      </c>
      <c r="AI303" s="367">
        <f>AI304</f>
        <v>887804000</v>
      </c>
      <c r="AJ303" s="365">
        <v>96</v>
      </c>
      <c r="AK303" s="366" t="s">
        <v>171</v>
      </c>
      <c r="AL303" s="367">
        <v>0</v>
      </c>
      <c r="AM303" s="367">
        <f>AM304</f>
        <v>655304000</v>
      </c>
      <c r="AN303" s="365">
        <v>96</v>
      </c>
      <c r="AO303" s="366" t="s">
        <v>171</v>
      </c>
      <c r="AP303" s="367">
        <v>0</v>
      </c>
      <c r="AQ303" s="367">
        <f>AQ304</f>
        <v>576504000</v>
      </c>
      <c r="AR303" s="351">
        <f t="shared" si="62"/>
        <v>78800000</v>
      </c>
    </row>
    <row r="304" spans="2:44" x14ac:dyDescent="0.4">
      <c r="B304" s="312" t="s">
        <v>34</v>
      </c>
      <c r="C304" s="313" t="s">
        <v>200</v>
      </c>
      <c r="D304" s="269">
        <v>96</v>
      </c>
      <c r="E304" s="270" t="s">
        <v>171</v>
      </c>
      <c r="F304" s="254">
        <v>0</v>
      </c>
      <c r="G304" s="254">
        <f>G305+G310</f>
        <v>937804000</v>
      </c>
      <c r="H304" s="314">
        <v>96</v>
      </c>
      <c r="I304" s="315" t="s">
        <v>171</v>
      </c>
      <c r="J304" s="316">
        <v>0</v>
      </c>
      <c r="K304" s="316">
        <f>K305+K310</f>
        <v>937804000</v>
      </c>
      <c r="L304" s="314">
        <v>96</v>
      </c>
      <c r="M304" s="315" t="s">
        <v>171</v>
      </c>
      <c r="N304" s="316">
        <v>0</v>
      </c>
      <c r="O304" s="316">
        <f>O305+O310</f>
        <v>887804000</v>
      </c>
      <c r="P304" s="314">
        <v>96</v>
      </c>
      <c r="Q304" s="315" t="s">
        <v>171</v>
      </c>
      <c r="R304" s="316">
        <v>0</v>
      </c>
      <c r="S304" s="316">
        <f>S305+S310</f>
        <v>887804000</v>
      </c>
      <c r="T304" s="314">
        <v>96</v>
      </c>
      <c r="U304" s="315" t="s">
        <v>171</v>
      </c>
      <c r="V304" s="316">
        <v>0</v>
      </c>
      <c r="W304" s="316">
        <f>W305+W310</f>
        <v>887804000</v>
      </c>
      <c r="X304" s="354">
        <f t="shared" si="63"/>
        <v>266341200</v>
      </c>
      <c r="Y304" s="316"/>
      <c r="Z304" s="354">
        <f t="shared" si="61"/>
        <v>887804000</v>
      </c>
      <c r="AA304" s="316"/>
      <c r="AB304" s="314">
        <v>96</v>
      </c>
      <c r="AC304" s="315" t="s">
        <v>171</v>
      </c>
      <c r="AD304" s="316">
        <v>0</v>
      </c>
      <c r="AE304" s="316">
        <f>AE305+AE310</f>
        <v>887804000</v>
      </c>
      <c r="AF304" s="314">
        <v>96</v>
      </c>
      <c r="AG304" s="315" t="s">
        <v>171</v>
      </c>
      <c r="AH304" s="316">
        <v>0</v>
      </c>
      <c r="AI304" s="316">
        <f>AI305+AI310</f>
        <v>887804000</v>
      </c>
      <c r="AJ304" s="314">
        <v>96</v>
      </c>
      <c r="AK304" s="315" t="s">
        <v>171</v>
      </c>
      <c r="AL304" s="316">
        <v>0</v>
      </c>
      <c r="AM304" s="316">
        <f>AM305+AM310</f>
        <v>655304000</v>
      </c>
      <c r="AN304" s="314">
        <v>96</v>
      </c>
      <c r="AO304" s="315" t="s">
        <v>171</v>
      </c>
      <c r="AP304" s="316">
        <v>0</v>
      </c>
      <c r="AQ304" s="316">
        <f>AQ305+AQ310</f>
        <v>576504000</v>
      </c>
      <c r="AR304" s="351">
        <f t="shared" si="62"/>
        <v>78800000</v>
      </c>
    </row>
    <row r="305" spans="2:44" x14ac:dyDescent="0.4">
      <c r="B305" s="208">
        <v>525111</v>
      </c>
      <c r="C305" s="180" t="s">
        <v>174</v>
      </c>
      <c r="D305" s="178">
        <v>0</v>
      </c>
      <c r="E305" s="179" t="s">
        <v>27</v>
      </c>
      <c r="F305" s="180">
        <v>0</v>
      </c>
      <c r="G305" s="254">
        <f>SUM(G306:G309)</f>
        <v>398100000</v>
      </c>
      <c r="H305" s="178">
        <v>0</v>
      </c>
      <c r="I305" s="179" t="s">
        <v>27</v>
      </c>
      <c r="J305" s="180">
        <v>0</v>
      </c>
      <c r="K305" s="254">
        <f>SUM(K306:K309)</f>
        <v>398100000</v>
      </c>
      <c r="L305" s="178">
        <v>0</v>
      </c>
      <c r="M305" s="179" t="s">
        <v>27</v>
      </c>
      <c r="N305" s="180">
        <v>0</v>
      </c>
      <c r="O305" s="254">
        <f>SUM(O306:O309)</f>
        <v>348100000</v>
      </c>
      <c r="P305" s="178">
        <v>0</v>
      </c>
      <c r="Q305" s="179" t="s">
        <v>27</v>
      </c>
      <c r="R305" s="180">
        <v>0</v>
      </c>
      <c r="S305" s="254">
        <f>SUM(S306:S309)</f>
        <v>348100000</v>
      </c>
      <c r="T305" s="178">
        <v>0</v>
      </c>
      <c r="U305" s="179" t="s">
        <v>27</v>
      </c>
      <c r="V305" s="180">
        <v>0</v>
      </c>
      <c r="W305" s="254">
        <f>SUM(W306:W309)</f>
        <v>348100000</v>
      </c>
      <c r="X305" s="354">
        <f t="shared" si="63"/>
        <v>104430000</v>
      </c>
      <c r="Y305" s="254"/>
      <c r="Z305" s="354">
        <f t="shared" si="61"/>
        <v>348100000</v>
      </c>
      <c r="AA305" s="254"/>
      <c r="AB305" s="178">
        <v>0</v>
      </c>
      <c r="AC305" s="179" t="s">
        <v>27</v>
      </c>
      <c r="AD305" s="180">
        <v>0</v>
      </c>
      <c r="AE305" s="254">
        <f>SUM(AE306:AE309)</f>
        <v>348100000</v>
      </c>
      <c r="AF305" s="178">
        <v>0</v>
      </c>
      <c r="AG305" s="179" t="s">
        <v>27</v>
      </c>
      <c r="AH305" s="180">
        <v>0</v>
      </c>
      <c r="AI305" s="254">
        <f>SUM(AI306:AI309)</f>
        <v>348100000</v>
      </c>
      <c r="AJ305" s="178">
        <v>0</v>
      </c>
      <c r="AK305" s="179" t="s">
        <v>27</v>
      </c>
      <c r="AL305" s="180">
        <v>0</v>
      </c>
      <c r="AM305" s="254">
        <f>SUM(AM306:AM309)</f>
        <v>250600000</v>
      </c>
      <c r="AN305" s="178">
        <v>0</v>
      </c>
      <c r="AO305" s="179" t="s">
        <v>27</v>
      </c>
      <c r="AP305" s="180">
        <v>0</v>
      </c>
      <c r="AQ305" s="254">
        <f>SUM(AQ306:AQ309)</f>
        <v>250600000</v>
      </c>
      <c r="AR305" s="351">
        <f t="shared" si="62"/>
        <v>0</v>
      </c>
    </row>
    <row r="306" spans="2:44" x14ac:dyDescent="0.4">
      <c r="B306" s="208" t="s">
        <v>27</v>
      </c>
      <c r="C306" s="180" t="s">
        <v>46</v>
      </c>
      <c r="D306" s="178">
        <v>312</v>
      </c>
      <c r="E306" s="179" t="s">
        <v>47</v>
      </c>
      <c r="F306" s="254">
        <v>150000</v>
      </c>
      <c r="G306" s="254">
        <f>ROUNDDOWN(D306*F306,-3)</f>
        <v>46800000</v>
      </c>
      <c r="H306" s="178">
        <v>312</v>
      </c>
      <c r="I306" s="179" t="s">
        <v>47</v>
      </c>
      <c r="J306" s="254">
        <v>150000</v>
      </c>
      <c r="K306" s="254">
        <f>ROUNDDOWN(H306*J306,-3)</f>
        <v>46800000</v>
      </c>
      <c r="L306" s="178">
        <v>312</v>
      </c>
      <c r="M306" s="179" t="s">
        <v>47</v>
      </c>
      <c r="N306" s="254">
        <v>150000</v>
      </c>
      <c r="O306" s="254">
        <f>ROUNDDOWN(L306*N306,-3)</f>
        <v>46800000</v>
      </c>
      <c r="P306" s="178">
        <v>312</v>
      </c>
      <c r="Q306" s="179" t="s">
        <v>47</v>
      </c>
      <c r="R306" s="254">
        <v>150000</v>
      </c>
      <c r="S306" s="254">
        <f>ROUNDDOWN(P306*R306,-3)</f>
        <v>46800000</v>
      </c>
      <c r="T306" s="178">
        <v>312</v>
      </c>
      <c r="U306" s="179" t="s">
        <v>47</v>
      </c>
      <c r="V306" s="254">
        <v>150000</v>
      </c>
      <c r="W306" s="254">
        <f>ROUNDDOWN(T306*V306,-3)</f>
        <v>46800000</v>
      </c>
      <c r="X306" s="354">
        <f t="shared" si="63"/>
        <v>14040000</v>
      </c>
      <c r="Y306" s="254">
        <f>CEILING(X306,1000)</f>
        <v>14040000</v>
      </c>
      <c r="Z306" s="354">
        <f t="shared" si="61"/>
        <v>32760000</v>
      </c>
      <c r="AA306" s="254">
        <f t="shared" si="64"/>
        <v>32760000</v>
      </c>
      <c r="AB306" s="178">
        <v>312</v>
      </c>
      <c r="AC306" s="179" t="s">
        <v>47</v>
      </c>
      <c r="AD306" s="254">
        <v>150000</v>
      </c>
      <c r="AE306" s="254">
        <f>ROUNDDOWN(AB306*AD306,-3)</f>
        <v>46800000</v>
      </c>
      <c r="AF306" s="178">
        <v>312</v>
      </c>
      <c r="AG306" s="179" t="s">
        <v>47</v>
      </c>
      <c r="AH306" s="254">
        <v>150000</v>
      </c>
      <c r="AI306" s="254">
        <f>ROUNDDOWN(AF306*AH306,-3)</f>
        <v>46800000</v>
      </c>
      <c r="AJ306" s="178">
        <v>312</v>
      </c>
      <c r="AK306" s="179" t="s">
        <v>47</v>
      </c>
      <c r="AL306" s="254">
        <v>150000</v>
      </c>
      <c r="AM306" s="254">
        <f>ROUNDDOWN(AJ306*AL306,-3)</f>
        <v>46800000</v>
      </c>
      <c r="AN306" s="178">
        <v>312</v>
      </c>
      <c r="AO306" s="179" t="s">
        <v>47</v>
      </c>
      <c r="AP306" s="254">
        <v>150000</v>
      </c>
      <c r="AQ306" s="254">
        <f>ROUNDDOWN(AN306*AP306,-3)</f>
        <v>46800000</v>
      </c>
      <c r="AR306" s="351">
        <f t="shared" si="62"/>
        <v>0</v>
      </c>
    </row>
    <row r="307" spans="2:44" x14ac:dyDescent="0.4">
      <c r="B307" s="208" t="s">
        <v>27</v>
      </c>
      <c r="C307" s="180" t="s">
        <v>48</v>
      </c>
      <c r="D307" s="178">
        <v>1488</v>
      </c>
      <c r="E307" s="179" t="s">
        <v>47</v>
      </c>
      <c r="F307" s="254">
        <v>150000</v>
      </c>
      <c r="G307" s="254">
        <f>ROUNDDOWN(D307*F307,-3)</f>
        <v>223200000</v>
      </c>
      <c r="H307" s="178">
        <v>1488</v>
      </c>
      <c r="I307" s="179" t="s">
        <v>47</v>
      </c>
      <c r="J307" s="254">
        <v>150000</v>
      </c>
      <c r="K307" s="254">
        <f>ROUNDDOWN(H307*J307,-3)</f>
        <v>223200000</v>
      </c>
      <c r="L307" s="178">
        <v>1488</v>
      </c>
      <c r="M307" s="179" t="s">
        <v>47</v>
      </c>
      <c r="N307" s="254">
        <v>150000</v>
      </c>
      <c r="O307" s="254">
        <f>ROUNDDOWN(L307*N307,-3)</f>
        <v>223200000</v>
      </c>
      <c r="P307" s="178">
        <v>1488</v>
      </c>
      <c r="Q307" s="179" t="s">
        <v>47</v>
      </c>
      <c r="R307" s="254">
        <v>150000</v>
      </c>
      <c r="S307" s="254">
        <f>ROUNDDOWN(P307*R307,-3)</f>
        <v>223200000</v>
      </c>
      <c r="T307" s="178">
        <v>1488</v>
      </c>
      <c r="U307" s="179" t="s">
        <v>47</v>
      </c>
      <c r="V307" s="254">
        <v>150000</v>
      </c>
      <c r="W307" s="254">
        <f>ROUNDDOWN(T307*V307,-3)</f>
        <v>223200000</v>
      </c>
      <c r="X307" s="354">
        <f t="shared" si="63"/>
        <v>66960000</v>
      </c>
      <c r="Y307" s="254">
        <f>CEILING(X307,1000)</f>
        <v>66960000</v>
      </c>
      <c r="Z307" s="354">
        <f t="shared" si="61"/>
        <v>156240000</v>
      </c>
      <c r="AA307" s="254">
        <f t="shared" si="64"/>
        <v>156240000</v>
      </c>
      <c r="AB307" s="178">
        <v>1488</v>
      </c>
      <c r="AC307" s="179" t="s">
        <v>47</v>
      </c>
      <c r="AD307" s="254">
        <v>150000</v>
      </c>
      <c r="AE307" s="254">
        <f>ROUNDDOWN(AB307*AD307,-3)</f>
        <v>223200000</v>
      </c>
      <c r="AF307" s="178">
        <v>1488</v>
      </c>
      <c r="AG307" s="179" t="s">
        <v>47</v>
      </c>
      <c r="AH307" s="254">
        <v>150000</v>
      </c>
      <c r="AI307" s="254">
        <f>ROUNDDOWN(AF307*AH307,-3)</f>
        <v>223200000</v>
      </c>
      <c r="AJ307" s="178">
        <f>1488-650</f>
        <v>838</v>
      </c>
      <c r="AK307" s="179" t="s">
        <v>47</v>
      </c>
      <c r="AL307" s="254">
        <v>150000</v>
      </c>
      <c r="AM307" s="254">
        <f>ROUNDDOWN(AJ307*AL307,-3)</f>
        <v>125700000</v>
      </c>
      <c r="AN307" s="178">
        <f>1488-650</f>
        <v>838</v>
      </c>
      <c r="AO307" s="179" t="s">
        <v>47</v>
      </c>
      <c r="AP307" s="254">
        <v>150000</v>
      </c>
      <c r="AQ307" s="254">
        <f>ROUNDDOWN(AN307*AP307,-3)</f>
        <v>125700000</v>
      </c>
      <c r="AR307" s="351">
        <f t="shared" si="62"/>
        <v>0</v>
      </c>
    </row>
    <row r="308" spans="2:44" x14ac:dyDescent="0.4">
      <c r="B308" s="208" t="s">
        <v>27</v>
      </c>
      <c r="C308" s="180" t="s">
        <v>175</v>
      </c>
      <c r="D308" s="178">
        <v>1</v>
      </c>
      <c r="E308" s="179" t="s">
        <v>38</v>
      </c>
      <c r="F308" s="254">
        <v>20020000</v>
      </c>
      <c r="G308" s="254">
        <f>ROUNDDOWN(D308*F308,-3)</f>
        <v>20020000</v>
      </c>
      <c r="H308" s="178">
        <v>1</v>
      </c>
      <c r="I308" s="179" t="s">
        <v>38</v>
      </c>
      <c r="J308" s="254">
        <v>20020000</v>
      </c>
      <c r="K308" s="254">
        <f>ROUNDDOWN(H308*J308,-3)</f>
        <v>20020000</v>
      </c>
      <c r="L308" s="178">
        <v>1</v>
      </c>
      <c r="M308" s="179" t="s">
        <v>38</v>
      </c>
      <c r="N308" s="254">
        <v>20020000</v>
      </c>
      <c r="O308" s="254">
        <f>ROUNDDOWN(L308*N308,-3)</f>
        <v>20020000</v>
      </c>
      <c r="P308" s="178">
        <v>1</v>
      </c>
      <c r="Q308" s="179" t="s">
        <v>38</v>
      </c>
      <c r="R308" s="254">
        <v>20020000</v>
      </c>
      <c r="S308" s="254">
        <f>ROUNDDOWN(P308*R308,-3)</f>
        <v>20020000</v>
      </c>
      <c r="T308" s="178">
        <v>1</v>
      </c>
      <c r="U308" s="179" t="s">
        <v>38</v>
      </c>
      <c r="V308" s="254">
        <v>20020000</v>
      </c>
      <c r="W308" s="254">
        <f>ROUNDDOWN(T308*V308,-3)</f>
        <v>20020000</v>
      </c>
      <c r="X308" s="354">
        <f t="shared" si="63"/>
        <v>6006000</v>
      </c>
      <c r="Y308" s="254">
        <f>CEILING(X308,1000)</f>
        <v>6006000</v>
      </c>
      <c r="Z308" s="354">
        <f t="shared" si="61"/>
        <v>14014000</v>
      </c>
      <c r="AA308" s="254">
        <f t="shared" si="64"/>
        <v>14014000</v>
      </c>
      <c r="AB308" s="178">
        <v>1</v>
      </c>
      <c r="AC308" s="179" t="s">
        <v>38</v>
      </c>
      <c r="AD308" s="254">
        <v>20020000</v>
      </c>
      <c r="AE308" s="254">
        <f>ROUNDDOWN(AB308*AD308,-3)</f>
        <v>20020000</v>
      </c>
      <c r="AF308" s="178">
        <v>1</v>
      </c>
      <c r="AG308" s="179" t="s">
        <v>38</v>
      </c>
      <c r="AH308" s="254">
        <v>20020000</v>
      </c>
      <c r="AI308" s="254">
        <f>ROUNDDOWN(AF308*AH308,-3)</f>
        <v>20020000</v>
      </c>
      <c r="AJ308" s="178">
        <v>1</v>
      </c>
      <c r="AK308" s="179" t="s">
        <v>38</v>
      </c>
      <c r="AL308" s="254">
        <v>20020000</v>
      </c>
      <c r="AM308" s="254">
        <f>ROUNDDOWN(AJ308*AL308,-3)</f>
        <v>20020000</v>
      </c>
      <c r="AN308" s="178">
        <v>1</v>
      </c>
      <c r="AO308" s="179" t="s">
        <v>38</v>
      </c>
      <c r="AP308" s="254">
        <v>20020000</v>
      </c>
      <c r="AQ308" s="254">
        <f>ROUNDDOWN(AN308*AP308,-3)</f>
        <v>20020000</v>
      </c>
      <c r="AR308" s="351">
        <f t="shared" si="62"/>
        <v>0</v>
      </c>
    </row>
    <row r="309" spans="2:44" x14ac:dyDescent="0.4">
      <c r="B309" s="208"/>
      <c r="C309" s="180" t="s">
        <v>76</v>
      </c>
      <c r="D309" s="178">
        <v>1</v>
      </c>
      <c r="E309" s="179" t="s">
        <v>38</v>
      </c>
      <c r="F309" s="254">
        <v>108080000</v>
      </c>
      <c r="G309" s="254">
        <f>ROUNDDOWN(D309*F309,-3)</f>
        <v>108080000</v>
      </c>
      <c r="H309" s="178">
        <v>1</v>
      </c>
      <c r="I309" s="179" t="s">
        <v>38</v>
      </c>
      <c r="J309" s="254">
        <v>108080000</v>
      </c>
      <c r="K309" s="254">
        <f>ROUNDDOWN(H309*J309,-3)</f>
        <v>108080000</v>
      </c>
      <c r="L309" s="178">
        <v>1</v>
      </c>
      <c r="M309" s="179" t="s">
        <v>38</v>
      </c>
      <c r="N309" s="254">
        <f>108080000-50000000</f>
        <v>58080000</v>
      </c>
      <c r="O309" s="254">
        <f>ROUNDDOWN(L309*N309,-3)</f>
        <v>58080000</v>
      </c>
      <c r="P309" s="178">
        <v>1</v>
      </c>
      <c r="Q309" s="179" t="s">
        <v>38</v>
      </c>
      <c r="R309" s="254">
        <f>108080000-50000000</f>
        <v>58080000</v>
      </c>
      <c r="S309" s="254">
        <f>ROUNDDOWN(P309*R309,-3)</f>
        <v>58080000</v>
      </c>
      <c r="T309" s="178">
        <v>1</v>
      </c>
      <c r="U309" s="179" t="s">
        <v>38</v>
      </c>
      <c r="V309" s="254">
        <v>58080000</v>
      </c>
      <c r="W309" s="254">
        <f>ROUNDDOWN(T309*V309,-3)</f>
        <v>58080000</v>
      </c>
      <c r="X309" s="354">
        <f t="shared" si="63"/>
        <v>17424000</v>
      </c>
      <c r="Y309" s="254">
        <f>CEILING(X309,1000)</f>
        <v>17424000</v>
      </c>
      <c r="Z309" s="354">
        <f t="shared" si="61"/>
        <v>40656000</v>
      </c>
      <c r="AA309" s="254">
        <f t="shared" si="64"/>
        <v>40656000</v>
      </c>
      <c r="AB309" s="178">
        <v>1</v>
      </c>
      <c r="AC309" s="179" t="s">
        <v>38</v>
      </c>
      <c r="AD309" s="254">
        <v>58080000</v>
      </c>
      <c r="AE309" s="254">
        <f>ROUNDDOWN(AB309*AD309,-3)</f>
        <v>58080000</v>
      </c>
      <c r="AF309" s="178">
        <v>1</v>
      </c>
      <c r="AG309" s="179" t="s">
        <v>38</v>
      </c>
      <c r="AH309" s="254">
        <v>58080000</v>
      </c>
      <c r="AI309" s="254">
        <f>ROUNDDOWN(AF309*AH309,-3)</f>
        <v>58080000</v>
      </c>
      <c r="AJ309" s="178">
        <v>1</v>
      </c>
      <c r="AK309" s="179" t="s">
        <v>38</v>
      </c>
      <c r="AL309" s="254">
        <v>58080000</v>
      </c>
      <c r="AM309" s="254">
        <f>ROUNDDOWN(AJ309*AL309,-3)</f>
        <v>58080000</v>
      </c>
      <c r="AN309" s="178">
        <v>1</v>
      </c>
      <c r="AO309" s="179" t="s">
        <v>38</v>
      </c>
      <c r="AP309" s="254">
        <v>58080000</v>
      </c>
      <c r="AQ309" s="254">
        <f>ROUNDDOWN(AN309*AP309,-3)</f>
        <v>58080000</v>
      </c>
      <c r="AR309" s="351">
        <f t="shared" si="62"/>
        <v>0</v>
      </c>
    </row>
    <row r="310" spans="2:44" x14ac:dyDescent="0.4">
      <c r="B310" s="208">
        <v>525112</v>
      </c>
      <c r="C310" s="180" t="s">
        <v>97</v>
      </c>
      <c r="D310" s="178">
        <v>0</v>
      </c>
      <c r="E310" s="179" t="s">
        <v>27</v>
      </c>
      <c r="F310" s="180">
        <v>0</v>
      </c>
      <c r="G310" s="254">
        <f>SUM(G311:G314)</f>
        <v>539704000</v>
      </c>
      <c r="H310" s="178">
        <v>0</v>
      </c>
      <c r="I310" s="179" t="s">
        <v>27</v>
      </c>
      <c r="J310" s="180">
        <v>0</v>
      </c>
      <c r="K310" s="254">
        <f>SUM(K311:K314)</f>
        <v>539704000</v>
      </c>
      <c r="L310" s="178">
        <v>0</v>
      </c>
      <c r="M310" s="179" t="s">
        <v>27</v>
      </c>
      <c r="N310" s="180">
        <v>0</v>
      </c>
      <c r="O310" s="254">
        <f>SUM(O311:O314)</f>
        <v>539704000</v>
      </c>
      <c r="P310" s="178">
        <v>0</v>
      </c>
      <c r="Q310" s="179" t="s">
        <v>27</v>
      </c>
      <c r="R310" s="180">
        <v>0</v>
      </c>
      <c r="S310" s="254">
        <f>SUM(S311:S314)</f>
        <v>539704000</v>
      </c>
      <c r="T310" s="178">
        <v>0</v>
      </c>
      <c r="U310" s="179" t="s">
        <v>27</v>
      </c>
      <c r="V310" s="180">
        <v>0</v>
      </c>
      <c r="W310" s="254">
        <f>SUM(W311:W314)</f>
        <v>539704000</v>
      </c>
      <c r="X310" s="354">
        <f t="shared" si="63"/>
        <v>161911200</v>
      </c>
      <c r="Y310" s="254"/>
      <c r="Z310" s="354">
        <f t="shared" si="61"/>
        <v>539704000</v>
      </c>
      <c r="AA310" s="254"/>
      <c r="AB310" s="178">
        <v>0</v>
      </c>
      <c r="AC310" s="179" t="s">
        <v>27</v>
      </c>
      <c r="AD310" s="180">
        <v>0</v>
      </c>
      <c r="AE310" s="254">
        <f>SUM(AE311:AE314)</f>
        <v>539704000</v>
      </c>
      <c r="AF310" s="178">
        <v>0</v>
      </c>
      <c r="AG310" s="179" t="s">
        <v>27</v>
      </c>
      <c r="AH310" s="180">
        <v>0</v>
      </c>
      <c r="AI310" s="254">
        <f>SUM(AI311:AI314)</f>
        <v>539704000</v>
      </c>
      <c r="AJ310" s="178">
        <v>0</v>
      </c>
      <c r="AK310" s="179" t="s">
        <v>27</v>
      </c>
      <c r="AL310" s="180">
        <v>0</v>
      </c>
      <c r="AM310" s="254">
        <f>SUM(AM311:AM314)</f>
        <v>404704000</v>
      </c>
      <c r="AN310" s="178">
        <v>0</v>
      </c>
      <c r="AO310" s="179" t="s">
        <v>27</v>
      </c>
      <c r="AP310" s="180">
        <v>0</v>
      </c>
      <c r="AQ310" s="254">
        <f>SUM(AQ311:AQ314)</f>
        <v>325904000</v>
      </c>
      <c r="AR310" s="351">
        <f t="shared" si="62"/>
        <v>78800000</v>
      </c>
    </row>
    <row r="311" spans="2:44" x14ac:dyDescent="0.4">
      <c r="B311" s="208" t="s">
        <v>27</v>
      </c>
      <c r="C311" s="180" t="s">
        <v>176</v>
      </c>
      <c r="D311" s="178">
        <v>1</v>
      </c>
      <c r="E311" s="179" t="s">
        <v>38</v>
      </c>
      <c r="F311" s="254">
        <v>410880000</v>
      </c>
      <c r="G311" s="254">
        <f>ROUNDDOWN(D311*F311,-3)</f>
        <v>410880000</v>
      </c>
      <c r="H311" s="178">
        <v>1</v>
      </c>
      <c r="I311" s="179" t="s">
        <v>38</v>
      </c>
      <c r="J311" s="254">
        <v>410880000</v>
      </c>
      <c r="K311" s="254">
        <f>ROUNDDOWN(H311*J311,-3)</f>
        <v>410880000</v>
      </c>
      <c r="L311" s="178">
        <v>1</v>
      </c>
      <c r="M311" s="179" t="s">
        <v>38</v>
      </c>
      <c r="N311" s="254">
        <v>410880000</v>
      </c>
      <c r="O311" s="254">
        <f>ROUNDDOWN(L311*N311,-3)</f>
        <v>410880000</v>
      </c>
      <c r="P311" s="178">
        <v>1</v>
      </c>
      <c r="Q311" s="179" t="s">
        <v>38</v>
      </c>
      <c r="R311" s="254">
        <v>410880000</v>
      </c>
      <c r="S311" s="254">
        <f>ROUNDDOWN(P311*R311,-3)</f>
        <v>410880000</v>
      </c>
      <c r="T311" s="178">
        <v>1</v>
      </c>
      <c r="U311" s="179" t="s">
        <v>38</v>
      </c>
      <c r="V311" s="254">
        <v>410880000</v>
      </c>
      <c r="W311" s="254">
        <f>ROUNDDOWN(T311*V311,-3)</f>
        <v>410880000</v>
      </c>
      <c r="X311" s="354">
        <f t="shared" si="63"/>
        <v>123264000</v>
      </c>
      <c r="Y311" s="254">
        <f>CEILING(X311,1000)</f>
        <v>123264000</v>
      </c>
      <c r="Z311" s="354">
        <f t="shared" si="61"/>
        <v>287616000</v>
      </c>
      <c r="AA311" s="254">
        <f t="shared" si="64"/>
        <v>287616000</v>
      </c>
      <c r="AB311" s="178">
        <v>1</v>
      </c>
      <c r="AC311" s="179" t="s">
        <v>38</v>
      </c>
      <c r="AD311" s="254">
        <v>410880000</v>
      </c>
      <c r="AE311" s="254">
        <f>ROUNDDOWN(AB311*AD311,-3)</f>
        <v>410880000</v>
      </c>
      <c r="AF311" s="178">
        <v>1</v>
      </c>
      <c r="AG311" s="179" t="s">
        <v>38</v>
      </c>
      <c r="AH311" s="254">
        <v>410880000</v>
      </c>
      <c r="AI311" s="254">
        <f>ROUNDDOWN(AF311*AH311,-3)</f>
        <v>410880000</v>
      </c>
      <c r="AJ311" s="178">
        <v>1</v>
      </c>
      <c r="AK311" s="179" t="s">
        <v>38</v>
      </c>
      <c r="AL311" s="254">
        <v>275880000</v>
      </c>
      <c r="AM311" s="254">
        <f>ROUNDDOWN(AJ311*AL311,-3)</f>
        <v>275880000</v>
      </c>
      <c r="AN311" s="178">
        <v>1</v>
      </c>
      <c r="AO311" s="179" t="s">
        <v>38</v>
      </c>
      <c r="AP311" s="254">
        <f>275880000-50000000</f>
        <v>225880000</v>
      </c>
      <c r="AQ311" s="254">
        <f>ROUNDDOWN(AN311*AP311,-3)</f>
        <v>225880000</v>
      </c>
      <c r="AR311" s="351">
        <f t="shared" si="62"/>
        <v>50000000</v>
      </c>
    </row>
    <row r="312" spans="2:44" x14ac:dyDescent="0.4">
      <c r="B312" s="208" t="s">
        <v>27</v>
      </c>
      <c r="C312" s="180" t="s">
        <v>177</v>
      </c>
      <c r="D312" s="178">
        <v>96</v>
      </c>
      <c r="E312" s="179" t="s">
        <v>40</v>
      </c>
      <c r="F312" s="254">
        <v>500000</v>
      </c>
      <c r="G312" s="254">
        <f>ROUNDDOWN(D312*F312,-3)</f>
        <v>48000000</v>
      </c>
      <c r="H312" s="178">
        <v>96</v>
      </c>
      <c r="I312" s="179" t="s">
        <v>40</v>
      </c>
      <c r="J312" s="254">
        <v>500000</v>
      </c>
      <c r="K312" s="254">
        <f>ROUNDDOWN(H312*J312,-3)</f>
        <v>48000000</v>
      </c>
      <c r="L312" s="178">
        <v>96</v>
      </c>
      <c r="M312" s="179" t="s">
        <v>40</v>
      </c>
      <c r="N312" s="254">
        <v>500000</v>
      </c>
      <c r="O312" s="254">
        <f>ROUNDDOWN(L312*N312,-3)</f>
        <v>48000000</v>
      </c>
      <c r="P312" s="178">
        <v>96</v>
      </c>
      <c r="Q312" s="179" t="s">
        <v>40</v>
      </c>
      <c r="R312" s="254">
        <v>500000</v>
      </c>
      <c r="S312" s="254">
        <f>ROUNDDOWN(P312*R312,-3)</f>
        <v>48000000</v>
      </c>
      <c r="T312" s="178">
        <v>96</v>
      </c>
      <c r="U312" s="179" t="s">
        <v>40</v>
      </c>
      <c r="V312" s="254">
        <v>500000</v>
      </c>
      <c r="W312" s="254">
        <f>ROUNDDOWN(T312*V312,-3)</f>
        <v>48000000</v>
      </c>
      <c r="X312" s="354">
        <f t="shared" si="63"/>
        <v>14400000</v>
      </c>
      <c r="Y312" s="254">
        <f>CEILING(X312,1000)</f>
        <v>14400000</v>
      </c>
      <c r="Z312" s="354">
        <f t="shared" si="61"/>
        <v>33600000</v>
      </c>
      <c r="AA312" s="254">
        <f t="shared" si="64"/>
        <v>33600000</v>
      </c>
      <c r="AB312" s="178">
        <v>96</v>
      </c>
      <c r="AC312" s="179" t="s">
        <v>40</v>
      </c>
      <c r="AD312" s="254">
        <v>500000</v>
      </c>
      <c r="AE312" s="254">
        <f>ROUNDDOWN(AB312*AD312,-3)</f>
        <v>48000000</v>
      </c>
      <c r="AF312" s="178">
        <v>96</v>
      </c>
      <c r="AG312" s="179" t="s">
        <v>40</v>
      </c>
      <c r="AH312" s="254">
        <v>500000</v>
      </c>
      <c r="AI312" s="254">
        <f>ROUNDDOWN(AF312*AH312,-3)</f>
        <v>48000000</v>
      </c>
      <c r="AJ312" s="178">
        <v>96</v>
      </c>
      <c r="AK312" s="179" t="s">
        <v>40</v>
      </c>
      <c r="AL312" s="254">
        <v>500000</v>
      </c>
      <c r="AM312" s="254">
        <f>ROUNDDOWN(AJ312*AL312,-3)</f>
        <v>48000000</v>
      </c>
      <c r="AN312" s="178">
        <v>1</v>
      </c>
      <c r="AO312" s="179" t="s">
        <v>38</v>
      </c>
      <c r="AP312" s="254">
        <v>33600000</v>
      </c>
      <c r="AQ312" s="254">
        <f>ROUNDDOWN(AN312*AP312,-3)</f>
        <v>33600000</v>
      </c>
      <c r="AR312" s="351">
        <f t="shared" si="62"/>
        <v>14400000</v>
      </c>
    </row>
    <row r="313" spans="2:44" x14ac:dyDescent="0.4">
      <c r="B313" s="208" t="s">
        <v>27</v>
      </c>
      <c r="C313" s="180" t="s">
        <v>178</v>
      </c>
      <c r="D313" s="178">
        <v>96</v>
      </c>
      <c r="E313" s="179" t="s">
        <v>40</v>
      </c>
      <c r="F313" s="254">
        <v>500000</v>
      </c>
      <c r="G313" s="254">
        <f>ROUNDDOWN(D313*F313,-3)</f>
        <v>48000000</v>
      </c>
      <c r="H313" s="178">
        <v>96</v>
      </c>
      <c r="I313" s="179" t="s">
        <v>40</v>
      </c>
      <c r="J313" s="254">
        <v>500000</v>
      </c>
      <c r="K313" s="254">
        <f>ROUNDDOWN(H313*J313,-3)</f>
        <v>48000000</v>
      </c>
      <c r="L313" s="178">
        <v>96</v>
      </c>
      <c r="M313" s="179" t="s">
        <v>40</v>
      </c>
      <c r="N313" s="254">
        <v>500000</v>
      </c>
      <c r="O313" s="254">
        <f>ROUNDDOWN(L313*N313,-3)</f>
        <v>48000000</v>
      </c>
      <c r="P313" s="178">
        <v>96</v>
      </c>
      <c r="Q313" s="179" t="s">
        <v>40</v>
      </c>
      <c r="R313" s="254">
        <v>500000</v>
      </c>
      <c r="S313" s="254">
        <f>ROUNDDOWN(P313*R313,-3)</f>
        <v>48000000</v>
      </c>
      <c r="T313" s="178">
        <v>96</v>
      </c>
      <c r="U313" s="179" t="s">
        <v>40</v>
      </c>
      <c r="V313" s="254">
        <v>500000</v>
      </c>
      <c r="W313" s="254">
        <f>ROUNDDOWN(T313*V313,-3)</f>
        <v>48000000</v>
      </c>
      <c r="X313" s="354">
        <f t="shared" si="63"/>
        <v>14400000</v>
      </c>
      <c r="Y313" s="254">
        <f>CEILING(X313,1000)</f>
        <v>14400000</v>
      </c>
      <c r="Z313" s="354">
        <f t="shared" si="61"/>
        <v>33600000</v>
      </c>
      <c r="AA313" s="254">
        <f t="shared" si="64"/>
        <v>33600000</v>
      </c>
      <c r="AB313" s="178">
        <v>96</v>
      </c>
      <c r="AC313" s="179" t="s">
        <v>40</v>
      </c>
      <c r="AD313" s="254">
        <v>500000</v>
      </c>
      <c r="AE313" s="254">
        <f>ROUNDDOWN(AB313*AD313,-3)</f>
        <v>48000000</v>
      </c>
      <c r="AF313" s="178">
        <v>96</v>
      </c>
      <c r="AG313" s="179" t="s">
        <v>40</v>
      </c>
      <c r="AH313" s="254">
        <v>500000</v>
      </c>
      <c r="AI313" s="254">
        <f>ROUNDDOWN(AF313*AH313,-3)</f>
        <v>48000000</v>
      </c>
      <c r="AJ313" s="178">
        <v>96</v>
      </c>
      <c r="AK313" s="179" t="s">
        <v>40</v>
      </c>
      <c r="AL313" s="254">
        <v>500000</v>
      </c>
      <c r="AM313" s="254">
        <f>ROUNDDOWN(AJ313*AL313,-3)</f>
        <v>48000000</v>
      </c>
      <c r="AN313" s="178">
        <v>1</v>
      </c>
      <c r="AO313" s="179" t="s">
        <v>38</v>
      </c>
      <c r="AP313" s="254">
        <v>33600000</v>
      </c>
      <c r="AQ313" s="254">
        <f>ROUNDDOWN(AN313*AP313,-3)</f>
        <v>33600000</v>
      </c>
      <c r="AR313" s="351">
        <f t="shared" si="62"/>
        <v>14400000</v>
      </c>
    </row>
    <row r="314" spans="2:44" x14ac:dyDescent="0.4">
      <c r="B314" s="208" t="s">
        <v>27</v>
      </c>
      <c r="C314" s="180" t="s">
        <v>201</v>
      </c>
      <c r="D314" s="178">
        <v>1</v>
      </c>
      <c r="E314" s="179" t="s">
        <v>38</v>
      </c>
      <c r="F314" s="254">
        <v>32824000</v>
      </c>
      <c r="G314" s="254">
        <f>ROUNDDOWN(D314*F314,-3)</f>
        <v>32824000</v>
      </c>
      <c r="H314" s="178">
        <v>1</v>
      </c>
      <c r="I314" s="179" t="s">
        <v>38</v>
      </c>
      <c r="J314" s="254">
        <v>32824000</v>
      </c>
      <c r="K314" s="254">
        <f>ROUNDDOWN(H314*J314,-3)</f>
        <v>32824000</v>
      </c>
      <c r="L314" s="178">
        <v>1</v>
      </c>
      <c r="M314" s="179" t="s">
        <v>38</v>
      </c>
      <c r="N314" s="254">
        <v>32824000</v>
      </c>
      <c r="O314" s="254">
        <f>ROUNDDOWN(L314*N314,-3)</f>
        <v>32824000</v>
      </c>
      <c r="P314" s="178">
        <v>1</v>
      </c>
      <c r="Q314" s="179" t="s">
        <v>38</v>
      </c>
      <c r="R314" s="254">
        <v>32824000</v>
      </c>
      <c r="S314" s="254">
        <f>ROUNDDOWN(P314*R314,-3)</f>
        <v>32824000</v>
      </c>
      <c r="T314" s="178">
        <v>1</v>
      </c>
      <c r="U314" s="179" t="s">
        <v>38</v>
      </c>
      <c r="V314" s="254">
        <v>32824000</v>
      </c>
      <c r="W314" s="254">
        <f>ROUNDDOWN(T314*V314,-3)</f>
        <v>32824000</v>
      </c>
      <c r="X314" s="354">
        <f t="shared" si="63"/>
        <v>9847200</v>
      </c>
      <c r="Y314" s="254">
        <f>CEILING(X314,1000)</f>
        <v>9848000</v>
      </c>
      <c r="Z314" s="354">
        <f t="shared" si="61"/>
        <v>22976000</v>
      </c>
      <c r="AA314" s="254">
        <f t="shared" si="64"/>
        <v>22976000</v>
      </c>
      <c r="AB314" s="178">
        <v>1</v>
      </c>
      <c r="AC314" s="179" t="s">
        <v>38</v>
      </c>
      <c r="AD314" s="254">
        <v>32824000</v>
      </c>
      <c r="AE314" s="254">
        <f>ROUNDDOWN(AB314*AD314,-3)</f>
        <v>32824000</v>
      </c>
      <c r="AF314" s="178">
        <v>1</v>
      </c>
      <c r="AG314" s="179" t="s">
        <v>38</v>
      </c>
      <c r="AH314" s="254">
        <v>32824000</v>
      </c>
      <c r="AI314" s="254">
        <f>ROUNDDOWN(AF314*AH314,-3)</f>
        <v>32824000</v>
      </c>
      <c r="AJ314" s="178">
        <v>1</v>
      </c>
      <c r="AK314" s="179" t="s">
        <v>38</v>
      </c>
      <c r="AL314" s="254">
        <v>32824000</v>
      </c>
      <c r="AM314" s="254">
        <f>ROUNDDOWN(AJ314*AL314,-3)</f>
        <v>32824000</v>
      </c>
      <c r="AN314" s="178">
        <v>1</v>
      </c>
      <c r="AO314" s="179" t="s">
        <v>38</v>
      </c>
      <c r="AP314" s="254">
        <v>32824000</v>
      </c>
      <c r="AQ314" s="254">
        <f>ROUNDDOWN(AN314*AP314,-3)</f>
        <v>32824000</v>
      </c>
      <c r="AR314" s="351">
        <f t="shared" si="62"/>
        <v>0</v>
      </c>
    </row>
    <row r="315" spans="2:44" x14ac:dyDescent="0.4">
      <c r="B315" s="363">
        <v>601</v>
      </c>
      <c r="C315" s="364" t="s">
        <v>202</v>
      </c>
      <c r="D315" s="254">
        <f>D316+D328+D334+D351</f>
        <v>0</v>
      </c>
      <c r="E315" s="270" t="s">
        <v>171</v>
      </c>
      <c r="F315" s="254">
        <v>0</v>
      </c>
      <c r="G315" s="254">
        <f>G316+G328+G334+G351</f>
        <v>1642771000</v>
      </c>
      <c r="H315" s="254">
        <f>H316+H328+H334+H351</f>
        <v>0</v>
      </c>
      <c r="I315" s="270" t="s">
        <v>171</v>
      </c>
      <c r="J315" s="254">
        <v>0</v>
      </c>
      <c r="K315" s="254">
        <f>K316+K328+K334+K351+K358+K372</f>
        <v>1642771000</v>
      </c>
      <c r="L315" s="254">
        <f>L316+L328+L334+L351</f>
        <v>0</v>
      </c>
      <c r="M315" s="270" t="s">
        <v>171</v>
      </c>
      <c r="N315" s="254">
        <v>0</v>
      </c>
      <c r="O315" s="254" t="e">
        <f>O316+O328+O334+O351+O358+O372+#REF!+#REF!+#REF!+#REF!</f>
        <v>#REF!</v>
      </c>
      <c r="P315" s="254">
        <v>0</v>
      </c>
      <c r="Q315" s="270" t="s">
        <v>171</v>
      </c>
      <c r="R315" s="254">
        <v>0</v>
      </c>
      <c r="S315" s="254" t="e">
        <f>S316+S328+S334+S351+S358+S372+#REF!+#REF!+#REF!+#REF!</f>
        <v>#REF!</v>
      </c>
      <c r="T315" s="367">
        <v>0</v>
      </c>
      <c r="U315" s="366" t="s">
        <v>171</v>
      </c>
      <c r="V315" s="367">
        <v>0</v>
      </c>
      <c r="W315" s="367">
        <f>W316+W328+W334+W351+W358+W372</f>
        <v>1835247000</v>
      </c>
      <c r="X315" s="354">
        <f t="shared" si="63"/>
        <v>550574100</v>
      </c>
      <c r="Y315" s="254"/>
      <c r="Z315" s="354">
        <f t="shared" si="61"/>
        <v>1835247000</v>
      </c>
      <c r="AA315" s="254"/>
      <c r="AB315" s="367">
        <v>0</v>
      </c>
      <c r="AC315" s="366" t="s">
        <v>171</v>
      </c>
      <c r="AD315" s="367">
        <v>0</v>
      </c>
      <c r="AE315" s="367">
        <f>AE316+AE328+AE334+AE351+AE358+AE372</f>
        <v>1677002000</v>
      </c>
      <c r="AF315" s="367">
        <v>0</v>
      </c>
      <c r="AG315" s="366" t="s">
        <v>171</v>
      </c>
      <c r="AH315" s="367">
        <v>0</v>
      </c>
      <c r="AI315" s="367">
        <f>AI316+AI328+AI334+AI351+AI358+AI372</f>
        <v>1681347000</v>
      </c>
      <c r="AJ315" s="367">
        <v>0</v>
      </c>
      <c r="AK315" s="366" t="s">
        <v>171</v>
      </c>
      <c r="AL315" s="367">
        <v>0</v>
      </c>
      <c r="AM315" s="367">
        <f>AM316+AM328+AM334+AM351+AM358+AM372</f>
        <v>2177650000</v>
      </c>
      <c r="AN315" s="367">
        <v>0</v>
      </c>
      <c r="AO315" s="366" t="s">
        <v>171</v>
      </c>
      <c r="AP315" s="367">
        <v>0</v>
      </c>
      <c r="AQ315" s="367">
        <f>AQ316+AQ328+AQ334+AQ351+AQ358+AQ372</f>
        <v>2670432000</v>
      </c>
      <c r="AR315" s="351">
        <f t="shared" si="62"/>
        <v>-492782000</v>
      </c>
    </row>
    <row r="316" spans="2:44" x14ac:dyDescent="0.4">
      <c r="B316" s="312" t="s">
        <v>34</v>
      </c>
      <c r="C316" s="313" t="s">
        <v>203</v>
      </c>
      <c r="D316" s="269">
        <v>0</v>
      </c>
      <c r="E316" s="270" t="s">
        <v>27</v>
      </c>
      <c r="F316" s="254">
        <v>0</v>
      </c>
      <c r="G316" s="254">
        <f>G317+G319+G324+G326</f>
        <v>0</v>
      </c>
      <c r="H316" s="314">
        <v>0</v>
      </c>
      <c r="I316" s="315" t="s">
        <v>27</v>
      </c>
      <c r="J316" s="316">
        <v>0</v>
      </c>
      <c r="K316" s="316">
        <f>K317+K319+K324+K326</f>
        <v>0</v>
      </c>
      <c r="L316" s="314">
        <v>0</v>
      </c>
      <c r="M316" s="315" t="s">
        <v>27</v>
      </c>
      <c r="N316" s="316">
        <v>0</v>
      </c>
      <c r="O316" s="316">
        <f>O317+O319+O324+O326</f>
        <v>0</v>
      </c>
      <c r="P316" s="314">
        <v>0</v>
      </c>
      <c r="Q316" s="315" t="s">
        <v>27</v>
      </c>
      <c r="R316" s="316">
        <v>0</v>
      </c>
      <c r="S316" s="316">
        <f>S317+S319+S324+S326</f>
        <v>0</v>
      </c>
      <c r="T316" s="314">
        <v>0</v>
      </c>
      <c r="U316" s="315" t="s">
        <v>27</v>
      </c>
      <c r="V316" s="316">
        <v>0</v>
      </c>
      <c r="W316" s="316">
        <f>W317+W319+W324+W326</f>
        <v>0</v>
      </c>
      <c r="X316" s="354">
        <f t="shared" si="63"/>
        <v>0</v>
      </c>
      <c r="Y316" s="316"/>
      <c r="Z316" s="354">
        <f t="shared" si="61"/>
        <v>0</v>
      </c>
      <c r="AA316" s="316"/>
      <c r="AB316" s="314">
        <v>0</v>
      </c>
      <c r="AC316" s="315" t="s">
        <v>27</v>
      </c>
      <c r="AD316" s="316">
        <v>0</v>
      </c>
      <c r="AE316" s="316">
        <f>AE317+AE319+AE324+AE326</f>
        <v>0</v>
      </c>
      <c r="AF316" s="314">
        <v>0</v>
      </c>
      <c r="AG316" s="315" t="s">
        <v>27</v>
      </c>
      <c r="AH316" s="316">
        <v>0</v>
      </c>
      <c r="AI316" s="316">
        <f>AI317+AI319+AI324+AI326</f>
        <v>0</v>
      </c>
      <c r="AJ316" s="314">
        <v>0</v>
      </c>
      <c r="AK316" s="315" t="s">
        <v>27</v>
      </c>
      <c r="AL316" s="316">
        <v>0</v>
      </c>
      <c r="AM316" s="316">
        <f>AM317+AM319+AM324+AM326</f>
        <v>0</v>
      </c>
      <c r="AN316" s="314">
        <v>0</v>
      </c>
      <c r="AO316" s="315" t="s">
        <v>27</v>
      </c>
      <c r="AP316" s="316">
        <v>0</v>
      </c>
      <c r="AQ316" s="316">
        <f>AQ317+AQ319+AQ324+AQ326</f>
        <v>0</v>
      </c>
      <c r="AR316" s="351">
        <f t="shared" si="62"/>
        <v>0</v>
      </c>
    </row>
    <row r="317" spans="2:44" x14ac:dyDescent="0.4">
      <c r="B317" s="208"/>
      <c r="C317" s="180"/>
      <c r="D317" s="178"/>
      <c r="E317" s="179"/>
      <c r="F317" s="180"/>
      <c r="G317" s="254"/>
      <c r="H317" s="178"/>
      <c r="I317" s="179"/>
      <c r="J317" s="180"/>
      <c r="K317" s="254"/>
      <c r="L317" s="178"/>
      <c r="M317" s="179"/>
      <c r="N317" s="180"/>
      <c r="O317" s="254"/>
      <c r="P317" s="178"/>
      <c r="Q317" s="179"/>
      <c r="R317" s="180"/>
      <c r="S317" s="254"/>
      <c r="T317" s="178"/>
      <c r="U317" s="179"/>
      <c r="V317" s="180"/>
      <c r="W317" s="254"/>
      <c r="X317" s="354">
        <f t="shared" si="63"/>
        <v>0</v>
      </c>
      <c r="Y317" s="254"/>
      <c r="Z317" s="354">
        <f t="shared" si="61"/>
        <v>0</v>
      </c>
      <c r="AA317" s="254"/>
      <c r="AB317" s="178"/>
      <c r="AC317" s="179"/>
      <c r="AD317" s="180"/>
      <c r="AE317" s="254"/>
      <c r="AF317" s="178"/>
      <c r="AG317" s="179"/>
      <c r="AH317" s="180"/>
      <c r="AI317" s="254"/>
      <c r="AJ317" s="178"/>
      <c r="AK317" s="179"/>
      <c r="AL317" s="180"/>
      <c r="AM317" s="254"/>
      <c r="AN317" s="178"/>
      <c r="AO317" s="179"/>
      <c r="AP317" s="180"/>
      <c r="AQ317" s="254"/>
      <c r="AR317" s="351">
        <f t="shared" si="62"/>
        <v>0</v>
      </c>
    </row>
    <row r="318" spans="2:44" x14ac:dyDescent="0.4">
      <c r="B318" s="208"/>
      <c r="C318" s="180"/>
      <c r="D318" s="178"/>
      <c r="E318" s="179"/>
      <c r="F318" s="254"/>
      <c r="G318" s="254"/>
      <c r="H318" s="178"/>
      <c r="I318" s="179"/>
      <c r="J318" s="254"/>
      <c r="K318" s="254"/>
      <c r="L318" s="178"/>
      <c r="M318" s="179"/>
      <c r="N318" s="254"/>
      <c r="O318" s="254"/>
      <c r="P318" s="178"/>
      <c r="Q318" s="179"/>
      <c r="R318" s="254"/>
      <c r="S318" s="254"/>
      <c r="T318" s="178"/>
      <c r="U318" s="179"/>
      <c r="V318" s="254"/>
      <c r="W318" s="254"/>
      <c r="X318" s="354">
        <f t="shared" si="63"/>
        <v>0</v>
      </c>
      <c r="Y318" s="254"/>
      <c r="Z318" s="354">
        <f t="shared" si="61"/>
        <v>0</v>
      </c>
      <c r="AA318" s="254"/>
      <c r="AB318" s="178"/>
      <c r="AC318" s="179"/>
      <c r="AD318" s="254"/>
      <c r="AE318" s="254"/>
      <c r="AF318" s="178"/>
      <c r="AG318" s="179"/>
      <c r="AH318" s="254"/>
      <c r="AI318" s="254"/>
      <c r="AJ318" s="178"/>
      <c r="AK318" s="179"/>
      <c r="AL318" s="254"/>
      <c r="AM318" s="254"/>
      <c r="AN318" s="178"/>
      <c r="AO318" s="179"/>
      <c r="AP318" s="254"/>
      <c r="AQ318" s="254"/>
      <c r="AR318" s="351">
        <f t="shared" si="62"/>
        <v>0</v>
      </c>
    </row>
    <row r="319" spans="2:44" x14ac:dyDescent="0.4">
      <c r="B319" s="208"/>
      <c r="C319" s="180"/>
      <c r="D319" s="178"/>
      <c r="E319" s="179"/>
      <c r="F319" s="180"/>
      <c r="G319" s="254"/>
      <c r="H319" s="178"/>
      <c r="I319" s="179"/>
      <c r="J319" s="180"/>
      <c r="K319" s="254"/>
      <c r="L319" s="178"/>
      <c r="M319" s="179"/>
      <c r="N319" s="180"/>
      <c r="O319" s="254"/>
      <c r="P319" s="178"/>
      <c r="Q319" s="179"/>
      <c r="R319" s="180"/>
      <c r="S319" s="254"/>
      <c r="T319" s="178"/>
      <c r="U319" s="179"/>
      <c r="V319" s="180"/>
      <c r="W319" s="254"/>
      <c r="X319" s="354">
        <f t="shared" si="63"/>
        <v>0</v>
      </c>
      <c r="Y319" s="254"/>
      <c r="Z319" s="354">
        <f t="shared" si="61"/>
        <v>0</v>
      </c>
      <c r="AA319" s="254"/>
      <c r="AB319" s="178"/>
      <c r="AC319" s="179"/>
      <c r="AD319" s="180"/>
      <c r="AE319" s="254"/>
      <c r="AF319" s="178"/>
      <c r="AG319" s="179"/>
      <c r="AH319" s="180"/>
      <c r="AI319" s="254"/>
      <c r="AJ319" s="178"/>
      <c r="AK319" s="179"/>
      <c r="AL319" s="180"/>
      <c r="AM319" s="254"/>
      <c r="AN319" s="178"/>
      <c r="AO319" s="179"/>
      <c r="AP319" s="180"/>
      <c r="AQ319" s="254"/>
      <c r="AR319" s="351">
        <f t="shared" si="62"/>
        <v>0</v>
      </c>
    </row>
    <row r="320" spans="2:44" x14ac:dyDescent="0.4">
      <c r="B320" s="208"/>
      <c r="C320" s="180"/>
      <c r="D320" s="178"/>
      <c r="E320" s="179"/>
      <c r="F320" s="254"/>
      <c r="G320" s="254"/>
      <c r="H320" s="178"/>
      <c r="I320" s="179"/>
      <c r="J320" s="254"/>
      <c r="K320" s="254"/>
      <c r="L320" s="178"/>
      <c r="M320" s="179"/>
      <c r="N320" s="254"/>
      <c r="O320" s="254"/>
      <c r="P320" s="178"/>
      <c r="Q320" s="179"/>
      <c r="R320" s="254"/>
      <c r="S320" s="254"/>
      <c r="T320" s="178"/>
      <c r="U320" s="179"/>
      <c r="V320" s="254"/>
      <c r="W320" s="254"/>
      <c r="X320" s="354">
        <f t="shared" si="63"/>
        <v>0</v>
      </c>
      <c r="Y320" s="254"/>
      <c r="Z320" s="354">
        <f t="shared" si="61"/>
        <v>0</v>
      </c>
      <c r="AA320" s="254"/>
      <c r="AB320" s="178"/>
      <c r="AC320" s="179"/>
      <c r="AD320" s="254"/>
      <c r="AE320" s="254"/>
      <c r="AF320" s="178"/>
      <c r="AG320" s="179"/>
      <c r="AH320" s="254"/>
      <c r="AI320" s="254"/>
      <c r="AJ320" s="178"/>
      <c r="AK320" s="179"/>
      <c r="AL320" s="254"/>
      <c r="AM320" s="254"/>
      <c r="AN320" s="178"/>
      <c r="AO320" s="179"/>
      <c r="AP320" s="254"/>
      <c r="AQ320" s="254"/>
      <c r="AR320" s="351">
        <f t="shared" si="62"/>
        <v>0</v>
      </c>
    </row>
    <row r="321" spans="2:44" x14ac:dyDescent="0.4">
      <c r="B321" s="208"/>
      <c r="C321" s="180"/>
      <c r="D321" s="178"/>
      <c r="E321" s="179"/>
      <c r="F321" s="254"/>
      <c r="G321" s="254"/>
      <c r="H321" s="178"/>
      <c r="I321" s="179"/>
      <c r="J321" s="254"/>
      <c r="K321" s="254"/>
      <c r="L321" s="178"/>
      <c r="M321" s="179"/>
      <c r="N321" s="254"/>
      <c r="O321" s="254"/>
      <c r="P321" s="178"/>
      <c r="Q321" s="179"/>
      <c r="R321" s="254"/>
      <c r="S321" s="254"/>
      <c r="T321" s="178"/>
      <c r="U321" s="179"/>
      <c r="V321" s="254"/>
      <c r="W321" s="254"/>
      <c r="X321" s="354">
        <f t="shared" si="63"/>
        <v>0</v>
      </c>
      <c r="Y321" s="254"/>
      <c r="Z321" s="354">
        <f t="shared" si="61"/>
        <v>0</v>
      </c>
      <c r="AA321" s="254"/>
      <c r="AB321" s="178"/>
      <c r="AC321" s="179"/>
      <c r="AD321" s="254"/>
      <c r="AE321" s="254"/>
      <c r="AF321" s="178"/>
      <c r="AG321" s="179"/>
      <c r="AH321" s="254"/>
      <c r="AI321" s="254"/>
      <c r="AJ321" s="178"/>
      <c r="AK321" s="179"/>
      <c r="AL321" s="254"/>
      <c r="AM321" s="254"/>
      <c r="AN321" s="178"/>
      <c r="AO321" s="179"/>
      <c r="AP321" s="254"/>
      <c r="AQ321" s="254"/>
      <c r="AR321" s="351">
        <f t="shared" si="62"/>
        <v>0</v>
      </c>
    </row>
    <row r="322" spans="2:44" x14ac:dyDescent="0.4">
      <c r="B322" s="208"/>
      <c r="C322" s="180"/>
      <c r="D322" s="178"/>
      <c r="E322" s="179"/>
      <c r="F322" s="254"/>
      <c r="G322" s="254"/>
      <c r="H322" s="178"/>
      <c r="I322" s="179"/>
      <c r="J322" s="254"/>
      <c r="K322" s="254"/>
      <c r="L322" s="178"/>
      <c r="M322" s="179"/>
      <c r="N322" s="254"/>
      <c r="O322" s="254"/>
      <c r="P322" s="178"/>
      <c r="Q322" s="179"/>
      <c r="R322" s="254"/>
      <c r="S322" s="254"/>
      <c r="T322" s="178"/>
      <c r="U322" s="179"/>
      <c r="V322" s="254"/>
      <c r="W322" s="254"/>
      <c r="X322" s="354">
        <f t="shared" si="63"/>
        <v>0</v>
      </c>
      <c r="Y322" s="254"/>
      <c r="Z322" s="354">
        <f t="shared" si="61"/>
        <v>0</v>
      </c>
      <c r="AA322" s="254"/>
      <c r="AB322" s="178"/>
      <c r="AC322" s="179"/>
      <c r="AD322" s="254"/>
      <c r="AE322" s="254"/>
      <c r="AF322" s="178"/>
      <c r="AG322" s="179"/>
      <c r="AH322" s="254"/>
      <c r="AI322" s="254"/>
      <c r="AJ322" s="178"/>
      <c r="AK322" s="179"/>
      <c r="AL322" s="254"/>
      <c r="AM322" s="254"/>
      <c r="AN322" s="178"/>
      <c r="AO322" s="179"/>
      <c r="AP322" s="254"/>
      <c r="AQ322" s="254"/>
      <c r="AR322" s="351">
        <f t="shared" si="62"/>
        <v>0</v>
      </c>
    </row>
    <row r="323" spans="2:44" x14ac:dyDescent="0.4">
      <c r="B323" s="208"/>
      <c r="C323" s="180"/>
      <c r="D323" s="178"/>
      <c r="E323" s="179"/>
      <c r="F323" s="254"/>
      <c r="G323" s="254"/>
      <c r="H323" s="178"/>
      <c r="I323" s="179"/>
      <c r="J323" s="254"/>
      <c r="K323" s="254"/>
      <c r="L323" s="178"/>
      <c r="M323" s="179"/>
      <c r="N323" s="254"/>
      <c r="O323" s="254"/>
      <c r="P323" s="178"/>
      <c r="Q323" s="179"/>
      <c r="R323" s="254"/>
      <c r="S323" s="254"/>
      <c r="T323" s="178"/>
      <c r="U323" s="179"/>
      <c r="V323" s="254"/>
      <c r="W323" s="254"/>
      <c r="X323" s="354">
        <f t="shared" si="63"/>
        <v>0</v>
      </c>
      <c r="Y323" s="254"/>
      <c r="Z323" s="354">
        <f t="shared" si="61"/>
        <v>0</v>
      </c>
      <c r="AA323" s="254"/>
      <c r="AB323" s="178"/>
      <c r="AC323" s="179"/>
      <c r="AD323" s="254"/>
      <c r="AE323" s="254"/>
      <c r="AF323" s="178"/>
      <c r="AG323" s="179"/>
      <c r="AH323" s="254"/>
      <c r="AI323" s="254"/>
      <c r="AJ323" s="178"/>
      <c r="AK323" s="179"/>
      <c r="AL323" s="254"/>
      <c r="AM323" s="254"/>
      <c r="AN323" s="178"/>
      <c r="AO323" s="179"/>
      <c r="AP323" s="254"/>
      <c r="AQ323" s="254"/>
      <c r="AR323" s="351">
        <f t="shared" si="62"/>
        <v>0</v>
      </c>
    </row>
    <row r="324" spans="2:44" x14ac:dyDescent="0.4">
      <c r="B324" s="208"/>
      <c r="C324" s="180"/>
      <c r="D324" s="178"/>
      <c r="E324" s="179"/>
      <c r="F324" s="180"/>
      <c r="G324" s="254"/>
      <c r="H324" s="178"/>
      <c r="I324" s="179"/>
      <c r="J324" s="180"/>
      <c r="K324" s="254"/>
      <c r="L324" s="178"/>
      <c r="M324" s="179"/>
      <c r="N324" s="180"/>
      <c r="O324" s="254"/>
      <c r="P324" s="178"/>
      <c r="Q324" s="179"/>
      <c r="R324" s="180"/>
      <c r="S324" s="254"/>
      <c r="T324" s="178"/>
      <c r="U324" s="179"/>
      <c r="V324" s="180"/>
      <c r="W324" s="254"/>
      <c r="X324" s="354">
        <f t="shared" si="63"/>
        <v>0</v>
      </c>
      <c r="Y324" s="254"/>
      <c r="Z324" s="354">
        <f t="shared" si="61"/>
        <v>0</v>
      </c>
      <c r="AA324" s="254"/>
      <c r="AB324" s="178"/>
      <c r="AC324" s="179"/>
      <c r="AD324" s="180"/>
      <c r="AE324" s="254"/>
      <c r="AF324" s="178"/>
      <c r="AG324" s="179"/>
      <c r="AH324" s="180"/>
      <c r="AI324" s="254"/>
      <c r="AJ324" s="178"/>
      <c r="AK324" s="179"/>
      <c r="AL324" s="180"/>
      <c r="AM324" s="254"/>
      <c r="AN324" s="178"/>
      <c r="AO324" s="179"/>
      <c r="AP324" s="180"/>
      <c r="AQ324" s="254"/>
      <c r="AR324" s="351">
        <f t="shared" si="62"/>
        <v>0</v>
      </c>
    </row>
    <row r="325" spans="2:44" x14ac:dyDescent="0.4">
      <c r="B325" s="208"/>
      <c r="C325" s="180"/>
      <c r="D325" s="178"/>
      <c r="E325" s="179"/>
      <c r="F325" s="254"/>
      <c r="G325" s="254"/>
      <c r="H325" s="178"/>
      <c r="I325" s="179"/>
      <c r="J325" s="254"/>
      <c r="K325" s="254"/>
      <c r="L325" s="178"/>
      <c r="M325" s="179"/>
      <c r="N325" s="254"/>
      <c r="O325" s="254"/>
      <c r="P325" s="178"/>
      <c r="Q325" s="179"/>
      <c r="R325" s="254"/>
      <c r="S325" s="254"/>
      <c r="T325" s="178"/>
      <c r="U325" s="179"/>
      <c r="V325" s="254"/>
      <c r="W325" s="254"/>
      <c r="X325" s="354">
        <f t="shared" si="63"/>
        <v>0</v>
      </c>
      <c r="Y325" s="254"/>
      <c r="Z325" s="354">
        <f t="shared" si="61"/>
        <v>0</v>
      </c>
      <c r="AA325" s="254"/>
      <c r="AB325" s="178"/>
      <c r="AC325" s="179"/>
      <c r="AD325" s="254"/>
      <c r="AE325" s="254"/>
      <c r="AF325" s="178"/>
      <c r="AG325" s="179"/>
      <c r="AH325" s="254"/>
      <c r="AI325" s="254"/>
      <c r="AJ325" s="178"/>
      <c r="AK325" s="179"/>
      <c r="AL325" s="254"/>
      <c r="AM325" s="254"/>
      <c r="AN325" s="178"/>
      <c r="AO325" s="179"/>
      <c r="AP325" s="254"/>
      <c r="AQ325" s="254"/>
      <c r="AR325" s="351">
        <f t="shared" si="62"/>
        <v>0</v>
      </c>
    </row>
    <row r="326" spans="2:44" x14ac:dyDescent="0.4">
      <c r="B326" s="208"/>
      <c r="C326" s="180"/>
      <c r="D326" s="178"/>
      <c r="E326" s="179"/>
      <c r="F326" s="180"/>
      <c r="G326" s="254"/>
      <c r="H326" s="178"/>
      <c r="I326" s="179"/>
      <c r="J326" s="180"/>
      <c r="K326" s="254"/>
      <c r="L326" s="178"/>
      <c r="M326" s="179"/>
      <c r="N326" s="180"/>
      <c r="O326" s="254"/>
      <c r="P326" s="178"/>
      <c r="Q326" s="179"/>
      <c r="R326" s="180"/>
      <c r="S326" s="254"/>
      <c r="T326" s="178"/>
      <c r="U326" s="179"/>
      <c r="V326" s="180"/>
      <c r="W326" s="254"/>
      <c r="X326" s="354">
        <f t="shared" si="63"/>
        <v>0</v>
      </c>
      <c r="Y326" s="254"/>
      <c r="Z326" s="354">
        <f t="shared" si="61"/>
        <v>0</v>
      </c>
      <c r="AA326" s="254"/>
      <c r="AB326" s="178"/>
      <c r="AC326" s="179"/>
      <c r="AD326" s="180"/>
      <c r="AE326" s="254"/>
      <c r="AF326" s="178"/>
      <c r="AG326" s="179"/>
      <c r="AH326" s="180"/>
      <c r="AI326" s="254"/>
      <c r="AJ326" s="178"/>
      <c r="AK326" s="179"/>
      <c r="AL326" s="180"/>
      <c r="AM326" s="254"/>
      <c r="AN326" s="178"/>
      <c r="AO326" s="179"/>
      <c r="AP326" s="180"/>
      <c r="AQ326" s="254"/>
      <c r="AR326" s="351">
        <f t="shared" si="62"/>
        <v>0</v>
      </c>
    </row>
    <row r="327" spans="2:44" x14ac:dyDescent="0.4">
      <c r="B327" s="208"/>
      <c r="C327" s="180"/>
      <c r="D327" s="178"/>
      <c r="E327" s="179"/>
      <c r="F327" s="254"/>
      <c r="G327" s="254"/>
      <c r="H327" s="178"/>
      <c r="I327" s="179"/>
      <c r="J327" s="254"/>
      <c r="K327" s="254"/>
      <c r="L327" s="178"/>
      <c r="M327" s="179"/>
      <c r="N327" s="254"/>
      <c r="O327" s="254"/>
      <c r="P327" s="178"/>
      <c r="Q327" s="179"/>
      <c r="R327" s="254"/>
      <c r="S327" s="254"/>
      <c r="T327" s="178"/>
      <c r="U327" s="179"/>
      <c r="V327" s="254"/>
      <c r="W327" s="254"/>
      <c r="X327" s="354">
        <f t="shared" si="63"/>
        <v>0</v>
      </c>
      <c r="Y327" s="254"/>
      <c r="Z327" s="354">
        <f t="shared" si="61"/>
        <v>0</v>
      </c>
      <c r="AA327" s="254"/>
      <c r="AB327" s="178"/>
      <c r="AC327" s="179"/>
      <c r="AD327" s="254"/>
      <c r="AE327" s="254"/>
      <c r="AF327" s="178"/>
      <c r="AG327" s="179"/>
      <c r="AH327" s="254"/>
      <c r="AI327" s="254"/>
      <c r="AJ327" s="178"/>
      <c r="AK327" s="179"/>
      <c r="AL327" s="254"/>
      <c r="AM327" s="254"/>
      <c r="AN327" s="178"/>
      <c r="AO327" s="179"/>
      <c r="AP327" s="254"/>
      <c r="AQ327" s="254"/>
      <c r="AR327" s="351">
        <f t="shared" si="62"/>
        <v>0</v>
      </c>
    </row>
    <row r="328" spans="2:44" x14ac:dyDescent="0.4">
      <c r="B328" s="312" t="s">
        <v>52</v>
      </c>
      <c r="C328" s="313" t="s">
        <v>204</v>
      </c>
      <c r="D328" s="269">
        <v>0</v>
      </c>
      <c r="E328" s="270" t="s">
        <v>27</v>
      </c>
      <c r="F328" s="254">
        <v>0</v>
      </c>
      <c r="G328" s="254">
        <v>0</v>
      </c>
      <c r="H328" s="314">
        <v>0</v>
      </c>
      <c r="I328" s="315" t="s">
        <v>27</v>
      </c>
      <c r="J328" s="316">
        <v>0</v>
      </c>
      <c r="K328" s="316">
        <v>0</v>
      </c>
      <c r="L328" s="314">
        <v>0</v>
      </c>
      <c r="M328" s="315" t="s">
        <v>27</v>
      </c>
      <c r="N328" s="316">
        <v>0</v>
      </c>
      <c r="O328" s="316">
        <v>0</v>
      </c>
      <c r="P328" s="314">
        <v>0</v>
      </c>
      <c r="Q328" s="315" t="s">
        <v>27</v>
      </c>
      <c r="R328" s="316">
        <v>0</v>
      </c>
      <c r="S328" s="316">
        <v>0</v>
      </c>
      <c r="T328" s="314">
        <v>0</v>
      </c>
      <c r="U328" s="315" t="s">
        <v>27</v>
      </c>
      <c r="V328" s="316">
        <v>0</v>
      </c>
      <c r="W328" s="316">
        <v>0</v>
      </c>
      <c r="X328" s="354">
        <f t="shared" si="63"/>
        <v>0</v>
      </c>
      <c r="Y328" s="316"/>
      <c r="Z328" s="354">
        <f t="shared" si="61"/>
        <v>0</v>
      </c>
      <c r="AA328" s="316"/>
      <c r="AB328" s="314">
        <v>0</v>
      </c>
      <c r="AC328" s="315" t="s">
        <v>27</v>
      </c>
      <c r="AD328" s="316">
        <v>0</v>
      </c>
      <c r="AE328" s="316">
        <v>0</v>
      </c>
      <c r="AF328" s="314">
        <v>0</v>
      </c>
      <c r="AG328" s="315" t="s">
        <v>27</v>
      </c>
      <c r="AH328" s="316">
        <v>0</v>
      </c>
      <c r="AI328" s="316">
        <v>0</v>
      </c>
      <c r="AJ328" s="314">
        <v>0</v>
      </c>
      <c r="AK328" s="315" t="s">
        <v>27</v>
      </c>
      <c r="AL328" s="316">
        <v>0</v>
      </c>
      <c r="AM328" s="316">
        <v>0</v>
      </c>
      <c r="AN328" s="314">
        <v>0</v>
      </c>
      <c r="AO328" s="315" t="s">
        <v>27</v>
      </c>
      <c r="AP328" s="316">
        <v>0</v>
      </c>
      <c r="AQ328" s="316">
        <v>0</v>
      </c>
      <c r="AR328" s="351">
        <f t="shared" si="62"/>
        <v>0</v>
      </c>
    </row>
    <row r="329" spans="2:44" x14ac:dyDescent="0.4">
      <c r="B329" s="208"/>
      <c r="C329" s="180"/>
      <c r="D329" s="178"/>
      <c r="E329" s="179"/>
      <c r="F329" s="180"/>
      <c r="G329" s="254"/>
      <c r="H329" s="178"/>
      <c r="I329" s="179"/>
      <c r="J329" s="180"/>
      <c r="K329" s="254"/>
      <c r="L329" s="178"/>
      <c r="M329" s="179"/>
      <c r="N329" s="180"/>
      <c r="O329" s="254"/>
      <c r="P329" s="178"/>
      <c r="Q329" s="179"/>
      <c r="R329" s="180"/>
      <c r="S329" s="254"/>
      <c r="T329" s="178"/>
      <c r="U329" s="179"/>
      <c r="V329" s="180"/>
      <c r="W329" s="254"/>
      <c r="X329" s="354">
        <f t="shared" si="63"/>
        <v>0</v>
      </c>
      <c r="Y329" s="254"/>
      <c r="Z329" s="354">
        <f t="shared" si="61"/>
        <v>0</v>
      </c>
      <c r="AA329" s="254"/>
      <c r="AB329" s="178"/>
      <c r="AC329" s="179"/>
      <c r="AD329" s="180"/>
      <c r="AE329" s="254"/>
      <c r="AF329" s="178"/>
      <c r="AG329" s="179"/>
      <c r="AH329" s="180"/>
      <c r="AI329" s="254"/>
      <c r="AJ329" s="178"/>
      <c r="AK329" s="179"/>
      <c r="AL329" s="180"/>
      <c r="AM329" s="254"/>
      <c r="AN329" s="178"/>
      <c r="AO329" s="179"/>
      <c r="AP329" s="180"/>
      <c r="AQ329" s="254"/>
      <c r="AR329" s="351">
        <f t="shared" si="62"/>
        <v>0</v>
      </c>
    </row>
    <row r="330" spans="2:44" x14ac:dyDescent="0.4">
      <c r="B330" s="208"/>
      <c r="C330" s="180"/>
      <c r="D330" s="178"/>
      <c r="E330" s="179"/>
      <c r="F330" s="254"/>
      <c r="G330" s="254"/>
      <c r="H330" s="178"/>
      <c r="I330" s="179"/>
      <c r="J330" s="254"/>
      <c r="K330" s="254"/>
      <c r="L330" s="178"/>
      <c r="M330" s="179"/>
      <c r="N330" s="254"/>
      <c r="O330" s="254"/>
      <c r="P330" s="178"/>
      <c r="Q330" s="179"/>
      <c r="R330" s="254"/>
      <c r="S330" s="254"/>
      <c r="T330" s="178"/>
      <c r="U330" s="179"/>
      <c r="V330" s="254"/>
      <c r="W330" s="254"/>
      <c r="X330" s="354">
        <f t="shared" si="63"/>
        <v>0</v>
      </c>
      <c r="Y330" s="254"/>
      <c r="Z330" s="354">
        <f t="shared" ref="Z330:Z383" si="65">W330-Y330</f>
        <v>0</v>
      </c>
      <c r="AA330" s="254"/>
      <c r="AB330" s="178"/>
      <c r="AC330" s="179"/>
      <c r="AD330" s="254"/>
      <c r="AE330" s="254"/>
      <c r="AF330" s="178"/>
      <c r="AG330" s="179"/>
      <c r="AH330" s="254"/>
      <c r="AI330" s="254"/>
      <c r="AJ330" s="178"/>
      <c r="AK330" s="179"/>
      <c r="AL330" s="254"/>
      <c r="AM330" s="254"/>
      <c r="AN330" s="178"/>
      <c r="AO330" s="179"/>
      <c r="AP330" s="254"/>
      <c r="AQ330" s="254"/>
      <c r="AR330" s="351">
        <f t="shared" ref="AR330:AR393" si="66">AM330-AQ330</f>
        <v>0</v>
      </c>
    </row>
    <row r="331" spans="2:44" x14ac:dyDescent="0.4">
      <c r="B331" s="208"/>
      <c r="C331" s="180"/>
      <c r="D331" s="178"/>
      <c r="E331" s="179"/>
      <c r="F331" s="180"/>
      <c r="G331" s="254"/>
      <c r="H331" s="178"/>
      <c r="I331" s="179"/>
      <c r="J331" s="180"/>
      <c r="K331" s="254"/>
      <c r="L331" s="178"/>
      <c r="M331" s="179"/>
      <c r="N331" s="180"/>
      <c r="O331" s="254"/>
      <c r="P331" s="178"/>
      <c r="Q331" s="179"/>
      <c r="R331" s="180"/>
      <c r="S331" s="254"/>
      <c r="T331" s="178"/>
      <c r="U331" s="179"/>
      <c r="V331" s="180"/>
      <c r="W331" s="254"/>
      <c r="X331" s="354">
        <f t="shared" ref="X331:X384" si="67">W331*30%</f>
        <v>0</v>
      </c>
      <c r="Y331" s="254"/>
      <c r="Z331" s="354">
        <f t="shared" si="65"/>
        <v>0</v>
      </c>
      <c r="AA331" s="254"/>
      <c r="AB331" s="178"/>
      <c r="AC331" s="179"/>
      <c r="AD331" s="180"/>
      <c r="AE331" s="254"/>
      <c r="AF331" s="178"/>
      <c r="AG331" s="179"/>
      <c r="AH331" s="180"/>
      <c r="AI331" s="254"/>
      <c r="AJ331" s="178"/>
      <c r="AK331" s="179"/>
      <c r="AL331" s="180"/>
      <c r="AM331" s="254"/>
      <c r="AN331" s="178"/>
      <c r="AO331" s="179"/>
      <c r="AP331" s="180"/>
      <c r="AQ331" s="254"/>
      <c r="AR331" s="351">
        <f t="shared" si="66"/>
        <v>0</v>
      </c>
    </row>
    <row r="332" spans="2:44" x14ac:dyDescent="0.4">
      <c r="B332" s="208"/>
      <c r="C332" s="180"/>
      <c r="D332" s="178"/>
      <c r="E332" s="179"/>
      <c r="F332" s="254"/>
      <c r="G332" s="254"/>
      <c r="H332" s="178"/>
      <c r="I332" s="179"/>
      <c r="J332" s="254"/>
      <c r="K332" s="254"/>
      <c r="L332" s="178"/>
      <c r="M332" s="179"/>
      <c r="N332" s="254"/>
      <c r="O332" s="254"/>
      <c r="P332" s="178"/>
      <c r="Q332" s="179"/>
      <c r="R332" s="254"/>
      <c r="S332" s="254"/>
      <c r="T332" s="178"/>
      <c r="U332" s="179"/>
      <c r="V332" s="254"/>
      <c r="W332" s="254"/>
      <c r="X332" s="354">
        <f t="shared" si="67"/>
        <v>0</v>
      </c>
      <c r="Y332" s="254"/>
      <c r="Z332" s="354">
        <f t="shared" si="65"/>
        <v>0</v>
      </c>
      <c r="AA332" s="254"/>
      <c r="AB332" s="178"/>
      <c r="AC332" s="179"/>
      <c r="AD332" s="254"/>
      <c r="AE332" s="254"/>
      <c r="AF332" s="178"/>
      <c r="AG332" s="179"/>
      <c r="AH332" s="254"/>
      <c r="AI332" s="254"/>
      <c r="AJ332" s="178"/>
      <c r="AK332" s="179"/>
      <c r="AL332" s="254"/>
      <c r="AM332" s="254"/>
      <c r="AN332" s="178"/>
      <c r="AO332" s="179"/>
      <c r="AP332" s="254"/>
      <c r="AQ332" s="254"/>
      <c r="AR332" s="351">
        <f t="shared" si="66"/>
        <v>0</v>
      </c>
    </row>
    <row r="333" spans="2:44" x14ac:dyDescent="0.4">
      <c r="B333" s="208"/>
      <c r="C333" s="180"/>
      <c r="D333" s="178"/>
      <c r="E333" s="179"/>
      <c r="F333" s="254"/>
      <c r="G333" s="254"/>
      <c r="H333" s="178"/>
      <c r="I333" s="179"/>
      <c r="J333" s="254"/>
      <c r="K333" s="254"/>
      <c r="L333" s="178"/>
      <c r="M333" s="179"/>
      <c r="N333" s="254"/>
      <c r="O333" s="254"/>
      <c r="P333" s="178"/>
      <c r="Q333" s="179"/>
      <c r="R333" s="254"/>
      <c r="S333" s="254"/>
      <c r="T333" s="178"/>
      <c r="U333" s="179"/>
      <c r="V333" s="254"/>
      <c r="W333" s="254"/>
      <c r="X333" s="354">
        <f t="shared" si="67"/>
        <v>0</v>
      </c>
      <c r="Y333" s="254"/>
      <c r="Z333" s="354">
        <f t="shared" si="65"/>
        <v>0</v>
      </c>
      <c r="AA333" s="254"/>
      <c r="AB333" s="178"/>
      <c r="AC333" s="179"/>
      <c r="AD333" s="254"/>
      <c r="AE333" s="254"/>
      <c r="AF333" s="178"/>
      <c r="AG333" s="179"/>
      <c r="AH333" s="254"/>
      <c r="AI333" s="254"/>
      <c r="AJ333" s="178"/>
      <c r="AK333" s="179"/>
      <c r="AL333" s="254"/>
      <c r="AM333" s="254"/>
      <c r="AN333" s="178"/>
      <c r="AO333" s="179"/>
      <c r="AP333" s="254"/>
      <c r="AQ333" s="254"/>
      <c r="AR333" s="351">
        <f t="shared" si="66"/>
        <v>0</v>
      </c>
    </row>
    <row r="334" spans="2:44" x14ac:dyDescent="0.4">
      <c r="B334" s="312" t="s">
        <v>62</v>
      </c>
      <c r="C334" s="313" t="s">
        <v>205</v>
      </c>
      <c r="D334" s="269">
        <v>0</v>
      </c>
      <c r="E334" s="270" t="s">
        <v>27</v>
      </c>
      <c r="F334" s="254">
        <v>0</v>
      </c>
      <c r="G334" s="254">
        <f>G335</f>
        <v>1124451000</v>
      </c>
      <c r="H334" s="314">
        <v>0</v>
      </c>
      <c r="I334" s="315" t="s">
        <v>27</v>
      </c>
      <c r="J334" s="316">
        <v>0</v>
      </c>
      <c r="K334" s="316">
        <f>K335</f>
        <v>15000</v>
      </c>
      <c r="L334" s="314">
        <v>0</v>
      </c>
      <c r="M334" s="315" t="s">
        <v>27</v>
      </c>
      <c r="N334" s="316">
        <v>0</v>
      </c>
      <c r="O334" s="316">
        <f>O335</f>
        <v>15000</v>
      </c>
      <c r="P334" s="314">
        <v>0</v>
      </c>
      <c r="Q334" s="315" t="s">
        <v>27</v>
      </c>
      <c r="R334" s="316">
        <v>0</v>
      </c>
      <c r="S334" s="316">
        <f>S335</f>
        <v>15000</v>
      </c>
      <c r="T334" s="314">
        <v>0</v>
      </c>
      <c r="U334" s="315" t="s">
        <v>27</v>
      </c>
      <c r="V334" s="316">
        <v>0</v>
      </c>
      <c r="W334" s="316">
        <f>W335</f>
        <v>15000</v>
      </c>
      <c r="X334" s="354">
        <f t="shared" si="67"/>
        <v>4500</v>
      </c>
      <c r="Y334" s="316"/>
      <c r="Z334" s="354">
        <f t="shared" si="65"/>
        <v>15000</v>
      </c>
      <c r="AA334" s="316"/>
      <c r="AB334" s="314">
        <v>0</v>
      </c>
      <c r="AC334" s="315" t="s">
        <v>27</v>
      </c>
      <c r="AD334" s="316">
        <v>0</v>
      </c>
      <c r="AE334" s="316">
        <f>AE335</f>
        <v>15000</v>
      </c>
      <c r="AF334" s="314">
        <v>0</v>
      </c>
      <c r="AG334" s="315" t="s">
        <v>27</v>
      </c>
      <c r="AH334" s="316">
        <v>0</v>
      </c>
      <c r="AI334" s="316">
        <f>AI335</f>
        <v>15000</v>
      </c>
      <c r="AJ334" s="314">
        <v>0</v>
      </c>
      <c r="AK334" s="315" t="s">
        <v>27</v>
      </c>
      <c r="AL334" s="316">
        <v>0</v>
      </c>
      <c r="AM334" s="316">
        <f>AM335</f>
        <v>15000</v>
      </c>
      <c r="AN334" s="314">
        <v>0</v>
      </c>
      <c r="AO334" s="315" t="s">
        <v>27</v>
      </c>
      <c r="AP334" s="316">
        <v>0</v>
      </c>
      <c r="AQ334" s="316">
        <f>AQ335</f>
        <v>6452000</v>
      </c>
      <c r="AR334" s="351">
        <f t="shared" si="66"/>
        <v>-6437000</v>
      </c>
    </row>
    <row r="335" spans="2:44" x14ac:dyDescent="0.4">
      <c r="B335" s="208">
        <v>525114</v>
      </c>
      <c r="C335" s="180" t="s">
        <v>206</v>
      </c>
      <c r="D335" s="178"/>
      <c r="E335" s="179"/>
      <c r="F335" s="180"/>
      <c r="G335" s="254">
        <f>SUM(G336:G350)</f>
        <v>1124451000</v>
      </c>
      <c r="H335" s="178"/>
      <c r="I335" s="179"/>
      <c r="J335" s="180"/>
      <c r="K335" s="254">
        <f>SUM(K336:K350)</f>
        <v>15000</v>
      </c>
      <c r="L335" s="178"/>
      <c r="M335" s="179"/>
      <c r="N335" s="180"/>
      <c r="O335" s="254">
        <f>SUM(O336:O350)</f>
        <v>15000</v>
      </c>
      <c r="P335" s="178"/>
      <c r="Q335" s="179"/>
      <c r="R335" s="180"/>
      <c r="S335" s="254">
        <f>SUM(S336:S350)</f>
        <v>15000</v>
      </c>
      <c r="T335" s="178"/>
      <c r="U335" s="179"/>
      <c r="V335" s="180"/>
      <c r="W335" s="254">
        <f>SUM(W336:W350)</f>
        <v>15000</v>
      </c>
      <c r="X335" s="354">
        <f t="shared" si="67"/>
        <v>4500</v>
      </c>
      <c r="Y335" s="254"/>
      <c r="Z335" s="354">
        <f t="shared" si="65"/>
        <v>15000</v>
      </c>
      <c r="AA335" s="254"/>
      <c r="AB335" s="178"/>
      <c r="AC335" s="179"/>
      <c r="AD335" s="180"/>
      <c r="AE335" s="254">
        <f>SUM(AE336:AE350)</f>
        <v>15000</v>
      </c>
      <c r="AF335" s="178"/>
      <c r="AG335" s="179"/>
      <c r="AH335" s="180"/>
      <c r="AI335" s="254">
        <f>SUM(AI336:AI350)</f>
        <v>15000</v>
      </c>
      <c r="AJ335" s="178"/>
      <c r="AK335" s="179"/>
      <c r="AL335" s="180"/>
      <c r="AM335" s="254">
        <f>SUM(AM336:AM350)</f>
        <v>15000</v>
      </c>
      <c r="AN335" s="178"/>
      <c r="AO335" s="179"/>
      <c r="AP335" s="180"/>
      <c r="AQ335" s="254">
        <f>SUM(AQ336:AQ350)</f>
        <v>6452000</v>
      </c>
      <c r="AR335" s="351">
        <f t="shared" si="66"/>
        <v>-6437000</v>
      </c>
    </row>
    <row r="336" spans="2:44" x14ac:dyDescent="0.4">
      <c r="B336" s="208" t="s">
        <v>27</v>
      </c>
      <c r="C336" s="180" t="s">
        <v>207</v>
      </c>
      <c r="D336" s="178">
        <v>1</v>
      </c>
      <c r="E336" s="179" t="s">
        <v>208</v>
      </c>
      <c r="F336" s="254">
        <v>142380000</v>
      </c>
      <c r="G336" s="254">
        <f>ROUNDDOWN(D336*F336,-3)</f>
        <v>142380000</v>
      </c>
      <c r="H336" s="178">
        <v>1</v>
      </c>
      <c r="I336" s="179" t="s">
        <v>208</v>
      </c>
      <c r="J336" s="254">
        <v>1000</v>
      </c>
      <c r="K336" s="254">
        <f>ROUNDDOWN(H336*J336,-3)</f>
        <v>1000</v>
      </c>
      <c r="L336" s="178">
        <v>1</v>
      </c>
      <c r="M336" s="179" t="s">
        <v>208</v>
      </c>
      <c r="N336" s="254">
        <v>1000</v>
      </c>
      <c r="O336" s="254">
        <f>ROUNDDOWN(L336*N336,-3)</f>
        <v>1000</v>
      </c>
      <c r="P336" s="178">
        <v>1</v>
      </c>
      <c r="Q336" s="179" t="s">
        <v>208</v>
      </c>
      <c r="R336" s="254">
        <v>1000</v>
      </c>
      <c r="S336" s="254">
        <f>ROUNDDOWN(P336*R336,-3)</f>
        <v>1000</v>
      </c>
      <c r="T336" s="178">
        <v>1</v>
      </c>
      <c r="U336" s="179" t="s">
        <v>208</v>
      </c>
      <c r="V336" s="254">
        <v>1000</v>
      </c>
      <c r="W336" s="254">
        <f>ROUNDDOWN(T336*V336,-3)</f>
        <v>1000</v>
      </c>
      <c r="X336" s="354">
        <f t="shared" si="67"/>
        <v>300</v>
      </c>
      <c r="Y336" s="254"/>
      <c r="Z336" s="354">
        <f t="shared" si="65"/>
        <v>1000</v>
      </c>
      <c r="AA336" s="254">
        <f t="shared" ref="AA336:AA376" si="68">CEILING(Z336,1000)</f>
        <v>1000</v>
      </c>
      <c r="AB336" s="178">
        <v>1</v>
      </c>
      <c r="AC336" s="179" t="s">
        <v>208</v>
      </c>
      <c r="AD336" s="254">
        <v>1000</v>
      </c>
      <c r="AE336" s="254">
        <f>ROUNDDOWN(AB336*AD336,-3)</f>
        <v>1000</v>
      </c>
      <c r="AF336" s="178">
        <v>1</v>
      </c>
      <c r="AG336" s="179" t="s">
        <v>208</v>
      </c>
      <c r="AH336" s="254">
        <v>1000</v>
      </c>
      <c r="AI336" s="254">
        <f>ROUNDDOWN(AF336*AH336,-3)</f>
        <v>1000</v>
      </c>
      <c r="AJ336" s="178">
        <v>1</v>
      </c>
      <c r="AK336" s="179" t="s">
        <v>208</v>
      </c>
      <c r="AL336" s="254">
        <v>1000</v>
      </c>
      <c r="AM336" s="254">
        <f>ROUNDDOWN(AJ336*AL336,-3)</f>
        <v>1000</v>
      </c>
      <c r="AN336" s="178">
        <v>1</v>
      </c>
      <c r="AO336" s="179" t="s">
        <v>208</v>
      </c>
      <c r="AP336" s="254">
        <v>1000</v>
      </c>
      <c r="AQ336" s="254">
        <f>ROUNDDOWN(AN336*AP336,-3)</f>
        <v>1000</v>
      </c>
      <c r="AR336" s="351">
        <f t="shared" si="66"/>
        <v>0</v>
      </c>
    </row>
    <row r="337" spans="2:44" x14ac:dyDescent="0.4">
      <c r="B337" s="208" t="s">
        <v>27</v>
      </c>
      <c r="C337" s="180" t="s">
        <v>209</v>
      </c>
      <c r="D337" s="178">
        <v>1</v>
      </c>
      <c r="E337" s="179" t="s">
        <v>208</v>
      </c>
      <c r="F337" s="254">
        <v>23000000</v>
      </c>
      <c r="G337" s="254">
        <f>ROUNDDOWN(D337*F337,-3)</f>
        <v>23000000</v>
      </c>
      <c r="H337" s="178">
        <v>1</v>
      </c>
      <c r="I337" s="179" t="s">
        <v>208</v>
      </c>
      <c r="J337" s="254">
        <v>1000</v>
      </c>
      <c r="K337" s="254">
        <f>ROUNDDOWN(H337*J337,-3)</f>
        <v>1000</v>
      </c>
      <c r="L337" s="178">
        <v>1</v>
      </c>
      <c r="M337" s="179" t="s">
        <v>208</v>
      </c>
      <c r="N337" s="254">
        <v>1000</v>
      </c>
      <c r="O337" s="254">
        <f>ROUNDDOWN(L337*N337,-3)</f>
        <v>1000</v>
      </c>
      <c r="P337" s="178">
        <v>1</v>
      </c>
      <c r="Q337" s="179" t="s">
        <v>208</v>
      </c>
      <c r="R337" s="254">
        <v>1000</v>
      </c>
      <c r="S337" s="254">
        <f>ROUNDDOWN(P337*R337,-3)</f>
        <v>1000</v>
      </c>
      <c r="T337" s="178">
        <v>1</v>
      </c>
      <c r="U337" s="179" t="s">
        <v>208</v>
      </c>
      <c r="V337" s="254">
        <v>1000</v>
      </c>
      <c r="W337" s="254">
        <f>ROUNDDOWN(T337*V337,-3)</f>
        <v>1000</v>
      </c>
      <c r="X337" s="354">
        <f t="shared" si="67"/>
        <v>300</v>
      </c>
      <c r="Y337" s="254"/>
      <c r="Z337" s="354">
        <f t="shared" si="65"/>
        <v>1000</v>
      </c>
      <c r="AA337" s="254">
        <f t="shared" si="68"/>
        <v>1000</v>
      </c>
      <c r="AB337" s="178">
        <v>1</v>
      </c>
      <c r="AC337" s="179" t="s">
        <v>208</v>
      </c>
      <c r="AD337" s="254">
        <v>1000</v>
      </c>
      <c r="AE337" s="254">
        <f>ROUNDDOWN(AB337*AD337,-3)</f>
        <v>1000</v>
      </c>
      <c r="AF337" s="178">
        <v>1</v>
      </c>
      <c r="AG337" s="179" t="s">
        <v>208</v>
      </c>
      <c r="AH337" s="254">
        <v>1000</v>
      </c>
      <c r="AI337" s="254">
        <f>ROUNDDOWN(AF337*AH337,-3)</f>
        <v>1000</v>
      </c>
      <c r="AJ337" s="178">
        <v>1</v>
      </c>
      <c r="AK337" s="179" t="s">
        <v>208</v>
      </c>
      <c r="AL337" s="254">
        <v>1000</v>
      </c>
      <c r="AM337" s="254">
        <f>ROUNDDOWN(AJ337*AL337,-3)</f>
        <v>1000</v>
      </c>
      <c r="AN337" s="178">
        <v>1</v>
      </c>
      <c r="AO337" s="179" t="s">
        <v>208</v>
      </c>
      <c r="AP337" s="254">
        <v>1000</v>
      </c>
      <c r="AQ337" s="254">
        <f>ROUNDDOWN(AN337*AP337,-3)</f>
        <v>1000</v>
      </c>
      <c r="AR337" s="351">
        <f t="shared" si="66"/>
        <v>0</v>
      </c>
    </row>
    <row r="338" spans="2:44" x14ac:dyDescent="0.4">
      <c r="B338" s="208"/>
      <c r="C338" s="180" t="s">
        <v>210</v>
      </c>
      <c r="D338" s="178">
        <v>1</v>
      </c>
      <c r="E338" s="179" t="s">
        <v>38</v>
      </c>
      <c r="F338" s="254">
        <v>100000000</v>
      </c>
      <c r="G338" s="254">
        <f>ROUNDDOWN(D338*F338,-3)</f>
        <v>100000000</v>
      </c>
      <c r="H338" s="178">
        <v>1</v>
      </c>
      <c r="I338" s="179" t="s">
        <v>38</v>
      </c>
      <c r="J338" s="254">
        <v>1000</v>
      </c>
      <c r="K338" s="254">
        <f>ROUNDDOWN(H338*J338,-3)</f>
        <v>1000</v>
      </c>
      <c r="L338" s="178">
        <v>1</v>
      </c>
      <c r="M338" s="179" t="s">
        <v>38</v>
      </c>
      <c r="N338" s="254">
        <v>1000</v>
      </c>
      <c r="O338" s="254">
        <f>ROUNDDOWN(L338*N338,-3)</f>
        <v>1000</v>
      </c>
      <c r="P338" s="178">
        <v>1</v>
      </c>
      <c r="Q338" s="179" t="s">
        <v>38</v>
      </c>
      <c r="R338" s="254">
        <v>1000</v>
      </c>
      <c r="S338" s="254">
        <f>ROUNDDOWN(P338*R338,-3)</f>
        <v>1000</v>
      </c>
      <c r="T338" s="178">
        <v>1</v>
      </c>
      <c r="U338" s="179" t="s">
        <v>38</v>
      </c>
      <c r="V338" s="254">
        <v>1000</v>
      </c>
      <c r="W338" s="254">
        <f>ROUNDDOWN(T338*V338,-3)</f>
        <v>1000</v>
      </c>
      <c r="X338" s="354">
        <f t="shared" si="67"/>
        <v>300</v>
      </c>
      <c r="Y338" s="254"/>
      <c r="Z338" s="354">
        <f t="shared" si="65"/>
        <v>1000</v>
      </c>
      <c r="AA338" s="254">
        <f t="shared" si="68"/>
        <v>1000</v>
      </c>
      <c r="AB338" s="178">
        <v>1</v>
      </c>
      <c r="AC338" s="179" t="s">
        <v>38</v>
      </c>
      <c r="AD338" s="254">
        <v>1000</v>
      </c>
      <c r="AE338" s="254">
        <f>ROUNDDOWN(AB338*AD338,-3)</f>
        <v>1000</v>
      </c>
      <c r="AF338" s="178">
        <v>1</v>
      </c>
      <c r="AG338" s="179" t="s">
        <v>38</v>
      </c>
      <c r="AH338" s="254">
        <v>1000</v>
      </c>
      <c r="AI338" s="254">
        <f>ROUNDDOWN(AF338*AH338,-3)</f>
        <v>1000</v>
      </c>
      <c r="AJ338" s="178">
        <v>1</v>
      </c>
      <c r="AK338" s="179" t="s">
        <v>38</v>
      </c>
      <c r="AL338" s="254">
        <v>1000</v>
      </c>
      <c r="AM338" s="254">
        <f>ROUNDDOWN(AJ338*AL338,-3)</f>
        <v>1000</v>
      </c>
      <c r="AN338" s="178">
        <v>1</v>
      </c>
      <c r="AO338" s="179" t="s">
        <v>38</v>
      </c>
      <c r="AP338" s="254">
        <v>1000</v>
      </c>
      <c r="AQ338" s="254">
        <f>ROUNDDOWN(AN338*AP338,-3)</f>
        <v>1000</v>
      </c>
      <c r="AR338" s="351">
        <f t="shared" si="66"/>
        <v>0</v>
      </c>
    </row>
    <row r="339" spans="2:44" x14ac:dyDescent="0.4">
      <c r="B339" s="208"/>
      <c r="C339" s="180" t="s">
        <v>211</v>
      </c>
      <c r="D339" s="178">
        <v>1</v>
      </c>
      <c r="E339" s="179" t="s">
        <v>208</v>
      </c>
      <c r="F339" s="254">
        <v>10000000</v>
      </c>
      <c r="G339" s="254">
        <f t="shared" ref="G339:G348" si="69">F339*D339</f>
        <v>10000000</v>
      </c>
      <c r="H339" s="178">
        <v>1</v>
      </c>
      <c r="I339" s="179" t="s">
        <v>208</v>
      </c>
      <c r="J339" s="254">
        <v>1000</v>
      </c>
      <c r="K339" s="254">
        <f t="shared" ref="K339:K348" si="70">J339*H339</f>
        <v>1000</v>
      </c>
      <c r="L339" s="178">
        <v>1</v>
      </c>
      <c r="M339" s="179" t="s">
        <v>208</v>
      </c>
      <c r="N339" s="254">
        <v>1000</v>
      </c>
      <c r="O339" s="254">
        <f t="shared" ref="O339:O348" si="71">N339*L339</f>
        <v>1000</v>
      </c>
      <c r="P339" s="178">
        <v>1</v>
      </c>
      <c r="Q339" s="179" t="s">
        <v>208</v>
      </c>
      <c r="R339" s="254">
        <v>1000</v>
      </c>
      <c r="S339" s="254">
        <f t="shared" ref="S339:S348" si="72">R339*P339</f>
        <v>1000</v>
      </c>
      <c r="T339" s="178">
        <v>1</v>
      </c>
      <c r="U339" s="179" t="s">
        <v>208</v>
      </c>
      <c r="V339" s="254">
        <v>1000</v>
      </c>
      <c r="W339" s="254">
        <f t="shared" ref="W339:W348" si="73">V339*T339</f>
        <v>1000</v>
      </c>
      <c r="X339" s="354">
        <f t="shared" si="67"/>
        <v>300</v>
      </c>
      <c r="Y339" s="254"/>
      <c r="Z339" s="354">
        <f t="shared" si="65"/>
        <v>1000</v>
      </c>
      <c r="AA339" s="254">
        <f t="shared" si="68"/>
        <v>1000</v>
      </c>
      <c r="AB339" s="178">
        <v>1</v>
      </c>
      <c r="AC339" s="179" t="s">
        <v>208</v>
      </c>
      <c r="AD339" s="254">
        <v>1000</v>
      </c>
      <c r="AE339" s="254">
        <f t="shared" ref="AE339:AE348" si="74">AD339*AB339</f>
        <v>1000</v>
      </c>
      <c r="AF339" s="178">
        <v>1</v>
      </c>
      <c r="AG339" s="179" t="s">
        <v>208</v>
      </c>
      <c r="AH339" s="254">
        <v>1000</v>
      </c>
      <c r="AI339" s="254">
        <f t="shared" ref="AI339:AI348" si="75">AH339*AF339</f>
        <v>1000</v>
      </c>
      <c r="AJ339" s="178">
        <v>1</v>
      </c>
      <c r="AK339" s="179" t="s">
        <v>208</v>
      </c>
      <c r="AL339" s="254">
        <v>1000</v>
      </c>
      <c r="AM339" s="254">
        <f t="shared" ref="AM339:AM348" si="76">AL339*AJ339</f>
        <v>1000</v>
      </c>
      <c r="AN339" s="178">
        <v>1</v>
      </c>
      <c r="AO339" s="179" t="s">
        <v>208</v>
      </c>
      <c r="AP339" s="254">
        <v>1000</v>
      </c>
      <c r="AQ339" s="254">
        <f t="shared" ref="AQ339:AQ348" si="77">AP339*AN339</f>
        <v>1000</v>
      </c>
      <c r="AR339" s="351">
        <f t="shared" si="66"/>
        <v>0</v>
      </c>
    </row>
    <row r="340" spans="2:44" x14ac:dyDescent="0.4">
      <c r="B340" s="208"/>
      <c r="C340" s="180" t="s">
        <v>212</v>
      </c>
      <c r="D340" s="178">
        <v>1</v>
      </c>
      <c r="E340" s="179" t="s">
        <v>208</v>
      </c>
      <c r="F340" s="254">
        <v>2000000</v>
      </c>
      <c r="G340" s="254">
        <f t="shared" si="69"/>
        <v>2000000</v>
      </c>
      <c r="H340" s="178">
        <v>1</v>
      </c>
      <c r="I340" s="179" t="s">
        <v>208</v>
      </c>
      <c r="J340" s="254">
        <v>1000</v>
      </c>
      <c r="K340" s="254">
        <f t="shared" si="70"/>
        <v>1000</v>
      </c>
      <c r="L340" s="178">
        <v>1</v>
      </c>
      <c r="M340" s="179" t="s">
        <v>208</v>
      </c>
      <c r="N340" s="254">
        <v>1000</v>
      </c>
      <c r="O340" s="254">
        <f t="shared" si="71"/>
        <v>1000</v>
      </c>
      <c r="P340" s="178">
        <v>1</v>
      </c>
      <c r="Q340" s="179" t="s">
        <v>208</v>
      </c>
      <c r="R340" s="254">
        <v>1000</v>
      </c>
      <c r="S340" s="254">
        <f t="shared" si="72"/>
        <v>1000</v>
      </c>
      <c r="T340" s="178">
        <v>1</v>
      </c>
      <c r="U340" s="179" t="s">
        <v>208</v>
      </c>
      <c r="V340" s="254">
        <v>1000</v>
      </c>
      <c r="W340" s="254">
        <f t="shared" si="73"/>
        <v>1000</v>
      </c>
      <c r="X340" s="354">
        <f t="shared" si="67"/>
        <v>300</v>
      </c>
      <c r="Y340" s="254"/>
      <c r="Z340" s="354">
        <f t="shared" si="65"/>
        <v>1000</v>
      </c>
      <c r="AA340" s="254">
        <f t="shared" si="68"/>
        <v>1000</v>
      </c>
      <c r="AB340" s="178">
        <v>1</v>
      </c>
      <c r="AC340" s="179" t="s">
        <v>208</v>
      </c>
      <c r="AD340" s="254">
        <v>1000</v>
      </c>
      <c r="AE340" s="254">
        <f t="shared" si="74"/>
        <v>1000</v>
      </c>
      <c r="AF340" s="178">
        <v>1</v>
      </c>
      <c r="AG340" s="179" t="s">
        <v>208</v>
      </c>
      <c r="AH340" s="254">
        <v>1000</v>
      </c>
      <c r="AI340" s="254">
        <f t="shared" si="75"/>
        <v>1000</v>
      </c>
      <c r="AJ340" s="178">
        <v>1</v>
      </c>
      <c r="AK340" s="179" t="s">
        <v>208</v>
      </c>
      <c r="AL340" s="254">
        <v>1000</v>
      </c>
      <c r="AM340" s="254">
        <f t="shared" si="76"/>
        <v>1000</v>
      </c>
      <c r="AN340" s="178">
        <v>1</v>
      </c>
      <c r="AO340" s="179" t="s">
        <v>208</v>
      </c>
      <c r="AP340" s="254">
        <v>1000</v>
      </c>
      <c r="AQ340" s="254">
        <f t="shared" si="77"/>
        <v>1000</v>
      </c>
      <c r="AR340" s="351">
        <f t="shared" si="66"/>
        <v>0</v>
      </c>
    </row>
    <row r="341" spans="2:44" x14ac:dyDescent="0.4">
      <c r="B341" s="208"/>
      <c r="C341" s="180" t="s">
        <v>213</v>
      </c>
      <c r="D341" s="178">
        <v>1</v>
      </c>
      <c r="E341" s="179" t="s">
        <v>208</v>
      </c>
      <c r="F341" s="254">
        <v>5000000</v>
      </c>
      <c r="G341" s="254">
        <f t="shared" si="69"/>
        <v>5000000</v>
      </c>
      <c r="H341" s="178">
        <v>1</v>
      </c>
      <c r="I341" s="179" t="s">
        <v>208</v>
      </c>
      <c r="J341" s="254">
        <v>1000</v>
      </c>
      <c r="K341" s="254">
        <f t="shared" si="70"/>
        <v>1000</v>
      </c>
      <c r="L341" s="178">
        <v>1</v>
      </c>
      <c r="M341" s="179" t="s">
        <v>208</v>
      </c>
      <c r="N341" s="254">
        <v>1000</v>
      </c>
      <c r="O341" s="254">
        <f t="shared" si="71"/>
        <v>1000</v>
      </c>
      <c r="P341" s="178">
        <v>1</v>
      </c>
      <c r="Q341" s="179" t="s">
        <v>208</v>
      </c>
      <c r="R341" s="254">
        <v>1000</v>
      </c>
      <c r="S341" s="254">
        <f t="shared" si="72"/>
        <v>1000</v>
      </c>
      <c r="T341" s="178">
        <v>1</v>
      </c>
      <c r="U341" s="179" t="s">
        <v>208</v>
      </c>
      <c r="V341" s="254">
        <v>1000</v>
      </c>
      <c r="W341" s="254">
        <f t="shared" si="73"/>
        <v>1000</v>
      </c>
      <c r="X341" s="354">
        <f t="shared" si="67"/>
        <v>300</v>
      </c>
      <c r="Y341" s="254"/>
      <c r="Z341" s="354">
        <f t="shared" si="65"/>
        <v>1000</v>
      </c>
      <c r="AA341" s="254">
        <f t="shared" si="68"/>
        <v>1000</v>
      </c>
      <c r="AB341" s="178">
        <v>1</v>
      </c>
      <c r="AC341" s="179" t="s">
        <v>208</v>
      </c>
      <c r="AD341" s="254">
        <v>1000</v>
      </c>
      <c r="AE341" s="254">
        <f t="shared" si="74"/>
        <v>1000</v>
      </c>
      <c r="AF341" s="178">
        <v>1</v>
      </c>
      <c r="AG341" s="179" t="s">
        <v>208</v>
      </c>
      <c r="AH341" s="254">
        <v>1000</v>
      </c>
      <c r="AI341" s="254">
        <f t="shared" si="75"/>
        <v>1000</v>
      </c>
      <c r="AJ341" s="178">
        <v>1</v>
      </c>
      <c r="AK341" s="179" t="s">
        <v>208</v>
      </c>
      <c r="AL341" s="254">
        <v>1000</v>
      </c>
      <c r="AM341" s="254">
        <f t="shared" si="76"/>
        <v>1000</v>
      </c>
      <c r="AN341" s="178">
        <v>1</v>
      </c>
      <c r="AO341" s="179" t="s">
        <v>208</v>
      </c>
      <c r="AP341" s="254">
        <v>1000</v>
      </c>
      <c r="AQ341" s="254">
        <f t="shared" si="77"/>
        <v>1000</v>
      </c>
      <c r="AR341" s="351">
        <f t="shared" si="66"/>
        <v>0</v>
      </c>
    </row>
    <row r="342" spans="2:44" x14ac:dyDescent="0.4">
      <c r="B342" s="208"/>
      <c r="C342" s="180" t="s">
        <v>214</v>
      </c>
      <c r="D342" s="178">
        <v>1</v>
      </c>
      <c r="E342" s="179" t="s">
        <v>215</v>
      </c>
      <c r="F342" s="254">
        <v>25000000</v>
      </c>
      <c r="G342" s="254">
        <f t="shared" si="69"/>
        <v>25000000</v>
      </c>
      <c r="H342" s="178">
        <v>1</v>
      </c>
      <c r="I342" s="179" t="s">
        <v>215</v>
      </c>
      <c r="J342" s="254">
        <v>1000</v>
      </c>
      <c r="K342" s="254">
        <f t="shared" si="70"/>
        <v>1000</v>
      </c>
      <c r="L342" s="178">
        <v>1</v>
      </c>
      <c r="M342" s="179" t="s">
        <v>215</v>
      </c>
      <c r="N342" s="254">
        <v>1000</v>
      </c>
      <c r="O342" s="254">
        <f t="shared" si="71"/>
        <v>1000</v>
      </c>
      <c r="P342" s="178">
        <v>1</v>
      </c>
      <c r="Q342" s="179" t="s">
        <v>215</v>
      </c>
      <c r="R342" s="254">
        <v>1000</v>
      </c>
      <c r="S342" s="254">
        <f t="shared" si="72"/>
        <v>1000</v>
      </c>
      <c r="T342" s="178">
        <v>1</v>
      </c>
      <c r="U342" s="179" t="s">
        <v>215</v>
      </c>
      <c r="V342" s="254">
        <v>1000</v>
      </c>
      <c r="W342" s="254">
        <f t="shared" si="73"/>
        <v>1000</v>
      </c>
      <c r="X342" s="354">
        <f t="shared" si="67"/>
        <v>300</v>
      </c>
      <c r="Y342" s="254"/>
      <c r="Z342" s="354">
        <f t="shared" si="65"/>
        <v>1000</v>
      </c>
      <c r="AA342" s="254">
        <f t="shared" si="68"/>
        <v>1000</v>
      </c>
      <c r="AB342" s="178">
        <v>1</v>
      </c>
      <c r="AC342" s="179" t="s">
        <v>215</v>
      </c>
      <c r="AD342" s="254">
        <v>1000</v>
      </c>
      <c r="AE342" s="254">
        <f t="shared" si="74"/>
        <v>1000</v>
      </c>
      <c r="AF342" s="178">
        <v>1</v>
      </c>
      <c r="AG342" s="179" t="s">
        <v>215</v>
      </c>
      <c r="AH342" s="254">
        <v>1000</v>
      </c>
      <c r="AI342" s="254">
        <f t="shared" si="75"/>
        <v>1000</v>
      </c>
      <c r="AJ342" s="178">
        <v>1</v>
      </c>
      <c r="AK342" s="179" t="s">
        <v>215</v>
      </c>
      <c r="AL342" s="254">
        <v>1000</v>
      </c>
      <c r="AM342" s="254">
        <f t="shared" si="76"/>
        <v>1000</v>
      </c>
      <c r="AN342" s="178">
        <v>1</v>
      </c>
      <c r="AO342" s="179" t="s">
        <v>215</v>
      </c>
      <c r="AP342" s="254">
        <v>6438000</v>
      </c>
      <c r="AQ342" s="254">
        <f t="shared" si="77"/>
        <v>6438000</v>
      </c>
      <c r="AR342" s="351">
        <f t="shared" si="66"/>
        <v>-6437000</v>
      </c>
    </row>
    <row r="343" spans="2:44" x14ac:dyDescent="0.4">
      <c r="B343" s="208"/>
      <c r="C343" s="180" t="s">
        <v>216</v>
      </c>
      <c r="D343" s="178">
        <v>1</v>
      </c>
      <c r="E343" s="179" t="s">
        <v>208</v>
      </c>
      <c r="F343" s="254">
        <v>50000000</v>
      </c>
      <c r="G343" s="254">
        <f t="shared" si="69"/>
        <v>50000000</v>
      </c>
      <c r="H343" s="178">
        <v>1</v>
      </c>
      <c r="I343" s="179" t="s">
        <v>208</v>
      </c>
      <c r="J343" s="254">
        <v>1000</v>
      </c>
      <c r="K343" s="254">
        <f t="shared" si="70"/>
        <v>1000</v>
      </c>
      <c r="L343" s="178">
        <v>1</v>
      </c>
      <c r="M343" s="179" t="s">
        <v>208</v>
      </c>
      <c r="N343" s="254">
        <v>1000</v>
      </c>
      <c r="O343" s="254">
        <f t="shared" si="71"/>
        <v>1000</v>
      </c>
      <c r="P343" s="178">
        <v>1</v>
      </c>
      <c r="Q343" s="179" t="s">
        <v>208</v>
      </c>
      <c r="R343" s="254">
        <v>1000</v>
      </c>
      <c r="S343" s="254">
        <f t="shared" si="72"/>
        <v>1000</v>
      </c>
      <c r="T343" s="178">
        <v>1</v>
      </c>
      <c r="U343" s="179" t="s">
        <v>208</v>
      </c>
      <c r="V343" s="254">
        <v>1000</v>
      </c>
      <c r="W343" s="254">
        <f t="shared" si="73"/>
        <v>1000</v>
      </c>
      <c r="X343" s="354">
        <f t="shared" si="67"/>
        <v>300</v>
      </c>
      <c r="Y343" s="254"/>
      <c r="Z343" s="354">
        <f t="shared" si="65"/>
        <v>1000</v>
      </c>
      <c r="AA343" s="254">
        <f t="shared" si="68"/>
        <v>1000</v>
      </c>
      <c r="AB343" s="178">
        <v>1</v>
      </c>
      <c r="AC343" s="179" t="s">
        <v>208</v>
      </c>
      <c r="AD343" s="254">
        <v>1000</v>
      </c>
      <c r="AE343" s="254">
        <f t="shared" si="74"/>
        <v>1000</v>
      </c>
      <c r="AF343" s="178">
        <v>1</v>
      </c>
      <c r="AG343" s="179" t="s">
        <v>208</v>
      </c>
      <c r="AH343" s="254">
        <v>1000</v>
      </c>
      <c r="AI343" s="254">
        <f t="shared" si="75"/>
        <v>1000</v>
      </c>
      <c r="AJ343" s="178">
        <v>1</v>
      </c>
      <c r="AK343" s="179" t="s">
        <v>208</v>
      </c>
      <c r="AL343" s="254">
        <v>1000</v>
      </c>
      <c r="AM343" s="254">
        <f t="shared" si="76"/>
        <v>1000</v>
      </c>
      <c r="AN343" s="178">
        <v>1</v>
      </c>
      <c r="AO343" s="179" t="s">
        <v>208</v>
      </c>
      <c r="AP343" s="254">
        <v>1000</v>
      </c>
      <c r="AQ343" s="254">
        <f t="shared" si="77"/>
        <v>1000</v>
      </c>
      <c r="AR343" s="351">
        <f t="shared" si="66"/>
        <v>0</v>
      </c>
    </row>
    <row r="344" spans="2:44" x14ac:dyDescent="0.4">
      <c r="B344" s="208"/>
      <c r="C344" s="180" t="s">
        <v>217</v>
      </c>
      <c r="D344" s="178">
        <v>1</v>
      </c>
      <c r="E344" s="179" t="s">
        <v>208</v>
      </c>
      <c r="F344" s="254">
        <v>200000000</v>
      </c>
      <c r="G344" s="254">
        <f t="shared" si="69"/>
        <v>200000000</v>
      </c>
      <c r="H344" s="178">
        <v>1</v>
      </c>
      <c r="I344" s="179" t="s">
        <v>208</v>
      </c>
      <c r="J344" s="254">
        <v>1000</v>
      </c>
      <c r="K344" s="254">
        <f t="shared" si="70"/>
        <v>1000</v>
      </c>
      <c r="L344" s="178">
        <v>1</v>
      </c>
      <c r="M344" s="179" t="s">
        <v>208</v>
      </c>
      <c r="N344" s="254">
        <v>1000</v>
      </c>
      <c r="O344" s="254">
        <f t="shared" si="71"/>
        <v>1000</v>
      </c>
      <c r="P344" s="178">
        <v>1</v>
      </c>
      <c r="Q344" s="179" t="s">
        <v>208</v>
      </c>
      <c r="R344" s="254">
        <v>1000</v>
      </c>
      <c r="S344" s="254">
        <f t="shared" si="72"/>
        <v>1000</v>
      </c>
      <c r="T344" s="178">
        <v>1</v>
      </c>
      <c r="U344" s="179" t="s">
        <v>208</v>
      </c>
      <c r="V344" s="254">
        <v>1000</v>
      </c>
      <c r="W344" s="254">
        <f t="shared" si="73"/>
        <v>1000</v>
      </c>
      <c r="X344" s="354">
        <f t="shared" si="67"/>
        <v>300</v>
      </c>
      <c r="Y344" s="254"/>
      <c r="Z344" s="354">
        <f t="shared" si="65"/>
        <v>1000</v>
      </c>
      <c r="AA344" s="254">
        <f t="shared" si="68"/>
        <v>1000</v>
      </c>
      <c r="AB344" s="178">
        <v>1</v>
      </c>
      <c r="AC344" s="179" t="s">
        <v>208</v>
      </c>
      <c r="AD344" s="254">
        <v>1000</v>
      </c>
      <c r="AE344" s="254">
        <f t="shared" si="74"/>
        <v>1000</v>
      </c>
      <c r="AF344" s="178">
        <v>1</v>
      </c>
      <c r="AG344" s="179" t="s">
        <v>208</v>
      </c>
      <c r="AH344" s="254">
        <v>1000</v>
      </c>
      <c r="AI344" s="254">
        <f t="shared" si="75"/>
        <v>1000</v>
      </c>
      <c r="AJ344" s="178">
        <v>1</v>
      </c>
      <c r="AK344" s="179" t="s">
        <v>208</v>
      </c>
      <c r="AL344" s="254">
        <v>1000</v>
      </c>
      <c r="AM344" s="254">
        <f t="shared" si="76"/>
        <v>1000</v>
      </c>
      <c r="AN344" s="178">
        <v>1</v>
      </c>
      <c r="AO344" s="179" t="s">
        <v>208</v>
      </c>
      <c r="AP344" s="254">
        <v>1000</v>
      </c>
      <c r="AQ344" s="254">
        <f t="shared" si="77"/>
        <v>1000</v>
      </c>
      <c r="AR344" s="351">
        <f t="shared" si="66"/>
        <v>0</v>
      </c>
    </row>
    <row r="345" spans="2:44" x14ac:dyDescent="0.4">
      <c r="B345" s="208"/>
      <c r="C345" s="180" t="s">
        <v>218</v>
      </c>
      <c r="D345" s="178">
        <v>1</v>
      </c>
      <c r="E345" s="179" t="s">
        <v>208</v>
      </c>
      <c r="F345" s="254">
        <v>200000000</v>
      </c>
      <c r="G345" s="254">
        <f t="shared" si="69"/>
        <v>200000000</v>
      </c>
      <c r="H345" s="178">
        <v>1</v>
      </c>
      <c r="I345" s="179" t="s">
        <v>208</v>
      </c>
      <c r="J345" s="254">
        <v>1000</v>
      </c>
      <c r="K345" s="254">
        <f t="shared" si="70"/>
        <v>1000</v>
      </c>
      <c r="L345" s="178">
        <v>1</v>
      </c>
      <c r="M345" s="179" t="s">
        <v>208</v>
      </c>
      <c r="N345" s="254">
        <v>1000</v>
      </c>
      <c r="O345" s="254">
        <f t="shared" si="71"/>
        <v>1000</v>
      </c>
      <c r="P345" s="178">
        <v>1</v>
      </c>
      <c r="Q345" s="179" t="s">
        <v>208</v>
      </c>
      <c r="R345" s="254">
        <v>1000</v>
      </c>
      <c r="S345" s="254">
        <f t="shared" si="72"/>
        <v>1000</v>
      </c>
      <c r="T345" s="178">
        <v>1</v>
      </c>
      <c r="U345" s="179" t="s">
        <v>208</v>
      </c>
      <c r="V345" s="254">
        <v>1000</v>
      </c>
      <c r="W345" s="254">
        <f t="shared" si="73"/>
        <v>1000</v>
      </c>
      <c r="X345" s="354">
        <f t="shared" si="67"/>
        <v>300</v>
      </c>
      <c r="Y345" s="254"/>
      <c r="Z345" s="354">
        <f t="shared" si="65"/>
        <v>1000</v>
      </c>
      <c r="AA345" s="254">
        <f t="shared" si="68"/>
        <v>1000</v>
      </c>
      <c r="AB345" s="178">
        <v>1</v>
      </c>
      <c r="AC345" s="179" t="s">
        <v>208</v>
      </c>
      <c r="AD345" s="254">
        <v>1000</v>
      </c>
      <c r="AE345" s="254">
        <f t="shared" si="74"/>
        <v>1000</v>
      </c>
      <c r="AF345" s="178">
        <v>1</v>
      </c>
      <c r="AG345" s="179" t="s">
        <v>208</v>
      </c>
      <c r="AH345" s="254">
        <v>1000</v>
      </c>
      <c r="AI345" s="254">
        <f t="shared" si="75"/>
        <v>1000</v>
      </c>
      <c r="AJ345" s="178">
        <v>1</v>
      </c>
      <c r="AK345" s="179" t="s">
        <v>208</v>
      </c>
      <c r="AL345" s="254">
        <v>1000</v>
      </c>
      <c r="AM345" s="254">
        <f t="shared" si="76"/>
        <v>1000</v>
      </c>
      <c r="AN345" s="178">
        <v>1</v>
      </c>
      <c r="AO345" s="179" t="s">
        <v>208</v>
      </c>
      <c r="AP345" s="254">
        <v>1000</v>
      </c>
      <c r="AQ345" s="254">
        <f t="shared" si="77"/>
        <v>1000</v>
      </c>
      <c r="AR345" s="351">
        <f t="shared" si="66"/>
        <v>0</v>
      </c>
    </row>
    <row r="346" spans="2:44" x14ac:dyDescent="0.4">
      <c r="B346" s="208"/>
      <c r="C346" s="180" t="s">
        <v>219</v>
      </c>
      <c r="D346" s="178">
        <v>1</v>
      </c>
      <c r="E346" s="179" t="s">
        <v>215</v>
      </c>
      <c r="F346" s="254">
        <v>50000000</v>
      </c>
      <c r="G346" s="254">
        <f t="shared" si="69"/>
        <v>50000000</v>
      </c>
      <c r="H346" s="178">
        <v>1</v>
      </c>
      <c r="I346" s="179" t="s">
        <v>215</v>
      </c>
      <c r="J346" s="254">
        <v>1000</v>
      </c>
      <c r="K346" s="254">
        <f t="shared" si="70"/>
        <v>1000</v>
      </c>
      <c r="L346" s="178">
        <v>1</v>
      </c>
      <c r="M346" s="179" t="s">
        <v>215</v>
      </c>
      <c r="N346" s="254">
        <v>1000</v>
      </c>
      <c r="O346" s="254">
        <f t="shared" si="71"/>
        <v>1000</v>
      </c>
      <c r="P346" s="178">
        <v>1</v>
      </c>
      <c r="Q346" s="179" t="s">
        <v>215</v>
      </c>
      <c r="R346" s="254">
        <v>1000</v>
      </c>
      <c r="S346" s="254">
        <f t="shared" si="72"/>
        <v>1000</v>
      </c>
      <c r="T346" s="178">
        <v>1</v>
      </c>
      <c r="U346" s="179" t="s">
        <v>215</v>
      </c>
      <c r="V346" s="254">
        <v>1000</v>
      </c>
      <c r="W346" s="254">
        <f t="shared" si="73"/>
        <v>1000</v>
      </c>
      <c r="X346" s="354">
        <f t="shared" si="67"/>
        <v>300</v>
      </c>
      <c r="Y346" s="254"/>
      <c r="Z346" s="354">
        <f t="shared" si="65"/>
        <v>1000</v>
      </c>
      <c r="AA346" s="254">
        <f t="shared" si="68"/>
        <v>1000</v>
      </c>
      <c r="AB346" s="178">
        <v>1</v>
      </c>
      <c r="AC346" s="179" t="s">
        <v>215</v>
      </c>
      <c r="AD346" s="254">
        <v>1000</v>
      </c>
      <c r="AE346" s="254">
        <f t="shared" si="74"/>
        <v>1000</v>
      </c>
      <c r="AF346" s="178">
        <v>1</v>
      </c>
      <c r="AG346" s="179" t="s">
        <v>215</v>
      </c>
      <c r="AH346" s="254">
        <v>1000</v>
      </c>
      <c r="AI346" s="254">
        <f t="shared" si="75"/>
        <v>1000</v>
      </c>
      <c r="AJ346" s="178">
        <v>1</v>
      </c>
      <c r="AK346" s="179" t="s">
        <v>215</v>
      </c>
      <c r="AL346" s="254">
        <v>1000</v>
      </c>
      <c r="AM346" s="254">
        <f t="shared" si="76"/>
        <v>1000</v>
      </c>
      <c r="AN346" s="178">
        <v>1</v>
      </c>
      <c r="AO346" s="179" t="s">
        <v>215</v>
      </c>
      <c r="AP346" s="254">
        <v>1000</v>
      </c>
      <c r="AQ346" s="254">
        <f t="shared" si="77"/>
        <v>1000</v>
      </c>
      <c r="AR346" s="351">
        <f t="shared" si="66"/>
        <v>0</v>
      </c>
    </row>
    <row r="347" spans="2:44" x14ac:dyDescent="0.4">
      <c r="B347" s="208"/>
      <c r="C347" s="180" t="s">
        <v>220</v>
      </c>
      <c r="D347" s="178">
        <v>1</v>
      </c>
      <c r="E347" s="179" t="s">
        <v>208</v>
      </c>
      <c r="F347" s="254">
        <v>200000000</v>
      </c>
      <c r="G347" s="254">
        <f t="shared" si="69"/>
        <v>200000000</v>
      </c>
      <c r="H347" s="178">
        <v>1</v>
      </c>
      <c r="I347" s="179" t="s">
        <v>208</v>
      </c>
      <c r="J347" s="254">
        <v>1000</v>
      </c>
      <c r="K347" s="254">
        <f t="shared" si="70"/>
        <v>1000</v>
      </c>
      <c r="L347" s="178">
        <v>1</v>
      </c>
      <c r="M347" s="179" t="s">
        <v>208</v>
      </c>
      <c r="N347" s="254">
        <v>1000</v>
      </c>
      <c r="O347" s="254">
        <f t="shared" si="71"/>
        <v>1000</v>
      </c>
      <c r="P347" s="178">
        <v>1</v>
      </c>
      <c r="Q347" s="179" t="s">
        <v>208</v>
      </c>
      <c r="R347" s="254">
        <v>1000</v>
      </c>
      <c r="S347" s="254">
        <f t="shared" si="72"/>
        <v>1000</v>
      </c>
      <c r="T347" s="178">
        <v>1</v>
      </c>
      <c r="U347" s="179" t="s">
        <v>208</v>
      </c>
      <c r="V347" s="254">
        <v>1000</v>
      </c>
      <c r="W347" s="254">
        <f t="shared" si="73"/>
        <v>1000</v>
      </c>
      <c r="X347" s="354">
        <f t="shared" si="67"/>
        <v>300</v>
      </c>
      <c r="Y347" s="254"/>
      <c r="Z347" s="354">
        <f t="shared" si="65"/>
        <v>1000</v>
      </c>
      <c r="AA347" s="254">
        <f t="shared" si="68"/>
        <v>1000</v>
      </c>
      <c r="AB347" s="178">
        <v>1</v>
      </c>
      <c r="AC347" s="179" t="s">
        <v>208</v>
      </c>
      <c r="AD347" s="254">
        <v>1000</v>
      </c>
      <c r="AE347" s="254">
        <f t="shared" si="74"/>
        <v>1000</v>
      </c>
      <c r="AF347" s="178">
        <v>1</v>
      </c>
      <c r="AG347" s="179" t="s">
        <v>208</v>
      </c>
      <c r="AH347" s="254">
        <v>1000</v>
      </c>
      <c r="AI347" s="254">
        <f t="shared" si="75"/>
        <v>1000</v>
      </c>
      <c r="AJ347" s="178">
        <v>1</v>
      </c>
      <c r="AK347" s="179" t="s">
        <v>208</v>
      </c>
      <c r="AL347" s="254">
        <v>1000</v>
      </c>
      <c r="AM347" s="254">
        <f t="shared" si="76"/>
        <v>1000</v>
      </c>
      <c r="AN347" s="178">
        <v>1</v>
      </c>
      <c r="AO347" s="179" t="s">
        <v>208</v>
      </c>
      <c r="AP347" s="254">
        <v>1000</v>
      </c>
      <c r="AQ347" s="254">
        <f t="shared" si="77"/>
        <v>1000</v>
      </c>
      <c r="AR347" s="351">
        <f t="shared" si="66"/>
        <v>0</v>
      </c>
    </row>
    <row r="348" spans="2:44" x14ac:dyDescent="0.4">
      <c r="B348" s="208"/>
      <c r="C348" s="180" t="s">
        <v>221</v>
      </c>
      <c r="D348" s="178">
        <v>1</v>
      </c>
      <c r="E348" s="179" t="s">
        <v>208</v>
      </c>
      <c r="F348" s="254">
        <v>50000000</v>
      </c>
      <c r="G348" s="254">
        <f t="shared" si="69"/>
        <v>50000000</v>
      </c>
      <c r="H348" s="178">
        <v>1</v>
      </c>
      <c r="I348" s="179" t="s">
        <v>208</v>
      </c>
      <c r="J348" s="254">
        <v>1000</v>
      </c>
      <c r="K348" s="254">
        <f t="shared" si="70"/>
        <v>1000</v>
      </c>
      <c r="L348" s="178">
        <v>1</v>
      </c>
      <c r="M348" s="179" t="s">
        <v>208</v>
      </c>
      <c r="N348" s="254">
        <v>1000</v>
      </c>
      <c r="O348" s="254">
        <f t="shared" si="71"/>
        <v>1000</v>
      </c>
      <c r="P348" s="178">
        <v>1</v>
      </c>
      <c r="Q348" s="179" t="s">
        <v>208</v>
      </c>
      <c r="R348" s="254">
        <v>1000</v>
      </c>
      <c r="S348" s="254">
        <f t="shared" si="72"/>
        <v>1000</v>
      </c>
      <c r="T348" s="178">
        <v>1</v>
      </c>
      <c r="U348" s="179" t="s">
        <v>208</v>
      </c>
      <c r="V348" s="254">
        <v>1000</v>
      </c>
      <c r="W348" s="254">
        <f t="shared" si="73"/>
        <v>1000</v>
      </c>
      <c r="X348" s="354">
        <f t="shared" si="67"/>
        <v>300</v>
      </c>
      <c r="Y348" s="254"/>
      <c r="Z348" s="354">
        <f t="shared" si="65"/>
        <v>1000</v>
      </c>
      <c r="AA348" s="254">
        <f t="shared" si="68"/>
        <v>1000</v>
      </c>
      <c r="AB348" s="178">
        <v>1</v>
      </c>
      <c r="AC348" s="179" t="s">
        <v>208</v>
      </c>
      <c r="AD348" s="254">
        <v>1000</v>
      </c>
      <c r="AE348" s="254">
        <f t="shared" si="74"/>
        <v>1000</v>
      </c>
      <c r="AF348" s="178">
        <v>1</v>
      </c>
      <c r="AG348" s="179" t="s">
        <v>208</v>
      </c>
      <c r="AH348" s="254">
        <v>1000</v>
      </c>
      <c r="AI348" s="254">
        <f t="shared" si="75"/>
        <v>1000</v>
      </c>
      <c r="AJ348" s="178">
        <v>1</v>
      </c>
      <c r="AK348" s="179" t="s">
        <v>208</v>
      </c>
      <c r="AL348" s="254">
        <v>1000</v>
      </c>
      <c r="AM348" s="254">
        <f t="shared" si="76"/>
        <v>1000</v>
      </c>
      <c r="AN348" s="178">
        <v>1</v>
      </c>
      <c r="AO348" s="179" t="s">
        <v>208</v>
      </c>
      <c r="AP348" s="254">
        <v>1000</v>
      </c>
      <c r="AQ348" s="254">
        <f t="shared" si="77"/>
        <v>1000</v>
      </c>
      <c r="AR348" s="351">
        <f t="shared" si="66"/>
        <v>0</v>
      </c>
    </row>
    <row r="349" spans="2:44" x14ac:dyDescent="0.4">
      <c r="B349" s="208"/>
      <c r="C349" s="180" t="s">
        <v>222</v>
      </c>
      <c r="D349" s="178">
        <v>1</v>
      </c>
      <c r="E349" s="179" t="s">
        <v>208</v>
      </c>
      <c r="F349" s="254">
        <v>17071000</v>
      </c>
      <c r="G349" s="254">
        <f>ROUNDDOWN(D349*F349,-3)</f>
        <v>17071000</v>
      </c>
      <c r="H349" s="178">
        <v>1</v>
      </c>
      <c r="I349" s="179" t="s">
        <v>208</v>
      </c>
      <c r="J349" s="254">
        <v>1000</v>
      </c>
      <c r="K349" s="254">
        <f>ROUNDDOWN(H349*J349,-3)</f>
        <v>1000</v>
      </c>
      <c r="L349" s="178">
        <v>1</v>
      </c>
      <c r="M349" s="179" t="s">
        <v>208</v>
      </c>
      <c r="N349" s="254">
        <v>1000</v>
      </c>
      <c r="O349" s="254">
        <f>ROUNDDOWN(L349*N349,-3)</f>
        <v>1000</v>
      </c>
      <c r="P349" s="178">
        <v>1</v>
      </c>
      <c r="Q349" s="179" t="s">
        <v>208</v>
      </c>
      <c r="R349" s="254">
        <v>1000</v>
      </c>
      <c r="S349" s="254">
        <f>ROUNDDOWN(P349*R349,-3)</f>
        <v>1000</v>
      </c>
      <c r="T349" s="178">
        <v>1</v>
      </c>
      <c r="U349" s="179" t="s">
        <v>208</v>
      </c>
      <c r="V349" s="254">
        <v>1000</v>
      </c>
      <c r="W349" s="254">
        <f>ROUNDDOWN(T349*V349,-3)</f>
        <v>1000</v>
      </c>
      <c r="X349" s="354">
        <f t="shared" si="67"/>
        <v>300</v>
      </c>
      <c r="Y349" s="254"/>
      <c r="Z349" s="354">
        <f t="shared" si="65"/>
        <v>1000</v>
      </c>
      <c r="AA349" s="254">
        <f t="shared" si="68"/>
        <v>1000</v>
      </c>
      <c r="AB349" s="178">
        <v>1</v>
      </c>
      <c r="AC349" s="179" t="s">
        <v>208</v>
      </c>
      <c r="AD349" s="254">
        <v>1000</v>
      </c>
      <c r="AE349" s="254">
        <f>ROUNDDOWN(AB349*AD349,-3)</f>
        <v>1000</v>
      </c>
      <c r="AF349" s="178">
        <v>1</v>
      </c>
      <c r="AG349" s="179" t="s">
        <v>208</v>
      </c>
      <c r="AH349" s="254">
        <v>1000</v>
      </c>
      <c r="AI349" s="254">
        <f>ROUNDDOWN(AF349*AH349,-3)</f>
        <v>1000</v>
      </c>
      <c r="AJ349" s="178">
        <v>1</v>
      </c>
      <c r="AK349" s="179" t="s">
        <v>208</v>
      </c>
      <c r="AL349" s="254">
        <v>1000</v>
      </c>
      <c r="AM349" s="254">
        <f>ROUNDDOWN(AJ349*AL349,-3)</f>
        <v>1000</v>
      </c>
      <c r="AN349" s="178">
        <v>1</v>
      </c>
      <c r="AO349" s="179" t="s">
        <v>208</v>
      </c>
      <c r="AP349" s="254">
        <v>1000</v>
      </c>
      <c r="AQ349" s="254">
        <f>ROUNDDOWN(AN349*AP349,-3)</f>
        <v>1000</v>
      </c>
      <c r="AR349" s="351">
        <f t="shared" si="66"/>
        <v>0</v>
      </c>
    </row>
    <row r="350" spans="2:44" x14ac:dyDescent="0.4">
      <c r="B350" s="208"/>
      <c r="C350" s="180" t="s">
        <v>223</v>
      </c>
      <c r="D350" s="178">
        <v>1</v>
      </c>
      <c r="E350" s="179" t="s">
        <v>208</v>
      </c>
      <c r="F350" s="254">
        <v>50000000</v>
      </c>
      <c r="G350" s="254">
        <f>F350*D350</f>
        <v>50000000</v>
      </c>
      <c r="H350" s="178">
        <v>1</v>
      </c>
      <c r="I350" s="179" t="s">
        <v>208</v>
      </c>
      <c r="J350" s="254">
        <v>1000</v>
      </c>
      <c r="K350" s="254">
        <f>J350*H350</f>
        <v>1000</v>
      </c>
      <c r="L350" s="178">
        <v>1</v>
      </c>
      <c r="M350" s="179" t="s">
        <v>208</v>
      </c>
      <c r="N350" s="254">
        <v>1000</v>
      </c>
      <c r="O350" s="254">
        <f>N350*L350</f>
        <v>1000</v>
      </c>
      <c r="P350" s="178">
        <v>1</v>
      </c>
      <c r="Q350" s="179" t="s">
        <v>208</v>
      </c>
      <c r="R350" s="254">
        <v>1000</v>
      </c>
      <c r="S350" s="254">
        <f>R350*P350</f>
        <v>1000</v>
      </c>
      <c r="T350" s="178">
        <v>1</v>
      </c>
      <c r="U350" s="179" t="s">
        <v>208</v>
      </c>
      <c r="V350" s="254">
        <v>1000</v>
      </c>
      <c r="W350" s="254">
        <f>V350*T350</f>
        <v>1000</v>
      </c>
      <c r="X350" s="354">
        <f t="shared" si="67"/>
        <v>300</v>
      </c>
      <c r="Y350" s="254"/>
      <c r="Z350" s="354">
        <f t="shared" si="65"/>
        <v>1000</v>
      </c>
      <c r="AA350" s="254">
        <f t="shared" si="68"/>
        <v>1000</v>
      </c>
      <c r="AB350" s="178">
        <v>1</v>
      </c>
      <c r="AC350" s="179" t="s">
        <v>208</v>
      </c>
      <c r="AD350" s="254">
        <v>1000</v>
      </c>
      <c r="AE350" s="254">
        <f>AD350*AB350</f>
        <v>1000</v>
      </c>
      <c r="AF350" s="178">
        <v>1</v>
      </c>
      <c r="AG350" s="179" t="s">
        <v>208</v>
      </c>
      <c r="AH350" s="254">
        <v>1000</v>
      </c>
      <c r="AI350" s="254">
        <f>AH350*AF350</f>
        <v>1000</v>
      </c>
      <c r="AJ350" s="178">
        <v>1</v>
      </c>
      <c r="AK350" s="179" t="s">
        <v>208</v>
      </c>
      <c r="AL350" s="254">
        <v>1000</v>
      </c>
      <c r="AM350" s="254">
        <f>AL350*AJ350</f>
        <v>1000</v>
      </c>
      <c r="AN350" s="178">
        <v>1</v>
      </c>
      <c r="AO350" s="179" t="s">
        <v>208</v>
      </c>
      <c r="AP350" s="254">
        <v>1000</v>
      </c>
      <c r="AQ350" s="254">
        <f>AP350*AN350</f>
        <v>1000</v>
      </c>
      <c r="AR350" s="351">
        <f t="shared" si="66"/>
        <v>0</v>
      </c>
    </row>
    <row r="351" spans="2:44" x14ac:dyDescent="0.4">
      <c r="B351" s="312" t="s">
        <v>69</v>
      </c>
      <c r="C351" s="313" t="s">
        <v>224</v>
      </c>
      <c r="D351" s="269">
        <v>0</v>
      </c>
      <c r="E351" s="270" t="s">
        <v>27</v>
      </c>
      <c r="F351" s="254"/>
      <c r="G351" s="254">
        <f>G352+G356</f>
        <v>518320000</v>
      </c>
      <c r="H351" s="314">
        <v>0</v>
      </c>
      <c r="I351" s="315" t="s">
        <v>27</v>
      </c>
      <c r="J351" s="316"/>
      <c r="K351" s="316">
        <f>K352+K356</f>
        <v>518320000</v>
      </c>
      <c r="L351" s="314">
        <v>0</v>
      </c>
      <c r="M351" s="315" t="s">
        <v>27</v>
      </c>
      <c r="N351" s="316"/>
      <c r="O351" s="316">
        <f>O352+O356</f>
        <v>518320000</v>
      </c>
      <c r="P351" s="314">
        <v>0</v>
      </c>
      <c r="Q351" s="315" t="s">
        <v>27</v>
      </c>
      <c r="R351" s="316"/>
      <c r="S351" s="316">
        <f>S352+S356</f>
        <v>518320000</v>
      </c>
      <c r="T351" s="314">
        <v>0</v>
      </c>
      <c r="U351" s="315" t="s">
        <v>27</v>
      </c>
      <c r="V351" s="316"/>
      <c r="W351" s="316">
        <f>W352+W356</f>
        <v>460796000</v>
      </c>
      <c r="X351" s="354">
        <f t="shared" si="67"/>
        <v>138238800</v>
      </c>
      <c r="Y351" s="316"/>
      <c r="Z351" s="354">
        <f t="shared" si="65"/>
        <v>460796000</v>
      </c>
      <c r="AA351" s="316"/>
      <c r="AB351" s="314">
        <v>0</v>
      </c>
      <c r="AC351" s="315" t="s">
        <v>27</v>
      </c>
      <c r="AD351" s="316"/>
      <c r="AE351" s="316">
        <f>AE352+AE356</f>
        <v>370080000</v>
      </c>
      <c r="AF351" s="314">
        <v>0</v>
      </c>
      <c r="AG351" s="315" t="s">
        <v>27</v>
      </c>
      <c r="AH351" s="316"/>
      <c r="AI351" s="316">
        <f>AI352+AI356</f>
        <v>373317000</v>
      </c>
      <c r="AJ351" s="314">
        <v>0</v>
      </c>
      <c r="AK351" s="315" t="s">
        <v>27</v>
      </c>
      <c r="AL351" s="316"/>
      <c r="AM351" s="316">
        <f>AM352+AM356</f>
        <v>170911000</v>
      </c>
      <c r="AN351" s="314">
        <v>0</v>
      </c>
      <c r="AO351" s="315" t="s">
        <v>27</v>
      </c>
      <c r="AP351" s="316"/>
      <c r="AQ351" s="316">
        <f>AQ352+AQ356</f>
        <v>170911000</v>
      </c>
      <c r="AR351" s="351">
        <f t="shared" si="66"/>
        <v>0</v>
      </c>
    </row>
    <row r="352" spans="2:44" x14ac:dyDescent="0.4">
      <c r="B352" s="208"/>
      <c r="C352" s="180"/>
      <c r="D352" s="178"/>
      <c r="E352" s="179"/>
      <c r="F352" s="254"/>
      <c r="G352" s="254"/>
      <c r="H352" s="178"/>
      <c r="I352" s="179"/>
      <c r="J352" s="254"/>
      <c r="K352" s="254"/>
      <c r="L352" s="178"/>
      <c r="M352" s="179"/>
      <c r="N352" s="254"/>
      <c r="O352" s="254"/>
      <c r="P352" s="178"/>
      <c r="Q352" s="179"/>
      <c r="R352" s="254"/>
      <c r="S352" s="254"/>
      <c r="T352" s="178"/>
      <c r="U352" s="179"/>
      <c r="V352" s="254"/>
      <c r="W352" s="254"/>
      <c r="X352" s="354">
        <f t="shared" si="67"/>
        <v>0</v>
      </c>
      <c r="Y352" s="254"/>
      <c r="Z352" s="354">
        <f t="shared" si="65"/>
        <v>0</v>
      </c>
      <c r="AA352" s="254"/>
      <c r="AB352" s="178"/>
      <c r="AC352" s="179"/>
      <c r="AD352" s="254"/>
      <c r="AE352" s="254"/>
      <c r="AF352" s="178"/>
      <c r="AG352" s="179"/>
      <c r="AH352" s="254"/>
      <c r="AI352" s="254"/>
      <c r="AJ352" s="178"/>
      <c r="AK352" s="179"/>
      <c r="AL352" s="254"/>
      <c r="AM352" s="254"/>
      <c r="AN352" s="178"/>
      <c r="AO352" s="179"/>
      <c r="AP352" s="254"/>
      <c r="AQ352" s="254"/>
      <c r="AR352" s="351">
        <f t="shared" si="66"/>
        <v>0</v>
      </c>
    </row>
    <row r="353" spans="2:44" x14ac:dyDescent="0.4">
      <c r="B353" s="208"/>
      <c r="C353" s="180"/>
      <c r="D353" s="208"/>
      <c r="E353" s="179"/>
      <c r="F353" s="254"/>
      <c r="G353" s="254"/>
      <c r="H353" s="208"/>
      <c r="I353" s="179"/>
      <c r="J353" s="254"/>
      <c r="K353" s="254"/>
      <c r="L353" s="208"/>
      <c r="M353" s="179"/>
      <c r="N353" s="254"/>
      <c r="O353" s="254"/>
      <c r="P353" s="208"/>
      <c r="Q353" s="179"/>
      <c r="R353" s="254"/>
      <c r="S353" s="254"/>
      <c r="T353" s="208"/>
      <c r="U353" s="179"/>
      <c r="V353" s="254"/>
      <c r="W353" s="254"/>
      <c r="X353" s="354">
        <f t="shared" si="67"/>
        <v>0</v>
      </c>
      <c r="Y353" s="254"/>
      <c r="Z353" s="354">
        <f t="shared" si="65"/>
        <v>0</v>
      </c>
      <c r="AA353" s="254"/>
      <c r="AB353" s="208"/>
      <c r="AC353" s="179"/>
      <c r="AD353" s="254"/>
      <c r="AE353" s="254"/>
      <c r="AF353" s="208"/>
      <c r="AG353" s="179"/>
      <c r="AH353" s="254"/>
      <c r="AI353" s="254"/>
      <c r="AJ353" s="208"/>
      <c r="AK353" s="179"/>
      <c r="AL353" s="254"/>
      <c r="AM353" s="254"/>
      <c r="AN353" s="208"/>
      <c r="AO353" s="179"/>
      <c r="AP353" s="254"/>
      <c r="AQ353" s="254"/>
      <c r="AR353" s="351">
        <f t="shared" si="66"/>
        <v>0</v>
      </c>
    </row>
    <row r="354" spans="2:44" x14ac:dyDescent="0.4">
      <c r="B354" s="208"/>
      <c r="C354" s="180"/>
      <c r="D354" s="208"/>
      <c r="E354" s="179"/>
      <c r="F354" s="254"/>
      <c r="G354" s="254"/>
      <c r="H354" s="208"/>
      <c r="I354" s="179"/>
      <c r="J354" s="254"/>
      <c r="K354" s="254"/>
      <c r="L354" s="208"/>
      <c r="M354" s="179"/>
      <c r="N354" s="254"/>
      <c r="O354" s="254"/>
      <c r="P354" s="208"/>
      <c r="Q354" s="179"/>
      <c r="R354" s="254"/>
      <c r="S354" s="254"/>
      <c r="T354" s="208"/>
      <c r="U354" s="179"/>
      <c r="V354" s="254"/>
      <c r="W354" s="254"/>
      <c r="X354" s="354">
        <f t="shared" si="67"/>
        <v>0</v>
      </c>
      <c r="Y354" s="254"/>
      <c r="Z354" s="354">
        <f t="shared" si="65"/>
        <v>0</v>
      </c>
      <c r="AA354" s="254"/>
      <c r="AB354" s="208"/>
      <c r="AC354" s="179"/>
      <c r="AD354" s="254"/>
      <c r="AE354" s="254"/>
      <c r="AF354" s="208"/>
      <c r="AG354" s="179"/>
      <c r="AH354" s="254"/>
      <c r="AI354" s="254"/>
      <c r="AJ354" s="208"/>
      <c r="AK354" s="179"/>
      <c r="AL354" s="254"/>
      <c r="AM354" s="254"/>
      <c r="AN354" s="208"/>
      <c r="AO354" s="179"/>
      <c r="AP354" s="254"/>
      <c r="AQ354" s="254"/>
      <c r="AR354" s="351">
        <f t="shared" si="66"/>
        <v>0</v>
      </c>
    </row>
    <row r="355" spans="2:44" x14ac:dyDescent="0.4">
      <c r="B355" s="208"/>
      <c r="C355" s="180"/>
      <c r="D355" s="208"/>
      <c r="E355" s="179"/>
      <c r="F355" s="254"/>
      <c r="G355" s="254"/>
      <c r="H355" s="208"/>
      <c r="I355" s="179"/>
      <c r="J355" s="254"/>
      <c r="K355" s="254"/>
      <c r="L355" s="208"/>
      <c r="M355" s="179"/>
      <c r="N355" s="254"/>
      <c r="O355" s="254"/>
      <c r="P355" s="208"/>
      <c r="Q355" s="179"/>
      <c r="R355" s="254"/>
      <c r="S355" s="254"/>
      <c r="T355" s="208"/>
      <c r="U355" s="179"/>
      <c r="V355" s="254"/>
      <c r="W355" s="254"/>
      <c r="X355" s="354">
        <f t="shared" si="67"/>
        <v>0</v>
      </c>
      <c r="Y355" s="254"/>
      <c r="Z355" s="354">
        <f t="shared" si="65"/>
        <v>0</v>
      </c>
      <c r="AA355" s="254"/>
      <c r="AB355" s="208"/>
      <c r="AC355" s="179"/>
      <c r="AD355" s="254"/>
      <c r="AE355" s="254"/>
      <c r="AF355" s="208"/>
      <c r="AG355" s="179"/>
      <c r="AH355" s="254"/>
      <c r="AI355" s="254"/>
      <c r="AJ355" s="208"/>
      <c r="AK355" s="179"/>
      <c r="AL355" s="254"/>
      <c r="AM355" s="254"/>
      <c r="AN355" s="208"/>
      <c r="AO355" s="179"/>
      <c r="AP355" s="254"/>
      <c r="AQ355" s="254"/>
      <c r="AR355" s="351">
        <f t="shared" si="66"/>
        <v>0</v>
      </c>
    </row>
    <row r="356" spans="2:44" x14ac:dyDescent="0.4">
      <c r="B356" s="208">
        <v>525112</v>
      </c>
      <c r="C356" s="180" t="s">
        <v>97</v>
      </c>
      <c r="D356" s="178"/>
      <c r="E356" s="179"/>
      <c r="F356" s="180"/>
      <c r="G356" s="254">
        <f>G357</f>
        <v>518320000</v>
      </c>
      <c r="H356" s="178"/>
      <c r="I356" s="179"/>
      <c r="J356" s="180"/>
      <c r="K356" s="254">
        <f>K357</f>
        <v>518320000</v>
      </c>
      <c r="L356" s="178"/>
      <c r="M356" s="179"/>
      <c r="N356" s="180"/>
      <c r="O356" s="254">
        <f>O357</f>
        <v>518320000</v>
      </c>
      <c r="P356" s="178"/>
      <c r="Q356" s="179"/>
      <c r="R356" s="180"/>
      <c r="S356" s="254">
        <f>S357</f>
        <v>518320000</v>
      </c>
      <c r="T356" s="178"/>
      <c r="U356" s="179"/>
      <c r="V356" s="180"/>
      <c r="W356" s="254">
        <f>W357</f>
        <v>460796000</v>
      </c>
      <c r="X356" s="354">
        <f t="shared" si="67"/>
        <v>138238800</v>
      </c>
      <c r="Y356" s="254"/>
      <c r="Z356" s="354">
        <f t="shared" si="65"/>
        <v>460796000</v>
      </c>
      <c r="AA356" s="254"/>
      <c r="AB356" s="178"/>
      <c r="AC356" s="179"/>
      <c r="AD356" s="180"/>
      <c r="AE356" s="254">
        <f>AE357</f>
        <v>370080000</v>
      </c>
      <c r="AF356" s="178"/>
      <c r="AG356" s="179"/>
      <c r="AH356" s="180"/>
      <c r="AI356" s="254">
        <f>AI357</f>
        <v>373317000</v>
      </c>
      <c r="AJ356" s="178"/>
      <c r="AK356" s="179"/>
      <c r="AL356" s="180"/>
      <c r="AM356" s="254">
        <f>AM357</f>
        <v>170911000</v>
      </c>
      <c r="AN356" s="178"/>
      <c r="AO356" s="179"/>
      <c r="AP356" s="180"/>
      <c r="AQ356" s="254">
        <f>AQ357</f>
        <v>170911000</v>
      </c>
      <c r="AR356" s="351">
        <f t="shared" si="66"/>
        <v>0</v>
      </c>
    </row>
    <row r="357" spans="2:44" x14ac:dyDescent="0.4">
      <c r="B357" s="208" t="s">
        <v>27</v>
      </c>
      <c r="C357" s="180" t="s">
        <v>225</v>
      </c>
      <c r="D357" s="178">
        <v>1</v>
      </c>
      <c r="E357" s="179" t="s">
        <v>38</v>
      </c>
      <c r="F357" s="254">
        <v>518320000</v>
      </c>
      <c r="G357" s="254">
        <f>ROUNDDOWN(D357*F357,-3)</f>
        <v>518320000</v>
      </c>
      <c r="H357" s="178">
        <v>1</v>
      </c>
      <c r="I357" s="179" t="s">
        <v>38</v>
      </c>
      <c r="J357" s="254">
        <v>518320000</v>
      </c>
      <c r="K357" s="254">
        <f>ROUNDDOWN(H357*J357,-3)</f>
        <v>518320000</v>
      </c>
      <c r="L357" s="178">
        <v>1</v>
      </c>
      <c r="M357" s="179" t="s">
        <v>38</v>
      </c>
      <c r="N357" s="254">
        <v>518320000</v>
      </c>
      <c r="O357" s="254">
        <f>ROUNDDOWN(L357*N357,-3)</f>
        <v>518320000</v>
      </c>
      <c r="P357" s="178">
        <v>1</v>
      </c>
      <c r="Q357" s="179" t="s">
        <v>38</v>
      </c>
      <c r="R357" s="254">
        <v>518320000</v>
      </c>
      <c r="S357" s="254">
        <f>ROUNDDOWN(P357*R357,-3)</f>
        <v>518320000</v>
      </c>
      <c r="T357" s="178">
        <v>1</v>
      </c>
      <c r="U357" s="179" t="s">
        <v>38</v>
      </c>
      <c r="V357" s="254">
        <v>460796000</v>
      </c>
      <c r="W357" s="254">
        <f>ROUNDDOWN(T357*V357,-3)</f>
        <v>460796000</v>
      </c>
      <c r="X357" s="354">
        <f t="shared" si="67"/>
        <v>138238800</v>
      </c>
      <c r="Y357" s="254">
        <f>CEILING(X357,1000)</f>
        <v>138239000</v>
      </c>
      <c r="Z357" s="354">
        <f t="shared" si="65"/>
        <v>322557000</v>
      </c>
      <c r="AA357" s="254">
        <f t="shared" si="68"/>
        <v>322557000</v>
      </c>
      <c r="AB357" s="178">
        <v>1</v>
      </c>
      <c r="AC357" s="179" t="s">
        <v>38</v>
      </c>
      <c r="AD357" s="254">
        <v>370080000</v>
      </c>
      <c r="AE357" s="254">
        <f>ROUNDDOWN(AB357*AD357,-3)</f>
        <v>370080000</v>
      </c>
      <c r="AF357" s="178">
        <v>1</v>
      </c>
      <c r="AG357" s="179" t="s">
        <v>38</v>
      </c>
      <c r="AH357" s="254">
        <v>373317000</v>
      </c>
      <c r="AI357" s="254">
        <f>ROUNDDOWN(AF357*AH357,-3)</f>
        <v>373317000</v>
      </c>
      <c r="AJ357" s="178">
        <v>1</v>
      </c>
      <c r="AK357" s="179" t="s">
        <v>38</v>
      </c>
      <c r="AL357" s="254">
        <v>170911000</v>
      </c>
      <c r="AM357" s="254">
        <f>ROUNDDOWN(AJ357*AL357,-3)</f>
        <v>170911000</v>
      </c>
      <c r="AN357" s="178">
        <v>1</v>
      </c>
      <c r="AO357" s="179" t="s">
        <v>38</v>
      </c>
      <c r="AP357" s="254">
        <v>170911000</v>
      </c>
      <c r="AQ357" s="254">
        <f>ROUNDDOWN(AN357*AP357,-3)</f>
        <v>170911000</v>
      </c>
      <c r="AR357" s="351">
        <f t="shared" si="66"/>
        <v>0</v>
      </c>
    </row>
    <row r="358" spans="2:44" x14ac:dyDescent="0.4">
      <c r="B358" s="312" t="s">
        <v>77</v>
      </c>
      <c r="C358" s="313" t="s">
        <v>832</v>
      </c>
      <c r="D358" s="269">
        <v>0</v>
      </c>
      <c r="E358" s="270" t="s">
        <v>27</v>
      </c>
      <c r="F358" s="254">
        <v>0</v>
      </c>
      <c r="G358" s="254"/>
      <c r="H358" s="314">
        <v>0</v>
      </c>
      <c r="I358" s="315" t="s">
        <v>27</v>
      </c>
      <c r="J358" s="316">
        <v>0</v>
      </c>
      <c r="K358" s="316">
        <f>K359+K364+K366</f>
        <v>1095697000</v>
      </c>
      <c r="L358" s="314">
        <v>0</v>
      </c>
      <c r="M358" s="315" t="s">
        <v>27</v>
      </c>
      <c r="N358" s="316">
        <v>0</v>
      </c>
      <c r="O358" s="316">
        <f>O359+O364+O366+O370</f>
        <v>1345697000</v>
      </c>
      <c r="P358" s="314">
        <v>0</v>
      </c>
      <c r="Q358" s="315" t="s">
        <v>27</v>
      </c>
      <c r="R358" s="316">
        <v>0</v>
      </c>
      <c r="S358" s="316">
        <f>S359+S364+S366+S370</f>
        <v>1345697000</v>
      </c>
      <c r="T358" s="314">
        <v>0</v>
      </c>
      <c r="U358" s="315" t="s">
        <v>27</v>
      </c>
      <c r="V358" s="316">
        <v>0</v>
      </c>
      <c r="W358" s="316">
        <f>W359+W364+W366+W370</f>
        <v>1345697000</v>
      </c>
      <c r="X358" s="354">
        <f t="shared" si="67"/>
        <v>403709100</v>
      </c>
      <c r="Y358" s="316"/>
      <c r="Z358" s="354">
        <f t="shared" si="65"/>
        <v>1345697000</v>
      </c>
      <c r="AA358" s="316"/>
      <c r="AB358" s="314">
        <v>0</v>
      </c>
      <c r="AC358" s="315" t="s">
        <v>27</v>
      </c>
      <c r="AD358" s="316">
        <v>0</v>
      </c>
      <c r="AE358" s="316">
        <f>AE359+AE364+AE366+AE370</f>
        <v>1163176000</v>
      </c>
      <c r="AF358" s="314">
        <v>0</v>
      </c>
      <c r="AG358" s="315" t="s">
        <v>27</v>
      </c>
      <c r="AH358" s="316">
        <v>0</v>
      </c>
      <c r="AI358" s="316">
        <f>AI359+AI364+AI366+AI370</f>
        <v>1163176000</v>
      </c>
      <c r="AJ358" s="314">
        <v>0</v>
      </c>
      <c r="AK358" s="315" t="s">
        <v>27</v>
      </c>
      <c r="AL358" s="316">
        <v>0</v>
      </c>
      <c r="AM358" s="316">
        <f>AM359+AM364+AM366+AM370</f>
        <v>1858993000</v>
      </c>
      <c r="AN358" s="314">
        <v>0</v>
      </c>
      <c r="AO358" s="315" t="s">
        <v>27</v>
      </c>
      <c r="AP358" s="316">
        <v>0</v>
      </c>
      <c r="AQ358" s="316">
        <f>AQ359+AQ364+AQ366+AQ370</f>
        <v>2345338000</v>
      </c>
      <c r="AR358" s="351">
        <f t="shared" si="66"/>
        <v>-486345000</v>
      </c>
    </row>
    <row r="359" spans="2:44" x14ac:dyDescent="0.4">
      <c r="B359" s="208">
        <v>525112</v>
      </c>
      <c r="C359" s="180" t="s">
        <v>97</v>
      </c>
      <c r="D359" s="269"/>
      <c r="E359" s="270"/>
      <c r="F359" s="254"/>
      <c r="G359" s="254"/>
      <c r="H359" s="269"/>
      <c r="I359" s="270"/>
      <c r="J359" s="254"/>
      <c r="K359" s="254">
        <f>SUM(K360:K363)</f>
        <v>369675000</v>
      </c>
      <c r="L359" s="269"/>
      <c r="M359" s="270"/>
      <c r="N359" s="254"/>
      <c r="O359" s="254">
        <f>SUM(O360:O363)</f>
        <v>369675000</v>
      </c>
      <c r="P359" s="269"/>
      <c r="Q359" s="270"/>
      <c r="R359" s="254"/>
      <c r="S359" s="254">
        <f>SUM(S360:S363)</f>
        <v>369675000</v>
      </c>
      <c r="T359" s="269"/>
      <c r="U359" s="270"/>
      <c r="V359" s="254"/>
      <c r="W359" s="254">
        <f>SUM(W360:W363)</f>
        <v>369675000</v>
      </c>
      <c r="X359" s="354">
        <f t="shared" si="67"/>
        <v>110902500</v>
      </c>
      <c r="Y359" s="254"/>
      <c r="Z359" s="354">
        <f t="shared" si="65"/>
        <v>369675000</v>
      </c>
      <c r="AA359" s="254"/>
      <c r="AB359" s="269"/>
      <c r="AC359" s="270"/>
      <c r="AD359" s="254"/>
      <c r="AE359" s="254">
        <f>SUM(AE360:AE363)</f>
        <v>369675000</v>
      </c>
      <c r="AF359" s="269"/>
      <c r="AG359" s="270"/>
      <c r="AH359" s="254"/>
      <c r="AI359" s="254">
        <f>SUM(AI360:AI363)</f>
        <v>369675000</v>
      </c>
      <c r="AJ359" s="269"/>
      <c r="AK359" s="270"/>
      <c r="AL359" s="254"/>
      <c r="AM359" s="254">
        <f>SUM(AM360:AM363)</f>
        <v>362675000</v>
      </c>
      <c r="AN359" s="269"/>
      <c r="AO359" s="270"/>
      <c r="AP359" s="254"/>
      <c r="AQ359" s="254">
        <f>SUM(AQ360:AQ363)</f>
        <v>345345000</v>
      </c>
      <c r="AR359" s="351">
        <f t="shared" si="66"/>
        <v>17330000</v>
      </c>
    </row>
    <row r="360" spans="2:44" x14ac:dyDescent="0.4">
      <c r="B360" s="208"/>
      <c r="C360" s="180" t="s">
        <v>833</v>
      </c>
      <c r="D360" s="269"/>
      <c r="E360" s="270"/>
      <c r="F360" s="254"/>
      <c r="G360" s="254"/>
      <c r="H360" s="269">
        <v>925</v>
      </c>
      <c r="I360" s="270" t="s">
        <v>841</v>
      </c>
      <c r="J360" s="254">
        <v>135000</v>
      </c>
      <c r="K360" s="254">
        <f t="shared" ref="K360:K363" si="78">ROUNDDOWN(H360*J360,-3)</f>
        <v>124875000</v>
      </c>
      <c r="L360" s="269">
        <v>925</v>
      </c>
      <c r="M360" s="270" t="s">
        <v>841</v>
      </c>
      <c r="N360" s="254">
        <v>135000</v>
      </c>
      <c r="O360" s="254">
        <f t="shared" ref="O360:O363" si="79">ROUNDDOWN(L360*N360,-3)</f>
        <v>124875000</v>
      </c>
      <c r="P360" s="269">
        <v>925</v>
      </c>
      <c r="Q360" s="270" t="s">
        <v>841</v>
      </c>
      <c r="R360" s="254">
        <v>135000</v>
      </c>
      <c r="S360" s="254">
        <f t="shared" ref="S360:S363" si="80">ROUNDDOWN(P360*R360,-3)</f>
        <v>124875000</v>
      </c>
      <c r="T360" s="269">
        <v>925</v>
      </c>
      <c r="U360" s="270" t="s">
        <v>841</v>
      </c>
      <c r="V360" s="254">
        <v>135000</v>
      </c>
      <c r="W360" s="254">
        <f t="shared" ref="W360:W363" si="81">ROUNDDOWN(T360*V360,-3)</f>
        <v>124875000</v>
      </c>
      <c r="X360" s="354">
        <f t="shared" si="67"/>
        <v>37462500</v>
      </c>
      <c r="Y360" s="254"/>
      <c r="Z360" s="354">
        <f t="shared" si="65"/>
        <v>124875000</v>
      </c>
      <c r="AA360" s="254">
        <f t="shared" si="68"/>
        <v>124875000</v>
      </c>
      <c r="AB360" s="269">
        <v>925</v>
      </c>
      <c r="AC360" s="270" t="s">
        <v>841</v>
      </c>
      <c r="AD360" s="254">
        <v>135000</v>
      </c>
      <c r="AE360" s="254">
        <f t="shared" ref="AE360:AE363" si="82">ROUNDDOWN(AB360*AD360,-3)</f>
        <v>124875000</v>
      </c>
      <c r="AF360" s="269">
        <v>925</v>
      </c>
      <c r="AG360" s="270" t="s">
        <v>841</v>
      </c>
      <c r="AH360" s="254">
        <v>135000</v>
      </c>
      <c r="AI360" s="254">
        <f t="shared" ref="AI360:AI363" si="83">ROUNDDOWN(AF360*AH360,-3)</f>
        <v>124875000</v>
      </c>
      <c r="AJ360" s="269">
        <v>525</v>
      </c>
      <c r="AK360" s="270" t="s">
        <v>841</v>
      </c>
      <c r="AL360" s="254">
        <v>135000</v>
      </c>
      <c r="AM360" s="254">
        <f t="shared" ref="AM360:AM363" si="84">ROUNDDOWN(AJ360*AL360,-3)</f>
        <v>70875000</v>
      </c>
      <c r="AN360" s="269">
        <v>367</v>
      </c>
      <c r="AO360" s="270" t="s">
        <v>841</v>
      </c>
      <c r="AP360" s="254">
        <v>135000</v>
      </c>
      <c r="AQ360" s="254">
        <f t="shared" ref="AQ360:AQ363" si="85">ROUNDDOWN(AN360*AP360,-3)</f>
        <v>49545000</v>
      </c>
      <c r="AR360" s="351">
        <f t="shared" si="66"/>
        <v>21330000</v>
      </c>
    </row>
    <row r="361" spans="2:44" x14ac:dyDescent="0.4">
      <c r="B361" s="208"/>
      <c r="C361" s="180" t="s">
        <v>834</v>
      </c>
      <c r="D361" s="269"/>
      <c r="E361" s="270"/>
      <c r="F361" s="254"/>
      <c r="G361" s="254"/>
      <c r="H361" s="269">
        <v>18</v>
      </c>
      <c r="I361" s="270" t="s">
        <v>842</v>
      </c>
      <c r="J361" s="254">
        <v>2000000</v>
      </c>
      <c r="K361" s="254">
        <f t="shared" si="78"/>
        <v>36000000</v>
      </c>
      <c r="L361" s="269">
        <v>18</v>
      </c>
      <c r="M361" s="270" t="s">
        <v>842</v>
      </c>
      <c r="N361" s="254">
        <v>2000000</v>
      </c>
      <c r="O361" s="254">
        <f t="shared" si="79"/>
        <v>36000000</v>
      </c>
      <c r="P361" s="269">
        <v>18</v>
      </c>
      <c r="Q361" s="270" t="s">
        <v>842</v>
      </c>
      <c r="R361" s="254">
        <v>2000000</v>
      </c>
      <c r="S361" s="254">
        <f t="shared" si="80"/>
        <v>36000000</v>
      </c>
      <c r="T361" s="269">
        <v>18</v>
      </c>
      <c r="U361" s="270" t="s">
        <v>842</v>
      </c>
      <c r="V361" s="254">
        <v>2000000</v>
      </c>
      <c r="W361" s="254">
        <f t="shared" si="81"/>
        <v>36000000</v>
      </c>
      <c r="X361" s="354">
        <f t="shared" si="67"/>
        <v>10800000</v>
      </c>
      <c r="Y361" s="254"/>
      <c r="Z361" s="354">
        <f t="shared" si="65"/>
        <v>36000000</v>
      </c>
      <c r="AA361" s="254">
        <f t="shared" si="68"/>
        <v>36000000</v>
      </c>
      <c r="AB361" s="269">
        <v>18</v>
      </c>
      <c r="AC361" s="270" t="s">
        <v>842</v>
      </c>
      <c r="AD361" s="254">
        <v>2000000</v>
      </c>
      <c r="AE361" s="254">
        <f t="shared" si="82"/>
        <v>36000000</v>
      </c>
      <c r="AF361" s="269">
        <v>18</v>
      </c>
      <c r="AG361" s="270" t="s">
        <v>842</v>
      </c>
      <c r="AH361" s="254">
        <v>2000000</v>
      </c>
      <c r="AI361" s="254">
        <f t="shared" si="83"/>
        <v>36000000</v>
      </c>
      <c r="AJ361" s="269">
        <v>18</v>
      </c>
      <c r="AK361" s="270" t="s">
        <v>842</v>
      </c>
      <c r="AL361" s="254">
        <v>2000000</v>
      </c>
      <c r="AM361" s="254">
        <f t="shared" si="84"/>
        <v>36000000</v>
      </c>
      <c r="AN361" s="269">
        <v>20</v>
      </c>
      <c r="AO361" s="270" t="s">
        <v>842</v>
      </c>
      <c r="AP361" s="254">
        <v>2000000</v>
      </c>
      <c r="AQ361" s="254">
        <f t="shared" si="85"/>
        <v>40000000</v>
      </c>
      <c r="AR361" s="351">
        <f t="shared" si="66"/>
        <v>-4000000</v>
      </c>
    </row>
    <row r="362" spans="2:44" x14ac:dyDescent="0.4">
      <c r="B362" s="208"/>
      <c r="C362" s="180" t="s">
        <v>835</v>
      </c>
      <c r="D362" s="269"/>
      <c r="E362" s="270"/>
      <c r="F362" s="254"/>
      <c r="G362" s="254"/>
      <c r="H362" s="269">
        <v>3570</v>
      </c>
      <c r="I362" s="270" t="s">
        <v>57</v>
      </c>
      <c r="J362" s="254">
        <v>40000</v>
      </c>
      <c r="K362" s="254">
        <f t="shared" si="78"/>
        <v>142800000</v>
      </c>
      <c r="L362" s="269">
        <v>3570</v>
      </c>
      <c r="M362" s="270" t="s">
        <v>57</v>
      </c>
      <c r="N362" s="254">
        <v>40000</v>
      </c>
      <c r="O362" s="254">
        <f t="shared" si="79"/>
        <v>142800000</v>
      </c>
      <c r="P362" s="269">
        <v>3570</v>
      </c>
      <c r="Q362" s="270" t="s">
        <v>57</v>
      </c>
      <c r="R362" s="254">
        <v>40000</v>
      </c>
      <c r="S362" s="254">
        <f t="shared" si="80"/>
        <v>142800000</v>
      </c>
      <c r="T362" s="269">
        <v>3570</v>
      </c>
      <c r="U362" s="270" t="s">
        <v>57</v>
      </c>
      <c r="V362" s="254">
        <v>40000</v>
      </c>
      <c r="W362" s="254">
        <f t="shared" si="81"/>
        <v>142800000</v>
      </c>
      <c r="X362" s="354">
        <f t="shared" si="67"/>
        <v>42840000</v>
      </c>
      <c r="Y362" s="254"/>
      <c r="Z362" s="354">
        <f t="shared" si="65"/>
        <v>142800000</v>
      </c>
      <c r="AA362" s="254">
        <f t="shared" si="68"/>
        <v>142800000</v>
      </c>
      <c r="AB362" s="269">
        <v>3570</v>
      </c>
      <c r="AC362" s="270" t="s">
        <v>57</v>
      </c>
      <c r="AD362" s="254">
        <v>40000</v>
      </c>
      <c r="AE362" s="254">
        <f t="shared" si="82"/>
        <v>142800000</v>
      </c>
      <c r="AF362" s="269">
        <v>3570</v>
      </c>
      <c r="AG362" s="270" t="s">
        <v>57</v>
      </c>
      <c r="AH362" s="254">
        <v>40000</v>
      </c>
      <c r="AI362" s="254">
        <f t="shared" si="83"/>
        <v>142800000</v>
      </c>
      <c r="AJ362" s="269">
        <v>3570</v>
      </c>
      <c r="AK362" s="270" t="s">
        <v>57</v>
      </c>
      <c r="AL362" s="254">
        <v>40000</v>
      </c>
      <c r="AM362" s="254">
        <f t="shared" si="84"/>
        <v>142800000</v>
      </c>
      <c r="AN362" s="269">
        <v>3570</v>
      </c>
      <c r="AO362" s="270" t="s">
        <v>57</v>
      </c>
      <c r="AP362" s="254">
        <v>40000</v>
      </c>
      <c r="AQ362" s="254">
        <f t="shared" si="85"/>
        <v>142800000</v>
      </c>
      <c r="AR362" s="351">
        <f t="shared" si="66"/>
        <v>0</v>
      </c>
    </row>
    <row r="363" spans="2:44" x14ac:dyDescent="0.4">
      <c r="B363" s="208"/>
      <c r="C363" s="180" t="s">
        <v>836</v>
      </c>
      <c r="D363" s="269"/>
      <c r="E363" s="270"/>
      <c r="F363" s="254"/>
      <c r="G363" s="254"/>
      <c r="H363" s="269">
        <v>1</v>
      </c>
      <c r="I363" s="270" t="s">
        <v>38</v>
      </c>
      <c r="J363" s="254">
        <v>66000000</v>
      </c>
      <c r="K363" s="254">
        <f t="shared" si="78"/>
        <v>66000000</v>
      </c>
      <c r="L363" s="269">
        <v>1</v>
      </c>
      <c r="M363" s="270" t="s">
        <v>38</v>
      </c>
      <c r="N363" s="254">
        <v>66000000</v>
      </c>
      <c r="O363" s="254">
        <f t="shared" si="79"/>
        <v>66000000</v>
      </c>
      <c r="P363" s="269">
        <v>1</v>
      </c>
      <c r="Q363" s="270" t="s">
        <v>38</v>
      </c>
      <c r="R363" s="254">
        <v>66000000</v>
      </c>
      <c r="S363" s="254">
        <f t="shared" si="80"/>
        <v>66000000</v>
      </c>
      <c r="T363" s="269">
        <v>1</v>
      </c>
      <c r="U363" s="270" t="s">
        <v>38</v>
      </c>
      <c r="V363" s="254">
        <v>66000000</v>
      </c>
      <c r="W363" s="254">
        <f t="shared" si="81"/>
        <v>66000000</v>
      </c>
      <c r="X363" s="354">
        <f t="shared" si="67"/>
        <v>19800000</v>
      </c>
      <c r="Y363" s="254"/>
      <c r="Z363" s="354">
        <f t="shared" si="65"/>
        <v>66000000</v>
      </c>
      <c r="AA363" s="254">
        <f t="shared" si="68"/>
        <v>66000000</v>
      </c>
      <c r="AB363" s="269">
        <v>1</v>
      </c>
      <c r="AC363" s="270" t="s">
        <v>38</v>
      </c>
      <c r="AD363" s="254">
        <v>66000000</v>
      </c>
      <c r="AE363" s="254">
        <f t="shared" si="82"/>
        <v>66000000</v>
      </c>
      <c r="AF363" s="269">
        <v>1</v>
      </c>
      <c r="AG363" s="270" t="s">
        <v>38</v>
      </c>
      <c r="AH363" s="254">
        <v>66000000</v>
      </c>
      <c r="AI363" s="254">
        <f t="shared" si="83"/>
        <v>66000000</v>
      </c>
      <c r="AJ363" s="269">
        <v>1</v>
      </c>
      <c r="AK363" s="270" t="s">
        <v>38</v>
      </c>
      <c r="AL363" s="254">
        <v>113000000</v>
      </c>
      <c r="AM363" s="254">
        <f t="shared" si="84"/>
        <v>113000000</v>
      </c>
      <c r="AN363" s="269">
        <v>1</v>
      </c>
      <c r="AO363" s="270" t="s">
        <v>38</v>
      </c>
      <c r="AP363" s="254">
        <v>113000000</v>
      </c>
      <c r="AQ363" s="254">
        <f t="shared" si="85"/>
        <v>113000000</v>
      </c>
      <c r="AR363" s="351">
        <f t="shared" si="66"/>
        <v>0</v>
      </c>
    </row>
    <row r="364" spans="2:44" x14ac:dyDescent="0.4">
      <c r="B364" s="208">
        <v>525114</v>
      </c>
      <c r="C364" s="180" t="s">
        <v>206</v>
      </c>
      <c r="D364" s="269"/>
      <c r="E364" s="270"/>
      <c r="F364" s="254"/>
      <c r="G364" s="254"/>
      <c r="H364" s="269"/>
      <c r="I364" s="270"/>
      <c r="J364" s="254"/>
      <c r="K364" s="254">
        <f>SUM(K365)</f>
        <v>432522000</v>
      </c>
      <c r="L364" s="269"/>
      <c r="M364" s="270"/>
      <c r="N364" s="254"/>
      <c r="O364" s="254">
        <f>SUM(O365)</f>
        <v>232522000</v>
      </c>
      <c r="P364" s="269"/>
      <c r="Q364" s="270"/>
      <c r="R364" s="254"/>
      <c r="S364" s="254">
        <f>SUM(S365)</f>
        <v>232522000</v>
      </c>
      <c r="T364" s="269"/>
      <c r="U364" s="270"/>
      <c r="V364" s="254"/>
      <c r="W364" s="254">
        <f>SUM(W365)</f>
        <v>232522000</v>
      </c>
      <c r="X364" s="354">
        <f t="shared" si="67"/>
        <v>69756600</v>
      </c>
      <c r="Y364" s="254"/>
      <c r="Z364" s="354">
        <f t="shared" si="65"/>
        <v>232522000</v>
      </c>
      <c r="AA364" s="254"/>
      <c r="AB364" s="269"/>
      <c r="AC364" s="270"/>
      <c r="AD364" s="254"/>
      <c r="AE364" s="254">
        <f>SUM(AE365)</f>
        <v>1000</v>
      </c>
      <c r="AF364" s="269"/>
      <c r="AG364" s="270"/>
      <c r="AH364" s="254"/>
      <c r="AI364" s="254">
        <f>SUM(AI365)</f>
        <v>1000</v>
      </c>
      <c r="AJ364" s="269"/>
      <c r="AK364" s="270"/>
      <c r="AL364" s="254"/>
      <c r="AM364" s="254">
        <f>SUM(AM365)</f>
        <v>1000</v>
      </c>
      <c r="AN364" s="269"/>
      <c r="AO364" s="270"/>
      <c r="AP364" s="254"/>
      <c r="AQ364" s="254">
        <f>SUM(AQ365)</f>
        <v>1000</v>
      </c>
      <c r="AR364" s="351">
        <f t="shared" si="66"/>
        <v>0</v>
      </c>
    </row>
    <row r="365" spans="2:44" x14ac:dyDescent="0.4">
      <c r="B365" s="208"/>
      <c r="C365" s="180" t="s">
        <v>837</v>
      </c>
      <c r="D365" s="269"/>
      <c r="E365" s="270"/>
      <c r="F365" s="254"/>
      <c r="G365" s="254"/>
      <c r="H365" s="269">
        <v>1</v>
      </c>
      <c r="I365" s="270" t="s">
        <v>38</v>
      </c>
      <c r="J365" s="254">
        <v>432522000</v>
      </c>
      <c r="K365" s="254">
        <f>ROUNDDOWN(H365*J365,-3)</f>
        <v>432522000</v>
      </c>
      <c r="L365" s="269">
        <v>1</v>
      </c>
      <c r="M365" s="270" t="s">
        <v>38</v>
      </c>
      <c r="N365" s="254">
        <f>432522000-200000000</f>
        <v>232522000</v>
      </c>
      <c r="O365" s="254">
        <f>ROUNDDOWN(L365*N365,-3)</f>
        <v>232522000</v>
      </c>
      <c r="P365" s="269">
        <v>1</v>
      </c>
      <c r="Q365" s="270" t="s">
        <v>38</v>
      </c>
      <c r="R365" s="254">
        <f>432522000-200000000</f>
        <v>232522000</v>
      </c>
      <c r="S365" s="254">
        <f>ROUNDDOWN(P365*R365,-3)</f>
        <v>232522000</v>
      </c>
      <c r="T365" s="269">
        <v>1</v>
      </c>
      <c r="U365" s="270" t="s">
        <v>38</v>
      </c>
      <c r="V365" s="254">
        <f>432522000-200000000</f>
        <v>232522000</v>
      </c>
      <c r="W365" s="254">
        <f>ROUNDDOWN(T365*V365,-3)</f>
        <v>232522000</v>
      </c>
      <c r="X365" s="354">
        <f t="shared" si="67"/>
        <v>69756600</v>
      </c>
      <c r="Y365" s="254"/>
      <c r="Z365" s="354">
        <f t="shared" si="65"/>
        <v>232522000</v>
      </c>
      <c r="AA365" s="254">
        <f t="shared" si="68"/>
        <v>232522000</v>
      </c>
      <c r="AB365" s="269">
        <v>1</v>
      </c>
      <c r="AC365" s="270" t="s">
        <v>38</v>
      </c>
      <c r="AD365" s="254">
        <v>1000</v>
      </c>
      <c r="AE365" s="254">
        <f>ROUNDDOWN(AB365*AD365,-3)</f>
        <v>1000</v>
      </c>
      <c r="AF365" s="269">
        <v>1</v>
      </c>
      <c r="AG365" s="270" t="s">
        <v>38</v>
      </c>
      <c r="AH365" s="254">
        <v>1000</v>
      </c>
      <c r="AI365" s="254">
        <f>ROUNDDOWN(AF365*AH365,-3)</f>
        <v>1000</v>
      </c>
      <c r="AJ365" s="269">
        <v>1</v>
      </c>
      <c r="AK365" s="270" t="s">
        <v>38</v>
      </c>
      <c r="AL365" s="254">
        <v>1000</v>
      </c>
      <c r="AM365" s="254">
        <f>ROUNDDOWN(AJ365*AL365,-3)</f>
        <v>1000</v>
      </c>
      <c r="AN365" s="269">
        <v>1</v>
      </c>
      <c r="AO365" s="270" t="s">
        <v>38</v>
      </c>
      <c r="AP365" s="254">
        <v>1000</v>
      </c>
      <c r="AQ365" s="254">
        <f>ROUNDDOWN(AN365*AP365,-3)</f>
        <v>1000</v>
      </c>
      <c r="AR365" s="351">
        <f t="shared" si="66"/>
        <v>0</v>
      </c>
    </row>
    <row r="366" spans="2:44" x14ac:dyDescent="0.4">
      <c r="B366" s="208">
        <v>525118</v>
      </c>
      <c r="C366" s="180" t="s">
        <v>838</v>
      </c>
      <c r="D366" s="269"/>
      <c r="E366" s="270"/>
      <c r="F366" s="254"/>
      <c r="G366" s="254"/>
      <c r="H366" s="269"/>
      <c r="I366" s="270"/>
      <c r="J366" s="254"/>
      <c r="K366" s="254">
        <f>SUM(K367:K369)</f>
        <v>293500000</v>
      </c>
      <c r="L366" s="269"/>
      <c r="M366" s="270"/>
      <c r="N366" s="254"/>
      <c r="O366" s="254">
        <f>SUM(O367:O369)</f>
        <v>293500000</v>
      </c>
      <c r="P366" s="269"/>
      <c r="Q366" s="270"/>
      <c r="R366" s="254"/>
      <c r="S366" s="254">
        <f>SUM(S367:S369)</f>
        <v>293500000</v>
      </c>
      <c r="T366" s="269"/>
      <c r="U366" s="270"/>
      <c r="V366" s="254"/>
      <c r="W366" s="254">
        <f>SUM(W367:W369)</f>
        <v>293500000</v>
      </c>
      <c r="X366" s="354">
        <f t="shared" si="67"/>
        <v>88050000</v>
      </c>
      <c r="Y366" s="254"/>
      <c r="Z366" s="354">
        <f t="shared" si="65"/>
        <v>293500000</v>
      </c>
      <c r="AA366" s="254"/>
      <c r="AB366" s="269"/>
      <c r="AC366" s="270"/>
      <c r="AD366" s="254"/>
      <c r="AE366" s="254">
        <f>SUM(AE367:AE369)</f>
        <v>293500000</v>
      </c>
      <c r="AF366" s="269"/>
      <c r="AG366" s="270"/>
      <c r="AH366" s="254"/>
      <c r="AI366" s="254">
        <f>SUM(AI367:AI369)</f>
        <v>293500000</v>
      </c>
      <c r="AJ366" s="269"/>
      <c r="AK366" s="270"/>
      <c r="AL366" s="254"/>
      <c r="AM366" s="254">
        <f>SUM(AM367:AM369)</f>
        <v>872002000</v>
      </c>
      <c r="AN366" s="269"/>
      <c r="AO366" s="270"/>
      <c r="AP366" s="254"/>
      <c r="AQ366" s="254">
        <f>SUM(AQ367:AQ369)</f>
        <v>1375677000</v>
      </c>
      <c r="AR366" s="351">
        <f t="shared" si="66"/>
        <v>-503675000</v>
      </c>
    </row>
    <row r="367" spans="2:44" x14ac:dyDescent="0.4">
      <c r="B367" s="208"/>
      <c r="C367" s="180" t="s">
        <v>839</v>
      </c>
      <c r="D367" s="269"/>
      <c r="E367" s="270"/>
      <c r="F367" s="254"/>
      <c r="G367" s="254"/>
      <c r="H367" s="269">
        <v>1000</v>
      </c>
      <c r="I367" s="270" t="s">
        <v>843</v>
      </c>
      <c r="J367" s="254">
        <v>30000</v>
      </c>
      <c r="K367" s="254">
        <f t="shared" ref="K367:K369" si="86">ROUNDDOWN(H367*J367,-3)</f>
        <v>30000000</v>
      </c>
      <c r="L367" s="269">
        <v>1000</v>
      </c>
      <c r="M367" s="270" t="s">
        <v>843</v>
      </c>
      <c r="N367" s="254">
        <v>30000</v>
      </c>
      <c r="O367" s="254">
        <f t="shared" ref="O367:O371" si="87">ROUNDDOWN(L367*N367,-3)</f>
        <v>30000000</v>
      </c>
      <c r="P367" s="269">
        <v>1000</v>
      </c>
      <c r="Q367" s="270" t="s">
        <v>843</v>
      </c>
      <c r="R367" s="254">
        <v>30000</v>
      </c>
      <c r="S367" s="254">
        <f t="shared" ref="S367:S369" si="88">ROUNDDOWN(P367*R367,-3)</f>
        <v>30000000</v>
      </c>
      <c r="T367" s="269">
        <v>1000</v>
      </c>
      <c r="U367" s="270" t="s">
        <v>843</v>
      </c>
      <c r="V367" s="254">
        <v>30000</v>
      </c>
      <c r="W367" s="254">
        <f t="shared" ref="W367:W369" si="89">ROUNDDOWN(T367*V367,-3)</f>
        <v>30000000</v>
      </c>
      <c r="X367" s="354">
        <f t="shared" si="67"/>
        <v>9000000</v>
      </c>
      <c r="Y367" s="254"/>
      <c r="Z367" s="354">
        <f t="shared" si="65"/>
        <v>30000000</v>
      </c>
      <c r="AA367" s="254">
        <f t="shared" si="68"/>
        <v>30000000</v>
      </c>
      <c r="AB367" s="269">
        <v>1000</v>
      </c>
      <c r="AC367" s="270" t="s">
        <v>843</v>
      </c>
      <c r="AD367" s="254">
        <v>30000</v>
      </c>
      <c r="AE367" s="254">
        <f t="shared" ref="AE367:AE369" si="90">ROUNDDOWN(AB367*AD367,-3)</f>
        <v>30000000</v>
      </c>
      <c r="AF367" s="269">
        <v>1000</v>
      </c>
      <c r="AG367" s="270" t="s">
        <v>843</v>
      </c>
      <c r="AH367" s="254">
        <v>30000</v>
      </c>
      <c r="AI367" s="254">
        <f t="shared" ref="AI367:AI369" si="91">ROUNDDOWN(AF367*AH367,-3)</f>
        <v>30000000</v>
      </c>
      <c r="AJ367" s="269">
        <v>1</v>
      </c>
      <c r="AK367" s="270" t="s">
        <v>843</v>
      </c>
      <c r="AL367" s="254">
        <v>1000</v>
      </c>
      <c r="AM367" s="254">
        <f t="shared" ref="AM367:AM369" si="92">ROUNDDOWN(AJ367*AL367,-3)</f>
        <v>1000</v>
      </c>
      <c r="AN367" s="269">
        <v>1</v>
      </c>
      <c r="AO367" s="270" t="s">
        <v>843</v>
      </c>
      <c r="AP367" s="254">
        <v>1000</v>
      </c>
      <c r="AQ367" s="254">
        <f t="shared" ref="AQ367:AQ369" si="93">ROUNDDOWN(AN367*AP367,-3)</f>
        <v>1000</v>
      </c>
      <c r="AR367" s="351">
        <f t="shared" si="66"/>
        <v>0</v>
      </c>
    </row>
    <row r="368" spans="2:44" x14ac:dyDescent="0.4">
      <c r="B368" s="208"/>
      <c r="C368" s="180" t="s">
        <v>840</v>
      </c>
      <c r="D368" s="269"/>
      <c r="E368" s="270"/>
      <c r="F368" s="254"/>
      <c r="G368" s="254"/>
      <c r="H368" s="269">
        <v>10000</v>
      </c>
      <c r="I368" s="270" t="s">
        <v>843</v>
      </c>
      <c r="J368" s="254">
        <v>25000</v>
      </c>
      <c r="K368" s="254">
        <f t="shared" si="86"/>
        <v>250000000</v>
      </c>
      <c r="L368" s="269">
        <v>10000</v>
      </c>
      <c r="M368" s="270" t="s">
        <v>843</v>
      </c>
      <c r="N368" s="254">
        <v>25000</v>
      </c>
      <c r="O368" s="254">
        <f t="shared" si="87"/>
        <v>250000000</v>
      </c>
      <c r="P368" s="269">
        <v>10000</v>
      </c>
      <c r="Q368" s="270" t="s">
        <v>843</v>
      </c>
      <c r="R368" s="254">
        <v>25000</v>
      </c>
      <c r="S368" s="254">
        <f t="shared" si="88"/>
        <v>250000000</v>
      </c>
      <c r="T368" s="269">
        <v>10000</v>
      </c>
      <c r="U368" s="270" t="s">
        <v>843</v>
      </c>
      <c r="V368" s="254">
        <v>25000</v>
      </c>
      <c r="W368" s="254">
        <f t="shared" si="89"/>
        <v>250000000</v>
      </c>
      <c r="X368" s="354">
        <f t="shared" si="67"/>
        <v>75000000</v>
      </c>
      <c r="Y368" s="254"/>
      <c r="Z368" s="354">
        <f t="shared" si="65"/>
        <v>250000000</v>
      </c>
      <c r="AA368" s="254">
        <f t="shared" si="68"/>
        <v>250000000</v>
      </c>
      <c r="AB368" s="269">
        <v>10000</v>
      </c>
      <c r="AC368" s="270" t="s">
        <v>843</v>
      </c>
      <c r="AD368" s="254">
        <v>25000</v>
      </c>
      <c r="AE368" s="254">
        <f t="shared" si="90"/>
        <v>250000000</v>
      </c>
      <c r="AF368" s="269">
        <v>10000</v>
      </c>
      <c r="AG368" s="270" t="s">
        <v>843</v>
      </c>
      <c r="AH368" s="254">
        <v>25000</v>
      </c>
      <c r="AI368" s="254">
        <f t="shared" si="91"/>
        <v>250000000</v>
      </c>
      <c r="AJ368" s="269">
        <v>34880</v>
      </c>
      <c r="AK368" s="270" t="s">
        <v>843</v>
      </c>
      <c r="AL368" s="254">
        <v>25000</v>
      </c>
      <c r="AM368" s="254">
        <f t="shared" si="92"/>
        <v>872000000</v>
      </c>
      <c r="AN368" s="269">
        <f>34880+20147</f>
        <v>55027</v>
      </c>
      <c r="AO368" s="270" t="s">
        <v>843</v>
      </c>
      <c r="AP368" s="254">
        <v>25000</v>
      </c>
      <c r="AQ368" s="254">
        <f t="shared" si="93"/>
        <v>1375675000</v>
      </c>
      <c r="AR368" s="351">
        <f t="shared" si="66"/>
        <v>-503675000</v>
      </c>
    </row>
    <row r="369" spans="2:44" x14ac:dyDescent="0.4">
      <c r="B369" s="208"/>
      <c r="C369" s="180" t="s">
        <v>929</v>
      </c>
      <c r="D369" s="269"/>
      <c r="E369" s="270"/>
      <c r="F369" s="254"/>
      <c r="G369" s="254"/>
      <c r="H369" s="269">
        <v>450</v>
      </c>
      <c r="I369" s="270" t="s">
        <v>843</v>
      </c>
      <c r="J369" s="254">
        <v>30000</v>
      </c>
      <c r="K369" s="254">
        <f t="shared" si="86"/>
        <v>13500000</v>
      </c>
      <c r="L369" s="269">
        <v>450</v>
      </c>
      <c r="M369" s="270" t="s">
        <v>843</v>
      </c>
      <c r="N369" s="254">
        <v>30000</v>
      </c>
      <c r="O369" s="254">
        <f t="shared" si="87"/>
        <v>13500000</v>
      </c>
      <c r="P369" s="269">
        <v>450</v>
      </c>
      <c r="Q369" s="270" t="s">
        <v>843</v>
      </c>
      <c r="R369" s="254">
        <v>30000</v>
      </c>
      <c r="S369" s="254">
        <f t="shared" si="88"/>
        <v>13500000</v>
      </c>
      <c r="T369" s="269">
        <v>450</v>
      </c>
      <c r="U369" s="270" t="s">
        <v>843</v>
      </c>
      <c r="V369" s="254">
        <v>30000</v>
      </c>
      <c r="W369" s="254">
        <f t="shared" si="89"/>
        <v>13500000</v>
      </c>
      <c r="X369" s="354">
        <f t="shared" si="67"/>
        <v>4050000</v>
      </c>
      <c r="Y369" s="254"/>
      <c r="Z369" s="354">
        <f t="shared" si="65"/>
        <v>13500000</v>
      </c>
      <c r="AA369" s="254">
        <f t="shared" si="68"/>
        <v>13500000</v>
      </c>
      <c r="AB369" s="269">
        <v>450</v>
      </c>
      <c r="AC369" s="270" t="s">
        <v>843</v>
      </c>
      <c r="AD369" s="254">
        <v>30000</v>
      </c>
      <c r="AE369" s="254">
        <f t="shared" si="90"/>
        <v>13500000</v>
      </c>
      <c r="AF369" s="269">
        <v>450</v>
      </c>
      <c r="AG369" s="270" t="s">
        <v>843</v>
      </c>
      <c r="AH369" s="254">
        <v>30000</v>
      </c>
      <c r="AI369" s="254">
        <f t="shared" si="91"/>
        <v>13500000</v>
      </c>
      <c r="AJ369" s="269">
        <v>1</v>
      </c>
      <c r="AK369" s="270" t="s">
        <v>843</v>
      </c>
      <c r="AL369" s="254">
        <v>1000</v>
      </c>
      <c r="AM369" s="254">
        <f t="shared" si="92"/>
        <v>1000</v>
      </c>
      <c r="AN369" s="269">
        <v>1</v>
      </c>
      <c r="AO369" s="270" t="s">
        <v>843</v>
      </c>
      <c r="AP369" s="254">
        <v>1000</v>
      </c>
      <c r="AQ369" s="254">
        <f t="shared" si="93"/>
        <v>1000</v>
      </c>
      <c r="AR369" s="351">
        <f t="shared" si="66"/>
        <v>0</v>
      </c>
    </row>
    <row r="370" spans="2:44" x14ac:dyDescent="0.4">
      <c r="B370" s="208">
        <v>525111</v>
      </c>
      <c r="C370" s="180" t="s">
        <v>174</v>
      </c>
      <c r="D370" s="269"/>
      <c r="E370" s="270"/>
      <c r="F370" s="254"/>
      <c r="G370" s="254"/>
      <c r="H370" s="269"/>
      <c r="I370" s="270"/>
      <c r="J370" s="254"/>
      <c r="K370" s="254"/>
      <c r="L370" s="269"/>
      <c r="M370" s="270"/>
      <c r="N370" s="254"/>
      <c r="O370" s="254">
        <f>SUM(O371)</f>
        <v>450000000</v>
      </c>
      <c r="P370" s="269"/>
      <c r="Q370" s="270"/>
      <c r="R370" s="254"/>
      <c r="S370" s="254">
        <f>SUM(S371)</f>
        <v>450000000</v>
      </c>
      <c r="T370" s="269"/>
      <c r="U370" s="270"/>
      <c r="V370" s="254"/>
      <c r="W370" s="254">
        <f>SUM(W371)</f>
        <v>450000000</v>
      </c>
      <c r="X370" s="354">
        <f t="shared" si="67"/>
        <v>135000000</v>
      </c>
      <c r="Y370" s="254"/>
      <c r="Z370" s="354">
        <f t="shared" si="65"/>
        <v>450000000</v>
      </c>
      <c r="AA370" s="254"/>
      <c r="AB370" s="269"/>
      <c r="AC370" s="270"/>
      <c r="AD370" s="254"/>
      <c r="AE370" s="254">
        <f>SUM(AE371)</f>
        <v>500000000</v>
      </c>
      <c r="AF370" s="269"/>
      <c r="AG370" s="270"/>
      <c r="AH370" s="254"/>
      <c r="AI370" s="254">
        <f>SUM(AI371)</f>
        <v>500000000</v>
      </c>
      <c r="AJ370" s="269"/>
      <c r="AK370" s="270"/>
      <c r="AL370" s="254"/>
      <c r="AM370" s="254">
        <f>SUM(AM371)</f>
        <v>624315000</v>
      </c>
      <c r="AN370" s="269"/>
      <c r="AO370" s="270"/>
      <c r="AP370" s="254"/>
      <c r="AQ370" s="254">
        <f>SUM(AQ371)</f>
        <v>624315000</v>
      </c>
      <c r="AR370" s="351">
        <f t="shared" si="66"/>
        <v>0</v>
      </c>
    </row>
    <row r="371" spans="2:44" x14ac:dyDescent="0.4">
      <c r="B371" s="208" t="s">
        <v>27</v>
      </c>
      <c r="C371" s="180" t="s">
        <v>848</v>
      </c>
      <c r="D371" s="269"/>
      <c r="E371" s="270"/>
      <c r="F371" s="254"/>
      <c r="G371" s="254"/>
      <c r="H371" s="269"/>
      <c r="I371" s="270"/>
      <c r="J371" s="254"/>
      <c r="K371" s="254"/>
      <c r="L371" s="269">
        <v>1</v>
      </c>
      <c r="M371" s="270" t="s">
        <v>38</v>
      </c>
      <c r="N371" s="254">
        <v>450000000</v>
      </c>
      <c r="O371" s="254">
        <f t="shared" si="87"/>
        <v>450000000</v>
      </c>
      <c r="P371" s="269">
        <v>1</v>
      </c>
      <c r="Q371" s="270" t="s">
        <v>38</v>
      </c>
      <c r="R371" s="254">
        <v>450000000</v>
      </c>
      <c r="S371" s="254">
        <f t="shared" ref="S371" si="94">ROUNDDOWN(P371*R371,-3)</f>
        <v>450000000</v>
      </c>
      <c r="T371" s="269">
        <v>1</v>
      </c>
      <c r="U371" s="270" t="s">
        <v>38</v>
      </c>
      <c r="V371" s="254">
        <v>450000000</v>
      </c>
      <c r="W371" s="254">
        <f t="shared" ref="W371" si="95">ROUNDDOWN(T371*V371,-3)</f>
        <v>450000000</v>
      </c>
      <c r="X371" s="354">
        <f t="shared" si="67"/>
        <v>135000000</v>
      </c>
      <c r="Y371" s="254"/>
      <c r="Z371" s="354">
        <f t="shared" si="65"/>
        <v>450000000</v>
      </c>
      <c r="AA371" s="254">
        <f t="shared" si="68"/>
        <v>450000000</v>
      </c>
      <c r="AB371" s="269">
        <v>1</v>
      </c>
      <c r="AC371" s="270" t="s">
        <v>38</v>
      </c>
      <c r="AD371" s="254">
        <v>500000000</v>
      </c>
      <c r="AE371" s="254">
        <f t="shared" ref="AE371" si="96">ROUNDDOWN(AB371*AD371,-3)</f>
        <v>500000000</v>
      </c>
      <c r="AF371" s="269">
        <v>1</v>
      </c>
      <c r="AG371" s="270" t="s">
        <v>38</v>
      </c>
      <c r="AH371" s="254">
        <v>500000000</v>
      </c>
      <c r="AI371" s="254">
        <f t="shared" ref="AI371" si="97">ROUNDDOWN(AF371*AH371,-3)</f>
        <v>500000000</v>
      </c>
      <c r="AJ371" s="269">
        <v>1</v>
      </c>
      <c r="AK371" s="270" t="s">
        <v>38</v>
      </c>
      <c r="AL371" s="254">
        <v>624315000</v>
      </c>
      <c r="AM371" s="254">
        <f t="shared" ref="AM371" si="98">ROUNDDOWN(AJ371*AL371,-3)</f>
        <v>624315000</v>
      </c>
      <c r="AN371" s="269">
        <v>1</v>
      </c>
      <c r="AO371" s="270" t="s">
        <v>38</v>
      </c>
      <c r="AP371" s="254">
        <v>624315000</v>
      </c>
      <c r="AQ371" s="254">
        <f t="shared" ref="AQ371" si="99">ROUNDDOWN(AN371*AP371,-3)</f>
        <v>624315000</v>
      </c>
      <c r="AR371" s="351">
        <f t="shared" si="66"/>
        <v>0</v>
      </c>
    </row>
    <row r="372" spans="2:44" x14ac:dyDescent="0.4">
      <c r="B372" s="312" t="s">
        <v>380</v>
      </c>
      <c r="C372" s="313" t="s">
        <v>844</v>
      </c>
      <c r="D372" s="269">
        <v>0</v>
      </c>
      <c r="E372" s="270" t="s">
        <v>27</v>
      </c>
      <c r="F372" s="254">
        <v>0</v>
      </c>
      <c r="G372" s="254"/>
      <c r="H372" s="314">
        <v>0</v>
      </c>
      <c r="I372" s="315" t="s">
        <v>27</v>
      </c>
      <c r="J372" s="316">
        <v>0</v>
      </c>
      <c r="K372" s="316">
        <f>K373</f>
        <v>28739000</v>
      </c>
      <c r="L372" s="314">
        <v>0</v>
      </c>
      <c r="M372" s="315" t="s">
        <v>27</v>
      </c>
      <c r="N372" s="316">
        <v>0</v>
      </c>
      <c r="O372" s="316">
        <f>O373</f>
        <v>28739000</v>
      </c>
      <c r="P372" s="314">
        <v>0</v>
      </c>
      <c r="Q372" s="315" t="s">
        <v>27</v>
      </c>
      <c r="R372" s="316">
        <v>0</v>
      </c>
      <c r="S372" s="316">
        <f>S373</f>
        <v>28739000</v>
      </c>
      <c r="T372" s="314">
        <v>0</v>
      </c>
      <c r="U372" s="315" t="s">
        <v>27</v>
      </c>
      <c r="V372" s="316">
        <v>0</v>
      </c>
      <c r="W372" s="316">
        <f>W373</f>
        <v>28739000</v>
      </c>
      <c r="X372" s="354">
        <f t="shared" si="67"/>
        <v>8621700</v>
      </c>
      <c r="Y372" s="316"/>
      <c r="Z372" s="354">
        <f t="shared" si="65"/>
        <v>28739000</v>
      </c>
      <c r="AA372" s="316"/>
      <c r="AB372" s="314">
        <v>0</v>
      </c>
      <c r="AC372" s="315" t="s">
        <v>27</v>
      </c>
      <c r="AD372" s="316">
        <v>0</v>
      </c>
      <c r="AE372" s="316">
        <f>AE373+AE377+AE379</f>
        <v>143731000</v>
      </c>
      <c r="AF372" s="314">
        <v>0</v>
      </c>
      <c r="AG372" s="315" t="s">
        <v>27</v>
      </c>
      <c r="AH372" s="316">
        <v>0</v>
      </c>
      <c r="AI372" s="316">
        <f>AI373+AI377+AI379</f>
        <v>144839000</v>
      </c>
      <c r="AJ372" s="314">
        <v>0</v>
      </c>
      <c r="AK372" s="315" t="s">
        <v>27</v>
      </c>
      <c r="AL372" s="316">
        <v>0</v>
      </c>
      <c r="AM372" s="316">
        <f>AM373+AM377+AM379</f>
        <v>147731000</v>
      </c>
      <c r="AN372" s="314">
        <v>0</v>
      </c>
      <c r="AO372" s="315" t="s">
        <v>27</v>
      </c>
      <c r="AP372" s="316">
        <v>0</v>
      </c>
      <c r="AQ372" s="316">
        <f>AQ373+AQ377+AQ379</f>
        <v>147731000</v>
      </c>
      <c r="AR372" s="351">
        <f t="shared" si="66"/>
        <v>0</v>
      </c>
    </row>
    <row r="373" spans="2:44" x14ac:dyDescent="0.4">
      <c r="B373" s="208">
        <v>525115</v>
      </c>
      <c r="C373" s="180" t="s">
        <v>90</v>
      </c>
      <c r="D373" s="269"/>
      <c r="E373" s="270"/>
      <c r="F373" s="254"/>
      <c r="G373" s="254"/>
      <c r="H373" s="269"/>
      <c r="I373" s="270"/>
      <c r="J373" s="254"/>
      <c r="K373" s="254">
        <f>SUM(K374:K376)</f>
        <v>28739000</v>
      </c>
      <c r="L373" s="269"/>
      <c r="M373" s="270"/>
      <c r="N373" s="254"/>
      <c r="O373" s="254">
        <f>SUM(O374:O376)</f>
        <v>28739000</v>
      </c>
      <c r="P373" s="269"/>
      <c r="Q373" s="270"/>
      <c r="R373" s="254"/>
      <c r="S373" s="254">
        <f>SUM(S374:S376)</f>
        <v>28739000</v>
      </c>
      <c r="T373" s="269"/>
      <c r="U373" s="270"/>
      <c r="V373" s="254"/>
      <c r="W373" s="254">
        <f>SUM(W374:W376)</f>
        <v>28739000</v>
      </c>
      <c r="X373" s="354">
        <f t="shared" si="67"/>
        <v>8621700</v>
      </c>
      <c r="Y373" s="254"/>
      <c r="Z373" s="354">
        <f t="shared" si="65"/>
        <v>28739000</v>
      </c>
      <c r="AA373" s="254"/>
      <c r="AB373" s="269"/>
      <c r="AC373" s="270"/>
      <c r="AD373" s="254"/>
      <c r="AE373" s="254">
        <f>SUM(AE374:AE376)</f>
        <v>123631000</v>
      </c>
      <c r="AF373" s="269"/>
      <c r="AG373" s="270"/>
      <c r="AH373" s="254"/>
      <c r="AI373" s="254">
        <f>SUM(AI374:AI376)</f>
        <v>124739000</v>
      </c>
      <c r="AJ373" s="269"/>
      <c r="AK373" s="270"/>
      <c r="AL373" s="254"/>
      <c r="AM373" s="254">
        <f>SUM(AM374:AM376)</f>
        <v>127631000</v>
      </c>
      <c r="AN373" s="269"/>
      <c r="AO373" s="270"/>
      <c r="AP373" s="254"/>
      <c r="AQ373" s="254">
        <f>SUM(AQ374:AQ376)</f>
        <v>127631000</v>
      </c>
      <c r="AR373" s="351">
        <f t="shared" si="66"/>
        <v>0</v>
      </c>
    </row>
    <row r="374" spans="2:44" x14ac:dyDescent="0.4">
      <c r="B374" s="208"/>
      <c r="C374" s="180" t="s">
        <v>845</v>
      </c>
      <c r="D374" s="269"/>
      <c r="E374" s="270"/>
      <c r="F374" s="254"/>
      <c r="G374" s="254"/>
      <c r="H374" s="269">
        <v>1</v>
      </c>
      <c r="I374" s="270" t="s">
        <v>38</v>
      </c>
      <c r="J374" s="254">
        <v>10000000</v>
      </c>
      <c r="K374" s="254">
        <f t="shared" ref="K374:K376" si="100">ROUNDDOWN(H374*J374,-3)</f>
        <v>10000000</v>
      </c>
      <c r="L374" s="269">
        <v>1</v>
      </c>
      <c r="M374" s="270" t="s">
        <v>38</v>
      </c>
      <c r="N374" s="254">
        <v>10000000</v>
      </c>
      <c r="O374" s="254">
        <f t="shared" ref="O374:O376" si="101">ROUNDDOWN(L374*N374,-3)</f>
        <v>10000000</v>
      </c>
      <c r="P374" s="269">
        <v>1</v>
      </c>
      <c r="Q374" s="270" t="s">
        <v>38</v>
      </c>
      <c r="R374" s="254">
        <v>10000000</v>
      </c>
      <c r="S374" s="254">
        <f t="shared" ref="S374:S376" si="102">ROUNDDOWN(P374*R374,-3)</f>
        <v>10000000</v>
      </c>
      <c r="T374" s="269">
        <v>1</v>
      </c>
      <c r="U374" s="270" t="s">
        <v>38</v>
      </c>
      <c r="V374" s="254">
        <v>10000000</v>
      </c>
      <c r="W374" s="254">
        <f t="shared" ref="W374:W376" si="103">ROUNDDOWN(T374*V374,-3)</f>
        <v>10000000</v>
      </c>
      <c r="X374" s="354">
        <f t="shared" si="67"/>
        <v>3000000</v>
      </c>
      <c r="Y374" s="254"/>
      <c r="Z374" s="354">
        <f t="shared" si="65"/>
        <v>10000000</v>
      </c>
      <c r="AA374" s="254">
        <f t="shared" si="68"/>
        <v>10000000</v>
      </c>
      <c r="AB374" s="269">
        <v>1</v>
      </c>
      <c r="AC374" s="270" t="s">
        <v>38</v>
      </c>
      <c r="AD374" s="254">
        <f>10000000+55000000</f>
        <v>65000000</v>
      </c>
      <c r="AE374" s="254">
        <f t="shared" ref="AE374:AE376" si="104">ROUNDDOWN(AB374*AD374,-3)</f>
        <v>65000000</v>
      </c>
      <c r="AF374" s="269">
        <v>1</v>
      </c>
      <c r="AG374" s="270" t="s">
        <v>38</v>
      </c>
      <c r="AH374" s="254">
        <f>10000000+55000000</f>
        <v>65000000</v>
      </c>
      <c r="AI374" s="254">
        <f t="shared" ref="AI374:AI376" si="105">ROUNDDOWN(AF374*AH374,-3)</f>
        <v>65000000</v>
      </c>
      <c r="AJ374" s="269">
        <v>1</v>
      </c>
      <c r="AK374" s="270" t="s">
        <v>38</v>
      </c>
      <c r="AL374" s="254">
        <f>10000000+55000000</f>
        <v>65000000</v>
      </c>
      <c r="AM374" s="254">
        <f t="shared" ref="AM374:AM376" si="106">ROUNDDOWN(AJ374*AL374,-3)</f>
        <v>65000000</v>
      </c>
      <c r="AN374" s="269">
        <v>1</v>
      </c>
      <c r="AO374" s="270" t="s">
        <v>38</v>
      </c>
      <c r="AP374" s="254">
        <f>10000000+55000000</f>
        <v>65000000</v>
      </c>
      <c r="AQ374" s="254">
        <f t="shared" ref="AQ374:AQ376" si="107">ROUNDDOWN(AN374*AP374,-3)</f>
        <v>65000000</v>
      </c>
      <c r="AR374" s="351">
        <f t="shared" si="66"/>
        <v>0</v>
      </c>
    </row>
    <row r="375" spans="2:44" x14ac:dyDescent="0.4">
      <c r="B375" s="208"/>
      <c r="C375" s="180" t="s">
        <v>846</v>
      </c>
      <c r="D375" s="269"/>
      <c r="E375" s="270"/>
      <c r="F375" s="254"/>
      <c r="G375" s="254"/>
      <c r="H375" s="269">
        <v>1</v>
      </c>
      <c r="I375" s="270" t="s">
        <v>38</v>
      </c>
      <c r="J375" s="254">
        <v>10000000</v>
      </c>
      <c r="K375" s="254">
        <f t="shared" si="100"/>
        <v>10000000</v>
      </c>
      <c r="L375" s="269">
        <v>1</v>
      </c>
      <c r="M375" s="270" t="s">
        <v>38</v>
      </c>
      <c r="N375" s="254">
        <v>10000000</v>
      </c>
      <c r="O375" s="254">
        <f t="shared" si="101"/>
        <v>10000000</v>
      </c>
      <c r="P375" s="269">
        <v>1</v>
      </c>
      <c r="Q375" s="270" t="s">
        <v>38</v>
      </c>
      <c r="R375" s="254">
        <v>10000000</v>
      </c>
      <c r="S375" s="254">
        <f t="shared" si="102"/>
        <v>10000000</v>
      </c>
      <c r="T375" s="269">
        <v>1</v>
      </c>
      <c r="U375" s="270" t="s">
        <v>38</v>
      </c>
      <c r="V375" s="254">
        <v>10000000</v>
      </c>
      <c r="W375" s="254">
        <f t="shared" si="103"/>
        <v>10000000</v>
      </c>
      <c r="X375" s="354">
        <f t="shared" si="67"/>
        <v>3000000</v>
      </c>
      <c r="Y375" s="254"/>
      <c r="Z375" s="354">
        <f t="shared" si="65"/>
        <v>10000000</v>
      </c>
      <c r="AA375" s="254">
        <f t="shared" si="68"/>
        <v>10000000</v>
      </c>
      <c r="AB375" s="269">
        <v>1</v>
      </c>
      <c r="AC375" s="270" t="s">
        <v>38</v>
      </c>
      <c r="AD375" s="254">
        <v>51000000</v>
      </c>
      <c r="AE375" s="254">
        <f t="shared" si="104"/>
        <v>51000000</v>
      </c>
      <c r="AF375" s="269">
        <v>1</v>
      </c>
      <c r="AG375" s="270" t="s">
        <v>38</v>
      </c>
      <c r="AH375" s="254">
        <v>51000000</v>
      </c>
      <c r="AI375" s="254">
        <f t="shared" si="105"/>
        <v>51000000</v>
      </c>
      <c r="AJ375" s="269">
        <v>1</v>
      </c>
      <c r="AK375" s="270" t="s">
        <v>38</v>
      </c>
      <c r="AL375" s="254">
        <v>55000000</v>
      </c>
      <c r="AM375" s="254">
        <f t="shared" si="106"/>
        <v>55000000</v>
      </c>
      <c r="AN375" s="269">
        <v>1</v>
      </c>
      <c r="AO375" s="270" t="s">
        <v>38</v>
      </c>
      <c r="AP375" s="254">
        <v>55000000</v>
      </c>
      <c r="AQ375" s="254">
        <f t="shared" si="107"/>
        <v>55000000</v>
      </c>
      <c r="AR375" s="351">
        <f t="shared" si="66"/>
        <v>0</v>
      </c>
    </row>
    <row r="376" spans="2:44" x14ac:dyDescent="0.4">
      <c r="B376" s="208"/>
      <c r="C376" s="180" t="s">
        <v>847</v>
      </c>
      <c r="D376" s="269"/>
      <c r="E376" s="270"/>
      <c r="F376" s="254"/>
      <c r="G376" s="254"/>
      <c r="H376" s="269">
        <v>1</v>
      </c>
      <c r="I376" s="270" t="s">
        <v>38</v>
      </c>
      <c r="J376" s="254">
        <v>8739000</v>
      </c>
      <c r="K376" s="254">
        <f t="shared" si="100"/>
        <v>8739000</v>
      </c>
      <c r="L376" s="269">
        <v>1</v>
      </c>
      <c r="M376" s="270" t="s">
        <v>38</v>
      </c>
      <c r="N376" s="254">
        <v>8739000</v>
      </c>
      <c r="O376" s="254">
        <f t="shared" si="101"/>
        <v>8739000</v>
      </c>
      <c r="P376" s="269">
        <v>1</v>
      </c>
      <c r="Q376" s="270" t="s">
        <v>38</v>
      </c>
      <c r="R376" s="254">
        <v>8739000</v>
      </c>
      <c r="S376" s="254">
        <f t="shared" si="102"/>
        <v>8739000</v>
      </c>
      <c r="T376" s="269">
        <v>1</v>
      </c>
      <c r="U376" s="270" t="s">
        <v>38</v>
      </c>
      <c r="V376" s="254">
        <v>8739000</v>
      </c>
      <c r="W376" s="254">
        <f t="shared" si="103"/>
        <v>8739000</v>
      </c>
      <c r="X376" s="354">
        <f t="shared" si="67"/>
        <v>2621700</v>
      </c>
      <c r="Y376" s="254"/>
      <c r="Z376" s="354">
        <f t="shared" si="65"/>
        <v>8739000</v>
      </c>
      <c r="AA376" s="254">
        <f t="shared" si="68"/>
        <v>8739000</v>
      </c>
      <c r="AB376" s="269">
        <v>1</v>
      </c>
      <c r="AC376" s="270" t="s">
        <v>38</v>
      </c>
      <c r="AD376" s="254">
        <v>7631000</v>
      </c>
      <c r="AE376" s="254">
        <f t="shared" si="104"/>
        <v>7631000</v>
      </c>
      <c r="AF376" s="269">
        <v>1</v>
      </c>
      <c r="AG376" s="270" t="s">
        <v>38</v>
      </c>
      <c r="AH376" s="254">
        <v>8739000</v>
      </c>
      <c r="AI376" s="254">
        <f t="shared" si="105"/>
        <v>8739000</v>
      </c>
      <c r="AJ376" s="269">
        <v>1</v>
      </c>
      <c r="AK376" s="270" t="s">
        <v>38</v>
      </c>
      <c r="AL376" s="254">
        <v>7631000</v>
      </c>
      <c r="AM376" s="254">
        <f t="shared" si="106"/>
        <v>7631000</v>
      </c>
      <c r="AN376" s="269">
        <v>1</v>
      </c>
      <c r="AO376" s="270" t="s">
        <v>38</v>
      </c>
      <c r="AP376" s="254">
        <v>7631000</v>
      </c>
      <c r="AQ376" s="254">
        <f t="shared" si="107"/>
        <v>7631000</v>
      </c>
      <c r="AR376" s="351">
        <f t="shared" si="66"/>
        <v>0</v>
      </c>
    </row>
    <row r="377" spans="2:44" x14ac:dyDescent="0.4">
      <c r="B377" s="208">
        <v>525111</v>
      </c>
      <c r="C377" s="180" t="s">
        <v>174</v>
      </c>
      <c r="D377" s="178">
        <v>0</v>
      </c>
      <c r="E377" s="179" t="s">
        <v>27</v>
      </c>
      <c r="F377" s="180">
        <v>0</v>
      </c>
      <c r="G377" s="254">
        <f>SUM(G378:G378)</f>
        <v>46800000</v>
      </c>
      <c r="H377" s="178">
        <v>0</v>
      </c>
      <c r="I377" s="179" t="s">
        <v>27</v>
      </c>
      <c r="J377" s="180">
        <v>0</v>
      </c>
      <c r="K377" s="254">
        <f>SUM(K378:K378)</f>
        <v>46800000</v>
      </c>
      <c r="L377" s="178">
        <v>0</v>
      </c>
      <c r="M377" s="179" t="s">
        <v>27</v>
      </c>
      <c r="N377" s="180">
        <v>0</v>
      </c>
      <c r="O377" s="254">
        <f>SUM(O378:O378)</f>
        <v>46800000</v>
      </c>
      <c r="P377" s="178">
        <v>0</v>
      </c>
      <c r="Q377" s="179" t="s">
        <v>27</v>
      </c>
      <c r="R377" s="180">
        <v>0</v>
      </c>
      <c r="S377" s="254">
        <f>SUM(S378:S378)</f>
        <v>46800000</v>
      </c>
      <c r="T377" s="178"/>
      <c r="U377" s="179"/>
      <c r="V377" s="180"/>
      <c r="W377" s="254"/>
      <c r="X377" s="354">
        <f t="shared" si="67"/>
        <v>0</v>
      </c>
      <c r="Y377" s="254"/>
      <c r="Z377" s="354">
        <f t="shared" si="65"/>
        <v>0</v>
      </c>
      <c r="AA377" s="254"/>
      <c r="AB377" s="178">
        <v>0</v>
      </c>
      <c r="AC377" s="179" t="s">
        <v>27</v>
      </c>
      <c r="AD377" s="180">
        <v>0</v>
      </c>
      <c r="AE377" s="254">
        <f>SUM(AE378:AE378)</f>
        <v>16500000</v>
      </c>
      <c r="AF377" s="178">
        <v>0</v>
      </c>
      <c r="AG377" s="179" t="s">
        <v>27</v>
      </c>
      <c r="AH377" s="180">
        <v>0</v>
      </c>
      <c r="AI377" s="254">
        <f>SUM(AI378:AI378)</f>
        <v>16500000</v>
      </c>
      <c r="AJ377" s="178">
        <v>0</v>
      </c>
      <c r="AK377" s="179" t="s">
        <v>27</v>
      </c>
      <c r="AL377" s="180">
        <v>0</v>
      </c>
      <c r="AM377" s="254">
        <f>SUM(AM378:AM378)</f>
        <v>16500000</v>
      </c>
      <c r="AN377" s="178">
        <v>0</v>
      </c>
      <c r="AO377" s="179" t="s">
        <v>27</v>
      </c>
      <c r="AP377" s="180">
        <v>0</v>
      </c>
      <c r="AQ377" s="254">
        <f>SUM(AQ378:AQ378)</f>
        <v>16500000</v>
      </c>
      <c r="AR377" s="351">
        <f t="shared" si="66"/>
        <v>0</v>
      </c>
    </row>
    <row r="378" spans="2:44" x14ac:dyDescent="0.4">
      <c r="B378" s="208" t="s">
        <v>27</v>
      </c>
      <c r="C378" s="180" t="s">
        <v>882</v>
      </c>
      <c r="D378" s="178">
        <v>312</v>
      </c>
      <c r="E378" s="179" t="s">
        <v>47</v>
      </c>
      <c r="F378" s="254">
        <v>150000</v>
      </c>
      <c r="G378" s="254">
        <f>ROUNDDOWN(D378*F378,-3)</f>
        <v>46800000</v>
      </c>
      <c r="H378" s="178">
        <v>312</v>
      </c>
      <c r="I378" s="179" t="s">
        <v>47</v>
      </c>
      <c r="J378" s="254">
        <v>150000</v>
      </c>
      <c r="K378" s="254">
        <f>ROUNDDOWN(H378*J378,-3)</f>
        <v>46800000</v>
      </c>
      <c r="L378" s="178">
        <v>312</v>
      </c>
      <c r="M378" s="179" t="s">
        <v>47</v>
      </c>
      <c r="N378" s="254">
        <v>150000</v>
      </c>
      <c r="O378" s="254">
        <f>ROUNDDOWN(L378*N378,-3)</f>
        <v>46800000</v>
      </c>
      <c r="P378" s="178">
        <v>312</v>
      </c>
      <c r="Q378" s="179" t="s">
        <v>47</v>
      </c>
      <c r="R378" s="254">
        <v>150000</v>
      </c>
      <c r="S378" s="254">
        <f>ROUNDDOWN(P378*R378,-3)</f>
        <v>46800000</v>
      </c>
      <c r="T378" s="178"/>
      <c r="U378" s="179"/>
      <c r="V378" s="254"/>
      <c r="W378" s="254"/>
      <c r="X378" s="354">
        <f t="shared" si="67"/>
        <v>0</v>
      </c>
      <c r="Y378" s="254">
        <f>CEILING(X378,1000)</f>
        <v>0</v>
      </c>
      <c r="Z378" s="354">
        <f t="shared" si="65"/>
        <v>0</v>
      </c>
      <c r="AA378" s="254">
        <f t="shared" ref="AA378" si="108">CEILING(Z378,1000)</f>
        <v>0</v>
      </c>
      <c r="AB378" s="178">
        <v>1</v>
      </c>
      <c r="AC378" s="179" t="s">
        <v>38</v>
      </c>
      <c r="AD378" s="254">
        <v>16500000</v>
      </c>
      <c r="AE378" s="254">
        <f>ROUNDDOWN(AB378*AD378,-3)</f>
        <v>16500000</v>
      </c>
      <c r="AF378" s="178">
        <v>1</v>
      </c>
      <c r="AG378" s="179" t="s">
        <v>38</v>
      </c>
      <c r="AH378" s="254">
        <v>16500000</v>
      </c>
      <c r="AI378" s="254">
        <f>ROUNDDOWN(AF378*AH378,-3)</f>
        <v>16500000</v>
      </c>
      <c r="AJ378" s="178">
        <v>1</v>
      </c>
      <c r="AK378" s="179" t="s">
        <v>38</v>
      </c>
      <c r="AL378" s="254">
        <v>16500000</v>
      </c>
      <c r="AM378" s="254">
        <f>ROUNDDOWN(AJ378*AL378,-3)</f>
        <v>16500000</v>
      </c>
      <c r="AN378" s="178">
        <v>1</v>
      </c>
      <c r="AO378" s="179" t="s">
        <v>38</v>
      </c>
      <c r="AP378" s="254">
        <v>16500000</v>
      </c>
      <c r="AQ378" s="254">
        <f>ROUNDDOWN(AN378*AP378,-3)</f>
        <v>16500000</v>
      </c>
      <c r="AR378" s="351">
        <f t="shared" si="66"/>
        <v>0</v>
      </c>
    </row>
    <row r="379" spans="2:44" x14ac:dyDescent="0.4">
      <c r="B379" s="208">
        <v>525112</v>
      </c>
      <c r="C379" s="180" t="s">
        <v>97</v>
      </c>
      <c r="D379" s="269"/>
      <c r="E379" s="270"/>
      <c r="F379" s="254"/>
      <c r="G379" s="254"/>
      <c r="H379" s="269"/>
      <c r="I379" s="270"/>
      <c r="J379" s="254"/>
      <c r="K379" s="254">
        <f>SUM(K380:K380)</f>
        <v>10000000</v>
      </c>
      <c r="L379" s="269"/>
      <c r="M379" s="270"/>
      <c r="N379" s="254"/>
      <c r="O379" s="254">
        <f>SUM(O380:O380)</f>
        <v>0</v>
      </c>
      <c r="P379" s="269"/>
      <c r="Q379" s="270"/>
      <c r="R379" s="254"/>
      <c r="S379" s="254">
        <f>SUM(S380:S380)</f>
        <v>1000000000</v>
      </c>
      <c r="T379" s="269"/>
      <c r="U379" s="270"/>
      <c r="V379" s="254"/>
      <c r="W379" s="254">
        <f>SUM(W380:W380)</f>
        <v>0</v>
      </c>
      <c r="X379" s="354">
        <f t="shared" ref="X379:X380" si="109">W379*30%</f>
        <v>0</v>
      </c>
      <c r="Y379" s="254"/>
      <c r="Z379" s="354">
        <f t="shared" ref="Z379:Z380" si="110">W379-Y379</f>
        <v>0</v>
      </c>
      <c r="AA379" s="254"/>
      <c r="AB379" s="269"/>
      <c r="AC379" s="270"/>
      <c r="AD379" s="254"/>
      <c r="AE379" s="254">
        <f>SUM(AE380:AE380)</f>
        <v>3600000</v>
      </c>
      <c r="AF379" s="269"/>
      <c r="AG379" s="270"/>
      <c r="AH379" s="254"/>
      <c r="AI379" s="254">
        <f>SUM(AI380:AI380)</f>
        <v>3600000</v>
      </c>
      <c r="AJ379" s="269"/>
      <c r="AK379" s="270"/>
      <c r="AL379" s="254"/>
      <c r="AM379" s="254">
        <f>SUM(AM380:AM380)</f>
        <v>3600000</v>
      </c>
      <c r="AN379" s="269"/>
      <c r="AO379" s="270"/>
      <c r="AP379" s="254"/>
      <c r="AQ379" s="254">
        <f>SUM(AQ380:AQ380)</f>
        <v>3600000</v>
      </c>
      <c r="AR379" s="351">
        <f t="shared" si="66"/>
        <v>0</v>
      </c>
    </row>
    <row r="380" spans="2:44" x14ac:dyDescent="0.4">
      <c r="B380" s="208"/>
      <c r="C380" s="180" t="s">
        <v>883</v>
      </c>
      <c r="D380" s="269"/>
      <c r="E380" s="270"/>
      <c r="F380" s="254"/>
      <c r="G380" s="254"/>
      <c r="H380" s="269">
        <v>1</v>
      </c>
      <c r="I380" s="270" t="s">
        <v>38</v>
      </c>
      <c r="J380" s="254">
        <v>10000000</v>
      </c>
      <c r="K380" s="254">
        <f t="shared" ref="K380" si="111">ROUNDDOWN(H380*J380,-3)</f>
        <v>10000000</v>
      </c>
      <c r="L380" s="269"/>
      <c r="M380" s="270"/>
      <c r="N380" s="254"/>
      <c r="O380" s="254">
        <f t="shared" ref="O380" si="112">ROUNDDOWN(L380*N380,-3)</f>
        <v>0</v>
      </c>
      <c r="P380" s="269">
        <v>1</v>
      </c>
      <c r="Q380" s="270" t="s">
        <v>38</v>
      </c>
      <c r="R380" s="254">
        <v>1000000000</v>
      </c>
      <c r="S380" s="254">
        <f t="shared" ref="S380" si="113">ROUNDDOWN(P380*R380,-3)</f>
        <v>1000000000</v>
      </c>
      <c r="T380" s="269"/>
      <c r="U380" s="270"/>
      <c r="V380" s="254"/>
      <c r="W380" s="254">
        <f t="shared" ref="W380" si="114">ROUNDDOWN(T380*V380,-3)</f>
        <v>0</v>
      </c>
      <c r="X380" s="354">
        <f t="shared" si="109"/>
        <v>0</v>
      </c>
      <c r="Y380" s="254"/>
      <c r="Z380" s="354">
        <f t="shared" si="110"/>
        <v>0</v>
      </c>
      <c r="AA380" s="254">
        <f t="shared" ref="AA380" si="115">CEILING(Z380,1000)</f>
        <v>0</v>
      </c>
      <c r="AB380" s="269">
        <v>1</v>
      </c>
      <c r="AC380" s="270" t="s">
        <v>38</v>
      </c>
      <c r="AD380" s="254">
        <v>3600000</v>
      </c>
      <c r="AE380" s="254">
        <f t="shared" ref="AE380" si="116">ROUNDDOWN(AB380*AD380,-3)</f>
        <v>3600000</v>
      </c>
      <c r="AF380" s="269">
        <v>1</v>
      </c>
      <c r="AG380" s="270" t="s">
        <v>38</v>
      </c>
      <c r="AH380" s="254">
        <v>3600000</v>
      </c>
      <c r="AI380" s="254">
        <f t="shared" ref="AI380" si="117">ROUNDDOWN(AF380*AH380,-3)</f>
        <v>3600000</v>
      </c>
      <c r="AJ380" s="269">
        <v>1</v>
      </c>
      <c r="AK380" s="270" t="s">
        <v>38</v>
      </c>
      <c r="AL380" s="254">
        <v>3600000</v>
      </c>
      <c r="AM380" s="254">
        <f t="shared" ref="AM380" si="118">ROUNDDOWN(AJ380*AL380,-3)</f>
        <v>3600000</v>
      </c>
      <c r="AN380" s="269">
        <v>1</v>
      </c>
      <c r="AO380" s="270" t="s">
        <v>38</v>
      </c>
      <c r="AP380" s="254">
        <v>3600000</v>
      </c>
      <c r="AQ380" s="254">
        <f t="shared" ref="AQ380" si="119">ROUNDDOWN(AN380*AP380,-3)</f>
        <v>3600000</v>
      </c>
      <c r="AR380" s="351">
        <f t="shared" si="66"/>
        <v>0</v>
      </c>
    </row>
    <row r="381" spans="2:44" x14ac:dyDescent="0.4">
      <c r="B381" s="325" t="s">
        <v>226</v>
      </c>
      <c r="C381" s="326" t="s">
        <v>227</v>
      </c>
      <c r="D381" s="269">
        <f>D464+D474+D484+D497+D510+D523+D536+D549+D382+D392+D402+D413+D423+D433+D443+D453</f>
        <v>2928</v>
      </c>
      <c r="E381" s="270" t="s">
        <v>171</v>
      </c>
      <c r="F381" s="254">
        <v>0</v>
      </c>
      <c r="G381" s="269">
        <f>G464+G474+G484+G497+G510+G523+G536+G549+G382+G392+G402+G413+G423+G433+G443+G453</f>
        <v>2661452000</v>
      </c>
      <c r="H381" s="269">
        <f>H464+H474+H484+H497+H510+H523+H536+H549+H382+H392+H402+H413+H423+H433+H443+H453</f>
        <v>2928</v>
      </c>
      <c r="I381" s="270" t="s">
        <v>171</v>
      </c>
      <c r="J381" s="254">
        <v>0</v>
      </c>
      <c r="K381" s="269">
        <f>K464+K474+K484+K497+K510+K523+K536+K549+K382+K392+K402+K413+K423+K433+K443+K453</f>
        <v>2661452000</v>
      </c>
      <c r="L381" s="327">
        <f>L464+L474+L484+L497+L510+L523+L536+L549+L382+L392+L402+L413+L423+L433+L443+L453</f>
        <v>2928</v>
      </c>
      <c r="M381" s="328" t="s">
        <v>171</v>
      </c>
      <c r="N381" s="329">
        <v>0</v>
      </c>
      <c r="O381" s="327">
        <f>O464+O474+O484+O497+O510+O523+O536+O549+O382+O392+O402+O413+O423+O433+O443+O453</f>
        <v>2661452000</v>
      </c>
      <c r="P381" s="327">
        <v>2928</v>
      </c>
      <c r="Q381" s="328" t="s">
        <v>171</v>
      </c>
      <c r="R381" s="329">
        <v>0</v>
      </c>
      <c r="S381" s="327">
        <f>S464+S474+S484+S497+S510+S523+S536+S549+S382+S392+S402+S413+S423+S433+S443+S453</f>
        <v>2441852000</v>
      </c>
      <c r="T381" s="327">
        <v>2928</v>
      </c>
      <c r="U381" s="328" t="s">
        <v>171</v>
      </c>
      <c r="V381" s="329">
        <v>0</v>
      </c>
      <c r="W381" s="327">
        <f>W464+W474+W484+W497+W510+W523+W536+W549+W382+W392+W402+W413+W423+W433+W443+W453+W562</f>
        <v>3941852000</v>
      </c>
      <c r="X381" s="354">
        <f t="shared" si="67"/>
        <v>1182555600</v>
      </c>
      <c r="Y381" s="327"/>
      <c r="Z381" s="354">
        <f t="shared" si="65"/>
        <v>3941852000</v>
      </c>
      <c r="AA381" s="327"/>
      <c r="AB381" s="327">
        <v>2928</v>
      </c>
      <c r="AC381" s="328" t="s">
        <v>171</v>
      </c>
      <c r="AD381" s="329">
        <v>0</v>
      </c>
      <c r="AE381" s="327">
        <f>AE464+AE474+AE484+AE497+AE510+AE523+AE536+AE549+AE382+AE392+AE402+AE413+AE423+AE433+AE443+AE453+AE562</f>
        <v>3941852000</v>
      </c>
      <c r="AF381" s="327">
        <v>2928</v>
      </c>
      <c r="AG381" s="328" t="s">
        <v>171</v>
      </c>
      <c r="AH381" s="329">
        <v>0</v>
      </c>
      <c r="AI381" s="327">
        <f>AI464+AI474+AI484+AI497+AI510+AI523+AI536+AI549+AI382+AI392+AI402+AI413+AI423+AI433+AI443+AI453+AI562</f>
        <v>3941852000</v>
      </c>
      <c r="AJ381" s="327">
        <v>2928</v>
      </c>
      <c r="AK381" s="328" t="s">
        <v>171</v>
      </c>
      <c r="AL381" s="329">
        <v>0</v>
      </c>
      <c r="AM381" s="327">
        <f>AM464+AM474+AM484+AM497+AM510+AM523+AM536+AM549+AM382+AM392+AM402+AM413+AM423+AM433+AM443+AM453+AM562</f>
        <v>3941852000</v>
      </c>
      <c r="AN381" s="327">
        <v>2928</v>
      </c>
      <c r="AO381" s="328" t="s">
        <v>171</v>
      </c>
      <c r="AP381" s="329">
        <v>0</v>
      </c>
      <c r="AQ381" s="327">
        <f>AQ464+AQ474+AQ484+AQ497+AQ510+AQ523+AQ536+AQ549+AQ382+AQ392+AQ402+AQ413+AQ423+AQ433+AQ443+AQ453+AQ562</f>
        <v>3941852000</v>
      </c>
      <c r="AR381" s="351">
        <f t="shared" si="66"/>
        <v>0</v>
      </c>
    </row>
    <row r="382" spans="2:44" ht="29.15" collapsed="1" x14ac:dyDescent="0.4">
      <c r="B382" s="363" t="s">
        <v>149</v>
      </c>
      <c r="C382" s="364" t="s">
        <v>228</v>
      </c>
      <c r="D382" s="269">
        <f>D383</f>
        <v>24</v>
      </c>
      <c r="E382" s="270" t="s">
        <v>171</v>
      </c>
      <c r="F382" s="254">
        <v>0</v>
      </c>
      <c r="G382" s="254">
        <f>G383</f>
        <v>5850000</v>
      </c>
      <c r="H382" s="269">
        <f>H383</f>
        <v>24</v>
      </c>
      <c r="I382" s="270" t="s">
        <v>171</v>
      </c>
      <c r="J382" s="254">
        <v>0</v>
      </c>
      <c r="K382" s="254">
        <f>K383</f>
        <v>5850000</v>
      </c>
      <c r="L382" s="269">
        <f>L383</f>
        <v>24</v>
      </c>
      <c r="M382" s="270" t="s">
        <v>171</v>
      </c>
      <c r="N382" s="254">
        <v>0</v>
      </c>
      <c r="O382" s="254">
        <f>O383</f>
        <v>5850000</v>
      </c>
      <c r="P382" s="269">
        <v>24</v>
      </c>
      <c r="Q382" s="270" t="s">
        <v>171</v>
      </c>
      <c r="R382" s="254">
        <v>0</v>
      </c>
      <c r="S382" s="254">
        <f>S383</f>
        <v>4050000</v>
      </c>
      <c r="T382" s="365">
        <v>24</v>
      </c>
      <c r="U382" s="366" t="s">
        <v>171</v>
      </c>
      <c r="V382" s="367">
        <v>0</v>
      </c>
      <c r="W382" s="367">
        <f>W383</f>
        <v>4050000</v>
      </c>
      <c r="X382" s="354">
        <f t="shared" si="67"/>
        <v>1215000</v>
      </c>
      <c r="Y382" s="254"/>
      <c r="Z382" s="354">
        <f t="shared" si="65"/>
        <v>4050000</v>
      </c>
      <c r="AA382" s="254"/>
      <c r="AB382" s="365">
        <v>24</v>
      </c>
      <c r="AC382" s="366" t="s">
        <v>171</v>
      </c>
      <c r="AD382" s="367">
        <v>0</v>
      </c>
      <c r="AE382" s="367">
        <f>AE383</f>
        <v>4050000</v>
      </c>
      <c r="AF382" s="365">
        <v>24</v>
      </c>
      <c r="AG382" s="366" t="s">
        <v>171</v>
      </c>
      <c r="AH382" s="367">
        <v>0</v>
      </c>
      <c r="AI382" s="367">
        <f>AI383</f>
        <v>4050000</v>
      </c>
      <c r="AJ382" s="365">
        <v>24</v>
      </c>
      <c r="AK382" s="366" t="s">
        <v>171</v>
      </c>
      <c r="AL382" s="367">
        <v>0</v>
      </c>
      <c r="AM382" s="367">
        <f>AM383</f>
        <v>4050000</v>
      </c>
      <c r="AN382" s="365">
        <v>24</v>
      </c>
      <c r="AO382" s="366" t="s">
        <v>171</v>
      </c>
      <c r="AP382" s="367">
        <v>0</v>
      </c>
      <c r="AQ382" s="367">
        <f>AQ383</f>
        <v>4050000</v>
      </c>
      <c r="AR382" s="351">
        <f t="shared" si="66"/>
        <v>0</v>
      </c>
    </row>
    <row r="383" spans="2:44" ht="29.15" x14ac:dyDescent="0.4">
      <c r="B383" s="312" t="s">
        <v>34</v>
      </c>
      <c r="C383" s="313" t="s">
        <v>229</v>
      </c>
      <c r="D383" s="269">
        <v>24</v>
      </c>
      <c r="E383" s="270" t="s">
        <v>171</v>
      </c>
      <c r="F383" s="254">
        <v>0</v>
      </c>
      <c r="G383" s="254">
        <f>G384+G387</f>
        <v>5850000</v>
      </c>
      <c r="H383" s="314">
        <v>24</v>
      </c>
      <c r="I383" s="315" t="s">
        <v>171</v>
      </c>
      <c r="J383" s="316">
        <v>0</v>
      </c>
      <c r="K383" s="316">
        <f>K384+K387</f>
        <v>5850000</v>
      </c>
      <c r="L383" s="314">
        <v>24</v>
      </c>
      <c r="M383" s="315" t="s">
        <v>171</v>
      </c>
      <c r="N383" s="316">
        <v>0</v>
      </c>
      <c r="O383" s="316">
        <f>O384+O387</f>
        <v>5850000</v>
      </c>
      <c r="P383" s="314">
        <v>24</v>
      </c>
      <c r="Q383" s="315" t="s">
        <v>171</v>
      </c>
      <c r="R383" s="316">
        <v>0</v>
      </c>
      <c r="S383" s="316">
        <f>S384+S387</f>
        <v>4050000</v>
      </c>
      <c r="T383" s="314">
        <v>24</v>
      </c>
      <c r="U383" s="315" t="s">
        <v>171</v>
      </c>
      <c r="V383" s="316">
        <v>0</v>
      </c>
      <c r="W383" s="316">
        <f>W384+W387</f>
        <v>4050000</v>
      </c>
      <c r="X383" s="354">
        <f t="shared" si="67"/>
        <v>1215000</v>
      </c>
      <c r="Y383" s="316"/>
      <c r="Z383" s="354">
        <f t="shared" si="65"/>
        <v>4050000</v>
      </c>
      <c r="AA383" s="316"/>
      <c r="AB383" s="314">
        <v>24</v>
      </c>
      <c r="AC383" s="315" t="s">
        <v>171</v>
      </c>
      <c r="AD383" s="316">
        <v>0</v>
      </c>
      <c r="AE383" s="316">
        <f>AE384+AE387</f>
        <v>4050000</v>
      </c>
      <c r="AF383" s="314">
        <v>24</v>
      </c>
      <c r="AG383" s="315" t="s">
        <v>171</v>
      </c>
      <c r="AH383" s="316">
        <v>0</v>
      </c>
      <c r="AI383" s="316">
        <f>AI384+AI387</f>
        <v>4050000</v>
      </c>
      <c r="AJ383" s="314">
        <v>24</v>
      </c>
      <c r="AK383" s="315" t="s">
        <v>171</v>
      </c>
      <c r="AL383" s="316">
        <v>0</v>
      </c>
      <c r="AM383" s="316">
        <f>AM384+AM387</f>
        <v>4050000</v>
      </c>
      <c r="AN383" s="314">
        <v>24</v>
      </c>
      <c r="AO383" s="315" t="s">
        <v>171</v>
      </c>
      <c r="AP383" s="316">
        <v>0</v>
      </c>
      <c r="AQ383" s="316">
        <f>AQ384+AQ387</f>
        <v>4050000</v>
      </c>
      <c r="AR383" s="351">
        <f t="shared" si="66"/>
        <v>0</v>
      </c>
    </row>
    <row r="384" spans="2:44" x14ac:dyDescent="0.4">
      <c r="B384" s="208">
        <v>525111</v>
      </c>
      <c r="C384" s="180" t="s">
        <v>174</v>
      </c>
      <c r="D384" s="178">
        <v>0</v>
      </c>
      <c r="E384" s="179" t="s">
        <v>27</v>
      </c>
      <c r="F384" s="180">
        <v>0</v>
      </c>
      <c r="G384" s="254">
        <f>SUM(G385:G386)</f>
        <v>430000</v>
      </c>
      <c r="H384" s="178">
        <v>0</v>
      </c>
      <c r="I384" s="179" t="s">
        <v>27</v>
      </c>
      <c r="J384" s="180">
        <v>0</v>
      </c>
      <c r="K384" s="254">
        <f>SUM(K385:K386)</f>
        <v>430000</v>
      </c>
      <c r="L384" s="178">
        <v>0</v>
      </c>
      <c r="M384" s="179" t="s">
        <v>27</v>
      </c>
      <c r="N384" s="180">
        <v>0</v>
      </c>
      <c r="O384" s="254">
        <f>SUM(O385:O386)</f>
        <v>430000</v>
      </c>
      <c r="P384" s="178">
        <v>0</v>
      </c>
      <c r="Q384" s="179" t="s">
        <v>27</v>
      </c>
      <c r="R384" s="180">
        <v>0</v>
      </c>
      <c r="S384" s="254">
        <f>SUM(S385:S386)</f>
        <v>430000</v>
      </c>
      <c r="T384" s="178">
        <v>0</v>
      </c>
      <c r="U384" s="179" t="s">
        <v>27</v>
      </c>
      <c r="V384" s="180">
        <v>0</v>
      </c>
      <c r="W384" s="254">
        <f>SUM(W385:W386)</f>
        <v>430000</v>
      </c>
      <c r="X384" s="354">
        <f t="shared" si="67"/>
        <v>129000</v>
      </c>
      <c r="Y384" s="254"/>
      <c r="Z384" s="354">
        <f t="shared" ref="Z384:Z447" si="120">W384-Y384</f>
        <v>430000</v>
      </c>
      <c r="AA384" s="254"/>
      <c r="AB384" s="178">
        <v>0</v>
      </c>
      <c r="AC384" s="179" t="s">
        <v>27</v>
      </c>
      <c r="AD384" s="180">
        <v>0</v>
      </c>
      <c r="AE384" s="254">
        <f>SUM(AE385:AE386)</f>
        <v>430000</v>
      </c>
      <c r="AF384" s="178">
        <v>0</v>
      </c>
      <c r="AG384" s="179" t="s">
        <v>27</v>
      </c>
      <c r="AH384" s="180">
        <v>0</v>
      </c>
      <c r="AI384" s="254">
        <f>SUM(AI385:AI386)</f>
        <v>430000</v>
      </c>
      <c r="AJ384" s="178">
        <v>0</v>
      </c>
      <c r="AK384" s="179" t="s">
        <v>27</v>
      </c>
      <c r="AL384" s="180">
        <v>0</v>
      </c>
      <c r="AM384" s="254">
        <f>SUM(AM385:AM386)</f>
        <v>430000</v>
      </c>
      <c r="AN384" s="178">
        <v>0</v>
      </c>
      <c r="AO384" s="179" t="s">
        <v>27</v>
      </c>
      <c r="AP384" s="180">
        <v>0</v>
      </c>
      <c r="AQ384" s="254">
        <f>SUM(AQ385:AQ386)</f>
        <v>430000</v>
      </c>
      <c r="AR384" s="351">
        <f t="shared" si="66"/>
        <v>0</v>
      </c>
    </row>
    <row r="385" spans="2:44" x14ac:dyDescent="0.4">
      <c r="B385" s="208" t="s">
        <v>27</v>
      </c>
      <c r="C385" s="180" t="s">
        <v>46</v>
      </c>
      <c r="D385" s="178">
        <v>1</v>
      </c>
      <c r="E385" s="179" t="s">
        <v>47</v>
      </c>
      <c r="F385" s="254">
        <v>110000</v>
      </c>
      <c r="G385" s="254">
        <f>ROUNDDOWN(D385*F385,-3)</f>
        <v>110000</v>
      </c>
      <c r="H385" s="178">
        <v>1</v>
      </c>
      <c r="I385" s="179" t="s">
        <v>47</v>
      </c>
      <c r="J385" s="254">
        <v>110000</v>
      </c>
      <c r="K385" s="254">
        <f>ROUNDDOWN(H385*J385,-3)</f>
        <v>110000</v>
      </c>
      <c r="L385" s="178">
        <v>1</v>
      </c>
      <c r="M385" s="179" t="s">
        <v>47</v>
      </c>
      <c r="N385" s="254">
        <v>110000</v>
      </c>
      <c r="O385" s="254">
        <f>ROUNDDOWN(L385*N385,-3)</f>
        <v>110000</v>
      </c>
      <c r="P385" s="178">
        <v>1</v>
      </c>
      <c r="Q385" s="179" t="s">
        <v>47</v>
      </c>
      <c r="R385" s="254">
        <v>110000</v>
      </c>
      <c r="S385" s="254">
        <f>ROUNDDOWN(P385*R385,-3)</f>
        <v>110000</v>
      </c>
      <c r="T385" s="178">
        <v>1</v>
      </c>
      <c r="U385" s="179" t="s">
        <v>47</v>
      </c>
      <c r="V385" s="254">
        <v>110000</v>
      </c>
      <c r="W385" s="254">
        <f>ROUNDDOWN(T385*V385,-3)</f>
        <v>110000</v>
      </c>
      <c r="X385" s="354">
        <f t="shared" ref="X385:X448" si="121">W385*30%</f>
        <v>33000</v>
      </c>
      <c r="Y385" s="254"/>
      <c r="Z385" s="354">
        <f t="shared" si="120"/>
        <v>110000</v>
      </c>
      <c r="AA385" s="254">
        <f t="shared" ref="AA385:AA447" si="122">CEILING(Z385,1000)</f>
        <v>110000</v>
      </c>
      <c r="AB385" s="178">
        <v>1</v>
      </c>
      <c r="AC385" s="179" t="s">
        <v>47</v>
      </c>
      <c r="AD385" s="254">
        <v>110000</v>
      </c>
      <c r="AE385" s="254">
        <f>ROUNDDOWN(AB385*AD385,-3)</f>
        <v>110000</v>
      </c>
      <c r="AF385" s="178">
        <v>1</v>
      </c>
      <c r="AG385" s="179" t="s">
        <v>47</v>
      </c>
      <c r="AH385" s="254">
        <v>110000</v>
      </c>
      <c r="AI385" s="254">
        <f>ROUNDDOWN(AF385*AH385,-3)</f>
        <v>110000</v>
      </c>
      <c r="AJ385" s="178">
        <v>1</v>
      </c>
      <c r="AK385" s="179" t="s">
        <v>47</v>
      </c>
      <c r="AL385" s="254">
        <v>110000</v>
      </c>
      <c r="AM385" s="254">
        <f>ROUNDDOWN(AJ385*AL385,-3)</f>
        <v>110000</v>
      </c>
      <c r="AN385" s="178">
        <v>1</v>
      </c>
      <c r="AO385" s="179" t="s">
        <v>47</v>
      </c>
      <c r="AP385" s="254">
        <v>110000</v>
      </c>
      <c r="AQ385" s="254">
        <f>ROUNDDOWN(AN385*AP385,-3)</f>
        <v>110000</v>
      </c>
      <c r="AR385" s="351">
        <f t="shared" si="66"/>
        <v>0</v>
      </c>
    </row>
    <row r="386" spans="2:44" x14ac:dyDescent="0.4">
      <c r="B386" s="208" t="s">
        <v>27</v>
      </c>
      <c r="C386" s="180" t="s">
        <v>175</v>
      </c>
      <c r="D386" s="178">
        <v>1</v>
      </c>
      <c r="E386" s="179" t="s">
        <v>38</v>
      </c>
      <c r="F386" s="254">
        <v>320000</v>
      </c>
      <c r="G386" s="254">
        <f>ROUNDDOWN(D386*F386,-3)</f>
        <v>320000</v>
      </c>
      <c r="H386" s="178">
        <v>1</v>
      </c>
      <c r="I386" s="179" t="s">
        <v>38</v>
      </c>
      <c r="J386" s="254">
        <v>320000</v>
      </c>
      <c r="K386" s="254">
        <f>ROUNDDOWN(H386*J386,-3)</f>
        <v>320000</v>
      </c>
      <c r="L386" s="178">
        <v>1</v>
      </c>
      <c r="M386" s="179" t="s">
        <v>38</v>
      </c>
      <c r="N386" s="254">
        <v>320000</v>
      </c>
      <c r="O386" s="254">
        <f>ROUNDDOWN(L386*N386,-3)</f>
        <v>320000</v>
      </c>
      <c r="P386" s="178">
        <v>1</v>
      </c>
      <c r="Q386" s="179" t="s">
        <v>38</v>
      </c>
      <c r="R386" s="254">
        <v>320000</v>
      </c>
      <c r="S386" s="254">
        <f>ROUNDDOWN(P386*R386,-3)</f>
        <v>320000</v>
      </c>
      <c r="T386" s="178">
        <v>1</v>
      </c>
      <c r="U386" s="179" t="s">
        <v>38</v>
      </c>
      <c r="V386" s="254">
        <v>320000</v>
      </c>
      <c r="W386" s="254">
        <f>ROUNDDOWN(T386*V386,-3)</f>
        <v>320000</v>
      </c>
      <c r="X386" s="354">
        <f t="shared" si="121"/>
        <v>96000</v>
      </c>
      <c r="Y386" s="254"/>
      <c r="Z386" s="354">
        <f t="shared" si="120"/>
        <v>320000</v>
      </c>
      <c r="AA386" s="254">
        <f t="shared" si="122"/>
        <v>320000</v>
      </c>
      <c r="AB386" s="178">
        <v>1</v>
      </c>
      <c r="AC386" s="179" t="s">
        <v>38</v>
      </c>
      <c r="AD386" s="254">
        <v>320000</v>
      </c>
      <c r="AE386" s="254">
        <f>ROUNDDOWN(AB386*AD386,-3)</f>
        <v>320000</v>
      </c>
      <c r="AF386" s="178">
        <v>1</v>
      </c>
      <c r="AG386" s="179" t="s">
        <v>38</v>
      </c>
      <c r="AH386" s="254">
        <v>320000</v>
      </c>
      <c r="AI386" s="254">
        <f>ROUNDDOWN(AF386*AH386,-3)</f>
        <v>320000</v>
      </c>
      <c r="AJ386" s="178">
        <v>1</v>
      </c>
      <c r="AK386" s="179" t="s">
        <v>38</v>
      </c>
      <c r="AL386" s="254">
        <v>320000</v>
      </c>
      <c r="AM386" s="254">
        <f>ROUNDDOWN(AJ386*AL386,-3)</f>
        <v>320000</v>
      </c>
      <c r="AN386" s="178">
        <v>1</v>
      </c>
      <c r="AO386" s="179" t="s">
        <v>38</v>
      </c>
      <c r="AP386" s="254">
        <v>320000</v>
      </c>
      <c r="AQ386" s="254">
        <f>ROUNDDOWN(AN386*AP386,-3)</f>
        <v>320000</v>
      </c>
      <c r="AR386" s="351">
        <f t="shared" si="66"/>
        <v>0</v>
      </c>
    </row>
    <row r="387" spans="2:44" x14ac:dyDescent="0.4">
      <c r="B387" s="208">
        <v>525112</v>
      </c>
      <c r="C387" s="180" t="s">
        <v>97</v>
      </c>
      <c r="D387" s="178">
        <v>0</v>
      </c>
      <c r="E387" s="179" t="s">
        <v>27</v>
      </c>
      <c r="F387" s="180">
        <v>0</v>
      </c>
      <c r="G387" s="254">
        <f>SUM(G388:G391)</f>
        <v>5420000</v>
      </c>
      <c r="H387" s="178">
        <v>0</v>
      </c>
      <c r="I387" s="179" t="s">
        <v>27</v>
      </c>
      <c r="J387" s="180">
        <v>0</v>
      </c>
      <c r="K387" s="254">
        <f>SUM(K388:K391)</f>
        <v>5420000</v>
      </c>
      <c r="L387" s="178">
        <v>0</v>
      </c>
      <c r="M387" s="179" t="s">
        <v>27</v>
      </c>
      <c r="N387" s="180">
        <v>0</v>
      </c>
      <c r="O387" s="254">
        <f>SUM(O388:O391)</f>
        <v>5420000</v>
      </c>
      <c r="P387" s="178">
        <v>0</v>
      </c>
      <c r="Q387" s="179" t="s">
        <v>27</v>
      </c>
      <c r="R387" s="180">
        <v>0</v>
      </c>
      <c r="S387" s="254">
        <f>SUM(S388:S391)</f>
        <v>3620000</v>
      </c>
      <c r="T387" s="178">
        <v>0</v>
      </c>
      <c r="U387" s="179" t="s">
        <v>27</v>
      </c>
      <c r="V387" s="180">
        <v>0</v>
      </c>
      <c r="W387" s="254">
        <f>SUM(W388:W391)</f>
        <v>3620000</v>
      </c>
      <c r="X387" s="354">
        <f t="shared" si="121"/>
        <v>1086000</v>
      </c>
      <c r="Y387" s="254"/>
      <c r="Z387" s="354">
        <f t="shared" si="120"/>
        <v>3620000</v>
      </c>
      <c r="AA387" s="254"/>
      <c r="AB387" s="178">
        <v>0</v>
      </c>
      <c r="AC387" s="179" t="s">
        <v>27</v>
      </c>
      <c r="AD387" s="180">
        <v>0</v>
      </c>
      <c r="AE387" s="254">
        <f>SUM(AE388:AE391)</f>
        <v>3620000</v>
      </c>
      <c r="AF387" s="178">
        <v>0</v>
      </c>
      <c r="AG387" s="179" t="s">
        <v>27</v>
      </c>
      <c r="AH387" s="180">
        <v>0</v>
      </c>
      <c r="AI387" s="254">
        <f>SUM(AI388:AI391)</f>
        <v>3620000</v>
      </c>
      <c r="AJ387" s="178">
        <v>0</v>
      </c>
      <c r="AK387" s="179" t="s">
        <v>27</v>
      </c>
      <c r="AL387" s="180">
        <v>0</v>
      </c>
      <c r="AM387" s="254">
        <f>SUM(AM388:AM391)</f>
        <v>3620000</v>
      </c>
      <c r="AN387" s="178">
        <v>0</v>
      </c>
      <c r="AO387" s="179" t="s">
        <v>27</v>
      </c>
      <c r="AP387" s="180">
        <v>0</v>
      </c>
      <c r="AQ387" s="254">
        <f>SUM(AQ388:AQ391)</f>
        <v>3620000</v>
      </c>
      <c r="AR387" s="351">
        <f t="shared" si="66"/>
        <v>0</v>
      </c>
    </row>
    <row r="388" spans="2:44" x14ac:dyDescent="0.4">
      <c r="B388" s="208" t="s">
        <v>27</v>
      </c>
      <c r="C388" s="180" t="s">
        <v>176</v>
      </c>
      <c r="D388" s="275">
        <v>24</v>
      </c>
      <c r="E388" s="179" t="s">
        <v>40</v>
      </c>
      <c r="F388" s="254">
        <v>85000</v>
      </c>
      <c r="G388" s="254">
        <f>ROUNDDOWN(D388*F388,-3)</f>
        <v>2040000</v>
      </c>
      <c r="H388" s="275">
        <v>24</v>
      </c>
      <c r="I388" s="179" t="s">
        <v>40</v>
      </c>
      <c r="J388" s="254">
        <v>85000</v>
      </c>
      <c r="K388" s="254">
        <f>ROUNDDOWN(H388*J388,-3)</f>
        <v>2040000</v>
      </c>
      <c r="L388" s="275">
        <v>24</v>
      </c>
      <c r="M388" s="179" t="s">
        <v>40</v>
      </c>
      <c r="N388" s="254">
        <v>85000</v>
      </c>
      <c r="O388" s="254">
        <f>ROUNDDOWN(L388*N388,-3)</f>
        <v>2040000</v>
      </c>
      <c r="P388" s="275">
        <v>24</v>
      </c>
      <c r="Q388" s="179" t="s">
        <v>40</v>
      </c>
      <c r="R388" s="254">
        <v>85000</v>
      </c>
      <c r="S388" s="254">
        <f>ROUNDDOWN(P388*R388,-3)</f>
        <v>2040000</v>
      </c>
      <c r="T388" s="275">
        <v>24</v>
      </c>
      <c r="U388" s="179" t="s">
        <v>40</v>
      </c>
      <c r="V388" s="254">
        <v>85000</v>
      </c>
      <c r="W388" s="254">
        <f>ROUNDDOWN(T388*V388,-3)</f>
        <v>2040000</v>
      </c>
      <c r="X388" s="354">
        <f t="shared" si="121"/>
        <v>612000</v>
      </c>
      <c r="Y388" s="254"/>
      <c r="Z388" s="354">
        <f t="shared" si="120"/>
        <v>2040000</v>
      </c>
      <c r="AA388" s="254">
        <f t="shared" si="122"/>
        <v>2040000</v>
      </c>
      <c r="AB388" s="275">
        <v>24</v>
      </c>
      <c r="AC388" s="179" t="s">
        <v>40</v>
      </c>
      <c r="AD388" s="254">
        <v>85000</v>
      </c>
      <c r="AE388" s="254">
        <f>ROUNDDOWN(AB388*AD388,-3)</f>
        <v>2040000</v>
      </c>
      <c r="AF388" s="275">
        <v>24</v>
      </c>
      <c r="AG388" s="179" t="s">
        <v>40</v>
      </c>
      <c r="AH388" s="254">
        <v>85000</v>
      </c>
      <c r="AI388" s="254">
        <f>ROUNDDOWN(AF388*AH388,-3)</f>
        <v>2040000</v>
      </c>
      <c r="AJ388" s="275">
        <v>24</v>
      </c>
      <c r="AK388" s="179" t="s">
        <v>40</v>
      </c>
      <c r="AL388" s="254">
        <v>85000</v>
      </c>
      <c r="AM388" s="254">
        <f>ROUNDDOWN(AJ388*AL388,-3)</f>
        <v>2040000</v>
      </c>
      <c r="AN388" s="275">
        <v>24</v>
      </c>
      <c r="AO388" s="179" t="s">
        <v>40</v>
      </c>
      <c r="AP388" s="254">
        <v>85000</v>
      </c>
      <c r="AQ388" s="254">
        <f>ROUNDDOWN(AN388*AP388,-3)</f>
        <v>2040000</v>
      </c>
      <c r="AR388" s="351">
        <f t="shared" si="66"/>
        <v>0</v>
      </c>
    </row>
    <row r="389" spans="2:44" x14ac:dyDescent="0.4">
      <c r="B389" s="208" t="s">
        <v>27</v>
      </c>
      <c r="C389" s="180" t="s">
        <v>230</v>
      </c>
      <c r="D389" s="275">
        <f>D388</f>
        <v>24</v>
      </c>
      <c r="E389" s="179" t="s">
        <v>231</v>
      </c>
      <c r="F389" s="254">
        <v>75000</v>
      </c>
      <c r="G389" s="254">
        <f>ROUNDDOWN(D389*F389,-3)</f>
        <v>1800000</v>
      </c>
      <c r="H389" s="275">
        <f>H388</f>
        <v>24</v>
      </c>
      <c r="I389" s="179" t="s">
        <v>231</v>
      </c>
      <c r="J389" s="254">
        <v>75000</v>
      </c>
      <c r="K389" s="254">
        <f>ROUNDDOWN(H389*J389,-3)</f>
        <v>1800000</v>
      </c>
      <c r="L389" s="275">
        <f>L388</f>
        <v>24</v>
      </c>
      <c r="M389" s="179" t="s">
        <v>231</v>
      </c>
      <c r="N389" s="254">
        <v>75000</v>
      </c>
      <c r="O389" s="254">
        <f>ROUNDDOWN(L389*N389,-3)</f>
        <v>1800000</v>
      </c>
      <c r="P389" s="275">
        <v>0</v>
      </c>
      <c r="Q389" s="179" t="s">
        <v>231</v>
      </c>
      <c r="R389" s="254">
        <v>75000</v>
      </c>
      <c r="S389" s="254">
        <f>ROUNDDOWN(P389*R389,-3)</f>
        <v>0</v>
      </c>
      <c r="T389" s="275">
        <v>0</v>
      </c>
      <c r="U389" s="179" t="s">
        <v>231</v>
      </c>
      <c r="V389" s="254">
        <v>75000</v>
      </c>
      <c r="W389" s="254">
        <f>ROUNDDOWN(T389*V389,-3)</f>
        <v>0</v>
      </c>
      <c r="X389" s="354">
        <f t="shared" si="121"/>
        <v>0</v>
      </c>
      <c r="Y389" s="254"/>
      <c r="Z389" s="354">
        <f t="shared" si="120"/>
        <v>0</v>
      </c>
      <c r="AA389" s="254"/>
      <c r="AB389" s="275">
        <v>0</v>
      </c>
      <c r="AC389" s="179" t="s">
        <v>231</v>
      </c>
      <c r="AD389" s="254">
        <v>75000</v>
      </c>
      <c r="AE389" s="254">
        <f>ROUNDDOWN(AB389*AD389,-3)</f>
        <v>0</v>
      </c>
      <c r="AF389" s="275">
        <v>0</v>
      </c>
      <c r="AG389" s="179" t="s">
        <v>231</v>
      </c>
      <c r="AH389" s="254">
        <v>75000</v>
      </c>
      <c r="AI389" s="254">
        <f>ROUNDDOWN(AF389*AH389,-3)</f>
        <v>0</v>
      </c>
      <c r="AJ389" s="275">
        <v>0</v>
      </c>
      <c r="AK389" s="179" t="s">
        <v>231</v>
      </c>
      <c r="AL389" s="254">
        <v>75000</v>
      </c>
      <c r="AM389" s="254">
        <f>ROUNDDOWN(AJ389*AL389,-3)</f>
        <v>0</v>
      </c>
      <c r="AN389" s="275">
        <v>0</v>
      </c>
      <c r="AO389" s="179" t="s">
        <v>231</v>
      </c>
      <c r="AP389" s="254">
        <v>75000</v>
      </c>
      <c r="AQ389" s="254">
        <f>ROUNDDOWN(AN389*AP389,-3)</f>
        <v>0</v>
      </c>
      <c r="AR389" s="351">
        <f t="shared" si="66"/>
        <v>0</v>
      </c>
    </row>
    <row r="390" spans="2:44" x14ac:dyDescent="0.4">
      <c r="B390" s="208" t="s">
        <v>27</v>
      </c>
      <c r="C390" s="180" t="s">
        <v>44</v>
      </c>
      <c r="D390" s="275">
        <f>D389</f>
        <v>24</v>
      </c>
      <c r="E390" s="179" t="s">
        <v>40</v>
      </c>
      <c r="F390" s="254">
        <v>50000</v>
      </c>
      <c r="G390" s="254">
        <f>ROUNDDOWN(D390*F390,-3)</f>
        <v>1200000</v>
      </c>
      <c r="H390" s="275">
        <f>H389</f>
        <v>24</v>
      </c>
      <c r="I390" s="179" t="s">
        <v>40</v>
      </c>
      <c r="J390" s="254">
        <v>50000</v>
      </c>
      <c r="K390" s="254">
        <f>ROUNDDOWN(H390*J390,-3)</f>
        <v>1200000</v>
      </c>
      <c r="L390" s="275">
        <f>L389</f>
        <v>24</v>
      </c>
      <c r="M390" s="179" t="s">
        <v>40</v>
      </c>
      <c r="N390" s="254">
        <v>50000</v>
      </c>
      <c r="O390" s="254">
        <f>ROUNDDOWN(L390*N390,-3)</f>
        <v>1200000</v>
      </c>
      <c r="P390" s="275">
        <v>24</v>
      </c>
      <c r="Q390" s="179" t="s">
        <v>40</v>
      </c>
      <c r="R390" s="254">
        <v>50000</v>
      </c>
      <c r="S390" s="254">
        <f>ROUNDDOWN(P390*R390,-3)</f>
        <v>1200000</v>
      </c>
      <c r="T390" s="275">
        <v>24</v>
      </c>
      <c r="U390" s="179" t="s">
        <v>40</v>
      </c>
      <c r="V390" s="254">
        <v>50000</v>
      </c>
      <c r="W390" s="254">
        <f>ROUNDDOWN(T390*V390,-3)</f>
        <v>1200000</v>
      </c>
      <c r="X390" s="354">
        <f t="shared" si="121"/>
        <v>360000</v>
      </c>
      <c r="Y390" s="254"/>
      <c r="Z390" s="354">
        <f t="shared" si="120"/>
        <v>1200000</v>
      </c>
      <c r="AA390" s="254">
        <f t="shared" si="122"/>
        <v>1200000</v>
      </c>
      <c r="AB390" s="275">
        <v>24</v>
      </c>
      <c r="AC390" s="179" t="s">
        <v>40</v>
      </c>
      <c r="AD390" s="254">
        <v>50000</v>
      </c>
      <c r="AE390" s="254">
        <f>ROUNDDOWN(AB390*AD390,-3)</f>
        <v>1200000</v>
      </c>
      <c r="AF390" s="275">
        <v>24</v>
      </c>
      <c r="AG390" s="179" t="s">
        <v>40</v>
      </c>
      <c r="AH390" s="254">
        <v>50000</v>
      </c>
      <c r="AI390" s="254">
        <f>ROUNDDOWN(AF390*AH390,-3)</f>
        <v>1200000</v>
      </c>
      <c r="AJ390" s="275">
        <v>24</v>
      </c>
      <c r="AK390" s="179" t="s">
        <v>40</v>
      </c>
      <c r="AL390" s="254">
        <v>50000</v>
      </c>
      <c r="AM390" s="254">
        <f>ROUNDDOWN(AJ390*AL390,-3)</f>
        <v>1200000</v>
      </c>
      <c r="AN390" s="275">
        <v>24</v>
      </c>
      <c r="AO390" s="179" t="s">
        <v>40</v>
      </c>
      <c r="AP390" s="254">
        <v>50000</v>
      </c>
      <c r="AQ390" s="254">
        <f>ROUNDDOWN(AN390*AP390,-3)</f>
        <v>1200000</v>
      </c>
      <c r="AR390" s="351">
        <f t="shared" si="66"/>
        <v>0</v>
      </c>
    </row>
    <row r="391" spans="2:44" x14ac:dyDescent="0.4">
      <c r="B391" s="208" t="s">
        <v>27</v>
      </c>
      <c r="C391" s="180" t="s">
        <v>232</v>
      </c>
      <c r="D391" s="275">
        <f>D383/24</f>
        <v>1</v>
      </c>
      <c r="E391" s="179" t="s">
        <v>51</v>
      </c>
      <c r="F391" s="254">
        <v>380000</v>
      </c>
      <c r="G391" s="254">
        <f>ROUNDDOWN(D391*F391,-3)</f>
        <v>380000</v>
      </c>
      <c r="H391" s="275">
        <f>H383/24</f>
        <v>1</v>
      </c>
      <c r="I391" s="179" t="s">
        <v>51</v>
      </c>
      <c r="J391" s="254">
        <v>380000</v>
      </c>
      <c r="K391" s="254">
        <f>ROUNDDOWN(H391*J391,-3)</f>
        <v>380000</v>
      </c>
      <c r="L391" s="275">
        <f>L383/24</f>
        <v>1</v>
      </c>
      <c r="M391" s="179" t="s">
        <v>51</v>
      </c>
      <c r="N391" s="254">
        <v>380000</v>
      </c>
      <c r="O391" s="254">
        <f>ROUNDDOWN(L391*N391,-3)</f>
        <v>380000</v>
      </c>
      <c r="P391" s="275">
        <v>1</v>
      </c>
      <c r="Q391" s="179" t="s">
        <v>51</v>
      </c>
      <c r="R391" s="254">
        <v>380000</v>
      </c>
      <c r="S391" s="254">
        <f>ROUNDDOWN(P391*R391,-3)</f>
        <v>380000</v>
      </c>
      <c r="T391" s="275">
        <v>1</v>
      </c>
      <c r="U391" s="179" t="s">
        <v>51</v>
      </c>
      <c r="V391" s="254">
        <v>380000</v>
      </c>
      <c r="W391" s="254">
        <f>ROUNDDOWN(T391*V391,-3)</f>
        <v>380000</v>
      </c>
      <c r="X391" s="354">
        <f t="shared" si="121"/>
        <v>114000</v>
      </c>
      <c r="Y391" s="254"/>
      <c r="Z391" s="354">
        <f t="shared" si="120"/>
        <v>380000</v>
      </c>
      <c r="AA391" s="254">
        <f t="shared" si="122"/>
        <v>380000</v>
      </c>
      <c r="AB391" s="275">
        <v>1</v>
      </c>
      <c r="AC391" s="179" t="s">
        <v>51</v>
      </c>
      <c r="AD391" s="254">
        <v>380000</v>
      </c>
      <c r="AE391" s="254">
        <f>ROUNDDOWN(AB391*AD391,-3)</f>
        <v>380000</v>
      </c>
      <c r="AF391" s="275">
        <v>1</v>
      </c>
      <c r="AG391" s="179" t="s">
        <v>51</v>
      </c>
      <c r="AH391" s="254">
        <v>380000</v>
      </c>
      <c r="AI391" s="254">
        <f>ROUNDDOWN(AF391*AH391,-3)</f>
        <v>380000</v>
      </c>
      <c r="AJ391" s="275">
        <v>1</v>
      </c>
      <c r="AK391" s="179" t="s">
        <v>51</v>
      </c>
      <c r="AL391" s="254">
        <v>380000</v>
      </c>
      <c r="AM391" s="254">
        <f>ROUNDDOWN(AJ391*AL391,-3)</f>
        <v>380000</v>
      </c>
      <c r="AN391" s="275">
        <v>1</v>
      </c>
      <c r="AO391" s="179" t="s">
        <v>51</v>
      </c>
      <c r="AP391" s="254">
        <v>380000</v>
      </c>
      <c r="AQ391" s="254">
        <f>ROUNDDOWN(AN391*AP391,-3)</f>
        <v>380000</v>
      </c>
      <c r="AR391" s="351">
        <f t="shared" si="66"/>
        <v>0</v>
      </c>
    </row>
    <row r="392" spans="2:44" ht="29.15" x14ac:dyDescent="0.4">
      <c r="B392" s="363" t="s">
        <v>164</v>
      </c>
      <c r="C392" s="364" t="s">
        <v>233</v>
      </c>
      <c r="D392" s="269">
        <f>D393</f>
        <v>24</v>
      </c>
      <c r="E392" s="270" t="s">
        <v>171</v>
      </c>
      <c r="F392" s="254">
        <v>0</v>
      </c>
      <c r="G392" s="254">
        <f>G393</f>
        <v>5850000</v>
      </c>
      <c r="H392" s="269">
        <f>H393</f>
        <v>24</v>
      </c>
      <c r="I392" s="270" t="s">
        <v>171</v>
      </c>
      <c r="J392" s="254">
        <v>0</v>
      </c>
      <c r="K392" s="254">
        <f>K393</f>
        <v>5850000</v>
      </c>
      <c r="L392" s="269">
        <f>L393</f>
        <v>24</v>
      </c>
      <c r="M392" s="270" t="s">
        <v>171</v>
      </c>
      <c r="N392" s="254">
        <v>0</v>
      </c>
      <c r="O392" s="254">
        <f>O393</f>
        <v>5850000</v>
      </c>
      <c r="P392" s="269">
        <v>24</v>
      </c>
      <c r="Q392" s="270" t="s">
        <v>171</v>
      </c>
      <c r="R392" s="254">
        <v>0</v>
      </c>
      <c r="S392" s="254">
        <f>S393</f>
        <v>4050000</v>
      </c>
      <c r="T392" s="365">
        <v>24</v>
      </c>
      <c r="U392" s="366" t="s">
        <v>171</v>
      </c>
      <c r="V392" s="367">
        <v>0</v>
      </c>
      <c r="W392" s="367">
        <f>W393</f>
        <v>4050000</v>
      </c>
      <c r="X392" s="354">
        <f t="shared" si="121"/>
        <v>1215000</v>
      </c>
      <c r="Y392" s="254"/>
      <c r="Z392" s="354">
        <f t="shared" si="120"/>
        <v>4050000</v>
      </c>
      <c r="AA392" s="254"/>
      <c r="AB392" s="365">
        <v>24</v>
      </c>
      <c r="AC392" s="366" t="s">
        <v>171</v>
      </c>
      <c r="AD392" s="367">
        <v>0</v>
      </c>
      <c r="AE392" s="367">
        <f>AE393</f>
        <v>4050000</v>
      </c>
      <c r="AF392" s="365">
        <v>24</v>
      </c>
      <c r="AG392" s="366" t="s">
        <v>171</v>
      </c>
      <c r="AH392" s="367">
        <v>0</v>
      </c>
      <c r="AI392" s="367">
        <f>AI393</f>
        <v>4050000</v>
      </c>
      <c r="AJ392" s="365">
        <v>24</v>
      </c>
      <c r="AK392" s="366" t="s">
        <v>171</v>
      </c>
      <c r="AL392" s="367">
        <v>0</v>
      </c>
      <c r="AM392" s="367">
        <f>AM393</f>
        <v>4050000</v>
      </c>
      <c r="AN392" s="365">
        <v>24</v>
      </c>
      <c r="AO392" s="366" t="s">
        <v>171</v>
      </c>
      <c r="AP392" s="367">
        <v>0</v>
      </c>
      <c r="AQ392" s="367">
        <f>AQ393</f>
        <v>4050000</v>
      </c>
      <c r="AR392" s="351">
        <f t="shared" si="66"/>
        <v>0</v>
      </c>
    </row>
    <row r="393" spans="2:44" ht="29.15" x14ac:dyDescent="0.4">
      <c r="B393" s="312" t="s">
        <v>34</v>
      </c>
      <c r="C393" s="313" t="s">
        <v>234</v>
      </c>
      <c r="D393" s="269">
        <v>24</v>
      </c>
      <c r="E393" s="270" t="s">
        <v>171</v>
      </c>
      <c r="F393" s="254">
        <v>0</v>
      </c>
      <c r="G393" s="254">
        <f>G394+G397</f>
        <v>5850000</v>
      </c>
      <c r="H393" s="314">
        <v>24</v>
      </c>
      <c r="I393" s="315" t="s">
        <v>171</v>
      </c>
      <c r="J393" s="316">
        <v>0</v>
      </c>
      <c r="K393" s="316">
        <f>K394+K397</f>
        <v>5850000</v>
      </c>
      <c r="L393" s="314">
        <v>24</v>
      </c>
      <c r="M393" s="315" t="s">
        <v>171</v>
      </c>
      <c r="N393" s="316">
        <v>0</v>
      </c>
      <c r="O393" s="316">
        <f>O394+O397</f>
        <v>5850000</v>
      </c>
      <c r="P393" s="314">
        <v>24</v>
      </c>
      <c r="Q393" s="315" t="s">
        <v>171</v>
      </c>
      <c r="R393" s="316">
        <v>0</v>
      </c>
      <c r="S393" s="316">
        <f>S394+S397</f>
        <v>4050000</v>
      </c>
      <c r="T393" s="314">
        <v>24</v>
      </c>
      <c r="U393" s="315" t="s">
        <v>171</v>
      </c>
      <c r="V393" s="316">
        <v>0</v>
      </c>
      <c r="W393" s="316">
        <f>W394+W397</f>
        <v>4050000</v>
      </c>
      <c r="X393" s="354">
        <f t="shared" si="121"/>
        <v>1215000</v>
      </c>
      <c r="Y393" s="316"/>
      <c r="Z393" s="354">
        <f t="shared" si="120"/>
        <v>4050000</v>
      </c>
      <c r="AA393" s="316"/>
      <c r="AB393" s="314">
        <v>24</v>
      </c>
      <c r="AC393" s="315" t="s">
        <v>171</v>
      </c>
      <c r="AD393" s="316">
        <v>0</v>
      </c>
      <c r="AE393" s="316">
        <f>AE394+AE397</f>
        <v>4050000</v>
      </c>
      <c r="AF393" s="314">
        <v>24</v>
      </c>
      <c r="AG393" s="315" t="s">
        <v>171</v>
      </c>
      <c r="AH393" s="316">
        <v>0</v>
      </c>
      <c r="AI393" s="316">
        <f>AI394+AI397</f>
        <v>4050000</v>
      </c>
      <c r="AJ393" s="314">
        <v>24</v>
      </c>
      <c r="AK393" s="315" t="s">
        <v>171</v>
      </c>
      <c r="AL393" s="316">
        <v>0</v>
      </c>
      <c r="AM393" s="316">
        <f>AM394+AM397</f>
        <v>4050000</v>
      </c>
      <c r="AN393" s="314">
        <v>24</v>
      </c>
      <c r="AO393" s="315" t="s">
        <v>171</v>
      </c>
      <c r="AP393" s="316">
        <v>0</v>
      </c>
      <c r="AQ393" s="316">
        <f>AQ394+AQ397</f>
        <v>4050000</v>
      </c>
      <c r="AR393" s="351">
        <f t="shared" si="66"/>
        <v>0</v>
      </c>
    </row>
    <row r="394" spans="2:44" x14ac:dyDescent="0.4">
      <c r="B394" s="208">
        <v>525111</v>
      </c>
      <c r="C394" s="180" t="s">
        <v>174</v>
      </c>
      <c r="D394" s="178">
        <v>0</v>
      </c>
      <c r="E394" s="179" t="s">
        <v>27</v>
      </c>
      <c r="F394" s="180">
        <v>0</v>
      </c>
      <c r="G394" s="254">
        <f>SUM(G395:G396)</f>
        <v>430000</v>
      </c>
      <c r="H394" s="178">
        <v>0</v>
      </c>
      <c r="I394" s="179" t="s">
        <v>27</v>
      </c>
      <c r="J394" s="180">
        <v>0</v>
      </c>
      <c r="K394" s="254">
        <f>SUM(K395:K396)</f>
        <v>430000</v>
      </c>
      <c r="L394" s="178">
        <v>0</v>
      </c>
      <c r="M394" s="179" t="s">
        <v>27</v>
      </c>
      <c r="N394" s="180">
        <v>0</v>
      </c>
      <c r="O394" s="254">
        <f>SUM(O395:O396)</f>
        <v>430000</v>
      </c>
      <c r="P394" s="178">
        <v>0</v>
      </c>
      <c r="Q394" s="179" t="s">
        <v>27</v>
      </c>
      <c r="R394" s="180">
        <v>0</v>
      </c>
      <c r="S394" s="254">
        <f>SUM(S395:S396)</f>
        <v>430000</v>
      </c>
      <c r="T394" s="178">
        <v>0</v>
      </c>
      <c r="U394" s="179" t="s">
        <v>27</v>
      </c>
      <c r="V394" s="180">
        <v>0</v>
      </c>
      <c r="W394" s="254">
        <f>SUM(W395:W396)</f>
        <v>430000</v>
      </c>
      <c r="X394" s="354">
        <f t="shared" si="121"/>
        <v>129000</v>
      </c>
      <c r="Y394" s="254"/>
      <c r="Z394" s="354">
        <f t="shared" si="120"/>
        <v>430000</v>
      </c>
      <c r="AA394" s="254"/>
      <c r="AB394" s="178">
        <v>0</v>
      </c>
      <c r="AC394" s="179" t="s">
        <v>27</v>
      </c>
      <c r="AD394" s="180">
        <v>0</v>
      </c>
      <c r="AE394" s="254">
        <f>SUM(AE395:AE396)</f>
        <v>430000</v>
      </c>
      <c r="AF394" s="178">
        <v>0</v>
      </c>
      <c r="AG394" s="179" t="s">
        <v>27</v>
      </c>
      <c r="AH394" s="180">
        <v>0</v>
      </c>
      <c r="AI394" s="254">
        <f>SUM(AI395:AI396)</f>
        <v>430000</v>
      </c>
      <c r="AJ394" s="178">
        <v>0</v>
      </c>
      <c r="AK394" s="179" t="s">
        <v>27</v>
      </c>
      <c r="AL394" s="180">
        <v>0</v>
      </c>
      <c r="AM394" s="254">
        <f>SUM(AM395:AM396)</f>
        <v>430000</v>
      </c>
      <c r="AN394" s="178">
        <v>0</v>
      </c>
      <c r="AO394" s="179" t="s">
        <v>27</v>
      </c>
      <c r="AP394" s="180">
        <v>0</v>
      </c>
      <c r="AQ394" s="254">
        <f>SUM(AQ395:AQ396)</f>
        <v>430000</v>
      </c>
      <c r="AR394" s="351">
        <f t="shared" ref="AR394:AR457" si="123">AM394-AQ394</f>
        <v>0</v>
      </c>
    </row>
    <row r="395" spans="2:44" x14ac:dyDescent="0.4">
      <c r="B395" s="208" t="s">
        <v>27</v>
      </c>
      <c r="C395" s="180" t="s">
        <v>46</v>
      </c>
      <c r="D395" s="178">
        <v>1</v>
      </c>
      <c r="E395" s="179" t="s">
        <v>47</v>
      </c>
      <c r="F395" s="254">
        <v>110000</v>
      </c>
      <c r="G395" s="254">
        <f>ROUNDDOWN(D395*F395,-3)</f>
        <v>110000</v>
      </c>
      <c r="H395" s="178">
        <v>1</v>
      </c>
      <c r="I395" s="179" t="s">
        <v>47</v>
      </c>
      <c r="J395" s="254">
        <v>110000</v>
      </c>
      <c r="K395" s="254">
        <f>ROUNDDOWN(H395*J395,-3)</f>
        <v>110000</v>
      </c>
      <c r="L395" s="178">
        <v>1</v>
      </c>
      <c r="M395" s="179" t="s">
        <v>47</v>
      </c>
      <c r="N395" s="254">
        <v>110000</v>
      </c>
      <c r="O395" s="254">
        <f>ROUNDDOWN(L395*N395,-3)</f>
        <v>110000</v>
      </c>
      <c r="P395" s="178">
        <v>1</v>
      </c>
      <c r="Q395" s="179" t="s">
        <v>47</v>
      </c>
      <c r="R395" s="254">
        <v>110000</v>
      </c>
      <c r="S395" s="254">
        <f>ROUNDDOWN(P395*R395,-3)</f>
        <v>110000</v>
      </c>
      <c r="T395" s="178">
        <v>1</v>
      </c>
      <c r="U395" s="179" t="s">
        <v>47</v>
      </c>
      <c r="V395" s="254">
        <v>110000</v>
      </c>
      <c r="W395" s="254">
        <f>ROUNDDOWN(T395*V395,-3)</f>
        <v>110000</v>
      </c>
      <c r="X395" s="354">
        <f t="shared" si="121"/>
        <v>33000</v>
      </c>
      <c r="Y395" s="254"/>
      <c r="Z395" s="354">
        <f t="shared" si="120"/>
        <v>110000</v>
      </c>
      <c r="AA395" s="254">
        <f t="shared" si="122"/>
        <v>110000</v>
      </c>
      <c r="AB395" s="178">
        <v>1</v>
      </c>
      <c r="AC395" s="179" t="s">
        <v>47</v>
      </c>
      <c r="AD395" s="254">
        <v>110000</v>
      </c>
      <c r="AE395" s="254">
        <f>ROUNDDOWN(AB395*AD395,-3)</f>
        <v>110000</v>
      </c>
      <c r="AF395" s="178">
        <v>1</v>
      </c>
      <c r="AG395" s="179" t="s">
        <v>47</v>
      </c>
      <c r="AH395" s="254">
        <v>110000</v>
      </c>
      <c r="AI395" s="254">
        <f>ROUNDDOWN(AF395*AH395,-3)</f>
        <v>110000</v>
      </c>
      <c r="AJ395" s="178">
        <v>1</v>
      </c>
      <c r="AK395" s="179" t="s">
        <v>47</v>
      </c>
      <c r="AL395" s="254">
        <v>110000</v>
      </c>
      <c r="AM395" s="254">
        <f>ROUNDDOWN(AJ395*AL395,-3)</f>
        <v>110000</v>
      </c>
      <c r="AN395" s="178">
        <v>1</v>
      </c>
      <c r="AO395" s="179" t="s">
        <v>47</v>
      </c>
      <c r="AP395" s="254">
        <v>110000</v>
      </c>
      <c r="AQ395" s="254">
        <f>ROUNDDOWN(AN395*AP395,-3)</f>
        <v>110000</v>
      </c>
      <c r="AR395" s="351">
        <f t="shared" si="123"/>
        <v>0</v>
      </c>
    </row>
    <row r="396" spans="2:44" x14ac:dyDescent="0.4">
      <c r="B396" s="208" t="s">
        <v>27</v>
      </c>
      <c r="C396" s="180" t="s">
        <v>175</v>
      </c>
      <c r="D396" s="178">
        <v>1</v>
      </c>
      <c r="E396" s="179" t="s">
        <v>38</v>
      </c>
      <c r="F396" s="254">
        <v>320000</v>
      </c>
      <c r="G396" s="254">
        <f>ROUNDDOWN(D396*F396,-3)</f>
        <v>320000</v>
      </c>
      <c r="H396" s="178">
        <v>1</v>
      </c>
      <c r="I396" s="179" t="s">
        <v>38</v>
      </c>
      <c r="J396" s="254">
        <v>320000</v>
      </c>
      <c r="K396" s="254">
        <f>ROUNDDOWN(H396*J396,-3)</f>
        <v>320000</v>
      </c>
      <c r="L396" s="178">
        <v>1</v>
      </c>
      <c r="M396" s="179" t="s">
        <v>38</v>
      </c>
      <c r="N396" s="254">
        <v>320000</v>
      </c>
      <c r="O396" s="254">
        <f>ROUNDDOWN(L396*N396,-3)</f>
        <v>320000</v>
      </c>
      <c r="P396" s="178">
        <v>1</v>
      </c>
      <c r="Q396" s="179" t="s">
        <v>38</v>
      </c>
      <c r="R396" s="254">
        <v>320000</v>
      </c>
      <c r="S396" s="254">
        <f>ROUNDDOWN(P396*R396,-3)</f>
        <v>320000</v>
      </c>
      <c r="T396" s="178">
        <v>1</v>
      </c>
      <c r="U396" s="179" t="s">
        <v>38</v>
      </c>
      <c r="V396" s="254">
        <v>320000</v>
      </c>
      <c r="W396" s="254">
        <f>ROUNDDOWN(T396*V396,-3)</f>
        <v>320000</v>
      </c>
      <c r="X396" s="354">
        <f t="shared" si="121"/>
        <v>96000</v>
      </c>
      <c r="Y396" s="254"/>
      <c r="Z396" s="354">
        <f t="shared" si="120"/>
        <v>320000</v>
      </c>
      <c r="AA396" s="254">
        <f t="shared" si="122"/>
        <v>320000</v>
      </c>
      <c r="AB396" s="178">
        <v>1</v>
      </c>
      <c r="AC396" s="179" t="s">
        <v>38</v>
      </c>
      <c r="AD396" s="254">
        <v>320000</v>
      </c>
      <c r="AE396" s="254">
        <f>ROUNDDOWN(AB396*AD396,-3)</f>
        <v>320000</v>
      </c>
      <c r="AF396" s="178">
        <v>1</v>
      </c>
      <c r="AG396" s="179" t="s">
        <v>38</v>
      </c>
      <c r="AH396" s="254">
        <v>320000</v>
      </c>
      <c r="AI396" s="254">
        <f>ROUNDDOWN(AF396*AH396,-3)</f>
        <v>320000</v>
      </c>
      <c r="AJ396" s="178">
        <v>1</v>
      </c>
      <c r="AK396" s="179" t="s">
        <v>38</v>
      </c>
      <c r="AL396" s="254">
        <v>320000</v>
      </c>
      <c r="AM396" s="254">
        <f>ROUNDDOWN(AJ396*AL396,-3)</f>
        <v>320000</v>
      </c>
      <c r="AN396" s="178">
        <v>1</v>
      </c>
      <c r="AO396" s="179" t="s">
        <v>38</v>
      </c>
      <c r="AP396" s="254">
        <v>320000</v>
      </c>
      <c r="AQ396" s="254">
        <f>ROUNDDOWN(AN396*AP396,-3)</f>
        <v>320000</v>
      </c>
      <c r="AR396" s="351">
        <f t="shared" si="123"/>
        <v>0</v>
      </c>
    </row>
    <row r="397" spans="2:44" x14ac:dyDescent="0.4">
      <c r="B397" s="208">
        <v>525112</v>
      </c>
      <c r="C397" s="180" t="s">
        <v>97</v>
      </c>
      <c r="D397" s="178">
        <v>0</v>
      </c>
      <c r="E397" s="179" t="s">
        <v>27</v>
      </c>
      <c r="F397" s="180">
        <v>0</v>
      </c>
      <c r="G397" s="254">
        <f>SUM(G398:G401)</f>
        <v>5420000</v>
      </c>
      <c r="H397" s="178">
        <v>0</v>
      </c>
      <c r="I397" s="179" t="s">
        <v>27</v>
      </c>
      <c r="J397" s="180">
        <v>0</v>
      </c>
      <c r="K397" s="254">
        <f>SUM(K398:K401)</f>
        <v>5420000</v>
      </c>
      <c r="L397" s="178">
        <v>0</v>
      </c>
      <c r="M397" s="179" t="s">
        <v>27</v>
      </c>
      <c r="N397" s="180">
        <v>0</v>
      </c>
      <c r="O397" s="254">
        <f>SUM(O398:O401)</f>
        <v>5420000</v>
      </c>
      <c r="P397" s="178">
        <v>0</v>
      </c>
      <c r="Q397" s="179" t="s">
        <v>27</v>
      </c>
      <c r="R397" s="180">
        <v>0</v>
      </c>
      <c r="S397" s="254">
        <f>SUM(S398:S401)</f>
        <v>3620000</v>
      </c>
      <c r="T397" s="178">
        <v>0</v>
      </c>
      <c r="U397" s="179" t="s">
        <v>27</v>
      </c>
      <c r="V397" s="180">
        <v>0</v>
      </c>
      <c r="W397" s="254">
        <f>SUM(W398:W401)</f>
        <v>3620000</v>
      </c>
      <c r="X397" s="354">
        <f t="shared" si="121"/>
        <v>1086000</v>
      </c>
      <c r="Y397" s="254"/>
      <c r="Z397" s="354">
        <f t="shared" si="120"/>
        <v>3620000</v>
      </c>
      <c r="AA397" s="254"/>
      <c r="AB397" s="178">
        <v>0</v>
      </c>
      <c r="AC397" s="179" t="s">
        <v>27</v>
      </c>
      <c r="AD397" s="180">
        <v>0</v>
      </c>
      <c r="AE397" s="254">
        <f>SUM(AE398:AE401)</f>
        <v>3620000</v>
      </c>
      <c r="AF397" s="178">
        <v>0</v>
      </c>
      <c r="AG397" s="179" t="s">
        <v>27</v>
      </c>
      <c r="AH397" s="180">
        <v>0</v>
      </c>
      <c r="AI397" s="254">
        <f>SUM(AI398:AI401)</f>
        <v>3620000</v>
      </c>
      <c r="AJ397" s="178">
        <v>0</v>
      </c>
      <c r="AK397" s="179" t="s">
        <v>27</v>
      </c>
      <c r="AL397" s="180">
        <v>0</v>
      </c>
      <c r="AM397" s="254">
        <f>SUM(AM398:AM401)</f>
        <v>3620000</v>
      </c>
      <c r="AN397" s="178">
        <v>0</v>
      </c>
      <c r="AO397" s="179" t="s">
        <v>27</v>
      </c>
      <c r="AP397" s="180">
        <v>0</v>
      </c>
      <c r="AQ397" s="254">
        <f>SUM(AQ398:AQ401)</f>
        <v>3620000</v>
      </c>
      <c r="AR397" s="351">
        <f t="shared" si="123"/>
        <v>0</v>
      </c>
    </row>
    <row r="398" spans="2:44" x14ac:dyDescent="0.4">
      <c r="B398" s="208" t="s">
        <v>27</v>
      </c>
      <c r="C398" s="180" t="s">
        <v>176</v>
      </c>
      <c r="D398" s="275">
        <v>24</v>
      </c>
      <c r="E398" s="179" t="s">
        <v>40</v>
      </c>
      <c r="F398" s="254">
        <v>85000</v>
      </c>
      <c r="G398" s="254">
        <f>ROUNDDOWN(D398*F398,-3)</f>
        <v>2040000</v>
      </c>
      <c r="H398" s="275">
        <v>24</v>
      </c>
      <c r="I398" s="179" t="s">
        <v>40</v>
      </c>
      <c r="J398" s="254">
        <v>85000</v>
      </c>
      <c r="K398" s="254">
        <f>ROUNDDOWN(H398*J398,-3)</f>
        <v>2040000</v>
      </c>
      <c r="L398" s="275">
        <v>24</v>
      </c>
      <c r="M398" s="179" t="s">
        <v>40</v>
      </c>
      <c r="N398" s="254">
        <v>85000</v>
      </c>
      <c r="O398" s="254">
        <f>ROUNDDOWN(L398*N398,-3)</f>
        <v>2040000</v>
      </c>
      <c r="P398" s="275">
        <v>24</v>
      </c>
      <c r="Q398" s="179" t="s">
        <v>40</v>
      </c>
      <c r="R398" s="254">
        <v>85000</v>
      </c>
      <c r="S398" s="254">
        <f>ROUNDDOWN(P398*R398,-3)</f>
        <v>2040000</v>
      </c>
      <c r="T398" s="275">
        <v>24</v>
      </c>
      <c r="U398" s="179" t="s">
        <v>40</v>
      </c>
      <c r="V398" s="254">
        <v>85000</v>
      </c>
      <c r="W398" s="254">
        <f>ROUNDDOWN(T398*V398,-3)</f>
        <v>2040000</v>
      </c>
      <c r="X398" s="354">
        <f t="shared" si="121"/>
        <v>612000</v>
      </c>
      <c r="Y398" s="254"/>
      <c r="Z398" s="354">
        <f t="shared" si="120"/>
        <v>2040000</v>
      </c>
      <c r="AA398" s="254">
        <f t="shared" si="122"/>
        <v>2040000</v>
      </c>
      <c r="AB398" s="275">
        <v>24</v>
      </c>
      <c r="AC398" s="179" t="s">
        <v>40</v>
      </c>
      <c r="AD398" s="254">
        <v>85000</v>
      </c>
      <c r="AE398" s="254">
        <f>ROUNDDOWN(AB398*AD398,-3)</f>
        <v>2040000</v>
      </c>
      <c r="AF398" s="275">
        <v>24</v>
      </c>
      <c r="AG398" s="179" t="s">
        <v>40</v>
      </c>
      <c r="AH398" s="254">
        <v>85000</v>
      </c>
      <c r="AI398" s="254">
        <f>ROUNDDOWN(AF398*AH398,-3)</f>
        <v>2040000</v>
      </c>
      <c r="AJ398" s="275">
        <v>24</v>
      </c>
      <c r="AK398" s="179" t="s">
        <v>40</v>
      </c>
      <c r="AL398" s="254">
        <v>85000</v>
      </c>
      <c r="AM398" s="254">
        <f>ROUNDDOWN(AJ398*AL398,-3)</f>
        <v>2040000</v>
      </c>
      <c r="AN398" s="275">
        <v>24</v>
      </c>
      <c r="AO398" s="179" t="s">
        <v>40</v>
      </c>
      <c r="AP398" s="254">
        <v>85000</v>
      </c>
      <c r="AQ398" s="254">
        <f>ROUNDDOWN(AN398*AP398,-3)</f>
        <v>2040000</v>
      </c>
      <c r="AR398" s="351">
        <f t="shared" si="123"/>
        <v>0</v>
      </c>
    </row>
    <row r="399" spans="2:44" x14ac:dyDescent="0.4">
      <c r="B399" s="208" t="s">
        <v>27</v>
      </c>
      <c r="C399" s="180" t="s">
        <v>230</v>
      </c>
      <c r="D399" s="275">
        <f>D398</f>
        <v>24</v>
      </c>
      <c r="E399" s="179" t="s">
        <v>231</v>
      </c>
      <c r="F399" s="254">
        <v>75000</v>
      </c>
      <c r="G399" s="254">
        <f>ROUNDDOWN(D399*F399,-3)</f>
        <v>1800000</v>
      </c>
      <c r="H399" s="275">
        <f>H398</f>
        <v>24</v>
      </c>
      <c r="I399" s="179" t="s">
        <v>231</v>
      </c>
      <c r="J399" s="254">
        <v>75000</v>
      </c>
      <c r="K399" s="254">
        <f>ROUNDDOWN(H399*J399,-3)</f>
        <v>1800000</v>
      </c>
      <c r="L399" s="275">
        <f>L398</f>
        <v>24</v>
      </c>
      <c r="M399" s="179" t="s">
        <v>231</v>
      </c>
      <c r="N399" s="254">
        <v>75000</v>
      </c>
      <c r="O399" s="254">
        <f>ROUNDDOWN(L399*N399,-3)</f>
        <v>1800000</v>
      </c>
      <c r="P399" s="275">
        <v>0</v>
      </c>
      <c r="Q399" s="179" t="s">
        <v>231</v>
      </c>
      <c r="R399" s="254">
        <v>75000</v>
      </c>
      <c r="S399" s="254">
        <f>ROUNDDOWN(P399*R399,-3)</f>
        <v>0</v>
      </c>
      <c r="T399" s="275">
        <v>0</v>
      </c>
      <c r="U399" s="179" t="s">
        <v>231</v>
      </c>
      <c r="V399" s="254">
        <v>75000</v>
      </c>
      <c r="W399" s="254">
        <f>ROUNDDOWN(T399*V399,-3)</f>
        <v>0</v>
      </c>
      <c r="X399" s="354">
        <f t="shared" si="121"/>
        <v>0</v>
      </c>
      <c r="Y399" s="254"/>
      <c r="Z399" s="354">
        <f t="shared" si="120"/>
        <v>0</v>
      </c>
      <c r="AA399" s="254"/>
      <c r="AB399" s="275">
        <v>0</v>
      </c>
      <c r="AC399" s="179" t="s">
        <v>231</v>
      </c>
      <c r="AD399" s="254">
        <v>75000</v>
      </c>
      <c r="AE399" s="254">
        <f>ROUNDDOWN(AB399*AD399,-3)</f>
        <v>0</v>
      </c>
      <c r="AF399" s="275">
        <v>0</v>
      </c>
      <c r="AG399" s="179" t="s">
        <v>231</v>
      </c>
      <c r="AH399" s="254">
        <v>75000</v>
      </c>
      <c r="AI399" s="254">
        <f>ROUNDDOWN(AF399*AH399,-3)</f>
        <v>0</v>
      </c>
      <c r="AJ399" s="275">
        <v>0</v>
      </c>
      <c r="AK399" s="179" t="s">
        <v>231</v>
      </c>
      <c r="AL399" s="254">
        <v>75000</v>
      </c>
      <c r="AM399" s="254">
        <f>ROUNDDOWN(AJ399*AL399,-3)</f>
        <v>0</v>
      </c>
      <c r="AN399" s="275">
        <v>0</v>
      </c>
      <c r="AO399" s="179" t="s">
        <v>231</v>
      </c>
      <c r="AP399" s="254">
        <v>75000</v>
      </c>
      <c r="AQ399" s="254">
        <f>ROUNDDOWN(AN399*AP399,-3)</f>
        <v>0</v>
      </c>
      <c r="AR399" s="351">
        <f t="shared" si="123"/>
        <v>0</v>
      </c>
    </row>
    <row r="400" spans="2:44" x14ac:dyDescent="0.4">
      <c r="B400" s="208" t="s">
        <v>27</v>
      </c>
      <c r="C400" s="180" t="s">
        <v>44</v>
      </c>
      <c r="D400" s="275">
        <f>D399</f>
        <v>24</v>
      </c>
      <c r="E400" s="179" t="s">
        <v>40</v>
      </c>
      <c r="F400" s="254">
        <v>50000</v>
      </c>
      <c r="G400" s="254">
        <f>ROUNDDOWN(D400*F400,-3)</f>
        <v>1200000</v>
      </c>
      <c r="H400" s="275">
        <f>H399</f>
        <v>24</v>
      </c>
      <c r="I400" s="179" t="s">
        <v>40</v>
      </c>
      <c r="J400" s="254">
        <v>50000</v>
      </c>
      <c r="K400" s="254">
        <f>ROUNDDOWN(H400*J400,-3)</f>
        <v>1200000</v>
      </c>
      <c r="L400" s="275">
        <f>L399</f>
        <v>24</v>
      </c>
      <c r="M400" s="179" t="s">
        <v>40</v>
      </c>
      <c r="N400" s="254">
        <v>50000</v>
      </c>
      <c r="O400" s="254">
        <f>ROUNDDOWN(L400*N400,-3)</f>
        <v>1200000</v>
      </c>
      <c r="P400" s="275">
        <v>24</v>
      </c>
      <c r="Q400" s="179" t="s">
        <v>40</v>
      </c>
      <c r="R400" s="254">
        <v>50000</v>
      </c>
      <c r="S400" s="254">
        <f>ROUNDDOWN(P400*R400,-3)</f>
        <v>1200000</v>
      </c>
      <c r="T400" s="275">
        <v>24</v>
      </c>
      <c r="U400" s="179" t="s">
        <v>40</v>
      </c>
      <c r="V400" s="254">
        <v>50000</v>
      </c>
      <c r="W400" s="254">
        <f>ROUNDDOWN(T400*V400,-3)</f>
        <v>1200000</v>
      </c>
      <c r="X400" s="354">
        <f t="shared" si="121"/>
        <v>360000</v>
      </c>
      <c r="Y400" s="254"/>
      <c r="Z400" s="354">
        <f t="shared" si="120"/>
        <v>1200000</v>
      </c>
      <c r="AA400" s="254">
        <f t="shared" si="122"/>
        <v>1200000</v>
      </c>
      <c r="AB400" s="275">
        <v>24</v>
      </c>
      <c r="AC400" s="179" t="s">
        <v>40</v>
      </c>
      <c r="AD400" s="254">
        <v>50000</v>
      </c>
      <c r="AE400" s="254">
        <f>ROUNDDOWN(AB400*AD400,-3)</f>
        <v>1200000</v>
      </c>
      <c r="AF400" s="275">
        <v>24</v>
      </c>
      <c r="AG400" s="179" t="s">
        <v>40</v>
      </c>
      <c r="AH400" s="254">
        <v>50000</v>
      </c>
      <c r="AI400" s="254">
        <f>ROUNDDOWN(AF400*AH400,-3)</f>
        <v>1200000</v>
      </c>
      <c r="AJ400" s="275">
        <v>24</v>
      </c>
      <c r="AK400" s="179" t="s">
        <v>40</v>
      </c>
      <c r="AL400" s="254">
        <v>50000</v>
      </c>
      <c r="AM400" s="254">
        <f>ROUNDDOWN(AJ400*AL400,-3)</f>
        <v>1200000</v>
      </c>
      <c r="AN400" s="275">
        <v>24</v>
      </c>
      <c r="AO400" s="179" t="s">
        <v>40</v>
      </c>
      <c r="AP400" s="254">
        <v>50000</v>
      </c>
      <c r="AQ400" s="254">
        <f>ROUNDDOWN(AN400*AP400,-3)</f>
        <v>1200000</v>
      </c>
      <c r="AR400" s="351">
        <f t="shared" si="123"/>
        <v>0</v>
      </c>
    </row>
    <row r="401" spans="2:44" x14ac:dyDescent="0.4">
      <c r="B401" s="208" t="s">
        <v>27</v>
      </c>
      <c r="C401" s="180" t="s">
        <v>232</v>
      </c>
      <c r="D401" s="275">
        <f>D393/24</f>
        <v>1</v>
      </c>
      <c r="E401" s="179" t="s">
        <v>51</v>
      </c>
      <c r="F401" s="254">
        <v>380000</v>
      </c>
      <c r="G401" s="254">
        <f>ROUNDDOWN(D401*F401,-3)</f>
        <v>380000</v>
      </c>
      <c r="H401" s="275">
        <f>H393/24</f>
        <v>1</v>
      </c>
      <c r="I401" s="179" t="s">
        <v>51</v>
      </c>
      <c r="J401" s="254">
        <v>380000</v>
      </c>
      <c r="K401" s="254">
        <f>ROUNDDOWN(H401*J401,-3)</f>
        <v>380000</v>
      </c>
      <c r="L401" s="275">
        <f>L393/24</f>
        <v>1</v>
      </c>
      <c r="M401" s="179" t="s">
        <v>51</v>
      </c>
      <c r="N401" s="254">
        <v>380000</v>
      </c>
      <c r="O401" s="254">
        <f>ROUNDDOWN(L401*N401,-3)</f>
        <v>380000</v>
      </c>
      <c r="P401" s="275">
        <v>1</v>
      </c>
      <c r="Q401" s="179" t="s">
        <v>51</v>
      </c>
      <c r="R401" s="254">
        <v>380000</v>
      </c>
      <c r="S401" s="254">
        <f>ROUNDDOWN(P401*R401,-3)</f>
        <v>380000</v>
      </c>
      <c r="T401" s="275">
        <v>1</v>
      </c>
      <c r="U401" s="179" t="s">
        <v>51</v>
      </c>
      <c r="V401" s="254">
        <v>380000</v>
      </c>
      <c r="W401" s="254">
        <f>ROUNDDOWN(T401*V401,-3)</f>
        <v>380000</v>
      </c>
      <c r="X401" s="354">
        <f t="shared" si="121"/>
        <v>114000</v>
      </c>
      <c r="Y401" s="254"/>
      <c r="Z401" s="354">
        <f t="shared" si="120"/>
        <v>380000</v>
      </c>
      <c r="AA401" s="254">
        <f t="shared" si="122"/>
        <v>380000</v>
      </c>
      <c r="AB401" s="275">
        <v>1</v>
      </c>
      <c r="AC401" s="179" t="s">
        <v>51</v>
      </c>
      <c r="AD401" s="254">
        <v>380000</v>
      </c>
      <c r="AE401" s="254">
        <f>ROUNDDOWN(AB401*AD401,-3)</f>
        <v>380000</v>
      </c>
      <c r="AF401" s="275">
        <v>1</v>
      </c>
      <c r="AG401" s="179" t="s">
        <v>51</v>
      </c>
      <c r="AH401" s="254">
        <v>380000</v>
      </c>
      <c r="AI401" s="254">
        <f>ROUNDDOWN(AF401*AH401,-3)</f>
        <v>380000</v>
      </c>
      <c r="AJ401" s="275">
        <v>1</v>
      </c>
      <c r="AK401" s="179" t="s">
        <v>51</v>
      </c>
      <c r="AL401" s="254">
        <v>380000</v>
      </c>
      <c r="AM401" s="254">
        <f>ROUNDDOWN(AJ401*AL401,-3)</f>
        <v>380000</v>
      </c>
      <c r="AN401" s="275">
        <v>1</v>
      </c>
      <c r="AO401" s="179" t="s">
        <v>51</v>
      </c>
      <c r="AP401" s="254">
        <v>380000</v>
      </c>
      <c r="AQ401" s="254">
        <f>ROUNDDOWN(AN401*AP401,-3)</f>
        <v>380000</v>
      </c>
      <c r="AR401" s="351">
        <f t="shared" si="123"/>
        <v>0</v>
      </c>
    </row>
    <row r="402" spans="2:44" ht="29.15" x14ac:dyDescent="0.4">
      <c r="B402" s="363" t="s">
        <v>183</v>
      </c>
      <c r="C402" s="364" t="s">
        <v>235</v>
      </c>
      <c r="D402" s="269">
        <f>D403</f>
        <v>24</v>
      </c>
      <c r="E402" s="270" t="s">
        <v>171</v>
      </c>
      <c r="F402" s="254">
        <v>0</v>
      </c>
      <c r="G402" s="254">
        <f>G403</f>
        <v>5850000</v>
      </c>
      <c r="H402" s="269">
        <f>H403</f>
        <v>24</v>
      </c>
      <c r="I402" s="270" t="s">
        <v>171</v>
      </c>
      <c r="J402" s="254">
        <v>0</v>
      </c>
      <c r="K402" s="254">
        <f>K403</f>
        <v>5850000</v>
      </c>
      <c r="L402" s="269">
        <f>L403</f>
        <v>24</v>
      </c>
      <c r="M402" s="270" t="s">
        <v>171</v>
      </c>
      <c r="N402" s="254">
        <v>0</v>
      </c>
      <c r="O402" s="254">
        <f>O403</f>
        <v>5850000</v>
      </c>
      <c r="P402" s="269">
        <v>24</v>
      </c>
      <c r="Q402" s="270" t="s">
        <v>171</v>
      </c>
      <c r="R402" s="254">
        <v>0</v>
      </c>
      <c r="S402" s="254">
        <f>S403</f>
        <v>4050000</v>
      </c>
      <c r="T402" s="365">
        <v>24</v>
      </c>
      <c r="U402" s="366" t="s">
        <v>171</v>
      </c>
      <c r="V402" s="367">
        <v>0</v>
      </c>
      <c r="W402" s="367">
        <f>W403</f>
        <v>4050000</v>
      </c>
      <c r="X402" s="354">
        <f t="shared" si="121"/>
        <v>1215000</v>
      </c>
      <c r="Y402" s="254"/>
      <c r="Z402" s="354">
        <f t="shared" si="120"/>
        <v>4050000</v>
      </c>
      <c r="AA402" s="254"/>
      <c r="AB402" s="365">
        <v>24</v>
      </c>
      <c r="AC402" s="366" t="s">
        <v>171</v>
      </c>
      <c r="AD402" s="367">
        <v>0</v>
      </c>
      <c r="AE402" s="367">
        <f>AE403</f>
        <v>4050000</v>
      </c>
      <c r="AF402" s="365">
        <v>24</v>
      </c>
      <c r="AG402" s="366" t="s">
        <v>171</v>
      </c>
      <c r="AH402" s="367">
        <v>0</v>
      </c>
      <c r="AI402" s="367">
        <f>AI403</f>
        <v>4050000</v>
      </c>
      <c r="AJ402" s="365">
        <v>24</v>
      </c>
      <c r="AK402" s="366" t="s">
        <v>171</v>
      </c>
      <c r="AL402" s="367">
        <v>0</v>
      </c>
      <c r="AM402" s="367">
        <f>AM403</f>
        <v>4050000</v>
      </c>
      <c r="AN402" s="365">
        <v>24</v>
      </c>
      <c r="AO402" s="366" t="s">
        <v>171</v>
      </c>
      <c r="AP402" s="367">
        <v>0</v>
      </c>
      <c r="AQ402" s="367">
        <f>AQ403</f>
        <v>4050000</v>
      </c>
      <c r="AR402" s="351">
        <f t="shared" si="123"/>
        <v>0</v>
      </c>
    </row>
    <row r="403" spans="2:44" ht="29.15" x14ac:dyDescent="0.4">
      <c r="B403" s="312" t="s">
        <v>34</v>
      </c>
      <c r="C403" s="313" t="s">
        <v>235</v>
      </c>
      <c r="D403" s="269">
        <v>24</v>
      </c>
      <c r="E403" s="270" t="s">
        <v>171</v>
      </c>
      <c r="F403" s="254">
        <v>0</v>
      </c>
      <c r="G403" s="254">
        <f>G404+G407</f>
        <v>5850000</v>
      </c>
      <c r="H403" s="314">
        <v>24</v>
      </c>
      <c r="I403" s="315" t="s">
        <v>171</v>
      </c>
      <c r="J403" s="316">
        <v>0</v>
      </c>
      <c r="K403" s="316">
        <f>K404+K407</f>
        <v>5850000</v>
      </c>
      <c r="L403" s="314">
        <v>24</v>
      </c>
      <c r="M403" s="315" t="s">
        <v>171</v>
      </c>
      <c r="N403" s="316">
        <v>0</v>
      </c>
      <c r="O403" s="316">
        <f>O404+O407</f>
        <v>5850000</v>
      </c>
      <c r="P403" s="314">
        <v>24</v>
      </c>
      <c r="Q403" s="315" t="s">
        <v>171</v>
      </c>
      <c r="R403" s="316">
        <v>0</v>
      </c>
      <c r="S403" s="316">
        <f>S404+S407</f>
        <v>4050000</v>
      </c>
      <c r="T403" s="314">
        <v>24</v>
      </c>
      <c r="U403" s="315" t="s">
        <v>171</v>
      </c>
      <c r="V403" s="316">
        <v>0</v>
      </c>
      <c r="W403" s="316">
        <f>W404+W407</f>
        <v>4050000</v>
      </c>
      <c r="X403" s="354">
        <f t="shared" si="121"/>
        <v>1215000</v>
      </c>
      <c r="Y403" s="316"/>
      <c r="Z403" s="354">
        <f t="shared" si="120"/>
        <v>4050000</v>
      </c>
      <c r="AA403" s="316"/>
      <c r="AB403" s="314">
        <v>24</v>
      </c>
      <c r="AC403" s="315" t="s">
        <v>171</v>
      </c>
      <c r="AD403" s="316">
        <v>0</v>
      </c>
      <c r="AE403" s="316">
        <f>AE404+AE407</f>
        <v>4050000</v>
      </c>
      <c r="AF403" s="314">
        <v>24</v>
      </c>
      <c r="AG403" s="315" t="s">
        <v>171</v>
      </c>
      <c r="AH403" s="316">
        <v>0</v>
      </c>
      <c r="AI403" s="316">
        <f>AI404+AI407</f>
        <v>4050000</v>
      </c>
      <c r="AJ403" s="314">
        <v>24</v>
      </c>
      <c r="AK403" s="315" t="s">
        <v>171</v>
      </c>
      <c r="AL403" s="316">
        <v>0</v>
      </c>
      <c r="AM403" s="316">
        <f>AM404+AM407</f>
        <v>4050000</v>
      </c>
      <c r="AN403" s="314">
        <v>24</v>
      </c>
      <c r="AO403" s="315" t="s">
        <v>171</v>
      </c>
      <c r="AP403" s="316">
        <v>0</v>
      </c>
      <c r="AQ403" s="316">
        <f>AQ404+AQ407</f>
        <v>4050000</v>
      </c>
      <c r="AR403" s="351">
        <f t="shared" si="123"/>
        <v>0</v>
      </c>
    </row>
    <row r="404" spans="2:44" x14ac:dyDescent="0.4">
      <c r="B404" s="208">
        <v>525111</v>
      </c>
      <c r="C404" s="180" t="s">
        <v>174</v>
      </c>
      <c r="D404" s="178"/>
      <c r="E404" s="179" t="s">
        <v>27</v>
      </c>
      <c r="F404" s="180"/>
      <c r="G404" s="254">
        <f>SUM(G405:G406)</f>
        <v>430000</v>
      </c>
      <c r="H404" s="178"/>
      <c r="I404" s="179" t="s">
        <v>27</v>
      </c>
      <c r="J404" s="180"/>
      <c r="K404" s="254">
        <f>SUM(K405:K406)</f>
        <v>430000</v>
      </c>
      <c r="L404" s="178"/>
      <c r="M404" s="179" t="s">
        <v>27</v>
      </c>
      <c r="N404" s="180"/>
      <c r="O404" s="254">
        <f>SUM(O405:O406)</f>
        <v>430000</v>
      </c>
      <c r="P404" s="178"/>
      <c r="Q404" s="179" t="s">
        <v>27</v>
      </c>
      <c r="R404" s="180"/>
      <c r="S404" s="254">
        <f>SUM(S405:S406)</f>
        <v>430000</v>
      </c>
      <c r="T404" s="178"/>
      <c r="U404" s="179" t="s">
        <v>27</v>
      </c>
      <c r="V404" s="180"/>
      <c r="W404" s="254">
        <f>SUM(W405:W406)</f>
        <v>430000</v>
      </c>
      <c r="X404" s="354">
        <f t="shared" si="121"/>
        <v>129000</v>
      </c>
      <c r="Y404" s="254"/>
      <c r="Z404" s="354">
        <f t="shared" si="120"/>
        <v>430000</v>
      </c>
      <c r="AA404" s="254"/>
      <c r="AB404" s="178"/>
      <c r="AC404" s="179" t="s">
        <v>27</v>
      </c>
      <c r="AD404" s="180"/>
      <c r="AE404" s="254">
        <f>SUM(AE405:AE406)</f>
        <v>430000</v>
      </c>
      <c r="AF404" s="178"/>
      <c r="AG404" s="179" t="s">
        <v>27</v>
      </c>
      <c r="AH404" s="180"/>
      <c r="AI404" s="254">
        <f>SUM(AI405:AI406)</f>
        <v>430000</v>
      </c>
      <c r="AJ404" s="178"/>
      <c r="AK404" s="179" t="s">
        <v>27</v>
      </c>
      <c r="AL404" s="180"/>
      <c r="AM404" s="254">
        <f>SUM(AM405:AM406)</f>
        <v>430000</v>
      </c>
      <c r="AN404" s="178"/>
      <c r="AO404" s="179" t="s">
        <v>27</v>
      </c>
      <c r="AP404" s="180"/>
      <c r="AQ404" s="254">
        <f>SUM(AQ405:AQ406)</f>
        <v>430000</v>
      </c>
      <c r="AR404" s="351">
        <f t="shared" si="123"/>
        <v>0</v>
      </c>
    </row>
    <row r="405" spans="2:44" x14ac:dyDescent="0.4">
      <c r="B405" s="208" t="s">
        <v>27</v>
      </c>
      <c r="C405" s="180" t="s">
        <v>46</v>
      </c>
      <c r="D405" s="178">
        <v>1</v>
      </c>
      <c r="E405" s="179" t="s">
        <v>47</v>
      </c>
      <c r="F405" s="254">
        <v>110000</v>
      </c>
      <c r="G405" s="254">
        <f>ROUNDDOWN(D405*F405,-3)</f>
        <v>110000</v>
      </c>
      <c r="H405" s="178">
        <v>1</v>
      </c>
      <c r="I405" s="179" t="s">
        <v>47</v>
      </c>
      <c r="J405" s="254">
        <v>110000</v>
      </c>
      <c r="K405" s="254">
        <f>ROUNDDOWN(H405*J405,-3)</f>
        <v>110000</v>
      </c>
      <c r="L405" s="178">
        <v>1</v>
      </c>
      <c r="M405" s="179" t="s">
        <v>47</v>
      </c>
      <c r="N405" s="254">
        <v>110000</v>
      </c>
      <c r="O405" s="254">
        <f>ROUNDDOWN(L405*N405,-3)</f>
        <v>110000</v>
      </c>
      <c r="P405" s="178">
        <v>1</v>
      </c>
      <c r="Q405" s="179" t="s">
        <v>47</v>
      </c>
      <c r="R405" s="254">
        <v>110000</v>
      </c>
      <c r="S405" s="254">
        <f>ROUNDDOWN(P405*R405,-3)</f>
        <v>110000</v>
      </c>
      <c r="T405" s="178">
        <v>1</v>
      </c>
      <c r="U405" s="179" t="s">
        <v>47</v>
      </c>
      <c r="V405" s="254">
        <v>110000</v>
      </c>
      <c r="W405" s="254">
        <f>ROUNDDOWN(T405*V405,-3)</f>
        <v>110000</v>
      </c>
      <c r="X405" s="354">
        <f t="shared" si="121"/>
        <v>33000</v>
      </c>
      <c r="Y405" s="254"/>
      <c r="Z405" s="354">
        <f t="shared" si="120"/>
        <v>110000</v>
      </c>
      <c r="AA405" s="254">
        <f t="shared" si="122"/>
        <v>110000</v>
      </c>
      <c r="AB405" s="178">
        <v>1</v>
      </c>
      <c r="AC405" s="179" t="s">
        <v>47</v>
      </c>
      <c r="AD405" s="254">
        <v>110000</v>
      </c>
      <c r="AE405" s="254">
        <f>ROUNDDOWN(AB405*AD405,-3)</f>
        <v>110000</v>
      </c>
      <c r="AF405" s="178">
        <v>1</v>
      </c>
      <c r="AG405" s="179" t="s">
        <v>47</v>
      </c>
      <c r="AH405" s="254">
        <v>110000</v>
      </c>
      <c r="AI405" s="254">
        <f>ROUNDDOWN(AF405*AH405,-3)</f>
        <v>110000</v>
      </c>
      <c r="AJ405" s="178">
        <v>1</v>
      </c>
      <c r="AK405" s="179" t="s">
        <v>47</v>
      </c>
      <c r="AL405" s="254">
        <v>110000</v>
      </c>
      <c r="AM405" s="254">
        <f>ROUNDDOWN(AJ405*AL405,-3)</f>
        <v>110000</v>
      </c>
      <c r="AN405" s="178">
        <v>1</v>
      </c>
      <c r="AO405" s="179" t="s">
        <v>47</v>
      </c>
      <c r="AP405" s="254">
        <v>110000</v>
      </c>
      <c r="AQ405" s="254">
        <f>ROUNDDOWN(AN405*AP405,-3)</f>
        <v>110000</v>
      </c>
      <c r="AR405" s="351">
        <f t="shared" si="123"/>
        <v>0</v>
      </c>
    </row>
    <row r="406" spans="2:44" x14ac:dyDescent="0.4">
      <c r="B406" s="208" t="s">
        <v>27</v>
      </c>
      <c r="C406" s="180" t="s">
        <v>175</v>
      </c>
      <c r="D406" s="178">
        <v>1</v>
      </c>
      <c r="E406" s="179" t="s">
        <v>38</v>
      </c>
      <c r="F406" s="254">
        <v>320000</v>
      </c>
      <c r="G406" s="254">
        <f>ROUNDDOWN(D406*F406,-3)</f>
        <v>320000</v>
      </c>
      <c r="H406" s="178">
        <v>1</v>
      </c>
      <c r="I406" s="179" t="s">
        <v>38</v>
      </c>
      <c r="J406" s="254">
        <v>320000</v>
      </c>
      <c r="K406" s="254">
        <f>ROUNDDOWN(H406*J406,-3)</f>
        <v>320000</v>
      </c>
      <c r="L406" s="178">
        <v>1</v>
      </c>
      <c r="M406" s="179" t="s">
        <v>38</v>
      </c>
      <c r="N406" s="254">
        <v>320000</v>
      </c>
      <c r="O406" s="254">
        <f>ROUNDDOWN(L406*N406,-3)</f>
        <v>320000</v>
      </c>
      <c r="P406" s="178">
        <v>1</v>
      </c>
      <c r="Q406" s="179" t="s">
        <v>38</v>
      </c>
      <c r="R406" s="254">
        <v>320000</v>
      </c>
      <c r="S406" s="254">
        <f>ROUNDDOWN(P406*R406,-3)</f>
        <v>320000</v>
      </c>
      <c r="T406" s="178">
        <v>1</v>
      </c>
      <c r="U406" s="179" t="s">
        <v>38</v>
      </c>
      <c r="V406" s="254">
        <v>320000</v>
      </c>
      <c r="W406" s="254">
        <f>ROUNDDOWN(T406*V406,-3)</f>
        <v>320000</v>
      </c>
      <c r="X406" s="354">
        <f t="shared" si="121"/>
        <v>96000</v>
      </c>
      <c r="Y406" s="254"/>
      <c r="Z406" s="354">
        <f t="shared" si="120"/>
        <v>320000</v>
      </c>
      <c r="AA406" s="254">
        <f t="shared" si="122"/>
        <v>320000</v>
      </c>
      <c r="AB406" s="178">
        <v>1</v>
      </c>
      <c r="AC406" s="179" t="s">
        <v>38</v>
      </c>
      <c r="AD406" s="254">
        <v>320000</v>
      </c>
      <c r="AE406" s="254">
        <f>ROUNDDOWN(AB406*AD406,-3)</f>
        <v>320000</v>
      </c>
      <c r="AF406" s="178">
        <v>1</v>
      </c>
      <c r="AG406" s="179" t="s">
        <v>38</v>
      </c>
      <c r="AH406" s="254">
        <v>320000</v>
      </c>
      <c r="AI406" s="254">
        <f>ROUNDDOWN(AF406*AH406,-3)</f>
        <v>320000</v>
      </c>
      <c r="AJ406" s="178">
        <v>1</v>
      </c>
      <c r="AK406" s="179" t="s">
        <v>38</v>
      </c>
      <c r="AL406" s="254">
        <v>320000</v>
      </c>
      <c r="AM406" s="254">
        <f>ROUNDDOWN(AJ406*AL406,-3)</f>
        <v>320000</v>
      </c>
      <c r="AN406" s="178">
        <v>1</v>
      </c>
      <c r="AO406" s="179" t="s">
        <v>38</v>
      </c>
      <c r="AP406" s="254">
        <v>320000</v>
      </c>
      <c r="AQ406" s="254">
        <f>ROUNDDOWN(AN406*AP406,-3)</f>
        <v>320000</v>
      </c>
      <c r="AR406" s="351">
        <f t="shared" si="123"/>
        <v>0</v>
      </c>
    </row>
    <row r="407" spans="2:44" x14ac:dyDescent="0.4">
      <c r="B407" s="208">
        <v>525112</v>
      </c>
      <c r="C407" s="180" t="s">
        <v>97</v>
      </c>
      <c r="D407" s="178"/>
      <c r="E407" s="179" t="s">
        <v>27</v>
      </c>
      <c r="F407" s="180"/>
      <c r="G407" s="254">
        <f>SUM(G408:G411)</f>
        <v>5420000</v>
      </c>
      <c r="H407" s="178"/>
      <c r="I407" s="179" t="s">
        <v>27</v>
      </c>
      <c r="J407" s="180"/>
      <c r="K407" s="254">
        <f>SUM(K408:K411)</f>
        <v>5420000</v>
      </c>
      <c r="L407" s="178"/>
      <c r="M407" s="179" t="s">
        <v>27</v>
      </c>
      <c r="N407" s="180"/>
      <c r="O407" s="254">
        <f>SUM(O408:O411)</f>
        <v>5420000</v>
      </c>
      <c r="P407" s="178"/>
      <c r="Q407" s="179" t="s">
        <v>27</v>
      </c>
      <c r="R407" s="180"/>
      <c r="S407" s="254">
        <f>SUM(S408:S411)</f>
        <v>3620000</v>
      </c>
      <c r="T407" s="178"/>
      <c r="U407" s="179" t="s">
        <v>27</v>
      </c>
      <c r="V407" s="180"/>
      <c r="W407" s="254">
        <f>SUM(W408:W411)</f>
        <v>3620000</v>
      </c>
      <c r="X407" s="354">
        <f t="shared" si="121"/>
        <v>1086000</v>
      </c>
      <c r="Y407" s="254"/>
      <c r="Z407" s="354">
        <f t="shared" si="120"/>
        <v>3620000</v>
      </c>
      <c r="AA407" s="254"/>
      <c r="AB407" s="178"/>
      <c r="AC407" s="179" t="s">
        <v>27</v>
      </c>
      <c r="AD407" s="180"/>
      <c r="AE407" s="254">
        <f>SUM(AE408:AE411)</f>
        <v>3620000</v>
      </c>
      <c r="AF407" s="178"/>
      <c r="AG407" s="179" t="s">
        <v>27</v>
      </c>
      <c r="AH407" s="180"/>
      <c r="AI407" s="254">
        <f>SUM(AI408:AI411)</f>
        <v>3620000</v>
      </c>
      <c r="AJ407" s="178"/>
      <c r="AK407" s="179" t="s">
        <v>27</v>
      </c>
      <c r="AL407" s="180"/>
      <c r="AM407" s="254">
        <f>SUM(AM408:AM411)</f>
        <v>3620000</v>
      </c>
      <c r="AN407" s="178"/>
      <c r="AO407" s="179" t="s">
        <v>27</v>
      </c>
      <c r="AP407" s="180"/>
      <c r="AQ407" s="254">
        <f>SUM(AQ408:AQ411)</f>
        <v>3620000</v>
      </c>
      <c r="AR407" s="351">
        <f t="shared" si="123"/>
        <v>0</v>
      </c>
    </row>
    <row r="408" spans="2:44" x14ac:dyDescent="0.4">
      <c r="B408" s="208" t="s">
        <v>27</v>
      </c>
      <c r="C408" s="180" t="s">
        <v>176</v>
      </c>
      <c r="D408" s="275">
        <v>24</v>
      </c>
      <c r="E408" s="179" t="s">
        <v>40</v>
      </c>
      <c r="F408" s="254">
        <v>85000</v>
      </c>
      <c r="G408" s="254">
        <f>ROUNDDOWN(D408*F408,-3)</f>
        <v>2040000</v>
      </c>
      <c r="H408" s="275">
        <v>24</v>
      </c>
      <c r="I408" s="179" t="s">
        <v>40</v>
      </c>
      <c r="J408" s="254">
        <v>85000</v>
      </c>
      <c r="K408" s="254">
        <f>ROUNDDOWN(H408*J408,-3)</f>
        <v>2040000</v>
      </c>
      <c r="L408" s="275">
        <v>24</v>
      </c>
      <c r="M408" s="179" t="s">
        <v>40</v>
      </c>
      <c r="N408" s="254">
        <v>85000</v>
      </c>
      <c r="O408" s="254">
        <f>ROUNDDOWN(L408*N408,-3)</f>
        <v>2040000</v>
      </c>
      <c r="P408" s="275">
        <v>24</v>
      </c>
      <c r="Q408" s="179" t="s">
        <v>40</v>
      </c>
      <c r="R408" s="254">
        <v>85000</v>
      </c>
      <c r="S408" s="254">
        <f>ROUNDDOWN(P408*R408,-3)</f>
        <v>2040000</v>
      </c>
      <c r="T408" s="275">
        <v>24</v>
      </c>
      <c r="U408" s="179" t="s">
        <v>40</v>
      </c>
      <c r="V408" s="254">
        <v>85000</v>
      </c>
      <c r="W408" s="254">
        <f>ROUNDDOWN(T408*V408,-3)</f>
        <v>2040000</v>
      </c>
      <c r="X408" s="354">
        <f t="shared" si="121"/>
        <v>612000</v>
      </c>
      <c r="Y408" s="254"/>
      <c r="Z408" s="354">
        <f t="shared" si="120"/>
        <v>2040000</v>
      </c>
      <c r="AA408" s="254">
        <f t="shared" si="122"/>
        <v>2040000</v>
      </c>
      <c r="AB408" s="275">
        <v>24</v>
      </c>
      <c r="AC408" s="179" t="s">
        <v>40</v>
      </c>
      <c r="AD408" s="254">
        <v>85000</v>
      </c>
      <c r="AE408" s="254">
        <f>ROUNDDOWN(AB408*AD408,-3)</f>
        <v>2040000</v>
      </c>
      <c r="AF408" s="275">
        <v>24</v>
      </c>
      <c r="AG408" s="179" t="s">
        <v>40</v>
      </c>
      <c r="AH408" s="254">
        <v>85000</v>
      </c>
      <c r="AI408" s="254">
        <f>ROUNDDOWN(AF408*AH408,-3)</f>
        <v>2040000</v>
      </c>
      <c r="AJ408" s="275">
        <v>24</v>
      </c>
      <c r="AK408" s="179" t="s">
        <v>40</v>
      </c>
      <c r="AL408" s="254">
        <v>85000</v>
      </c>
      <c r="AM408" s="254">
        <f>ROUNDDOWN(AJ408*AL408,-3)</f>
        <v>2040000</v>
      </c>
      <c r="AN408" s="275">
        <v>24</v>
      </c>
      <c r="AO408" s="179" t="s">
        <v>40</v>
      </c>
      <c r="AP408" s="254">
        <v>85000</v>
      </c>
      <c r="AQ408" s="254">
        <f>ROUNDDOWN(AN408*AP408,-3)</f>
        <v>2040000</v>
      </c>
      <c r="AR408" s="351">
        <f t="shared" si="123"/>
        <v>0</v>
      </c>
    </row>
    <row r="409" spans="2:44" x14ac:dyDescent="0.4">
      <c r="B409" s="208" t="s">
        <v>27</v>
      </c>
      <c r="C409" s="180" t="s">
        <v>230</v>
      </c>
      <c r="D409" s="275">
        <f>D408</f>
        <v>24</v>
      </c>
      <c r="E409" s="179" t="s">
        <v>231</v>
      </c>
      <c r="F409" s="254">
        <v>75000</v>
      </c>
      <c r="G409" s="254">
        <f>ROUNDDOWN(D409*F409,-3)</f>
        <v>1800000</v>
      </c>
      <c r="H409" s="275">
        <f>H408</f>
        <v>24</v>
      </c>
      <c r="I409" s="179" t="s">
        <v>231</v>
      </c>
      <c r="J409" s="254">
        <v>75000</v>
      </c>
      <c r="K409" s="254">
        <f>ROUNDDOWN(H409*J409,-3)</f>
        <v>1800000</v>
      </c>
      <c r="L409" s="275">
        <f>L408</f>
        <v>24</v>
      </c>
      <c r="M409" s="179" t="s">
        <v>231</v>
      </c>
      <c r="N409" s="254">
        <v>75000</v>
      </c>
      <c r="O409" s="254">
        <f>ROUNDDOWN(L409*N409,-3)</f>
        <v>1800000</v>
      </c>
      <c r="P409" s="275">
        <v>0</v>
      </c>
      <c r="Q409" s="179" t="s">
        <v>231</v>
      </c>
      <c r="R409" s="254">
        <v>75000</v>
      </c>
      <c r="S409" s="254">
        <f>ROUNDDOWN(P409*R409,-3)</f>
        <v>0</v>
      </c>
      <c r="T409" s="275">
        <v>0</v>
      </c>
      <c r="U409" s="179" t="s">
        <v>231</v>
      </c>
      <c r="V409" s="254">
        <v>75000</v>
      </c>
      <c r="W409" s="254">
        <f>ROUNDDOWN(T409*V409,-3)</f>
        <v>0</v>
      </c>
      <c r="X409" s="354">
        <f t="shared" si="121"/>
        <v>0</v>
      </c>
      <c r="Y409" s="254"/>
      <c r="Z409" s="354">
        <f t="shared" si="120"/>
        <v>0</v>
      </c>
      <c r="AA409" s="254"/>
      <c r="AB409" s="275">
        <v>0</v>
      </c>
      <c r="AC409" s="179" t="s">
        <v>231</v>
      </c>
      <c r="AD409" s="254">
        <v>75000</v>
      </c>
      <c r="AE409" s="254">
        <f>ROUNDDOWN(AB409*AD409,-3)</f>
        <v>0</v>
      </c>
      <c r="AF409" s="275">
        <v>0</v>
      </c>
      <c r="AG409" s="179" t="s">
        <v>231</v>
      </c>
      <c r="AH409" s="254">
        <v>75000</v>
      </c>
      <c r="AI409" s="254">
        <f>ROUNDDOWN(AF409*AH409,-3)</f>
        <v>0</v>
      </c>
      <c r="AJ409" s="275">
        <v>0</v>
      </c>
      <c r="AK409" s="179" t="s">
        <v>231</v>
      </c>
      <c r="AL409" s="254">
        <v>75000</v>
      </c>
      <c r="AM409" s="254">
        <f>ROUNDDOWN(AJ409*AL409,-3)</f>
        <v>0</v>
      </c>
      <c r="AN409" s="275">
        <v>0</v>
      </c>
      <c r="AO409" s="179" t="s">
        <v>231</v>
      </c>
      <c r="AP409" s="254">
        <v>75000</v>
      </c>
      <c r="AQ409" s="254">
        <f>ROUNDDOWN(AN409*AP409,-3)</f>
        <v>0</v>
      </c>
      <c r="AR409" s="351">
        <f t="shared" si="123"/>
        <v>0</v>
      </c>
    </row>
    <row r="410" spans="2:44" x14ac:dyDescent="0.4">
      <c r="B410" s="208" t="s">
        <v>27</v>
      </c>
      <c r="C410" s="180" t="s">
        <v>44</v>
      </c>
      <c r="D410" s="275">
        <f>D409</f>
        <v>24</v>
      </c>
      <c r="E410" s="179" t="s">
        <v>40</v>
      </c>
      <c r="F410" s="254">
        <v>50000</v>
      </c>
      <c r="G410" s="254">
        <f>ROUNDDOWN(D410*F410,-3)</f>
        <v>1200000</v>
      </c>
      <c r="H410" s="275">
        <f>H409</f>
        <v>24</v>
      </c>
      <c r="I410" s="179" t="s">
        <v>40</v>
      </c>
      <c r="J410" s="254">
        <v>50000</v>
      </c>
      <c r="K410" s="254">
        <f>ROUNDDOWN(H410*J410,-3)</f>
        <v>1200000</v>
      </c>
      <c r="L410" s="275">
        <f>L409</f>
        <v>24</v>
      </c>
      <c r="M410" s="179" t="s">
        <v>40</v>
      </c>
      <c r="N410" s="254">
        <v>50000</v>
      </c>
      <c r="O410" s="254">
        <f>ROUNDDOWN(L410*N410,-3)</f>
        <v>1200000</v>
      </c>
      <c r="P410" s="275">
        <v>24</v>
      </c>
      <c r="Q410" s="179" t="s">
        <v>40</v>
      </c>
      <c r="R410" s="254">
        <v>50000</v>
      </c>
      <c r="S410" s="254">
        <f>ROUNDDOWN(P410*R410,-3)</f>
        <v>1200000</v>
      </c>
      <c r="T410" s="275">
        <v>24</v>
      </c>
      <c r="U410" s="179" t="s">
        <v>40</v>
      </c>
      <c r="V410" s="254">
        <v>50000</v>
      </c>
      <c r="W410" s="254">
        <f>ROUNDDOWN(T410*V410,-3)</f>
        <v>1200000</v>
      </c>
      <c r="X410" s="354">
        <f t="shared" si="121"/>
        <v>360000</v>
      </c>
      <c r="Y410" s="254"/>
      <c r="Z410" s="354">
        <f t="shared" si="120"/>
        <v>1200000</v>
      </c>
      <c r="AA410" s="254">
        <f t="shared" si="122"/>
        <v>1200000</v>
      </c>
      <c r="AB410" s="275">
        <v>24</v>
      </c>
      <c r="AC410" s="179" t="s">
        <v>40</v>
      </c>
      <c r="AD410" s="254">
        <v>50000</v>
      </c>
      <c r="AE410" s="254">
        <f>ROUNDDOWN(AB410*AD410,-3)</f>
        <v>1200000</v>
      </c>
      <c r="AF410" s="275">
        <v>24</v>
      </c>
      <c r="AG410" s="179" t="s">
        <v>40</v>
      </c>
      <c r="AH410" s="254">
        <v>50000</v>
      </c>
      <c r="AI410" s="254">
        <f>ROUNDDOWN(AF410*AH410,-3)</f>
        <v>1200000</v>
      </c>
      <c r="AJ410" s="275">
        <v>24</v>
      </c>
      <c r="AK410" s="179" t="s">
        <v>40</v>
      </c>
      <c r="AL410" s="254">
        <v>50000</v>
      </c>
      <c r="AM410" s="254">
        <f>ROUNDDOWN(AJ410*AL410,-3)</f>
        <v>1200000</v>
      </c>
      <c r="AN410" s="275">
        <v>24</v>
      </c>
      <c r="AO410" s="179" t="s">
        <v>40</v>
      </c>
      <c r="AP410" s="254">
        <v>50000</v>
      </c>
      <c r="AQ410" s="254">
        <f>ROUNDDOWN(AN410*AP410,-3)</f>
        <v>1200000</v>
      </c>
      <c r="AR410" s="351">
        <f t="shared" si="123"/>
        <v>0</v>
      </c>
    </row>
    <row r="411" spans="2:44" x14ac:dyDescent="0.4">
      <c r="B411" s="208" t="s">
        <v>27</v>
      </c>
      <c r="C411" s="180" t="s">
        <v>232</v>
      </c>
      <c r="D411" s="275">
        <f>D403/24</f>
        <v>1</v>
      </c>
      <c r="E411" s="179" t="s">
        <v>51</v>
      </c>
      <c r="F411" s="254">
        <v>380000</v>
      </c>
      <c r="G411" s="254">
        <f>ROUNDDOWN(D411*F411,-3)</f>
        <v>380000</v>
      </c>
      <c r="H411" s="275">
        <f>H403/24</f>
        <v>1</v>
      </c>
      <c r="I411" s="179" t="s">
        <v>51</v>
      </c>
      <c r="J411" s="254">
        <v>380000</v>
      </c>
      <c r="K411" s="254">
        <f>ROUNDDOWN(H411*J411,-3)</f>
        <v>380000</v>
      </c>
      <c r="L411" s="275">
        <f>L403/24</f>
        <v>1</v>
      </c>
      <c r="M411" s="179" t="s">
        <v>51</v>
      </c>
      <c r="N411" s="254">
        <v>380000</v>
      </c>
      <c r="O411" s="254">
        <f>ROUNDDOWN(L411*N411,-3)</f>
        <v>380000</v>
      </c>
      <c r="P411" s="275">
        <v>1</v>
      </c>
      <c r="Q411" s="179" t="s">
        <v>51</v>
      </c>
      <c r="R411" s="254">
        <v>380000</v>
      </c>
      <c r="S411" s="254">
        <f>ROUNDDOWN(P411*R411,-3)</f>
        <v>380000</v>
      </c>
      <c r="T411" s="275">
        <v>1</v>
      </c>
      <c r="U411" s="179" t="s">
        <v>51</v>
      </c>
      <c r="V411" s="254">
        <v>380000</v>
      </c>
      <c r="W411" s="254">
        <f>ROUNDDOWN(T411*V411,-3)</f>
        <v>380000</v>
      </c>
      <c r="X411" s="354">
        <f t="shared" si="121"/>
        <v>114000</v>
      </c>
      <c r="Y411" s="254"/>
      <c r="Z411" s="354">
        <f t="shared" si="120"/>
        <v>380000</v>
      </c>
      <c r="AA411" s="254">
        <f t="shared" si="122"/>
        <v>380000</v>
      </c>
      <c r="AB411" s="275">
        <v>1</v>
      </c>
      <c r="AC411" s="179" t="s">
        <v>51</v>
      </c>
      <c r="AD411" s="254">
        <v>380000</v>
      </c>
      <c r="AE411" s="254">
        <f>ROUNDDOWN(AB411*AD411,-3)</f>
        <v>380000</v>
      </c>
      <c r="AF411" s="275">
        <v>1</v>
      </c>
      <c r="AG411" s="179" t="s">
        <v>51</v>
      </c>
      <c r="AH411" s="254">
        <v>380000</v>
      </c>
      <c r="AI411" s="254">
        <f>ROUNDDOWN(AF411*AH411,-3)</f>
        <v>380000</v>
      </c>
      <c r="AJ411" s="275">
        <v>1</v>
      </c>
      <c r="AK411" s="179" t="s">
        <v>51</v>
      </c>
      <c r="AL411" s="254">
        <v>380000</v>
      </c>
      <c r="AM411" s="254">
        <f>ROUNDDOWN(AJ411*AL411,-3)</f>
        <v>380000</v>
      </c>
      <c r="AN411" s="275">
        <v>1</v>
      </c>
      <c r="AO411" s="179" t="s">
        <v>51</v>
      </c>
      <c r="AP411" s="254">
        <v>380000</v>
      </c>
      <c r="AQ411" s="254">
        <f>ROUNDDOWN(AN411*AP411,-3)</f>
        <v>380000</v>
      </c>
      <c r="AR411" s="351">
        <f t="shared" si="123"/>
        <v>0</v>
      </c>
    </row>
    <row r="412" spans="2:44" x14ac:dyDescent="0.4">
      <c r="B412" s="208"/>
      <c r="C412" s="180"/>
      <c r="D412" s="275"/>
      <c r="E412" s="179"/>
      <c r="F412" s="254"/>
      <c r="G412" s="254"/>
      <c r="H412" s="275"/>
      <c r="I412" s="179"/>
      <c r="J412" s="254"/>
      <c r="K412" s="254"/>
      <c r="L412" s="275"/>
      <c r="M412" s="179"/>
      <c r="N412" s="254"/>
      <c r="O412" s="254"/>
      <c r="P412" s="275"/>
      <c r="Q412" s="179"/>
      <c r="R412" s="254"/>
      <c r="S412" s="254"/>
      <c r="T412" s="275"/>
      <c r="U412" s="179"/>
      <c r="V412" s="254"/>
      <c r="W412" s="254"/>
      <c r="X412" s="354">
        <f t="shared" si="121"/>
        <v>0</v>
      </c>
      <c r="Y412" s="254"/>
      <c r="Z412" s="354">
        <f t="shared" si="120"/>
        <v>0</v>
      </c>
      <c r="AA412" s="254"/>
      <c r="AB412" s="275"/>
      <c r="AC412" s="179"/>
      <c r="AD412" s="254"/>
      <c r="AE412" s="254"/>
      <c r="AF412" s="275"/>
      <c r="AG412" s="179"/>
      <c r="AH412" s="254"/>
      <c r="AI412" s="254"/>
      <c r="AJ412" s="275"/>
      <c r="AK412" s="179"/>
      <c r="AL412" s="254"/>
      <c r="AM412" s="254"/>
      <c r="AN412" s="275"/>
      <c r="AO412" s="179"/>
      <c r="AP412" s="254"/>
      <c r="AQ412" s="254"/>
      <c r="AR412" s="351">
        <f t="shared" si="123"/>
        <v>0</v>
      </c>
    </row>
    <row r="413" spans="2:44" ht="29.15" x14ac:dyDescent="0.4">
      <c r="B413" s="363" t="s">
        <v>186</v>
      </c>
      <c r="C413" s="364" t="s">
        <v>236</v>
      </c>
      <c r="D413" s="269">
        <f>D414</f>
        <v>24</v>
      </c>
      <c r="E413" s="270" t="s">
        <v>171</v>
      </c>
      <c r="F413" s="254">
        <v>0</v>
      </c>
      <c r="G413" s="254">
        <f>G414</f>
        <v>5850000</v>
      </c>
      <c r="H413" s="269">
        <f>H414</f>
        <v>24</v>
      </c>
      <c r="I413" s="270" t="s">
        <v>171</v>
      </c>
      <c r="J413" s="254">
        <v>0</v>
      </c>
      <c r="K413" s="254">
        <f>K414</f>
        <v>5850000</v>
      </c>
      <c r="L413" s="269">
        <f>L414</f>
        <v>24</v>
      </c>
      <c r="M413" s="270" t="s">
        <v>171</v>
      </c>
      <c r="N413" s="254">
        <v>0</v>
      </c>
      <c r="O413" s="254">
        <f>O414</f>
        <v>5850000</v>
      </c>
      <c r="P413" s="269">
        <v>24</v>
      </c>
      <c r="Q413" s="270" t="s">
        <v>171</v>
      </c>
      <c r="R413" s="254">
        <v>0</v>
      </c>
      <c r="S413" s="254">
        <f>S414</f>
        <v>4050000</v>
      </c>
      <c r="T413" s="365">
        <v>24</v>
      </c>
      <c r="U413" s="366" t="s">
        <v>171</v>
      </c>
      <c r="V413" s="367">
        <v>0</v>
      </c>
      <c r="W413" s="367">
        <f>W414</f>
        <v>4050000</v>
      </c>
      <c r="X413" s="354">
        <f t="shared" si="121"/>
        <v>1215000</v>
      </c>
      <c r="Y413" s="254"/>
      <c r="Z413" s="354">
        <f t="shared" si="120"/>
        <v>4050000</v>
      </c>
      <c r="AA413" s="254"/>
      <c r="AB413" s="365">
        <v>24</v>
      </c>
      <c r="AC413" s="366" t="s">
        <v>171</v>
      </c>
      <c r="AD413" s="367">
        <v>0</v>
      </c>
      <c r="AE413" s="367">
        <f>AE414</f>
        <v>4050000</v>
      </c>
      <c r="AF413" s="365">
        <v>24</v>
      </c>
      <c r="AG413" s="366" t="s">
        <v>171</v>
      </c>
      <c r="AH413" s="367">
        <v>0</v>
      </c>
      <c r="AI413" s="367">
        <f>AI414</f>
        <v>4050000</v>
      </c>
      <c r="AJ413" s="365">
        <v>24</v>
      </c>
      <c r="AK413" s="366" t="s">
        <v>171</v>
      </c>
      <c r="AL413" s="367">
        <v>0</v>
      </c>
      <c r="AM413" s="367">
        <f>AM414</f>
        <v>4050000</v>
      </c>
      <c r="AN413" s="365">
        <v>24</v>
      </c>
      <c r="AO413" s="366" t="s">
        <v>171</v>
      </c>
      <c r="AP413" s="367">
        <v>0</v>
      </c>
      <c r="AQ413" s="367">
        <f>AQ414</f>
        <v>4050000</v>
      </c>
      <c r="AR413" s="351">
        <f t="shared" si="123"/>
        <v>0</v>
      </c>
    </row>
    <row r="414" spans="2:44" ht="29.15" x14ac:dyDescent="0.4">
      <c r="B414" s="312" t="s">
        <v>34</v>
      </c>
      <c r="C414" s="313" t="s">
        <v>237</v>
      </c>
      <c r="D414" s="269">
        <v>24</v>
      </c>
      <c r="E414" s="270" t="s">
        <v>171</v>
      </c>
      <c r="F414" s="254">
        <v>0</v>
      </c>
      <c r="G414" s="254">
        <f>G415+G418</f>
        <v>5850000</v>
      </c>
      <c r="H414" s="314">
        <v>24</v>
      </c>
      <c r="I414" s="315" t="s">
        <v>171</v>
      </c>
      <c r="J414" s="316">
        <v>0</v>
      </c>
      <c r="K414" s="316">
        <f>K415+K418</f>
        <v>5850000</v>
      </c>
      <c r="L414" s="314">
        <v>24</v>
      </c>
      <c r="M414" s="315" t="s">
        <v>171</v>
      </c>
      <c r="N414" s="316">
        <v>0</v>
      </c>
      <c r="O414" s="316">
        <f>O415+O418</f>
        <v>5850000</v>
      </c>
      <c r="P414" s="314">
        <v>24</v>
      </c>
      <c r="Q414" s="315" t="s">
        <v>171</v>
      </c>
      <c r="R414" s="316">
        <v>0</v>
      </c>
      <c r="S414" s="316">
        <f>S415+S418</f>
        <v>4050000</v>
      </c>
      <c r="T414" s="314">
        <v>24</v>
      </c>
      <c r="U414" s="315" t="s">
        <v>171</v>
      </c>
      <c r="V414" s="316">
        <v>0</v>
      </c>
      <c r="W414" s="316">
        <f>W415+W418</f>
        <v>4050000</v>
      </c>
      <c r="X414" s="354">
        <f t="shared" si="121"/>
        <v>1215000</v>
      </c>
      <c r="Y414" s="316"/>
      <c r="Z414" s="354">
        <f t="shared" si="120"/>
        <v>4050000</v>
      </c>
      <c r="AA414" s="316"/>
      <c r="AB414" s="314">
        <v>24</v>
      </c>
      <c r="AC414" s="315" t="s">
        <v>171</v>
      </c>
      <c r="AD414" s="316">
        <v>0</v>
      </c>
      <c r="AE414" s="316">
        <f>AE415+AE418</f>
        <v>4050000</v>
      </c>
      <c r="AF414" s="314">
        <v>24</v>
      </c>
      <c r="AG414" s="315" t="s">
        <v>171</v>
      </c>
      <c r="AH414" s="316">
        <v>0</v>
      </c>
      <c r="AI414" s="316">
        <f>AI415+AI418</f>
        <v>4050000</v>
      </c>
      <c r="AJ414" s="314">
        <v>24</v>
      </c>
      <c r="AK414" s="315" t="s">
        <v>171</v>
      </c>
      <c r="AL414" s="316">
        <v>0</v>
      </c>
      <c r="AM414" s="316">
        <f>AM415+AM418</f>
        <v>4050000</v>
      </c>
      <c r="AN414" s="314">
        <v>24</v>
      </c>
      <c r="AO414" s="315" t="s">
        <v>171</v>
      </c>
      <c r="AP414" s="316">
        <v>0</v>
      </c>
      <c r="AQ414" s="316">
        <f>AQ415+AQ418</f>
        <v>4050000</v>
      </c>
      <c r="AR414" s="351">
        <f t="shared" si="123"/>
        <v>0</v>
      </c>
    </row>
    <row r="415" spans="2:44" x14ac:dyDescent="0.4">
      <c r="B415" s="208">
        <v>525111</v>
      </c>
      <c r="C415" s="180" t="s">
        <v>174</v>
      </c>
      <c r="D415" s="178"/>
      <c r="E415" s="179" t="s">
        <v>27</v>
      </c>
      <c r="F415" s="180"/>
      <c r="G415" s="254">
        <f>SUM(G416:G417)</f>
        <v>430000</v>
      </c>
      <c r="H415" s="178"/>
      <c r="I415" s="179" t="s">
        <v>27</v>
      </c>
      <c r="J415" s="180"/>
      <c r="K415" s="254">
        <f>SUM(K416:K417)</f>
        <v>430000</v>
      </c>
      <c r="L415" s="178"/>
      <c r="M415" s="179" t="s">
        <v>27</v>
      </c>
      <c r="N415" s="180"/>
      <c r="O415" s="254">
        <f>SUM(O416:O417)</f>
        <v>430000</v>
      </c>
      <c r="P415" s="178"/>
      <c r="Q415" s="179" t="s">
        <v>27</v>
      </c>
      <c r="R415" s="180"/>
      <c r="S415" s="254">
        <f>SUM(S416:S417)</f>
        <v>430000</v>
      </c>
      <c r="T415" s="178"/>
      <c r="U415" s="179" t="s">
        <v>27</v>
      </c>
      <c r="V415" s="180"/>
      <c r="W415" s="254">
        <f>SUM(W416:W417)</f>
        <v>430000</v>
      </c>
      <c r="X415" s="354">
        <f t="shared" si="121"/>
        <v>129000</v>
      </c>
      <c r="Y415" s="254"/>
      <c r="Z415" s="354">
        <f t="shared" si="120"/>
        <v>430000</v>
      </c>
      <c r="AA415" s="254"/>
      <c r="AB415" s="178"/>
      <c r="AC415" s="179" t="s">
        <v>27</v>
      </c>
      <c r="AD415" s="180"/>
      <c r="AE415" s="254">
        <f>SUM(AE416:AE417)</f>
        <v>430000</v>
      </c>
      <c r="AF415" s="178"/>
      <c r="AG415" s="179" t="s">
        <v>27</v>
      </c>
      <c r="AH415" s="180"/>
      <c r="AI415" s="254">
        <f>SUM(AI416:AI417)</f>
        <v>430000</v>
      </c>
      <c r="AJ415" s="178"/>
      <c r="AK415" s="179" t="s">
        <v>27</v>
      </c>
      <c r="AL415" s="180"/>
      <c r="AM415" s="254">
        <f>SUM(AM416:AM417)</f>
        <v>430000</v>
      </c>
      <c r="AN415" s="178"/>
      <c r="AO415" s="179" t="s">
        <v>27</v>
      </c>
      <c r="AP415" s="180"/>
      <c r="AQ415" s="254">
        <f>SUM(AQ416:AQ417)</f>
        <v>430000</v>
      </c>
      <c r="AR415" s="351">
        <f t="shared" si="123"/>
        <v>0</v>
      </c>
    </row>
    <row r="416" spans="2:44" x14ac:dyDescent="0.4">
      <c r="B416" s="208" t="s">
        <v>27</v>
      </c>
      <c r="C416" s="180" t="s">
        <v>46</v>
      </c>
      <c r="D416" s="178">
        <v>1</v>
      </c>
      <c r="E416" s="179" t="s">
        <v>47</v>
      </c>
      <c r="F416" s="254">
        <v>110000</v>
      </c>
      <c r="G416" s="254">
        <f>ROUNDDOWN(D416*F416,-3)</f>
        <v>110000</v>
      </c>
      <c r="H416" s="178">
        <v>1</v>
      </c>
      <c r="I416" s="179" t="s">
        <v>47</v>
      </c>
      <c r="J416" s="254">
        <v>110000</v>
      </c>
      <c r="K416" s="254">
        <f>ROUNDDOWN(H416*J416,-3)</f>
        <v>110000</v>
      </c>
      <c r="L416" s="178">
        <v>1</v>
      </c>
      <c r="M416" s="179" t="s">
        <v>47</v>
      </c>
      <c r="N416" s="254">
        <v>110000</v>
      </c>
      <c r="O416" s="254">
        <f>ROUNDDOWN(L416*N416,-3)</f>
        <v>110000</v>
      </c>
      <c r="P416" s="178">
        <v>1</v>
      </c>
      <c r="Q416" s="179" t="s">
        <v>47</v>
      </c>
      <c r="R416" s="254">
        <v>110000</v>
      </c>
      <c r="S416" s="254">
        <f>ROUNDDOWN(P416*R416,-3)</f>
        <v>110000</v>
      </c>
      <c r="T416" s="178">
        <v>1</v>
      </c>
      <c r="U416" s="179" t="s">
        <v>47</v>
      </c>
      <c r="V416" s="254">
        <v>110000</v>
      </c>
      <c r="W416" s="254">
        <f>ROUNDDOWN(T416*V416,-3)</f>
        <v>110000</v>
      </c>
      <c r="X416" s="354">
        <f t="shared" si="121"/>
        <v>33000</v>
      </c>
      <c r="Y416" s="254"/>
      <c r="Z416" s="354">
        <f t="shared" si="120"/>
        <v>110000</v>
      </c>
      <c r="AA416" s="254">
        <f t="shared" si="122"/>
        <v>110000</v>
      </c>
      <c r="AB416" s="178">
        <v>1</v>
      </c>
      <c r="AC416" s="179" t="s">
        <v>47</v>
      </c>
      <c r="AD416" s="254">
        <v>110000</v>
      </c>
      <c r="AE416" s="254">
        <f>ROUNDDOWN(AB416*AD416,-3)</f>
        <v>110000</v>
      </c>
      <c r="AF416" s="178">
        <v>1</v>
      </c>
      <c r="AG416" s="179" t="s">
        <v>47</v>
      </c>
      <c r="AH416" s="254">
        <v>110000</v>
      </c>
      <c r="AI416" s="254">
        <f>ROUNDDOWN(AF416*AH416,-3)</f>
        <v>110000</v>
      </c>
      <c r="AJ416" s="178">
        <v>1</v>
      </c>
      <c r="AK416" s="179" t="s">
        <v>47</v>
      </c>
      <c r="AL416" s="254">
        <v>110000</v>
      </c>
      <c r="AM416" s="254">
        <f>ROUNDDOWN(AJ416*AL416,-3)</f>
        <v>110000</v>
      </c>
      <c r="AN416" s="178">
        <v>1</v>
      </c>
      <c r="AO416" s="179" t="s">
        <v>47</v>
      </c>
      <c r="AP416" s="254">
        <v>110000</v>
      </c>
      <c r="AQ416" s="254">
        <f>ROUNDDOWN(AN416*AP416,-3)</f>
        <v>110000</v>
      </c>
      <c r="AR416" s="351">
        <f t="shared" si="123"/>
        <v>0</v>
      </c>
    </row>
    <row r="417" spans="2:44" x14ac:dyDescent="0.4">
      <c r="B417" s="208" t="s">
        <v>27</v>
      </c>
      <c r="C417" s="180" t="s">
        <v>175</v>
      </c>
      <c r="D417" s="178">
        <v>1</v>
      </c>
      <c r="E417" s="179" t="s">
        <v>38</v>
      </c>
      <c r="F417" s="254">
        <v>320000</v>
      </c>
      <c r="G417" s="254">
        <f>ROUNDDOWN(D417*F417,-3)</f>
        <v>320000</v>
      </c>
      <c r="H417" s="178">
        <v>1</v>
      </c>
      <c r="I417" s="179" t="s">
        <v>38</v>
      </c>
      <c r="J417" s="254">
        <v>320000</v>
      </c>
      <c r="K417" s="254">
        <f>ROUNDDOWN(H417*J417,-3)</f>
        <v>320000</v>
      </c>
      <c r="L417" s="178">
        <v>1</v>
      </c>
      <c r="M417" s="179" t="s">
        <v>38</v>
      </c>
      <c r="N417" s="254">
        <v>320000</v>
      </c>
      <c r="O417" s="254">
        <f>ROUNDDOWN(L417*N417,-3)</f>
        <v>320000</v>
      </c>
      <c r="P417" s="178">
        <v>1</v>
      </c>
      <c r="Q417" s="179" t="s">
        <v>38</v>
      </c>
      <c r="R417" s="254">
        <v>320000</v>
      </c>
      <c r="S417" s="254">
        <f>ROUNDDOWN(P417*R417,-3)</f>
        <v>320000</v>
      </c>
      <c r="T417" s="178">
        <v>1</v>
      </c>
      <c r="U417" s="179" t="s">
        <v>38</v>
      </c>
      <c r="V417" s="254">
        <v>320000</v>
      </c>
      <c r="W417" s="254">
        <f>ROUNDDOWN(T417*V417,-3)</f>
        <v>320000</v>
      </c>
      <c r="X417" s="354">
        <f t="shared" si="121"/>
        <v>96000</v>
      </c>
      <c r="Y417" s="254"/>
      <c r="Z417" s="354">
        <f t="shared" si="120"/>
        <v>320000</v>
      </c>
      <c r="AA417" s="254">
        <f t="shared" si="122"/>
        <v>320000</v>
      </c>
      <c r="AB417" s="178">
        <v>1</v>
      </c>
      <c r="AC417" s="179" t="s">
        <v>38</v>
      </c>
      <c r="AD417" s="254">
        <v>320000</v>
      </c>
      <c r="AE417" s="254">
        <f>ROUNDDOWN(AB417*AD417,-3)</f>
        <v>320000</v>
      </c>
      <c r="AF417" s="178">
        <v>1</v>
      </c>
      <c r="AG417" s="179" t="s">
        <v>38</v>
      </c>
      <c r="AH417" s="254">
        <v>320000</v>
      </c>
      <c r="AI417" s="254">
        <f>ROUNDDOWN(AF417*AH417,-3)</f>
        <v>320000</v>
      </c>
      <c r="AJ417" s="178">
        <v>1</v>
      </c>
      <c r="AK417" s="179" t="s">
        <v>38</v>
      </c>
      <c r="AL417" s="254">
        <v>320000</v>
      </c>
      <c r="AM417" s="254">
        <f>ROUNDDOWN(AJ417*AL417,-3)</f>
        <v>320000</v>
      </c>
      <c r="AN417" s="178">
        <v>1</v>
      </c>
      <c r="AO417" s="179" t="s">
        <v>38</v>
      </c>
      <c r="AP417" s="254">
        <v>320000</v>
      </c>
      <c r="AQ417" s="254">
        <f>ROUNDDOWN(AN417*AP417,-3)</f>
        <v>320000</v>
      </c>
      <c r="AR417" s="351">
        <f t="shared" si="123"/>
        <v>0</v>
      </c>
    </row>
    <row r="418" spans="2:44" x14ac:dyDescent="0.4">
      <c r="B418" s="208">
        <v>525112</v>
      </c>
      <c r="C418" s="180" t="s">
        <v>97</v>
      </c>
      <c r="D418" s="178"/>
      <c r="E418" s="179" t="s">
        <v>27</v>
      </c>
      <c r="F418" s="180"/>
      <c r="G418" s="254">
        <f>SUM(G419:G422)</f>
        <v>5420000</v>
      </c>
      <c r="H418" s="178"/>
      <c r="I418" s="179" t="s">
        <v>27</v>
      </c>
      <c r="J418" s="180"/>
      <c r="K418" s="254">
        <f>SUM(K419:K422)</f>
        <v>5420000</v>
      </c>
      <c r="L418" s="178"/>
      <c r="M418" s="179" t="s">
        <v>27</v>
      </c>
      <c r="N418" s="180"/>
      <c r="O418" s="254">
        <f>SUM(O419:O422)</f>
        <v>5420000</v>
      </c>
      <c r="P418" s="178"/>
      <c r="Q418" s="179" t="s">
        <v>27</v>
      </c>
      <c r="R418" s="180"/>
      <c r="S418" s="254">
        <f>SUM(S419:S422)</f>
        <v>3620000</v>
      </c>
      <c r="T418" s="178"/>
      <c r="U418" s="179" t="s">
        <v>27</v>
      </c>
      <c r="V418" s="180"/>
      <c r="W418" s="254">
        <f>SUM(W419:W422)</f>
        <v>3620000</v>
      </c>
      <c r="X418" s="354">
        <f t="shared" si="121"/>
        <v>1086000</v>
      </c>
      <c r="Y418" s="254"/>
      <c r="Z418" s="354">
        <f t="shared" si="120"/>
        <v>3620000</v>
      </c>
      <c r="AA418" s="254"/>
      <c r="AB418" s="178"/>
      <c r="AC418" s="179" t="s">
        <v>27</v>
      </c>
      <c r="AD418" s="180"/>
      <c r="AE418" s="254">
        <f>SUM(AE419:AE422)</f>
        <v>3620000</v>
      </c>
      <c r="AF418" s="178"/>
      <c r="AG418" s="179" t="s">
        <v>27</v>
      </c>
      <c r="AH418" s="180"/>
      <c r="AI418" s="254">
        <f>SUM(AI419:AI422)</f>
        <v>3620000</v>
      </c>
      <c r="AJ418" s="178"/>
      <c r="AK418" s="179" t="s">
        <v>27</v>
      </c>
      <c r="AL418" s="180"/>
      <c r="AM418" s="254">
        <f>SUM(AM419:AM422)</f>
        <v>3620000</v>
      </c>
      <c r="AN418" s="178"/>
      <c r="AO418" s="179" t="s">
        <v>27</v>
      </c>
      <c r="AP418" s="180"/>
      <c r="AQ418" s="254">
        <f>SUM(AQ419:AQ422)</f>
        <v>3620000</v>
      </c>
      <c r="AR418" s="351">
        <f t="shared" si="123"/>
        <v>0</v>
      </c>
    </row>
    <row r="419" spans="2:44" x14ac:dyDescent="0.4">
      <c r="B419" s="208" t="s">
        <v>27</v>
      </c>
      <c r="C419" s="180" t="s">
        <v>176</v>
      </c>
      <c r="D419" s="275">
        <v>24</v>
      </c>
      <c r="E419" s="179" t="s">
        <v>40</v>
      </c>
      <c r="F419" s="254">
        <v>85000</v>
      </c>
      <c r="G419" s="254">
        <f>ROUNDDOWN(D419*F419,-3)</f>
        <v>2040000</v>
      </c>
      <c r="H419" s="275">
        <v>24</v>
      </c>
      <c r="I419" s="179" t="s">
        <v>40</v>
      </c>
      <c r="J419" s="254">
        <v>85000</v>
      </c>
      <c r="K419" s="254">
        <f>ROUNDDOWN(H419*J419,-3)</f>
        <v>2040000</v>
      </c>
      <c r="L419" s="275">
        <v>24</v>
      </c>
      <c r="M419" s="179" t="s">
        <v>40</v>
      </c>
      <c r="N419" s="254">
        <v>85000</v>
      </c>
      <c r="O419" s="254">
        <f>ROUNDDOWN(L419*N419,-3)</f>
        <v>2040000</v>
      </c>
      <c r="P419" s="275">
        <v>24</v>
      </c>
      <c r="Q419" s="179" t="s">
        <v>40</v>
      </c>
      <c r="R419" s="254">
        <v>85000</v>
      </c>
      <c r="S419" s="254">
        <f>ROUNDDOWN(P419*R419,-3)</f>
        <v>2040000</v>
      </c>
      <c r="T419" s="275">
        <v>24</v>
      </c>
      <c r="U419" s="179" t="s">
        <v>40</v>
      </c>
      <c r="V419" s="254">
        <v>85000</v>
      </c>
      <c r="W419" s="254">
        <f>ROUNDDOWN(T419*V419,-3)</f>
        <v>2040000</v>
      </c>
      <c r="X419" s="354">
        <f t="shared" si="121"/>
        <v>612000</v>
      </c>
      <c r="Y419" s="254"/>
      <c r="Z419" s="354">
        <f t="shared" si="120"/>
        <v>2040000</v>
      </c>
      <c r="AA419" s="254">
        <f t="shared" si="122"/>
        <v>2040000</v>
      </c>
      <c r="AB419" s="275">
        <v>24</v>
      </c>
      <c r="AC419" s="179" t="s">
        <v>40</v>
      </c>
      <c r="AD419" s="254">
        <v>85000</v>
      </c>
      <c r="AE419" s="254">
        <f>ROUNDDOWN(AB419*AD419,-3)</f>
        <v>2040000</v>
      </c>
      <c r="AF419" s="275">
        <v>24</v>
      </c>
      <c r="AG419" s="179" t="s">
        <v>40</v>
      </c>
      <c r="AH419" s="254">
        <v>85000</v>
      </c>
      <c r="AI419" s="254">
        <f>ROUNDDOWN(AF419*AH419,-3)</f>
        <v>2040000</v>
      </c>
      <c r="AJ419" s="275">
        <v>24</v>
      </c>
      <c r="AK419" s="179" t="s">
        <v>40</v>
      </c>
      <c r="AL419" s="254">
        <v>85000</v>
      </c>
      <c r="AM419" s="254">
        <f>ROUNDDOWN(AJ419*AL419,-3)</f>
        <v>2040000</v>
      </c>
      <c r="AN419" s="275">
        <v>24</v>
      </c>
      <c r="AO419" s="179" t="s">
        <v>40</v>
      </c>
      <c r="AP419" s="254">
        <v>85000</v>
      </c>
      <c r="AQ419" s="254">
        <f>ROUNDDOWN(AN419*AP419,-3)</f>
        <v>2040000</v>
      </c>
      <c r="AR419" s="351">
        <f t="shared" si="123"/>
        <v>0</v>
      </c>
    </row>
    <row r="420" spans="2:44" x14ac:dyDescent="0.4">
      <c r="B420" s="208" t="s">
        <v>27</v>
      </c>
      <c r="C420" s="180" t="s">
        <v>230</v>
      </c>
      <c r="D420" s="275">
        <f>D419</f>
        <v>24</v>
      </c>
      <c r="E420" s="179" t="s">
        <v>231</v>
      </c>
      <c r="F420" s="254">
        <v>75000</v>
      </c>
      <c r="G420" s="254">
        <f>ROUNDDOWN(D420*F420,-3)</f>
        <v>1800000</v>
      </c>
      <c r="H420" s="275">
        <f>H419</f>
        <v>24</v>
      </c>
      <c r="I420" s="179" t="s">
        <v>231</v>
      </c>
      <c r="J420" s="254">
        <v>75000</v>
      </c>
      <c r="K420" s="254">
        <f>ROUNDDOWN(H420*J420,-3)</f>
        <v>1800000</v>
      </c>
      <c r="L420" s="275">
        <f>L419</f>
        <v>24</v>
      </c>
      <c r="M420" s="179" t="s">
        <v>231</v>
      </c>
      <c r="N420" s="254">
        <v>75000</v>
      </c>
      <c r="O420" s="254">
        <f>ROUNDDOWN(L420*N420,-3)</f>
        <v>1800000</v>
      </c>
      <c r="P420" s="275">
        <v>0</v>
      </c>
      <c r="Q420" s="179" t="s">
        <v>231</v>
      </c>
      <c r="R420" s="254">
        <v>75000</v>
      </c>
      <c r="S420" s="254">
        <f>ROUNDDOWN(P420*R420,-3)</f>
        <v>0</v>
      </c>
      <c r="T420" s="275">
        <v>0</v>
      </c>
      <c r="U420" s="179" t="s">
        <v>231</v>
      </c>
      <c r="V420" s="254">
        <v>75000</v>
      </c>
      <c r="W420" s="254">
        <f>ROUNDDOWN(T420*V420,-3)</f>
        <v>0</v>
      </c>
      <c r="X420" s="354">
        <f t="shared" si="121"/>
        <v>0</v>
      </c>
      <c r="Y420" s="254"/>
      <c r="Z420" s="354">
        <f t="shared" si="120"/>
        <v>0</v>
      </c>
      <c r="AA420" s="254"/>
      <c r="AB420" s="275">
        <v>0</v>
      </c>
      <c r="AC420" s="179" t="s">
        <v>231</v>
      </c>
      <c r="AD420" s="254">
        <v>75000</v>
      </c>
      <c r="AE420" s="254">
        <f>ROUNDDOWN(AB420*AD420,-3)</f>
        <v>0</v>
      </c>
      <c r="AF420" s="275">
        <v>0</v>
      </c>
      <c r="AG420" s="179" t="s">
        <v>231</v>
      </c>
      <c r="AH420" s="254">
        <v>75000</v>
      </c>
      <c r="AI420" s="254">
        <f>ROUNDDOWN(AF420*AH420,-3)</f>
        <v>0</v>
      </c>
      <c r="AJ420" s="275">
        <v>0</v>
      </c>
      <c r="AK420" s="179" t="s">
        <v>231</v>
      </c>
      <c r="AL420" s="254">
        <v>75000</v>
      </c>
      <c r="AM420" s="254">
        <f>ROUNDDOWN(AJ420*AL420,-3)</f>
        <v>0</v>
      </c>
      <c r="AN420" s="275">
        <v>0</v>
      </c>
      <c r="AO420" s="179" t="s">
        <v>231</v>
      </c>
      <c r="AP420" s="254">
        <v>75000</v>
      </c>
      <c r="AQ420" s="254">
        <f>ROUNDDOWN(AN420*AP420,-3)</f>
        <v>0</v>
      </c>
      <c r="AR420" s="351">
        <f t="shared" si="123"/>
        <v>0</v>
      </c>
    </row>
    <row r="421" spans="2:44" x14ac:dyDescent="0.4">
      <c r="B421" s="208" t="s">
        <v>27</v>
      </c>
      <c r="C421" s="180" t="s">
        <v>44</v>
      </c>
      <c r="D421" s="275">
        <f>D420</f>
        <v>24</v>
      </c>
      <c r="E421" s="179" t="s">
        <v>40</v>
      </c>
      <c r="F421" s="254">
        <v>50000</v>
      </c>
      <c r="G421" s="254">
        <f>ROUNDDOWN(D421*F421,-3)</f>
        <v>1200000</v>
      </c>
      <c r="H421" s="275">
        <f>H420</f>
        <v>24</v>
      </c>
      <c r="I421" s="179" t="s">
        <v>40</v>
      </c>
      <c r="J421" s="254">
        <v>50000</v>
      </c>
      <c r="K421" s="254">
        <f>ROUNDDOWN(H421*J421,-3)</f>
        <v>1200000</v>
      </c>
      <c r="L421" s="275">
        <f>L420</f>
        <v>24</v>
      </c>
      <c r="M421" s="179" t="s">
        <v>40</v>
      </c>
      <c r="N421" s="254">
        <v>50000</v>
      </c>
      <c r="O421" s="254">
        <f>ROUNDDOWN(L421*N421,-3)</f>
        <v>1200000</v>
      </c>
      <c r="P421" s="275">
        <v>24</v>
      </c>
      <c r="Q421" s="179" t="s">
        <v>40</v>
      </c>
      <c r="R421" s="254">
        <v>50000</v>
      </c>
      <c r="S421" s="254">
        <f>ROUNDDOWN(P421*R421,-3)</f>
        <v>1200000</v>
      </c>
      <c r="T421" s="275">
        <v>24</v>
      </c>
      <c r="U421" s="179" t="s">
        <v>40</v>
      </c>
      <c r="V421" s="254">
        <v>50000</v>
      </c>
      <c r="W421" s="254">
        <f>ROUNDDOWN(T421*V421,-3)</f>
        <v>1200000</v>
      </c>
      <c r="X421" s="354">
        <f t="shared" si="121"/>
        <v>360000</v>
      </c>
      <c r="Y421" s="254"/>
      <c r="Z421" s="354">
        <f t="shared" si="120"/>
        <v>1200000</v>
      </c>
      <c r="AA421" s="254">
        <f t="shared" si="122"/>
        <v>1200000</v>
      </c>
      <c r="AB421" s="275">
        <v>24</v>
      </c>
      <c r="AC421" s="179" t="s">
        <v>40</v>
      </c>
      <c r="AD421" s="254">
        <v>50000</v>
      </c>
      <c r="AE421" s="254">
        <f>ROUNDDOWN(AB421*AD421,-3)</f>
        <v>1200000</v>
      </c>
      <c r="AF421" s="275">
        <v>24</v>
      </c>
      <c r="AG421" s="179" t="s">
        <v>40</v>
      </c>
      <c r="AH421" s="254">
        <v>50000</v>
      </c>
      <c r="AI421" s="254">
        <f>ROUNDDOWN(AF421*AH421,-3)</f>
        <v>1200000</v>
      </c>
      <c r="AJ421" s="275">
        <v>24</v>
      </c>
      <c r="AK421" s="179" t="s">
        <v>40</v>
      </c>
      <c r="AL421" s="254">
        <v>50000</v>
      </c>
      <c r="AM421" s="254">
        <f>ROUNDDOWN(AJ421*AL421,-3)</f>
        <v>1200000</v>
      </c>
      <c r="AN421" s="275">
        <v>24</v>
      </c>
      <c r="AO421" s="179" t="s">
        <v>40</v>
      </c>
      <c r="AP421" s="254">
        <v>50000</v>
      </c>
      <c r="AQ421" s="254">
        <f>ROUNDDOWN(AN421*AP421,-3)</f>
        <v>1200000</v>
      </c>
      <c r="AR421" s="351">
        <f t="shared" si="123"/>
        <v>0</v>
      </c>
    </row>
    <row r="422" spans="2:44" x14ac:dyDescent="0.4">
      <c r="B422" s="208" t="s">
        <v>27</v>
      </c>
      <c r="C422" s="180" t="s">
        <v>232</v>
      </c>
      <c r="D422" s="275">
        <f>D414/24</f>
        <v>1</v>
      </c>
      <c r="E422" s="179" t="s">
        <v>51</v>
      </c>
      <c r="F422" s="254">
        <v>380000</v>
      </c>
      <c r="G422" s="254">
        <f>ROUNDDOWN(D422*F422,-3)</f>
        <v>380000</v>
      </c>
      <c r="H422" s="275">
        <f>H414/24</f>
        <v>1</v>
      </c>
      <c r="I422" s="179" t="s">
        <v>51</v>
      </c>
      <c r="J422" s="254">
        <v>380000</v>
      </c>
      <c r="K422" s="254">
        <f>ROUNDDOWN(H422*J422,-3)</f>
        <v>380000</v>
      </c>
      <c r="L422" s="275">
        <f>L414/24</f>
        <v>1</v>
      </c>
      <c r="M422" s="179" t="s">
        <v>51</v>
      </c>
      <c r="N422" s="254">
        <v>380000</v>
      </c>
      <c r="O422" s="254">
        <f>ROUNDDOWN(L422*N422,-3)</f>
        <v>380000</v>
      </c>
      <c r="P422" s="275">
        <v>1</v>
      </c>
      <c r="Q422" s="179" t="s">
        <v>51</v>
      </c>
      <c r="R422" s="254">
        <v>380000</v>
      </c>
      <c r="S422" s="254">
        <f>ROUNDDOWN(P422*R422,-3)</f>
        <v>380000</v>
      </c>
      <c r="T422" s="275">
        <v>1</v>
      </c>
      <c r="U422" s="179" t="s">
        <v>51</v>
      </c>
      <c r="V422" s="254">
        <v>380000</v>
      </c>
      <c r="W422" s="254">
        <f>ROUNDDOWN(T422*V422,-3)</f>
        <v>380000</v>
      </c>
      <c r="X422" s="354">
        <f t="shared" si="121"/>
        <v>114000</v>
      </c>
      <c r="Y422" s="254"/>
      <c r="Z422" s="354">
        <f t="shared" si="120"/>
        <v>380000</v>
      </c>
      <c r="AA422" s="254">
        <f t="shared" si="122"/>
        <v>380000</v>
      </c>
      <c r="AB422" s="275">
        <v>1</v>
      </c>
      <c r="AC422" s="179" t="s">
        <v>51</v>
      </c>
      <c r="AD422" s="254">
        <v>380000</v>
      </c>
      <c r="AE422" s="254">
        <f>ROUNDDOWN(AB422*AD422,-3)</f>
        <v>380000</v>
      </c>
      <c r="AF422" s="275">
        <v>1</v>
      </c>
      <c r="AG422" s="179" t="s">
        <v>51</v>
      </c>
      <c r="AH422" s="254">
        <v>380000</v>
      </c>
      <c r="AI422" s="254">
        <f>ROUNDDOWN(AF422*AH422,-3)</f>
        <v>380000</v>
      </c>
      <c r="AJ422" s="275">
        <v>1</v>
      </c>
      <c r="AK422" s="179" t="s">
        <v>51</v>
      </c>
      <c r="AL422" s="254">
        <v>380000</v>
      </c>
      <c r="AM422" s="254">
        <f>ROUNDDOWN(AJ422*AL422,-3)</f>
        <v>380000</v>
      </c>
      <c r="AN422" s="275">
        <v>1</v>
      </c>
      <c r="AO422" s="179" t="s">
        <v>51</v>
      </c>
      <c r="AP422" s="254">
        <v>380000</v>
      </c>
      <c r="AQ422" s="254">
        <f>ROUNDDOWN(AN422*AP422,-3)</f>
        <v>380000</v>
      </c>
      <c r="AR422" s="351">
        <f t="shared" si="123"/>
        <v>0</v>
      </c>
    </row>
    <row r="423" spans="2:44" ht="29.15" x14ac:dyDescent="0.4">
      <c r="B423" s="363" t="s">
        <v>189</v>
      </c>
      <c r="C423" s="364" t="s">
        <v>238</v>
      </c>
      <c r="D423" s="269">
        <f>D424</f>
        <v>24</v>
      </c>
      <c r="E423" s="270" t="s">
        <v>171</v>
      </c>
      <c r="F423" s="254">
        <v>0</v>
      </c>
      <c r="G423" s="254">
        <f>G424</f>
        <v>5850000</v>
      </c>
      <c r="H423" s="269">
        <f>H424</f>
        <v>24</v>
      </c>
      <c r="I423" s="270" t="s">
        <v>171</v>
      </c>
      <c r="J423" s="254">
        <v>0</v>
      </c>
      <c r="K423" s="254">
        <f>K424</f>
        <v>5850000</v>
      </c>
      <c r="L423" s="269">
        <f>L424</f>
        <v>24</v>
      </c>
      <c r="M423" s="270" t="s">
        <v>171</v>
      </c>
      <c r="N423" s="254">
        <v>0</v>
      </c>
      <c r="O423" s="254">
        <f>O424</f>
        <v>5850000</v>
      </c>
      <c r="P423" s="269">
        <v>24</v>
      </c>
      <c r="Q423" s="270" t="s">
        <v>171</v>
      </c>
      <c r="R423" s="254">
        <v>0</v>
      </c>
      <c r="S423" s="254">
        <f>S424</f>
        <v>4050000</v>
      </c>
      <c r="T423" s="365">
        <v>24</v>
      </c>
      <c r="U423" s="366" t="s">
        <v>171</v>
      </c>
      <c r="V423" s="367">
        <v>0</v>
      </c>
      <c r="W423" s="367">
        <f>W424</f>
        <v>4050000</v>
      </c>
      <c r="X423" s="354">
        <f t="shared" si="121"/>
        <v>1215000</v>
      </c>
      <c r="Y423" s="254"/>
      <c r="Z423" s="354">
        <f t="shared" si="120"/>
        <v>4050000</v>
      </c>
      <c r="AA423" s="254"/>
      <c r="AB423" s="365">
        <v>24</v>
      </c>
      <c r="AC423" s="366" t="s">
        <v>171</v>
      </c>
      <c r="AD423" s="367">
        <v>0</v>
      </c>
      <c r="AE423" s="367">
        <f>AE424</f>
        <v>4050000</v>
      </c>
      <c r="AF423" s="365">
        <v>24</v>
      </c>
      <c r="AG423" s="366" t="s">
        <v>171</v>
      </c>
      <c r="AH423" s="367">
        <v>0</v>
      </c>
      <c r="AI423" s="367">
        <f>AI424</f>
        <v>4050000</v>
      </c>
      <c r="AJ423" s="365">
        <v>24</v>
      </c>
      <c r="AK423" s="366" t="s">
        <v>171</v>
      </c>
      <c r="AL423" s="367">
        <v>0</v>
      </c>
      <c r="AM423" s="367">
        <f>AM424</f>
        <v>4050000</v>
      </c>
      <c r="AN423" s="365">
        <v>24</v>
      </c>
      <c r="AO423" s="366" t="s">
        <v>171</v>
      </c>
      <c r="AP423" s="367">
        <v>0</v>
      </c>
      <c r="AQ423" s="367">
        <f>AQ424</f>
        <v>4050000</v>
      </c>
      <c r="AR423" s="351">
        <f t="shared" si="123"/>
        <v>0</v>
      </c>
    </row>
    <row r="424" spans="2:44" ht="29.15" x14ac:dyDescent="0.4">
      <c r="B424" s="312" t="s">
        <v>34</v>
      </c>
      <c r="C424" s="313" t="s">
        <v>239</v>
      </c>
      <c r="D424" s="269">
        <v>24</v>
      </c>
      <c r="E424" s="270" t="s">
        <v>171</v>
      </c>
      <c r="F424" s="254">
        <v>0</v>
      </c>
      <c r="G424" s="254">
        <f>G425+G428</f>
        <v>5850000</v>
      </c>
      <c r="H424" s="314">
        <v>24</v>
      </c>
      <c r="I424" s="315" t="s">
        <v>171</v>
      </c>
      <c r="J424" s="316">
        <v>0</v>
      </c>
      <c r="K424" s="316">
        <f>K425+K428</f>
        <v>5850000</v>
      </c>
      <c r="L424" s="314">
        <v>24</v>
      </c>
      <c r="M424" s="315" t="s">
        <v>171</v>
      </c>
      <c r="N424" s="316">
        <v>0</v>
      </c>
      <c r="O424" s="316">
        <f>O425+O428</f>
        <v>5850000</v>
      </c>
      <c r="P424" s="314">
        <v>24</v>
      </c>
      <c r="Q424" s="315" t="s">
        <v>171</v>
      </c>
      <c r="R424" s="316">
        <v>0</v>
      </c>
      <c r="S424" s="316">
        <f>S425+S428</f>
        <v>4050000</v>
      </c>
      <c r="T424" s="314">
        <v>24</v>
      </c>
      <c r="U424" s="315" t="s">
        <v>171</v>
      </c>
      <c r="V424" s="316">
        <v>0</v>
      </c>
      <c r="W424" s="316">
        <f>W425+W428</f>
        <v>4050000</v>
      </c>
      <c r="X424" s="354">
        <f t="shared" si="121"/>
        <v>1215000</v>
      </c>
      <c r="Y424" s="316"/>
      <c r="Z424" s="354">
        <f t="shared" si="120"/>
        <v>4050000</v>
      </c>
      <c r="AA424" s="316"/>
      <c r="AB424" s="314">
        <v>24</v>
      </c>
      <c r="AC424" s="315" t="s">
        <v>171</v>
      </c>
      <c r="AD424" s="316">
        <v>0</v>
      </c>
      <c r="AE424" s="316">
        <f>AE425+AE428</f>
        <v>4050000</v>
      </c>
      <c r="AF424" s="314">
        <v>24</v>
      </c>
      <c r="AG424" s="315" t="s">
        <v>171</v>
      </c>
      <c r="AH424" s="316">
        <v>0</v>
      </c>
      <c r="AI424" s="316">
        <f>AI425+AI428</f>
        <v>4050000</v>
      </c>
      <c r="AJ424" s="314">
        <v>24</v>
      </c>
      <c r="AK424" s="315" t="s">
        <v>171</v>
      </c>
      <c r="AL424" s="316">
        <v>0</v>
      </c>
      <c r="AM424" s="316">
        <f>AM425+AM428</f>
        <v>4050000</v>
      </c>
      <c r="AN424" s="314">
        <v>24</v>
      </c>
      <c r="AO424" s="315" t="s">
        <v>171</v>
      </c>
      <c r="AP424" s="316">
        <v>0</v>
      </c>
      <c r="AQ424" s="316">
        <f>AQ425+AQ428</f>
        <v>4050000</v>
      </c>
      <c r="AR424" s="351">
        <f t="shared" si="123"/>
        <v>0</v>
      </c>
    </row>
    <row r="425" spans="2:44" x14ac:dyDescent="0.4">
      <c r="B425" s="208">
        <v>525111</v>
      </c>
      <c r="C425" s="180" t="s">
        <v>174</v>
      </c>
      <c r="D425" s="178"/>
      <c r="E425" s="179" t="s">
        <v>27</v>
      </c>
      <c r="F425" s="180"/>
      <c r="G425" s="254">
        <f>SUM(G426:G427)</f>
        <v>430000</v>
      </c>
      <c r="H425" s="178"/>
      <c r="I425" s="179" t="s">
        <v>27</v>
      </c>
      <c r="J425" s="180"/>
      <c r="K425" s="254">
        <f>SUM(K426:K427)</f>
        <v>430000</v>
      </c>
      <c r="L425" s="178"/>
      <c r="M425" s="179" t="s">
        <v>27</v>
      </c>
      <c r="N425" s="180"/>
      <c r="O425" s="254">
        <f>SUM(O426:O427)</f>
        <v>430000</v>
      </c>
      <c r="P425" s="178"/>
      <c r="Q425" s="179" t="s">
        <v>27</v>
      </c>
      <c r="R425" s="180"/>
      <c r="S425" s="254">
        <f>SUM(S426:S427)</f>
        <v>430000</v>
      </c>
      <c r="T425" s="178"/>
      <c r="U425" s="179" t="s">
        <v>27</v>
      </c>
      <c r="V425" s="180"/>
      <c r="W425" s="254">
        <f>SUM(W426:W427)</f>
        <v>430000</v>
      </c>
      <c r="X425" s="354">
        <f t="shared" si="121"/>
        <v>129000</v>
      </c>
      <c r="Y425" s="254"/>
      <c r="Z425" s="354">
        <f t="shared" si="120"/>
        <v>430000</v>
      </c>
      <c r="AA425" s="254"/>
      <c r="AB425" s="178"/>
      <c r="AC425" s="179" t="s">
        <v>27</v>
      </c>
      <c r="AD425" s="180"/>
      <c r="AE425" s="254">
        <f>SUM(AE426:AE427)</f>
        <v>430000</v>
      </c>
      <c r="AF425" s="178"/>
      <c r="AG425" s="179" t="s">
        <v>27</v>
      </c>
      <c r="AH425" s="180"/>
      <c r="AI425" s="254">
        <f>SUM(AI426:AI427)</f>
        <v>430000</v>
      </c>
      <c r="AJ425" s="178"/>
      <c r="AK425" s="179" t="s">
        <v>27</v>
      </c>
      <c r="AL425" s="180"/>
      <c r="AM425" s="254">
        <f>SUM(AM426:AM427)</f>
        <v>430000</v>
      </c>
      <c r="AN425" s="178"/>
      <c r="AO425" s="179" t="s">
        <v>27</v>
      </c>
      <c r="AP425" s="180"/>
      <c r="AQ425" s="254">
        <f>SUM(AQ426:AQ427)</f>
        <v>430000</v>
      </c>
      <c r="AR425" s="351">
        <f t="shared" si="123"/>
        <v>0</v>
      </c>
    </row>
    <row r="426" spans="2:44" x14ac:dyDescent="0.4">
      <c r="B426" s="208" t="s">
        <v>27</v>
      </c>
      <c r="C426" s="180" t="s">
        <v>46</v>
      </c>
      <c r="D426" s="178">
        <v>1</v>
      </c>
      <c r="E426" s="179" t="s">
        <v>47</v>
      </c>
      <c r="F426" s="254">
        <v>110000</v>
      </c>
      <c r="G426" s="254">
        <f>ROUNDDOWN(D426*F426,-3)</f>
        <v>110000</v>
      </c>
      <c r="H426" s="178">
        <v>1</v>
      </c>
      <c r="I426" s="179" t="s">
        <v>47</v>
      </c>
      <c r="J426" s="254">
        <v>110000</v>
      </c>
      <c r="K426" s="254">
        <f>ROUNDDOWN(H426*J426,-3)</f>
        <v>110000</v>
      </c>
      <c r="L426" s="178">
        <v>1</v>
      </c>
      <c r="M426" s="179" t="s">
        <v>47</v>
      </c>
      <c r="N426" s="254">
        <v>110000</v>
      </c>
      <c r="O426" s="254">
        <f>ROUNDDOWN(L426*N426,-3)</f>
        <v>110000</v>
      </c>
      <c r="P426" s="178">
        <v>1</v>
      </c>
      <c r="Q426" s="179" t="s">
        <v>47</v>
      </c>
      <c r="R426" s="254">
        <v>110000</v>
      </c>
      <c r="S426" s="254">
        <f>ROUNDDOWN(P426*R426,-3)</f>
        <v>110000</v>
      </c>
      <c r="T426" s="178">
        <v>1</v>
      </c>
      <c r="U426" s="179" t="s">
        <v>47</v>
      </c>
      <c r="V426" s="254">
        <v>110000</v>
      </c>
      <c r="W426" s="254">
        <f>ROUNDDOWN(T426*V426,-3)</f>
        <v>110000</v>
      </c>
      <c r="X426" s="354">
        <f t="shared" si="121"/>
        <v>33000</v>
      </c>
      <c r="Y426" s="254"/>
      <c r="Z426" s="354">
        <f t="shared" si="120"/>
        <v>110000</v>
      </c>
      <c r="AA426" s="254">
        <f t="shared" si="122"/>
        <v>110000</v>
      </c>
      <c r="AB426" s="178">
        <v>1</v>
      </c>
      <c r="AC426" s="179" t="s">
        <v>47</v>
      </c>
      <c r="AD426" s="254">
        <v>110000</v>
      </c>
      <c r="AE426" s="254">
        <f>ROUNDDOWN(AB426*AD426,-3)</f>
        <v>110000</v>
      </c>
      <c r="AF426" s="178">
        <v>1</v>
      </c>
      <c r="AG426" s="179" t="s">
        <v>47</v>
      </c>
      <c r="AH426" s="254">
        <v>110000</v>
      </c>
      <c r="AI426" s="254">
        <f>ROUNDDOWN(AF426*AH426,-3)</f>
        <v>110000</v>
      </c>
      <c r="AJ426" s="178">
        <v>1</v>
      </c>
      <c r="AK426" s="179" t="s">
        <v>47</v>
      </c>
      <c r="AL426" s="254">
        <v>110000</v>
      </c>
      <c r="AM426" s="254">
        <f>ROUNDDOWN(AJ426*AL426,-3)</f>
        <v>110000</v>
      </c>
      <c r="AN426" s="178">
        <v>1</v>
      </c>
      <c r="AO426" s="179" t="s">
        <v>47</v>
      </c>
      <c r="AP426" s="254">
        <v>110000</v>
      </c>
      <c r="AQ426" s="254">
        <f>ROUNDDOWN(AN426*AP426,-3)</f>
        <v>110000</v>
      </c>
      <c r="AR426" s="351">
        <f t="shared" si="123"/>
        <v>0</v>
      </c>
    </row>
    <row r="427" spans="2:44" x14ac:dyDescent="0.4">
      <c r="B427" s="208" t="s">
        <v>27</v>
      </c>
      <c r="C427" s="180" t="s">
        <v>175</v>
      </c>
      <c r="D427" s="178">
        <v>1</v>
      </c>
      <c r="E427" s="179" t="s">
        <v>38</v>
      </c>
      <c r="F427" s="254">
        <v>320000</v>
      </c>
      <c r="G427" s="254">
        <f>ROUNDDOWN(D427*F427,-3)</f>
        <v>320000</v>
      </c>
      <c r="H427" s="178">
        <v>1</v>
      </c>
      <c r="I427" s="179" t="s">
        <v>38</v>
      </c>
      <c r="J427" s="254">
        <v>320000</v>
      </c>
      <c r="K427" s="254">
        <f>ROUNDDOWN(H427*J427,-3)</f>
        <v>320000</v>
      </c>
      <c r="L427" s="178">
        <v>1</v>
      </c>
      <c r="M427" s="179" t="s">
        <v>38</v>
      </c>
      <c r="N427" s="254">
        <v>320000</v>
      </c>
      <c r="O427" s="254">
        <f>ROUNDDOWN(L427*N427,-3)</f>
        <v>320000</v>
      </c>
      <c r="P427" s="178">
        <v>1</v>
      </c>
      <c r="Q427" s="179" t="s">
        <v>38</v>
      </c>
      <c r="R427" s="254">
        <v>320000</v>
      </c>
      <c r="S427" s="254">
        <f>ROUNDDOWN(P427*R427,-3)</f>
        <v>320000</v>
      </c>
      <c r="T427" s="178">
        <v>1</v>
      </c>
      <c r="U427" s="179" t="s">
        <v>38</v>
      </c>
      <c r="V427" s="254">
        <v>320000</v>
      </c>
      <c r="W427" s="254">
        <f>ROUNDDOWN(T427*V427,-3)</f>
        <v>320000</v>
      </c>
      <c r="X427" s="354">
        <f t="shared" si="121"/>
        <v>96000</v>
      </c>
      <c r="Y427" s="254"/>
      <c r="Z427" s="354">
        <f t="shared" si="120"/>
        <v>320000</v>
      </c>
      <c r="AA427" s="254">
        <f t="shared" si="122"/>
        <v>320000</v>
      </c>
      <c r="AB427" s="178">
        <v>1</v>
      </c>
      <c r="AC427" s="179" t="s">
        <v>38</v>
      </c>
      <c r="AD427" s="254">
        <v>320000</v>
      </c>
      <c r="AE427" s="254">
        <f>ROUNDDOWN(AB427*AD427,-3)</f>
        <v>320000</v>
      </c>
      <c r="AF427" s="178">
        <v>1</v>
      </c>
      <c r="AG427" s="179" t="s">
        <v>38</v>
      </c>
      <c r="AH427" s="254">
        <v>320000</v>
      </c>
      <c r="AI427" s="254">
        <f>ROUNDDOWN(AF427*AH427,-3)</f>
        <v>320000</v>
      </c>
      <c r="AJ427" s="178">
        <v>1</v>
      </c>
      <c r="AK427" s="179" t="s">
        <v>38</v>
      </c>
      <c r="AL427" s="254">
        <v>320000</v>
      </c>
      <c r="AM427" s="254">
        <f>ROUNDDOWN(AJ427*AL427,-3)</f>
        <v>320000</v>
      </c>
      <c r="AN427" s="178">
        <v>1</v>
      </c>
      <c r="AO427" s="179" t="s">
        <v>38</v>
      </c>
      <c r="AP427" s="254">
        <v>320000</v>
      </c>
      <c r="AQ427" s="254">
        <f>ROUNDDOWN(AN427*AP427,-3)</f>
        <v>320000</v>
      </c>
      <c r="AR427" s="351">
        <f t="shared" si="123"/>
        <v>0</v>
      </c>
    </row>
    <row r="428" spans="2:44" x14ac:dyDescent="0.4">
      <c r="B428" s="208">
        <v>525112</v>
      </c>
      <c r="C428" s="180" t="s">
        <v>97</v>
      </c>
      <c r="D428" s="178"/>
      <c r="E428" s="179" t="s">
        <v>27</v>
      </c>
      <c r="F428" s="180"/>
      <c r="G428" s="254">
        <f>SUM(G429:G432)</f>
        <v>5420000</v>
      </c>
      <c r="H428" s="178"/>
      <c r="I428" s="179" t="s">
        <v>27</v>
      </c>
      <c r="J428" s="180"/>
      <c r="K428" s="254">
        <f>SUM(K429:K432)</f>
        <v>5420000</v>
      </c>
      <c r="L428" s="178"/>
      <c r="M428" s="179" t="s">
        <v>27</v>
      </c>
      <c r="N428" s="180"/>
      <c r="O428" s="254">
        <f>SUM(O429:O432)</f>
        <v>5420000</v>
      </c>
      <c r="P428" s="178"/>
      <c r="Q428" s="179" t="s">
        <v>27</v>
      </c>
      <c r="R428" s="180"/>
      <c r="S428" s="254">
        <f>SUM(S429:S432)</f>
        <v>3620000</v>
      </c>
      <c r="T428" s="178"/>
      <c r="U428" s="179" t="s">
        <v>27</v>
      </c>
      <c r="V428" s="180"/>
      <c r="W428" s="254">
        <f>SUM(W429:W432)</f>
        <v>3620000</v>
      </c>
      <c r="X428" s="354">
        <f t="shared" si="121"/>
        <v>1086000</v>
      </c>
      <c r="Y428" s="254"/>
      <c r="Z428" s="354">
        <f t="shared" si="120"/>
        <v>3620000</v>
      </c>
      <c r="AA428" s="254"/>
      <c r="AB428" s="178"/>
      <c r="AC428" s="179" t="s">
        <v>27</v>
      </c>
      <c r="AD428" s="180"/>
      <c r="AE428" s="254">
        <f>SUM(AE429:AE432)</f>
        <v>3620000</v>
      </c>
      <c r="AF428" s="178"/>
      <c r="AG428" s="179" t="s">
        <v>27</v>
      </c>
      <c r="AH428" s="180"/>
      <c r="AI428" s="254">
        <f>SUM(AI429:AI432)</f>
        <v>3620000</v>
      </c>
      <c r="AJ428" s="178"/>
      <c r="AK428" s="179" t="s">
        <v>27</v>
      </c>
      <c r="AL428" s="180"/>
      <c r="AM428" s="254">
        <f>SUM(AM429:AM432)</f>
        <v>3620000</v>
      </c>
      <c r="AN428" s="178"/>
      <c r="AO428" s="179" t="s">
        <v>27</v>
      </c>
      <c r="AP428" s="180"/>
      <c r="AQ428" s="254">
        <f>SUM(AQ429:AQ432)</f>
        <v>3620000</v>
      </c>
      <c r="AR428" s="351">
        <f t="shared" si="123"/>
        <v>0</v>
      </c>
    </row>
    <row r="429" spans="2:44" x14ac:dyDescent="0.4">
      <c r="B429" s="208" t="s">
        <v>27</v>
      </c>
      <c r="C429" s="180" t="s">
        <v>176</v>
      </c>
      <c r="D429" s="275">
        <v>24</v>
      </c>
      <c r="E429" s="179" t="s">
        <v>40</v>
      </c>
      <c r="F429" s="254">
        <v>85000</v>
      </c>
      <c r="G429" s="254">
        <f>ROUNDDOWN(D429*F429,-3)</f>
        <v>2040000</v>
      </c>
      <c r="H429" s="275">
        <v>24</v>
      </c>
      <c r="I429" s="179" t="s">
        <v>40</v>
      </c>
      <c r="J429" s="254">
        <v>85000</v>
      </c>
      <c r="K429" s="254">
        <f>ROUNDDOWN(H429*J429,-3)</f>
        <v>2040000</v>
      </c>
      <c r="L429" s="275">
        <v>24</v>
      </c>
      <c r="M429" s="179" t="s">
        <v>40</v>
      </c>
      <c r="N429" s="254">
        <v>85000</v>
      </c>
      <c r="O429" s="254">
        <f>ROUNDDOWN(L429*N429,-3)</f>
        <v>2040000</v>
      </c>
      <c r="P429" s="275">
        <v>24</v>
      </c>
      <c r="Q429" s="179" t="s">
        <v>40</v>
      </c>
      <c r="R429" s="254">
        <v>85000</v>
      </c>
      <c r="S429" s="254">
        <f>ROUNDDOWN(P429*R429,-3)</f>
        <v>2040000</v>
      </c>
      <c r="T429" s="275">
        <v>24</v>
      </c>
      <c r="U429" s="179" t="s">
        <v>40</v>
      </c>
      <c r="V429" s="254">
        <v>85000</v>
      </c>
      <c r="W429" s="254">
        <f>ROUNDDOWN(T429*V429,-3)</f>
        <v>2040000</v>
      </c>
      <c r="X429" s="354">
        <f t="shared" si="121"/>
        <v>612000</v>
      </c>
      <c r="Y429" s="254"/>
      <c r="Z429" s="354">
        <f t="shared" si="120"/>
        <v>2040000</v>
      </c>
      <c r="AA429" s="254">
        <f t="shared" si="122"/>
        <v>2040000</v>
      </c>
      <c r="AB429" s="275">
        <v>24</v>
      </c>
      <c r="AC429" s="179" t="s">
        <v>40</v>
      </c>
      <c r="AD429" s="254">
        <v>85000</v>
      </c>
      <c r="AE429" s="254">
        <f>ROUNDDOWN(AB429*AD429,-3)</f>
        <v>2040000</v>
      </c>
      <c r="AF429" s="275">
        <v>24</v>
      </c>
      <c r="AG429" s="179" t="s">
        <v>40</v>
      </c>
      <c r="AH429" s="254">
        <v>85000</v>
      </c>
      <c r="AI429" s="254">
        <f>ROUNDDOWN(AF429*AH429,-3)</f>
        <v>2040000</v>
      </c>
      <c r="AJ429" s="275">
        <v>24</v>
      </c>
      <c r="AK429" s="179" t="s">
        <v>40</v>
      </c>
      <c r="AL429" s="254">
        <v>85000</v>
      </c>
      <c r="AM429" s="254">
        <f>ROUNDDOWN(AJ429*AL429,-3)</f>
        <v>2040000</v>
      </c>
      <c r="AN429" s="275">
        <v>24</v>
      </c>
      <c r="AO429" s="179" t="s">
        <v>40</v>
      </c>
      <c r="AP429" s="254">
        <v>85000</v>
      </c>
      <c r="AQ429" s="254">
        <f>ROUNDDOWN(AN429*AP429,-3)</f>
        <v>2040000</v>
      </c>
      <c r="AR429" s="351">
        <f t="shared" si="123"/>
        <v>0</v>
      </c>
    </row>
    <row r="430" spans="2:44" x14ac:dyDescent="0.4">
      <c r="B430" s="208" t="s">
        <v>27</v>
      </c>
      <c r="C430" s="180" t="s">
        <v>230</v>
      </c>
      <c r="D430" s="275">
        <f>D429</f>
        <v>24</v>
      </c>
      <c r="E430" s="179" t="s">
        <v>231</v>
      </c>
      <c r="F430" s="254">
        <v>75000</v>
      </c>
      <c r="G430" s="254">
        <f>ROUNDDOWN(D430*F430,-3)</f>
        <v>1800000</v>
      </c>
      <c r="H430" s="275">
        <f>H429</f>
        <v>24</v>
      </c>
      <c r="I430" s="179" t="s">
        <v>231</v>
      </c>
      <c r="J430" s="254">
        <v>75000</v>
      </c>
      <c r="K430" s="254">
        <f>ROUNDDOWN(H430*J430,-3)</f>
        <v>1800000</v>
      </c>
      <c r="L430" s="275">
        <f>L429</f>
        <v>24</v>
      </c>
      <c r="M430" s="179" t="s">
        <v>231</v>
      </c>
      <c r="N430" s="254">
        <v>75000</v>
      </c>
      <c r="O430" s="254">
        <f>ROUNDDOWN(L430*N430,-3)</f>
        <v>1800000</v>
      </c>
      <c r="P430" s="275">
        <v>0</v>
      </c>
      <c r="Q430" s="179" t="s">
        <v>231</v>
      </c>
      <c r="R430" s="254">
        <v>75000</v>
      </c>
      <c r="S430" s="254">
        <f>ROUNDDOWN(P430*R430,-3)</f>
        <v>0</v>
      </c>
      <c r="T430" s="275">
        <v>0</v>
      </c>
      <c r="U430" s="179" t="s">
        <v>231</v>
      </c>
      <c r="V430" s="254">
        <v>75000</v>
      </c>
      <c r="W430" s="254">
        <f>ROUNDDOWN(T430*V430,-3)</f>
        <v>0</v>
      </c>
      <c r="X430" s="354">
        <f t="shared" si="121"/>
        <v>0</v>
      </c>
      <c r="Y430" s="254"/>
      <c r="Z430" s="354">
        <f t="shared" si="120"/>
        <v>0</v>
      </c>
      <c r="AA430" s="254"/>
      <c r="AB430" s="275">
        <v>0</v>
      </c>
      <c r="AC430" s="179" t="s">
        <v>231</v>
      </c>
      <c r="AD430" s="254">
        <v>75000</v>
      </c>
      <c r="AE430" s="254">
        <f>ROUNDDOWN(AB430*AD430,-3)</f>
        <v>0</v>
      </c>
      <c r="AF430" s="275">
        <v>0</v>
      </c>
      <c r="AG430" s="179" t="s">
        <v>231</v>
      </c>
      <c r="AH430" s="254">
        <v>75000</v>
      </c>
      <c r="AI430" s="254">
        <f>ROUNDDOWN(AF430*AH430,-3)</f>
        <v>0</v>
      </c>
      <c r="AJ430" s="275">
        <v>0</v>
      </c>
      <c r="AK430" s="179" t="s">
        <v>231</v>
      </c>
      <c r="AL430" s="254">
        <v>75000</v>
      </c>
      <c r="AM430" s="254">
        <f>ROUNDDOWN(AJ430*AL430,-3)</f>
        <v>0</v>
      </c>
      <c r="AN430" s="275">
        <v>0</v>
      </c>
      <c r="AO430" s="179" t="s">
        <v>231</v>
      </c>
      <c r="AP430" s="254">
        <v>75000</v>
      </c>
      <c r="AQ430" s="254">
        <f>ROUNDDOWN(AN430*AP430,-3)</f>
        <v>0</v>
      </c>
      <c r="AR430" s="351">
        <f t="shared" si="123"/>
        <v>0</v>
      </c>
    </row>
    <row r="431" spans="2:44" x14ac:dyDescent="0.4">
      <c r="B431" s="208" t="s">
        <v>27</v>
      </c>
      <c r="C431" s="180" t="s">
        <v>44</v>
      </c>
      <c r="D431" s="275">
        <f>D430</f>
        <v>24</v>
      </c>
      <c r="E431" s="179" t="s">
        <v>40</v>
      </c>
      <c r="F431" s="254">
        <v>50000</v>
      </c>
      <c r="G431" s="254">
        <f>ROUNDDOWN(D431*F431,-3)</f>
        <v>1200000</v>
      </c>
      <c r="H431" s="275">
        <f>H430</f>
        <v>24</v>
      </c>
      <c r="I431" s="179" t="s">
        <v>40</v>
      </c>
      <c r="J431" s="254">
        <v>50000</v>
      </c>
      <c r="K431" s="254">
        <f>ROUNDDOWN(H431*J431,-3)</f>
        <v>1200000</v>
      </c>
      <c r="L431" s="275">
        <f>L430</f>
        <v>24</v>
      </c>
      <c r="M431" s="179" t="s">
        <v>40</v>
      </c>
      <c r="N431" s="254">
        <v>50000</v>
      </c>
      <c r="O431" s="254">
        <f>ROUNDDOWN(L431*N431,-3)</f>
        <v>1200000</v>
      </c>
      <c r="P431" s="275">
        <v>24</v>
      </c>
      <c r="Q431" s="179" t="s">
        <v>40</v>
      </c>
      <c r="R431" s="254">
        <v>50000</v>
      </c>
      <c r="S431" s="254">
        <f>ROUNDDOWN(P431*R431,-3)</f>
        <v>1200000</v>
      </c>
      <c r="T431" s="275">
        <v>24</v>
      </c>
      <c r="U431" s="179" t="s">
        <v>40</v>
      </c>
      <c r="V431" s="254">
        <v>50000</v>
      </c>
      <c r="W431" s="254">
        <f>ROUNDDOWN(T431*V431,-3)</f>
        <v>1200000</v>
      </c>
      <c r="X431" s="354">
        <f t="shared" si="121"/>
        <v>360000</v>
      </c>
      <c r="Y431" s="254"/>
      <c r="Z431" s="354">
        <f t="shared" si="120"/>
        <v>1200000</v>
      </c>
      <c r="AA431" s="254">
        <f t="shared" si="122"/>
        <v>1200000</v>
      </c>
      <c r="AB431" s="275">
        <v>24</v>
      </c>
      <c r="AC431" s="179" t="s">
        <v>40</v>
      </c>
      <c r="AD431" s="254">
        <v>50000</v>
      </c>
      <c r="AE431" s="254">
        <f>ROUNDDOWN(AB431*AD431,-3)</f>
        <v>1200000</v>
      </c>
      <c r="AF431" s="275">
        <v>24</v>
      </c>
      <c r="AG431" s="179" t="s">
        <v>40</v>
      </c>
      <c r="AH431" s="254">
        <v>50000</v>
      </c>
      <c r="AI431" s="254">
        <f>ROUNDDOWN(AF431*AH431,-3)</f>
        <v>1200000</v>
      </c>
      <c r="AJ431" s="275">
        <v>24</v>
      </c>
      <c r="AK431" s="179" t="s">
        <v>40</v>
      </c>
      <c r="AL431" s="254">
        <v>50000</v>
      </c>
      <c r="AM431" s="254">
        <f>ROUNDDOWN(AJ431*AL431,-3)</f>
        <v>1200000</v>
      </c>
      <c r="AN431" s="275">
        <v>24</v>
      </c>
      <c r="AO431" s="179" t="s">
        <v>40</v>
      </c>
      <c r="AP431" s="254">
        <v>50000</v>
      </c>
      <c r="AQ431" s="254">
        <f>ROUNDDOWN(AN431*AP431,-3)</f>
        <v>1200000</v>
      </c>
      <c r="AR431" s="351">
        <f t="shared" si="123"/>
        <v>0</v>
      </c>
    </row>
    <row r="432" spans="2:44" x14ac:dyDescent="0.4">
      <c r="B432" s="208" t="s">
        <v>27</v>
      </c>
      <c r="C432" s="180" t="s">
        <v>232</v>
      </c>
      <c r="D432" s="275">
        <f>D424/24</f>
        <v>1</v>
      </c>
      <c r="E432" s="179" t="s">
        <v>51</v>
      </c>
      <c r="F432" s="254">
        <v>380000</v>
      </c>
      <c r="G432" s="254">
        <f>ROUNDDOWN(D432*F432,-3)</f>
        <v>380000</v>
      </c>
      <c r="H432" s="275">
        <f>H424/24</f>
        <v>1</v>
      </c>
      <c r="I432" s="179" t="s">
        <v>51</v>
      </c>
      <c r="J432" s="254">
        <v>380000</v>
      </c>
      <c r="K432" s="254">
        <f>ROUNDDOWN(H432*J432,-3)</f>
        <v>380000</v>
      </c>
      <c r="L432" s="275">
        <f>L424/24</f>
        <v>1</v>
      </c>
      <c r="M432" s="179" t="s">
        <v>51</v>
      </c>
      <c r="N432" s="254">
        <v>380000</v>
      </c>
      <c r="O432" s="254">
        <f>ROUNDDOWN(L432*N432,-3)</f>
        <v>380000</v>
      </c>
      <c r="P432" s="275">
        <v>1</v>
      </c>
      <c r="Q432" s="179" t="s">
        <v>51</v>
      </c>
      <c r="R432" s="254">
        <v>380000</v>
      </c>
      <c r="S432" s="254">
        <f>ROUNDDOWN(P432*R432,-3)</f>
        <v>380000</v>
      </c>
      <c r="T432" s="275">
        <v>1</v>
      </c>
      <c r="U432" s="179" t="s">
        <v>51</v>
      </c>
      <c r="V432" s="254">
        <v>380000</v>
      </c>
      <c r="W432" s="254">
        <f>ROUNDDOWN(T432*V432,-3)</f>
        <v>380000</v>
      </c>
      <c r="X432" s="354">
        <f t="shared" si="121"/>
        <v>114000</v>
      </c>
      <c r="Y432" s="254"/>
      <c r="Z432" s="354">
        <f t="shared" si="120"/>
        <v>380000</v>
      </c>
      <c r="AA432" s="254">
        <f t="shared" si="122"/>
        <v>380000</v>
      </c>
      <c r="AB432" s="275">
        <v>1</v>
      </c>
      <c r="AC432" s="179" t="s">
        <v>51</v>
      </c>
      <c r="AD432" s="254">
        <v>380000</v>
      </c>
      <c r="AE432" s="254">
        <f>ROUNDDOWN(AB432*AD432,-3)</f>
        <v>380000</v>
      </c>
      <c r="AF432" s="275">
        <v>1</v>
      </c>
      <c r="AG432" s="179" t="s">
        <v>51</v>
      </c>
      <c r="AH432" s="254">
        <v>380000</v>
      </c>
      <c r="AI432" s="254">
        <f>ROUNDDOWN(AF432*AH432,-3)</f>
        <v>380000</v>
      </c>
      <c r="AJ432" s="275">
        <v>1</v>
      </c>
      <c r="AK432" s="179" t="s">
        <v>51</v>
      </c>
      <c r="AL432" s="254">
        <v>380000</v>
      </c>
      <c r="AM432" s="254">
        <f>ROUNDDOWN(AJ432*AL432,-3)</f>
        <v>380000</v>
      </c>
      <c r="AN432" s="275">
        <v>1</v>
      </c>
      <c r="AO432" s="179" t="s">
        <v>51</v>
      </c>
      <c r="AP432" s="254">
        <v>380000</v>
      </c>
      <c r="AQ432" s="254">
        <f>ROUNDDOWN(AN432*AP432,-3)</f>
        <v>380000</v>
      </c>
      <c r="AR432" s="351">
        <f t="shared" si="123"/>
        <v>0</v>
      </c>
    </row>
    <row r="433" spans="2:44" ht="29.15" x14ac:dyDescent="0.4">
      <c r="B433" s="363" t="s">
        <v>192</v>
      </c>
      <c r="C433" s="364" t="s">
        <v>240</v>
      </c>
      <c r="D433" s="269">
        <f>D434</f>
        <v>24</v>
      </c>
      <c r="E433" s="270" t="s">
        <v>171</v>
      </c>
      <c r="F433" s="254">
        <v>0</v>
      </c>
      <c r="G433" s="254">
        <f>G434</f>
        <v>5850000</v>
      </c>
      <c r="H433" s="269">
        <f>H434</f>
        <v>24</v>
      </c>
      <c r="I433" s="270" t="s">
        <v>171</v>
      </c>
      <c r="J433" s="254">
        <v>0</v>
      </c>
      <c r="K433" s="254">
        <f>K434</f>
        <v>5850000</v>
      </c>
      <c r="L433" s="269">
        <f>L434</f>
        <v>24</v>
      </c>
      <c r="M433" s="270" t="s">
        <v>171</v>
      </c>
      <c r="N433" s="254">
        <v>0</v>
      </c>
      <c r="O433" s="254">
        <f>O434</f>
        <v>5850000</v>
      </c>
      <c r="P433" s="269">
        <v>24</v>
      </c>
      <c r="Q433" s="270" t="s">
        <v>171</v>
      </c>
      <c r="R433" s="254">
        <v>0</v>
      </c>
      <c r="S433" s="254">
        <f>S434</f>
        <v>4050000</v>
      </c>
      <c r="T433" s="365">
        <v>24</v>
      </c>
      <c r="U433" s="366" t="s">
        <v>171</v>
      </c>
      <c r="V433" s="367">
        <v>0</v>
      </c>
      <c r="W433" s="367">
        <f>W434</f>
        <v>4050000</v>
      </c>
      <c r="X433" s="354">
        <f t="shared" si="121"/>
        <v>1215000</v>
      </c>
      <c r="Y433" s="254"/>
      <c r="Z433" s="354">
        <f t="shared" si="120"/>
        <v>4050000</v>
      </c>
      <c r="AA433" s="254"/>
      <c r="AB433" s="365">
        <v>24</v>
      </c>
      <c r="AC433" s="366" t="s">
        <v>171</v>
      </c>
      <c r="AD433" s="367">
        <v>0</v>
      </c>
      <c r="AE433" s="367">
        <f>AE434</f>
        <v>4050000</v>
      </c>
      <c r="AF433" s="365">
        <v>24</v>
      </c>
      <c r="AG433" s="366" t="s">
        <v>171</v>
      </c>
      <c r="AH433" s="367">
        <v>0</v>
      </c>
      <c r="AI433" s="367">
        <f>AI434</f>
        <v>4050000</v>
      </c>
      <c r="AJ433" s="365">
        <v>24</v>
      </c>
      <c r="AK433" s="366" t="s">
        <v>171</v>
      </c>
      <c r="AL433" s="367">
        <v>0</v>
      </c>
      <c r="AM433" s="367">
        <f>AM434</f>
        <v>4050000</v>
      </c>
      <c r="AN433" s="365">
        <v>24</v>
      </c>
      <c r="AO433" s="366" t="s">
        <v>171</v>
      </c>
      <c r="AP433" s="367">
        <v>0</v>
      </c>
      <c r="AQ433" s="367">
        <f>AQ434</f>
        <v>4050000</v>
      </c>
      <c r="AR433" s="351">
        <f t="shared" si="123"/>
        <v>0</v>
      </c>
    </row>
    <row r="434" spans="2:44" ht="29.15" x14ac:dyDescent="0.4">
      <c r="B434" s="312" t="s">
        <v>34</v>
      </c>
      <c r="C434" s="313" t="s">
        <v>241</v>
      </c>
      <c r="D434" s="269">
        <v>24</v>
      </c>
      <c r="E434" s="270" t="s">
        <v>171</v>
      </c>
      <c r="F434" s="254">
        <v>0</v>
      </c>
      <c r="G434" s="254">
        <f>G435+G438</f>
        <v>5850000</v>
      </c>
      <c r="H434" s="314">
        <v>24</v>
      </c>
      <c r="I434" s="315" t="s">
        <v>171</v>
      </c>
      <c r="J434" s="316">
        <v>0</v>
      </c>
      <c r="K434" s="316">
        <f>K435+K438</f>
        <v>5850000</v>
      </c>
      <c r="L434" s="314">
        <v>24</v>
      </c>
      <c r="M434" s="315" t="s">
        <v>171</v>
      </c>
      <c r="N434" s="316">
        <v>0</v>
      </c>
      <c r="O434" s="316">
        <f>O435+O438</f>
        <v>5850000</v>
      </c>
      <c r="P434" s="314">
        <v>24</v>
      </c>
      <c r="Q434" s="315" t="s">
        <v>171</v>
      </c>
      <c r="R434" s="316">
        <v>0</v>
      </c>
      <c r="S434" s="316">
        <f>S435+S438</f>
        <v>4050000</v>
      </c>
      <c r="T434" s="314">
        <v>24</v>
      </c>
      <c r="U434" s="315" t="s">
        <v>171</v>
      </c>
      <c r="V434" s="316">
        <v>0</v>
      </c>
      <c r="W434" s="316">
        <f>W435+W438</f>
        <v>4050000</v>
      </c>
      <c r="X434" s="354">
        <f t="shared" si="121"/>
        <v>1215000</v>
      </c>
      <c r="Y434" s="316"/>
      <c r="Z434" s="354">
        <f t="shared" si="120"/>
        <v>4050000</v>
      </c>
      <c r="AA434" s="316"/>
      <c r="AB434" s="314">
        <v>24</v>
      </c>
      <c r="AC434" s="315" t="s">
        <v>171</v>
      </c>
      <c r="AD434" s="316">
        <v>0</v>
      </c>
      <c r="AE434" s="316">
        <f>AE435+AE438</f>
        <v>4050000</v>
      </c>
      <c r="AF434" s="314">
        <v>24</v>
      </c>
      <c r="AG434" s="315" t="s">
        <v>171</v>
      </c>
      <c r="AH434" s="316">
        <v>0</v>
      </c>
      <c r="AI434" s="316">
        <f>AI435+AI438</f>
        <v>4050000</v>
      </c>
      <c r="AJ434" s="314">
        <v>24</v>
      </c>
      <c r="AK434" s="315" t="s">
        <v>171</v>
      </c>
      <c r="AL434" s="316">
        <v>0</v>
      </c>
      <c r="AM434" s="316">
        <f>AM435+AM438</f>
        <v>4050000</v>
      </c>
      <c r="AN434" s="314">
        <v>24</v>
      </c>
      <c r="AO434" s="315" t="s">
        <v>171</v>
      </c>
      <c r="AP434" s="316">
        <v>0</v>
      </c>
      <c r="AQ434" s="316">
        <f>AQ435+AQ438</f>
        <v>4050000</v>
      </c>
      <c r="AR434" s="351">
        <f t="shared" si="123"/>
        <v>0</v>
      </c>
    </row>
    <row r="435" spans="2:44" x14ac:dyDescent="0.4">
      <c r="B435" s="208">
        <v>525111</v>
      </c>
      <c r="C435" s="180" t="s">
        <v>174</v>
      </c>
      <c r="D435" s="178"/>
      <c r="E435" s="179" t="s">
        <v>27</v>
      </c>
      <c r="F435" s="180"/>
      <c r="G435" s="254">
        <f>SUM(G436:G437)</f>
        <v>430000</v>
      </c>
      <c r="H435" s="178"/>
      <c r="I435" s="179" t="s">
        <v>27</v>
      </c>
      <c r="J435" s="180"/>
      <c r="K435" s="254">
        <f>SUM(K436:K437)</f>
        <v>430000</v>
      </c>
      <c r="L435" s="178"/>
      <c r="M435" s="179" t="s">
        <v>27</v>
      </c>
      <c r="N435" s="180"/>
      <c r="O435" s="254">
        <f>SUM(O436:O437)</f>
        <v>430000</v>
      </c>
      <c r="P435" s="178"/>
      <c r="Q435" s="179" t="s">
        <v>27</v>
      </c>
      <c r="R435" s="180"/>
      <c r="S435" s="254">
        <f>SUM(S436:S437)</f>
        <v>430000</v>
      </c>
      <c r="T435" s="178"/>
      <c r="U435" s="179" t="s">
        <v>27</v>
      </c>
      <c r="V435" s="180"/>
      <c r="W435" s="254">
        <f>SUM(W436:W437)</f>
        <v>430000</v>
      </c>
      <c r="X435" s="354">
        <f t="shared" si="121"/>
        <v>129000</v>
      </c>
      <c r="Y435" s="254"/>
      <c r="Z435" s="354">
        <f t="shared" si="120"/>
        <v>430000</v>
      </c>
      <c r="AA435" s="254"/>
      <c r="AB435" s="178"/>
      <c r="AC435" s="179" t="s">
        <v>27</v>
      </c>
      <c r="AD435" s="180"/>
      <c r="AE435" s="254">
        <f>SUM(AE436:AE437)</f>
        <v>430000</v>
      </c>
      <c r="AF435" s="178"/>
      <c r="AG435" s="179" t="s">
        <v>27</v>
      </c>
      <c r="AH435" s="180"/>
      <c r="AI435" s="254">
        <f>SUM(AI436:AI437)</f>
        <v>430000</v>
      </c>
      <c r="AJ435" s="178"/>
      <c r="AK435" s="179" t="s">
        <v>27</v>
      </c>
      <c r="AL435" s="180"/>
      <c r="AM435" s="254">
        <f>SUM(AM436:AM437)</f>
        <v>430000</v>
      </c>
      <c r="AN435" s="178"/>
      <c r="AO435" s="179" t="s">
        <v>27</v>
      </c>
      <c r="AP435" s="180"/>
      <c r="AQ435" s="254">
        <f>SUM(AQ436:AQ437)</f>
        <v>430000</v>
      </c>
      <c r="AR435" s="351">
        <f t="shared" si="123"/>
        <v>0</v>
      </c>
    </row>
    <row r="436" spans="2:44" x14ac:dyDescent="0.4">
      <c r="B436" s="208" t="s">
        <v>27</v>
      </c>
      <c r="C436" s="180" t="s">
        <v>46</v>
      </c>
      <c r="D436" s="178">
        <v>1</v>
      </c>
      <c r="E436" s="179" t="s">
        <v>47</v>
      </c>
      <c r="F436" s="254">
        <v>110000</v>
      </c>
      <c r="G436" s="254">
        <f>ROUNDDOWN(D436*F436,-3)</f>
        <v>110000</v>
      </c>
      <c r="H436" s="178">
        <v>1</v>
      </c>
      <c r="I436" s="179" t="s">
        <v>47</v>
      </c>
      <c r="J436" s="254">
        <v>110000</v>
      </c>
      <c r="K436" s="254">
        <f>ROUNDDOWN(H436*J436,-3)</f>
        <v>110000</v>
      </c>
      <c r="L436" s="178">
        <v>1</v>
      </c>
      <c r="M436" s="179" t="s">
        <v>47</v>
      </c>
      <c r="N436" s="254">
        <v>110000</v>
      </c>
      <c r="O436" s="254">
        <f>ROUNDDOWN(L436*N436,-3)</f>
        <v>110000</v>
      </c>
      <c r="P436" s="178">
        <v>1</v>
      </c>
      <c r="Q436" s="179" t="s">
        <v>47</v>
      </c>
      <c r="R436" s="254">
        <v>110000</v>
      </c>
      <c r="S436" s="254">
        <f>ROUNDDOWN(P436*R436,-3)</f>
        <v>110000</v>
      </c>
      <c r="T436" s="178">
        <v>1</v>
      </c>
      <c r="U436" s="179" t="s">
        <v>47</v>
      </c>
      <c r="V436" s="254">
        <v>110000</v>
      </c>
      <c r="W436" s="254">
        <f>ROUNDDOWN(T436*V436,-3)</f>
        <v>110000</v>
      </c>
      <c r="X436" s="354">
        <f t="shared" si="121"/>
        <v>33000</v>
      </c>
      <c r="Y436" s="254"/>
      <c r="Z436" s="354">
        <f t="shared" si="120"/>
        <v>110000</v>
      </c>
      <c r="AA436" s="254">
        <f t="shared" si="122"/>
        <v>110000</v>
      </c>
      <c r="AB436" s="178">
        <v>1</v>
      </c>
      <c r="AC436" s="179" t="s">
        <v>47</v>
      </c>
      <c r="AD436" s="254">
        <v>110000</v>
      </c>
      <c r="AE436" s="254">
        <f>ROUNDDOWN(AB436*AD436,-3)</f>
        <v>110000</v>
      </c>
      <c r="AF436" s="178">
        <v>1</v>
      </c>
      <c r="AG436" s="179" t="s">
        <v>47</v>
      </c>
      <c r="AH436" s="254">
        <v>110000</v>
      </c>
      <c r="AI436" s="254">
        <f>ROUNDDOWN(AF436*AH436,-3)</f>
        <v>110000</v>
      </c>
      <c r="AJ436" s="178">
        <v>1</v>
      </c>
      <c r="AK436" s="179" t="s">
        <v>47</v>
      </c>
      <c r="AL436" s="254">
        <v>110000</v>
      </c>
      <c r="AM436" s="254">
        <f>ROUNDDOWN(AJ436*AL436,-3)</f>
        <v>110000</v>
      </c>
      <c r="AN436" s="178">
        <v>1</v>
      </c>
      <c r="AO436" s="179" t="s">
        <v>47</v>
      </c>
      <c r="AP436" s="254">
        <v>110000</v>
      </c>
      <c r="AQ436" s="254">
        <f>ROUNDDOWN(AN436*AP436,-3)</f>
        <v>110000</v>
      </c>
      <c r="AR436" s="351">
        <f t="shared" si="123"/>
        <v>0</v>
      </c>
    </row>
    <row r="437" spans="2:44" x14ac:dyDescent="0.4">
      <c r="B437" s="208" t="s">
        <v>27</v>
      </c>
      <c r="C437" s="180" t="s">
        <v>175</v>
      </c>
      <c r="D437" s="178">
        <v>1</v>
      </c>
      <c r="E437" s="179" t="s">
        <v>38</v>
      </c>
      <c r="F437" s="254">
        <v>320000</v>
      </c>
      <c r="G437" s="254">
        <f>ROUNDDOWN(D437*F437,-3)</f>
        <v>320000</v>
      </c>
      <c r="H437" s="178">
        <v>1</v>
      </c>
      <c r="I437" s="179" t="s">
        <v>38</v>
      </c>
      <c r="J437" s="254">
        <v>320000</v>
      </c>
      <c r="K437" s="254">
        <f>ROUNDDOWN(H437*J437,-3)</f>
        <v>320000</v>
      </c>
      <c r="L437" s="178">
        <v>1</v>
      </c>
      <c r="M437" s="179" t="s">
        <v>38</v>
      </c>
      <c r="N437" s="254">
        <v>320000</v>
      </c>
      <c r="O437" s="254">
        <f>ROUNDDOWN(L437*N437,-3)</f>
        <v>320000</v>
      </c>
      <c r="P437" s="178">
        <v>1</v>
      </c>
      <c r="Q437" s="179" t="s">
        <v>38</v>
      </c>
      <c r="R437" s="254">
        <v>320000</v>
      </c>
      <c r="S437" s="254">
        <f>ROUNDDOWN(P437*R437,-3)</f>
        <v>320000</v>
      </c>
      <c r="T437" s="178">
        <v>1</v>
      </c>
      <c r="U437" s="179" t="s">
        <v>38</v>
      </c>
      <c r="V437" s="254">
        <v>320000</v>
      </c>
      <c r="W437" s="254">
        <f>ROUNDDOWN(T437*V437,-3)</f>
        <v>320000</v>
      </c>
      <c r="X437" s="354">
        <f t="shared" si="121"/>
        <v>96000</v>
      </c>
      <c r="Y437" s="254"/>
      <c r="Z437" s="354">
        <f t="shared" si="120"/>
        <v>320000</v>
      </c>
      <c r="AA437" s="254">
        <f t="shared" si="122"/>
        <v>320000</v>
      </c>
      <c r="AB437" s="178">
        <v>1</v>
      </c>
      <c r="AC437" s="179" t="s">
        <v>38</v>
      </c>
      <c r="AD437" s="254">
        <v>320000</v>
      </c>
      <c r="AE437" s="254">
        <f>ROUNDDOWN(AB437*AD437,-3)</f>
        <v>320000</v>
      </c>
      <c r="AF437" s="178">
        <v>1</v>
      </c>
      <c r="AG437" s="179" t="s">
        <v>38</v>
      </c>
      <c r="AH437" s="254">
        <v>320000</v>
      </c>
      <c r="AI437" s="254">
        <f>ROUNDDOWN(AF437*AH437,-3)</f>
        <v>320000</v>
      </c>
      <c r="AJ437" s="178">
        <v>1</v>
      </c>
      <c r="AK437" s="179" t="s">
        <v>38</v>
      </c>
      <c r="AL437" s="254">
        <v>320000</v>
      </c>
      <c r="AM437" s="254">
        <f>ROUNDDOWN(AJ437*AL437,-3)</f>
        <v>320000</v>
      </c>
      <c r="AN437" s="178">
        <v>1</v>
      </c>
      <c r="AO437" s="179" t="s">
        <v>38</v>
      </c>
      <c r="AP437" s="254">
        <v>320000</v>
      </c>
      <c r="AQ437" s="254">
        <f>ROUNDDOWN(AN437*AP437,-3)</f>
        <v>320000</v>
      </c>
      <c r="AR437" s="351">
        <f t="shared" si="123"/>
        <v>0</v>
      </c>
    </row>
    <row r="438" spans="2:44" x14ac:dyDescent="0.4">
      <c r="B438" s="208">
        <v>525112</v>
      </c>
      <c r="C438" s="180" t="s">
        <v>97</v>
      </c>
      <c r="D438" s="178"/>
      <c r="E438" s="179" t="s">
        <v>27</v>
      </c>
      <c r="F438" s="180"/>
      <c r="G438" s="254">
        <f>SUM(G439:G442)</f>
        <v>5420000</v>
      </c>
      <c r="H438" s="178"/>
      <c r="I438" s="179" t="s">
        <v>27</v>
      </c>
      <c r="J438" s="180"/>
      <c r="K438" s="254">
        <f>SUM(K439:K442)</f>
        <v>5420000</v>
      </c>
      <c r="L438" s="178"/>
      <c r="M438" s="179" t="s">
        <v>27</v>
      </c>
      <c r="N438" s="180"/>
      <c r="O438" s="254">
        <f>SUM(O439:O442)</f>
        <v>5420000</v>
      </c>
      <c r="P438" s="178"/>
      <c r="Q438" s="179" t="s">
        <v>27</v>
      </c>
      <c r="R438" s="180"/>
      <c r="S438" s="254">
        <f>SUM(S439:S442)</f>
        <v>3620000</v>
      </c>
      <c r="T438" s="178"/>
      <c r="U438" s="179" t="s">
        <v>27</v>
      </c>
      <c r="V438" s="180"/>
      <c r="W438" s="254">
        <f>SUM(W439:W442)</f>
        <v>3620000</v>
      </c>
      <c r="X438" s="354">
        <f t="shared" si="121"/>
        <v>1086000</v>
      </c>
      <c r="Y438" s="254"/>
      <c r="Z438" s="354">
        <f t="shared" si="120"/>
        <v>3620000</v>
      </c>
      <c r="AA438" s="254"/>
      <c r="AB438" s="178"/>
      <c r="AC438" s="179" t="s">
        <v>27</v>
      </c>
      <c r="AD438" s="180"/>
      <c r="AE438" s="254">
        <f>SUM(AE439:AE442)</f>
        <v>3620000</v>
      </c>
      <c r="AF438" s="178"/>
      <c r="AG438" s="179" t="s">
        <v>27</v>
      </c>
      <c r="AH438" s="180"/>
      <c r="AI438" s="254">
        <f>SUM(AI439:AI442)</f>
        <v>3620000</v>
      </c>
      <c r="AJ438" s="178"/>
      <c r="AK438" s="179" t="s">
        <v>27</v>
      </c>
      <c r="AL438" s="180"/>
      <c r="AM438" s="254">
        <f>SUM(AM439:AM442)</f>
        <v>3620000</v>
      </c>
      <c r="AN438" s="178"/>
      <c r="AO438" s="179" t="s">
        <v>27</v>
      </c>
      <c r="AP438" s="180"/>
      <c r="AQ438" s="254">
        <f>SUM(AQ439:AQ442)</f>
        <v>3620000</v>
      </c>
      <c r="AR438" s="351">
        <f t="shared" si="123"/>
        <v>0</v>
      </c>
    </row>
    <row r="439" spans="2:44" x14ac:dyDescent="0.4">
      <c r="B439" s="208" t="s">
        <v>27</v>
      </c>
      <c r="C439" s="180" t="s">
        <v>176</v>
      </c>
      <c r="D439" s="275">
        <v>24</v>
      </c>
      <c r="E439" s="179" t="s">
        <v>40</v>
      </c>
      <c r="F439" s="254">
        <v>85000</v>
      </c>
      <c r="G439" s="254">
        <f>ROUNDDOWN(D439*F439,-3)</f>
        <v>2040000</v>
      </c>
      <c r="H439" s="275">
        <v>24</v>
      </c>
      <c r="I439" s="179" t="s">
        <v>40</v>
      </c>
      <c r="J439" s="254">
        <v>85000</v>
      </c>
      <c r="K439" s="254">
        <f>ROUNDDOWN(H439*J439,-3)</f>
        <v>2040000</v>
      </c>
      <c r="L439" s="275">
        <v>24</v>
      </c>
      <c r="M439" s="179" t="s">
        <v>40</v>
      </c>
      <c r="N439" s="254">
        <v>85000</v>
      </c>
      <c r="O439" s="254">
        <f>ROUNDDOWN(L439*N439,-3)</f>
        <v>2040000</v>
      </c>
      <c r="P439" s="275">
        <v>24</v>
      </c>
      <c r="Q439" s="179" t="s">
        <v>40</v>
      </c>
      <c r="R439" s="254">
        <v>85000</v>
      </c>
      <c r="S439" s="254">
        <f>ROUNDDOWN(P439*R439,-3)</f>
        <v>2040000</v>
      </c>
      <c r="T439" s="275">
        <v>24</v>
      </c>
      <c r="U439" s="179" t="s">
        <v>40</v>
      </c>
      <c r="V439" s="254">
        <v>85000</v>
      </c>
      <c r="W439" s="254">
        <f>ROUNDDOWN(T439*V439,-3)</f>
        <v>2040000</v>
      </c>
      <c r="X439" s="354">
        <f t="shared" si="121"/>
        <v>612000</v>
      </c>
      <c r="Y439" s="254"/>
      <c r="Z439" s="354">
        <f t="shared" si="120"/>
        <v>2040000</v>
      </c>
      <c r="AA439" s="254">
        <f t="shared" si="122"/>
        <v>2040000</v>
      </c>
      <c r="AB439" s="275">
        <v>24</v>
      </c>
      <c r="AC439" s="179" t="s">
        <v>40</v>
      </c>
      <c r="AD439" s="254">
        <v>85000</v>
      </c>
      <c r="AE439" s="254">
        <f>ROUNDDOWN(AB439*AD439,-3)</f>
        <v>2040000</v>
      </c>
      <c r="AF439" s="275">
        <v>24</v>
      </c>
      <c r="AG439" s="179" t="s">
        <v>40</v>
      </c>
      <c r="AH439" s="254">
        <v>85000</v>
      </c>
      <c r="AI439" s="254">
        <f>ROUNDDOWN(AF439*AH439,-3)</f>
        <v>2040000</v>
      </c>
      <c r="AJ439" s="275">
        <v>24</v>
      </c>
      <c r="AK439" s="179" t="s">
        <v>40</v>
      </c>
      <c r="AL439" s="254">
        <v>85000</v>
      </c>
      <c r="AM439" s="254">
        <f>ROUNDDOWN(AJ439*AL439,-3)</f>
        <v>2040000</v>
      </c>
      <c r="AN439" s="275">
        <v>24</v>
      </c>
      <c r="AO439" s="179" t="s">
        <v>40</v>
      </c>
      <c r="AP439" s="254">
        <v>85000</v>
      </c>
      <c r="AQ439" s="254">
        <f>ROUNDDOWN(AN439*AP439,-3)</f>
        <v>2040000</v>
      </c>
      <c r="AR439" s="351">
        <f t="shared" si="123"/>
        <v>0</v>
      </c>
    </row>
    <row r="440" spans="2:44" x14ac:dyDescent="0.4">
      <c r="B440" s="208" t="s">
        <v>27</v>
      </c>
      <c r="C440" s="180" t="s">
        <v>230</v>
      </c>
      <c r="D440" s="275">
        <f>D439</f>
        <v>24</v>
      </c>
      <c r="E440" s="179" t="s">
        <v>231</v>
      </c>
      <c r="F440" s="254">
        <v>75000</v>
      </c>
      <c r="G440" s="254">
        <f>ROUNDDOWN(D440*F440,-3)</f>
        <v>1800000</v>
      </c>
      <c r="H440" s="275">
        <f>H439</f>
        <v>24</v>
      </c>
      <c r="I440" s="179" t="s">
        <v>231</v>
      </c>
      <c r="J440" s="254">
        <v>75000</v>
      </c>
      <c r="K440" s="254">
        <f>ROUNDDOWN(H440*J440,-3)</f>
        <v>1800000</v>
      </c>
      <c r="L440" s="275">
        <f>L439</f>
        <v>24</v>
      </c>
      <c r="M440" s="179" t="s">
        <v>231</v>
      </c>
      <c r="N440" s="254">
        <v>75000</v>
      </c>
      <c r="O440" s="254">
        <f>ROUNDDOWN(L440*N440,-3)</f>
        <v>1800000</v>
      </c>
      <c r="P440" s="275">
        <v>0</v>
      </c>
      <c r="Q440" s="179" t="s">
        <v>231</v>
      </c>
      <c r="R440" s="254">
        <v>75000</v>
      </c>
      <c r="S440" s="254">
        <f>ROUNDDOWN(P440*R440,-3)</f>
        <v>0</v>
      </c>
      <c r="T440" s="275">
        <v>0</v>
      </c>
      <c r="U440" s="179" t="s">
        <v>231</v>
      </c>
      <c r="V440" s="254">
        <v>75000</v>
      </c>
      <c r="W440" s="254">
        <f>ROUNDDOWN(T440*V440,-3)</f>
        <v>0</v>
      </c>
      <c r="X440" s="354">
        <f t="shared" si="121"/>
        <v>0</v>
      </c>
      <c r="Y440" s="254"/>
      <c r="Z440" s="354">
        <f t="shared" si="120"/>
        <v>0</v>
      </c>
      <c r="AA440" s="254"/>
      <c r="AB440" s="275">
        <v>0</v>
      </c>
      <c r="AC440" s="179" t="s">
        <v>231</v>
      </c>
      <c r="AD440" s="254">
        <v>75000</v>
      </c>
      <c r="AE440" s="254">
        <f>ROUNDDOWN(AB440*AD440,-3)</f>
        <v>0</v>
      </c>
      <c r="AF440" s="275">
        <v>0</v>
      </c>
      <c r="AG440" s="179" t="s">
        <v>231</v>
      </c>
      <c r="AH440" s="254">
        <v>75000</v>
      </c>
      <c r="AI440" s="254">
        <f>ROUNDDOWN(AF440*AH440,-3)</f>
        <v>0</v>
      </c>
      <c r="AJ440" s="275">
        <v>0</v>
      </c>
      <c r="AK440" s="179" t="s">
        <v>231</v>
      </c>
      <c r="AL440" s="254">
        <v>75000</v>
      </c>
      <c r="AM440" s="254">
        <f>ROUNDDOWN(AJ440*AL440,-3)</f>
        <v>0</v>
      </c>
      <c r="AN440" s="275">
        <v>0</v>
      </c>
      <c r="AO440" s="179" t="s">
        <v>231</v>
      </c>
      <c r="AP440" s="254">
        <v>75000</v>
      </c>
      <c r="AQ440" s="254">
        <f>ROUNDDOWN(AN440*AP440,-3)</f>
        <v>0</v>
      </c>
      <c r="AR440" s="351">
        <f t="shared" si="123"/>
        <v>0</v>
      </c>
    </row>
    <row r="441" spans="2:44" x14ac:dyDescent="0.4">
      <c r="B441" s="208" t="s">
        <v>27</v>
      </c>
      <c r="C441" s="180" t="s">
        <v>44</v>
      </c>
      <c r="D441" s="275">
        <f>D440</f>
        <v>24</v>
      </c>
      <c r="E441" s="179" t="s">
        <v>40</v>
      </c>
      <c r="F441" s="254">
        <v>50000</v>
      </c>
      <c r="G441" s="254">
        <f>ROUNDDOWN(D441*F441,-3)</f>
        <v>1200000</v>
      </c>
      <c r="H441" s="275">
        <f>H440</f>
        <v>24</v>
      </c>
      <c r="I441" s="179" t="s">
        <v>40</v>
      </c>
      <c r="J441" s="254">
        <v>50000</v>
      </c>
      <c r="K441" s="254">
        <f>ROUNDDOWN(H441*J441,-3)</f>
        <v>1200000</v>
      </c>
      <c r="L441" s="275">
        <f>L440</f>
        <v>24</v>
      </c>
      <c r="M441" s="179" t="s">
        <v>40</v>
      </c>
      <c r="N441" s="254">
        <v>50000</v>
      </c>
      <c r="O441" s="254">
        <f>ROUNDDOWN(L441*N441,-3)</f>
        <v>1200000</v>
      </c>
      <c r="P441" s="275">
        <v>24</v>
      </c>
      <c r="Q441" s="179" t="s">
        <v>40</v>
      </c>
      <c r="R441" s="254">
        <v>50000</v>
      </c>
      <c r="S441" s="254">
        <f>ROUNDDOWN(P441*R441,-3)</f>
        <v>1200000</v>
      </c>
      <c r="T441" s="275">
        <v>24</v>
      </c>
      <c r="U441" s="179" t="s">
        <v>40</v>
      </c>
      <c r="V441" s="254">
        <v>50000</v>
      </c>
      <c r="W441" s="254">
        <f>ROUNDDOWN(T441*V441,-3)</f>
        <v>1200000</v>
      </c>
      <c r="X441" s="354">
        <f t="shared" si="121"/>
        <v>360000</v>
      </c>
      <c r="Y441" s="254"/>
      <c r="Z441" s="354">
        <f t="shared" si="120"/>
        <v>1200000</v>
      </c>
      <c r="AA441" s="254">
        <f t="shared" si="122"/>
        <v>1200000</v>
      </c>
      <c r="AB441" s="275">
        <v>24</v>
      </c>
      <c r="AC441" s="179" t="s">
        <v>40</v>
      </c>
      <c r="AD441" s="254">
        <v>50000</v>
      </c>
      <c r="AE441" s="254">
        <f>ROUNDDOWN(AB441*AD441,-3)</f>
        <v>1200000</v>
      </c>
      <c r="AF441" s="275">
        <v>24</v>
      </c>
      <c r="AG441" s="179" t="s">
        <v>40</v>
      </c>
      <c r="AH441" s="254">
        <v>50000</v>
      </c>
      <c r="AI441" s="254">
        <f>ROUNDDOWN(AF441*AH441,-3)</f>
        <v>1200000</v>
      </c>
      <c r="AJ441" s="275">
        <v>24</v>
      </c>
      <c r="AK441" s="179" t="s">
        <v>40</v>
      </c>
      <c r="AL441" s="254">
        <v>50000</v>
      </c>
      <c r="AM441" s="254">
        <f>ROUNDDOWN(AJ441*AL441,-3)</f>
        <v>1200000</v>
      </c>
      <c r="AN441" s="275">
        <v>24</v>
      </c>
      <c r="AO441" s="179" t="s">
        <v>40</v>
      </c>
      <c r="AP441" s="254">
        <v>50000</v>
      </c>
      <c r="AQ441" s="254">
        <f>ROUNDDOWN(AN441*AP441,-3)</f>
        <v>1200000</v>
      </c>
      <c r="AR441" s="351">
        <f t="shared" si="123"/>
        <v>0</v>
      </c>
    </row>
    <row r="442" spans="2:44" x14ac:dyDescent="0.4">
      <c r="B442" s="208" t="s">
        <v>27</v>
      </c>
      <c r="C442" s="180" t="s">
        <v>232</v>
      </c>
      <c r="D442" s="275">
        <f>D434/24</f>
        <v>1</v>
      </c>
      <c r="E442" s="179" t="s">
        <v>51</v>
      </c>
      <c r="F442" s="254">
        <v>380000</v>
      </c>
      <c r="G442" s="254">
        <f>ROUNDDOWN(D442*F442,-3)</f>
        <v>380000</v>
      </c>
      <c r="H442" s="275">
        <f>H434/24</f>
        <v>1</v>
      </c>
      <c r="I442" s="179" t="s">
        <v>51</v>
      </c>
      <c r="J442" s="254">
        <v>380000</v>
      </c>
      <c r="K442" s="254">
        <f>ROUNDDOWN(H442*J442,-3)</f>
        <v>380000</v>
      </c>
      <c r="L442" s="275">
        <f>L434/24</f>
        <v>1</v>
      </c>
      <c r="M442" s="179" t="s">
        <v>51</v>
      </c>
      <c r="N442" s="254">
        <v>380000</v>
      </c>
      <c r="O442" s="254">
        <f>ROUNDDOWN(L442*N442,-3)</f>
        <v>380000</v>
      </c>
      <c r="P442" s="275">
        <v>1</v>
      </c>
      <c r="Q442" s="179" t="s">
        <v>51</v>
      </c>
      <c r="R442" s="254">
        <v>380000</v>
      </c>
      <c r="S442" s="254">
        <f>ROUNDDOWN(P442*R442,-3)</f>
        <v>380000</v>
      </c>
      <c r="T442" s="275">
        <v>1</v>
      </c>
      <c r="U442" s="179" t="s">
        <v>51</v>
      </c>
      <c r="V442" s="254">
        <v>380000</v>
      </c>
      <c r="W442" s="254">
        <f>ROUNDDOWN(T442*V442,-3)</f>
        <v>380000</v>
      </c>
      <c r="X442" s="354">
        <f t="shared" si="121"/>
        <v>114000</v>
      </c>
      <c r="Y442" s="254"/>
      <c r="Z442" s="354">
        <f t="shared" si="120"/>
        <v>380000</v>
      </c>
      <c r="AA442" s="254">
        <f t="shared" si="122"/>
        <v>380000</v>
      </c>
      <c r="AB442" s="275">
        <v>1</v>
      </c>
      <c r="AC442" s="179" t="s">
        <v>51</v>
      </c>
      <c r="AD442" s="254">
        <v>380000</v>
      </c>
      <c r="AE442" s="254">
        <f>ROUNDDOWN(AB442*AD442,-3)</f>
        <v>380000</v>
      </c>
      <c r="AF442" s="275">
        <v>1</v>
      </c>
      <c r="AG442" s="179" t="s">
        <v>51</v>
      </c>
      <c r="AH442" s="254">
        <v>380000</v>
      </c>
      <c r="AI442" s="254">
        <f>ROUNDDOWN(AF442*AH442,-3)</f>
        <v>380000</v>
      </c>
      <c r="AJ442" s="275">
        <v>1</v>
      </c>
      <c r="AK442" s="179" t="s">
        <v>51</v>
      </c>
      <c r="AL442" s="254">
        <v>380000</v>
      </c>
      <c r="AM442" s="254">
        <f>ROUNDDOWN(AJ442*AL442,-3)</f>
        <v>380000</v>
      </c>
      <c r="AN442" s="275">
        <v>1</v>
      </c>
      <c r="AO442" s="179" t="s">
        <v>51</v>
      </c>
      <c r="AP442" s="254">
        <v>380000</v>
      </c>
      <c r="AQ442" s="254">
        <f>ROUNDDOWN(AN442*AP442,-3)</f>
        <v>380000</v>
      </c>
      <c r="AR442" s="351">
        <f t="shared" si="123"/>
        <v>0</v>
      </c>
    </row>
    <row r="443" spans="2:44" ht="29.15" x14ac:dyDescent="0.4">
      <c r="B443" s="363" t="s">
        <v>195</v>
      </c>
      <c r="C443" s="364" t="s">
        <v>242</v>
      </c>
      <c r="D443" s="269">
        <f>D444</f>
        <v>24</v>
      </c>
      <c r="E443" s="270" t="s">
        <v>171</v>
      </c>
      <c r="F443" s="254">
        <v>0</v>
      </c>
      <c r="G443" s="254">
        <f>G444</f>
        <v>5850000</v>
      </c>
      <c r="H443" s="269">
        <f>H444</f>
        <v>24</v>
      </c>
      <c r="I443" s="270" t="s">
        <v>171</v>
      </c>
      <c r="J443" s="254">
        <v>0</v>
      </c>
      <c r="K443" s="254">
        <f>K444</f>
        <v>5850000</v>
      </c>
      <c r="L443" s="269">
        <f>L444</f>
        <v>24</v>
      </c>
      <c r="M443" s="270" t="s">
        <v>171</v>
      </c>
      <c r="N443" s="254">
        <v>0</v>
      </c>
      <c r="O443" s="254">
        <f>O444</f>
        <v>5850000</v>
      </c>
      <c r="P443" s="269">
        <v>24</v>
      </c>
      <c r="Q443" s="270" t="s">
        <v>171</v>
      </c>
      <c r="R443" s="254">
        <v>0</v>
      </c>
      <c r="S443" s="254">
        <f>S444</f>
        <v>4050000</v>
      </c>
      <c r="T443" s="365">
        <v>24</v>
      </c>
      <c r="U443" s="366" t="s">
        <v>171</v>
      </c>
      <c r="V443" s="367">
        <v>0</v>
      </c>
      <c r="W443" s="367">
        <f>W444</f>
        <v>4050000</v>
      </c>
      <c r="X443" s="354">
        <f t="shared" si="121"/>
        <v>1215000</v>
      </c>
      <c r="Y443" s="254"/>
      <c r="Z443" s="354">
        <f t="shared" si="120"/>
        <v>4050000</v>
      </c>
      <c r="AA443" s="254"/>
      <c r="AB443" s="365">
        <v>24</v>
      </c>
      <c r="AC443" s="366" t="s">
        <v>171</v>
      </c>
      <c r="AD443" s="367">
        <v>0</v>
      </c>
      <c r="AE443" s="367">
        <f>AE444</f>
        <v>4050000</v>
      </c>
      <c r="AF443" s="365">
        <v>24</v>
      </c>
      <c r="AG443" s="366" t="s">
        <v>171</v>
      </c>
      <c r="AH443" s="367">
        <v>0</v>
      </c>
      <c r="AI443" s="367">
        <f>AI444</f>
        <v>4050000</v>
      </c>
      <c r="AJ443" s="365">
        <v>24</v>
      </c>
      <c r="AK443" s="366" t="s">
        <v>171</v>
      </c>
      <c r="AL443" s="367">
        <v>0</v>
      </c>
      <c r="AM443" s="367">
        <f>AM444</f>
        <v>4050000</v>
      </c>
      <c r="AN443" s="365">
        <v>24</v>
      </c>
      <c r="AO443" s="366" t="s">
        <v>171</v>
      </c>
      <c r="AP443" s="367">
        <v>0</v>
      </c>
      <c r="AQ443" s="367">
        <f>AQ444</f>
        <v>4050000</v>
      </c>
      <c r="AR443" s="351">
        <f t="shared" si="123"/>
        <v>0</v>
      </c>
    </row>
    <row r="444" spans="2:44" ht="29.15" x14ac:dyDescent="0.4">
      <c r="B444" s="312" t="s">
        <v>34</v>
      </c>
      <c r="C444" s="313" t="s">
        <v>243</v>
      </c>
      <c r="D444" s="269">
        <v>24</v>
      </c>
      <c r="E444" s="270" t="s">
        <v>171</v>
      </c>
      <c r="F444" s="254">
        <v>0</v>
      </c>
      <c r="G444" s="254">
        <f>G445+G448</f>
        <v>5850000</v>
      </c>
      <c r="H444" s="314">
        <v>24</v>
      </c>
      <c r="I444" s="315" t="s">
        <v>171</v>
      </c>
      <c r="J444" s="316">
        <v>0</v>
      </c>
      <c r="K444" s="316">
        <f>K445+K448</f>
        <v>5850000</v>
      </c>
      <c r="L444" s="314">
        <v>24</v>
      </c>
      <c r="M444" s="315" t="s">
        <v>171</v>
      </c>
      <c r="N444" s="316">
        <v>0</v>
      </c>
      <c r="O444" s="316">
        <f>O445+O448</f>
        <v>5850000</v>
      </c>
      <c r="P444" s="314">
        <v>24</v>
      </c>
      <c r="Q444" s="315" t="s">
        <v>171</v>
      </c>
      <c r="R444" s="316">
        <v>0</v>
      </c>
      <c r="S444" s="316">
        <f>S445+S448</f>
        <v>4050000</v>
      </c>
      <c r="T444" s="314">
        <v>24</v>
      </c>
      <c r="U444" s="315" t="s">
        <v>171</v>
      </c>
      <c r="V444" s="316">
        <v>0</v>
      </c>
      <c r="W444" s="316">
        <f>W445+W448</f>
        <v>4050000</v>
      </c>
      <c r="X444" s="354">
        <f t="shared" si="121"/>
        <v>1215000</v>
      </c>
      <c r="Y444" s="316"/>
      <c r="Z444" s="354">
        <f t="shared" si="120"/>
        <v>4050000</v>
      </c>
      <c r="AA444" s="316"/>
      <c r="AB444" s="314">
        <v>24</v>
      </c>
      <c r="AC444" s="315" t="s">
        <v>171</v>
      </c>
      <c r="AD444" s="316">
        <v>0</v>
      </c>
      <c r="AE444" s="316">
        <f>AE445+AE448</f>
        <v>4050000</v>
      </c>
      <c r="AF444" s="314">
        <v>24</v>
      </c>
      <c r="AG444" s="315" t="s">
        <v>171</v>
      </c>
      <c r="AH444" s="316">
        <v>0</v>
      </c>
      <c r="AI444" s="316">
        <f>AI445+AI448</f>
        <v>4050000</v>
      </c>
      <c r="AJ444" s="314">
        <v>24</v>
      </c>
      <c r="AK444" s="315" t="s">
        <v>171</v>
      </c>
      <c r="AL444" s="316">
        <v>0</v>
      </c>
      <c r="AM444" s="316">
        <f>AM445+AM448</f>
        <v>4050000</v>
      </c>
      <c r="AN444" s="314">
        <v>24</v>
      </c>
      <c r="AO444" s="315" t="s">
        <v>171</v>
      </c>
      <c r="AP444" s="316">
        <v>0</v>
      </c>
      <c r="AQ444" s="316">
        <f>AQ445+AQ448</f>
        <v>4050000</v>
      </c>
      <c r="AR444" s="351">
        <f t="shared" si="123"/>
        <v>0</v>
      </c>
    </row>
    <row r="445" spans="2:44" x14ac:dyDescent="0.4">
      <c r="B445" s="208">
        <v>525111</v>
      </c>
      <c r="C445" s="180" t="s">
        <v>174</v>
      </c>
      <c r="D445" s="178"/>
      <c r="E445" s="179" t="s">
        <v>27</v>
      </c>
      <c r="F445" s="180"/>
      <c r="G445" s="254">
        <f>SUM(G446:G447)</f>
        <v>430000</v>
      </c>
      <c r="H445" s="178"/>
      <c r="I445" s="179" t="s">
        <v>27</v>
      </c>
      <c r="J445" s="180"/>
      <c r="K445" s="254">
        <f>SUM(K446:K447)</f>
        <v>430000</v>
      </c>
      <c r="L445" s="178"/>
      <c r="M445" s="179" t="s">
        <v>27</v>
      </c>
      <c r="N445" s="180"/>
      <c r="O445" s="254">
        <f>SUM(O446:O447)</f>
        <v>430000</v>
      </c>
      <c r="P445" s="178"/>
      <c r="Q445" s="179" t="s">
        <v>27</v>
      </c>
      <c r="R445" s="180"/>
      <c r="S445" s="254">
        <f>SUM(S446:S447)</f>
        <v>430000</v>
      </c>
      <c r="T445" s="178"/>
      <c r="U445" s="179" t="s">
        <v>27</v>
      </c>
      <c r="V445" s="180"/>
      <c r="W445" s="254">
        <f>SUM(W446:W447)</f>
        <v>430000</v>
      </c>
      <c r="X445" s="354">
        <f t="shared" si="121"/>
        <v>129000</v>
      </c>
      <c r="Y445" s="254"/>
      <c r="Z445" s="354">
        <f t="shared" si="120"/>
        <v>430000</v>
      </c>
      <c r="AA445" s="254"/>
      <c r="AB445" s="178"/>
      <c r="AC445" s="179" t="s">
        <v>27</v>
      </c>
      <c r="AD445" s="180"/>
      <c r="AE445" s="254">
        <f>SUM(AE446:AE447)</f>
        <v>430000</v>
      </c>
      <c r="AF445" s="178"/>
      <c r="AG445" s="179" t="s">
        <v>27</v>
      </c>
      <c r="AH445" s="180"/>
      <c r="AI445" s="254">
        <f>SUM(AI446:AI447)</f>
        <v>430000</v>
      </c>
      <c r="AJ445" s="178"/>
      <c r="AK445" s="179" t="s">
        <v>27</v>
      </c>
      <c r="AL445" s="180"/>
      <c r="AM445" s="254">
        <f>SUM(AM446:AM447)</f>
        <v>430000</v>
      </c>
      <c r="AN445" s="178"/>
      <c r="AO445" s="179" t="s">
        <v>27</v>
      </c>
      <c r="AP445" s="180"/>
      <c r="AQ445" s="254">
        <f>SUM(AQ446:AQ447)</f>
        <v>430000</v>
      </c>
      <c r="AR445" s="351">
        <f t="shared" si="123"/>
        <v>0</v>
      </c>
    </row>
    <row r="446" spans="2:44" x14ac:dyDescent="0.4">
      <c r="B446" s="208" t="s">
        <v>27</v>
      </c>
      <c r="C446" s="180" t="s">
        <v>46</v>
      </c>
      <c r="D446" s="178">
        <v>1</v>
      </c>
      <c r="E446" s="179" t="s">
        <v>47</v>
      </c>
      <c r="F446" s="254">
        <v>110000</v>
      </c>
      <c r="G446" s="254">
        <f>ROUNDDOWN(D446*F446,-3)</f>
        <v>110000</v>
      </c>
      <c r="H446" s="178">
        <v>1</v>
      </c>
      <c r="I446" s="179" t="s">
        <v>47</v>
      </c>
      <c r="J446" s="254">
        <v>110000</v>
      </c>
      <c r="K446" s="254">
        <f>ROUNDDOWN(H446*J446,-3)</f>
        <v>110000</v>
      </c>
      <c r="L446" s="178">
        <v>1</v>
      </c>
      <c r="M446" s="179" t="s">
        <v>47</v>
      </c>
      <c r="N446" s="254">
        <v>110000</v>
      </c>
      <c r="O446" s="254">
        <f>ROUNDDOWN(L446*N446,-3)</f>
        <v>110000</v>
      </c>
      <c r="P446" s="178">
        <v>1</v>
      </c>
      <c r="Q446" s="179" t="s">
        <v>47</v>
      </c>
      <c r="R446" s="254">
        <v>110000</v>
      </c>
      <c r="S446" s="254">
        <f>ROUNDDOWN(P446*R446,-3)</f>
        <v>110000</v>
      </c>
      <c r="T446" s="178">
        <v>1</v>
      </c>
      <c r="U446" s="179" t="s">
        <v>47</v>
      </c>
      <c r="V446" s="254">
        <v>110000</v>
      </c>
      <c r="W446" s="254">
        <f>ROUNDDOWN(T446*V446,-3)</f>
        <v>110000</v>
      </c>
      <c r="X446" s="354">
        <f t="shared" si="121"/>
        <v>33000</v>
      </c>
      <c r="Y446" s="254"/>
      <c r="Z446" s="354">
        <f t="shared" si="120"/>
        <v>110000</v>
      </c>
      <c r="AA446" s="254">
        <f t="shared" si="122"/>
        <v>110000</v>
      </c>
      <c r="AB446" s="178">
        <v>1</v>
      </c>
      <c r="AC446" s="179" t="s">
        <v>47</v>
      </c>
      <c r="AD446" s="254">
        <v>110000</v>
      </c>
      <c r="AE446" s="254">
        <f>ROUNDDOWN(AB446*AD446,-3)</f>
        <v>110000</v>
      </c>
      <c r="AF446" s="178">
        <v>1</v>
      </c>
      <c r="AG446" s="179" t="s">
        <v>47</v>
      </c>
      <c r="AH446" s="254">
        <v>110000</v>
      </c>
      <c r="AI446" s="254">
        <f>ROUNDDOWN(AF446*AH446,-3)</f>
        <v>110000</v>
      </c>
      <c r="AJ446" s="178">
        <v>1</v>
      </c>
      <c r="AK446" s="179" t="s">
        <v>47</v>
      </c>
      <c r="AL446" s="254">
        <v>110000</v>
      </c>
      <c r="AM446" s="254">
        <f>ROUNDDOWN(AJ446*AL446,-3)</f>
        <v>110000</v>
      </c>
      <c r="AN446" s="178">
        <v>1</v>
      </c>
      <c r="AO446" s="179" t="s">
        <v>47</v>
      </c>
      <c r="AP446" s="254">
        <v>110000</v>
      </c>
      <c r="AQ446" s="254">
        <f>ROUNDDOWN(AN446*AP446,-3)</f>
        <v>110000</v>
      </c>
      <c r="AR446" s="351">
        <f t="shared" si="123"/>
        <v>0</v>
      </c>
    </row>
    <row r="447" spans="2:44" x14ac:dyDescent="0.4">
      <c r="B447" s="208" t="s">
        <v>27</v>
      </c>
      <c r="C447" s="180" t="s">
        <v>175</v>
      </c>
      <c r="D447" s="178">
        <v>1</v>
      </c>
      <c r="E447" s="179" t="s">
        <v>38</v>
      </c>
      <c r="F447" s="254">
        <v>320000</v>
      </c>
      <c r="G447" s="254">
        <f>ROUNDDOWN(D447*F447,-3)</f>
        <v>320000</v>
      </c>
      <c r="H447" s="178">
        <v>1</v>
      </c>
      <c r="I447" s="179" t="s">
        <v>38</v>
      </c>
      <c r="J447" s="254">
        <v>320000</v>
      </c>
      <c r="K447" s="254">
        <f>ROUNDDOWN(H447*J447,-3)</f>
        <v>320000</v>
      </c>
      <c r="L447" s="178">
        <v>1</v>
      </c>
      <c r="M447" s="179" t="s">
        <v>38</v>
      </c>
      <c r="N447" s="254">
        <v>320000</v>
      </c>
      <c r="O447" s="254">
        <f>ROUNDDOWN(L447*N447,-3)</f>
        <v>320000</v>
      </c>
      <c r="P447" s="178">
        <v>1</v>
      </c>
      <c r="Q447" s="179" t="s">
        <v>38</v>
      </c>
      <c r="R447" s="254">
        <v>320000</v>
      </c>
      <c r="S447" s="254">
        <f>ROUNDDOWN(P447*R447,-3)</f>
        <v>320000</v>
      </c>
      <c r="T447" s="178">
        <v>1</v>
      </c>
      <c r="U447" s="179" t="s">
        <v>38</v>
      </c>
      <c r="V447" s="254">
        <v>320000</v>
      </c>
      <c r="W447" s="254">
        <f>ROUNDDOWN(T447*V447,-3)</f>
        <v>320000</v>
      </c>
      <c r="X447" s="354">
        <f t="shared" si="121"/>
        <v>96000</v>
      </c>
      <c r="Y447" s="254"/>
      <c r="Z447" s="354">
        <f t="shared" si="120"/>
        <v>320000</v>
      </c>
      <c r="AA447" s="254">
        <f t="shared" si="122"/>
        <v>320000</v>
      </c>
      <c r="AB447" s="178">
        <v>1</v>
      </c>
      <c r="AC447" s="179" t="s">
        <v>38</v>
      </c>
      <c r="AD447" s="254">
        <v>320000</v>
      </c>
      <c r="AE447" s="254">
        <f>ROUNDDOWN(AB447*AD447,-3)</f>
        <v>320000</v>
      </c>
      <c r="AF447" s="178">
        <v>1</v>
      </c>
      <c r="AG447" s="179" t="s">
        <v>38</v>
      </c>
      <c r="AH447" s="254">
        <v>320000</v>
      </c>
      <c r="AI447" s="254">
        <f>ROUNDDOWN(AF447*AH447,-3)</f>
        <v>320000</v>
      </c>
      <c r="AJ447" s="178">
        <v>1</v>
      </c>
      <c r="AK447" s="179" t="s">
        <v>38</v>
      </c>
      <c r="AL447" s="254">
        <v>320000</v>
      </c>
      <c r="AM447" s="254">
        <f>ROUNDDOWN(AJ447*AL447,-3)</f>
        <v>320000</v>
      </c>
      <c r="AN447" s="178">
        <v>1</v>
      </c>
      <c r="AO447" s="179" t="s">
        <v>38</v>
      </c>
      <c r="AP447" s="254">
        <v>320000</v>
      </c>
      <c r="AQ447" s="254">
        <f>ROUNDDOWN(AN447*AP447,-3)</f>
        <v>320000</v>
      </c>
      <c r="AR447" s="351">
        <f t="shared" si="123"/>
        <v>0</v>
      </c>
    </row>
    <row r="448" spans="2:44" x14ac:dyDescent="0.4">
      <c r="B448" s="208">
        <v>525112</v>
      </c>
      <c r="C448" s="180" t="s">
        <v>97</v>
      </c>
      <c r="D448" s="178"/>
      <c r="E448" s="179" t="s">
        <v>27</v>
      </c>
      <c r="F448" s="180"/>
      <c r="G448" s="254">
        <f>SUM(G449:G452)</f>
        <v>5420000</v>
      </c>
      <c r="H448" s="178"/>
      <c r="I448" s="179" t="s">
        <v>27</v>
      </c>
      <c r="J448" s="180"/>
      <c r="K448" s="254">
        <f>SUM(K449:K452)</f>
        <v>5420000</v>
      </c>
      <c r="L448" s="178"/>
      <c r="M448" s="179" t="s">
        <v>27</v>
      </c>
      <c r="N448" s="180"/>
      <c r="O448" s="254">
        <f>SUM(O449:O452)</f>
        <v>5420000</v>
      </c>
      <c r="P448" s="178"/>
      <c r="Q448" s="179" t="s">
        <v>27</v>
      </c>
      <c r="R448" s="180"/>
      <c r="S448" s="254">
        <f>SUM(S449:S452)</f>
        <v>3620000</v>
      </c>
      <c r="T448" s="178"/>
      <c r="U448" s="179" t="s">
        <v>27</v>
      </c>
      <c r="V448" s="180"/>
      <c r="W448" s="254">
        <f>SUM(W449:W452)</f>
        <v>3620000</v>
      </c>
      <c r="X448" s="354">
        <f t="shared" si="121"/>
        <v>1086000</v>
      </c>
      <c r="Y448" s="254"/>
      <c r="Z448" s="354">
        <f t="shared" ref="Z448:Z511" si="124">W448-Y448</f>
        <v>3620000</v>
      </c>
      <c r="AA448" s="254"/>
      <c r="AB448" s="178"/>
      <c r="AC448" s="179" t="s">
        <v>27</v>
      </c>
      <c r="AD448" s="180"/>
      <c r="AE448" s="254">
        <f>SUM(AE449:AE452)</f>
        <v>3620000</v>
      </c>
      <c r="AF448" s="178"/>
      <c r="AG448" s="179" t="s">
        <v>27</v>
      </c>
      <c r="AH448" s="180"/>
      <c r="AI448" s="254">
        <f>SUM(AI449:AI452)</f>
        <v>3620000</v>
      </c>
      <c r="AJ448" s="178"/>
      <c r="AK448" s="179" t="s">
        <v>27</v>
      </c>
      <c r="AL448" s="180"/>
      <c r="AM448" s="254">
        <f>SUM(AM449:AM452)</f>
        <v>3620000</v>
      </c>
      <c r="AN448" s="178"/>
      <c r="AO448" s="179" t="s">
        <v>27</v>
      </c>
      <c r="AP448" s="180"/>
      <c r="AQ448" s="254">
        <f>SUM(AQ449:AQ452)</f>
        <v>3620000</v>
      </c>
      <c r="AR448" s="351">
        <f t="shared" si="123"/>
        <v>0</v>
      </c>
    </row>
    <row r="449" spans="2:44" x14ac:dyDescent="0.4">
      <c r="B449" s="208" t="s">
        <v>27</v>
      </c>
      <c r="C449" s="180" t="s">
        <v>176</v>
      </c>
      <c r="D449" s="275">
        <v>24</v>
      </c>
      <c r="E449" s="179" t="s">
        <v>40</v>
      </c>
      <c r="F449" s="254">
        <v>85000</v>
      </c>
      <c r="G449" s="254">
        <f>ROUNDDOWN(D449*F449,-3)</f>
        <v>2040000</v>
      </c>
      <c r="H449" s="275">
        <v>24</v>
      </c>
      <c r="I449" s="179" t="s">
        <v>40</v>
      </c>
      <c r="J449" s="254">
        <v>85000</v>
      </c>
      <c r="K449" s="254">
        <f>ROUNDDOWN(H449*J449,-3)</f>
        <v>2040000</v>
      </c>
      <c r="L449" s="275">
        <v>24</v>
      </c>
      <c r="M449" s="179" t="s">
        <v>40</v>
      </c>
      <c r="N449" s="254">
        <v>85000</v>
      </c>
      <c r="O449" s="254">
        <f>ROUNDDOWN(L449*N449,-3)</f>
        <v>2040000</v>
      </c>
      <c r="P449" s="275">
        <v>24</v>
      </c>
      <c r="Q449" s="179" t="s">
        <v>40</v>
      </c>
      <c r="R449" s="254">
        <v>85000</v>
      </c>
      <c r="S449" s="254">
        <f>ROUNDDOWN(P449*R449,-3)</f>
        <v>2040000</v>
      </c>
      <c r="T449" s="275">
        <v>24</v>
      </c>
      <c r="U449" s="179" t="s">
        <v>40</v>
      </c>
      <c r="V449" s="254">
        <v>85000</v>
      </c>
      <c r="W449" s="254">
        <f>ROUNDDOWN(T449*V449,-3)</f>
        <v>2040000</v>
      </c>
      <c r="X449" s="354">
        <f t="shared" ref="X449:X512" si="125">W449*30%</f>
        <v>612000</v>
      </c>
      <c r="Y449" s="254"/>
      <c r="Z449" s="354">
        <f t="shared" si="124"/>
        <v>2040000</v>
      </c>
      <c r="AA449" s="254">
        <f t="shared" ref="AA449:AA509" si="126">CEILING(Z449,1000)</f>
        <v>2040000</v>
      </c>
      <c r="AB449" s="275">
        <v>24</v>
      </c>
      <c r="AC449" s="179" t="s">
        <v>40</v>
      </c>
      <c r="AD449" s="254">
        <v>85000</v>
      </c>
      <c r="AE449" s="254">
        <f>ROUNDDOWN(AB449*AD449,-3)</f>
        <v>2040000</v>
      </c>
      <c r="AF449" s="275">
        <v>24</v>
      </c>
      <c r="AG449" s="179" t="s">
        <v>40</v>
      </c>
      <c r="AH449" s="254">
        <v>85000</v>
      </c>
      <c r="AI449" s="254">
        <f>ROUNDDOWN(AF449*AH449,-3)</f>
        <v>2040000</v>
      </c>
      <c r="AJ449" s="275">
        <v>24</v>
      </c>
      <c r="AK449" s="179" t="s">
        <v>40</v>
      </c>
      <c r="AL449" s="254">
        <v>85000</v>
      </c>
      <c r="AM449" s="254">
        <f>ROUNDDOWN(AJ449*AL449,-3)</f>
        <v>2040000</v>
      </c>
      <c r="AN449" s="275">
        <v>24</v>
      </c>
      <c r="AO449" s="179" t="s">
        <v>40</v>
      </c>
      <c r="AP449" s="254">
        <v>85000</v>
      </c>
      <c r="AQ449" s="254">
        <f>ROUNDDOWN(AN449*AP449,-3)</f>
        <v>2040000</v>
      </c>
      <c r="AR449" s="351">
        <f t="shared" si="123"/>
        <v>0</v>
      </c>
    </row>
    <row r="450" spans="2:44" x14ac:dyDescent="0.4">
      <c r="B450" s="208" t="s">
        <v>27</v>
      </c>
      <c r="C450" s="180" t="s">
        <v>230</v>
      </c>
      <c r="D450" s="275">
        <f>D449</f>
        <v>24</v>
      </c>
      <c r="E450" s="179" t="s">
        <v>231</v>
      </c>
      <c r="F450" s="254">
        <v>75000</v>
      </c>
      <c r="G450" s="254">
        <f>ROUNDDOWN(D450*F450,-3)</f>
        <v>1800000</v>
      </c>
      <c r="H450" s="275">
        <f>H449</f>
        <v>24</v>
      </c>
      <c r="I450" s="179" t="s">
        <v>231</v>
      </c>
      <c r="J450" s="254">
        <v>75000</v>
      </c>
      <c r="K450" s="254">
        <f>ROUNDDOWN(H450*J450,-3)</f>
        <v>1800000</v>
      </c>
      <c r="L450" s="275">
        <f>L449</f>
        <v>24</v>
      </c>
      <c r="M450" s="179" t="s">
        <v>231</v>
      </c>
      <c r="N450" s="254">
        <v>75000</v>
      </c>
      <c r="O450" s="254">
        <f>ROUNDDOWN(L450*N450,-3)</f>
        <v>1800000</v>
      </c>
      <c r="P450" s="275">
        <v>0</v>
      </c>
      <c r="Q450" s="179" t="s">
        <v>231</v>
      </c>
      <c r="R450" s="254">
        <v>75000</v>
      </c>
      <c r="S450" s="254">
        <f>ROUNDDOWN(P450*R450,-3)</f>
        <v>0</v>
      </c>
      <c r="T450" s="275">
        <v>0</v>
      </c>
      <c r="U450" s="179" t="s">
        <v>231</v>
      </c>
      <c r="V450" s="254">
        <v>75000</v>
      </c>
      <c r="W450" s="254">
        <f>ROUNDDOWN(T450*V450,-3)</f>
        <v>0</v>
      </c>
      <c r="X450" s="354">
        <f t="shared" si="125"/>
        <v>0</v>
      </c>
      <c r="Y450" s="254"/>
      <c r="Z450" s="354">
        <f t="shared" si="124"/>
        <v>0</v>
      </c>
      <c r="AA450" s="254"/>
      <c r="AB450" s="275">
        <v>0</v>
      </c>
      <c r="AC450" s="179" t="s">
        <v>231</v>
      </c>
      <c r="AD450" s="254">
        <v>75000</v>
      </c>
      <c r="AE450" s="254">
        <f>ROUNDDOWN(AB450*AD450,-3)</f>
        <v>0</v>
      </c>
      <c r="AF450" s="275">
        <v>0</v>
      </c>
      <c r="AG450" s="179" t="s">
        <v>231</v>
      </c>
      <c r="AH450" s="254">
        <v>75000</v>
      </c>
      <c r="AI450" s="254">
        <f>ROUNDDOWN(AF450*AH450,-3)</f>
        <v>0</v>
      </c>
      <c r="AJ450" s="275">
        <v>0</v>
      </c>
      <c r="AK450" s="179" t="s">
        <v>231</v>
      </c>
      <c r="AL450" s="254">
        <v>75000</v>
      </c>
      <c r="AM450" s="254">
        <f>ROUNDDOWN(AJ450*AL450,-3)</f>
        <v>0</v>
      </c>
      <c r="AN450" s="275">
        <v>0</v>
      </c>
      <c r="AO450" s="179" t="s">
        <v>231</v>
      </c>
      <c r="AP450" s="254">
        <v>75000</v>
      </c>
      <c r="AQ450" s="254">
        <f>ROUNDDOWN(AN450*AP450,-3)</f>
        <v>0</v>
      </c>
      <c r="AR450" s="351">
        <f t="shared" si="123"/>
        <v>0</v>
      </c>
    </row>
    <row r="451" spans="2:44" x14ac:dyDescent="0.4">
      <c r="B451" s="208" t="s">
        <v>27</v>
      </c>
      <c r="C451" s="180" t="s">
        <v>44</v>
      </c>
      <c r="D451" s="275">
        <f>D450</f>
        <v>24</v>
      </c>
      <c r="E451" s="179" t="s">
        <v>40</v>
      </c>
      <c r="F451" s="254">
        <v>50000</v>
      </c>
      <c r="G451" s="254">
        <f>ROUNDDOWN(D451*F451,-3)</f>
        <v>1200000</v>
      </c>
      <c r="H451" s="275">
        <f>H450</f>
        <v>24</v>
      </c>
      <c r="I451" s="179" t="s">
        <v>40</v>
      </c>
      <c r="J451" s="254">
        <v>50000</v>
      </c>
      <c r="K451" s="254">
        <f>ROUNDDOWN(H451*J451,-3)</f>
        <v>1200000</v>
      </c>
      <c r="L451" s="275">
        <f>L450</f>
        <v>24</v>
      </c>
      <c r="M451" s="179" t="s">
        <v>40</v>
      </c>
      <c r="N451" s="254">
        <v>50000</v>
      </c>
      <c r="O451" s="254">
        <f>ROUNDDOWN(L451*N451,-3)</f>
        <v>1200000</v>
      </c>
      <c r="P451" s="275">
        <v>24</v>
      </c>
      <c r="Q451" s="179" t="s">
        <v>40</v>
      </c>
      <c r="R451" s="254">
        <v>50000</v>
      </c>
      <c r="S451" s="254">
        <f>ROUNDDOWN(P451*R451,-3)</f>
        <v>1200000</v>
      </c>
      <c r="T451" s="275">
        <v>24</v>
      </c>
      <c r="U451" s="179" t="s">
        <v>40</v>
      </c>
      <c r="V451" s="254">
        <v>50000</v>
      </c>
      <c r="W451" s="254">
        <f>ROUNDDOWN(T451*V451,-3)</f>
        <v>1200000</v>
      </c>
      <c r="X451" s="354">
        <f t="shared" si="125"/>
        <v>360000</v>
      </c>
      <c r="Y451" s="254"/>
      <c r="Z451" s="354">
        <f t="shared" si="124"/>
        <v>1200000</v>
      </c>
      <c r="AA451" s="254">
        <f t="shared" si="126"/>
        <v>1200000</v>
      </c>
      <c r="AB451" s="275">
        <v>24</v>
      </c>
      <c r="AC451" s="179" t="s">
        <v>40</v>
      </c>
      <c r="AD451" s="254">
        <v>50000</v>
      </c>
      <c r="AE451" s="254">
        <f>ROUNDDOWN(AB451*AD451,-3)</f>
        <v>1200000</v>
      </c>
      <c r="AF451" s="275">
        <v>24</v>
      </c>
      <c r="AG451" s="179" t="s">
        <v>40</v>
      </c>
      <c r="AH451" s="254">
        <v>50000</v>
      </c>
      <c r="AI451" s="254">
        <f>ROUNDDOWN(AF451*AH451,-3)</f>
        <v>1200000</v>
      </c>
      <c r="AJ451" s="275">
        <v>24</v>
      </c>
      <c r="AK451" s="179" t="s">
        <v>40</v>
      </c>
      <c r="AL451" s="254">
        <v>50000</v>
      </c>
      <c r="AM451" s="254">
        <f>ROUNDDOWN(AJ451*AL451,-3)</f>
        <v>1200000</v>
      </c>
      <c r="AN451" s="275">
        <v>24</v>
      </c>
      <c r="AO451" s="179" t="s">
        <v>40</v>
      </c>
      <c r="AP451" s="254">
        <v>50000</v>
      </c>
      <c r="AQ451" s="254">
        <f>ROUNDDOWN(AN451*AP451,-3)</f>
        <v>1200000</v>
      </c>
      <c r="AR451" s="351">
        <f t="shared" si="123"/>
        <v>0</v>
      </c>
    </row>
    <row r="452" spans="2:44" x14ac:dyDescent="0.4">
      <c r="B452" s="208" t="s">
        <v>27</v>
      </c>
      <c r="C452" s="180" t="s">
        <v>232</v>
      </c>
      <c r="D452" s="275">
        <f>D444/24</f>
        <v>1</v>
      </c>
      <c r="E452" s="179" t="s">
        <v>51</v>
      </c>
      <c r="F452" s="254">
        <v>380000</v>
      </c>
      <c r="G452" s="254">
        <f>ROUNDDOWN(D452*F452,-3)</f>
        <v>380000</v>
      </c>
      <c r="H452" s="275">
        <f>H444/24</f>
        <v>1</v>
      </c>
      <c r="I452" s="179" t="s">
        <v>51</v>
      </c>
      <c r="J452" s="254">
        <v>380000</v>
      </c>
      <c r="K452" s="254">
        <f>ROUNDDOWN(H452*J452,-3)</f>
        <v>380000</v>
      </c>
      <c r="L452" s="275">
        <f>L444/24</f>
        <v>1</v>
      </c>
      <c r="M452" s="179" t="s">
        <v>51</v>
      </c>
      <c r="N452" s="254">
        <v>380000</v>
      </c>
      <c r="O452" s="254">
        <f>ROUNDDOWN(L452*N452,-3)</f>
        <v>380000</v>
      </c>
      <c r="P452" s="275">
        <v>1</v>
      </c>
      <c r="Q452" s="179" t="s">
        <v>51</v>
      </c>
      <c r="R452" s="254">
        <v>380000</v>
      </c>
      <c r="S452" s="254">
        <f>ROUNDDOWN(P452*R452,-3)</f>
        <v>380000</v>
      </c>
      <c r="T452" s="275">
        <v>1</v>
      </c>
      <c r="U452" s="179" t="s">
        <v>51</v>
      </c>
      <c r="V452" s="254">
        <v>380000</v>
      </c>
      <c r="W452" s="254">
        <f>ROUNDDOWN(T452*V452,-3)</f>
        <v>380000</v>
      </c>
      <c r="X452" s="354">
        <f t="shared" si="125"/>
        <v>114000</v>
      </c>
      <c r="Y452" s="254"/>
      <c r="Z452" s="354">
        <f t="shared" si="124"/>
        <v>380000</v>
      </c>
      <c r="AA452" s="254">
        <f t="shared" si="126"/>
        <v>380000</v>
      </c>
      <c r="AB452" s="275">
        <v>1</v>
      </c>
      <c r="AC452" s="179" t="s">
        <v>51</v>
      </c>
      <c r="AD452" s="254">
        <v>380000</v>
      </c>
      <c r="AE452" s="254">
        <f>ROUNDDOWN(AB452*AD452,-3)</f>
        <v>380000</v>
      </c>
      <c r="AF452" s="275">
        <v>1</v>
      </c>
      <c r="AG452" s="179" t="s">
        <v>51</v>
      </c>
      <c r="AH452" s="254">
        <v>380000</v>
      </c>
      <c r="AI452" s="254">
        <f>ROUNDDOWN(AF452*AH452,-3)</f>
        <v>380000</v>
      </c>
      <c r="AJ452" s="275">
        <v>1</v>
      </c>
      <c r="AK452" s="179" t="s">
        <v>51</v>
      </c>
      <c r="AL452" s="254">
        <v>380000</v>
      </c>
      <c r="AM452" s="254">
        <f>ROUNDDOWN(AJ452*AL452,-3)</f>
        <v>380000</v>
      </c>
      <c r="AN452" s="275">
        <v>1</v>
      </c>
      <c r="AO452" s="179" t="s">
        <v>51</v>
      </c>
      <c r="AP452" s="254">
        <v>380000</v>
      </c>
      <c r="AQ452" s="254">
        <f>ROUNDDOWN(AN452*AP452,-3)</f>
        <v>380000</v>
      </c>
      <c r="AR452" s="351">
        <f t="shared" si="123"/>
        <v>0</v>
      </c>
    </row>
    <row r="453" spans="2:44" ht="29.15" x14ac:dyDescent="0.4">
      <c r="B453" s="363" t="s">
        <v>198</v>
      </c>
      <c r="C453" s="364" t="s">
        <v>244</v>
      </c>
      <c r="D453" s="269">
        <f>D454</f>
        <v>24</v>
      </c>
      <c r="E453" s="270" t="s">
        <v>171</v>
      </c>
      <c r="F453" s="254">
        <v>0</v>
      </c>
      <c r="G453" s="254">
        <f>G454</f>
        <v>5850000</v>
      </c>
      <c r="H453" s="269">
        <f>H454</f>
        <v>24</v>
      </c>
      <c r="I453" s="270" t="s">
        <v>171</v>
      </c>
      <c r="J453" s="254">
        <v>0</v>
      </c>
      <c r="K453" s="254">
        <f>K454</f>
        <v>5850000</v>
      </c>
      <c r="L453" s="269">
        <f>L454</f>
        <v>24</v>
      </c>
      <c r="M453" s="270" t="s">
        <v>171</v>
      </c>
      <c r="N453" s="254">
        <v>0</v>
      </c>
      <c r="O453" s="254">
        <f>O454</f>
        <v>5850000</v>
      </c>
      <c r="P453" s="269">
        <v>24</v>
      </c>
      <c r="Q453" s="270" t="s">
        <v>171</v>
      </c>
      <c r="R453" s="254">
        <v>0</v>
      </c>
      <c r="S453" s="254">
        <f>S454</f>
        <v>4050000</v>
      </c>
      <c r="T453" s="365">
        <v>24</v>
      </c>
      <c r="U453" s="366" t="s">
        <v>171</v>
      </c>
      <c r="V453" s="367">
        <v>0</v>
      </c>
      <c r="W453" s="367">
        <f>W454</f>
        <v>4050000</v>
      </c>
      <c r="X453" s="354">
        <f t="shared" si="125"/>
        <v>1215000</v>
      </c>
      <c r="Y453" s="254"/>
      <c r="Z453" s="354">
        <f t="shared" si="124"/>
        <v>4050000</v>
      </c>
      <c r="AA453" s="254"/>
      <c r="AB453" s="365">
        <v>24</v>
      </c>
      <c r="AC453" s="366" t="s">
        <v>171</v>
      </c>
      <c r="AD453" s="367">
        <v>0</v>
      </c>
      <c r="AE453" s="367">
        <f>AE454</f>
        <v>4050000</v>
      </c>
      <c r="AF453" s="365">
        <v>24</v>
      </c>
      <c r="AG453" s="366" t="s">
        <v>171</v>
      </c>
      <c r="AH453" s="367">
        <v>0</v>
      </c>
      <c r="AI453" s="367">
        <f>AI454</f>
        <v>4050000</v>
      </c>
      <c r="AJ453" s="365">
        <v>24</v>
      </c>
      <c r="AK453" s="366" t="s">
        <v>171</v>
      </c>
      <c r="AL453" s="367">
        <v>0</v>
      </c>
      <c r="AM453" s="367">
        <f>AM454</f>
        <v>4050000</v>
      </c>
      <c r="AN453" s="365">
        <v>24</v>
      </c>
      <c r="AO453" s="366" t="s">
        <v>171</v>
      </c>
      <c r="AP453" s="367">
        <v>0</v>
      </c>
      <c r="AQ453" s="367">
        <f>AQ454</f>
        <v>4050000</v>
      </c>
      <c r="AR453" s="351">
        <f t="shared" si="123"/>
        <v>0</v>
      </c>
    </row>
    <row r="454" spans="2:44" ht="29.15" x14ac:dyDescent="0.4">
      <c r="B454" s="312" t="s">
        <v>34</v>
      </c>
      <c r="C454" s="313" t="s">
        <v>245</v>
      </c>
      <c r="D454" s="269">
        <v>24</v>
      </c>
      <c r="E454" s="270" t="s">
        <v>171</v>
      </c>
      <c r="F454" s="254">
        <v>0</v>
      </c>
      <c r="G454" s="254">
        <f>G455+G458</f>
        <v>5850000</v>
      </c>
      <c r="H454" s="314">
        <v>24</v>
      </c>
      <c r="I454" s="315" t="s">
        <v>171</v>
      </c>
      <c r="J454" s="316">
        <v>0</v>
      </c>
      <c r="K454" s="316">
        <f>K455+K458</f>
        <v>5850000</v>
      </c>
      <c r="L454" s="314">
        <v>24</v>
      </c>
      <c r="M454" s="315" t="s">
        <v>171</v>
      </c>
      <c r="N454" s="316">
        <v>0</v>
      </c>
      <c r="O454" s="316">
        <f>O455+O458</f>
        <v>5850000</v>
      </c>
      <c r="P454" s="314">
        <v>24</v>
      </c>
      <c r="Q454" s="315" t="s">
        <v>171</v>
      </c>
      <c r="R454" s="316">
        <v>0</v>
      </c>
      <c r="S454" s="316">
        <f>S455+S458</f>
        <v>4050000</v>
      </c>
      <c r="T454" s="314">
        <v>24</v>
      </c>
      <c r="U454" s="315" t="s">
        <v>171</v>
      </c>
      <c r="V454" s="316">
        <v>0</v>
      </c>
      <c r="W454" s="316">
        <f>W455+W458</f>
        <v>4050000</v>
      </c>
      <c r="X454" s="354">
        <f t="shared" si="125"/>
        <v>1215000</v>
      </c>
      <c r="Y454" s="316"/>
      <c r="Z454" s="354">
        <f t="shared" si="124"/>
        <v>4050000</v>
      </c>
      <c r="AA454" s="316"/>
      <c r="AB454" s="314">
        <v>24</v>
      </c>
      <c r="AC454" s="315" t="s">
        <v>171</v>
      </c>
      <c r="AD454" s="316">
        <v>0</v>
      </c>
      <c r="AE454" s="316">
        <f>AE455+AE458</f>
        <v>4050000</v>
      </c>
      <c r="AF454" s="314">
        <v>24</v>
      </c>
      <c r="AG454" s="315" t="s">
        <v>171</v>
      </c>
      <c r="AH454" s="316">
        <v>0</v>
      </c>
      <c r="AI454" s="316">
        <f>AI455+AI458</f>
        <v>4050000</v>
      </c>
      <c r="AJ454" s="314">
        <v>24</v>
      </c>
      <c r="AK454" s="315" t="s">
        <v>171</v>
      </c>
      <c r="AL454" s="316">
        <v>0</v>
      </c>
      <c r="AM454" s="316">
        <f>AM455+AM458</f>
        <v>4050000</v>
      </c>
      <c r="AN454" s="314">
        <v>24</v>
      </c>
      <c r="AO454" s="315" t="s">
        <v>171</v>
      </c>
      <c r="AP454" s="316">
        <v>0</v>
      </c>
      <c r="AQ454" s="316">
        <f>AQ455+AQ458</f>
        <v>4050000</v>
      </c>
      <c r="AR454" s="351">
        <f t="shared" si="123"/>
        <v>0</v>
      </c>
    </row>
    <row r="455" spans="2:44" x14ac:dyDescent="0.4">
      <c r="B455" s="208">
        <v>525111</v>
      </c>
      <c r="C455" s="180" t="s">
        <v>174</v>
      </c>
      <c r="D455" s="178"/>
      <c r="E455" s="179" t="s">
        <v>27</v>
      </c>
      <c r="F455" s="180"/>
      <c r="G455" s="254">
        <f>SUM(G456:G457)</f>
        <v>430000</v>
      </c>
      <c r="H455" s="178"/>
      <c r="I455" s="179" t="s">
        <v>27</v>
      </c>
      <c r="J455" s="180"/>
      <c r="K455" s="254">
        <f>SUM(K456:K457)</f>
        <v>430000</v>
      </c>
      <c r="L455" s="178"/>
      <c r="M455" s="179" t="s">
        <v>27</v>
      </c>
      <c r="N455" s="180"/>
      <c r="O455" s="254">
        <f>SUM(O456:O457)</f>
        <v>430000</v>
      </c>
      <c r="P455" s="178"/>
      <c r="Q455" s="179" t="s">
        <v>27</v>
      </c>
      <c r="R455" s="180"/>
      <c r="S455" s="254">
        <f>SUM(S456:S457)</f>
        <v>430000</v>
      </c>
      <c r="T455" s="178"/>
      <c r="U455" s="179" t="s">
        <v>27</v>
      </c>
      <c r="V455" s="180"/>
      <c r="W455" s="254">
        <f>SUM(W456:W457)</f>
        <v>430000</v>
      </c>
      <c r="X455" s="354">
        <f t="shared" si="125"/>
        <v>129000</v>
      </c>
      <c r="Y455" s="254"/>
      <c r="Z455" s="354">
        <f t="shared" si="124"/>
        <v>430000</v>
      </c>
      <c r="AA455" s="254"/>
      <c r="AB455" s="178"/>
      <c r="AC455" s="179" t="s">
        <v>27</v>
      </c>
      <c r="AD455" s="180"/>
      <c r="AE455" s="254">
        <f>SUM(AE456:AE457)</f>
        <v>430000</v>
      </c>
      <c r="AF455" s="178"/>
      <c r="AG455" s="179" t="s">
        <v>27</v>
      </c>
      <c r="AH455" s="180"/>
      <c r="AI455" s="254">
        <f>SUM(AI456:AI457)</f>
        <v>430000</v>
      </c>
      <c r="AJ455" s="178"/>
      <c r="AK455" s="179" t="s">
        <v>27</v>
      </c>
      <c r="AL455" s="180"/>
      <c r="AM455" s="254">
        <f>SUM(AM456:AM457)</f>
        <v>430000</v>
      </c>
      <c r="AN455" s="178"/>
      <c r="AO455" s="179" t="s">
        <v>27</v>
      </c>
      <c r="AP455" s="180"/>
      <c r="AQ455" s="254">
        <f>SUM(AQ456:AQ457)</f>
        <v>430000</v>
      </c>
      <c r="AR455" s="351">
        <f t="shared" si="123"/>
        <v>0</v>
      </c>
    </row>
    <row r="456" spans="2:44" x14ac:dyDescent="0.4">
      <c r="B456" s="208" t="s">
        <v>27</v>
      </c>
      <c r="C456" s="180" t="s">
        <v>46</v>
      </c>
      <c r="D456" s="178">
        <v>1</v>
      </c>
      <c r="E456" s="179" t="s">
        <v>47</v>
      </c>
      <c r="F456" s="254">
        <v>110000</v>
      </c>
      <c r="G456" s="254">
        <f>ROUNDDOWN(D456*F456,-3)</f>
        <v>110000</v>
      </c>
      <c r="H456" s="178">
        <v>1</v>
      </c>
      <c r="I456" s="179" t="s">
        <v>47</v>
      </c>
      <c r="J456" s="254">
        <v>110000</v>
      </c>
      <c r="K456" s="254">
        <f>ROUNDDOWN(H456*J456,-3)</f>
        <v>110000</v>
      </c>
      <c r="L456" s="178">
        <v>1</v>
      </c>
      <c r="M456" s="179" t="s">
        <v>47</v>
      </c>
      <c r="N456" s="254">
        <v>110000</v>
      </c>
      <c r="O456" s="254">
        <f>ROUNDDOWN(L456*N456,-3)</f>
        <v>110000</v>
      </c>
      <c r="P456" s="178">
        <v>1</v>
      </c>
      <c r="Q456" s="179" t="s">
        <v>47</v>
      </c>
      <c r="R456" s="254">
        <v>110000</v>
      </c>
      <c r="S456" s="254">
        <f>ROUNDDOWN(P456*R456,-3)</f>
        <v>110000</v>
      </c>
      <c r="T456" s="178">
        <v>1</v>
      </c>
      <c r="U456" s="179" t="s">
        <v>47</v>
      </c>
      <c r="V456" s="254">
        <v>110000</v>
      </c>
      <c r="W456" s="254">
        <f>ROUNDDOWN(T456*V456,-3)</f>
        <v>110000</v>
      </c>
      <c r="X456" s="354">
        <f t="shared" si="125"/>
        <v>33000</v>
      </c>
      <c r="Y456" s="254"/>
      <c r="Z456" s="354">
        <f t="shared" si="124"/>
        <v>110000</v>
      </c>
      <c r="AA456" s="254">
        <f t="shared" si="126"/>
        <v>110000</v>
      </c>
      <c r="AB456" s="178">
        <v>1</v>
      </c>
      <c r="AC456" s="179" t="s">
        <v>47</v>
      </c>
      <c r="AD456" s="254">
        <v>110000</v>
      </c>
      <c r="AE456" s="254">
        <f>ROUNDDOWN(AB456*AD456,-3)</f>
        <v>110000</v>
      </c>
      <c r="AF456" s="178">
        <v>1</v>
      </c>
      <c r="AG456" s="179" t="s">
        <v>47</v>
      </c>
      <c r="AH456" s="254">
        <v>110000</v>
      </c>
      <c r="AI456" s="254">
        <f>ROUNDDOWN(AF456*AH456,-3)</f>
        <v>110000</v>
      </c>
      <c r="AJ456" s="178">
        <v>1</v>
      </c>
      <c r="AK456" s="179" t="s">
        <v>47</v>
      </c>
      <c r="AL456" s="254">
        <v>110000</v>
      </c>
      <c r="AM456" s="254">
        <f>ROUNDDOWN(AJ456*AL456,-3)</f>
        <v>110000</v>
      </c>
      <c r="AN456" s="178">
        <v>1</v>
      </c>
      <c r="AO456" s="179" t="s">
        <v>47</v>
      </c>
      <c r="AP456" s="254">
        <v>110000</v>
      </c>
      <c r="AQ456" s="254">
        <f>ROUNDDOWN(AN456*AP456,-3)</f>
        <v>110000</v>
      </c>
      <c r="AR456" s="351">
        <f t="shared" si="123"/>
        <v>0</v>
      </c>
    </row>
    <row r="457" spans="2:44" x14ac:dyDescent="0.4">
      <c r="B457" s="208" t="s">
        <v>27</v>
      </c>
      <c r="C457" s="180" t="s">
        <v>175</v>
      </c>
      <c r="D457" s="178">
        <v>1</v>
      </c>
      <c r="E457" s="179" t="s">
        <v>38</v>
      </c>
      <c r="F457" s="254">
        <v>320000</v>
      </c>
      <c r="G457" s="254">
        <f>ROUNDDOWN(D457*F457,-3)</f>
        <v>320000</v>
      </c>
      <c r="H457" s="178">
        <v>1</v>
      </c>
      <c r="I457" s="179" t="s">
        <v>38</v>
      </c>
      <c r="J457" s="254">
        <v>320000</v>
      </c>
      <c r="K457" s="254">
        <f>ROUNDDOWN(H457*J457,-3)</f>
        <v>320000</v>
      </c>
      <c r="L457" s="178">
        <v>1</v>
      </c>
      <c r="M457" s="179" t="s">
        <v>38</v>
      </c>
      <c r="N457" s="254">
        <v>320000</v>
      </c>
      <c r="O457" s="254">
        <f>ROUNDDOWN(L457*N457,-3)</f>
        <v>320000</v>
      </c>
      <c r="P457" s="178">
        <v>1</v>
      </c>
      <c r="Q457" s="179" t="s">
        <v>38</v>
      </c>
      <c r="R457" s="254">
        <v>320000</v>
      </c>
      <c r="S457" s="254">
        <f>ROUNDDOWN(P457*R457,-3)</f>
        <v>320000</v>
      </c>
      <c r="T457" s="178">
        <v>1</v>
      </c>
      <c r="U457" s="179" t="s">
        <v>38</v>
      </c>
      <c r="V457" s="254">
        <v>320000</v>
      </c>
      <c r="W457" s="254">
        <f>ROUNDDOWN(T457*V457,-3)</f>
        <v>320000</v>
      </c>
      <c r="X457" s="354">
        <f t="shared" si="125"/>
        <v>96000</v>
      </c>
      <c r="Y457" s="254"/>
      <c r="Z457" s="354">
        <f t="shared" si="124"/>
        <v>320000</v>
      </c>
      <c r="AA457" s="254">
        <f t="shared" si="126"/>
        <v>320000</v>
      </c>
      <c r="AB457" s="178">
        <v>1</v>
      </c>
      <c r="AC457" s="179" t="s">
        <v>38</v>
      </c>
      <c r="AD457" s="254">
        <v>320000</v>
      </c>
      <c r="AE457" s="254">
        <f>ROUNDDOWN(AB457*AD457,-3)</f>
        <v>320000</v>
      </c>
      <c r="AF457" s="178">
        <v>1</v>
      </c>
      <c r="AG457" s="179" t="s">
        <v>38</v>
      </c>
      <c r="AH457" s="254">
        <v>320000</v>
      </c>
      <c r="AI457" s="254">
        <f>ROUNDDOWN(AF457*AH457,-3)</f>
        <v>320000</v>
      </c>
      <c r="AJ457" s="178">
        <v>1</v>
      </c>
      <c r="AK457" s="179" t="s">
        <v>38</v>
      </c>
      <c r="AL457" s="254">
        <v>320000</v>
      </c>
      <c r="AM457" s="254">
        <f>ROUNDDOWN(AJ457*AL457,-3)</f>
        <v>320000</v>
      </c>
      <c r="AN457" s="178">
        <v>1</v>
      </c>
      <c r="AO457" s="179" t="s">
        <v>38</v>
      </c>
      <c r="AP457" s="254">
        <v>320000</v>
      </c>
      <c r="AQ457" s="254">
        <f>ROUNDDOWN(AN457*AP457,-3)</f>
        <v>320000</v>
      </c>
      <c r="AR457" s="351">
        <f t="shared" si="123"/>
        <v>0</v>
      </c>
    </row>
    <row r="458" spans="2:44" x14ac:dyDescent="0.4">
      <c r="B458" s="208">
        <v>525112</v>
      </c>
      <c r="C458" s="180" t="s">
        <v>97</v>
      </c>
      <c r="D458" s="178"/>
      <c r="E458" s="179" t="s">
        <v>27</v>
      </c>
      <c r="F458" s="180"/>
      <c r="G458" s="254">
        <f>SUM(G459:G462)</f>
        <v>5420000</v>
      </c>
      <c r="H458" s="178"/>
      <c r="I458" s="179" t="s">
        <v>27</v>
      </c>
      <c r="J458" s="180"/>
      <c r="K458" s="254">
        <f>SUM(K459:K462)</f>
        <v>5420000</v>
      </c>
      <c r="L458" s="178"/>
      <c r="M458" s="179" t="s">
        <v>27</v>
      </c>
      <c r="N458" s="180"/>
      <c r="O458" s="254">
        <f>SUM(O459:O462)</f>
        <v>5420000</v>
      </c>
      <c r="P458" s="178"/>
      <c r="Q458" s="179" t="s">
        <v>27</v>
      </c>
      <c r="R458" s="180"/>
      <c r="S458" s="254">
        <f>SUM(S459:S462)</f>
        <v>3620000</v>
      </c>
      <c r="T458" s="178"/>
      <c r="U458" s="179" t="s">
        <v>27</v>
      </c>
      <c r="V458" s="180"/>
      <c r="W458" s="254">
        <f>SUM(W459:W462)</f>
        <v>3620000</v>
      </c>
      <c r="X458" s="354">
        <f t="shared" si="125"/>
        <v>1086000</v>
      </c>
      <c r="Y458" s="254"/>
      <c r="Z458" s="354">
        <f t="shared" si="124"/>
        <v>3620000</v>
      </c>
      <c r="AA458" s="254"/>
      <c r="AB458" s="178"/>
      <c r="AC458" s="179" t="s">
        <v>27</v>
      </c>
      <c r="AD458" s="180"/>
      <c r="AE458" s="254">
        <f>SUM(AE459:AE462)</f>
        <v>3620000</v>
      </c>
      <c r="AF458" s="178"/>
      <c r="AG458" s="179" t="s">
        <v>27</v>
      </c>
      <c r="AH458" s="180"/>
      <c r="AI458" s="254">
        <f>SUM(AI459:AI462)</f>
        <v>3620000</v>
      </c>
      <c r="AJ458" s="178"/>
      <c r="AK458" s="179" t="s">
        <v>27</v>
      </c>
      <c r="AL458" s="180"/>
      <c r="AM458" s="254">
        <f>SUM(AM459:AM462)</f>
        <v>3620000</v>
      </c>
      <c r="AN458" s="178"/>
      <c r="AO458" s="179" t="s">
        <v>27</v>
      </c>
      <c r="AP458" s="180"/>
      <c r="AQ458" s="254">
        <f>SUM(AQ459:AQ462)</f>
        <v>3620000</v>
      </c>
      <c r="AR458" s="351">
        <f t="shared" ref="AR458:AR521" si="127">AM458-AQ458</f>
        <v>0</v>
      </c>
    </row>
    <row r="459" spans="2:44" x14ac:dyDescent="0.4">
      <c r="B459" s="208" t="s">
        <v>27</v>
      </c>
      <c r="C459" s="180" t="s">
        <v>176</v>
      </c>
      <c r="D459" s="275">
        <v>24</v>
      </c>
      <c r="E459" s="179" t="s">
        <v>40</v>
      </c>
      <c r="F459" s="254">
        <v>85000</v>
      </c>
      <c r="G459" s="254">
        <f>ROUNDDOWN(D459*F459,-3)</f>
        <v>2040000</v>
      </c>
      <c r="H459" s="275">
        <v>24</v>
      </c>
      <c r="I459" s="179" t="s">
        <v>40</v>
      </c>
      <c r="J459" s="254">
        <v>85000</v>
      </c>
      <c r="K459" s="254">
        <f>ROUNDDOWN(H459*J459,-3)</f>
        <v>2040000</v>
      </c>
      <c r="L459" s="275">
        <v>24</v>
      </c>
      <c r="M459" s="179" t="s">
        <v>40</v>
      </c>
      <c r="N459" s="254">
        <v>85000</v>
      </c>
      <c r="O459" s="254">
        <f>ROUNDDOWN(L459*N459,-3)</f>
        <v>2040000</v>
      </c>
      <c r="P459" s="275">
        <v>24</v>
      </c>
      <c r="Q459" s="179" t="s">
        <v>40</v>
      </c>
      <c r="R459" s="254">
        <v>85000</v>
      </c>
      <c r="S459" s="254">
        <f>ROUNDDOWN(P459*R459,-3)</f>
        <v>2040000</v>
      </c>
      <c r="T459" s="275">
        <v>24</v>
      </c>
      <c r="U459" s="179" t="s">
        <v>40</v>
      </c>
      <c r="V459" s="254">
        <v>85000</v>
      </c>
      <c r="W459" s="254">
        <f>ROUNDDOWN(T459*V459,-3)</f>
        <v>2040000</v>
      </c>
      <c r="X459" s="354">
        <f t="shared" si="125"/>
        <v>612000</v>
      </c>
      <c r="Y459" s="254"/>
      <c r="Z459" s="354">
        <f t="shared" si="124"/>
        <v>2040000</v>
      </c>
      <c r="AA459" s="254">
        <f t="shared" si="126"/>
        <v>2040000</v>
      </c>
      <c r="AB459" s="275">
        <v>24</v>
      </c>
      <c r="AC459" s="179" t="s">
        <v>40</v>
      </c>
      <c r="AD459" s="254">
        <v>85000</v>
      </c>
      <c r="AE459" s="254">
        <f>ROUNDDOWN(AB459*AD459,-3)</f>
        <v>2040000</v>
      </c>
      <c r="AF459" s="275">
        <v>24</v>
      </c>
      <c r="AG459" s="179" t="s">
        <v>40</v>
      </c>
      <c r="AH459" s="254">
        <v>85000</v>
      </c>
      <c r="AI459" s="254">
        <f>ROUNDDOWN(AF459*AH459,-3)</f>
        <v>2040000</v>
      </c>
      <c r="AJ459" s="275">
        <v>24</v>
      </c>
      <c r="AK459" s="179" t="s">
        <v>40</v>
      </c>
      <c r="AL459" s="254">
        <v>85000</v>
      </c>
      <c r="AM459" s="254">
        <f>ROUNDDOWN(AJ459*AL459,-3)</f>
        <v>2040000</v>
      </c>
      <c r="AN459" s="275">
        <v>24</v>
      </c>
      <c r="AO459" s="179" t="s">
        <v>40</v>
      </c>
      <c r="AP459" s="254">
        <v>85000</v>
      </c>
      <c r="AQ459" s="254">
        <f>ROUNDDOWN(AN459*AP459,-3)</f>
        <v>2040000</v>
      </c>
      <c r="AR459" s="351">
        <f t="shared" si="127"/>
        <v>0</v>
      </c>
    </row>
    <row r="460" spans="2:44" x14ac:dyDescent="0.4">
      <c r="B460" s="208" t="s">
        <v>27</v>
      </c>
      <c r="C460" s="180" t="s">
        <v>230</v>
      </c>
      <c r="D460" s="275">
        <f>D459</f>
        <v>24</v>
      </c>
      <c r="E460" s="179" t="s">
        <v>231</v>
      </c>
      <c r="F460" s="254">
        <v>75000</v>
      </c>
      <c r="G460" s="254">
        <f>ROUNDDOWN(D460*F460,-3)</f>
        <v>1800000</v>
      </c>
      <c r="H460" s="275">
        <f>H459</f>
        <v>24</v>
      </c>
      <c r="I460" s="179" t="s">
        <v>231</v>
      </c>
      <c r="J460" s="254">
        <v>75000</v>
      </c>
      <c r="K460" s="254">
        <f>ROUNDDOWN(H460*J460,-3)</f>
        <v>1800000</v>
      </c>
      <c r="L460" s="275">
        <f>L459</f>
        <v>24</v>
      </c>
      <c r="M460" s="179" t="s">
        <v>231</v>
      </c>
      <c r="N460" s="254">
        <v>75000</v>
      </c>
      <c r="O460" s="254">
        <f>ROUNDDOWN(L460*N460,-3)</f>
        <v>1800000</v>
      </c>
      <c r="P460" s="275">
        <v>0</v>
      </c>
      <c r="Q460" s="179" t="s">
        <v>231</v>
      </c>
      <c r="R460" s="254">
        <v>75000</v>
      </c>
      <c r="S460" s="254">
        <f>ROUNDDOWN(P460*R460,-3)</f>
        <v>0</v>
      </c>
      <c r="T460" s="275">
        <v>0</v>
      </c>
      <c r="U460" s="179" t="s">
        <v>231</v>
      </c>
      <c r="V460" s="254">
        <v>75000</v>
      </c>
      <c r="W460" s="254">
        <f>ROUNDDOWN(T460*V460,-3)</f>
        <v>0</v>
      </c>
      <c r="X460" s="354">
        <f t="shared" si="125"/>
        <v>0</v>
      </c>
      <c r="Y460" s="254"/>
      <c r="Z460" s="354">
        <f t="shared" si="124"/>
        <v>0</v>
      </c>
      <c r="AA460" s="254"/>
      <c r="AB460" s="275">
        <v>0</v>
      </c>
      <c r="AC460" s="179" t="s">
        <v>231</v>
      </c>
      <c r="AD460" s="254">
        <v>75000</v>
      </c>
      <c r="AE460" s="254">
        <f>ROUNDDOWN(AB460*AD460,-3)</f>
        <v>0</v>
      </c>
      <c r="AF460" s="275">
        <v>0</v>
      </c>
      <c r="AG460" s="179" t="s">
        <v>231</v>
      </c>
      <c r="AH460" s="254">
        <v>75000</v>
      </c>
      <c r="AI460" s="254">
        <f>ROUNDDOWN(AF460*AH460,-3)</f>
        <v>0</v>
      </c>
      <c r="AJ460" s="275">
        <v>0</v>
      </c>
      <c r="AK460" s="179" t="s">
        <v>231</v>
      </c>
      <c r="AL460" s="254">
        <v>75000</v>
      </c>
      <c r="AM460" s="254">
        <f>ROUNDDOWN(AJ460*AL460,-3)</f>
        <v>0</v>
      </c>
      <c r="AN460" s="275">
        <v>0</v>
      </c>
      <c r="AO460" s="179" t="s">
        <v>231</v>
      </c>
      <c r="AP460" s="254">
        <v>75000</v>
      </c>
      <c r="AQ460" s="254">
        <f>ROUNDDOWN(AN460*AP460,-3)</f>
        <v>0</v>
      </c>
      <c r="AR460" s="351">
        <f t="shared" si="127"/>
        <v>0</v>
      </c>
    </row>
    <row r="461" spans="2:44" x14ac:dyDescent="0.4">
      <c r="B461" s="208" t="s">
        <v>27</v>
      </c>
      <c r="C461" s="180" t="s">
        <v>44</v>
      </c>
      <c r="D461" s="275">
        <f>D460</f>
        <v>24</v>
      </c>
      <c r="E461" s="179" t="s">
        <v>40</v>
      </c>
      <c r="F461" s="254">
        <v>50000</v>
      </c>
      <c r="G461" s="254">
        <f>ROUNDDOWN(D461*F461,-3)</f>
        <v>1200000</v>
      </c>
      <c r="H461" s="275">
        <f>H460</f>
        <v>24</v>
      </c>
      <c r="I461" s="179" t="s">
        <v>40</v>
      </c>
      <c r="J461" s="254">
        <v>50000</v>
      </c>
      <c r="K461" s="254">
        <f>ROUNDDOWN(H461*J461,-3)</f>
        <v>1200000</v>
      </c>
      <c r="L461" s="275">
        <f>L460</f>
        <v>24</v>
      </c>
      <c r="M461" s="179" t="s">
        <v>40</v>
      </c>
      <c r="N461" s="254">
        <v>50000</v>
      </c>
      <c r="O461" s="254">
        <f>ROUNDDOWN(L461*N461,-3)</f>
        <v>1200000</v>
      </c>
      <c r="P461" s="275">
        <v>24</v>
      </c>
      <c r="Q461" s="179" t="s">
        <v>40</v>
      </c>
      <c r="R461" s="254">
        <v>50000</v>
      </c>
      <c r="S461" s="254">
        <f>ROUNDDOWN(P461*R461,-3)</f>
        <v>1200000</v>
      </c>
      <c r="T461" s="275">
        <v>24</v>
      </c>
      <c r="U461" s="179" t="s">
        <v>40</v>
      </c>
      <c r="V461" s="254">
        <v>50000</v>
      </c>
      <c r="W461" s="254">
        <f>ROUNDDOWN(T461*V461,-3)</f>
        <v>1200000</v>
      </c>
      <c r="X461" s="354">
        <f t="shared" si="125"/>
        <v>360000</v>
      </c>
      <c r="Y461" s="254"/>
      <c r="Z461" s="354">
        <f t="shared" si="124"/>
        <v>1200000</v>
      </c>
      <c r="AA461" s="254">
        <f t="shared" si="126"/>
        <v>1200000</v>
      </c>
      <c r="AB461" s="275">
        <v>24</v>
      </c>
      <c r="AC461" s="179" t="s">
        <v>40</v>
      </c>
      <c r="AD461" s="254">
        <v>50000</v>
      </c>
      <c r="AE461" s="254">
        <f>ROUNDDOWN(AB461*AD461,-3)</f>
        <v>1200000</v>
      </c>
      <c r="AF461" s="275">
        <v>24</v>
      </c>
      <c r="AG461" s="179" t="s">
        <v>40</v>
      </c>
      <c r="AH461" s="254">
        <v>50000</v>
      </c>
      <c r="AI461" s="254">
        <f>ROUNDDOWN(AF461*AH461,-3)</f>
        <v>1200000</v>
      </c>
      <c r="AJ461" s="275">
        <v>24</v>
      </c>
      <c r="AK461" s="179" t="s">
        <v>40</v>
      </c>
      <c r="AL461" s="254">
        <v>50000</v>
      </c>
      <c r="AM461" s="254">
        <f>ROUNDDOWN(AJ461*AL461,-3)</f>
        <v>1200000</v>
      </c>
      <c r="AN461" s="275">
        <v>24</v>
      </c>
      <c r="AO461" s="179" t="s">
        <v>40</v>
      </c>
      <c r="AP461" s="254">
        <v>50000</v>
      </c>
      <c r="AQ461" s="254">
        <f>ROUNDDOWN(AN461*AP461,-3)</f>
        <v>1200000</v>
      </c>
      <c r="AR461" s="351">
        <f t="shared" si="127"/>
        <v>0</v>
      </c>
    </row>
    <row r="462" spans="2:44" x14ac:dyDescent="0.4">
      <c r="B462" s="208" t="s">
        <v>27</v>
      </c>
      <c r="C462" s="180" t="s">
        <v>232</v>
      </c>
      <c r="D462" s="275">
        <f>D454/24</f>
        <v>1</v>
      </c>
      <c r="E462" s="179" t="s">
        <v>51</v>
      </c>
      <c r="F462" s="254">
        <v>380000</v>
      </c>
      <c r="G462" s="254">
        <f>ROUNDDOWN(D462*F462,-3)</f>
        <v>380000</v>
      </c>
      <c r="H462" s="275">
        <f>H454/24</f>
        <v>1</v>
      </c>
      <c r="I462" s="179" t="s">
        <v>51</v>
      </c>
      <c r="J462" s="254">
        <v>380000</v>
      </c>
      <c r="K462" s="254">
        <f>ROUNDDOWN(H462*J462,-3)</f>
        <v>380000</v>
      </c>
      <c r="L462" s="275">
        <f>L454/24</f>
        <v>1</v>
      </c>
      <c r="M462" s="179" t="s">
        <v>51</v>
      </c>
      <c r="N462" s="254">
        <v>380000</v>
      </c>
      <c r="O462" s="254">
        <f>ROUNDDOWN(L462*N462,-3)</f>
        <v>380000</v>
      </c>
      <c r="P462" s="275">
        <v>1</v>
      </c>
      <c r="Q462" s="179" t="s">
        <v>51</v>
      </c>
      <c r="R462" s="254">
        <v>380000</v>
      </c>
      <c r="S462" s="254">
        <f>ROUNDDOWN(P462*R462,-3)</f>
        <v>380000</v>
      </c>
      <c r="T462" s="275">
        <v>1</v>
      </c>
      <c r="U462" s="179" t="s">
        <v>51</v>
      </c>
      <c r="V462" s="254">
        <v>380000</v>
      </c>
      <c r="W462" s="254">
        <f>ROUNDDOWN(T462*V462,-3)</f>
        <v>380000</v>
      </c>
      <c r="X462" s="354">
        <f t="shared" si="125"/>
        <v>114000</v>
      </c>
      <c r="Y462" s="254"/>
      <c r="Z462" s="354">
        <f t="shared" si="124"/>
        <v>380000</v>
      </c>
      <c r="AA462" s="254">
        <f t="shared" si="126"/>
        <v>380000</v>
      </c>
      <c r="AB462" s="275">
        <v>1</v>
      </c>
      <c r="AC462" s="179" t="s">
        <v>51</v>
      </c>
      <c r="AD462" s="254">
        <v>380000</v>
      </c>
      <c r="AE462" s="254">
        <f>ROUNDDOWN(AB462*AD462,-3)</f>
        <v>380000</v>
      </c>
      <c r="AF462" s="275">
        <v>1</v>
      </c>
      <c r="AG462" s="179" t="s">
        <v>51</v>
      </c>
      <c r="AH462" s="254">
        <v>380000</v>
      </c>
      <c r="AI462" s="254">
        <f>ROUNDDOWN(AF462*AH462,-3)</f>
        <v>380000</v>
      </c>
      <c r="AJ462" s="275">
        <v>1</v>
      </c>
      <c r="AK462" s="179" t="s">
        <v>51</v>
      </c>
      <c r="AL462" s="254">
        <v>380000</v>
      </c>
      <c r="AM462" s="254">
        <f>ROUNDDOWN(AJ462*AL462,-3)</f>
        <v>380000</v>
      </c>
      <c r="AN462" s="275">
        <v>1</v>
      </c>
      <c r="AO462" s="179" t="s">
        <v>51</v>
      </c>
      <c r="AP462" s="254">
        <v>380000</v>
      </c>
      <c r="AQ462" s="254">
        <f>ROUNDDOWN(AN462*AP462,-3)</f>
        <v>380000</v>
      </c>
      <c r="AR462" s="351">
        <f t="shared" si="127"/>
        <v>0</v>
      </c>
    </row>
    <row r="463" spans="2:44" x14ac:dyDescent="0.4">
      <c r="B463" s="208"/>
      <c r="C463" s="180"/>
      <c r="D463" s="275"/>
      <c r="E463" s="179"/>
      <c r="F463" s="254"/>
      <c r="G463" s="254"/>
      <c r="H463" s="275"/>
      <c r="I463" s="179"/>
      <c r="J463" s="254"/>
      <c r="K463" s="254"/>
      <c r="L463" s="275"/>
      <c r="M463" s="179"/>
      <c r="N463" s="254"/>
      <c r="O463" s="254"/>
      <c r="P463" s="275"/>
      <c r="Q463" s="179"/>
      <c r="R463" s="254"/>
      <c r="S463" s="254"/>
      <c r="T463" s="275"/>
      <c r="U463" s="179"/>
      <c r="V463" s="254"/>
      <c r="W463" s="254"/>
      <c r="X463" s="354">
        <f t="shared" si="125"/>
        <v>0</v>
      </c>
      <c r="Y463" s="254"/>
      <c r="Z463" s="354">
        <f t="shared" si="124"/>
        <v>0</v>
      </c>
      <c r="AA463" s="254"/>
      <c r="AB463" s="275"/>
      <c r="AC463" s="179"/>
      <c r="AD463" s="254"/>
      <c r="AE463" s="254"/>
      <c r="AF463" s="275"/>
      <c r="AG463" s="179"/>
      <c r="AH463" s="254"/>
      <c r="AI463" s="254"/>
      <c r="AJ463" s="275"/>
      <c r="AK463" s="179"/>
      <c r="AL463" s="254"/>
      <c r="AM463" s="254"/>
      <c r="AN463" s="275"/>
      <c r="AO463" s="179"/>
      <c r="AP463" s="254"/>
      <c r="AQ463" s="254"/>
      <c r="AR463" s="351">
        <f t="shared" si="127"/>
        <v>0</v>
      </c>
    </row>
    <row r="464" spans="2:44" x14ac:dyDescent="0.4">
      <c r="B464" s="363" t="s">
        <v>246</v>
      </c>
      <c r="C464" s="364" t="s">
        <v>247</v>
      </c>
      <c r="D464" s="269">
        <f>D465</f>
        <v>312</v>
      </c>
      <c r="E464" s="270" t="s">
        <v>171</v>
      </c>
      <c r="F464" s="254">
        <v>0</v>
      </c>
      <c r="G464" s="254">
        <f>G465</f>
        <v>80470000</v>
      </c>
      <c r="H464" s="269">
        <f>H465</f>
        <v>312</v>
      </c>
      <c r="I464" s="270" t="s">
        <v>171</v>
      </c>
      <c r="J464" s="254">
        <v>0</v>
      </c>
      <c r="K464" s="254">
        <f>K465</f>
        <v>80470000</v>
      </c>
      <c r="L464" s="269">
        <f>L465</f>
        <v>312</v>
      </c>
      <c r="M464" s="270" t="s">
        <v>171</v>
      </c>
      <c r="N464" s="254">
        <v>0</v>
      </c>
      <c r="O464" s="254">
        <f>O465</f>
        <v>80470000</v>
      </c>
      <c r="P464" s="269">
        <v>312</v>
      </c>
      <c r="Q464" s="270" t="s">
        <v>171</v>
      </c>
      <c r="R464" s="254">
        <v>0</v>
      </c>
      <c r="S464" s="254">
        <f>S465</f>
        <v>57070000</v>
      </c>
      <c r="T464" s="365">
        <v>312</v>
      </c>
      <c r="U464" s="366" t="s">
        <v>171</v>
      </c>
      <c r="V464" s="367">
        <v>0</v>
      </c>
      <c r="W464" s="367">
        <f>W465</f>
        <v>57070000</v>
      </c>
      <c r="X464" s="354">
        <f t="shared" si="125"/>
        <v>17121000</v>
      </c>
      <c r="Y464" s="254"/>
      <c r="Z464" s="354">
        <f t="shared" si="124"/>
        <v>57070000</v>
      </c>
      <c r="AA464" s="254"/>
      <c r="AB464" s="365">
        <v>312</v>
      </c>
      <c r="AC464" s="366" t="s">
        <v>171</v>
      </c>
      <c r="AD464" s="367">
        <v>0</v>
      </c>
      <c r="AE464" s="367">
        <f>AE465</f>
        <v>57070000</v>
      </c>
      <c r="AF464" s="365">
        <v>312</v>
      </c>
      <c r="AG464" s="366" t="s">
        <v>171</v>
      </c>
      <c r="AH464" s="367">
        <v>0</v>
      </c>
      <c r="AI464" s="367">
        <f>AI465</f>
        <v>57070000</v>
      </c>
      <c r="AJ464" s="365">
        <v>312</v>
      </c>
      <c r="AK464" s="366" t="s">
        <v>171</v>
      </c>
      <c r="AL464" s="367">
        <v>0</v>
      </c>
      <c r="AM464" s="367">
        <f>AM465</f>
        <v>57070000</v>
      </c>
      <c r="AN464" s="365">
        <v>312</v>
      </c>
      <c r="AO464" s="366" t="s">
        <v>171</v>
      </c>
      <c r="AP464" s="367">
        <v>0</v>
      </c>
      <c r="AQ464" s="367">
        <f>AQ465</f>
        <v>57070000</v>
      </c>
      <c r="AR464" s="351">
        <f t="shared" si="127"/>
        <v>0</v>
      </c>
    </row>
    <row r="465" spans="2:44" x14ac:dyDescent="0.4">
      <c r="B465" s="312" t="s">
        <v>34</v>
      </c>
      <c r="C465" s="313" t="s">
        <v>248</v>
      </c>
      <c r="D465" s="269">
        <v>312</v>
      </c>
      <c r="E465" s="270" t="s">
        <v>171</v>
      </c>
      <c r="F465" s="254">
        <v>0</v>
      </c>
      <c r="G465" s="254">
        <f>G466+G469</f>
        <v>80470000</v>
      </c>
      <c r="H465" s="314">
        <v>312</v>
      </c>
      <c r="I465" s="315" t="s">
        <v>171</v>
      </c>
      <c r="J465" s="316">
        <v>0</v>
      </c>
      <c r="K465" s="316">
        <f>K466+K469</f>
        <v>80470000</v>
      </c>
      <c r="L465" s="314">
        <v>312</v>
      </c>
      <c r="M465" s="315" t="s">
        <v>171</v>
      </c>
      <c r="N465" s="316">
        <v>0</v>
      </c>
      <c r="O465" s="316">
        <f>O466+O469</f>
        <v>80470000</v>
      </c>
      <c r="P465" s="314">
        <v>312</v>
      </c>
      <c r="Q465" s="315" t="s">
        <v>171</v>
      </c>
      <c r="R465" s="316">
        <v>0</v>
      </c>
      <c r="S465" s="316">
        <f>S466+S469</f>
        <v>57070000</v>
      </c>
      <c r="T465" s="314">
        <v>312</v>
      </c>
      <c r="U465" s="315" t="s">
        <v>171</v>
      </c>
      <c r="V465" s="316">
        <v>0</v>
      </c>
      <c r="W465" s="316">
        <f>W466+W469</f>
        <v>57070000</v>
      </c>
      <c r="X465" s="354">
        <f t="shared" si="125"/>
        <v>17121000</v>
      </c>
      <c r="Y465" s="316"/>
      <c r="Z465" s="354">
        <f t="shared" si="124"/>
        <v>57070000</v>
      </c>
      <c r="AA465" s="316"/>
      <c r="AB465" s="314">
        <v>312</v>
      </c>
      <c r="AC465" s="315" t="s">
        <v>171</v>
      </c>
      <c r="AD465" s="316">
        <v>0</v>
      </c>
      <c r="AE465" s="316">
        <f>AE466+AE469</f>
        <v>57070000</v>
      </c>
      <c r="AF465" s="314">
        <v>312</v>
      </c>
      <c r="AG465" s="315" t="s">
        <v>171</v>
      </c>
      <c r="AH465" s="316">
        <v>0</v>
      </c>
      <c r="AI465" s="316">
        <f>AI466+AI469</f>
        <v>57070000</v>
      </c>
      <c r="AJ465" s="314">
        <v>312</v>
      </c>
      <c r="AK465" s="315" t="s">
        <v>171</v>
      </c>
      <c r="AL465" s="316">
        <v>0</v>
      </c>
      <c r="AM465" s="316">
        <f>AM466+AM469</f>
        <v>57070000</v>
      </c>
      <c r="AN465" s="314">
        <v>312</v>
      </c>
      <c r="AO465" s="315" t="s">
        <v>171</v>
      </c>
      <c r="AP465" s="316">
        <v>0</v>
      </c>
      <c r="AQ465" s="316">
        <f>AQ466+AQ469</f>
        <v>57070000</v>
      </c>
      <c r="AR465" s="351">
        <f t="shared" si="127"/>
        <v>0</v>
      </c>
    </row>
    <row r="466" spans="2:44" x14ac:dyDescent="0.4">
      <c r="B466" s="208">
        <v>525111</v>
      </c>
      <c r="C466" s="180" t="s">
        <v>174</v>
      </c>
      <c r="D466" s="178"/>
      <c r="E466" s="179" t="s">
        <v>27</v>
      </c>
      <c r="F466" s="180"/>
      <c r="G466" s="254">
        <f>SUM(G467:G468)</f>
        <v>8450000</v>
      </c>
      <c r="H466" s="178"/>
      <c r="I466" s="179" t="s">
        <v>27</v>
      </c>
      <c r="J466" s="180"/>
      <c r="K466" s="254">
        <f>SUM(K467:K468)</f>
        <v>8450000</v>
      </c>
      <c r="L466" s="178"/>
      <c r="M466" s="179" t="s">
        <v>27</v>
      </c>
      <c r="N466" s="180"/>
      <c r="O466" s="254">
        <f>SUM(O467:O468)</f>
        <v>8450000</v>
      </c>
      <c r="P466" s="178"/>
      <c r="Q466" s="179" t="s">
        <v>27</v>
      </c>
      <c r="R466" s="180"/>
      <c r="S466" s="254">
        <f>SUM(S467:S468)</f>
        <v>8450000</v>
      </c>
      <c r="T466" s="178"/>
      <c r="U466" s="179" t="s">
        <v>27</v>
      </c>
      <c r="V466" s="180"/>
      <c r="W466" s="254">
        <f>SUM(W467:W468)</f>
        <v>8450000</v>
      </c>
      <c r="X466" s="354">
        <f t="shared" si="125"/>
        <v>2535000</v>
      </c>
      <c r="Y466" s="254"/>
      <c r="Z466" s="354">
        <f t="shared" si="124"/>
        <v>8450000</v>
      </c>
      <c r="AA466" s="254"/>
      <c r="AB466" s="178"/>
      <c r="AC466" s="179" t="s">
        <v>27</v>
      </c>
      <c r="AD466" s="180"/>
      <c r="AE466" s="254">
        <f>SUM(AE467:AE468)</f>
        <v>8450000</v>
      </c>
      <c r="AF466" s="178"/>
      <c r="AG466" s="179" t="s">
        <v>27</v>
      </c>
      <c r="AH466" s="180"/>
      <c r="AI466" s="254">
        <f>SUM(AI467:AI468)</f>
        <v>8450000</v>
      </c>
      <c r="AJ466" s="178"/>
      <c r="AK466" s="179" t="s">
        <v>27</v>
      </c>
      <c r="AL466" s="180"/>
      <c r="AM466" s="254">
        <f>SUM(AM467:AM468)</f>
        <v>8450000</v>
      </c>
      <c r="AN466" s="178"/>
      <c r="AO466" s="179" t="s">
        <v>27</v>
      </c>
      <c r="AP466" s="180"/>
      <c r="AQ466" s="254">
        <f>SUM(AQ467:AQ468)</f>
        <v>8450000</v>
      </c>
      <c r="AR466" s="351">
        <f t="shared" si="127"/>
        <v>0</v>
      </c>
    </row>
    <row r="467" spans="2:44" x14ac:dyDescent="0.4">
      <c r="B467" s="208" t="s">
        <v>27</v>
      </c>
      <c r="C467" s="180" t="s">
        <v>46</v>
      </c>
      <c r="D467" s="178">
        <v>39</v>
      </c>
      <c r="E467" s="179" t="s">
        <v>47</v>
      </c>
      <c r="F467" s="254">
        <v>110000</v>
      </c>
      <c r="G467" s="254">
        <f>ROUNDDOWN(D467*F467,-3)</f>
        <v>4290000</v>
      </c>
      <c r="H467" s="178">
        <v>39</v>
      </c>
      <c r="I467" s="179" t="s">
        <v>47</v>
      </c>
      <c r="J467" s="254">
        <v>110000</v>
      </c>
      <c r="K467" s="254">
        <f>ROUNDDOWN(H467*J467,-3)</f>
        <v>4290000</v>
      </c>
      <c r="L467" s="178">
        <v>39</v>
      </c>
      <c r="M467" s="179" t="s">
        <v>47</v>
      </c>
      <c r="N467" s="254">
        <v>110000</v>
      </c>
      <c r="O467" s="254">
        <f>ROUNDDOWN(L467*N467,-3)</f>
        <v>4290000</v>
      </c>
      <c r="P467" s="178">
        <v>39</v>
      </c>
      <c r="Q467" s="179" t="s">
        <v>47</v>
      </c>
      <c r="R467" s="254">
        <v>110000</v>
      </c>
      <c r="S467" s="254">
        <f>ROUNDDOWN(P467*R467,-3)</f>
        <v>4290000</v>
      </c>
      <c r="T467" s="178">
        <v>39</v>
      </c>
      <c r="U467" s="179" t="s">
        <v>47</v>
      </c>
      <c r="V467" s="254">
        <v>110000</v>
      </c>
      <c r="W467" s="254">
        <f>ROUNDDOWN(T467*V467,-3)</f>
        <v>4290000</v>
      </c>
      <c r="X467" s="354">
        <f t="shared" si="125"/>
        <v>1287000</v>
      </c>
      <c r="Y467" s="254"/>
      <c r="Z467" s="354">
        <f t="shared" si="124"/>
        <v>4290000</v>
      </c>
      <c r="AA467" s="254">
        <f t="shared" si="126"/>
        <v>4290000</v>
      </c>
      <c r="AB467" s="178">
        <v>39</v>
      </c>
      <c r="AC467" s="179" t="s">
        <v>47</v>
      </c>
      <c r="AD467" s="254">
        <v>110000</v>
      </c>
      <c r="AE467" s="254">
        <f>ROUNDDOWN(AB467*AD467,-3)</f>
        <v>4290000</v>
      </c>
      <c r="AF467" s="178">
        <v>39</v>
      </c>
      <c r="AG467" s="179" t="s">
        <v>47</v>
      </c>
      <c r="AH467" s="254">
        <v>110000</v>
      </c>
      <c r="AI467" s="254">
        <f>ROUNDDOWN(AF467*AH467,-3)</f>
        <v>4290000</v>
      </c>
      <c r="AJ467" s="178">
        <v>39</v>
      </c>
      <c r="AK467" s="179" t="s">
        <v>47</v>
      </c>
      <c r="AL467" s="254">
        <v>110000</v>
      </c>
      <c r="AM467" s="254">
        <f>ROUNDDOWN(AJ467*AL467,-3)</f>
        <v>4290000</v>
      </c>
      <c r="AN467" s="178">
        <v>39</v>
      </c>
      <c r="AO467" s="179" t="s">
        <v>47</v>
      </c>
      <c r="AP467" s="254">
        <v>110000</v>
      </c>
      <c r="AQ467" s="254">
        <f>ROUNDDOWN(AN467*AP467,-3)</f>
        <v>4290000</v>
      </c>
      <c r="AR467" s="351">
        <f t="shared" si="127"/>
        <v>0</v>
      </c>
    </row>
    <row r="468" spans="2:44" x14ac:dyDescent="0.4">
      <c r="B468" s="208" t="s">
        <v>27</v>
      </c>
      <c r="C468" s="180" t="s">
        <v>175</v>
      </c>
      <c r="D468" s="178">
        <v>1</v>
      </c>
      <c r="E468" s="179" t="s">
        <v>38</v>
      </c>
      <c r="F468" s="254">
        <v>4160000</v>
      </c>
      <c r="G468" s="254">
        <f>ROUNDDOWN(D468*F468,-3)</f>
        <v>4160000</v>
      </c>
      <c r="H468" s="178">
        <v>1</v>
      </c>
      <c r="I468" s="179" t="s">
        <v>38</v>
      </c>
      <c r="J468" s="254">
        <v>4160000</v>
      </c>
      <c r="K468" s="254">
        <f>ROUNDDOWN(H468*J468,-3)</f>
        <v>4160000</v>
      </c>
      <c r="L468" s="178">
        <v>1</v>
      </c>
      <c r="M468" s="179" t="s">
        <v>38</v>
      </c>
      <c r="N468" s="254">
        <v>4160000</v>
      </c>
      <c r="O468" s="254">
        <f>ROUNDDOWN(L468*N468,-3)</f>
        <v>4160000</v>
      </c>
      <c r="P468" s="178">
        <v>1</v>
      </c>
      <c r="Q468" s="179" t="s">
        <v>38</v>
      </c>
      <c r="R468" s="254">
        <v>4160000</v>
      </c>
      <c r="S468" s="254">
        <f>ROUNDDOWN(P468*R468,-3)</f>
        <v>4160000</v>
      </c>
      <c r="T468" s="178">
        <v>1</v>
      </c>
      <c r="U468" s="179" t="s">
        <v>38</v>
      </c>
      <c r="V468" s="254">
        <v>4160000</v>
      </c>
      <c r="W468" s="254">
        <f>ROUNDDOWN(T468*V468,-3)</f>
        <v>4160000</v>
      </c>
      <c r="X468" s="354">
        <f t="shared" si="125"/>
        <v>1248000</v>
      </c>
      <c r="Y468" s="254"/>
      <c r="Z468" s="354">
        <f t="shared" si="124"/>
        <v>4160000</v>
      </c>
      <c r="AA468" s="254">
        <f t="shared" si="126"/>
        <v>4160000</v>
      </c>
      <c r="AB468" s="178">
        <v>1</v>
      </c>
      <c r="AC468" s="179" t="s">
        <v>38</v>
      </c>
      <c r="AD468" s="254">
        <v>4160000</v>
      </c>
      <c r="AE468" s="254">
        <f>ROUNDDOWN(AB468*AD468,-3)</f>
        <v>4160000</v>
      </c>
      <c r="AF468" s="178">
        <v>1</v>
      </c>
      <c r="AG468" s="179" t="s">
        <v>38</v>
      </c>
      <c r="AH468" s="254">
        <v>4160000</v>
      </c>
      <c r="AI468" s="254">
        <f>ROUNDDOWN(AF468*AH468,-3)</f>
        <v>4160000</v>
      </c>
      <c r="AJ468" s="178">
        <v>1</v>
      </c>
      <c r="AK468" s="179" t="s">
        <v>38</v>
      </c>
      <c r="AL468" s="254">
        <v>4160000</v>
      </c>
      <c r="AM468" s="254">
        <f>ROUNDDOWN(AJ468*AL468,-3)</f>
        <v>4160000</v>
      </c>
      <c r="AN468" s="178">
        <v>1</v>
      </c>
      <c r="AO468" s="179" t="s">
        <v>38</v>
      </c>
      <c r="AP468" s="254">
        <v>4160000</v>
      </c>
      <c r="AQ468" s="254">
        <f>ROUNDDOWN(AN468*AP468,-3)</f>
        <v>4160000</v>
      </c>
      <c r="AR468" s="351">
        <f t="shared" si="127"/>
        <v>0</v>
      </c>
    </row>
    <row r="469" spans="2:44" x14ac:dyDescent="0.4">
      <c r="B469" s="208">
        <v>525112</v>
      </c>
      <c r="C469" s="180" t="s">
        <v>97</v>
      </c>
      <c r="D469" s="178"/>
      <c r="E469" s="179" t="s">
        <v>27</v>
      </c>
      <c r="F469" s="180"/>
      <c r="G469" s="254">
        <f>SUM(G470:G473)</f>
        <v>72020000</v>
      </c>
      <c r="H469" s="178"/>
      <c r="I469" s="179" t="s">
        <v>27</v>
      </c>
      <c r="J469" s="180"/>
      <c r="K469" s="254">
        <f>SUM(K470:K473)</f>
        <v>72020000</v>
      </c>
      <c r="L469" s="178"/>
      <c r="M469" s="179" t="s">
        <v>27</v>
      </c>
      <c r="N469" s="180"/>
      <c r="O469" s="254">
        <f>SUM(O470:O473)</f>
        <v>72020000</v>
      </c>
      <c r="P469" s="178"/>
      <c r="Q469" s="179" t="s">
        <v>27</v>
      </c>
      <c r="R469" s="180"/>
      <c r="S469" s="254">
        <f>SUM(S470:S473)</f>
        <v>48620000</v>
      </c>
      <c r="T469" s="178"/>
      <c r="U469" s="179" t="s">
        <v>27</v>
      </c>
      <c r="V469" s="180"/>
      <c r="W469" s="254">
        <f>SUM(W470:W473)</f>
        <v>48620000</v>
      </c>
      <c r="X469" s="354">
        <f t="shared" si="125"/>
        <v>14586000</v>
      </c>
      <c r="Y469" s="254"/>
      <c r="Z469" s="354">
        <f t="shared" si="124"/>
        <v>48620000</v>
      </c>
      <c r="AA469" s="254"/>
      <c r="AB469" s="178"/>
      <c r="AC469" s="179" t="s">
        <v>27</v>
      </c>
      <c r="AD469" s="180"/>
      <c r="AE469" s="254">
        <f>SUM(AE470:AE473)</f>
        <v>48620000</v>
      </c>
      <c r="AF469" s="178"/>
      <c r="AG469" s="179" t="s">
        <v>27</v>
      </c>
      <c r="AH469" s="180"/>
      <c r="AI469" s="254">
        <f>SUM(AI470:AI473)</f>
        <v>48620000</v>
      </c>
      <c r="AJ469" s="178"/>
      <c r="AK469" s="179" t="s">
        <v>27</v>
      </c>
      <c r="AL469" s="180"/>
      <c r="AM469" s="254">
        <f>SUM(AM470:AM473)</f>
        <v>48620000</v>
      </c>
      <c r="AN469" s="178"/>
      <c r="AO469" s="179" t="s">
        <v>27</v>
      </c>
      <c r="AP469" s="180"/>
      <c r="AQ469" s="254">
        <f>SUM(AQ470:AQ473)</f>
        <v>48620000</v>
      </c>
      <c r="AR469" s="351">
        <f t="shared" si="127"/>
        <v>0</v>
      </c>
    </row>
    <row r="470" spans="2:44" x14ac:dyDescent="0.4">
      <c r="B470" s="208" t="s">
        <v>27</v>
      </c>
      <c r="C470" s="180" t="s">
        <v>176</v>
      </c>
      <c r="D470" s="178">
        <v>312</v>
      </c>
      <c r="E470" s="179" t="s">
        <v>40</v>
      </c>
      <c r="F470" s="254">
        <v>85000</v>
      </c>
      <c r="G470" s="254">
        <f>ROUNDDOWN(D470*F470,-3)</f>
        <v>26520000</v>
      </c>
      <c r="H470" s="178">
        <v>312</v>
      </c>
      <c r="I470" s="179" t="s">
        <v>40</v>
      </c>
      <c r="J470" s="254">
        <v>85000</v>
      </c>
      <c r="K470" s="254">
        <f>ROUNDDOWN(H470*J470,-3)</f>
        <v>26520000</v>
      </c>
      <c r="L470" s="178">
        <v>312</v>
      </c>
      <c r="M470" s="179" t="s">
        <v>40</v>
      </c>
      <c r="N470" s="254">
        <v>85000</v>
      </c>
      <c r="O470" s="254">
        <f>ROUNDDOWN(L470*N470,-3)</f>
        <v>26520000</v>
      </c>
      <c r="P470" s="178">
        <v>312</v>
      </c>
      <c r="Q470" s="179" t="s">
        <v>40</v>
      </c>
      <c r="R470" s="254">
        <v>85000</v>
      </c>
      <c r="S470" s="254">
        <f>ROUNDDOWN(P470*R470,-3)</f>
        <v>26520000</v>
      </c>
      <c r="T470" s="178">
        <v>312</v>
      </c>
      <c r="U470" s="179" t="s">
        <v>40</v>
      </c>
      <c r="V470" s="254">
        <v>85000</v>
      </c>
      <c r="W470" s="254">
        <f>ROUNDDOWN(T470*V470,-3)</f>
        <v>26520000</v>
      </c>
      <c r="X470" s="354">
        <f t="shared" si="125"/>
        <v>7956000</v>
      </c>
      <c r="Y470" s="254"/>
      <c r="Z470" s="354">
        <f t="shared" si="124"/>
        <v>26520000</v>
      </c>
      <c r="AA470" s="254">
        <f t="shared" si="126"/>
        <v>26520000</v>
      </c>
      <c r="AB470" s="178">
        <v>312</v>
      </c>
      <c r="AC470" s="179" t="s">
        <v>40</v>
      </c>
      <c r="AD470" s="254">
        <v>85000</v>
      </c>
      <c r="AE470" s="254">
        <f>ROUNDDOWN(AB470*AD470,-3)</f>
        <v>26520000</v>
      </c>
      <c r="AF470" s="178">
        <v>312</v>
      </c>
      <c r="AG470" s="179" t="s">
        <v>40</v>
      </c>
      <c r="AH470" s="254">
        <v>85000</v>
      </c>
      <c r="AI470" s="254">
        <f>ROUNDDOWN(AF470*AH470,-3)</f>
        <v>26520000</v>
      </c>
      <c r="AJ470" s="178">
        <v>312</v>
      </c>
      <c r="AK470" s="179" t="s">
        <v>40</v>
      </c>
      <c r="AL470" s="254">
        <v>85000</v>
      </c>
      <c r="AM470" s="254">
        <f>ROUNDDOWN(AJ470*AL470,-3)</f>
        <v>26520000</v>
      </c>
      <c r="AN470" s="178">
        <v>312</v>
      </c>
      <c r="AO470" s="179" t="s">
        <v>40</v>
      </c>
      <c r="AP470" s="254">
        <v>85000</v>
      </c>
      <c r="AQ470" s="254">
        <f>ROUNDDOWN(AN470*AP470,-3)</f>
        <v>26520000</v>
      </c>
      <c r="AR470" s="351">
        <f t="shared" si="127"/>
        <v>0</v>
      </c>
    </row>
    <row r="471" spans="2:44" x14ac:dyDescent="0.4">
      <c r="B471" s="208" t="s">
        <v>27</v>
      </c>
      <c r="C471" s="180" t="s">
        <v>230</v>
      </c>
      <c r="D471" s="178">
        <v>312</v>
      </c>
      <c r="E471" s="179" t="s">
        <v>231</v>
      </c>
      <c r="F471" s="254">
        <v>75000</v>
      </c>
      <c r="G471" s="254">
        <f>ROUNDDOWN(D471*F471,-3)</f>
        <v>23400000</v>
      </c>
      <c r="H471" s="178">
        <v>312</v>
      </c>
      <c r="I471" s="179" t="s">
        <v>231</v>
      </c>
      <c r="J471" s="254">
        <v>75000</v>
      </c>
      <c r="K471" s="254">
        <f>ROUNDDOWN(H471*J471,-3)</f>
        <v>23400000</v>
      </c>
      <c r="L471" s="178">
        <v>312</v>
      </c>
      <c r="M471" s="179" t="s">
        <v>231</v>
      </c>
      <c r="N471" s="254">
        <v>75000</v>
      </c>
      <c r="O471" s="254">
        <f>ROUNDDOWN(L471*N471,-3)</f>
        <v>23400000</v>
      </c>
      <c r="P471" s="178">
        <v>0</v>
      </c>
      <c r="Q471" s="179" t="s">
        <v>231</v>
      </c>
      <c r="R471" s="254">
        <v>75000</v>
      </c>
      <c r="S471" s="254">
        <f>ROUNDDOWN(P471*R471,-3)</f>
        <v>0</v>
      </c>
      <c r="T471" s="178">
        <v>0</v>
      </c>
      <c r="U471" s="179" t="s">
        <v>231</v>
      </c>
      <c r="V471" s="254">
        <v>75000</v>
      </c>
      <c r="W471" s="254">
        <f>ROUNDDOWN(T471*V471,-3)</f>
        <v>0</v>
      </c>
      <c r="X471" s="354">
        <f t="shared" si="125"/>
        <v>0</v>
      </c>
      <c r="Y471" s="254"/>
      <c r="Z471" s="354">
        <f t="shared" si="124"/>
        <v>0</v>
      </c>
      <c r="AA471" s="254"/>
      <c r="AB471" s="178">
        <v>0</v>
      </c>
      <c r="AC471" s="179" t="s">
        <v>231</v>
      </c>
      <c r="AD471" s="254">
        <v>75000</v>
      </c>
      <c r="AE471" s="254">
        <f>ROUNDDOWN(AB471*AD471,-3)</f>
        <v>0</v>
      </c>
      <c r="AF471" s="178">
        <v>0</v>
      </c>
      <c r="AG471" s="179" t="s">
        <v>231</v>
      </c>
      <c r="AH471" s="254">
        <v>75000</v>
      </c>
      <c r="AI471" s="254">
        <f>ROUNDDOWN(AF471*AH471,-3)</f>
        <v>0</v>
      </c>
      <c r="AJ471" s="178">
        <v>0</v>
      </c>
      <c r="AK471" s="179" t="s">
        <v>231</v>
      </c>
      <c r="AL471" s="254">
        <v>75000</v>
      </c>
      <c r="AM471" s="254">
        <f>ROUNDDOWN(AJ471*AL471,-3)</f>
        <v>0</v>
      </c>
      <c r="AN471" s="178">
        <v>0</v>
      </c>
      <c r="AO471" s="179" t="s">
        <v>231</v>
      </c>
      <c r="AP471" s="254">
        <v>75000</v>
      </c>
      <c r="AQ471" s="254">
        <f>ROUNDDOWN(AN471*AP471,-3)</f>
        <v>0</v>
      </c>
      <c r="AR471" s="351">
        <f t="shared" si="127"/>
        <v>0</v>
      </c>
    </row>
    <row r="472" spans="2:44" x14ac:dyDescent="0.4">
      <c r="B472" s="208" t="s">
        <v>27</v>
      </c>
      <c r="C472" s="180" t="s">
        <v>44</v>
      </c>
      <c r="D472" s="178">
        <v>312</v>
      </c>
      <c r="E472" s="179" t="s">
        <v>40</v>
      </c>
      <c r="F472" s="254">
        <v>50000</v>
      </c>
      <c r="G472" s="254">
        <f>ROUNDDOWN(D472*F472,-3)</f>
        <v>15600000</v>
      </c>
      <c r="H472" s="178">
        <v>312</v>
      </c>
      <c r="I472" s="179" t="s">
        <v>40</v>
      </c>
      <c r="J472" s="254">
        <v>50000</v>
      </c>
      <c r="K472" s="254">
        <f>ROUNDDOWN(H472*J472,-3)</f>
        <v>15600000</v>
      </c>
      <c r="L472" s="178">
        <v>312</v>
      </c>
      <c r="M472" s="179" t="s">
        <v>40</v>
      </c>
      <c r="N472" s="254">
        <v>50000</v>
      </c>
      <c r="O472" s="254">
        <f>ROUNDDOWN(L472*N472,-3)</f>
        <v>15600000</v>
      </c>
      <c r="P472" s="178">
        <v>312</v>
      </c>
      <c r="Q472" s="179" t="s">
        <v>40</v>
      </c>
      <c r="R472" s="254">
        <v>50000</v>
      </c>
      <c r="S472" s="254">
        <f>ROUNDDOWN(P472*R472,-3)</f>
        <v>15600000</v>
      </c>
      <c r="T472" s="178">
        <v>312</v>
      </c>
      <c r="U472" s="179" t="s">
        <v>40</v>
      </c>
      <c r="V472" s="254">
        <v>50000</v>
      </c>
      <c r="W472" s="254">
        <f>ROUNDDOWN(T472*V472,-3)</f>
        <v>15600000</v>
      </c>
      <c r="X472" s="354">
        <f t="shared" si="125"/>
        <v>4680000</v>
      </c>
      <c r="Y472" s="254"/>
      <c r="Z472" s="354">
        <f t="shared" si="124"/>
        <v>15600000</v>
      </c>
      <c r="AA472" s="254">
        <f t="shared" si="126"/>
        <v>15600000</v>
      </c>
      <c r="AB472" s="178">
        <v>312</v>
      </c>
      <c r="AC472" s="179" t="s">
        <v>40</v>
      </c>
      <c r="AD472" s="254">
        <v>50000</v>
      </c>
      <c r="AE472" s="254">
        <f>ROUNDDOWN(AB472*AD472,-3)</f>
        <v>15600000</v>
      </c>
      <c r="AF472" s="178">
        <v>312</v>
      </c>
      <c r="AG472" s="179" t="s">
        <v>40</v>
      </c>
      <c r="AH472" s="254">
        <v>50000</v>
      </c>
      <c r="AI472" s="254">
        <f>ROUNDDOWN(AF472*AH472,-3)</f>
        <v>15600000</v>
      </c>
      <c r="AJ472" s="178">
        <v>312</v>
      </c>
      <c r="AK472" s="179" t="s">
        <v>40</v>
      </c>
      <c r="AL472" s="254">
        <v>50000</v>
      </c>
      <c r="AM472" s="254">
        <f>ROUNDDOWN(AJ472*AL472,-3)</f>
        <v>15600000</v>
      </c>
      <c r="AN472" s="178">
        <v>312</v>
      </c>
      <c r="AO472" s="179" t="s">
        <v>40</v>
      </c>
      <c r="AP472" s="254">
        <v>50000</v>
      </c>
      <c r="AQ472" s="254">
        <f>ROUNDDOWN(AN472*AP472,-3)</f>
        <v>15600000</v>
      </c>
      <c r="AR472" s="351">
        <f t="shared" si="127"/>
        <v>0</v>
      </c>
    </row>
    <row r="473" spans="2:44" x14ac:dyDescent="0.4">
      <c r="B473" s="208" t="s">
        <v>27</v>
      </c>
      <c r="C473" s="180" t="s">
        <v>232</v>
      </c>
      <c r="D473" s="178">
        <v>13</v>
      </c>
      <c r="E473" s="179" t="s">
        <v>51</v>
      </c>
      <c r="F473" s="254">
        <v>500000</v>
      </c>
      <c r="G473" s="254">
        <f>ROUNDDOWN(D473*F473,-3)</f>
        <v>6500000</v>
      </c>
      <c r="H473" s="178">
        <v>13</v>
      </c>
      <c r="I473" s="179" t="s">
        <v>51</v>
      </c>
      <c r="J473" s="254">
        <v>500000</v>
      </c>
      <c r="K473" s="254">
        <f>ROUNDDOWN(H473*J473,-3)</f>
        <v>6500000</v>
      </c>
      <c r="L473" s="178">
        <v>13</v>
      </c>
      <c r="M473" s="179" t="s">
        <v>51</v>
      </c>
      <c r="N473" s="254">
        <v>500000</v>
      </c>
      <c r="O473" s="254">
        <f>ROUNDDOWN(L473*N473,-3)</f>
        <v>6500000</v>
      </c>
      <c r="P473" s="178">
        <v>13</v>
      </c>
      <c r="Q473" s="179" t="s">
        <v>51</v>
      </c>
      <c r="R473" s="254">
        <v>500000</v>
      </c>
      <c r="S473" s="254">
        <f>ROUNDDOWN(P473*R473,-3)</f>
        <v>6500000</v>
      </c>
      <c r="T473" s="178">
        <v>13</v>
      </c>
      <c r="U473" s="179" t="s">
        <v>51</v>
      </c>
      <c r="V473" s="254">
        <v>500000</v>
      </c>
      <c r="W473" s="254">
        <f>ROUNDDOWN(T473*V473,-3)</f>
        <v>6500000</v>
      </c>
      <c r="X473" s="354">
        <f t="shared" si="125"/>
        <v>1950000</v>
      </c>
      <c r="Y473" s="254"/>
      <c r="Z473" s="354">
        <f t="shared" si="124"/>
        <v>6500000</v>
      </c>
      <c r="AA473" s="254">
        <f t="shared" si="126"/>
        <v>6500000</v>
      </c>
      <c r="AB473" s="178">
        <v>13</v>
      </c>
      <c r="AC473" s="179" t="s">
        <v>51</v>
      </c>
      <c r="AD473" s="254">
        <v>500000</v>
      </c>
      <c r="AE473" s="254">
        <f>ROUNDDOWN(AB473*AD473,-3)</f>
        <v>6500000</v>
      </c>
      <c r="AF473" s="178">
        <v>13</v>
      </c>
      <c r="AG473" s="179" t="s">
        <v>51</v>
      </c>
      <c r="AH473" s="254">
        <v>500000</v>
      </c>
      <c r="AI473" s="254">
        <f>ROUNDDOWN(AF473*AH473,-3)</f>
        <v>6500000</v>
      </c>
      <c r="AJ473" s="178">
        <v>13</v>
      </c>
      <c r="AK473" s="179" t="s">
        <v>51</v>
      </c>
      <c r="AL473" s="254">
        <v>500000</v>
      </c>
      <c r="AM473" s="254">
        <f>ROUNDDOWN(AJ473*AL473,-3)</f>
        <v>6500000</v>
      </c>
      <c r="AN473" s="178">
        <v>13</v>
      </c>
      <c r="AO473" s="179" t="s">
        <v>51</v>
      </c>
      <c r="AP473" s="254">
        <v>500000</v>
      </c>
      <c r="AQ473" s="254">
        <f>ROUNDDOWN(AN473*AP473,-3)</f>
        <v>6500000</v>
      </c>
      <c r="AR473" s="351">
        <f t="shared" si="127"/>
        <v>0</v>
      </c>
    </row>
    <row r="474" spans="2:44" x14ac:dyDescent="0.4">
      <c r="B474" s="363" t="s">
        <v>249</v>
      </c>
      <c r="C474" s="364" t="s">
        <v>250</v>
      </c>
      <c r="D474" s="269">
        <f>D475</f>
        <v>312</v>
      </c>
      <c r="E474" s="270" t="s">
        <v>171</v>
      </c>
      <c r="F474" s="254">
        <v>0</v>
      </c>
      <c r="G474" s="254">
        <f>G475</f>
        <v>80470000</v>
      </c>
      <c r="H474" s="269">
        <f>H475</f>
        <v>312</v>
      </c>
      <c r="I474" s="270" t="s">
        <v>171</v>
      </c>
      <c r="J474" s="254">
        <v>0</v>
      </c>
      <c r="K474" s="254">
        <f>K475</f>
        <v>80470000</v>
      </c>
      <c r="L474" s="269">
        <f>L475</f>
        <v>312</v>
      </c>
      <c r="M474" s="270" t="s">
        <v>171</v>
      </c>
      <c r="N474" s="254">
        <v>0</v>
      </c>
      <c r="O474" s="254">
        <f>O475</f>
        <v>80470000</v>
      </c>
      <c r="P474" s="269">
        <v>312</v>
      </c>
      <c r="Q474" s="270" t="s">
        <v>171</v>
      </c>
      <c r="R474" s="254">
        <v>0</v>
      </c>
      <c r="S474" s="254">
        <f>S475</f>
        <v>57070000</v>
      </c>
      <c r="T474" s="365">
        <v>312</v>
      </c>
      <c r="U474" s="366" t="s">
        <v>171</v>
      </c>
      <c r="V474" s="367">
        <v>0</v>
      </c>
      <c r="W474" s="367">
        <f>W475</f>
        <v>57070000</v>
      </c>
      <c r="X474" s="354">
        <f t="shared" si="125"/>
        <v>17121000</v>
      </c>
      <c r="Y474" s="254"/>
      <c r="Z474" s="354">
        <f t="shared" si="124"/>
        <v>57070000</v>
      </c>
      <c r="AA474" s="254"/>
      <c r="AB474" s="365">
        <v>312</v>
      </c>
      <c r="AC474" s="366" t="s">
        <v>171</v>
      </c>
      <c r="AD474" s="367">
        <v>0</v>
      </c>
      <c r="AE474" s="367">
        <f>AE475</f>
        <v>57070000</v>
      </c>
      <c r="AF474" s="365">
        <v>312</v>
      </c>
      <c r="AG474" s="366" t="s">
        <v>171</v>
      </c>
      <c r="AH474" s="367">
        <v>0</v>
      </c>
      <c r="AI474" s="367">
        <f>AI475</f>
        <v>57070000</v>
      </c>
      <c r="AJ474" s="365">
        <v>312</v>
      </c>
      <c r="AK474" s="366" t="s">
        <v>171</v>
      </c>
      <c r="AL474" s="367">
        <v>0</v>
      </c>
      <c r="AM474" s="367">
        <f>AM475</f>
        <v>57070000</v>
      </c>
      <c r="AN474" s="365">
        <v>312</v>
      </c>
      <c r="AO474" s="366" t="s">
        <v>171</v>
      </c>
      <c r="AP474" s="367">
        <v>0</v>
      </c>
      <c r="AQ474" s="367">
        <f>AQ475</f>
        <v>57070000</v>
      </c>
      <c r="AR474" s="351">
        <f t="shared" si="127"/>
        <v>0</v>
      </c>
    </row>
    <row r="475" spans="2:44" x14ac:dyDescent="0.4">
      <c r="B475" s="312" t="s">
        <v>34</v>
      </c>
      <c r="C475" s="313" t="s">
        <v>248</v>
      </c>
      <c r="D475" s="269">
        <v>312</v>
      </c>
      <c r="E475" s="270" t="s">
        <v>171</v>
      </c>
      <c r="F475" s="254">
        <v>0</v>
      </c>
      <c r="G475" s="254">
        <f>G476+G479</f>
        <v>80470000</v>
      </c>
      <c r="H475" s="314">
        <v>312</v>
      </c>
      <c r="I475" s="315" t="s">
        <v>171</v>
      </c>
      <c r="J475" s="316">
        <v>0</v>
      </c>
      <c r="K475" s="316">
        <f>K476+K479</f>
        <v>80470000</v>
      </c>
      <c r="L475" s="314">
        <v>312</v>
      </c>
      <c r="M475" s="315" t="s">
        <v>171</v>
      </c>
      <c r="N475" s="316">
        <v>0</v>
      </c>
      <c r="O475" s="316">
        <f>O476+O479</f>
        <v>80470000</v>
      </c>
      <c r="P475" s="314">
        <v>312</v>
      </c>
      <c r="Q475" s="315" t="s">
        <v>171</v>
      </c>
      <c r="R475" s="316">
        <v>0</v>
      </c>
      <c r="S475" s="316">
        <f>S476+S479</f>
        <v>57070000</v>
      </c>
      <c r="T475" s="314">
        <v>312</v>
      </c>
      <c r="U475" s="315" t="s">
        <v>171</v>
      </c>
      <c r="V475" s="316">
        <v>0</v>
      </c>
      <c r="W475" s="316">
        <f>W476+W479</f>
        <v>57070000</v>
      </c>
      <c r="X475" s="354">
        <f t="shared" si="125"/>
        <v>17121000</v>
      </c>
      <c r="Y475" s="316"/>
      <c r="Z475" s="354">
        <f t="shared" si="124"/>
        <v>57070000</v>
      </c>
      <c r="AA475" s="316"/>
      <c r="AB475" s="314">
        <v>312</v>
      </c>
      <c r="AC475" s="315" t="s">
        <v>171</v>
      </c>
      <c r="AD475" s="316">
        <v>0</v>
      </c>
      <c r="AE475" s="316">
        <f>AE476+AE479</f>
        <v>57070000</v>
      </c>
      <c r="AF475" s="314">
        <v>312</v>
      </c>
      <c r="AG475" s="315" t="s">
        <v>171</v>
      </c>
      <c r="AH475" s="316">
        <v>0</v>
      </c>
      <c r="AI475" s="316">
        <f>AI476+AI479</f>
        <v>57070000</v>
      </c>
      <c r="AJ475" s="314">
        <v>312</v>
      </c>
      <c r="AK475" s="315" t="s">
        <v>171</v>
      </c>
      <c r="AL475" s="316">
        <v>0</v>
      </c>
      <c r="AM475" s="316">
        <f>AM476+AM479</f>
        <v>57070000</v>
      </c>
      <c r="AN475" s="314">
        <v>312</v>
      </c>
      <c r="AO475" s="315" t="s">
        <v>171</v>
      </c>
      <c r="AP475" s="316">
        <v>0</v>
      </c>
      <c r="AQ475" s="316">
        <f>AQ476+AQ479</f>
        <v>57070000</v>
      </c>
      <c r="AR475" s="351">
        <f t="shared" si="127"/>
        <v>0</v>
      </c>
    </row>
    <row r="476" spans="2:44" x14ac:dyDescent="0.4">
      <c r="B476" s="208">
        <v>525111</v>
      </c>
      <c r="C476" s="180" t="s">
        <v>174</v>
      </c>
      <c r="D476" s="178"/>
      <c r="E476" s="179" t="s">
        <v>27</v>
      </c>
      <c r="F476" s="180"/>
      <c r="G476" s="254">
        <f>SUM(G477:G478)</f>
        <v>8450000</v>
      </c>
      <c r="H476" s="178"/>
      <c r="I476" s="179" t="s">
        <v>27</v>
      </c>
      <c r="J476" s="180"/>
      <c r="K476" s="254">
        <f>SUM(K477:K478)</f>
        <v>8450000</v>
      </c>
      <c r="L476" s="178"/>
      <c r="M476" s="179" t="s">
        <v>27</v>
      </c>
      <c r="N476" s="180"/>
      <c r="O476" s="254">
        <f>SUM(O477:O478)</f>
        <v>8450000</v>
      </c>
      <c r="P476" s="178"/>
      <c r="Q476" s="179" t="s">
        <v>27</v>
      </c>
      <c r="R476" s="180"/>
      <c r="S476" s="254">
        <f>SUM(S477:S478)</f>
        <v>8450000</v>
      </c>
      <c r="T476" s="178"/>
      <c r="U476" s="179" t="s">
        <v>27</v>
      </c>
      <c r="V476" s="180"/>
      <c r="W476" s="254">
        <f>SUM(W477:W478)</f>
        <v>8450000</v>
      </c>
      <c r="X476" s="354">
        <f t="shared" si="125"/>
        <v>2535000</v>
      </c>
      <c r="Y476" s="254"/>
      <c r="Z476" s="354">
        <f t="shared" si="124"/>
        <v>8450000</v>
      </c>
      <c r="AA476" s="254"/>
      <c r="AB476" s="178"/>
      <c r="AC476" s="179" t="s">
        <v>27</v>
      </c>
      <c r="AD476" s="180"/>
      <c r="AE476" s="254">
        <f>SUM(AE477:AE478)</f>
        <v>8450000</v>
      </c>
      <c r="AF476" s="178"/>
      <c r="AG476" s="179" t="s">
        <v>27</v>
      </c>
      <c r="AH476" s="180"/>
      <c r="AI476" s="254">
        <f>SUM(AI477:AI478)</f>
        <v>8450000</v>
      </c>
      <c r="AJ476" s="178"/>
      <c r="AK476" s="179" t="s">
        <v>27</v>
      </c>
      <c r="AL476" s="180"/>
      <c r="AM476" s="254">
        <f>SUM(AM477:AM478)</f>
        <v>8450000</v>
      </c>
      <c r="AN476" s="178"/>
      <c r="AO476" s="179" t="s">
        <v>27</v>
      </c>
      <c r="AP476" s="180"/>
      <c r="AQ476" s="254">
        <f>SUM(AQ477:AQ478)</f>
        <v>8450000</v>
      </c>
      <c r="AR476" s="351">
        <f t="shared" si="127"/>
        <v>0</v>
      </c>
    </row>
    <row r="477" spans="2:44" x14ac:dyDescent="0.4">
      <c r="B477" s="208" t="s">
        <v>27</v>
      </c>
      <c r="C477" s="180" t="s">
        <v>46</v>
      </c>
      <c r="D477" s="178">
        <v>39</v>
      </c>
      <c r="E477" s="179" t="s">
        <v>47</v>
      </c>
      <c r="F477" s="254">
        <v>110000</v>
      </c>
      <c r="G477" s="254">
        <f>ROUNDDOWN(D477*F477,-3)</f>
        <v>4290000</v>
      </c>
      <c r="H477" s="178">
        <v>39</v>
      </c>
      <c r="I477" s="179" t="s">
        <v>47</v>
      </c>
      <c r="J477" s="254">
        <v>110000</v>
      </c>
      <c r="K477" s="254">
        <f>ROUNDDOWN(H477*J477,-3)</f>
        <v>4290000</v>
      </c>
      <c r="L477" s="178">
        <v>39</v>
      </c>
      <c r="M477" s="179" t="s">
        <v>47</v>
      </c>
      <c r="N477" s="254">
        <v>110000</v>
      </c>
      <c r="O477" s="254">
        <f>ROUNDDOWN(L477*N477,-3)</f>
        <v>4290000</v>
      </c>
      <c r="P477" s="178">
        <v>39</v>
      </c>
      <c r="Q477" s="179" t="s">
        <v>47</v>
      </c>
      <c r="R477" s="254">
        <v>110000</v>
      </c>
      <c r="S477" s="254">
        <f>ROUNDDOWN(P477*R477,-3)</f>
        <v>4290000</v>
      </c>
      <c r="T477" s="178">
        <v>39</v>
      </c>
      <c r="U477" s="179" t="s">
        <v>47</v>
      </c>
      <c r="V477" s="254">
        <v>110000</v>
      </c>
      <c r="W477" s="254">
        <f>ROUNDDOWN(T477*V477,-3)</f>
        <v>4290000</v>
      </c>
      <c r="X477" s="354">
        <f t="shared" si="125"/>
        <v>1287000</v>
      </c>
      <c r="Y477" s="254"/>
      <c r="Z477" s="354">
        <f t="shared" si="124"/>
        <v>4290000</v>
      </c>
      <c r="AA477" s="254">
        <f t="shared" si="126"/>
        <v>4290000</v>
      </c>
      <c r="AB477" s="178">
        <v>39</v>
      </c>
      <c r="AC477" s="179" t="s">
        <v>47</v>
      </c>
      <c r="AD477" s="254">
        <v>110000</v>
      </c>
      <c r="AE477" s="254">
        <f>ROUNDDOWN(AB477*AD477,-3)</f>
        <v>4290000</v>
      </c>
      <c r="AF477" s="178">
        <v>39</v>
      </c>
      <c r="AG477" s="179" t="s">
        <v>47</v>
      </c>
      <c r="AH477" s="254">
        <v>110000</v>
      </c>
      <c r="AI477" s="254">
        <f>ROUNDDOWN(AF477*AH477,-3)</f>
        <v>4290000</v>
      </c>
      <c r="AJ477" s="178">
        <v>39</v>
      </c>
      <c r="AK477" s="179" t="s">
        <v>47</v>
      </c>
      <c r="AL477" s="254">
        <v>110000</v>
      </c>
      <c r="AM477" s="254">
        <f>ROUNDDOWN(AJ477*AL477,-3)</f>
        <v>4290000</v>
      </c>
      <c r="AN477" s="178">
        <v>39</v>
      </c>
      <c r="AO477" s="179" t="s">
        <v>47</v>
      </c>
      <c r="AP477" s="254">
        <v>110000</v>
      </c>
      <c r="AQ477" s="254">
        <f>ROUNDDOWN(AN477*AP477,-3)</f>
        <v>4290000</v>
      </c>
      <c r="AR477" s="351">
        <f t="shared" si="127"/>
        <v>0</v>
      </c>
    </row>
    <row r="478" spans="2:44" x14ac:dyDescent="0.4">
      <c r="B478" s="208" t="s">
        <v>27</v>
      </c>
      <c r="C478" s="180" t="s">
        <v>175</v>
      </c>
      <c r="D478" s="178">
        <v>1</v>
      </c>
      <c r="E478" s="179" t="s">
        <v>38</v>
      </c>
      <c r="F478" s="254">
        <v>4160000</v>
      </c>
      <c r="G478" s="254">
        <f>ROUNDDOWN(D478*F478,-3)</f>
        <v>4160000</v>
      </c>
      <c r="H478" s="178">
        <v>1</v>
      </c>
      <c r="I478" s="179" t="s">
        <v>38</v>
      </c>
      <c r="J478" s="254">
        <v>4160000</v>
      </c>
      <c r="K478" s="254">
        <f>ROUNDDOWN(H478*J478,-3)</f>
        <v>4160000</v>
      </c>
      <c r="L478" s="178">
        <v>1</v>
      </c>
      <c r="M478" s="179" t="s">
        <v>38</v>
      </c>
      <c r="N478" s="254">
        <v>4160000</v>
      </c>
      <c r="O478" s="254">
        <f>ROUNDDOWN(L478*N478,-3)</f>
        <v>4160000</v>
      </c>
      <c r="P478" s="178">
        <v>1</v>
      </c>
      <c r="Q478" s="179" t="s">
        <v>38</v>
      </c>
      <c r="R478" s="254">
        <v>4160000</v>
      </c>
      <c r="S478" s="254">
        <f>ROUNDDOWN(P478*R478,-3)</f>
        <v>4160000</v>
      </c>
      <c r="T478" s="178">
        <v>1</v>
      </c>
      <c r="U478" s="179" t="s">
        <v>38</v>
      </c>
      <c r="V478" s="254">
        <v>4160000</v>
      </c>
      <c r="W478" s="254">
        <f>ROUNDDOWN(T478*V478,-3)</f>
        <v>4160000</v>
      </c>
      <c r="X478" s="354">
        <f t="shared" si="125"/>
        <v>1248000</v>
      </c>
      <c r="Y478" s="254"/>
      <c r="Z478" s="354">
        <f t="shared" si="124"/>
        <v>4160000</v>
      </c>
      <c r="AA478" s="254">
        <f t="shared" si="126"/>
        <v>4160000</v>
      </c>
      <c r="AB478" s="178">
        <v>1</v>
      </c>
      <c r="AC478" s="179" t="s">
        <v>38</v>
      </c>
      <c r="AD478" s="254">
        <v>4160000</v>
      </c>
      <c r="AE478" s="254">
        <f>ROUNDDOWN(AB478*AD478,-3)</f>
        <v>4160000</v>
      </c>
      <c r="AF478" s="178">
        <v>1</v>
      </c>
      <c r="AG478" s="179" t="s">
        <v>38</v>
      </c>
      <c r="AH478" s="254">
        <v>4160000</v>
      </c>
      <c r="AI478" s="254">
        <f>ROUNDDOWN(AF478*AH478,-3)</f>
        <v>4160000</v>
      </c>
      <c r="AJ478" s="178">
        <v>1</v>
      </c>
      <c r="AK478" s="179" t="s">
        <v>38</v>
      </c>
      <c r="AL478" s="254">
        <v>4160000</v>
      </c>
      <c r="AM478" s="254">
        <f>ROUNDDOWN(AJ478*AL478,-3)</f>
        <v>4160000</v>
      </c>
      <c r="AN478" s="178">
        <v>1</v>
      </c>
      <c r="AO478" s="179" t="s">
        <v>38</v>
      </c>
      <c r="AP478" s="254">
        <v>4160000</v>
      </c>
      <c r="AQ478" s="254">
        <f>ROUNDDOWN(AN478*AP478,-3)</f>
        <v>4160000</v>
      </c>
      <c r="AR478" s="351">
        <f t="shared" si="127"/>
        <v>0</v>
      </c>
    </row>
    <row r="479" spans="2:44" x14ac:dyDescent="0.4">
      <c r="B479" s="208">
        <v>525112</v>
      </c>
      <c r="C479" s="180" t="s">
        <v>97</v>
      </c>
      <c r="D479" s="178"/>
      <c r="E479" s="179" t="s">
        <v>27</v>
      </c>
      <c r="F479" s="180"/>
      <c r="G479" s="254">
        <f>SUM(G480:G483)</f>
        <v>72020000</v>
      </c>
      <c r="H479" s="178"/>
      <c r="I479" s="179" t="s">
        <v>27</v>
      </c>
      <c r="J479" s="180"/>
      <c r="K479" s="254">
        <f>SUM(K480:K483)</f>
        <v>72020000</v>
      </c>
      <c r="L479" s="178"/>
      <c r="M479" s="179" t="s">
        <v>27</v>
      </c>
      <c r="N479" s="180"/>
      <c r="O479" s="254">
        <f>SUM(O480:O483)</f>
        <v>72020000</v>
      </c>
      <c r="P479" s="178"/>
      <c r="Q479" s="179" t="s">
        <v>27</v>
      </c>
      <c r="R479" s="180"/>
      <c r="S479" s="254">
        <f>SUM(S480:S483)</f>
        <v>48620000</v>
      </c>
      <c r="T479" s="178"/>
      <c r="U479" s="179" t="s">
        <v>27</v>
      </c>
      <c r="V479" s="180"/>
      <c r="W479" s="254">
        <f>SUM(W480:W483)</f>
        <v>48620000</v>
      </c>
      <c r="X479" s="354">
        <f t="shared" si="125"/>
        <v>14586000</v>
      </c>
      <c r="Y479" s="254"/>
      <c r="Z479" s="354">
        <f t="shared" si="124"/>
        <v>48620000</v>
      </c>
      <c r="AA479" s="254"/>
      <c r="AB479" s="178"/>
      <c r="AC479" s="179" t="s">
        <v>27</v>
      </c>
      <c r="AD479" s="180"/>
      <c r="AE479" s="254">
        <f>SUM(AE480:AE483)</f>
        <v>48620000</v>
      </c>
      <c r="AF479" s="178"/>
      <c r="AG479" s="179" t="s">
        <v>27</v>
      </c>
      <c r="AH479" s="180"/>
      <c r="AI479" s="254">
        <f>SUM(AI480:AI483)</f>
        <v>48620000</v>
      </c>
      <c r="AJ479" s="178"/>
      <c r="AK479" s="179" t="s">
        <v>27</v>
      </c>
      <c r="AL479" s="180"/>
      <c r="AM479" s="254">
        <f>SUM(AM480:AM483)</f>
        <v>48620000</v>
      </c>
      <c r="AN479" s="178"/>
      <c r="AO479" s="179" t="s">
        <v>27</v>
      </c>
      <c r="AP479" s="180"/>
      <c r="AQ479" s="254">
        <f>SUM(AQ480:AQ483)</f>
        <v>48620000</v>
      </c>
      <c r="AR479" s="351">
        <f t="shared" si="127"/>
        <v>0</v>
      </c>
    </row>
    <row r="480" spans="2:44" x14ac:dyDescent="0.4">
      <c r="B480" s="208" t="s">
        <v>27</v>
      </c>
      <c r="C480" s="180" t="s">
        <v>176</v>
      </c>
      <c r="D480" s="178">
        <v>312</v>
      </c>
      <c r="E480" s="179" t="s">
        <v>40</v>
      </c>
      <c r="F480" s="254">
        <v>85000</v>
      </c>
      <c r="G480" s="254">
        <f>ROUNDDOWN(D480*F480,-3)</f>
        <v>26520000</v>
      </c>
      <c r="H480" s="178">
        <v>312</v>
      </c>
      <c r="I480" s="179" t="s">
        <v>40</v>
      </c>
      <c r="J480" s="254">
        <v>85000</v>
      </c>
      <c r="K480" s="254">
        <f>ROUNDDOWN(H480*J480,-3)</f>
        <v>26520000</v>
      </c>
      <c r="L480" s="178">
        <v>312</v>
      </c>
      <c r="M480" s="179" t="s">
        <v>40</v>
      </c>
      <c r="N480" s="254">
        <v>85000</v>
      </c>
      <c r="O480" s="254">
        <f>ROUNDDOWN(L480*N480,-3)</f>
        <v>26520000</v>
      </c>
      <c r="P480" s="178">
        <v>312</v>
      </c>
      <c r="Q480" s="179" t="s">
        <v>40</v>
      </c>
      <c r="R480" s="254">
        <v>85000</v>
      </c>
      <c r="S480" s="254">
        <f>ROUNDDOWN(P480*R480,-3)</f>
        <v>26520000</v>
      </c>
      <c r="T480" s="178">
        <v>312</v>
      </c>
      <c r="U480" s="179" t="s">
        <v>40</v>
      </c>
      <c r="V480" s="254">
        <v>85000</v>
      </c>
      <c r="W480" s="254">
        <f>ROUNDDOWN(T480*V480,-3)</f>
        <v>26520000</v>
      </c>
      <c r="X480" s="354">
        <f t="shared" si="125"/>
        <v>7956000</v>
      </c>
      <c r="Y480" s="254"/>
      <c r="Z480" s="354">
        <f t="shared" si="124"/>
        <v>26520000</v>
      </c>
      <c r="AA480" s="254">
        <f t="shared" si="126"/>
        <v>26520000</v>
      </c>
      <c r="AB480" s="178">
        <v>312</v>
      </c>
      <c r="AC480" s="179" t="s">
        <v>40</v>
      </c>
      <c r="AD480" s="254">
        <v>85000</v>
      </c>
      <c r="AE480" s="254">
        <f>ROUNDDOWN(AB480*AD480,-3)</f>
        <v>26520000</v>
      </c>
      <c r="AF480" s="178">
        <v>312</v>
      </c>
      <c r="AG480" s="179" t="s">
        <v>40</v>
      </c>
      <c r="AH480" s="254">
        <v>85000</v>
      </c>
      <c r="AI480" s="254">
        <f>ROUNDDOWN(AF480*AH480,-3)</f>
        <v>26520000</v>
      </c>
      <c r="AJ480" s="178">
        <v>312</v>
      </c>
      <c r="AK480" s="179" t="s">
        <v>40</v>
      </c>
      <c r="AL480" s="254">
        <v>85000</v>
      </c>
      <c r="AM480" s="254">
        <f>ROUNDDOWN(AJ480*AL480,-3)</f>
        <v>26520000</v>
      </c>
      <c r="AN480" s="178">
        <v>312</v>
      </c>
      <c r="AO480" s="179" t="s">
        <v>40</v>
      </c>
      <c r="AP480" s="254">
        <v>85000</v>
      </c>
      <c r="AQ480" s="254">
        <f>ROUNDDOWN(AN480*AP480,-3)</f>
        <v>26520000</v>
      </c>
      <c r="AR480" s="351">
        <f t="shared" si="127"/>
        <v>0</v>
      </c>
    </row>
    <row r="481" spans="2:44" x14ac:dyDescent="0.4">
      <c r="B481" s="208" t="s">
        <v>27</v>
      </c>
      <c r="C481" s="180" t="s">
        <v>230</v>
      </c>
      <c r="D481" s="178">
        <v>312</v>
      </c>
      <c r="E481" s="179" t="s">
        <v>231</v>
      </c>
      <c r="F481" s="254">
        <v>75000</v>
      </c>
      <c r="G481" s="254">
        <f>ROUNDDOWN(D481*F481,-3)</f>
        <v>23400000</v>
      </c>
      <c r="H481" s="178">
        <v>312</v>
      </c>
      <c r="I481" s="179" t="s">
        <v>231</v>
      </c>
      <c r="J481" s="254">
        <v>75000</v>
      </c>
      <c r="K481" s="254">
        <f>ROUNDDOWN(H481*J481,-3)</f>
        <v>23400000</v>
      </c>
      <c r="L481" s="178">
        <v>312</v>
      </c>
      <c r="M481" s="179" t="s">
        <v>231</v>
      </c>
      <c r="N481" s="254">
        <v>75000</v>
      </c>
      <c r="O481" s="254">
        <f>ROUNDDOWN(L481*N481,-3)</f>
        <v>23400000</v>
      </c>
      <c r="P481" s="178">
        <v>0</v>
      </c>
      <c r="Q481" s="179" t="s">
        <v>231</v>
      </c>
      <c r="R481" s="254">
        <v>75000</v>
      </c>
      <c r="S481" s="254">
        <f>ROUNDDOWN(P481*R481,-3)</f>
        <v>0</v>
      </c>
      <c r="T481" s="178">
        <v>0</v>
      </c>
      <c r="U481" s="179" t="s">
        <v>231</v>
      </c>
      <c r="V481" s="254">
        <v>75000</v>
      </c>
      <c r="W481" s="254">
        <f>ROUNDDOWN(T481*V481,-3)</f>
        <v>0</v>
      </c>
      <c r="X481" s="354">
        <f t="shared" si="125"/>
        <v>0</v>
      </c>
      <c r="Y481" s="254"/>
      <c r="Z481" s="354">
        <f t="shared" si="124"/>
        <v>0</v>
      </c>
      <c r="AA481" s="254"/>
      <c r="AB481" s="178">
        <v>0</v>
      </c>
      <c r="AC481" s="179" t="s">
        <v>231</v>
      </c>
      <c r="AD481" s="254">
        <v>75000</v>
      </c>
      <c r="AE481" s="254">
        <f>ROUNDDOWN(AB481*AD481,-3)</f>
        <v>0</v>
      </c>
      <c r="AF481" s="178">
        <v>0</v>
      </c>
      <c r="AG481" s="179" t="s">
        <v>231</v>
      </c>
      <c r="AH481" s="254">
        <v>75000</v>
      </c>
      <c r="AI481" s="254">
        <f>ROUNDDOWN(AF481*AH481,-3)</f>
        <v>0</v>
      </c>
      <c r="AJ481" s="178">
        <v>0</v>
      </c>
      <c r="AK481" s="179" t="s">
        <v>231</v>
      </c>
      <c r="AL481" s="254">
        <v>75000</v>
      </c>
      <c r="AM481" s="254">
        <f>ROUNDDOWN(AJ481*AL481,-3)</f>
        <v>0</v>
      </c>
      <c r="AN481" s="178">
        <v>0</v>
      </c>
      <c r="AO481" s="179" t="s">
        <v>231</v>
      </c>
      <c r="AP481" s="254">
        <v>75000</v>
      </c>
      <c r="AQ481" s="254">
        <f>ROUNDDOWN(AN481*AP481,-3)</f>
        <v>0</v>
      </c>
      <c r="AR481" s="351">
        <f t="shared" si="127"/>
        <v>0</v>
      </c>
    </row>
    <row r="482" spans="2:44" x14ac:dyDescent="0.4">
      <c r="B482" s="208" t="s">
        <v>27</v>
      </c>
      <c r="C482" s="180" t="s">
        <v>44</v>
      </c>
      <c r="D482" s="178">
        <v>312</v>
      </c>
      <c r="E482" s="179" t="s">
        <v>40</v>
      </c>
      <c r="F482" s="254">
        <v>50000</v>
      </c>
      <c r="G482" s="254">
        <f>ROUNDDOWN(D482*F482,-3)</f>
        <v>15600000</v>
      </c>
      <c r="H482" s="178">
        <v>312</v>
      </c>
      <c r="I482" s="179" t="s">
        <v>40</v>
      </c>
      <c r="J482" s="254">
        <v>50000</v>
      </c>
      <c r="K482" s="254">
        <f>ROUNDDOWN(H482*J482,-3)</f>
        <v>15600000</v>
      </c>
      <c r="L482" s="178">
        <v>312</v>
      </c>
      <c r="M482" s="179" t="s">
        <v>40</v>
      </c>
      <c r="N482" s="254">
        <v>50000</v>
      </c>
      <c r="O482" s="254">
        <f>ROUNDDOWN(L482*N482,-3)</f>
        <v>15600000</v>
      </c>
      <c r="P482" s="178">
        <v>312</v>
      </c>
      <c r="Q482" s="179" t="s">
        <v>40</v>
      </c>
      <c r="R482" s="254">
        <v>50000</v>
      </c>
      <c r="S482" s="254">
        <f>ROUNDDOWN(P482*R482,-3)</f>
        <v>15600000</v>
      </c>
      <c r="T482" s="178">
        <v>312</v>
      </c>
      <c r="U482" s="179" t="s">
        <v>40</v>
      </c>
      <c r="V482" s="254">
        <v>50000</v>
      </c>
      <c r="W482" s="254">
        <f>ROUNDDOWN(T482*V482,-3)</f>
        <v>15600000</v>
      </c>
      <c r="X482" s="354">
        <f t="shared" si="125"/>
        <v>4680000</v>
      </c>
      <c r="Y482" s="254"/>
      <c r="Z482" s="354">
        <f t="shared" si="124"/>
        <v>15600000</v>
      </c>
      <c r="AA482" s="254">
        <f t="shared" si="126"/>
        <v>15600000</v>
      </c>
      <c r="AB482" s="178">
        <v>312</v>
      </c>
      <c r="AC482" s="179" t="s">
        <v>40</v>
      </c>
      <c r="AD482" s="254">
        <v>50000</v>
      </c>
      <c r="AE482" s="254">
        <f>ROUNDDOWN(AB482*AD482,-3)</f>
        <v>15600000</v>
      </c>
      <c r="AF482" s="178">
        <v>312</v>
      </c>
      <c r="AG482" s="179" t="s">
        <v>40</v>
      </c>
      <c r="AH482" s="254">
        <v>50000</v>
      </c>
      <c r="AI482" s="254">
        <f>ROUNDDOWN(AF482*AH482,-3)</f>
        <v>15600000</v>
      </c>
      <c r="AJ482" s="178">
        <v>312</v>
      </c>
      <c r="AK482" s="179" t="s">
        <v>40</v>
      </c>
      <c r="AL482" s="254">
        <v>50000</v>
      </c>
      <c r="AM482" s="254">
        <f>ROUNDDOWN(AJ482*AL482,-3)</f>
        <v>15600000</v>
      </c>
      <c r="AN482" s="178">
        <v>312</v>
      </c>
      <c r="AO482" s="179" t="s">
        <v>40</v>
      </c>
      <c r="AP482" s="254">
        <v>50000</v>
      </c>
      <c r="AQ482" s="254">
        <f>ROUNDDOWN(AN482*AP482,-3)</f>
        <v>15600000</v>
      </c>
      <c r="AR482" s="351">
        <f t="shared" si="127"/>
        <v>0</v>
      </c>
    </row>
    <row r="483" spans="2:44" x14ac:dyDescent="0.4">
      <c r="B483" s="208" t="s">
        <v>27</v>
      </c>
      <c r="C483" s="180" t="s">
        <v>232</v>
      </c>
      <c r="D483" s="178">
        <v>13</v>
      </c>
      <c r="E483" s="179" t="s">
        <v>51</v>
      </c>
      <c r="F483" s="254">
        <v>500000</v>
      </c>
      <c r="G483" s="254">
        <f>ROUNDDOWN(D483*F483,-3)</f>
        <v>6500000</v>
      </c>
      <c r="H483" s="178">
        <v>13</v>
      </c>
      <c r="I483" s="179" t="s">
        <v>51</v>
      </c>
      <c r="J483" s="254">
        <v>500000</v>
      </c>
      <c r="K483" s="254">
        <f>ROUNDDOWN(H483*J483,-3)</f>
        <v>6500000</v>
      </c>
      <c r="L483" s="178">
        <v>13</v>
      </c>
      <c r="M483" s="179" t="s">
        <v>51</v>
      </c>
      <c r="N483" s="254">
        <v>500000</v>
      </c>
      <c r="O483" s="254">
        <f>ROUNDDOWN(L483*N483,-3)</f>
        <v>6500000</v>
      </c>
      <c r="P483" s="178">
        <v>13</v>
      </c>
      <c r="Q483" s="179" t="s">
        <v>51</v>
      </c>
      <c r="R483" s="254">
        <v>500000</v>
      </c>
      <c r="S483" s="254">
        <f>ROUNDDOWN(P483*R483,-3)</f>
        <v>6500000</v>
      </c>
      <c r="T483" s="178">
        <v>13</v>
      </c>
      <c r="U483" s="179" t="s">
        <v>51</v>
      </c>
      <c r="V483" s="254">
        <v>500000</v>
      </c>
      <c r="W483" s="254">
        <f>ROUNDDOWN(T483*V483,-3)</f>
        <v>6500000</v>
      </c>
      <c r="X483" s="354">
        <f t="shared" si="125"/>
        <v>1950000</v>
      </c>
      <c r="Y483" s="254"/>
      <c r="Z483" s="354">
        <f t="shared" si="124"/>
        <v>6500000</v>
      </c>
      <c r="AA483" s="254">
        <f t="shared" si="126"/>
        <v>6500000</v>
      </c>
      <c r="AB483" s="178">
        <v>13</v>
      </c>
      <c r="AC483" s="179" t="s">
        <v>51</v>
      </c>
      <c r="AD483" s="254">
        <v>500000</v>
      </c>
      <c r="AE483" s="254">
        <f>ROUNDDOWN(AB483*AD483,-3)</f>
        <v>6500000</v>
      </c>
      <c r="AF483" s="178">
        <v>13</v>
      </c>
      <c r="AG483" s="179" t="s">
        <v>51</v>
      </c>
      <c r="AH483" s="254">
        <v>500000</v>
      </c>
      <c r="AI483" s="254">
        <f>ROUNDDOWN(AF483*AH483,-3)</f>
        <v>6500000</v>
      </c>
      <c r="AJ483" s="178">
        <v>13</v>
      </c>
      <c r="AK483" s="179" t="s">
        <v>51</v>
      </c>
      <c r="AL483" s="254">
        <v>500000</v>
      </c>
      <c r="AM483" s="254">
        <f>ROUNDDOWN(AJ483*AL483,-3)</f>
        <v>6500000</v>
      </c>
      <c r="AN483" s="178">
        <v>13</v>
      </c>
      <c r="AO483" s="179" t="s">
        <v>51</v>
      </c>
      <c r="AP483" s="254">
        <v>500000</v>
      </c>
      <c r="AQ483" s="254">
        <f>ROUNDDOWN(AN483*AP483,-3)</f>
        <v>6500000</v>
      </c>
      <c r="AR483" s="351">
        <f t="shared" si="127"/>
        <v>0</v>
      </c>
    </row>
    <row r="484" spans="2:44" ht="29.15" x14ac:dyDescent="0.4">
      <c r="B484" s="363" t="s">
        <v>251</v>
      </c>
      <c r="C484" s="364" t="s">
        <v>252</v>
      </c>
      <c r="D484" s="269">
        <f>D485</f>
        <v>96</v>
      </c>
      <c r="E484" s="270" t="s">
        <v>171</v>
      </c>
      <c r="F484" s="254">
        <v>0</v>
      </c>
      <c r="G484" s="254">
        <f>G485</f>
        <v>118296000</v>
      </c>
      <c r="H484" s="269">
        <f>H485</f>
        <v>96</v>
      </c>
      <c r="I484" s="270" t="s">
        <v>171</v>
      </c>
      <c r="J484" s="254">
        <v>0</v>
      </c>
      <c r="K484" s="254">
        <f>K485</f>
        <v>118296000</v>
      </c>
      <c r="L484" s="269">
        <f>L485</f>
        <v>96</v>
      </c>
      <c r="M484" s="270" t="s">
        <v>171</v>
      </c>
      <c r="N484" s="254">
        <v>0</v>
      </c>
      <c r="O484" s="254">
        <f>O485</f>
        <v>118296000</v>
      </c>
      <c r="P484" s="269">
        <v>96</v>
      </c>
      <c r="Q484" s="270" t="s">
        <v>171</v>
      </c>
      <c r="R484" s="254">
        <v>0</v>
      </c>
      <c r="S484" s="254">
        <f>S485</f>
        <v>111096000</v>
      </c>
      <c r="T484" s="365">
        <v>96</v>
      </c>
      <c r="U484" s="366" t="s">
        <v>171</v>
      </c>
      <c r="V484" s="367">
        <v>0</v>
      </c>
      <c r="W484" s="367">
        <f>W485</f>
        <v>111096000</v>
      </c>
      <c r="X484" s="354">
        <f t="shared" si="125"/>
        <v>33328800</v>
      </c>
      <c r="Y484" s="254"/>
      <c r="Z484" s="354">
        <f t="shared" si="124"/>
        <v>111096000</v>
      </c>
      <c r="AA484" s="254"/>
      <c r="AB484" s="365">
        <v>96</v>
      </c>
      <c r="AC484" s="366" t="s">
        <v>171</v>
      </c>
      <c r="AD484" s="367">
        <v>0</v>
      </c>
      <c r="AE484" s="367">
        <f>AE485</f>
        <v>111096000</v>
      </c>
      <c r="AF484" s="365">
        <v>96</v>
      </c>
      <c r="AG484" s="366" t="s">
        <v>171</v>
      </c>
      <c r="AH484" s="367">
        <v>0</v>
      </c>
      <c r="AI484" s="367">
        <f>AI485</f>
        <v>111096000</v>
      </c>
      <c r="AJ484" s="365">
        <v>96</v>
      </c>
      <c r="AK484" s="366" t="s">
        <v>171</v>
      </c>
      <c r="AL484" s="367">
        <v>0</v>
      </c>
      <c r="AM484" s="367">
        <f>AM485</f>
        <v>111096000</v>
      </c>
      <c r="AN484" s="365">
        <v>96</v>
      </c>
      <c r="AO484" s="366" t="s">
        <v>171</v>
      </c>
      <c r="AP484" s="367">
        <v>0</v>
      </c>
      <c r="AQ484" s="367">
        <f>AQ485</f>
        <v>111096000</v>
      </c>
      <c r="AR484" s="351">
        <f t="shared" si="127"/>
        <v>0</v>
      </c>
    </row>
    <row r="485" spans="2:44" ht="29.15" x14ac:dyDescent="0.4">
      <c r="B485" s="312" t="s">
        <v>34</v>
      </c>
      <c r="C485" s="313" t="s">
        <v>253</v>
      </c>
      <c r="D485" s="269">
        <v>96</v>
      </c>
      <c r="E485" s="270" t="s">
        <v>171</v>
      </c>
      <c r="F485" s="254">
        <v>0</v>
      </c>
      <c r="G485" s="254">
        <f>G486+G491</f>
        <v>118296000</v>
      </c>
      <c r="H485" s="314">
        <v>96</v>
      </c>
      <c r="I485" s="315" t="s">
        <v>171</v>
      </c>
      <c r="J485" s="316">
        <v>0</v>
      </c>
      <c r="K485" s="316">
        <f>K486+K491</f>
        <v>118296000</v>
      </c>
      <c r="L485" s="314">
        <v>96</v>
      </c>
      <c r="M485" s="315" t="s">
        <v>171</v>
      </c>
      <c r="N485" s="316">
        <v>0</v>
      </c>
      <c r="O485" s="316">
        <f>O486+O491</f>
        <v>118296000</v>
      </c>
      <c r="P485" s="314">
        <v>96</v>
      </c>
      <c r="Q485" s="315" t="s">
        <v>171</v>
      </c>
      <c r="R485" s="316">
        <v>0</v>
      </c>
      <c r="S485" s="316">
        <f>S486+S491</f>
        <v>111096000</v>
      </c>
      <c r="T485" s="314">
        <v>96</v>
      </c>
      <c r="U485" s="315" t="s">
        <v>171</v>
      </c>
      <c r="V485" s="316">
        <v>0</v>
      </c>
      <c r="W485" s="316">
        <f>W486+W491</f>
        <v>111096000</v>
      </c>
      <c r="X485" s="354">
        <f t="shared" si="125"/>
        <v>33328800</v>
      </c>
      <c r="Y485" s="316"/>
      <c r="Z485" s="354">
        <f t="shared" si="124"/>
        <v>111096000</v>
      </c>
      <c r="AA485" s="316"/>
      <c r="AB485" s="314">
        <v>96</v>
      </c>
      <c r="AC485" s="315" t="s">
        <v>171</v>
      </c>
      <c r="AD485" s="316">
        <v>0</v>
      </c>
      <c r="AE485" s="316">
        <f>AE486+AE491</f>
        <v>111096000</v>
      </c>
      <c r="AF485" s="314">
        <v>96</v>
      </c>
      <c r="AG485" s="315" t="s">
        <v>171</v>
      </c>
      <c r="AH485" s="316">
        <v>0</v>
      </c>
      <c r="AI485" s="316">
        <f>AI486+AI491</f>
        <v>111096000</v>
      </c>
      <c r="AJ485" s="314">
        <v>96</v>
      </c>
      <c r="AK485" s="315" t="s">
        <v>171</v>
      </c>
      <c r="AL485" s="316">
        <v>0</v>
      </c>
      <c r="AM485" s="316">
        <f>AM486+AM491</f>
        <v>111096000</v>
      </c>
      <c r="AN485" s="314">
        <v>96</v>
      </c>
      <c r="AO485" s="315" t="s">
        <v>171</v>
      </c>
      <c r="AP485" s="316">
        <v>0</v>
      </c>
      <c r="AQ485" s="316">
        <f>AQ486+AQ491</f>
        <v>111096000</v>
      </c>
      <c r="AR485" s="351">
        <f t="shared" si="127"/>
        <v>0</v>
      </c>
    </row>
    <row r="486" spans="2:44" x14ac:dyDescent="0.4">
      <c r="B486" s="208">
        <v>525111</v>
      </c>
      <c r="C486" s="180" t="s">
        <v>174</v>
      </c>
      <c r="D486" s="178"/>
      <c r="E486" s="179" t="s">
        <v>27</v>
      </c>
      <c r="F486" s="180"/>
      <c r="G486" s="254">
        <f>SUM(G487:G490)</f>
        <v>32960000</v>
      </c>
      <c r="H486" s="178"/>
      <c r="I486" s="179" t="s">
        <v>27</v>
      </c>
      <c r="J486" s="180"/>
      <c r="K486" s="254">
        <f>SUM(K487:K490)</f>
        <v>32960000</v>
      </c>
      <c r="L486" s="178"/>
      <c r="M486" s="179" t="s">
        <v>27</v>
      </c>
      <c r="N486" s="180"/>
      <c r="O486" s="254">
        <f>SUM(O487:O490)</f>
        <v>32960000</v>
      </c>
      <c r="P486" s="178"/>
      <c r="Q486" s="179" t="s">
        <v>27</v>
      </c>
      <c r="R486" s="180"/>
      <c r="S486" s="254">
        <f>SUM(S487:S490)</f>
        <v>32960000</v>
      </c>
      <c r="T486" s="178"/>
      <c r="U486" s="179" t="s">
        <v>27</v>
      </c>
      <c r="V486" s="180"/>
      <c r="W486" s="254">
        <f>SUM(W487:W490)</f>
        <v>32960000</v>
      </c>
      <c r="X486" s="354">
        <f t="shared" si="125"/>
        <v>9888000</v>
      </c>
      <c r="Y486" s="254"/>
      <c r="Z486" s="354">
        <f t="shared" si="124"/>
        <v>32960000</v>
      </c>
      <c r="AA486" s="254"/>
      <c r="AB486" s="178"/>
      <c r="AC486" s="179" t="s">
        <v>27</v>
      </c>
      <c r="AD486" s="180"/>
      <c r="AE486" s="254">
        <f>SUM(AE487:AE490)</f>
        <v>32960000</v>
      </c>
      <c r="AF486" s="178"/>
      <c r="AG486" s="179" t="s">
        <v>27</v>
      </c>
      <c r="AH486" s="180"/>
      <c r="AI486" s="254">
        <f>SUM(AI487:AI490)</f>
        <v>32960000</v>
      </c>
      <c r="AJ486" s="178"/>
      <c r="AK486" s="179" t="s">
        <v>27</v>
      </c>
      <c r="AL486" s="180"/>
      <c r="AM486" s="254">
        <f>SUM(AM487:AM490)</f>
        <v>32960000</v>
      </c>
      <c r="AN486" s="178"/>
      <c r="AO486" s="179" t="s">
        <v>27</v>
      </c>
      <c r="AP486" s="180"/>
      <c r="AQ486" s="254">
        <f>SUM(AQ487:AQ490)</f>
        <v>32960000</v>
      </c>
      <c r="AR486" s="351">
        <f t="shared" si="127"/>
        <v>0</v>
      </c>
    </row>
    <row r="487" spans="2:44" x14ac:dyDescent="0.4">
      <c r="B487" s="208" t="s">
        <v>27</v>
      </c>
      <c r="C487" s="180" t="s">
        <v>46</v>
      </c>
      <c r="D487" s="178">
        <v>4</v>
      </c>
      <c r="E487" s="179" t="s">
        <v>47</v>
      </c>
      <c r="F487" s="254">
        <v>110000</v>
      </c>
      <c r="G487" s="254">
        <f>ROUNDDOWN(D487*F487,-3)</f>
        <v>440000</v>
      </c>
      <c r="H487" s="178">
        <v>4</v>
      </c>
      <c r="I487" s="179" t="s">
        <v>47</v>
      </c>
      <c r="J487" s="254">
        <v>110000</v>
      </c>
      <c r="K487" s="254">
        <f>ROUNDDOWN(H487*J487,-3)</f>
        <v>440000</v>
      </c>
      <c r="L487" s="178">
        <v>4</v>
      </c>
      <c r="M487" s="179" t="s">
        <v>47</v>
      </c>
      <c r="N487" s="254">
        <v>110000</v>
      </c>
      <c r="O487" s="254">
        <f>ROUNDDOWN(L487*N487,-3)</f>
        <v>440000</v>
      </c>
      <c r="P487" s="178">
        <v>4</v>
      </c>
      <c r="Q487" s="179" t="s">
        <v>47</v>
      </c>
      <c r="R487" s="254">
        <v>110000</v>
      </c>
      <c r="S487" s="254">
        <f>ROUNDDOWN(P487*R487,-3)</f>
        <v>440000</v>
      </c>
      <c r="T487" s="178">
        <v>4</v>
      </c>
      <c r="U487" s="179" t="s">
        <v>47</v>
      </c>
      <c r="V487" s="254">
        <v>110000</v>
      </c>
      <c r="W487" s="254">
        <f>ROUNDDOWN(T487*V487,-3)</f>
        <v>440000</v>
      </c>
      <c r="X487" s="354">
        <f t="shared" si="125"/>
        <v>132000</v>
      </c>
      <c r="Y487" s="254"/>
      <c r="Z487" s="354">
        <f t="shared" si="124"/>
        <v>440000</v>
      </c>
      <c r="AA487" s="254">
        <f t="shared" si="126"/>
        <v>440000</v>
      </c>
      <c r="AB487" s="178">
        <v>4</v>
      </c>
      <c r="AC487" s="179" t="s">
        <v>47</v>
      </c>
      <c r="AD487" s="254">
        <v>110000</v>
      </c>
      <c r="AE487" s="254">
        <f>ROUNDDOWN(AB487*AD487,-3)</f>
        <v>440000</v>
      </c>
      <c r="AF487" s="178">
        <v>4</v>
      </c>
      <c r="AG487" s="179" t="s">
        <v>47</v>
      </c>
      <c r="AH487" s="254">
        <v>110000</v>
      </c>
      <c r="AI487" s="254">
        <f>ROUNDDOWN(AF487*AH487,-3)</f>
        <v>440000</v>
      </c>
      <c r="AJ487" s="178">
        <v>4</v>
      </c>
      <c r="AK487" s="179" t="s">
        <v>47</v>
      </c>
      <c r="AL487" s="254">
        <v>110000</v>
      </c>
      <c r="AM487" s="254">
        <f>ROUNDDOWN(AJ487*AL487,-3)</f>
        <v>440000</v>
      </c>
      <c r="AN487" s="178">
        <v>4</v>
      </c>
      <c r="AO487" s="179" t="s">
        <v>47</v>
      </c>
      <c r="AP487" s="254">
        <v>110000</v>
      </c>
      <c r="AQ487" s="254">
        <f>ROUNDDOWN(AN487*AP487,-3)</f>
        <v>440000</v>
      </c>
      <c r="AR487" s="351">
        <f t="shared" si="127"/>
        <v>0</v>
      </c>
    </row>
    <row r="488" spans="2:44" x14ac:dyDescent="0.4">
      <c r="B488" s="208" t="s">
        <v>27</v>
      </c>
      <c r="C488" s="180" t="s">
        <v>48</v>
      </c>
      <c r="D488" s="178">
        <v>8</v>
      </c>
      <c r="E488" s="179" t="s">
        <v>47</v>
      </c>
      <c r="F488" s="254">
        <v>110000</v>
      </c>
      <c r="G488" s="254">
        <f>ROUNDDOWN(D488*F488,-3)</f>
        <v>880000</v>
      </c>
      <c r="H488" s="178">
        <v>8</v>
      </c>
      <c r="I488" s="179" t="s">
        <v>47</v>
      </c>
      <c r="J488" s="254">
        <v>110000</v>
      </c>
      <c r="K488" s="254">
        <f>ROUNDDOWN(H488*J488,-3)</f>
        <v>880000</v>
      </c>
      <c r="L488" s="178">
        <v>8</v>
      </c>
      <c r="M488" s="179" t="s">
        <v>47</v>
      </c>
      <c r="N488" s="254">
        <v>110000</v>
      </c>
      <c r="O488" s="254">
        <f>ROUNDDOWN(L488*N488,-3)</f>
        <v>880000</v>
      </c>
      <c r="P488" s="178">
        <v>8</v>
      </c>
      <c r="Q488" s="179" t="s">
        <v>47</v>
      </c>
      <c r="R488" s="254">
        <v>110000</v>
      </c>
      <c r="S488" s="254">
        <f>ROUNDDOWN(P488*R488,-3)</f>
        <v>880000</v>
      </c>
      <c r="T488" s="178">
        <v>8</v>
      </c>
      <c r="U488" s="179" t="s">
        <v>47</v>
      </c>
      <c r="V488" s="254">
        <v>110000</v>
      </c>
      <c r="W488" s="254">
        <f>ROUNDDOWN(T488*V488,-3)</f>
        <v>880000</v>
      </c>
      <c r="X488" s="354">
        <f t="shared" si="125"/>
        <v>264000</v>
      </c>
      <c r="Y488" s="254"/>
      <c r="Z488" s="354">
        <f t="shared" si="124"/>
        <v>880000</v>
      </c>
      <c r="AA488" s="254">
        <f t="shared" si="126"/>
        <v>880000</v>
      </c>
      <c r="AB488" s="178">
        <v>8</v>
      </c>
      <c r="AC488" s="179" t="s">
        <v>47</v>
      </c>
      <c r="AD488" s="254">
        <v>110000</v>
      </c>
      <c r="AE488" s="254">
        <f>ROUNDDOWN(AB488*AD488,-3)</f>
        <v>880000</v>
      </c>
      <c r="AF488" s="178">
        <v>8</v>
      </c>
      <c r="AG488" s="179" t="s">
        <v>47</v>
      </c>
      <c r="AH488" s="254">
        <v>110000</v>
      </c>
      <c r="AI488" s="254">
        <f>ROUNDDOWN(AF488*AH488,-3)</f>
        <v>880000</v>
      </c>
      <c r="AJ488" s="178">
        <v>8</v>
      </c>
      <c r="AK488" s="179" t="s">
        <v>47</v>
      </c>
      <c r="AL488" s="254">
        <v>110000</v>
      </c>
      <c r="AM488" s="254">
        <f>ROUNDDOWN(AJ488*AL488,-3)</f>
        <v>880000</v>
      </c>
      <c r="AN488" s="178">
        <v>8</v>
      </c>
      <c r="AO488" s="179" t="s">
        <v>47</v>
      </c>
      <c r="AP488" s="254">
        <v>110000</v>
      </c>
      <c r="AQ488" s="254">
        <f>ROUNDDOWN(AN488*AP488,-3)</f>
        <v>880000</v>
      </c>
      <c r="AR488" s="351">
        <f t="shared" si="127"/>
        <v>0</v>
      </c>
    </row>
    <row r="489" spans="2:44" x14ac:dyDescent="0.4">
      <c r="B489" s="208" t="s">
        <v>27</v>
      </c>
      <c r="C489" s="180" t="s">
        <v>175</v>
      </c>
      <c r="D489" s="178">
        <v>1</v>
      </c>
      <c r="E489" s="179" t="s">
        <v>38</v>
      </c>
      <c r="F489" s="254">
        <v>4000000</v>
      </c>
      <c r="G489" s="254">
        <f>ROUNDDOWN(D489*F489,-3)</f>
        <v>4000000</v>
      </c>
      <c r="H489" s="178">
        <v>1</v>
      </c>
      <c r="I489" s="179" t="s">
        <v>38</v>
      </c>
      <c r="J489" s="254">
        <v>4000000</v>
      </c>
      <c r="K489" s="254">
        <f>ROUNDDOWN(H489*J489,-3)</f>
        <v>4000000</v>
      </c>
      <c r="L489" s="178">
        <v>1</v>
      </c>
      <c r="M489" s="179" t="s">
        <v>38</v>
      </c>
      <c r="N489" s="254">
        <v>4000000</v>
      </c>
      <c r="O489" s="254">
        <f>ROUNDDOWN(L489*N489,-3)</f>
        <v>4000000</v>
      </c>
      <c r="P489" s="178">
        <v>1</v>
      </c>
      <c r="Q489" s="179" t="s">
        <v>38</v>
      </c>
      <c r="R489" s="254">
        <v>4000000</v>
      </c>
      <c r="S489" s="254">
        <f>ROUNDDOWN(P489*R489,-3)</f>
        <v>4000000</v>
      </c>
      <c r="T489" s="178">
        <v>1</v>
      </c>
      <c r="U489" s="179" t="s">
        <v>38</v>
      </c>
      <c r="V489" s="254">
        <v>4000000</v>
      </c>
      <c r="W489" s="254">
        <f>ROUNDDOWN(T489*V489,-3)</f>
        <v>4000000</v>
      </c>
      <c r="X489" s="354">
        <f t="shared" si="125"/>
        <v>1200000</v>
      </c>
      <c r="Y489" s="254"/>
      <c r="Z489" s="354">
        <f t="shared" si="124"/>
        <v>4000000</v>
      </c>
      <c r="AA489" s="254">
        <f t="shared" si="126"/>
        <v>4000000</v>
      </c>
      <c r="AB489" s="178">
        <v>1</v>
      </c>
      <c r="AC489" s="179" t="s">
        <v>38</v>
      </c>
      <c r="AD489" s="254">
        <v>4000000</v>
      </c>
      <c r="AE489" s="254">
        <f>ROUNDDOWN(AB489*AD489,-3)</f>
        <v>4000000</v>
      </c>
      <c r="AF489" s="178">
        <v>1</v>
      </c>
      <c r="AG489" s="179" t="s">
        <v>38</v>
      </c>
      <c r="AH489" s="254">
        <v>4000000</v>
      </c>
      <c r="AI489" s="254">
        <f>ROUNDDOWN(AF489*AH489,-3)</f>
        <v>4000000</v>
      </c>
      <c r="AJ489" s="178">
        <v>1</v>
      </c>
      <c r="AK489" s="179" t="s">
        <v>38</v>
      </c>
      <c r="AL489" s="254">
        <v>4000000</v>
      </c>
      <c r="AM489" s="254">
        <f>ROUNDDOWN(AJ489*AL489,-3)</f>
        <v>4000000</v>
      </c>
      <c r="AN489" s="178">
        <v>1</v>
      </c>
      <c r="AO489" s="179" t="s">
        <v>38</v>
      </c>
      <c r="AP489" s="254">
        <v>4000000</v>
      </c>
      <c r="AQ489" s="254">
        <f>ROUNDDOWN(AN489*AP489,-3)</f>
        <v>4000000</v>
      </c>
      <c r="AR489" s="351">
        <f t="shared" si="127"/>
        <v>0</v>
      </c>
    </row>
    <row r="490" spans="2:44" x14ac:dyDescent="0.4">
      <c r="B490" s="208" t="s">
        <v>27</v>
      </c>
      <c r="C490" s="180" t="s">
        <v>76</v>
      </c>
      <c r="D490" s="178">
        <v>1</v>
      </c>
      <c r="E490" s="179" t="s">
        <v>38</v>
      </c>
      <c r="F490" s="254">
        <v>27640000</v>
      </c>
      <c r="G490" s="254">
        <f>ROUNDDOWN(D490*F490,-3)</f>
        <v>27640000</v>
      </c>
      <c r="H490" s="178">
        <v>1</v>
      </c>
      <c r="I490" s="179" t="s">
        <v>38</v>
      </c>
      <c r="J490" s="254">
        <v>27640000</v>
      </c>
      <c r="K490" s="254">
        <f>ROUNDDOWN(H490*J490,-3)</f>
        <v>27640000</v>
      </c>
      <c r="L490" s="178">
        <v>1</v>
      </c>
      <c r="M490" s="179" t="s">
        <v>38</v>
      </c>
      <c r="N490" s="254">
        <v>27640000</v>
      </c>
      <c r="O490" s="254">
        <f>ROUNDDOWN(L490*N490,-3)</f>
        <v>27640000</v>
      </c>
      <c r="P490" s="178">
        <v>1</v>
      </c>
      <c r="Q490" s="179" t="s">
        <v>38</v>
      </c>
      <c r="R490" s="254">
        <v>27640000</v>
      </c>
      <c r="S490" s="254">
        <f>ROUNDDOWN(P490*R490,-3)</f>
        <v>27640000</v>
      </c>
      <c r="T490" s="178">
        <v>1</v>
      </c>
      <c r="U490" s="179" t="s">
        <v>38</v>
      </c>
      <c r="V490" s="254">
        <v>27640000</v>
      </c>
      <c r="W490" s="254">
        <f>ROUNDDOWN(T490*V490,-3)</f>
        <v>27640000</v>
      </c>
      <c r="X490" s="354">
        <f t="shared" si="125"/>
        <v>8292000</v>
      </c>
      <c r="Y490" s="254"/>
      <c r="Z490" s="354">
        <f t="shared" si="124"/>
        <v>27640000</v>
      </c>
      <c r="AA490" s="254">
        <f t="shared" si="126"/>
        <v>27640000</v>
      </c>
      <c r="AB490" s="178">
        <v>1</v>
      </c>
      <c r="AC490" s="179" t="s">
        <v>38</v>
      </c>
      <c r="AD490" s="254">
        <v>27640000</v>
      </c>
      <c r="AE490" s="254">
        <f>ROUNDDOWN(AB490*AD490,-3)</f>
        <v>27640000</v>
      </c>
      <c r="AF490" s="178">
        <v>1</v>
      </c>
      <c r="AG490" s="179" t="s">
        <v>38</v>
      </c>
      <c r="AH490" s="254">
        <v>27640000</v>
      </c>
      <c r="AI490" s="254">
        <f>ROUNDDOWN(AF490*AH490,-3)</f>
        <v>27640000</v>
      </c>
      <c r="AJ490" s="178">
        <v>1</v>
      </c>
      <c r="AK490" s="179" t="s">
        <v>38</v>
      </c>
      <c r="AL490" s="254">
        <v>27640000</v>
      </c>
      <c r="AM490" s="254">
        <f>ROUNDDOWN(AJ490*AL490,-3)</f>
        <v>27640000</v>
      </c>
      <c r="AN490" s="178">
        <v>1</v>
      </c>
      <c r="AO490" s="179" t="s">
        <v>38</v>
      </c>
      <c r="AP490" s="254">
        <v>27640000</v>
      </c>
      <c r="AQ490" s="254">
        <f>ROUNDDOWN(AN490*AP490,-3)</f>
        <v>27640000</v>
      </c>
      <c r="AR490" s="351">
        <f t="shared" si="127"/>
        <v>0</v>
      </c>
    </row>
    <row r="491" spans="2:44" x14ac:dyDescent="0.4">
      <c r="B491" s="208">
        <v>525112</v>
      </c>
      <c r="C491" s="180" t="s">
        <v>97</v>
      </c>
      <c r="D491" s="178"/>
      <c r="E491" s="179" t="s">
        <v>27</v>
      </c>
      <c r="F491" s="180"/>
      <c r="G491" s="254">
        <f>SUM(G492:G496)</f>
        <v>85336000</v>
      </c>
      <c r="H491" s="178"/>
      <c r="I491" s="179" t="s">
        <v>27</v>
      </c>
      <c r="J491" s="180"/>
      <c r="K491" s="254">
        <f>SUM(K492:K496)</f>
        <v>85336000</v>
      </c>
      <c r="L491" s="178"/>
      <c r="M491" s="179" t="s">
        <v>27</v>
      </c>
      <c r="N491" s="180"/>
      <c r="O491" s="254">
        <f>SUM(O492:O496)</f>
        <v>85336000</v>
      </c>
      <c r="P491" s="178"/>
      <c r="Q491" s="179" t="s">
        <v>27</v>
      </c>
      <c r="R491" s="180"/>
      <c r="S491" s="254">
        <f>SUM(S492:S496)</f>
        <v>78136000</v>
      </c>
      <c r="T491" s="178"/>
      <c r="U491" s="179" t="s">
        <v>27</v>
      </c>
      <c r="V491" s="180"/>
      <c r="W491" s="254">
        <f>SUM(W492:W496)</f>
        <v>78136000</v>
      </c>
      <c r="X491" s="354">
        <f t="shared" si="125"/>
        <v>23440800</v>
      </c>
      <c r="Y491" s="254"/>
      <c r="Z491" s="354">
        <f t="shared" si="124"/>
        <v>78136000</v>
      </c>
      <c r="AA491" s="254"/>
      <c r="AB491" s="178"/>
      <c r="AC491" s="179" t="s">
        <v>27</v>
      </c>
      <c r="AD491" s="180"/>
      <c r="AE491" s="254">
        <f>SUM(AE492:AE496)</f>
        <v>78136000</v>
      </c>
      <c r="AF491" s="178"/>
      <c r="AG491" s="179" t="s">
        <v>27</v>
      </c>
      <c r="AH491" s="180"/>
      <c r="AI491" s="254">
        <f>SUM(AI492:AI496)</f>
        <v>78136000</v>
      </c>
      <c r="AJ491" s="178"/>
      <c r="AK491" s="179" t="s">
        <v>27</v>
      </c>
      <c r="AL491" s="180"/>
      <c r="AM491" s="254">
        <f>SUM(AM492:AM496)</f>
        <v>78136000</v>
      </c>
      <c r="AN491" s="178"/>
      <c r="AO491" s="179" t="s">
        <v>27</v>
      </c>
      <c r="AP491" s="180"/>
      <c r="AQ491" s="254">
        <f>SUM(AQ492:AQ496)</f>
        <v>78136000</v>
      </c>
      <c r="AR491" s="351">
        <f t="shared" si="127"/>
        <v>0</v>
      </c>
    </row>
    <row r="492" spans="2:44" x14ac:dyDescent="0.4">
      <c r="B492" s="208" t="s">
        <v>27</v>
      </c>
      <c r="C492" s="180" t="s">
        <v>176</v>
      </c>
      <c r="D492" s="275">
        <v>96</v>
      </c>
      <c r="E492" s="179" t="s">
        <v>40</v>
      </c>
      <c r="F492" s="254">
        <v>565000</v>
      </c>
      <c r="G492" s="254">
        <f>ROUNDDOWN(D492*F492,-3)</f>
        <v>54240000</v>
      </c>
      <c r="H492" s="275">
        <v>96</v>
      </c>
      <c r="I492" s="179" t="s">
        <v>40</v>
      </c>
      <c r="J492" s="254">
        <v>565000</v>
      </c>
      <c r="K492" s="254">
        <f>ROUNDDOWN(H492*J492,-3)</f>
        <v>54240000</v>
      </c>
      <c r="L492" s="275">
        <v>96</v>
      </c>
      <c r="M492" s="179" t="s">
        <v>40</v>
      </c>
      <c r="N492" s="254">
        <v>565000</v>
      </c>
      <c r="O492" s="254">
        <f>ROUNDDOWN(L492*N492,-3)</f>
        <v>54240000</v>
      </c>
      <c r="P492" s="275">
        <v>96</v>
      </c>
      <c r="Q492" s="179" t="s">
        <v>40</v>
      </c>
      <c r="R492" s="254">
        <v>565000</v>
      </c>
      <c r="S492" s="254">
        <f>ROUNDDOWN(P492*R492,-3)</f>
        <v>54240000</v>
      </c>
      <c r="T492" s="275">
        <v>96</v>
      </c>
      <c r="U492" s="179" t="s">
        <v>40</v>
      </c>
      <c r="V492" s="254">
        <v>565000</v>
      </c>
      <c r="W492" s="254">
        <f>ROUNDDOWN(T492*V492,-3)</f>
        <v>54240000</v>
      </c>
      <c r="X492" s="354">
        <f t="shared" si="125"/>
        <v>16272000</v>
      </c>
      <c r="Y492" s="254"/>
      <c r="Z492" s="354">
        <f t="shared" si="124"/>
        <v>54240000</v>
      </c>
      <c r="AA492" s="254">
        <f t="shared" si="126"/>
        <v>54240000</v>
      </c>
      <c r="AB492" s="275">
        <v>96</v>
      </c>
      <c r="AC492" s="179" t="s">
        <v>40</v>
      </c>
      <c r="AD492" s="254">
        <v>565000</v>
      </c>
      <c r="AE492" s="254">
        <f>ROUNDDOWN(AB492*AD492,-3)</f>
        <v>54240000</v>
      </c>
      <c r="AF492" s="275">
        <v>96</v>
      </c>
      <c r="AG492" s="179" t="s">
        <v>40</v>
      </c>
      <c r="AH492" s="254">
        <v>565000</v>
      </c>
      <c r="AI492" s="254">
        <f>ROUNDDOWN(AF492*AH492,-3)</f>
        <v>54240000</v>
      </c>
      <c r="AJ492" s="275">
        <v>96</v>
      </c>
      <c r="AK492" s="179" t="s">
        <v>40</v>
      </c>
      <c r="AL492" s="254">
        <v>565000</v>
      </c>
      <c r="AM492" s="254">
        <f>ROUNDDOWN(AJ492*AL492,-3)</f>
        <v>54240000</v>
      </c>
      <c r="AN492" s="275">
        <v>96</v>
      </c>
      <c r="AO492" s="179" t="s">
        <v>40</v>
      </c>
      <c r="AP492" s="254">
        <v>565000</v>
      </c>
      <c r="AQ492" s="254">
        <f>ROUNDDOWN(AN492*AP492,-3)</f>
        <v>54240000</v>
      </c>
      <c r="AR492" s="351">
        <f t="shared" si="127"/>
        <v>0</v>
      </c>
    </row>
    <row r="493" spans="2:44" x14ac:dyDescent="0.4">
      <c r="B493" s="208" t="s">
        <v>27</v>
      </c>
      <c r="C493" s="180" t="s">
        <v>230</v>
      </c>
      <c r="D493" s="275">
        <f>D492</f>
        <v>96</v>
      </c>
      <c r="E493" s="179" t="s">
        <v>231</v>
      </c>
      <c r="F493" s="254">
        <v>75000</v>
      </c>
      <c r="G493" s="254">
        <f>ROUNDDOWN(D493*F493,-3)</f>
        <v>7200000</v>
      </c>
      <c r="H493" s="275">
        <f>H492</f>
        <v>96</v>
      </c>
      <c r="I493" s="179" t="s">
        <v>231</v>
      </c>
      <c r="J493" s="254">
        <v>75000</v>
      </c>
      <c r="K493" s="254">
        <f>ROUNDDOWN(H493*J493,-3)</f>
        <v>7200000</v>
      </c>
      <c r="L493" s="275">
        <f>L492</f>
        <v>96</v>
      </c>
      <c r="M493" s="179" t="s">
        <v>231</v>
      </c>
      <c r="N493" s="254">
        <v>75000</v>
      </c>
      <c r="O493" s="254">
        <f>ROUNDDOWN(L493*N493,-3)</f>
        <v>7200000</v>
      </c>
      <c r="P493" s="275">
        <v>0</v>
      </c>
      <c r="Q493" s="179" t="s">
        <v>231</v>
      </c>
      <c r="R493" s="254">
        <v>75000</v>
      </c>
      <c r="S493" s="254">
        <f>ROUNDDOWN(P493*R493,-3)</f>
        <v>0</v>
      </c>
      <c r="T493" s="275">
        <v>0</v>
      </c>
      <c r="U493" s="179" t="s">
        <v>231</v>
      </c>
      <c r="V493" s="254">
        <v>75000</v>
      </c>
      <c r="W493" s="254">
        <f>ROUNDDOWN(T493*V493,-3)</f>
        <v>0</v>
      </c>
      <c r="X493" s="354">
        <f t="shared" si="125"/>
        <v>0</v>
      </c>
      <c r="Y493" s="254"/>
      <c r="Z493" s="354">
        <f t="shared" si="124"/>
        <v>0</v>
      </c>
      <c r="AA493" s="254"/>
      <c r="AB493" s="275">
        <v>0</v>
      </c>
      <c r="AC493" s="179" t="s">
        <v>231</v>
      </c>
      <c r="AD493" s="254">
        <v>75000</v>
      </c>
      <c r="AE493" s="254">
        <f>ROUNDDOWN(AB493*AD493,-3)</f>
        <v>0</v>
      </c>
      <c r="AF493" s="275">
        <v>0</v>
      </c>
      <c r="AG493" s="179" t="s">
        <v>231</v>
      </c>
      <c r="AH493" s="254">
        <v>75000</v>
      </c>
      <c r="AI493" s="254">
        <f>ROUNDDOWN(AF493*AH493,-3)</f>
        <v>0</v>
      </c>
      <c r="AJ493" s="275">
        <v>0</v>
      </c>
      <c r="AK493" s="179" t="s">
        <v>231</v>
      </c>
      <c r="AL493" s="254">
        <v>75000</v>
      </c>
      <c r="AM493" s="254">
        <f>ROUNDDOWN(AJ493*AL493,-3)</f>
        <v>0</v>
      </c>
      <c r="AN493" s="275">
        <v>0</v>
      </c>
      <c r="AO493" s="179" t="s">
        <v>231</v>
      </c>
      <c r="AP493" s="254">
        <v>75000</v>
      </c>
      <c r="AQ493" s="254">
        <f>ROUNDDOWN(AN493*AP493,-3)</f>
        <v>0</v>
      </c>
      <c r="AR493" s="351">
        <f t="shared" si="127"/>
        <v>0</v>
      </c>
    </row>
    <row r="494" spans="2:44" x14ac:dyDescent="0.4">
      <c r="B494" s="208" t="s">
        <v>27</v>
      </c>
      <c r="C494" s="180" t="s">
        <v>44</v>
      </c>
      <c r="D494" s="275">
        <f>D492</f>
        <v>96</v>
      </c>
      <c r="E494" s="179" t="s">
        <v>40</v>
      </c>
      <c r="F494" s="254">
        <v>50000</v>
      </c>
      <c r="G494" s="254">
        <f>ROUNDDOWN(D494*F494,-3)</f>
        <v>4800000</v>
      </c>
      <c r="H494" s="275">
        <f>H492</f>
        <v>96</v>
      </c>
      <c r="I494" s="179" t="s">
        <v>40</v>
      </c>
      <c r="J494" s="254">
        <v>50000</v>
      </c>
      <c r="K494" s="254">
        <f>ROUNDDOWN(H494*J494,-3)</f>
        <v>4800000</v>
      </c>
      <c r="L494" s="275">
        <f>L492</f>
        <v>96</v>
      </c>
      <c r="M494" s="179" t="s">
        <v>40</v>
      </c>
      <c r="N494" s="254">
        <v>50000</v>
      </c>
      <c r="O494" s="254">
        <f>ROUNDDOWN(L494*N494,-3)</f>
        <v>4800000</v>
      </c>
      <c r="P494" s="275">
        <v>96</v>
      </c>
      <c r="Q494" s="179" t="s">
        <v>40</v>
      </c>
      <c r="R494" s="254">
        <v>50000</v>
      </c>
      <c r="S494" s="254">
        <f>ROUNDDOWN(P494*R494,-3)</f>
        <v>4800000</v>
      </c>
      <c r="T494" s="275">
        <v>96</v>
      </c>
      <c r="U494" s="179" t="s">
        <v>40</v>
      </c>
      <c r="V494" s="254">
        <v>50000</v>
      </c>
      <c r="W494" s="254">
        <f>ROUNDDOWN(T494*V494,-3)</f>
        <v>4800000</v>
      </c>
      <c r="X494" s="354">
        <f t="shared" si="125"/>
        <v>1440000</v>
      </c>
      <c r="Y494" s="254"/>
      <c r="Z494" s="354">
        <f t="shared" si="124"/>
        <v>4800000</v>
      </c>
      <c r="AA494" s="254">
        <f t="shared" si="126"/>
        <v>4800000</v>
      </c>
      <c r="AB494" s="275">
        <v>96</v>
      </c>
      <c r="AC494" s="179" t="s">
        <v>40</v>
      </c>
      <c r="AD494" s="254">
        <v>50000</v>
      </c>
      <c r="AE494" s="254">
        <f>ROUNDDOWN(AB494*AD494,-3)</f>
        <v>4800000</v>
      </c>
      <c r="AF494" s="275">
        <v>96</v>
      </c>
      <c r="AG494" s="179" t="s">
        <v>40</v>
      </c>
      <c r="AH494" s="254">
        <v>50000</v>
      </c>
      <c r="AI494" s="254">
        <f>ROUNDDOWN(AF494*AH494,-3)</f>
        <v>4800000</v>
      </c>
      <c r="AJ494" s="275">
        <v>96</v>
      </c>
      <c r="AK494" s="179" t="s">
        <v>40</v>
      </c>
      <c r="AL494" s="254">
        <v>50000</v>
      </c>
      <c r="AM494" s="254">
        <f>ROUNDDOWN(AJ494*AL494,-3)</f>
        <v>4800000</v>
      </c>
      <c r="AN494" s="275">
        <v>96</v>
      </c>
      <c r="AO494" s="179" t="s">
        <v>40</v>
      </c>
      <c r="AP494" s="254">
        <v>50000</v>
      </c>
      <c r="AQ494" s="254">
        <f>ROUNDDOWN(AN494*AP494,-3)</f>
        <v>4800000</v>
      </c>
      <c r="AR494" s="351">
        <f t="shared" si="127"/>
        <v>0</v>
      </c>
    </row>
    <row r="495" spans="2:44" x14ac:dyDescent="0.4">
      <c r="B495" s="208" t="s">
        <v>27</v>
      </c>
      <c r="C495" s="180" t="s">
        <v>232</v>
      </c>
      <c r="D495" s="275">
        <v>4</v>
      </c>
      <c r="E495" s="179" t="s">
        <v>51</v>
      </c>
      <c r="F495" s="254">
        <v>500000</v>
      </c>
      <c r="G495" s="254">
        <f>ROUNDDOWN(D495*F495,-3)</f>
        <v>2000000</v>
      </c>
      <c r="H495" s="275">
        <v>4</v>
      </c>
      <c r="I495" s="179" t="s">
        <v>51</v>
      </c>
      <c r="J495" s="254">
        <v>500000</v>
      </c>
      <c r="K495" s="254">
        <f>ROUNDDOWN(H495*J495,-3)</f>
        <v>2000000</v>
      </c>
      <c r="L495" s="275">
        <v>4</v>
      </c>
      <c r="M495" s="179" t="s">
        <v>51</v>
      </c>
      <c r="N495" s="254">
        <v>500000</v>
      </c>
      <c r="O495" s="254">
        <f>ROUNDDOWN(L495*N495,-3)</f>
        <v>2000000</v>
      </c>
      <c r="P495" s="275">
        <v>4</v>
      </c>
      <c r="Q495" s="179" t="s">
        <v>51</v>
      </c>
      <c r="R495" s="254">
        <v>500000</v>
      </c>
      <c r="S495" s="254">
        <f>ROUNDDOWN(P495*R495,-3)</f>
        <v>2000000</v>
      </c>
      <c r="T495" s="275">
        <v>4</v>
      </c>
      <c r="U495" s="179" t="s">
        <v>51</v>
      </c>
      <c r="V495" s="254">
        <v>500000</v>
      </c>
      <c r="W495" s="254">
        <f>ROUNDDOWN(T495*V495,-3)</f>
        <v>2000000</v>
      </c>
      <c r="X495" s="354">
        <f t="shared" si="125"/>
        <v>600000</v>
      </c>
      <c r="Y495" s="254"/>
      <c r="Z495" s="354">
        <f t="shared" si="124"/>
        <v>2000000</v>
      </c>
      <c r="AA495" s="254">
        <f t="shared" si="126"/>
        <v>2000000</v>
      </c>
      <c r="AB495" s="275">
        <v>4</v>
      </c>
      <c r="AC495" s="179" t="s">
        <v>51</v>
      </c>
      <c r="AD495" s="254">
        <v>500000</v>
      </c>
      <c r="AE495" s="254">
        <f>ROUNDDOWN(AB495*AD495,-3)</f>
        <v>2000000</v>
      </c>
      <c r="AF495" s="275">
        <v>4</v>
      </c>
      <c r="AG495" s="179" t="s">
        <v>51</v>
      </c>
      <c r="AH495" s="254">
        <v>500000</v>
      </c>
      <c r="AI495" s="254">
        <f>ROUNDDOWN(AF495*AH495,-3)</f>
        <v>2000000</v>
      </c>
      <c r="AJ495" s="275">
        <v>4</v>
      </c>
      <c r="AK495" s="179" t="s">
        <v>51</v>
      </c>
      <c r="AL495" s="254">
        <v>500000</v>
      </c>
      <c r="AM495" s="254">
        <f>ROUNDDOWN(AJ495*AL495,-3)</f>
        <v>2000000</v>
      </c>
      <c r="AN495" s="275">
        <v>4</v>
      </c>
      <c r="AO495" s="179" t="s">
        <v>51</v>
      </c>
      <c r="AP495" s="254">
        <v>500000</v>
      </c>
      <c r="AQ495" s="254">
        <f>ROUNDDOWN(AN495*AP495,-3)</f>
        <v>2000000</v>
      </c>
      <c r="AR495" s="351">
        <f t="shared" si="127"/>
        <v>0</v>
      </c>
    </row>
    <row r="496" spans="2:44" x14ac:dyDescent="0.4">
      <c r="B496" s="208"/>
      <c r="C496" s="180" t="s">
        <v>254</v>
      </c>
      <c r="D496" s="178">
        <v>1</v>
      </c>
      <c r="E496" s="179" t="s">
        <v>38</v>
      </c>
      <c r="F496" s="254">
        <v>17096000</v>
      </c>
      <c r="G496" s="254">
        <f>ROUNDDOWN(D496*F496,-3)</f>
        <v>17096000</v>
      </c>
      <c r="H496" s="178">
        <v>1</v>
      </c>
      <c r="I496" s="179" t="s">
        <v>38</v>
      </c>
      <c r="J496" s="254">
        <v>17096000</v>
      </c>
      <c r="K496" s="254">
        <f>ROUNDDOWN(H496*J496,-3)</f>
        <v>17096000</v>
      </c>
      <c r="L496" s="178">
        <v>1</v>
      </c>
      <c r="M496" s="179" t="s">
        <v>38</v>
      </c>
      <c r="N496" s="254">
        <v>17096000</v>
      </c>
      <c r="O496" s="254">
        <f>ROUNDDOWN(L496*N496,-3)</f>
        <v>17096000</v>
      </c>
      <c r="P496" s="178">
        <v>1</v>
      </c>
      <c r="Q496" s="179" t="s">
        <v>38</v>
      </c>
      <c r="R496" s="254">
        <v>17096000</v>
      </c>
      <c r="S496" s="254">
        <f>ROUNDDOWN(P496*R496,-3)</f>
        <v>17096000</v>
      </c>
      <c r="T496" s="178">
        <v>1</v>
      </c>
      <c r="U496" s="179" t="s">
        <v>38</v>
      </c>
      <c r="V496" s="254">
        <v>17096000</v>
      </c>
      <c r="W496" s="254">
        <f>ROUNDDOWN(T496*V496,-3)</f>
        <v>17096000</v>
      </c>
      <c r="X496" s="354">
        <f t="shared" si="125"/>
        <v>5128800</v>
      </c>
      <c r="Y496" s="254"/>
      <c r="Z496" s="354">
        <f t="shared" si="124"/>
        <v>17096000</v>
      </c>
      <c r="AA496" s="254">
        <f t="shared" si="126"/>
        <v>17096000</v>
      </c>
      <c r="AB496" s="178">
        <v>1</v>
      </c>
      <c r="AC496" s="179" t="s">
        <v>38</v>
      </c>
      <c r="AD496" s="254">
        <v>17096000</v>
      </c>
      <c r="AE496" s="254">
        <f>ROUNDDOWN(AB496*AD496,-3)</f>
        <v>17096000</v>
      </c>
      <c r="AF496" s="178">
        <v>1</v>
      </c>
      <c r="AG496" s="179" t="s">
        <v>38</v>
      </c>
      <c r="AH496" s="254">
        <v>17096000</v>
      </c>
      <c r="AI496" s="254">
        <f>ROUNDDOWN(AF496*AH496,-3)</f>
        <v>17096000</v>
      </c>
      <c r="AJ496" s="178">
        <v>1</v>
      </c>
      <c r="AK496" s="179" t="s">
        <v>38</v>
      </c>
      <c r="AL496" s="254">
        <v>17096000</v>
      </c>
      <c r="AM496" s="254">
        <f>ROUNDDOWN(AJ496*AL496,-3)</f>
        <v>17096000</v>
      </c>
      <c r="AN496" s="178">
        <v>1</v>
      </c>
      <c r="AO496" s="179" t="s">
        <v>38</v>
      </c>
      <c r="AP496" s="254">
        <v>17096000</v>
      </c>
      <c r="AQ496" s="254">
        <f>ROUNDDOWN(AN496*AP496,-3)</f>
        <v>17096000</v>
      </c>
      <c r="AR496" s="351">
        <f t="shared" si="127"/>
        <v>0</v>
      </c>
    </row>
    <row r="497" spans="2:44" ht="29.15" x14ac:dyDescent="0.4">
      <c r="B497" s="363" t="s">
        <v>255</v>
      </c>
      <c r="C497" s="364" t="s">
        <v>256</v>
      </c>
      <c r="D497" s="269">
        <f>D498</f>
        <v>480</v>
      </c>
      <c r="E497" s="270" t="s">
        <v>171</v>
      </c>
      <c r="F497" s="254">
        <v>0</v>
      </c>
      <c r="G497" s="254">
        <f>G498</f>
        <v>562680000</v>
      </c>
      <c r="H497" s="269">
        <f>H498</f>
        <v>480</v>
      </c>
      <c r="I497" s="270" t="s">
        <v>171</v>
      </c>
      <c r="J497" s="254">
        <v>0</v>
      </c>
      <c r="K497" s="254">
        <f>K498</f>
        <v>562680000</v>
      </c>
      <c r="L497" s="269">
        <f>L498</f>
        <v>480</v>
      </c>
      <c r="M497" s="270" t="s">
        <v>171</v>
      </c>
      <c r="N497" s="254">
        <v>0</v>
      </c>
      <c r="O497" s="254">
        <f>O498</f>
        <v>562680000</v>
      </c>
      <c r="P497" s="269">
        <v>480</v>
      </c>
      <c r="Q497" s="270" t="s">
        <v>171</v>
      </c>
      <c r="R497" s="254">
        <v>0</v>
      </c>
      <c r="S497" s="254">
        <f>S498</f>
        <v>526680000</v>
      </c>
      <c r="T497" s="365">
        <v>480</v>
      </c>
      <c r="U497" s="366" t="s">
        <v>171</v>
      </c>
      <c r="V497" s="367">
        <v>0</v>
      </c>
      <c r="W497" s="367">
        <f>W498</f>
        <v>526680000</v>
      </c>
      <c r="X497" s="354">
        <f t="shared" si="125"/>
        <v>158004000</v>
      </c>
      <c r="Y497" s="254"/>
      <c r="Z497" s="354">
        <f t="shared" si="124"/>
        <v>526680000</v>
      </c>
      <c r="AA497" s="254"/>
      <c r="AB497" s="365">
        <v>480</v>
      </c>
      <c r="AC497" s="366" t="s">
        <v>171</v>
      </c>
      <c r="AD497" s="367">
        <v>0</v>
      </c>
      <c r="AE497" s="367">
        <f>AE498</f>
        <v>526680000</v>
      </c>
      <c r="AF497" s="365">
        <v>480</v>
      </c>
      <c r="AG497" s="366" t="s">
        <v>171</v>
      </c>
      <c r="AH497" s="367">
        <v>0</v>
      </c>
      <c r="AI497" s="367">
        <f>AI498</f>
        <v>526680000</v>
      </c>
      <c r="AJ497" s="365">
        <v>480</v>
      </c>
      <c r="AK497" s="366" t="s">
        <v>171</v>
      </c>
      <c r="AL497" s="367">
        <v>0</v>
      </c>
      <c r="AM497" s="367">
        <f>AM498</f>
        <v>526680000</v>
      </c>
      <c r="AN497" s="365">
        <v>480</v>
      </c>
      <c r="AO497" s="366" t="s">
        <v>171</v>
      </c>
      <c r="AP497" s="367">
        <v>0</v>
      </c>
      <c r="AQ497" s="367">
        <f>AQ498</f>
        <v>526680000</v>
      </c>
      <c r="AR497" s="351">
        <f t="shared" si="127"/>
        <v>0</v>
      </c>
    </row>
    <row r="498" spans="2:44" ht="29.15" x14ac:dyDescent="0.4">
      <c r="B498" s="312" t="s">
        <v>34</v>
      </c>
      <c r="C498" s="313" t="s">
        <v>257</v>
      </c>
      <c r="D498" s="269">
        <v>480</v>
      </c>
      <c r="E498" s="270" t="s">
        <v>171</v>
      </c>
      <c r="F498" s="254">
        <v>0</v>
      </c>
      <c r="G498" s="254">
        <f>G499+G504</f>
        <v>562680000</v>
      </c>
      <c r="H498" s="314">
        <v>480</v>
      </c>
      <c r="I498" s="315" t="s">
        <v>171</v>
      </c>
      <c r="J498" s="316">
        <v>0</v>
      </c>
      <c r="K498" s="316">
        <f>K499+K504</f>
        <v>562680000</v>
      </c>
      <c r="L498" s="314">
        <v>480</v>
      </c>
      <c r="M498" s="315" t="s">
        <v>171</v>
      </c>
      <c r="N498" s="316">
        <v>0</v>
      </c>
      <c r="O498" s="316">
        <f>O499+O504</f>
        <v>562680000</v>
      </c>
      <c r="P498" s="314">
        <v>480</v>
      </c>
      <c r="Q498" s="315" t="s">
        <v>171</v>
      </c>
      <c r="R498" s="316">
        <v>0</v>
      </c>
      <c r="S498" s="316">
        <f>S499+S504</f>
        <v>526680000</v>
      </c>
      <c r="T498" s="314">
        <v>480</v>
      </c>
      <c r="U498" s="315" t="s">
        <v>171</v>
      </c>
      <c r="V498" s="316">
        <v>0</v>
      </c>
      <c r="W498" s="316">
        <f>W499+W504</f>
        <v>526680000</v>
      </c>
      <c r="X498" s="354">
        <f t="shared" si="125"/>
        <v>158004000</v>
      </c>
      <c r="Y498" s="316"/>
      <c r="Z498" s="354">
        <f t="shared" si="124"/>
        <v>526680000</v>
      </c>
      <c r="AA498" s="316"/>
      <c r="AB498" s="314">
        <v>480</v>
      </c>
      <c r="AC498" s="315" t="s">
        <v>171</v>
      </c>
      <c r="AD498" s="316">
        <v>0</v>
      </c>
      <c r="AE498" s="316">
        <f>AE499+AE504</f>
        <v>526680000</v>
      </c>
      <c r="AF498" s="314">
        <v>480</v>
      </c>
      <c r="AG498" s="315" t="s">
        <v>171</v>
      </c>
      <c r="AH498" s="316">
        <v>0</v>
      </c>
      <c r="AI498" s="316">
        <f>AI499+AI504</f>
        <v>526680000</v>
      </c>
      <c r="AJ498" s="314">
        <v>480</v>
      </c>
      <c r="AK498" s="315" t="s">
        <v>171</v>
      </c>
      <c r="AL498" s="316">
        <v>0</v>
      </c>
      <c r="AM498" s="316">
        <f>AM499+AM504</f>
        <v>526680000</v>
      </c>
      <c r="AN498" s="314">
        <v>480</v>
      </c>
      <c r="AO498" s="315" t="s">
        <v>171</v>
      </c>
      <c r="AP498" s="316">
        <v>0</v>
      </c>
      <c r="AQ498" s="316">
        <f>AQ499+AQ504</f>
        <v>526680000</v>
      </c>
      <c r="AR498" s="351">
        <f t="shared" si="127"/>
        <v>0</v>
      </c>
    </row>
    <row r="499" spans="2:44" x14ac:dyDescent="0.4">
      <c r="B499" s="208">
        <v>525111</v>
      </c>
      <c r="C499" s="180" t="s">
        <v>174</v>
      </c>
      <c r="D499" s="178"/>
      <c r="E499" s="179" t="s">
        <v>27</v>
      </c>
      <c r="F499" s="180"/>
      <c r="G499" s="254">
        <f>SUM(G500:G503)</f>
        <v>164800000</v>
      </c>
      <c r="H499" s="178"/>
      <c r="I499" s="179" t="s">
        <v>27</v>
      </c>
      <c r="J499" s="180"/>
      <c r="K499" s="254">
        <f>SUM(K500:K503)</f>
        <v>164800000</v>
      </c>
      <c r="L499" s="178"/>
      <c r="M499" s="179" t="s">
        <v>27</v>
      </c>
      <c r="N499" s="180"/>
      <c r="O499" s="254">
        <f>SUM(O500:O503)</f>
        <v>164800000</v>
      </c>
      <c r="P499" s="178"/>
      <c r="Q499" s="179" t="s">
        <v>27</v>
      </c>
      <c r="R499" s="180"/>
      <c r="S499" s="254">
        <f>SUM(S500:S503)</f>
        <v>164800000</v>
      </c>
      <c r="T499" s="178"/>
      <c r="U499" s="179" t="s">
        <v>27</v>
      </c>
      <c r="V499" s="180"/>
      <c r="W499" s="254">
        <f>SUM(W500:W503)</f>
        <v>164800000</v>
      </c>
      <c r="X499" s="354">
        <f t="shared" si="125"/>
        <v>49440000</v>
      </c>
      <c r="Y499" s="254"/>
      <c r="Z499" s="354">
        <f t="shared" si="124"/>
        <v>164800000</v>
      </c>
      <c r="AA499" s="254"/>
      <c r="AB499" s="178"/>
      <c r="AC499" s="179" t="s">
        <v>27</v>
      </c>
      <c r="AD499" s="180"/>
      <c r="AE499" s="254">
        <f>SUM(AE500:AE503)</f>
        <v>164800000</v>
      </c>
      <c r="AF499" s="178"/>
      <c r="AG499" s="179" t="s">
        <v>27</v>
      </c>
      <c r="AH499" s="180"/>
      <c r="AI499" s="254">
        <f>SUM(AI500:AI503)</f>
        <v>164800000</v>
      </c>
      <c r="AJ499" s="178"/>
      <c r="AK499" s="179" t="s">
        <v>27</v>
      </c>
      <c r="AL499" s="180"/>
      <c r="AM499" s="254">
        <f>SUM(AM500:AM503)</f>
        <v>164800000</v>
      </c>
      <c r="AN499" s="178"/>
      <c r="AO499" s="179" t="s">
        <v>27</v>
      </c>
      <c r="AP499" s="180"/>
      <c r="AQ499" s="254">
        <f>SUM(AQ500:AQ503)</f>
        <v>164800000</v>
      </c>
      <c r="AR499" s="351">
        <f t="shared" si="127"/>
        <v>0</v>
      </c>
    </row>
    <row r="500" spans="2:44" x14ac:dyDescent="0.4">
      <c r="B500" s="208" t="s">
        <v>27</v>
      </c>
      <c r="C500" s="180" t="s">
        <v>46</v>
      </c>
      <c r="D500" s="276">
        <v>20</v>
      </c>
      <c r="E500" s="179" t="s">
        <v>47</v>
      </c>
      <c r="F500" s="254">
        <v>110000</v>
      </c>
      <c r="G500" s="254">
        <f>ROUNDDOWN(D500*F500,-3)</f>
        <v>2200000</v>
      </c>
      <c r="H500" s="276">
        <v>20</v>
      </c>
      <c r="I500" s="179" t="s">
        <v>47</v>
      </c>
      <c r="J500" s="254">
        <v>110000</v>
      </c>
      <c r="K500" s="254">
        <f>ROUNDDOWN(H500*J500,-3)</f>
        <v>2200000</v>
      </c>
      <c r="L500" s="276">
        <v>20</v>
      </c>
      <c r="M500" s="179" t="s">
        <v>47</v>
      </c>
      <c r="N500" s="254">
        <v>110000</v>
      </c>
      <c r="O500" s="254">
        <f>ROUNDDOWN(L500*N500,-3)</f>
        <v>2200000</v>
      </c>
      <c r="P500" s="276">
        <v>20</v>
      </c>
      <c r="Q500" s="179" t="s">
        <v>47</v>
      </c>
      <c r="R500" s="254">
        <v>110000</v>
      </c>
      <c r="S500" s="254">
        <f>ROUNDDOWN(P500*R500,-3)</f>
        <v>2200000</v>
      </c>
      <c r="T500" s="276">
        <v>20</v>
      </c>
      <c r="U500" s="179" t="s">
        <v>47</v>
      </c>
      <c r="V500" s="254">
        <v>110000</v>
      </c>
      <c r="W500" s="254">
        <f>ROUNDDOWN(T500*V500,-3)</f>
        <v>2200000</v>
      </c>
      <c r="X500" s="354">
        <f t="shared" si="125"/>
        <v>660000</v>
      </c>
      <c r="Y500" s="254"/>
      <c r="Z500" s="354">
        <f t="shared" si="124"/>
        <v>2200000</v>
      </c>
      <c r="AA500" s="254">
        <f t="shared" si="126"/>
        <v>2200000</v>
      </c>
      <c r="AB500" s="276">
        <v>20</v>
      </c>
      <c r="AC500" s="179" t="s">
        <v>47</v>
      </c>
      <c r="AD500" s="254">
        <v>110000</v>
      </c>
      <c r="AE500" s="254">
        <f>ROUNDDOWN(AB500*AD500,-3)</f>
        <v>2200000</v>
      </c>
      <c r="AF500" s="276">
        <v>20</v>
      </c>
      <c r="AG500" s="179" t="s">
        <v>47</v>
      </c>
      <c r="AH500" s="254">
        <v>110000</v>
      </c>
      <c r="AI500" s="254">
        <f>ROUNDDOWN(AF500*AH500,-3)</f>
        <v>2200000</v>
      </c>
      <c r="AJ500" s="276">
        <v>20</v>
      </c>
      <c r="AK500" s="179" t="s">
        <v>47</v>
      </c>
      <c r="AL500" s="254">
        <v>110000</v>
      </c>
      <c r="AM500" s="254">
        <f>ROUNDDOWN(AJ500*AL500,-3)</f>
        <v>2200000</v>
      </c>
      <c r="AN500" s="276">
        <v>20</v>
      </c>
      <c r="AO500" s="179" t="s">
        <v>47</v>
      </c>
      <c r="AP500" s="254">
        <v>110000</v>
      </c>
      <c r="AQ500" s="254">
        <f>ROUNDDOWN(AN500*AP500,-3)</f>
        <v>2200000</v>
      </c>
      <c r="AR500" s="351">
        <f t="shared" si="127"/>
        <v>0</v>
      </c>
    </row>
    <row r="501" spans="2:44" x14ac:dyDescent="0.4">
      <c r="B501" s="208" t="s">
        <v>27</v>
      </c>
      <c r="C501" s="180" t="s">
        <v>48</v>
      </c>
      <c r="D501" s="276">
        <v>40</v>
      </c>
      <c r="E501" s="179" t="s">
        <v>47</v>
      </c>
      <c r="F501" s="254">
        <v>110000</v>
      </c>
      <c r="G501" s="254">
        <f>ROUNDDOWN(D501*F501,-3)</f>
        <v>4400000</v>
      </c>
      <c r="H501" s="276">
        <v>40</v>
      </c>
      <c r="I501" s="179" t="s">
        <v>47</v>
      </c>
      <c r="J501" s="254">
        <v>110000</v>
      </c>
      <c r="K501" s="254">
        <f>ROUNDDOWN(H501*J501,-3)</f>
        <v>4400000</v>
      </c>
      <c r="L501" s="276">
        <v>40</v>
      </c>
      <c r="M501" s="179" t="s">
        <v>47</v>
      </c>
      <c r="N501" s="254">
        <v>110000</v>
      </c>
      <c r="O501" s="254">
        <f>ROUNDDOWN(L501*N501,-3)</f>
        <v>4400000</v>
      </c>
      <c r="P501" s="276">
        <v>40</v>
      </c>
      <c r="Q501" s="179" t="s">
        <v>47</v>
      </c>
      <c r="R501" s="254">
        <v>110000</v>
      </c>
      <c r="S501" s="254">
        <f>ROUNDDOWN(P501*R501,-3)</f>
        <v>4400000</v>
      </c>
      <c r="T501" s="276">
        <v>40</v>
      </c>
      <c r="U501" s="179" t="s">
        <v>47</v>
      </c>
      <c r="V501" s="254">
        <v>110000</v>
      </c>
      <c r="W501" s="254">
        <f>ROUNDDOWN(T501*V501,-3)</f>
        <v>4400000</v>
      </c>
      <c r="X501" s="354">
        <f t="shared" si="125"/>
        <v>1320000</v>
      </c>
      <c r="Y501" s="254"/>
      <c r="Z501" s="354">
        <f t="shared" si="124"/>
        <v>4400000</v>
      </c>
      <c r="AA501" s="254">
        <f t="shared" si="126"/>
        <v>4400000</v>
      </c>
      <c r="AB501" s="276">
        <v>40</v>
      </c>
      <c r="AC501" s="179" t="s">
        <v>47</v>
      </c>
      <c r="AD501" s="254">
        <v>110000</v>
      </c>
      <c r="AE501" s="254">
        <f>ROUNDDOWN(AB501*AD501,-3)</f>
        <v>4400000</v>
      </c>
      <c r="AF501" s="276">
        <v>40</v>
      </c>
      <c r="AG501" s="179" t="s">
        <v>47</v>
      </c>
      <c r="AH501" s="254">
        <v>110000</v>
      </c>
      <c r="AI501" s="254">
        <f>ROUNDDOWN(AF501*AH501,-3)</f>
        <v>4400000</v>
      </c>
      <c r="AJ501" s="276">
        <v>40</v>
      </c>
      <c r="AK501" s="179" t="s">
        <v>47</v>
      </c>
      <c r="AL501" s="254">
        <v>110000</v>
      </c>
      <c r="AM501" s="254">
        <f>ROUNDDOWN(AJ501*AL501,-3)</f>
        <v>4400000</v>
      </c>
      <c r="AN501" s="276">
        <v>40</v>
      </c>
      <c r="AO501" s="179" t="s">
        <v>47</v>
      </c>
      <c r="AP501" s="254">
        <v>110000</v>
      </c>
      <c r="AQ501" s="254">
        <f>ROUNDDOWN(AN501*AP501,-3)</f>
        <v>4400000</v>
      </c>
      <c r="AR501" s="351">
        <f t="shared" si="127"/>
        <v>0</v>
      </c>
    </row>
    <row r="502" spans="2:44" x14ac:dyDescent="0.4">
      <c r="B502" s="208" t="s">
        <v>27</v>
      </c>
      <c r="C502" s="180" t="s">
        <v>175</v>
      </c>
      <c r="D502" s="276">
        <v>1</v>
      </c>
      <c r="E502" s="179" t="s">
        <v>38</v>
      </c>
      <c r="F502" s="254">
        <v>20000000</v>
      </c>
      <c r="G502" s="254">
        <f>ROUNDDOWN(D502*F502,-3)</f>
        <v>20000000</v>
      </c>
      <c r="H502" s="276">
        <v>1</v>
      </c>
      <c r="I502" s="179" t="s">
        <v>38</v>
      </c>
      <c r="J502" s="254">
        <v>20000000</v>
      </c>
      <c r="K502" s="254">
        <f>ROUNDDOWN(H502*J502,-3)</f>
        <v>20000000</v>
      </c>
      <c r="L502" s="276">
        <v>1</v>
      </c>
      <c r="M502" s="179" t="s">
        <v>38</v>
      </c>
      <c r="N502" s="254">
        <v>20000000</v>
      </c>
      <c r="O502" s="254">
        <f>ROUNDDOWN(L502*N502,-3)</f>
        <v>20000000</v>
      </c>
      <c r="P502" s="276">
        <v>1</v>
      </c>
      <c r="Q502" s="179" t="s">
        <v>38</v>
      </c>
      <c r="R502" s="254">
        <v>20000000</v>
      </c>
      <c r="S502" s="254">
        <f>ROUNDDOWN(P502*R502,-3)</f>
        <v>20000000</v>
      </c>
      <c r="T502" s="276">
        <v>1</v>
      </c>
      <c r="U502" s="179" t="s">
        <v>38</v>
      </c>
      <c r="V502" s="254">
        <v>20000000</v>
      </c>
      <c r="W502" s="254">
        <f>ROUNDDOWN(T502*V502,-3)</f>
        <v>20000000</v>
      </c>
      <c r="X502" s="354">
        <f t="shared" si="125"/>
        <v>6000000</v>
      </c>
      <c r="Y502" s="254"/>
      <c r="Z502" s="354">
        <f t="shared" si="124"/>
        <v>20000000</v>
      </c>
      <c r="AA502" s="254">
        <f t="shared" si="126"/>
        <v>20000000</v>
      </c>
      <c r="AB502" s="276">
        <v>1</v>
      </c>
      <c r="AC502" s="179" t="s">
        <v>38</v>
      </c>
      <c r="AD502" s="254">
        <v>20000000</v>
      </c>
      <c r="AE502" s="254">
        <f>ROUNDDOWN(AB502*AD502,-3)</f>
        <v>20000000</v>
      </c>
      <c r="AF502" s="276">
        <v>1</v>
      </c>
      <c r="AG502" s="179" t="s">
        <v>38</v>
      </c>
      <c r="AH502" s="254">
        <v>20000000</v>
      </c>
      <c r="AI502" s="254">
        <f>ROUNDDOWN(AF502*AH502,-3)</f>
        <v>20000000</v>
      </c>
      <c r="AJ502" s="276">
        <v>1</v>
      </c>
      <c r="AK502" s="179" t="s">
        <v>38</v>
      </c>
      <c r="AL502" s="254">
        <v>20000000</v>
      </c>
      <c r="AM502" s="254">
        <f>ROUNDDOWN(AJ502*AL502,-3)</f>
        <v>20000000</v>
      </c>
      <c r="AN502" s="276">
        <v>1</v>
      </c>
      <c r="AO502" s="179" t="s">
        <v>38</v>
      </c>
      <c r="AP502" s="254">
        <v>20000000</v>
      </c>
      <c r="AQ502" s="254">
        <f>ROUNDDOWN(AN502*AP502,-3)</f>
        <v>20000000</v>
      </c>
      <c r="AR502" s="351">
        <f t="shared" si="127"/>
        <v>0</v>
      </c>
    </row>
    <row r="503" spans="2:44" x14ac:dyDescent="0.4">
      <c r="B503" s="208" t="s">
        <v>27</v>
      </c>
      <c r="C503" s="180" t="s">
        <v>76</v>
      </c>
      <c r="D503" s="276">
        <v>1</v>
      </c>
      <c r="E503" s="179" t="s">
        <v>38</v>
      </c>
      <c r="F503" s="254">
        <v>138200000</v>
      </c>
      <c r="G503" s="254">
        <f>ROUNDDOWN(D503*F503,-3)</f>
        <v>138200000</v>
      </c>
      <c r="H503" s="276">
        <v>1</v>
      </c>
      <c r="I503" s="179" t="s">
        <v>38</v>
      </c>
      <c r="J503" s="254">
        <v>138200000</v>
      </c>
      <c r="K503" s="254">
        <f>ROUNDDOWN(H503*J503,-3)</f>
        <v>138200000</v>
      </c>
      <c r="L503" s="276">
        <v>1</v>
      </c>
      <c r="M503" s="179" t="s">
        <v>38</v>
      </c>
      <c r="N503" s="254">
        <v>138200000</v>
      </c>
      <c r="O503" s="254">
        <f>ROUNDDOWN(L503*N503,-3)</f>
        <v>138200000</v>
      </c>
      <c r="P503" s="276">
        <v>1</v>
      </c>
      <c r="Q503" s="179" t="s">
        <v>38</v>
      </c>
      <c r="R503" s="254">
        <v>138200000</v>
      </c>
      <c r="S503" s="254">
        <f>ROUNDDOWN(P503*R503,-3)</f>
        <v>138200000</v>
      </c>
      <c r="T503" s="276">
        <v>1</v>
      </c>
      <c r="U503" s="179" t="s">
        <v>38</v>
      </c>
      <c r="V503" s="254">
        <v>138200000</v>
      </c>
      <c r="W503" s="254">
        <f>ROUNDDOWN(T503*V503,-3)</f>
        <v>138200000</v>
      </c>
      <c r="X503" s="354">
        <f t="shared" si="125"/>
        <v>41460000</v>
      </c>
      <c r="Y503" s="254"/>
      <c r="Z503" s="354">
        <f t="shared" si="124"/>
        <v>138200000</v>
      </c>
      <c r="AA503" s="254">
        <f t="shared" si="126"/>
        <v>138200000</v>
      </c>
      <c r="AB503" s="276">
        <v>1</v>
      </c>
      <c r="AC503" s="179" t="s">
        <v>38</v>
      </c>
      <c r="AD503" s="254">
        <v>138200000</v>
      </c>
      <c r="AE503" s="254">
        <f>ROUNDDOWN(AB503*AD503,-3)</f>
        <v>138200000</v>
      </c>
      <c r="AF503" s="276">
        <v>1</v>
      </c>
      <c r="AG503" s="179" t="s">
        <v>38</v>
      </c>
      <c r="AH503" s="254">
        <v>138200000</v>
      </c>
      <c r="AI503" s="254">
        <f>ROUNDDOWN(AF503*AH503,-3)</f>
        <v>138200000</v>
      </c>
      <c r="AJ503" s="276">
        <v>1</v>
      </c>
      <c r="AK503" s="179" t="s">
        <v>38</v>
      </c>
      <c r="AL503" s="254">
        <v>138200000</v>
      </c>
      <c r="AM503" s="254">
        <f>ROUNDDOWN(AJ503*AL503,-3)</f>
        <v>138200000</v>
      </c>
      <c r="AN503" s="276">
        <v>1</v>
      </c>
      <c r="AO503" s="179" t="s">
        <v>38</v>
      </c>
      <c r="AP503" s="254">
        <v>138200000</v>
      </c>
      <c r="AQ503" s="254">
        <f>ROUNDDOWN(AN503*AP503,-3)</f>
        <v>138200000</v>
      </c>
      <c r="AR503" s="351">
        <f t="shared" si="127"/>
        <v>0</v>
      </c>
    </row>
    <row r="504" spans="2:44" x14ac:dyDescent="0.4">
      <c r="B504" s="208">
        <v>525112</v>
      </c>
      <c r="C504" s="180" t="s">
        <v>97</v>
      </c>
      <c r="D504" s="178"/>
      <c r="E504" s="179" t="s">
        <v>27</v>
      </c>
      <c r="F504" s="180"/>
      <c r="G504" s="254">
        <f>SUM(G505:G509)</f>
        <v>397880000</v>
      </c>
      <c r="H504" s="178"/>
      <c r="I504" s="179" t="s">
        <v>27</v>
      </c>
      <c r="J504" s="180"/>
      <c r="K504" s="254">
        <f>SUM(K505:K509)</f>
        <v>397880000</v>
      </c>
      <c r="L504" s="178"/>
      <c r="M504" s="179" t="s">
        <v>27</v>
      </c>
      <c r="N504" s="180"/>
      <c r="O504" s="254">
        <f>SUM(O505:O509)</f>
        <v>397880000</v>
      </c>
      <c r="P504" s="178"/>
      <c r="Q504" s="179" t="s">
        <v>27</v>
      </c>
      <c r="R504" s="180"/>
      <c r="S504" s="254">
        <f>SUM(S505:S509)</f>
        <v>361880000</v>
      </c>
      <c r="T504" s="178"/>
      <c r="U504" s="179" t="s">
        <v>27</v>
      </c>
      <c r="V504" s="180"/>
      <c r="W504" s="254">
        <f>SUM(W505:W509)</f>
        <v>361880000</v>
      </c>
      <c r="X504" s="354">
        <f t="shared" si="125"/>
        <v>108564000</v>
      </c>
      <c r="Y504" s="254"/>
      <c r="Z504" s="354">
        <f t="shared" si="124"/>
        <v>361880000</v>
      </c>
      <c r="AA504" s="254"/>
      <c r="AB504" s="178"/>
      <c r="AC504" s="179" t="s">
        <v>27</v>
      </c>
      <c r="AD504" s="180"/>
      <c r="AE504" s="254">
        <f>SUM(AE505:AE509)</f>
        <v>361880000</v>
      </c>
      <c r="AF504" s="178"/>
      <c r="AG504" s="179" t="s">
        <v>27</v>
      </c>
      <c r="AH504" s="180"/>
      <c r="AI504" s="254">
        <f>SUM(AI505:AI509)</f>
        <v>361880000</v>
      </c>
      <c r="AJ504" s="178"/>
      <c r="AK504" s="179" t="s">
        <v>27</v>
      </c>
      <c r="AL504" s="180"/>
      <c r="AM504" s="254">
        <f>SUM(AM505:AM509)</f>
        <v>361880000</v>
      </c>
      <c r="AN504" s="178"/>
      <c r="AO504" s="179" t="s">
        <v>27</v>
      </c>
      <c r="AP504" s="180"/>
      <c r="AQ504" s="254">
        <f>SUM(AQ505:AQ509)</f>
        <v>361880000</v>
      </c>
      <c r="AR504" s="351">
        <f t="shared" si="127"/>
        <v>0</v>
      </c>
    </row>
    <row r="505" spans="2:44" x14ac:dyDescent="0.4">
      <c r="B505" s="208" t="s">
        <v>27</v>
      </c>
      <c r="C505" s="180" t="s">
        <v>176</v>
      </c>
      <c r="D505" s="275">
        <f>D498</f>
        <v>480</v>
      </c>
      <c r="E505" s="179" t="s">
        <v>40</v>
      </c>
      <c r="F505" s="254">
        <v>505000</v>
      </c>
      <c r="G505" s="254">
        <f>ROUNDDOWN(D505*F505,-3)</f>
        <v>242400000</v>
      </c>
      <c r="H505" s="275">
        <f>H498</f>
        <v>480</v>
      </c>
      <c r="I505" s="179" t="s">
        <v>40</v>
      </c>
      <c r="J505" s="254">
        <v>505000</v>
      </c>
      <c r="K505" s="254">
        <f>ROUNDDOWN(H505*J505,-3)</f>
        <v>242400000</v>
      </c>
      <c r="L505" s="275">
        <f>L498</f>
        <v>480</v>
      </c>
      <c r="M505" s="179" t="s">
        <v>40</v>
      </c>
      <c r="N505" s="254">
        <v>505000</v>
      </c>
      <c r="O505" s="254">
        <f>ROUNDDOWN(L505*N505,-3)</f>
        <v>242400000</v>
      </c>
      <c r="P505" s="275">
        <v>480</v>
      </c>
      <c r="Q505" s="179" t="s">
        <v>40</v>
      </c>
      <c r="R505" s="254">
        <v>505000</v>
      </c>
      <c r="S505" s="254">
        <f>ROUNDDOWN(P505*R505,-3)</f>
        <v>242400000</v>
      </c>
      <c r="T505" s="275">
        <v>480</v>
      </c>
      <c r="U505" s="179" t="s">
        <v>40</v>
      </c>
      <c r="V505" s="254">
        <v>505000</v>
      </c>
      <c r="W505" s="254">
        <f>ROUNDDOWN(T505*V505,-3)</f>
        <v>242400000</v>
      </c>
      <c r="X505" s="354">
        <f t="shared" si="125"/>
        <v>72720000</v>
      </c>
      <c r="Y505" s="254"/>
      <c r="Z505" s="354">
        <f t="shared" si="124"/>
        <v>242400000</v>
      </c>
      <c r="AA505" s="254">
        <f t="shared" si="126"/>
        <v>242400000</v>
      </c>
      <c r="AB505" s="275">
        <v>480</v>
      </c>
      <c r="AC505" s="179" t="s">
        <v>40</v>
      </c>
      <c r="AD505" s="254">
        <v>505000</v>
      </c>
      <c r="AE505" s="254">
        <f>ROUNDDOWN(AB505*AD505,-3)</f>
        <v>242400000</v>
      </c>
      <c r="AF505" s="275">
        <v>480</v>
      </c>
      <c r="AG505" s="179" t="s">
        <v>40</v>
      </c>
      <c r="AH505" s="254">
        <v>505000</v>
      </c>
      <c r="AI505" s="254">
        <f>ROUNDDOWN(AF505*AH505,-3)</f>
        <v>242400000</v>
      </c>
      <c r="AJ505" s="275">
        <v>480</v>
      </c>
      <c r="AK505" s="179" t="s">
        <v>40</v>
      </c>
      <c r="AL505" s="254">
        <v>505000</v>
      </c>
      <c r="AM505" s="254">
        <f>ROUNDDOWN(AJ505*AL505,-3)</f>
        <v>242400000</v>
      </c>
      <c r="AN505" s="275">
        <v>480</v>
      </c>
      <c r="AO505" s="179" t="s">
        <v>40</v>
      </c>
      <c r="AP505" s="254">
        <v>505000</v>
      </c>
      <c r="AQ505" s="254">
        <f>ROUNDDOWN(AN505*AP505,-3)</f>
        <v>242400000</v>
      </c>
      <c r="AR505" s="351">
        <f t="shared" si="127"/>
        <v>0</v>
      </c>
    </row>
    <row r="506" spans="2:44" x14ac:dyDescent="0.4">
      <c r="B506" s="208" t="s">
        <v>27</v>
      </c>
      <c r="C506" s="180" t="s">
        <v>230</v>
      </c>
      <c r="D506" s="275">
        <f>D505</f>
        <v>480</v>
      </c>
      <c r="E506" s="179" t="s">
        <v>231</v>
      </c>
      <c r="F506" s="254">
        <v>75000</v>
      </c>
      <c r="G506" s="254">
        <f>ROUNDDOWN(D506*F506,-3)</f>
        <v>36000000</v>
      </c>
      <c r="H506" s="275">
        <f>H505</f>
        <v>480</v>
      </c>
      <c r="I506" s="179" t="s">
        <v>231</v>
      </c>
      <c r="J506" s="254">
        <v>75000</v>
      </c>
      <c r="K506" s="254">
        <f>ROUNDDOWN(H506*J506,-3)</f>
        <v>36000000</v>
      </c>
      <c r="L506" s="275">
        <f>L505</f>
        <v>480</v>
      </c>
      <c r="M506" s="179" t="s">
        <v>231</v>
      </c>
      <c r="N506" s="254">
        <v>75000</v>
      </c>
      <c r="O506" s="254">
        <f>ROUNDDOWN(L506*N506,-3)</f>
        <v>36000000</v>
      </c>
      <c r="P506" s="275">
        <v>0</v>
      </c>
      <c r="Q506" s="179" t="s">
        <v>231</v>
      </c>
      <c r="R506" s="254">
        <v>75000</v>
      </c>
      <c r="S506" s="254">
        <f>ROUNDDOWN(P506*R506,-3)</f>
        <v>0</v>
      </c>
      <c r="T506" s="275">
        <v>0</v>
      </c>
      <c r="U506" s="179" t="s">
        <v>231</v>
      </c>
      <c r="V506" s="254">
        <v>75000</v>
      </c>
      <c r="W506" s="254">
        <f>ROUNDDOWN(T506*V506,-3)</f>
        <v>0</v>
      </c>
      <c r="X506" s="354">
        <f t="shared" si="125"/>
        <v>0</v>
      </c>
      <c r="Y506" s="254"/>
      <c r="Z506" s="354">
        <f t="shared" si="124"/>
        <v>0</v>
      </c>
      <c r="AA506" s="254"/>
      <c r="AB506" s="275">
        <v>0</v>
      </c>
      <c r="AC506" s="179" t="s">
        <v>231</v>
      </c>
      <c r="AD506" s="254">
        <v>75000</v>
      </c>
      <c r="AE506" s="254">
        <f>ROUNDDOWN(AB506*AD506,-3)</f>
        <v>0</v>
      </c>
      <c r="AF506" s="275">
        <v>0</v>
      </c>
      <c r="AG506" s="179" t="s">
        <v>231</v>
      </c>
      <c r="AH506" s="254">
        <v>75000</v>
      </c>
      <c r="AI506" s="254">
        <f>ROUNDDOWN(AF506*AH506,-3)</f>
        <v>0</v>
      </c>
      <c r="AJ506" s="275">
        <v>0</v>
      </c>
      <c r="AK506" s="179" t="s">
        <v>231</v>
      </c>
      <c r="AL506" s="254">
        <v>75000</v>
      </c>
      <c r="AM506" s="254">
        <f>ROUNDDOWN(AJ506*AL506,-3)</f>
        <v>0</v>
      </c>
      <c r="AN506" s="275">
        <v>0</v>
      </c>
      <c r="AO506" s="179" t="s">
        <v>231</v>
      </c>
      <c r="AP506" s="254">
        <v>75000</v>
      </c>
      <c r="AQ506" s="254">
        <f>ROUNDDOWN(AN506*AP506,-3)</f>
        <v>0</v>
      </c>
      <c r="AR506" s="351">
        <f t="shared" si="127"/>
        <v>0</v>
      </c>
    </row>
    <row r="507" spans="2:44" x14ac:dyDescent="0.4">
      <c r="B507" s="208" t="s">
        <v>27</v>
      </c>
      <c r="C507" s="180" t="s">
        <v>44</v>
      </c>
      <c r="D507" s="275">
        <f>D506</f>
        <v>480</v>
      </c>
      <c r="E507" s="179" t="s">
        <v>40</v>
      </c>
      <c r="F507" s="254">
        <v>50000</v>
      </c>
      <c r="G507" s="254">
        <f>ROUNDDOWN(D507*F507,-3)</f>
        <v>24000000</v>
      </c>
      <c r="H507" s="275">
        <f>H506</f>
        <v>480</v>
      </c>
      <c r="I507" s="179" t="s">
        <v>40</v>
      </c>
      <c r="J507" s="254">
        <v>50000</v>
      </c>
      <c r="K507" s="254">
        <f>ROUNDDOWN(H507*J507,-3)</f>
        <v>24000000</v>
      </c>
      <c r="L507" s="275">
        <f>L506</f>
        <v>480</v>
      </c>
      <c r="M507" s="179" t="s">
        <v>40</v>
      </c>
      <c r="N507" s="254">
        <v>50000</v>
      </c>
      <c r="O507" s="254">
        <f>ROUNDDOWN(L507*N507,-3)</f>
        <v>24000000</v>
      </c>
      <c r="P507" s="275">
        <v>480</v>
      </c>
      <c r="Q507" s="179" t="s">
        <v>40</v>
      </c>
      <c r="R507" s="254">
        <v>50000</v>
      </c>
      <c r="S507" s="254">
        <f>ROUNDDOWN(P507*R507,-3)</f>
        <v>24000000</v>
      </c>
      <c r="T507" s="275">
        <v>480</v>
      </c>
      <c r="U507" s="179" t="s">
        <v>40</v>
      </c>
      <c r="V507" s="254">
        <v>50000</v>
      </c>
      <c r="W507" s="254">
        <f>ROUNDDOWN(T507*V507,-3)</f>
        <v>24000000</v>
      </c>
      <c r="X507" s="354">
        <f t="shared" si="125"/>
        <v>7200000</v>
      </c>
      <c r="Y507" s="254"/>
      <c r="Z507" s="354">
        <f t="shared" si="124"/>
        <v>24000000</v>
      </c>
      <c r="AA507" s="254">
        <f t="shared" si="126"/>
        <v>24000000</v>
      </c>
      <c r="AB507" s="275">
        <v>480</v>
      </c>
      <c r="AC507" s="179" t="s">
        <v>40</v>
      </c>
      <c r="AD507" s="254">
        <v>50000</v>
      </c>
      <c r="AE507" s="254">
        <f>ROUNDDOWN(AB507*AD507,-3)</f>
        <v>24000000</v>
      </c>
      <c r="AF507" s="275">
        <v>480</v>
      </c>
      <c r="AG507" s="179" t="s">
        <v>40</v>
      </c>
      <c r="AH507" s="254">
        <v>50000</v>
      </c>
      <c r="AI507" s="254">
        <f>ROUNDDOWN(AF507*AH507,-3)</f>
        <v>24000000</v>
      </c>
      <c r="AJ507" s="275">
        <v>480</v>
      </c>
      <c r="AK507" s="179" t="s">
        <v>40</v>
      </c>
      <c r="AL507" s="254">
        <v>50000</v>
      </c>
      <c r="AM507" s="254">
        <f>ROUNDDOWN(AJ507*AL507,-3)</f>
        <v>24000000</v>
      </c>
      <c r="AN507" s="275">
        <v>480</v>
      </c>
      <c r="AO507" s="179" t="s">
        <v>40</v>
      </c>
      <c r="AP507" s="254">
        <v>50000</v>
      </c>
      <c r="AQ507" s="254">
        <f>ROUNDDOWN(AN507*AP507,-3)</f>
        <v>24000000</v>
      </c>
      <c r="AR507" s="351">
        <f t="shared" si="127"/>
        <v>0</v>
      </c>
    </row>
    <row r="508" spans="2:44" x14ac:dyDescent="0.4">
      <c r="B508" s="208" t="s">
        <v>27</v>
      </c>
      <c r="C508" s="180" t="s">
        <v>232</v>
      </c>
      <c r="D508" s="275">
        <f>D498/24</f>
        <v>20</v>
      </c>
      <c r="E508" s="179" t="s">
        <v>51</v>
      </c>
      <c r="F508" s="254">
        <v>500000</v>
      </c>
      <c r="G508" s="254">
        <f>ROUNDDOWN(D508*F508,-3)</f>
        <v>10000000</v>
      </c>
      <c r="H508" s="275">
        <f>H498/24</f>
        <v>20</v>
      </c>
      <c r="I508" s="179" t="s">
        <v>51</v>
      </c>
      <c r="J508" s="254">
        <v>500000</v>
      </c>
      <c r="K508" s="254">
        <f>ROUNDDOWN(H508*J508,-3)</f>
        <v>10000000</v>
      </c>
      <c r="L508" s="275">
        <f>L498/24</f>
        <v>20</v>
      </c>
      <c r="M508" s="179" t="s">
        <v>51</v>
      </c>
      <c r="N508" s="254">
        <v>500000</v>
      </c>
      <c r="O508" s="254">
        <f>ROUNDDOWN(L508*N508,-3)</f>
        <v>10000000</v>
      </c>
      <c r="P508" s="275">
        <v>20</v>
      </c>
      <c r="Q508" s="179" t="s">
        <v>51</v>
      </c>
      <c r="R508" s="254">
        <v>500000</v>
      </c>
      <c r="S508" s="254">
        <f>ROUNDDOWN(P508*R508,-3)</f>
        <v>10000000</v>
      </c>
      <c r="T508" s="275">
        <v>20</v>
      </c>
      <c r="U508" s="179" t="s">
        <v>51</v>
      </c>
      <c r="V508" s="254">
        <v>500000</v>
      </c>
      <c r="W508" s="254">
        <f>ROUNDDOWN(T508*V508,-3)</f>
        <v>10000000</v>
      </c>
      <c r="X508" s="354">
        <f t="shared" si="125"/>
        <v>3000000</v>
      </c>
      <c r="Y508" s="254"/>
      <c r="Z508" s="354">
        <f t="shared" si="124"/>
        <v>10000000</v>
      </c>
      <c r="AA508" s="254">
        <f t="shared" si="126"/>
        <v>10000000</v>
      </c>
      <c r="AB508" s="275">
        <v>20</v>
      </c>
      <c r="AC508" s="179" t="s">
        <v>51</v>
      </c>
      <c r="AD508" s="254">
        <v>500000</v>
      </c>
      <c r="AE508" s="254">
        <f>ROUNDDOWN(AB508*AD508,-3)</f>
        <v>10000000</v>
      </c>
      <c r="AF508" s="275">
        <v>20</v>
      </c>
      <c r="AG508" s="179" t="s">
        <v>51</v>
      </c>
      <c r="AH508" s="254">
        <v>500000</v>
      </c>
      <c r="AI508" s="254">
        <f>ROUNDDOWN(AF508*AH508,-3)</f>
        <v>10000000</v>
      </c>
      <c r="AJ508" s="275">
        <v>20</v>
      </c>
      <c r="AK508" s="179" t="s">
        <v>51</v>
      </c>
      <c r="AL508" s="254">
        <v>500000</v>
      </c>
      <c r="AM508" s="254">
        <f>ROUNDDOWN(AJ508*AL508,-3)</f>
        <v>10000000</v>
      </c>
      <c r="AN508" s="275">
        <v>20</v>
      </c>
      <c r="AO508" s="179" t="s">
        <v>51</v>
      </c>
      <c r="AP508" s="254">
        <v>500000</v>
      </c>
      <c r="AQ508" s="254">
        <f>ROUNDDOWN(AN508*AP508,-3)</f>
        <v>10000000</v>
      </c>
      <c r="AR508" s="351">
        <f t="shared" si="127"/>
        <v>0</v>
      </c>
    </row>
    <row r="509" spans="2:44" x14ac:dyDescent="0.4">
      <c r="B509" s="208"/>
      <c r="C509" s="180" t="s">
        <v>254</v>
      </c>
      <c r="D509" s="178">
        <v>1</v>
      </c>
      <c r="E509" s="179" t="s">
        <v>38</v>
      </c>
      <c r="F509" s="254">
        <v>85480000</v>
      </c>
      <c r="G509" s="254">
        <f>ROUNDDOWN(D509*F509,-3)</f>
        <v>85480000</v>
      </c>
      <c r="H509" s="178">
        <v>1</v>
      </c>
      <c r="I509" s="179" t="s">
        <v>38</v>
      </c>
      <c r="J509" s="254">
        <v>85480000</v>
      </c>
      <c r="K509" s="254">
        <f>ROUNDDOWN(H509*J509,-3)</f>
        <v>85480000</v>
      </c>
      <c r="L509" s="178">
        <v>1</v>
      </c>
      <c r="M509" s="179" t="s">
        <v>38</v>
      </c>
      <c r="N509" s="254">
        <v>85480000</v>
      </c>
      <c r="O509" s="254">
        <f>ROUNDDOWN(L509*N509,-3)</f>
        <v>85480000</v>
      </c>
      <c r="P509" s="178">
        <v>1</v>
      </c>
      <c r="Q509" s="179" t="s">
        <v>38</v>
      </c>
      <c r="R509" s="254">
        <v>85480000</v>
      </c>
      <c r="S509" s="254">
        <f>ROUNDDOWN(P509*R509,-3)</f>
        <v>85480000</v>
      </c>
      <c r="T509" s="178">
        <v>1</v>
      </c>
      <c r="U509" s="179" t="s">
        <v>38</v>
      </c>
      <c r="V509" s="254">
        <v>85480000</v>
      </c>
      <c r="W509" s="254">
        <f>ROUNDDOWN(T509*V509,-3)</f>
        <v>85480000</v>
      </c>
      <c r="X509" s="354">
        <f t="shared" si="125"/>
        <v>25644000</v>
      </c>
      <c r="Y509" s="254"/>
      <c r="Z509" s="354">
        <f t="shared" si="124"/>
        <v>85480000</v>
      </c>
      <c r="AA509" s="254">
        <f t="shared" si="126"/>
        <v>85480000</v>
      </c>
      <c r="AB509" s="178">
        <v>1</v>
      </c>
      <c r="AC509" s="179" t="s">
        <v>38</v>
      </c>
      <c r="AD509" s="254">
        <v>85480000</v>
      </c>
      <c r="AE509" s="254">
        <f>ROUNDDOWN(AB509*AD509,-3)</f>
        <v>85480000</v>
      </c>
      <c r="AF509" s="178">
        <v>1</v>
      </c>
      <c r="AG509" s="179" t="s">
        <v>38</v>
      </c>
      <c r="AH509" s="254">
        <v>85480000</v>
      </c>
      <c r="AI509" s="254">
        <f>ROUNDDOWN(AF509*AH509,-3)</f>
        <v>85480000</v>
      </c>
      <c r="AJ509" s="178">
        <v>1</v>
      </c>
      <c r="AK509" s="179" t="s">
        <v>38</v>
      </c>
      <c r="AL509" s="254">
        <v>85480000</v>
      </c>
      <c r="AM509" s="254">
        <f>ROUNDDOWN(AJ509*AL509,-3)</f>
        <v>85480000</v>
      </c>
      <c r="AN509" s="178">
        <v>1</v>
      </c>
      <c r="AO509" s="179" t="s">
        <v>38</v>
      </c>
      <c r="AP509" s="254">
        <v>85480000</v>
      </c>
      <c r="AQ509" s="254">
        <f>ROUNDDOWN(AN509*AP509,-3)</f>
        <v>85480000</v>
      </c>
      <c r="AR509" s="351">
        <f t="shared" si="127"/>
        <v>0</v>
      </c>
    </row>
    <row r="510" spans="2:44" ht="29.15" x14ac:dyDescent="0.4">
      <c r="B510" s="363" t="s">
        <v>258</v>
      </c>
      <c r="C510" s="364" t="s">
        <v>259</v>
      </c>
      <c r="D510" s="269">
        <f>D511</f>
        <v>480</v>
      </c>
      <c r="E510" s="270" t="s">
        <v>171</v>
      </c>
      <c r="F510" s="254">
        <v>0</v>
      </c>
      <c r="G510" s="254">
        <f>G511</f>
        <v>546680000</v>
      </c>
      <c r="H510" s="269">
        <f>H511</f>
        <v>480</v>
      </c>
      <c r="I510" s="270" t="s">
        <v>171</v>
      </c>
      <c r="J510" s="254">
        <v>0</v>
      </c>
      <c r="K510" s="254">
        <f>K511</f>
        <v>546680000</v>
      </c>
      <c r="L510" s="269">
        <f>L511</f>
        <v>480</v>
      </c>
      <c r="M510" s="270" t="s">
        <v>171</v>
      </c>
      <c r="N510" s="254">
        <v>0</v>
      </c>
      <c r="O510" s="254">
        <f>O511</f>
        <v>546680000</v>
      </c>
      <c r="P510" s="269">
        <v>480</v>
      </c>
      <c r="Q510" s="270" t="s">
        <v>171</v>
      </c>
      <c r="R510" s="254">
        <v>0</v>
      </c>
      <c r="S510" s="254">
        <f>S511</f>
        <v>510680000</v>
      </c>
      <c r="T510" s="365">
        <v>480</v>
      </c>
      <c r="U510" s="366" t="s">
        <v>171</v>
      </c>
      <c r="V510" s="367">
        <v>0</v>
      </c>
      <c r="W510" s="367">
        <f>W511</f>
        <v>510680000</v>
      </c>
      <c r="X510" s="354">
        <f t="shared" si="125"/>
        <v>153204000</v>
      </c>
      <c r="Y510" s="254"/>
      <c r="Z510" s="354">
        <f t="shared" si="124"/>
        <v>510680000</v>
      </c>
      <c r="AA510" s="254"/>
      <c r="AB510" s="365">
        <v>480</v>
      </c>
      <c r="AC510" s="366" t="s">
        <v>171</v>
      </c>
      <c r="AD510" s="367">
        <v>0</v>
      </c>
      <c r="AE510" s="367">
        <f>AE511</f>
        <v>510680000</v>
      </c>
      <c r="AF510" s="365">
        <v>480</v>
      </c>
      <c r="AG510" s="366" t="s">
        <v>171</v>
      </c>
      <c r="AH510" s="367">
        <v>0</v>
      </c>
      <c r="AI510" s="367">
        <f>AI511</f>
        <v>510680000</v>
      </c>
      <c r="AJ510" s="365">
        <v>480</v>
      </c>
      <c r="AK510" s="366" t="s">
        <v>171</v>
      </c>
      <c r="AL510" s="367">
        <v>0</v>
      </c>
      <c r="AM510" s="367">
        <f>AM511</f>
        <v>481535000</v>
      </c>
      <c r="AN510" s="365">
        <v>480</v>
      </c>
      <c r="AO510" s="366" t="s">
        <v>171</v>
      </c>
      <c r="AP510" s="367">
        <v>0</v>
      </c>
      <c r="AQ510" s="367">
        <f>AQ511</f>
        <v>481535000</v>
      </c>
      <c r="AR510" s="351">
        <f t="shared" si="127"/>
        <v>0</v>
      </c>
    </row>
    <row r="511" spans="2:44" ht="29.15" x14ac:dyDescent="0.4">
      <c r="B511" s="312" t="s">
        <v>34</v>
      </c>
      <c r="C511" s="313" t="s">
        <v>260</v>
      </c>
      <c r="D511" s="269">
        <v>480</v>
      </c>
      <c r="E511" s="270" t="s">
        <v>171</v>
      </c>
      <c r="F511" s="254">
        <v>0</v>
      </c>
      <c r="G511" s="254">
        <f>G512+G517</f>
        <v>546680000</v>
      </c>
      <c r="H511" s="314">
        <v>480</v>
      </c>
      <c r="I511" s="315" t="s">
        <v>171</v>
      </c>
      <c r="J511" s="316">
        <v>0</v>
      </c>
      <c r="K511" s="316">
        <f>K512+K517</f>
        <v>546680000</v>
      </c>
      <c r="L511" s="314">
        <v>480</v>
      </c>
      <c r="M511" s="315" t="s">
        <v>171</v>
      </c>
      <c r="N511" s="316">
        <v>0</v>
      </c>
      <c r="O511" s="316">
        <f>O512+O517</f>
        <v>546680000</v>
      </c>
      <c r="P511" s="314">
        <v>480</v>
      </c>
      <c r="Q511" s="315" t="s">
        <v>171</v>
      </c>
      <c r="R511" s="316">
        <v>0</v>
      </c>
      <c r="S511" s="316">
        <f>S512+S517</f>
        <v>510680000</v>
      </c>
      <c r="T511" s="314">
        <v>480</v>
      </c>
      <c r="U511" s="315" t="s">
        <v>171</v>
      </c>
      <c r="V511" s="316">
        <v>0</v>
      </c>
      <c r="W511" s="316">
        <f>W512+W517</f>
        <v>510680000</v>
      </c>
      <c r="X511" s="354">
        <f t="shared" si="125"/>
        <v>153204000</v>
      </c>
      <c r="Y511" s="316"/>
      <c r="Z511" s="354">
        <f t="shared" si="124"/>
        <v>510680000</v>
      </c>
      <c r="AA511" s="316"/>
      <c r="AB511" s="314">
        <v>480</v>
      </c>
      <c r="AC511" s="315" t="s">
        <v>171</v>
      </c>
      <c r="AD511" s="316">
        <v>0</v>
      </c>
      <c r="AE511" s="316">
        <f>AE512+AE517</f>
        <v>510680000</v>
      </c>
      <c r="AF511" s="314">
        <v>480</v>
      </c>
      <c r="AG511" s="315" t="s">
        <v>171</v>
      </c>
      <c r="AH511" s="316">
        <v>0</v>
      </c>
      <c r="AI511" s="316">
        <f>AI512+AI517</f>
        <v>510680000</v>
      </c>
      <c r="AJ511" s="314">
        <v>480</v>
      </c>
      <c r="AK511" s="315" t="s">
        <v>171</v>
      </c>
      <c r="AL511" s="316">
        <v>0</v>
      </c>
      <c r="AM511" s="316">
        <f>AM512+AM517</f>
        <v>481535000</v>
      </c>
      <c r="AN511" s="314">
        <v>480</v>
      </c>
      <c r="AO511" s="315" t="s">
        <v>171</v>
      </c>
      <c r="AP511" s="316">
        <v>0</v>
      </c>
      <c r="AQ511" s="316">
        <f>AQ512+AQ517</f>
        <v>481535000</v>
      </c>
      <c r="AR511" s="351">
        <f t="shared" si="127"/>
        <v>0</v>
      </c>
    </row>
    <row r="512" spans="2:44" x14ac:dyDescent="0.4">
      <c r="B512" s="208">
        <v>525111</v>
      </c>
      <c r="C512" s="180" t="s">
        <v>174</v>
      </c>
      <c r="D512" s="178"/>
      <c r="E512" s="179" t="s">
        <v>27</v>
      </c>
      <c r="F512" s="180"/>
      <c r="G512" s="254">
        <f>SUM(G513:G516)</f>
        <v>148800000</v>
      </c>
      <c r="H512" s="178"/>
      <c r="I512" s="179" t="s">
        <v>27</v>
      </c>
      <c r="J512" s="180"/>
      <c r="K512" s="254">
        <f>SUM(K513:K516)</f>
        <v>148800000</v>
      </c>
      <c r="L512" s="178"/>
      <c r="M512" s="179" t="s">
        <v>27</v>
      </c>
      <c r="N512" s="180"/>
      <c r="O512" s="254">
        <f>SUM(O513:O516)</f>
        <v>148800000</v>
      </c>
      <c r="P512" s="178"/>
      <c r="Q512" s="179" t="s">
        <v>27</v>
      </c>
      <c r="R512" s="180"/>
      <c r="S512" s="254">
        <f>SUM(S513:S516)</f>
        <v>148800000</v>
      </c>
      <c r="T512" s="178"/>
      <c r="U512" s="179" t="s">
        <v>27</v>
      </c>
      <c r="V512" s="180"/>
      <c r="W512" s="254">
        <f>SUM(W513:W516)</f>
        <v>148800000</v>
      </c>
      <c r="X512" s="354">
        <f t="shared" si="125"/>
        <v>44640000</v>
      </c>
      <c r="Y512" s="254"/>
      <c r="Z512" s="354">
        <f t="shared" ref="Z512:Z575" si="128">W512-Y512</f>
        <v>148800000</v>
      </c>
      <c r="AA512" s="254"/>
      <c r="AB512" s="178"/>
      <c r="AC512" s="179" t="s">
        <v>27</v>
      </c>
      <c r="AD512" s="180"/>
      <c r="AE512" s="254">
        <f>SUM(AE513:AE516)</f>
        <v>148800000</v>
      </c>
      <c r="AF512" s="178"/>
      <c r="AG512" s="179" t="s">
        <v>27</v>
      </c>
      <c r="AH512" s="180"/>
      <c r="AI512" s="254">
        <f>SUM(AI513:AI516)</f>
        <v>148800000</v>
      </c>
      <c r="AJ512" s="178"/>
      <c r="AK512" s="179" t="s">
        <v>27</v>
      </c>
      <c r="AL512" s="180"/>
      <c r="AM512" s="254">
        <f>SUM(AM513:AM516)</f>
        <v>148800000</v>
      </c>
      <c r="AN512" s="178"/>
      <c r="AO512" s="179" t="s">
        <v>27</v>
      </c>
      <c r="AP512" s="180"/>
      <c r="AQ512" s="254">
        <f>SUM(AQ513:AQ516)</f>
        <v>148800000</v>
      </c>
      <c r="AR512" s="351">
        <f t="shared" si="127"/>
        <v>0</v>
      </c>
    </row>
    <row r="513" spans="2:44" x14ac:dyDescent="0.4">
      <c r="B513" s="208" t="s">
        <v>27</v>
      </c>
      <c r="C513" s="180" t="s">
        <v>46</v>
      </c>
      <c r="D513" s="178">
        <v>20</v>
      </c>
      <c r="E513" s="179" t="s">
        <v>47</v>
      </c>
      <c r="F513" s="254">
        <v>110000</v>
      </c>
      <c r="G513" s="254">
        <f>ROUNDDOWN(D513*F513,-3)</f>
        <v>2200000</v>
      </c>
      <c r="H513" s="178">
        <v>20</v>
      </c>
      <c r="I513" s="179" t="s">
        <v>47</v>
      </c>
      <c r="J513" s="254">
        <v>110000</v>
      </c>
      <c r="K513" s="254">
        <f>ROUNDDOWN(H513*J513,-3)</f>
        <v>2200000</v>
      </c>
      <c r="L513" s="178">
        <v>20</v>
      </c>
      <c r="M513" s="179" t="s">
        <v>47</v>
      </c>
      <c r="N513" s="254">
        <v>110000</v>
      </c>
      <c r="O513" s="254">
        <f>ROUNDDOWN(L513*N513,-3)</f>
        <v>2200000</v>
      </c>
      <c r="P513" s="178">
        <v>20</v>
      </c>
      <c r="Q513" s="179" t="s">
        <v>47</v>
      </c>
      <c r="R513" s="254">
        <v>110000</v>
      </c>
      <c r="S513" s="254">
        <f>ROUNDDOWN(P513*R513,-3)</f>
        <v>2200000</v>
      </c>
      <c r="T513" s="178">
        <v>20</v>
      </c>
      <c r="U513" s="179" t="s">
        <v>47</v>
      </c>
      <c r="V513" s="254">
        <v>110000</v>
      </c>
      <c r="W513" s="254">
        <f>ROUNDDOWN(T513*V513,-3)</f>
        <v>2200000</v>
      </c>
      <c r="X513" s="354">
        <f t="shared" ref="X513:X583" si="129">W513*30%</f>
        <v>660000</v>
      </c>
      <c r="Y513" s="254"/>
      <c r="Z513" s="354">
        <f t="shared" si="128"/>
        <v>2200000</v>
      </c>
      <c r="AA513" s="254">
        <f t="shared" ref="AA513:AA581" si="130">CEILING(Z513,1000)</f>
        <v>2200000</v>
      </c>
      <c r="AB513" s="178">
        <v>20</v>
      </c>
      <c r="AC513" s="179" t="s">
        <v>47</v>
      </c>
      <c r="AD513" s="254">
        <v>110000</v>
      </c>
      <c r="AE513" s="254">
        <f>ROUNDDOWN(AB513*AD513,-3)</f>
        <v>2200000</v>
      </c>
      <c r="AF513" s="178">
        <v>20</v>
      </c>
      <c r="AG513" s="179" t="s">
        <v>47</v>
      </c>
      <c r="AH513" s="254">
        <v>110000</v>
      </c>
      <c r="AI513" s="254">
        <f>ROUNDDOWN(AF513*AH513,-3)</f>
        <v>2200000</v>
      </c>
      <c r="AJ513" s="178">
        <v>20</v>
      </c>
      <c r="AK513" s="179" t="s">
        <v>47</v>
      </c>
      <c r="AL513" s="254">
        <v>110000</v>
      </c>
      <c r="AM513" s="254">
        <f>ROUNDDOWN(AJ513*AL513,-3)</f>
        <v>2200000</v>
      </c>
      <c r="AN513" s="178">
        <v>20</v>
      </c>
      <c r="AO513" s="179" t="s">
        <v>47</v>
      </c>
      <c r="AP513" s="254">
        <v>110000</v>
      </c>
      <c r="AQ513" s="254">
        <f>ROUNDDOWN(AN513*AP513,-3)</f>
        <v>2200000</v>
      </c>
      <c r="AR513" s="351">
        <f t="shared" si="127"/>
        <v>0</v>
      </c>
    </row>
    <row r="514" spans="2:44" x14ac:dyDescent="0.4">
      <c r="B514" s="208" t="s">
        <v>27</v>
      </c>
      <c r="C514" s="180" t="s">
        <v>48</v>
      </c>
      <c r="D514" s="178">
        <v>40</v>
      </c>
      <c r="E514" s="179" t="s">
        <v>47</v>
      </c>
      <c r="F514" s="254">
        <v>110000</v>
      </c>
      <c r="G514" s="254">
        <f>ROUNDDOWN(D514*F514,-3)</f>
        <v>4400000</v>
      </c>
      <c r="H514" s="178">
        <v>40</v>
      </c>
      <c r="I514" s="179" t="s">
        <v>47</v>
      </c>
      <c r="J514" s="254">
        <v>110000</v>
      </c>
      <c r="K514" s="254">
        <f>ROUNDDOWN(H514*J514,-3)</f>
        <v>4400000</v>
      </c>
      <c r="L514" s="178">
        <v>40</v>
      </c>
      <c r="M514" s="179" t="s">
        <v>47</v>
      </c>
      <c r="N514" s="254">
        <v>110000</v>
      </c>
      <c r="O514" s="254">
        <f>ROUNDDOWN(L514*N514,-3)</f>
        <v>4400000</v>
      </c>
      <c r="P514" s="178">
        <v>40</v>
      </c>
      <c r="Q514" s="179" t="s">
        <v>47</v>
      </c>
      <c r="R514" s="254">
        <v>110000</v>
      </c>
      <c r="S514" s="254">
        <f>ROUNDDOWN(P514*R514,-3)</f>
        <v>4400000</v>
      </c>
      <c r="T514" s="178">
        <v>40</v>
      </c>
      <c r="U514" s="179" t="s">
        <v>47</v>
      </c>
      <c r="V514" s="254">
        <v>110000</v>
      </c>
      <c r="W514" s="254">
        <f>ROUNDDOWN(T514*V514,-3)</f>
        <v>4400000</v>
      </c>
      <c r="X514" s="354">
        <f t="shared" si="129"/>
        <v>1320000</v>
      </c>
      <c r="Y514" s="254"/>
      <c r="Z514" s="354">
        <f t="shared" si="128"/>
        <v>4400000</v>
      </c>
      <c r="AA514" s="254">
        <f t="shared" si="130"/>
        <v>4400000</v>
      </c>
      <c r="AB514" s="178">
        <v>40</v>
      </c>
      <c r="AC514" s="179" t="s">
        <v>47</v>
      </c>
      <c r="AD514" s="254">
        <v>110000</v>
      </c>
      <c r="AE514" s="254">
        <f>ROUNDDOWN(AB514*AD514,-3)</f>
        <v>4400000</v>
      </c>
      <c r="AF514" s="178">
        <v>40</v>
      </c>
      <c r="AG514" s="179" t="s">
        <v>47</v>
      </c>
      <c r="AH514" s="254">
        <v>110000</v>
      </c>
      <c r="AI514" s="254">
        <f>ROUNDDOWN(AF514*AH514,-3)</f>
        <v>4400000</v>
      </c>
      <c r="AJ514" s="178">
        <v>40</v>
      </c>
      <c r="AK514" s="179" t="s">
        <v>47</v>
      </c>
      <c r="AL514" s="254">
        <v>110000</v>
      </c>
      <c r="AM514" s="254">
        <f>ROUNDDOWN(AJ514*AL514,-3)</f>
        <v>4400000</v>
      </c>
      <c r="AN514" s="178">
        <v>40</v>
      </c>
      <c r="AO514" s="179" t="s">
        <v>47</v>
      </c>
      <c r="AP514" s="254">
        <v>110000</v>
      </c>
      <c r="AQ514" s="254">
        <f>ROUNDDOWN(AN514*AP514,-3)</f>
        <v>4400000</v>
      </c>
      <c r="AR514" s="351">
        <f t="shared" si="127"/>
        <v>0</v>
      </c>
    </row>
    <row r="515" spans="2:44" x14ac:dyDescent="0.4">
      <c r="B515" s="208" t="s">
        <v>27</v>
      </c>
      <c r="C515" s="180" t="s">
        <v>175</v>
      </c>
      <c r="D515" s="178">
        <v>1</v>
      </c>
      <c r="E515" s="179" t="s">
        <v>38</v>
      </c>
      <c r="F515" s="254">
        <v>4000000</v>
      </c>
      <c r="G515" s="254">
        <f>ROUNDDOWN(D515*F515,-3)</f>
        <v>4000000</v>
      </c>
      <c r="H515" s="178">
        <v>1</v>
      </c>
      <c r="I515" s="179" t="s">
        <v>38</v>
      </c>
      <c r="J515" s="254">
        <v>4000000</v>
      </c>
      <c r="K515" s="254">
        <f>ROUNDDOWN(H515*J515,-3)</f>
        <v>4000000</v>
      </c>
      <c r="L515" s="178">
        <v>1</v>
      </c>
      <c r="M515" s="179" t="s">
        <v>38</v>
      </c>
      <c r="N515" s="254">
        <v>4000000</v>
      </c>
      <c r="O515" s="254">
        <f>ROUNDDOWN(L515*N515,-3)</f>
        <v>4000000</v>
      </c>
      <c r="P515" s="178">
        <v>1</v>
      </c>
      <c r="Q515" s="179" t="s">
        <v>38</v>
      </c>
      <c r="R515" s="254">
        <v>4000000</v>
      </c>
      <c r="S515" s="254">
        <f>ROUNDDOWN(P515*R515,-3)</f>
        <v>4000000</v>
      </c>
      <c r="T515" s="178">
        <v>1</v>
      </c>
      <c r="U515" s="179" t="s">
        <v>38</v>
      </c>
      <c r="V515" s="254">
        <v>4000000</v>
      </c>
      <c r="W515" s="254">
        <f>ROUNDDOWN(T515*V515,-3)</f>
        <v>4000000</v>
      </c>
      <c r="X515" s="354">
        <f t="shared" si="129"/>
        <v>1200000</v>
      </c>
      <c r="Y515" s="254"/>
      <c r="Z515" s="354">
        <f t="shared" si="128"/>
        <v>4000000</v>
      </c>
      <c r="AA515" s="254">
        <f t="shared" si="130"/>
        <v>4000000</v>
      </c>
      <c r="AB515" s="178">
        <v>1</v>
      </c>
      <c r="AC515" s="179" t="s">
        <v>38</v>
      </c>
      <c r="AD515" s="254">
        <v>4000000</v>
      </c>
      <c r="AE515" s="254">
        <f>ROUNDDOWN(AB515*AD515,-3)</f>
        <v>4000000</v>
      </c>
      <c r="AF515" s="178">
        <v>1</v>
      </c>
      <c r="AG515" s="179" t="s">
        <v>38</v>
      </c>
      <c r="AH515" s="254">
        <v>4000000</v>
      </c>
      <c r="AI515" s="254">
        <f>ROUNDDOWN(AF515*AH515,-3)</f>
        <v>4000000</v>
      </c>
      <c r="AJ515" s="178">
        <v>1</v>
      </c>
      <c r="AK515" s="179" t="s">
        <v>38</v>
      </c>
      <c r="AL515" s="254">
        <v>4000000</v>
      </c>
      <c r="AM515" s="254">
        <f>ROUNDDOWN(AJ515*AL515,-3)</f>
        <v>4000000</v>
      </c>
      <c r="AN515" s="178">
        <v>1</v>
      </c>
      <c r="AO515" s="179" t="s">
        <v>38</v>
      </c>
      <c r="AP515" s="254">
        <v>4000000</v>
      </c>
      <c r="AQ515" s="254">
        <f>ROUNDDOWN(AN515*AP515,-3)</f>
        <v>4000000</v>
      </c>
      <c r="AR515" s="351">
        <f t="shared" si="127"/>
        <v>0</v>
      </c>
    </row>
    <row r="516" spans="2:44" x14ac:dyDescent="0.4">
      <c r="B516" s="208" t="s">
        <v>27</v>
      </c>
      <c r="C516" s="180" t="s">
        <v>76</v>
      </c>
      <c r="D516" s="276">
        <v>1</v>
      </c>
      <c r="E516" s="179" t="s">
        <v>38</v>
      </c>
      <c r="F516" s="254">
        <v>138200000</v>
      </c>
      <c r="G516" s="254">
        <f>ROUNDDOWN(D516*F516,-3)</f>
        <v>138200000</v>
      </c>
      <c r="H516" s="276">
        <v>1</v>
      </c>
      <c r="I516" s="179" t="s">
        <v>38</v>
      </c>
      <c r="J516" s="254">
        <v>138200000</v>
      </c>
      <c r="K516" s="254">
        <f>ROUNDDOWN(H516*J516,-3)</f>
        <v>138200000</v>
      </c>
      <c r="L516" s="276">
        <v>1</v>
      </c>
      <c r="M516" s="179" t="s">
        <v>38</v>
      </c>
      <c r="N516" s="254">
        <v>138200000</v>
      </c>
      <c r="O516" s="254">
        <f>ROUNDDOWN(L516*N516,-3)</f>
        <v>138200000</v>
      </c>
      <c r="P516" s="276">
        <v>1</v>
      </c>
      <c r="Q516" s="179" t="s">
        <v>38</v>
      </c>
      <c r="R516" s="254">
        <v>138200000</v>
      </c>
      <c r="S516" s="254">
        <f>ROUNDDOWN(P516*R516,-3)</f>
        <v>138200000</v>
      </c>
      <c r="T516" s="276">
        <v>1</v>
      </c>
      <c r="U516" s="179" t="s">
        <v>38</v>
      </c>
      <c r="V516" s="254">
        <v>138200000</v>
      </c>
      <c r="W516" s="254">
        <f>ROUNDDOWN(T516*V516,-3)</f>
        <v>138200000</v>
      </c>
      <c r="X516" s="354">
        <f t="shared" si="129"/>
        <v>41460000</v>
      </c>
      <c r="Y516" s="254"/>
      <c r="Z516" s="354">
        <f t="shared" si="128"/>
        <v>138200000</v>
      </c>
      <c r="AA516" s="254">
        <f t="shared" si="130"/>
        <v>138200000</v>
      </c>
      <c r="AB516" s="276">
        <v>1</v>
      </c>
      <c r="AC516" s="179" t="s">
        <v>38</v>
      </c>
      <c r="AD516" s="254">
        <v>138200000</v>
      </c>
      <c r="AE516" s="254">
        <f>ROUNDDOWN(AB516*AD516,-3)</f>
        <v>138200000</v>
      </c>
      <c r="AF516" s="276">
        <v>1</v>
      </c>
      <c r="AG516" s="179" t="s">
        <v>38</v>
      </c>
      <c r="AH516" s="254">
        <v>138200000</v>
      </c>
      <c r="AI516" s="254">
        <f>ROUNDDOWN(AF516*AH516,-3)</f>
        <v>138200000</v>
      </c>
      <c r="AJ516" s="276">
        <v>1</v>
      </c>
      <c r="AK516" s="179" t="s">
        <v>38</v>
      </c>
      <c r="AL516" s="254">
        <v>138200000</v>
      </c>
      <c r="AM516" s="254">
        <f>ROUNDDOWN(AJ516*AL516,-3)</f>
        <v>138200000</v>
      </c>
      <c r="AN516" s="276">
        <v>1</v>
      </c>
      <c r="AO516" s="179" t="s">
        <v>38</v>
      </c>
      <c r="AP516" s="254">
        <v>138200000</v>
      </c>
      <c r="AQ516" s="254">
        <f>ROUNDDOWN(AN516*AP516,-3)</f>
        <v>138200000</v>
      </c>
      <c r="AR516" s="351">
        <f t="shared" si="127"/>
        <v>0</v>
      </c>
    </row>
    <row r="517" spans="2:44" x14ac:dyDescent="0.4">
      <c r="B517" s="208">
        <v>525112</v>
      </c>
      <c r="C517" s="180" t="s">
        <v>97</v>
      </c>
      <c r="D517" s="178"/>
      <c r="E517" s="179" t="s">
        <v>27</v>
      </c>
      <c r="F517" s="180"/>
      <c r="G517" s="254">
        <f>SUM(G518:G522)</f>
        <v>397880000</v>
      </c>
      <c r="H517" s="178"/>
      <c r="I517" s="179" t="s">
        <v>27</v>
      </c>
      <c r="J517" s="180"/>
      <c r="K517" s="254">
        <f>SUM(K518:K522)</f>
        <v>397880000</v>
      </c>
      <c r="L517" s="178"/>
      <c r="M517" s="179" t="s">
        <v>27</v>
      </c>
      <c r="N517" s="180"/>
      <c r="O517" s="254">
        <f>SUM(O518:O522)</f>
        <v>397880000</v>
      </c>
      <c r="P517" s="178"/>
      <c r="Q517" s="179" t="s">
        <v>27</v>
      </c>
      <c r="R517" s="180"/>
      <c r="S517" s="254">
        <f>SUM(S518:S522)</f>
        <v>361880000</v>
      </c>
      <c r="T517" s="178"/>
      <c r="U517" s="179" t="s">
        <v>27</v>
      </c>
      <c r="V517" s="180"/>
      <c r="W517" s="254">
        <f>SUM(W518:W522)</f>
        <v>361880000</v>
      </c>
      <c r="X517" s="354">
        <f t="shared" si="129"/>
        <v>108564000</v>
      </c>
      <c r="Y517" s="254"/>
      <c r="Z517" s="354">
        <f t="shared" si="128"/>
        <v>361880000</v>
      </c>
      <c r="AA517" s="254"/>
      <c r="AB517" s="178"/>
      <c r="AC517" s="179" t="s">
        <v>27</v>
      </c>
      <c r="AD517" s="180"/>
      <c r="AE517" s="254">
        <f>SUM(AE518:AE522)</f>
        <v>361880000</v>
      </c>
      <c r="AF517" s="178"/>
      <c r="AG517" s="179" t="s">
        <v>27</v>
      </c>
      <c r="AH517" s="180"/>
      <c r="AI517" s="254">
        <f>SUM(AI518:AI522)</f>
        <v>361880000</v>
      </c>
      <c r="AJ517" s="178"/>
      <c r="AK517" s="179" t="s">
        <v>27</v>
      </c>
      <c r="AL517" s="180"/>
      <c r="AM517" s="254">
        <f>SUM(AM518:AM522)</f>
        <v>332735000</v>
      </c>
      <c r="AN517" s="178"/>
      <c r="AO517" s="179" t="s">
        <v>27</v>
      </c>
      <c r="AP517" s="180"/>
      <c r="AQ517" s="254">
        <f>SUM(AQ518:AQ522)</f>
        <v>332735000</v>
      </c>
      <c r="AR517" s="351">
        <f t="shared" si="127"/>
        <v>0</v>
      </c>
    </row>
    <row r="518" spans="2:44" x14ac:dyDescent="0.4">
      <c r="B518" s="208" t="s">
        <v>27</v>
      </c>
      <c r="C518" s="180" t="s">
        <v>176</v>
      </c>
      <c r="D518" s="275">
        <f>D511</f>
        <v>480</v>
      </c>
      <c r="E518" s="179" t="s">
        <v>40</v>
      </c>
      <c r="F518" s="254">
        <v>505000</v>
      </c>
      <c r="G518" s="254">
        <f>ROUNDDOWN(D518*F518,-3)</f>
        <v>242400000</v>
      </c>
      <c r="H518" s="275">
        <f>H511</f>
        <v>480</v>
      </c>
      <c r="I518" s="179" t="s">
        <v>40</v>
      </c>
      <c r="J518" s="254">
        <v>505000</v>
      </c>
      <c r="K518" s="254">
        <f>ROUNDDOWN(H518*J518,-3)</f>
        <v>242400000</v>
      </c>
      <c r="L518" s="275">
        <f>L511</f>
        <v>480</v>
      </c>
      <c r="M518" s="179" t="s">
        <v>40</v>
      </c>
      <c r="N518" s="254">
        <v>505000</v>
      </c>
      <c r="O518" s="254">
        <f>ROUNDDOWN(L518*N518,-3)</f>
        <v>242400000</v>
      </c>
      <c r="P518" s="275">
        <v>480</v>
      </c>
      <c r="Q518" s="179" t="s">
        <v>40</v>
      </c>
      <c r="R518" s="254">
        <v>505000</v>
      </c>
      <c r="S518" s="254">
        <f>ROUNDDOWN(P518*R518,-3)</f>
        <v>242400000</v>
      </c>
      <c r="T518" s="275">
        <v>480</v>
      </c>
      <c r="U518" s="179" t="s">
        <v>40</v>
      </c>
      <c r="V518" s="254">
        <v>505000</v>
      </c>
      <c r="W518" s="254">
        <f>ROUNDDOWN(T518*V518,-3)</f>
        <v>242400000</v>
      </c>
      <c r="X518" s="354">
        <f t="shared" si="129"/>
        <v>72720000</v>
      </c>
      <c r="Y518" s="254"/>
      <c r="Z518" s="354">
        <f t="shared" si="128"/>
        <v>242400000</v>
      </c>
      <c r="AA518" s="254">
        <f t="shared" si="130"/>
        <v>242400000</v>
      </c>
      <c r="AB518" s="275">
        <v>480</v>
      </c>
      <c r="AC518" s="179" t="s">
        <v>40</v>
      </c>
      <c r="AD518" s="254">
        <v>505000</v>
      </c>
      <c r="AE518" s="254">
        <f>ROUNDDOWN(AB518*AD518,-3)</f>
        <v>242400000</v>
      </c>
      <c r="AF518" s="275">
        <v>480</v>
      </c>
      <c r="AG518" s="179" t="s">
        <v>40</v>
      </c>
      <c r="AH518" s="254">
        <v>505000</v>
      </c>
      <c r="AI518" s="254">
        <f>ROUNDDOWN(AF518*AH518,-3)</f>
        <v>242400000</v>
      </c>
      <c r="AJ518" s="275">
        <v>1</v>
      </c>
      <c r="AK518" s="179" t="s">
        <v>38</v>
      </c>
      <c r="AL518" s="254">
        <v>213255000</v>
      </c>
      <c r="AM518" s="254">
        <f>ROUNDDOWN(AJ518*AL518,-3)</f>
        <v>213255000</v>
      </c>
      <c r="AN518" s="275">
        <v>1</v>
      </c>
      <c r="AO518" s="179" t="s">
        <v>38</v>
      </c>
      <c r="AP518" s="254">
        <v>213255000</v>
      </c>
      <c r="AQ518" s="254">
        <f>ROUNDDOWN(AN518*AP518,-3)</f>
        <v>213255000</v>
      </c>
      <c r="AR518" s="351">
        <f t="shared" si="127"/>
        <v>0</v>
      </c>
    </row>
    <row r="519" spans="2:44" x14ac:dyDescent="0.4">
      <c r="B519" s="208" t="s">
        <v>27</v>
      </c>
      <c r="C519" s="180" t="s">
        <v>230</v>
      </c>
      <c r="D519" s="275">
        <f>D518</f>
        <v>480</v>
      </c>
      <c r="E519" s="179" t="s">
        <v>231</v>
      </c>
      <c r="F519" s="254">
        <v>75000</v>
      </c>
      <c r="G519" s="254">
        <f>ROUNDDOWN(D519*F519,-3)</f>
        <v>36000000</v>
      </c>
      <c r="H519" s="275">
        <f>H518</f>
        <v>480</v>
      </c>
      <c r="I519" s="179" t="s">
        <v>231</v>
      </c>
      <c r="J519" s="254">
        <v>75000</v>
      </c>
      <c r="K519" s="254">
        <f>ROUNDDOWN(H519*J519,-3)</f>
        <v>36000000</v>
      </c>
      <c r="L519" s="275">
        <f>L518</f>
        <v>480</v>
      </c>
      <c r="M519" s="179" t="s">
        <v>231</v>
      </c>
      <c r="N519" s="254">
        <v>75000</v>
      </c>
      <c r="O519" s="254">
        <f>ROUNDDOWN(L519*N519,-3)</f>
        <v>36000000</v>
      </c>
      <c r="P519" s="275">
        <v>0</v>
      </c>
      <c r="Q519" s="179" t="s">
        <v>231</v>
      </c>
      <c r="R519" s="254">
        <v>75000</v>
      </c>
      <c r="S519" s="254">
        <f>ROUNDDOWN(P519*R519,-3)</f>
        <v>0</v>
      </c>
      <c r="T519" s="275">
        <v>0</v>
      </c>
      <c r="U519" s="179" t="s">
        <v>231</v>
      </c>
      <c r="V519" s="254">
        <v>75000</v>
      </c>
      <c r="W519" s="254">
        <f>ROUNDDOWN(T519*V519,-3)</f>
        <v>0</v>
      </c>
      <c r="X519" s="354">
        <f t="shared" si="129"/>
        <v>0</v>
      </c>
      <c r="Y519" s="254"/>
      <c r="Z519" s="354">
        <f t="shared" si="128"/>
        <v>0</v>
      </c>
      <c r="AA519" s="254"/>
      <c r="AB519" s="275">
        <v>0</v>
      </c>
      <c r="AC519" s="179" t="s">
        <v>231</v>
      </c>
      <c r="AD519" s="254">
        <v>75000</v>
      </c>
      <c r="AE519" s="254">
        <f>ROUNDDOWN(AB519*AD519,-3)</f>
        <v>0</v>
      </c>
      <c r="AF519" s="275">
        <v>0</v>
      </c>
      <c r="AG519" s="179" t="s">
        <v>231</v>
      </c>
      <c r="AH519" s="254">
        <v>75000</v>
      </c>
      <c r="AI519" s="254">
        <f>ROUNDDOWN(AF519*AH519,-3)</f>
        <v>0</v>
      </c>
      <c r="AJ519" s="275">
        <v>0</v>
      </c>
      <c r="AK519" s="179" t="s">
        <v>231</v>
      </c>
      <c r="AL519" s="254">
        <v>75000</v>
      </c>
      <c r="AM519" s="254">
        <f>ROUNDDOWN(AJ519*AL519,-3)</f>
        <v>0</v>
      </c>
      <c r="AN519" s="275">
        <v>0</v>
      </c>
      <c r="AO519" s="179" t="s">
        <v>231</v>
      </c>
      <c r="AP519" s="254">
        <v>75000</v>
      </c>
      <c r="AQ519" s="254">
        <f>ROUNDDOWN(AN519*AP519,-3)</f>
        <v>0</v>
      </c>
      <c r="AR519" s="351">
        <f t="shared" si="127"/>
        <v>0</v>
      </c>
    </row>
    <row r="520" spans="2:44" x14ac:dyDescent="0.4">
      <c r="B520" s="208" t="s">
        <v>27</v>
      </c>
      <c r="C520" s="180" t="s">
        <v>44</v>
      </c>
      <c r="D520" s="275">
        <f>D518</f>
        <v>480</v>
      </c>
      <c r="E520" s="179" t="s">
        <v>40</v>
      </c>
      <c r="F520" s="254">
        <v>50000</v>
      </c>
      <c r="G520" s="254">
        <f>ROUNDDOWN(D520*F520,-3)</f>
        <v>24000000</v>
      </c>
      <c r="H520" s="275">
        <f>H518</f>
        <v>480</v>
      </c>
      <c r="I520" s="179" t="s">
        <v>40</v>
      </c>
      <c r="J520" s="254">
        <v>50000</v>
      </c>
      <c r="K520" s="254">
        <f>ROUNDDOWN(H520*J520,-3)</f>
        <v>24000000</v>
      </c>
      <c r="L520" s="275">
        <f>L518</f>
        <v>480</v>
      </c>
      <c r="M520" s="179" t="s">
        <v>40</v>
      </c>
      <c r="N520" s="254">
        <v>50000</v>
      </c>
      <c r="O520" s="254">
        <f>ROUNDDOWN(L520*N520,-3)</f>
        <v>24000000</v>
      </c>
      <c r="P520" s="275">
        <v>480</v>
      </c>
      <c r="Q520" s="179" t="s">
        <v>40</v>
      </c>
      <c r="R520" s="254">
        <v>50000</v>
      </c>
      <c r="S520" s="254">
        <f>ROUNDDOWN(P520*R520,-3)</f>
        <v>24000000</v>
      </c>
      <c r="T520" s="275">
        <v>480</v>
      </c>
      <c r="U520" s="179" t="s">
        <v>40</v>
      </c>
      <c r="V520" s="254">
        <v>50000</v>
      </c>
      <c r="W520" s="254">
        <f>ROUNDDOWN(T520*V520,-3)</f>
        <v>24000000</v>
      </c>
      <c r="X520" s="354">
        <f t="shared" si="129"/>
        <v>7200000</v>
      </c>
      <c r="Y520" s="254"/>
      <c r="Z520" s="354">
        <f t="shared" si="128"/>
        <v>24000000</v>
      </c>
      <c r="AA520" s="254">
        <f t="shared" si="130"/>
        <v>24000000</v>
      </c>
      <c r="AB520" s="275">
        <v>480</v>
      </c>
      <c r="AC520" s="179" t="s">
        <v>40</v>
      </c>
      <c r="AD520" s="254">
        <v>50000</v>
      </c>
      <c r="AE520" s="254">
        <f>ROUNDDOWN(AB520*AD520,-3)</f>
        <v>24000000</v>
      </c>
      <c r="AF520" s="275">
        <v>480</v>
      </c>
      <c r="AG520" s="179" t="s">
        <v>40</v>
      </c>
      <c r="AH520" s="254">
        <v>50000</v>
      </c>
      <c r="AI520" s="254">
        <f>ROUNDDOWN(AF520*AH520,-3)</f>
        <v>24000000</v>
      </c>
      <c r="AJ520" s="275">
        <v>480</v>
      </c>
      <c r="AK520" s="179" t="s">
        <v>40</v>
      </c>
      <c r="AL520" s="254">
        <v>50000</v>
      </c>
      <c r="AM520" s="254">
        <f>ROUNDDOWN(AJ520*AL520,-3)</f>
        <v>24000000</v>
      </c>
      <c r="AN520" s="275">
        <v>480</v>
      </c>
      <c r="AO520" s="179" t="s">
        <v>40</v>
      </c>
      <c r="AP520" s="254">
        <v>50000</v>
      </c>
      <c r="AQ520" s="254">
        <f>ROUNDDOWN(AN520*AP520,-3)</f>
        <v>24000000</v>
      </c>
      <c r="AR520" s="351">
        <f t="shared" si="127"/>
        <v>0</v>
      </c>
    </row>
    <row r="521" spans="2:44" x14ac:dyDescent="0.4">
      <c r="B521" s="208" t="s">
        <v>27</v>
      </c>
      <c r="C521" s="180" t="s">
        <v>232</v>
      </c>
      <c r="D521" s="275">
        <f>D511/24</f>
        <v>20</v>
      </c>
      <c r="E521" s="179" t="s">
        <v>51</v>
      </c>
      <c r="F521" s="254">
        <v>500000</v>
      </c>
      <c r="G521" s="254">
        <f>ROUNDDOWN(D521*F521,-3)</f>
        <v>10000000</v>
      </c>
      <c r="H521" s="275">
        <f>H511/24</f>
        <v>20</v>
      </c>
      <c r="I521" s="179" t="s">
        <v>51</v>
      </c>
      <c r="J521" s="254">
        <v>500000</v>
      </c>
      <c r="K521" s="254">
        <f>ROUNDDOWN(H521*J521,-3)</f>
        <v>10000000</v>
      </c>
      <c r="L521" s="275">
        <f>L511/24</f>
        <v>20</v>
      </c>
      <c r="M521" s="179" t="s">
        <v>51</v>
      </c>
      <c r="N521" s="254">
        <v>500000</v>
      </c>
      <c r="O521" s="254">
        <f>ROUNDDOWN(L521*N521,-3)</f>
        <v>10000000</v>
      </c>
      <c r="P521" s="275">
        <v>20</v>
      </c>
      <c r="Q521" s="179" t="s">
        <v>51</v>
      </c>
      <c r="R521" s="254">
        <v>500000</v>
      </c>
      <c r="S521" s="254">
        <f>ROUNDDOWN(P521*R521,-3)</f>
        <v>10000000</v>
      </c>
      <c r="T521" s="275">
        <v>20</v>
      </c>
      <c r="U521" s="179" t="s">
        <v>51</v>
      </c>
      <c r="V521" s="254">
        <v>500000</v>
      </c>
      <c r="W521" s="254">
        <f>ROUNDDOWN(T521*V521,-3)</f>
        <v>10000000</v>
      </c>
      <c r="X521" s="354">
        <f t="shared" si="129"/>
        <v>3000000</v>
      </c>
      <c r="Y521" s="254"/>
      <c r="Z521" s="354">
        <f t="shared" si="128"/>
        <v>10000000</v>
      </c>
      <c r="AA521" s="254">
        <f t="shared" si="130"/>
        <v>10000000</v>
      </c>
      <c r="AB521" s="275">
        <v>20</v>
      </c>
      <c r="AC521" s="179" t="s">
        <v>51</v>
      </c>
      <c r="AD521" s="254">
        <v>500000</v>
      </c>
      <c r="AE521" s="254">
        <f>ROUNDDOWN(AB521*AD521,-3)</f>
        <v>10000000</v>
      </c>
      <c r="AF521" s="275">
        <v>20</v>
      </c>
      <c r="AG521" s="179" t="s">
        <v>51</v>
      </c>
      <c r="AH521" s="254">
        <v>500000</v>
      </c>
      <c r="AI521" s="254">
        <f>ROUNDDOWN(AF521*AH521,-3)</f>
        <v>10000000</v>
      </c>
      <c r="AJ521" s="275">
        <v>20</v>
      </c>
      <c r="AK521" s="179" t="s">
        <v>51</v>
      </c>
      <c r="AL521" s="254">
        <v>500000</v>
      </c>
      <c r="AM521" s="254">
        <f>ROUNDDOWN(AJ521*AL521,-3)</f>
        <v>10000000</v>
      </c>
      <c r="AN521" s="275">
        <v>20</v>
      </c>
      <c r="AO521" s="179" t="s">
        <v>51</v>
      </c>
      <c r="AP521" s="254">
        <v>500000</v>
      </c>
      <c r="AQ521" s="254">
        <f>ROUNDDOWN(AN521*AP521,-3)</f>
        <v>10000000</v>
      </c>
      <c r="AR521" s="351">
        <f t="shared" si="127"/>
        <v>0</v>
      </c>
    </row>
    <row r="522" spans="2:44" x14ac:dyDescent="0.4">
      <c r="B522" s="208"/>
      <c r="C522" s="180" t="s">
        <v>254</v>
      </c>
      <c r="D522" s="178">
        <v>1</v>
      </c>
      <c r="E522" s="179" t="s">
        <v>38</v>
      </c>
      <c r="F522" s="254">
        <v>85480000</v>
      </c>
      <c r="G522" s="254">
        <f>ROUNDDOWN(D522*F522,-3)</f>
        <v>85480000</v>
      </c>
      <c r="H522" s="178">
        <v>1</v>
      </c>
      <c r="I522" s="179" t="s">
        <v>38</v>
      </c>
      <c r="J522" s="254">
        <v>85480000</v>
      </c>
      <c r="K522" s="254">
        <f>ROUNDDOWN(H522*J522,-3)</f>
        <v>85480000</v>
      </c>
      <c r="L522" s="178">
        <v>1</v>
      </c>
      <c r="M522" s="179" t="s">
        <v>38</v>
      </c>
      <c r="N522" s="254">
        <v>85480000</v>
      </c>
      <c r="O522" s="254">
        <f>ROUNDDOWN(L522*N522,-3)</f>
        <v>85480000</v>
      </c>
      <c r="P522" s="178">
        <v>1</v>
      </c>
      <c r="Q522" s="179" t="s">
        <v>38</v>
      </c>
      <c r="R522" s="254">
        <v>85480000</v>
      </c>
      <c r="S522" s="254">
        <f>ROUNDDOWN(P522*R522,-3)</f>
        <v>85480000</v>
      </c>
      <c r="T522" s="178">
        <v>1</v>
      </c>
      <c r="U522" s="179" t="s">
        <v>38</v>
      </c>
      <c r="V522" s="254">
        <v>85480000</v>
      </c>
      <c r="W522" s="254">
        <f>ROUNDDOWN(T522*V522,-3)</f>
        <v>85480000</v>
      </c>
      <c r="X522" s="354">
        <f t="shared" si="129"/>
        <v>25644000</v>
      </c>
      <c r="Y522" s="254"/>
      <c r="Z522" s="354">
        <f t="shared" si="128"/>
        <v>85480000</v>
      </c>
      <c r="AA522" s="254">
        <f t="shared" si="130"/>
        <v>85480000</v>
      </c>
      <c r="AB522" s="178">
        <v>1</v>
      </c>
      <c r="AC522" s="179" t="s">
        <v>38</v>
      </c>
      <c r="AD522" s="254">
        <v>85480000</v>
      </c>
      <c r="AE522" s="254">
        <f>ROUNDDOWN(AB522*AD522,-3)</f>
        <v>85480000</v>
      </c>
      <c r="AF522" s="178">
        <v>1</v>
      </c>
      <c r="AG522" s="179" t="s">
        <v>38</v>
      </c>
      <c r="AH522" s="254">
        <v>85480000</v>
      </c>
      <c r="AI522" s="254">
        <f>ROUNDDOWN(AF522*AH522,-3)</f>
        <v>85480000</v>
      </c>
      <c r="AJ522" s="178">
        <v>1</v>
      </c>
      <c r="AK522" s="179" t="s">
        <v>38</v>
      </c>
      <c r="AL522" s="254">
        <v>85480000</v>
      </c>
      <c r="AM522" s="254">
        <f>ROUNDDOWN(AJ522*AL522,-3)</f>
        <v>85480000</v>
      </c>
      <c r="AN522" s="178">
        <v>1</v>
      </c>
      <c r="AO522" s="179" t="s">
        <v>38</v>
      </c>
      <c r="AP522" s="254">
        <v>85480000</v>
      </c>
      <c r="AQ522" s="254">
        <f>ROUNDDOWN(AN522*AP522,-3)</f>
        <v>85480000</v>
      </c>
      <c r="AR522" s="351">
        <f t="shared" ref="AR522:AR585" si="131">AM522-AQ522</f>
        <v>0</v>
      </c>
    </row>
    <row r="523" spans="2:44" ht="29.15" x14ac:dyDescent="0.4">
      <c r="B523" s="363" t="s">
        <v>261</v>
      </c>
      <c r="C523" s="364" t="s">
        <v>262</v>
      </c>
      <c r="D523" s="269">
        <f>D524</f>
        <v>96</v>
      </c>
      <c r="E523" s="270" t="s">
        <v>171</v>
      </c>
      <c r="F523" s="254">
        <v>0</v>
      </c>
      <c r="G523" s="254">
        <f>G524</f>
        <v>115896000</v>
      </c>
      <c r="H523" s="269">
        <f>H524</f>
        <v>96</v>
      </c>
      <c r="I523" s="270" t="s">
        <v>171</v>
      </c>
      <c r="J523" s="254">
        <v>0</v>
      </c>
      <c r="K523" s="254">
        <f>K524</f>
        <v>115896000</v>
      </c>
      <c r="L523" s="269">
        <f>L524</f>
        <v>96</v>
      </c>
      <c r="M523" s="270" t="s">
        <v>171</v>
      </c>
      <c r="N523" s="254">
        <v>0</v>
      </c>
      <c r="O523" s="254">
        <f>O524</f>
        <v>115896000</v>
      </c>
      <c r="P523" s="269">
        <v>96</v>
      </c>
      <c r="Q523" s="270" t="s">
        <v>171</v>
      </c>
      <c r="R523" s="254">
        <v>0</v>
      </c>
      <c r="S523" s="254">
        <f>S524</f>
        <v>108696000</v>
      </c>
      <c r="T523" s="365">
        <v>96</v>
      </c>
      <c r="U523" s="366" t="s">
        <v>171</v>
      </c>
      <c r="V523" s="367">
        <v>0</v>
      </c>
      <c r="W523" s="367">
        <f>W524</f>
        <v>108696000</v>
      </c>
      <c r="X523" s="354">
        <f t="shared" si="129"/>
        <v>32608800</v>
      </c>
      <c r="Y523" s="254"/>
      <c r="Z523" s="354">
        <f t="shared" si="128"/>
        <v>108696000</v>
      </c>
      <c r="AA523" s="254"/>
      <c r="AB523" s="365">
        <v>96</v>
      </c>
      <c r="AC523" s="366" t="s">
        <v>171</v>
      </c>
      <c r="AD523" s="367">
        <v>0</v>
      </c>
      <c r="AE523" s="367">
        <f>AE524</f>
        <v>108696000</v>
      </c>
      <c r="AF523" s="365">
        <v>96</v>
      </c>
      <c r="AG523" s="366" t="s">
        <v>171</v>
      </c>
      <c r="AH523" s="367">
        <v>0</v>
      </c>
      <c r="AI523" s="367">
        <f>AI524</f>
        <v>108696000</v>
      </c>
      <c r="AJ523" s="365">
        <v>96</v>
      </c>
      <c r="AK523" s="366" t="s">
        <v>171</v>
      </c>
      <c r="AL523" s="367">
        <v>0</v>
      </c>
      <c r="AM523" s="367">
        <f>AM524</f>
        <v>108696000</v>
      </c>
      <c r="AN523" s="365">
        <v>96</v>
      </c>
      <c r="AO523" s="366" t="s">
        <v>171</v>
      </c>
      <c r="AP523" s="367">
        <v>0</v>
      </c>
      <c r="AQ523" s="367">
        <f>AQ524</f>
        <v>108696000</v>
      </c>
      <c r="AR523" s="351">
        <f t="shared" si="131"/>
        <v>0</v>
      </c>
    </row>
    <row r="524" spans="2:44" ht="29.15" x14ac:dyDescent="0.4">
      <c r="B524" s="312" t="s">
        <v>34</v>
      </c>
      <c r="C524" s="313" t="s">
        <v>263</v>
      </c>
      <c r="D524" s="269">
        <v>96</v>
      </c>
      <c r="E524" s="270" t="s">
        <v>171</v>
      </c>
      <c r="F524" s="254">
        <v>0</v>
      </c>
      <c r="G524" s="254">
        <f>G525+G530</f>
        <v>115896000</v>
      </c>
      <c r="H524" s="314">
        <v>96</v>
      </c>
      <c r="I524" s="315" t="s">
        <v>171</v>
      </c>
      <c r="J524" s="316">
        <v>0</v>
      </c>
      <c r="K524" s="316">
        <f>K525+K530</f>
        <v>115896000</v>
      </c>
      <c r="L524" s="314">
        <v>96</v>
      </c>
      <c r="M524" s="315" t="s">
        <v>171</v>
      </c>
      <c r="N524" s="316">
        <v>0</v>
      </c>
      <c r="O524" s="316">
        <f>O525+O530</f>
        <v>115896000</v>
      </c>
      <c r="P524" s="314">
        <v>96</v>
      </c>
      <c r="Q524" s="315" t="s">
        <v>171</v>
      </c>
      <c r="R524" s="316">
        <v>0</v>
      </c>
      <c r="S524" s="316">
        <f>S525+S530</f>
        <v>108696000</v>
      </c>
      <c r="T524" s="314">
        <v>96</v>
      </c>
      <c r="U524" s="315" t="s">
        <v>171</v>
      </c>
      <c r="V524" s="316">
        <v>0</v>
      </c>
      <c r="W524" s="316">
        <f>W525+W530</f>
        <v>108696000</v>
      </c>
      <c r="X524" s="354">
        <f t="shared" si="129"/>
        <v>32608800</v>
      </c>
      <c r="Y524" s="316"/>
      <c r="Z524" s="354">
        <f t="shared" si="128"/>
        <v>108696000</v>
      </c>
      <c r="AA524" s="316"/>
      <c r="AB524" s="314">
        <v>96</v>
      </c>
      <c r="AC524" s="315" t="s">
        <v>171</v>
      </c>
      <c r="AD524" s="316">
        <v>0</v>
      </c>
      <c r="AE524" s="316">
        <f>AE525+AE530</f>
        <v>108696000</v>
      </c>
      <c r="AF524" s="314">
        <v>96</v>
      </c>
      <c r="AG524" s="315" t="s">
        <v>171</v>
      </c>
      <c r="AH524" s="316">
        <v>0</v>
      </c>
      <c r="AI524" s="316">
        <f>AI525+AI530</f>
        <v>108696000</v>
      </c>
      <c r="AJ524" s="314">
        <v>96</v>
      </c>
      <c r="AK524" s="315" t="s">
        <v>171</v>
      </c>
      <c r="AL524" s="316">
        <v>0</v>
      </c>
      <c r="AM524" s="316">
        <f>AM525+AM530</f>
        <v>108696000</v>
      </c>
      <c r="AN524" s="314">
        <v>96</v>
      </c>
      <c r="AO524" s="315" t="s">
        <v>171</v>
      </c>
      <c r="AP524" s="316">
        <v>0</v>
      </c>
      <c r="AQ524" s="316">
        <f>AQ525+AQ530</f>
        <v>108696000</v>
      </c>
      <c r="AR524" s="351">
        <f t="shared" si="131"/>
        <v>0</v>
      </c>
    </row>
    <row r="525" spans="2:44" x14ac:dyDescent="0.4">
      <c r="B525" s="208">
        <v>525111</v>
      </c>
      <c r="C525" s="180" t="s">
        <v>174</v>
      </c>
      <c r="D525" s="178"/>
      <c r="E525" s="179" t="s">
        <v>27</v>
      </c>
      <c r="F525" s="180"/>
      <c r="G525" s="254">
        <f>SUM(G526:G529)</f>
        <v>30560000</v>
      </c>
      <c r="H525" s="178"/>
      <c r="I525" s="179" t="s">
        <v>27</v>
      </c>
      <c r="J525" s="180"/>
      <c r="K525" s="254">
        <f>SUM(K526:K529)</f>
        <v>30560000</v>
      </c>
      <c r="L525" s="178"/>
      <c r="M525" s="179" t="s">
        <v>27</v>
      </c>
      <c r="N525" s="180"/>
      <c r="O525" s="254">
        <f>SUM(O526:O529)</f>
        <v>30560000</v>
      </c>
      <c r="P525" s="178"/>
      <c r="Q525" s="179" t="s">
        <v>27</v>
      </c>
      <c r="R525" s="180"/>
      <c r="S525" s="254">
        <f>SUM(S526:S529)</f>
        <v>30560000</v>
      </c>
      <c r="T525" s="178"/>
      <c r="U525" s="179" t="s">
        <v>27</v>
      </c>
      <c r="V525" s="180"/>
      <c r="W525" s="254">
        <f>SUM(W526:W529)</f>
        <v>30560000</v>
      </c>
      <c r="X525" s="354">
        <f t="shared" si="129"/>
        <v>9168000</v>
      </c>
      <c r="Y525" s="254"/>
      <c r="Z525" s="354">
        <f t="shared" si="128"/>
        <v>30560000</v>
      </c>
      <c r="AA525" s="254"/>
      <c r="AB525" s="178"/>
      <c r="AC525" s="179" t="s">
        <v>27</v>
      </c>
      <c r="AD525" s="180"/>
      <c r="AE525" s="254">
        <f>SUM(AE526:AE529)</f>
        <v>30560000</v>
      </c>
      <c r="AF525" s="178"/>
      <c r="AG525" s="179" t="s">
        <v>27</v>
      </c>
      <c r="AH525" s="180"/>
      <c r="AI525" s="254">
        <f>SUM(AI526:AI529)</f>
        <v>30560000</v>
      </c>
      <c r="AJ525" s="178"/>
      <c r="AK525" s="179" t="s">
        <v>27</v>
      </c>
      <c r="AL525" s="180"/>
      <c r="AM525" s="254">
        <f>SUM(AM526:AM529)</f>
        <v>30560000</v>
      </c>
      <c r="AN525" s="178"/>
      <c r="AO525" s="179" t="s">
        <v>27</v>
      </c>
      <c r="AP525" s="180"/>
      <c r="AQ525" s="254">
        <f>SUM(AQ526:AQ529)</f>
        <v>30560000</v>
      </c>
      <c r="AR525" s="351">
        <f t="shared" si="131"/>
        <v>0</v>
      </c>
    </row>
    <row r="526" spans="2:44" x14ac:dyDescent="0.4">
      <c r="B526" s="208" t="s">
        <v>27</v>
      </c>
      <c r="C526" s="180" t="s">
        <v>46</v>
      </c>
      <c r="D526" s="178">
        <v>4</v>
      </c>
      <c r="E526" s="179" t="s">
        <v>47</v>
      </c>
      <c r="F526" s="254">
        <v>110000</v>
      </c>
      <c r="G526" s="254">
        <f>ROUNDDOWN(D526*F526,-3)</f>
        <v>440000</v>
      </c>
      <c r="H526" s="178">
        <v>4</v>
      </c>
      <c r="I526" s="179" t="s">
        <v>47</v>
      </c>
      <c r="J526" s="254">
        <v>110000</v>
      </c>
      <c r="K526" s="254">
        <f>ROUNDDOWN(H526*J526,-3)</f>
        <v>440000</v>
      </c>
      <c r="L526" s="178">
        <v>4</v>
      </c>
      <c r="M526" s="179" t="s">
        <v>47</v>
      </c>
      <c r="N526" s="254">
        <v>110000</v>
      </c>
      <c r="O526" s="254">
        <f>ROUNDDOWN(L526*N526,-3)</f>
        <v>440000</v>
      </c>
      <c r="P526" s="178">
        <v>4</v>
      </c>
      <c r="Q526" s="179" t="s">
        <v>47</v>
      </c>
      <c r="R526" s="254">
        <v>110000</v>
      </c>
      <c r="S526" s="254">
        <f>ROUNDDOWN(P526*R526,-3)</f>
        <v>440000</v>
      </c>
      <c r="T526" s="178">
        <v>4</v>
      </c>
      <c r="U526" s="179" t="s">
        <v>47</v>
      </c>
      <c r="V526" s="254">
        <v>110000</v>
      </c>
      <c r="W526" s="254">
        <f>ROUNDDOWN(T526*V526,-3)</f>
        <v>440000</v>
      </c>
      <c r="X526" s="354">
        <f t="shared" si="129"/>
        <v>132000</v>
      </c>
      <c r="Y526" s="254"/>
      <c r="Z526" s="354">
        <f t="shared" si="128"/>
        <v>440000</v>
      </c>
      <c r="AA526" s="254">
        <f t="shared" si="130"/>
        <v>440000</v>
      </c>
      <c r="AB526" s="178">
        <v>4</v>
      </c>
      <c r="AC526" s="179" t="s">
        <v>47</v>
      </c>
      <c r="AD526" s="254">
        <v>110000</v>
      </c>
      <c r="AE526" s="254">
        <f>ROUNDDOWN(AB526*AD526,-3)</f>
        <v>440000</v>
      </c>
      <c r="AF526" s="178">
        <v>4</v>
      </c>
      <c r="AG526" s="179" t="s">
        <v>47</v>
      </c>
      <c r="AH526" s="254">
        <v>110000</v>
      </c>
      <c r="AI526" s="254">
        <f>ROUNDDOWN(AF526*AH526,-3)</f>
        <v>440000</v>
      </c>
      <c r="AJ526" s="178">
        <v>4</v>
      </c>
      <c r="AK526" s="179" t="s">
        <v>47</v>
      </c>
      <c r="AL526" s="254">
        <v>110000</v>
      </c>
      <c r="AM526" s="254">
        <f>ROUNDDOWN(AJ526*AL526,-3)</f>
        <v>440000</v>
      </c>
      <c r="AN526" s="178">
        <v>4</v>
      </c>
      <c r="AO526" s="179" t="s">
        <v>47</v>
      </c>
      <c r="AP526" s="254">
        <v>110000</v>
      </c>
      <c r="AQ526" s="254">
        <f>ROUNDDOWN(AN526*AP526,-3)</f>
        <v>440000</v>
      </c>
      <c r="AR526" s="351">
        <f t="shared" si="131"/>
        <v>0</v>
      </c>
    </row>
    <row r="527" spans="2:44" x14ac:dyDescent="0.4">
      <c r="B527" s="208" t="s">
        <v>27</v>
      </c>
      <c r="C527" s="180" t="s">
        <v>48</v>
      </c>
      <c r="D527" s="178">
        <v>8</v>
      </c>
      <c r="E527" s="179" t="s">
        <v>47</v>
      </c>
      <c r="F527" s="254">
        <v>110000</v>
      </c>
      <c r="G527" s="254">
        <f>ROUNDDOWN(D527*F527,-3)</f>
        <v>880000</v>
      </c>
      <c r="H527" s="178">
        <v>8</v>
      </c>
      <c r="I527" s="179" t="s">
        <v>47</v>
      </c>
      <c r="J527" s="254">
        <v>110000</v>
      </c>
      <c r="K527" s="254">
        <f>ROUNDDOWN(H527*J527,-3)</f>
        <v>880000</v>
      </c>
      <c r="L527" s="178">
        <v>8</v>
      </c>
      <c r="M527" s="179" t="s">
        <v>47</v>
      </c>
      <c r="N527" s="254">
        <v>110000</v>
      </c>
      <c r="O527" s="254">
        <f>ROUNDDOWN(L527*N527,-3)</f>
        <v>880000</v>
      </c>
      <c r="P527" s="178">
        <v>8</v>
      </c>
      <c r="Q527" s="179" t="s">
        <v>47</v>
      </c>
      <c r="R527" s="254">
        <v>110000</v>
      </c>
      <c r="S527" s="254">
        <f>ROUNDDOWN(P527*R527,-3)</f>
        <v>880000</v>
      </c>
      <c r="T527" s="178">
        <v>8</v>
      </c>
      <c r="U527" s="179" t="s">
        <v>47</v>
      </c>
      <c r="V527" s="254">
        <v>110000</v>
      </c>
      <c r="W527" s="254">
        <f>ROUNDDOWN(T527*V527,-3)</f>
        <v>880000</v>
      </c>
      <c r="X527" s="354">
        <f t="shared" si="129"/>
        <v>264000</v>
      </c>
      <c r="Y527" s="254"/>
      <c r="Z527" s="354">
        <f t="shared" si="128"/>
        <v>880000</v>
      </c>
      <c r="AA527" s="254">
        <f t="shared" si="130"/>
        <v>880000</v>
      </c>
      <c r="AB527" s="178">
        <v>8</v>
      </c>
      <c r="AC527" s="179" t="s">
        <v>47</v>
      </c>
      <c r="AD527" s="254">
        <v>110000</v>
      </c>
      <c r="AE527" s="254">
        <f>ROUNDDOWN(AB527*AD527,-3)</f>
        <v>880000</v>
      </c>
      <c r="AF527" s="178">
        <v>8</v>
      </c>
      <c r="AG527" s="179" t="s">
        <v>47</v>
      </c>
      <c r="AH527" s="254">
        <v>110000</v>
      </c>
      <c r="AI527" s="254">
        <f>ROUNDDOWN(AF527*AH527,-3)</f>
        <v>880000</v>
      </c>
      <c r="AJ527" s="178">
        <v>8</v>
      </c>
      <c r="AK527" s="179" t="s">
        <v>47</v>
      </c>
      <c r="AL527" s="254">
        <v>110000</v>
      </c>
      <c r="AM527" s="254">
        <f>ROUNDDOWN(AJ527*AL527,-3)</f>
        <v>880000</v>
      </c>
      <c r="AN527" s="178">
        <v>8</v>
      </c>
      <c r="AO527" s="179" t="s">
        <v>47</v>
      </c>
      <c r="AP527" s="254">
        <v>110000</v>
      </c>
      <c r="AQ527" s="254">
        <f>ROUNDDOWN(AN527*AP527,-3)</f>
        <v>880000</v>
      </c>
      <c r="AR527" s="351">
        <f t="shared" si="131"/>
        <v>0</v>
      </c>
    </row>
    <row r="528" spans="2:44" x14ac:dyDescent="0.4">
      <c r="B528" s="208" t="s">
        <v>27</v>
      </c>
      <c r="C528" s="180" t="s">
        <v>175</v>
      </c>
      <c r="D528" s="178">
        <v>1</v>
      </c>
      <c r="E528" s="179" t="s">
        <v>38</v>
      </c>
      <c r="F528" s="254">
        <v>1600000</v>
      </c>
      <c r="G528" s="254">
        <f>ROUNDDOWN(D528*F528,-3)</f>
        <v>1600000</v>
      </c>
      <c r="H528" s="178">
        <v>1</v>
      </c>
      <c r="I528" s="179" t="s">
        <v>38</v>
      </c>
      <c r="J528" s="254">
        <v>1600000</v>
      </c>
      <c r="K528" s="254">
        <f>ROUNDDOWN(H528*J528,-3)</f>
        <v>1600000</v>
      </c>
      <c r="L528" s="178">
        <v>1</v>
      </c>
      <c r="M528" s="179" t="s">
        <v>38</v>
      </c>
      <c r="N528" s="254">
        <v>1600000</v>
      </c>
      <c r="O528" s="254">
        <f>ROUNDDOWN(L528*N528,-3)</f>
        <v>1600000</v>
      </c>
      <c r="P528" s="178">
        <v>1</v>
      </c>
      <c r="Q528" s="179" t="s">
        <v>38</v>
      </c>
      <c r="R528" s="254">
        <v>1600000</v>
      </c>
      <c r="S528" s="254">
        <f>ROUNDDOWN(P528*R528,-3)</f>
        <v>1600000</v>
      </c>
      <c r="T528" s="178">
        <v>1</v>
      </c>
      <c r="U528" s="179" t="s">
        <v>38</v>
      </c>
      <c r="V528" s="254">
        <v>1600000</v>
      </c>
      <c r="W528" s="254">
        <f>ROUNDDOWN(T528*V528,-3)</f>
        <v>1600000</v>
      </c>
      <c r="X528" s="354">
        <f t="shared" si="129"/>
        <v>480000</v>
      </c>
      <c r="Y528" s="254"/>
      <c r="Z528" s="354">
        <f t="shared" si="128"/>
        <v>1600000</v>
      </c>
      <c r="AA528" s="254">
        <f t="shared" si="130"/>
        <v>1600000</v>
      </c>
      <c r="AB528" s="178">
        <v>1</v>
      </c>
      <c r="AC528" s="179" t="s">
        <v>38</v>
      </c>
      <c r="AD528" s="254">
        <v>1600000</v>
      </c>
      <c r="AE528" s="254">
        <f>ROUNDDOWN(AB528*AD528,-3)</f>
        <v>1600000</v>
      </c>
      <c r="AF528" s="178">
        <v>1</v>
      </c>
      <c r="AG528" s="179" t="s">
        <v>38</v>
      </c>
      <c r="AH528" s="254">
        <v>1600000</v>
      </c>
      <c r="AI528" s="254">
        <f>ROUNDDOWN(AF528*AH528,-3)</f>
        <v>1600000</v>
      </c>
      <c r="AJ528" s="178">
        <v>1</v>
      </c>
      <c r="AK528" s="179" t="s">
        <v>38</v>
      </c>
      <c r="AL528" s="254">
        <v>1600000</v>
      </c>
      <c r="AM528" s="254">
        <f>ROUNDDOWN(AJ528*AL528,-3)</f>
        <v>1600000</v>
      </c>
      <c r="AN528" s="178">
        <v>1</v>
      </c>
      <c r="AO528" s="179" t="s">
        <v>38</v>
      </c>
      <c r="AP528" s="254">
        <v>1600000</v>
      </c>
      <c r="AQ528" s="254">
        <f>ROUNDDOWN(AN528*AP528,-3)</f>
        <v>1600000</v>
      </c>
      <c r="AR528" s="351">
        <f t="shared" si="131"/>
        <v>0</v>
      </c>
    </row>
    <row r="529" spans="2:44" x14ac:dyDescent="0.4">
      <c r="B529" s="208"/>
      <c r="C529" s="180" t="s">
        <v>76</v>
      </c>
      <c r="D529" s="276">
        <v>1</v>
      </c>
      <c r="E529" s="179" t="s">
        <v>38</v>
      </c>
      <c r="F529" s="254">
        <v>27640000</v>
      </c>
      <c r="G529" s="254">
        <f>ROUNDDOWN(D529*F529,-3)</f>
        <v>27640000</v>
      </c>
      <c r="H529" s="276">
        <v>1</v>
      </c>
      <c r="I529" s="179" t="s">
        <v>38</v>
      </c>
      <c r="J529" s="254">
        <v>27640000</v>
      </c>
      <c r="K529" s="254">
        <f>ROUNDDOWN(H529*J529,-3)</f>
        <v>27640000</v>
      </c>
      <c r="L529" s="276">
        <v>1</v>
      </c>
      <c r="M529" s="179" t="s">
        <v>38</v>
      </c>
      <c r="N529" s="254">
        <v>27640000</v>
      </c>
      <c r="O529" s="254">
        <f>ROUNDDOWN(L529*N529,-3)</f>
        <v>27640000</v>
      </c>
      <c r="P529" s="276">
        <v>1</v>
      </c>
      <c r="Q529" s="179" t="s">
        <v>38</v>
      </c>
      <c r="R529" s="254">
        <v>27640000</v>
      </c>
      <c r="S529" s="254">
        <f>ROUNDDOWN(P529*R529,-3)</f>
        <v>27640000</v>
      </c>
      <c r="T529" s="276">
        <v>1</v>
      </c>
      <c r="U529" s="179" t="s">
        <v>38</v>
      </c>
      <c r="V529" s="254">
        <v>27640000</v>
      </c>
      <c r="W529" s="254">
        <f>ROUNDDOWN(T529*V529,-3)</f>
        <v>27640000</v>
      </c>
      <c r="X529" s="354">
        <f t="shared" si="129"/>
        <v>8292000</v>
      </c>
      <c r="Y529" s="254"/>
      <c r="Z529" s="354">
        <f t="shared" si="128"/>
        <v>27640000</v>
      </c>
      <c r="AA529" s="254">
        <f t="shared" si="130"/>
        <v>27640000</v>
      </c>
      <c r="AB529" s="276">
        <v>1</v>
      </c>
      <c r="AC529" s="179" t="s">
        <v>38</v>
      </c>
      <c r="AD529" s="254">
        <v>27640000</v>
      </c>
      <c r="AE529" s="254">
        <f>ROUNDDOWN(AB529*AD529,-3)</f>
        <v>27640000</v>
      </c>
      <c r="AF529" s="276">
        <v>1</v>
      </c>
      <c r="AG529" s="179" t="s">
        <v>38</v>
      </c>
      <c r="AH529" s="254">
        <v>27640000</v>
      </c>
      <c r="AI529" s="254">
        <f>ROUNDDOWN(AF529*AH529,-3)</f>
        <v>27640000</v>
      </c>
      <c r="AJ529" s="276">
        <v>1</v>
      </c>
      <c r="AK529" s="179" t="s">
        <v>38</v>
      </c>
      <c r="AL529" s="254">
        <v>27640000</v>
      </c>
      <c r="AM529" s="254">
        <f>ROUNDDOWN(AJ529*AL529,-3)</f>
        <v>27640000</v>
      </c>
      <c r="AN529" s="276">
        <v>1</v>
      </c>
      <c r="AO529" s="179" t="s">
        <v>38</v>
      </c>
      <c r="AP529" s="254">
        <v>27640000</v>
      </c>
      <c r="AQ529" s="254">
        <f>ROUNDDOWN(AN529*AP529,-3)</f>
        <v>27640000</v>
      </c>
      <c r="AR529" s="351">
        <f t="shared" si="131"/>
        <v>0</v>
      </c>
    </row>
    <row r="530" spans="2:44" x14ac:dyDescent="0.4">
      <c r="B530" s="208">
        <v>525112</v>
      </c>
      <c r="C530" s="180" t="s">
        <v>97</v>
      </c>
      <c r="D530" s="178">
        <v>0</v>
      </c>
      <c r="E530" s="179" t="s">
        <v>27</v>
      </c>
      <c r="F530" s="180">
        <v>0</v>
      </c>
      <c r="G530" s="254">
        <f>SUM(G531:G535)</f>
        <v>85336000</v>
      </c>
      <c r="H530" s="178">
        <v>0</v>
      </c>
      <c r="I530" s="179" t="s">
        <v>27</v>
      </c>
      <c r="J530" s="180">
        <v>0</v>
      </c>
      <c r="K530" s="254">
        <f>SUM(K531:K535)</f>
        <v>85336000</v>
      </c>
      <c r="L530" s="178">
        <v>0</v>
      </c>
      <c r="M530" s="179" t="s">
        <v>27</v>
      </c>
      <c r="N530" s="180">
        <v>0</v>
      </c>
      <c r="O530" s="254">
        <f>SUM(O531:O535)</f>
        <v>85336000</v>
      </c>
      <c r="P530" s="178">
        <v>0</v>
      </c>
      <c r="Q530" s="179" t="s">
        <v>27</v>
      </c>
      <c r="R530" s="180">
        <v>0</v>
      </c>
      <c r="S530" s="254">
        <f>SUM(S531:S535)</f>
        <v>78136000</v>
      </c>
      <c r="T530" s="178">
        <v>0</v>
      </c>
      <c r="U530" s="179" t="s">
        <v>27</v>
      </c>
      <c r="V530" s="180">
        <v>0</v>
      </c>
      <c r="W530" s="254">
        <f>SUM(W531:W535)</f>
        <v>78136000</v>
      </c>
      <c r="X530" s="354">
        <f t="shared" si="129"/>
        <v>23440800</v>
      </c>
      <c r="Y530" s="254"/>
      <c r="Z530" s="354">
        <f t="shared" si="128"/>
        <v>78136000</v>
      </c>
      <c r="AA530" s="254"/>
      <c r="AB530" s="178">
        <v>0</v>
      </c>
      <c r="AC530" s="179" t="s">
        <v>27</v>
      </c>
      <c r="AD530" s="180">
        <v>0</v>
      </c>
      <c r="AE530" s="254">
        <f>SUM(AE531:AE535)</f>
        <v>78136000</v>
      </c>
      <c r="AF530" s="178">
        <v>0</v>
      </c>
      <c r="AG530" s="179" t="s">
        <v>27</v>
      </c>
      <c r="AH530" s="180">
        <v>0</v>
      </c>
      <c r="AI530" s="254">
        <f>SUM(AI531:AI535)</f>
        <v>78136000</v>
      </c>
      <c r="AJ530" s="178">
        <v>0</v>
      </c>
      <c r="AK530" s="179" t="s">
        <v>27</v>
      </c>
      <c r="AL530" s="180">
        <v>0</v>
      </c>
      <c r="AM530" s="254">
        <f>SUM(AM531:AM535)</f>
        <v>78136000</v>
      </c>
      <c r="AN530" s="178">
        <v>0</v>
      </c>
      <c r="AO530" s="179" t="s">
        <v>27</v>
      </c>
      <c r="AP530" s="180">
        <v>0</v>
      </c>
      <c r="AQ530" s="254">
        <f>SUM(AQ531:AQ535)</f>
        <v>78136000</v>
      </c>
      <c r="AR530" s="351">
        <f t="shared" si="131"/>
        <v>0</v>
      </c>
    </row>
    <row r="531" spans="2:44" x14ac:dyDescent="0.4">
      <c r="B531" s="208" t="s">
        <v>27</v>
      </c>
      <c r="C531" s="180" t="s">
        <v>176</v>
      </c>
      <c r="D531" s="275">
        <f>D524</f>
        <v>96</v>
      </c>
      <c r="E531" s="179" t="s">
        <v>40</v>
      </c>
      <c r="F531" s="254">
        <v>565000</v>
      </c>
      <c r="G531" s="254">
        <f>ROUNDDOWN(D531*F531,-3)</f>
        <v>54240000</v>
      </c>
      <c r="H531" s="275">
        <f>H524</f>
        <v>96</v>
      </c>
      <c r="I531" s="179" t="s">
        <v>40</v>
      </c>
      <c r="J531" s="254">
        <v>565000</v>
      </c>
      <c r="K531" s="254">
        <f>ROUNDDOWN(H531*J531,-3)</f>
        <v>54240000</v>
      </c>
      <c r="L531" s="275">
        <f>L524</f>
        <v>96</v>
      </c>
      <c r="M531" s="179" t="s">
        <v>40</v>
      </c>
      <c r="N531" s="254">
        <v>565000</v>
      </c>
      <c r="O531" s="254">
        <f>ROUNDDOWN(L531*N531,-3)</f>
        <v>54240000</v>
      </c>
      <c r="P531" s="275">
        <v>96</v>
      </c>
      <c r="Q531" s="179" t="s">
        <v>40</v>
      </c>
      <c r="R531" s="254">
        <v>565000</v>
      </c>
      <c r="S531" s="254">
        <f>ROUNDDOWN(P531*R531,-3)</f>
        <v>54240000</v>
      </c>
      <c r="T531" s="275">
        <v>96</v>
      </c>
      <c r="U531" s="179" t="s">
        <v>40</v>
      </c>
      <c r="V531" s="254">
        <v>565000</v>
      </c>
      <c r="W531" s="254">
        <f>ROUNDDOWN(T531*V531,-3)</f>
        <v>54240000</v>
      </c>
      <c r="X531" s="354">
        <f t="shared" si="129"/>
        <v>16272000</v>
      </c>
      <c r="Y531" s="254"/>
      <c r="Z531" s="354">
        <f t="shared" si="128"/>
        <v>54240000</v>
      </c>
      <c r="AA531" s="254">
        <f t="shared" si="130"/>
        <v>54240000</v>
      </c>
      <c r="AB531" s="275">
        <v>96</v>
      </c>
      <c r="AC531" s="179" t="s">
        <v>40</v>
      </c>
      <c r="AD531" s="254">
        <v>565000</v>
      </c>
      <c r="AE531" s="254">
        <f>ROUNDDOWN(AB531*AD531,-3)</f>
        <v>54240000</v>
      </c>
      <c r="AF531" s="275">
        <v>96</v>
      </c>
      <c r="AG531" s="179" t="s">
        <v>40</v>
      </c>
      <c r="AH531" s="254">
        <v>565000</v>
      </c>
      <c r="AI531" s="254">
        <f>ROUNDDOWN(AF531*AH531,-3)</f>
        <v>54240000</v>
      </c>
      <c r="AJ531" s="275">
        <v>96</v>
      </c>
      <c r="AK531" s="179" t="s">
        <v>40</v>
      </c>
      <c r="AL531" s="254">
        <v>565000</v>
      </c>
      <c r="AM531" s="254">
        <f>ROUNDDOWN(AJ531*AL531,-3)</f>
        <v>54240000</v>
      </c>
      <c r="AN531" s="275">
        <v>96</v>
      </c>
      <c r="AO531" s="179" t="s">
        <v>40</v>
      </c>
      <c r="AP531" s="254">
        <v>565000</v>
      </c>
      <c r="AQ531" s="254">
        <f>ROUNDDOWN(AN531*AP531,-3)</f>
        <v>54240000</v>
      </c>
      <c r="AR531" s="351">
        <f t="shared" si="131"/>
        <v>0</v>
      </c>
    </row>
    <row r="532" spans="2:44" x14ac:dyDescent="0.4">
      <c r="B532" s="208" t="s">
        <v>27</v>
      </c>
      <c r="C532" s="180" t="s">
        <v>230</v>
      </c>
      <c r="D532" s="275">
        <f>D524</f>
        <v>96</v>
      </c>
      <c r="E532" s="179" t="s">
        <v>231</v>
      </c>
      <c r="F532" s="254">
        <v>75000</v>
      </c>
      <c r="G532" s="254">
        <f>ROUNDDOWN(D532*F532,-3)</f>
        <v>7200000</v>
      </c>
      <c r="H532" s="275">
        <f>H524</f>
        <v>96</v>
      </c>
      <c r="I532" s="179" t="s">
        <v>231</v>
      </c>
      <c r="J532" s="254">
        <v>75000</v>
      </c>
      <c r="K532" s="254">
        <f>ROUNDDOWN(H532*J532,-3)</f>
        <v>7200000</v>
      </c>
      <c r="L532" s="275">
        <f>L524</f>
        <v>96</v>
      </c>
      <c r="M532" s="179" t="s">
        <v>231</v>
      </c>
      <c r="N532" s="254">
        <v>75000</v>
      </c>
      <c r="O532" s="254">
        <f>ROUNDDOWN(L532*N532,-3)</f>
        <v>7200000</v>
      </c>
      <c r="P532" s="275">
        <v>0</v>
      </c>
      <c r="Q532" s="179" t="s">
        <v>231</v>
      </c>
      <c r="R532" s="254">
        <v>75000</v>
      </c>
      <c r="S532" s="254">
        <f>ROUNDDOWN(P532*R532,-3)</f>
        <v>0</v>
      </c>
      <c r="T532" s="275">
        <v>0</v>
      </c>
      <c r="U532" s="179" t="s">
        <v>231</v>
      </c>
      <c r="V532" s="254">
        <v>75000</v>
      </c>
      <c r="W532" s="254">
        <f>ROUNDDOWN(T532*V532,-3)</f>
        <v>0</v>
      </c>
      <c r="X532" s="354">
        <f t="shared" si="129"/>
        <v>0</v>
      </c>
      <c r="Y532" s="254"/>
      <c r="Z532" s="354">
        <f t="shared" si="128"/>
        <v>0</v>
      </c>
      <c r="AA532" s="254"/>
      <c r="AB532" s="275">
        <v>0</v>
      </c>
      <c r="AC532" s="179" t="s">
        <v>231</v>
      </c>
      <c r="AD532" s="254">
        <v>75000</v>
      </c>
      <c r="AE532" s="254">
        <f>ROUNDDOWN(AB532*AD532,-3)</f>
        <v>0</v>
      </c>
      <c r="AF532" s="275">
        <v>0</v>
      </c>
      <c r="AG532" s="179" t="s">
        <v>231</v>
      </c>
      <c r="AH532" s="254">
        <v>75000</v>
      </c>
      <c r="AI532" s="254">
        <f>ROUNDDOWN(AF532*AH532,-3)</f>
        <v>0</v>
      </c>
      <c r="AJ532" s="275">
        <v>0</v>
      </c>
      <c r="AK532" s="179" t="s">
        <v>231</v>
      </c>
      <c r="AL532" s="254">
        <v>75000</v>
      </c>
      <c r="AM532" s="254">
        <f>ROUNDDOWN(AJ532*AL532,-3)</f>
        <v>0</v>
      </c>
      <c r="AN532" s="275">
        <v>0</v>
      </c>
      <c r="AO532" s="179" t="s">
        <v>231</v>
      </c>
      <c r="AP532" s="254">
        <v>75000</v>
      </c>
      <c r="AQ532" s="254">
        <f>ROUNDDOWN(AN532*AP532,-3)</f>
        <v>0</v>
      </c>
      <c r="AR532" s="351">
        <f t="shared" si="131"/>
        <v>0</v>
      </c>
    </row>
    <row r="533" spans="2:44" x14ac:dyDescent="0.4">
      <c r="B533" s="208" t="s">
        <v>27</v>
      </c>
      <c r="C533" s="180" t="s">
        <v>44</v>
      </c>
      <c r="D533" s="275">
        <f>D524</f>
        <v>96</v>
      </c>
      <c r="E533" s="179" t="s">
        <v>40</v>
      </c>
      <c r="F533" s="254">
        <v>50000</v>
      </c>
      <c r="G533" s="254">
        <f>ROUNDDOWN(D533*F533,-3)</f>
        <v>4800000</v>
      </c>
      <c r="H533" s="275">
        <f>H524</f>
        <v>96</v>
      </c>
      <c r="I533" s="179" t="s">
        <v>40</v>
      </c>
      <c r="J533" s="254">
        <v>50000</v>
      </c>
      <c r="K533" s="254">
        <f>ROUNDDOWN(H533*J533,-3)</f>
        <v>4800000</v>
      </c>
      <c r="L533" s="275">
        <f>L524</f>
        <v>96</v>
      </c>
      <c r="M533" s="179" t="s">
        <v>40</v>
      </c>
      <c r="N533" s="254">
        <v>50000</v>
      </c>
      <c r="O533" s="254">
        <f>ROUNDDOWN(L533*N533,-3)</f>
        <v>4800000</v>
      </c>
      <c r="P533" s="275">
        <v>96</v>
      </c>
      <c r="Q533" s="179" t="s">
        <v>40</v>
      </c>
      <c r="R533" s="254">
        <v>50000</v>
      </c>
      <c r="S533" s="254">
        <f>ROUNDDOWN(P533*R533,-3)</f>
        <v>4800000</v>
      </c>
      <c r="T533" s="275">
        <v>96</v>
      </c>
      <c r="U533" s="179" t="s">
        <v>40</v>
      </c>
      <c r="V533" s="254">
        <v>50000</v>
      </c>
      <c r="W533" s="254">
        <f>ROUNDDOWN(T533*V533,-3)</f>
        <v>4800000</v>
      </c>
      <c r="X533" s="354">
        <f t="shared" si="129"/>
        <v>1440000</v>
      </c>
      <c r="Y533" s="254"/>
      <c r="Z533" s="354">
        <f t="shared" si="128"/>
        <v>4800000</v>
      </c>
      <c r="AA533" s="254">
        <f t="shared" si="130"/>
        <v>4800000</v>
      </c>
      <c r="AB533" s="275">
        <v>96</v>
      </c>
      <c r="AC533" s="179" t="s">
        <v>40</v>
      </c>
      <c r="AD533" s="254">
        <v>50000</v>
      </c>
      <c r="AE533" s="254">
        <f>ROUNDDOWN(AB533*AD533,-3)</f>
        <v>4800000</v>
      </c>
      <c r="AF533" s="275">
        <v>96</v>
      </c>
      <c r="AG533" s="179" t="s">
        <v>40</v>
      </c>
      <c r="AH533" s="254">
        <v>50000</v>
      </c>
      <c r="AI533" s="254">
        <f>ROUNDDOWN(AF533*AH533,-3)</f>
        <v>4800000</v>
      </c>
      <c r="AJ533" s="275">
        <v>96</v>
      </c>
      <c r="AK533" s="179" t="s">
        <v>40</v>
      </c>
      <c r="AL533" s="254">
        <v>50000</v>
      </c>
      <c r="AM533" s="254">
        <f>ROUNDDOWN(AJ533*AL533,-3)</f>
        <v>4800000</v>
      </c>
      <c r="AN533" s="275">
        <v>96</v>
      </c>
      <c r="AO533" s="179" t="s">
        <v>40</v>
      </c>
      <c r="AP533" s="254">
        <v>50000</v>
      </c>
      <c r="AQ533" s="254">
        <f>ROUNDDOWN(AN533*AP533,-3)</f>
        <v>4800000</v>
      </c>
      <c r="AR533" s="351">
        <f t="shared" si="131"/>
        <v>0</v>
      </c>
    </row>
    <row r="534" spans="2:44" x14ac:dyDescent="0.4">
      <c r="B534" s="208" t="s">
        <v>27</v>
      </c>
      <c r="C534" s="180" t="s">
        <v>232</v>
      </c>
      <c r="D534" s="275">
        <f>D524/24</f>
        <v>4</v>
      </c>
      <c r="E534" s="179" t="s">
        <v>38</v>
      </c>
      <c r="F534" s="254">
        <v>500000</v>
      </c>
      <c r="G534" s="254">
        <f>ROUNDDOWN(D534*F534,-3)</f>
        <v>2000000</v>
      </c>
      <c r="H534" s="275">
        <f>H524/24</f>
        <v>4</v>
      </c>
      <c r="I534" s="179" t="s">
        <v>38</v>
      </c>
      <c r="J534" s="254">
        <v>500000</v>
      </c>
      <c r="K534" s="254">
        <f>ROUNDDOWN(H534*J534,-3)</f>
        <v>2000000</v>
      </c>
      <c r="L534" s="275">
        <f>L524/24</f>
        <v>4</v>
      </c>
      <c r="M534" s="179" t="s">
        <v>38</v>
      </c>
      <c r="N534" s="254">
        <v>500000</v>
      </c>
      <c r="O534" s="254">
        <f>ROUNDDOWN(L534*N534,-3)</f>
        <v>2000000</v>
      </c>
      <c r="P534" s="275">
        <v>4</v>
      </c>
      <c r="Q534" s="179" t="s">
        <v>38</v>
      </c>
      <c r="R534" s="254">
        <v>500000</v>
      </c>
      <c r="S534" s="254">
        <f>ROUNDDOWN(P534*R534,-3)</f>
        <v>2000000</v>
      </c>
      <c r="T534" s="275">
        <v>4</v>
      </c>
      <c r="U534" s="179" t="s">
        <v>38</v>
      </c>
      <c r="V534" s="254">
        <v>500000</v>
      </c>
      <c r="W534" s="254">
        <f>ROUNDDOWN(T534*V534,-3)</f>
        <v>2000000</v>
      </c>
      <c r="X534" s="354">
        <f t="shared" si="129"/>
        <v>600000</v>
      </c>
      <c r="Y534" s="254"/>
      <c r="Z534" s="354">
        <f t="shared" si="128"/>
        <v>2000000</v>
      </c>
      <c r="AA534" s="254">
        <f t="shared" si="130"/>
        <v>2000000</v>
      </c>
      <c r="AB534" s="275">
        <v>4</v>
      </c>
      <c r="AC534" s="179" t="s">
        <v>38</v>
      </c>
      <c r="AD534" s="254">
        <v>500000</v>
      </c>
      <c r="AE534" s="254">
        <f>ROUNDDOWN(AB534*AD534,-3)</f>
        <v>2000000</v>
      </c>
      <c r="AF534" s="275">
        <v>4</v>
      </c>
      <c r="AG534" s="179" t="s">
        <v>38</v>
      </c>
      <c r="AH534" s="254">
        <v>500000</v>
      </c>
      <c r="AI534" s="254">
        <f>ROUNDDOWN(AF534*AH534,-3)</f>
        <v>2000000</v>
      </c>
      <c r="AJ534" s="275">
        <v>4</v>
      </c>
      <c r="AK534" s="179" t="s">
        <v>38</v>
      </c>
      <c r="AL534" s="254">
        <v>500000</v>
      </c>
      <c r="AM534" s="254">
        <f>ROUNDDOWN(AJ534*AL534,-3)</f>
        <v>2000000</v>
      </c>
      <c r="AN534" s="275">
        <v>4</v>
      </c>
      <c r="AO534" s="179" t="s">
        <v>38</v>
      </c>
      <c r="AP534" s="254">
        <v>500000</v>
      </c>
      <c r="AQ534" s="254">
        <f>ROUNDDOWN(AN534*AP534,-3)</f>
        <v>2000000</v>
      </c>
      <c r="AR534" s="351">
        <f t="shared" si="131"/>
        <v>0</v>
      </c>
    </row>
    <row r="535" spans="2:44" x14ac:dyDescent="0.4">
      <c r="B535" s="208"/>
      <c r="C535" s="180" t="s">
        <v>254</v>
      </c>
      <c r="D535" s="178">
        <v>1</v>
      </c>
      <c r="E535" s="179" t="s">
        <v>38</v>
      </c>
      <c r="F535" s="254">
        <v>17096000</v>
      </c>
      <c r="G535" s="254">
        <f>ROUNDDOWN(D535*F535,-3)</f>
        <v>17096000</v>
      </c>
      <c r="H535" s="178">
        <v>1</v>
      </c>
      <c r="I535" s="179" t="s">
        <v>38</v>
      </c>
      <c r="J535" s="254">
        <v>17096000</v>
      </c>
      <c r="K535" s="254">
        <f>ROUNDDOWN(H535*J535,-3)</f>
        <v>17096000</v>
      </c>
      <c r="L535" s="178">
        <v>1</v>
      </c>
      <c r="M535" s="179" t="s">
        <v>38</v>
      </c>
      <c r="N535" s="254">
        <v>17096000</v>
      </c>
      <c r="O535" s="254">
        <f>ROUNDDOWN(L535*N535,-3)</f>
        <v>17096000</v>
      </c>
      <c r="P535" s="178">
        <v>1</v>
      </c>
      <c r="Q535" s="179" t="s">
        <v>38</v>
      </c>
      <c r="R535" s="254">
        <v>17096000</v>
      </c>
      <c r="S535" s="254">
        <f>ROUNDDOWN(P535*R535,-3)</f>
        <v>17096000</v>
      </c>
      <c r="T535" s="178">
        <v>1</v>
      </c>
      <c r="U535" s="179" t="s">
        <v>38</v>
      </c>
      <c r="V535" s="254">
        <v>17096000</v>
      </c>
      <c r="W535" s="254">
        <f>ROUNDDOWN(T535*V535,-3)</f>
        <v>17096000</v>
      </c>
      <c r="X535" s="354">
        <f t="shared" si="129"/>
        <v>5128800</v>
      </c>
      <c r="Y535" s="254"/>
      <c r="Z535" s="354">
        <f t="shared" si="128"/>
        <v>17096000</v>
      </c>
      <c r="AA535" s="254">
        <f t="shared" si="130"/>
        <v>17096000</v>
      </c>
      <c r="AB535" s="178">
        <v>1</v>
      </c>
      <c r="AC535" s="179" t="s">
        <v>38</v>
      </c>
      <c r="AD535" s="254">
        <v>17096000</v>
      </c>
      <c r="AE535" s="254">
        <f>ROUNDDOWN(AB535*AD535,-3)</f>
        <v>17096000</v>
      </c>
      <c r="AF535" s="178">
        <v>1</v>
      </c>
      <c r="AG535" s="179" t="s">
        <v>38</v>
      </c>
      <c r="AH535" s="254">
        <v>17096000</v>
      </c>
      <c r="AI535" s="254">
        <f>ROUNDDOWN(AF535*AH535,-3)</f>
        <v>17096000</v>
      </c>
      <c r="AJ535" s="178">
        <v>1</v>
      </c>
      <c r="AK535" s="179" t="s">
        <v>38</v>
      </c>
      <c r="AL535" s="254">
        <v>17096000</v>
      </c>
      <c r="AM535" s="254">
        <f>ROUNDDOWN(AJ535*AL535,-3)</f>
        <v>17096000</v>
      </c>
      <c r="AN535" s="178">
        <v>1</v>
      </c>
      <c r="AO535" s="179" t="s">
        <v>38</v>
      </c>
      <c r="AP535" s="254">
        <v>17096000</v>
      </c>
      <c r="AQ535" s="254">
        <f>ROUNDDOWN(AN535*AP535,-3)</f>
        <v>17096000</v>
      </c>
      <c r="AR535" s="351">
        <f t="shared" si="131"/>
        <v>0</v>
      </c>
    </row>
    <row r="536" spans="2:44" ht="29.15" x14ac:dyDescent="0.4">
      <c r="B536" s="363" t="s">
        <v>264</v>
      </c>
      <c r="C536" s="364" t="s">
        <v>265</v>
      </c>
      <c r="D536" s="269">
        <f>D537</f>
        <v>480</v>
      </c>
      <c r="E536" s="270" t="s">
        <v>171</v>
      </c>
      <c r="F536" s="254">
        <v>0</v>
      </c>
      <c r="G536" s="254">
        <f>G537</f>
        <v>555080000</v>
      </c>
      <c r="H536" s="269">
        <f>H537</f>
        <v>480</v>
      </c>
      <c r="I536" s="270" t="s">
        <v>171</v>
      </c>
      <c r="J536" s="254">
        <v>0</v>
      </c>
      <c r="K536" s="254">
        <f>K537</f>
        <v>555080000</v>
      </c>
      <c r="L536" s="269">
        <f>L537</f>
        <v>480</v>
      </c>
      <c r="M536" s="270" t="s">
        <v>171</v>
      </c>
      <c r="N536" s="254">
        <v>0</v>
      </c>
      <c r="O536" s="254">
        <f>O537</f>
        <v>555080000</v>
      </c>
      <c r="P536" s="269">
        <v>480</v>
      </c>
      <c r="Q536" s="270" t="s">
        <v>171</v>
      </c>
      <c r="R536" s="254">
        <v>0</v>
      </c>
      <c r="S536" s="254">
        <f>S537</f>
        <v>519080000</v>
      </c>
      <c r="T536" s="365">
        <v>480</v>
      </c>
      <c r="U536" s="366" t="s">
        <v>171</v>
      </c>
      <c r="V536" s="367">
        <v>0</v>
      </c>
      <c r="W536" s="367">
        <f>W537</f>
        <v>519080000</v>
      </c>
      <c r="X536" s="354">
        <f t="shared" si="129"/>
        <v>155724000</v>
      </c>
      <c r="Y536" s="254"/>
      <c r="Z536" s="354">
        <f t="shared" si="128"/>
        <v>519080000</v>
      </c>
      <c r="AA536" s="254"/>
      <c r="AB536" s="365">
        <v>480</v>
      </c>
      <c r="AC536" s="366" t="s">
        <v>171</v>
      </c>
      <c r="AD536" s="367">
        <v>0</v>
      </c>
      <c r="AE536" s="367">
        <f>AE537</f>
        <v>519080000</v>
      </c>
      <c r="AF536" s="365">
        <v>480</v>
      </c>
      <c r="AG536" s="366" t="s">
        <v>171</v>
      </c>
      <c r="AH536" s="367">
        <v>0</v>
      </c>
      <c r="AI536" s="367">
        <f>AI537</f>
        <v>519080000</v>
      </c>
      <c r="AJ536" s="365">
        <v>480</v>
      </c>
      <c r="AK536" s="366" t="s">
        <v>171</v>
      </c>
      <c r="AL536" s="367">
        <v>0</v>
      </c>
      <c r="AM536" s="367">
        <f>AM537</f>
        <v>397880000</v>
      </c>
      <c r="AN536" s="365">
        <v>480</v>
      </c>
      <c r="AO536" s="366" t="s">
        <v>171</v>
      </c>
      <c r="AP536" s="367">
        <v>0</v>
      </c>
      <c r="AQ536" s="367">
        <f>AQ537</f>
        <v>397880000</v>
      </c>
      <c r="AR536" s="351">
        <f t="shared" si="131"/>
        <v>0</v>
      </c>
    </row>
    <row r="537" spans="2:44" ht="29.15" x14ac:dyDescent="0.4">
      <c r="B537" s="312" t="s">
        <v>34</v>
      </c>
      <c r="C537" s="313" t="s">
        <v>266</v>
      </c>
      <c r="D537" s="269">
        <v>480</v>
      </c>
      <c r="E537" s="270" t="s">
        <v>171</v>
      </c>
      <c r="F537" s="254">
        <v>0</v>
      </c>
      <c r="G537" s="254">
        <f>G538+G543</f>
        <v>555080000</v>
      </c>
      <c r="H537" s="314">
        <v>480</v>
      </c>
      <c r="I537" s="315" t="s">
        <v>171</v>
      </c>
      <c r="J537" s="316">
        <v>0</v>
      </c>
      <c r="K537" s="316">
        <f>K538+K543</f>
        <v>555080000</v>
      </c>
      <c r="L537" s="314">
        <v>480</v>
      </c>
      <c r="M537" s="315" t="s">
        <v>171</v>
      </c>
      <c r="N537" s="316">
        <v>0</v>
      </c>
      <c r="O537" s="316">
        <f>O538+O543</f>
        <v>555080000</v>
      </c>
      <c r="P537" s="314">
        <v>480</v>
      </c>
      <c r="Q537" s="315" t="s">
        <v>171</v>
      </c>
      <c r="R537" s="316">
        <v>0</v>
      </c>
      <c r="S537" s="316">
        <f>S538+S543</f>
        <v>519080000</v>
      </c>
      <c r="T537" s="314">
        <v>480</v>
      </c>
      <c r="U537" s="315" t="s">
        <v>171</v>
      </c>
      <c r="V537" s="316">
        <v>0</v>
      </c>
      <c r="W537" s="316">
        <f>W538+W543</f>
        <v>519080000</v>
      </c>
      <c r="X537" s="354">
        <f t="shared" si="129"/>
        <v>155724000</v>
      </c>
      <c r="Y537" s="316"/>
      <c r="Z537" s="354">
        <f t="shared" si="128"/>
        <v>519080000</v>
      </c>
      <c r="AA537" s="316"/>
      <c r="AB537" s="314">
        <v>480</v>
      </c>
      <c r="AC537" s="315" t="s">
        <v>171</v>
      </c>
      <c r="AD537" s="316">
        <v>0</v>
      </c>
      <c r="AE537" s="316">
        <f>AE538+AE543</f>
        <v>519080000</v>
      </c>
      <c r="AF537" s="314">
        <v>480</v>
      </c>
      <c r="AG537" s="315" t="s">
        <v>171</v>
      </c>
      <c r="AH537" s="316">
        <v>0</v>
      </c>
      <c r="AI537" s="316">
        <f>AI538+AI543</f>
        <v>519080000</v>
      </c>
      <c r="AJ537" s="314">
        <v>480</v>
      </c>
      <c r="AK537" s="315" t="s">
        <v>171</v>
      </c>
      <c r="AL537" s="316">
        <v>0</v>
      </c>
      <c r="AM537" s="316">
        <f>AM538+AM543</f>
        <v>397880000</v>
      </c>
      <c r="AN537" s="314">
        <v>480</v>
      </c>
      <c r="AO537" s="315" t="s">
        <v>171</v>
      </c>
      <c r="AP537" s="316">
        <v>0</v>
      </c>
      <c r="AQ537" s="316">
        <f>AQ538+AQ543</f>
        <v>397880000</v>
      </c>
      <c r="AR537" s="351">
        <f t="shared" si="131"/>
        <v>0</v>
      </c>
    </row>
    <row r="538" spans="2:44" x14ac:dyDescent="0.4">
      <c r="B538" s="208">
        <v>525111</v>
      </c>
      <c r="C538" s="180" t="s">
        <v>174</v>
      </c>
      <c r="D538" s="178"/>
      <c r="E538" s="179" t="s">
        <v>27</v>
      </c>
      <c r="F538" s="180"/>
      <c r="G538" s="254">
        <f>SUM(G539:G542)</f>
        <v>152400000</v>
      </c>
      <c r="H538" s="178"/>
      <c r="I538" s="179" t="s">
        <v>27</v>
      </c>
      <c r="J538" s="180"/>
      <c r="K538" s="254">
        <f>SUM(K539:K542)</f>
        <v>152400000</v>
      </c>
      <c r="L538" s="178"/>
      <c r="M538" s="179" t="s">
        <v>27</v>
      </c>
      <c r="N538" s="180"/>
      <c r="O538" s="254">
        <f>SUM(O539:O542)</f>
        <v>152400000</v>
      </c>
      <c r="P538" s="178"/>
      <c r="Q538" s="179" t="s">
        <v>27</v>
      </c>
      <c r="R538" s="180"/>
      <c r="S538" s="254">
        <f>SUM(S539:S542)</f>
        <v>152400000</v>
      </c>
      <c r="T538" s="178"/>
      <c r="U538" s="179" t="s">
        <v>27</v>
      </c>
      <c r="V538" s="180"/>
      <c r="W538" s="254">
        <f>SUM(W539:W542)</f>
        <v>152400000</v>
      </c>
      <c r="X538" s="354">
        <f t="shared" si="129"/>
        <v>45720000</v>
      </c>
      <c r="Y538" s="254"/>
      <c r="Z538" s="354">
        <f t="shared" si="128"/>
        <v>152400000</v>
      </c>
      <c r="AA538" s="254"/>
      <c r="AB538" s="178"/>
      <c r="AC538" s="179" t="s">
        <v>27</v>
      </c>
      <c r="AD538" s="180"/>
      <c r="AE538" s="254">
        <f>SUM(AE539:AE542)</f>
        <v>152400000</v>
      </c>
      <c r="AF538" s="178"/>
      <c r="AG538" s="179" t="s">
        <v>27</v>
      </c>
      <c r="AH538" s="180"/>
      <c r="AI538" s="254">
        <f>SUM(AI539:AI542)</f>
        <v>152400000</v>
      </c>
      <c r="AJ538" s="178"/>
      <c r="AK538" s="179" t="s">
        <v>27</v>
      </c>
      <c r="AL538" s="180"/>
      <c r="AM538" s="254">
        <f>SUM(AM539:AM542)</f>
        <v>152400000</v>
      </c>
      <c r="AN538" s="178"/>
      <c r="AO538" s="179" t="s">
        <v>27</v>
      </c>
      <c r="AP538" s="180"/>
      <c r="AQ538" s="254">
        <f>SUM(AQ539:AQ542)</f>
        <v>152400000</v>
      </c>
      <c r="AR538" s="351">
        <f t="shared" si="131"/>
        <v>0</v>
      </c>
    </row>
    <row r="539" spans="2:44" x14ac:dyDescent="0.4">
      <c r="B539" s="208" t="s">
        <v>27</v>
      </c>
      <c r="C539" s="180" t="s">
        <v>46</v>
      </c>
      <c r="D539" s="178">
        <v>20</v>
      </c>
      <c r="E539" s="179" t="s">
        <v>47</v>
      </c>
      <c r="F539" s="254">
        <v>110000</v>
      </c>
      <c r="G539" s="254">
        <f>ROUNDDOWN(D539*F539,-3)</f>
        <v>2200000</v>
      </c>
      <c r="H539" s="178">
        <v>20</v>
      </c>
      <c r="I539" s="179" t="s">
        <v>47</v>
      </c>
      <c r="J539" s="254">
        <v>110000</v>
      </c>
      <c r="K539" s="254">
        <f>ROUNDDOWN(H539*J539,-3)</f>
        <v>2200000</v>
      </c>
      <c r="L539" s="178">
        <v>20</v>
      </c>
      <c r="M539" s="179" t="s">
        <v>47</v>
      </c>
      <c r="N539" s="254">
        <v>110000</v>
      </c>
      <c r="O539" s="254">
        <f>ROUNDDOWN(L539*N539,-3)</f>
        <v>2200000</v>
      </c>
      <c r="P539" s="178">
        <v>20</v>
      </c>
      <c r="Q539" s="179" t="s">
        <v>47</v>
      </c>
      <c r="R539" s="254">
        <v>110000</v>
      </c>
      <c r="S539" s="254">
        <f>ROUNDDOWN(P539*R539,-3)</f>
        <v>2200000</v>
      </c>
      <c r="T539" s="178">
        <v>20</v>
      </c>
      <c r="U539" s="179" t="s">
        <v>47</v>
      </c>
      <c r="V539" s="254">
        <v>110000</v>
      </c>
      <c r="W539" s="254">
        <f>ROUNDDOWN(T539*V539,-3)</f>
        <v>2200000</v>
      </c>
      <c r="X539" s="354">
        <f t="shared" si="129"/>
        <v>660000</v>
      </c>
      <c r="Y539" s="254"/>
      <c r="Z539" s="354">
        <f t="shared" si="128"/>
        <v>2200000</v>
      </c>
      <c r="AA539" s="254">
        <f t="shared" si="130"/>
        <v>2200000</v>
      </c>
      <c r="AB539" s="178">
        <v>20</v>
      </c>
      <c r="AC539" s="179" t="s">
        <v>47</v>
      </c>
      <c r="AD539" s="254">
        <v>110000</v>
      </c>
      <c r="AE539" s="254">
        <f>ROUNDDOWN(AB539*AD539,-3)</f>
        <v>2200000</v>
      </c>
      <c r="AF539" s="178">
        <v>20</v>
      </c>
      <c r="AG539" s="179" t="s">
        <v>47</v>
      </c>
      <c r="AH539" s="254">
        <v>110000</v>
      </c>
      <c r="AI539" s="254">
        <f>ROUNDDOWN(AF539*AH539,-3)</f>
        <v>2200000</v>
      </c>
      <c r="AJ539" s="178">
        <v>20</v>
      </c>
      <c r="AK539" s="179" t="s">
        <v>47</v>
      </c>
      <c r="AL539" s="254">
        <v>110000</v>
      </c>
      <c r="AM539" s="254">
        <f>ROUNDDOWN(AJ539*AL539,-3)</f>
        <v>2200000</v>
      </c>
      <c r="AN539" s="178">
        <v>20</v>
      </c>
      <c r="AO539" s="179" t="s">
        <v>47</v>
      </c>
      <c r="AP539" s="254">
        <v>110000</v>
      </c>
      <c r="AQ539" s="254">
        <f>ROUNDDOWN(AN539*AP539,-3)</f>
        <v>2200000</v>
      </c>
      <c r="AR539" s="351">
        <f t="shared" si="131"/>
        <v>0</v>
      </c>
    </row>
    <row r="540" spans="2:44" x14ac:dyDescent="0.4">
      <c r="B540" s="208" t="s">
        <v>27</v>
      </c>
      <c r="C540" s="180" t="s">
        <v>48</v>
      </c>
      <c r="D540" s="178">
        <v>40</v>
      </c>
      <c r="E540" s="179" t="s">
        <v>47</v>
      </c>
      <c r="F540" s="254">
        <v>110000</v>
      </c>
      <c r="G540" s="254">
        <f>ROUNDDOWN(D540*F540,-3)</f>
        <v>4400000</v>
      </c>
      <c r="H540" s="178">
        <v>40</v>
      </c>
      <c r="I540" s="179" t="s">
        <v>47</v>
      </c>
      <c r="J540" s="254">
        <v>110000</v>
      </c>
      <c r="K540" s="254">
        <f>ROUNDDOWN(H540*J540,-3)</f>
        <v>4400000</v>
      </c>
      <c r="L540" s="178">
        <v>40</v>
      </c>
      <c r="M540" s="179" t="s">
        <v>47</v>
      </c>
      <c r="N540" s="254">
        <v>110000</v>
      </c>
      <c r="O540" s="254">
        <f>ROUNDDOWN(L540*N540,-3)</f>
        <v>4400000</v>
      </c>
      <c r="P540" s="178">
        <v>40</v>
      </c>
      <c r="Q540" s="179" t="s">
        <v>47</v>
      </c>
      <c r="R540" s="254">
        <v>110000</v>
      </c>
      <c r="S540" s="254">
        <f>ROUNDDOWN(P540*R540,-3)</f>
        <v>4400000</v>
      </c>
      <c r="T540" s="178">
        <v>40</v>
      </c>
      <c r="U540" s="179" t="s">
        <v>47</v>
      </c>
      <c r="V540" s="254">
        <v>110000</v>
      </c>
      <c r="W540" s="254">
        <f>ROUNDDOWN(T540*V540,-3)</f>
        <v>4400000</v>
      </c>
      <c r="X540" s="354">
        <f t="shared" si="129"/>
        <v>1320000</v>
      </c>
      <c r="Y540" s="254"/>
      <c r="Z540" s="354">
        <f t="shared" si="128"/>
        <v>4400000</v>
      </c>
      <c r="AA540" s="254">
        <f t="shared" si="130"/>
        <v>4400000</v>
      </c>
      <c r="AB540" s="178">
        <v>40</v>
      </c>
      <c r="AC540" s="179" t="s">
        <v>47</v>
      </c>
      <c r="AD540" s="254">
        <v>110000</v>
      </c>
      <c r="AE540" s="254">
        <f>ROUNDDOWN(AB540*AD540,-3)</f>
        <v>4400000</v>
      </c>
      <c r="AF540" s="178">
        <v>40</v>
      </c>
      <c r="AG540" s="179" t="s">
        <v>47</v>
      </c>
      <c r="AH540" s="254">
        <v>110000</v>
      </c>
      <c r="AI540" s="254">
        <f>ROUNDDOWN(AF540*AH540,-3)</f>
        <v>4400000</v>
      </c>
      <c r="AJ540" s="178">
        <v>40</v>
      </c>
      <c r="AK540" s="179" t="s">
        <v>47</v>
      </c>
      <c r="AL540" s="254">
        <v>110000</v>
      </c>
      <c r="AM540" s="254">
        <f>ROUNDDOWN(AJ540*AL540,-3)</f>
        <v>4400000</v>
      </c>
      <c r="AN540" s="178">
        <v>40</v>
      </c>
      <c r="AO540" s="179" t="s">
        <v>47</v>
      </c>
      <c r="AP540" s="254">
        <v>110000</v>
      </c>
      <c r="AQ540" s="254">
        <f>ROUNDDOWN(AN540*AP540,-3)</f>
        <v>4400000</v>
      </c>
      <c r="AR540" s="351">
        <f t="shared" si="131"/>
        <v>0</v>
      </c>
    </row>
    <row r="541" spans="2:44" x14ac:dyDescent="0.4">
      <c r="B541" s="208" t="s">
        <v>27</v>
      </c>
      <c r="C541" s="180" t="s">
        <v>175</v>
      </c>
      <c r="D541" s="178">
        <v>1</v>
      </c>
      <c r="E541" s="179" t="s">
        <v>38</v>
      </c>
      <c r="F541" s="254">
        <v>4000000</v>
      </c>
      <c r="G541" s="254">
        <f>ROUNDDOWN(D541*F541,-3)</f>
        <v>4000000</v>
      </c>
      <c r="H541" s="178">
        <v>1</v>
      </c>
      <c r="I541" s="179" t="s">
        <v>38</v>
      </c>
      <c r="J541" s="254">
        <v>4000000</v>
      </c>
      <c r="K541" s="254">
        <f>ROUNDDOWN(H541*J541,-3)</f>
        <v>4000000</v>
      </c>
      <c r="L541" s="178">
        <v>1</v>
      </c>
      <c r="M541" s="179" t="s">
        <v>38</v>
      </c>
      <c r="N541" s="254">
        <v>4000000</v>
      </c>
      <c r="O541" s="254">
        <f>ROUNDDOWN(L541*N541,-3)</f>
        <v>4000000</v>
      </c>
      <c r="P541" s="178">
        <v>1</v>
      </c>
      <c r="Q541" s="179" t="s">
        <v>38</v>
      </c>
      <c r="R541" s="254">
        <v>4000000</v>
      </c>
      <c r="S541" s="254">
        <f>ROUNDDOWN(P541*R541,-3)</f>
        <v>4000000</v>
      </c>
      <c r="T541" s="178">
        <v>1</v>
      </c>
      <c r="U541" s="179" t="s">
        <v>38</v>
      </c>
      <c r="V541" s="254">
        <v>4000000</v>
      </c>
      <c r="W541" s="254">
        <f>ROUNDDOWN(T541*V541,-3)</f>
        <v>4000000</v>
      </c>
      <c r="X541" s="354">
        <f t="shared" si="129"/>
        <v>1200000</v>
      </c>
      <c r="Y541" s="254"/>
      <c r="Z541" s="354">
        <f t="shared" si="128"/>
        <v>4000000</v>
      </c>
      <c r="AA541" s="254">
        <f t="shared" si="130"/>
        <v>4000000</v>
      </c>
      <c r="AB541" s="178">
        <v>1</v>
      </c>
      <c r="AC541" s="179" t="s">
        <v>38</v>
      </c>
      <c r="AD541" s="254">
        <v>4000000</v>
      </c>
      <c r="AE541" s="254">
        <f>ROUNDDOWN(AB541*AD541,-3)</f>
        <v>4000000</v>
      </c>
      <c r="AF541" s="178">
        <v>1</v>
      </c>
      <c r="AG541" s="179" t="s">
        <v>38</v>
      </c>
      <c r="AH541" s="254">
        <v>4000000</v>
      </c>
      <c r="AI541" s="254">
        <f>ROUNDDOWN(AF541*AH541,-3)</f>
        <v>4000000</v>
      </c>
      <c r="AJ541" s="178">
        <v>1</v>
      </c>
      <c r="AK541" s="179" t="s">
        <v>38</v>
      </c>
      <c r="AL541" s="254">
        <v>4000000</v>
      </c>
      <c r="AM541" s="254">
        <f>ROUNDDOWN(AJ541*AL541,-3)</f>
        <v>4000000</v>
      </c>
      <c r="AN541" s="178">
        <v>1</v>
      </c>
      <c r="AO541" s="179" t="s">
        <v>38</v>
      </c>
      <c r="AP541" s="254">
        <v>4000000</v>
      </c>
      <c r="AQ541" s="254">
        <f>ROUNDDOWN(AN541*AP541,-3)</f>
        <v>4000000</v>
      </c>
      <c r="AR541" s="351">
        <f t="shared" si="131"/>
        <v>0</v>
      </c>
    </row>
    <row r="542" spans="2:44" x14ac:dyDescent="0.4">
      <c r="B542" s="208" t="s">
        <v>27</v>
      </c>
      <c r="C542" s="180" t="s">
        <v>76</v>
      </c>
      <c r="D542" s="276">
        <v>1</v>
      </c>
      <c r="E542" s="179" t="s">
        <v>38</v>
      </c>
      <c r="F542" s="254">
        <v>141800000</v>
      </c>
      <c r="G542" s="254">
        <f>ROUNDDOWN(D542*F542,-3)</f>
        <v>141800000</v>
      </c>
      <c r="H542" s="276">
        <v>1</v>
      </c>
      <c r="I542" s="179" t="s">
        <v>38</v>
      </c>
      <c r="J542" s="254">
        <v>141800000</v>
      </c>
      <c r="K542" s="254">
        <f>ROUNDDOWN(H542*J542,-3)</f>
        <v>141800000</v>
      </c>
      <c r="L542" s="276">
        <v>1</v>
      </c>
      <c r="M542" s="179" t="s">
        <v>38</v>
      </c>
      <c r="N542" s="254">
        <v>141800000</v>
      </c>
      <c r="O542" s="254">
        <f>ROUNDDOWN(L542*N542,-3)</f>
        <v>141800000</v>
      </c>
      <c r="P542" s="276">
        <v>1</v>
      </c>
      <c r="Q542" s="179" t="s">
        <v>38</v>
      </c>
      <c r="R542" s="254">
        <v>141800000</v>
      </c>
      <c r="S542" s="254">
        <f>ROUNDDOWN(P542*R542,-3)</f>
        <v>141800000</v>
      </c>
      <c r="T542" s="276">
        <v>1</v>
      </c>
      <c r="U542" s="179" t="s">
        <v>38</v>
      </c>
      <c r="V542" s="254">
        <v>141800000</v>
      </c>
      <c r="W542" s="254">
        <f>ROUNDDOWN(T542*V542,-3)</f>
        <v>141800000</v>
      </c>
      <c r="X542" s="354">
        <f t="shared" si="129"/>
        <v>42540000</v>
      </c>
      <c r="Y542" s="254"/>
      <c r="Z542" s="354">
        <f t="shared" si="128"/>
        <v>141800000</v>
      </c>
      <c r="AA542" s="254">
        <f t="shared" si="130"/>
        <v>141800000</v>
      </c>
      <c r="AB542" s="276">
        <v>1</v>
      </c>
      <c r="AC542" s="179" t="s">
        <v>38</v>
      </c>
      <c r="AD542" s="254">
        <v>141800000</v>
      </c>
      <c r="AE542" s="254">
        <f>ROUNDDOWN(AB542*AD542,-3)</f>
        <v>141800000</v>
      </c>
      <c r="AF542" s="276">
        <v>1</v>
      </c>
      <c r="AG542" s="179" t="s">
        <v>38</v>
      </c>
      <c r="AH542" s="254">
        <v>141800000</v>
      </c>
      <c r="AI542" s="254">
        <f>ROUNDDOWN(AF542*AH542,-3)</f>
        <v>141800000</v>
      </c>
      <c r="AJ542" s="276">
        <v>1</v>
      </c>
      <c r="AK542" s="179" t="s">
        <v>38</v>
      </c>
      <c r="AL542" s="254">
        <v>141800000</v>
      </c>
      <c r="AM542" s="254">
        <f>ROUNDDOWN(AJ542*AL542,-3)</f>
        <v>141800000</v>
      </c>
      <c r="AN542" s="276">
        <v>1</v>
      </c>
      <c r="AO542" s="179" t="s">
        <v>38</v>
      </c>
      <c r="AP542" s="254">
        <v>141800000</v>
      </c>
      <c r="AQ542" s="254">
        <f>ROUNDDOWN(AN542*AP542,-3)</f>
        <v>141800000</v>
      </c>
      <c r="AR542" s="351">
        <f t="shared" si="131"/>
        <v>0</v>
      </c>
    </row>
    <row r="543" spans="2:44" x14ac:dyDescent="0.4">
      <c r="B543" s="208">
        <v>525112</v>
      </c>
      <c r="C543" s="180" t="s">
        <v>97</v>
      </c>
      <c r="D543" s="178"/>
      <c r="E543" s="179" t="s">
        <v>27</v>
      </c>
      <c r="F543" s="180"/>
      <c r="G543" s="254">
        <f>SUM(G544:G548)</f>
        <v>402680000</v>
      </c>
      <c r="H543" s="178"/>
      <c r="I543" s="179" t="s">
        <v>27</v>
      </c>
      <c r="J543" s="180"/>
      <c r="K543" s="254">
        <f>SUM(K544:K548)</f>
        <v>402680000</v>
      </c>
      <c r="L543" s="178"/>
      <c r="M543" s="179" t="s">
        <v>27</v>
      </c>
      <c r="N543" s="180"/>
      <c r="O543" s="254">
        <f>SUM(O544:O548)</f>
        <v>402680000</v>
      </c>
      <c r="P543" s="178"/>
      <c r="Q543" s="179" t="s">
        <v>27</v>
      </c>
      <c r="R543" s="180"/>
      <c r="S543" s="254">
        <f>SUM(S544:S548)</f>
        <v>366680000</v>
      </c>
      <c r="T543" s="178"/>
      <c r="U543" s="179" t="s">
        <v>27</v>
      </c>
      <c r="V543" s="180"/>
      <c r="W543" s="254">
        <f>SUM(W544:W548)</f>
        <v>366680000</v>
      </c>
      <c r="X543" s="354">
        <f t="shared" si="129"/>
        <v>110004000</v>
      </c>
      <c r="Y543" s="254"/>
      <c r="Z543" s="354">
        <f t="shared" si="128"/>
        <v>366680000</v>
      </c>
      <c r="AA543" s="254"/>
      <c r="AB543" s="178"/>
      <c r="AC543" s="179" t="s">
        <v>27</v>
      </c>
      <c r="AD543" s="180"/>
      <c r="AE543" s="254">
        <f>SUM(AE544:AE548)</f>
        <v>366680000</v>
      </c>
      <c r="AF543" s="178"/>
      <c r="AG543" s="179" t="s">
        <v>27</v>
      </c>
      <c r="AH543" s="180"/>
      <c r="AI543" s="254">
        <f>SUM(AI544:AI548)</f>
        <v>366680000</v>
      </c>
      <c r="AJ543" s="178"/>
      <c r="AK543" s="179" t="s">
        <v>27</v>
      </c>
      <c r="AL543" s="180"/>
      <c r="AM543" s="254">
        <f>SUM(AM544:AM548)</f>
        <v>245480000</v>
      </c>
      <c r="AN543" s="178"/>
      <c r="AO543" s="179" t="s">
        <v>27</v>
      </c>
      <c r="AP543" s="180"/>
      <c r="AQ543" s="254">
        <f>SUM(AQ544:AQ548)</f>
        <v>245480000</v>
      </c>
      <c r="AR543" s="351">
        <f t="shared" si="131"/>
        <v>0</v>
      </c>
    </row>
    <row r="544" spans="2:44" x14ac:dyDescent="0.4">
      <c r="B544" s="208" t="s">
        <v>27</v>
      </c>
      <c r="C544" s="180" t="s">
        <v>176</v>
      </c>
      <c r="D544" s="275">
        <f>D537</f>
        <v>480</v>
      </c>
      <c r="E544" s="179" t="s">
        <v>40</v>
      </c>
      <c r="F544" s="254">
        <v>505000</v>
      </c>
      <c r="G544" s="254">
        <f>ROUNDDOWN(D544*F544,-3)</f>
        <v>242400000</v>
      </c>
      <c r="H544" s="275">
        <f>H537</f>
        <v>480</v>
      </c>
      <c r="I544" s="179" t="s">
        <v>40</v>
      </c>
      <c r="J544" s="254">
        <v>505000</v>
      </c>
      <c r="K544" s="254">
        <f>ROUNDDOWN(H544*J544,-3)</f>
        <v>242400000</v>
      </c>
      <c r="L544" s="275">
        <f>L537</f>
        <v>480</v>
      </c>
      <c r="M544" s="179" t="s">
        <v>40</v>
      </c>
      <c r="N544" s="254">
        <v>505000</v>
      </c>
      <c r="O544" s="254">
        <f>ROUNDDOWN(L544*N544,-3)</f>
        <v>242400000</v>
      </c>
      <c r="P544" s="275">
        <v>480</v>
      </c>
      <c r="Q544" s="179" t="s">
        <v>40</v>
      </c>
      <c r="R544" s="254">
        <v>505000</v>
      </c>
      <c r="S544" s="254">
        <f>ROUNDDOWN(P544*R544,-3)</f>
        <v>242400000</v>
      </c>
      <c r="T544" s="275">
        <v>480</v>
      </c>
      <c r="U544" s="179" t="s">
        <v>40</v>
      </c>
      <c r="V544" s="254">
        <v>505000</v>
      </c>
      <c r="W544" s="254">
        <f>ROUNDDOWN(T544*V544,-3)</f>
        <v>242400000</v>
      </c>
      <c r="X544" s="354">
        <f t="shared" si="129"/>
        <v>72720000</v>
      </c>
      <c r="Y544" s="254"/>
      <c r="Z544" s="354">
        <f t="shared" si="128"/>
        <v>242400000</v>
      </c>
      <c r="AA544" s="254">
        <f t="shared" si="130"/>
        <v>242400000</v>
      </c>
      <c r="AB544" s="275">
        <v>480</v>
      </c>
      <c r="AC544" s="179" t="s">
        <v>40</v>
      </c>
      <c r="AD544" s="254">
        <v>505000</v>
      </c>
      <c r="AE544" s="254">
        <f>ROUNDDOWN(AB544*AD544,-3)</f>
        <v>242400000</v>
      </c>
      <c r="AF544" s="275">
        <v>480</v>
      </c>
      <c r="AG544" s="179" t="s">
        <v>40</v>
      </c>
      <c r="AH544" s="254">
        <v>505000</v>
      </c>
      <c r="AI544" s="254">
        <f>ROUNDDOWN(AF544*AH544,-3)</f>
        <v>242400000</v>
      </c>
      <c r="AJ544" s="275">
        <v>240</v>
      </c>
      <c r="AK544" s="179" t="s">
        <v>40</v>
      </c>
      <c r="AL544" s="254">
        <v>505000</v>
      </c>
      <c r="AM544" s="254">
        <f>ROUNDDOWN(AJ544*AL544,-3)</f>
        <v>121200000</v>
      </c>
      <c r="AN544" s="275">
        <v>240</v>
      </c>
      <c r="AO544" s="179" t="s">
        <v>40</v>
      </c>
      <c r="AP544" s="254">
        <v>505000</v>
      </c>
      <c r="AQ544" s="254">
        <f>ROUNDDOWN(AN544*AP544,-3)</f>
        <v>121200000</v>
      </c>
      <c r="AR544" s="351">
        <f t="shared" si="131"/>
        <v>0</v>
      </c>
    </row>
    <row r="545" spans="2:44" x14ac:dyDescent="0.4">
      <c r="B545" s="208" t="s">
        <v>27</v>
      </c>
      <c r="C545" s="180" t="s">
        <v>230</v>
      </c>
      <c r="D545" s="275">
        <f>D537</f>
        <v>480</v>
      </c>
      <c r="E545" s="179" t="s">
        <v>231</v>
      </c>
      <c r="F545" s="254">
        <v>75000</v>
      </c>
      <c r="G545" s="254">
        <f>ROUNDDOWN(D545*F545,-3)</f>
        <v>36000000</v>
      </c>
      <c r="H545" s="275">
        <f>H537</f>
        <v>480</v>
      </c>
      <c r="I545" s="179" t="s">
        <v>231</v>
      </c>
      <c r="J545" s="254">
        <v>75000</v>
      </c>
      <c r="K545" s="254">
        <f>ROUNDDOWN(H545*J545,-3)</f>
        <v>36000000</v>
      </c>
      <c r="L545" s="275">
        <f>L537</f>
        <v>480</v>
      </c>
      <c r="M545" s="179" t="s">
        <v>231</v>
      </c>
      <c r="N545" s="254">
        <v>75000</v>
      </c>
      <c r="O545" s="254">
        <f>ROUNDDOWN(L545*N545,-3)</f>
        <v>36000000</v>
      </c>
      <c r="P545" s="275">
        <v>0</v>
      </c>
      <c r="Q545" s="179" t="s">
        <v>231</v>
      </c>
      <c r="R545" s="254">
        <v>75000</v>
      </c>
      <c r="S545" s="254">
        <f>ROUNDDOWN(P545*R545,-3)</f>
        <v>0</v>
      </c>
      <c r="T545" s="275">
        <v>0</v>
      </c>
      <c r="U545" s="179" t="s">
        <v>231</v>
      </c>
      <c r="V545" s="254">
        <v>75000</v>
      </c>
      <c r="W545" s="254">
        <f>ROUNDDOWN(T545*V545,-3)</f>
        <v>0</v>
      </c>
      <c r="X545" s="354">
        <f t="shared" si="129"/>
        <v>0</v>
      </c>
      <c r="Y545" s="254"/>
      <c r="Z545" s="354">
        <f t="shared" si="128"/>
        <v>0</v>
      </c>
      <c r="AA545" s="254"/>
      <c r="AB545" s="275">
        <v>0</v>
      </c>
      <c r="AC545" s="179" t="s">
        <v>231</v>
      </c>
      <c r="AD545" s="254">
        <v>75000</v>
      </c>
      <c r="AE545" s="254">
        <f>ROUNDDOWN(AB545*AD545,-3)</f>
        <v>0</v>
      </c>
      <c r="AF545" s="275">
        <v>0</v>
      </c>
      <c r="AG545" s="179" t="s">
        <v>231</v>
      </c>
      <c r="AH545" s="254">
        <v>75000</v>
      </c>
      <c r="AI545" s="254">
        <f>ROUNDDOWN(AF545*AH545,-3)</f>
        <v>0</v>
      </c>
      <c r="AJ545" s="275">
        <v>0</v>
      </c>
      <c r="AK545" s="179" t="s">
        <v>231</v>
      </c>
      <c r="AL545" s="254">
        <v>75000</v>
      </c>
      <c r="AM545" s="254">
        <f>ROUNDDOWN(AJ545*AL545,-3)</f>
        <v>0</v>
      </c>
      <c r="AN545" s="275">
        <v>0</v>
      </c>
      <c r="AO545" s="179" t="s">
        <v>231</v>
      </c>
      <c r="AP545" s="254">
        <v>75000</v>
      </c>
      <c r="AQ545" s="254">
        <f>ROUNDDOWN(AN545*AP545,-3)</f>
        <v>0</v>
      </c>
      <c r="AR545" s="351">
        <f t="shared" si="131"/>
        <v>0</v>
      </c>
    </row>
    <row r="546" spans="2:44" x14ac:dyDescent="0.4">
      <c r="B546" s="208" t="s">
        <v>27</v>
      </c>
      <c r="C546" s="180" t="s">
        <v>44</v>
      </c>
      <c r="D546" s="275">
        <f>D537</f>
        <v>480</v>
      </c>
      <c r="E546" s="179" t="s">
        <v>40</v>
      </c>
      <c r="F546" s="254">
        <v>50000</v>
      </c>
      <c r="G546" s="254">
        <f>ROUNDDOWN(D546*F546,-3)</f>
        <v>24000000</v>
      </c>
      <c r="H546" s="275">
        <f>H537</f>
        <v>480</v>
      </c>
      <c r="I546" s="179" t="s">
        <v>40</v>
      </c>
      <c r="J546" s="254">
        <v>50000</v>
      </c>
      <c r="K546" s="254">
        <f>ROUNDDOWN(H546*J546,-3)</f>
        <v>24000000</v>
      </c>
      <c r="L546" s="275">
        <f>L537</f>
        <v>480</v>
      </c>
      <c r="M546" s="179" t="s">
        <v>40</v>
      </c>
      <c r="N546" s="254">
        <v>50000</v>
      </c>
      <c r="O546" s="254">
        <f>ROUNDDOWN(L546*N546,-3)</f>
        <v>24000000</v>
      </c>
      <c r="P546" s="275">
        <v>480</v>
      </c>
      <c r="Q546" s="179" t="s">
        <v>40</v>
      </c>
      <c r="R546" s="254">
        <v>50000</v>
      </c>
      <c r="S546" s="254">
        <f>ROUNDDOWN(P546*R546,-3)</f>
        <v>24000000</v>
      </c>
      <c r="T546" s="275">
        <v>480</v>
      </c>
      <c r="U546" s="179" t="s">
        <v>40</v>
      </c>
      <c r="V546" s="254">
        <v>50000</v>
      </c>
      <c r="W546" s="254">
        <f>ROUNDDOWN(T546*V546,-3)</f>
        <v>24000000</v>
      </c>
      <c r="X546" s="354">
        <f t="shared" si="129"/>
        <v>7200000</v>
      </c>
      <c r="Y546" s="254"/>
      <c r="Z546" s="354">
        <f t="shared" si="128"/>
        <v>24000000</v>
      </c>
      <c r="AA546" s="254">
        <f t="shared" si="130"/>
        <v>24000000</v>
      </c>
      <c r="AB546" s="275">
        <v>480</v>
      </c>
      <c r="AC546" s="179" t="s">
        <v>40</v>
      </c>
      <c r="AD546" s="254">
        <v>50000</v>
      </c>
      <c r="AE546" s="254">
        <f>ROUNDDOWN(AB546*AD546,-3)</f>
        <v>24000000</v>
      </c>
      <c r="AF546" s="275">
        <v>480</v>
      </c>
      <c r="AG546" s="179" t="s">
        <v>40</v>
      </c>
      <c r="AH546" s="254">
        <v>50000</v>
      </c>
      <c r="AI546" s="254">
        <f>ROUNDDOWN(AF546*AH546,-3)</f>
        <v>24000000</v>
      </c>
      <c r="AJ546" s="275">
        <v>480</v>
      </c>
      <c r="AK546" s="179" t="s">
        <v>40</v>
      </c>
      <c r="AL546" s="254">
        <v>50000</v>
      </c>
      <c r="AM546" s="254">
        <f>ROUNDDOWN(AJ546*AL546,-3)</f>
        <v>24000000</v>
      </c>
      <c r="AN546" s="275">
        <v>480</v>
      </c>
      <c r="AO546" s="179" t="s">
        <v>40</v>
      </c>
      <c r="AP546" s="254">
        <v>50000</v>
      </c>
      <c r="AQ546" s="254">
        <f>ROUNDDOWN(AN546*AP546,-3)</f>
        <v>24000000</v>
      </c>
      <c r="AR546" s="351">
        <f t="shared" si="131"/>
        <v>0</v>
      </c>
    </row>
    <row r="547" spans="2:44" x14ac:dyDescent="0.4">
      <c r="B547" s="208" t="s">
        <v>27</v>
      </c>
      <c r="C547" s="180" t="s">
        <v>232</v>
      </c>
      <c r="D547" s="275">
        <f>D537/24</f>
        <v>20</v>
      </c>
      <c r="E547" s="179" t="s">
        <v>51</v>
      </c>
      <c r="F547" s="254">
        <v>500000</v>
      </c>
      <c r="G547" s="254">
        <f>ROUNDDOWN(D547*F547,-3)</f>
        <v>10000000</v>
      </c>
      <c r="H547" s="275">
        <f>H537/24</f>
        <v>20</v>
      </c>
      <c r="I547" s="179" t="s">
        <v>51</v>
      </c>
      <c r="J547" s="254">
        <v>500000</v>
      </c>
      <c r="K547" s="254">
        <f>ROUNDDOWN(H547*J547,-3)</f>
        <v>10000000</v>
      </c>
      <c r="L547" s="275">
        <f>L537/24</f>
        <v>20</v>
      </c>
      <c r="M547" s="179" t="s">
        <v>51</v>
      </c>
      <c r="N547" s="254">
        <v>500000</v>
      </c>
      <c r="O547" s="254">
        <f>ROUNDDOWN(L547*N547,-3)</f>
        <v>10000000</v>
      </c>
      <c r="P547" s="275">
        <v>20</v>
      </c>
      <c r="Q547" s="179" t="s">
        <v>51</v>
      </c>
      <c r="R547" s="254">
        <v>500000</v>
      </c>
      <c r="S547" s="254">
        <f>ROUNDDOWN(P547*R547,-3)</f>
        <v>10000000</v>
      </c>
      <c r="T547" s="275">
        <v>20</v>
      </c>
      <c r="U547" s="179" t="s">
        <v>51</v>
      </c>
      <c r="V547" s="254">
        <v>500000</v>
      </c>
      <c r="W547" s="254">
        <f>ROUNDDOWN(T547*V547,-3)</f>
        <v>10000000</v>
      </c>
      <c r="X547" s="354">
        <f t="shared" si="129"/>
        <v>3000000</v>
      </c>
      <c r="Y547" s="254"/>
      <c r="Z547" s="354">
        <f t="shared" si="128"/>
        <v>10000000</v>
      </c>
      <c r="AA547" s="254">
        <f t="shared" si="130"/>
        <v>10000000</v>
      </c>
      <c r="AB547" s="275">
        <v>20</v>
      </c>
      <c r="AC547" s="179" t="s">
        <v>51</v>
      </c>
      <c r="AD547" s="254">
        <v>500000</v>
      </c>
      <c r="AE547" s="254">
        <f>ROUNDDOWN(AB547*AD547,-3)</f>
        <v>10000000</v>
      </c>
      <c r="AF547" s="275">
        <v>20</v>
      </c>
      <c r="AG547" s="179" t="s">
        <v>51</v>
      </c>
      <c r="AH547" s="254">
        <v>500000</v>
      </c>
      <c r="AI547" s="254">
        <f>ROUNDDOWN(AF547*AH547,-3)</f>
        <v>10000000</v>
      </c>
      <c r="AJ547" s="275">
        <v>20</v>
      </c>
      <c r="AK547" s="179" t="s">
        <v>51</v>
      </c>
      <c r="AL547" s="254">
        <v>500000</v>
      </c>
      <c r="AM547" s="254">
        <f>ROUNDDOWN(AJ547*AL547,-3)</f>
        <v>10000000</v>
      </c>
      <c r="AN547" s="275">
        <v>20</v>
      </c>
      <c r="AO547" s="179" t="s">
        <v>51</v>
      </c>
      <c r="AP547" s="254">
        <v>500000</v>
      </c>
      <c r="AQ547" s="254">
        <f>ROUNDDOWN(AN547*AP547,-3)</f>
        <v>10000000</v>
      </c>
      <c r="AR547" s="351">
        <f t="shared" si="131"/>
        <v>0</v>
      </c>
    </row>
    <row r="548" spans="2:44" x14ac:dyDescent="0.4">
      <c r="B548" s="208"/>
      <c r="C548" s="180" t="s">
        <v>254</v>
      </c>
      <c r="D548" s="178">
        <v>1</v>
      </c>
      <c r="E548" s="179" t="s">
        <v>38</v>
      </c>
      <c r="F548" s="254">
        <v>90280000</v>
      </c>
      <c r="G548" s="254">
        <f>ROUNDDOWN(D548*F548,-3)</f>
        <v>90280000</v>
      </c>
      <c r="H548" s="178">
        <v>1</v>
      </c>
      <c r="I548" s="179" t="s">
        <v>38</v>
      </c>
      <c r="J548" s="254">
        <v>90280000</v>
      </c>
      <c r="K548" s="254">
        <f>ROUNDDOWN(H548*J548,-3)</f>
        <v>90280000</v>
      </c>
      <c r="L548" s="178">
        <v>1</v>
      </c>
      <c r="M548" s="179" t="s">
        <v>38</v>
      </c>
      <c r="N548" s="254">
        <v>90280000</v>
      </c>
      <c r="O548" s="254">
        <f>ROUNDDOWN(L548*N548,-3)</f>
        <v>90280000</v>
      </c>
      <c r="P548" s="178">
        <v>1</v>
      </c>
      <c r="Q548" s="179" t="s">
        <v>38</v>
      </c>
      <c r="R548" s="254">
        <v>90280000</v>
      </c>
      <c r="S548" s="254">
        <f>ROUNDDOWN(P548*R548,-3)</f>
        <v>90280000</v>
      </c>
      <c r="T548" s="178">
        <v>1</v>
      </c>
      <c r="U548" s="179" t="s">
        <v>38</v>
      </c>
      <c r="V548" s="254">
        <v>90280000</v>
      </c>
      <c r="W548" s="254">
        <f>ROUNDDOWN(T548*V548,-3)</f>
        <v>90280000</v>
      </c>
      <c r="X548" s="354">
        <f t="shared" si="129"/>
        <v>27084000</v>
      </c>
      <c r="Y548" s="254"/>
      <c r="Z548" s="354">
        <f t="shared" si="128"/>
        <v>90280000</v>
      </c>
      <c r="AA548" s="254">
        <f t="shared" si="130"/>
        <v>90280000</v>
      </c>
      <c r="AB548" s="178">
        <v>1</v>
      </c>
      <c r="AC548" s="179" t="s">
        <v>38</v>
      </c>
      <c r="AD548" s="254">
        <v>90280000</v>
      </c>
      <c r="AE548" s="254">
        <f>ROUNDDOWN(AB548*AD548,-3)</f>
        <v>90280000</v>
      </c>
      <c r="AF548" s="178">
        <v>1</v>
      </c>
      <c r="AG548" s="179" t="s">
        <v>38</v>
      </c>
      <c r="AH548" s="254">
        <v>90280000</v>
      </c>
      <c r="AI548" s="254">
        <f>ROUNDDOWN(AF548*AH548,-3)</f>
        <v>90280000</v>
      </c>
      <c r="AJ548" s="178">
        <v>1</v>
      </c>
      <c r="AK548" s="179" t="s">
        <v>38</v>
      </c>
      <c r="AL548" s="254">
        <v>90280000</v>
      </c>
      <c r="AM548" s="254">
        <f>ROUNDDOWN(AJ548*AL548,-3)</f>
        <v>90280000</v>
      </c>
      <c r="AN548" s="178">
        <v>1</v>
      </c>
      <c r="AO548" s="179" t="s">
        <v>38</v>
      </c>
      <c r="AP548" s="254">
        <v>90280000</v>
      </c>
      <c r="AQ548" s="254">
        <f>ROUNDDOWN(AN548*AP548,-3)</f>
        <v>90280000</v>
      </c>
      <c r="AR548" s="351">
        <f t="shared" si="131"/>
        <v>0</v>
      </c>
    </row>
    <row r="549" spans="2:44" ht="29.15" x14ac:dyDescent="0.4">
      <c r="B549" s="368" t="s">
        <v>267</v>
      </c>
      <c r="C549" s="364" t="s">
        <v>268</v>
      </c>
      <c r="D549" s="269">
        <f>D550</f>
        <v>480</v>
      </c>
      <c r="E549" s="270" t="s">
        <v>171</v>
      </c>
      <c r="F549" s="254">
        <v>0</v>
      </c>
      <c r="G549" s="254">
        <f>G550</f>
        <v>555080000</v>
      </c>
      <c r="H549" s="269">
        <f>H550</f>
        <v>480</v>
      </c>
      <c r="I549" s="270" t="s">
        <v>171</v>
      </c>
      <c r="J549" s="254">
        <v>0</v>
      </c>
      <c r="K549" s="254">
        <f>K550</f>
        <v>555080000</v>
      </c>
      <c r="L549" s="269">
        <f>L550</f>
        <v>480</v>
      </c>
      <c r="M549" s="270" t="s">
        <v>171</v>
      </c>
      <c r="N549" s="254">
        <v>0</v>
      </c>
      <c r="O549" s="254">
        <f>O550</f>
        <v>555080000</v>
      </c>
      <c r="P549" s="269">
        <v>480</v>
      </c>
      <c r="Q549" s="270" t="s">
        <v>171</v>
      </c>
      <c r="R549" s="254">
        <v>0</v>
      </c>
      <c r="S549" s="254">
        <f>S550</f>
        <v>519080000</v>
      </c>
      <c r="T549" s="365">
        <v>480</v>
      </c>
      <c r="U549" s="366" t="s">
        <v>171</v>
      </c>
      <c r="V549" s="367">
        <v>0</v>
      </c>
      <c r="W549" s="367">
        <f>W550</f>
        <v>519080000</v>
      </c>
      <c r="X549" s="354">
        <f t="shared" si="129"/>
        <v>155724000</v>
      </c>
      <c r="Y549" s="254"/>
      <c r="Z549" s="354">
        <f t="shared" si="128"/>
        <v>519080000</v>
      </c>
      <c r="AA549" s="254"/>
      <c r="AB549" s="365">
        <v>480</v>
      </c>
      <c r="AC549" s="366" t="s">
        <v>171</v>
      </c>
      <c r="AD549" s="367">
        <v>0</v>
      </c>
      <c r="AE549" s="367">
        <f>AE550</f>
        <v>519080000</v>
      </c>
      <c r="AF549" s="365">
        <v>480</v>
      </c>
      <c r="AG549" s="366" t="s">
        <v>171</v>
      </c>
      <c r="AH549" s="367">
        <v>0</v>
      </c>
      <c r="AI549" s="367">
        <f>AI550</f>
        <v>519080000</v>
      </c>
      <c r="AJ549" s="365">
        <v>480</v>
      </c>
      <c r="AK549" s="366" t="s">
        <v>171</v>
      </c>
      <c r="AL549" s="367">
        <v>0</v>
      </c>
      <c r="AM549" s="367">
        <f>AM550</f>
        <v>397880000</v>
      </c>
      <c r="AN549" s="365">
        <v>480</v>
      </c>
      <c r="AO549" s="366" t="s">
        <v>171</v>
      </c>
      <c r="AP549" s="367">
        <v>0</v>
      </c>
      <c r="AQ549" s="367">
        <f>AQ550</f>
        <v>397880000</v>
      </c>
      <c r="AR549" s="351">
        <f t="shared" si="131"/>
        <v>0</v>
      </c>
    </row>
    <row r="550" spans="2:44" ht="29.15" x14ac:dyDescent="0.4">
      <c r="B550" s="312" t="s">
        <v>34</v>
      </c>
      <c r="C550" s="313" t="s">
        <v>269</v>
      </c>
      <c r="D550" s="269">
        <v>480</v>
      </c>
      <c r="E550" s="270" t="s">
        <v>171</v>
      </c>
      <c r="F550" s="254">
        <v>0</v>
      </c>
      <c r="G550" s="254">
        <f>G551+G556</f>
        <v>555080000</v>
      </c>
      <c r="H550" s="314">
        <v>480</v>
      </c>
      <c r="I550" s="315" t="s">
        <v>171</v>
      </c>
      <c r="J550" s="316">
        <v>0</v>
      </c>
      <c r="K550" s="316">
        <f>K551+K556</f>
        <v>555080000</v>
      </c>
      <c r="L550" s="314">
        <v>480</v>
      </c>
      <c r="M550" s="315" t="s">
        <v>171</v>
      </c>
      <c r="N550" s="316">
        <v>0</v>
      </c>
      <c r="O550" s="316">
        <f>O551+O556</f>
        <v>555080000</v>
      </c>
      <c r="P550" s="314">
        <v>480</v>
      </c>
      <c r="Q550" s="315" t="s">
        <v>171</v>
      </c>
      <c r="R550" s="316">
        <v>0</v>
      </c>
      <c r="S550" s="316">
        <f>S551+S556</f>
        <v>519080000</v>
      </c>
      <c r="T550" s="314">
        <v>480</v>
      </c>
      <c r="U550" s="315" t="s">
        <v>171</v>
      </c>
      <c r="V550" s="316">
        <v>0</v>
      </c>
      <c r="W550" s="316">
        <f>W551+W556</f>
        <v>519080000</v>
      </c>
      <c r="X550" s="354">
        <f t="shared" si="129"/>
        <v>155724000</v>
      </c>
      <c r="Y550" s="316"/>
      <c r="Z550" s="354">
        <f t="shared" si="128"/>
        <v>519080000</v>
      </c>
      <c r="AA550" s="316"/>
      <c r="AB550" s="314">
        <v>480</v>
      </c>
      <c r="AC550" s="315" t="s">
        <v>171</v>
      </c>
      <c r="AD550" s="316">
        <v>0</v>
      </c>
      <c r="AE550" s="316">
        <f>AE551+AE556</f>
        <v>519080000</v>
      </c>
      <c r="AF550" s="314">
        <v>480</v>
      </c>
      <c r="AG550" s="315" t="s">
        <v>171</v>
      </c>
      <c r="AH550" s="316">
        <v>0</v>
      </c>
      <c r="AI550" s="316">
        <f>AI551+AI556</f>
        <v>519080000</v>
      </c>
      <c r="AJ550" s="314">
        <v>480</v>
      </c>
      <c r="AK550" s="315" t="s">
        <v>171</v>
      </c>
      <c r="AL550" s="316">
        <v>0</v>
      </c>
      <c r="AM550" s="316">
        <f>AM551+AM556</f>
        <v>397880000</v>
      </c>
      <c r="AN550" s="314">
        <v>480</v>
      </c>
      <c r="AO550" s="315" t="s">
        <v>171</v>
      </c>
      <c r="AP550" s="316">
        <v>0</v>
      </c>
      <c r="AQ550" s="316">
        <f>AQ551+AQ556</f>
        <v>397880000</v>
      </c>
      <c r="AR550" s="351">
        <f t="shared" si="131"/>
        <v>0</v>
      </c>
    </row>
    <row r="551" spans="2:44" x14ac:dyDescent="0.4">
      <c r="B551" s="208">
        <v>525111</v>
      </c>
      <c r="C551" s="180" t="s">
        <v>174</v>
      </c>
      <c r="D551" s="178"/>
      <c r="E551" s="179" t="s">
        <v>27</v>
      </c>
      <c r="F551" s="180"/>
      <c r="G551" s="254">
        <f>SUM(G552:G555)</f>
        <v>152400000</v>
      </c>
      <c r="H551" s="178"/>
      <c r="I551" s="179" t="s">
        <v>27</v>
      </c>
      <c r="J551" s="180"/>
      <c r="K551" s="254">
        <f>SUM(K552:K555)</f>
        <v>152400000</v>
      </c>
      <c r="L551" s="178"/>
      <c r="M551" s="179" t="s">
        <v>27</v>
      </c>
      <c r="N551" s="180"/>
      <c r="O551" s="254">
        <f>SUM(O552:O555)</f>
        <v>152400000</v>
      </c>
      <c r="P551" s="178"/>
      <c r="Q551" s="179" t="s">
        <v>27</v>
      </c>
      <c r="R551" s="180"/>
      <c r="S551" s="254">
        <f>SUM(S552:S555)</f>
        <v>152400000</v>
      </c>
      <c r="T551" s="178"/>
      <c r="U551" s="179" t="s">
        <v>27</v>
      </c>
      <c r="V551" s="180"/>
      <c r="W551" s="254">
        <f>SUM(W552:W555)</f>
        <v>152400000</v>
      </c>
      <c r="X551" s="354">
        <f t="shared" si="129"/>
        <v>45720000</v>
      </c>
      <c r="Y551" s="254"/>
      <c r="Z551" s="354">
        <f t="shared" si="128"/>
        <v>152400000</v>
      </c>
      <c r="AA551" s="254"/>
      <c r="AB551" s="178"/>
      <c r="AC551" s="179" t="s">
        <v>27</v>
      </c>
      <c r="AD551" s="180"/>
      <c r="AE551" s="254">
        <f>SUM(AE552:AE555)</f>
        <v>152400000</v>
      </c>
      <c r="AF551" s="178"/>
      <c r="AG551" s="179" t="s">
        <v>27</v>
      </c>
      <c r="AH551" s="180"/>
      <c r="AI551" s="254">
        <f>SUM(AI552:AI555)</f>
        <v>152400000</v>
      </c>
      <c r="AJ551" s="178"/>
      <c r="AK551" s="179" t="s">
        <v>27</v>
      </c>
      <c r="AL551" s="180"/>
      <c r="AM551" s="254">
        <f>SUM(AM552:AM555)</f>
        <v>152400000</v>
      </c>
      <c r="AN551" s="178"/>
      <c r="AO551" s="179" t="s">
        <v>27</v>
      </c>
      <c r="AP551" s="180"/>
      <c r="AQ551" s="254">
        <f>SUM(AQ552:AQ555)</f>
        <v>152400000</v>
      </c>
      <c r="AR551" s="351">
        <f t="shared" si="131"/>
        <v>0</v>
      </c>
    </row>
    <row r="552" spans="2:44" x14ac:dyDescent="0.4">
      <c r="B552" s="208" t="s">
        <v>27</v>
      </c>
      <c r="C552" s="180" t="s">
        <v>46</v>
      </c>
      <c r="D552" s="178">
        <v>20</v>
      </c>
      <c r="E552" s="179" t="s">
        <v>47</v>
      </c>
      <c r="F552" s="254">
        <v>110000</v>
      </c>
      <c r="G552" s="254">
        <f>ROUNDDOWN(D552*F552,-3)</f>
        <v>2200000</v>
      </c>
      <c r="H552" s="178">
        <v>20</v>
      </c>
      <c r="I552" s="179" t="s">
        <v>47</v>
      </c>
      <c r="J552" s="254">
        <v>110000</v>
      </c>
      <c r="K552" s="254">
        <f>ROUNDDOWN(H552*J552,-3)</f>
        <v>2200000</v>
      </c>
      <c r="L552" s="178">
        <v>20</v>
      </c>
      <c r="M552" s="179" t="s">
        <v>47</v>
      </c>
      <c r="N552" s="254">
        <v>110000</v>
      </c>
      <c r="O552" s="254">
        <f>ROUNDDOWN(L552*N552,-3)</f>
        <v>2200000</v>
      </c>
      <c r="P552" s="178">
        <v>20</v>
      </c>
      <c r="Q552" s="179" t="s">
        <v>47</v>
      </c>
      <c r="R552" s="254">
        <v>110000</v>
      </c>
      <c r="S552" s="254">
        <f>ROUNDDOWN(P552*R552,-3)</f>
        <v>2200000</v>
      </c>
      <c r="T552" s="178">
        <v>20</v>
      </c>
      <c r="U552" s="179" t="s">
        <v>47</v>
      </c>
      <c r="V552" s="254">
        <v>110000</v>
      </c>
      <c r="W552" s="254">
        <f>ROUNDDOWN(T552*V552,-3)</f>
        <v>2200000</v>
      </c>
      <c r="X552" s="354">
        <f t="shared" si="129"/>
        <v>660000</v>
      </c>
      <c r="Y552" s="254"/>
      <c r="Z552" s="354">
        <f t="shared" si="128"/>
        <v>2200000</v>
      </c>
      <c r="AA552" s="254">
        <f t="shared" si="130"/>
        <v>2200000</v>
      </c>
      <c r="AB552" s="178">
        <v>20</v>
      </c>
      <c r="AC552" s="179" t="s">
        <v>47</v>
      </c>
      <c r="AD552" s="254">
        <v>110000</v>
      </c>
      <c r="AE552" s="254">
        <f>ROUNDDOWN(AB552*AD552,-3)</f>
        <v>2200000</v>
      </c>
      <c r="AF552" s="178">
        <v>20</v>
      </c>
      <c r="AG552" s="179" t="s">
        <v>47</v>
      </c>
      <c r="AH552" s="254">
        <v>110000</v>
      </c>
      <c r="AI552" s="254">
        <f>ROUNDDOWN(AF552*AH552,-3)</f>
        <v>2200000</v>
      </c>
      <c r="AJ552" s="178">
        <v>20</v>
      </c>
      <c r="AK552" s="179" t="s">
        <v>47</v>
      </c>
      <c r="AL552" s="254">
        <v>110000</v>
      </c>
      <c r="AM552" s="254">
        <f>ROUNDDOWN(AJ552*AL552,-3)</f>
        <v>2200000</v>
      </c>
      <c r="AN552" s="178">
        <v>20</v>
      </c>
      <c r="AO552" s="179" t="s">
        <v>47</v>
      </c>
      <c r="AP552" s="254">
        <v>110000</v>
      </c>
      <c r="AQ552" s="254">
        <f>ROUNDDOWN(AN552*AP552,-3)</f>
        <v>2200000</v>
      </c>
      <c r="AR552" s="351">
        <f t="shared" si="131"/>
        <v>0</v>
      </c>
    </row>
    <row r="553" spans="2:44" x14ac:dyDescent="0.4">
      <c r="B553" s="208" t="s">
        <v>27</v>
      </c>
      <c r="C553" s="180" t="s">
        <v>48</v>
      </c>
      <c r="D553" s="178">
        <v>40</v>
      </c>
      <c r="E553" s="179" t="s">
        <v>47</v>
      </c>
      <c r="F553" s="254">
        <v>110000</v>
      </c>
      <c r="G553" s="254">
        <f>ROUNDDOWN(D553*F553,-3)</f>
        <v>4400000</v>
      </c>
      <c r="H553" s="178">
        <v>40</v>
      </c>
      <c r="I553" s="179" t="s">
        <v>47</v>
      </c>
      <c r="J553" s="254">
        <v>110000</v>
      </c>
      <c r="K553" s="254">
        <f>ROUNDDOWN(H553*J553,-3)</f>
        <v>4400000</v>
      </c>
      <c r="L553" s="178">
        <v>40</v>
      </c>
      <c r="M553" s="179" t="s">
        <v>47</v>
      </c>
      <c r="N553" s="254">
        <v>110000</v>
      </c>
      <c r="O553" s="254">
        <f>ROUNDDOWN(L553*N553,-3)</f>
        <v>4400000</v>
      </c>
      <c r="P553" s="178">
        <v>40</v>
      </c>
      <c r="Q553" s="179" t="s">
        <v>47</v>
      </c>
      <c r="R553" s="254">
        <v>110000</v>
      </c>
      <c r="S553" s="254">
        <f>ROUNDDOWN(P553*R553,-3)</f>
        <v>4400000</v>
      </c>
      <c r="T553" s="178">
        <v>40</v>
      </c>
      <c r="U553" s="179" t="s">
        <v>47</v>
      </c>
      <c r="V553" s="254">
        <v>110000</v>
      </c>
      <c r="W553" s="254">
        <f>ROUNDDOWN(T553*V553,-3)</f>
        <v>4400000</v>
      </c>
      <c r="X553" s="354">
        <f t="shared" si="129"/>
        <v>1320000</v>
      </c>
      <c r="Y553" s="254"/>
      <c r="Z553" s="354">
        <f t="shared" si="128"/>
        <v>4400000</v>
      </c>
      <c r="AA553" s="254">
        <f t="shared" si="130"/>
        <v>4400000</v>
      </c>
      <c r="AB553" s="178">
        <v>40</v>
      </c>
      <c r="AC553" s="179" t="s">
        <v>47</v>
      </c>
      <c r="AD553" s="254">
        <v>110000</v>
      </c>
      <c r="AE553" s="254">
        <f>ROUNDDOWN(AB553*AD553,-3)</f>
        <v>4400000</v>
      </c>
      <c r="AF553" s="178">
        <v>40</v>
      </c>
      <c r="AG553" s="179" t="s">
        <v>47</v>
      </c>
      <c r="AH553" s="254">
        <v>110000</v>
      </c>
      <c r="AI553" s="254">
        <f>ROUNDDOWN(AF553*AH553,-3)</f>
        <v>4400000</v>
      </c>
      <c r="AJ553" s="178">
        <v>40</v>
      </c>
      <c r="AK553" s="179" t="s">
        <v>47</v>
      </c>
      <c r="AL553" s="254">
        <v>110000</v>
      </c>
      <c r="AM553" s="254">
        <f>ROUNDDOWN(AJ553*AL553,-3)</f>
        <v>4400000</v>
      </c>
      <c r="AN553" s="178">
        <v>40</v>
      </c>
      <c r="AO553" s="179" t="s">
        <v>47</v>
      </c>
      <c r="AP553" s="254">
        <v>110000</v>
      </c>
      <c r="AQ553" s="254">
        <f>ROUNDDOWN(AN553*AP553,-3)</f>
        <v>4400000</v>
      </c>
      <c r="AR553" s="351">
        <f t="shared" si="131"/>
        <v>0</v>
      </c>
    </row>
    <row r="554" spans="2:44" x14ac:dyDescent="0.4">
      <c r="B554" s="208" t="s">
        <v>27</v>
      </c>
      <c r="C554" s="180" t="s">
        <v>175</v>
      </c>
      <c r="D554" s="178">
        <v>1</v>
      </c>
      <c r="E554" s="179" t="s">
        <v>38</v>
      </c>
      <c r="F554" s="254">
        <v>4000000</v>
      </c>
      <c r="G554" s="254">
        <f>ROUNDDOWN(D554*F554,-3)</f>
        <v>4000000</v>
      </c>
      <c r="H554" s="178">
        <v>1</v>
      </c>
      <c r="I554" s="179" t="s">
        <v>38</v>
      </c>
      <c r="J554" s="254">
        <v>4000000</v>
      </c>
      <c r="K554" s="254">
        <f>ROUNDDOWN(H554*J554,-3)</f>
        <v>4000000</v>
      </c>
      <c r="L554" s="178">
        <v>1</v>
      </c>
      <c r="M554" s="179" t="s">
        <v>38</v>
      </c>
      <c r="N554" s="254">
        <v>4000000</v>
      </c>
      <c r="O554" s="254">
        <f>ROUNDDOWN(L554*N554,-3)</f>
        <v>4000000</v>
      </c>
      <c r="P554" s="178">
        <v>1</v>
      </c>
      <c r="Q554" s="179" t="s">
        <v>38</v>
      </c>
      <c r="R554" s="254">
        <v>4000000</v>
      </c>
      <c r="S554" s="254">
        <f>ROUNDDOWN(P554*R554,-3)</f>
        <v>4000000</v>
      </c>
      <c r="T554" s="178">
        <v>1</v>
      </c>
      <c r="U554" s="179" t="s">
        <v>38</v>
      </c>
      <c r="V554" s="254">
        <v>4000000</v>
      </c>
      <c r="W554" s="254">
        <f>ROUNDDOWN(T554*V554,-3)</f>
        <v>4000000</v>
      </c>
      <c r="X554" s="354">
        <f t="shared" si="129"/>
        <v>1200000</v>
      </c>
      <c r="Y554" s="254"/>
      <c r="Z554" s="354">
        <f t="shared" si="128"/>
        <v>4000000</v>
      </c>
      <c r="AA554" s="254">
        <f t="shared" si="130"/>
        <v>4000000</v>
      </c>
      <c r="AB554" s="178">
        <v>1</v>
      </c>
      <c r="AC554" s="179" t="s">
        <v>38</v>
      </c>
      <c r="AD554" s="254">
        <v>4000000</v>
      </c>
      <c r="AE554" s="254">
        <f>ROUNDDOWN(AB554*AD554,-3)</f>
        <v>4000000</v>
      </c>
      <c r="AF554" s="178">
        <v>1</v>
      </c>
      <c r="AG554" s="179" t="s">
        <v>38</v>
      </c>
      <c r="AH554" s="254">
        <v>4000000</v>
      </c>
      <c r="AI554" s="254">
        <f>ROUNDDOWN(AF554*AH554,-3)</f>
        <v>4000000</v>
      </c>
      <c r="AJ554" s="178">
        <v>1</v>
      </c>
      <c r="AK554" s="179" t="s">
        <v>38</v>
      </c>
      <c r="AL554" s="254">
        <v>4000000</v>
      </c>
      <c r="AM554" s="254">
        <f>ROUNDDOWN(AJ554*AL554,-3)</f>
        <v>4000000</v>
      </c>
      <c r="AN554" s="178">
        <v>1</v>
      </c>
      <c r="AO554" s="179" t="s">
        <v>38</v>
      </c>
      <c r="AP554" s="254">
        <v>4000000</v>
      </c>
      <c r="AQ554" s="254">
        <f>ROUNDDOWN(AN554*AP554,-3)</f>
        <v>4000000</v>
      </c>
      <c r="AR554" s="351">
        <f t="shared" si="131"/>
        <v>0</v>
      </c>
    </row>
    <row r="555" spans="2:44" x14ac:dyDescent="0.4">
      <c r="B555" s="208" t="s">
        <v>27</v>
      </c>
      <c r="C555" s="180" t="s">
        <v>76</v>
      </c>
      <c r="D555" s="276">
        <v>1</v>
      </c>
      <c r="E555" s="179" t="s">
        <v>38</v>
      </c>
      <c r="F555" s="254">
        <v>141800000</v>
      </c>
      <c r="G555" s="254">
        <f>ROUNDDOWN(D555*F555,-3)</f>
        <v>141800000</v>
      </c>
      <c r="H555" s="276">
        <v>1</v>
      </c>
      <c r="I555" s="179" t="s">
        <v>38</v>
      </c>
      <c r="J555" s="254">
        <v>141800000</v>
      </c>
      <c r="K555" s="254">
        <f>ROUNDDOWN(H555*J555,-3)</f>
        <v>141800000</v>
      </c>
      <c r="L555" s="276">
        <v>1</v>
      </c>
      <c r="M555" s="179" t="s">
        <v>38</v>
      </c>
      <c r="N555" s="254">
        <v>141800000</v>
      </c>
      <c r="O555" s="254">
        <f>ROUNDDOWN(L555*N555,-3)</f>
        <v>141800000</v>
      </c>
      <c r="P555" s="276">
        <v>1</v>
      </c>
      <c r="Q555" s="179" t="s">
        <v>38</v>
      </c>
      <c r="R555" s="254">
        <v>141800000</v>
      </c>
      <c r="S555" s="254">
        <f>ROUNDDOWN(P555*R555,-3)</f>
        <v>141800000</v>
      </c>
      <c r="T555" s="276">
        <v>1</v>
      </c>
      <c r="U555" s="179" t="s">
        <v>38</v>
      </c>
      <c r="V555" s="254">
        <v>141800000</v>
      </c>
      <c r="W555" s="254">
        <f>ROUNDDOWN(T555*V555,-3)</f>
        <v>141800000</v>
      </c>
      <c r="X555" s="354">
        <f t="shared" si="129"/>
        <v>42540000</v>
      </c>
      <c r="Y555" s="254"/>
      <c r="Z555" s="354">
        <f t="shared" si="128"/>
        <v>141800000</v>
      </c>
      <c r="AA555" s="254">
        <f t="shared" si="130"/>
        <v>141800000</v>
      </c>
      <c r="AB555" s="276">
        <v>1</v>
      </c>
      <c r="AC555" s="179" t="s">
        <v>38</v>
      </c>
      <c r="AD555" s="254">
        <v>141800000</v>
      </c>
      <c r="AE555" s="254">
        <f>ROUNDDOWN(AB555*AD555,-3)</f>
        <v>141800000</v>
      </c>
      <c r="AF555" s="276">
        <v>1</v>
      </c>
      <c r="AG555" s="179" t="s">
        <v>38</v>
      </c>
      <c r="AH555" s="254">
        <v>141800000</v>
      </c>
      <c r="AI555" s="254">
        <f>ROUNDDOWN(AF555*AH555,-3)</f>
        <v>141800000</v>
      </c>
      <c r="AJ555" s="276">
        <v>1</v>
      </c>
      <c r="AK555" s="179" t="s">
        <v>38</v>
      </c>
      <c r="AL555" s="254">
        <v>141800000</v>
      </c>
      <c r="AM555" s="254">
        <f>ROUNDDOWN(AJ555*AL555,-3)</f>
        <v>141800000</v>
      </c>
      <c r="AN555" s="276">
        <v>1</v>
      </c>
      <c r="AO555" s="179" t="s">
        <v>38</v>
      </c>
      <c r="AP555" s="254">
        <v>141800000</v>
      </c>
      <c r="AQ555" s="254">
        <f>ROUNDDOWN(AN555*AP555,-3)</f>
        <v>141800000</v>
      </c>
      <c r="AR555" s="351">
        <f t="shared" si="131"/>
        <v>0</v>
      </c>
    </row>
    <row r="556" spans="2:44" x14ac:dyDescent="0.4">
      <c r="B556" s="208">
        <v>525112</v>
      </c>
      <c r="C556" s="180" t="s">
        <v>97</v>
      </c>
      <c r="D556" s="178"/>
      <c r="E556" s="179" t="s">
        <v>27</v>
      </c>
      <c r="F556" s="180"/>
      <c r="G556" s="254">
        <f>SUM(G557:G561)</f>
        <v>402680000</v>
      </c>
      <c r="H556" s="178"/>
      <c r="I556" s="179" t="s">
        <v>27</v>
      </c>
      <c r="J556" s="180"/>
      <c r="K556" s="254">
        <f>SUM(K557:K561)</f>
        <v>402680000</v>
      </c>
      <c r="L556" s="178"/>
      <c r="M556" s="179" t="s">
        <v>27</v>
      </c>
      <c r="N556" s="180"/>
      <c r="O556" s="254">
        <f>SUM(O557:O561)</f>
        <v>402680000</v>
      </c>
      <c r="P556" s="178"/>
      <c r="Q556" s="179" t="s">
        <v>27</v>
      </c>
      <c r="R556" s="180"/>
      <c r="S556" s="254">
        <f>SUM(S557:S561)</f>
        <v>366680000</v>
      </c>
      <c r="T556" s="178"/>
      <c r="U556" s="179" t="s">
        <v>27</v>
      </c>
      <c r="V556" s="180"/>
      <c r="W556" s="254">
        <f>SUM(W557:W561)</f>
        <v>366680000</v>
      </c>
      <c r="X556" s="354">
        <f t="shared" si="129"/>
        <v>110004000</v>
      </c>
      <c r="Y556" s="254"/>
      <c r="Z556" s="354">
        <f t="shared" si="128"/>
        <v>366680000</v>
      </c>
      <c r="AA556" s="254"/>
      <c r="AB556" s="178"/>
      <c r="AC556" s="179" t="s">
        <v>27</v>
      </c>
      <c r="AD556" s="180"/>
      <c r="AE556" s="254">
        <f>SUM(AE557:AE561)</f>
        <v>366680000</v>
      </c>
      <c r="AF556" s="178"/>
      <c r="AG556" s="179" t="s">
        <v>27</v>
      </c>
      <c r="AH556" s="180"/>
      <c r="AI556" s="254">
        <f>SUM(AI557:AI561)</f>
        <v>366680000</v>
      </c>
      <c r="AJ556" s="178"/>
      <c r="AK556" s="179" t="s">
        <v>27</v>
      </c>
      <c r="AL556" s="180"/>
      <c r="AM556" s="254">
        <f>SUM(AM557:AM561)</f>
        <v>245480000</v>
      </c>
      <c r="AN556" s="178"/>
      <c r="AO556" s="179" t="s">
        <v>27</v>
      </c>
      <c r="AP556" s="180"/>
      <c r="AQ556" s="254">
        <f>SUM(AQ557:AQ561)</f>
        <v>245480000</v>
      </c>
      <c r="AR556" s="351">
        <f t="shared" si="131"/>
        <v>0</v>
      </c>
    </row>
    <row r="557" spans="2:44" x14ac:dyDescent="0.4">
      <c r="B557" s="208" t="s">
        <v>27</v>
      </c>
      <c r="C557" s="180" t="s">
        <v>176</v>
      </c>
      <c r="D557" s="275">
        <f>D550</f>
        <v>480</v>
      </c>
      <c r="E557" s="179" t="s">
        <v>40</v>
      </c>
      <c r="F557" s="254">
        <v>505000</v>
      </c>
      <c r="G557" s="254">
        <f>ROUNDDOWN(D557*F557,-3)</f>
        <v>242400000</v>
      </c>
      <c r="H557" s="275">
        <f>H550</f>
        <v>480</v>
      </c>
      <c r="I557" s="179" t="s">
        <v>40</v>
      </c>
      <c r="J557" s="254">
        <v>505000</v>
      </c>
      <c r="K557" s="254">
        <f>ROUNDDOWN(H557*J557,-3)</f>
        <v>242400000</v>
      </c>
      <c r="L557" s="275">
        <f>L550</f>
        <v>480</v>
      </c>
      <c r="M557" s="179" t="s">
        <v>40</v>
      </c>
      <c r="N557" s="254">
        <v>505000</v>
      </c>
      <c r="O557" s="254">
        <f>ROUNDDOWN(L557*N557,-3)</f>
        <v>242400000</v>
      </c>
      <c r="P557" s="275">
        <v>480</v>
      </c>
      <c r="Q557" s="179" t="s">
        <v>40</v>
      </c>
      <c r="R557" s="254">
        <v>505000</v>
      </c>
      <c r="S557" s="254">
        <f>ROUNDDOWN(P557*R557,-3)</f>
        <v>242400000</v>
      </c>
      <c r="T557" s="275">
        <v>480</v>
      </c>
      <c r="U557" s="179" t="s">
        <v>40</v>
      </c>
      <c r="V557" s="254">
        <v>505000</v>
      </c>
      <c r="W557" s="254">
        <f>ROUNDDOWN(T557*V557,-3)</f>
        <v>242400000</v>
      </c>
      <c r="X557" s="354">
        <f t="shared" si="129"/>
        <v>72720000</v>
      </c>
      <c r="Y557" s="254"/>
      <c r="Z557" s="354">
        <f t="shared" si="128"/>
        <v>242400000</v>
      </c>
      <c r="AA557" s="254">
        <f t="shared" si="130"/>
        <v>242400000</v>
      </c>
      <c r="AB557" s="275">
        <v>480</v>
      </c>
      <c r="AC557" s="179" t="s">
        <v>40</v>
      </c>
      <c r="AD557" s="254">
        <v>505000</v>
      </c>
      <c r="AE557" s="254">
        <f>ROUNDDOWN(AB557*AD557,-3)</f>
        <v>242400000</v>
      </c>
      <c r="AF557" s="275">
        <v>480</v>
      </c>
      <c r="AG557" s="179" t="s">
        <v>40</v>
      </c>
      <c r="AH557" s="254">
        <v>505000</v>
      </c>
      <c r="AI557" s="254">
        <f>ROUNDDOWN(AF557*AH557,-3)</f>
        <v>242400000</v>
      </c>
      <c r="AJ557" s="275">
        <v>240</v>
      </c>
      <c r="AK557" s="179" t="s">
        <v>40</v>
      </c>
      <c r="AL557" s="254">
        <v>505000</v>
      </c>
      <c r="AM557" s="254">
        <f>ROUNDDOWN(AJ557*AL557,-3)</f>
        <v>121200000</v>
      </c>
      <c r="AN557" s="275">
        <v>240</v>
      </c>
      <c r="AO557" s="179" t="s">
        <v>40</v>
      </c>
      <c r="AP557" s="254">
        <v>505000</v>
      </c>
      <c r="AQ557" s="254">
        <f>ROUNDDOWN(AN557*AP557,-3)</f>
        <v>121200000</v>
      </c>
      <c r="AR557" s="351">
        <f t="shared" si="131"/>
        <v>0</v>
      </c>
    </row>
    <row r="558" spans="2:44" x14ac:dyDescent="0.4">
      <c r="B558" s="208" t="s">
        <v>27</v>
      </c>
      <c r="C558" s="180" t="s">
        <v>230</v>
      </c>
      <c r="D558" s="275">
        <f>D550</f>
        <v>480</v>
      </c>
      <c r="E558" s="179" t="s">
        <v>231</v>
      </c>
      <c r="F558" s="254">
        <v>75000</v>
      </c>
      <c r="G558" s="254">
        <f>ROUNDDOWN(D558*F558,-3)</f>
        <v>36000000</v>
      </c>
      <c r="H558" s="275">
        <f>H550</f>
        <v>480</v>
      </c>
      <c r="I558" s="179" t="s">
        <v>231</v>
      </c>
      <c r="J558" s="254">
        <v>75000</v>
      </c>
      <c r="K558" s="254">
        <f>ROUNDDOWN(H558*J558,-3)</f>
        <v>36000000</v>
      </c>
      <c r="L558" s="275">
        <f>L550</f>
        <v>480</v>
      </c>
      <c r="M558" s="179" t="s">
        <v>231</v>
      </c>
      <c r="N558" s="254">
        <v>75000</v>
      </c>
      <c r="O558" s="254">
        <f>ROUNDDOWN(L558*N558,-3)</f>
        <v>36000000</v>
      </c>
      <c r="P558" s="275">
        <v>0</v>
      </c>
      <c r="Q558" s="179" t="s">
        <v>231</v>
      </c>
      <c r="R558" s="254">
        <v>75000</v>
      </c>
      <c r="S558" s="254">
        <f>ROUNDDOWN(P558*R558,-3)</f>
        <v>0</v>
      </c>
      <c r="T558" s="275">
        <v>0</v>
      </c>
      <c r="U558" s="179" t="s">
        <v>231</v>
      </c>
      <c r="V558" s="254">
        <v>75000</v>
      </c>
      <c r="W558" s="254">
        <f>ROUNDDOWN(T558*V558,-3)</f>
        <v>0</v>
      </c>
      <c r="X558" s="354">
        <f t="shared" si="129"/>
        <v>0</v>
      </c>
      <c r="Y558" s="254"/>
      <c r="Z558" s="354">
        <f t="shared" si="128"/>
        <v>0</v>
      </c>
      <c r="AA558" s="254"/>
      <c r="AB558" s="275">
        <v>0</v>
      </c>
      <c r="AC558" s="179" t="s">
        <v>231</v>
      </c>
      <c r="AD558" s="254">
        <v>75000</v>
      </c>
      <c r="AE558" s="254">
        <f>ROUNDDOWN(AB558*AD558,-3)</f>
        <v>0</v>
      </c>
      <c r="AF558" s="275">
        <v>0</v>
      </c>
      <c r="AG558" s="179" t="s">
        <v>231</v>
      </c>
      <c r="AH558" s="254">
        <v>75000</v>
      </c>
      <c r="AI558" s="254">
        <f>ROUNDDOWN(AF558*AH558,-3)</f>
        <v>0</v>
      </c>
      <c r="AJ558" s="275">
        <v>0</v>
      </c>
      <c r="AK558" s="179" t="s">
        <v>231</v>
      </c>
      <c r="AL558" s="254">
        <v>75000</v>
      </c>
      <c r="AM558" s="254">
        <f>ROUNDDOWN(AJ558*AL558,-3)</f>
        <v>0</v>
      </c>
      <c r="AN558" s="275">
        <v>0</v>
      </c>
      <c r="AO558" s="179" t="s">
        <v>231</v>
      </c>
      <c r="AP558" s="254">
        <v>75000</v>
      </c>
      <c r="AQ558" s="254">
        <f>ROUNDDOWN(AN558*AP558,-3)</f>
        <v>0</v>
      </c>
      <c r="AR558" s="351">
        <f t="shared" si="131"/>
        <v>0</v>
      </c>
    </row>
    <row r="559" spans="2:44" x14ac:dyDescent="0.4">
      <c r="B559" s="208" t="s">
        <v>27</v>
      </c>
      <c r="C559" s="180" t="s">
        <v>44</v>
      </c>
      <c r="D559" s="275">
        <f>D550</f>
        <v>480</v>
      </c>
      <c r="E559" s="179" t="s">
        <v>40</v>
      </c>
      <c r="F559" s="254">
        <v>50000</v>
      </c>
      <c r="G559" s="254">
        <f>ROUNDDOWN(D559*F559,-3)</f>
        <v>24000000</v>
      </c>
      <c r="H559" s="275">
        <f>H550</f>
        <v>480</v>
      </c>
      <c r="I559" s="179" t="s">
        <v>40</v>
      </c>
      <c r="J559" s="254">
        <v>50000</v>
      </c>
      <c r="K559" s="254">
        <f>ROUNDDOWN(H559*J559,-3)</f>
        <v>24000000</v>
      </c>
      <c r="L559" s="275">
        <f>L550</f>
        <v>480</v>
      </c>
      <c r="M559" s="179" t="s">
        <v>40</v>
      </c>
      <c r="N559" s="254">
        <v>50000</v>
      </c>
      <c r="O559" s="254">
        <f>ROUNDDOWN(L559*N559,-3)</f>
        <v>24000000</v>
      </c>
      <c r="P559" s="275">
        <v>480</v>
      </c>
      <c r="Q559" s="179" t="s">
        <v>40</v>
      </c>
      <c r="R559" s="254">
        <v>50000</v>
      </c>
      <c r="S559" s="254">
        <f>ROUNDDOWN(P559*R559,-3)</f>
        <v>24000000</v>
      </c>
      <c r="T559" s="275">
        <v>480</v>
      </c>
      <c r="U559" s="179" t="s">
        <v>40</v>
      </c>
      <c r="V559" s="254">
        <v>50000</v>
      </c>
      <c r="W559" s="254">
        <f>ROUNDDOWN(T559*V559,-3)</f>
        <v>24000000</v>
      </c>
      <c r="X559" s="354">
        <f t="shared" si="129"/>
        <v>7200000</v>
      </c>
      <c r="Y559" s="254"/>
      <c r="Z559" s="354">
        <f t="shared" si="128"/>
        <v>24000000</v>
      </c>
      <c r="AA559" s="254">
        <f t="shared" si="130"/>
        <v>24000000</v>
      </c>
      <c r="AB559" s="275">
        <v>480</v>
      </c>
      <c r="AC559" s="179" t="s">
        <v>40</v>
      </c>
      <c r="AD559" s="254">
        <v>50000</v>
      </c>
      <c r="AE559" s="254">
        <f>ROUNDDOWN(AB559*AD559,-3)</f>
        <v>24000000</v>
      </c>
      <c r="AF559" s="275">
        <v>480</v>
      </c>
      <c r="AG559" s="179" t="s">
        <v>40</v>
      </c>
      <c r="AH559" s="254">
        <v>50000</v>
      </c>
      <c r="AI559" s="254">
        <f>ROUNDDOWN(AF559*AH559,-3)</f>
        <v>24000000</v>
      </c>
      <c r="AJ559" s="275">
        <v>480</v>
      </c>
      <c r="AK559" s="179" t="s">
        <v>40</v>
      </c>
      <c r="AL559" s="254">
        <v>50000</v>
      </c>
      <c r="AM559" s="254">
        <f>ROUNDDOWN(AJ559*AL559,-3)</f>
        <v>24000000</v>
      </c>
      <c r="AN559" s="275">
        <v>480</v>
      </c>
      <c r="AO559" s="179" t="s">
        <v>40</v>
      </c>
      <c r="AP559" s="254">
        <v>50000</v>
      </c>
      <c r="AQ559" s="254">
        <f>ROUNDDOWN(AN559*AP559,-3)</f>
        <v>24000000</v>
      </c>
      <c r="AR559" s="351">
        <f t="shared" si="131"/>
        <v>0</v>
      </c>
    </row>
    <row r="560" spans="2:44" x14ac:dyDescent="0.4">
      <c r="B560" s="208" t="s">
        <v>27</v>
      </c>
      <c r="C560" s="180" t="s">
        <v>232</v>
      </c>
      <c r="D560" s="275">
        <f>D550/24</f>
        <v>20</v>
      </c>
      <c r="E560" s="179" t="s">
        <v>51</v>
      </c>
      <c r="F560" s="254">
        <v>500000</v>
      </c>
      <c r="G560" s="254">
        <f>ROUNDDOWN(D560*F560,-3)</f>
        <v>10000000</v>
      </c>
      <c r="H560" s="275">
        <f>H550/24</f>
        <v>20</v>
      </c>
      <c r="I560" s="179" t="s">
        <v>51</v>
      </c>
      <c r="J560" s="254">
        <v>500000</v>
      </c>
      <c r="K560" s="254">
        <f>ROUNDDOWN(H560*J560,-3)</f>
        <v>10000000</v>
      </c>
      <c r="L560" s="275">
        <f>L550/24</f>
        <v>20</v>
      </c>
      <c r="M560" s="179" t="s">
        <v>51</v>
      </c>
      <c r="N560" s="254">
        <v>500000</v>
      </c>
      <c r="O560" s="254">
        <f>ROUNDDOWN(L560*N560,-3)</f>
        <v>10000000</v>
      </c>
      <c r="P560" s="275">
        <v>20</v>
      </c>
      <c r="Q560" s="179" t="s">
        <v>51</v>
      </c>
      <c r="R560" s="254">
        <v>500000</v>
      </c>
      <c r="S560" s="254">
        <f>ROUNDDOWN(P560*R560,-3)</f>
        <v>10000000</v>
      </c>
      <c r="T560" s="275">
        <v>20</v>
      </c>
      <c r="U560" s="179" t="s">
        <v>51</v>
      </c>
      <c r="V560" s="254">
        <v>500000</v>
      </c>
      <c r="W560" s="254">
        <f>ROUNDDOWN(T560*V560,-3)</f>
        <v>10000000</v>
      </c>
      <c r="X560" s="354">
        <f t="shared" si="129"/>
        <v>3000000</v>
      </c>
      <c r="Y560" s="254"/>
      <c r="Z560" s="354">
        <f t="shared" si="128"/>
        <v>10000000</v>
      </c>
      <c r="AA560" s="254">
        <f t="shared" si="130"/>
        <v>10000000</v>
      </c>
      <c r="AB560" s="275">
        <v>20</v>
      </c>
      <c r="AC560" s="179" t="s">
        <v>51</v>
      </c>
      <c r="AD560" s="254">
        <v>500000</v>
      </c>
      <c r="AE560" s="254">
        <f>ROUNDDOWN(AB560*AD560,-3)</f>
        <v>10000000</v>
      </c>
      <c r="AF560" s="275">
        <v>20</v>
      </c>
      <c r="AG560" s="179" t="s">
        <v>51</v>
      </c>
      <c r="AH560" s="254">
        <v>500000</v>
      </c>
      <c r="AI560" s="254">
        <f>ROUNDDOWN(AF560*AH560,-3)</f>
        <v>10000000</v>
      </c>
      <c r="AJ560" s="275">
        <v>20</v>
      </c>
      <c r="AK560" s="179" t="s">
        <v>51</v>
      </c>
      <c r="AL560" s="254">
        <v>500000</v>
      </c>
      <c r="AM560" s="254">
        <f>ROUNDDOWN(AJ560*AL560,-3)</f>
        <v>10000000</v>
      </c>
      <c r="AN560" s="275">
        <v>20</v>
      </c>
      <c r="AO560" s="179" t="s">
        <v>51</v>
      </c>
      <c r="AP560" s="254">
        <v>500000</v>
      </c>
      <c r="AQ560" s="254">
        <f>ROUNDDOWN(AN560*AP560,-3)</f>
        <v>10000000</v>
      </c>
      <c r="AR560" s="351">
        <f t="shared" si="131"/>
        <v>0</v>
      </c>
    </row>
    <row r="561" spans="2:45" x14ac:dyDescent="0.4">
      <c r="B561" s="208"/>
      <c r="C561" s="180" t="s">
        <v>254</v>
      </c>
      <c r="D561" s="178">
        <v>1</v>
      </c>
      <c r="E561" s="179" t="s">
        <v>38</v>
      </c>
      <c r="F561" s="254">
        <v>90280000</v>
      </c>
      <c r="G561" s="254">
        <f>ROUNDDOWN(D561*F561,-3)</f>
        <v>90280000</v>
      </c>
      <c r="H561" s="178">
        <v>1</v>
      </c>
      <c r="I561" s="179" t="s">
        <v>38</v>
      </c>
      <c r="J561" s="254">
        <v>90280000</v>
      </c>
      <c r="K561" s="254">
        <f>ROUNDDOWN(H561*J561,-3)</f>
        <v>90280000</v>
      </c>
      <c r="L561" s="178">
        <v>1</v>
      </c>
      <c r="M561" s="179" t="s">
        <v>38</v>
      </c>
      <c r="N561" s="254">
        <v>90280000</v>
      </c>
      <c r="O561" s="254">
        <f>ROUNDDOWN(L561*N561,-3)</f>
        <v>90280000</v>
      </c>
      <c r="P561" s="178">
        <v>1</v>
      </c>
      <c r="Q561" s="179" t="s">
        <v>38</v>
      </c>
      <c r="R561" s="254">
        <v>90280000</v>
      </c>
      <c r="S561" s="254">
        <f>ROUNDDOWN(P561*R561,-3)</f>
        <v>90280000</v>
      </c>
      <c r="T561" s="178">
        <v>1</v>
      </c>
      <c r="U561" s="179" t="s">
        <v>38</v>
      </c>
      <c r="V561" s="254">
        <v>90280000</v>
      </c>
      <c r="W561" s="254">
        <f>ROUNDDOWN(T561*V561,-3)</f>
        <v>90280000</v>
      </c>
      <c r="X561" s="354">
        <f t="shared" si="129"/>
        <v>27084000</v>
      </c>
      <c r="Y561" s="254"/>
      <c r="Z561" s="354">
        <f t="shared" si="128"/>
        <v>90280000</v>
      </c>
      <c r="AA561" s="254">
        <f t="shared" si="130"/>
        <v>90280000</v>
      </c>
      <c r="AB561" s="178">
        <v>1</v>
      </c>
      <c r="AC561" s="179" t="s">
        <v>38</v>
      </c>
      <c r="AD561" s="254">
        <v>90280000</v>
      </c>
      <c r="AE561" s="254">
        <f>ROUNDDOWN(AB561*AD561,-3)</f>
        <v>90280000</v>
      </c>
      <c r="AF561" s="178">
        <v>1</v>
      </c>
      <c r="AG561" s="179" t="s">
        <v>38</v>
      </c>
      <c r="AH561" s="254">
        <v>90280000</v>
      </c>
      <c r="AI561" s="254">
        <f>ROUNDDOWN(AF561*AH561,-3)</f>
        <v>90280000</v>
      </c>
      <c r="AJ561" s="178">
        <v>1</v>
      </c>
      <c r="AK561" s="179" t="s">
        <v>38</v>
      </c>
      <c r="AL561" s="254">
        <v>90280000</v>
      </c>
      <c r="AM561" s="254">
        <f>ROUNDDOWN(AJ561*AL561,-3)</f>
        <v>90280000</v>
      </c>
      <c r="AN561" s="178">
        <v>1</v>
      </c>
      <c r="AO561" s="179" t="s">
        <v>38</v>
      </c>
      <c r="AP561" s="254">
        <v>90280000</v>
      </c>
      <c r="AQ561" s="254">
        <f>ROUNDDOWN(AN561*AP561,-3)</f>
        <v>90280000</v>
      </c>
      <c r="AR561" s="351">
        <f t="shared" si="131"/>
        <v>0</v>
      </c>
    </row>
    <row r="562" spans="2:45" s="5" customFormat="1" x14ac:dyDescent="0.4">
      <c r="B562" s="369">
        <v>601</v>
      </c>
      <c r="C562" s="370" t="s">
        <v>202</v>
      </c>
      <c r="D562" s="261">
        <f>D563+D576+D584+D596+D609+D617+D628+D636+D640+D646+D649+D652+D655+D658+D661+D668+D677+D695</f>
        <v>9502</v>
      </c>
      <c r="E562" s="267" t="s">
        <v>422</v>
      </c>
      <c r="F562" s="261"/>
      <c r="G562" s="261">
        <f>G563+G576+G584+G596+G609+G617+G628+G636+G640+G646+G649+G652+G655+G658+G661+G668+G677+G695</f>
        <v>1118736000</v>
      </c>
      <c r="H562" s="261">
        <f>H563+H576+H584+H596+H609+H617+H628+H636+H640+H646+H649+H652+H655+H658+H661+H668+H677+H695</f>
        <v>9502</v>
      </c>
      <c r="I562" s="267" t="s">
        <v>422</v>
      </c>
      <c r="J562" s="261"/>
      <c r="K562" s="261">
        <f>K563+K576+K584+K596+K609+K617+K628+K636+K640+K646+K649+K652+K655+K658+K661+K668+K677+K695</f>
        <v>1128736000</v>
      </c>
      <c r="L562" s="261">
        <f>L563+L576+L584+L596+L609+L617+L628+L636+L640+L646+L649+L652+L655+L658+L661+L668+L677+L695</f>
        <v>9502</v>
      </c>
      <c r="M562" s="267" t="s">
        <v>422</v>
      </c>
      <c r="N562" s="261"/>
      <c r="O562" s="261">
        <f>O563+O576+O584+O596+O609+O617+O628+O636+O640+O646+O649+O652+O655+O658+O661+O668+O677+O695</f>
        <v>1118736000</v>
      </c>
      <c r="P562" s="261">
        <v>18</v>
      </c>
      <c r="Q562" s="267" t="s">
        <v>422</v>
      </c>
      <c r="R562" s="261"/>
      <c r="S562" s="261">
        <f>S563+S576+S584+S596+S609+S617+S628+S636+S640+S646+S649+S652+S655+S658+S661+S668+S677+S695</f>
        <v>1167360000</v>
      </c>
      <c r="T562" s="371"/>
      <c r="U562" s="372" t="s">
        <v>422</v>
      </c>
      <c r="V562" s="371"/>
      <c r="W562" s="371">
        <f>W563+W566</f>
        <v>1500000000</v>
      </c>
      <c r="X562" s="354">
        <f t="shared" si="129"/>
        <v>450000000</v>
      </c>
      <c r="Y562" s="261"/>
      <c r="Z562" s="354">
        <f t="shared" si="128"/>
        <v>1500000000</v>
      </c>
      <c r="AA562" s="261"/>
      <c r="AB562" s="371"/>
      <c r="AC562" s="372" t="s">
        <v>422</v>
      </c>
      <c r="AD562" s="371"/>
      <c r="AE562" s="371">
        <f>AE563+AE566</f>
        <v>1500000000</v>
      </c>
      <c r="AF562" s="371"/>
      <c r="AG562" s="372" t="s">
        <v>422</v>
      </c>
      <c r="AH562" s="371"/>
      <c r="AI562" s="371">
        <f>AI563+AI566</f>
        <v>1500000000</v>
      </c>
      <c r="AJ562" s="371"/>
      <c r="AK562" s="372" t="s">
        <v>422</v>
      </c>
      <c r="AL562" s="371"/>
      <c r="AM562" s="371">
        <f>AM563+AM566</f>
        <v>1771545000</v>
      </c>
      <c r="AN562" s="371"/>
      <c r="AO562" s="372" t="s">
        <v>422</v>
      </c>
      <c r="AP562" s="371"/>
      <c r="AQ562" s="371">
        <f>AQ563+AQ566</f>
        <v>1771545000</v>
      </c>
      <c r="AR562" s="351">
        <f t="shared" si="131"/>
        <v>0</v>
      </c>
      <c r="AS562" s="379"/>
    </row>
    <row r="563" spans="2:45" x14ac:dyDescent="0.4">
      <c r="B563" s="312" t="s">
        <v>34</v>
      </c>
      <c r="C563" s="313" t="s">
        <v>869</v>
      </c>
      <c r="D563" s="269">
        <v>0</v>
      </c>
      <c r="E563" s="270" t="s">
        <v>27</v>
      </c>
      <c r="F563" s="254">
        <v>0</v>
      </c>
      <c r="G563" s="254"/>
      <c r="H563" s="314">
        <v>0</v>
      </c>
      <c r="I563" s="315" t="s">
        <v>27</v>
      </c>
      <c r="J563" s="316">
        <v>0</v>
      </c>
      <c r="K563" s="316">
        <f>K564</f>
        <v>10000000</v>
      </c>
      <c r="L563" s="314">
        <v>0</v>
      </c>
      <c r="M563" s="315" t="s">
        <v>27</v>
      </c>
      <c r="N563" s="316">
        <v>0</v>
      </c>
      <c r="O563" s="316">
        <f>O564</f>
        <v>0</v>
      </c>
      <c r="P563" s="314">
        <v>0</v>
      </c>
      <c r="Q563" s="315" t="s">
        <v>27</v>
      </c>
      <c r="R563" s="316">
        <v>0</v>
      </c>
      <c r="S563" s="316">
        <f>S564</f>
        <v>500000000</v>
      </c>
      <c r="T563" s="314">
        <v>0</v>
      </c>
      <c r="U563" s="315" t="s">
        <v>27</v>
      </c>
      <c r="V563" s="316">
        <v>0</v>
      </c>
      <c r="W563" s="316">
        <f>W564</f>
        <v>500000000</v>
      </c>
      <c r="X563" s="354">
        <f t="shared" si="129"/>
        <v>150000000</v>
      </c>
      <c r="Y563" s="316"/>
      <c r="Z563" s="354">
        <f t="shared" si="128"/>
        <v>500000000</v>
      </c>
      <c r="AA563" s="316"/>
      <c r="AB563" s="314">
        <v>0</v>
      </c>
      <c r="AC563" s="315" t="s">
        <v>27</v>
      </c>
      <c r="AD563" s="316">
        <v>0</v>
      </c>
      <c r="AE563" s="316">
        <f>AE564</f>
        <v>545000000</v>
      </c>
      <c r="AF563" s="314">
        <v>0</v>
      </c>
      <c r="AG563" s="315" t="s">
        <v>27</v>
      </c>
      <c r="AH563" s="316">
        <v>0</v>
      </c>
      <c r="AI563" s="316">
        <f>AI564</f>
        <v>545000000</v>
      </c>
      <c r="AJ563" s="314">
        <v>0</v>
      </c>
      <c r="AK563" s="315" t="s">
        <v>27</v>
      </c>
      <c r="AL563" s="316">
        <v>0</v>
      </c>
      <c r="AM563" s="316">
        <f>AM564</f>
        <v>803645000</v>
      </c>
      <c r="AN563" s="314">
        <v>0</v>
      </c>
      <c r="AO563" s="315" t="s">
        <v>27</v>
      </c>
      <c r="AP563" s="316">
        <v>0</v>
      </c>
      <c r="AQ563" s="316">
        <f>AQ564</f>
        <v>803645000</v>
      </c>
      <c r="AR563" s="351">
        <f t="shared" si="131"/>
        <v>0</v>
      </c>
    </row>
    <row r="564" spans="2:45" x14ac:dyDescent="0.4">
      <c r="B564" s="208">
        <v>525112</v>
      </c>
      <c r="C564" s="180" t="s">
        <v>97</v>
      </c>
      <c r="D564" s="269"/>
      <c r="E564" s="270"/>
      <c r="F564" s="254"/>
      <c r="G564" s="254"/>
      <c r="H564" s="269"/>
      <c r="I564" s="270"/>
      <c r="J564" s="254"/>
      <c r="K564" s="254">
        <f>SUM(K565:K565)</f>
        <v>10000000</v>
      </c>
      <c r="L564" s="269"/>
      <c r="M564" s="270"/>
      <c r="N564" s="254"/>
      <c r="O564" s="254">
        <f>SUM(O565:O565)</f>
        <v>0</v>
      </c>
      <c r="P564" s="269"/>
      <c r="Q564" s="270"/>
      <c r="R564" s="254"/>
      <c r="S564" s="254">
        <f>SUM(S565:S565)</f>
        <v>500000000</v>
      </c>
      <c r="T564" s="269"/>
      <c r="U564" s="270"/>
      <c r="V564" s="254"/>
      <c r="W564" s="254">
        <f>SUM(W565:W565)</f>
        <v>500000000</v>
      </c>
      <c r="X564" s="354">
        <f t="shared" si="129"/>
        <v>150000000</v>
      </c>
      <c r="Y564" s="254"/>
      <c r="Z564" s="354">
        <f t="shared" si="128"/>
        <v>500000000</v>
      </c>
      <c r="AA564" s="254"/>
      <c r="AB564" s="269"/>
      <c r="AC564" s="270"/>
      <c r="AD564" s="254"/>
      <c r="AE564" s="254">
        <f>SUM(AE565:AE565)</f>
        <v>545000000</v>
      </c>
      <c r="AF564" s="269"/>
      <c r="AG564" s="270"/>
      <c r="AH564" s="254"/>
      <c r="AI564" s="254">
        <f>SUM(AI565:AI565)</f>
        <v>545000000</v>
      </c>
      <c r="AJ564" s="269"/>
      <c r="AK564" s="270"/>
      <c r="AL564" s="254"/>
      <c r="AM564" s="254">
        <f>SUM(AM565:AM565)</f>
        <v>803645000</v>
      </c>
      <c r="AN564" s="269"/>
      <c r="AO564" s="270"/>
      <c r="AP564" s="254"/>
      <c r="AQ564" s="254">
        <f>SUM(AQ565:AQ565)</f>
        <v>803645000</v>
      </c>
      <c r="AR564" s="351">
        <f t="shared" si="131"/>
        <v>0</v>
      </c>
    </row>
    <row r="565" spans="2:45" x14ac:dyDescent="0.4">
      <c r="B565" s="208"/>
      <c r="C565" s="180" t="s">
        <v>870</v>
      </c>
      <c r="D565" s="269"/>
      <c r="E565" s="270"/>
      <c r="F565" s="254"/>
      <c r="G565" s="254"/>
      <c r="H565" s="269">
        <v>1</v>
      </c>
      <c r="I565" s="270" t="s">
        <v>38</v>
      </c>
      <c r="J565" s="254">
        <v>10000000</v>
      </c>
      <c r="K565" s="254">
        <f t="shared" ref="K565" si="132">ROUNDDOWN(H565*J565,-3)</f>
        <v>10000000</v>
      </c>
      <c r="L565" s="269"/>
      <c r="M565" s="270"/>
      <c r="N565" s="254"/>
      <c r="O565" s="254">
        <f t="shared" ref="O565" si="133">ROUNDDOWN(L565*N565,-3)</f>
        <v>0</v>
      </c>
      <c r="P565" s="269">
        <v>1</v>
      </c>
      <c r="Q565" s="270" t="s">
        <v>38</v>
      </c>
      <c r="R565" s="254">
        <v>500000000</v>
      </c>
      <c r="S565" s="254">
        <f t="shared" ref="S565" si="134">ROUNDDOWN(P565*R565,-3)</f>
        <v>500000000</v>
      </c>
      <c r="T565" s="269">
        <v>1</v>
      </c>
      <c r="U565" s="270" t="s">
        <v>38</v>
      </c>
      <c r="V565" s="254">
        <v>500000000</v>
      </c>
      <c r="W565" s="254">
        <f t="shared" ref="W565" si="135">ROUNDDOWN(T565*V565,-3)</f>
        <v>500000000</v>
      </c>
      <c r="X565" s="354">
        <f t="shared" si="129"/>
        <v>150000000</v>
      </c>
      <c r="Y565" s="254"/>
      <c r="Z565" s="354">
        <f t="shared" si="128"/>
        <v>500000000</v>
      </c>
      <c r="AA565" s="254">
        <f t="shared" ref="AA565" si="136">CEILING(Z565,1000)</f>
        <v>500000000</v>
      </c>
      <c r="AB565" s="269">
        <v>1</v>
      </c>
      <c r="AC565" s="270" t="s">
        <v>38</v>
      </c>
      <c r="AD565" s="254">
        <f>500000000+45000000</f>
        <v>545000000</v>
      </c>
      <c r="AE565" s="254">
        <f t="shared" ref="AE565" si="137">ROUNDDOWN(AB565*AD565,-3)</f>
        <v>545000000</v>
      </c>
      <c r="AF565" s="269">
        <v>1</v>
      </c>
      <c r="AG565" s="270" t="s">
        <v>38</v>
      </c>
      <c r="AH565" s="254">
        <f>500000000+45000000</f>
        <v>545000000</v>
      </c>
      <c r="AI565" s="254">
        <f t="shared" ref="AI565" si="138">ROUNDDOWN(AF565*AH565,-3)</f>
        <v>545000000</v>
      </c>
      <c r="AJ565" s="269">
        <v>1</v>
      </c>
      <c r="AK565" s="270" t="s">
        <v>38</v>
      </c>
      <c r="AL565" s="254">
        <v>803645000</v>
      </c>
      <c r="AM565" s="254">
        <f t="shared" ref="AM565" si="139">ROUNDDOWN(AJ565*AL565,-3)</f>
        <v>803645000</v>
      </c>
      <c r="AN565" s="269">
        <v>1</v>
      </c>
      <c r="AO565" s="270" t="s">
        <v>38</v>
      </c>
      <c r="AP565" s="254">
        <v>803645000</v>
      </c>
      <c r="AQ565" s="254">
        <f t="shared" ref="AQ565" si="140">ROUNDDOWN(AN565*AP565,-3)</f>
        <v>803645000</v>
      </c>
      <c r="AR565" s="351">
        <f t="shared" si="131"/>
        <v>0</v>
      </c>
    </row>
    <row r="566" spans="2:45" x14ac:dyDescent="0.4">
      <c r="B566" s="312" t="s">
        <v>52</v>
      </c>
      <c r="C566" s="313" t="s">
        <v>865</v>
      </c>
      <c r="D566" s="269">
        <v>0</v>
      </c>
      <c r="E566" s="270" t="s">
        <v>27</v>
      </c>
      <c r="F566" s="254">
        <v>0</v>
      </c>
      <c r="G566" s="254"/>
      <c r="H566" s="314">
        <v>0</v>
      </c>
      <c r="I566" s="315" t="s">
        <v>27</v>
      </c>
      <c r="J566" s="316">
        <v>0</v>
      </c>
      <c r="K566" s="316">
        <f>K567</f>
        <v>10000000</v>
      </c>
      <c r="L566" s="314">
        <v>0</v>
      </c>
      <c r="M566" s="315" t="s">
        <v>27</v>
      </c>
      <c r="N566" s="316">
        <v>0</v>
      </c>
      <c r="O566" s="316">
        <f>O567</f>
        <v>0</v>
      </c>
      <c r="P566" s="314">
        <v>0</v>
      </c>
      <c r="Q566" s="315" t="s">
        <v>27</v>
      </c>
      <c r="R566" s="316">
        <v>0</v>
      </c>
      <c r="S566" s="316">
        <f>S567</f>
        <v>1000000000</v>
      </c>
      <c r="T566" s="314">
        <v>0</v>
      </c>
      <c r="U566" s="315" t="s">
        <v>27</v>
      </c>
      <c r="V566" s="316">
        <v>0</v>
      </c>
      <c r="W566" s="316">
        <f>W567</f>
        <v>1000000000</v>
      </c>
      <c r="X566" s="354">
        <f t="shared" si="129"/>
        <v>300000000</v>
      </c>
      <c r="Y566" s="316"/>
      <c r="Z566" s="354">
        <f t="shared" si="128"/>
        <v>1000000000</v>
      </c>
      <c r="AA566" s="316"/>
      <c r="AB566" s="314">
        <v>0</v>
      </c>
      <c r="AC566" s="315" t="s">
        <v>27</v>
      </c>
      <c r="AD566" s="316">
        <v>0</v>
      </c>
      <c r="AE566" s="316">
        <f>AE567</f>
        <v>955000000</v>
      </c>
      <c r="AF566" s="314">
        <v>0</v>
      </c>
      <c r="AG566" s="315" t="s">
        <v>27</v>
      </c>
      <c r="AH566" s="316">
        <v>0</v>
      </c>
      <c r="AI566" s="316">
        <f>AI567</f>
        <v>955000000</v>
      </c>
      <c r="AJ566" s="314">
        <v>0</v>
      </c>
      <c r="AK566" s="315" t="s">
        <v>27</v>
      </c>
      <c r="AL566" s="316">
        <v>0</v>
      </c>
      <c r="AM566" s="316">
        <f>AM567</f>
        <v>967900000</v>
      </c>
      <c r="AN566" s="314">
        <v>0</v>
      </c>
      <c r="AO566" s="315" t="s">
        <v>27</v>
      </c>
      <c r="AP566" s="316">
        <v>0</v>
      </c>
      <c r="AQ566" s="316">
        <f>AQ567</f>
        <v>967900000</v>
      </c>
      <c r="AR566" s="351">
        <f t="shared" si="131"/>
        <v>0</v>
      </c>
    </row>
    <row r="567" spans="2:45" x14ac:dyDescent="0.4">
      <c r="B567" s="208">
        <v>525112</v>
      </c>
      <c r="C567" s="180" t="s">
        <v>97</v>
      </c>
      <c r="D567" s="269"/>
      <c r="E567" s="270"/>
      <c r="F567" s="254"/>
      <c r="G567" s="254"/>
      <c r="H567" s="269"/>
      <c r="I567" s="270"/>
      <c r="J567" s="254"/>
      <c r="K567" s="254">
        <f>SUM(K568:K568)</f>
        <v>10000000</v>
      </c>
      <c r="L567" s="269"/>
      <c r="M567" s="270"/>
      <c r="N567" s="254"/>
      <c r="O567" s="254">
        <f>SUM(O568:O568)</f>
        <v>0</v>
      </c>
      <c r="P567" s="269"/>
      <c r="Q567" s="270"/>
      <c r="R567" s="254"/>
      <c r="S567" s="254">
        <f>SUM(S568:S568)</f>
        <v>1000000000</v>
      </c>
      <c r="T567" s="269"/>
      <c r="U567" s="270"/>
      <c r="V567" s="254"/>
      <c r="W567" s="254">
        <f>SUM(W568:W568)</f>
        <v>1000000000</v>
      </c>
      <c r="X567" s="354">
        <f t="shared" si="129"/>
        <v>300000000</v>
      </c>
      <c r="Y567" s="254"/>
      <c r="Z567" s="354">
        <f t="shared" si="128"/>
        <v>1000000000</v>
      </c>
      <c r="AA567" s="254"/>
      <c r="AB567" s="269"/>
      <c r="AC567" s="270"/>
      <c r="AD567" s="254"/>
      <c r="AE567" s="254">
        <f>SUM(AE568:AE568)</f>
        <v>955000000</v>
      </c>
      <c r="AF567" s="269"/>
      <c r="AG567" s="270"/>
      <c r="AH567" s="254"/>
      <c r="AI567" s="254">
        <f>SUM(AI568:AI568)</f>
        <v>955000000</v>
      </c>
      <c r="AJ567" s="269"/>
      <c r="AK567" s="270"/>
      <c r="AL567" s="254"/>
      <c r="AM567" s="254">
        <f>SUM(AM568:AM568)</f>
        <v>967900000</v>
      </c>
      <c r="AN567" s="269"/>
      <c r="AO567" s="270"/>
      <c r="AP567" s="254"/>
      <c r="AQ567" s="254">
        <f>SUM(AQ568:AQ568)</f>
        <v>967900000</v>
      </c>
      <c r="AR567" s="351">
        <f t="shared" si="131"/>
        <v>0</v>
      </c>
    </row>
    <row r="568" spans="2:45" x14ac:dyDescent="0.4">
      <c r="B568" s="208"/>
      <c r="C568" s="180" t="s">
        <v>866</v>
      </c>
      <c r="D568" s="269"/>
      <c r="E568" s="270"/>
      <c r="F568" s="254"/>
      <c r="G568" s="254"/>
      <c r="H568" s="269">
        <v>1</v>
      </c>
      <c r="I568" s="270" t="s">
        <v>38</v>
      </c>
      <c r="J568" s="254">
        <v>10000000</v>
      </c>
      <c r="K568" s="254">
        <f t="shared" ref="K568" si="141">ROUNDDOWN(H568*J568,-3)</f>
        <v>10000000</v>
      </c>
      <c r="L568" s="269"/>
      <c r="M568" s="270"/>
      <c r="N568" s="254"/>
      <c r="O568" s="254">
        <f t="shared" ref="O568" si="142">ROUNDDOWN(L568*N568,-3)</f>
        <v>0</v>
      </c>
      <c r="P568" s="269">
        <v>1</v>
      </c>
      <c r="Q568" s="270" t="s">
        <v>38</v>
      </c>
      <c r="R568" s="254">
        <v>1000000000</v>
      </c>
      <c r="S568" s="254">
        <f t="shared" ref="S568" si="143">ROUNDDOWN(P568*R568,-3)</f>
        <v>1000000000</v>
      </c>
      <c r="T568" s="269">
        <v>1</v>
      </c>
      <c r="U568" s="270" t="s">
        <v>38</v>
      </c>
      <c r="V568" s="254">
        <v>1000000000</v>
      </c>
      <c r="W568" s="254">
        <f t="shared" ref="W568" si="144">ROUNDDOWN(T568*V568,-3)</f>
        <v>1000000000</v>
      </c>
      <c r="X568" s="354">
        <f t="shared" si="129"/>
        <v>300000000</v>
      </c>
      <c r="Y568" s="254"/>
      <c r="Z568" s="354">
        <f t="shared" si="128"/>
        <v>1000000000</v>
      </c>
      <c r="AA568" s="254">
        <f t="shared" ref="AA568" si="145">CEILING(Z568,1000)</f>
        <v>1000000000</v>
      </c>
      <c r="AB568" s="269">
        <v>1</v>
      </c>
      <c r="AC568" s="270" t="s">
        <v>38</v>
      </c>
      <c r="AD568" s="254">
        <f>1000000000-45000000</f>
        <v>955000000</v>
      </c>
      <c r="AE568" s="254">
        <f t="shared" ref="AE568" si="146">ROUNDDOWN(AB568*AD568,-3)</f>
        <v>955000000</v>
      </c>
      <c r="AF568" s="269">
        <v>1</v>
      </c>
      <c r="AG568" s="270" t="s">
        <v>38</v>
      </c>
      <c r="AH568" s="254">
        <f>1000000000-45000000</f>
        <v>955000000</v>
      </c>
      <c r="AI568" s="254">
        <f t="shared" ref="AI568" si="147">ROUNDDOWN(AF568*AH568,-3)</f>
        <v>955000000</v>
      </c>
      <c r="AJ568" s="269">
        <v>1</v>
      </c>
      <c r="AK568" s="270" t="s">
        <v>38</v>
      </c>
      <c r="AL568" s="254">
        <v>967900000</v>
      </c>
      <c r="AM568" s="254">
        <f t="shared" ref="AM568" si="148">ROUNDDOWN(AJ568*AL568,-3)</f>
        <v>967900000</v>
      </c>
      <c r="AN568" s="269">
        <v>1</v>
      </c>
      <c r="AO568" s="270" t="s">
        <v>38</v>
      </c>
      <c r="AP568" s="254">
        <v>967900000</v>
      </c>
      <c r="AQ568" s="254">
        <f t="shared" ref="AQ568" si="149">ROUNDDOWN(AN568*AP568,-3)</f>
        <v>967900000</v>
      </c>
      <c r="AR568" s="351">
        <f t="shared" si="131"/>
        <v>0</v>
      </c>
    </row>
    <row r="569" spans="2:45" x14ac:dyDescent="0.4">
      <c r="B569" s="325" t="s">
        <v>270</v>
      </c>
      <c r="C569" s="326" t="s">
        <v>271</v>
      </c>
      <c r="D569" s="269">
        <f>D570+D576+D582+D588+D594+D600+D606+D612</f>
        <v>15936</v>
      </c>
      <c r="E569" s="270" t="s">
        <v>171</v>
      </c>
      <c r="F569" s="254">
        <v>0</v>
      </c>
      <c r="G569" s="254">
        <f>G570+G576+G582+G588+G594+G600+G606+G612</f>
        <v>1524624000</v>
      </c>
      <c r="H569" s="269">
        <f>H570+H576+H582+H588+H594+H600+H606+H612</f>
        <v>15936</v>
      </c>
      <c r="I569" s="270" t="s">
        <v>171</v>
      </c>
      <c r="J569" s="254">
        <v>0</v>
      </c>
      <c r="K569" s="254">
        <f>K570+K576+K582+K588+K594+K600+K606+K612</f>
        <v>1524624000</v>
      </c>
      <c r="L569" s="327">
        <f>L570+L576+L582+L588+L594+L600+L606+L612</f>
        <v>15936</v>
      </c>
      <c r="M569" s="328" t="s">
        <v>171</v>
      </c>
      <c r="N569" s="329">
        <v>0</v>
      </c>
      <c r="O569" s="329">
        <f>O570+O576+O582+O588+O594+O600+O606+O612</f>
        <v>1524624000</v>
      </c>
      <c r="P569" s="327">
        <v>15936</v>
      </c>
      <c r="Q569" s="328" t="s">
        <v>171</v>
      </c>
      <c r="R569" s="329">
        <v>0</v>
      </c>
      <c r="S569" s="329">
        <f>S570+S576+S582+S588+S594+S600+S606+S612</f>
        <v>239040000</v>
      </c>
      <c r="T569" s="327">
        <v>15936</v>
      </c>
      <c r="U569" s="328" t="s">
        <v>171</v>
      </c>
      <c r="V569" s="329">
        <v>0</v>
      </c>
      <c r="W569" s="329">
        <f>W570+W576+W582+W588+W594+W600+W606+W612</f>
        <v>239040000</v>
      </c>
      <c r="X569" s="354">
        <f t="shared" si="129"/>
        <v>71712000</v>
      </c>
      <c r="Y569" s="329"/>
      <c r="Z569" s="354">
        <f t="shared" si="128"/>
        <v>239040000</v>
      </c>
      <c r="AA569" s="329"/>
      <c r="AB569" s="327">
        <v>15936</v>
      </c>
      <c r="AC569" s="328" t="s">
        <v>171</v>
      </c>
      <c r="AD569" s="329">
        <v>0</v>
      </c>
      <c r="AE569" s="329">
        <f>AE570+AE576+AE582+AE588+AE594+AE600+AE606+AE612</f>
        <v>239040000</v>
      </c>
      <c r="AF569" s="327">
        <v>15936</v>
      </c>
      <c r="AG569" s="328" t="s">
        <v>171</v>
      </c>
      <c r="AH569" s="329">
        <v>0</v>
      </c>
      <c r="AI569" s="329">
        <f>AI570+AI576+AI582+AI588+AI594+AI600+AI606+AI612</f>
        <v>239040000</v>
      </c>
      <c r="AJ569" s="327">
        <v>15936</v>
      </c>
      <c r="AK569" s="328" t="s">
        <v>171</v>
      </c>
      <c r="AL569" s="329">
        <v>0</v>
      </c>
      <c r="AM569" s="329">
        <f>AM570+AM576+AM582+AM588+AM594+AM600+AM606+AM612</f>
        <v>239040000</v>
      </c>
      <c r="AN569" s="327">
        <v>15936</v>
      </c>
      <c r="AO569" s="328" t="s">
        <v>171</v>
      </c>
      <c r="AP569" s="329">
        <v>0</v>
      </c>
      <c r="AQ569" s="329">
        <f>AQ570+AQ576+AQ582+AQ588+AQ594+AQ600+AQ606+AQ612</f>
        <v>239040000</v>
      </c>
      <c r="AR569" s="351">
        <f t="shared" si="131"/>
        <v>0</v>
      </c>
    </row>
    <row r="570" spans="2:45" x14ac:dyDescent="0.4">
      <c r="B570" s="363" t="s">
        <v>87</v>
      </c>
      <c r="C570" s="364" t="s">
        <v>272</v>
      </c>
      <c r="D570" s="269">
        <f>D571</f>
        <v>7680</v>
      </c>
      <c r="E570" s="270" t="s">
        <v>171</v>
      </c>
      <c r="F570" s="254">
        <v>0</v>
      </c>
      <c r="G570" s="254">
        <f>G571</f>
        <v>734208000</v>
      </c>
      <c r="H570" s="269">
        <f>H571</f>
        <v>7680</v>
      </c>
      <c r="I570" s="270" t="s">
        <v>171</v>
      </c>
      <c r="J570" s="254">
        <v>0</v>
      </c>
      <c r="K570" s="254">
        <f>K571</f>
        <v>734208000</v>
      </c>
      <c r="L570" s="269">
        <f>L571</f>
        <v>7680</v>
      </c>
      <c r="M570" s="270" t="s">
        <v>171</v>
      </c>
      <c r="N570" s="254">
        <v>0</v>
      </c>
      <c r="O570" s="254">
        <f>O571</f>
        <v>734208000</v>
      </c>
      <c r="P570" s="269">
        <v>7680</v>
      </c>
      <c r="Q570" s="270" t="s">
        <v>171</v>
      </c>
      <c r="R570" s="254">
        <v>0</v>
      </c>
      <c r="S570" s="254">
        <f>S571</f>
        <v>115200000</v>
      </c>
      <c r="T570" s="365">
        <v>7680</v>
      </c>
      <c r="U570" s="366" t="s">
        <v>171</v>
      </c>
      <c r="V570" s="367">
        <v>0</v>
      </c>
      <c r="W570" s="367">
        <f>W571</f>
        <v>115200000</v>
      </c>
      <c r="X570" s="354">
        <f t="shared" si="129"/>
        <v>34560000</v>
      </c>
      <c r="Y570" s="254"/>
      <c r="Z570" s="354">
        <f t="shared" si="128"/>
        <v>115200000</v>
      </c>
      <c r="AA570" s="254"/>
      <c r="AB570" s="365">
        <v>7680</v>
      </c>
      <c r="AC570" s="366" t="s">
        <v>171</v>
      </c>
      <c r="AD570" s="367">
        <v>0</v>
      </c>
      <c r="AE570" s="367">
        <f>AE571</f>
        <v>115200000</v>
      </c>
      <c r="AF570" s="365">
        <v>7680</v>
      </c>
      <c r="AG570" s="366" t="s">
        <v>171</v>
      </c>
      <c r="AH570" s="367">
        <v>0</v>
      </c>
      <c r="AI570" s="367">
        <f>AI571</f>
        <v>115200000</v>
      </c>
      <c r="AJ570" s="365">
        <v>7680</v>
      </c>
      <c r="AK570" s="366" t="s">
        <v>171</v>
      </c>
      <c r="AL570" s="367">
        <v>0</v>
      </c>
      <c r="AM570" s="367">
        <f>AM571</f>
        <v>115200000</v>
      </c>
      <c r="AN570" s="365">
        <v>7680</v>
      </c>
      <c r="AO570" s="366" t="s">
        <v>171</v>
      </c>
      <c r="AP570" s="367">
        <v>0</v>
      </c>
      <c r="AQ570" s="367">
        <f>AQ571</f>
        <v>115200000</v>
      </c>
      <c r="AR570" s="351">
        <f t="shared" si="131"/>
        <v>0</v>
      </c>
    </row>
    <row r="571" spans="2:45" x14ac:dyDescent="0.4">
      <c r="B571" s="312" t="s">
        <v>34</v>
      </c>
      <c r="C571" s="313" t="s">
        <v>273</v>
      </c>
      <c r="D571" s="269">
        <v>7680</v>
      </c>
      <c r="E571" s="270" t="s">
        <v>171</v>
      </c>
      <c r="F571" s="254">
        <v>0</v>
      </c>
      <c r="G571" s="254">
        <f>G572</f>
        <v>734208000</v>
      </c>
      <c r="H571" s="314">
        <v>7680</v>
      </c>
      <c r="I571" s="315" t="s">
        <v>171</v>
      </c>
      <c r="J571" s="316">
        <v>0</v>
      </c>
      <c r="K571" s="316">
        <f>K572</f>
        <v>734208000</v>
      </c>
      <c r="L571" s="314">
        <v>7680</v>
      </c>
      <c r="M571" s="315" t="s">
        <v>171</v>
      </c>
      <c r="N571" s="316">
        <v>0</v>
      </c>
      <c r="O571" s="316">
        <f>O572</f>
        <v>734208000</v>
      </c>
      <c r="P571" s="314">
        <v>7680</v>
      </c>
      <c r="Q571" s="315" t="s">
        <v>171</v>
      </c>
      <c r="R571" s="316">
        <v>0</v>
      </c>
      <c r="S571" s="316">
        <f>S572</f>
        <v>115200000</v>
      </c>
      <c r="T571" s="314">
        <v>7680</v>
      </c>
      <c r="U571" s="315" t="s">
        <v>171</v>
      </c>
      <c r="V571" s="316">
        <v>0</v>
      </c>
      <c r="W571" s="316">
        <f>W572</f>
        <v>115200000</v>
      </c>
      <c r="X571" s="354">
        <f t="shared" si="129"/>
        <v>34560000</v>
      </c>
      <c r="Y571" s="316"/>
      <c r="Z571" s="354">
        <f t="shared" si="128"/>
        <v>115200000</v>
      </c>
      <c r="AA571" s="316"/>
      <c r="AB571" s="314">
        <v>7680</v>
      </c>
      <c r="AC571" s="315" t="s">
        <v>171</v>
      </c>
      <c r="AD571" s="316">
        <v>0</v>
      </c>
      <c r="AE571" s="316">
        <f>AE572</f>
        <v>115200000</v>
      </c>
      <c r="AF571" s="314">
        <v>7680</v>
      </c>
      <c r="AG571" s="315" t="s">
        <v>171</v>
      </c>
      <c r="AH571" s="316">
        <v>0</v>
      </c>
      <c r="AI571" s="316">
        <f>AI572</f>
        <v>115200000</v>
      </c>
      <c r="AJ571" s="314">
        <v>7680</v>
      </c>
      <c r="AK571" s="315" t="s">
        <v>171</v>
      </c>
      <c r="AL571" s="316">
        <v>0</v>
      </c>
      <c r="AM571" s="316">
        <f>AM572</f>
        <v>115200000</v>
      </c>
      <c r="AN571" s="314">
        <v>7680</v>
      </c>
      <c r="AO571" s="315" t="s">
        <v>171</v>
      </c>
      <c r="AP571" s="316">
        <v>0</v>
      </c>
      <c r="AQ571" s="316">
        <f>AQ572</f>
        <v>115200000</v>
      </c>
      <c r="AR571" s="351">
        <f t="shared" si="131"/>
        <v>0</v>
      </c>
    </row>
    <row r="572" spans="2:45" x14ac:dyDescent="0.4">
      <c r="B572" s="208">
        <v>525112</v>
      </c>
      <c r="C572" s="180" t="s">
        <v>97</v>
      </c>
      <c r="D572" s="178"/>
      <c r="E572" s="179" t="s">
        <v>27</v>
      </c>
      <c r="F572" s="180"/>
      <c r="G572" s="254">
        <f>SUM(G573:G575)</f>
        <v>734208000</v>
      </c>
      <c r="H572" s="178"/>
      <c r="I572" s="179" t="s">
        <v>27</v>
      </c>
      <c r="J572" s="180"/>
      <c r="K572" s="254">
        <f>SUM(K573:K575)</f>
        <v>734208000</v>
      </c>
      <c r="L572" s="178"/>
      <c r="M572" s="179" t="s">
        <v>27</v>
      </c>
      <c r="N572" s="180"/>
      <c r="O572" s="254">
        <f>SUM(O573:O575)</f>
        <v>734208000</v>
      </c>
      <c r="P572" s="178"/>
      <c r="Q572" s="179" t="s">
        <v>27</v>
      </c>
      <c r="R572" s="180"/>
      <c r="S572" s="254">
        <f>SUM(S573:S575)</f>
        <v>115200000</v>
      </c>
      <c r="T572" s="178"/>
      <c r="U572" s="179" t="s">
        <v>27</v>
      </c>
      <c r="V572" s="180"/>
      <c r="W572" s="254">
        <f>SUM(W573:W575)</f>
        <v>115200000</v>
      </c>
      <c r="X572" s="354">
        <f t="shared" si="129"/>
        <v>34560000</v>
      </c>
      <c r="Y572" s="254"/>
      <c r="Z572" s="354">
        <f t="shared" si="128"/>
        <v>115200000</v>
      </c>
      <c r="AA572" s="254"/>
      <c r="AB572" s="178"/>
      <c r="AC572" s="179" t="s">
        <v>27</v>
      </c>
      <c r="AD572" s="180"/>
      <c r="AE572" s="254">
        <f>SUM(AE573:AE575)</f>
        <v>115200000</v>
      </c>
      <c r="AF572" s="178"/>
      <c r="AG572" s="179" t="s">
        <v>27</v>
      </c>
      <c r="AH572" s="180"/>
      <c r="AI572" s="254">
        <f>SUM(AI573:AI575)</f>
        <v>115200000</v>
      </c>
      <c r="AJ572" s="178"/>
      <c r="AK572" s="179" t="s">
        <v>27</v>
      </c>
      <c r="AL572" s="180"/>
      <c r="AM572" s="254">
        <f>SUM(AM573:AM575)</f>
        <v>115200000</v>
      </c>
      <c r="AN572" s="178"/>
      <c r="AO572" s="179" t="s">
        <v>27</v>
      </c>
      <c r="AP572" s="180"/>
      <c r="AQ572" s="254">
        <f>SUM(AQ573:AQ575)</f>
        <v>115200000</v>
      </c>
      <c r="AR572" s="351">
        <f t="shared" si="131"/>
        <v>0</v>
      </c>
    </row>
    <row r="573" spans="2:45" x14ac:dyDescent="0.4">
      <c r="B573" s="277"/>
      <c r="C573" s="180" t="s">
        <v>230</v>
      </c>
      <c r="D573" s="275">
        <f>D571</f>
        <v>7680</v>
      </c>
      <c r="E573" s="179" t="s">
        <v>231</v>
      </c>
      <c r="F573" s="254">
        <v>75000</v>
      </c>
      <c r="G573" s="254">
        <f>ROUNDDOWN(D573*F573,-3)</f>
        <v>576000000</v>
      </c>
      <c r="H573" s="275">
        <f>H571</f>
        <v>7680</v>
      </c>
      <c r="I573" s="179" t="s">
        <v>231</v>
      </c>
      <c r="J573" s="254">
        <v>75000</v>
      </c>
      <c r="K573" s="254">
        <f>ROUNDDOWN(H573*J573,-3)</f>
        <v>576000000</v>
      </c>
      <c r="L573" s="275">
        <f>L571</f>
        <v>7680</v>
      </c>
      <c r="M573" s="179" t="s">
        <v>231</v>
      </c>
      <c r="N573" s="254">
        <v>75000</v>
      </c>
      <c r="O573" s="254">
        <f>ROUNDDOWN(L573*N573,-3)</f>
        <v>576000000</v>
      </c>
      <c r="P573" s="275">
        <v>0</v>
      </c>
      <c r="Q573" s="179" t="s">
        <v>231</v>
      </c>
      <c r="R573" s="254">
        <v>75000</v>
      </c>
      <c r="S573" s="254">
        <f>ROUNDDOWN(P573*R573,-3)</f>
        <v>0</v>
      </c>
      <c r="T573" s="275">
        <v>0</v>
      </c>
      <c r="U573" s="179" t="s">
        <v>231</v>
      </c>
      <c r="V573" s="254">
        <v>75000</v>
      </c>
      <c r="W573" s="254">
        <f>ROUNDDOWN(T573*V573,-3)</f>
        <v>0</v>
      </c>
      <c r="X573" s="354">
        <f t="shared" si="129"/>
        <v>0</v>
      </c>
      <c r="Y573" s="254"/>
      <c r="Z573" s="354">
        <f t="shared" si="128"/>
        <v>0</v>
      </c>
      <c r="AA573" s="254"/>
      <c r="AB573" s="275">
        <v>0</v>
      </c>
      <c r="AC573" s="179" t="s">
        <v>231</v>
      </c>
      <c r="AD573" s="254">
        <v>75000</v>
      </c>
      <c r="AE573" s="254">
        <f>ROUNDDOWN(AB573*AD573,-3)</f>
        <v>0</v>
      </c>
      <c r="AF573" s="275">
        <v>0</v>
      </c>
      <c r="AG573" s="179" t="s">
        <v>231</v>
      </c>
      <c r="AH573" s="254">
        <v>75000</v>
      </c>
      <c r="AI573" s="254">
        <f>ROUNDDOWN(AF573*AH573,-3)</f>
        <v>0</v>
      </c>
      <c r="AJ573" s="275">
        <v>0</v>
      </c>
      <c r="AK573" s="179" t="s">
        <v>231</v>
      </c>
      <c r="AL573" s="254">
        <v>75000</v>
      </c>
      <c r="AM573" s="254">
        <f>ROUNDDOWN(AJ573*AL573,-3)</f>
        <v>0</v>
      </c>
      <c r="AN573" s="275">
        <v>0</v>
      </c>
      <c r="AO573" s="179" t="s">
        <v>231</v>
      </c>
      <c r="AP573" s="254">
        <v>75000</v>
      </c>
      <c r="AQ573" s="254">
        <f>ROUNDDOWN(AN573*AP573,-3)</f>
        <v>0</v>
      </c>
      <c r="AR573" s="351">
        <f t="shared" si="131"/>
        <v>0</v>
      </c>
    </row>
    <row r="574" spans="2:45" x14ac:dyDescent="0.4">
      <c r="B574" s="208"/>
      <c r="C574" s="180" t="s">
        <v>232</v>
      </c>
      <c r="D574" s="278">
        <f>D573/25</f>
        <v>307.2</v>
      </c>
      <c r="E574" s="179" t="s">
        <v>51</v>
      </c>
      <c r="F574" s="254">
        <v>140000</v>
      </c>
      <c r="G574" s="254">
        <f>ROUNDDOWN(D574*F574,-3)</f>
        <v>43008000</v>
      </c>
      <c r="H574" s="278">
        <f>H573/25</f>
        <v>307.2</v>
      </c>
      <c r="I574" s="179" t="s">
        <v>51</v>
      </c>
      <c r="J574" s="254">
        <v>140000</v>
      </c>
      <c r="K574" s="254">
        <f>ROUNDDOWN(H574*J574,-3)</f>
        <v>43008000</v>
      </c>
      <c r="L574" s="278">
        <f>L573/25</f>
        <v>307.2</v>
      </c>
      <c r="M574" s="179" t="s">
        <v>51</v>
      </c>
      <c r="N574" s="254">
        <v>140000</v>
      </c>
      <c r="O574" s="254">
        <f>ROUNDDOWN(L574*N574,-3)</f>
        <v>43008000</v>
      </c>
      <c r="P574" s="278">
        <v>0</v>
      </c>
      <c r="Q574" s="179" t="s">
        <v>51</v>
      </c>
      <c r="R574" s="254">
        <v>140000</v>
      </c>
      <c r="S574" s="254">
        <f>ROUNDDOWN(P574*R574,-3)</f>
        <v>0</v>
      </c>
      <c r="T574" s="278">
        <v>0</v>
      </c>
      <c r="U574" s="179" t="s">
        <v>51</v>
      </c>
      <c r="V574" s="254">
        <v>140000</v>
      </c>
      <c r="W574" s="254">
        <f>ROUNDDOWN(T574*V574,-3)</f>
        <v>0</v>
      </c>
      <c r="X574" s="354">
        <f t="shared" si="129"/>
        <v>0</v>
      </c>
      <c r="Y574" s="254"/>
      <c r="Z574" s="354">
        <f t="shared" si="128"/>
        <v>0</v>
      </c>
      <c r="AA574" s="254"/>
      <c r="AB574" s="278">
        <v>0</v>
      </c>
      <c r="AC574" s="179" t="s">
        <v>51</v>
      </c>
      <c r="AD574" s="254">
        <v>140000</v>
      </c>
      <c r="AE574" s="254">
        <f>ROUNDDOWN(AB574*AD574,-3)</f>
        <v>0</v>
      </c>
      <c r="AF574" s="278">
        <v>0</v>
      </c>
      <c r="AG574" s="179" t="s">
        <v>51</v>
      </c>
      <c r="AH574" s="254">
        <v>140000</v>
      </c>
      <c r="AI574" s="254">
        <f>ROUNDDOWN(AF574*AH574,-3)</f>
        <v>0</v>
      </c>
      <c r="AJ574" s="278">
        <v>0</v>
      </c>
      <c r="AK574" s="179" t="s">
        <v>51</v>
      </c>
      <c r="AL574" s="254">
        <v>140000</v>
      </c>
      <c r="AM574" s="254">
        <f>ROUNDDOWN(AJ574*AL574,-3)</f>
        <v>0</v>
      </c>
      <c r="AN574" s="278">
        <v>0</v>
      </c>
      <c r="AO574" s="179" t="s">
        <v>51</v>
      </c>
      <c r="AP574" s="254">
        <v>140000</v>
      </c>
      <c r="AQ574" s="254">
        <f>ROUNDDOWN(AN574*AP574,-3)</f>
        <v>0</v>
      </c>
      <c r="AR574" s="351">
        <f t="shared" si="131"/>
        <v>0</v>
      </c>
    </row>
    <row r="575" spans="2:45" x14ac:dyDescent="0.4">
      <c r="B575" s="208" t="s">
        <v>27</v>
      </c>
      <c r="C575" s="180" t="s">
        <v>274</v>
      </c>
      <c r="D575" s="275">
        <f>D573</f>
        <v>7680</v>
      </c>
      <c r="E575" s="179" t="s">
        <v>40</v>
      </c>
      <c r="F575" s="254">
        <v>15000</v>
      </c>
      <c r="G575" s="254">
        <f>ROUNDDOWN(D575*F575,-3)</f>
        <v>115200000</v>
      </c>
      <c r="H575" s="275">
        <f>H573</f>
        <v>7680</v>
      </c>
      <c r="I575" s="179" t="s">
        <v>40</v>
      </c>
      <c r="J575" s="254">
        <v>15000</v>
      </c>
      <c r="K575" s="254">
        <f>ROUNDDOWN(H575*J575,-3)</f>
        <v>115200000</v>
      </c>
      <c r="L575" s="275">
        <f>L573</f>
        <v>7680</v>
      </c>
      <c r="M575" s="179" t="s">
        <v>40</v>
      </c>
      <c r="N575" s="254">
        <v>15000</v>
      </c>
      <c r="O575" s="254">
        <f>ROUNDDOWN(L575*N575,-3)</f>
        <v>115200000</v>
      </c>
      <c r="P575" s="275">
        <v>7680</v>
      </c>
      <c r="Q575" s="179" t="s">
        <v>40</v>
      </c>
      <c r="R575" s="254">
        <v>15000</v>
      </c>
      <c r="S575" s="254">
        <f>ROUNDDOWN(P575*R575,-3)</f>
        <v>115200000</v>
      </c>
      <c r="T575" s="275">
        <v>7680</v>
      </c>
      <c r="U575" s="179" t="s">
        <v>40</v>
      </c>
      <c r="V575" s="254">
        <v>15000</v>
      </c>
      <c r="W575" s="254">
        <f>ROUNDDOWN(T575*V575,-3)</f>
        <v>115200000</v>
      </c>
      <c r="X575" s="354">
        <f t="shared" si="129"/>
        <v>34560000</v>
      </c>
      <c r="Y575" s="254"/>
      <c r="Z575" s="354">
        <f t="shared" si="128"/>
        <v>115200000</v>
      </c>
      <c r="AA575" s="254">
        <f t="shared" si="130"/>
        <v>115200000</v>
      </c>
      <c r="AB575" s="275">
        <v>7680</v>
      </c>
      <c r="AC575" s="179" t="s">
        <v>40</v>
      </c>
      <c r="AD575" s="254">
        <v>15000</v>
      </c>
      <c r="AE575" s="254">
        <f>ROUNDDOWN(AB575*AD575,-3)</f>
        <v>115200000</v>
      </c>
      <c r="AF575" s="275">
        <v>7680</v>
      </c>
      <c r="AG575" s="179" t="s">
        <v>40</v>
      </c>
      <c r="AH575" s="254">
        <v>15000</v>
      </c>
      <c r="AI575" s="254">
        <f>ROUNDDOWN(AF575*AH575,-3)</f>
        <v>115200000</v>
      </c>
      <c r="AJ575" s="275">
        <v>7680</v>
      </c>
      <c r="AK575" s="179" t="s">
        <v>40</v>
      </c>
      <c r="AL575" s="254">
        <v>15000</v>
      </c>
      <c r="AM575" s="254">
        <f>ROUNDDOWN(AJ575*AL575,-3)</f>
        <v>115200000</v>
      </c>
      <c r="AN575" s="275">
        <v>7680</v>
      </c>
      <c r="AO575" s="179" t="s">
        <v>40</v>
      </c>
      <c r="AP575" s="254">
        <v>15000</v>
      </c>
      <c r="AQ575" s="254">
        <f>ROUNDDOWN(AN575*AP575,-3)</f>
        <v>115200000</v>
      </c>
      <c r="AR575" s="351">
        <f t="shared" si="131"/>
        <v>0</v>
      </c>
    </row>
    <row r="576" spans="2:45" x14ac:dyDescent="0.4">
      <c r="B576" s="363" t="s">
        <v>164</v>
      </c>
      <c r="C576" s="364" t="s">
        <v>275</v>
      </c>
      <c r="D576" s="269">
        <f>D577</f>
        <v>3360</v>
      </c>
      <c r="E576" s="270" t="s">
        <v>171</v>
      </c>
      <c r="F576" s="254">
        <v>0</v>
      </c>
      <c r="G576" s="254">
        <f>G577</f>
        <v>321216000</v>
      </c>
      <c r="H576" s="269">
        <f>H577</f>
        <v>3360</v>
      </c>
      <c r="I576" s="270" t="s">
        <v>171</v>
      </c>
      <c r="J576" s="254">
        <v>0</v>
      </c>
      <c r="K576" s="254">
        <f>K577</f>
        <v>321216000</v>
      </c>
      <c r="L576" s="269">
        <f>L577</f>
        <v>3360</v>
      </c>
      <c r="M576" s="270" t="s">
        <v>171</v>
      </c>
      <c r="N576" s="254">
        <v>0</v>
      </c>
      <c r="O576" s="254">
        <f>O577</f>
        <v>321216000</v>
      </c>
      <c r="P576" s="269">
        <v>3360</v>
      </c>
      <c r="Q576" s="270" t="s">
        <v>171</v>
      </c>
      <c r="R576" s="254">
        <v>0</v>
      </c>
      <c r="S576" s="254">
        <f>S577</f>
        <v>50400000</v>
      </c>
      <c r="T576" s="365">
        <v>3360</v>
      </c>
      <c r="U576" s="366" t="s">
        <v>171</v>
      </c>
      <c r="V576" s="367">
        <v>0</v>
      </c>
      <c r="W576" s="367">
        <f>W577</f>
        <v>50400000</v>
      </c>
      <c r="X576" s="354">
        <f t="shared" si="129"/>
        <v>15120000</v>
      </c>
      <c r="Y576" s="254"/>
      <c r="Z576" s="354">
        <f t="shared" ref="Z576:Z639" si="150">W576-Y576</f>
        <v>50400000</v>
      </c>
      <c r="AA576" s="254"/>
      <c r="AB576" s="365">
        <v>3360</v>
      </c>
      <c r="AC576" s="366" t="s">
        <v>171</v>
      </c>
      <c r="AD576" s="367">
        <v>0</v>
      </c>
      <c r="AE576" s="367">
        <f>AE577</f>
        <v>50400000</v>
      </c>
      <c r="AF576" s="365">
        <v>3360</v>
      </c>
      <c r="AG576" s="366" t="s">
        <v>171</v>
      </c>
      <c r="AH576" s="367">
        <v>0</v>
      </c>
      <c r="AI576" s="367">
        <f>AI577</f>
        <v>50400000</v>
      </c>
      <c r="AJ576" s="365">
        <v>3360</v>
      </c>
      <c r="AK576" s="366" t="s">
        <v>171</v>
      </c>
      <c r="AL576" s="367">
        <v>0</v>
      </c>
      <c r="AM576" s="367">
        <f>AM577</f>
        <v>50400000</v>
      </c>
      <c r="AN576" s="365">
        <v>3360</v>
      </c>
      <c r="AO576" s="366" t="s">
        <v>171</v>
      </c>
      <c r="AP576" s="367">
        <v>0</v>
      </c>
      <c r="AQ576" s="367">
        <f>AQ577</f>
        <v>50400000</v>
      </c>
      <c r="AR576" s="351">
        <f t="shared" si="131"/>
        <v>0</v>
      </c>
    </row>
    <row r="577" spans="2:44" x14ac:dyDescent="0.4">
      <c r="B577" s="312" t="s">
        <v>34</v>
      </c>
      <c r="C577" s="313" t="s">
        <v>276</v>
      </c>
      <c r="D577" s="269">
        <v>3360</v>
      </c>
      <c r="E577" s="270" t="s">
        <v>171</v>
      </c>
      <c r="F577" s="254">
        <v>0</v>
      </c>
      <c r="G577" s="254">
        <f>G578</f>
        <v>321216000</v>
      </c>
      <c r="H577" s="314">
        <v>3360</v>
      </c>
      <c r="I577" s="315" t="s">
        <v>171</v>
      </c>
      <c r="J577" s="316">
        <v>0</v>
      </c>
      <c r="K577" s="316">
        <f>K578</f>
        <v>321216000</v>
      </c>
      <c r="L577" s="314">
        <v>3360</v>
      </c>
      <c r="M577" s="315" t="s">
        <v>171</v>
      </c>
      <c r="N577" s="316">
        <v>0</v>
      </c>
      <c r="O577" s="316">
        <f>O578</f>
        <v>321216000</v>
      </c>
      <c r="P577" s="314">
        <v>3360</v>
      </c>
      <c r="Q577" s="315" t="s">
        <v>171</v>
      </c>
      <c r="R577" s="316">
        <v>0</v>
      </c>
      <c r="S577" s="316">
        <f>S578</f>
        <v>50400000</v>
      </c>
      <c r="T577" s="314">
        <v>3360</v>
      </c>
      <c r="U577" s="315" t="s">
        <v>171</v>
      </c>
      <c r="V577" s="316">
        <v>0</v>
      </c>
      <c r="W577" s="316">
        <f>W578</f>
        <v>50400000</v>
      </c>
      <c r="X577" s="354">
        <f t="shared" si="129"/>
        <v>15120000</v>
      </c>
      <c r="Y577" s="316"/>
      <c r="Z577" s="354">
        <f t="shared" si="150"/>
        <v>50400000</v>
      </c>
      <c r="AA577" s="316"/>
      <c r="AB577" s="314">
        <v>3360</v>
      </c>
      <c r="AC577" s="315" t="s">
        <v>171</v>
      </c>
      <c r="AD577" s="316">
        <v>0</v>
      </c>
      <c r="AE577" s="316">
        <f>AE578</f>
        <v>50400000</v>
      </c>
      <c r="AF577" s="314">
        <v>3360</v>
      </c>
      <c r="AG577" s="315" t="s">
        <v>171</v>
      </c>
      <c r="AH577" s="316">
        <v>0</v>
      </c>
      <c r="AI577" s="316">
        <f>AI578</f>
        <v>50400000</v>
      </c>
      <c r="AJ577" s="314">
        <v>3360</v>
      </c>
      <c r="AK577" s="315" t="s">
        <v>171</v>
      </c>
      <c r="AL577" s="316">
        <v>0</v>
      </c>
      <c r="AM577" s="316">
        <f>AM578</f>
        <v>50400000</v>
      </c>
      <c r="AN577" s="314">
        <v>3360</v>
      </c>
      <c r="AO577" s="315" t="s">
        <v>171</v>
      </c>
      <c r="AP577" s="316">
        <v>0</v>
      </c>
      <c r="AQ577" s="316">
        <f>AQ578</f>
        <v>50400000</v>
      </c>
      <c r="AR577" s="351">
        <f t="shared" si="131"/>
        <v>0</v>
      </c>
    </row>
    <row r="578" spans="2:44" x14ac:dyDescent="0.4">
      <c r="B578" s="208">
        <v>525112</v>
      </c>
      <c r="C578" s="180" t="s">
        <v>97</v>
      </c>
      <c r="D578" s="178"/>
      <c r="E578" s="179" t="s">
        <v>27</v>
      </c>
      <c r="F578" s="180"/>
      <c r="G578" s="254">
        <f>SUM(G579:G581)</f>
        <v>321216000</v>
      </c>
      <c r="H578" s="178"/>
      <c r="I578" s="179" t="s">
        <v>27</v>
      </c>
      <c r="J578" s="180"/>
      <c r="K578" s="254">
        <f>SUM(K579:K581)</f>
        <v>321216000</v>
      </c>
      <c r="L578" s="178"/>
      <c r="M578" s="179" t="s">
        <v>27</v>
      </c>
      <c r="N578" s="180"/>
      <c r="O578" s="254">
        <f>SUM(O579:O581)</f>
        <v>321216000</v>
      </c>
      <c r="P578" s="178"/>
      <c r="Q578" s="179" t="s">
        <v>27</v>
      </c>
      <c r="R578" s="180"/>
      <c r="S578" s="254">
        <f>SUM(S579:S581)</f>
        <v>50400000</v>
      </c>
      <c r="T578" s="178"/>
      <c r="U578" s="179" t="s">
        <v>27</v>
      </c>
      <c r="V578" s="180"/>
      <c r="W578" s="254">
        <f>SUM(W579:W581)</f>
        <v>50400000</v>
      </c>
      <c r="X578" s="354">
        <f t="shared" si="129"/>
        <v>15120000</v>
      </c>
      <c r="Y578" s="254"/>
      <c r="Z578" s="354">
        <f t="shared" si="150"/>
        <v>50400000</v>
      </c>
      <c r="AA578" s="254"/>
      <c r="AB578" s="178"/>
      <c r="AC578" s="179" t="s">
        <v>27</v>
      </c>
      <c r="AD578" s="180"/>
      <c r="AE578" s="254">
        <f>SUM(AE579:AE581)</f>
        <v>50400000</v>
      </c>
      <c r="AF578" s="178"/>
      <c r="AG578" s="179" t="s">
        <v>27</v>
      </c>
      <c r="AH578" s="180"/>
      <c r="AI578" s="254">
        <f>SUM(AI579:AI581)</f>
        <v>50400000</v>
      </c>
      <c r="AJ578" s="178"/>
      <c r="AK578" s="179" t="s">
        <v>27</v>
      </c>
      <c r="AL578" s="180"/>
      <c r="AM578" s="254">
        <f>SUM(AM579:AM581)</f>
        <v>50400000</v>
      </c>
      <c r="AN578" s="178"/>
      <c r="AO578" s="179" t="s">
        <v>27</v>
      </c>
      <c r="AP578" s="180"/>
      <c r="AQ578" s="254">
        <f>SUM(AQ579:AQ581)</f>
        <v>50400000</v>
      </c>
      <c r="AR578" s="351">
        <f t="shared" si="131"/>
        <v>0</v>
      </c>
    </row>
    <row r="579" spans="2:44" x14ac:dyDescent="0.4">
      <c r="B579" s="208" t="s">
        <v>27</v>
      </c>
      <c r="C579" s="180" t="s">
        <v>230</v>
      </c>
      <c r="D579" s="275">
        <f>D577</f>
        <v>3360</v>
      </c>
      <c r="E579" s="179" t="s">
        <v>231</v>
      </c>
      <c r="F579" s="254">
        <v>75000</v>
      </c>
      <c r="G579" s="254">
        <f>ROUNDDOWN(D579*F579,-3)</f>
        <v>252000000</v>
      </c>
      <c r="H579" s="275">
        <f>H577</f>
        <v>3360</v>
      </c>
      <c r="I579" s="179" t="s">
        <v>231</v>
      </c>
      <c r="J579" s="254">
        <v>75000</v>
      </c>
      <c r="K579" s="254">
        <f>ROUNDDOWN(H579*J579,-3)</f>
        <v>252000000</v>
      </c>
      <c r="L579" s="275">
        <f>L577</f>
        <v>3360</v>
      </c>
      <c r="M579" s="179" t="s">
        <v>231</v>
      </c>
      <c r="N579" s="254">
        <v>75000</v>
      </c>
      <c r="O579" s="254">
        <f>ROUNDDOWN(L579*N579,-3)</f>
        <v>252000000</v>
      </c>
      <c r="P579" s="275">
        <v>0</v>
      </c>
      <c r="Q579" s="179" t="s">
        <v>231</v>
      </c>
      <c r="R579" s="254">
        <v>75000</v>
      </c>
      <c r="S579" s="254">
        <f>ROUNDDOWN(P579*R579,-3)</f>
        <v>0</v>
      </c>
      <c r="T579" s="275">
        <v>0</v>
      </c>
      <c r="U579" s="179" t="s">
        <v>231</v>
      </c>
      <c r="V579" s="254">
        <v>75000</v>
      </c>
      <c r="W579" s="254">
        <f>ROUNDDOWN(T579*V579,-3)</f>
        <v>0</v>
      </c>
      <c r="X579" s="354">
        <f t="shared" si="129"/>
        <v>0</v>
      </c>
      <c r="Y579" s="254"/>
      <c r="Z579" s="354">
        <f t="shared" si="150"/>
        <v>0</v>
      </c>
      <c r="AA579" s="254"/>
      <c r="AB579" s="275">
        <v>0</v>
      </c>
      <c r="AC579" s="179" t="s">
        <v>231</v>
      </c>
      <c r="AD579" s="254">
        <v>75000</v>
      </c>
      <c r="AE579" s="254">
        <f>ROUNDDOWN(AB579*AD579,-3)</f>
        <v>0</v>
      </c>
      <c r="AF579" s="275">
        <v>0</v>
      </c>
      <c r="AG579" s="179" t="s">
        <v>231</v>
      </c>
      <c r="AH579" s="254">
        <v>75000</v>
      </c>
      <c r="AI579" s="254">
        <f>ROUNDDOWN(AF579*AH579,-3)</f>
        <v>0</v>
      </c>
      <c r="AJ579" s="275">
        <v>0</v>
      </c>
      <c r="AK579" s="179" t="s">
        <v>231</v>
      </c>
      <c r="AL579" s="254">
        <v>75000</v>
      </c>
      <c r="AM579" s="254">
        <f>ROUNDDOWN(AJ579*AL579,-3)</f>
        <v>0</v>
      </c>
      <c r="AN579" s="275">
        <v>0</v>
      </c>
      <c r="AO579" s="179" t="s">
        <v>231</v>
      </c>
      <c r="AP579" s="254">
        <v>75000</v>
      </c>
      <c r="AQ579" s="254">
        <f>ROUNDDOWN(AN579*AP579,-3)</f>
        <v>0</v>
      </c>
      <c r="AR579" s="351">
        <f t="shared" si="131"/>
        <v>0</v>
      </c>
    </row>
    <row r="580" spans="2:44" x14ac:dyDescent="0.4">
      <c r="B580" s="208" t="s">
        <v>27</v>
      </c>
      <c r="C580" s="180" t="s">
        <v>232</v>
      </c>
      <c r="D580" s="278">
        <f>D579/25</f>
        <v>134.4</v>
      </c>
      <c r="E580" s="179" t="s">
        <v>51</v>
      </c>
      <c r="F580" s="254">
        <v>140000</v>
      </c>
      <c r="G580" s="254">
        <f>ROUNDDOWN(D580*F580,-3)</f>
        <v>18816000</v>
      </c>
      <c r="H580" s="278">
        <f>H579/25</f>
        <v>134.4</v>
      </c>
      <c r="I580" s="179" t="s">
        <v>51</v>
      </c>
      <c r="J580" s="254">
        <v>140000</v>
      </c>
      <c r="K580" s="254">
        <f>ROUNDDOWN(H580*J580,-3)</f>
        <v>18816000</v>
      </c>
      <c r="L580" s="278">
        <f>L579/25</f>
        <v>134.4</v>
      </c>
      <c r="M580" s="179" t="s">
        <v>51</v>
      </c>
      <c r="N580" s="254">
        <v>140000</v>
      </c>
      <c r="O580" s="254">
        <f>ROUNDDOWN(L580*N580,-3)</f>
        <v>18816000</v>
      </c>
      <c r="P580" s="278">
        <v>0</v>
      </c>
      <c r="Q580" s="179" t="s">
        <v>51</v>
      </c>
      <c r="R580" s="254">
        <v>140000</v>
      </c>
      <c r="S580" s="254">
        <f>ROUNDDOWN(P580*R580,-3)</f>
        <v>0</v>
      </c>
      <c r="T580" s="278">
        <v>0</v>
      </c>
      <c r="U580" s="179" t="s">
        <v>51</v>
      </c>
      <c r="V580" s="254">
        <v>140000</v>
      </c>
      <c r="W580" s="254">
        <f>ROUNDDOWN(T580*V580,-3)</f>
        <v>0</v>
      </c>
      <c r="X580" s="354">
        <f t="shared" si="129"/>
        <v>0</v>
      </c>
      <c r="Y580" s="254"/>
      <c r="Z580" s="354">
        <f t="shared" si="150"/>
        <v>0</v>
      </c>
      <c r="AA580" s="254"/>
      <c r="AB580" s="278">
        <v>0</v>
      </c>
      <c r="AC580" s="179" t="s">
        <v>51</v>
      </c>
      <c r="AD580" s="254">
        <v>140000</v>
      </c>
      <c r="AE580" s="254">
        <f>ROUNDDOWN(AB580*AD580,-3)</f>
        <v>0</v>
      </c>
      <c r="AF580" s="278">
        <v>0</v>
      </c>
      <c r="AG580" s="179" t="s">
        <v>51</v>
      </c>
      <c r="AH580" s="254">
        <v>140000</v>
      </c>
      <c r="AI580" s="254">
        <f>ROUNDDOWN(AF580*AH580,-3)</f>
        <v>0</v>
      </c>
      <c r="AJ580" s="278">
        <v>0</v>
      </c>
      <c r="AK580" s="179" t="s">
        <v>51</v>
      </c>
      <c r="AL580" s="254">
        <v>140000</v>
      </c>
      <c r="AM580" s="254">
        <f>ROUNDDOWN(AJ580*AL580,-3)</f>
        <v>0</v>
      </c>
      <c r="AN580" s="278">
        <v>0</v>
      </c>
      <c r="AO580" s="179" t="s">
        <v>51</v>
      </c>
      <c r="AP580" s="254">
        <v>140000</v>
      </c>
      <c r="AQ580" s="254">
        <f>ROUNDDOWN(AN580*AP580,-3)</f>
        <v>0</v>
      </c>
      <c r="AR580" s="351">
        <f t="shared" si="131"/>
        <v>0</v>
      </c>
    </row>
    <row r="581" spans="2:44" x14ac:dyDescent="0.4">
      <c r="B581" s="208" t="s">
        <v>27</v>
      </c>
      <c r="C581" s="180" t="s">
        <v>274</v>
      </c>
      <c r="D581" s="275">
        <f>D579</f>
        <v>3360</v>
      </c>
      <c r="E581" s="179" t="s">
        <v>40</v>
      </c>
      <c r="F581" s="254">
        <v>15000</v>
      </c>
      <c r="G581" s="254">
        <f>ROUNDDOWN(D581*F581,-3)</f>
        <v>50400000</v>
      </c>
      <c r="H581" s="275">
        <f>H579</f>
        <v>3360</v>
      </c>
      <c r="I581" s="179" t="s">
        <v>40</v>
      </c>
      <c r="J581" s="254">
        <v>15000</v>
      </c>
      <c r="K581" s="254">
        <f>ROUNDDOWN(H581*J581,-3)</f>
        <v>50400000</v>
      </c>
      <c r="L581" s="275">
        <f>L579</f>
        <v>3360</v>
      </c>
      <c r="M581" s="179" t="s">
        <v>40</v>
      </c>
      <c r="N581" s="254">
        <v>15000</v>
      </c>
      <c r="O581" s="254">
        <f>ROUNDDOWN(L581*N581,-3)</f>
        <v>50400000</v>
      </c>
      <c r="P581" s="275">
        <v>3360</v>
      </c>
      <c r="Q581" s="179" t="s">
        <v>40</v>
      </c>
      <c r="R581" s="254">
        <v>15000</v>
      </c>
      <c r="S581" s="254">
        <f>ROUNDDOWN(P581*R581,-3)</f>
        <v>50400000</v>
      </c>
      <c r="T581" s="275">
        <v>3360</v>
      </c>
      <c r="U581" s="179" t="s">
        <v>40</v>
      </c>
      <c r="V581" s="254">
        <v>15000</v>
      </c>
      <c r="W581" s="254">
        <f>ROUNDDOWN(T581*V581,-3)</f>
        <v>50400000</v>
      </c>
      <c r="X581" s="354">
        <f t="shared" si="129"/>
        <v>15120000</v>
      </c>
      <c r="Y581" s="254"/>
      <c r="Z581" s="354">
        <f t="shared" si="150"/>
        <v>50400000</v>
      </c>
      <c r="AA581" s="254">
        <f t="shared" si="130"/>
        <v>50400000</v>
      </c>
      <c r="AB581" s="275">
        <v>3360</v>
      </c>
      <c r="AC581" s="179" t="s">
        <v>40</v>
      </c>
      <c r="AD581" s="254">
        <v>15000</v>
      </c>
      <c r="AE581" s="254">
        <f>ROUNDDOWN(AB581*AD581,-3)</f>
        <v>50400000</v>
      </c>
      <c r="AF581" s="275">
        <v>3360</v>
      </c>
      <c r="AG581" s="179" t="s">
        <v>40</v>
      </c>
      <c r="AH581" s="254">
        <v>15000</v>
      </c>
      <c r="AI581" s="254">
        <f>ROUNDDOWN(AF581*AH581,-3)</f>
        <v>50400000</v>
      </c>
      <c r="AJ581" s="275">
        <v>3360</v>
      </c>
      <c r="AK581" s="179" t="s">
        <v>40</v>
      </c>
      <c r="AL581" s="254">
        <v>15000</v>
      </c>
      <c r="AM581" s="254">
        <f>ROUNDDOWN(AJ581*AL581,-3)</f>
        <v>50400000</v>
      </c>
      <c r="AN581" s="275">
        <v>3360</v>
      </c>
      <c r="AO581" s="179" t="s">
        <v>40</v>
      </c>
      <c r="AP581" s="254">
        <v>15000</v>
      </c>
      <c r="AQ581" s="254">
        <f>ROUNDDOWN(AN581*AP581,-3)</f>
        <v>50400000</v>
      </c>
      <c r="AR581" s="351">
        <f t="shared" si="131"/>
        <v>0</v>
      </c>
    </row>
    <row r="582" spans="2:44" ht="26.5" customHeight="1" x14ac:dyDescent="0.4">
      <c r="B582" s="363" t="s">
        <v>183</v>
      </c>
      <c r="C582" s="364" t="s">
        <v>277</v>
      </c>
      <c r="D582" s="269">
        <f>D583</f>
        <v>48</v>
      </c>
      <c r="E582" s="270" t="s">
        <v>171</v>
      </c>
      <c r="F582" s="254">
        <v>0</v>
      </c>
      <c r="G582" s="254">
        <f>G583</f>
        <v>4600000</v>
      </c>
      <c r="H582" s="269">
        <f>H583</f>
        <v>48</v>
      </c>
      <c r="I582" s="270" t="s">
        <v>171</v>
      </c>
      <c r="J582" s="254">
        <v>0</v>
      </c>
      <c r="K582" s="254">
        <f>K583</f>
        <v>4600000</v>
      </c>
      <c r="L582" s="269">
        <f>L583</f>
        <v>48</v>
      </c>
      <c r="M582" s="270" t="s">
        <v>171</v>
      </c>
      <c r="N582" s="254">
        <v>0</v>
      </c>
      <c r="O582" s="254">
        <f>O583</f>
        <v>4600000</v>
      </c>
      <c r="P582" s="269">
        <v>48</v>
      </c>
      <c r="Q582" s="270" t="s">
        <v>171</v>
      </c>
      <c r="R582" s="254">
        <v>0</v>
      </c>
      <c r="S582" s="254">
        <f>S583</f>
        <v>720000</v>
      </c>
      <c r="T582" s="365">
        <v>48</v>
      </c>
      <c r="U582" s="366" t="s">
        <v>171</v>
      </c>
      <c r="V582" s="367">
        <v>0</v>
      </c>
      <c r="W582" s="367">
        <f>W583</f>
        <v>720000</v>
      </c>
      <c r="X582" s="354">
        <f t="shared" si="129"/>
        <v>216000</v>
      </c>
      <c r="Y582" s="254"/>
      <c r="Z582" s="354">
        <f t="shared" si="150"/>
        <v>720000</v>
      </c>
      <c r="AA582" s="254"/>
      <c r="AB582" s="365">
        <v>48</v>
      </c>
      <c r="AC582" s="366" t="s">
        <v>171</v>
      </c>
      <c r="AD582" s="367">
        <v>0</v>
      </c>
      <c r="AE582" s="367">
        <f>AE583</f>
        <v>870000</v>
      </c>
      <c r="AF582" s="365">
        <v>48</v>
      </c>
      <c r="AG582" s="366" t="s">
        <v>171</v>
      </c>
      <c r="AH582" s="367">
        <v>0</v>
      </c>
      <c r="AI582" s="367">
        <f>AI583</f>
        <v>870000</v>
      </c>
      <c r="AJ582" s="365">
        <v>48</v>
      </c>
      <c r="AK582" s="366" t="s">
        <v>171</v>
      </c>
      <c r="AL582" s="367">
        <v>0</v>
      </c>
      <c r="AM582" s="367">
        <f>AM583</f>
        <v>870000</v>
      </c>
      <c r="AN582" s="365">
        <v>48</v>
      </c>
      <c r="AO582" s="366" t="s">
        <v>171</v>
      </c>
      <c r="AP582" s="367">
        <v>0</v>
      </c>
      <c r="AQ582" s="367">
        <f>AQ583</f>
        <v>870000</v>
      </c>
      <c r="AR582" s="351">
        <f t="shared" si="131"/>
        <v>0</v>
      </c>
    </row>
    <row r="583" spans="2:44" ht="29.15" x14ac:dyDescent="0.4">
      <c r="B583" s="312" t="s">
        <v>34</v>
      </c>
      <c r="C583" s="313" t="s">
        <v>278</v>
      </c>
      <c r="D583" s="269">
        <v>48</v>
      </c>
      <c r="E583" s="270" t="s">
        <v>171</v>
      </c>
      <c r="F583" s="254">
        <v>0</v>
      </c>
      <c r="G583" s="254">
        <f>G584</f>
        <v>4600000</v>
      </c>
      <c r="H583" s="314">
        <v>48</v>
      </c>
      <c r="I583" s="315" t="s">
        <v>171</v>
      </c>
      <c r="J583" s="316">
        <v>0</v>
      </c>
      <c r="K583" s="316">
        <f>K584</f>
        <v>4600000</v>
      </c>
      <c r="L583" s="314">
        <v>48</v>
      </c>
      <c r="M583" s="315" t="s">
        <v>171</v>
      </c>
      <c r="N583" s="316">
        <v>0</v>
      </c>
      <c r="O583" s="316">
        <f>O584</f>
        <v>4600000</v>
      </c>
      <c r="P583" s="314">
        <v>48</v>
      </c>
      <c r="Q583" s="315" t="s">
        <v>171</v>
      </c>
      <c r="R583" s="316">
        <v>0</v>
      </c>
      <c r="S583" s="316">
        <f>S584</f>
        <v>720000</v>
      </c>
      <c r="T583" s="314">
        <v>48</v>
      </c>
      <c r="U583" s="315" t="s">
        <v>171</v>
      </c>
      <c r="V583" s="316">
        <v>0</v>
      </c>
      <c r="W583" s="316">
        <f>W584</f>
        <v>720000</v>
      </c>
      <c r="X583" s="354">
        <f t="shared" si="129"/>
        <v>216000</v>
      </c>
      <c r="Y583" s="316"/>
      <c r="Z583" s="354">
        <f t="shared" si="150"/>
        <v>720000</v>
      </c>
      <c r="AA583" s="316"/>
      <c r="AB583" s="314">
        <v>48</v>
      </c>
      <c r="AC583" s="315" t="s">
        <v>171</v>
      </c>
      <c r="AD583" s="316">
        <v>0</v>
      </c>
      <c r="AE583" s="316">
        <f>AE584</f>
        <v>870000</v>
      </c>
      <c r="AF583" s="314">
        <v>48</v>
      </c>
      <c r="AG583" s="315" t="s">
        <v>171</v>
      </c>
      <c r="AH583" s="316">
        <v>0</v>
      </c>
      <c r="AI583" s="316">
        <f>AI584</f>
        <v>870000</v>
      </c>
      <c r="AJ583" s="314">
        <v>48</v>
      </c>
      <c r="AK583" s="315" t="s">
        <v>171</v>
      </c>
      <c r="AL583" s="316">
        <v>0</v>
      </c>
      <c r="AM583" s="316">
        <f>AM584</f>
        <v>870000</v>
      </c>
      <c r="AN583" s="314">
        <v>48</v>
      </c>
      <c r="AO583" s="315" t="s">
        <v>171</v>
      </c>
      <c r="AP583" s="316">
        <v>0</v>
      </c>
      <c r="AQ583" s="316">
        <f>AQ584</f>
        <v>870000</v>
      </c>
      <c r="AR583" s="351">
        <f t="shared" si="131"/>
        <v>0</v>
      </c>
    </row>
    <row r="584" spans="2:44" x14ac:dyDescent="0.4">
      <c r="B584" s="208">
        <v>525112</v>
      </c>
      <c r="C584" s="180" t="s">
        <v>97</v>
      </c>
      <c r="D584" s="178"/>
      <c r="E584" s="179" t="s">
        <v>27</v>
      </c>
      <c r="F584" s="180"/>
      <c r="G584" s="254">
        <f>SUM(G585:G587)</f>
        <v>4600000</v>
      </c>
      <c r="H584" s="178"/>
      <c r="I584" s="179" t="s">
        <v>27</v>
      </c>
      <c r="J584" s="180"/>
      <c r="K584" s="254">
        <f>SUM(K585:K587)</f>
        <v>4600000</v>
      </c>
      <c r="L584" s="178"/>
      <c r="M584" s="179" t="s">
        <v>27</v>
      </c>
      <c r="N584" s="180"/>
      <c r="O584" s="254">
        <f>SUM(O585:O587)</f>
        <v>4600000</v>
      </c>
      <c r="P584" s="178"/>
      <c r="Q584" s="179" t="s">
        <v>27</v>
      </c>
      <c r="R584" s="180"/>
      <c r="S584" s="254">
        <f>SUM(S585:S587)</f>
        <v>720000</v>
      </c>
      <c r="T584" s="178"/>
      <c r="U584" s="179" t="s">
        <v>27</v>
      </c>
      <c r="V584" s="180"/>
      <c r="W584" s="254">
        <f>SUM(W585:W587)</f>
        <v>720000</v>
      </c>
      <c r="X584" s="354">
        <f t="shared" ref="X584:X647" si="151">W584*30%</f>
        <v>216000</v>
      </c>
      <c r="Y584" s="254"/>
      <c r="Z584" s="354">
        <f t="shared" si="150"/>
        <v>720000</v>
      </c>
      <c r="AA584" s="254"/>
      <c r="AB584" s="178"/>
      <c r="AC584" s="179" t="s">
        <v>27</v>
      </c>
      <c r="AD584" s="180"/>
      <c r="AE584" s="254">
        <f>SUM(AE585:AE587)</f>
        <v>870000</v>
      </c>
      <c r="AF584" s="178"/>
      <c r="AG584" s="179" t="s">
        <v>27</v>
      </c>
      <c r="AH584" s="180"/>
      <c r="AI584" s="254">
        <f>SUM(AI585:AI587)</f>
        <v>870000</v>
      </c>
      <c r="AJ584" s="178"/>
      <c r="AK584" s="179" t="s">
        <v>27</v>
      </c>
      <c r="AL584" s="180"/>
      <c r="AM584" s="254">
        <f>SUM(AM585:AM587)</f>
        <v>870000</v>
      </c>
      <c r="AN584" s="178"/>
      <c r="AO584" s="179" t="s">
        <v>27</v>
      </c>
      <c r="AP584" s="180"/>
      <c r="AQ584" s="254">
        <f>SUM(AQ585:AQ587)</f>
        <v>870000</v>
      </c>
      <c r="AR584" s="351">
        <f t="shared" si="131"/>
        <v>0</v>
      </c>
    </row>
    <row r="585" spans="2:44" x14ac:dyDescent="0.4">
      <c r="B585" s="208" t="s">
        <v>27</v>
      </c>
      <c r="C585" s="180" t="s">
        <v>230</v>
      </c>
      <c r="D585" s="275">
        <f>D583</f>
        <v>48</v>
      </c>
      <c r="E585" s="179" t="s">
        <v>231</v>
      </c>
      <c r="F585" s="254">
        <v>75000</v>
      </c>
      <c r="G585" s="254">
        <f>ROUNDDOWN(D585*F585,-3)</f>
        <v>3600000</v>
      </c>
      <c r="H585" s="275">
        <f>H583</f>
        <v>48</v>
      </c>
      <c r="I585" s="179" t="s">
        <v>231</v>
      </c>
      <c r="J585" s="254">
        <v>75000</v>
      </c>
      <c r="K585" s="254">
        <f>ROUNDDOWN(H585*J585,-3)</f>
        <v>3600000</v>
      </c>
      <c r="L585" s="275">
        <f>L583</f>
        <v>48</v>
      </c>
      <c r="M585" s="179" t="s">
        <v>231</v>
      </c>
      <c r="N585" s="254">
        <v>75000</v>
      </c>
      <c r="O585" s="254">
        <f>ROUNDDOWN(L585*N585,-3)</f>
        <v>3600000</v>
      </c>
      <c r="P585" s="275">
        <v>0</v>
      </c>
      <c r="Q585" s="179" t="s">
        <v>231</v>
      </c>
      <c r="R585" s="254">
        <v>75000</v>
      </c>
      <c r="S585" s="254">
        <f>ROUNDDOWN(P585*R585,-3)</f>
        <v>0</v>
      </c>
      <c r="T585" s="275">
        <v>0</v>
      </c>
      <c r="U585" s="179" t="s">
        <v>231</v>
      </c>
      <c r="V585" s="254">
        <v>75000</v>
      </c>
      <c r="W585" s="254">
        <f>ROUNDDOWN(T585*V585,-3)</f>
        <v>0</v>
      </c>
      <c r="X585" s="354">
        <f t="shared" si="151"/>
        <v>0</v>
      </c>
      <c r="Y585" s="254"/>
      <c r="Z585" s="354">
        <f t="shared" si="150"/>
        <v>0</v>
      </c>
      <c r="AA585" s="254"/>
      <c r="AB585" s="275">
        <v>0</v>
      </c>
      <c r="AC585" s="179" t="s">
        <v>231</v>
      </c>
      <c r="AD585" s="254">
        <v>75000</v>
      </c>
      <c r="AE585" s="254">
        <f>ROUNDDOWN(AB585*AD585,-3)</f>
        <v>0</v>
      </c>
      <c r="AF585" s="275">
        <v>0</v>
      </c>
      <c r="AG585" s="179" t="s">
        <v>231</v>
      </c>
      <c r="AH585" s="254">
        <v>75000</v>
      </c>
      <c r="AI585" s="254">
        <f>ROUNDDOWN(AF585*AH585,-3)</f>
        <v>0</v>
      </c>
      <c r="AJ585" s="275">
        <v>0</v>
      </c>
      <c r="AK585" s="179" t="s">
        <v>231</v>
      </c>
      <c r="AL585" s="254">
        <v>75000</v>
      </c>
      <c r="AM585" s="254">
        <f>ROUNDDOWN(AJ585*AL585,-3)</f>
        <v>0</v>
      </c>
      <c r="AN585" s="275">
        <v>0</v>
      </c>
      <c r="AO585" s="179" t="s">
        <v>231</v>
      </c>
      <c r="AP585" s="254">
        <v>75000</v>
      </c>
      <c r="AQ585" s="254">
        <f>ROUNDDOWN(AN585*AP585,-3)</f>
        <v>0</v>
      </c>
      <c r="AR585" s="351">
        <f t="shared" si="131"/>
        <v>0</v>
      </c>
    </row>
    <row r="586" spans="2:44" x14ac:dyDescent="0.4">
      <c r="B586" s="208" t="s">
        <v>27</v>
      </c>
      <c r="C586" s="180" t="s">
        <v>232</v>
      </c>
      <c r="D586" s="278">
        <v>2</v>
      </c>
      <c r="E586" s="179" t="s">
        <v>51</v>
      </c>
      <c r="F586" s="254">
        <v>140000</v>
      </c>
      <c r="G586" s="254">
        <f>ROUNDDOWN(D586*F586,-3)</f>
        <v>280000</v>
      </c>
      <c r="H586" s="278">
        <v>2</v>
      </c>
      <c r="I586" s="179" t="s">
        <v>51</v>
      </c>
      <c r="J586" s="254">
        <v>140000</v>
      </c>
      <c r="K586" s="254">
        <f>ROUNDDOWN(H586*J586,-3)</f>
        <v>280000</v>
      </c>
      <c r="L586" s="278">
        <v>2</v>
      </c>
      <c r="M586" s="179" t="s">
        <v>51</v>
      </c>
      <c r="N586" s="254">
        <v>140000</v>
      </c>
      <c r="O586" s="254">
        <f>ROUNDDOWN(L586*N586,-3)</f>
        <v>280000</v>
      </c>
      <c r="P586" s="278">
        <v>0</v>
      </c>
      <c r="Q586" s="179" t="s">
        <v>51</v>
      </c>
      <c r="R586" s="254">
        <v>140000</v>
      </c>
      <c r="S586" s="254">
        <f>ROUNDDOWN(P586*R586,-3)</f>
        <v>0</v>
      </c>
      <c r="T586" s="278">
        <v>0</v>
      </c>
      <c r="U586" s="179" t="s">
        <v>51</v>
      </c>
      <c r="V586" s="254">
        <v>140000</v>
      </c>
      <c r="W586" s="254">
        <f>ROUNDDOWN(T586*V586,-3)</f>
        <v>0</v>
      </c>
      <c r="X586" s="354">
        <f t="shared" si="151"/>
        <v>0</v>
      </c>
      <c r="Y586" s="254"/>
      <c r="Z586" s="354">
        <f t="shared" si="150"/>
        <v>0</v>
      </c>
      <c r="AA586" s="254"/>
      <c r="AB586" s="278">
        <v>0</v>
      </c>
      <c r="AC586" s="179" t="s">
        <v>51</v>
      </c>
      <c r="AD586" s="254">
        <v>140000</v>
      </c>
      <c r="AE586" s="254">
        <f>ROUNDDOWN(AB586*AD586,-3)</f>
        <v>0</v>
      </c>
      <c r="AF586" s="278">
        <v>0</v>
      </c>
      <c r="AG586" s="179" t="s">
        <v>51</v>
      </c>
      <c r="AH586" s="254">
        <v>140000</v>
      </c>
      <c r="AI586" s="254">
        <f>ROUNDDOWN(AF586*AH586,-3)</f>
        <v>0</v>
      </c>
      <c r="AJ586" s="278">
        <v>0</v>
      </c>
      <c r="AK586" s="179" t="s">
        <v>51</v>
      </c>
      <c r="AL586" s="254">
        <v>140000</v>
      </c>
      <c r="AM586" s="254">
        <f>ROUNDDOWN(AJ586*AL586,-3)</f>
        <v>0</v>
      </c>
      <c r="AN586" s="278">
        <v>0</v>
      </c>
      <c r="AO586" s="179" t="s">
        <v>51</v>
      </c>
      <c r="AP586" s="254">
        <v>140000</v>
      </c>
      <c r="AQ586" s="254">
        <f>ROUNDDOWN(AN586*AP586,-3)</f>
        <v>0</v>
      </c>
      <c r="AR586" s="351">
        <f t="shared" ref="AR586:AR649" si="152">AM586-AQ586</f>
        <v>0</v>
      </c>
    </row>
    <row r="587" spans="2:44" x14ac:dyDescent="0.4">
      <c r="B587" s="208" t="s">
        <v>27</v>
      </c>
      <c r="C587" s="180" t="s">
        <v>274</v>
      </c>
      <c r="D587" s="275">
        <f>D585</f>
        <v>48</v>
      </c>
      <c r="E587" s="179" t="s">
        <v>40</v>
      </c>
      <c r="F587" s="254">
        <v>15000</v>
      </c>
      <c r="G587" s="254">
        <f>ROUNDDOWN(D587*F587,-3)</f>
        <v>720000</v>
      </c>
      <c r="H587" s="275">
        <f>H585</f>
        <v>48</v>
      </c>
      <c r="I587" s="179" t="s">
        <v>40</v>
      </c>
      <c r="J587" s="254">
        <v>15000</v>
      </c>
      <c r="K587" s="254">
        <f>ROUNDDOWN(H587*J587,-3)</f>
        <v>720000</v>
      </c>
      <c r="L587" s="275">
        <f>L585</f>
        <v>48</v>
      </c>
      <c r="M587" s="179" t="s">
        <v>40</v>
      </c>
      <c r="N587" s="254">
        <v>15000</v>
      </c>
      <c r="O587" s="254">
        <f>ROUNDDOWN(L587*N587,-3)</f>
        <v>720000</v>
      </c>
      <c r="P587" s="275">
        <v>48</v>
      </c>
      <c r="Q587" s="179" t="s">
        <v>40</v>
      </c>
      <c r="R587" s="254">
        <v>15000</v>
      </c>
      <c r="S587" s="254">
        <f>ROUNDDOWN(P587*R587,-3)</f>
        <v>720000</v>
      </c>
      <c r="T587" s="275">
        <v>48</v>
      </c>
      <c r="U587" s="179" t="s">
        <v>40</v>
      </c>
      <c r="V587" s="254">
        <v>15000</v>
      </c>
      <c r="W587" s="254">
        <f>ROUNDDOWN(T587*V587,-3)</f>
        <v>720000</v>
      </c>
      <c r="X587" s="354">
        <f t="shared" si="151"/>
        <v>216000</v>
      </c>
      <c r="Y587" s="254"/>
      <c r="Z587" s="354">
        <f t="shared" si="150"/>
        <v>720000</v>
      </c>
      <c r="AA587" s="254">
        <f t="shared" ref="AA587:AA645" si="153">CEILING(Z587,1000)</f>
        <v>720000</v>
      </c>
      <c r="AB587" s="275">
        <v>58</v>
      </c>
      <c r="AC587" s="179" t="s">
        <v>40</v>
      </c>
      <c r="AD587" s="254">
        <v>15000</v>
      </c>
      <c r="AE587" s="254">
        <f>ROUNDDOWN(AB587*AD587,-3)</f>
        <v>870000</v>
      </c>
      <c r="AF587" s="275">
        <v>58</v>
      </c>
      <c r="AG587" s="179" t="s">
        <v>40</v>
      </c>
      <c r="AH587" s="254">
        <v>15000</v>
      </c>
      <c r="AI587" s="254">
        <f>ROUNDDOWN(AF587*AH587,-3)</f>
        <v>870000</v>
      </c>
      <c r="AJ587" s="275">
        <v>58</v>
      </c>
      <c r="AK587" s="179" t="s">
        <v>40</v>
      </c>
      <c r="AL587" s="254">
        <v>15000</v>
      </c>
      <c r="AM587" s="254">
        <f>ROUNDDOWN(AJ587*AL587,-3)</f>
        <v>870000</v>
      </c>
      <c r="AN587" s="275">
        <v>58</v>
      </c>
      <c r="AO587" s="179" t="s">
        <v>40</v>
      </c>
      <c r="AP587" s="254">
        <v>15000</v>
      </c>
      <c r="AQ587" s="254">
        <f>ROUNDDOWN(AN587*AP587,-3)</f>
        <v>870000</v>
      </c>
      <c r="AR587" s="351">
        <f t="shared" si="152"/>
        <v>0</v>
      </c>
    </row>
    <row r="588" spans="2:44" ht="33" customHeight="1" x14ac:dyDescent="0.4">
      <c r="B588" s="363" t="s">
        <v>186</v>
      </c>
      <c r="C588" s="364" t="s">
        <v>279</v>
      </c>
      <c r="D588" s="269">
        <f>D589</f>
        <v>1008</v>
      </c>
      <c r="E588" s="270" t="s">
        <v>171</v>
      </c>
      <c r="F588" s="254">
        <v>0</v>
      </c>
      <c r="G588" s="254">
        <f>G589</f>
        <v>96600000</v>
      </c>
      <c r="H588" s="269">
        <f>H589</f>
        <v>1008</v>
      </c>
      <c r="I588" s="270" t="s">
        <v>171</v>
      </c>
      <c r="J588" s="254">
        <v>0</v>
      </c>
      <c r="K588" s="254">
        <f>K589</f>
        <v>96600000</v>
      </c>
      <c r="L588" s="269">
        <f>L589</f>
        <v>1008</v>
      </c>
      <c r="M588" s="270" t="s">
        <v>171</v>
      </c>
      <c r="N588" s="254">
        <v>0</v>
      </c>
      <c r="O588" s="254">
        <f>O589</f>
        <v>96600000</v>
      </c>
      <c r="P588" s="269">
        <v>1008</v>
      </c>
      <c r="Q588" s="270" t="s">
        <v>171</v>
      </c>
      <c r="R588" s="254">
        <v>0</v>
      </c>
      <c r="S588" s="254">
        <f>S589</f>
        <v>15120000</v>
      </c>
      <c r="T588" s="365">
        <v>1008</v>
      </c>
      <c r="U588" s="366" t="s">
        <v>171</v>
      </c>
      <c r="V588" s="367">
        <v>0</v>
      </c>
      <c r="W588" s="367">
        <f>W589</f>
        <v>15120000</v>
      </c>
      <c r="X588" s="354">
        <f t="shared" si="151"/>
        <v>4536000</v>
      </c>
      <c r="Y588" s="254"/>
      <c r="Z588" s="354">
        <f t="shared" si="150"/>
        <v>15120000</v>
      </c>
      <c r="AA588" s="254"/>
      <c r="AB588" s="365">
        <v>1008</v>
      </c>
      <c r="AC588" s="366" t="s">
        <v>171</v>
      </c>
      <c r="AD588" s="367">
        <v>0</v>
      </c>
      <c r="AE588" s="367">
        <f>AE589</f>
        <v>14970000</v>
      </c>
      <c r="AF588" s="365">
        <v>1008</v>
      </c>
      <c r="AG588" s="366" t="s">
        <v>171</v>
      </c>
      <c r="AH588" s="367">
        <v>0</v>
      </c>
      <c r="AI588" s="367">
        <f>AI589</f>
        <v>14970000</v>
      </c>
      <c r="AJ588" s="365">
        <v>1008</v>
      </c>
      <c r="AK588" s="366" t="s">
        <v>171</v>
      </c>
      <c r="AL588" s="367">
        <v>0</v>
      </c>
      <c r="AM588" s="367">
        <f>AM589</f>
        <v>14970000</v>
      </c>
      <c r="AN588" s="365">
        <v>1008</v>
      </c>
      <c r="AO588" s="366" t="s">
        <v>171</v>
      </c>
      <c r="AP588" s="367">
        <v>0</v>
      </c>
      <c r="AQ588" s="367">
        <f>AQ589</f>
        <v>14970000</v>
      </c>
      <c r="AR588" s="351">
        <f t="shared" si="152"/>
        <v>0</v>
      </c>
    </row>
    <row r="589" spans="2:44" ht="29.15" x14ac:dyDescent="0.4">
      <c r="B589" s="312" t="s">
        <v>34</v>
      </c>
      <c r="C589" s="313" t="s">
        <v>280</v>
      </c>
      <c r="D589" s="269">
        <v>1008</v>
      </c>
      <c r="E589" s="270" t="s">
        <v>171</v>
      </c>
      <c r="F589" s="254">
        <v>0</v>
      </c>
      <c r="G589" s="254">
        <f>G590</f>
        <v>96600000</v>
      </c>
      <c r="H589" s="314">
        <v>1008</v>
      </c>
      <c r="I589" s="315" t="s">
        <v>171</v>
      </c>
      <c r="J589" s="316">
        <v>0</v>
      </c>
      <c r="K589" s="316">
        <f>K590</f>
        <v>96600000</v>
      </c>
      <c r="L589" s="314">
        <v>1008</v>
      </c>
      <c r="M589" s="315" t="s">
        <v>171</v>
      </c>
      <c r="N589" s="316">
        <v>0</v>
      </c>
      <c r="O589" s="316">
        <f>O590</f>
        <v>96600000</v>
      </c>
      <c r="P589" s="314">
        <v>1008</v>
      </c>
      <c r="Q589" s="315" t="s">
        <v>171</v>
      </c>
      <c r="R589" s="316">
        <v>0</v>
      </c>
      <c r="S589" s="316">
        <f>S590</f>
        <v>15120000</v>
      </c>
      <c r="T589" s="314">
        <v>1008</v>
      </c>
      <c r="U589" s="315" t="s">
        <v>171</v>
      </c>
      <c r="V589" s="316">
        <v>0</v>
      </c>
      <c r="W589" s="316">
        <f>W590</f>
        <v>15120000</v>
      </c>
      <c r="X589" s="354">
        <f t="shared" si="151"/>
        <v>4536000</v>
      </c>
      <c r="Y589" s="316"/>
      <c r="Z589" s="354">
        <f t="shared" si="150"/>
        <v>15120000</v>
      </c>
      <c r="AA589" s="316"/>
      <c r="AB589" s="314">
        <v>1008</v>
      </c>
      <c r="AC589" s="315" t="s">
        <v>171</v>
      </c>
      <c r="AD589" s="316">
        <v>0</v>
      </c>
      <c r="AE589" s="316">
        <f>AE590</f>
        <v>14970000</v>
      </c>
      <c r="AF589" s="314">
        <v>1008</v>
      </c>
      <c r="AG589" s="315" t="s">
        <v>171</v>
      </c>
      <c r="AH589" s="316">
        <v>0</v>
      </c>
      <c r="AI589" s="316">
        <f>AI590</f>
        <v>14970000</v>
      </c>
      <c r="AJ589" s="314">
        <v>1008</v>
      </c>
      <c r="AK589" s="315" t="s">
        <v>171</v>
      </c>
      <c r="AL589" s="316">
        <v>0</v>
      </c>
      <c r="AM589" s="316">
        <f>AM590</f>
        <v>14970000</v>
      </c>
      <c r="AN589" s="314">
        <v>1008</v>
      </c>
      <c r="AO589" s="315" t="s">
        <v>171</v>
      </c>
      <c r="AP589" s="316">
        <v>0</v>
      </c>
      <c r="AQ589" s="316">
        <f>AQ590</f>
        <v>14970000</v>
      </c>
      <c r="AR589" s="351">
        <f t="shared" si="152"/>
        <v>0</v>
      </c>
    </row>
    <row r="590" spans="2:44" x14ac:dyDescent="0.4">
      <c r="B590" s="208">
        <v>525112</v>
      </c>
      <c r="C590" s="180" t="s">
        <v>97</v>
      </c>
      <c r="D590" s="178"/>
      <c r="E590" s="179" t="s">
        <v>27</v>
      </c>
      <c r="F590" s="180"/>
      <c r="G590" s="254">
        <f>SUM(G591:G593)</f>
        <v>96600000</v>
      </c>
      <c r="H590" s="178"/>
      <c r="I590" s="179" t="s">
        <v>27</v>
      </c>
      <c r="J590" s="180"/>
      <c r="K590" s="254">
        <f>SUM(K591:K593)</f>
        <v>96600000</v>
      </c>
      <c r="L590" s="178"/>
      <c r="M590" s="179" t="s">
        <v>27</v>
      </c>
      <c r="N590" s="180"/>
      <c r="O590" s="254">
        <f>SUM(O591:O593)</f>
        <v>96600000</v>
      </c>
      <c r="P590" s="178"/>
      <c r="Q590" s="179" t="s">
        <v>27</v>
      </c>
      <c r="R590" s="180"/>
      <c r="S590" s="254">
        <f>SUM(S591:S593)</f>
        <v>15120000</v>
      </c>
      <c r="T590" s="178"/>
      <c r="U590" s="179" t="s">
        <v>27</v>
      </c>
      <c r="V590" s="180"/>
      <c r="W590" s="254">
        <f>SUM(W591:W593)</f>
        <v>15120000</v>
      </c>
      <c r="X590" s="354">
        <f t="shared" si="151"/>
        <v>4536000</v>
      </c>
      <c r="Y590" s="254"/>
      <c r="Z590" s="354">
        <f t="shared" si="150"/>
        <v>15120000</v>
      </c>
      <c r="AA590" s="254"/>
      <c r="AB590" s="178"/>
      <c r="AC590" s="179" t="s">
        <v>27</v>
      </c>
      <c r="AD590" s="180"/>
      <c r="AE590" s="254">
        <f>SUM(AE591:AE593)</f>
        <v>14970000</v>
      </c>
      <c r="AF590" s="178"/>
      <c r="AG590" s="179" t="s">
        <v>27</v>
      </c>
      <c r="AH590" s="180"/>
      <c r="AI590" s="254">
        <f>SUM(AI591:AI593)</f>
        <v>14970000</v>
      </c>
      <c r="AJ590" s="178"/>
      <c r="AK590" s="179" t="s">
        <v>27</v>
      </c>
      <c r="AL590" s="180"/>
      <c r="AM590" s="254">
        <f>SUM(AM591:AM593)</f>
        <v>14970000</v>
      </c>
      <c r="AN590" s="178"/>
      <c r="AO590" s="179" t="s">
        <v>27</v>
      </c>
      <c r="AP590" s="180"/>
      <c r="AQ590" s="254">
        <f>SUM(AQ591:AQ593)</f>
        <v>14970000</v>
      </c>
      <c r="AR590" s="351">
        <f t="shared" si="152"/>
        <v>0</v>
      </c>
    </row>
    <row r="591" spans="2:44" x14ac:dyDescent="0.4">
      <c r="B591" s="208" t="s">
        <v>27</v>
      </c>
      <c r="C591" s="180" t="s">
        <v>230</v>
      </c>
      <c r="D591" s="275">
        <f>D589</f>
        <v>1008</v>
      </c>
      <c r="E591" s="179" t="s">
        <v>231</v>
      </c>
      <c r="F591" s="254">
        <v>75000</v>
      </c>
      <c r="G591" s="254">
        <f>ROUNDDOWN(D591*F591,-3)</f>
        <v>75600000</v>
      </c>
      <c r="H591" s="275">
        <f>H589</f>
        <v>1008</v>
      </c>
      <c r="I591" s="179" t="s">
        <v>231</v>
      </c>
      <c r="J591" s="254">
        <v>75000</v>
      </c>
      <c r="K591" s="254">
        <f>ROUNDDOWN(H591*J591,-3)</f>
        <v>75600000</v>
      </c>
      <c r="L591" s="275">
        <f>L589</f>
        <v>1008</v>
      </c>
      <c r="M591" s="179" t="s">
        <v>231</v>
      </c>
      <c r="N591" s="254">
        <v>75000</v>
      </c>
      <c r="O591" s="254">
        <f>ROUNDDOWN(L591*N591,-3)</f>
        <v>75600000</v>
      </c>
      <c r="P591" s="275">
        <v>0</v>
      </c>
      <c r="Q591" s="179" t="s">
        <v>231</v>
      </c>
      <c r="R591" s="254">
        <v>75000</v>
      </c>
      <c r="S591" s="254">
        <f>ROUNDDOWN(P591*R591,-3)</f>
        <v>0</v>
      </c>
      <c r="T591" s="275">
        <v>0</v>
      </c>
      <c r="U591" s="179" t="s">
        <v>231</v>
      </c>
      <c r="V591" s="254">
        <v>75000</v>
      </c>
      <c r="W591" s="254">
        <f>ROUNDDOWN(T591*V591,-3)</f>
        <v>0</v>
      </c>
      <c r="X591" s="354">
        <f t="shared" si="151"/>
        <v>0</v>
      </c>
      <c r="Y591" s="254"/>
      <c r="Z591" s="354">
        <f t="shared" si="150"/>
        <v>0</v>
      </c>
      <c r="AA591" s="254"/>
      <c r="AB591" s="275">
        <v>0</v>
      </c>
      <c r="AC591" s="179" t="s">
        <v>231</v>
      </c>
      <c r="AD591" s="254">
        <v>75000</v>
      </c>
      <c r="AE591" s="254">
        <f>ROUNDDOWN(AB591*AD591,-3)</f>
        <v>0</v>
      </c>
      <c r="AF591" s="275">
        <v>0</v>
      </c>
      <c r="AG591" s="179" t="s">
        <v>231</v>
      </c>
      <c r="AH591" s="254">
        <v>75000</v>
      </c>
      <c r="AI591" s="254">
        <f>ROUNDDOWN(AF591*AH591,-3)</f>
        <v>0</v>
      </c>
      <c r="AJ591" s="275">
        <v>0</v>
      </c>
      <c r="AK591" s="179" t="s">
        <v>231</v>
      </c>
      <c r="AL591" s="254">
        <v>75000</v>
      </c>
      <c r="AM591" s="254">
        <f>ROUNDDOWN(AJ591*AL591,-3)</f>
        <v>0</v>
      </c>
      <c r="AN591" s="275">
        <v>0</v>
      </c>
      <c r="AO591" s="179" t="s">
        <v>231</v>
      </c>
      <c r="AP591" s="254">
        <v>75000</v>
      </c>
      <c r="AQ591" s="254">
        <f>ROUNDDOWN(AN591*AP591,-3)</f>
        <v>0</v>
      </c>
      <c r="AR591" s="351">
        <f t="shared" si="152"/>
        <v>0</v>
      </c>
    </row>
    <row r="592" spans="2:44" x14ac:dyDescent="0.4">
      <c r="B592" s="208" t="s">
        <v>27</v>
      </c>
      <c r="C592" s="180" t="s">
        <v>232</v>
      </c>
      <c r="D592" s="278">
        <v>42</v>
      </c>
      <c r="E592" s="179" t="s">
        <v>51</v>
      </c>
      <c r="F592" s="254">
        <v>140000</v>
      </c>
      <c r="G592" s="254">
        <f>ROUNDDOWN(D592*F592,-3)</f>
        <v>5880000</v>
      </c>
      <c r="H592" s="278">
        <v>42</v>
      </c>
      <c r="I592" s="179" t="s">
        <v>51</v>
      </c>
      <c r="J592" s="254">
        <v>140000</v>
      </c>
      <c r="K592" s="254">
        <f>ROUNDDOWN(H592*J592,-3)</f>
        <v>5880000</v>
      </c>
      <c r="L592" s="278">
        <v>42</v>
      </c>
      <c r="M592" s="179" t="s">
        <v>51</v>
      </c>
      <c r="N592" s="254">
        <v>140000</v>
      </c>
      <c r="O592" s="254">
        <f>ROUNDDOWN(L592*N592,-3)</f>
        <v>5880000</v>
      </c>
      <c r="P592" s="278">
        <v>0</v>
      </c>
      <c r="Q592" s="179" t="s">
        <v>51</v>
      </c>
      <c r="R592" s="254">
        <v>140000</v>
      </c>
      <c r="S592" s="254">
        <f>ROUNDDOWN(P592*R592,-3)</f>
        <v>0</v>
      </c>
      <c r="T592" s="278">
        <v>0</v>
      </c>
      <c r="U592" s="179" t="s">
        <v>51</v>
      </c>
      <c r="V592" s="254">
        <v>140000</v>
      </c>
      <c r="W592" s="254">
        <f>ROUNDDOWN(T592*V592,-3)</f>
        <v>0</v>
      </c>
      <c r="X592" s="354">
        <f t="shared" si="151"/>
        <v>0</v>
      </c>
      <c r="Y592" s="254"/>
      <c r="Z592" s="354">
        <f t="shared" si="150"/>
        <v>0</v>
      </c>
      <c r="AA592" s="254"/>
      <c r="AB592" s="278">
        <v>0</v>
      </c>
      <c r="AC592" s="179" t="s">
        <v>51</v>
      </c>
      <c r="AD592" s="254">
        <v>140000</v>
      </c>
      <c r="AE592" s="254">
        <f>ROUNDDOWN(AB592*AD592,-3)</f>
        <v>0</v>
      </c>
      <c r="AF592" s="278">
        <v>0</v>
      </c>
      <c r="AG592" s="179" t="s">
        <v>51</v>
      </c>
      <c r="AH592" s="254">
        <v>140000</v>
      </c>
      <c r="AI592" s="254">
        <f>ROUNDDOWN(AF592*AH592,-3)</f>
        <v>0</v>
      </c>
      <c r="AJ592" s="278">
        <v>0</v>
      </c>
      <c r="AK592" s="179" t="s">
        <v>51</v>
      </c>
      <c r="AL592" s="254">
        <v>140000</v>
      </c>
      <c r="AM592" s="254">
        <f>ROUNDDOWN(AJ592*AL592,-3)</f>
        <v>0</v>
      </c>
      <c r="AN592" s="278">
        <v>0</v>
      </c>
      <c r="AO592" s="179" t="s">
        <v>51</v>
      </c>
      <c r="AP592" s="254">
        <v>140000</v>
      </c>
      <c r="AQ592" s="254">
        <f>ROUNDDOWN(AN592*AP592,-3)</f>
        <v>0</v>
      </c>
      <c r="AR592" s="351">
        <f t="shared" si="152"/>
        <v>0</v>
      </c>
    </row>
    <row r="593" spans="2:44" x14ac:dyDescent="0.4">
      <c r="B593" s="208" t="s">
        <v>27</v>
      </c>
      <c r="C593" s="180" t="s">
        <v>274</v>
      </c>
      <c r="D593" s="275">
        <f>D591</f>
        <v>1008</v>
      </c>
      <c r="E593" s="179" t="s">
        <v>40</v>
      </c>
      <c r="F593" s="254">
        <v>15000</v>
      </c>
      <c r="G593" s="254">
        <f>ROUNDDOWN(D593*F593,-3)</f>
        <v>15120000</v>
      </c>
      <c r="H593" s="275">
        <f>H591</f>
        <v>1008</v>
      </c>
      <c r="I593" s="179" t="s">
        <v>40</v>
      </c>
      <c r="J593" s="254">
        <v>15000</v>
      </c>
      <c r="K593" s="254">
        <f>ROUNDDOWN(H593*J593,-3)</f>
        <v>15120000</v>
      </c>
      <c r="L593" s="275">
        <f>L591</f>
        <v>1008</v>
      </c>
      <c r="M593" s="179" t="s">
        <v>40</v>
      </c>
      <c r="N593" s="254">
        <v>15000</v>
      </c>
      <c r="O593" s="254">
        <f>ROUNDDOWN(L593*N593,-3)</f>
        <v>15120000</v>
      </c>
      <c r="P593" s="275">
        <v>1008</v>
      </c>
      <c r="Q593" s="179" t="s">
        <v>40</v>
      </c>
      <c r="R593" s="254">
        <v>15000</v>
      </c>
      <c r="S593" s="254">
        <f>ROUNDDOWN(P593*R593,-3)</f>
        <v>15120000</v>
      </c>
      <c r="T593" s="275">
        <v>1008</v>
      </c>
      <c r="U593" s="179" t="s">
        <v>40</v>
      </c>
      <c r="V593" s="254">
        <v>15000</v>
      </c>
      <c r="W593" s="254">
        <f>ROUNDDOWN(T593*V593,-3)</f>
        <v>15120000</v>
      </c>
      <c r="X593" s="354">
        <f t="shared" si="151"/>
        <v>4536000</v>
      </c>
      <c r="Y593" s="254"/>
      <c r="Z593" s="354">
        <f t="shared" si="150"/>
        <v>15120000</v>
      </c>
      <c r="AA593" s="254">
        <f t="shared" si="153"/>
        <v>15120000</v>
      </c>
      <c r="AB593" s="275">
        <v>1</v>
      </c>
      <c r="AC593" s="179" t="s">
        <v>38</v>
      </c>
      <c r="AD593" s="254">
        <v>14970000</v>
      </c>
      <c r="AE593" s="254">
        <f>ROUNDDOWN(AB593*AD593,-3)</f>
        <v>14970000</v>
      </c>
      <c r="AF593" s="275">
        <v>1</v>
      </c>
      <c r="AG593" s="179" t="s">
        <v>38</v>
      </c>
      <c r="AH593" s="254">
        <v>14970000</v>
      </c>
      <c r="AI593" s="254">
        <f>ROUNDDOWN(AF593*AH593,-3)</f>
        <v>14970000</v>
      </c>
      <c r="AJ593" s="275">
        <v>1</v>
      </c>
      <c r="AK593" s="179" t="s">
        <v>38</v>
      </c>
      <c r="AL593" s="254">
        <v>14970000</v>
      </c>
      <c r="AM593" s="254">
        <f>ROUNDDOWN(AJ593*AL593,-3)</f>
        <v>14970000</v>
      </c>
      <c r="AN593" s="275">
        <v>1</v>
      </c>
      <c r="AO593" s="179" t="s">
        <v>38</v>
      </c>
      <c r="AP593" s="254">
        <v>14970000</v>
      </c>
      <c r="AQ593" s="254">
        <f>ROUNDDOWN(AN593*AP593,-3)</f>
        <v>14970000</v>
      </c>
      <c r="AR593" s="351">
        <f t="shared" si="152"/>
        <v>0</v>
      </c>
    </row>
    <row r="594" spans="2:44" x14ac:dyDescent="0.4">
      <c r="B594" s="363" t="s">
        <v>281</v>
      </c>
      <c r="C594" s="364" t="s">
        <v>282</v>
      </c>
      <c r="D594" s="269">
        <f>D595</f>
        <v>48</v>
      </c>
      <c r="E594" s="270" t="s">
        <v>171</v>
      </c>
      <c r="F594" s="254">
        <v>0</v>
      </c>
      <c r="G594" s="254">
        <f>G595</f>
        <v>4600000</v>
      </c>
      <c r="H594" s="269">
        <f>H595</f>
        <v>48</v>
      </c>
      <c r="I594" s="270" t="s">
        <v>171</v>
      </c>
      <c r="J594" s="254">
        <v>0</v>
      </c>
      <c r="K594" s="254">
        <f>K595</f>
        <v>4600000</v>
      </c>
      <c r="L594" s="269">
        <f>L595</f>
        <v>48</v>
      </c>
      <c r="M594" s="270" t="s">
        <v>171</v>
      </c>
      <c r="N594" s="254">
        <v>0</v>
      </c>
      <c r="O594" s="254">
        <f>O595</f>
        <v>4600000</v>
      </c>
      <c r="P594" s="269">
        <v>48</v>
      </c>
      <c r="Q594" s="270" t="s">
        <v>171</v>
      </c>
      <c r="R594" s="254">
        <v>0</v>
      </c>
      <c r="S594" s="254">
        <f>S595</f>
        <v>720000</v>
      </c>
      <c r="T594" s="365">
        <v>48</v>
      </c>
      <c r="U594" s="366" t="s">
        <v>171</v>
      </c>
      <c r="V594" s="367">
        <v>0</v>
      </c>
      <c r="W594" s="367">
        <f>W595</f>
        <v>720000</v>
      </c>
      <c r="X594" s="354">
        <f t="shared" si="151"/>
        <v>216000</v>
      </c>
      <c r="Y594" s="254"/>
      <c r="Z594" s="354">
        <f t="shared" si="150"/>
        <v>720000</v>
      </c>
      <c r="AA594" s="254"/>
      <c r="AB594" s="365">
        <v>48</v>
      </c>
      <c r="AC594" s="366" t="s">
        <v>171</v>
      </c>
      <c r="AD594" s="367">
        <v>0</v>
      </c>
      <c r="AE594" s="367">
        <f>AE595</f>
        <v>720000</v>
      </c>
      <c r="AF594" s="365">
        <v>48</v>
      </c>
      <c r="AG594" s="366" t="s">
        <v>171</v>
      </c>
      <c r="AH594" s="367">
        <v>0</v>
      </c>
      <c r="AI594" s="367">
        <f>AI595</f>
        <v>720000</v>
      </c>
      <c r="AJ594" s="365">
        <v>48</v>
      </c>
      <c r="AK594" s="366" t="s">
        <v>171</v>
      </c>
      <c r="AL594" s="367">
        <v>0</v>
      </c>
      <c r="AM594" s="367">
        <f>AM595</f>
        <v>720000</v>
      </c>
      <c r="AN594" s="365">
        <v>48</v>
      </c>
      <c r="AO594" s="366" t="s">
        <v>171</v>
      </c>
      <c r="AP594" s="367">
        <v>0</v>
      </c>
      <c r="AQ594" s="367">
        <f>AQ595</f>
        <v>720000</v>
      </c>
      <c r="AR594" s="351">
        <f t="shared" si="152"/>
        <v>0</v>
      </c>
    </row>
    <row r="595" spans="2:44" ht="29.15" x14ac:dyDescent="0.4">
      <c r="B595" s="312" t="s">
        <v>34</v>
      </c>
      <c r="C595" s="313" t="s">
        <v>283</v>
      </c>
      <c r="D595" s="269">
        <v>48</v>
      </c>
      <c r="E595" s="270" t="s">
        <v>171</v>
      </c>
      <c r="F595" s="254">
        <v>0</v>
      </c>
      <c r="G595" s="254">
        <f>G596</f>
        <v>4600000</v>
      </c>
      <c r="H595" s="314">
        <v>48</v>
      </c>
      <c r="I595" s="315" t="s">
        <v>171</v>
      </c>
      <c r="J595" s="316">
        <v>0</v>
      </c>
      <c r="K595" s="316">
        <f>K596</f>
        <v>4600000</v>
      </c>
      <c r="L595" s="314">
        <v>48</v>
      </c>
      <c r="M595" s="315" t="s">
        <v>171</v>
      </c>
      <c r="N595" s="316">
        <v>0</v>
      </c>
      <c r="O595" s="316">
        <f>O596</f>
        <v>4600000</v>
      </c>
      <c r="P595" s="314">
        <v>48</v>
      </c>
      <c r="Q595" s="315" t="s">
        <v>171</v>
      </c>
      <c r="R595" s="316">
        <v>0</v>
      </c>
      <c r="S595" s="316">
        <f>S596</f>
        <v>720000</v>
      </c>
      <c r="T595" s="314">
        <v>48</v>
      </c>
      <c r="U595" s="315" t="s">
        <v>171</v>
      </c>
      <c r="V595" s="316">
        <v>0</v>
      </c>
      <c r="W595" s="316">
        <f>W596</f>
        <v>720000</v>
      </c>
      <c r="X595" s="354">
        <f t="shared" si="151"/>
        <v>216000</v>
      </c>
      <c r="Y595" s="316"/>
      <c r="Z595" s="354">
        <f t="shared" si="150"/>
        <v>720000</v>
      </c>
      <c r="AA595" s="316"/>
      <c r="AB595" s="314">
        <v>48</v>
      </c>
      <c r="AC595" s="315" t="s">
        <v>171</v>
      </c>
      <c r="AD595" s="316">
        <v>0</v>
      </c>
      <c r="AE595" s="316">
        <f>AE596</f>
        <v>720000</v>
      </c>
      <c r="AF595" s="314">
        <v>48</v>
      </c>
      <c r="AG595" s="315" t="s">
        <v>171</v>
      </c>
      <c r="AH595" s="316">
        <v>0</v>
      </c>
      <c r="AI595" s="316">
        <f>AI596</f>
        <v>720000</v>
      </c>
      <c r="AJ595" s="314">
        <v>48</v>
      </c>
      <c r="AK595" s="315" t="s">
        <v>171</v>
      </c>
      <c r="AL595" s="316">
        <v>0</v>
      </c>
      <c r="AM595" s="316">
        <f>AM596</f>
        <v>720000</v>
      </c>
      <c r="AN595" s="314">
        <v>48</v>
      </c>
      <c r="AO595" s="315" t="s">
        <v>171</v>
      </c>
      <c r="AP595" s="316">
        <v>0</v>
      </c>
      <c r="AQ595" s="316">
        <f>AQ596</f>
        <v>720000</v>
      </c>
      <c r="AR595" s="351">
        <f t="shared" si="152"/>
        <v>0</v>
      </c>
    </row>
    <row r="596" spans="2:44" x14ac:dyDescent="0.4">
      <c r="B596" s="208">
        <v>525112</v>
      </c>
      <c r="C596" s="180" t="s">
        <v>97</v>
      </c>
      <c r="D596" s="178"/>
      <c r="E596" s="179" t="s">
        <v>27</v>
      </c>
      <c r="F596" s="180"/>
      <c r="G596" s="254">
        <f>SUM(G597:G599)</f>
        <v>4600000</v>
      </c>
      <c r="H596" s="178"/>
      <c r="I596" s="179" t="s">
        <v>27</v>
      </c>
      <c r="J596" s="180"/>
      <c r="K596" s="254">
        <f>SUM(K597:K599)</f>
        <v>4600000</v>
      </c>
      <c r="L596" s="178"/>
      <c r="M596" s="179" t="s">
        <v>27</v>
      </c>
      <c r="N596" s="180"/>
      <c r="O596" s="254">
        <f>SUM(O597:O599)</f>
        <v>4600000</v>
      </c>
      <c r="P596" s="178"/>
      <c r="Q596" s="179" t="s">
        <v>27</v>
      </c>
      <c r="R596" s="180"/>
      <c r="S596" s="254">
        <f>SUM(S597:S599)</f>
        <v>720000</v>
      </c>
      <c r="T596" s="178"/>
      <c r="U596" s="179" t="s">
        <v>27</v>
      </c>
      <c r="V596" s="180"/>
      <c r="W596" s="254">
        <f>SUM(W597:W599)</f>
        <v>720000</v>
      </c>
      <c r="X596" s="354">
        <f t="shared" si="151"/>
        <v>216000</v>
      </c>
      <c r="Y596" s="254"/>
      <c r="Z596" s="354">
        <f t="shared" si="150"/>
        <v>720000</v>
      </c>
      <c r="AA596" s="254"/>
      <c r="AB596" s="178"/>
      <c r="AC596" s="179" t="s">
        <v>27</v>
      </c>
      <c r="AD596" s="180"/>
      <c r="AE596" s="254">
        <f>SUM(AE597:AE599)</f>
        <v>720000</v>
      </c>
      <c r="AF596" s="178"/>
      <c r="AG596" s="179" t="s">
        <v>27</v>
      </c>
      <c r="AH596" s="180"/>
      <c r="AI596" s="254">
        <f>SUM(AI597:AI599)</f>
        <v>720000</v>
      </c>
      <c r="AJ596" s="178"/>
      <c r="AK596" s="179" t="s">
        <v>27</v>
      </c>
      <c r="AL596" s="180"/>
      <c r="AM596" s="254">
        <f>SUM(AM597:AM599)</f>
        <v>720000</v>
      </c>
      <c r="AN596" s="178"/>
      <c r="AO596" s="179" t="s">
        <v>27</v>
      </c>
      <c r="AP596" s="180"/>
      <c r="AQ596" s="254">
        <f>SUM(AQ597:AQ599)</f>
        <v>720000</v>
      </c>
      <c r="AR596" s="351">
        <f t="shared" si="152"/>
        <v>0</v>
      </c>
    </row>
    <row r="597" spans="2:44" x14ac:dyDescent="0.4">
      <c r="B597" s="208" t="s">
        <v>27</v>
      </c>
      <c r="C597" s="180" t="s">
        <v>230</v>
      </c>
      <c r="D597" s="275">
        <f>D595</f>
        <v>48</v>
      </c>
      <c r="E597" s="179" t="s">
        <v>231</v>
      </c>
      <c r="F597" s="254">
        <v>75000</v>
      </c>
      <c r="G597" s="254">
        <f>ROUNDDOWN(D597*F597,-3)</f>
        <v>3600000</v>
      </c>
      <c r="H597" s="275">
        <f>H595</f>
        <v>48</v>
      </c>
      <c r="I597" s="179" t="s">
        <v>231</v>
      </c>
      <c r="J597" s="254">
        <v>75000</v>
      </c>
      <c r="K597" s="254">
        <f>ROUNDDOWN(H597*J597,-3)</f>
        <v>3600000</v>
      </c>
      <c r="L597" s="275">
        <f>L595</f>
        <v>48</v>
      </c>
      <c r="M597" s="179" t="s">
        <v>231</v>
      </c>
      <c r="N597" s="254">
        <v>75000</v>
      </c>
      <c r="O597" s="254">
        <f>ROUNDDOWN(L597*N597,-3)</f>
        <v>3600000</v>
      </c>
      <c r="P597" s="275">
        <v>0</v>
      </c>
      <c r="Q597" s="179" t="s">
        <v>231</v>
      </c>
      <c r="R597" s="254">
        <v>75000</v>
      </c>
      <c r="S597" s="254">
        <f>ROUNDDOWN(P597*R597,-3)</f>
        <v>0</v>
      </c>
      <c r="T597" s="275">
        <v>0</v>
      </c>
      <c r="U597" s="179" t="s">
        <v>231</v>
      </c>
      <c r="V597" s="254">
        <v>75000</v>
      </c>
      <c r="W597" s="254">
        <f>ROUNDDOWN(T597*V597,-3)</f>
        <v>0</v>
      </c>
      <c r="X597" s="354">
        <f t="shared" si="151"/>
        <v>0</v>
      </c>
      <c r="Y597" s="254"/>
      <c r="Z597" s="354">
        <f t="shared" si="150"/>
        <v>0</v>
      </c>
      <c r="AA597" s="254"/>
      <c r="AB597" s="275">
        <v>0</v>
      </c>
      <c r="AC597" s="179" t="s">
        <v>231</v>
      </c>
      <c r="AD597" s="254">
        <v>75000</v>
      </c>
      <c r="AE597" s="254">
        <f>ROUNDDOWN(AB597*AD597,-3)</f>
        <v>0</v>
      </c>
      <c r="AF597" s="275">
        <v>0</v>
      </c>
      <c r="AG597" s="179" t="s">
        <v>231</v>
      </c>
      <c r="AH597" s="254">
        <v>75000</v>
      </c>
      <c r="AI597" s="254">
        <f>ROUNDDOWN(AF597*AH597,-3)</f>
        <v>0</v>
      </c>
      <c r="AJ597" s="275">
        <v>0</v>
      </c>
      <c r="AK597" s="179" t="s">
        <v>231</v>
      </c>
      <c r="AL597" s="254">
        <v>75000</v>
      </c>
      <c r="AM597" s="254">
        <f>ROUNDDOWN(AJ597*AL597,-3)</f>
        <v>0</v>
      </c>
      <c r="AN597" s="275">
        <v>0</v>
      </c>
      <c r="AO597" s="179" t="s">
        <v>231</v>
      </c>
      <c r="AP597" s="254">
        <v>75000</v>
      </c>
      <c r="AQ597" s="254">
        <f>ROUNDDOWN(AN597*AP597,-3)</f>
        <v>0</v>
      </c>
      <c r="AR597" s="351">
        <f t="shared" si="152"/>
        <v>0</v>
      </c>
    </row>
    <row r="598" spans="2:44" x14ac:dyDescent="0.4">
      <c r="B598" s="208" t="s">
        <v>27</v>
      </c>
      <c r="C598" s="180" t="s">
        <v>232</v>
      </c>
      <c r="D598" s="278">
        <v>2</v>
      </c>
      <c r="E598" s="179" t="s">
        <v>51</v>
      </c>
      <c r="F598" s="254">
        <v>140000</v>
      </c>
      <c r="G598" s="254">
        <f>ROUNDDOWN(D598*F598,-3)</f>
        <v>280000</v>
      </c>
      <c r="H598" s="278">
        <v>2</v>
      </c>
      <c r="I598" s="179" t="s">
        <v>51</v>
      </c>
      <c r="J598" s="254">
        <v>140000</v>
      </c>
      <c r="K598" s="254">
        <f>ROUNDDOWN(H598*J598,-3)</f>
        <v>280000</v>
      </c>
      <c r="L598" s="278">
        <v>2</v>
      </c>
      <c r="M598" s="179" t="s">
        <v>51</v>
      </c>
      <c r="N598" s="254">
        <v>140000</v>
      </c>
      <c r="O598" s="254">
        <f>ROUNDDOWN(L598*N598,-3)</f>
        <v>280000</v>
      </c>
      <c r="P598" s="278">
        <v>0</v>
      </c>
      <c r="Q598" s="179" t="s">
        <v>51</v>
      </c>
      <c r="R598" s="254">
        <v>140000</v>
      </c>
      <c r="S598" s="254">
        <f>ROUNDDOWN(P598*R598,-3)</f>
        <v>0</v>
      </c>
      <c r="T598" s="278">
        <v>0</v>
      </c>
      <c r="U598" s="179" t="s">
        <v>51</v>
      </c>
      <c r="V598" s="254">
        <v>140000</v>
      </c>
      <c r="W598" s="254">
        <f>ROUNDDOWN(T598*V598,-3)</f>
        <v>0</v>
      </c>
      <c r="X598" s="354">
        <f t="shared" si="151"/>
        <v>0</v>
      </c>
      <c r="Y598" s="254"/>
      <c r="Z598" s="354">
        <f t="shared" si="150"/>
        <v>0</v>
      </c>
      <c r="AA598" s="254"/>
      <c r="AB598" s="278">
        <v>0</v>
      </c>
      <c r="AC598" s="179" t="s">
        <v>51</v>
      </c>
      <c r="AD598" s="254">
        <v>140000</v>
      </c>
      <c r="AE598" s="254">
        <f>ROUNDDOWN(AB598*AD598,-3)</f>
        <v>0</v>
      </c>
      <c r="AF598" s="278">
        <v>0</v>
      </c>
      <c r="AG598" s="179" t="s">
        <v>51</v>
      </c>
      <c r="AH598" s="254">
        <v>140000</v>
      </c>
      <c r="AI598" s="254">
        <f>ROUNDDOWN(AF598*AH598,-3)</f>
        <v>0</v>
      </c>
      <c r="AJ598" s="278">
        <v>0</v>
      </c>
      <c r="AK598" s="179" t="s">
        <v>51</v>
      </c>
      <c r="AL598" s="254">
        <v>140000</v>
      </c>
      <c r="AM598" s="254">
        <f>ROUNDDOWN(AJ598*AL598,-3)</f>
        <v>0</v>
      </c>
      <c r="AN598" s="278">
        <v>0</v>
      </c>
      <c r="AO598" s="179" t="s">
        <v>51</v>
      </c>
      <c r="AP598" s="254">
        <v>140000</v>
      </c>
      <c r="AQ598" s="254">
        <f>ROUNDDOWN(AN598*AP598,-3)</f>
        <v>0</v>
      </c>
      <c r="AR598" s="351">
        <f t="shared" si="152"/>
        <v>0</v>
      </c>
    </row>
    <row r="599" spans="2:44" x14ac:dyDescent="0.4">
      <c r="B599" s="208" t="s">
        <v>27</v>
      </c>
      <c r="C599" s="180" t="s">
        <v>274</v>
      </c>
      <c r="D599" s="275">
        <f>D597</f>
        <v>48</v>
      </c>
      <c r="E599" s="179" t="s">
        <v>40</v>
      </c>
      <c r="F599" s="254">
        <v>15000</v>
      </c>
      <c r="G599" s="254">
        <f>ROUNDDOWN(D599*F599,-3)</f>
        <v>720000</v>
      </c>
      <c r="H599" s="275">
        <f>H597</f>
        <v>48</v>
      </c>
      <c r="I599" s="179" t="s">
        <v>40</v>
      </c>
      <c r="J599" s="254">
        <v>15000</v>
      </c>
      <c r="K599" s="254">
        <f>ROUNDDOWN(H599*J599,-3)</f>
        <v>720000</v>
      </c>
      <c r="L599" s="275">
        <f>L597</f>
        <v>48</v>
      </c>
      <c r="M599" s="179" t="s">
        <v>40</v>
      </c>
      <c r="N599" s="254">
        <v>15000</v>
      </c>
      <c r="O599" s="254">
        <f>ROUNDDOWN(L599*N599,-3)</f>
        <v>720000</v>
      </c>
      <c r="P599" s="275">
        <v>48</v>
      </c>
      <c r="Q599" s="179" t="s">
        <v>40</v>
      </c>
      <c r="R599" s="254">
        <v>15000</v>
      </c>
      <c r="S599" s="254">
        <f>ROUNDDOWN(P599*R599,-3)</f>
        <v>720000</v>
      </c>
      <c r="T599" s="275">
        <v>48</v>
      </c>
      <c r="U599" s="179" t="s">
        <v>40</v>
      </c>
      <c r="V599" s="254">
        <v>15000</v>
      </c>
      <c r="W599" s="254">
        <f>ROUNDDOWN(T599*V599,-3)</f>
        <v>720000</v>
      </c>
      <c r="X599" s="354">
        <f t="shared" si="151"/>
        <v>216000</v>
      </c>
      <c r="Y599" s="254"/>
      <c r="Z599" s="354">
        <f t="shared" si="150"/>
        <v>720000</v>
      </c>
      <c r="AA599" s="254">
        <f t="shared" si="153"/>
        <v>720000</v>
      </c>
      <c r="AB599" s="275">
        <v>48</v>
      </c>
      <c r="AC599" s="179" t="s">
        <v>40</v>
      </c>
      <c r="AD599" s="254">
        <v>15000</v>
      </c>
      <c r="AE599" s="254">
        <f>ROUNDDOWN(AB599*AD599,-3)</f>
        <v>720000</v>
      </c>
      <c r="AF599" s="275">
        <v>48</v>
      </c>
      <c r="AG599" s="179" t="s">
        <v>40</v>
      </c>
      <c r="AH599" s="254">
        <v>15000</v>
      </c>
      <c r="AI599" s="254">
        <f>ROUNDDOWN(AF599*AH599,-3)</f>
        <v>720000</v>
      </c>
      <c r="AJ599" s="275">
        <v>48</v>
      </c>
      <c r="AK599" s="179" t="s">
        <v>40</v>
      </c>
      <c r="AL599" s="254">
        <v>15000</v>
      </c>
      <c r="AM599" s="254">
        <f>ROUNDDOWN(AJ599*AL599,-3)</f>
        <v>720000</v>
      </c>
      <c r="AN599" s="275">
        <v>48</v>
      </c>
      <c r="AO599" s="179" t="s">
        <v>40</v>
      </c>
      <c r="AP599" s="254">
        <v>15000</v>
      </c>
      <c r="AQ599" s="254">
        <f>ROUNDDOWN(AN599*AP599,-3)</f>
        <v>720000</v>
      </c>
      <c r="AR599" s="351">
        <f t="shared" si="152"/>
        <v>0</v>
      </c>
    </row>
    <row r="600" spans="2:44" x14ac:dyDescent="0.4">
      <c r="B600" s="363" t="s">
        <v>189</v>
      </c>
      <c r="C600" s="364" t="s">
        <v>284</v>
      </c>
      <c r="D600" s="269">
        <f>D601</f>
        <v>48</v>
      </c>
      <c r="E600" s="270" t="s">
        <v>171</v>
      </c>
      <c r="F600" s="254">
        <v>0</v>
      </c>
      <c r="G600" s="254">
        <f>G601</f>
        <v>4600000</v>
      </c>
      <c r="H600" s="269">
        <f>H601</f>
        <v>48</v>
      </c>
      <c r="I600" s="270" t="s">
        <v>171</v>
      </c>
      <c r="J600" s="254">
        <v>0</v>
      </c>
      <c r="K600" s="254">
        <f>K601</f>
        <v>4600000</v>
      </c>
      <c r="L600" s="269">
        <f>L601</f>
        <v>48</v>
      </c>
      <c r="M600" s="270" t="s">
        <v>171</v>
      </c>
      <c r="N600" s="254">
        <v>0</v>
      </c>
      <c r="O600" s="254">
        <f>O601</f>
        <v>4600000</v>
      </c>
      <c r="P600" s="269">
        <v>48</v>
      </c>
      <c r="Q600" s="270" t="s">
        <v>171</v>
      </c>
      <c r="R600" s="254">
        <v>0</v>
      </c>
      <c r="S600" s="254">
        <f>S601</f>
        <v>720000</v>
      </c>
      <c r="T600" s="365">
        <v>48</v>
      </c>
      <c r="U600" s="366" t="s">
        <v>171</v>
      </c>
      <c r="V600" s="367">
        <v>0</v>
      </c>
      <c r="W600" s="367">
        <f>W601</f>
        <v>720000</v>
      </c>
      <c r="X600" s="354">
        <f t="shared" si="151"/>
        <v>216000</v>
      </c>
      <c r="Y600" s="254"/>
      <c r="Z600" s="354">
        <f t="shared" si="150"/>
        <v>720000</v>
      </c>
      <c r="AA600" s="254"/>
      <c r="AB600" s="365">
        <v>48</v>
      </c>
      <c r="AC600" s="366" t="s">
        <v>171</v>
      </c>
      <c r="AD600" s="367">
        <v>0</v>
      </c>
      <c r="AE600" s="367">
        <f>AE601</f>
        <v>720000</v>
      </c>
      <c r="AF600" s="365">
        <v>48</v>
      </c>
      <c r="AG600" s="366" t="s">
        <v>171</v>
      </c>
      <c r="AH600" s="367">
        <v>0</v>
      </c>
      <c r="AI600" s="367">
        <f>AI601</f>
        <v>720000</v>
      </c>
      <c r="AJ600" s="365">
        <v>48</v>
      </c>
      <c r="AK600" s="366" t="s">
        <v>171</v>
      </c>
      <c r="AL600" s="367">
        <v>0</v>
      </c>
      <c r="AM600" s="367">
        <f>AM601</f>
        <v>720000</v>
      </c>
      <c r="AN600" s="365">
        <v>48</v>
      </c>
      <c r="AO600" s="366" t="s">
        <v>171</v>
      </c>
      <c r="AP600" s="367">
        <v>0</v>
      </c>
      <c r="AQ600" s="367">
        <f>AQ601</f>
        <v>720000</v>
      </c>
      <c r="AR600" s="351">
        <f t="shared" si="152"/>
        <v>0</v>
      </c>
    </row>
    <row r="601" spans="2:44" ht="29.15" x14ac:dyDescent="0.4">
      <c r="B601" s="312" t="s">
        <v>34</v>
      </c>
      <c r="C601" s="313" t="s">
        <v>285</v>
      </c>
      <c r="D601" s="269">
        <v>48</v>
      </c>
      <c r="E601" s="270" t="s">
        <v>171</v>
      </c>
      <c r="F601" s="254">
        <v>0</v>
      </c>
      <c r="G601" s="254">
        <f>G602</f>
        <v>4600000</v>
      </c>
      <c r="H601" s="314">
        <v>48</v>
      </c>
      <c r="I601" s="315" t="s">
        <v>171</v>
      </c>
      <c r="J601" s="316">
        <v>0</v>
      </c>
      <c r="K601" s="316">
        <f>K602</f>
        <v>4600000</v>
      </c>
      <c r="L601" s="314">
        <v>48</v>
      </c>
      <c r="M601" s="315" t="s">
        <v>171</v>
      </c>
      <c r="N601" s="316">
        <v>0</v>
      </c>
      <c r="O601" s="316">
        <f>O602</f>
        <v>4600000</v>
      </c>
      <c r="P601" s="314">
        <v>48</v>
      </c>
      <c r="Q601" s="315" t="s">
        <v>171</v>
      </c>
      <c r="R601" s="316">
        <v>0</v>
      </c>
      <c r="S601" s="316">
        <f>S602</f>
        <v>720000</v>
      </c>
      <c r="T601" s="314">
        <v>48</v>
      </c>
      <c r="U601" s="315" t="s">
        <v>171</v>
      </c>
      <c r="V601" s="316">
        <v>0</v>
      </c>
      <c r="W601" s="316">
        <f>W602</f>
        <v>720000</v>
      </c>
      <c r="X601" s="354">
        <f t="shared" si="151"/>
        <v>216000</v>
      </c>
      <c r="Y601" s="316"/>
      <c r="Z601" s="354">
        <f t="shared" si="150"/>
        <v>720000</v>
      </c>
      <c r="AA601" s="316"/>
      <c r="AB601" s="314">
        <v>48</v>
      </c>
      <c r="AC601" s="315" t="s">
        <v>171</v>
      </c>
      <c r="AD601" s="316">
        <v>0</v>
      </c>
      <c r="AE601" s="316">
        <f>AE602</f>
        <v>720000</v>
      </c>
      <c r="AF601" s="314">
        <v>48</v>
      </c>
      <c r="AG601" s="315" t="s">
        <v>171</v>
      </c>
      <c r="AH601" s="316">
        <v>0</v>
      </c>
      <c r="AI601" s="316">
        <f>AI602</f>
        <v>720000</v>
      </c>
      <c r="AJ601" s="314">
        <v>48</v>
      </c>
      <c r="AK601" s="315" t="s">
        <v>171</v>
      </c>
      <c r="AL601" s="316">
        <v>0</v>
      </c>
      <c r="AM601" s="316">
        <f>AM602</f>
        <v>720000</v>
      </c>
      <c r="AN601" s="314">
        <v>48</v>
      </c>
      <c r="AO601" s="315" t="s">
        <v>171</v>
      </c>
      <c r="AP601" s="316">
        <v>0</v>
      </c>
      <c r="AQ601" s="316">
        <f>AQ602</f>
        <v>720000</v>
      </c>
      <c r="AR601" s="351">
        <f t="shared" si="152"/>
        <v>0</v>
      </c>
    </row>
    <row r="602" spans="2:44" x14ac:dyDescent="0.4">
      <c r="B602" s="208">
        <v>525112</v>
      </c>
      <c r="C602" s="180" t="s">
        <v>97</v>
      </c>
      <c r="D602" s="178"/>
      <c r="E602" s="179" t="s">
        <v>27</v>
      </c>
      <c r="F602" s="180"/>
      <c r="G602" s="254">
        <f>SUM(G603:G605)</f>
        <v>4600000</v>
      </c>
      <c r="H602" s="178"/>
      <c r="I602" s="179" t="s">
        <v>27</v>
      </c>
      <c r="J602" s="180"/>
      <c r="K602" s="254">
        <f>SUM(K603:K605)</f>
        <v>4600000</v>
      </c>
      <c r="L602" s="178"/>
      <c r="M602" s="179" t="s">
        <v>27</v>
      </c>
      <c r="N602" s="180"/>
      <c r="O602" s="254">
        <f>SUM(O603:O605)</f>
        <v>4600000</v>
      </c>
      <c r="P602" s="178"/>
      <c r="Q602" s="179" t="s">
        <v>27</v>
      </c>
      <c r="R602" s="180"/>
      <c r="S602" s="254">
        <f>SUM(S603:S605)</f>
        <v>720000</v>
      </c>
      <c r="T602" s="178"/>
      <c r="U602" s="179" t="s">
        <v>27</v>
      </c>
      <c r="V602" s="180"/>
      <c r="W602" s="254">
        <f>SUM(W603:W605)</f>
        <v>720000</v>
      </c>
      <c r="X602" s="354">
        <f t="shared" si="151"/>
        <v>216000</v>
      </c>
      <c r="Y602" s="254"/>
      <c r="Z602" s="354">
        <f t="shared" si="150"/>
        <v>720000</v>
      </c>
      <c r="AA602" s="254"/>
      <c r="AB602" s="178"/>
      <c r="AC602" s="179" t="s">
        <v>27</v>
      </c>
      <c r="AD602" s="180"/>
      <c r="AE602" s="254">
        <f>SUM(AE603:AE605)</f>
        <v>720000</v>
      </c>
      <c r="AF602" s="178"/>
      <c r="AG602" s="179" t="s">
        <v>27</v>
      </c>
      <c r="AH602" s="180"/>
      <c r="AI602" s="254">
        <f>SUM(AI603:AI605)</f>
        <v>720000</v>
      </c>
      <c r="AJ602" s="178"/>
      <c r="AK602" s="179" t="s">
        <v>27</v>
      </c>
      <c r="AL602" s="180"/>
      <c r="AM602" s="254">
        <f>SUM(AM603:AM605)</f>
        <v>720000</v>
      </c>
      <c r="AN602" s="178"/>
      <c r="AO602" s="179" t="s">
        <v>27</v>
      </c>
      <c r="AP602" s="180"/>
      <c r="AQ602" s="254">
        <f>SUM(AQ603:AQ605)</f>
        <v>720000</v>
      </c>
      <c r="AR602" s="351">
        <f t="shared" si="152"/>
        <v>0</v>
      </c>
    </row>
    <row r="603" spans="2:44" x14ac:dyDescent="0.4">
      <c r="B603" s="208" t="s">
        <v>27</v>
      </c>
      <c r="C603" s="180" t="s">
        <v>230</v>
      </c>
      <c r="D603" s="275">
        <f>D601</f>
        <v>48</v>
      </c>
      <c r="E603" s="179" t="s">
        <v>231</v>
      </c>
      <c r="F603" s="254">
        <v>75000</v>
      </c>
      <c r="G603" s="254">
        <f>ROUNDDOWN(D603*F603,-3)</f>
        <v>3600000</v>
      </c>
      <c r="H603" s="275">
        <f>H601</f>
        <v>48</v>
      </c>
      <c r="I603" s="179" t="s">
        <v>231</v>
      </c>
      <c r="J603" s="254">
        <v>75000</v>
      </c>
      <c r="K603" s="254">
        <f>ROUNDDOWN(H603*J603,-3)</f>
        <v>3600000</v>
      </c>
      <c r="L603" s="275">
        <f>L601</f>
        <v>48</v>
      </c>
      <c r="M603" s="179" t="s">
        <v>231</v>
      </c>
      <c r="N603" s="254">
        <v>75000</v>
      </c>
      <c r="O603" s="254">
        <f>ROUNDDOWN(L603*N603,-3)</f>
        <v>3600000</v>
      </c>
      <c r="P603" s="275">
        <v>0</v>
      </c>
      <c r="Q603" s="179" t="s">
        <v>231</v>
      </c>
      <c r="R603" s="254">
        <v>75000</v>
      </c>
      <c r="S603" s="254">
        <f>ROUNDDOWN(P603*R603,-3)</f>
        <v>0</v>
      </c>
      <c r="T603" s="275">
        <v>0</v>
      </c>
      <c r="U603" s="179" t="s">
        <v>231</v>
      </c>
      <c r="V603" s="254">
        <v>75000</v>
      </c>
      <c r="W603" s="254">
        <f>ROUNDDOWN(T603*V603,-3)</f>
        <v>0</v>
      </c>
      <c r="X603" s="354">
        <f t="shared" si="151"/>
        <v>0</v>
      </c>
      <c r="Y603" s="254"/>
      <c r="Z603" s="354">
        <f t="shared" si="150"/>
        <v>0</v>
      </c>
      <c r="AA603" s="254"/>
      <c r="AB603" s="275">
        <v>0</v>
      </c>
      <c r="AC603" s="179" t="s">
        <v>231</v>
      </c>
      <c r="AD603" s="254">
        <v>75000</v>
      </c>
      <c r="AE603" s="254">
        <f>ROUNDDOWN(AB603*AD603,-3)</f>
        <v>0</v>
      </c>
      <c r="AF603" s="275">
        <v>0</v>
      </c>
      <c r="AG603" s="179" t="s">
        <v>231</v>
      </c>
      <c r="AH603" s="254">
        <v>75000</v>
      </c>
      <c r="AI603" s="254">
        <f>ROUNDDOWN(AF603*AH603,-3)</f>
        <v>0</v>
      </c>
      <c r="AJ603" s="275">
        <v>0</v>
      </c>
      <c r="AK603" s="179" t="s">
        <v>231</v>
      </c>
      <c r="AL603" s="254">
        <v>75000</v>
      </c>
      <c r="AM603" s="254">
        <f>ROUNDDOWN(AJ603*AL603,-3)</f>
        <v>0</v>
      </c>
      <c r="AN603" s="275">
        <v>0</v>
      </c>
      <c r="AO603" s="179" t="s">
        <v>231</v>
      </c>
      <c r="AP603" s="254">
        <v>75000</v>
      </c>
      <c r="AQ603" s="254">
        <f>ROUNDDOWN(AN603*AP603,-3)</f>
        <v>0</v>
      </c>
      <c r="AR603" s="351">
        <f t="shared" si="152"/>
        <v>0</v>
      </c>
    </row>
    <row r="604" spans="2:44" x14ac:dyDescent="0.4">
      <c r="B604" s="208" t="s">
        <v>27</v>
      </c>
      <c r="C604" s="180" t="s">
        <v>232</v>
      </c>
      <c r="D604" s="278">
        <v>2</v>
      </c>
      <c r="E604" s="179" t="s">
        <v>51</v>
      </c>
      <c r="F604" s="254">
        <v>140000</v>
      </c>
      <c r="G604" s="254">
        <f>ROUNDDOWN(D604*F604,-3)</f>
        <v>280000</v>
      </c>
      <c r="H604" s="278">
        <v>2</v>
      </c>
      <c r="I604" s="179" t="s">
        <v>51</v>
      </c>
      <c r="J604" s="254">
        <v>140000</v>
      </c>
      <c r="K604" s="254">
        <f>ROUNDDOWN(H604*J604,-3)</f>
        <v>280000</v>
      </c>
      <c r="L604" s="278">
        <v>2</v>
      </c>
      <c r="M604" s="179" t="s">
        <v>51</v>
      </c>
      <c r="N604" s="254">
        <v>140000</v>
      </c>
      <c r="O604" s="254">
        <f>ROUNDDOWN(L604*N604,-3)</f>
        <v>280000</v>
      </c>
      <c r="P604" s="278">
        <v>0</v>
      </c>
      <c r="Q604" s="179" t="s">
        <v>51</v>
      </c>
      <c r="R604" s="254">
        <v>140000</v>
      </c>
      <c r="S604" s="254">
        <f>ROUNDDOWN(P604*R604,-3)</f>
        <v>0</v>
      </c>
      <c r="T604" s="278">
        <v>0</v>
      </c>
      <c r="U604" s="179" t="s">
        <v>51</v>
      </c>
      <c r="V604" s="254">
        <v>140000</v>
      </c>
      <c r="W604" s="254">
        <f>ROUNDDOWN(T604*V604,-3)</f>
        <v>0</v>
      </c>
      <c r="X604" s="354">
        <f t="shared" si="151"/>
        <v>0</v>
      </c>
      <c r="Y604" s="254"/>
      <c r="Z604" s="354">
        <f t="shared" si="150"/>
        <v>0</v>
      </c>
      <c r="AA604" s="254"/>
      <c r="AB604" s="278">
        <v>0</v>
      </c>
      <c r="AC604" s="179" t="s">
        <v>51</v>
      </c>
      <c r="AD604" s="254">
        <v>140000</v>
      </c>
      <c r="AE604" s="254">
        <f>ROUNDDOWN(AB604*AD604,-3)</f>
        <v>0</v>
      </c>
      <c r="AF604" s="278">
        <v>0</v>
      </c>
      <c r="AG604" s="179" t="s">
        <v>51</v>
      </c>
      <c r="AH604" s="254">
        <v>140000</v>
      </c>
      <c r="AI604" s="254">
        <f>ROUNDDOWN(AF604*AH604,-3)</f>
        <v>0</v>
      </c>
      <c r="AJ604" s="278">
        <v>0</v>
      </c>
      <c r="AK604" s="179" t="s">
        <v>51</v>
      </c>
      <c r="AL604" s="254">
        <v>140000</v>
      </c>
      <c r="AM604" s="254">
        <f>ROUNDDOWN(AJ604*AL604,-3)</f>
        <v>0</v>
      </c>
      <c r="AN604" s="278">
        <v>0</v>
      </c>
      <c r="AO604" s="179" t="s">
        <v>51</v>
      </c>
      <c r="AP604" s="254">
        <v>140000</v>
      </c>
      <c r="AQ604" s="254">
        <f>ROUNDDOWN(AN604*AP604,-3)</f>
        <v>0</v>
      </c>
      <c r="AR604" s="351">
        <f t="shared" si="152"/>
        <v>0</v>
      </c>
    </row>
    <row r="605" spans="2:44" x14ac:dyDescent="0.4">
      <c r="B605" s="208" t="s">
        <v>27</v>
      </c>
      <c r="C605" s="180" t="s">
        <v>274</v>
      </c>
      <c r="D605" s="275">
        <f>D603</f>
        <v>48</v>
      </c>
      <c r="E605" s="179" t="s">
        <v>40</v>
      </c>
      <c r="F605" s="254">
        <v>15000</v>
      </c>
      <c r="G605" s="254">
        <f>ROUNDDOWN(D605*F605,-3)</f>
        <v>720000</v>
      </c>
      <c r="H605" s="275">
        <f>H603</f>
        <v>48</v>
      </c>
      <c r="I605" s="179" t="s">
        <v>40</v>
      </c>
      <c r="J605" s="254">
        <v>15000</v>
      </c>
      <c r="K605" s="254">
        <f>ROUNDDOWN(H605*J605,-3)</f>
        <v>720000</v>
      </c>
      <c r="L605" s="275">
        <f>L603</f>
        <v>48</v>
      </c>
      <c r="M605" s="179" t="s">
        <v>40</v>
      </c>
      <c r="N605" s="254">
        <v>15000</v>
      </c>
      <c r="O605" s="254">
        <f>ROUNDDOWN(L605*N605,-3)</f>
        <v>720000</v>
      </c>
      <c r="P605" s="275">
        <v>48</v>
      </c>
      <c r="Q605" s="179" t="s">
        <v>40</v>
      </c>
      <c r="R605" s="254">
        <v>15000</v>
      </c>
      <c r="S605" s="254">
        <f>ROUNDDOWN(P605*R605,-3)</f>
        <v>720000</v>
      </c>
      <c r="T605" s="275">
        <v>48</v>
      </c>
      <c r="U605" s="179" t="s">
        <v>40</v>
      </c>
      <c r="V605" s="254">
        <v>15000</v>
      </c>
      <c r="W605" s="254">
        <f>ROUNDDOWN(T605*V605,-3)</f>
        <v>720000</v>
      </c>
      <c r="X605" s="354">
        <f t="shared" si="151"/>
        <v>216000</v>
      </c>
      <c r="Y605" s="254"/>
      <c r="Z605" s="354">
        <f t="shared" si="150"/>
        <v>720000</v>
      </c>
      <c r="AA605" s="254">
        <f t="shared" si="153"/>
        <v>720000</v>
      </c>
      <c r="AB605" s="275">
        <v>48</v>
      </c>
      <c r="AC605" s="179" t="s">
        <v>40</v>
      </c>
      <c r="AD605" s="254">
        <v>15000</v>
      </c>
      <c r="AE605" s="254">
        <f>ROUNDDOWN(AB605*AD605,-3)</f>
        <v>720000</v>
      </c>
      <c r="AF605" s="275">
        <v>48</v>
      </c>
      <c r="AG605" s="179" t="s">
        <v>40</v>
      </c>
      <c r="AH605" s="254">
        <v>15000</v>
      </c>
      <c r="AI605" s="254">
        <f>ROUNDDOWN(AF605*AH605,-3)</f>
        <v>720000</v>
      </c>
      <c r="AJ605" s="275">
        <v>48</v>
      </c>
      <c r="AK605" s="179" t="s">
        <v>40</v>
      </c>
      <c r="AL605" s="254">
        <v>15000</v>
      </c>
      <c r="AM605" s="254">
        <f>ROUNDDOWN(AJ605*AL605,-3)</f>
        <v>720000</v>
      </c>
      <c r="AN605" s="275">
        <v>48</v>
      </c>
      <c r="AO605" s="179" t="s">
        <v>40</v>
      </c>
      <c r="AP605" s="254">
        <v>15000</v>
      </c>
      <c r="AQ605" s="254">
        <f>ROUNDDOWN(AN605*AP605,-3)</f>
        <v>720000</v>
      </c>
      <c r="AR605" s="351">
        <f t="shared" si="152"/>
        <v>0</v>
      </c>
    </row>
    <row r="606" spans="2:44" x14ac:dyDescent="0.4">
      <c r="B606" s="363" t="s">
        <v>192</v>
      </c>
      <c r="C606" s="364" t="s">
        <v>286</v>
      </c>
      <c r="D606" s="269">
        <f>D607</f>
        <v>384</v>
      </c>
      <c r="E606" s="270" t="s">
        <v>171</v>
      </c>
      <c r="F606" s="254">
        <v>0</v>
      </c>
      <c r="G606" s="254">
        <f>G607</f>
        <v>36800000</v>
      </c>
      <c r="H606" s="269">
        <f>H607</f>
        <v>384</v>
      </c>
      <c r="I606" s="270" t="s">
        <v>171</v>
      </c>
      <c r="J606" s="254">
        <v>0</v>
      </c>
      <c r="K606" s="254">
        <f>K607</f>
        <v>36800000</v>
      </c>
      <c r="L606" s="269">
        <f>L607</f>
        <v>384</v>
      </c>
      <c r="M606" s="270" t="s">
        <v>171</v>
      </c>
      <c r="N606" s="254">
        <v>0</v>
      </c>
      <c r="O606" s="254">
        <f>O607</f>
        <v>36800000</v>
      </c>
      <c r="P606" s="269">
        <v>384</v>
      </c>
      <c r="Q606" s="270" t="s">
        <v>171</v>
      </c>
      <c r="R606" s="254">
        <v>0</v>
      </c>
      <c r="S606" s="254">
        <f>S607</f>
        <v>5760000</v>
      </c>
      <c r="T606" s="365">
        <v>384</v>
      </c>
      <c r="U606" s="366" t="s">
        <v>171</v>
      </c>
      <c r="V606" s="367">
        <v>0</v>
      </c>
      <c r="W606" s="367">
        <f>W607</f>
        <v>5760000</v>
      </c>
      <c r="X606" s="354">
        <f t="shared" si="151"/>
        <v>1728000</v>
      </c>
      <c r="Y606" s="254"/>
      <c r="Z606" s="354">
        <f t="shared" si="150"/>
        <v>5760000</v>
      </c>
      <c r="AA606" s="254"/>
      <c r="AB606" s="365">
        <v>384</v>
      </c>
      <c r="AC606" s="366" t="s">
        <v>171</v>
      </c>
      <c r="AD606" s="367">
        <v>0</v>
      </c>
      <c r="AE606" s="367">
        <f>AE607</f>
        <v>5760000</v>
      </c>
      <c r="AF606" s="365">
        <v>384</v>
      </c>
      <c r="AG606" s="366" t="s">
        <v>171</v>
      </c>
      <c r="AH606" s="367">
        <v>0</v>
      </c>
      <c r="AI606" s="367">
        <f>AI607</f>
        <v>5760000</v>
      </c>
      <c r="AJ606" s="365">
        <v>384</v>
      </c>
      <c r="AK606" s="366" t="s">
        <v>171</v>
      </c>
      <c r="AL606" s="367">
        <v>0</v>
      </c>
      <c r="AM606" s="367">
        <f>AM607</f>
        <v>5760000</v>
      </c>
      <c r="AN606" s="365">
        <v>384</v>
      </c>
      <c r="AO606" s="366" t="s">
        <v>171</v>
      </c>
      <c r="AP606" s="367">
        <v>0</v>
      </c>
      <c r="AQ606" s="367">
        <f>AQ607</f>
        <v>5760000</v>
      </c>
      <c r="AR606" s="351">
        <f t="shared" si="152"/>
        <v>0</v>
      </c>
    </row>
    <row r="607" spans="2:44" ht="29.15" x14ac:dyDescent="0.4">
      <c r="B607" s="312" t="s">
        <v>34</v>
      </c>
      <c r="C607" s="313" t="s">
        <v>287</v>
      </c>
      <c r="D607" s="269">
        <v>384</v>
      </c>
      <c r="E607" s="270" t="s">
        <v>171</v>
      </c>
      <c r="F607" s="254">
        <v>0</v>
      </c>
      <c r="G607" s="254">
        <f>G608</f>
        <v>36800000</v>
      </c>
      <c r="H607" s="314">
        <v>384</v>
      </c>
      <c r="I607" s="315" t="s">
        <v>171</v>
      </c>
      <c r="J607" s="316">
        <v>0</v>
      </c>
      <c r="K607" s="316">
        <f>K608</f>
        <v>36800000</v>
      </c>
      <c r="L607" s="314">
        <v>384</v>
      </c>
      <c r="M607" s="315" t="s">
        <v>171</v>
      </c>
      <c r="N607" s="316">
        <v>0</v>
      </c>
      <c r="O607" s="316">
        <f>O608</f>
        <v>36800000</v>
      </c>
      <c r="P607" s="314">
        <v>384</v>
      </c>
      <c r="Q607" s="315" t="s">
        <v>171</v>
      </c>
      <c r="R607" s="316">
        <v>0</v>
      </c>
      <c r="S607" s="316">
        <f>S608</f>
        <v>5760000</v>
      </c>
      <c r="T607" s="314">
        <v>384</v>
      </c>
      <c r="U607" s="315" t="s">
        <v>171</v>
      </c>
      <c r="V607" s="316">
        <v>0</v>
      </c>
      <c r="W607" s="316">
        <f>W608</f>
        <v>5760000</v>
      </c>
      <c r="X607" s="354">
        <f t="shared" si="151"/>
        <v>1728000</v>
      </c>
      <c r="Y607" s="316"/>
      <c r="Z607" s="354">
        <f t="shared" si="150"/>
        <v>5760000</v>
      </c>
      <c r="AA607" s="316"/>
      <c r="AB607" s="314">
        <v>384</v>
      </c>
      <c r="AC607" s="315" t="s">
        <v>171</v>
      </c>
      <c r="AD607" s="316">
        <v>0</v>
      </c>
      <c r="AE607" s="316">
        <f>AE608</f>
        <v>5760000</v>
      </c>
      <c r="AF607" s="314">
        <v>384</v>
      </c>
      <c r="AG607" s="315" t="s">
        <v>171</v>
      </c>
      <c r="AH607" s="316">
        <v>0</v>
      </c>
      <c r="AI607" s="316">
        <f>AI608</f>
        <v>5760000</v>
      </c>
      <c r="AJ607" s="314">
        <v>384</v>
      </c>
      <c r="AK607" s="315" t="s">
        <v>171</v>
      </c>
      <c r="AL607" s="316">
        <v>0</v>
      </c>
      <c r="AM607" s="316">
        <f>AM608</f>
        <v>5760000</v>
      </c>
      <c r="AN607" s="314">
        <v>384</v>
      </c>
      <c r="AO607" s="315" t="s">
        <v>171</v>
      </c>
      <c r="AP607" s="316">
        <v>0</v>
      </c>
      <c r="AQ607" s="316">
        <f>AQ608</f>
        <v>5760000</v>
      </c>
      <c r="AR607" s="351">
        <f t="shared" si="152"/>
        <v>0</v>
      </c>
    </row>
    <row r="608" spans="2:44" x14ac:dyDescent="0.4">
      <c r="B608" s="208">
        <v>525112</v>
      </c>
      <c r="C608" s="180" t="s">
        <v>97</v>
      </c>
      <c r="D608" s="178"/>
      <c r="E608" s="179" t="s">
        <v>27</v>
      </c>
      <c r="F608" s="180"/>
      <c r="G608" s="254">
        <f>SUM(G609:G611)</f>
        <v>36800000</v>
      </c>
      <c r="H608" s="178"/>
      <c r="I608" s="179" t="s">
        <v>27</v>
      </c>
      <c r="J608" s="180"/>
      <c r="K608" s="254">
        <f>SUM(K609:K611)</f>
        <v>36800000</v>
      </c>
      <c r="L608" s="178"/>
      <c r="M608" s="179" t="s">
        <v>27</v>
      </c>
      <c r="N608" s="180"/>
      <c r="O608" s="254">
        <f>SUM(O609:O611)</f>
        <v>36800000</v>
      </c>
      <c r="P608" s="178"/>
      <c r="Q608" s="179" t="s">
        <v>27</v>
      </c>
      <c r="R608" s="180"/>
      <c r="S608" s="254">
        <f>SUM(S609:S611)</f>
        <v>5760000</v>
      </c>
      <c r="T608" s="178"/>
      <c r="U608" s="179" t="s">
        <v>27</v>
      </c>
      <c r="V608" s="180"/>
      <c r="W608" s="254">
        <f>SUM(W609:W611)</f>
        <v>5760000</v>
      </c>
      <c r="X608" s="354">
        <f t="shared" si="151"/>
        <v>1728000</v>
      </c>
      <c r="Y608" s="254"/>
      <c r="Z608" s="354">
        <f t="shared" si="150"/>
        <v>5760000</v>
      </c>
      <c r="AA608" s="254"/>
      <c r="AB608" s="178"/>
      <c r="AC608" s="179" t="s">
        <v>27</v>
      </c>
      <c r="AD608" s="180"/>
      <c r="AE608" s="254">
        <f>SUM(AE609:AE611)</f>
        <v>5760000</v>
      </c>
      <c r="AF608" s="178"/>
      <c r="AG608" s="179" t="s">
        <v>27</v>
      </c>
      <c r="AH608" s="180"/>
      <c r="AI608" s="254">
        <f>SUM(AI609:AI611)</f>
        <v>5760000</v>
      </c>
      <c r="AJ608" s="178"/>
      <c r="AK608" s="179" t="s">
        <v>27</v>
      </c>
      <c r="AL608" s="180"/>
      <c r="AM608" s="254">
        <f>SUM(AM609:AM611)</f>
        <v>5760000</v>
      </c>
      <c r="AN608" s="178"/>
      <c r="AO608" s="179" t="s">
        <v>27</v>
      </c>
      <c r="AP608" s="180"/>
      <c r="AQ608" s="254">
        <f>SUM(AQ609:AQ611)</f>
        <v>5760000</v>
      </c>
      <c r="AR608" s="351">
        <f t="shared" si="152"/>
        <v>0</v>
      </c>
    </row>
    <row r="609" spans="2:44" x14ac:dyDescent="0.4">
      <c r="B609" s="208" t="s">
        <v>27</v>
      </c>
      <c r="C609" s="180" t="s">
        <v>230</v>
      </c>
      <c r="D609" s="275">
        <f>D607</f>
        <v>384</v>
      </c>
      <c r="E609" s="179" t="s">
        <v>231</v>
      </c>
      <c r="F609" s="254">
        <v>75000</v>
      </c>
      <c r="G609" s="254">
        <f>ROUNDDOWN(D609*F609,-3)</f>
        <v>28800000</v>
      </c>
      <c r="H609" s="275">
        <f>H607</f>
        <v>384</v>
      </c>
      <c r="I609" s="179" t="s">
        <v>231</v>
      </c>
      <c r="J609" s="254">
        <v>75000</v>
      </c>
      <c r="K609" s="254">
        <f>ROUNDDOWN(H609*J609,-3)</f>
        <v>28800000</v>
      </c>
      <c r="L609" s="275">
        <f>L607</f>
        <v>384</v>
      </c>
      <c r="M609" s="179" t="s">
        <v>231</v>
      </c>
      <c r="N609" s="254">
        <v>75000</v>
      </c>
      <c r="O609" s="254">
        <f>ROUNDDOWN(L609*N609,-3)</f>
        <v>28800000</v>
      </c>
      <c r="P609" s="275">
        <v>0</v>
      </c>
      <c r="Q609" s="179" t="s">
        <v>231</v>
      </c>
      <c r="R609" s="254">
        <v>75000</v>
      </c>
      <c r="S609" s="254">
        <f>ROUNDDOWN(P609*R609,-3)</f>
        <v>0</v>
      </c>
      <c r="T609" s="275">
        <v>0</v>
      </c>
      <c r="U609" s="179" t="s">
        <v>231</v>
      </c>
      <c r="V609" s="254">
        <v>75000</v>
      </c>
      <c r="W609" s="254">
        <f>ROUNDDOWN(T609*V609,-3)</f>
        <v>0</v>
      </c>
      <c r="X609" s="354">
        <f t="shared" si="151"/>
        <v>0</v>
      </c>
      <c r="Y609" s="254"/>
      <c r="Z609" s="354">
        <f t="shared" si="150"/>
        <v>0</v>
      </c>
      <c r="AA609" s="254"/>
      <c r="AB609" s="275">
        <v>0</v>
      </c>
      <c r="AC609" s="179" t="s">
        <v>231</v>
      </c>
      <c r="AD609" s="254">
        <v>75000</v>
      </c>
      <c r="AE609" s="254">
        <f>ROUNDDOWN(AB609*AD609,-3)</f>
        <v>0</v>
      </c>
      <c r="AF609" s="275">
        <v>0</v>
      </c>
      <c r="AG609" s="179" t="s">
        <v>231</v>
      </c>
      <c r="AH609" s="254">
        <v>75000</v>
      </c>
      <c r="AI609" s="254">
        <f>ROUNDDOWN(AF609*AH609,-3)</f>
        <v>0</v>
      </c>
      <c r="AJ609" s="275">
        <v>0</v>
      </c>
      <c r="AK609" s="179" t="s">
        <v>231</v>
      </c>
      <c r="AL609" s="254">
        <v>75000</v>
      </c>
      <c r="AM609" s="254">
        <f>ROUNDDOWN(AJ609*AL609,-3)</f>
        <v>0</v>
      </c>
      <c r="AN609" s="275">
        <v>0</v>
      </c>
      <c r="AO609" s="179" t="s">
        <v>231</v>
      </c>
      <c r="AP609" s="254">
        <v>75000</v>
      </c>
      <c r="AQ609" s="254">
        <f>ROUNDDOWN(AN609*AP609,-3)</f>
        <v>0</v>
      </c>
      <c r="AR609" s="351">
        <f t="shared" si="152"/>
        <v>0</v>
      </c>
    </row>
    <row r="610" spans="2:44" x14ac:dyDescent="0.4">
      <c r="B610" s="208" t="s">
        <v>27</v>
      </c>
      <c r="C610" s="180" t="s">
        <v>232</v>
      </c>
      <c r="D610" s="278">
        <v>16</v>
      </c>
      <c r="E610" s="179" t="s">
        <v>51</v>
      </c>
      <c r="F610" s="254">
        <v>140000</v>
      </c>
      <c r="G610" s="254">
        <f>ROUNDDOWN(D610*F610,-3)</f>
        <v>2240000</v>
      </c>
      <c r="H610" s="278">
        <v>16</v>
      </c>
      <c r="I610" s="179" t="s">
        <v>51</v>
      </c>
      <c r="J610" s="254">
        <v>140000</v>
      </c>
      <c r="K610" s="254">
        <f>ROUNDDOWN(H610*J610,-3)</f>
        <v>2240000</v>
      </c>
      <c r="L610" s="278">
        <v>16</v>
      </c>
      <c r="M610" s="179" t="s">
        <v>51</v>
      </c>
      <c r="N610" s="254">
        <v>140000</v>
      </c>
      <c r="O610" s="254">
        <f>ROUNDDOWN(L610*N610,-3)</f>
        <v>2240000</v>
      </c>
      <c r="P610" s="278">
        <v>0</v>
      </c>
      <c r="Q610" s="179" t="s">
        <v>51</v>
      </c>
      <c r="R610" s="254">
        <v>140000</v>
      </c>
      <c r="S610" s="254">
        <f>ROUNDDOWN(P610*R610,-3)</f>
        <v>0</v>
      </c>
      <c r="T610" s="278">
        <v>0</v>
      </c>
      <c r="U610" s="179" t="s">
        <v>51</v>
      </c>
      <c r="V610" s="254">
        <v>140000</v>
      </c>
      <c r="W610" s="254">
        <f>ROUNDDOWN(T610*V610,-3)</f>
        <v>0</v>
      </c>
      <c r="X610" s="354">
        <f t="shared" si="151"/>
        <v>0</v>
      </c>
      <c r="Y610" s="254"/>
      <c r="Z610" s="354">
        <f t="shared" si="150"/>
        <v>0</v>
      </c>
      <c r="AA610" s="254"/>
      <c r="AB610" s="278">
        <v>0</v>
      </c>
      <c r="AC610" s="179" t="s">
        <v>51</v>
      </c>
      <c r="AD610" s="254">
        <v>140000</v>
      </c>
      <c r="AE610" s="254">
        <f>ROUNDDOWN(AB610*AD610,-3)</f>
        <v>0</v>
      </c>
      <c r="AF610" s="278">
        <v>0</v>
      </c>
      <c r="AG610" s="179" t="s">
        <v>51</v>
      </c>
      <c r="AH610" s="254">
        <v>140000</v>
      </c>
      <c r="AI610" s="254">
        <f>ROUNDDOWN(AF610*AH610,-3)</f>
        <v>0</v>
      </c>
      <c r="AJ610" s="278">
        <v>0</v>
      </c>
      <c r="AK610" s="179" t="s">
        <v>51</v>
      </c>
      <c r="AL610" s="254">
        <v>140000</v>
      </c>
      <c r="AM610" s="254">
        <f>ROUNDDOWN(AJ610*AL610,-3)</f>
        <v>0</v>
      </c>
      <c r="AN610" s="278">
        <v>0</v>
      </c>
      <c r="AO610" s="179" t="s">
        <v>51</v>
      </c>
      <c r="AP610" s="254">
        <v>140000</v>
      </c>
      <c r="AQ610" s="254">
        <f>ROUNDDOWN(AN610*AP610,-3)</f>
        <v>0</v>
      </c>
      <c r="AR610" s="351">
        <f t="shared" si="152"/>
        <v>0</v>
      </c>
    </row>
    <row r="611" spans="2:44" x14ac:dyDescent="0.4">
      <c r="B611" s="208" t="s">
        <v>27</v>
      </c>
      <c r="C611" s="180" t="s">
        <v>274</v>
      </c>
      <c r="D611" s="275">
        <f>D609</f>
        <v>384</v>
      </c>
      <c r="E611" s="179" t="s">
        <v>40</v>
      </c>
      <c r="F611" s="254">
        <v>15000</v>
      </c>
      <c r="G611" s="254">
        <f>ROUNDDOWN(D611*F611,-3)</f>
        <v>5760000</v>
      </c>
      <c r="H611" s="275">
        <f>H609</f>
        <v>384</v>
      </c>
      <c r="I611" s="179" t="s">
        <v>40</v>
      </c>
      <c r="J611" s="254">
        <v>15000</v>
      </c>
      <c r="K611" s="254">
        <f>ROUNDDOWN(H611*J611,-3)</f>
        <v>5760000</v>
      </c>
      <c r="L611" s="275">
        <f>L609</f>
        <v>384</v>
      </c>
      <c r="M611" s="179" t="s">
        <v>40</v>
      </c>
      <c r="N611" s="254">
        <v>15000</v>
      </c>
      <c r="O611" s="254">
        <f>ROUNDDOWN(L611*N611,-3)</f>
        <v>5760000</v>
      </c>
      <c r="P611" s="275">
        <v>384</v>
      </c>
      <c r="Q611" s="179" t="s">
        <v>40</v>
      </c>
      <c r="R611" s="254">
        <v>15000</v>
      </c>
      <c r="S611" s="254">
        <f>ROUNDDOWN(P611*R611,-3)</f>
        <v>5760000</v>
      </c>
      <c r="T611" s="275">
        <v>384</v>
      </c>
      <c r="U611" s="179" t="s">
        <v>40</v>
      </c>
      <c r="V611" s="254">
        <v>15000</v>
      </c>
      <c r="W611" s="254">
        <f>ROUNDDOWN(T611*V611,-3)</f>
        <v>5760000</v>
      </c>
      <c r="X611" s="354">
        <f t="shared" si="151"/>
        <v>1728000</v>
      </c>
      <c r="Y611" s="254"/>
      <c r="Z611" s="354">
        <f t="shared" si="150"/>
        <v>5760000</v>
      </c>
      <c r="AA611" s="254">
        <f t="shared" si="153"/>
        <v>5760000</v>
      </c>
      <c r="AB611" s="275">
        <v>384</v>
      </c>
      <c r="AC611" s="179" t="s">
        <v>40</v>
      </c>
      <c r="AD611" s="254">
        <v>15000</v>
      </c>
      <c r="AE611" s="254">
        <f>ROUNDDOWN(AB611*AD611,-3)</f>
        <v>5760000</v>
      </c>
      <c r="AF611" s="275">
        <v>384</v>
      </c>
      <c r="AG611" s="179" t="s">
        <v>40</v>
      </c>
      <c r="AH611" s="254">
        <v>15000</v>
      </c>
      <c r="AI611" s="254">
        <f>ROUNDDOWN(AF611*AH611,-3)</f>
        <v>5760000</v>
      </c>
      <c r="AJ611" s="275">
        <v>384</v>
      </c>
      <c r="AK611" s="179" t="s">
        <v>40</v>
      </c>
      <c r="AL611" s="254">
        <v>15000</v>
      </c>
      <c r="AM611" s="254">
        <f>ROUNDDOWN(AJ611*AL611,-3)</f>
        <v>5760000</v>
      </c>
      <c r="AN611" s="275">
        <v>384</v>
      </c>
      <c r="AO611" s="179" t="s">
        <v>40</v>
      </c>
      <c r="AP611" s="254">
        <v>15000</v>
      </c>
      <c r="AQ611" s="254">
        <f>ROUNDDOWN(AN611*AP611,-3)</f>
        <v>5760000</v>
      </c>
      <c r="AR611" s="351">
        <f t="shared" si="152"/>
        <v>0</v>
      </c>
    </row>
    <row r="612" spans="2:44" x14ac:dyDescent="0.4">
      <c r="B612" s="363" t="s">
        <v>195</v>
      </c>
      <c r="C612" s="364" t="s">
        <v>288</v>
      </c>
      <c r="D612" s="269">
        <f>D613</f>
        <v>3360</v>
      </c>
      <c r="E612" s="270" t="s">
        <v>171</v>
      </c>
      <c r="F612" s="254">
        <v>0</v>
      </c>
      <c r="G612" s="254">
        <f>G613</f>
        <v>322000000</v>
      </c>
      <c r="H612" s="269">
        <f>H613</f>
        <v>3360</v>
      </c>
      <c r="I612" s="270" t="s">
        <v>171</v>
      </c>
      <c r="J612" s="254">
        <v>0</v>
      </c>
      <c r="K612" s="254">
        <f>K613</f>
        <v>322000000</v>
      </c>
      <c r="L612" s="269">
        <f>L613</f>
        <v>3360</v>
      </c>
      <c r="M612" s="270" t="s">
        <v>171</v>
      </c>
      <c r="N612" s="254">
        <v>0</v>
      </c>
      <c r="O612" s="254">
        <f>O613</f>
        <v>322000000</v>
      </c>
      <c r="P612" s="269">
        <v>3360</v>
      </c>
      <c r="Q612" s="270" t="s">
        <v>171</v>
      </c>
      <c r="R612" s="254">
        <v>0</v>
      </c>
      <c r="S612" s="254">
        <f>S613</f>
        <v>50400000</v>
      </c>
      <c r="T612" s="365">
        <v>3360</v>
      </c>
      <c r="U612" s="366" t="s">
        <v>171</v>
      </c>
      <c r="V612" s="367">
        <v>0</v>
      </c>
      <c r="W612" s="367">
        <f>W613</f>
        <v>50400000</v>
      </c>
      <c r="X612" s="354">
        <f t="shared" si="151"/>
        <v>15120000</v>
      </c>
      <c r="Y612" s="254"/>
      <c r="Z612" s="354">
        <f t="shared" si="150"/>
        <v>50400000</v>
      </c>
      <c r="AA612" s="254"/>
      <c r="AB612" s="365">
        <v>3360</v>
      </c>
      <c r="AC612" s="366" t="s">
        <v>171</v>
      </c>
      <c r="AD612" s="367">
        <v>0</v>
      </c>
      <c r="AE612" s="367">
        <f>AE613</f>
        <v>50400000</v>
      </c>
      <c r="AF612" s="365">
        <v>3360</v>
      </c>
      <c r="AG612" s="366" t="s">
        <v>171</v>
      </c>
      <c r="AH612" s="367">
        <v>0</v>
      </c>
      <c r="AI612" s="367">
        <f>AI613</f>
        <v>50400000</v>
      </c>
      <c r="AJ612" s="365">
        <v>3360</v>
      </c>
      <c r="AK612" s="366" t="s">
        <v>171</v>
      </c>
      <c r="AL612" s="367">
        <v>0</v>
      </c>
      <c r="AM612" s="367">
        <f>AM613</f>
        <v>50400000</v>
      </c>
      <c r="AN612" s="365">
        <v>3360</v>
      </c>
      <c r="AO612" s="366" t="s">
        <v>171</v>
      </c>
      <c r="AP612" s="367">
        <v>0</v>
      </c>
      <c r="AQ612" s="367">
        <f>AQ613</f>
        <v>50400000</v>
      </c>
      <c r="AR612" s="351">
        <f t="shared" si="152"/>
        <v>0</v>
      </c>
    </row>
    <row r="613" spans="2:44" x14ac:dyDescent="0.4">
      <c r="B613" s="317" t="s">
        <v>34</v>
      </c>
      <c r="C613" s="318" t="s">
        <v>289</v>
      </c>
      <c r="D613" s="279">
        <v>3360</v>
      </c>
      <c r="E613" s="267" t="s">
        <v>171</v>
      </c>
      <c r="F613" s="261">
        <v>0</v>
      </c>
      <c r="G613" s="261">
        <f>G614</f>
        <v>322000000</v>
      </c>
      <c r="H613" s="319">
        <v>3360</v>
      </c>
      <c r="I613" s="320" t="s">
        <v>171</v>
      </c>
      <c r="J613" s="321">
        <v>0</v>
      </c>
      <c r="K613" s="321">
        <f>K614</f>
        <v>322000000</v>
      </c>
      <c r="L613" s="319">
        <v>3360</v>
      </c>
      <c r="M613" s="320" t="s">
        <v>171</v>
      </c>
      <c r="N613" s="321">
        <v>0</v>
      </c>
      <c r="O613" s="321">
        <f>O614</f>
        <v>322000000</v>
      </c>
      <c r="P613" s="319">
        <v>3360</v>
      </c>
      <c r="Q613" s="320" t="s">
        <v>171</v>
      </c>
      <c r="R613" s="321">
        <v>0</v>
      </c>
      <c r="S613" s="321">
        <f>S614</f>
        <v>50400000</v>
      </c>
      <c r="T613" s="319">
        <v>3360</v>
      </c>
      <c r="U613" s="320" t="s">
        <v>171</v>
      </c>
      <c r="V613" s="321">
        <v>0</v>
      </c>
      <c r="W613" s="321">
        <f>W614</f>
        <v>50400000</v>
      </c>
      <c r="X613" s="354">
        <f t="shared" si="151"/>
        <v>15120000</v>
      </c>
      <c r="Y613" s="321"/>
      <c r="Z613" s="354">
        <f t="shared" si="150"/>
        <v>50400000</v>
      </c>
      <c r="AA613" s="321"/>
      <c r="AB613" s="319">
        <v>3360</v>
      </c>
      <c r="AC613" s="320" t="s">
        <v>171</v>
      </c>
      <c r="AD613" s="321">
        <v>0</v>
      </c>
      <c r="AE613" s="321">
        <f>AE614</f>
        <v>50400000</v>
      </c>
      <c r="AF613" s="319">
        <v>3360</v>
      </c>
      <c r="AG613" s="320" t="s">
        <v>171</v>
      </c>
      <c r="AH613" s="321">
        <v>0</v>
      </c>
      <c r="AI613" s="321">
        <f>AI614</f>
        <v>50400000</v>
      </c>
      <c r="AJ613" s="319">
        <v>3360</v>
      </c>
      <c r="AK613" s="320" t="s">
        <v>171</v>
      </c>
      <c r="AL613" s="321">
        <v>0</v>
      </c>
      <c r="AM613" s="321">
        <f>AM614</f>
        <v>50400000</v>
      </c>
      <c r="AN613" s="319">
        <v>3360</v>
      </c>
      <c r="AO613" s="320" t="s">
        <v>171</v>
      </c>
      <c r="AP613" s="321">
        <v>0</v>
      </c>
      <c r="AQ613" s="321">
        <f>AQ614</f>
        <v>50400000</v>
      </c>
      <c r="AR613" s="351">
        <f t="shared" si="152"/>
        <v>0</v>
      </c>
    </row>
    <row r="614" spans="2:44" x14ac:dyDescent="0.4">
      <c r="B614" s="272">
        <v>525112</v>
      </c>
      <c r="C614" s="266" t="s">
        <v>97</v>
      </c>
      <c r="D614" s="273"/>
      <c r="E614" s="274" t="s">
        <v>27</v>
      </c>
      <c r="F614" s="266"/>
      <c r="G614" s="261">
        <f>SUM(G615:G617)</f>
        <v>322000000</v>
      </c>
      <c r="H614" s="273"/>
      <c r="I614" s="274" t="s">
        <v>27</v>
      </c>
      <c r="J614" s="266"/>
      <c r="K614" s="261">
        <f>SUM(K615:K617)</f>
        <v>322000000</v>
      </c>
      <c r="L614" s="273"/>
      <c r="M614" s="274" t="s">
        <v>27</v>
      </c>
      <c r="N614" s="266"/>
      <c r="O614" s="261">
        <f>SUM(O615:O617)</f>
        <v>322000000</v>
      </c>
      <c r="P614" s="273"/>
      <c r="Q614" s="274" t="s">
        <v>27</v>
      </c>
      <c r="R614" s="266"/>
      <c r="S614" s="261">
        <f>SUM(S615:S617)</f>
        <v>50400000</v>
      </c>
      <c r="T614" s="273"/>
      <c r="U614" s="274" t="s">
        <v>27</v>
      </c>
      <c r="V614" s="266"/>
      <c r="W614" s="261">
        <f>SUM(W615:W617)</f>
        <v>50400000</v>
      </c>
      <c r="X614" s="354">
        <f t="shared" si="151"/>
        <v>15120000</v>
      </c>
      <c r="Y614" s="261"/>
      <c r="Z614" s="354">
        <f t="shared" si="150"/>
        <v>50400000</v>
      </c>
      <c r="AA614" s="261"/>
      <c r="AB614" s="273"/>
      <c r="AC614" s="274" t="s">
        <v>27</v>
      </c>
      <c r="AD614" s="266"/>
      <c r="AE614" s="261">
        <f>SUM(AE615:AE617)</f>
        <v>50400000</v>
      </c>
      <c r="AF614" s="273"/>
      <c r="AG614" s="274" t="s">
        <v>27</v>
      </c>
      <c r="AH614" s="266"/>
      <c r="AI614" s="261">
        <f>SUM(AI615:AI617)</f>
        <v>50400000</v>
      </c>
      <c r="AJ614" s="273"/>
      <c r="AK614" s="274" t="s">
        <v>27</v>
      </c>
      <c r="AL614" s="266"/>
      <c r="AM614" s="261">
        <f>SUM(AM615:AM617)</f>
        <v>50400000</v>
      </c>
      <c r="AN614" s="273"/>
      <c r="AO614" s="274" t="s">
        <v>27</v>
      </c>
      <c r="AP614" s="266"/>
      <c r="AQ614" s="261">
        <f>SUM(AQ615:AQ617)</f>
        <v>50400000</v>
      </c>
      <c r="AR614" s="351">
        <f t="shared" si="152"/>
        <v>0</v>
      </c>
    </row>
    <row r="615" spans="2:44" x14ac:dyDescent="0.4">
      <c r="B615" s="272" t="s">
        <v>27</v>
      </c>
      <c r="C615" s="266" t="s">
        <v>230</v>
      </c>
      <c r="D615" s="280">
        <f>D613</f>
        <v>3360</v>
      </c>
      <c r="E615" s="274" t="s">
        <v>231</v>
      </c>
      <c r="F615" s="261">
        <v>75000</v>
      </c>
      <c r="G615" s="261">
        <f>ROUNDDOWN(D615*F615,-3)</f>
        <v>252000000</v>
      </c>
      <c r="H615" s="280">
        <f>H613</f>
        <v>3360</v>
      </c>
      <c r="I615" s="274" t="s">
        <v>231</v>
      </c>
      <c r="J615" s="261">
        <v>75000</v>
      </c>
      <c r="K615" s="261">
        <f>ROUNDDOWN(H615*J615,-3)</f>
        <v>252000000</v>
      </c>
      <c r="L615" s="280">
        <f>L613</f>
        <v>3360</v>
      </c>
      <c r="M615" s="274" t="s">
        <v>231</v>
      </c>
      <c r="N615" s="261">
        <v>75000</v>
      </c>
      <c r="O615" s="261">
        <f>ROUNDDOWN(L615*N615,-3)</f>
        <v>252000000</v>
      </c>
      <c r="P615" s="280">
        <v>0</v>
      </c>
      <c r="Q615" s="274" t="s">
        <v>231</v>
      </c>
      <c r="R615" s="261">
        <v>75000</v>
      </c>
      <c r="S615" s="261">
        <f>ROUNDDOWN(P615*R615,-3)</f>
        <v>0</v>
      </c>
      <c r="T615" s="280">
        <v>0</v>
      </c>
      <c r="U615" s="274" t="s">
        <v>231</v>
      </c>
      <c r="V615" s="261">
        <v>75000</v>
      </c>
      <c r="W615" s="261">
        <f>ROUNDDOWN(T615*V615,-3)</f>
        <v>0</v>
      </c>
      <c r="X615" s="354">
        <f t="shared" si="151"/>
        <v>0</v>
      </c>
      <c r="Y615" s="261"/>
      <c r="Z615" s="354">
        <f t="shared" si="150"/>
        <v>0</v>
      </c>
      <c r="AA615" s="261"/>
      <c r="AB615" s="280">
        <v>0</v>
      </c>
      <c r="AC615" s="274" t="s">
        <v>231</v>
      </c>
      <c r="AD615" s="261">
        <v>75000</v>
      </c>
      <c r="AE615" s="261">
        <f>ROUNDDOWN(AB615*AD615,-3)</f>
        <v>0</v>
      </c>
      <c r="AF615" s="280">
        <v>0</v>
      </c>
      <c r="AG615" s="274" t="s">
        <v>231</v>
      </c>
      <c r="AH615" s="261">
        <v>75000</v>
      </c>
      <c r="AI615" s="261">
        <f>ROUNDDOWN(AF615*AH615,-3)</f>
        <v>0</v>
      </c>
      <c r="AJ615" s="280">
        <v>0</v>
      </c>
      <c r="AK615" s="274" t="s">
        <v>231</v>
      </c>
      <c r="AL615" s="261">
        <v>75000</v>
      </c>
      <c r="AM615" s="261">
        <f>ROUNDDOWN(AJ615*AL615,-3)</f>
        <v>0</v>
      </c>
      <c r="AN615" s="280">
        <v>0</v>
      </c>
      <c r="AO615" s="274" t="s">
        <v>231</v>
      </c>
      <c r="AP615" s="261">
        <v>75000</v>
      </c>
      <c r="AQ615" s="261">
        <f>ROUNDDOWN(AN615*AP615,-3)</f>
        <v>0</v>
      </c>
      <c r="AR615" s="351">
        <f t="shared" si="152"/>
        <v>0</v>
      </c>
    </row>
    <row r="616" spans="2:44" x14ac:dyDescent="0.4">
      <c r="B616" s="272" t="s">
        <v>27</v>
      </c>
      <c r="C616" s="266" t="s">
        <v>232</v>
      </c>
      <c r="D616" s="281">
        <v>140</v>
      </c>
      <c r="E616" s="274" t="s">
        <v>51</v>
      </c>
      <c r="F616" s="261">
        <v>140000</v>
      </c>
      <c r="G616" s="261">
        <f>ROUNDDOWN(D616*F616,-3)</f>
        <v>19600000</v>
      </c>
      <c r="H616" s="281">
        <v>140</v>
      </c>
      <c r="I616" s="274" t="s">
        <v>51</v>
      </c>
      <c r="J616" s="261">
        <v>140000</v>
      </c>
      <c r="K616" s="261">
        <f>ROUNDDOWN(H616*J616,-3)</f>
        <v>19600000</v>
      </c>
      <c r="L616" s="281">
        <v>140</v>
      </c>
      <c r="M616" s="274" t="s">
        <v>51</v>
      </c>
      <c r="N616" s="261">
        <v>140000</v>
      </c>
      <c r="O616" s="261">
        <f>ROUNDDOWN(L616*N616,-3)</f>
        <v>19600000</v>
      </c>
      <c r="P616" s="281">
        <v>0</v>
      </c>
      <c r="Q616" s="274" t="s">
        <v>51</v>
      </c>
      <c r="R616" s="261">
        <v>140000</v>
      </c>
      <c r="S616" s="261">
        <f>ROUNDDOWN(P616*R616,-3)</f>
        <v>0</v>
      </c>
      <c r="T616" s="281">
        <v>0</v>
      </c>
      <c r="U616" s="274" t="s">
        <v>51</v>
      </c>
      <c r="V616" s="261">
        <v>140000</v>
      </c>
      <c r="W616" s="261">
        <f>ROUNDDOWN(T616*V616,-3)</f>
        <v>0</v>
      </c>
      <c r="X616" s="354">
        <f t="shared" si="151"/>
        <v>0</v>
      </c>
      <c r="Y616" s="261"/>
      <c r="Z616" s="354">
        <f t="shared" si="150"/>
        <v>0</v>
      </c>
      <c r="AA616" s="261"/>
      <c r="AB616" s="281">
        <v>0</v>
      </c>
      <c r="AC616" s="274" t="s">
        <v>51</v>
      </c>
      <c r="AD616" s="261">
        <v>140000</v>
      </c>
      <c r="AE616" s="261">
        <f>ROUNDDOWN(AB616*AD616,-3)</f>
        <v>0</v>
      </c>
      <c r="AF616" s="281">
        <v>0</v>
      </c>
      <c r="AG616" s="274" t="s">
        <v>51</v>
      </c>
      <c r="AH616" s="261">
        <v>140000</v>
      </c>
      <c r="AI616" s="261">
        <f>ROUNDDOWN(AF616*AH616,-3)</f>
        <v>0</v>
      </c>
      <c r="AJ616" s="281">
        <v>0</v>
      </c>
      <c r="AK616" s="274" t="s">
        <v>51</v>
      </c>
      <c r="AL616" s="261">
        <v>140000</v>
      </c>
      <c r="AM616" s="261">
        <f>ROUNDDOWN(AJ616*AL616,-3)</f>
        <v>0</v>
      </c>
      <c r="AN616" s="281">
        <v>0</v>
      </c>
      <c r="AO616" s="274" t="s">
        <v>51</v>
      </c>
      <c r="AP616" s="261">
        <v>140000</v>
      </c>
      <c r="AQ616" s="261">
        <f>ROUNDDOWN(AN616*AP616,-3)</f>
        <v>0</v>
      </c>
      <c r="AR616" s="351">
        <f t="shared" si="152"/>
        <v>0</v>
      </c>
    </row>
    <row r="617" spans="2:44" x14ac:dyDescent="0.4">
      <c r="B617" s="272" t="s">
        <v>27</v>
      </c>
      <c r="C617" s="266" t="s">
        <v>274</v>
      </c>
      <c r="D617" s="280">
        <f>D615</f>
        <v>3360</v>
      </c>
      <c r="E617" s="274" t="s">
        <v>40</v>
      </c>
      <c r="F617" s="261">
        <v>15000</v>
      </c>
      <c r="G617" s="261">
        <f>ROUNDDOWN(D617*F617,-3)</f>
        <v>50400000</v>
      </c>
      <c r="H617" s="280">
        <f>H615</f>
        <v>3360</v>
      </c>
      <c r="I617" s="274" t="s">
        <v>40</v>
      </c>
      <c r="J617" s="261">
        <v>15000</v>
      </c>
      <c r="K617" s="261">
        <f>ROUNDDOWN(H617*J617,-3)</f>
        <v>50400000</v>
      </c>
      <c r="L617" s="280">
        <f>L615</f>
        <v>3360</v>
      </c>
      <c r="M617" s="274" t="s">
        <v>40</v>
      </c>
      <c r="N617" s="261">
        <v>15000</v>
      </c>
      <c r="O617" s="261">
        <f>ROUNDDOWN(L617*N617,-3)</f>
        <v>50400000</v>
      </c>
      <c r="P617" s="280">
        <v>3360</v>
      </c>
      <c r="Q617" s="274" t="s">
        <v>40</v>
      </c>
      <c r="R617" s="261">
        <v>15000</v>
      </c>
      <c r="S617" s="261">
        <f>ROUNDDOWN(P617*R617,-3)</f>
        <v>50400000</v>
      </c>
      <c r="T617" s="280">
        <v>3360</v>
      </c>
      <c r="U617" s="274" t="s">
        <v>40</v>
      </c>
      <c r="V617" s="261">
        <v>15000</v>
      </c>
      <c r="W617" s="261">
        <f>ROUNDDOWN(T617*V617,-3)</f>
        <v>50400000</v>
      </c>
      <c r="X617" s="354">
        <f t="shared" si="151"/>
        <v>15120000</v>
      </c>
      <c r="Y617" s="261"/>
      <c r="Z617" s="354">
        <f t="shared" si="150"/>
        <v>50400000</v>
      </c>
      <c r="AA617" s="261">
        <f t="shared" si="153"/>
        <v>50400000</v>
      </c>
      <c r="AB617" s="280">
        <v>3360</v>
      </c>
      <c r="AC617" s="274" t="s">
        <v>40</v>
      </c>
      <c r="AD617" s="261">
        <v>15000</v>
      </c>
      <c r="AE617" s="261">
        <f>ROUNDDOWN(AB617*AD617,-3)</f>
        <v>50400000</v>
      </c>
      <c r="AF617" s="280">
        <v>3360</v>
      </c>
      <c r="AG617" s="274" t="s">
        <v>40</v>
      </c>
      <c r="AH617" s="261">
        <v>15000</v>
      </c>
      <c r="AI617" s="261">
        <f>ROUNDDOWN(AF617*AH617,-3)</f>
        <v>50400000</v>
      </c>
      <c r="AJ617" s="280">
        <v>3360</v>
      </c>
      <c r="AK617" s="274" t="s">
        <v>40</v>
      </c>
      <c r="AL617" s="261">
        <v>15000</v>
      </c>
      <c r="AM617" s="261">
        <f>ROUNDDOWN(AJ617*AL617,-3)</f>
        <v>50400000</v>
      </c>
      <c r="AN617" s="280">
        <v>3360</v>
      </c>
      <c r="AO617" s="274" t="s">
        <v>40</v>
      </c>
      <c r="AP617" s="261">
        <v>15000</v>
      </c>
      <c r="AQ617" s="261">
        <f>ROUNDDOWN(AN617*AP617,-3)</f>
        <v>50400000</v>
      </c>
      <c r="AR617" s="351">
        <f t="shared" si="152"/>
        <v>0</v>
      </c>
    </row>
    <row r="618" spans="2:44" x14ac:dyDescent="0.4">
      <c r="B618" s="331" t="s">
        <v>290</v>
      </c>
      <c r="C618" s="326" t="s">
        <v>291</v>
      </c>
      <c r="D618" s="269">
        <f>2437+D619+D633+D646+D659+D671+D683+D708+D720+D732+D744+D756+D769+D782+D794+D806+D818+D830+D842+D857+D873+D887+D901+D915+D927+D938+D950+D961+D696</f>
        <v>20365</v>
      </c>
      <c r="E618" s="270" t="s">
        <v>171</v>
      </c>
      <c r="F618" s="254">
        <v>0</v>
      </c>
      <c r="G618" s="254">
        <f>G619+G633+G646+G659+G671+G683+G708+G720+G732+G744+G756+G769+G782+G794+G806+G818+G830+G842+G857+G873+G887+G901+G915+G927+G938+G950+G961+G696+G1152</f>
        <v>47850002000</v>
      </c>
      <c r="H618" s="269">
        <f>2437+H619+H633+H646+H659+H671+H683+H708+H720+H732+H744+H756+H769+H782+H794+H806+H818+H830+H842+H857+H873+H887+H901+H915+H927+H938+H950+H961+H696</f>
        <v>20365</v>
      </c>
      <c r="I618" s="270" t="s">
        <v>171</v>
      </c>
      <c r="J618" s="254">
        <v>0</v>
      </c>
      <c r="K618" s="254">
        <f>K619+K633+K646+K659+K671+K683+K708+K720+K732+K744+K756+K769+K782+K794+K806+K818+K830+K842+K857+K873+K887+K901+K915+K927+K938+K950+K961+K696+K1152</f>
        <v>47850002000</v>
      </c>
      <c r="L618" s="327">
        <f>2437+L619+L633+L646+L659+L671+L683+L708+L720+L732+L744+L756+L769+L782+L794+L806+L818+L830+L842+L857+L873+L887+L901+L915+L927+L938+L950+L961+L696</f>
        <v>20241</v>
      </c>
      <c r="M618" s="328" t="s">
        <v>171</v>
      </c>
      <c r="N618" s="329">
        <v>0</v>
      </c>
      <c r="O618" s="329">
        <f>O619+O633+O646+O659+O671+O683+O708+O720+O732+O744+O756+O769+O782+O794+O806+O818+O830+O842+O857+O873+O887+O901+O915+O927+O938+O950+O961+O696+O1152</f>
        <v>47850002000</v>
      </c>
      <c r="P618" s="327">
        <v>20241</v>
      </c>
      <c r="Q618" s="328" t="s">
        <v>171</v>
      </c>
      <c r="R618" s="329">
        <v>0</v>
      </c>
      <c r="S618" s="329">
        <f>S619+S633+S646+S659+S671+S683+S708+S720+S732+S744+S756+S769+S782+S794+S806+S818+S830+S842+S857+S873+S887+S901+S915+S927+S938+S950+S961+S696+S1152</f>
        <v>46515302000</v>
      </c>
      <c r="T618" s="327">
        <v>20241</v>
      </c>
      <c r="U618" s="328" t="s">
        <v>171</v>
      </c>
      <c r="V618" s="329">
        <v>0</v>
      </c>
      <c r="W618" s="329">
        <f>W619+W633+W646+W659+W671+W683+W708+W720+W732+W744+W756+W769+W782+W794+W806+W818+W830+W842+W857+W873+W887+W901+W915+W927+W938+W950+W961+W696+W1152</f>
        <v>47855186000</v>
      </c>
      <c r="X618" s="354">
        <f t="shared" si="151"/>
        <v>14356555800</v>
      </c>
      <c r="Y618" s="329"/>
      <c r="Z618" s="354">
        <f t="shared" si="150"/>
        <v>47855186000</v>
      </c>
      <c r="AA618" s="329"/>
      <c r="AB618" s="327">
        <v>20241</v>
      </c>
      <c r="AC618" s="328" t="s">
        <v>171</v>
      </c>
      <c r="AD618" s="329">
        <v>0</v>
      </c>
      <c r="AE618" s="329">
        <f>AE619+AE633+AE646+AE659+AE671+AE683+AE708+AE720+AE732+AE744+AE756+AE769+AE782+AE794+AE806+AE818+AE830+AE842+AE857+AE873+AE887+AE901+AE915+AE927+AE938+AE950+AE961+AE696+AE1152</f>
        <v>47855186000</v>
      </c>
      <c r="AF618" s="327">
        <v>20241</v>
      </c>
      <c r="AG618" s="328" t="s">
        <v>171</v>
      </c>
      <c r="AH618" s="329">
        <v>0</v>
      </c>
      <c r="AI618" s="329">
        <f>AI619+AI633+AI646+AI659+AI671+AI683+AI708+AI720+AI732+AI744+AI756+AI769+AI782+AI794+AI806+AI818+AI830+AI842+AI857+AI873+AI887+AI901+AI915+AI927+AI938+AI950+AI961+AI696+AI1152</f>
        <v>47855186000</v>
      </c>
      <c r="AJ618" s="327">
        <v>20241</v>
      </c>
      <c r="AK618" s="328" t="s">
        <v>171</v>
      </c>
      <c r="AL618" s="329">
        <v>0</v>
      </c>
      <c r="AM618" s="329">
        <f>AM619+AM633+AM646+AM659+AM671+AM683+AM708+AM720+AM732+AM744+AM756+AM769+AM782+AM794+AM806+AM818+AM830+AM842+AM857+AM873+AM887+AM901+AM915+AM927+AM938+AM950+AM961+AM696+AM1152</f>
        <v>47855186000</v>
      </c>
      <c r="AN618" s="327">
        <v>20241</v>
      </c>
      <c r="AO618" s="328" t="s">
        <v>171</v>
      </c>
      <c r="AP618" s="329">
        <v>0</v>
      </c>
      <c r="AQ618" s="329">
        <f>AQ619+AQ633+AQ646+AQ659+AQ671+AQ683+AQ708+AQ720+AQ732+AQ744+AQ756+AQ769+AQ782+AQ794+AQ806+AQ818+AQ830+AQ842+AQ857+AQ873+AQ887+AQ901+AQ915+AQ927+AQ938+AQ950+AQ961+AQ696+AQ1152</f>
        <v>47855186000</v>
      </c>
      <c r="AR618" s="351">
        <f t="shared" si="152"/>
        <v>0</v>
      </c>
    </row>
    <row r="619" spans="2:44" ht="27" customHeight="1" x14ac:dyDescent="0.4">
      <c r="B619" s="369" t="s">
        <v>87</v>
      </c>
      <c r="C619" s="370" t="s">
        <v>292</v>
      </c>
      <c r="D619" s="279">
        <f>D620</f>
        <v>1008</v>
      </c>
      <c r="E619" s="267" t="s">
        <v>171</v>
      </c>
      <c r="F619" s="261">
        <v>0</v>
      </c>
      <c r="G619" s="261">
        <f>G620</f>
        <v>912450000</v>
      </c>
      <c r="H619" s="279">
        <f>H620</f>
        <v>1008</v>
      </c>
      <c r="I619" s="267" t="s">
        <v>171</v>
      </c>
      <c r="J619" s="261">
        <v>0</v>
      </c>
      <c r="K619" s="261">
        <f>K620</f>
        <v>912450000</v>
      </c>
      <c r="L619" s="279">
        <f>L620</f>
        <v>1008</v>
      </c>
      <c r="M619" s="267" t="s">
        <v>171</v>
      </c>
      <c r="N619" s="261">
        <v>0</v>
      </c>
      <c r="O619" s="261">
        <f>O620</f>
        <v>912450000</v>
      </c>
      <c r="P619" s="279">
        <v>1008</v>
      </c>
      <c r="Q619" s="267" t="s">
        <v>171</v>
      </c>
      <c r="R619" s="261">
        <v>0</v>
      </c>
      <c r="S619" s="261">
        <f>S620</f>
        <v>836850000</v>
      </c>
      <c r="T619" s="373">
        <v>1008</v>
      </c>
      <c r="U619" s="372" t="s">
        <v>171</v>
      </c>
      <c r="V619" s="371">
        <v>0</v>
      </c>
      <c r="W619" s="371">
        <f>W620</f>
        <v>836850000</v>
      </c>
      <c r="X619" s="354">
        <f t="shared" si="151"/>
        <v>251055000</v>
      </c>
      <c r="Y619" s="261"/>
      <c r="Z619" s="354">
        <f t="shared" si="150"/>
        <v>836850000</v>
      </c>
      <c r="AA619" s="261"/>
      <c r="AB619" s="373">
        <v>1008</v>
      </c>
      <c r="AC619" s="372" t="s">
        <v>171</v>
      </c>
      <c r="AD619" s="371">
        <v>0</v>
      </c>
      <c r="AE619" s="371">
        <f>AE620</f>
        <v>836850000</v>
      </c>
      <c r="AF619" s="373">
        <v>1008</v>
      </c>
      <c r="AG619" s="372" t="s">
        <v>171</v>
      </c>
      <c r="AH619" s="371">
        <v>0</v>
      </c>
      <c r="AI619" s="371">
        <f>AI620</f>
        <v>836850000</v>
      </c>
      <c r="AJ619" s="373">
        <v>1008</v>
      </c>
      <c r="AK619" s="372" t="s">
        <v>171</v>
      </c>
      <c r="AL619" s="371">
        <v>0</v>
      </c>
      <c r="AM619" s="371">
        <f>AM620</f>
        <v>894850000</v>
      </c>
      <c r="AN619" s="373">
        <v>1008</v>
      </c>
      <c r="AO619" s="372" t="s">
        <v>171</v>
      </c>
      <c r="AP619" s="371">
        <v>0</v>
      </c>
      <c r="AQ619" s="371">
        <f>AQ620</f>
        <v>907850000</v>
      </c>
      <c r="AR619" s="351">
        <f t="shared" si="152"/>
        <v>-13000000</v>
      </c>
    </row>
    <row r="620" spans="2:44" ht="36.65" customHeight="1" x14ac:dyDescent="0.4">
      <c r="B620" s="317" t="s">
        <v>34</v>
      </c>
      <c r="C620" s="318" t="s">
        <v>293</v>
      </c>
      <c r="D620" s="279">
        <v>1008</v>
      </c>
      <c r="E620" s="267" t="s">
        <v>171</v>
      </c>
      <c r="F620" s="261">
        <v>0</v>
      </c>
      <c r="G620" s="261">
        <f>G621+G625</f>
        <v>912450000</v>
      </c>
      <c r="H620" s="319">
        <v>1008</v>
      </c>
      <c r="I620" s="320" t="s">
        <v>171</v>
      </c>
      <c r="J620" s="321">
        <v>0</v>
      </c>
      <c r="K620" s="321">
        <f>K621+K625</f>
        <v>912450000</v>
      </c>
      <c r="L620" s="319">
        <v>1008</v>
      </c>
      <c r="M620" s="320" t="s">
        <v>171</v>
      </c>
      <c r="N620" s="321">
        <v>0</v>
      </c>
      <c r="O620" s="321">
        <f>O621+O625</f>
        <v>912450000</v>
      </c>
      <c r="P620" s="319">
        <v>1008</v>
      </c>
      <c r="Q620" s="320" t="s">
        <v>171</v>
      </c>
      <c r="R620" s="321">
        <v>0</v>
      </c>
      <c r="S620" s="321">
        <f>S621+S625</f>
        <v>836850000</v>
      </c>
      <c r="T620" s="319">
        <v>1008</v>
      </c>
      <c r="U620" s="320" t="s">
        <v>171</v>
      </c>
      <c r="V620" s="321">
        <v>0</v>
      </c>
      <c r="W620" s="321">
        <f>W621+W625</f>
        <v>836850000</v>
      </c>
      <c r="X620" s="354">
        <f t="shared" si="151"/>
        <v>251055000</v>
      </c>
      <c r="Y620" s="321"/>
      <c r="Z620" s="354">
        <f t="shared" si="150"/>
        <v>836850000</v>
      </c>
      <c r="AA620" s="321"/>
      <c r="AB620" s="319">
        <v>1008</v>
      </c>
      <c r="AC620" s="320" t="s">
        <v>171</v>
      </c>
      <c r="AD620" s="321">
        <v>0</v>
      </c>
      <c r="AE620" s="321">
        <f>AE621+AE625</f>
        <v>836850000</v>
      </c>
      <c r="AF620" s="319">
        <v>1008</v>
      </c>
      <c r="AG620" s="320" t="s">
        <v>171</v>
      </c>
      <c r="AH620" s="321">
        <v>0</v>
      </c>
      <c r="AI620" s="321">
        <f>AI621+AI625</f>
        <v>836850000</v>
      </c>
      <c r="AJ620" s="319">
        <v>1008</v>
      </c>
      <c r="AK620" s="320" t="s">
        <v>171</v>
      </c>
      <c r="AL620" s="321">
        <v>0</v>
      </c>
      <c r="AM620" s="321">
        <f>AM621+AM625</f>
        <v>894850000</v>
      </c>
      <c r="AN620" s="319">
        <v>1008</v>
      </c>
      <c r="AO620" s="320" t="s">
        <v>171</v>
      </c>
      <c r="AP620" s="321">
        <v>0</v>
      </c>
      <c r="AQ620" s="321">
        <f>AQ621+AQ625</f>
        <v>907850000</v>
      </c>
      <c r="AR620" s="351">
        <f t="shared" si="152"/>
        <v>-13000000</v>
      </c>
    </row>
    <row r="621" spans="2:44" x14ac:dyDescent="0.4">
      <c r="B621" s="272">
        <v>525111</v>
      </c>
      <c r="C621" s="266" t="s">
        <v>174</v>
      </c>
      <c r="D621" s="273"/>
      <c r="E621" s="274" t="s">
        <v>27</v>
      </c>
      <c r="F621" s="266"/>
      <c r="G621" s="261">
        <f>SUM(G622:G624)</f>
        <v>335160000</v>
      </c>
      <c r="H621" s="273"/>
      <c r="I621" s="274" t="s">
        <v>27</v>
      </c>
      <c r="J621" s="266"/>
      <c r="K621" s="261">
        <f>SUM(K622:K624)</f>
        <v>335160000</v>
      </c>
      <c r="L621" s="273"/>
      <c r="M621" s="274" t="s">
        <v>27</v>
      </c>
      <c r="N621" s="266"/>
      <c r="O621" s="261">
        <f>SUM(O622:O624)</f>
        <v>335160000</v>
      </c>
      <c r="P621" s="273"/>
      <c r="Q621" s="274" t="s">
        <v>27</v>
      </c>
      <c r="R621" s="266"/>
      <c r="S621" s="261">
        <f>SUM(S622:S624)</f>
        <v>335160000</v>
      </c>
      <c r="T621" s="273"/>
      <c r="U621" s="274" t="s">
        <v>27</v>
      </c>
      <c r="V621" s="266"/>
      <c r="W621" s="261">
        <f>SUM(W622:W624)</f>
        <v>335160000</v>
      </c>
      <c r="X621" s="354">
        <f t="shared" si="151"/>
        <v>100548000</v>
      </c>
      <c r="Y621" s="261"/>
      <c r="Z621" s="354">
        <f t="shared" si="150"/>
        <v>335160000</v>
      </c>
      <c r="AA621" s="261"/>
      <c r="AB621" s="273"/>
      <c r="AC621" s="274" t="s">
        <v>27</v>
      </c>
      <c r="AD621" s="266"/>
      <c r="AE621" s="261">
        <f>SUM(AE622:AE624)</f>
        <v>335160000</v>
      </c>
      <c r="AF621" s="273"/>
      <c r="AG621" s="274" t="s">
        <v>27</v>
      </c>
      <c r="AH621" s="266"/>
      <c r="AI621" s="261">
        <f>SUM(AI622:AI624)</f>
        <v>335160000</v>
      </c>
      <c r="AJ621" s="273"/>
      <c r="AK621" s="274" t="s">
        <v>27</v>
      </c>
      <c r="AL621" s="266"/>
      <c r="AM621" s="261">
        <f>SUM(AM622:AM624)</f>
        <v>335160000</v>
      </c>
      <c r="AN621" s="273"/>
      <c r="AO621" s="274" t="s">
        <v>27</v>
      </c>
      <c r="AP621" s="266"/>
      <c r="AQ621" s="261">
        <f>SUM(AQ622:AQ624)</f>
        <v>335160000</v>
      </c>
      <c r="AR621" s="351">
        <f t="shared" si="152"/>
        <v>0</v>
      </c>
    </row>
    <row r="622" spans="2:44" x14ac:dyDescent="0.4">
      <c r="B622" s="272" t="s">
        <v>27</v>
      </c>
      <c r="C622" s="266" t="s">
        <v>46</v>
      </c>
      <c r="D622" s="273">
        <v>1008</v>
      </c>
      <c r="E622" s="274" t="s">
        <v>47</v>
      </c>
      <c r="F622" s="261">
        <v>150000</v>
      </c>
      <c r="G622" s="261">
        <f>ROUNDDOWN(D622*F622,-3)</f>
        <v>151200000</v>
      </c>
      <c r="H622" s="273">
        <v>1008</v>
      </c>
      <c r="I622" s="274" t="s">
        <v>47</v>
      </c>
      <c r="J622" s="261">
        <v>150000</v>
      </c>
      <c r="K622" s="261">
        <f>ROUNDDOWN(H622*J622,-3)</f>
        <v>151200000</v>
      </c>
      <c r="L622" s="273">
        <v>1008</v>
      </c>
      <c r="M622" s="274" t="s">
        <v>47</v>
      </c>
      <c r="N622" s="261">
        <v>150000</v>
      </c>
      <c r="O622" s="261">
        <f>ROUNDDOWN(L622*N622,-3)</f>
        <v>151200000</v>
      </c>
      <c r="P622" s="273">
        <v>1008</v>
      </c>
      <c r="Q622" s="274" t="s">
        <v>47</v>
      </c>
      <c r="R622" s="261">
        <v>150000</v>
      </c>
      <c r="S622" s="261">
        <f>ROUNDDOWN(P622*R622,-3)</f>
        <v>151200000</v>
      </c>
      <c r="T622" s="273">
        <v>1008</v>
      </c>
      <c r="U622" s="274" t="s">
        <v>47</v>
      </c>
      <c r="V622" s="261">
        <v>150000</v>
      </c>
      <c r="W622" s="261">
        <f>ROUNDDOWN(T622*V622,-3)</f>
        <v>151200000</v>
      </c>
      <c r="X622" s="354">
        <f t="shared" si="151"/>
        <v>45360000</v>
      </c>
      <c r="Y622" s="261">
        <f>CEILING(X622,1000)</f>
        <v>45360000</v>
      </c>
      <c r="Z622" s="354">
        <f t="shared" si="150"/>
        <v>105840000</v>
      </c>
      <c r="AA622" s="261">
        <f t="shared" si="153"/>
        <v>105840000</v>
      </c>
      <c r="AB622" s="273">
        <v>1008</v>
      </c>
      <c r="AC622" s="274" t="s">
        <v>47</v>
      </c>
      <c r="AD622" s="261">
        <v>150000</v>
      </c>
      <c r="AE622" s="261">
        <f>ROUNDDOWN(AB622*AD622,-3)</f>
        <v>151200000</v>
      </c>
      <c r="AF622" s="273">
        <v>1008</v>
      </c>
      <c r="AG622" s="274" t="s">
        <v>47</v>
      </c>
      <c r="AH622" s="261">
        <v>150000</v>
      </c>
      <c r="AI622" s="261">
        <f>ROUNDDOWN(AF622*AH622,-3)</f>
        <v>151200000</v>
      </c>
      <c r="AJ622" s="273">
        <v>1008</v>
      </c>
      <c r="AK622" s="274" t="s">
        <v>47</v>
      </c>
      <c r="AL622" s="261">
        <v>150000</v>
      </c>
      <c r="AM622" s="261">
        <f>ROUNDDOWN(AJ622*AL622,-3)</f>
        <v>151200000</v>
      </c>
      <c r="AN622" s="273">
        <v>1008</v>
      </c>
      <c r="AO622" s="274" t="s">
        <v>47</v>
      </c>
      <c r="AP622" s="261">
        <v>150000</v>
      </c>
      <c r="AQ622" s="261">
        <f>ROUNDDOWN(AN622*AP622,-3)</f>
        <v>151200000</v>
      </c>
      <c r="AR622" s="351">
        <f t="shared" si="152"/>
        <v>0</v>
      </c>
    </row>
    <row r="623" spans="2:44" x14ac:dyDescent="0.4">
      <c r="B623" s="272" t="s">
        <v>27</v>
      </c>
      <c r="C623" s="266" t="s">
        <v>48</v>
      </c>
      <c r="D623" s="273">
        <v>1008</v>
      </c>
      <c r="E623" s="274" t="s">
        <v>47</v>
      </c>
      <c r="F623" s="261">
        <v>150000</v>
      </c>
      <c r="G623" s="261">
        <f>ROUNDDOWN(D623*F623,-3)</f>
        <v>151200000</v>
      </c>
      <c r="H623" s="273">
        <v>1008</v>
      </c>
      <c r="I623" s="274" t="s">
        <v>47</v>
      </c>
      <c r="J623" s="261">
        <v>150000</v>
      </c>
      <c r="K623" s="261">
        <f>ROUNDDOWN(H623*J623,-3)</f>
        <v>151200000</v>
      </c>
      <c r="L623" s="273">
        <v>1008</v>
      </c>
      <c r="M623" s="274" t="s">
        <v>47</v>
      </c>
      <c r="N623" s="261">
        <v>150000</v>
      </c>
      <c r="O623" s="261">
        <f>ROUNDDOWN(L623*N623,-3)</f>
        <v>151200000</v>
      </c>
      <c r="P623" s="273">
        <v>1008</v>
      </c>
      <c r="Q623" s="274" t="s">
        <v>47</v>
      </c>
      <c r="R623" s="261">
        <v>150000</v>
      </c>
      <c r="S623" s="261">
        <f>ROUNDDOWN(P623*R623,-3)</f>
        <v>151200000</v>
      </c>
      <c r="T623" s="273">
        <v>1008</v>
      </c>
      <c r="U623" s="274" t="s">
        <v>47</v>
      </c>
      <c r="V623" s="261">
        <v>150000</v>
      </c>
      <c r="W623" s="261">
        <f>ROUNDDOWN(T623*V623,-3)</f>
        <v>151200000</v>
      </c>
      <c r="X623" s="354">
        <f t="shared" si="151"/>
        <v>45360000</v>
      </c>
      <c r="Y623" s="261">
        <f>CEILING(X623,1000)</f>
        <v>45360000</v>
      </c>
      <c r="Z623" s="354">
        <f t="shared" si="150"/>
        <v>105840000</v>
      </c>
      <c r="AA623" s="261">
        <f t="shared" si="153"/>
        <v>105840000</v>
      </c>
      <c r="AB623" s="273">
        <v>1008</v>
      </c>
      <c r="AC623" s="274" t="s">
        <v>47</v>
      </c>
      <c r="AD623" s="261">
        <v>150000</v>
      </c>
      <c r="AE623" s="261">
        <f>ROUNDDOWN(AB623*AD623,-3)</f>
        <v>151200000</v>
      </c>
      <c r="AF623" s="273">
        <v>1008</v>
      </c>
      <c r="AG623" s="274" t="s">
        <v>47</v>
      </c>
      <c r="AH623" s="261">
        <v>150000</v>
      </c>
      <c r="AI623" s="261">
        <f>ROUNDDOWN(AF623*AH623,-3)</f>
        <v>151200000</v>
      </c>
      <c r="AJ623" s="273">
        <v>1008</v>
      </c>
      <c r="AK623" s="274" t="s">
        <v>47</v>
      </c>
      <c r="AL623" s="261">
        <v>150000</v>
      </c>
      <c r="AM623" s="261">
        <f>ROUNDDOWN(AJ623*AL623,-3)</f>
        <v>151200000</v>
      </c>
      <c r="AN623" s="273">
        <v>1008</v>
      </c>
      <c r="AO623" s="274" t="s">
        <v>47</v>
      </c>
      <c r="AP623" s="261">
        <v>150000</v>
      </c>
      <c r="AQ623" s="261">
        <f>ROUNDDOWN(AN623*AP623,-3)</f>
        <v>151200000</v>
      </c>
      <c r="AR623" s="351">
        <f t="shared" si="152"/>
        <v>0</v>
      </c>
    </row>
    <row r="624" spans="2:44" x14ac:dyDescent="0.4">
      <c r="B624" s="272" t="s">
        <v>27</v>
      </c>
      <c r="C624" s="266" t="s">
        <v>175</v>
      </c>
      <c r="D624" s="273">
        <v>1</v>
      </c>
      <c r="E624" s="274" t="s">
        <v>38</v>
      </c>
      <c r="F624" s="261">
        <v>32760000</v>
      </c>
      <c r="G624" s="261">
        <f>ROUNDDOWN(D624*F624,-3)</f>
        <v>32760000</v>
      </c>
      <c r="H624" s="273">
        <v>1</v>
      </c>
      <c r="I624" s="274" t="s">
        <v>38</v>
      </c>
      <c r="J624" s="261">
        <v>32760000</v>
      </c>
      <c r="K624" s="261">
        <f>ROUNDDOWN(H624*J624,-3)</f>
        <v>32760000</v>
      </c>
      <c r="L624" s="273">
        <v>1</v>
      </c>
      <c r="M624" s="274" t="s">
        <v>38</v>
      </c>
      <c r="N624" s="261">
        <v>32760000</v>
      </c>
      <c r="O624" s="261">
        <f>ROUNDDOWN(L624*N624,-3)</f>
        <v>32760000</v>
      </c>
      <c r="P624" s="273">
        <v>1</v>
      </c>
      <c r="Q624" s="274" t="s">
        <v>38</v>
      </c>
      <c r="R624" s="261">
        <v>32760000</v>
      </c>
      <c r="S624" s="261">
        <f>ROUNDDOWN(P624*R624,-3)</f>
        <v>32760000</v>
      </c>
      <c r="T624" s="273">
        <v>1</v>
      </c>
      <c r="U624" s="274" t="s">
        <v>38</v>
      </c>
      <c r="V624" s="261">
        <v>32760000</v>
      </c>
      <c r="W624" s="261">
        <f>ROUNDDOWN(T624*V624,-3)</f>
        <v>32760000</v>
      </c>
      <c r="X624" s="354">
        <f t="shared" si="151"/>
        <v>9828000</v>
      </c>
      <c r="Y624" s="261">
        <f>CEILING(X624,1000)</f>
        <v>9828000</v>
      </c>
      <c r="Z624" s="354">
        <f t="shared" si="150"/>
        <v>22932000</v>
      </c>
      <c r="AA624" s="261">
        <f t="shared" si="153"/>
        <v>22932000</v>
      </c>
      <c r="AB624" s="273">
        <v>1</v>
      </c>
      <c r="AC624" s="274" t="s">
        <v>38</v>
      </c>
      <c r="AD624" s="261">
        <v>32760000</v>
      </c>
      <c r="AE624" s="261">
        <f>ROUNDDOWN(AB624*AD624,-3)</f>
        <v>32760000</v>
      </c>
      <c r="AF624" s="273">
        <v>1</v>
      </c>
      <c r="AG624" s="274" t="s">
        <v>38</v>
      </c>
      <c r="AH624" s="261">
        <v>32760000</v>
      </c>
      <c r="AI624" s="261">
        <f>ROUNDDOWN(AF624*AH624,-3)</f>
        <v>32760000</v>
      </c>
      <c r="AJ624" s="273">
        <v>1</v>
      </c>
      <c r="AK624" s="274" t="s">
        <v>38</v>
      </c>
      <c r="AL624" s="261">
        <v>32760000</v>
      </c>
      <c r="AM624" s="261">
        <f>ROUNDDOWN(AJ624*AL624,-3)</f>
        <v>32760000</v>
      </c>
      <c r="AN624" s="273">
        <v>1</v>
      </c>
      <c r="AO624" s="274" t="s">
        <v>38</v>
      </c>
      <c r="AP624" s="261">
        <v>32760000</v>
      </c>
      <c r="AQ624" s="261">
        <f>ROUNDDOWN(AN624*AP624,-3)</f>
        <v>32760000</v>
      </c>
      <c r="AR624" s="351">
        <f t="shared" si="152"/>
        <v>0</v>
      </c>
    </row>
    <row r="625" spans="2:44" x14ac:dyDescent="0.4">
      <c r="B625" s="272">
        <v>525112</v>
      </c>
      <c r="C625" s="266" t="s">
        <v>97</v>
      </c>
      <c r="D625" s="273"/>
      <c r="E625" s="274" t="s">
        <v>27</v>
      </c>
      <c r="F625" s="266"/>
      <c r="G625" s="261">
        <f>SUM(G626:G632)</f>
        <v>577290000</v>
      </c>
      <c r="H625" s="273"/>
      <c r="I625" s="274" t="s">
        <v>27</v>
      </c>
      <c r="J625" s="266"/>
      <c r="K625" s="261">
        <f>SUM(K626:K632)</f>
        <v>577290000</v>
      </c>
      <c r="L625" s="273"/>
      <c r="M625" s="274" t="s">
        <v>27</v>
      </c>
      <c r="N625" s="266"/>
      <c r="O625" s="261">
        <f>SUM(O626:O632)</f>
        <v>577290000</v>
      </c>
      <c r="P625" s="273"/>
      <c r="Q625" s="274" t="s">
        <v>27</v>
      </c>
      <c r="R625" s="266"/>
      <c r="S625" s="261">
        <f>SUM(S626:S632)</f>
        <v>501690000</v>
      </c>
      <c r="T625" s="273"/>
      <c r="U625" s="274" t="s">
        <v>27</v>
      </c>
      <c r="V625" s="266"/>
      <c r="W625" s="261">
        <f>SUM(W626:W632)</f>
        <v>501690000</v>
      </c>
      <c r="X625" s="354">
        <f t="shared" si="151"/>
        <v>150507000</v>
      </c>
      <c r="Y625" s="261"/>
      <c r="Z625" s="354">
        <f t="shared" si="150"/>
        <v>501690000</v>
      </c>
      <c r="AA625" s="261"/>
      <c r="AB625" s="273"/>
      <c r="AC625" s="274" t="s">
        <v>27</v>
      </c>
      <c r="AD625" s="266"/>
      <c r="AE625" s="261">
        <f>SUM(AE626:AE632)</f>
        <v>501690000</v>
      </c>
      <c r="AF625" s="273"/>
      <c r="AG625" s="274" t="s">
        <v>27</v>
      </c>
      <c r="AH625" s="266"/>
      <c r="AI625" s="261">
        <f>SUM(AI626:AI632)</f>
        <v>501690000</v>
      </c>
      <c r="AJ625" s="273"/>
      <c r="AK625" s="274" t="s">
        <v>27</v>
      </c>
      <c r="AL625" s="266"/>
      <c r="AM625" s="261">
        <f>SUM(AM626:AM632)</f>
        <v>559690000</v>
      </c>
      <c r="AN625" s="273"/>
      <c r="AO625" s="274" t="s">
        <v>27</v>
      </c>
      <c r="AP625" s="266"/>
      <c r="AQ625" s="261">
        <f>SUM(AQ626:AQ632)</f>
        <v>572690000</v>
      </c>
      <c r="AR625" s="351">
        <f t="shared" si="152"/>
        <v>-13000000</v>
      </c>
    </row>
    <row r="626" spans="2:44" x14ac:dyDescent="0.4">
      <c r="B626" s="272" t="s">
        <v>27</v>
      </c>
      <c r="C626" s="266" t="s">
        <v>294</v>
      </c>
      <c r="D626" s="280">
        <f>D620/24</f>
        <v>42</v>
      </c>
      <c r="E626" s="274" t="s">
        <v>51</v>
      </c>
      <c r="F626" s="261">
        <v>2445000</v>
      </c>
      <c r="G626" s="261">
        <f t="shared" ref="G626:G632" si="154">ROUNDDOWN(D626*F626,-3)</f>
        <v>102690000</v>
      </c>
      <c r="H626" s="280">
        <f>H620/24</f>
        <v>42</v>
      </c>
      <c r="I626" s="274" t="s">
        <v>51</v>
      </c>
      <c r="J626" s="261">
        <v>2445000</v>
      </c>
      <c r="K626" s="261">
        <f t="shared" ref="K626:K632" si="155">ROUNDDOWN(H626*J626,-3)</f>
        <v>102690000</v>
      </c>
      <c r="L626" s="280">
        <f>L620/24</f>
        <v>42</v>
      </c>
      <c r="M626" s="274" t="s">
        <v>51</v>
      </c>
      <c r="N626" s="261">
        <v>2445000</v>
      </c>
      <c r="O626" s="261">
        <f t="shared" ref="O626:O632" si="156">ROUNDDOWN(L626*N626,-3)</f>
        <v>102690000</v>
      </c>
      <c r="P626" s="280">
        <v>42</v>
      </c>
      <c r="Q626" s="274" t="s">
        <v>51</v>
      </c>
      <c r="R626" s="261">
        <v>2445000</v>
      </c>
      <c r="S626" s="261">
        <f t="shared" ref="S626:S632" si="157">ROUNDDOWN(P626*R626,-3)</f>
        <v>102690000</v>
      </c>
      <c r="T626" s="280">
        <v>42</v>
      </c>
      <c r="U626" s="274" t="s">
        <v>51</v>
      </c>
      <c r="V626" s="261">
        <v>2445000</v>
      </c>
      <c r="W626" s="261">
        <f t="shared" ref="W626:W632" si="158">ROUNDDOWN(T626*V626,-3)</f>
        <v>102690000</v>
      </c>
      <c r="X626" s="354">
        <f t="shared" si="151"/>
        <v>30807000</v>
      </c>
      <c r="Y626" s="261">
        <f>CEILING(X626,1000)</f>
        <v>30807000</v>
      </c>
      <c r="Z626" s="354">
        <f t="shared" si="150"/>
        <v>71883000</v>
      </c>
      <c r="AA626" s="261">
        <f t="shared" si="153"/>
        <v>71883000</v>
      </c>
      <c r="AB626" s="280">
        <v>42</v>
      </c>
      <c r="AC626" s="274" t="s">
        <v>51</v>
      </c>
      <c r="AD626" s="261">
        <v>2445000</v>
      </c>
      <c r="AE626" s="261">
        <f t="shared" ref="AE626:AE632" si="159">ROUNDDOWN(AB626*AD626,-3)</f>
        <v>102690000</v>
      </c>
      <c r="AF626" s="280">
        <v>42</v>
      </c>
      <c r="AG626" s="274" t="s">
        <v>51</v>
      </c>
      <c r="AH626" s="261">
        <v>2445000</v>
      </c>
      <c r="AI626" s="261">
        <f t="shared" ref="AI626:AI632" si="160">ROUNDDOWN(AF626*AH626,-3)</f>
        <v>102690000</v>
      </c>
      <c r="AJ626" s="280">
        <v>42</v>
      </c>
      <c r="AK626" s="274" t="s">
        <v>51</v>
      </c>
      <c r="AL626" s="261">
        <v>2445000</v>
      </c>
      <c r="AM626" s="261">
        <f t="shared" ref="AM626:AM632" si="161">ROUNDDOWN(AJ626*AL626,-3)</f>
        <v>102690000</v>
      </c>
      <c r="AN626" s="280">
        <v>42</v>
      </c>
      <c r="AO626" s="274" t="s">
        <v>51</v>
      </c>
      <c r="AP626" s="261">
        <v>2445000</v>
      </c>
      <c r="AQ626" s="261">
        <f t="shared" ref="AQ626:AQ632" si="162">ROUNDDOWN(AN626*AP626,-3)</f>
        <v>102690000</v>
      </c>
      <c r="AR626" s="351">
        <f t="shared" si="152"/>
        <v>0</v>
      </c>
    </row>
    <row r="627" spans="2:44" x14ac:dyDescent="0.4">
      <c r="B627" s="272" t="s">
        <v>27</v>
      </c>
      <c r="C627" s="266" t="s">
        <v>295</v>
      </c>
      <c r="D627" s="273">
        <v>1</v>
      </c>
      <c r="E627" s="274" t="s">
        <v>38</v>
      </c>
      <c r="F627" s="261">
        <v>25200000</v>
      </c>
      <c r="G627" s="261">
        <f t="shared" si="154"/>
        <v>25200000</v>
      </c>
      <c r="H627" s="273">
        <v>1</v>
      </c>
      <c r="I627" s="274" t="s">
        <v>38</v>
      </c>
      <c r="J627" s="261">
        <v>25200000</v>
      </c>
      <c r="K627" s="261">
        <f t="shared" si="155"/>
        <v>25200000</v>
      </c>
      <c r="L627" s="273">
        <v>1</v>
      </c>
      <c r="M627" s="274" t="s">
        <v>38</v>
      </c>
      <c r="N627" s="261">
        <v>25200000</v>
      </c>
      <c r="O627" s="261">
        <f t="shared" si="156"/>
        <v>25200000</v>
      </c>
      <c r="P627" s="273">
        <v>1</v>
      </c>
      <c r="Q627" s="274" t="s">
        <v>38</v>
      </c>
      <c r="R627" s="261">
        <v>25200000</v>
      </c>
      <c r="S627" s="261">
        <f t="shared" si="157"/>
        <v>25200000</v>
      </c>
      <c r="T627" s="273">
        <v>1</v>
      </c>
      <c r="U627" s="274" t="s">
        <v>38</v>
      </c>
      <c r="V627" s="261">
        <v>25200000</v>
      </c>
      <c r="W627" s="261">
        <f t="shared" si="158"/>
        <v>25200000</v>
      </c>
      <c r="X627" s="354">
        <f t="shared" si="151"/>
        <v>7560000</v>
      </c>
      <c r="Y627" s="261">
        <f>CEILING(X627,1000)</f>
        <v>7560000</v>
      </c>
      <c r="Z627" s="354">
        <f t="shared" si="150"/>
        <v>17640000</v>
      </c>
      <c r="AA627" s="261">
        <f t="shared" si="153"/>
        <v>17640000</v>
      </c>
      <c r="AB627" s="273">
        <v>1</v>
      </c>
      <c r="AC627" s="274" t="s">
        <v>38</v>
      </c>
      <c r="AD627" s="261">
        <v>25200000</v>
      </c>
      <c r="AE627" s="261">
        <f t="shared" si="159"/>
        <v>25200000</v>
      </c>
      <c r="AF627" s="273">
        <v>1</v>
      </c>
      <c r="AG627" s="274" t="s">
        <v>38</v>
      </c>
      <c r="AH627" s="261">
        <v>25200000</v>
      </c>
      <c r="AI627" s="261">
        <f t="shared" si="160"/>
        <v>25200000</v>
      </c>
      <c r="AJ627" s="273">
        <v>1</v>
      </c>
      <c r="AK627" s="274" t="s">
        <v>38</v>
      </c>
      <c r="AL627" s="261">
        <v>25200000</v>
      </c>
      <c r="AM627" s="261">
        <f t="shared" si="161"/>
        <v>25200000</v>
      </c>
      <c r="AN627" s="273">
        <v>1</v>
      </c>
      <c r="AO627" s="274" t="s">
        <v>38</v>
      </c>
      <c r="AP627" s="261">
        <v>25200000</v>
      </c>
      <c r="AQ627" s="261">
        <f t="shared" si="162"/>
        <v>25200000</v>
      </c>
      <c r="AR627" s="351">
        <f t="shared" si="152"/>
        <v>0</v>
      </c>
    </row>
    <row r="628" spans="2:44" x14ac:dyDescent="0.4">
      <c r="B628" s="272" t="s">
        <v>27</v>
      </c>
      <c r="C628" s="266" t="s">
        <v>296</v>
      </c>
      <c r="D628" s="280">
        <f>D620</f>
        <v>1008</v>
      </c>
      <c r="E628" s="274" t="s">
        <v>231</v>
      </c>
      <c r="F628" s="261">
        <v>75000</v>
      </c>
      <c r="G628" s="261">
        <f t="shared" si="154"/>
        <v>75600000</v>
      </c>
      <c r="H628" s="280">
        <f>H620</f>
        <v>1008</v>
      </c>
      <c r="I628" s="274" t="s">
        <v>231</v>
      </c>
      <c r="J628" s="261">
        <v>75000</v>
      </c>
      <c r="K628" s="261">
        <f t="shared" si="155"/>
        <v>75600000</v>
      </c>
      <c r="L628" s="280">
        <f>L620</f>
        <v>1008</v>
      </c>
      <c r="M628" s="274" t="s">
        <v>231</v>
      </c>
      <c r="N628" s="261">
        <v>75000</v>
      </c>
      <c r="O628" s="261">
        <f t="shared" si="156"/>
        <v>75600000</v>
      </c>
      <c r="P628" s="280">
        <v>0</v>
      </c>
      <c r="Q628" s="274" t="s">
        <v>231</v>
      </c>
      <c r="R628" s="261">
        <v>75000</v>
      </c>
      <c r="S628" s="261">
        <f t="shared" si="157"/>
        <v>0</v>
      </c>
      <c r="T628" s="280">
        <v>0</v>
      </c>
      <c r="U628" s="274" t="s">
        <v>231</v>
      </c>
      <c r="V628" s="261">
        <v>75000</v>
      </c>
      <c r="W628" s="261">
        <f t="shared" si="158"/>
        <v>0</v>
      </c>
      <c r="X628" s="354">
        <f t="shared" si="151"/>
        <v>0</v>
      </c>
      <c r="Y628" s="261"/>
      <c r="Z628" s="354">
        <f t="shared" si="150"/>
        <v>0</v>
      </c>
      <c r="AA628" s="261"/>
      <c r="AB628" s="280">
        <v>0</v>
      </c>
      <c r="AC628" s="274" t="s">
        <v>231</v>
      </c>
      <c r="AD628" s="261">
        <v>75000</v>
      </c>
      <c r="AE628" s="261">
        <f t="shared" si="159"/>
        <v>0</v>
      </c>
      <c r="AF628" s="280">
        <v>0</v>
      </c>
      <c r="AG628" s="274" t="s">
        <v>231</v>
      </c>
      <c r="AH628" s="261">
        <v>75000</v>
      </c>
      <c r="AI628" s="261">
        <f t="shared" si="160"/>
        <v>0</v>
      </c>
      <c r="AJ628" s="280">
        <v>0</v>
      </c>
      <c r="AK628" s="274" t="s">
        <v>231</v>
      </c>
      <c r="AL628" s="261">
        <v>75000</v>
      </c>
      <c r="AM628" s="261">
        <f t="shared" si="161"/>
        <v>0</v>
      </c>
      <c r="AN628" s="280">
        <v>0</v>
      </c>
      <c r="AO628" s="274" t="s">
        <v>231</v>
      </c>
      <c r="AP628" s="261">
        <v>75000</v>
      </c>
      <c r="AQ628" s="261">
        <f t="shared" si="162"/>
        <v>0</v>
      </c>
      <c r="AR628" s="351">
        <f t="shared" si="152"/>
        <v>0</v>
      </c>
    </row>
    <row r="629" spans="2:44" x14ac:dyDescent="0.4">
      <c r="B629" s="272" t="s">
        <v>27</v>
      </c>
      <c r="C629" s="266" t="s">
        <v>44</v>
      </c>
      <c r="D629" s="280">
        <f>D620</f>
        <v>1008</v>
      </c>
      <c r="E629" s="274" t="s">
        <v>40</v>
      </c>
      <c r="F629" s="261">
        <v>50000</v>
      </c>
      <c r="G629" s="261">
        <f t="shared" si="154"/>
        <v>50400000</v>
      </c>
      <c r="H629" s="280">
        <f>H620</f>
        <v>1008</v>
      </c>
      <c r="I629" s="274" t="s">
        <v>40</v>
      </c>
      <c r="J629" s="261">
        <v>50000</v>
      </c>
      <c r="K629" s="261">
        <f t="shared" si="155"/>
        <v>50400000</v>
      </c>
      <c r="L629" s="280">
        <f>L620</f>
        <v>1008</v>
      </c>
      <c r="M629" s="274" t="s">
        <v>40</v>
      </c>
      <c r="N629" s="261">
        <v>50000</v>
      </c>
      <c r="O629" s="261">
        <f t="shared" si="156"/>
        <v>50400000</v>
      </c>
      <c r="P629" s="280">
        <v>1008</v>
      </c>
      <c r="Q629" s="274" t="s">
        <v>40</v>
      </c>
      <c r="R629" s="261">
        <v>50000</v>
      </c>
      <c r="S629" s="261">
        <f t="shared" si="157"/>
        <v>50400000</v>
      </c>
      <c r="T629" s="280">
        <v>1008</v>
      </c>
      <c r="U629" s="274" t="s">
        <v>40</v>
      </c>
      <c r="V629" s="261">
        <v>50000</v>
      </c>
      <c r="W629" s="261">
        <f t="shared" si="158"/>
        <v>50400000</v>
      </c>
      <c r="X629" s="354">
        <f t="shared" si="151"/>
        <v>15120000</v>
      </c>
      <c r="Y629" s="261">
        <f>CEILING(X629,1000)</f>
        <v>15120000</v>
      </c>
      <c r="Z629" s="354">
        <f t="shared" si="150"/>
        <v>35280000</v>
      </c>
      <c r="AA629" s="261">
        <f t="shared" si="153"/>
        <v>35280000</v>
      </c>
      <c r="AB629" s="280">
        <v>1008</v>
      </c>
      <c r="AC629" s="274" t="s">
        <v>40</v>
      </c>
      <c r="AD629" s="261">
        <v>50000</v>
      </c>
      <c r="AE629" s="261">
        <f t="shared" si="159"/>
        <v>50400000</v>
      </c>
      <c r="AF629" s="280">
        <v>1008</v>
      </c>
      <c r="AG629" s="274" t="s">
        <v>40</v>
      </c>
      <c r="AH629" s="261">
        <v>50000</v>
      </c>
      <c r="AI629" s="261">
        <f t="shared" si="160"/>
        <v>50400000</v>
      </c>
      <c r="AJ629" s="280">
        <v>1008</v>
      </c>
      <c r="AK629" s="274" t="s">
        <v>40</v>
      </c>
      <c r="AL629" s="261">
        <v>50000</v>
      </c>
      <c r="AM629" s="261">
        <f t="shared" si="161"/>
        <v>50400000</v>
      </c>
      <c r="AN629" s="280">
        <v>1008</v>
      </c>
      <c r="AO629" s="274" t="s">
        <v>40</v>
      </c>
      <c r="AP629" s="261">
        <v>50000</v>
      </c>
      <c r="AQ629" s="261">
        <f t="shared" si="162"/>
        <v>50400000</v>
      </c>
      <c r="AR629" s="351">
        <f t="shared" si="152"/>
        <v>0</v>
      </c>
    </row>
    <row r="630" spans="2:44" x14ac:dyDescent="0.4">
      <c r="B630" s="272"/>
      <c r="C630" s="266" t="s">
        <v>297</v>
      </c>
      <c r="D630" s="280">
        <f>D620</f>
        <v>1008</v>
      </c>
      <c r="E630" s="274" t="s">
        <v>40</v>
      </c>
      <c r="F630" s="261">
        <v>100000</v>
      </c>
      <c r="G630" s="261">
        <f t="shared" si="154"/>
        <v>100800000</v>
      </c>
      <c r="H630" s="280">
        <f>H620</f>
        <v>1008</v>
      </c>
      <c r="I630" s="274" t="s">
        <v>40</v>
      </c>
      <c r="J630" s="261">
        <v>100000</v>
      </c>
      <c r="K630" s="261">
        <f t="shared" si="155"/>
        <v>100800000</v>
      </c>
      <c r="L630" s="280">
        <f>L620</f>
        <v>1008</v>
      </c>
      <c r="M630" s="274" t="s">
        <v>40</v>
      </c>
      <c r="N630" s="261">
        <v>100000</v>
      </c>
      <c r="O630" s="261">
        <f t="shared" si="156"/>
        <v>100800000</v>
      </c>
      <c r="P630" s="280">
        <v>1008</v>
      </c>
      <c r="Q630" s="274" t="s">
        <v>40</v>
      </c>
      <c r="R630" s="261">
        <v>100000</v>
      </c>
      <c r="S630" s="261">
        <f t="shared" si="157"/>
        <v>100800000</v>
      </c>
      <c r="T630" s="280">
        <v>1008</v>
      </c>
      <c r="U630" s="274" t="s">
        <v>40</v>
      </c>
      <c r="V630" s="261">
        <v>100000</v>
      </c>
      <c r="W630" s="261">
        <f t="shared" si="158"/>
        <v>100800000</v>
      </c>
      <c r="X630" s="354">
        <f t="shared" si="151"/>
        <v>30240000</v>
      </c>
      <c r="Y630" s="261">
        <f>CEILING(X630,1000)</f>
        <v>30240000</v>
      </c>
      <c r="Z630" s="354">
        <f t="shared" si="150"/>
        <v>70560000</v>
      </c>
      <c r="AA630" s="261">
        <f t="shared" si="153"/>
        <v>70560000</v>
      </c>
      <c r="AB630" s="280">
        <v>1008</v>
      </c>
      <c r="AC630" s="274" t="s">
        <v>40</v>
      </c>
      <c r="AD630" s="261">
        <v>100000</v>
      </c>
      <c r="AE630" s="261">
        <f t="shared" si="159"/>
        <v>100800000</v>
      </c>
      <c r="AF630" s="280">
        <v>1008</v>
      </c>
      <c r="AG630" s="274" t="s">
        <v>40</v>
      </c>
      <c r="AH630" s="261">
        <v>100000</v>
      </c>
      <c r="AI630" s="261">
        <f t="shared" si="160"/>
        <v>100800000</v>
      </c>
      <c r="AJ630" s="280">
        <v>1008</v>
      </c>
      <c r="AK630" s="274" t="s">
        <v>40</v>
      </c>
      <c r="AL630" s="261">
        <v>100000</v>
      </c>
      <c r="AM630" s="261">
        <f t="shared" si="161"/>
        <v>100800000</v>
      </c>
      <c r="AN630" s="280">
        <f>1008+130</f>
        <v>1138</v>
      </c>
      <c r="AO630" s="274" t="s">
        <v>40</v>
      </c>
      <c r="AP630" s="261">
        <v>100000</v>
      </c>
      <c r="AQ630" s="261">
        <f t="shared" si="162"/>
        <v>113800000</v>
      </c>
      <c r="AR630" s="351">
        <f t="shared" si="152"/>
        <v>-13000000</v>
      </c>
    </row>
    <row r="631" spans="2:44" x14ac:dyDescent="0.4">
      <c r="B631" s="272"/>
      <c r="C631" s="266" t="s">
        <v>298</v>
      </c>
      <c r="D631" s="280">
        <f>D620</f>
        <v>1008</v>
      </c>
      <c r="E631" s="274" t="s">
        <v>40</v>
      </c>
      <c r="F631" s="261">
        <v>200000</v>
      </c>
      <c r="G631" s="261">
        <f t="shared" si="154"/>
        <v>201600000</v>
      </c>
      <c r="H631" s="280">
        <f>H620</f>
        <v>1008</v>
      </c>
      <c r="I631" s="274" t="s">
        <v>40</v>
      </c>
      <c r="J631" s="261">
        <v>200000</v>
      </c>
      <c r="K631" s="261">
        <f t="shared" si="155"/>
        <v>201600000</v>
      </c>
      <c r="L631" s="280">
        <f>L620</f>
        <v>1008</v>
      </c>
      <c r="M631" s="274" t="s">
        <v>40</v>
      </c>
      <c r="N631" s="261">
        <v>200000</v>
      </c>
      <c r="O631" s="261">
        <f t="shared" si="156"/>
        <v>201600000</v>
      </c>
      <c r="P631" s="280">
        <v>1008</v>
      </c>
      <c r="Q631" s="274" t="s">
        <v>40</v>
      </c>
      <c r="R631" s="261">
        <v>200000</v>
      </c>
      <c r="S631" s="261">
        <f t="shared" si="157"/>
        <v>201600000</v>
      </c>
      <c r="T631" s="280">
        <v>1008</v>
      </c>
      <c r="U631" s="274" t="s">
        <v>40</v>
      </c>
      <c r="V631" s="261">
        <v>200000</v>
      </c>
      <c r="W631" s="261">
        <f t="shared" si="158"/>
        <v>201600000</v>
      </c>
      <c r="X631" s="354">
        <f t="shared" si="151"/>
        <v>60480000</v>
      </c>
      <c r="Y631" s="261">
        <f>CEILING(X631,1000)</f>
        <v>60480000</v>
      </c>
      <c r="Z631" s="354">
        <f t="shared" si="150"/>
        <v>141120000</v>
      </c>
      <c r="AA631" s="261">
        <f t="shared" si="153"/>
        <v>141120000</v>
      </c>
      <c r="AB631" s="280">
        <v>1008</v>
      </c>
      <c r="AC631" s="274" t="s">
        <v>40</v>
      </c>
      <c r="AD631" s="261">
        <v>200000</v>
      </c>
      <c r="AE631" s="261">
        <f t="shared" si="159"/>
        <v>201600000</v>
      </c>
      <c r="AF631" s="280">
        <v>1008</v>
      </c>
      <c r="AG631" s="274" t="s">
        <v>40</v>
      </c>
      <c r="AH631" s="261">
        <v>200000</v>
      </c>
      <c r="AI631" s="261">
        <f t="shared" si="160"/>
        <v>201600000</v>
      </c>
      <c r="AJ631" s="280">
        <f>1008+290</f>
        <v>1298</v>
      </c>
      <c r="AK631" s="274" t="s">
        <v>40</v>
      </c>
      <c r="AL631" s="261">
        <v>200000</v>
      </c>
      <c r="AM631" s="261">
        <f t="shared" si="161"/>
        <v>259600000</v>
      </c>
      <c r="AN631" s="280">
        <f>1008+290</f>
        <v>1298</v>
      </c>
      <c r="AO631" s="274" t="s">
        <v>40</v>
      </c>
      <c r="AP631" s="261">
        <v>200000</v>
      </c>
      <c r="AQ631" s="261">
        <f t="shared" si="162"/>
        <v>259600000</v>
      </c>
      <c r="AR631" s="351">
        <f t="shared" si="152"/>
        <v>0</v>
      </c>
    </row>
    <row r="632" spans="2:44" x14ac:dyDescent="0.4">
      <c r="B632" s="272" t="s">
        <v>27</v>
      </c>
      <c r="C632" s="266" t="s">
        <v>299</v>
      </c>
      <c r="D632" s="280">
        <f>D626</f>
        <v>42</v>
      </c>
      <c r="E632" s="274" t="s">
        <v>51</v>
      </c>
      <c r="F632" s="261">
        <v>500000</v>
      </c>
      <c r="G632" s="261">
        <f t="shared" si="154"/>
        <v>21000000</v>
      </c>
      <c r="H632" s="280">
        <f>H626</f>
        <v>42</v>
      </c>
      <c r="I632" s="274" t="s">
        <v>51</v>
      </c>
      <c r="J632" s="261">
        <v>500000</v>
      </c>
      <c r="K632" s="261">
        <f t="shared" si="155"/>
        <v>21000000</v>
      </c>
      <c r="L632" s="280">
        <f>L626</f>
        <v>42</v>
      </c>
      <c r="M632" s="274" t="s">
        <v>51</v>
      </c>
      <c r="N632" s="261">
        <v>500000</v>
      </c>
      <c r="O632" s="261">
        <f t="shared" si="156"/>
        <v>21000000</v>
      </c>
      <c r="P632" s="280">
        <v>42</v>
      </c>
      <c r="Q632" s="274" t="s">
        <v>51</v>
      </c>
      <c r="R632" s="261">
        <v>500000</v>
      </c>
      <c r="S632" s="261">
        <f t="shared" si="157"/>
        <v>21000000</v>
      </c>
      <c r="T632" s="280">
        <v>42</v>
      </c>
      <c r="U632" s="274" t="s">
        <v>51</v>
      </c>
      <c r="V632" s="261">
        <v>500000</v>
      </c>
      <c r="W632" s="261">
        <f t="shared" si="158"/>
        <v>21000000</v>
      </c>
      <c r="X632" s="354">
        <f t="shared" si="151"/>
        <v>6300000</v>
      </c>
      <c r="Y632" s="261">
        <f>CEILING(X632,1000)</f>
        <v>6300000</v>
      </c>
      <c r="Z632" s="354">
        <f t="shared" si="150"/>
        <v>14700000</v>
      </c>
      <c r="AA632" s="261">
        <f t="shared" si="153"/>
        <v>14700000</v>
      </c>
      <c r="AB632" s="280">
        <v>42</v>
      </c>
      <c r="AC632" s="274" t="s">
        <v>51</v>
      </c>
      <c r="AD632" s="261">
        <v>500000</v>
      </c>
      <c r="AE632" s="261">
        <f t="shared" si="159"/>
        <v>21000000</v>
      </c>
      <c r="AF632" s="280">
        <v>42</v>
      </c>
      <c r="AG632" s="274" t="s">
        <v>51</v>
      </c>
      <c r="AH632" s="261">
        <v>500000</v>
      </c>
      <c r="AI632" s="261">
        <f t="shared" si="160"/>
        <v>21000000</v>
      </c>
      <c r="AJ632" s="280">
        <v>42</v>
      </c>
      <c r="AK632" s="274" t="s">
        <v>51</v>
      </c>
      <c r="AL632" s="261">
        <v>500000</v>
      </c>
      <c r="AM632" s="261">
        <f t="shared" si="161"/>
        <v>21000000</v>
      </c>
      <c r="AN632" s="280">
        <v>42</v>
      </c>
      <c r="AO632" s="274" t="s">
        <v>51</v>
      </c>
      <c r="AP632" s="261">
        <v>500000</v>
      </c>
      <c r="AQ632" s="261">
        <f t="shared" si="162"/>
        <v>21000000</v>
      </c>
      <c r="AR632" s="351">
        <f t="shared" si="152"/>
        <v>0</v>
      </c>
    </row>
    <row r="633" spans="2:44" x14ac:dyDescent="0.4">
      <c r="B633" s="369" t="s">
        <v>149</v>
      </c>
      <c r="C633" s="370" t="s">
        <v>300</v>
      </c>
      <c r="D633" s="279">
        <f>D634</f>
        <v>96</v>
      </c>
      <c r="E633" s="267" t="s">
        <v>171</v>
      </c>
      <c r="F633" s="261">
        <v>0</v>
      </c>
      <c r="G633" s="261">
        <f>G634</f>
        <v>52440000</v>
      </c>
      <c r="H633" s="279">
        <f>H634</f>
        <v>96</v>
      </c>
      <c r="I633" s="267" t="s">
        <v>171</v>
      </c>
      <c r="J633" s="261">
        <v>0</v>
      </c>
      <c r="K633" s="261">
        <f>K634</f>
        <v>52440000</v>
      </c>
      <c r="L633" s="279">
        <f>L634</f>
        <v>96</v>
      </c>
      <c r="M633" s="267" t="s">
        <v>171</v>
      </c>
      <c r="N633" s="261">
        <v>0</v>
      </c>
      <c r="O633" s="261">
        <f>O634</f>
        <v>52440000</v>
      </c>
      <c r="P633" s="279">
        <v>96</v>
      </c>
      <c r="Q633" s="267" t="s">
        <v>171</v>
      </c>
      <c r="R633" s="261">
        <v>0</v>
      </c>
      <c r="S633" s="261">
        <f>S634</f>
        <v>45240000</v>
      </c>
      <c r="T633" s="373">
        <v>96</v>
      </c>
      <c r="U633" s="372" t="s">
        <v>171</v>
      </c>
      <c r="V633" s="371">
        <v>0</v>
      </c>
      <c r="W633" s="371">
        <f>W634</f>
        <v>45240000</v>
      </c>
      <c r="X633" s="354">
        <f t="shared" si="151"/>
        <v>13572000</v>
      </c>
      <c r="Y633" s="261"/>
      <c r="Z633" s="354">
        <f t="shared" si="150"/>
        <v>45240000</v>
      </c>
      <c r="AA633" s="261"/>
      <c r="AB633" s="373">
        <v>96</v>
      </c>
      <c r="AC633" s="372" t="s">
        <v>171</v>
      </c>
      <c r="AD633" s="371">
        <v>0</v>
      </c>
      <c r="AE633" s="371">
        <f>AE634</f>
        <v>45240000</v>
      </c>
      <c r="AF633" s="373">
        <v>96</v>
      </c>
      <c r="AG633" s="372" t="s">
        <v>171</v>
      </c>
      <c r="AH633" s="371">
        <v>0</v>
      </c>
      <c r="AI633" s="371">
        <f>AI634</f>
        <v>45240000</v>
      </c>
      <c r="AJ633" s="373">
        <v>96</v>
      </c>
      <c r="AK633" s="372" t="s">
        <v>171</v>
      </c>
      <c r="AL633" s="371">
        <v>0</v>
      </c>
      <c r="AM633" s="371">
        <f>AM634</f>
        <v>59820000</v>
      </c>
      <c r="AN633" s="373">
        <v>96</v>
      </c>
      <c r="AO633" s="372" t="s">
        <v>171</v>
      </c>
      <c r="AP633" s="371">
        <v>0</v>
      </c>
      <c r="AQ633" s="371">
        <f>AQ634</f>
        <v>59820000</v>
      </c>
      <c r="AR633" s="351">
        <f t="shared" si="152"/>
        <v>0</v>
      </c>
    </row>
    <row r="634" spans="2:44" ht="29.15" x14ac:dyDescent="0.4">
      <c r="B634" s="317" t="s">
        <v>34</v>
      </c>
      <c r="C634" s="318" t="s">
        <v>301</v>
      </c>
      <c r="D634" s="279">
        <v>96</v>
      </c>
      <c r="E634" s="267" t="s">
        <v>171</v>
      </c>
      <c r="F634" s="261">
        <v>0</v>
      </c>
      <c r="G634" s="261">
        <f>G635+G639</f>
        <v>52440000</v>
      </c>
      <c r="H634" s="319">
        <v>96</v>
      </c>
      <c r="I634" s="320" t="s">
        <v>171</v>
      </c>
      <c r="J634" s="321">
        <v>0</v>
      </c>
      <c r="K634" s="321">
        <f>K635+K639</f>
        <v>52440000</v>
      </c>
      <c r="L634" s="319">
        <v>96</v>
      </c>
      <c r="M634" s="320" t="s">
        <v>171</v>
      </c>
      <c r="N634" s="321">
        <v>0</v>
      </c>
      <c r="O634" s="321">
        <f>O635+O639</f>
        <v>52440000</v>
      </c>
      <c r="P634" s="319">
        <v>96</v>
      </c>
      <c r="Q634" s="320" t="s">
        <v>171</v>
      </c>
      <c r="R634" s="321">
        <v>0</v>
      </c>
      <c r="S634" s="321">
        <f>S635+S639</f>
        <v>45240000</v>
      </c>
      <c r="T634" s="319">
        <v>96</v>
      </c>
      <c r="U634" s="320" t="s">
        <v>171</v>
      </c>
      <c r="V634" s="321">
        <v>0</v>
      </c>
      <c r="W634" s="321">
        <f>W635+W639</f>
        <v>45240000</v>
      </c>
      <c r="X634" s="354">
        <f t="shared" si="151"/>
        <v>13572000</v>
      </c>
      <c r="Y634" s="321"/>
      <c r="Z634" s="354">
        <f t="shared" si="150"/>
        <v>45240000</v>
      </c>
      <c r="AA634" s="321"/>
      <c r="AB634" s="319">
        <v>96</v>
      </c>
      <c r="AC634" s="320" t="s">
        <v>171</v>
      </c>
      <c r="AD634" s="321">
        <v>0</v>
      </c>
      <c r="AE634" s="321">
        <f>AE635+AE639</f>
        <v>45240000</v>
      </c>
      <c r="AF634" s="319">
        <v>96</v>
      </c>
      <c r="AG634" s="320" t="s">
        <v>171</v>
      </c>
      <c r="AH634" s="321">
        <v>0</v>
      </c>
      <c r="AI634" s="321">
        <f>AI635+AI639</f>
        <v>45240000</v>
      </c>
      <c r="AJ634" s="319">
        <v>96</v>
      </c>
      <c r="AK634" s="320" t="s">
        <v>171</v>
      </c>
      <c r="AL634" s="321">
        <v>0</v>
      </c>
      <c r="AM634" s="321">
        <f>AM635+AM639</f>
        <v>59820000</v>
      </c>
      <c r="AN634" s="319">
        <v>96</v>
      </c>
      <c r="AO634" s="320" t="s">
        <v>171</v>
      </c>
      <c r="AP634" s="321">
        <v>0</v>
      </c>
      <c r="AQ634" s="321">
        <f>AQ635+AQ639</f>
        <v>59820000</v>
      </c>
      <c r="AR634" s="351">
        <f t="shared" si="152"/>
        <v>0</v>
      </c>
    </row>
    <row r="635" spans="2:44" x14ac:dyDescent="0.4">
      <c r="B635" s="272">
        <v>525111</v>
      </c>
      <c r="C635" s="266" t="s">
        <v>174</v>
      </c>
      <c r="D635" s="273"/>
      <c r="E635" s="274"/>
      <c r="F635" s="266"/>
      <c r="G635" s="261">
        <f>SUM(G636:G638)</f>
        <v>18640000</v>
      </c>
      <c r="H635" s="273"/>
      <c r="I635" s="274"/>
      <c r="J635" s="266"/>
      <c r="K635" s="261">
        <f>SUM(K636:K638)</f>
        <v>18640000</v>
      </c>
      <c r="L635" s="273"/>
      <c r="M635" s="274"/>
      <c r="N635" s="266"/>
      <c r="O635" s="261">
        <f>SUM(O636:O638)</f>
        <v>18640000</v>
      </c>
      <c r="P635" s="273"/>
      <c r="Q635" s="274"/>
      <c r="R635" s="266"/>
      <c r="S635" s="261">
        <f>SUM(S636:S638)</f>
        <v>18640000</v>
      </c>
      <c r="T635" s="273"/>
      <c r="U635" s="274"/>
      <c r="V635" s="266"/>
      <c r="W635" s="261">
        <f>SUM(W636:W638)</f>
        <v>18640000</v>
      </c>
      <c r="X635" s="354">
        <f t="shared" si="151"/>
        <v>5592000</v>
      </c>
      <c r="Y635" s="261"/>
      <c r="Z635" s="354">
        <f t="shared" si="150"/>
        <v>18640000</v>
      </c>
      <c r="AA635" s="261"/>
      <c r="AB635" s="273"/>
      <c r="AC635" s="274"/>
      <c r="AD635" s="266"/>
      <c r="AE635" s="261">
        <f>SUM(AE636:AE638)</f>
        <v>18640000</v>
      </c>
      <c r="AF635" s="273"/>
      <c r="AG635" s="274"/>
      <c r="AH635" s="266"/>
      <c r="AI635" s="261">
        <f>SUM(AI636:AI638)</f>
        <v>18640000</v>
      </c>
      <c r="AJ635" s="273"/>
      <c r="AK635" s="274"/>
      <c r="AL635" s="266"/>
      <c r="AM635" s="261">
        <f>SUM(AM636:AM638)</f>
        <v>18640000</v>
      </c>
      <c r="AN635" s="273"/>
      <c r="AO635" s="274"/>
      <c r="AP635" s="266"/>
      <c r="AQ635" s="261">
        <f>SUM(AQ636:AQ638)</f>
        <v>18640000</v>
      </c>
      <c r="AR635" s="351">
        <f t="shared" si="152"/>
        <v>0</v>
      </c>
    </row>
    <row r="636" spans="2:44" x14ac:dyDescent="0.4">
      <c r="B636" s="272" t="s">
        <v>27</v>
      </c>
      <c r="C636" s="266" t="s">
        <v>46</v>
      </c>
      <c r="D636" s="273">
        <v>96</v>
      </c>
      <c r="E636" s="274" t="s">
        <v>47</v>
      </c>
      <c r="F636" s="261">
        <v>150000</v>
      </c>
      <c r="G636" s="261">
        <f>ROUNDDOWN(D636*F636,-3)</f>
        <v>14400000</v>
      </c>
      <c r="H636" s="273">
        <v>96</v>
      </c>
      <c r="I636" s="274" t="s">
        <v>47</v>
      </c>
      <c r="J636" s="261">
        <v>150000</v>
      </c>
      <c r="K636" s="261">
        <f>ROUNDDOWN(H636*J636,-3)</f>
        <v>14400000</v>
      </c>
      <c r="L636" s="273">
        <v>96</v>
      </c>
      <c r="M636" s="274" t="s">
        <v>47</v>
      </c>
      <c r="N636" s="261">
        <v>150000</v>
      </c>
      <c r="O636" s="261">
        <f>ROUNDDOWN(L636*N636,-3)</f>
        <v>14400000</v>
      </c>
      <c r="P636" s="273">
        <v>96</v>
      </c>
      <c r="Q636" s="274" t="s">
        <v>47</v>
      </c>
      <c r="R636" s="261">
        <v>150000</v>
      </c>
      <c r="S636" s="261">
        <f>ROUNDDOWN(P636*R636,-3)</f>
        <v>14400000</v>
      </c>
      <c r="T636" s="273">
        <v>96</v>
      </c>
      <c r="U636" s="274" t="s">
        <v>47</v>
      </c>
      <c r="V636" s="261">
        <v>150000</v>
      </c>
      <c r="W636" s="261">
        <f>ROUNDDOWN(T636*V636,-3)</f>
        <v>14400000</v>
      </c>
      <c r="X636" s="354">
        <f t="shared" si="151"/>
        <v>4320000</v>
      </c>
      <c r="Y636" s="261"/>
      <c r="Z636" s="354">
        <f t="shared" si="150"/>
        <v>14400000</v>
      </c>
      <c r="AA636" s="261">
        <f t="shared" si="153"/>
        <v>14400000</v>
      </c>
      <c r="AB636" s="273">
        <v>96</v>
      </c>
      <c r="AC636" s="274" t="s">
        <v>47</v>
      </c>
      <c r="AD636" s="261">
        <v>150000</v>
      </c>
      <c r="AE636" s="261">
        <f>ROUNDDOWN(AB636*AD636,-3)</f>
        <v>14400000</v>
      </c>
      <c r="AF636" s="273">
        <v>96</v>
      </c>
      <c r="AG636" s="274" t="s">
        <v>47</v>
      </c>
      <c r="AH636" s="261">
        <v>150000</v>
      </c>
      <c r="AI636" s="261">
        <f>ROUNDDOWN(AF636*AH636,-3)</f>
        <v>14400000</v>
      </c>
      <c r="AJ636" s="273">
        <v>96</v>
      </c>
      <c r="AK636" s="274" t="s">
        <v>47</v>
      </c>
      <c r="AL636" s="261">
        <v>150000</v>
      </c>
      <c r="AM636" s="261">
        <f>ROUNDDOWN(AJ636*AL636,-3)</f>
        <v>14400000</v>
      </c>
      <c r="AN636" s="273">
        <v>96</v>
      </c>
      <c r="AO636" s="274" t="s">
        <v>47</v>
      </c>
      <c r="AP636" s="261">
        <v>150000</v>
      </c>
      <c r="AQ636" s="261">
        <f>ROUNDDOWN(AN636*AP636,-3)</f>
        <v>14400000</v>
      </c>
      <c r="AR636" s="351">
        <f t="shared" si="152"/>
        <v>0</v>
      </c>
    </row>
    <row r="637" spans="2:44" x14ac:dyDescent="0.4">
      <c r="B637" s="272" t="s">
        <v>27</v>
      </c>
      <c r="C637" s="266" t="s">
        <v>48</v>
      </c>
      <c r="D637" s="273">
        <v>16</v>
      </c>
      <c r="E637" s="274" t="s">
        <v>47</v>
      </c>
      <c r="F637" s="261">
        <v>150000</v>
      </c>
      <c r="G637" s="261">
        <f>ROUNDDOWN(D637*F637,-3)</f>
        <v>2400000</v>
      </c>
      <c r="H637" s="273">
        <v>16</v>
      </c>
      <c r="I637" s="274" t="s">
        <v>47</v>
      </c>
      <c r="J637" s="261">
        <v>150000</v>
      </c>
      <c r="K637" s="261">
        <f>ROUNDDOWN(H637*J637,-3)</f>
        <v>2400000</v>
      </c>
      <c r="L637" s="273">
        <v>16</v>
      </c>
      <c r="M637" s="274" t="s">
        <v>47</v>
      </c>
      <c r="N637" s="261">
        <v>150000</v>
      </c>
      <c r="O637" s="261">
        <f>ROUNDDOWN(L637*N637,-3)</f>
        <v>2400000</v>
      </c>
      <c r="P637" s="273">
        <v>16</v>
      </c>
      <c r="Q637" s="274" t="s">
        <v>47</v>
      </c>
      <c r="R637" s="261">
        <v>150000</v>
      </c>
      <c r="S637" s="261">
        <f>ROUNDDOWN(P637*R637,-3)</f>
        <v>2400000</v>
      </c>
      <c r="T637" s="273">
        <v>16</v>
      </c>
      <c r="U637" s="274" t="s">
        <v>47</v>
      </c>
      <c r="V637" s="261">
        <v>150000</v>
      </c>
      <c r="W637" s="261">
        <f>ROUNDDOWN(T637*V637,-3)</f>
        <v>2400000</v>
      </c>
      <c r="X637" s="354">
        <f t="shared" si="151"/>
        <v>720000</v>
      </c>
      <c r="Y637" s="261"/>
      <c r="Z637" s="354">
        <f t="shared" si="150"/>
        <v>2400000</v>
      </c>
      <c r="AA637" s="261">
        <f t="shared" si="153"/>
        <v>2400000</v>
      </c>
      <c r="AB637" s="273">
        <v>16</v>
      </c>
      <c r="AC637" s="274" t="s">
        <v>47</v>
      </c>
      <c r="AD637" s="261">
        <v>150000</v>
      </c>
      <c r="AE637" s="261">
        <f>ROUNDDOWN(AB637*AD637,-3)</f>
        <v>2400000</v>
      </c>
      <c r="AF637" s="273">
        <v>16</v>
      </c>
      <c r="AG637" s="274" t="s">
        <v>47</v>
      </c>
      <c r="AH637" s="261">
        <v>150000</v>
      </c>
      <c r="AI637" s="261">
        <f>ROUNDDOWN(AF637*AH637,-3)</f>
        <v>2400000</v>
      </c>
      <c r="AJ637" s="273">
        <v>16</v>
      </c>
      <c r="AK637" s="274" t="s">
        <v>47</v>
      </c>
      <c r="AL637" s="261">
        <v>150000</v>
      </c>
      <c r="AM637" s="261">
        <f>ROUNDDOWN(AJ637*AL637,-3)</f>
        <v>2400000</v>
      </c>
      <c r="AN637" s="273">
        <v>16</v>
      </c>
      <c r="AO637" s="274" t="s">
        <v>47</v>
      </c>
      <c r="AP637" s="261">
        <v>150000</v>
      </c>
      <c r="AQ637" s="261">
        <f>ROUNDDOWN(AN637*AP637,-3)</f>
        <v>2400000</v>
      </c>
      <c r="AR637" s="351">
        <f t="shared" si="152"/>
        <v>0</v>
      </c>
    </row>
    <row r="638" spans="2:44" x14ac:dyDescent="0.4">
      <c r="B638" s="272" t="s">
        <v>27</v>
      </c>
      <c r="C638" s="266" t="s">
        <v>175</v>
      </c>
      <c r="D638" s="273">
        <v>1</v>
      </c>
      <c r="E638" s="274" t="s">
        <v>38</v>
      </c>
      <c r="F638" s="261">
        <v>1840000</v>
      </c>
      <c r="G638" s="261">
        <f>ROUNDDOWN(D638*F638,-3)</f>
        <v>1840000</v>
      </c>
      <c r="H638" s="273">
        <v>1</v>
      </c>
      <c r="I638" s="274" t="s">
        <v>38</v>
      </c>
      <c r="J638" s="261">
        <v>1840000</v>
      </c>
      <c r="K638" s="261">
        <f>ROUNDDOWN(H638*J638,-3)</f>
        <v>1840000</v>
      </c>
      <c r="L638" s="273">
        <v>1</v>
      </c>
      <c r="M638" s="274" t="s">
        <v>38</v>
      </c>
      <c r="N638" s="261">
        <v>1840000</v>
      </c>
      <c r="O638" s="261">
        <f>ROUNDDOWN(L638*N638,-3)</f>
        <v>1840000</v>
      </c>
      <c r="P638" s="273">
        <v>1</v>
      </c>
      <c r="Q638" s="274" t="s">
        <v>38</v>
      </c>
      <c r="R638" s="261">
        <v>1840000</v>
      </c>
      <c r="S638" s="261">
        <f>ROUNDDOWN(P638*R638,-3)</f>
        <v>1840000</v>
      </c>
      <c r="T638" s="273">
        <v>1</v>
      </c>
      <c r="U638" s="274" t="s">
        <v>38</v>
      </c>
      <c r="V638" s="261">
        <v>1840000</v>
      </c>
      <c r="W638" s="261">
        <f>ROUNDDOWN(T638*V638,-3)</f>
        <v>1840000</v>
      </c>
      <c r="X638" s="354">
        <f t="shared" si="151"/>
        <v>552000</v>
      </c>
      <c r="Y638" s="261"/>
      <c r="Z638" s="354">
        <f t="shared" si="150"/>
        <v>1840000</v>
      </c>
      <c r="AA638" s="261">
        <f t="shared" si="153"/>
        <v>1840000</v>
      </c>
      <c r="AB638" s="273">
        <v>1</v>
      </c>
      <c r="AC638" s="274" t="s">
        <v>38</v>
      </c>
      <c r="AD638" s="261">
        <v>1840000</v>
      </c>
      <c r="AE638" s="261">
        <f>ROUNDDOWN(AB638*AD638,-3)</f>
        <v>1840000</v>
      </c>
      <c r="AF638" s="273">
        <v>1</v>
      </c>
      <c r="AG638" s="274" t="s">
        <v>38</v>
      </c>
      <c r="AH638" s="261">
        <v>1840000</v>
      </c>
      <c r="AI638" s="261">
        <f>ROUNDDOWN(AF638*AH638,-3)</f>
        <v>1840000</v>
      </c>
      <c r="AJ638" s="273">
        <v>1</v>
      </c>
      <c r="AK638" s="274" t="s">
        <v>38</v>
      </c>
      <c r="AL638" s="261">
        <v>1840000</v>
      </c>
      <c r="AM638" s="261">
        <f>ROUNDDOWN(AJ638*AL638,-3)</f>
        <v>1840000</v>
      </c>
      <c r="AN638" s="273">
        <v>1</v>
      </c>
      <c r="AO638" s="274" t="s">
        <v>38</v>
      </c>
      <c r="AP638" s="261">
        <v>1840000</v>
      </c>
      <c r="AQ638" s="261">
        <f>ROUNDDOWN(AN638*AP638,-3)</f>
        <v>1840000</v>
      </c>
      <c r="AR638" s="351">
        <f t="shared" si="152"/>
        <v>0</v>
      </c>
    </row>
    <row r="639" spans="2:44" x14ac:dyDescent="0.4">
      <c r="B639" s="272">
        <v>525112</v>
      </c>
      <c r="C639" s="266" t="s">
        <v>97</v>
      </c>
      <c r="D639" s="273"/>
      <c r="E639" s="274"/>
      <c r="F639" s="266">
        <v>0</v>
      </c>
      <c r="G639" s="261">
        <f>SUM(G640:G645)</f>
        <v>33800000</v>
      </c>
      <c r="H639" s="273"/>
      <c r="I639" s="274"/>
      <c r="J639" s="266">
        <v>0</v>
      </c>
      <c r="K639" s="261">
        <f>SUM(K640:K645)</f>
        <v>33800000</v>
      </c>
      <c r="L639" s="273"/>
      <c r="M639" s="274"/>
      <c r="N639" s="266">
        <v>0</v>
      </c>
      <c r="O639" s="261">
        <f>SUM(O640:O645)</f>
        <v>33800000</v>
      </c>
      <c r="P639" s="273"/>
      <c r="Q639" s="274"/>
      <c r="R639" s="266">
        <v>0</v>
      </c>
      <c r="S639" s="261">
        <f>SUM(S640:S645)</f>
        <v>26600000</v>
      </c>
      <c r="T639" s="273"/>
      <c r="U639" s="274"/>
      <c r="V639" s="266">
        <v>0</v>
      </c>
      <c r="W639" s="261">
        <f>SUM(W640:W645)</f>
        <v>26600000</v>
      </c>
      <c r="X639" s="354">
        <f t="shared" si="151"/>
        <v>7980000</v>
      </c>
      <c r="Y639" s="261"/>
      <c r="Z639" s="354">
        <f t="shared" si="150"/>
        <v>26600000</v>
      </c>
      <c r="AA639" s="261"/>
      <c r="AB639" s="273"/>
      <c r="AC639" s="274"/>
      <c r="AD639" s="266">
        <v>0</v>
      </c>
      <c r="AE639" s="261">
        <f>SUM(AE640:AE645)</f>
        <v>26600000</v>
      </c>
      <c r="AF639" s="273"/>
      <c r="AG639" s="274"/>
      <c r="AH639" s="266">
        <v>0</v>
      </c>
      <c r="AI639" s="261">
        <f>SUM(AI640:AI645)</f>
        <v>26600000</v>
      </c>
      <c r="AJ639" s="273"/>
      <c r="AK639" s="274"/>
      <c r="AL639" s="266">
        <v>0</v>
      </c>
      <c r="AM639" s="261">
        <f>SUM(AM640:AM645)</f>
        <v>41180000</v>
      </c>
      <c r="AN639" s="273"/>
      <c r="AO639" s="274"/>
      <c r="AP639" s="266">
        <v>0</v>
      </c>
      <c r="AQ639" s="261">
        <f>SUM(AQ640:AQ645)</f>
        <v>41180000</v>
      </c>
      <c r="AR639" s="351">
        <f t="shared" si="152"/>
        <v>0</v>
      </c>
    </row>
    <row r="640" spans="2:44" x14ac:dyDescent="0.4">
      <c r="B640" s="272" t="s">
        <v>27</v>
      </c>
      <c r="C640" s="266" t="s">
        <v>294</v>
      </c>
      <c r="D640" s="280">
        <f>D634/24</f>
        <v>4</v>
      </c>
      <c r="E640" s="274" t="s">
        <v>51</v>
      </c>
      <c r="F640" s="261">
        <v>2430000</v>
      </c>
      <c r="G640" s="261">
        <f t="shared" ref="G640:G645" si="163">ROUNDDOWN(D640*F640,-3)</f>
        <v>9720000</v>
      </c>
      <c r="H640" s="280">
        <f>H634/24</f>
        <v>4</v>
      </c>
      <c r="I640" s="274" t="s">
        <v>51</v>
      </c>
      <c r="J640" s="261">
        <v>2430000</v>
      </c>
      <c r="K640" s="261">
        <f t="shared" ref="K640:K645" si="164">ROUNDDOWN(H640*J640,-3)</f>
        <v>9720000</v>
      </c>
      <c r="L640" s="280">
        <f>L634/24</f>
        <v>4</v>
      </c>
      <c r="M640" s="274" t="s">
        <v>51</v>
      </c>
      <c r="N640" s="261">
        <v>2430000</v>
      </c>
      <c r="O640" s="261">
        <f t="shared" ref="O640:O645" si="165">ROUNDDOWN(L640*N640,-3)</f>
        <v>9720000</v>
      </c>
      <c r="P640" s="280">
        <v>4</v>
      </c>
      <c r="Q640" s="274" t="s">
        <v>51</v>
      </c>
      <c r="R640" s="261">
        <v>2430000</v>
      </c>
      <c r="S640" s="261">
        <f t="shared" ref="S640:S645" si="166">ROUNDDOWN(P640*R640,-3)</f>
        <v>9720000</v>
      </c>
      <c r="T640" s="280">
        <v>4</v>
      </c>
      <c r="U640" s="274" t="s">
        <v>51</v>
      </c>
      <c r="V640" s="261">
        <v>2430000</v>
      </c>
      <c r="W640" s="261">
        <f t="shared" ref="W640:W645" si="167">ROUNDDOWN(T640*V640,-3)</f>
        <v>9720000</v>
      </c>
      <c r="X640" s="354">
        <f t="shared" si="151"/>
        <v>2916000</v>
      </c>
      <c r="Y640" s="261"/>
      <c r="Z640" s="354">
        <f t="shared" ref="Z640:Z703" si="168">W640-Y640</f>
        <v>9720000</v>
      </c>
      <c r="AA640" s="261">
        <f t="shared" si="153"/>
        <v>9720000</v>
      </c>
      <c r="AB640" s="280">
        <v>4</v>
      </c>
      <c r="AC640" s="274" t="s">
        <v>51</v>
      </c>
      <c r="AD640" s="261">
        <v>2430000</v>
      </c>
      <c r="AE640" s="261">
        <f t="shared" ref="AE640:AE645" si="169">ROUNDDOWN(AB640*AD640,-3)</f>
        <v>9720000</v>
      </c>
      <c r="AF640" s="280">
        <v>4</v>
      </c>
      <c r="AG640" s="274" t="s">
        <v>51</v>
      </c>
      <c r="AH640" s="261">
        <v>2430000</v>
      </c>
      <c r="AI640" s="261">
        <f t="shared" ref="AI640:AI645" si="170">ROUNDDOWN(AF640*AH640,-3)</f>
        <v>9720000</v>
      </c>
      <c r="AJ640" s="280">
        <v>10</v>
      </c>
      <c r="AK640" s="274" t="s">
        <v>51</v>
      </c>
      <c r="AL640" s="261">
        <v>2430000</v>
      </c>
      <c r="AM640" s="261">
        <f t="shared" ref="AM640:AM645" si="171">ROUNDDOWN(AJ640*AL640,-3)</f>
        <v>24300000</v>
      </c>
      <c r="AN640" s="280">
        <v>10</v>
      </c>
      <c r="AO640" s="274" t="s">
        <v>51</v>
      </c>
      <c r="AP640" s="261">
        <v>2430000</v>
      </c>
      <c r="AQ640" s="261">
        <f t="shared" ref="AQ640:AQ645" si="172">ROUNDDOWN(AN640*AP640,-3)</f>
        <v>24300000</v>
      </c>
      <c r="AR640" s="351">
        <f t="shared" si="152"/>
        <v>0</v>
      </c>
    </row>
    <row r="641" spans="2:44" x14ac:dyDescent="0.4">
      <c r="B641" s="272"/>
      <c r="C641" s="266" t="s">
        <v>302</v>
      </c>
      <c r="D641" s="280">
        <f>D634</f>
        <v>96</v>
      </c>
      <c r="E641" s="274" t="s">
        <v>40</v>
      </c>
      <c r="F641" s="261">
        <v>80000</v>
      </c>
      <c r="G641" s="261">
        <f t="shared" si="163"/>
        <v>7680000</v>
      </c>
      <c r="H641" s="280">
        <f>H634</f>
        <v>96</v>
      </c>
      <c r="I641" s="274" t="s">
        <v>40</v>
      </c>
      <c r="J641" s="261">
        <v>80000</v>
      </c>
      <c r="K641" s="261">
        <f t="shared" si="164"/>
        <v>7680000</v>
      </c>
      <c r="L641" s="280">
        <f>L634</f>
        <v>96</v>
      </c>
      <c r="M641" s="274" t="s">
        <v>40</v>
      </c>
      <c r="N641" s="261">
        <v>80000</v>
      </c>
      <c r="O641" s="261">
        <f t="shared" si="165"/>
        <v>7680000</v>
      </c>
      <c r="P641" s="280">
        <v>96</v>
      </c>
      <c r="Q641" s="274" t="s">
        <v>40</v>
      </c>
      <c r="R641" s="261">
        <v>80000</v>
      </c>
      <c r="S641" s="261">
        <f t="shared" si="166"/>
        <v>7680000</v>
      </c>
      <c r="T641" s="280">
        <v>96</v>
      </c>
      <c r="U641" s="274" t="s">
        <v>40</v>
      </c>
      <c r="V641" s="261">
        <v>80000</v>
      </c>
      <c r="W641" s="261">
        <f t="shared" si="167"/>
        <v>7680000</v>
      </c>
      <c r="X641" s="354">
        <f t="shared" si="151"/>
        <v>2304000</v>
      </c>
      <c r="Y641" s="261"/>
      <c r="Z641" s="354">
        <f t="shared" si="168"/>
        <v>7680000</v>
      </c>
      <c r="AA641" s="261">
        <f t="shared" si="153"/>
        <v>7680000</v>
      </c>
      <c r="AB641" s="280">
        <v>96</v>
      </c>
      <c r="AC641" s="274" t="s">
        <v>40</v>
      </c>
      <c r="AD641" s="261">
        <v>80000</v>
      </c>
      <c r="AE641" s="261">
        <f t="shared" si="169"/>
        <v>7680000</v>
      </c>
      <c r="AF641" s="280">
        <v>96</v>
      </c>
      <c r="AG641" s="274" t="s">
        <v>40</v>
      </c>
      <c r="AH641" s="261">
        <v>80000</v>
      </c>
      <c r="AI641" s="261">
        <f t="shared" si="170"/>
        <v>7680000</v>
      </c>
      <c r="AJ641" s="280">
        <v>96</v>
      </c>
      <c r="AK641" s="274" t="s">
        <v>40</v>
      </c>
      <c r="AL641" s="261">
        <v>80000</v>
      </c>
      <c r="AM641" s="261">
        <f t="shared" si="171"/>
        <v>7680000</v>
      </c>
      <c r="AN641" s="280">
        <v>96</v>
      </c>
      <c r="AO641" s="274" t="s">
        <v>40</v>
      </c>
      <c r="AP641" s="261">
        <v>80000</v>
      </c>
      <c r="AQ641" s="261">
        <f t="shared" si="172"/>
        <v>7680000</v>
      </c>
      <c r="AR641" s="351">
        <f t="shared" si="152"/>
        <v>0</v>
      </c>
    </row>
    <row r="642" spans="2:44" x14ac:dyDescent="0.4">
      <c r="B642" s="272" t="s">
        <v>27</v>
      </c>
      <c r="C642" s="266" t="s">
        <v>295</v>
      </c>
      <c r="D642" s="280">
        <f>D641</f>
        <v>96</v>
      </c>
      <c r="E642" s="274" t="s">
        <v>303</v>
      </c>
      <c r="F642" s="261">
        <v>25000</v>
      </c>
      <c r="G642" s="261">
        <f t="shared" si="163"/>
        <v>2400000</v>
      </c>
      <c r="H642" s="280">
        <f>H641</f>
        <v>96</v>
      </c>
      <c r="I642" s="274" t="s">
        <v>303</v>
      </c>
      <c r="J642" s="261">
        <v>25000</v>
      </c>
      <c r="K642" s="261">
        <f t="shared" si="164"/>
        <v>2400000</v>
      </c>
      <c r="L642" s="280">
        <f>L641</f>
        <v>96</v>
      </c>
      <c r="M642" s="274" t="s">
        <v>303</v>
      </c>
      <c r="N642" s="261">
        <v>25000</v>
      </c>
      <c r="O642" s="261">
        <f t="shared" si="165"/>
        <v>2400000</v>
      </c>
      <c r="P642" s="280">
        <v>96</v>
      </c>
      <c r="Q642" s="274" t="s">
        <v>303</v>
      </c>
      <c r="R642" s="261">
        <v>25000</v>
      </c>
      <c r="S642" s="261">
        <f t="shared" si="166"/>
        <v>2400000</v>
      </c>
      <c r="T642" s="280">
        <v>96</v>
      </c>
      <c r="U642" s="274" t="s">
        <v>303</v>
      </c>
      <c r="V642" s="261">
        <v>25000</v>
      </c>
      <c r="W642" s="261">
        <f t="shared" si="167"/>
        <v>2400000</v>
      </c>
      <c r="X642" s="354">
        <f t="shared" si="151"/>
        <v>720000</v>
      </c>
      <c r="Y642" s="261"/>
      <c r="Z642" s="354">
        <f t="shared" si="168"/>
        <v>2400000</v>
      </c>
      <c r="AA642" s="261">
        <f t="shared" si="153"/>
        <v>2400000</v>
      </c>
      <c r="AB642" s="280">
        <v>96</v>
      </c>
      <c r="AC642" s="274" t="s">
        <v>303</v>
      </c>
      <c r="AD642" s="261">
        <v>25000</v>
      </c>
      <c r="AE642" s="261">
        <f t="shared" si="169"/>
        <v>2400000</v>
      </c>
      <c r="AF642" s="280">
        <v>96</v>
      </c>
      <c r="AG642" s="274" t="s">
        <v>303</v>
      </c>
      <c r="AH642" s="261">
        <v>25000</v>
      </c>
      <c r="AI642" s="261">
        <f t="shared" si="170"/>
        <v>2400000</v>
      </c>
      <c r="AJ642" s="280">
        <v>96</v>
      </c>
      <c r="AK642" s="274" t="s">
        <v>303</v>
      </c>
      <c r="AL642" s="261">
        <v>25000</v>
      </c>
      <c r="AM642" s="261">
        <f t="shared" si="171"/>
        <v>2400000</v>
      </c>
      <c r="AN642" s="280">
        <v>96</v>
      </c>
      <c r="AO642" s="274" t="s">
        <v>303</v>
      </c>
      <c r="AP642" s="261">
        <v>25000</v>
      </c>
      <c r="AQ642" s="261">
        <f t="shared" si="172"/>
        <v>2400000</v>
      </c>
      <c r="AR642" s="351">
        <f t="shared" si="152"/>
        <v>0</v>
      </c>
    </row>
    <row r="643" spans="2:44" x14ac:dyDescent="0.4">
      <c r="B643" s="272" t="s">
        <v>27</v>
      </c>
      <c r="C643" s="266" t="s">
        <v>296</v>
      </c>
      <c r="D643" s="280">
        <f>D634</f>
        <v>96</v>
      </c>
      <c r="E643" s="274" t="s">
        <v>231</v>
      </c>
      <c r="F643" s="261">
        <v>75000</v>
      </c>
      <c r="G643" s="261">
        <f t="shared" si="163"/>
        <v>7200000</v>
      </c>
      <c r="H643" s="280">
        <f>H634</f>
        <v>96</v>
      </c>
      <c r="I643" s="274" t="s">
        <v>231</v>
      </c>
      <c r="J643" s="261">
        <v>75000</v>
      </c>
      <c r="K643" s="261">
        <f t="shared" si="164"/>
        <v>7200000</v>
      </c>
      <c r="L643" s="280">
        <f>L634</f>
        <v>96</v>
      </c>
      <c r="M643" s="274" t="s">
        <v>231</v>
      </c>
      <c r="N643" s="261">
        <v>75000</v>
      </c>
      <c r="O643" s="261">
        <f t="shared" si="165"/>
        <v>7200000</v>
      </c>
      <c r="P643" s="280">
        <v>0</v>
      </c>
      <c r="Q643" s="274" t="s">
        <v>231</v>
      </c>
      <c r="R643" s="261">
        <v>75000</v>
      </c>
      <c r="S643" s="261">
        <f t="shared" si="166"/>
        <v>0</v>
      </c>
      <c r="T643" s="280">
        <v>0</v>
      </c>
      <c r="U643" s="274" t="s">
        <v>231</v>
      </c>
      <c r="V643" s="261">
        <v>75000</v>
      </c>
      <c r="W643" s="261">
        <f t="shared" si="167"/>
        <v>0</v>
      </c>
      <c r="X643" s="354">
        <f t="shared" si="151"/>
        <v>0</v>
      </c>
      <c r="Y643" s="261"/>
      <c r="Z643" s="354">
        <f t="shared" si="168"/>
        <v>0</v>
      </c>
      <c r="AA643" s="261"/>
      <c r="AB643" s="280">
        <v>0</v>
      </c>
      <c r="AC643" s="274" t="s">
        <v>231</v>
      </c>
      <c r="AD643" s="261">
        <v>75000</v>
      </c>
      <c r="AE643" s="261">
        <f t="shared" si="169"/>
        <v>0</v>
      </c>
      <c r="AF643" s="280">
        <v>0</v>
      </c>
      <c r="AG643" s="274" t="s">
        <v>231</v>
      </c>
      <c r="AH643" s="261">
        <v>75000</v>
      </c>
      <c r="AI643" s="261">
        <f t="shared" si="170"/>
        <v>0</v>
      </c>
      <c r="AJ643" s="280">
        <v>0</v>
      </c>
      <c r="AK643" s="274" t="s">
        <v>231</v>
      </c>
      <c r="AL643" s="261">
        <v>75000</v>
      </c>
      <c r="AM643" s="261">
        <f t="shared" si="171"/>
        <v>0</v>
      </c>
      <c r="AN643" s="280">
        <v>0</v>
      </c>
      <c r="AO643" s="274" t="s">
        <v>231</v>
      </c>
      <c r="AP643" s="261">
        <v>75000</v>
      </c>
      <c r="AQ643" s="261">
        <f t="shared" si="172"/>
        <v>0</v>
      </c>
      <c r="AR643" s="351">
        <f t="shared" si="152"/>
        <v>0</v>
      </c>
    </row>
    <row r="644" spans="2:44" x14ac:dyDescent="0.4">
      <c r="B644" s="272" t="s">
        <v>27</v>
      </c>
      <c r="C644" s="266" t="s">
        <v>44</v>
      </c>
      <c r="D644" s="280">
        <f>D634</f>
        <v>96</v>
      </c>
      <c r="E644" s="274" t="s">
        <v>40</v>
      </c>
      <c r="F644" s="261">
        <v>50000</v>
      </c>
      <c r="G644" s="261">
        <f t="shared" si="163"/>
        <v>4800000</v>
      </c>
      <c r="H644" s="280">
        <f>H634</f>
        <v>96</v>
      </c>
      <c r="I644" s="274" t="s">
        <v>40</v>
      </c>
      <c r="J644" s="261">
        <v>50000</v>
      </c>
      <c r="K644" s="261">
        <f t="shared" si="164"/>
        <v>4800000</v>
      </c>
      <c r="L644" s="280">
        <f>L634</f>
        <v>96</v>
      </c>
      <c r="M644" s="274" t="s">
        <v>40</v>
      </c>
      <c r="N644" s="261">
        <v>50000</v>
      </c>
      <c r="O644" s="261">
        <f t="shared" si="165"/>
        <v>4800000</v>
      </c>
      <c r="P644" s="280">
        <v>96</v>
      </c>
      <c r="Q644" s="274" t="s">
        <v>40</v>
      </c>
      <c r="R644" s="261">
        <v>50000</v>
      </c>
      <c r="S644" s="261">
        <f t="shared" si="166"/>
        <v>4800000</v>
      </c>
      <c r="T644" s="280">
        <v>96</v>
      </c>
      <c r="U644" s="274" t="s">
        <v>40</v>
      </c>
      <c r="V644" s="261">
        <v>50000</v>
      </c>
      <c r="W644" s="261">
        <f t="shared" si="167"/>
        <v>4800000</v>
      </c>
      <c r="X644" s="354">
        <f t="shared" si="151"/>
        <v>1440000</v>
      </c>
      <c r="Y644" s="261"/>
      <c r="Z644" s="354">
        <f t="shared" si="168"/>
        <v>4800000</v>
      </c>
      <c r="AA644" s="261">
        <f t="shared" si="153"/>
        <v>4800000</v>
      </c>
      <c r="AB644" s="280">
        <v>96</v>
      </c>
      <c r="AC644" s="274" t="s">
        <v>40</v>
      </c>
      <c r="AD644" s="261">
        <v>50000</v>
      </c>
      <c r="AE644" s="261">
        <f t="shared" si="169"/>
        <v>4800000</v>
      </c>
      <c r="AF644" s="280">
        <v>96</v>
      </c>
      <c r="AG644" s="274" t="s">
        <v>40</v>
      </c>
      <c r="AH644" s="261">
        <v>50000</v>
      </c>
      <c r="AI644" s="261">
        <f t="shared" si="170"/>
        <v>4800000</v>
      </c>
      <c r="AJ644" s="280">
        <v>96</v>
      </c>
      <c r="AK644" s="274" t="s">
        <v>40</v>
      </c>
      <c r="AL644" s="261">
        <v>50000</v>
      </c>
      <c r="AM644" s="261">
        <f t="shared" si="171"/>
        <v>4800000</v>
      </c>
      <c r="AN644" s="280">
        <v>96</v>
      </c>
      <c r="AO644" s="274" t="s">
        <v>40</v>
      </c>
      <c r="AP644" s="261">
        <v>50000</v>
      </c>
      <c r="AQ644" s="261">
        <f t="shared" si="172"/>
        <v>4800000</v>
      </c>
      <c r="AR644" s="351">
        <f t="shared" si="152"/>
        <v>0</v>
      </c>
    </row>
    <row r="645" spans="2:44" x14ac:dyDescent="0.4">
      <c r="B645" s="272" t="s">
        <v>27</v>
      </c>
      <c r="C645" s="266" t="s">
        <v>299</v>
      </c>
      <c r="D645" s="280">
        <f>D640</f>
        <v>4</v>
      </c>
      <c r="E645" s="274" t="s">
        <v>51</v>
      </c>
      <c r="F645" s="261">
        <v>500000</v>
      </c>
      <c r="G645" s="261">
        <f t="shared" si="163"/>
        <v>2000000</v>
      </c>
      <c r="H645" s="280">
        <f>H640</f>
        <v>4</v>
      </c>
      <c r="I645" s="274" t="s">
        <v>51</v>
      </c>
      <c r="J645" s="261">
        <v>500000</v>
      </c>
      <c r="K645" s="261">
        <f t="shared" si="164"/>
        <v>2000000</v>
      </c>
      <c r="L645" s="280">
        <f>L640</f>
        <v>4</v>
      </c>
      <c r="M645" s="274" t="s">
        <v>51</v>
      </c>
      <c r="N645" s="261">
        <v>500000</v>
      </c>
      <c r="O645" s="261">
        <f t="shared" si="165"/>
        <v>2000000</v>
      </c>
      <c r="P645" s="280">
        <v>4</v>
      </c>
      <c r="Q645" s="274" t="s">
        <v>51</v>
      </c>
      <c r="R645" s="261">
        <v>500000</v>
      </c>
      <c r="S645" s="261">
        <f t="shared" si="166"/>
        <v>2000000</v>
      </c>
      <c r="T645" s="280">
        <v>4</v>
      </c>
      <c r="U645" s="274" t="s">
        <v>51</v>
      </c>
      <c r="V645" s="261">
        <v>500000</v>
      </c>
      <c r="W645" s="261">
        <f t="shared" si="167"/>
        <v>2000000</v>
      </c>
      <c r="X645" s="354">
        <f t="shared" si="151"/>
        <v>600000</v>
      </c>
      <c r="Y645" s="261"/>
      <c r="Z645" s="354">
        <f t="shared" si="168"/>
        <v>2000000</v>
      </c>
      <c r="AA645" s="261">
        <f t="shared" si="153"/>
        <v>2000000</v>
      </c>
      <c r="AB645" s="280">
        <v>4</v>
      </c>
      <c r="AC645" s="274" t="s">
        <v>51</v>
      </c>
      <c r="AD645" s="261">
        <v>500000</v>
      </c>
      <c r="AE645" s="261">
        <f t="shared" si="169"/>
        <v>2000000</v>
      </c>
      <c r="AF645" s="280">
        <v>4</v>
      </c>
      <c r="AG645" s="274" t="s">
        <v>51</v>
      </c>
      <c r="AH645" s="261">
        <v>500000</v>
      </c>
      <c r="AI645" s="261">
        <f t="shared" si="170"/>
        <v>2000000</v>
      </c>
      <c r="AJ645" s="280">
        <v>4</v>
      </c>
      <c r="AK645" s="274" t="s">
        <v>51</v>
      </c>
      <c r="AL645" s="261">
        <v>500000</v>
      </c>
      <c r="AM645" s="261">
        <f t="shared" si="171"/>
        <v>2000000</v>
      </c>
      <c r="AN645" s="280">
        <v>4</v>
      </c>
      <c r="AO645" s="274" t="s">
        <v>51</v>
      </c>
      <c r="AP645" s="261">
        <v>500000</v>
      </c>
      <c r="AQ645" s="261">
        <f t="shared" si="172"/>
        <v>2000000</v>
      </c>
      <c r="AR645" s="351">
        <f t="shared" si="152"/>
        <v>0</v>
      </c>
    </row>
    <row r="646" spans="2:44" ht="36" customHeight="1" x14ac:dyDescent="0.4">
      <c r="B646" s="369" t="s">
        <v>164</v>
      </c>
      <c r="C646" s="370" t="s">
        <v>304</v>
      </c>
      <c r="D646" s="279">
        <f>D647</f>
        <v>384</v>
      </c>
      <c r="E646" s="267" t="s">
        <v>171</v>
      </c>
      <c r="F646" s="261">
        <v>0</v>
      </c>
      <c r="G646" s="261">
        <f>G647</f>
        <v>218190000</v>
      </c>
      <c r="H646" s="279">
        <f>H647</f>
        <v>384</v>
      </c>
      <c r="I646" s="267" t="s">
        <v>171</v>
      </c>
      <c r="J646" s="261">
        <v>0</v>
      </c>
      <c r="K646" s="261">
        <f>K647</f>
        <v>218190000</v>
      </c>
      <c r="L646" s="279">
        <f>L647</f>
        <v>384</v>
      </c>
      <c r="M646" s="267" t="s">
        <v>171</v>
      </c>
      <c r="N646" s="261">
        <v>0</v>
      </c>
      <c r="O646" s="261">
        <f>O647</f>
        <v>218190000</v>
      </c>
      <c r="P646" s="279">
        <v>384</v>
      </c>
      <c r="Q646" s="267" t="s">
        <v>171</v>
      </c>
      <c r="R646" s="261">
        <v>0</v>
      </c>
      <c r="S646" s="261">
        <f>S647</f>
        <v>189390000</v>
      </c>
      <c r="T646" s="373">
        <v>384</v>
      </c>
      <c r="U646" s="372" t="s">
        <v>171</v>
      </c>
      <c r="V646" s="371">
        <v>0</v>
      </c>
      <c r="W646" s="371">
        <f>W647</f>
        <v>200805000</v>
      </c>
      <c r="X646" s="354">
        <f t="shared" si="151"/>
        <v>60241500</v>
      </c>
      <c r="Y646" s="261"/>
      <c r="Z646" s="354">
        <f t="shared" si="168"/>
        <v>200805000</v>
      </c>
      <c r="AA646" s="261"/>
      <c r="AB646" s="373">
        <v>384</v>
      </c>
      <c r="AC646" s="372" t="s">
        <v>171</v>
      </c>
      <c r="AD646" s="371">
        <v>0</v>
      </c>
      <c r="AE646" s="371">
        <f>AE647</f>
        <v>211805000</v>
      </c>
      <c r="AF646" s="373">
        <v>384</v>
      </c>
      <c r="AG646" s="372" t="s">
        <v>171</v>
      </c>
      <c r="AH646" s="371">
        <v>0</v>
      </c>
      <c r="AI646" s="371">
        <f>AI647</f>
        <v>211805000</v>
      </c>
      <c r="AJ646" s="373">
        <v>384</v>
      </c>
      <c r="AK646" s="372" t="s">
        <v>171</v>
      </c>
      <c r="AL646" s="371">
        <v>0</v>
      </c>
      <c r="AM646" s="371">
        <f>AM647</f>
        <v>221305000</v>
      </c>
      <c r="AN646" s="373">
        <v>384</v>
      </c>
      <c r="AO646" s="372" t="s">
        <v>171</v>
      </c>
      <c r="AP646" s="371">
        <v>0</v>
      </c>
      <c r="AQ646" s="371">
        <f>AQ647</f>
        <v>232305000</v>
      </c>
      <c r="AR646" s="351">
        <f t="shared" si="152"/>
        <v>-11000000</v>
      </c>
    </row>
    <row r="647" spans="2:44" ht="29.15" x14ac:dyDescent="0.4">
      <c r="B647" s="317" t="s">
        <v>34</v>
      </c>
      <c r="C647" s="318" t="s">
        <v>305</v>
      </c>
      <c r="D647" s="279">
        <v>384</v>
      </c>
      <c r="E647" s="267" t="s">
        <v>171</v>
      </c>
      <c r="F647" s="261">
        <v>0</v>
      </c>
      <c r="G647" s="261">
        <f>G648+G652</f>
        <v>218190000</v>
      </c>
      <c r="H647" s="319">
        <v>384</v>
      </c>
      <c r="I647" s="320" t="s">
        <v>171</v>
      </c>
      <c r="J647" s="321">
        <v>0</v>
      </c>
      <c r="K647" s="321">
        <f>K648+K652</f>
        <v>218190000</v>
      </c>
      <c r="L647" s="319">
        <v>384</v>
      </c>
      <c r="M647" s="320" t="s">
        <v>171</v>
      </c>
      <c r="N647" s="321">
        <v>0</v>
      </c>
      <c r="O647" s="321">
        <f>O648+O652</f>
        <v>218190000</v>
      </c>
      <c r="P647" s="319">
        <v>384</v>
      </c>
      <c r="Q647" s="320" t="s">
        <v>171</v>
      </c>
      <c r="R647" s="321">
        <v>0</v>
      </c>
      <c r="S647" s="321">
        <f>S648+S652</f>
        <v>189390000</v>
      </c>
      <c r="T647" s="319">
        <v>384</v>
      </c>
      <c r="U647" s="320" t="s">
        <v>171</v>
      </c>
      <c r="V647" s="321">
        <v>0</v>
      </c>
      <c r="W647" s="321">
        <f>W648+W652</f>
        <v>200805000</v>
      </c>
      <c r="X647" s="354">
        <f t="shared" si="151"/>
        <v>60241500</v>
      </c>
      <c r="Y647" s="321"/>
      <c r="Z647" s="354">
        <f t="shared" si="168"/>
        <v>200805000</v>
      </c>
      <c r="AA647" s="321"/>
      <c r="AB647" s="319">
        <v>384</v>
      </c>
      <c r="AC647" s="320" t="s">
        <v>171</v>
      </c>
      <c r="AD647" s="321">
        <v>0</v>
      </c>
      <c r="AE647" s="321">
        <f>AE648+AE652</f>
        <v>211805000</v>
      </c>
      <c r="AF647" s="319">
        <v>384</v>
      </c>
      <c r="AG647" s="320" t="s">
        <v>171</v>
      </c>
      <c r="AH647" s="321">
        <v>0</v>
      </c>
      <c r="AI647" s="321">
        <f>AI648+AI652</f>
        <v>211805000</v>
      </c>
      <c r="AJ647" s="319">
        <v>384</v>
      </c>
      <c r="AK647" s="320" t="s">
        <v>171</v>
      </c>
      <c r="AL647" s="321">
        <v>0</v>
      </c>
      <c r="AM647" s="321">
        <f>AM648+AM652</f>
        <v>221305000</v>
      </c>
      <c r="AN647" s="319">
        <v>384</v>
      </c>
      <c r="AO647" s="320" t="s">
        <v>171</v>
      </c>
      <c r="AP647" s="321">
        <v>0</v>
      </c>
      <c r="AQ647" s="321">
        <f>AQ648+AQ652</f>
        <v>232305000</v>
      </c>
      <c r="AR647" s="351">
        <f t="shared" si="152"/>
        <v>-11000000</v>
      </c>
    </row>
    <row r="648" spans="2:44" x14ac:dyDescent="0.4">
      <c r="B648" s="272">
        <v>525111</v>
      </c>
      <c r="C648" s="266" t="s">
        <v>174</v>
      </c>
      <c r="D648" s="273"/>
      <c r="E648" s="274"/>
      <c r="F648" s="266"/>
      <c r="G648" s="261">
        <f>SUM(G649:G651)</f>
        <v>74670000</v>
      </c>
      <c r="H648" s="273"/>
      <c r="I648" s="274"/>
      <c r="J648" s="266"/>
      <c r="K648" s="261">
        <f>SUM(K649:K651)</f>
        <v>74670000</v>
      </c>
      <c r="L648" s="273"/>
      <c r="M648" s="274"/>
      <c r="N648" s="266"/>
      <c r="O648" s="261">
        <f>SUM(O649:O651)</f>
        <v>74670000</v>
      </c>
      <c r="P648" s="273"/>
      <c r="Q648" s="274"/>
      <c r="R648" s="266"/>
      <c r="S648" s="261">
        <f>SUM(S649:S651)</f>
        <v>74670000</v>
      </c>
      <c r="T648" s="273"/>
      <c r="U648" s="274"/>
      <c r="V648" s="266"/>
      <c r="W648" s="261">
        <f>SUM(W649:W651)</f>
        <v>74670000</v>
      </c>
      <c r="X648" s="354">
        <f t="shared" ref="X648:X711" si="173">W648*30%</f>
        <v>22401000</v>
      </c>
      <c r="Y648" s="261"/>
      <c r="Z648" s="354">
        <f t="shared" si="168"/>
        <v>74670000</v>
      </c>
      <c r="AA648" s="261"/>
      <c r="AB648" s="273"/>
      <c r="AC648" s="274"/>
      <c r="AD648" s="266"/>
      <c r="AE648" s="261">
        <f>SUM(AE649:AE651)</f>
        <v>74670000</v>
      </c>
      <c r="AF648" s="273"/>
      <c r="AG648" s="274"/>
      <c r="AH648" s="266"/>
      <c r="AI648" s="261">
        <f>SUM(AI649:AI651)</f>
        <v>74670000</v>
      </c>
      <c r="AJ648" s="273"/>
      <c r="AK648" s="274"/>
      <c r="AL648" s="266"/>
      <c r="AM648" s="261">
        <f>SUM(AM649:AM651)</f>
        <v>74670000</v>
      </c>
      <c r="AN648" s="273"/>
      <c r="AO648" s="274"/>
      <c r="AP648" s="266"/>
      <c r="AQ648" s="261">
        <f>SUM(AQ649:AQ651)</f>
        <v>74670000</v>
      </c>
      <c r="AR648" s="351">
        <f t="shared" si="152"/>
        <v>0</v>
      </c>
    </row>
    <row r="649" spans="2:44" x14ac:dyDescent="0.4">
      <c r="B649" s="272" t="s">
        <v>27</v>
      </c>
      <c r="C649" s="266" t="s">
        <v>46</v>
      </c>
      <c r="D649" s="273">
        <v>320</v>
      </c>
      <c r="E649" s="274" t="s">
        <v>47</v>
      </c>
      <c r="F649" s="261">
        <v>150000</v>
      </c>
      <c r="G649" s="261">
        <f>ROUNDDOWN(D649*F649,-3)</f>
        <v>48000000</v>
      </c>
      <c r="H649" s="273">
        <v>320</v>
      </c>
      <c r="I649" s="274" t="s">
        <v>47</v>
      </c>
      <c r="J649" s="261">
        <v>150000</v>
      </c>
      <c r="K649" s="261">
        <f>ROUNDDOWN(H649*J649,-3)</f>
        <v>48000000</v>
      </c>
      <c r="L649" s="273">
        <v>320</v>
      </c>
      <c r="M649" s="274" t="s">
        <v>47</v>
      </c>
      <c r="N649" s="261">
        <v>150000</v>
      </c>
      <c r="O649" s="261">
        <f>ROUNDDOWN(L649*N649,-3)</f>
        <v>48000000</v>
      </c>
      <c r="P649" s="273">
        <v>320</v>
      </c>
      <c r="Q649" s="274" t="s">
        <v>47</v>
      </c>
      <c r="R649" s="261">
        <v>150000</v>
      </c>
      <c r="S649" s="261">
        <f>ROUNDDOWN(P649*R649,-3)</f>
        <v>48000000</v>
      </c>
      <c r="T649" s="273">
        <v>320</v>
      </c>
      <c r="U649" s="274" t="s">
        <v>47</v>
      </c>
      <c r="V649" s="261">
        <v>150000</v>
      </c>
      <c r="W649" s="261">
        <f>ROUNDDOWN(T649*V649,-3)</f>
        <v>48000000</v>
      </c>
      <c r="X649" s="354">
        <f t="shared" si="173"/>
        <v>14400000</v>
      </c>
      <c r="Y649" s="261">
        <f>CEILING(X649,1000)</f>
        <v>14400000</v>
      </c>
      <c r="Z649" s="354">
        <f t="shared" si="168"/>
        <v>33600000</v>
      </c>
      <c r="AA649" s="261">
        <f t="shared" ref="AA649:AA711" si="174">CEILING(Z649,1000)</f>
        <v>33600000</v>
      </c>
      <c r="AB649" s="273">
        <v>320</v>
      </c>
      <c r="AC649" s="274" t="s">
        <v>47</v>
      </c>
      <c r="AD649" s="261">
        <v>150000</v>
      </c>
      <c r="AE649" s="261">
        <f>ROUNDDOWN(AB649*AD649,-3)</f>
        <v>48000000</v>
      </c>
      <c r="AF649" s="273">
        <v>320</v>
      </c>
      <c r="AG649" s="274" t="s">
        <v>47</v>
      </c>
      <c r="AH649" s="261">
        <v>150000</v>
      </c>
      <c r="AI649" s="261">
        <f>ROUNDDOWN(AF649*AH649,-3)</f>
        <v>48000000</v>
      </c>
      <c r="AJ649" s="273">
        <v>320</v>
      </c>
      <c r="AK649" s="274" t="s">
        <v>47</v>
      </c>
      <c r="AL649" s="261">
        <v>150000</v>
      </c>
      <c r="AM649" s="261">
        <f>ROUNDDOWN(AJ649*AL649,-3)</f>
        <v>48000000</v>
      </c>
      <c r="AN649" s="273">
        <v>320</v>
      </c>
      <c r="AO649" s="274" t="s">
        <v>47</v>
      </c>
      <c r="AP649" s="261">
        <v>150000</v>
      </c>
      <c r="AQ649" s="261">
        <f>ROUNDDOWN(AN649*AP649,-3)</f>
        <v>48000000</v>
      </c>
      <c r="AR649" s="351">
        <f t="shared" si="152"/>
        <v>0</v>
      </c>
    </row>
    <row r="650" spans="2:44" x14ac:dyDescent="0.4">
      <c r="B650" s="272" t="s">
        <v>27</v>
      </c>
      <c r="C650" s="266" t="s">
        <v>48</v>
      </c>
      <c r="D650" s="273">
        <v>96</v>
      </c>
      <c r="E650" s="274" t="s">
        <v>47</v>
      </c>
      <c r="F650" s="261">
        <v>150000</v>
      </c>
      <c r="G650" s="261">
        <f>ROUNDDOWN(D650*F650,-3)</f>
        <v>14400000</v>
      </c>
      <c r="H650" s="273">
        <v>96</v>
      </c>
      <c r="I650" s="274" t="s">
        <v>47</v>
      </c>
      <c r="J650" s="261">
        <v>150000</v>
      </c>
      <c r="K650" s="261">
        <f>ROUNDDOWN(H650*J650,-3)</f>
        <v>14400000</v>
      </c>
      <c r="L650" s="273">
        <v>96</v>
      </c>
      <c r="M650" s="274" t="s">
        <v>47</v>
      </c>
      <c r="N650" s="261">
        <v>150000</v>
      </c>
      <c r="O650" s="261">
        <f>ROUNDDOWN(L650*N650,-3)</f>
        <v>14400000</v>
      </c>
      <c r="P650" s="273">
        <v>96</v>
      </c>
      <c r="Q650" s="274" t="s">
        <v>47</v>
      </c>
      <c r="R650" s="261">
        <v>150000</v>
      </c>
      <c r="S650" s="261">
        <f>ROUNDDOWN(P650*R650,-3)</f>
        <v>14400000</v>
      </c>
      <c r="T650" s="273">
        <v>96</v>
      </c>
      <c r="U650" s="274" t="s">
        <v>47</v>
      </c>
      <c r="V650" s="261">
        <v>150000</v>
      </c>
      <c r="W650" s="261">
        <f>ROUNDDOWN(T650*V650,-3)</f>
        <v>14400000</v>
      </c>
      <c r="X650" s="354">
        <f t="shared" si="173"/>
        <v>4320000</v>
      </c>
      <c r="Y650" s="261">
        <f>CEILING(X650,1000)</f>
        <v>4320000</v>
      </c>
      <c r="Z650" s="354">
        <f t="shared" si="168"/>
        <v>10080000</v>
      </c>
      <c r="AA650" s="261">
        <f t="shared" si="174"/>
        <v>10080000</v>
      </c>
      <c r="AB650" s="273">
        <v>96</v>
      </c>
      <c r="AC650" s="274" t="s">
        <v>47</v>
      </c>
      <c r="AD650" s="261">
        <v>150000</v>
      </c>
      <c r="AE650" s="261">
        <f>ROUNDDOWN(AB650*AD650,-3)</f>
        <v>14400000</v>
      </c>
      <c r="AF650" s="273">
        <v>96</v>
      </c>
      <c r="AG650" s="274" t="s">
        <v>47</v>
      </c>
      <c r="AH650" s="261">
        <v>150000</v>
      </c>
      <c r="AI650" s="261">
        <f>ROUNDDOWN(AF650*AH650,-3)</f>
        <v>14400000</v>
      </c>
      <c r="AJ650" s="273">
        <v>96</v>
      </c>
      <c r="AK650" s="274" t="s">
        <v>47</v>
      </c>
      <c r="AL650" s="261">
        <v>150000</v>
      </c>
      <c r="AM650" s="261">
        <f>ROUNDDOWN(AJ650*AL650,-3)</f>
        <v>14400000</v>
      </c>
      <c r="AN650" s="273">
        <v>96</v>
      </c>
      <c r="AO650" s="274" t="s">
        <v>47</v>
      </c>
      <c r="AP650" s="261">
        <v>150000</v>
      </c>
      <c r="AQ650" s="261">
        <f>ROUNDDOWN(AN650*AP650,-3)</f>
        <v>14400000</v>
      </c>
      <c r="AR650" s="351">
        <f t="shared" ref="AR650:AR713" si="175">AM650-AQ650</f>
        <v>0</v>
      </c>
    </row>
    <row r="651" spans="2:44" x14ac:dyDescent="0.4">
      <c r="B651" s="272" t="s">
        <v>27</v>
      </c>
      <c r="C651" s="266" t="s">
        <v>175</v>
      </c>
      <c r="D651" s="273">
        <v>1</v>
      </c>
      <c r="E651" s="274" t="s">
        <v>38</v>
      </c>
      <c r="F651" s="261">
        <v>12270000</v>
      </c>
      <c r="G651" s="261">
        <f>ROUNDDOWN(D651*F651,-3)</f>
        <v>12270000</v>
      </c>
      <c r="H651" s="273">
        <v>1</v>
      </c>
      <c r="I651" s="274" t="s">
        <v>38</v>
      </c>
      <c r="J651" s="261">
        <v>12270000</v>
      </c>
      <c r="K651" s="261">
        <f>ROUNDDOWN(H651*J651,-3)</f>
        <v>12270000</v>
      </c>
      <c r="L651" s="273">
        <v>1</v>
      </c>
      <c r="M651" s="274" t="s">
        <v>38</v>
      </c>
      <c r="N651" s="261">
        <v>12270000</v>
      </c>
      <c r="O651" s="261">
        <f>ROUNDDOWN(L651*N651,-3)</f>
        <v>12270000</v>
      </c>
      <c r="P651" s="273">
        <v>1</v>
      </c>
      <c r="Q651" s="274" t="s">
        <v>38</v>
      </c>
      <c r="R651" s="261">
        <v>12270000</v>
      </c>
      <c r="S651" s="261">
        <f>ROUNDDOWN(P651*R651,-3)</f>
        <v>12270000</v>
      </c>
      <c r="T651" s="273">
        <v>1</v>
      </c>
      <c r="U651" s="274" t="s">
        <v>38</v>
      </c>
      <c r="V651" s="261">
        <v>12270000</v>
      </c>
      <c r="W651" s="261">
        <f>ROUNDDOWN(T651*V651,-3)</f>
        <v>12270000</v>
      </c>
      <c r="X651" s="354">
        <f t="shared" si="173"/>
        <v>3681000</v>
      </c>
      <c r="Y651" s="261">
        <f>CEILING(X651,1000)</f>
        <v>3681000</v>
      </c>
      <c r="Z651" s="354">
        <f t="shared" si="168"/>
        <v>8589000</v>
      </c>
      <c r="AA651" s="261">
        <f t="shared" si="174"/>
        <v>8589000</v>
      </c>
      <c r="AB651" s="273">
        <v>1</v>
      </c>
      <c r="AC651" s="274" t="s">
        <v>38</v>
      </c>
      <c r="AD651" s="261">
        <v>12270000</v>
      </c>
      <c r="AE651" s="261">
        <f>ROUNDDOWN(AB651*AD651,-3)</f>
        <v>12270000</v>
      </c>
      <c r="AF651" s="273">
        <v>1</v>
      </c>
      <c r="AG651" s="274" t="s">
        <v>38</v>
      </c>
      <c r="AH651" s="261">
        <v>12270000</v>
      </c>
      <c r="AI651" s="261">
        <f>ROUNDDOWN(AF651*AH651,-3)</f>
        <v>12270000</v>
      </c>
      <c r="AJ651" s="273">
        <v>1</v>
      </c>
      <c r="AK651" s="274" t="s">
        <v>38</v>
      </c>
      <c r="AL651" s="261">
        <v>12270000</v>
      </c>
      <c r="AM651" s="261">
        <f>ROUNDDOWN(AJ651*AL651,-3)</f>
        <v>12270000</v>
      </c>
      <c r="AN651" s="273">
        <v>1</v>
      </c>
      <c r="AO651" s="274" t="s">
        <v>38</v>
      </c>
      <c r="AP651" s="261">
        <v>12270000</v>
      </c>
      <c r="AQ651" s="261">
        <f>ROUNDDOWN(AN651*AP651,-3)</f>
        <v>12270000</v>
      </c>
      <c r="AR651" s="351">
        <f t="shared" si="175"/>
        <v>0</v>
      </c>
    </row>
    <row r="652" spans="2:44" x14ac:dyDescent="0.4">
      <c r="B652" s="272">
        <v>525112</v>
      </c>
      <c r="C652" s="266" t="s">
        <v>97</v>
      </c>
      <c r="D652" s="273"/>
      <c r="E652" s="274"/>
      <c r="F652" s="266"/>
      <c r="G652" s="261">
        <f>SUM(G653:G658)</f>
        <v>143520000</v>
      </c>
      <c r="H652" s="273"/>
      <c r="I652" s="274"/>
      <c r="J652" s="266"/>
      <c r="K652" s="261">
        <f>SUM(K653:K658)</f>
        <v>143520000</v>
      </c>
      <c r="L652" s="273"/>
      <c r="M652" s="274"/>
      <c r="N652" s="266"/>
      <c r="O652" s="261">
        <f>SUM(O653:O658)</f>
        <v>143520000</v>
      </c>
      <c r="P652" s="273"/>
      <c r="Q652" s="274"/>
      <c r="R652" s="266"/>
      <c r="S652" s="261">
        <f>SUM(S653:S658)</f>
        <v>114720000</v>
      </c>
      <c r="T652" s="273"/>
      <c r="U652" s="274"/>
      <c r="V652" s="266"/>
      <c r="W652" s="261">
        <f>SUM(W653:W658)</f>
        <v>126135000</v>
      </c>
      <c r="X652" s="354">
        <f t="shared" si="173"/>
        <v>37840500</v>
      </c>
      <c r="Y652" s="261"/>
      <c r="Z652" s="354">
        <f t="shared" si="168"/>
        <v>126135000</v>
      </c>
      <c r="AA652" s="261"/>
      <c r="AB652" s="273"/>
      <c r="AC652" s="274"/>
      <c r="AD652" s="266"/>
      <c r="AE652" s="261">
        <f>SUM(AE653:AE658)</f>
        <v>137135000</v>
      </c>
      <c r="AF652" s="273"/>
      <c r="AG652" s="274"/>
      <c r="AH652" s="266"/>
      <c r="AI652" s="261">
        <f>SUM(AI653:AI658)</f>
        <v>137135000</v>
      </c>
      <c r="AJ652" s="273"/>
      <c r="AK652" s="274"/>
      <c r="AL652" s="266"/>
      <c r="AM652" s="261">
        <f>SUM(AM653:AM658)</f>
        <v>146635000</v>
      </c>
      <c r="AN652" s="273"/>
      <c r="AO652" s="274"/>
      <c r="AP652" s="266"/>
      <c r="AQ652" s="261">
        <f>SUM(AQ653:AQ658)</f>
        <v>157635000</v>
      </c>
      <c r="AR652" s="351">
        <f t="shared" si="175"/>
        <v>-11000000</v>
      </c>
    </row>
    <row r="653" spans="2:44" x14ac:dyDescent="0.4">
      <c r="B653" s="272" t="s">
        <v>27</v>
      </c>
      <c r="C653" s="266" t="s">
        <v>295</v>
      </c>
      <c r="D653" s="273">
        <v>1</v>
      </c>
      <c r="E653" s="274" t="s">
        <v>38</v>
      </c>
      <c r="F653" s="261">
        <v>7680000</v>
      </c>
      <c r="G653" s="261">
        <f t="shared" ref="G653:G658" si="176">ROUNDDOWN(D653*F653,-3)</f>
        <v>7680000</v>
      </c>
      <c r="H653" s="273">
        <v>1</v>
      </c>
      <c r="I653" s="274" t="s">
        <v>38</v>
      </c>
      <c r="J653" s="261">
        <v>7680000</v>
      </c>
      <c r="K653" s="261">
        <f t="shared" ref="K653:K658" si="177">ROUNDDOWN(H653*J653,-3)</f>
        <v>7680000</v>
      </c>
      <c r="L653" s="273">
        <v>1</v>
      </c>
      <c r="M653" s="274" t="s">
        <v>38</v>
      </c>
      <c r="N653" s="261">
        <v>7680000</v>
      </c>
      <c r="O653" s="261">
        <f t="shared" ref="O653:O658" si="178">ROUNDDOWN(L653*N653,-3)</f>
        <v>7680000</v>
      </c>
      <c r="P653" s="273">
        <v>1</v>
      </c>
      <c r="Q653" s="274" t="s">
        <v>38</v>
      </c>
      <c r="R653" s="261">
        <v>7680000</v>
      </c>
      <c r="S653" s="261">
        <f t="shared" ref="S653:S658" si="179">ROUNDDOWN(P653*R653,-3)</f>
        <v>7680000</v>
      </c>
      <c r="T653" s="273">
        <v>1</v>
      </c>
      <c r="U653" s="274" t="s">
        <v>38</v>
      </c>
      <c r="V653" s="261">
        <v>7680000</v>
      </c>
      <c r="W653" s="261">
        <f t="shared" ref="W653:W658" si="180">ROUNDDOWN(T653*V653,-3)</f>
        <v>7680000</v>
      </c>
      <c r="X653" s="354">
        <f t="shared" si="173"/>
        <v>2304000</v>
      </c>
      <c r="Y653" s="261">
        <f>CEILING(X653,1000)</f>
        <v>2304000</v>
      </c>
      <c r="Z653" s="354">
        <f t="shared" si="168"/>
        <v>5376000</v>
      </c>
      <c r="AA653" s="261">
        <f t="shared" si="174"/>
        <v>5376000</v>
      </c>
      <c r="AB653" s="273">
        <v>1</v>
      </c>
      <c r="AC653" s="274" t="s">
        <v>38</v>
      </c>
      <c r="AD653" s="261">
        <v>7680000</v>
      </c>
      <c r="AE653" s="261">
        <f t="shared" ref="AE653:AE658" si="181">ROUNDDOWN(AB653*AD653,-3)</f>
        <v>7680000</v>
      </c>
      <c r="AF653" s="273">
        <v>1</v>
      </c>
      <c r="AG653" s="274" t="s">
        <v>38</v>
      </c>
      <c r="AH653" s="261">
        <v>7680000</v>
      </c>
      <c r="AI653" s="261">
        <f t="shared" ref="AI653:AI658" si="182">ROUNDDOWN(AF653*AH653,-3)</f>
        <v>7680000</v>
      </c>
      <c r="AJ653" s="273">
        <v>1</v>
      </c>
      <c r="AK653" s="274" t="s">
        <v>38</v>
      </c>
      <c r="AL653" s="261">
        <v>7680000</v>
      </c>
      <c r="AM653" s="261">
        <f t="shared" ref="AM653:AM658" si="183">ROUNDDOWN(AJ653*AL653,-3)</f>
        <v>7680000</v>
      </c>
      <c r="AN653" s="273">
        <v>1</v>
      </c>
      <c r="AO653" s="274" t="s">
        <v>38</v>
      </c>
      <c r="AP653" s="261">
        <v>7680000</v>
      </c>
      <c r="AQ653" s="261">
        <f t="shared" ref="AQ653:AQ658" si="184">ROUNDDOWN(AN653*AP653,-3)</f>
        <v>7680000</v>
      </c>
      <c r="AR653" s="351">
        <f t="shared" si="175"/>
        <v>0</v>
      </c>
    </row>
    <row r="654" spans="2:44" x14ac:dyDescent="0.4">
      <c r="B654" s="272" t="s">
        <v>27</v>
      </c>
      <c r="C654" s="266" t="s">
        <v>296</v>
      </c>
      <c r="D654" s="280">
        <f>D647</f>
        <v>384</v>
      </c>
      <c r="E654" s="274" t="s">
        <v>231</v>
      </c>
      <c r="F654" s="261">
        <v>75000</v>
      </c>
      <c r="G654" s="261">
        <f t="shared" si="176"/>
        <v>28800000</v>
      </c>
      <c r="H654" s="280">
        <f>H647</f>
        <v>384</v>
      </c>
      <c r="I654" s="274" t="s">
        <v>231</v>
      </c>
      <c r="J654" s="261">
        <v>75000</v>
      </c>
      <c r="K654" s="261">
        <f t="shared" si="177"/>
        <v>28800000</v>
      </c>
      <c r="L654" s="280">
        <f>L647</f>
        <v>384</v>
      </c>
      <c r="M654" s="274" t="s">
        <v>231</v>
      </c>
      <c r="N654" s="261">
        <v>75000</v>
      </c>
      <c r="O654" s="261">
        <f t="shared" si="178"/>
        <v>28800000</v>
      </c>
      <c r="P654" s="280">
        <v>0</v>
      </c>
      <c r="Q654" s="274" t="s">
        <v>231</v>
      </c>
      <c r="R654" s="261">
        <v>75000</v>
      </c>
      <c r="S654" s="261">
        <f t="shared" si="179"/>
        <v>0</v>
      </c>
      <c r="T654" s="280">
        <v>0</v>
      </c>
      <c r="U654" s="274" t="s">
        <v>231</v>
      </c>
      <c r="V654" s="261">
        <v>75000</v>
      </c>
      <c r="W654" s="261">
        <f t="shared" si="180"/>
        <v>0</v>
      </c>
      <c r="X654" s="354">
        <f t="shared" si="173"/>
        <v>0</v>
      </c>
      <c r="Y654" s="261"/>
      <c r="Z654" s="354">
        <f t="shared" si="168"/>
        <v>0</v>
      </c>
      <c r="AA654" s="261"/>
      <c r="AB654" s="280">
        <v>0</v>
      </c>
      <c r="AC654" s="274" t="s">
        <v>231</v>
      </c>
      <c r="AD654" s="261">
        <v>75000</v>
      </c>
      <c r="AE654" s="261">
        <f t="shared" si="181"/>
        <v>0</v>
      </c>
      <c r="AF654" s="280">
        <v>0</v>
      </c>
      <c r="AG654" s="274" t="s">
        <v>231</v>
      </c>
      <c r="AH654" s="261">
        <v>75000</v>
      </c>
      <c r="AI654" s="261">
        <f t="shared" si="182"/>
        <v>0</v>
      </c>
      <c r="AJ654" s="280">
        <v>0</v>
      </c>
      <c r="AK654" s="274" t="s">
        <v>231</v>
      </c>
      <c r="AL654" s="261">
        <v>75000</v>
      </c>
      <c r="AM654" s="261">
        <f t="shared" si="183"/>
        <v>0</v>
      </c>
      <c r="AN654" s="280">
        <v>0</v>
      </c>
      <c r="AO654" s="274" t="s">
        <v>231</v>
      </c>
      <c r="AP654" s="261">
        <v>75000</v>
      </c>
      <c r="AQ654" s="261">
        <f t="shared" si="184"/>
        <v>0</v>
      </c>
      <c r="AR654" s="351">
        <f t="shared" si="175"/>
        <v>0</v>
      </c>
    </row>
    <row r="655" spans="2:44" x14ac:dyDescent="0.4">
      <c r="B655" s="272" t="s">
        <v>27</v>
      </c>
      <c r="C655" s="266" t="s">
        <v>44</v>
      </c>
      <c r="D655" s="280">
        <f>D647</f>
        <v>384</v>
      </c>
      <c r="E655" s="274" t="s">
        <v>40</v>
      </c>
      <c r="F655" s="261">
        <v>50000</v>
      </c>
      <c r="G655" s="261">
        <f t="shared" si="176"/>
        <v>19200000</v>
      </c>
      <c r="H655" s="280">
        <f>H647</f>
        <v>384</v>
      </c>
      <c r="I655" s="274" t="s">
        <v>40</v>
      </c>
      <c r="J655" s="261">
        <v>50000</v>
      </c>
      <c r="K655" s="261">
        <f t="shared" si="177"/>
        <v>19200000</v>
      </c>
      <c r="L655" s="280">
        <f>L647</f>
        <v>384</v>
      </c>
      <c r="M655" s="274" t="s">
        <v>40</v>
      </c>
      <c r="N655" s="261">
        <v>50000</v>
      </c>
      <c r="O655" s="261">
        <f t="shared" si="178"/>
        <v>19200000</v>
      </c>
      <c r="P655" s="280">
        <v>384</v>
      </c>
      <c r="Q655" s="274" t="s">
        <v>40</v>
      </c>
      <c r="R655" s="261">
        <v>50000</v>
      </c>
      <c r="S655" s="261">
        <f t="shared" si="179"/>
        <v>19200000</v>
      </c>
      <c r="T655" s="280">
        <v>384</v>
      </c>
      <c r="U655" s="274" t="s">
        <v>40</v>
      </c>
      <c r="V655" s="261">
        <v>50000</v>
      </c>
      <c r="W655" s="261">
        <f t="shared" si="180"/>
        <v>19200000</v>
      </c>
      <c r="X655" s="354">
        <f t="shared" si="173"/>
        <v>5760000</v>
      </c>
      <c r="Y655" s="261">
        <f>CEILING(X655,1000)</f>
        <v>5760000</v>
      </c>
      <c r="Z655" s="354">
        <f t="shared" si="168"/>
        <v>13440000</v>
      </c>
      <c r="AA655" s="261">
        <f t="shared" si="174"/>
        <v>13440000</v>
      </c>
      <c r="AB655" s="280">
        <v>384</v>
      </c>
      <c r="AC655" s="274" t="s">
        <v>40</v>
      </c>
      <c r="AD655" s="261">
        <v>50000</v>
      </c>
      <c r="AE655" s="261">
        <f t="shared" si="181"/>
        <v>19200000</v>
      </c>
      <c r="AF655" s="280">
        <v>384</v>
      </c>
      <c r="AG655" s="274" t="s">
        <v>40</v>
      </c>
      <c r="AH655" s="261">
        <v>50000</v>
      </c>
      <c r="AI655" s="261">
        <f t="shared" si="182"/>
        <v>19200000</v>
      </c>
      <c r="AJ655" s="280">
        <f>384+190</f>
        <v>574</v>
      </c>
      <c r="AK655" s="274" t="s">
        <v>40</v>
      </c>
      <c r="AL655" s="261">
        <v>50000</v>
      </c>
      <c r="AM655" s="261">
        <f t="shared" si="183"/>
        <v>28700000</v>
      </c>
      <c r="AN655" s="280">
        <f>384+190</f>
        <v>574</v>
      </c>
      <c r="AO655" s="274" t="s">
        <v>40</v>
      </c>
      <c r="AP655" s="261">
        <v>50000</v>
      </c>
      <c r="AQ655" s="261">
        <f t="shared" si="184"/>
        <v>28700000</v>
      </c>
      <c r="AR655" s="351">
        <f t="shared" si="175"/>
        <v>0</v>
      </c>
    </row>
    <row r="656" spans="2:44" x14ac:dyDescent="0.4">
      <c r="B656" s="272" t="s">
        <v>27</v>
      </c>
      <c r="C656" s="266" t="s">
        <v>306</v>
      </c>
      <c r="D656" s="280">
        <f>D647</f>
        <v>384</v>
      </c>
      <c r="E656" s="274" t="s">
        <v>57</v>
      </c>
      <c r="F656" s="261">
        <v>80000</v>
      </c>
      <c r="G656" s="261">
        <f t="shared" si="176"/>
        <v>30720000</v>
      </c>
      <c r="H656" s="280">
        <f>H647</f>
        <v>384</v>
      </c>
      <c r="I656" s="274" t="s">
        <v>57</v>
      </c>
      <c r="J656" s="261">
        <v>80000</v>
      </c>
      <c r="K656" s="261">
        <f t="shared" si="177"/>
        <v>30720000</v>
      </c>
      <c r="L656" s="280">
        <f>L647</f>
        <v>384</v>
      </c>
      <c r="M656" s="274" t="s">
        <v>57</v>
      </c>
      <c r="N656" s="261">
        <v>80000</v>
      </c>
      <c r="O656" s="261">
        <f t="shared" si="178"/>
        <v>30720000</v>
      </c>
      <c r="P656" s="280">
        <v>384</v>
      </c>
      <c r="Q656" s="274" t="s">
        <v>57</v>
      </c>
      <c r="R656" s="261">
        <v>80000</v>
      </c>
      <c r="S656" s="261">
        <f t="shared" si="179"/>
        <v>30720000</v>
      </c>
      <c r="T656" s="280">
        <v>1</v>
      </c>
      <c r="U656" s="274" t="s">
        <v>38</v>
      </c>
      <c r="V656" s="261">
        <v>42135000</v>
      </c>
      <c r="W656" s="261">
        <f t="shared" si="180"/>
        <v>42135000</v>
      </c>
      <c r="X656" s="354">
        <f t="shared" si="173"/>
        <v>12640500</v>
      </c>
      <c r="Y656" s="261">
        <f>CEILING(X656,1000)</f>
        <v>12641000</v>
      </c>
      <c r="Z656" s="354">
        <f t="shared" si="168"/>
        <v>29494000</v>
      </c>
      <c r="AA656" s="261">
        <f t="shared" si="174"/>
        <v>29494000</v>
      </c>
      <c r="AB656" s="280">
        <v>1</v>
      </c>
      <c r="AC656" s="274" t="s">
        <v>38</v>
      </c>
      <c r="AD656" s="261">
        <f>42135000+11000000</f>
        <v>53135000</v>
      </c>
      <c r="AE656" s="261">
        <f t="shared" si="181"/>
        <v>53135000</v>
      </c>
      <c r="AF656" s="280">
        <v>1</v>
      </c>
      <c r="AG656" s="274" t="s">
        <v>38</v>
      </c>
      <c r="AH656" s="261">
        <f>42135000+11000000</f>
        <v>53135000</v>
      </c>
      <c r="AI656" s="261">
        <f t="shared" si="182"/>
        <v>53135000</v>
      </c>
      <c r="AJ656" s="280">
        <v>1</v>
      </c>
      <c r="AK656" s="274" t="s">
        <v>38</v>
      </c>
      <c r="AL656" s="261">
        <f>42135000+11000000</f>
        <v>53135000</v>
      </c>
      <c r="AM656" s="261">
        <f t="shared" si="183"/>
        <v>53135000</v>
      </c>
      <c r="AN656" s="280">
        <v>1</v>
      </c>
      <c r="AO656" s="274" t="s">
        <v>38</v>
      </c>
      <c r="AP656" s="261">
        <f>42135000+11000000+11000000</f>
        <v>64135000</v>
      </c>
      <c r="AQ656" s="261">
        <f t="shared" si="184"/>
        <v>64135000</v>
      </c>
      <c r="AR656" s="351">
        <f t="shared" si="175"/>
        <v>-11000000</v>
      </c>
    </row>
    <row r="657" spans="2:44" x14ac:dyDescent="0.4">
      <c r="B657" s="272" t="s">
        <v>27</v>
      </c>
      <c r="C657" s="266" t="s">
        <v>299</v>
      </c>
      <c r="D657" s="280">
        <f>D647/24</f>
        <v>16</v>
      </c>
      <c r="E657" s="274" t="s">
        <v>51</v>
      </c>
      <c r="F657" s="261">
        <v>500000</v>
      </c>
      <c r="G657" s="261">
        <f t="shared" si="176"/>
        <v>8000000</v>
      </c>
      <c r="H657" s="280">
        <f>H647/24</f>
        <v>16</v>
      </c>
      <c r="I657" s="274" t="s">
        <v>51</v>
      </c>
      <c r="J657" s="261">
        <v>500000</v>
      </c>
      <c r="K657" s="261">
        <f t="shared" si="177"/>
        <v>8000000</v>
      </c>
      <c r="L657" s="280">
        <f>L647/24</f>
        <v>16</v>
      </c>
      <c r="M657" s="274" t="s">
        <v>51</v>
      </c>
      <c r="N657" s="261">
        <v>500000</v>
      </c>
      <c r="O657" s="261">
        <f t="shared" si="178"/>
        <v>8000000</v>
      </c>
      <c r="P657" s="280">
        <v>16</v>
      </c>
      <c r="Q657" s="274" t="s">
        <v>51</v>
      </c>
      <c r="R657" s="261">
        <v>500000</v>
      </c>
      <c r="S657" s="261">
        <f t="shared" si="179"/>
        <v>8000000</v>
      </c>
      <c r="T657" s="280">
        <v>16</v>
      </c>
      <c r="U657" s="274" t="s">
        <v>51</v>
      </c>
      <c r="V657" s="261">
        <v>500000</v>
      </c>
      <c r="W657" s="261">
        <f t="shared" si="180"/>
        <v>8000000</v>
      </c>
      <c r="X657" s="354">
        <f t="shared" si="173"/>
        <v>2400000</v>
      </c>
      <c r="Y657" s="261">
        <f>CEILING(X657,1000)</f>
        <v>2400000</v>
      </c>
      <c r="Z657" s="354">
        <f t="shared" si="168"/>
        <v>5600000</v>
      </c>
      <c r="AA657" s="261">
        <f t="shared" si="174"/>
        <v>5600000</v>
      </c>
      <c r="AB657" s="280">
        <v>16</v>
      </c>
      <c r="AC657" s="274" t="s">
        <v>51</v>
      </c>
      <c r="AD657" s="261">
        <v>500000</v>
      </c>
      <c r="AE657" s="261">
        <f t="shared" si="181"/>
        <v>8000000</v>
      </c>
      <c r="AF657" s="280">
        <v>16</v>
      </c>
      <c r="AG657" s="274" t="s">
        <v>51</v>
      </c>
      <c r="AH657" s="261">
        <v>500000</v>
      </c>
      <c r="AI657" s="261">
        <f t="shared" si="182"/>
        <v>8000000</v>
      </c>
      <c r="AJ657" s="280">
        <v>16</v>
      </c>
      <c r="AK657" s="274" t="s">
        <v>51</v>
      </c>
      <c r="AL657" s="261">
        <v>500000</v>
      </c>
      <c r="AM657" s="261">
        <f t="shared" si="183"/>
        <v>8000000</v>
      </c>
      <c r="AN657" s="280">
        <v>16</v>
      </c>
      <c r="AO657" s="274" t="s">
        <v>51</v>
      </c>
      <c r="AP657" s="261">
        <v>500000</v>
      </c>
      <c r="AQ657" s="261">
        <f t="shared" si="184"/>
        <v>8000000</v>
      </c>
      <c r="AR657" s="351">
        <f t="shared" si="175"/>
        <v>0</v>
      </c>
    </row>
    <row r="658" spans="2:44" x14ac:dyDescent="0.4">
      <c r="B658" s="272" t="s">
        <v>27</v>
      </c>
      <c r="C658" s="266" t="s">
        <v>294</v>
      </c>
      <c r="D658" s="280">
        <f>D657</f>
        <v>16</v>
      </c>
      <c r="E658" s="274" t="s">
        <v>51</v>
      </c>
      <c r="F658" s="261">
        <v>3070000</v>
      </c>
      <c r="G658" s="261">
        <f t="shared" si="176"/>
        <v>49120000</v>
      </c>
      <c r="H658" s="280">
        <f>H657</f>
        <v>16</v>
      </c>
      <c r="I658" s="274" t="s">
        <v>51</v>
      </c>
      <c r="J658" s="261">
        <v>3070000</v>
      </c>
      <c r="K658" s="261">
        <f t="shared" si="177"/>
        <v>49120000</v>
      </c>
      <c r="L658" s="280">
        <f>L657</f>
        <v>16</v>
      </c>
      <c r="M658" s="274" t="s">
        <v>51</v>
      </c>
      <c r="N658" s="261">
        <v>3070000</v>
      </c>
      <c r="O658" s="261">
        <f t="shared" si="178"/>
        <v>49120000</v>
      </c>
      <c r="P658" s="280">
        <v>16</v>
      </c>
      <c r="Q658" s="274" t="s">
        <v>51</v>
      </c>
      <c r="R658" s="261">
        <v>3070000</v>
      </c>
      <c r="S658" s="261">
        <f t="shared" si="179"/>
        <v>49120000</v>
      </c>
      <c r="T658" s="280">
        <v>16</v>
      </c>
      <c r="U658" s="274" t="s">
        <v>51</v>
      </c>
      <c r="V658" s="261">
        <v>3070000</v>
      </c>
      <c r="W658" s="261">
        <f t="shared" si="180"/>
        <v>49120000</v>
      </c>
      <c r="X658" s="354">
        <f t="shared" si="173"/>
        <v>14736000</v>
      </c>
      <c r="Y658" s="261">
        <f>CEILING(X658,1000)</f>
        <v>14736000</v>
      </c>
      <c r="Z658" s="354">
        <f t="shared" si="168"/>
        <v>34384000</v>
      </c>
      <c r="AA658" s="261">
        <f t="shared" si="174"/>
        <v>34384000</v>
      </c>
      <c r="AB658" s="280">
        <v>16</v>
      </c>
      <c r="AC658" s="274" t="s">
        <v>51</v>
      </c>
      <c r="AD658" s="261">
        <v>3070000</v>
      </c>
      <c r="AE658" s="261">
        <f t="shared" si="181"/>
        <v>49120000</v>
      </c>
      <c r="AF658" s="280">
        <v>16</v>
      </c>
      <c r="AG658" s="274" t="s">
        <v>51</v>
      </c>
      <c r="AH658" s="261">
        <v>3070000</v>
      </c>
      <c r="AI658" s="261">
        <f t="shared" si="182"/>
        <v>49120000</v>
      </c>
      <c r="AJ658" s="280">
        <v>16</v>
      </c>
      <c r="AK658" s="274" t="s">
        <v>51</v>
      </c>
      <c r="AL658" s="261">
        <v>3070000</v>
      </c>
      <c r="AM658" s="261">
        <f t="shared" si="183"/>
        <v>49120000</v>
      </c>
      <c r="AN658" s="280">
        <v>16</v>
      </c>
      <c r="AO658" s="274" t="s">
        <v>51</v>
      </c>
      <c r="AP658" s="261">
        <v>3070000</v>
      </c>
      <c r="AQ658" s="261">
        <f t="shared" si="184"/>
        <v>49120000</v>
      </c>
      <c r="AR658" s="351">
        <f t="shared" si="175"/>
        <v>0</v>
      </c>
    </row>
    <row r="659" spans="2:44" x14ac:dyDescent="0.4">
      <c r="B659" s="369" t="s">
        <v>183</v>
      </c>
      <c r="C659" s="370" t="s">
        <v>307</v>
      </c>
      <c r="D659" s="279">
        <f>D660</f>
        <v>144</v>
      </c>
      <c r="E659" s="267" t="s">
        <v>171</v>
      </c>
      <c r="F659" s="261">
        <v>0</v>
      </c>
      <c r="G659" s="261">
        <f>G660</f>
        <v>47520000</v>
      </c>
      <c r="H659" s="279">
        <f>H660</f>
        <v>144</v>
      </c>
      <c r="I659" s="267" t="s">
        <v>171</v>
      </c>
      <c r="J659" s="261">
        <v>0</v>
      </c>
      <c r="K659" s="261">
        <f>K660</f>
        <v>47520000</v>
      </c>
      <c r="L659" s="279">
        <f>L660</f>
        <v>144</v>
      </c>
      <c r="M659" s="267" t="s">
        <v>171</v>
      </c>
      <c r="N659" s="261">
        <v>0</v>
      </c>
      <c r="O659" s="261">
        <f>O660</f>
        <v>47520000</v>
      </c>
      <c r="P659" s="279">
        <v>144</v>
      </c>
      <c r="Q659" s="267" t="s">
        <v>171</v>
      </c>
      <c r="R659" s="261">
        <v>0</v>
      </c>
      <c r="S659" s="261">
        <f>S660</f>
        <v>36720000</v>
      </c>
      <c r="T659" s="373">
        <v>144</v>
      </c>
      <c r="U659" s="372" t="s">
        <v>171</v>
      </c>
      <c r="V659" s="371">
        <v>0</v>
      </c>
      <c r="W659" s="371">
        <f>W660</f>
        <v>36720000</v>
      </c>
      <c r="X659" s="354">
        <f t="shared" si="173"/>
        <v>11016000</v>
      </c>
      <c r="Y659" s="261"/>
      <c r="Z659" s="354">
        <f t="shared" si="168"/>
        <v>36720000</v>
      </c>
      <c r="AA659" s="261"/>
      <c r="AB659" s="373">
        <v>144</v>
      </c>
      <c r="AC659" s="372" t="s">
        <v>171</v>
      </c>
      <c r="AD659" s="371">
        <v>0</v>
      </c>
      <c r="AE659" s="371">
        <f>AE660</f>
        <v>36720000</v>
      </c>
      <c r="AF659" s="373">
        <v>144</v>
      </c>
      <c r="AG659" s="372" t="s">
        <v>171</v>
      </c>
      <c r="AH659" s="371">
        <v>0</v>
      </c>
      <c r="AI659" s="371">
        <f>AI660</f>
        <v>36720000</v>
      </c>
      <c r="AJ659" s="373">
        <v>144</v>
      </c>
      <c r="AK659" s="372" t="s">
        <v>171</v>
      </c>
      <c r="AL659" s="371">
        <v>0</v>
      </c>
      <c r="AM659" s="371">
        <f>AM660</f>
        <v>36720000</v>
      </c>
      <c r="AN659" s="373">
        <v>144</v>
      </c>
      <c r="AO659" s="372" t="s">
        <v>171</v>
      </c>
      <c r="AP659" s="371">
        <v>0</v>
      </c>
      <c r="AQ659" s="371">
        <f>AQ660</f>
        <v>36720000</v>
      </c>
      <c r="AR659" s="351">
        <f t="shared" si="175"/>
        <v>0</v>
      </c>
    </row>
    <row r="660" spans="2:44" x14ac:dyDescent="0.4">
      <c r="B660" s="317" t="s">
        <v>34</v>
      </c>
      <c r="C660" s="318" t="s">
        <v>308</v>
      </c>
      <c r="D660" s="279">
        <v>144</v>
      </c>
      <c r="E660" s="267" t="s">
        <v>171</v>
      </c>
      <c r="F660" s="261">
        <v>0</v>
      </c>
      <c r="G660" s="261">
        <f>G661+G665</f>
        <v>47520000</v>
      </c>
      <c r="H660" s="319">
        <v>144</v>
      </c>
      <c r="I660" s="320" t="s">
        <v>171</v>
      </c>
      <c r="J660" s="321">
        <v>0</v>
      </c>
      <c r="K660" s="321">
        <f>K661+K665</f>
        <v>47520000</v>
      </c>
      <c r="L660" s="319">
        <v>144</v>
      </c>
      <c r="M660" s="320" t="s">
        <v>171</v>
      </c>
      <c r="N660" s="321">
        <v>0</v>
      </c>
      <c r="O660" s="321">
        <f>O661+O665</f>
        <v>47520000</v>
      </c>
      <c r="P660" s="319">
        <v>144</v>
      </c>
      <c r="Q660" s="320" t="s">
        <v>171</v>
      </c>
      <c r="R660" s="321">
        <v>0</v>
      </c>
      <c r="S660" s="321">
        <f>S661+S665</f>
        <v>36720000</v>
      </c>
      <c r="T660" s="319">
        <v>144</v>
      </c>
      <c r="U660" s="320" t="s">
        <v>171</v>
      </c>
      <c r="V660" s="321">
        <v>0</v>
      </c>
      <c r="W660" s="321">
        <f>W661+W665</f>
        <v>36720000</v>
      </c>
      <c r="X660" s="354">
        <f t="shared" si="173"/>
        <v>11016000</v>
      </c>
      <c r="Y660" s="321"/>
      <c r="Z660" s="354">
        <f t="shared" si="168"/>
        <v>36720000</v>
      </c>
      <c r="AA660" s="321"/>
      <c r="AB660" s="319">
        <v>144</v>
      </c>
      <c r="AC660" s="320" t="s">
        <v>171</v>
      </c>
      <c r="AD660" s="321">
        <v>0</v>
      </c>
      <c r="AE660" s="321">
        <f>AE661+AE665</f>
        <v>36720000</v>
      </c>
      <c r="AF660" s="319">
        <v>144</v>
      </c>
      <c r="AG660" s="320" t="s">
        <v>171</v>
      </c>
      <c r="AH660" s="321">
        <v>0</v>
      </c>
      <c r="AI660" s="321">
        <f>AI661+AI665</f>
        <v>36720000</v>
      </c>
      <c r="AJ660" s="319">
        <v>144</v>
      </c>
      <c r="AK660" s="320" t="s">
        <v>171</v>
      </c>
      <c r="AL660" s="321">
        <v>0</v>
      </c>
      <c r="AM660" s="321">
        <f>AM661+AM665</f>
        <v>36720000</v>
      </c>
      <c r="AN660" s="319">
        <v>144</v>
      </c>
      <c r="AO660" s="320" t="s">
        <v>171</v>
      </c>
      <c r="AP660" s="321">
        <v>0</v>
      </c>
      <c r="AQ660" s="321">
        <f>AQ661+AQ665</f>
        <v>36720000</v>
      </c>
      <c r="AR660" s="351">
        <f t="shared" si="175"/>
        <v>0</v>
      </c>
    </row>
    <row r="661" spans="2:44" x14ac:dyDescent="0.4">
      <c r="B661" s="272">
        <v>525111</v>
      </c>
      <c r="C661" s="266" t="s">
        <v>174</v>
      </c>
      <c r="D661" s="273"/>
      <c r="E661" s="274"/>
      <c r="F661" s="266"/>
      <c r="G661" s="261">
        <f>SUM(G662:G664)</f>
        <v>8520000</v>
      </c>
      <c r="H661" s="273"/>
      <c r="I661" s="274"/>
      <c r="J661" s="266"/>
      <c r="K661" s="261">
        <f>SUM(K662:K664)</f>
        <v>8520000</v>
      </c>
      <c r="L661" s="273"/>
      <c r="M661" s="274"/>
      <c r="N661" s="266"/>
      <c r="O661" s="261">
        <f>SUM(O662:O664)</f>
        <v>8520000</v>
      </c>
      <c r="P661" s="273"/>
      <c r="Q661" s="274"/>
      <c r="R661" s="266"/>
      <c r="S661" s="261">
        <f>SUM(S662:S664)</f>
        <v>8520000</v>
      </c>
      <c r="T661" s="273"/>
      <c r="U661" s="274"/>
      <c r="V661" s="266"/>
      <c r="W661" s="261">
        <f>SUM(W662:W664)</f>
        <v>8520000</v>
      </c>
      <c r="X661" s="354">
        <f t="shared" si="173"/>
        <v>2556000</v>
      </c>
      <c r="Y661" s="261"/>
      <c r="Z661" s="354">
        <f t="shared" si="168"/>
        <v>8520000</v>
      </c>
      <c r="AA661" s="261"/>
      <c r="AB661" s="273"/>
      <c r="AC661" s="274"/>
      <c r="AD661" s="266"/>
      <c r="AE661" s="261">
        <f>SUM(AE662:AE664)</f>
        <v>8520000</v>
      </c>
      <c r="AF661" s="273"/>
      <c r="AG661" s="274"/>
      <c r="AH661" s="266"/>
      <c r="AI661" s="261">
        <f>SUM(AI662:AI664)</f>
        <v>8520000</v>
      </c>
      <c r="AJ661" s="273"/>
      <c r="AK661" s="274"/>
      <c r="AL661" s="266"/>
      <c r="AM661" s="261">
        <f>SUM(AM662:AM664)</f>
        <v>8520000</v>
      </c>
      <c r="AN661" s="273"/>
      <c r="AO661" s="274"/>
      <c r="AP661" s="266"/>
      <c r="AQ661" s="261">
        <f>SUM(AQ662:AQ664)</f>
        <v>8520000</v>
      </c>
      <c r="AR661" s="351">
        <f t="shared" si="175"/>
        <v>0</v>
      </c>
    </row>
    <row r="662" spans="2:44" x14ac:dyDescent="0.4">
      <c r="B662" s="272" t="s">
        <v>27</v>
      </c>
      <c r="C662" s="266" t="s">
        <v>46</v>
      </c>
      <c r="D662" s="273">
        <v>12</v>
      </c>
      <c r="E662" s="274" t="s">
        <v>47</v>
      </c>
      <c r="F662" s="261">
        <v>150000</v>
      </c>
      <c r="G662" s="261">
        <f>ROUNDDOWN(D662*F662,-3)</f>
        <v>1800000</v>
      </c>
      <c r="H662" s="273">
        <v>12</v>
      </c>
      <c r="I662" s="274" t="s">
        <v>47</v>
      </c>
      <c r="J662" s="261">
        <v>150000</v>
      </c>
      <c r="K662" s="261">
        <f>ROUNDDOWN(H662*J662,-3)</f>
        <v>1800000</v>
      </c>
      <c r="L662" s="273">
        <v>12</v>
      </c>
      <c r="M662" s="274" t="s">
        <v>47</v>
      </c>
      <c r="N662" s="261">
        <v>150000</v>
      </c>
      <c r="O662" s="261">
        <f>ROUNDDOWN(L662*N662,-3)</f>
        <v>1800000</v>
      </c>
      <c r="P662" s="273">
        <v>12</v>
      </c>
      <c r="Q662" s="274" t="s">
        <v>47</v>
      </c>
      <c r="R662" s="261">
        <v>150000</v>
      </c>
      <c r="S662" s="261">
        <f>ROUNDDOWN(P662*R662,-3)</f>
        <v>1800000</v>
      </c>
      <c r="T662" s="273">
        <v>12</v>
      </c>
      <c r="U662" s="274" t="s">
        <v>47</v>
      </c>
      <c r="V662" s="261">
        <v>150000</v>
      </c>
      <c r="W662" s="261">
        <f>ROUNDDOWN(T662*V662,-3)</f>
        <v>1800000</v>
      </c>
      <c r="X662" s="354">
        <f t="shared" si="173"/>
        <v>540000</v>
      </c>
      <c r="Y662" s="261"/>
      <c r="Z662" s="354">
        <f t="shared" si="168"/>
        <v>1800000</v>
      </c>
      <c r="AA662" s="261">
        <f t="shared" si="174"/>
        <v>1800000</v>
      </c>
      <c r="AB662" s="273">
        <v>12</v>
      </c>
      <c r="AC662" s="274" t="s">
        <v>47</v>
      </c>
      <c r="AD662" s="261">
        <v>150000</v>
      </c>
      <c r="AE662" s="261">
        <f>ROUNDDOWN(AB662*AD662,-3)</f>
        <v>1800000</v>
      </c>
      <c r="AF662" s="273">
        <v>12</v>
      </c>
      <c r="AG662" s="274" t="s">
        <v>47</v>
      </c>
      <c r="AH662" s="261">
        <v>150000</v>
      </c>
      <c r="AI662" s="261">
        <f>ROUNDDOWN(AF662*AH662,-3)</f>
        <v>1800000</v>
      </c>
      <c r="AJ662" s="273">
        <v>12</v>
      </c>
      <c r="AK662" s="274" t="s">
        <v>47</v>
      </c>
      <c r="AL662" s="261">
        <v>150000</v>
      </c>
      <c r="AM662" s="261">
        <f>ROUNDDOWN(AJ662*AL662,-3)</f>
        <v>1800000</v>
      </c>
      <c r="AN662" s="273">
        <v>12</v>
      </c>
      <c r="AO662" s="274" t="s">
        <v>47</v>
      </c>
      <c r="AP662" s="261">
        <v>150000</v>
      </c>
      <c r="AQ662" s="261">
        <f>ROUNDDOWN(AN662*AP662,-3)</f>
        <v>1800000</v>
      </c>
      <c r="AR662" s="351">
        <f t="shared" si="175"/>
        <v>0</v>
      </c>
    </row>
    <row r="663" spans="2:44" x14ac:dyDescent="0.4">
      <c r="B663" s="272" t="s">
        <v>27</v>
      </c>
      <c r="C663" s="266" t="s">
        <v>48</v>
      </c>
      <c r="D663" s="273">
        <v>36</v>
      </c>
      <c r="E663" s="274" t="s">
        <v>47</v>
      </c>
      <c r="F663" s="261">
        <v>150000</v>
      </c>
      <c r="G663" s="261">
        <f>ROUNDDOWN(D663*F663,-3)</f>
        <v>5400000</v>
      </c>
      <c r="H663" s="273">
        <v>36</v>
      </c>
      <c r="I663" s="274" t="s">
        <v>47</v>
      </c>
      <c r="J663" s="261">
        <v>150000</v>
      </c>
      <c r="K663" s="261">
        <f>ROUNDDOWN(H663*J663,-3)</f>
        <v>5400000</v>
      </c>
      <c r="L663" s="273">
        <v>36</v>
      </c>
      <c r="M663" s="274" t="s">
        <v>47</v>
      </c>
      <c r="N663" s="261">
        <v>150000</v>
      </c>
      <c r="O663" s="261">
        <f>ROUNDDOWN(L663*N663,-3)</f>
        <v>5400000</v>
      </c>
      <c r="P663" s="273">
        <v>36</v>
      </c>
      <c r="Q663" s="274" t="s">
        <v>47</v>
      </c>
      <c r="R663" s="261">
        <v>150000</v>
      </c>
      <c r="S663" s="261">
        <f>ROUNDDOWN(P663*R663,-3)</f>
        <v>5400000</v>
      </c>
      <c r="T663" s="273">
        <v>36</v>
      </c>
      <c r="U663" s="274" t="s">
        <v>47</v>
      </c>
      <c r="V663" s="261">
        <v>150000</v>
      </c>
      <c r="W663" s="261">
        <f>ROUNDDOWN(T663*V663,-3)</f>
        <v>5400000</v>
      </c>
      <c r="X663" s="354">
        <f t="shared" si="173"/>
        <v>1620000</v>
      </c>
      <c r="Y663" s="261"/>
      <c r="Z663" s="354">
        <f t="shared" si="168"/>
        <v>5400000</v>
      </c>
      <c r="AA663" s="261">
        <f t="shared" si="174"/>
        <v>5400000</v>
      </c>
      <c r="AB663" s="273">
        <v>36</v>
      </c>
      <c r="AC663" s="274" t="s">
        <v>47</v>
      </c>
      <c r="AD663" s="261">
        <v>150000</v>
      </c>
      <c r="AE663" s="261">
        <f>ROUNDDOWN(AB663*AD663,-3)</f>
        <v>5400000</v>
      </c>
      <c r="AF663" s="273">
        <v>36</v>
      </c>
      <c r="AG663" s="274" t="s">
        <v>47</v>
      </c>
      <c r="AH663" s="261">
        <v>150000</v>
      </c>
      <c r="AI663" s="261">
        <f>ROUNDDOWN(AF663*AH663,-3)</f>
        <v>5400000</v>
      </c>
      <c r="AJ663" s="273">
        <v>36</v>
      </c>
      <c r="AK663" s="274" t="s">
        <v>47</v>
      </c>
      <c r="AL663" s="261">
        <v>150000</v>
      </c>
      <c r="AM663" s="261">
        <f>ROUNDDOWN(AJ663*AL663,-3)</f>
        <v>5400000</v>
      </c>
      <c r="AN663" s="273">
        <v>36</v>
      </c>
      <c r="AO663" s="274" t="s">
        <v>47</v>
      </c>
      <c r="AP663" s="261">
        <v>150000</v>
      </c>
      <c r="AQ663" s="261">
        <f>ROUNDDOWN(AN663*AP663,-3)</f>
        <v>5400000</v>
      </c>
      <c r="AR663" s="351">
        <f t="shared" si="175"/>
        <v>0</v>
      </c>
    </row>
    <row r="664" spans="2:44" x14ac:dyDescent="0.4">
      <c r="B664" s="272" t="s">
        <v>27</v>
      </c>
      <c r="C664" s="266" t="s">
        <v>175</v>
      </c>
      <c r="D664" s="273">
        <v>1</v>
      </c>
      <c r="E664" s="274" t="s">
        <v>38</v>
      </c>
      <c r="F664" s="261">
        <v>1320000</v>
      </c>
      <c r="G664" s="261">
        <f>ROUNDDOWN(D664*F664,-3)</f>
        <v>1320000</v>
      </c>
      <c r="H664" s="273">
        <v>1</v>
      </c>
      <c r="I664" s="274" t="s">
        <v>38</v>
      </c>
      <c r="J664" s="261">
        <v>1320000</v>
      </c>
      <c r="K664" s="261">
        <f>ROUNDDOWN(H664*J664,-3)</f>
        <v>1320000</v>
      </c>
      <c r="L664" s="273">
        <v>1</v>
      </c>
      <c r="M664" s="274" t="s">
        <v>38</v>
      </c>
      <c r="N664" s="261">
        <v>1320000</v>
      </c>
      <c r="O664" s="261">
        <f>ROUNDDOWN(L664*N664,-3)</f>
        <v>1320000</v>
      </c>
      <c r="P664" s="273">
        <v>1</v>
      </c>
      <c r="Q664" s="274" t="s">
        <v>38</v>
      </c>
      <c r="R664" s="261">
        <v>1320000</v>
      </c>
      <c r="S664" s="261">
        <f>ROUNDDOWN(P664*R664,-3)</f>
        <v>1320000</v>
      </c>
      <c r="T664" s="273">
        <v>1</v>
      </c>
      <c r="U664" s="274" t="s">
        <v>38</v>
      </c>
      <c r="V664" s="261">
        <v>1320000</v>
      </c>
      <c r="W664" s="261">
        <f>ROUNDDOWN(T664*V664,-3)</f>
        <v>1320000</v>
      </c>
      <c r="X664" s="354">
        <f t="shared" si="173"/>
        <v>396000</v>
      </c>
      <c r="Y664" s="261"/>
      <c r="Z664" s="354">
        <f t="shared" si="168"/>
        <v>1320000</v>
      </c>
      <c r="AA664" s="261">
        <f t="shared" si="174"/>
        <v>1320000</v>
      </c>
      <c r="AB664" s="273">
        <v>1</v>
      </c>
      <c r="AC664" s="274" t="s">
        <v>38</v>
      </c>
      <c r="AD664" s="261">
        <v>1320000</v>
      </c>
      <c r="AE664" s="261">
        <f>ROUNDDOWN(AB664*AD664,-3)</f>
        <v>1320000</v>
      </c>
      <c r="AF664" s="273">
        <v>1</v>
      </c>
      <c r="AG664" s="274" t="s">
        <v>38</v>
      </c>
      <c r="AH664" s="261">
        <v>1320000</v>
      </c>
      <c r="AI664" s="261">
        <f>ROUNDDOWN(AF664*AH664,-3)</f>
        <v>1320000</v>
      </c>
      <c r="AJ664" s="273">
        <v>1</v>
      </c>
      <c r="AK664" s="274" t="s">
        <v>38</v>
      </c>
      <c r="AL664" s="261">
        <v>1320000</v>
      </c>
      <c r="AM664" s="261">
        <f>ROUNDDOWN(AJ664*AL664,-3)</f>
        <v>1320000</v>
      </c>
      <c r="AN664" s="273">
        <v>1</v>
      </c>
      <c r="AO664" s="274" t="s">
        <v>38</v>
      </c>
      <c r="AP664" s="261">
        <v>1320000</v>
      </c>
      <c r="AQ664" s="261">
        <f>ROUNDDOWN(AN664*AP664,-3)</f>
        <v>1320000</v>
      </c>
      <c r="AR664" s="351">
        <f t="shared" si="175"/>
        <v>0</v>
      </c>
    </row>
    <row r="665" spans="2:44" x14ac:dyDescent="0.4">
      <c r="B665" s="272">
        <v>525112</v>
      </c>
      <c r="C665" s="266" t="s">
        <v>97</v>
      </c>
      <c r="D665" s="273"/>
      <c r="E665" s="274"/>
      <c r="F665" s="266"/>
      <c r="G665" s="261">
        <f>SUM(G666:G670)</f>
        <v>39000000</v>
      </c>
      <c r="H665" s="273"/>
      <c r="I665" s="274"/>
      <c r="J665" s="266"/>
      <c r="K665" s="261">
        <f>SUM(K666:K670)</f>
        <v>39000000</v>
      </c>
      <c r="L665" s="273"/>
      <c r="M665" s="274"/>
      <c r="N665" s="266"/>
      <c r="O665" s="261">
        <f>SUM(O666:O670)</f>
        <v>39000000</v>
      </c>
      <c r="P665" s="273"/>
      <c r="Q665" s="274"/>
      <c r="R665" s="266"/>
      <c r="S665" s="261">
        <f>SUM(S666:S670)</f>
        <v>28200000</v>
      </c>
      <c r="T665" s="273"/>
      <c r="U665" s="274"/>
      <c r="V665" s="266"/>
      <c r="W665" s="261">
        <f>SUM(W666:W670)</f>
        <v>28200000</v>
      </c>
      <c r="X665" s="354">
        <f t="shared" si="173"/>
        <v>8460000</v>
      </c>
      <c r="Y665" s="261"/>
      <c r="Z665" s="354">
        <f t="shared" si="168"/>
        <v>28200000</v>
      </c>
      <c r="AA665" s="261"/>
      <c r="AB665" s="273"/>
      <c r="AC665" s="274"/>
      <c r="AD665" s="266"/>
      <c r="AE665" s="261">
        <f>SUM(AE666:AE670)</f>
        <v>28200000</v>
      </c>
      <c r="AF665" s="273"/>
      <c r="AG665" s="274"/>
      <c r="AH665" s="266"/>
      <c r="AI665" s="261">
        <f>SUM(AI666:AI670)</f>
        <v>28200000</v>
      </c>
      <c r="AJ665" s="273"/>
      <c r="AK665" s="274"/>
      <c r="AL665" s="266"/>
      <c r="AM665" s="261">
        <f>SUM(AM666:AM670)</f>
        <v>28200000</v>
      </c>
      <c r="AN665" s="273"/>
      <c r="AO665" s="274"/>
      <c r="AP665" s="266"/>
      <c r="AQ665" s="261">
        <f>SUM(AQ666:AQ670)</f>
        <v>28200000</v>
      </c>
      <c r="AR665" s="351">
        <f t="shared" si="175"/>
        <v>0</v>
      </c>
    </row>
    <row r="666" spans="2:44" x14ac:dyDescent="0.4">
      <c r="B666" s="272" t="s">
        <v>27</v>
      </c>
      <c r="C666" s="266" t="s">
        <v>295</v>
      </c>
      <c r="D666" s="273">
        <v>1</v>
      </c>
      <c r="E666" s="274" t="s">
        <v>38</v>
      </c>
      <c r="F666" s="261">
        <v>3600000</v>
      </c>
      <c r="G666" s="261">
        <f>ROUNDDOWN(D666*F666,-3)</f>
        <v>3600000</v>
      </c>
      <c r="H666" s="273">
        <v>1</v>
      </c>
      <c r="I666" s="274" t="s">
        <v>38</v>
      </c>
      <c r="J666" s="261">
        <v>3600000</v>
      </c>
      <c r="K666" s="261">
        <f>ROUNDDOWN(H666*J666,-3)</f>
        <v>3600000</v>
      </c>
      <c r="L666" s="273">
        <v>1</v>
      </c>
      <c r="M666" s="274" t="s">
        <v>38</v>
      </c>
      <c r="N666" s="261">
        <v>3600000</v>
      </c>
      <c r="O666" s="261">
        <f>ROUNDDOWN(L666*N666,-3)</f>
        <v>3600000</v>
      </c>
      <c r="P666" s="273">
        <v>1</v>
      </c>
      <c r="Q666" s="274" t="s">
        <v>38</v>
      </c>
      <c r="R666" s="261">
        <v>3600000</v>
      </c>
      <c r="S666" s="261">
        <f>ROUNDDOWN(P666*R666,-3)</f>
        <v>3600000</v>
      </c>
      <c r="T666" s="273">
        <v>1</v>
      </c>
      <c r="U666" s="274" t="s">
        <v>38</v>
      </c>
      <c r="V666" s="261">
        <v>3600000</v>
      </c>
      <c r="W666" s="261">
        <f>ROUNDDOWN(T666*V666,-3)</f>
        <v>3600000</v>
      </c>
      <c r="X666" s="354">
        <f t="shared" si="173"/>
        <v>1080000</v>
      </c>
      <c r="Y666" s="261"/>
      <c r="Z666" s="354">
        <f t="shared" si="168"/>
        <v>3600000</v>
      </c>
      <c r="AA666" s="261">
        <f t="shared" si="174"/>
        <v>3600000</v>
      </c>
      <c r="AB666" s="273">
        <v>1</v>
      </c>
      <c r="AC666" s="274" t="s">
        <v>38</v>
      </c>
      <c r="AD666" s="261">
        <v>3600000</v>
      </c>
      <c r="AE666" s="261">
        <f>ROUNDDOWN(AB666*AD666,-3)</f>
        <v>3600000</v>
      </c>
      <c r="AF666" s="273">
        <v>1</v>
      </c>
      <c r="AG666" s="274" t="s">
        <v>38</v>
      </c>
      <c r="AH666" s="261">
        <v>3600000</v>
      </c>
      <c r="AI666" s="261">
        <f>ROUNDDOWN(AF666*AH666,-3)</f>
        <v>3600000</v>
      </c>
      <c r="AJ666" s="273">
        <v>1</v>
      </c>
      <c r="AK666" s="274" t="s">
        <v>38</v>
      </c>
      <c r="AL666" s="261">
        <v>3600000</v>
      </c>
      <c r="AM666" s="261">
        <f>ROUNDDOWN(AJ666*AL666,-3)</f>
        <v>3600000</v>
      </c>
      <c r="AN666" s="273">
        <v>1</v>
      </c>
      <c r="AO666" s="274" t="s">
        <v>38</v>
      </c>
      <c r="AP666" s="261">
        <v>3600000</v>
      </c>
      <c r="AQ666" s="261">
        <f>ROUNDDOWN(AN666*AP666,-3)</f>
        <v>3600000</v>
      </c>
      <c r="AR666" s="351">
        <f t="shared" si="175"/>
        <v>0</v>
      </c>
    </row>
    <row r="667" spans="2:44" x14ac:dyDescent="0.4">
      <c r="B667" s="272" t="s">
        <v>27</v>
      </c>
      <c r="C667" s="266" t="s">
        <v>296</v>
      </c>
      <c r="D667" s="280">
        <f>D660</f>
        <v>144</v>
      </c>
      <c r="E667" s="274" t="s">
        <v>231</v>
      </c>
      <c r="F667" s="261">
        <v>75000</v>
      </c>
      <c r="G667" s="261">
        <f>ROUNDDOWN(D667*F667,-3)</f>
        <v>10800000</v>
      </c>
      <c r="H667" s="280">
        <f>H660</f>
        <v>144</v>
      </c>
      <c r="I667" s="274" t="s">
        <v>231</v>
      </c>
      <c r="J667" s="261">
        <v>75000</v>
      </c>
      <c r="K667" s="261">
        <f>ROUNDDOWN(H667*J667,-3)</f>
        <v>10800000</v>
      </c>
      <c r="L667" s="280">
        <f>L660</f>
        <v>144</v>
      </c>
      <c r="M667" s="274" t="s">
        <v>231</v>
      </c>
      <c r="N667" s="261">
        <v>75000</v>
      </c>
      <c r="O667" s="261">
        <f>ROUNDDOWN(L667*N667,-3)</f>
        <v>10800000</v>
      </c>
      <c r="P667" s="280">
        <v>0</v>
      </c>
      <c r="Q667" s="274" t="s">
        <v>231</v>
      </c>
      <c r="R667" s="261">
        <v>75000</v>
      </c>
      <c r="S667" s="261">
        <f>ROUNDDOWN(P667*R667,-3)</f>
        <v>0</v>
      </c>
      <c r="T667" s="280">
        <v>0</v>
      </c>
      <c r="U667" s="274" t="s">
        <v>231</v>
      </c>
      <c r="V667" s="261">
        <v>75000</v>
      </c>
      <c r="W667" s="261">
        <f>ROUNDDOWN(T667*V667,-3)</f>
        <v>0</v>
      </c>
      <c r="X667" s="354">
        <f t="shared" si="173"/>
        <v>0</v>
      </c>
      <c r="Y667" s="261"/>
      <c r="Z667" s="354">
        <f t="shared" si="168"/>
        <v>0</v>
      </c>
      <c r="AA667" s="261"/>
      <c r="AB667" s="280">
        <v>0</v>
      </c>
      <c r="AC667" s="274" t="s">
        <v>231</v>
      </c>
      <c r="AD667" s="261">
        <v>75000</v>
      </c>
      <c r="AE667" s="261">
        <f>ROUNDDOWN(AB667*AD667,-3)</f>
        <v>0</v>
      </c>
      <c r="AF667" s="280">
        <v>0</v>
      </c>
      <c r="AG667" s="274" t="s">
        <v>231</v>
      </c>
      <c r="AH667" s="261">
        <v>75000</v>
      </c>
      <c r="AI667" s="261">
        <f>ROUNDDOWN(AF667*AH667,-3)</f>
        <v>0</v>
      </c>
      <c r="AJ667" s="280">
        <v>0</v>
      </c>
      <c r="AK667" s="274" t="s">
        <v>231</v>
      </c>
      <c r="AL667" s="261">
        <v>75000</v>
      </c>
      <c r="AM667" s="261">
        <f>ROUNDDOWN(AJ667*AL667,-3)</f>
        <v>0</v>
      </c>
      <c r="AN667" s="280">
        <v>0</v>
      </c>
      <c r="AO667" s="274" t="s">
        <v>231</v>
      </c>
      <c r="AP667" s="261">
        <v>75000</v>
      </c>
      <c r="AQ667" s="261">
        <f>ROUNDDOWN(AN667*AP667,-3)</f>
        <v>0</v>
      </c>
      <c r="AR667" s="351">
        <f t="shared" si="175"/>
        <v>0</v>
      </c>
    </row>
    <row r="668" spans="2:44" x14ac:dyDescent="0.4">
      <c r="B668" s="272" t="s">
        <v>27</v>
      </c>
      <c r="C668" s="266" t="s">
        <v>44</v>
      </c>
      <c r="D668" s="280">
        <f>D660</f>
        <v>144</v>
      </c>
      <c r="E668" s="274" t="s">
        <v>40</v>
      </c>
      <c r="F668" s="261">
        <v>50000</v>
      </c>
      <c r="G668" s="261">
        <f>ROUNDDOWN(D668*F668,-3)</f>
        <v>7200000</v>
      </c>
      <c r="H668" s="280">
        <f>H660</f>
        <v>144</v>
      </c>
      <c r="I668" s="274" t="s">
        <v>40</v>
      </c>
      <c r="J668" s="261">
        <v>50000</v>
      </c>
      <c r="K668" s="261">
        <f>ROUNDDOWN(H668*J668,-3)</f>
        <v>7200000</v>
      </c>
      <c r="L668" s="280">
        <f>L660</f>
        <v>144</v>
      </c>
      <c r="M668" s="274" t="s">
        <v>40</v>
      </c>
      <c r="N668" s="261">
        <v>50000</v>
      </c>
      <c r="O668" s="261">
        <f>ROUNDDOWN(L668*N668,-3)</f>
        <v>7200000</v>
      </c>
      <c r="P668" s="280">
        <v>144</v>
      </c>
      <c r="Q668" s="274" t="s">
        <v>40</v>
      </c>
      <c r="R668" s="261">
        <v>50000</v>
      </c>
      <c r="S668" s="261">
        <f>ROUNDDOWN(P668*R668,-3)</f>
        <v>7200000</v>
      </c>
      <c r="T668" s="280">
        <v>144</v>
      </c>
      <c r="U668" s="274" t="s">
        <v>40</v>
      </c>
      <c r="V668" s="261">
        <v>50000</v>
      </c>
      <c r="W668" s="261">
        <f>ROUNDDOWN(T668*V668,-3)</f>
        <v>7200000</v>
      </c>
      <c r="X668" s="354">
        <f t="shared" si="173"/>
        <v>2160000</v>
      </c>
      <c r="Y668" s="261"/>
      <c r="Z668" s="354">
        <f t="shared" si="168"/>
        <v>7200000</v>
      </c>
      <c r="AA668" s="261">
        <f t="shared" si="174"/>
        <v>7200000</v>
      </c>
      <c r="AB668" s="280">
        <v>144</v>
      </c>
      <c r="AC668" s="274" t="s">
        <v>40</v>
      </c>
      <c r="AD668" s="261">
        <v>50000</v>
      </c>
      <c r="AE668" s="261">
        <f>ROUNDDOWN(AB668*AD668,-3)</f>
        <v>7200000</v>
      </c>
      <c r="AF668" s="280">
        <v>144</v>
      </c>
      <c r="AG668" s="274" t="s">
        <v>40</v>
      </c>
      <c r="AH668" s="261">
        <v>50000</v>
      </c>
      <c r="AI668" s="261">
        <f>ROUNDDOWN(AF668*AH668,-3)</f>
        <v>7200000</v>
      </c>
      <c r="AJ668" s="280">
        <v>144</v>
      </c>
      <c r="AK668" s="274" t="s">
        <v>40</v>
      </c>
      <c r="AL668" s="261">
        <v>50000</v>
      </c>
      <c r="AM668" s="261">
        <f>ROUNDDOWN(AJ668*AL668,-3)</f>
        <v>7200000</v>
      </c>
      <c r="AN668" s="280">
        <v>144</v>
      </c>
      <c r="AO668" s="274" t="s">
        <v>40</v>
      </c>
      <c r="AP668" s="261">
        <v>50000</v>
      </c>
      <c r="AQ668" s="261">
        <f>ROUNDDOWN(AN668*AP668,-3)</f>
        <v>7200000</v>
      </c>
      <c r="AR668" s="351">
        <f t="shared" si="175"/>
        <v>0</v>
      </c>
    </row>
    <row r="669" spans="2:44" x14ac:dyDescent="0.4">
      <c r="B669" s="272" t="s">
        <v>27</v>
      </c>
      <c r="C669" s="266" t="s">
        <v>306</v>
      </c>
      <c r="D669" s="280">
        <f>D660</f>
        <v>144</v>
      </c>
      <c r="E669" s="274" t="s">
        <v>57</v>
      </c>
      <c r="F669" s="261">
        <v>100000</v>
      </c>
      <c r="G669" s="261">
        <f>ROUNDDOWN(D669*F669,-3)</f>
        <v>14400000</v>
      </c>
      <c r="H669" s="280">
        <f>H660</f>
        <v>144</v>
      </c>
      <c r="I669" s="274" t="s">
        <v>57</v>
      </c>
      <c r="J669" s="261">
        <v>100000</v>
      </c>
      <c r="K669" s="261">
        <f>ROUNDDOWN(H669*J669,-3)</f>
        <v>14400000</v>
      </c>
      <c r="L669" s="280">
        <f>L660</f>
        <v>144</v>
      </c>
      <c r="M669" s="274" t="s">
        <v>57</v>
      </c>
      <c r="N669" s="261">
        <v>100000</v>
      </c>
      <c r="O669" s="261">
        <f>ROUNDDOWN(L669*N669,-3)</f>
        <v>14400000</v>
      </c>
      <c r="P669" s="280">
        <v>144</v>
      </c>
      <c r="Q669" s="274" t="s">
        <v>57</v>
      </c>
      <c r="R669" s="261">
        <v>100000</v>
      </c>
      <c r="S669" s="261">
        <f>ROUNDDOWN(P669*R669,-3)</f>
        <v>14400000</v>
      </c>
      <c r="T669" s="280">
        <v>144</v>
      </c>
      <c r="U669" s="274" t="s">
        <v>57</v>
      </c>
      <c r="V669" s="261">
        <v>100000</v>
      </c>
      <c r="W669" s="261">
        <f>ROUNDDOWN(T669*V669,-3)</f>
        <v>14400000</v>
      </c>
      <c r="X669" s="354">
        <f t="shared" si="173"/>
        <v>4320000</v>
      </c>
      <c r="Y669" s="261"/>
      <c r="Z669" s="354">
        <f t="shared" si="168"/>
        <v>14400000</v>
      </c>
      <c r="AA669" s="261">
        <f t="shared" si="174"/>
        <v>14400000</v>
      </c>
      <c r="AB669" s="280">
        <v>144</v>
      </c>
      <c r="AC669" s="274" t="s">
        <v>57</v>
      </c>
      <c r="AD669" s="261">
        <v>100000</v>
      </c>
      <c r="AE669" s="261">
        <f>ROUNDDOWN(AB669*AD669,-3)</f>
        <v>14400000</v>
      </c>
      <c r="AF669" s="280">
        <v>144</v>
      </c>
      <c r="AG669" s="274" t="s">
        <v>57</v>
      </c>
      <c r="AH669" s="261">
        <v>100000</v>
      </c>
      <c r="AI669" s="261">
        <f>ROUNDDOWN(AF669*AH669,-3)</f>
        <v>14400000</v>
      </c>
      <c r="AJ669" s="280">
        <v>144</v>
      </c>
      <c r="AK669" s="274" t="s">
        <v>57</v>
      </c>
      <c r="AL669" s="261">
        <v>100000</v>
      </c>
      <c r="AM669" s="261">
        <f>ROUNDDOWN(AJ669*AL669,-3)</f>
        <v>14400000</v>
      </c>
      <c r="AN669" s="280">
        <v>144</v>
      </c>
      <c r="AO669" s="274" t="s">
        <v>57</v>
      </c>
      <c r="AP669" s="261">
        <v>100000</v>
      </c>
      <c r="AQ669" s="261">
        <f>ROUNDDOWN(AN669*AP669,-3)</f>
        <v>14400000</v>
      </c>
      <c r="AR669" s="351">
        <f t="shared" si="175"/>
        <v>0</v>
      </c>
    </row>
    <row r="670" spans="2:44" x14ac:dyDescent="0.4">
      <c r="B670" s="272" t="s">
        <v>27</v>
      </c>
      <c r="C670" s="266" t="s">
        <v>299</v>
      </c>
      <c r="D670" s="280">
        <f>D660/24</f>
        <v>6</v>
      </c>
      <c r="E670" s="274" t="s">
        <v>51</v>
      </c>
      <c r="F670" s="261">
        <v>500000</v>
      </c>
      <c r="G670" s="261">
        <f>ROUNDDOWN(D670*F670,-3)</f>
        <v>3000000</v>
      </c>
      <c r="H670" s="280">
        <f>H660/24</f>
        <v>6</v>
      </c>
      <c r="I670" s="274" t="s">
        <v>51</v>
      </c>
      <c r="J670" s="261">
        <v>500000</v>
      </c>
      <c r="K670" s="261">
        <f>ROUNDDOWN(H670*J670,-3)</f>
        <v>3000000</v>
      </c>
      <c r="L670" s="280">
        <f>L660/24</f>
        <v>6</v>
      </c>
      <c r="M670" s="274" t="s">
        <v>51</v>
      </c>
      <c r="N670" s="261">
        <v>500000</v>
      </c>
      <c r="O670" s="261">
        <f>ROUNDDOWN(L670*N670,-3)</f>
        <v>3000000</v>
      </c>
      <c r="P670" s="280">
        <v>6</v>
      </c>
      <c r="Q670" s="274" t="s">
        <v>51</v>
      </c>
      <c r="R670" s="261">
        <v>500000</v>
      </c>
      <c r="S670" s="261">
        <f>ROUNDDOWN(P670*R670,-3)</f>
        <v>3000000</v>
      </c>
      <c r="T670" s="280">
        <v>6</v>
      </c>
      <c r="U670" s="274" t="s">
        <v>51</v>
      </c>
      <c r="V670" s="261">
        <v>500000</v>
      </c>
      <c r="W670" s="261">
        <f>ROUNDDOWN(T670*V670,-3)</f>
        <v>3000000</v>
      </c>
      <c r="X670" s="354">
        <f t="shared" si="173"/>
        <v>900000</v>
      </c>
      <c r="Y670" s="261"/>
      <c r="Z670" s="354">
        <f t="shared" si="168"/>
        <v>3000000</v>
      </c>
      <c r="AA670" s="261">
        <f t="shared" si="174"/>
        <v>3000000</v>
      </c>
      <c r="AB670" s="280">
        <v>6</v>
      </c>
      <c r="AC670" s="274" t="s">
        <v>51</v>
      </c>
      <c r="AD670" s="261">
        <v>500000</v>
      </c>
      <c r="AE670" s="261">
        <f>ROUNDDOWN(AB670*AD670,-3)</f>
        <v>3000000</v>
      </c>
      <c r="AF670" s="280">
        <v>6</v>
      </c>
      <c r="AG670" s="274" t="s">
        <v>51</v>
      </c>
      <c r="AH670" s="261">
        <v>500000</v>
      </c>
      <c r="AI670" s="261">
        <f>ROUNDDOWN(AF670*AH670,-3)</f>
        <v>3000000</v>
      </c>
      <c r="AJ670" s="280">
        <v>6</v>
      </c>
      <c r="AK670" s="274" t="s">
        <v>51</v>
      </c>
      <c r="AL670" s="261">
        <v>500000</v>
      </c>
      <c r="AM670" s="261">
        <f>ROUNDDOWN(AJ670*AL670,-3)</f>
        <v>3000000</v>
      </c>
      <c r="AN670" s="280">
        <v>6</v>
      </c>
      <c r="AO670" s="274" t="s">
        <v>51</v>
      </c>
      <c r="AP670" s="261">
        <v>500000</v>
      </c>
      <c r="AQ670" s="261">
        <f>ROUNDDOWN(AN670*AP670,-3)</f>
        <v>3000000</v>
      </c>
      <c r="AR670" s="351">
        <f t="shared" si="175"/>
        <v>0</v>
      </c>
    </row>
    <row r="671" spans="2:44" x14ac:dyDescent="0.4">
      <c r="B671" s="369" t="s">
        <v>186</v>
      </c>
      <c r="C671" s="370" t="s">
        <v>309</v>
      </c>
      <c r="D671" s="279">
        <f>D672</f>
        <v>144</v>
      </c>
      <c r="E671" s="267" t="s">
        <v>171</v>
      </c>
      <c r="F671" s="261">
        <v>0</v>
      </c>
      <c r="G671" s="261">
        <f>G672</f>
        <v>47520000</v>
      </c>
      <c r="H671" s="279">
        <f>H672</f>
        <v>144</v>
      </c>
      <c r="I671" s="267" t="s">
        <v>171</v>
      </c>
      <c r="J671" s="261">
        <v>0</v>
      </c>
      <c r="K671" s="261">
        <f>K672</f>
        <v>47520000</v>
      </c>
      <c r="L671" s="279">
        <f>L672</f>
        <v>144</v>
      </c>
      <c r="M671" s="267" t="s">
        <v>171</v>
      </c>
      <c r="N671" s="261">
        <v>0</v>
      </c>
      <c r="O671" s="261">
        <f>O672</f>
        <v>47520000</v>
      </c>
      <c r="P671" s="279">
        <v>144</v>
      </c>
      <c r="Q671" s="267" t="s">
        <v>171</v>
      </c>
      <c r="R671" s="261">
        <v>0</v>
      </c>
      <c r="S671" s="261">
        <f>S672</f>
        <v>36720000</v>
      </c>
      <c r="T671" s="373">
        <v>144</v>
      </c>
      <c r="U671" s="372" t="s">
        <v>171</v>
      </c>
      <c r="V671" s="371">
        <v>0</v>
      </c>
      <c r="W671" s="371">
        <f>W672</f>
        <v>36720000</v>
      </c>
      <c r="X671" s="354">
        <f t="shared" si="173"/>
        <v>11016000</v>
      </c>
      <c r="Y671" s="261"/>
      <c r="Z671" s="354">
        <f t="shared" si="168"/>
        <v>36720000</v>
      </c>
      <c r="AA671" s="261"/>
      <c r="AB671" s="373">
        <v>144</v>
      </c>
      <c r="AC671" s="372" t="s">
        <v>171</v>
      </c>
      <c r="AD671" s="371">
        <v>0</v>
      </c>
      <c r="AE671" s="371">
        <f>AE672</f>
        <v>36720000</v>
      </c>
      <c r="AF671" s="373">
        <v>144</v>
      </c>
      <c r="AG671" s="372" t="s">
        <v>171</v>
      </c>
      <c r="AH671" s="371">
        <v>0</v>
      </c>
      <c r="AI671" s="371">
        <f>AI672</f>
        <v>36720000</v>
      </c>
      <c r="AJ671" s="373">
        <v>144</v>
      </c>
      <c r="AK671" s="372" t="s">
        <v>171</v>
      </c>
      <c r="AL671" s="371">
        <v>0</v>
      </c>
      <c r="AM671" s="371">
        <f>AM672</f>
        <v>36720000</v>
      </c>
      <c r="AN671" s="373">
        <v>144</v>
      </c>
      <c r="AO671" s="372" t="s">
        <v>171</v>
      </c>
      <c r="AP671" s="371">
        <v>0</v>
      </c>
      <c r="AQ671" s="371">
        <f>AQ672</f>
        <v>36720000</v>
      </c>
      <c r="AR671" s="351">
        <f t="shared" si="175"/>
        <v>0</v>
      </c>
    </row>
    <row r="672" spans="2:44" x14ac:dyDescent="0.4">
      <c r="B672" s="317" t="s">
        <v>34</v>
      </c>
      <c r="C672" s="318" t="s">
        <v>310</v>
      </c>
      <c r="D672" s="279">
        <v>144</v>
      </c>
      <c r="E672" s="267" t="s">
        <v>171</v>
      </c>
      <c r="F672" s="261">
        <v>0</v>
      </c>
      <c r="G672" s="261">
        <f>G673+G677</f>
        <v>47520000</v>
      </c>
      <c r="H672" s="319">
        <v>144</v>
      </c>
      <c r="I672" s="320" t="s">
        <v>171</v>
      </c>
      <c r="J672" s="321">
        <v>0</v>
      </c>
      <c r="K672" s="321">
        <f>K673+K677</f>
        <v>47520000</v>
      </c>
      <c r="L672" s="319">
        <v>144</v>
      </c>
      <c r="M672" s="320" t="s">
        <v>171</v>
      </c>
      <c r="N672" s="321">
        <v>0</v>
      </c>
      <c r="O672" s="321">
        <f>O673+O677</f>
        <v>47520000</v>
      </c>
      <c r="P672" s="319">
        <v>144</v>
      </c>
      <c r="Q672" s="320" t="s">
        <v>171</v>
      </c>
      <c r="R672" s="321">
        <v>0</v>
      </c>
      <c r="S672" s="321">
        <f>S673+S677</f>
        <v>36720000</v>
      </c>
      <c r="T672" s="319">
        <v>144</v>
      </c>
      <c r="U672" s="320" t="s">
        <v>171</v>
      </c>
      <c r="V672" s="321">
        <v>0</v>
      </c>
      <c r="W672" s="321">
        <f>W673+W677</f>
        <v>36720000</v>
      </c>
      <c r="X672" s="354">
        <f t="shared" si="173"/>
        <v>11016000</v>
      </c>
      <c r="Y672" s="321"/>
      <c r="Z672" s="354">
        <f t="shared" si="168"/>
        <v>36720000</v>
      </c>
      <c r="AA672" s="321"/>
      <c r="AB672" s="319">
        <v>144</v>
      </c>
      <c r="AC672" s="320" t="s">
        <v>171</v>
      </c>
      <c r="AD672" s="321">
        <v>0</v>
      </c>
      <c r="AE672" s="321">
        <f>AE673+AE677</f>
        <v>36720000</v>
      </c>
      <c r="AF672" s="319">
        <v>144</v>
      </c>
      <c r="AG672" s="320" t="s">
        <v>171</v>
      </c>
      <c r="AH672" s="321">
        <v>0</v>
      </c>
      <c r="AI672" s="321">
        <f>AI673+AI677</f>
        <v>36720000</v>
      </c>
      <c r="AJ672" s="319">
        <v>144</v>
      </c>
      <c r="AK672" s="320" t="s">
        <v>171</v>
      </c>
      <c r="AL672" s="321">
        <v>0</v>
      </c>
      <c r="AM672" s="321">
        <f>AM673+AM677</f>
        <v>36720000</v>
      </c>
      <c r="AN672" s="319">
        <v>144</v>
      </c>
      <c r="AO672" s="320" t="s">
        <v>171</v>
      </c>
      <c r="AP672" s="321">
        <v>0</v>
      </c>
      <c r="AQ672" s="321">
        <f>AQ673+AQ677</f>
        <v>36720000</v>
      </c>
      <c r="AR672" s="351">
        <f t="shared" si="175"/>
        <v>0</v>
      </c>
    </row>
    <row r="673" spans="2:44" x14ac:dyDescent="0.4">
      <c r="B673" s="272">
        <v>525111</v>
      </c>
      <c r="C673" s="266" t="s">
        <v>174</v>
      </c>
      <c r="D673" s="273"/>
      <c r="E673" s="274"/>
      <c r="F673" s="266"/>
      <c r="G673" s="261">
        <f>SUM(G674:G676)</f>
        <v>8520000</v>
      </c>
      <c r="H673" s="273"/>
      <c r="I673" s="274"/>
      <c r="J673" s="266"/>
      <c r="K673" s="261">
        <f>SUM(K674:K676)</f>
        <v>8520000</v>
      </c>
      <c r="L673" s="273"/>
      <c r="M673" s="274"/>
      <c r="N673" s="266"/>
      <c r="O673" s="261">
        <f>SUM(O674:O676)</f>
        <v>8520000</v>
      </c>
      <c r="P673" s="273"/>
      <c r="Q673" s="274"/>
      <c r="R673" s="266"/>
      <c r="S673" s="261">
        <f>SUM(S674:S676)</f>
        <v>8520000</v>
      </c>
      <c r="T673" s="273"/>
      <c r="U673" s="274"/>
      <c r="V673" s="266"/>
      <c r="W673" s="261">
        <f>SUM(W674:W676)</f>
        <v>8520000</v>
      </c>
      <c r="X673" s="354">
        <f t="shared" si="173"/>
        <v>2556000</v>
      </c>
      <c r="Y673" s="261"/>
      <c r="Z673" s="354">
        <f t="shared" si="168"/>
        <v>8520000</v>
      </c>
      <c r="AA673" s="261"/>
      <c r="AB673" s="273"/>
      <c r="AC673" s="274"/>
      <c r="AD673" s="266"/>
      <c r="AE673" s="261">
        <f>SUM(AE674:AE676)</f>
        <v>8520000</v>
      </c>
      <c r="AF673" s="273"/>
      <c r="AG673" s="274"/>
      <c r="AH673" s="266"/>
      <c r="AI673" s="261">
        <f>SUM(AI674:AI676)</f>
        <v>8520000</v>
      </c>
      <c r="AJ673" s="273"/>
      <c r="AK673" s="274"/>
      <c r="AL673" s="266"/>
      <c r="AM673" s="261">
        <f>SUM(AM674:AM676)</f>
        <v>8520000</v>
      </c>
      <c r="AN673" s="273"/>
      <c r="AO673" s="274"/>
      <c r="AP673" s="266"/>
      <c r="AQ673" s="261">
        <f>SUM(AQ674:AQ676)</f>
        <v>8520000</v>
      </c>
      <c r="AR673" s="351">
        <f t="shared" si="175"/>
        <v>0</v>
      </c>
    </row>
    <row r="674" spans="2:44" x14ac:dyDescent="0.4">
      <c r="B674" s="272" t="s">
        <v>27</v>
      </c>
      <c r="C674" s="266" t="s">
        <v>46</v>
      </c>
      <c r="D674" s="273">
        <v>12</v>
      </c>
      <c r="E674" s="274" t="s">
        <v>47</v>
      </c>
      <c r="F674" s="261">
        <v>150000</v>
      </c>
      <c r="G674" s="261">
        <f>ROUNDDOWN(D674*F674,-3)</f>
        <v>1800000</v>
      </c>
      <c r="H674" s="273">
        <v>12</v>
      </c>
      <c r="I674" s="274" t="s">
        <v>47</v>
      </c>
      <c r="J674" s="261">
        <v>150000</v>
      </c>
      <c r="K674" s="261">
        <f>ROUNDDOWN(H674*J674,-3)</f>
        <v>1800000</v>
      </c>
      <c r="L674" s="273">
        <v>12</v>
      </c>
      <c r="M674" s="274" t="s">
        <v>47</v>
      </c>
      <c r="N674" s="261">
        <v>150000</v>
      </c>
      <c r="O674" s="261">
        <f>ROUNDDOWN(L674*N674,-3)</f>
        <v>1800000</v>
      </c>
      <c r="P674" s="273">
        <v>12</v>
      </c>
      <c r="Q674" s="274" t="s">
        <v>47</v>
      </c>
      <c r="R674" s="261">
        <v>150000</v>
      </c>
      <c r="S674" s="261">
        <f>ROUNDDOWN(P674*R674,-3)</f>
        <v>1800000</v>
      </c>
      <c r="T674" s="273">
        <v>12</v>
      </c>
      <c r="U674" s="274" t="s">
        <v>47</v>
      </c>
      <c r="V674" s="261">
        <v>150000</v>
      </c>
      <c r="W674" s="261">
        <f>ROUNDDOWN(T674*V674,-3)</f>
        <v>1800000</v>
      </c>
      <c r="X674" s="354">
        <f t="shared" si="173"/>
        <v>540000</v>
      </c>
      <c r="Y674" s="261"/>
      <c r="Z674" s="354">
        <f t="shared" si="168"/>
        <v>1800000</v>
      </c>
      <c r="AA674" s="261">
        <f t="shared" si="174"/>
        <v>1800000</v>
      </c>
      <c r="AB674" s="273">
        <v>12</v>
      </c>
      <c r="AC674" s="274" t="s">
        <v>47</v>
      </c>
      <c r="AD674" s="261">
        <v>150000</v>
      </c>
      <c r="AE674" s="261">
        <f>ROUNDDOWN(AB674*AD674,-3)</f>
        <v>1800000</v>
      </c>
      <c r="AF674" s="273">
        <v>12</v>
      </c>
      <c r="AG674" s="274" t="s">
        <v>47</v>
      </c>
      <c r="AH674" s="261">
        <v>150000</v>
      </c>
      <c r="AI674" s="261">
        <f>ROUNDDOWN(AF674*AH674,-3)</f>
        <v>1800000</v>
      </c>
      <c r="AJ674" s="273">
        <v>12</v>
      </c>
      <c r="AK674" s="274" t="s">
        <v>47</v>
      </c>
      <c r="AL674" s="261">
        <v>150000</v>
      </c>
      <c r="AM674" s="261">
        <f>ROUNDDOWN(AJ674*AL674,-3)</f>
        <v>1800000</v>
      </c>
      <c r="AN674" s="273">
        <v>12</v>
      </c>
      <c r="AO674" s="274" t="s">
        <v>47</v>
      </c>
      <c r="AP674" s="261">
        <v>150000</v>
      </c>
      <c r="AQ674" s="261">
        <f>ROUNDDOWN(AN674*AP674,-3)</f>
        <v>1800000</v>
      </c>
      <c r="AR674" s="351">
        <f t="shared" si="175"/>
        <v>0</v>
      </c>
    </row>
    <row r="675" spans="2:44" x14ac:dyDescent="0.4">
      <c r="B675" s="272" t="s">
        <v>27</v>
      </c>
      <c r="C675" s="266" t="s">
        <v>48</v>
      </c>
      <c r="D675" s="273">
        <v>36</v>
      </c>
      <c r="E675" s="274" t="s">
        <v>47</v>
      </c>
      <c r="F675" s="261">
        <v>150000</v>
      </c>
      <c r="G675" s="261">
        <f>ROUNDDOWN(D675*F675,-3)</f>
        <v>5400000</v>
      </c>
      <c r="H675" s="273">
        <v>36</v>
      </c>
      <c r="I675" s="274" t="s">
        <v>47</v>
      </c>
      <c r="J675" s="261">
        <v>150000</v>
      </c>
      <c r="K675" s="261">
        <f>ROUNDDOWN(H675*J675,-3)</f>
        <v>5400000</v>
      </c>
      <c r="L675" s="273">
        <v>36</v>
      </c>
      <c r="M675" s="274" t="s">
        <v>47</v>
      </c>
      <c r="N675" s="261">
        <v>150000</v>
      </c>
      <c r="O675" s="261">
        <f>ROUNDDOWN(L675*N675,-3)</f>
        <v>5400000</v>
      </c>
      <c r="P675" s="273">
        <v>36</v>
      </c>
      <c r="Q675" s="274" t="s">
        <v>47</v>
      </c>
      <c r="R675" s="261">
        <v>150000</v>
      </c>
      <c r="S675" s="261">
        <f>ROUNDDOWN(P675*R675,-3)</f>
        <v>5400000</v>
      </c>
      <c r="T675" s="273">
        <v>36</v>
      </c>
      <c r="U675" s="274" t="s">
        <v>47</v>
      </c>
      <c r="V675" s="261">
        <v>150000</v>
      </c>
      <c r="W675" s="261">
        <f>ROUNDDOWN(T675*V675,-3)</f>
        <v>5400000</v>
      </c>
      <c r="X675" s="354">
        <f t="shared" si="173"/>
        <v>1620000</v>
      </c>
      <c r="Y675" s="261"/>
      <c r="Z675" s="354">
        <f t="shared" si="168"/>
        <v>5400000</v>
      </c>
      <c r="AA675" s="261">
        <f t="shared" si="174"/>
        <v>5400000</v>
      </c>
      <c r="AB675" s="273">
        <v>36</v>
      </c>
      <c r="AC675" s="274" t="s">
        <v>47</v>
      </c>
      <c r="AD675" s="261">
        <v>150000</v>
      </c>
      <c r="AE675" s="261">
        <f>ROUNDDOWN(AB675*AD675,-3)</f>
        <v>5400000</v>
      </c>
      <c r="AF675" s="273">
        <v>36</v>
      </c>
      <c r="AG675" s="274" t="s">
        <v>47</v>
      </c>
      <c r="AH675" s="261">
        <v>150000</v>
      </c>
      <c r="AI675" s="261">
        <f>ROUNDDOWN(AF675*AH675,-3)</f>
        <v>5400000</v>
      </c>
      <c r="AJ675" s="273">
        <v>36</v>
      </c>
      <c r="AK675" s="274" t="s">
        <v>47</v>
      </c>
      <c r="AL675" s="261">
        <v>150000</v>
      </c>
      <c r="AM675" s="261">
        <f>ROUNDDOWN(AJ675*AL675,-3)</f>
        <v>5400000</v>
      </c>
      <c r="AN675" s="273">
        <v>36</v>
      </c>
      <c r="AO675" s="274" t="s">
        <v>47</v>
      </c>
      <c r="AP675" s="261">
        <v>150000</v>
      </c>
      <c r="AQ675" s="261">
        <f>ROUNDDOWN(AN675*AP675,-3)</f>
        <v>5400000</v>
      </c>
      <c r="AR675" s="351">
        <f t="shared" si="175"/>
        <v>0</v>
      </c>
    </row>
    <row r="676" spans="2:44" x14ac:dyDescent="0.4">
      <c r="B676" s="272" t="s">
        <v>27</v>
      </c>
      <c r="C676" s="266" t="s">
        <v>175</v>
      </c>
      <c r="D676" s="273">
        <v>1</v>
      </c>
      <c r="E676" s="274" t="s">
        <v>38</v>
      </c>
      <c r="F676" s="261">
        <v>1320000</v>
      </c>
      <c r="G676" s="261">
        <f>ROUNDDOWN(D676*F676,-3)</f>
        <v>1320000</v>
      </c>
      <c r="H676" s="273">
        <v>1</v>
      </c>
      <c r="I676" s="274" t="s">
        <v>38</v>
      </c>
      <c r="J676" s="261">
        <v>1320000</v>
      </c>
      <c r="K676" s="261">
        <f>ROUNDDOWN(H676*J676,-3)</f>
        <v>1320000</v>
      </c>
      <c r="L676" s="273">
        <v>1</v>
      </c>
      <c r="M676" s="274" t="s">
        <v>38</v>
      </c>
      <c r="N676" s="261">
        <v>1320000</v>
      </c>
      <c r="O676" s="261">
        <f>ROUNDDOWN(L676*N676,-3)</f>
        <v>1320000</v>
      </c>
      <c r="P676" s="273">
        <v>1</v>
      </c>
      <c r="Q676" s="274" t="s">
        <v>38</v>
      </c>
      <c r="R676" s="261">
        <v>1320000</v>
      </c>
      <c r="S676" s="261">
        <f>ROUNDDOWN(P676*R676,-3)</f>
        <v>1320000</v>
      </c>
      <c r="T676" s="273">
        <v>1</v>
      </c>
      <c r="U676" s="274" t="s">
        <v>38</v>
      </c>
      <c r="V676" s="261">
        <v>1320000</v>
      </c>
      <c r="W676" s="261">
        <f>ROUNDDOWN(T676*V676,-3)</f>
        <v>1320000</v>
      </c>
      <c r="X676" s="354">
        <f t="shared" si="173"/>
        <v>396000</v>
      </c>
      <c r="Y676" s="261"/>
      <c r="Z676" s="354">
        <f t="shared" si="168"/>
        <v>1320000</v>
      </c>
      <c r="AA676" s="261">
        <f t="shared" si="174"/>
        <v>1320000</v>
      </c>
      <c r="AB676" s="273">
        <v>1</v>
      </c>
      <c r="AC676" s="274" t="s">
        <v>38</v>
      </c>
      <c r="AD676" s="261">
        <v>1320000</v>
      </c>
      <c r="AE676" s="261">
        <f>ROUNDDOWN(AB676*AD676,-3)</f>
        <v>1320000</v>
      </c>
      <c r="AF676" s="273">
        <v>1</v>
      </c>
      <c r="AG676" s="274" t="s">
        <v>38</v>
      </c>
      <c r="AH676" s="261">
        <v>1320000</v>
      </c>
      <c r="AI676" s="261">
        <f>ROUNDDOWN(AF676*AH676,-3)</f>
        <v>1320000</v>
      </c>
      <c r="AJ676" s="273">
        <v>1</v>
      </c>
      <c r="AK676" s="274" t="s">
        <v>38</v>
      </c>
      <c r="AL676" s="261">
        <v>1320000</v>
      </c>
      <c r="AM676" s="261">
        <f>ROUNDDOWN(AJ676*AL676,-3)</f>
        <v>1320000</v>
      </c>
      <c r="AN676" s="273">
        <v>1</v>
      </c>
      <c r="AO676" s="274" t="s">
        <v>38</v>
      </c>
      <c r="AP676" s="261">
        <v>1320000</v>
      </c>
      <c r="AQ676" s="261">
        <f>ROUNDDOWN(AN676*AP676,-3)</f>
        <v>1320000</v>
      </c>
      <c r="AR676" s="351">
        <f t="shared" si="175"/>
        <v>0</v>
      </c>
    </row>
    <row r="677" spans="2:44" x14ac:dyDescent="0.4">
      <c r="B677" s="272">
        <v>525112</v>
      </c>
      <c r="C677" s="266" t="s">
        <v>97</v>
      </c>
      <c r="D677" s="273">
        <v>0</v>
      </c>
      <c r="E677" s="274"/>
      <c r="F677" s="266">
        <v>0</v>
      </c>
      <c r="G677" s="261">
        <f>SUM(G678:G682)</f>
        <v>39000000</v>
      </c>
      <c r="H677" s="273">
        <v>0</v>
      </c>
      <c r="I677" s="274"/>
      <c r="J677" s="266">
        <v>0</v>
      </c>
      <c r="K677" s="261">
        <f>SUM(K678:K682)</f>
        <v>39000000</v>
      </c>
      <c r="L677" s="273">
        <v>0</v>
      </c>
      <c r="M677" s="274"/>
      <c r="N677" s="266">
        <v>0</v>
      </c>
      <c r="O677" s="261">
        <f>SUM(O678:O682)</f>
        <v>39000000</v>
      </c>
      <c r="P677" s="273">
        <v>0</v>
      </c>
      <c r="Q677" s="274"/>
      <c r="R677" s="266">
        <v>0</v>
      </c>
      <c r="S677" s="261">
        <f>SUM(S678:S682)</f>
        <v>28200000</v>
      </c>
      <c r="T677" s="273">
        <v>0</v>
      </c>
      <c r="U677" s="274"/>
      <c r="V677" s="266">
        <v>0</v>
      </c>
      <c r="W677" s="261">
        <f>SUM(W678:W682)</f>
        <v>28200000</v>
      </c>
      <c r="X677" s="354">
        <f t="shared" si="173"/>
        <v>8460000</v>
      </c>
      <c r="Y677" s="261"/>
      <c r="Z677" s="354">
        <f t="shared" si="168"/>
        <v>28200000</v>
      </c>
      <c r="AA677" s="261"/>
      <c r="AB677" s="273">
        <v>0</v>
      </c>
      <c r="AC677" s="274"/>
      <c r="AD677" s="266">
        <v>0</v>
      </c>
      <c r="AE677" s="261">
        <f>SUM(AE678:AE682)</f>
        <v>28200000</v>
      </c>
      <c r="AF677" s="273">
        <v>0</v>
      </c>
      <c r="AG677" s="274"/>
      <c r="AH677" s="266">
        <v>0</v>
      </c>
      <c r="AI677" s="261">
        <f>SUM(AI678:AI682)</f>
        <v>28200000</v>
      </c>
      <c r="AJ677" s="273">
        <v>0</v>
      </c>
      <c r="AK677" s="274"/>
      <c r="AL677" s="266">
        <v>0</v>
      </c>
      <c r="AM677" s="261">
        <f>SUM(AM678:AM682)</f>
        <v>28200000</v>
      </c>
      <c r="AN677" s="273">
        <v>0</v>
      </c>
      <c r="AO677" s="274"/>
      <c r="AP677" s="266">
        <v>0</v>
      </c>
      <c r="AQ677" s="261">
        <f>SUM(AQ678:AQ682)</f>
        <v>28200000</v>
      </c>
      <c r="AR677" s="351">
        <f t="shared" si="175"/>
        <v>0</v>
      </c>
    </row>
    <row r="678" spans="2:44" x14ac:dyDescent="0.4">
      <c r="B678" s="272" t="s">
        <v>27</v>
      </c>
      <c r="C678" s="266" t="s">
        <v>295</v>
      </c>
      <c r="D678" s="273">
        <v>1</v>
      </c>
      <c r="E678" s="274" t="s">
        <v>38</v>
      </c>
      <c r="F678" s="261">
        <v>3600000</v>
      </c>
      <c r="G678" s="261">
        <f>ROUNDDOWN(D678*F678,-3)</f>
        <v>3600000</v>
      </c>
      <c r="H678" s="273">
        <v>1</v>
      </c>
      <c r="I678" s="274" t="s">
        <v>38</v>
      </c>
      <c r="J678" s="261">
        <v>3600000</v>
      </c>
      <c r="K678" s="261">
        <f>ROUNDDOWN(H678*J678,-3)</f>
        <v>3600000</v>
      </c>
      <c r="L678" s="273">
        <v>1</v>
      </c>
      <c r="M678" s="274" t="s">
        <v>38</v>
      </c>
      <c r="N678" s="261">
        <v>3600000</v>
      </c>
      <c r="O678" s="261">
        <f>ROUNDDOWN(L678*N678,-3)</f>
        <v>3600000</v>
      </c>
      <c r="P678" s="273">
        <v>1</v>
      </c>
      <c r="Q678" s="274" t="s">
        <v>38</v>
      </c>
      <c r="R678" s="261">
        <v>3600000</v>
      </c>
      <c r="S678" s="261">
        <f>ROUNDDOWN(P678*R678,-3)</f>
        <v>3600000</v>
      </c>
      <c r="T678" s="273">
        <v>1</v>
      </c>
      <c r="U678" s="274" t="s">
        <v>38</v>
      </c>
      <c r="V678" s="261">
        <v>3600000</v>
      </c>
      <c r="W678" s="261">
        <f>ROUNDDOWN(T678*V678,-3)</f>
        <v>3600000</v>
      </c>
      <c r="X678" s="354">
        <f t="shared" si="173"/>
        <v>1080000</v>
      </c>
      <c r="Y678" s="261"/>
      <c r="Z678" s="354">
        <f t="shared" si="168"/>
        <v>3600000</v>
      </c>
      <c r="AA678" s="261">
        <f t="shared" si="174"/>
        <v>3600000</v>
      </c>
      <c r="AB678" s="273">
        <v>1</v>
      </c>
      <c r="AC678" s="274" t="s">
        <v>38</v>
      </c>
      <c r="AD678" s="261">
        <v>3600000</v>
      </c>
      <c r="AE678" s="261">
        <f>ROUNDDOWN(AB678*AD678,-3)</f>
        <v>3600000</v>
      </c>
      <c r="AF678" s="273">
        <v>1</v>
      </c>
      <c r="AG678" s="274" t="s">
        <v>38</v>
      </c>
      <c r="AH678" s="261">
        <v>3600000</v>
      </c>
      <c r="AI678" s="261">
        <f>ROUNDDOWN(AF678*AH678,-3)</f>
        <v>3600000</v>
      </c>
      <c r="AJ678" s="273">
        <v>1</v>
      </c>
      <c r="AK678" s="274" t="s">
        <v>38</v>
      </c>
      <c r="AL678" s="261">
        <v>3600000</v>
      </c>
      <c r="AM678" s="261">
        <f>ROUNDDOWN(AJ678*AL678,-3)</f>
        <v>3600000</v>
      </c>
      <c r="AN678" s="273">
        <v>1</v>
      </c>
      <c r="AO678" s="274" t="s">
        <v>38</v>
      </c>
      <c r="AP678" s="261">
        <v>3600000</v>
      </c>
      <c r="AQ678" s="261">
        <f>ROUNDDOWN(AN678*AP678,-3)</f>
        <v>3600000</v>
      </c>
      <c r="AR678" s="351">
        <f t="shared" si="175"/>
        <v>0</v>
      </c>
    </row>
    <row r="679" spans="2:44" x14ac:dyDescent="0.4">
      <c r="B679" s="272" t="s">
        <v>27</v>
      </c>
      <c r="C679" s="266" t="s">
        <v>296</v>
      </c>
      <c r="D679" s="280">
        <f>D672</f>
        <v>144</v>
      </c>
      <c r="E679" s="274" t="s">
        <v>231</v>
      </c>
      <c r="F679" s="261">
        <v>75000</v>
      </c>
      <c r="G679" s="261">
        <f>ROUNDDOWN(D679*F679,-3)</f>
        <v>10800000</v>
      </c>
      <c r="H679" s="280">
        <f>H672</f>
        <v>144</v>
      </c>
      <c r="I679" s="274" t="s">
        <v>231</v>
      </c>
      <c r="J679" s="261">
        <v>75000</v>
      </c>
      <c r="K679" s="261">
        <f>ROUNDDOWN(H679*J679,-3)</f>
        <v>10800000</v>
      </c>
      <c r="L679" s="280">
        <f>L672</f>
        <v>144</v>
      </c>
      <c r="M679" s="274" t="s">
        <v>231</v>
      </c>
      <c r="N679" s="261">
        <v>75000</v>
      </c>
      <c r="O679" s="261">
        <f>ROUNDDOWN(L679*N679,-3)</f>
        <v>10800000</v>
      </c>
      <c r="P679" s="280">
        <v>0</v>
      </c>
      <c r="Q679" s="274" t="s">
        <v>231</v>
      </c>
      <c r="R679" s="261">
        <v>75000</v>
      </c>
      <c r="S679" s="261">
        <f>ROUNDDOWN(P679*R679,-3)</f>
        <v>0</v>
      </c>
      <c r="T679" s="280">
        <v>0</v>
      </c>
      <c r="U679" s="274" t="s">
        <v>231</v>
      </c>
      <c r="V679" s="261">
        <v>75000</v>
      </c>
      <c r="W679" s="261">
        <f>ROUNDDOWN(T679*V679,-3)</f>
        <v>0</v>
      </c>
      <c r="X679" s="354">
        <f t="shared" si="173"/>
        <v>0</v>
      </c>
      <c r="Y679" s="261"/>
      <c r="Z679" s="354">
        <f t="shared" si="168"/>
        <v>0</v>
      </c>
      <c r="AA679" s="261"/>
      <c r="AB679" s="280">
        <v>0</v>
      </c>
      <c r="AC679" s="274" t="s">
        <v>231</v>
      </c>
      <c r="AD679" s="261">
        <v>75000</v>
      </c>
      <c r="AE679" s="261">
        <f>ROUNDDOWN(AB679*AD679,-3)</f>
        <v>0</v>
      </c>
      <c r="AF679" s="280">
        <v>0</v>
      </c>
      <c r="AG679" s="274" t="s">
        <v>231</v>
      </c>
      <c r="AH679" s="261">
        <v>75000</v>
      </c>
      <c r="AI679" s="261">
        <f>ROUNDDOWN(AF679*AH679,-3)</f>
        <v>0</v>
      </c>
      <c r="AJ679" s="280">
        <v>0</v>
      </c>
      <c r="AK679" s="274" t="s">
        <v>231</v>
      </c>
      <c r="AL679" s="261">
        <v>75000</v>
      </c>
      <c r="AM679" s="261">
        <f>ROUNDDOWN(AJ679*AL679,-3)</f>
        <v>0</v>
      </c>
      <c r="AN679" s="280">
        <v>0</v>
      </c>
      <c r="AO679" s="274" t="s">
        <v>231</v>
      </c>
      <c r="AP679" s="261">
        <v>75000</v>
      </c>
      <c r="AQ679" s="261">
        <f>ROUNDDOWN(AN679*AP679,-3)</f>
        <v>0</v>
      </c>
      <c r="AR679" s="351">
        <f t="shared" si="175"/>
        <v>0</v>
      </c>
    </row>
    <row r="680" spans="2:44" x14ac:dyDescent="0.4">
      <c r="B680" s="272" t="s">
        <v>27</v>
      </c>
      <c r="C680" s="266" t="s">
        <v>44</v>
      </c>
      <c r="D680" s="280">
        <f>D672</f>
        <v>144</v>
      </c>
      <c r="E680" s="274" t="s">
        <v>40</v>
      </c>
      <c r="F680" s="261">
        <v>50000</v>
      </c>
      <c r="G680" s="261">
        <f>ROUNDDOWN(D680*F680,-3)</f>
        <v>7200000</v>
      </c>
      <c r="H680" s="280">
        <f>H672</f>
        <v>144</v>
      </c>
      <c r="I680" s="274" t="s">
        <v>40</v>
      </c>
      <c r="J680" s="261">
        <v>50000</v>
      </c>
      <c r="K680" s="261">
        <f>ROUNDDOWN(H680*J680,-3)</f>
        <v>7200000</v>
      </c>
      <c r="L680" s="280">
        <f>L672</f>
        <v>144</v>
      </c>
      <c r="M680" s="274" t="s">
        <v>40</v>
      </c>
      <c r="N680" s="261">
        <v>50000</v>
      </c>
      <c r="O680" s="261">
        <f>ROUNDDOWN(L680*N680,-3)</f>
        <v>7200000</v>
      </c>
      <c r="P680" s="280">
        <v>144</v>
      </c>
      <c r="Q680" s="274" t="s">
        <v>40</v>
      </c>
      <c r="R680" s="261">
        <v>50000</v>
      </c>
      <c r="S680" s="261">
        <f>ROUNDDOWN(P680*R680,-3)</f>
        <v>7200000</v>
      </c>
      <c r="T680" s="280">
        <v>144</v>
      </c>
      <c r="U680" s="274" t="s">
        <v>40</v>
      </c>
      <c r="V680" s="261">
        <v>50000</v>
      </c>
      <c r="W680" s="261">
        <f>ROUNDDOWN(T680*V680,-3)</f>
        <v>7200000</v>
      </c>
      <c r="X680" s="354">
        <f t="shared" si="173"/>
        <v>2160000</v>
      </c>
      <c r="Y680" s="261"/>
      <c r="Z680" s="354">
        <f t="shared" si="168"/>
        <v>7200000</v>
      </c>
      <c r="AA680" s="261">
        <f t="shared" si="174"/>
        <v>7200000</v>
      </c>
      <c r="AB680" s="280">
        <v>144</v>
      </c>
      <c r="AC680" s="274" t="s">
        <v>40</v>
      </c>
      <c r="AD680" s="261">
        <v>50000</v>
      </c>
      <c r="AE680" s="261">
        <f>ROUNDDOWN(AB680*AD680,-3)</f>
        <v>7200000</v>
      </c>
      <c r="AF680" s="280">
        <v>144</v>
      </c>
      <c r="AG680" s="274" t="s">
        <v>40</v>
      </c>
      <c r="AH680" s="261">
        <v>50000</v>
      </c>
      <c r="AI680" s="261">
        <f>ROUNDDOWN(AF680*AH680,-3)</f>
        <v>7200000</v>
      </c>
      <c r="AJ680" s="280">
        <v>144</v>
      </c>
      <c r="AK680" s="274" t="s">
        <v>40</v>
      </c>
      <c r="AL680" s="261">
        <v>50000</v>
      </c>
      <c r="AM680" s="261">
        <f>ROUNDDOWN(AJ680*AL680,-3)</f>
        <v>7200000</v>
      </c>
      <c r="AN680" s="280">
        <v>144</v>
      </c>
      <c r="AO680" s="274" t="s">
        <v>40</v>
      </c>
      <c r="AP680" s="261">
        <v>50000</v>
      </c>
      <c r="AQ680" s="261">
        <f>ROUNDDOWN(AN680*AP680,-3)</f>
        <v>7200000</v>
      </c>
      <c r="AR680" s="351">
        <f t="shared" si="175"/>
        <v>0</v>
      </c>
    </row>
    <row r="681" spans="2:44" x14ac:dyDescent="0.4">
      <c r="B681" s="272" t="s">
        <v>27</v>
      </c>
      <c r="C681" s="266" t="s">
        <v>311</v>
      </c>
      <c r="D681" s="280">
        <f>D672</f>
        <v>144</v>
      </c>
      <c r="E681" s="274" t="s">
        <v>57</v>
      </c>
      <c r="F681" s="261">
        <v>100000</v>
      </c>
      <c r="G681" s="261">
        <f>ROUNDDOWN(D681*F681,-3)</f>
        <v>14400000</v>
      </c>
      <c r="H681" s="280">
        <f>H672</f>
        <v>144</v>
      </c>
      <c r="I681" s="274" t="s">
        <v>57</v>
      </c>
      <c r="J681" s="261">
        <v>100000</v>
      </c>
      <c r="K681" s="261">
        <f>ROUNDDOWN(H681*J681,-3)</f>
        <v>14400000</v>
      </c>
      <c r="L681" s="280">
        <f>L672</f>
        <v>144</v>
      </c>
      <c r="M681" s="274" t="s">
        <v>57</v>
      </c>
      <c r="N681" s="261">
        <v>100000</v>
      </c>
      <c r="O681" s="261">
        <f>ROUNDDOWN(L681*N681,-3)</f>
        <v>14400000</v>
      </c>
      <c r="P681" s="280">
        <v>144</v>
      </c>
      <c r="Q681" s="274" t="s">
        <v>57</v>
      </c>
      <c r="R681" s="261">
        <v>100000</v>
      </c>
      <c r="S681" s="261">
        <f>ROUNDDOWN(P681*R681,-3)</f>
        <v>14400000</v>
      </c>
      <c r="T681" s="280">
        <v>144</v>
      </c>
      <c r="U681" s="274" t="s">
        <v>57</v>
      </c>
      <c r="V681" s="261">
        <v>100000</v>
      </c>
      <c r="W681" s="261">
        <f>ROUNDDOWN(T681*V681,-3)</f>
        <v>14400000</v>
      </c>
      <c r="X681" s="354">
        <f t="shared" si="173"/>
        <v>4320000</v>
      </c>
      <c r="Y681" s="261"/>
      <c r="Z681" s="354">
        <f t="shared" si="168"/>
        <v>14400000</v>
      </c>
      <c r="AA681" s="261">
        <f t="shared" si="174"/>
        <v>14400000</v>
      </c>
      <c r="AB681" s="280">
        <v>144</v>
      </c>
      <c r="AC681" s="274" t="s">
        <v>57</v>
      </c>
      <c r="AD681" s="261">
        <v>100000</v>
      </c>
      <c r="AE681" s="261">
        <f>ROUNDDOWN(AB681*AD681,-3)</f>
        <v>14400000</v>
      </c>
      <c r="AF681" s="280">
        <v>144</v>
      </c>
      <c r="AG681" s="274" t="s">
        <v>57</v>
      </c>
      <c r="AH681" s="261">
        <v>100000</v>
      </c>
      <c r="AI681" s="261">
        <f>ROUNDDOWN(AF681*AH681,-3)</f>
        <v>14400000</v>
      </c>
      <c r="AJ681" s="280">
        <v>144</v>
      </c>
      <c r="AK681" s="274" t="s">
        <v>57</v>
      </c>
      <c r="AL681" s="261">
        <v>100000</v>
      </c>
      <c r="AM681" s="261">
        <f>ROUNDDOWN(AJ681*AL681,-3)</f>
        <v>14400000</v>
      </c>
      <c r="AN681" s="280">
        <v>144</v>
      </c>
      <c r="AO681" s="274" t="s">
        <v>57</v>
      </c>
      <c r="AP681" s="261">
        <v>100000</v>
      </c>
      <c r="AQ681" s="261">
        <f>ROUNDDOWN(AN681*AP681,-3)</f>
        <v>14400000</v>
      </c>
      <c r="AR681" s="351">
        <f t="shared" si="175"/>
        <v>0</v>
      </c>
    </row>
    <row r="682" spans="2:44" x14ac:dyDescent="0.4">
      <c r="B682" s="272" t="s">
        <v>27</v>
      </c>
      <c r="C682" s="266" t="s">
        <v>299</v>
      </c>
      <c r="D682" s="280">
        <f>D672/24</f>
        <v>6</v>
      </c>
      <c r="E682" s="274" t="s">
        <v>51</v>
      </c>
      <c r="F682" s="261">
        <v>500000</v>
      </c>
      <c r="G682" s="261">
        <f>ROUNDDOWN(D682*F682,-3)</f>
        <v>3000000</v>
      </c>
      <c r="H682" s="280">
        <f>H672/24</f>
        <v>6</v>
      </c>
      <c r="I682" s="274" t="s">
        <v>51</v>
      </c>
      <c r="J682" s="261">
        <v>500000</v>
      </c>
      <c r="K682" s="261">
        <f>ROUNDDOWN(H682*J682,-3)</f>
        <v>3000000</v>
      </c>
      <c r="L682" s="280">
        <f>L672/24</f>
        <v>6</v>
      </c>
      <c r="M682" s="274" t="s">
        <v>51</v>
      </c>
      <c r="N682" s="261">
        <v>500000</v>
      </c>
      <c r="O682" s="261">
        <f>ROUNDDOWN(L682*N682,-3)</f>
        <v>3000000</v>
      </c>
      <c r="P682" s="280">
        <v>6</v>
      </c>
      <c r="Q682" s="274" t="s">
        <v>51</v>
      </c>
      <c r="R682" s="261">
        <v>500000</v>
      </c>
      <c r="S682" s="261">
        <f>ROUNDDOWN(P682*R682,-3)</f>
        <v>3000000</v>
      </c>
      <c r="T682" s="280">
        <v>6</v>
      </c>
      <c r="U682" s="274" t="s">
        <v>51</v>
      </c>
      <c r="V682" s="261">
        <v>500000</v>
      </c>
      <c r="W682" s="261">
        <f>ROUNDDOWN(T682*V682,-3)</f>
        <v>3000000</v>
      </c>
      <c r="X682" s="354">
        <f t="shared" si="173"/>
        <v>900000</v>
      </c>
      <c r="Y682" s="261"/>
      <c r="Z682" s="354">
        <f t="shared" si="168"/>
        <v>3000000</v>
      </c>
      <c r="AA682" s="261">
        <f t="shared" si="174"/>
        <v>3000000</v>
      </c>
      <c r="AB682" s="280">
        <v>6</v>
      </c>
      <c r="AC682" s="274" t="s">
        <v>51</v>
      </c>
      <c r="AD682" s="261">
        <v>500000</v>
      </c>
      <c r="AE682" s="261">
        <f>ROUNDDOWN(AB682*AD682,-3)</f>
        <v>3000000</v>
      </c>
      <c r="AF682" s="280">
        <v>6</v>
      </c>
      <c r="AG682" s="274" t="s">
        <v>51</v>
      </c>
      <c r="AH682" s="261">
        <v>500000</v>
      </c>
      <c r="AI682" s="261">
        <f>ROUNDDOWN(AF682*AH682,-3)</f>
        <v>3000000</v>
      </c>
      <c r="AJ682" s="280">
        <v>6</v>
      </c>
      <c r="AK682" s="274" t="s">
        <v>51</v>
      </c>
      <c r="AL682" s="261">
        <v>500000</v>
      </c>
      <c r="AM682" s="261">
        <f>ROUNDDOWN(AJ682*AL682,-3)</f>
        <v>3000000</v>
      </c>
      <c r="AN682" s="280">
        <v>6</v>
      </c>
      <c r="AO682" s="274" t="s">
        <v>51</v>
      </c>
      <c r="AP682" s="261">
        <v>500000</v>
      </c>
      <c r="AQ682" s="261">
        <f>ROUNDDOWN(AN682*AP682,-3)</f>
        <v>3000000</v>
      </c>
      <c r="AR682" s="351">
        <f t="shared" si="175"/>
        <v>0</v>
      </c>
    </row>
    <row r="683" spans="2:44" x14ac:dyDescent="0.4">
      <c r="B683" s="369" t="s">
        <v>281</v>
      </c>
      <c r="C683" s="370" t="s">
        <v>312</v>
      </c>
      <c r="D683" s="279">
        <f>D684</f>
        <v>1008</v>
      </c>
      <c r="E683" s="267" t="s">
        <v>171</v>
      </c>
      <c r="F683" s="261">
        <v>0</v>
      </c>
      <c r="G683" s="261">
        <f>G684</f>
        <v>498750000</v>
      </c>
      <c r="H683" s="279">
        <f>H684</f>
        <v>1008</v>
      </c>
      <c r="I683" s="267" t="s">
        <v>171</v>
      </c>
      <c r="J683" s="261">
        <v>0</v>
      </c>
      <c r="K683" s="261">
        <f>K684</f>
        <v>498750000</v>
      </c>
      <c r="L683" s="279">
        <f>L684</f>
        <v>1008</v>
      </c>
      <c r="M683" s="267" t="s">
        <v>171</v>
      </c>
      <c r="N683" s="261">
        <v>0</v>
      </c>
      <c r="O683" s="261">
        <f>O684</f>
        <v>498750000</v>
      </c>
      <c r="P683" s="279">
        <v>1008</v>
      </c>
      <c r="Q683" s="267" t="s">
        <v>171</v>
      </c>
      <c r="R683" s="261">
        <v>0</v>
      </c>
      <c r="S683" s="261">
        <f>S684</f>
        <v>423150000</v>
      </c>
      <c r="T683" s="373">
        <v>1008</v>
      </c>
      <c r="U683" s="372" t="s">
        <v>171</v>
      </c>
      <c r="V683" s="371">
        <v>0</v>
      </c>
      <c r="W683" s="371">
        <f>W684</f>
        <v>430330000</v>
      </c>
      <c r="X683" s="354">
        <f t="shared" si="173"/>
        <v>129099000</v>
      </c>
      <c r="Y683" s="261"/>
      <c r="Z683" s="354">
        <f t="shared" si="168"/>
        <v>430330000</v>
      </c>
      <c r="AA683" s="261"/>
      <c r="AB683" s="373">
        <v>1008</v>
      </c>
      <c r="AC683" s="372" t="s">
        <v>171</v>
      </c>
      <c r="AD683" s="371">
        <v>0</v>
      </c>
      <c r="AE683" s="371">
        <f>AE684</f>
        <v>452330000</v>
      </c>
      <c r="AF683" s="373">
        <v>1008</v>
      </c>
      <c r="AG683" s="372" t="s">
        <v>171</v>
      </c>
      <c r="AH683" s="371">
        <v>0</v>
      </c>
      <c r="AI683" s="371">
        <f>AI684</f>
        <v>452330000</v>
      </c>
      <c r="AJ683" s="373">
        <v>1008</v>
      </c>
      <c r="AK683" s="372" t="s">
        <v>171</v>
      </c>
      <c r="AL683" s="371">
        <v>0</v>
      </c>
      <c r="AM683" s="371">
        <f>AM684</f>
        <v>530330000</v>
      </c>
      <c r="AN683" s="373">
        <v>1008</v>
      </c>
      <c r="AO683" s="372" t="s">
        <v>171</v>
      </c>
      <c r="AP683" s="371">
        <v>0</v>
      </c>
      <c r="AQ683" s="371">
        <f>AQ684</f>
        <v>537330000</v>
      </c>
      <c r="AR683" s="351">
        <f t="shared" si="175"/>
        <v>-7000000</v>
      </c>
    </row>
    <row r="684" spans="2:44" x14ac:dyDescent="0.4">
      <c r="B684" s="317" t="s">
        <v>34</v>
      </c>
      <c r="C684" s="318" t="s">
        <v>313</v>
      </c>
      <c r="D684" s="279">
        <v>1008</v>
      </c>
      <c r="E684" s="267" t="s">
        <v>171</v>
      </c>
      <c r="F684" s="261">
        <v>0</v>
      </c>
      <c r="G684" s="261">
        <f>G685+G689</f>
        <v>498750000</v>
      </c>
      <c r="H684" s="319">
        <v>1008</v>
      </c>
      <c r="I684" s="320" t="s">
        <v>171</v>
      </c>
      <c r="J684" s="321">
        <v>0</v>
      </c>
      <c r="K684" s="321">
        <f>K685+K689</f>
        <v>498750000</v>
      </c>
      <c r="L684" s="319">
        <v>1008</v>
      </c>
      <c r="M684" s="320" t="s">
        <v>171</v>
      </c>
      <c r="N684" s="321">
        <v>0</v>
      </c>
      <c r="O684" s="321">
        <f>O685+O689</f>
        <v>498750000</v>
      </c>
      <c r="P684" s="319">
        <v>1008</v>
      </c>
      <c r="Q684" s="320" t="s">
        <v>171</v>
      </c>
      <c r="R684" s="321">
        <v>0</v>
      </c>
      <c r="S684" s="321">
        <f>S685+S689</f>
        <v>423150000</v>
      </c>
      <c r="T684" s="319">
        <v>1008</v>
      </c>
      <c r="U684" s="320" t="s">
        <v>171</v>
      </c>
      <c r="V684" s="321">
        <v>0</v>
      </c>
      <c r="W684" s="321">
        <f>W685+W689</f>
        <v>430330000</v>
      </c>
      <c r="X684" s="354">
        <f t="shared" si="173"/>
        <v>129099000</v>
      </c>
      <c r="Y684" s="321"/>
      <c r="Z684" s="354">
        <f t="shared" si="168"/>
        <v>430330000</v>
      </c>
      <c r="AA684" s="321"/>
      <c r="AB684" s="319">
        <v>1008</v>
      </c>
      <c r="AC684" s="320" t="s">
        <v>171</v>
      </c>
      <c r="AD684" s="321">
        <v>0</v>
      </c>
      <c r="AE684" s="321">
        <f>AE685+AE689</f>
        <v>452330000</v>
      </c>
      <c r="AF684" s="319">
        <v>1008</v>
      </c>
      <c r="AG684" s="320" t="s">
        <v>171</v>
      </c>
      <c r="AH684" s="321">
        <v>0</v>
      </c>
      <c r="AI684" s="321">
        <f>AI685+AI689</f>
        <v>452330000</v>
      </c>
      <c r="AJ684" s="319">
        <v>1008</v>
      </c>
      <c r="AK684" s="320" t="s">
        <v>171</v>
      </c>
      <c r="AL684" s="321">
        <v>0</v>
      </c>
      <c r="AM684" s="321">
        <f>AM685+AM689</f>
        <v>530330000</v>
      </c>
      <c r="AN684" s="319">
        <v>1008</v>
      </c>
      <c r="AO684" s="320" t="s">
        <v>171</v>
      </c>
      <c r="AP684" s="321">
        <v>0</v>
      </c>
      <c r="AQ684" s="321">
        <f>AQ685+AQ689</f>
        <v>537330000</v>
      </c>
      <c r="AR684" s="351">
        <f t="shared" si="175"/>
        <v>-7000000</v>
      </c>
    </row>
    <row r="685" spans="2:44" x14ac:dyDescent="0.4">
      <c r="B685" s="272">
        <v>525111</v>
      </c>
      <c r="C685" s="266" t="s">
        <v>174</v>
      </c>
      <c r="D685" s="273"/>
      <c r="E685" s="274"/>
      <c r="F685" s="266"/>
      <c r="G685" s="261">
        <f>SUM(G686:G688)</f>
        <v>179340000</v>
      </c>
      <c r="H685" s="273"/>
      <c r="I685" s="274"/>
      <c r="J685" s="266"/>
      <c r="K685" s="261">
        <f>SUM(K686:K688)</f>
        <v>179340000</v>
      </c>
      <c r="L685" s="273"/>
      <c r="M685" s="274"/>
      <c r="N685" s="266"/>
      <c r="O685" s="261">
        <f>SUM(O686:O688)</f>
        <v>179340000</v>
      </c>
      <c r="P685" s="273"/>
      <c r="Q685" s="274"/>
      <c r="R685" s="266"/>
      <c r="S685" s="261">
        <f>SUM(S686:S688)</f>
        <v>179340000</v>
      </c>
      <c r="T685" s="273"/>
      <c r="U685" s="274"/>
      <c r="V685" s="266"/>
      <c r="W685" s="261">
        <f>SUM(W686:W688)</f>
        <v>179340000</v>
      </c>
      <c r="X685" s="354">
        <f t="shared" si="173"/>
        <v>53802000</v>
      </c>
      <c r="Y685" s="261"/>
      <c r="Z685" s="354">
        <f t="shared" si="168"/>
        <v>179340000</v>
      </c>
      <c r="AA685" s="261"/>
      <c r="AB685" s="273"/>
      <c r="AC685" s="274"/>
      <c r="AD685" s="266"/>
      <c r="AE685" s="261">
        <f>SUM(AE686:AE688)</f>
        <v>179340000</v>
      </c>
      <c r="AF685" s="273"/>
      <c r="AG685" s="274"/>
      <c r="AH685" s="266"/>
      <c r="AI685" s="261">
        <f>SUM(AI686:AI688)</f>
        <v>179340000</v>
      </c>
      <c r="AJ685" s="273"/>
      <c r="AK685" s="274"/>
      <c r="AL685" s="266"/>
      <c r="AM685" s="261">
        <f>SUM(AM686:AM688)</f>
        <v>179340000</v>
      </c>
      <c r="AN685" s="273"/>
      <c r="AO685" s="274"/>
      <c r="AP685" s="266"/>
      <c r="AQ685" s="261">
        <f>SUM(AQ686:AQ688)</f>
        <v>179340000</v>
      </c>
      <c r="AR685" s="351">
        <f t="shared" si="175"/>
        <v>0</v>
      </c>
    </row>
    <row r="686" spans="2:44" x14ac:dyDescent="0.4">
      <c r="B686" s="272" t="s">
        <v>27</v>
      </c>
      <c r="C686" s="266" t="s">
        <v>46</v>
      </c>
      <c r="D686" s="273">
        <v>336</v>
      </c>
      <c r="E686" s="274" t="s">
        <v>47</v>
      </c>
      <c r="F686" s="261">
        <v>150000</v>
      </c>
      <c r="G686" s="261">
        <f>ROUNDDOWN(D686*F686,-3)</f>
        <v>50400000</v>
      </c>
      <c r="H686" s="273">
        <v>336</v>
      </c>
      <c r="I686" s="274" t="s">
        <v>47</v>
      </c>
      <c r="J686" s="261">
        <v>150000</v>
      </c>
      <c r="K686" s="261">
        <f>ROUNDDOWN(H686*J686,-3)</f>
        <v>50400000</v>
      </c>
      <c r="L686" s="273">
        <v>336</v>
      </c>
      <c r="M686" s="274" t="s">
        <v>47</v>
      </c>
      <c r="N686" s="261">
        <v>150000</v>
      </c>
      <c r="O686" s="261">
        <f>ROUNDDOWN(L686*N686,-3)</f>
        <v>50400000</v>
      </c>
      <c r="P686" s="273">
        <v>336</v>
      </c>
      <c r="Q686" s="274" t="s">
        <v>47</v>
      </c>
      <c r="R686" s="261">
        <v>150000</v>
      </c>
      <c r="S686" s="261">
        <f>ROUNDDOWN(P686*R686,-3)</f>
        <v>50400000</v>
      </c>
      <c r="T686" s="273">
        <v>336</v>
      </c>
      <c r="U686" s="274" t="s">
        <v>47</v>
      </c>
      <c r="V686" s="261">
        <v>150000</v>
      </c>
      <c r="W686" s="261">
        <f>ROUNDDOWN(T686*V686,-3)</f>
        <v>50400000</v>
      </c>
      <c r="X686" s="354">
        <f t="shared" si="173"/>
        <v>15120000</v>
      </c>
      <c r="Y686" s="261">
        <f>CEILING(X686,1000)</f>
        <v>15120000</v>
      </c>
      <c r="Z686" s="354">
        <f t="shared" si="168"/>
        <v>35280000</v>
      </c>
      <c r="AA686" s="261">
        <f t="shared" si="174"/>
        <v>35280000</v>
      </c>
      <c r="AB686" s="273">
        <v>336</v>
      </c>
      <c r="AC686" s="274" t="s">
        <v>47</v>
      </c>
      <c r="AD686" s="261">
        <v>150000</v>
      </c>
      <c r="AE686" s="261">
        <f>ROUNDDOWN(AB686*AD686,-3)</f>
        <v>50400000</v>
      </c>
      <c r="AF686" s="273">
        <v>336</v>
      </c>
      <c r="AG686" s="274" t="s">
        <v>47</v>
      </c>
      <c r="AH686" s="261">
        <v>150000</v>
      </c>
      <c r="AI686" s="261">
        <f>ROUNDDOWN(AF686*AH686,-3)</f>
        <v>50400000</v>
      </c>
      <c r="AJ686" s="273">
        <v>336</v>
      </c>
      <c r="AK686" s="274" t="s">
        <v>47</v>
      </c>
      <c r="AL686" s="261">
        <v>150000</v>
      </c>
      <c r="AM686" s="261">
        <f>ROUNDDOWN(AJ686*AL686,-3)</f>
        <v>50400000</v>
      </c>
      <c r="AN686" s="273">
        <v>336</v>
      </c>
      <c r="AO686" s="274" t="s">
        <v>47</v>
      </c>
      <c r="AP686" s="261">
        <v>150000</v>
      </c>
      <c r="AQ686" s="261">
        <f>ROUNDDOWN(AN686*AP686,-3)</f>
        <v>50400000</v>
      </c>
      <c r="AR686" s="351">
        <f t="shared" si="175"/>
        <v>0</v>
      </c>
    </row>
    <row r="687" spans="2:44" x14ac:dyDescent="0.4">
      <c r="B687" s="272" t="s">
        <v>27</v>
      </c>
      <c r="C687" s="266" t="s">
        <v>48</v>
      </c>
      <c r="D687" s="273">
        <v>756</v>
      </c>
      <c r="E687" s="274" t="s">
        <v>47</v>
      </c>
      <c r="F687" s="261">
        <v>150000</v>
      </c>
      <c r="G687" s="261">
        <f>ROUNDDOWN(D687*F687,-3)</f>
        <v>113400000</v>
      </c>
      <c r="H687" s="273">
        <v>756</v>
      </c>
      <c r="I687" s="274" t="s">
        <v>47</v>
      </c>
      <c r="J687" s="261">
        <v>150000</v>
      </c>
      <c r="K687" s="261">
        <f>ROUNDDOWN(H687*J687,-3)</f>
        <v>113400000</v>
      </c>
      <c r="L687" s="273">
        <v>756</v>
      </c>
      <c r="M687" s="274" t="s">
        <v>47</v>
      </c>
      <c r="N687" s="261">
        <v>150000</v>
      </c>
      <c r="O687" s="261">
        <f>ROUNDDOWN(L687*N687,-3)</f>
        <v>113400000</v>
      </c>
      <c r="P687" s="273">
        <v>756</v>
      </c>
      <c r="Q687" s="274" t="s">
        <v>47</v>
      </c>
      <c r="R687" s="261">
        <v>150000</v>
      </c>
      <c r="S687" s="261">
        <f>ROUNDDOWN(P687*R687,-3)</f>
        <v>113400000</v>
      </c>
      <c r="T687" s="273">
        <v>756</v>
      </c>
      <c r="U687" s="274" t="s">
        <v>47</v>
      </c>
      <c r="V687" s="261">
        <v>150000</v>
      </c>
      <c r="W687" s="261">
        <f>ROUNDDOWN(T687*V687,-3)</f>
        <v>113400000</v>
      </c>
      <c r="X687" s="354">
        <f t="shared" si="173"/>
        <v>34020000</v>
      </c>
      <c r="Y687" s="261">
        <f>CEILING(X687,1000)</f>
        <v>34020000</v>
      </c>
      <c r="Z687" s="354">
        <f t="shared" si="168"/>
        <v>79380000</v>
      </c>
      <c r="AA687" s="261">
        <f t="shared" si="174"/>
        <v>79380000</v>
      </c>
      <c r="AB687" s="273">
        <v>756</v>
      </c>
      <c r="AC687" s="274" t="s">
        <v>47</v>
      </c>
      <c r="AD687" s="261">
        <v>150000</v>
      </c>
      <c r="AE687" s="261">
        <f>ROUNDDOWN(AB687*AD687,-3)</f>
        <v>113400000</v>
      </c>
      <c r="AF687" s="273">
        <v>756</v>
      </c>
      <c r="AG687" s="274" t="s">
        <v>47</v>
      </c>
      <c r="AH687" s="261">
        <v>150000</v>
      </c>
      <c r="AI687" s="261">
        <f>ROUNDDOWN(AF687*AH687,-3)</f>
        <v>113400000</v>
      </c>
      <c r="AJ687" s="273">
        <v>756</v>
      </c>
      <c r="AK687" s="274" t="s">
        <v>47</v>
      </c>
      <c r="AL687" s="261">
        <v>150000</v>
      </c>
      <c r="AM687" s="261">
        <f>ROUNDDOWN(AJ687*AL687,-3)</f>
        <v>113400000</v>
      </c>
      <c r="AN687" s="273">
        <v>756</v>
      </c>
      <c r="AO687" s="274" t="s">
        <v>47</v>
      </c>
      <c r="AP687" s="261">
        <v>150000</v>
      </c>
      <c r="AQ687" s="261">
        <f>ROUNDDOWN(AN687*AP687,-3)</f>
        <v>113400000</v>
      </c>
      <c r="AR687" s="351">
        <f t="shared" si="175"/>
        <v>0</v>
      </c>
    </row>
    <row r="688" spans="2:44" x14ac:dyDescent="0.4">
      <c r="B688" s="272" t="s">
        <v>27</v>
      </c>
      <c r="C688" s="266" t="s">
        <v>175</v>
      </c>
      <c r="D688" s="273">
        <v>1</v>
      </c>
      <c r="E688" s="274" t="s">
        <v>38</v>
      </c>
      <c r="F688" s="261">
        <v>15540000</v>
      </c>
      <c r="G688" s="261">
        <f>ROUNDDOWN(D688*F688,-3)</f>
        <v>15540000</v>
      </c>
      <c r="H688" s="273">
        <v>1</v>
      </c>
      <c r="I688" s="274" t="s">
        <v>38</v>
      </c>
      <c r="J688" s="261">
        <v>15540000</v>
      </c>
      <c r="K688" s="261">
        <f>ROUNDDOWN(H688*J688,-3)</f>
        <v>15540000</v>
      </c>
      <c r="L688" s="273">
        <v>1</v>
      </c>
      <c r="M688" s="274" t="s">
        <v>38</v>
      </c>
      <c r="N688" s="261">
        <v>15540000</v>
      </c>
      <c r="O688" s="261">
        <f>ROUNDDOWN(L688*N688,-3)</f>
        <v>15540000</v>
      </c>
      <c r="P688" s="273">
        <v>1</v>
      </c>
      <c r="Q688" s="274" t="s">
        <v>38</v>
      </c>
      <c r="R688" s="261">
        <v>15540000</v>
      </c>
      <c r="S688" s="261">
        <f>ROUNDDOWN(P688*R688,-3)</f>
        <v>15540000</v>
      </c>
      <c r="T688" s="273">
        <v>1</v>
      </c>
      <c r="U688" s="274" t="s">
        <v>38</v>
      </c>
      <c r="V688" s="261">
        <v>15540000</v>
      </c>
      <c r="W688" s="261">
        <f>ROUNDDOWN(T688*V688,-3)</f>
        <v>15540000</v>
      </c>
      <c r="X688" s="354">
        <f t="shared" si="173"/>
        <v>4662000</v>
      </c>
      <c r="Y688" s="261">
        <f>CEILING(X688,1000)</f>
        <v>4662000</v>
      </c>
      <c r="Z688" s="354">
        <f t="shared" si="168"/>
        <v>10878000</v>
      </c>
      <c r="AA688" s="261">
        <f t="shared" si="174"/>
        <v>10878000</v>
      </c>
      <c r="AB688" s="273">
        <v>1</v>
      </c>
      <c r="AC688" s="274" t="s">
        <v>38</v>
      </c>
      <c r="AD688" s="261">
        <v>15540000</v>
      </c>
      <c r="AE688" s="261">
        <f>ROUNDDOWN(AB688*AD688,-3)</f>
        <v>15540000</v>
      </c>
      <c r="AF688" s="273">
        <v>1</v>
      </c>
      <c r="AG688" s="274" t="s">
        <v>38</v>
      </c>
      <c r="AH688" s="261">
        <v>15540000</v>
      </c>
      <c r="AI688" s="261">
        <f>ROUNDDOWN(AF688*AH688,-3)</f>
        <v>15540000</v>
      </c>
      <c r="AJ688" s="273">
        <v>1</v>
      </c>
      <c r="AK688" s="274" t="s">
        <v>38</v>
      </c>
      <c r="AL688" s="261">
        <v>15540000</v>
      </c>
      <c r="AM688" s="261">
        <f>ROUNDDOWN(AJ688*AL688,-3)</f>
        <v>15540000</v>
      </c>
      <c r="AN688" s="273">
        <v>1</v>
      </c>
      <c r="AO688" s="274" t="s">
        <v>38</v>
      </c>
      <c r="AP688" s="261">
        <v>15540000</v>
      </c>
      <c r="AQ688" s="261">
        <f>ROUNDDOWN(AN688*AP688,-3)</f>
        <v>15540000</v>
      </c>
      <c r="AR688" s="351">
        <f t="shared" si="175"/>
        <v>0</v>
      </c>
    </row>
    <row r="689" spans="2:44" x14ac:dyDescent="0.4">
      <c r="B689" s="272">
        <v>525112</v>
      </c>
      <c r="C689" s="266" t="s">
        <v>97</v>
      </c>
      <c r="D689" s="273"/>
      <c r="E689" s="274"/>
      <c r="F689" s="266"/>
      <c r="G689" s="261">
        <f>SUM(G690:G695)</f>
        <v>319410000</v>
      </c>
      <c r="H689" s="273"/>
      <c r="I689" s="274"/>
      <c r="J689" s="266"/>
      <c r="K689" s="261">
        <f>SUM(K690:K695)</f>
        <v>319410000</v>
      </c>
      <c r="L689" s="273"/>
      <c r="M689" s="274"/>
      <c r="N689" s="266"/>
      <c r="O689" s="261">
        <f>SUM(O690:O695)</f>
        <v>319410000</v>
      </c>
      <c r="P689" s="273"/>
      <c r="Q689" s="274"/>
      <c r="R689" s="266"/>
      <c r="S689" s="261">
        <f>SUM(S690:S695)</f>
        <v>243810000</v>
      </c>
      <c r="T689" s="273"/>
      <c r="U689" s="274"/>
      <c r="V689" s="266"/>
      <c r="W689" s="261">
        <f>SUM(W690:W695)</f>
        <v>250990000</v>
      </c>
      <c r="X689" s="354">
        <f t="shared" si="173"/>
        <v>75297000</v>
      </c>
      <c r="Y689" s="261"/>
      <c r="Z689" s="354">
        <f t="shared" si="168"/>
        <v>250990000</v>
      </c>
      <c r="AA689" s="261"/>
      <c r="AB689" s="273"/>
      <c r="AC689" s="274"/>
      <c r="AD689" s="266"/>
      <c r="AE689" s="261">
        <f>SUM(AE690:AE695)</f>
        <v>272990000</v>
      </c>
      <c r="AF689" s="273"/>
      <c r="AG689" s="274"/>
      <c r="AH689" s="266"/>
      <c r="AI689" s="261">
        <f>SUM(AI690:AI695)</f>
        <v>272990000</v>
      </c>
      <c r="AJ689" s="273"/>
      <c r="AK689" s="274"/>
      <c r="AL689" s="266"/>
      <c r="AM689" s="261">
        <f>SUM(AM690:AM695)</f>
        <v>350990000</v>
      </c>
      <c r="AN689" s="273"/>
      <c r="AO689" s="274"/>
      <c r="AP689" s="266"/>
      <c r="AQ689" s="261">
        <f>SUM(AQ690:AQ695)</f>
        <v>357990000</v>
      </c>
      <c r="AR689" s="351">
        <f t="shared" si="175"/>
        <v>-7000000</v>
      </c>
    </row>
    <row r="690" spans="2:44" x14ac:dyDescent="0.4">
      <c r="B690" s="272" t="s">
        <v>27</v>
      </c>
      <c r="C690" s="266" t="s">
        <v>295</v>
      </c>
      <c r="D690" s="273">
        <v>1</v>
      </c>
      <c r="E690" s="274" t="s">
        <v>38</v>
      </c>
      <c r="F690" s="261">
        <v>25200000</v>
      </c>
      <c r="G690" s="261">
        <f t="shared" ref="G690:G695" si="185">ROUNDDOWN(D690*F690,-3)</f>
        <v>25200000</v>
      </c>
      <c r="H690" s="273">
        <v>1</v>
      </c>
      <c r="I690" s="274" t="s">
        <v>38</v>
      </c>
      <c r="J690" s="261">
        <v>25200000</v>
      </c>
      <c r="K690" s="261">
        <f t="shared" ref="K690:K695" si="186">ROUNDDOWN(H690*J690,-3)</f>
        <v>25200000</v>
      </c>
      <c r="L690" s="273">
        <v>1</v>
      </c>
      <c r="M690" s="274" t="s">
        <v>38</v>
      </c>
      <c r="N690" s="261">
        <v>25200000</v>
      </c>
      <c r="O690" s="261">
        <f t="shared" ref="O690:O695" si="187">ROUNDDOWN(L690*N690,-3)</f>
        <v>25200000</v>
      </c>
      <c r="P690" s="273">
        <v>1</v>
      </c>
      <c r="Q690" s="274" t="s">
        <v>38</v>
      </c>
      <c r="R690" s="261">
        <v>25200000</v>
      </c>
      <c r="S690" s="261">
        <f t="shared" ref="S690:S695" si="188">ROUNDDOWN(P690*R690,-3)</f>
        <v>25200000</v>
      </c>
      <c r="T690" s="273">
        <v>1</v>
      </c>
      <c r="U690" s="274" t="s">
        <v>38</v>
      </c>
      <c r="V690" s="261">
        <v>32380000</v>
      </c>
      <c r="W690" s="261">
        <f t="shared" ref="W690:W695" si="189">ROUNDDOWN(T690*V690,-3)</f>
        <v>32380000</v>
      </c>
      <c r="X690" s="354">
        <f t="shared" si="173"/>
        <v>9714000</v>
      </c>
      <c r="Y690" s="261">
        <f>CEILING(X690,1000)</f>
        <v>9714000</v>
      </c>
      <c r="Z690" s="354">
        <f t="shared" si="168"/>
        <v>22666000</v>
      </c>
      <c r="AA690" s="261">
        <f t="shared" si="174"/>
        <v>22666000</v>
      </c>
      <c r="AB690" s="273">
        <v>1</v>
      </c>
      <c r="AC690" s="274" t="s">
        <v>38</v>
      </c>
      <c r="AD690" s="261">
        <f>32380000+12000000</f>
        <v>44380000</v>
      </c>
      <c r="AE690" s="261">
        <f t="shared" ref="AE690:AE695" si="190">ROUNDDOWN(AB690*AD690,-3)</f>
        <v>44380000</v>
      </c>
      <c r="AF690" s="273">
        <v>1</v>
      </c>
      <c r="AG690" s="274" t="s">
        <v>38</v>
      </c>
      <c r="AH690" s="261">
        <f>32380000+12000000</f>
        <v>44380000</v>
      </c>
      <c r="AI690" s="261">
        <f t="shared" ref="AI690:AI695" si="191">ROUNDDOWN(AF690*AH690,-3)</f>
        <v>44380000</v>
      </c>
      <c r="AJ690" s="273">
        <v>1</v>
      </c>
      <c r="AK690" s="274" t="s">
        <v>38</v>
      </c>
      <c r="AL690" s="261">
        <f>32380000+12000000+63000000</f>
        <v>107380000</v>
      </c>
      <c r="AM690" s="261">
        <f t="shared" ref="AM690:AM695" si="192">ROUNDDOWN(AJ690*AL690,-3)</f>
        <v>107380000</v>
      </c>
      <c r="AN690" s="273">
        <v>1</v>
      </c>
      <c r="AO690" s="274" t="s">
        <v>38</v>
      </c>
      <c r="AP690" s="261">
        <f>32380000+12000000+63000000</f>
        <v>107380000</v>
      </c>
      <c r="AQ690" s="261">
        <f t="shared" ref="AQ690:AQ695" si="193">ROUNDDOWN(AN690*AP690,-3)</f>
        <v>107380000</v>
      </c>
      <c r="AR690" s="351">
        <f t="shared" si="175"/>
        <v>0</v>
      </c>
    </row>
    <row r="691" spans="2:44" x14ac:dyDescent="0.4">
      <c r="B691" s="272" t="s">
        <v>27</v>
      </c>
      <c r="C691" s="266" t="s">
        <v>296</v>
      </c>
      <c r="D691" s="280">
        <f>D684</f>
        <v>1008</v>
      </c>
      <c r="E691" s="274" t="s">
        <v>231</v>
      </c>
      <c r="F691" s="261">
        <v>75000</v>
      </c>
      <c r="G691" s="261">
        <f t="shared" si="185"/>
        <v>75600000</v>
      </c>
      <c r="H691" s="280">
        <f>H684</f>
        <v>1008</v>
      </c>
      <c r="I691" s="274" t="s">
        <v>231</v>
      </c>
      <c r="J691" s="261">
        <v>75000</v>
      </c>
      <c r="K691" s="261">
        <f t="shared" si="186"/>
        <v>75600000</v>
      </c>
      <c r="L691" s="280">
        <f>L684</f>
        <v>1008</v>
      </c>
      <c r="M691" s="274" t="s">
        <v>231</v>
      </c>
      <c r="N691" s="261">
        <v>75000</v>
      </c>
      <c r="O691" s="261">
        <f t="shared" si="187"/>
        <v>75600000</v>
      </c>
      <c r="P691" s="280">
        <v>0</v>
      </c>
      <c r="Q691" s="274" t="s">
        <v>231</v>
      </c>
      <c r="R691" s="261">
        <v>75000</v>
      </c>
      <c r="S691" s="261">
        <f t="shared" si="188"/>
        <v>0</v>
      </c>
      <c r="T691" s="280">
        <v>0</v>
      </c>
      <c r="U691" s="274" t="s">
        <v>231</v>
      </c>
      <c r="V691" s="261">
        <v>75000</v>
      </c>
      <c r="W691" s="261">
        <f t="shared" si="189"/>
        <v>0</v>
      </c>
      <c r="X691" s="354">
        <f t="shared" si="173"/>
        <v>0</v>
      </c>
      <c r="Y691" s="261"/>
      <c r="Z691" s="354">
        <f t="shared" si="168"/>
        <v>0</v>
      </c>
      <c r="AA691" s="261"/>
      <c r="AB691" s="280">
        <v>0</v>
      </c>
      <c r="AC691" s="274" t="s">
        <v>231</v>
      </c>
      <c r="AD691" s="261">
        <v>75000</v>
      </c>
      <c r="AE691" s="261">
        <f t="shared" si="190"/>
        <v>0</v>
      </c>
      <c r="AF691" s="280">
        <v>0</v>
      </c>
      <c r="AG691" s="274" t="s">
        <v>231</v>
      </c>
      <c r="AH691" s="261">
        <v>75000</v>
      </c>
      <c r="AI691" s="261">
        <f t="shared" si="191"/>
        <v>0</v>
      </c>
      <c r="AJ691" s="280">
        <v>0</v>
      </c>
      <c r="AK691" s="274" t="s">
        <v>231</v>
      </c>
      <c r="AL691" s="261">
        <v>75000</v>
      </c>
      <c r="AM691" s="261">
        <f t="shared" si="192"/>
        <v>0</v>
      </c>
      <c r="AN691" s="280">
        <v>0</v>
      </c>
      <c r="AO691" s="274" t="s">
        <v>231</v>
      </c>
      <c r="AP691" s="261">
        <v>75000</v>
      </c>
      <c r="AQ691" s="261">
        <f t="shared" si="193"/>
        <v>0</v>
      </c>
      <c r="AR691" s="351">
        <f t="shared" si="175"/>
        <v>0</v>
      </c>
    </row>
    <row r="692" spans="2:44" x14ac:dyDescent="0.4">
      <c r="B692" s="272" t="s">
        <v>27</v>
      </c>
      <c r="C692" s="266" t="s">
        <v>44</v>
      </c>
      <c r="D692" s="280">
        <f>D684</f>
        <v>1008</v>
      </c>
      <c r="E692" s="274" t="s">
        <v>40</v>
      </c>
      <c r="F692" s="261">
        <v>50000</v>
      </c>
      <c r="G692" s="261">
        <f t="shared" si="185"/>
        <v>50400000</v>
      </c>
      <c r="H692" s="280">
        <f>H684</f>
        <v>1008</v>
      </c>
      <c r="I692" s="274" t="s">
        <v>40</v>
      </c>
      <c r="J692" s="261">
        <v>50000</v>
      </c>
      <c r="K692" s="261">
        <f t="shared" si="186"/>
        <v>50400000</v>
      </c>
      <c r="L692" s="280">
        <f>L684</f>
        <v>1008</v>
      </c>
      <c r="M692" s="274" t="s">
        <v>40</v>
      </c>
      <c r="N692" s="261">
        <v>50000</v>
      </c>
      <c r="O692" s="261">
        <f t="shared" si="187"/>
        <v>50400000</v>
      </c>
      <c r="P692" s="280">
        <v>1008</v>
      </c>
      <c r="Q692" s="274" t="s">
        <v>40</v>
      </c>
      <c r="R692" s="261">
        <v>50000</v>
      </c>
      <c r="S692" s="261">
        <f t="shared" si="188"/>
        <v>50400000</v>
      </c>
      <c r="T692" s="280">
        <v>1008</v>
      </c>
      <c r="U692" s="274" t="s">
        <v>40</v>
      </c>
      <c r="V692" s="261">
        <v>50000</v>
      </c>
      <c r="W692" s="261">
        <f t="shared" si="189"/>
        <v>50400000</v>
      </c>
      <c r="X692" s="354">
        <f t="shared" si="173"/>
        <v>15120000</v>
      </c>
      <c r="Y692" s="261">
        <f>CEILING(X692,1000)</f>
        <v>15120000</v>
      </c>
      <c r="Z692" s="354">
        <f t="shared" si="168"/>
        <v>35280000</v>
      </c>
      <c r="AA692" s="261">
        <f t="shared" si="174"/>
        <v>35280000</v>
      </c>
      <c r="AB692" s="280">
        <v>1008</v>
      </c>
      <c r="AC692" s="274" t="s">
        <v>40</v>
      </c>
      <c r="AD692" s="261">
        <v>50000</v>
      </c>
      <c r="AE692" s="261">
        <f t="shared" si="190"/>
        <v>50400000</v>
      </c>
      <c r="AF692" s="280">
        <v>1008</v>
      </c>
      <c r="AG692" s="274" t="s">
        <v>40</v>
      </c>
      <c r="AH692" s="261">
        <v>50000</v>
      </c>
      <c r="AI692" s="261">
        <f t="shared" si="191"/>
        <v>50400000</v>
      </c>
      <c r="AJ692" s="280">
        <v>1008</v>
      </c>
      <c r="AK692" s="274" t="s">
        <v>40</v>
      </c>
      <c r="AL692" s="261">
        <v>50000</v>
      </c>
      <c r="AM692" s="261">
        <f t="shared" si="192"/>
        <v>50400000</v>
      </c>
      <c r="AN692" s="280">
        <v>1008</v>
      </c>
      <c r="AO692" s="274" t="s">
        <v>40</v>
      </c>
      <c r="AP692" s="261">
        <v>50000</v>
      </c>
      <c r="AQ692" s="261">
        <f t="shared" si="193"/>
        <v>50400000</v>
      </c>
      <c r="AR692" s="351">
        <f t="shared" si="175"/>
        <v>0</v>
      </c>
    </row>
    <row r="693" spans="2:44" x14ac:dyDescent="0.4">
      <c r="B693" s="272" t="s">
        <v>27</v>
      </c>
      <c r="C693" s="266" t="s">
        <v>297</v>
      </c>
      <c r="D693" s="280">
        <f>D684</f>
        <v>1008</v>
      </c>
      <c r="E693" s="274" t="s">
        <v>57</v>
      </c>
      <c r="F693" s="261">
        <v>70000</v>
      </c>
      <c r="G693" s="261">
        <f t="shared" si="185"/>
        <v>70560000</v>
      </c>
      <c r="H693" s="280">
        <f>H684</f>
        <v>1008</v>
      </c>
      <c r="I693" s="274" t="s">
        <v>57</v>
      </c>
      <c r="J693" s="261">
        <v>70000</v>
      </c>
      <c r="K693" s="261">
        <f t="shared" si="186"/>
        <v>70560000</v>
      </c>
      <c r="L693" s="280">
        <f>L684</f>
        <v>1008</v>
      </c>
      <c r="M693" s="274" t="s">
        <v>57</v>
      </c>
      <c r="N693" s="261">
        <v>70000</v>
      </c>
      <c r="O693" s="261">
        <f t="shared" si="187"/>
        <v>70560000</v>
      </c>
      <c r="P693" s="280">
        <v>1008</v>
      </c>
      <c r="Q693" s="274" t="s">
        <v>57</v>
      </c>
      <c r="R693" s="261">
        <v>70000</v>
      </c>
      <c r="S693" s="261">
        <f t="shared" si="188"/>
        <v>70560000</v>
      </c>
      <c r="T693" s="280">
        <v>1008</v>
      </c>
      <c r="U693" s="274" t="s">
        <v>57</v>
      </c>
      <c r="V693" s="261">
        <v>70000</v>
      </c>
      <c r="W693" s="261">
        <f t="shared" si="189"/>
        <v>70560000</v>
      </c>
      <c r="X693" s="354">
        <f t="shared" si="173"/>
        <v>21168000</v>
      </c>
      <c r="Y693" s="261">
        <f>CEILING(X693,1000)</f>
        <v>21168000</v>
      </c>
      <c r="Z693" s="354">
        <f t="shared" si="168"/>
        <v>49392000</v>
      </c>
      <c r="AA693" s="261">
        <f t="shared" si="174"/>
        <v>49392000</v>
      </c>
      <c r="AB693" s="280">
        <v>1008</v>
      </c>
      <c r="AC693" s="274" t="s">
        <v>57</v>
      </c>
      <c r="AD693" s="261">
        <v>70000</v>
      </c>
      <c r="AE693" s="261">
        <f t="shared" si="190"/>
        <v>70560000</v>
      </c>
      <c r="AF693" s="280">
        <v>1008</v>
      </c>
      <c r="AG693" s="274" t="s">
        <v>57</v>
      </c>
      <c r="AH693" s="261">
        <v>70000</v>
      </c>
      <c r="AI693" s="261">
        <f t="shared" si="191"/>
        <v>70560000</v>
      </c>
      <c r="AJ693" s="280">
        <v>1008</v>
      </c>
      <c r="AK693" s="274" t="s">
        <v>57</v>
      </c>
      <c r="AL693" s="261">
        <v>70000</v>
      </c>
      <c r="AM693" s="261">
        <f t="shared" si="192"/>
        <v>70560000</v>
      </c>
      <c r="AN693" s="273">
        <v>1</v>
      </c>
      <c r="AO693" s="274" t="s">
        <v>38</v>
      </c>
      <c r="AP693" s="261">
        <f>70560000+7000000</f>
        <v>77560000</v>
      </c>
      <c r="AQ693" s="261">
        <f t="shared" si="193"/>
        <v>77560000</v>
      </c>
      <c r="AR693" s="351">
        <f t="shared" si="175"/>
        <v>-7000000</v>
      </c>
    </row>
    <row r="694" spans="2:44" x14ac:dyDescent="0.4">
      <c r="B694" s="272" t="s">
        <v>27</v>
      </c>
      <c r="C694" s="266" t="s">
        <v>299</v>
      </c>
      <c r="D694" s="280">
        <f>D684/24</f>
        <v>42</v>
      </c>
      <c r="E694" s="274" t="s">
        <v>51</v>
      </c>
      <c r="F694" s="261">
        <v>500000</v>
      </c>
      <c r="G694" s="261">
        <f t="shared" si="185"/>
        <v>21000000</v>
      </c>
      <c r="H694" s="280">
        <f>H684/24</f>
        <v>42</v>
      </c>
      <c r="I694" s="274" t="s">
        <v>51</v>
      </c>
      <c r="J694" s="261">
        <v>500000</v>
      </c>
      <c r="K694" s="261">
        <f t="shared" si="186"/>
        <v>21000000</v>
      </c>
      <c r="L694" s="280">
        <f>L684/24</f>
        <v>42</v>
      </c>
      <c r="M694" s="274" t="s">
        <v>51</v>
      </c>
      <c r="N694" s="261">
        <v>500000</v>
      </c>
      <c r="O694" s="261">
        <f t="shared" si="187"/>
        <v>21000000</v>
      </c>
      <c r="P694" s="280">
        <v>42</v>
      </c>
      <c r="Q694" s="274" t="s">
        <v>51</v>
      </c>
      <c r="R694" s="261">
        <v>500000</v>
      </c>
      <c r="S694" s="261">
        <f t="shared" si="188"/>
        <v>21000000</v>
      </c>
      <c r="T694" s="280">
        <v>42</v>
      </c>
      <c r="U694" s="274" t="s">
        <v>51</v>
      </c>
      <c r="V694" s="261">
        <v>500000</v>
      </c>
      <c r="W694" s="261">
        <f t="shared" si="189"/>
        <v>21000000</v>
      </c>
      <c r="X694" s="354">
        <f t="shared" si="173"/>
        <v>6300000</v>
      </c>
      <c r="Y694" s="261">
        <f>CEILING(X694,1000)</f>
        <v>6300000</v>
      </c>
      <c r="Z694" s="354">
        <f t="shared" si="168"/>
        <v>14700000</v>
      </c>
      <c r="AA694" s="261">
        <f t="shared" si="174"/>
        <v>14700000</v>
      </c>
      <c r="AB694" s="280">
        <v>42</v>
      </c>
      <c r="AC694" s="274" t="s">
        <v>51</v>
      </c>
      <c r="AD694" s="261">
        <v>500000</v>
      </c>
      <c r="AE694" s="261">
        <f t="shared" si="190"/>
        <v>21000000</v>
      </c>
      <c r="AF694" s="280">
        <v>42</v>
      </c>
      <c r="AG694" s="274" t="s">
        <v>51</v>
      </c>
      <c r="AH694" s="261">
        <v>500000</v>
      </c>
      <c r="AI694" s="261">
        <f t="shared" si="191"/>
        <v>21000000</v>
      </c>
      <c r="AJ694" s="280">
        <v>42</v>
      </c>
      <c r="AK694" s="274" t="s">
        <v>51</v>
      </c>
      <c r="AL694" s="261">
        <v>500000</v>
      </c>
      <c r="AM694" s="261">
        <f t="shared" si="192"/>
        <v>21000000</v>
      </c>
      <c r="AN694" s="280">
        <v>42</v>
      </c>
      <c r="AO694" s="274" t="s">
        <v>51</v>
      </c>
      <c r="AP694" s="261">
        <v>500000</v>
      </c>
      <c r="AQ694" s="261">
        <f t="shared" si="193"/>
        <v>21000000</v>
      </c>
      <c r="AR694" s="351">
        <f t="shared" si="175"/>
        <v>0</v>
      </c>
    </row>
    <row r="695" spans="2:44" x14ac:dyDescent="0.4">
      <c r="B695" s="272" t="s">
        <v>27</v>
      </c>
      <c r="C695" s="266" t="s">
        <v>294</v>
      </c>
      <c r="D695" s="280">
        <f>D684/24</f>
        <v>42</v>
      </c>
      <c r="E695" s="274" t="s">
        <v>51</v>
      </c>
      <c r="F695" s="261">
        <v>1825000</v>
      </c>
      <c r="G695" s="261">
        <f t="shared" si="185"/>
        <v>76650000</v>
      </c>
      <c r="H695" s="280">
        <f>H684/24</f>
        <v>42</v>
      </c>
      <c r="I695" s="274" t="s">
        <v>51</v>
      </c>
      <c r="J695" s="261">
        <v>1825000</v>
      </c>
      <c r="K695" s="261">
        <f t="shared" si="186"/>
        <v>76650000</v>
      </c>
      <c r="L695" s="280">
        <f>L684/24</f>
        <v>42</v>
      </c>
      <c r="M695" s="274" t="s">
        <v>51</v>
      </c>
      <c r="N695" s="261">
        <v>1825000</v>
      </c>
      <c r="O695" s="261">
        <f t="shared" si="187"/>
        <v>76650000</v>
      </c>
      <c r="P695" s="280">
        <v>42</v>
      </c>
      <c r="Q695" s="274" t="s">
        <v>51</v>
      </c>
      <c r="R695" s="261">
        <v>1825000</v>
      </c>
      <c r="S695" s="261">
        <f t="shared" si="188"/>
        <v>76650000</v>
      </c>
      <c r="T695" s="280">
        <v>42</v>
      </c>
      <c r="U695" s="274" t="s">
        <v>51</v>
      </c>
      <c r="V695" s="261">
        <v>1825000</v>
      </c>
      <c r="W695" s="261">
        <f t="shared" si="189"/>
        <v>76650000</v>
      </c>
      <c r="X695" s="354">
        <f t="shared" si="173"/>
        <v>22995000</v>
      </c>
      <c r="Y695" s="261">
        <f>CEILING(X695,1000)</f>
        <v>22995000</v>
      </c>
      <c r="Z695" s="354">
        <f t="shared" si="168"/>
        <v>53655000</v>
      </c>
      <c r="AA695" s="261">
        <f t="shared" si="174"/>
        <v>53655000</v>
      </c>
      <c r="AB695" s="280">
        <v>1</v>
      </c>
      <c r="AC695" s="274" t="s">
        <v>662</v>
      </c>
      <c r="AD695" s="261">
        <v>86650000</v>
      </c>
      <c r="AE695" s="261">
        <f t="shared" si="190"/>
        <v>86650000</v>
      </c>
      <c r="AF695" s="280">
        <v>1</v>
      </c>
      <c r="AG695" s="274" t="s">
        <v>662</v>
      </c>
      <c r="AH695" s="261">
        <v>86650000</v>
      </c>
      <c r="AI695" s="261">
        <f t="shared" si="191"/>
        <v>86650000</v>
      </c>
      <c r="AJ695" s="280">
        <v>1</v>
      </c>
      <c r="AK695" s="274" t="s">
        <v>662</v>
      </c>
      <c r="AL695" s="261">
        <f>86650000+15000000</f>
        <v>101650000</v>
      </c>
      <c r="AM695" s="261">
        <f t="shared" si="192"/>
        <v>101650000</v>
      </c>
      <c r="AN695" s="280">
        <v>1</v>
      </c>
      <c r="AO695" s="274" t="s">
        <v>662</v>
      </c>
      <c r="AP695" s="261">
        <f>86650000+15000000</f>
        <v>101650000</v>
      </c>
      <c r="AQ695" s="261">
        <f t="shared" si="193"/>
        <v>101650000</v>
      </c>
      <c r="AR695" s="351">
        <f t="shared" si="175"/>
        <v>0</v>
      </c>
    </row>
    <row r="696" spans="2:44" ht="28.95" customHeight="1" x14ac:dyDescent="0.4">
      <c r="B696" s="369" t="s">
        <v>189</v>
      </c>
      <c r="C696" s="370" t="s">
        <v>314</v>
      </c>
      <c r="D696" s="279">
        <f>D697</f>
        <v>96</v>
      </c>
      <c r="E696" s="267" t="s">
        <v>171</v>
      </c>
      <c r="F696" s="261">
        <v>0</v>
      </c>
      <c r="G696" s="261">
        <f>G697</f>
        <v>47780000</v>
      </c>
      <c r="H696" s="279">
        <f>H697</f>
        <v>96</v>
      </c>
      <c r="I696" s="267" t="s">
        <v>171</v>
      </c>
      <c r="J696" s="261">
        <v>0</v>
      </c>
      <c r="K696" s="261">
        <f>K697</f>
        <v>47780000</v>
      </c>
      <c r="L696" s="279">
        <f>L697</f>
        <v>96</v>
      </c>
      <c r="M696" s="267" t="s">
        <v>171</v>
      </c>
      <c r="N696" s="261">
        <v>0</v>
      </c>
      <c r="O696" s="261">
        <f>O697</f>
        <v>47780000</v>
      </c>
      <c r="P696" s="279">
        <v>96</v>
      </c>
      <c r="Q696" s="267" t="s">
        <v>171</v>
      </c>
      <c r="R696" s="261">
        <v>0</v>
      </c>
      <c r="S696" s="261">
        <f>S697</f>
        <v>42980000</v>
      </c>
      <c r="T696" s="373">
        <v>96</v>
      </c>
      <c r="U696" s="372" t="s">
        <v>171</v>
      </c>
      <c r="V696" s="371">
        <v>0</v>
      </c>
      <c r="W696" s="371">
        <f>W697</f>
        <v>42980000</v>
      </c>
      <c r="X696" s="354">
        <f t="shared" si="173"/>
        <v>12894000</v>
      </c>
      <c r="Y696" s="261"/>
      <c r="Z696" s="354">
        <f t="shared" si="168"/>
        <v>42980000</v>
      </c>
      <c r="AA696" s="261"/>
      <c r="AB696" s="373">
        <v>96</v>
      </c>
      <c r="AC696" s="372" t="s">
        <v>171</v>
      </c>
      <c r="AD696" s="371">
        <v>0</v>
      </c>
      <c r="AE696" s="371">
        <f>AE697</f>
        <v>42980000</v>
      </c>
      <c r="AF696" s="373">
        <v>96</v>
      </c>
      <c r="AG696" s="372" t="s">
        <v>171</v>
      </c>
      <c r="AH696" s="371">
        <v>0</v>
      </c>
      <c r="AI696" s="371">
        <f>AI697</f>
        <v>42980000</v>
      </c>
      <c r="AJ696" s="373">
        <v>96</v>
      </c>
      <c r="AK696" s="372" t="s">
        <v>171</v>
      </c>
      <c r="AL696" s="371">
        <v>0</v>
      </c>
      <c r="AM696" s="371">
        <f>AM697</f>
        <v>42980000</v>
      </c>
      <c r="AN696" s="373">
        <v>96</v>
      </c>
      <c r="AO696" s="372" t="s">
        <v>171</v>
      </c>
      <c r="AP696" s="371">
        <v>0</v>
      </c>
      <c r="AQ696" s="371">
        <f>AQ697</f>
        <v>42980000</v>
      </c>
      <c r="AR696" s="351">
        <f t="shared" si="175"/>
        <v>0</v>
      </c>
    </row>
    <row r="697" spans="2:44" ht="29.15" x14ac:dyDescent="0.4">
      <c r="B697" s="317" t="s">
        <v>34</v>
      </c>
      <c r="C697" s="318" t="s">
        <v>315</v>
      </c>
      <c r="D697" s="279">
        <v>96</v>
      </c>
      <c r="E697" s="267" t="s">
        <v>171</v>
      </c>
      <c r="F697" s="261">
        <v>0</v>
      </c>
      <c r="G697" s="261">
        <f>G698+G702</f>
        <v>47780000</v>
      </c>
      <c r="H697" s="319">
        <v>96</v>
      </c>
      <c r="I697" s="320" t="s">
        <v>171</v>
      </c>
      <c r="J697" s="321">
        <v>0</v>
      </c>
      <c r="K697" s="321">
        <f>K698+K702</f>
        <v>47780000</v>
      </c>
      <c r="L697" s="319">
        <v>96</v>
      </c>
      <c r="M697" s="320" t="s">
        <v>171</v>
      </c>
      <c r="N697" s="321">
        <v>0</v>
      </c>
      <c r="O697" s="321">
        <f>O698+O702</f>
        <v>47780000</v>
      </c>
      <c r="P697" s="319">
        <v>96</v>
      </c>
      <c r="Q697" s="320" t="s">
        <v>171</v>
      </c>
      <c r="R697" s="321">
        <v>0</v>
      </c>
      <c r="S697" s="321">
        <f>S698+S702</f>
        <v>42980000</v>
      </c>
      <c r="T697" s="319">
        <v>96</v>
      </c>
      <c r="U697" s="320" t="s">
        <v>171</v>
      </c>
      <c r="V697" s="321">
        <v>0</v>
      </c>
      <c r="W697" s="321">
        <f>W698+W702</f>
        <v>42980000</v>
      </c>
      <c r="X697" s="354">
        <f t="shared" si="173"/>
        <v>12894000</v>
      </c>
      <c r="Y697" s="321"/>
      <c r="Z697" s="354">
        <f t="shared" si="168"/>
        <v>42980000</v>
      </c>
      <c r="AA697" s="321"/>
      <c r="AB697" s="319">
        <v>96</v>
      </c>
      <c r="AC697" s="320" t="s">
        <v>171</v>
      </c>
      <c r="AD697" s="321">
        <v>0</v>
      </c>
      <c r="AE697" s="321">
        <f>AE698+AE702</f>
        <v>42980000</v>
      </c>
      <c r="AF697" s="319">
        <v>96</v>
      </c>
      <c r="AG697" s="320" t="s">
        <v>171</v>
      </c>
      <c r="AH697" s="321">
        <v>0</v>
      </c>
      <c r="AI697" s="321">
        <f>AI698+AI702</f>
        <v>42980000</v>
      </c>
      <c r="AJ697" s="319">
        <v>96</v>
      </c>
      <c r="AK697" s="320" t="s">
        <v>171</v>
      </c>
      <c r="AL697" s="321">
        <v>0</v>
      </c>
      <c r="AM697" s="321">
        <f>AM698+AM702</f>
        <v>42980000</v>
      </c>
      <c r="AN697" s="319">
        <v>96</v>
      </c>
      <c r="AO697" s="320" t="s">
        <v>171</v>
      </c>
      <c r="AP697" s="321">
        <v>0</v>
      </c>
      <c r="AQ697" s="321">
        <f>AQ698+AQ702</f>
        <v>42980000</v>
      </c>
      <c r="AR697" s="351">
        <f t="shared" si="175"/>
        <v>0</v>
      </c>
    </row>
    <row r="698" spans="2:44" x14ac:dyDescent="0.4">
      <c r="B698" s="272">
        <v>525111</v>
      </c>
      <c r="C698" s="266" t="s">
        <v>174</v>
      </c>
      <c r="D698" s="273"/>
      <c r="E698" s="274"/>
      <c r="F698" s="266"/>
      <c r="G698" s="261">
        <f>SUM(G699:G701)</f>
        <v>24180000</v>
      </c>
      <c r="H698" s="273"/>
      <c r="I698" s="274"/>
      <c r="J698" s="266"/>
      <c r="K698" s="261">
        <f>SUM(K699:K701)</f>
        <v>24180000</v>
      </c>
      <c r="L698" s="273"/>
      <c r="M698" s="274"/>
      <c r="N698" s="266"/>
      <c r="O698" s="261">
        <f>SUM(O699:O701)</f>
        <v>24180000</v>
      </c>
      <c r="P698" s="273"/>
      <c r="Q698" s="274"/>
      <c r="R698" s="266"/>
      <c r="S698" s="261">
        <f>SUM(S699:S701)</f>
        <v>24180000</v>
      </c>
      <c r="T698" s="273"/>
      <c r="U698" s="274"/>
      <c r="V698" s="266"/>
      <c r="W698" s="261">
        <f>SUM(W699:W701)</f>
        <v>24180000</v>
      </c>
      <c r="X698" s="354">
        <f t="shared" si="173"/>
        <v>7254000</v>
      </c>
      <c r="Y698" s="261"/>
      <c r="Z698" s="354">
        <f t="shared" si="168"/>
        <v>24180000</v>
      </c>
      <c r="AA698" s="261"/>
      <c r="AB698" s="273"/>
      <c r="AC698" s="274"/>
      <c r="AD698" s="266"/>
      <c r="AE698" s="261">
        <f>SUM(AE699:AE701)</f>
        <v>24180000</v>
      </c>
      <c r="AF698" s="273"/>
      <c r="AG698" s="274"/>
      <c r="AH698" s="266"/>
      <c r="AI698" s="261">
        <f>SUM(AI699:AI701)</f>
        <v>24180000</v>
      </c>
      <c r="AJ698" s="273"/>
      <c r="AK698" s="274"/>
      <c r="AL698" s="266"/>
      <c r="AM698" s="261">
        <f>SUM(AM699:AM701)</f>
        <v>24180000</v>
      </c>
      <c r="AN698" s="273"/>
      <c r="AO698" s="274"/>
      <c r="AP698" s="266"/>
      <c r="AQ698" s="261">
        <f>SUM(AQ699:AQ701)</f>
        <v>24180000</v>
      </c>
      <c r="AR698" s="351">
        <f t="shared" si="175"/>
        <v>0</v>
      </c>
    </row>
    <row r="699" spans="2:44" x14ac:dyDescent="0.4">
      <c r="B699" s="272" t="s">
        <v>27</v>
      </c>
      <c r="C699" s="266" t="s">
        <v>46</v>
      </c>
      <c r="D699" s="273">
        <v>88</v>
      </c>
      <c r="E699" s="274" t="s">
        <v>47</v>
      </c>
      <c r="F699" s="261">
        <v>150000</v>
      </c>
      <c r="G699" s="261">
        <f>ROUNDDOWN(D699*F699,-3)</f>
        <v>13200000</v>
      </c>
      <c r="H699" s="273">
        <v>88</v>
      </c>
      <c r="I699" s="274" t="s">
        <v>47</v>
      </c>
      <c r="J699" s="261">
        <v>150000</v>
      </c>
      <c r="K699" s="261">
        <f>ROUNDDOWN(H699*J699,-3)</f>
        <v>13200000</v>
      </c>
      <c r="L699" s="273">
        <v>88</v>
      </c>
      <c r="M699" s="274" t="s">
        <v>47</v>
      </c>
      <c r="N699" s="261">
        <v>150000</v>
      </c>
      <c r="O699" s="261">
        <f>ROUNDDOWN(L699*N699,-3)</f>
        <v>13200000</v>
      </c>
      <c r="P699" s="273">
        <v>88</v>
      </c>
      <c r="Q699" s="274" t="s">
        <v>47</v>
      </c>
      <c r="R699" s="261">
        <v>150000</v>
      </c>
      <c r="S699" s="261">
        <f>ROUNDDOWN(P699*R699,-3)</f>
        <v>13200000</v>
      </c>
      <c r="T699" s="273">
        <v>88</v>
      </c>
      <c r="U699" s="274" t="s">
        <v>47</v>
      </c>
      <c r="V699" s="261">
        <v>150000</v>
      </c>
      <c r="W699" s="261">
        <f>ROUNDDOWN(T699*V699,-3)</f>
        <v>13200000</v>
      </c>
      <c r="X699" s="354">
        <f t="shared" si="173"/>
        <v>3960000</v>
      </c>
      <c r="Y699" s="261"/>
      <c r="Z699" s="354">
        <f t="shared" si="168"/>
        <v>13200000</v>
      </c>
      <c r="AA699" s="261">
        <f t="shared" si="174"/>
        <v>13200000</v>
      </c>
      <c r="AB699" s="273">
        <v>88</v>
      </c>
      <c r="AC699" s="274" t="s">
        <v>47</v>
      </c>
      <c r="AD699" s="261">
        <v>150000</v>
      </c>
      <c r="AE699" s="261">
        <f>ROUNDDOWN(AB699*AD699,-3)</f>
        <v>13200000</v>
      </c>
      <c r="AF699" s="273">
        <v>88</v>
      </c>
      <c r="AG699" s="274" t="s">
        <v>47</v>
      </c>
      <c r="AH699" s="261">
        <v>150000</v>
      </c>
      <c r="AI699" s="261">
        <f>ROUNDDOWN(AF699*AH699,-3)</f>
        <v>13200000</v>
      </c>
      <c r="AJ699" s="273">
        <v>88</v>
      </c>
      <c r="AK699" s="274" t="s">
        <v>47</v>
      </c>
      <c r="AL699" s="261">
        <v>150000</v>
      </c>
      <c r="AM699" s="261">
        <f>ROUNDDOWN(AJ699*AL699,-3)</f>
        <v>13200000</v>
      </c>
      <c r="AN699" s="273">
        <v>88</v>
      </c>
      <c r="AO699" s="274" t="s">
        <v>47</v>
      </c>
      <c r="AP699" s="261">
        <v>150000</v>
      </c>
      <c r="AQ699" s="261">
        <f>ROUNDDOWN(AN699*AP699,-3)</f>
        <v>13200000</v>
      </c>
      <c r="AR699" s="351">
        <f t="shared" si="175"/>
        <v>0</v>
      </c>
    </row>
    <row r="700" spans="2:44" x14ac:dyDescent="0.4">
      <c r="B700" s="272" t="s">
        <v>27</v>
      </c>
      <c r="C700" s="266" t="s">
        <v>48</v>
      </c>
      <c r="D700" s="273">
        <v>64</v>
      </c>
      <c r="E700" s="274" t="s">
        <v>47</v>
      </c>
      <c r="F700" s="261">
        <v>150000</v>
      </c>
      <c r="G700" s="261">
        <f>ROUNDDOWN(D700*F700,-3)</f>
        <v>9600000</v>
      </c>
      <c r="H700" s="273">
        <v>64</v>
      </c>
      <c r="I700" s="274" t="s">
        <v>47</v>
      </c>
      <c r="J700" s="261">
        <v>150000</v>
      </c>
      <c r="K700" s="261">
        <f>ROUNDDOWN(H700*J700,-3)</f>
        <v>9600000</v>
      </c>
      <c r="L700" s="273">
        <v>64</v>
      </c>
      <c r="M700" s="274" t="s">
        <v>47</v>
      </c>
      <c r="N700" s="261">
        <v>150000</v>
      </c>
      <c r="O700" s="261">
        <f>ROUNDDOWN(L700*N700,-3)</f>
        <v>9600000</v>
      </c>
      <c r="P700" s="273">
        <v>64</v>
      </c>
      <c r="Q700" s="274" t="s">
        <v>47</v>
      </c>
      <c r="R700" s="261">
        <v>150000</v>
      </c>
      <c r="S700" s="261">
        <f>ROUNDDOWN(P700*R700,-3)</f>
        <v>9600000</v>
      </c>
      <c r="T700" s="273">
        <v>64</v>
      </c>
      <c r="U700" s="274" t="s">
        <v>47</v>
      </c>
      <c r="V700" s="261">
        <v>150000</v>
      </c>
      <c r="W700" s="261">
        <f>ROUNDDOWN(T700*V700,-3)</f>
        <v>9600000</v>
      </c>
      <c r="X700" s="354">
        <f t="shared" si="173"/>
        <v>2880000</v>
      </c>
      <c r="Y700" s="261"/>
      <c r="Z700" s="354">
        <f t="shared" si="168"/>
        <v>9600000</v>
      </c>
      <c r="AA700" s="261">
        <f t="shared" si="174"/>
        <v>9600000</v>
      </c>
      <c r="AB700" s="273">
        <v>64</v>
      </c>
      <c r="AC700" s="274" t="s">
        <v>47</v>
      </c>
      <c r="AD700" s="261">
        <v>150000</v>
      </c>
      <c r="AE700" s="261">
        <f>ROUNDDOWN(AB700*AD700,-3)</f>
        <v>9600000</v>
      </c>
      <c r="AF700" s="273">
        <v>64</v>
      </c>
      <c r="AG700" s="274" t="s">
        <v>47</v>
      </c>
      <c r="AH700" s="261">
        <v>150000</v>
      </c>
      <c r="AI700" s="261">
        <f>ROUNDDOWN(AF700*AH700,-3)</f>
        <v>9600000</v>
      </c>
      <c r="AJ700" s="273">
        <v>64</v>
      </c>
      <c r="AK700" s="274" t="s">
        <v>47</v>
      </c>
      <c r="AL700" s="261">
        <v>150000</v>
      </c>
      <c r="AM700" s="261">
        <f>ROUNDDOWN(AJ700*AL700,-3)</f>
        <v>9600000</v>
      </c>
      <c r="AN700" s="273">
        <v>64</v>
      </c>
      <c r="AO700" s="274" t="s">
        <v>47</v>
      </c>
      <c r="AP700" s="261">
        <v>150000</v>
      </c>
      <c r="AQ700" s="261">
        <f>ROUNDDOWN(AN700*AP700,-3)</f>
        <v>9600000</v>
      </c>
      <c r="AR700" s="351">
        <f t="shared" si="175"/>
        <v>0</v>
      </c>
    </row>
    <row r="701" spans="2:44" x14ac:dyDescent="0.4">
      <c r="B701" s="272" t="s">
        <v>27</v>
      </c>
      <c r="C701" s="266" t="s">
        <v>175</v>
      </c>
      <c r="D701" s="273">
        <v>1</v>
      </c>
      <c r="E701" s="274" t="s">
        <v>38</v>
      </c>
      <c r="F701" s="261">
        <v>1380000</v>
      </c>
      <c r="G701" s="261">
        <f>ROUNDDOWN(D701*F701,-3)</f>
        <v>1380000</v>
      </c>
      <c r="H701" s="273">
        <v>1</v>
      </c>
      <c r="I701" s="274" t="s">
        <v>38</v>
      </c>
      <c r="J701" s="261">
        <v>1380000</v>
      </c>
      <c r="K701" s="261">
        <f>ROUNDDOWN(H701*J701,-3)</f>
        <v>1380000</v>
      </c>
      <c r="L701" s="273">
        <v>1</v>
      </c>
      <c r="M701" s="274" t="s">
        <v>38</v>
      </c>
      <c r="N701" s="261">
        <v>1380000</v>
      </c>
      <c r="O701" s="261">
        <f>ROUNDDOWN(L701*N701,-3)</f>
        <v>1380000</v>
      </c>
      <c r="P701" s="273">
        <v>1</v>
      </c>
      <c r="Q701" s="274" t="s">
        <v>38</v>
      </c>
      <c r="R701" s="261">
        <v>1380000</v>
      </c>
      <c r="S701" s="261">
        <f>ROUNDDOWN(P701*R701,-3)</f>
        <v>1380000</v>
      </c>
      <c r="T701" s="273">
        <v>1</v>
      </c>
      <c r="U701" s="274" t="s">
        <v>38</v>
      </c>
      <c r="V701" s="261">
        <v>1380000</v>
      </c>
      <c r="W701" s="261">
        <f>ROUNDDOWN(T701*V701,-3)</f>
        <v>1380000</v>
      </c>
      <c r="X701" s="354">
        <f t="shared" si="173"/>
        <v>414000</v>
      </c>
      <c r="Y701" s="261"/>
      <c r="Z701" s="354">
        <f t="shared" si="168"/>
        <v>1380000</v>
      </c>
      <c r="AA701" s="261">
        <f t="shared" si="174"/>
        <v>1380000</v>
      </c>
      <c r="AB701" s="273">
        <v>1</v>
      </c>
      <c r="AC701" s="274" t="s">
        <v>38</v>
      </c>
      <c r="AD701" s="261">
        <v>1380000</v>
      </c>
      <c r="AE701" s="261">
        <f>ROUNDDOWN(AB701*AD701,-3)</f>
        <v>1380000</v>
      </c>
      <c r="AF701" s="273">
        <v>1</v>
      </c>
      <c r="AG701" s="274" t="s">
        <v>38</v>
      </c>
      <c r="AH701" s="261">
        <v>1380000</v>
      </c>
      <c r="AI701" s="261">
        <f>ROUNDDOWN(AF701*AH701,-3)</f>
        <v>1380000</v>
      </c>
      <c r="AJ701" s="273">
        <v>1</v>
      </c>
      <c r="AK701" s="274" t="s">
        <v>38</v>
      </c>
      <c r="AL701" s="261">
        <v>1380000</v>
      </c>
      <c r="AM701" s="261">
        <f>ROUNDDOWN(AJ701*AL701,-3)</f>
        <v>1380000</v>
      </c>
      <c r="AN701" s="273">
        <v>1</v>
      </c>
      <c r="AO701" s="274" t="s">
        <v>38</v>
      </c>
      <c r="AP701" s="261">
        <v>1380000</v>
      </c>
      <c r="AQ701" s="261">
        <f>ROUNDDOWN(AN701*AP701,-3)</f>
        <v>1380000</v>
      </c>
      <c r="AR701" s="351">
        <f t="shared" si="175"/>
        <v>0</v>
      </c>
    </row>
    <row r="702" spans="2:44" x14ac:dyDescent="0.4">
      <c r="B702" s="272">
        <v>525112</v>
      </c>
      <c r="C702" s="266" t="s">
        <v>97</v>
      </c>
      <c r="D702" s="273"/>
      <c r="E702" s="274"/>
      <c r="F702" s="266"/>
      <c r="G702" s="261">
        <f>SUM(G703:G707)</f>
        <v>23600000</v>
      </c>
      <c r="H702" s="273"/>
      <c r="I702" s="274"/>
      <c r="J702" s="266"/>
      <c r="K702" s="261">
        <f>SUM(K703:K707)</f>
        <v>23600000</v>
      </c>
      <c r="L702" s="273"/>
      <c r="M702" s="274"/>
      <c r="N702" s="266"/>
      <c r="O702" s="261">
        <f>SUM(O703:O707)</f>
        <v>23600000</v>
      </c>
      <c r="P702" s="273"/>
      <c r="Q702" s="274"/>
      <c r="R702" s="266"/>
      <c r="S702" s="261">
        <f>SUM(S703:S707)</f>
        <v>18800000</v>
      </c>
      <c r="T702" s="273"/>
      <c r="U702" s="274"/>
      <c r="V702" s="266"/>
      <c r="W702" s="261">
        <f>SUM(W703:W707)</f>
        <v>18800000</v>
      </c>
      <c r="X702" s="354">
        <f t="shared" si="173"/>
        <v>5640000</v>
      </c>
      <c r="Y702" s="261"/>
      <c r="Z702" s="354">
        <f t="shared" si="168"/>
        <v>18800000</v>
      </c>
      <c r="AA702" s="261"/>
      <c r="AB702" s="273"/>
      <c r="AC702" s="274"/>
      <c r="AD702" s="266"/>
      <c r="AE702" s="261">
        <f>SUM(AE703:AE707)</f>
        <v>18800000</v>
      </c>
      <c r="AF702" s="273"/>
      <c r="AG702" s="274"/>
      <c r="AH702" s="266"/>
      <c r="AI702" s="261">
        <f>SUM(AI703:AI707)</f>
        <v>18800000</v>
      </c>
      <c r="AJ702" s="273"/>
      <c r="AK702" s="274"/>
      <c r="AL702" s="266"/>
      <c r="AM702" s="261">
        <f>SUM(AM703:AM707)</f>
        <v>18800000</v>
      </c>
      <c r="AN702" s="273"/>
      <c r="AO702" s="274"/>
      <c r="AP702" s="266"/>
      <c r="AQ702" s="261">
        <f>SUM(AQ703:AQ707)</f>
        <v>18800000</v>
      </c>
      <c r="AR702" s="351">
        <f t="shared" si="175"/>
        <v>0</v>
      </c>
    </row>
    <row r="703" spans="2:44" x14ac:dyDescent="0.4">
      <c r="B703" s="272" t="s">
        <v>27</v>
      </c>
      <c r="C703" s="266" t="s">
        <v>295</v>
      </c>
      <c r="D703" s="273">
        <v>1</v>
      </c>
      <c r="E703" s="274" t="s">
        <v>38</v>
      </c>
      <c r="F703" s="261">
        <v>1920000</v>
      </c>
      <c r="G703" s="261">
        <f>ROUNDDOWN(D703*F703,-3)</f>
        <v>1920000</v>
      </c>
      <c r="H703" s="273">
        <v>1</v>
      </c>
      <c r="I703" s="274" t="s">
        <v>38</v>
      </c>
      <c r="J703" s="261">
        <v>1920000</v>
      </c>
      <c r="K703" s="261">
        <f>ROUNDDOWN(H703*J703,-3)</f>
        <v>1920000</v>
      </c>
      <c r="L703" s="273">
        <v>1</v>
      </c>
      <c r="M703" s="274" t="s">
        <v>38</v>
      </c>
      <c r="N703" s="261">
        <v>1920000</v>
      </c>
      <c r="O703" s="261">
        <f>ROUNDDOWN(L703*N703,-3)</f>
        <v>1920000</v>
      </c>
      <c r="P703" s="273">
        <v>1</v>
      </c>
      <c r="Q703" s="274" t="s">
        <v>38</v>
      </c>
      <c r="R703" s="261">
        <v>1920000</v>
      </c>
      <c r="S703" s="261">
        <f>ROUNDDOWN(P703*R703,-3)</f>
        <v>1920000</v>
      </c>
      <c r="T703" s="273">
        <v>1</v>
      </c>
      <c r="U703" s="274" t="s">
        <v>38</v>
      </c>
      <c r="V703" s="261">
        <v>1920000</v>
      </c>
      <c r="W703" s="261">
        <f>ROUNDDOWN(T703*V703,-3)</f>
        <v>1920000</v>
      </c>
      <c r="X703" s="354">
        <f t="shared" si="173"/>
        <v>576000</v>
      </c>
      <c r="Y703" s="261"/>
      <c r="Z703" s="354">
        <f t="shared" si="168"/>
        <v>1920000</v>
      </c>
      <c r="AA703" s="261">
        <f t="shared" si="174"/>
        <v>1920000</v>
      </c>
      <c r="AB703" s="273">
        <v>1</v>
      </c>
      <c r="AC703" s="274" t="s">
        <v>38</v>
      </c>
      <c r="AD703" s="261">
        <v>1920000</v>
      </c>
      <c r="AE703" s="261">
        <f>ROUNDDOWN(AB703*AD703,-3)</f>
        <v>1920000</v>
      </c>
      <c r="AF703" s="273">
        <v>1</v>
      </c>
      <c r="AG703" s="274" t="s">
        <v>38</v>
      </c>
      <c r="AH703" s="261">
        <v>1920000</v>
      </c>
      <c r="AI703" s="261">
        <f>ROUNDDOWN(AF703*AH703,-3)</f>
        <v>1920000</v>
      </c>
      <c r="AJ703" s="273">
        <v>1</v>
      </c>
      <c r="AK703" s="274" t="s">
        <v>38</v>
      </c>
      <c r="AL703" s="261">
        <v>1920000</v>
      </c>
      <c r="AM703" s="261">
        <f>ROUNDDOWN(AJ703*AL703,-3)</f>
        <v>1920000</v>
      </c>
      <c r="AN703" s="273">
        <v>1</v>
      </c>
      <c r="AO703" s="274" t="s">
        <v>38</v>
      </c>
      <c r="AP703" s="261">
        <v>1920000</v>
      </c>
      <c r="AQ703" s="261">
        <f>ROUNDDOWN(AN703*AP703,-3)</f>
        <v>1920000</v>
      </c>
      <c r="AR703" s="351">
        <f t="shared" si="175"/>
        <v>0</v>
      </c>
    </row>
    <row r="704" spans="2:44" x14ac:dyDescent="0.4">
      <c r="B704" s="272" t="s">
        <v>27</v>
      </c>
      <c r="C704" s="266" t="s">
        <v>296</v>
      </c>
      <c r="D704" s="280">
        <f>D697</f>
        <v>96</v>
      </c>
      <c r="E704" s="274" t="s">
        <v>231</v>
      </c>
      <c r="F704" s="261">
        <v>75000</v>
      </c>
      <c r="G704" s="261">
        <f>ROUNDDOWN(D704*F704,-3)</f>
        <v>7200000</v>
      </c>
      <c r="H704" s="280">
        <f>H697</f>
        <v>96</v>
      </c>
      <c r="I704" s="274" t="s">
        <v>231</v>
      </c>
      <c r="J704" s="261">
        <v>75000</v>
      </c>
      <c r="K704" s="261">
        <f>ROUNDDOWN(H704*J704,-3)</f>
        <v>7200000</v>
      </c>
      <c r="L704" s="280">
        <f>L697</f>
        <v>96</v>
      </c>
      <c r="M704" s="274" t="s">
        <v>231</v>
      </c>
      <c r="N704" s="261">
        <v>75000</v>
      </c>
      <c r="O704" s="261">
        <f>ROUNDDOWN(L704*N704,-3)</f>
        <v>7200000</v>
      </c>
      <c r="P704" s="280">
        <v>96</v>
      </c>
      <c r="Q704" s="274" t="s">
        <v>231</v>
      </c>
      <c r="R704" s="261">
        <v>75000</v>
      </c>
      <c r="S704" s="261">
        <f>ROUNDDOWN(P704*R704,-3)</f>
        <v>7200000</v>
      </c>
      <c r="T704" s="280">
        <v>96</v>
      </c>
      <c r="U704" s="274" t="s">
        <v>231</v>
      </c>
      <c r="V704" s="261">
        <v>75000</v>
      </c>
      <c r="W704" s="261">
        <f>ROUNDDOWN(T704*V704,-3)</f>
        <v>7200000</v>
      </c>
      <c r="X704" s="354">
        <f t="shared" si="173"/>
        <v>2160000</v>
      </c>
      <c r="Y704" s="261"/>
      <c r="Z704" s="354">
        <f t="shared" ref="Z704:Z767" si="194">W704-Y704</f>
        <v>7200000</v>
      </c>
      <c r="AA704" s="261">
        <f t="shared" si="174"/>
        <v>7200000</v>
      </c>
      <c r="AB704" s="280">
        <v>96</v>
      </c>
      <c r="AC704" s="274" t="s">
        <v>231</v>
      </c>
      <c r="AD704" s="261">
        <v>75000</v>
      </c>
      <c r="AE704" s="261">
        <f>ROUNDDOWN(AB704*AD704,-3)</f>
        <v>7200000</v>
      </c>
      <c r="AF704" s="280">
        <v>96</v>
      </c>
      <c r="AG704" s="274" t="s">
        <v>231</v>
      </c>
      <c r="AH704" s="261">
        <v>75000</v>
      </c>
      <c r="AI704" s="261">
        <f>ROUNDDOWN(AF704*AH704,-3)</f>
        <v>7200000</v>
      </c>
      <c r="AJ704" s="280">
        <v>96</v>
      </c>
      <c r="AK704" s="274" t="s">
        <v>231</v>
      </c>
      <c r="AL704" s="261">
        <v>75000</v>
      </c>
      <c r="AM704" s="261">
        <f>ROUNDDOWN(AJ704*AL704,-3)</f>
        <v>7200000</v>
      </c>
      <c r="AN704" s="280">
        <v>96</v>
      </c>
      <c r="AO704" s="274" t="s">
        <v>231</v>
      </c>
      <c r="AP704" s="261">
        <v>75000</v>
      </c>
      <c r="AQ704" s="261">
        <f>ROUNDDOWN(AN704*AP704,-3)</f>
        <v>7200000</v>
      </c>
      <c r="AR704" s="351">
        <f t="shared" si="175"/>
        <v>0</v>
      </c>
    </row>
    <row r="705" spans="2:44" x14ac:dyDescent="0.4">
      <c r="B705" s="272" t="s">
        <v>27</v>
      </c>
      <c r="C705" s="266" t="s">
        <v>44</v>
      </c>
      <c r="D705" s="280">
        <f>D697</f>
        <v>96</v>
      </c>
      <c r="E705" s="274" t="s">
        <v>40</v>
      </c>
      <c r="F705" s="261">
        <v>50000</v>
      </c>
      <c r="G705" s="261">
        <f>ROUNDDOWN(D705*F705,-3)</f>
        <v>4800000</v>
      </c>
      <c r="H705" s="280">
        <f>H697</f>
        <v>96</v>
      </c>
      <c r="I705" s="274" t="s">
        <v>40</v>
      </c>
      <c r="J705" s="261">
        <v>50000</v>
      </c>
      <c r="K705" s="261">
        <f>ROUNDDOWN(H705*J705,-3)</f>
        <v>4800000</v>
      </c>
      <c r="L705" s="280">
        <f>L697</f>
        <v>96</v>
      </c>
      <c r="M705" s="274" t="s">
        <v>40</v>
      </c>
      <c r="N705" s="261">
        <v>50000</v>
      </c>
      <c r="O705" s="261">
        <f>ROUNDDOWN(L705*N705,-3)</f>
        <v>4800000</v>
      </c>
      <c r="P705" s="280">
        <v>0</v>
      </c>
      <c r="Q705" s="274" t="s">
        <v>40</v>
      </c>
      <c r="R705" s="261">
        <v>50000</v>
      </c>
      <c r="S705" s="261">
        <f>ROUNDDOWN(P705*R705,-3)</f>
        <v>0</v>
      </c>
      <c r="T705" s="280">
        <v>0</v>
      </c>
      <c r="U705" s="274" t="s">
        <v>40</v>
      </c>
      <c r="V705" s="261">
        <v>50000</v>
      </c>
      <c r="W705" s="261">
        <f>ROUNDDOWN(T705*V705,-3)</f>
        <v>0</v>
      </c>
      <c r="X705" s="354">
        <f t="shared" si="173"/>
        <v>0</v>
      </c>
      <c r="Y705" s="261"/>
      <c r="Z705" s="354">
        <f t="shared" si="194"/>
        <v>0</v>
      </c>
      <c r="AA705" s="261"/>
      <c r="AB705" s="280">
        <v>0</v>
      </c>
      <c r="AC705" s="274" t="s">
        <v>40</v>
      </c>
      <c r="AD705" s="261">
        <v>50000</v>
      </c>
      <c r="AE705" s="261">
        <f>ROUNDDOWN(AB705*AD705,-3)</f>
        <v>0</v>
      </c>
      <c r="AF705" s="280">
        <v>0</v>
      </c>
      <c r="AG705" s="274" t="s">
        <v>40</v>
      </c>
      <c r="AH705" s="261">
        <v>50000</v>
      </c>
      <c r="AI705" s="261">
        <f>ROUNDDOWN(AF705*AH705,-3)</f>
        <v>0</v>
      </c>
      <c r="AJ705" s="280">
        <v>0</v>
      </c>
      <c r="AK705" s="274" t="s">
        <v>40</v>
      </c>
      <c r="AL705" s="261">
        <v>50000</v>
      </c>
      <c r="AM705" s="261">
        <f>ROUNDDOWN(AJ705*AL705,-3)</f>
        <v>0</v>
      </c>
      <c r="AN705" s="280">
        <v>0</v>
      </c>
      <c r="AO705" s="274" t="s">
        <v>40</v>
      </c>
      <c r="AP705" s="261">
        <v>50000</v>
      </c>
      <c r="AQ705" s="261">
        <f>ROUNDDOWN(AN705*AP705,-3)</f>
        <v>0</v>
      </c>
      <c r="AR705" s="351">
        <f t="shared" si="175"/>
        <v>0</v>
      </c>
    </row>
    <row r="706" spans="2:44" x14ac:dyDescent="0.4">
      <c r="B706" s="272" t="s">
        <v>27</v>
      </c>
      <c r="C706" s="266" t="s">
        <v>297</v>
      </c>
      <c r="D706" s="280">
        <f>D697</f>
        <v>96</v>
      </c>
      <c r="E706" s="274" t="s">
        <v>40</v>
      </c>
      <c r="F706" s="261">
        <v>80000</v>
      </c>
      <c r="G706" s="261">
        <f>ROUNDDOWN(D706*F706,-3)</f>
        <v>7680000</v>
      </c>
      <c r="H706" s="280">
        <f>H697</f>
        <v>96</v>
      </c>
      <c r="I706" s="274" t="s">
        <v>40</v>
      </c>
      <c r="J706" s="261">
        <v>80000</v>
      </c>
      <c r="K706" s="261">
        <f>ROUNDDOWN(H706*J706,-3)</f>
        <v>7680000</v>
      </c>
      <c r="L706" s="280">
        <f>L697</f>
        <v>96</v>
      </c>
      <c r="M706" s="274" t="s">
        <v>40</v>
      </c>
      <c r="N706" s="261">
        <v>80000</v>
      </c>
      <c r="O706" s="261">
        <f>ROUNDDOWN(L706*N706,-3)</f>
        <v>7680000</v>
      </c>
      <c r="P706" s="280">
        <v>96</v>
      </c>
      <c r="Q706" s="274" t="s">
        <v>40</v>
      </c>
      <c r="R706" s="261">
        <v>80000</v>
      </c>
      <c r="S706" s="261">
        <f>ROUNDDOWN(P706*R706,-3)</f>
        <v>7680000</v>
      </c>
      <c r="T706" s="280">
        <v>96</v>
      </c>
      <c r="U706" s="274" t="s">
        <v>40</v>
      </c>
      <c r="V706" s="261">
        <v>80000</v>
      </c>
      <c r="W706" s="261">
        <f>ROUNDDOWN(T706*V706,-3)</f>
        <v>7680000</v>
      </c>
      <c r="X706" s="354">
        <f t="shared" si="173"/>
        <v>2304000</v>
      </c>
      <c r="Y706" s="261"/>
      <c r="Z706" s="354">
        <f t="shared" si="194"/>
        <v>7680000</v>
      </c>
      <c r="AA706" s="261">
        <f t="shared" si="174"/>
        <v>7680000</v>
      </c>
      <c r="AB706" s="280">
        <v>96</v>
      </c>
      <c r="AC706" s="274" t="s">
        <v>40</v>
      </c>
      <c r="AD706" s="261">
        <v>80000</v>
      </c>
      <c r="AE706" s="261">
        <f>ROUNDDOWN(AB706*AD706,-3)</f>
        <v>7680000</v>
      </c>
      <c r="AF706" s="280">
        <v>96</v>
      </c>
      <c r="AG706" s="274" t="s">
        <v>40</v>
      </c>
      <c r="AH706" s="261">
        <v>80000</v>
      </c>
      <c r="AI706" s="261">
        <f>ROUNDDOWN(AF706*AH706,-3)</f>
        <v>7680000</v>
      </c>
      <c r="AJ706" s="280">
        <v>96</v>
      </c>
      <c r="AK706" s="274" t="s">
        <v>40</v>
      </c>
      <c r="AL706" s="261">
        <v>80000</v>
      </c>
      <c r="AM706" s="261">
        <f>ROUNDDOWN(AJ706*AL706,-3)</f>
        <v>7680000</v>
      </c>
      <c r="AN706" s="280">
        <v>96</v>
      </c>
      <c r="AO706" s="274" t="s">
        <v>40</v>
      </c>
      <c r="AP706" s="261">
        <v>80000</v>
      </c>
      <c r="AQ706" s="261">
        <f>ROUNDDOWN(AN706*AP706,-3)</f>
        <v>7680000</v>
      </c>
      <c r="AR706" s="351">
        <f t="shared" si="175"/>
        <v>0</v>
      </c>
    </row>
    <row r="707" spans="2:44" x14ac:dyDescent="0.4">
      <c r="B707" s="272" t="s">
        <v>27</v>
      </c>
      <c r="C707" s="266" t="s">
        <v>299</v>
      </c>
      <c r="D707" s="280">
        <f>D697/24</f>
        <v>4</v>
      </c>
      <c r="E707" s="274" t="s">
        <v>51</v>
      </c>
      <c r="F707" s="261">
        <v>500000</v>
      </c>
      <c r="G707" s="261">
        <f>ROUNDDOWN(D707*F707,-3)</f>
        <v>2000000</v>
      </c>
      <c r="H707" s="280">
        <f>H697/24</f>
        <v>4</v>
      </c>
      <c r="I707" s="274" t="s">
        <v>51</v>
      </c>
      <c r="J707" s="261">
        <v>500000</v>
      </c>
      <c r="K707" s="261">
        <f>ROUNDDOWN(H707*J707,-3)</f>
        <v>2000000</v>
      </c>
      <c r="L707" s="280">
        <f>L697/24</f>
        <v>4</v>
      </c>
      <c r="M707" s="274" t="s">
        <v>51</v>
      </c>
      <c r="N707" s="261">
        <v>500000</v>
      </c>
      <c r="O707" s="261">
        <f>ROUNDDOWN(L707*N707,-3)</f>
        <v>2000000</v>
      </c>
      <c r="P707" s="280">
        <v>4</v>
      </c>
      <c r="Q707" s="274" t="s">
        <v>51</v>
      </c>
      <c r="R707" s="261">
        <v>500000</v>
      </c>
      <c r="S707" s="261">
        <f>ROUNDDOWN(P707*R707,-3)</f>
        <v>2000000</v>
      </c>
      <c r="T707" s="280">
        <v>4</v>
      </c>
      <c r="U707" s="274" t="s">
        <v>51</v>
      </c>
      <c r="V707" s="261">
        <v>500000</v>
      </c>
      <c r="W707" s="261">
        <f>ROUNDDOWN(T707*V707,-3)</f>
        <v>2000000</v>
      </c>
      <c r="X707" s="354">
        <f t="shared" si="173"/>
        <v>600000</v>
      </c>
      <c r="Y707" s="261"/>
      <c r="Z707" s="354">
        <f t="shared" si="194"/>
        <v>2000000</v>
      </c>
      <c r="AA707" s="261">
        <f t="shared" si="174"/>
        <v>2000000</v>
      </c>
      <c r="AB707" s="280">
        <v>4</v>
      </c>
      <c r="AC707" s="274" t="s">
        <v>51</v>
      </c>
      <c r="AD707" s="261">
        <v>500000</v>
      </c>
      <c r="AE707" s="261">
        <f>ROUNDDOWN(AB707*AD707,-3)</f>
        <v>2000000</v>
      </c>
      <c r="AF707" s="280">
        <v>4</v>
      </c>
      <c r="AG707" s="274" t="s">
        <v>51</v>
      </c>
      <c r="AH707" s="261">
        <v>500000</v>
      </c>
      <c r="AI707" s="261">
        <f>ROUNDDOWN(AF707*AH707,-3)</f>
        <v>2000000</v>
      </c>
      <c r="AJ707" s="280">
        <v>4</v>
      </c>
      <c r="AK707" s="274" t="s">
        <v>51</v>
      </c>
      <c r="AL707" s="261">
        <v>500000</v>
      </c>
      <c r="AM707" s="261">
        <f>ROUNDDOWN(AJ707*AL707,-3)</f>
        <v>2000000</v>
      </c>
      <c r="AN707" s="280">
        <v>4</v>
      </c>
      <c r="AO707" s="274" t="s">
        <v>51</v>
      </c>
      <c r="AP707" s="261">
        <v>500000</v>
      </c>
      <c r="AQ707" s="261">
        <f>ROUNDDOWN(AN707*AP707,-3)</f>
        <v>2000000</v>
      </c>
      <c r="AR707" s="351">
        <f t="shared" si="175"/>
        <v>0</v>
      </c>
    </row>
    <row r="708" spans="2:44" ht="33" customHeight="1" x14ac:dyDescent="0.4">
      <c r="B708" s="369" t="s">
        <v>192</v>
      </c>
      <c r="C708" s="370" t="s">
        <v>316</v>
      </c>
      <c r="D708" s="279">
        <f>D709</f>
        <v>96</v>
      </c>
      <c r="E708" s="267" t="s">
        <v>171</v>
      </c>
      <c r="F708" s="261">
        <v>0</v>
      </c>
      <c r="G708" s="261">
        <f>G709</f>
        <v>49440000</v>
      </c>
      <c r="H708" s="279">
        <f>H709</f>
        <v>96</v>
      </c>
      <c r="I708" s="267" t="s">
        <v>171</v>
      </c>
      <c r="J708" s="261">
        <v>0</v>
      </c>
      <c r="K708" s="261">
        <f>K709</f>
        <v>49440000</v>
      </c>
      <c r="L708" s="279">
        <f>L709</f>
        <v>96</v>
      </c>
      <c r="M708" s="267" t="s">
        <v>171</v>
      </c>
      <c r="N708" s="261">
        <v>0</v>
      </c>
      <c r="O708" s="261">
        <f>O709</f>
        <v>49440000</v>
      </c>
      <c r="P708" s="279">
        <v>96</v>
      </c>
      <c r="Q708" s="267" t="s">
        <v>171</v>
      </c>
      <c r="R708" s="261">
        <v>0</v>
      </c>
      <c r="S708" s="261">
        <f>S709</f>
        <v>42240000</v>
      </c>
      <c r="T708" s="373">
        <v>96</v>
      </c>
      <c r="U708" s="372" t="s">
        <v>171</v>
      </c>
      <c r="V708" s="371">
        <v>0</v>
      </c>
      <c r="W708" s="371">
        <f>W709</f>
        <v>42240000</v>
      </c>
      <c r="X708" s="354">
        <f t="shared" si="173"/>
        <v>12672000</v>
      </c>
      <c r="Y708" s="261"/>
      <c r="Z708" s="354">
        <f t="shared" si="194"/>
        <v>42240000</v>
      </c>
      <c r="AA708" s="261"/>
      <c r="AB708" s="373">
        <v>96</v>
      </c>
      <c r="AC708" s="372" t="s">
        <v>171</v>
      </c>
      <c r="AD708" s="371">
        <v>0</v>
      </c>
      <c r="AE708" s="371">
        <f>AE709</f>
        <v>42240000</v>
      </c>
      <c r="AF708" s="373">
        <v>96</v>
      </c>
      <c r="AG708" s="372" t="s">
        <v>171</v>
      </c>
      <c r="AH708" s="371">
        <v>0</v>
      </c>
      <c r="AI708" s="371">
        <f>AI709</f>
        <v>42240000</v>
      </c>
      <c r="AJ708" s="373">
        <v>96</v>
      </c>
      <c r="AK708" s="372" t="s">
        <v>171</v>
      </c>
      <c r="AL708" s="371">
        <v>0</v>
      </c>
      <c r="AM708" s="371">
        <f>AM709</f>
        <v>42240000</v>
      </c>
      <c r="AN708" s="373">
        <v>96</v>
      </c>
      <c r="AO708" s="372" t="s">
        <v>171</v>
      </c>
      <c r="AP708" s="371">
        <v>0</v>
      </c>
      <c r="AQ708" s="371">
        <f>AQ709</f>
        <v>42240000</v>
      </c>
      <c r="AR708" s="351">
        <f t="shared" si="175"/>
        <v>0</v>
      </c>
    </row>
    <row r="709" spans="2:44" ht="27.65" customHeight="1" x14ac:dyDescent="0.4">
      <c r="B709" s="317" t="s">
        <v>34</v>
      </c>
      <c r="C709" s="318" t="s">
        <v>317</v>
      </c>
      <c r="D709" s="279">
        <v>96</v>
      </c>
      <c r="E709" s="267" t="s">
        <v>171</v>
      </c>
      <c r="F709" s="261">
        <v>0</v>
      </c>
      <c r="G709" s="261">
        <f>G710+G714</f>
        <v>49440000</v>
      </c>
      <c r="H709" s="319">
        <v>96</v>
      </c>
      <c r="I709" s="320" t="s">
        <v>171</v>
      </c>
      <c r="J709" s="321">
        <v>0</v>
      </c>
      <c r="K709" s="321">
        <f>K710+K714</f>
        <v>49440000</v>
      </c>
      <c r="L709" s="319">
        <v>96</v>
      </c>
      <c r="M709" s="320" t="s">
        <v>171</v>
      </c>
      <c r="N709" s="321">
        <v>0</v>
      </c>
      <c r="O709" s="321">
        <f>O710+O714</f>
        <v>49440000</v>
      </c>
      <c r="P709" s="319">
        <v>96</v>
      </c>
      <c r="Q709" s="320" t="s">
        <v>171</v>
      </c>
      <c r="R709" s="321">
        <v>0</v>
      </c>
      <c r="S709" s="321">
        <f>S710+S714</f>
        <v>42240000</v>
      </c>
      <c r="T709" s="319">
        <v>96</v>
      </c>
      <c r="U709" s="320" t="s">
        <v>171</v>
      </c>
      <c r="V709" s="321">
        <v>0</v>
      </c>
      <c r="W709" s="321">
        <f>W710+W714</f>
        <v>42240000</v>
      </c>
      <c r="X709" s="354">
        <f t="shared" si="173"/>
        <v>12672000</v>
      </c>
      <c r="Y709" s="321"/>
      <c r="Z709" s="354">
        <f t="shared" si="194"/>
        <v>42240000</v>
      </c>
      <c r="AA709" s="321"/>
      <c r="AB709" s="319">
        <v>96</v>
      </c>
      <c r="AC709" s="320" t="s">
        <v>171</v>
      </c>
      <c r="AD709" s="321">
        <v>0</v>
      </c>
      <c r="AE709" s="321">
        <f>AE710+AE714</f>
        <v>42240000</v>
      </c>
      <c r="AF709" s="319">
        <v>96</v>
      </c>
      <c r="AG709" s="320" t="s">
        <v>171</v>
      </c>
      <c r="AH709" s="321">
        <v>0</v>
      </c>
      <c r="AI709" s="321">
        <f>AI710+AI714</f>
        <v>42240000</v>
      </c>
      <c r="AJ709" s="319">
        <v>96</v>
      </c>
      <c r="AK709" s="320" t="s">
        <v>171</v>
      </c>
      <c r="AL709" s="321">
        <v>0</v>
      </c>
      <c r="AM709" s="321">
        <f>AM710+AM714</f>
        <v>42240000</v>
      </c>
      <c r="AN709" s="319">
        <v>96</v>
      </c>
      <c r="AO709" s="320" t="s">
        <v>171</v>
      </c>
      <c r="AP709" s="321">
        <v>0</v>
      </c>
      <c r="AQ709" s="321">
        <f>AQ710+AQ714</f>
        <v>42240000</v>
      </c>
      <c r="AR709" s="351">
        <f t="shared" si="175"/>
        <v>0</v>
      </c>
    </row>
    <row r="710" spans="2:44" ht="20.5" customHeight="1" x14ac:dyDescent="0.4">
      <c r="B710" s="272">
        <v>525111</v>
      </c>
      <c r="C710" s="266" t="s">
        <v>174</v>
      </c>
      <c r="D710" s="273">
        <v>0</v>
      </c>
      <c r="E710" s="274"/>
      <c r="F710" s="266">
        <v>0</v>
      </c>
      <c r="G710" s="261">
        <f>SUM(G711:G713)</f>
        <v>25840000</v>
      </c>
      <c r="H710" s="273">
        <v>0</v>
      </c>
      <c r="I710" s="274"/>
      <c r="J710" s="266">
        <v>0</v>
      </c>
      <c r="K710" s="261">
        <f>SUM(K711:K713)</f>
        <v>25840000</v>
      </c>
      <c r="L710" s="273">
        <v>0</v>
      </c>
      <c r="M710" s="274"/>
      <c r="N710" s="266">
        <v>0</v>
      </c>
      <c r="O710" s="261">
        <f>SUM(O711:O713)</f>
        <v>25840000</v>
      </c>
      <c r="P710" s="273">
        <v>0</v>
      </c>
      <c r="Q710" s="274"/>
      <c r="R710" s="266">
        <v>0</v>
      </c>
      <c r="S710" s="261">
        <f>SUM(S711:S713)</f>
        <v>25840000</v>
      </c>
      <c r="T710" s="273">
        <v>0</v>
      </c>
      <c r="U710" s="274"/>
      <c r="V710" s="266">
        <v>0</v>
      </c>
      <c r="W710" s="261">
        <f>SUM(W711:W713)</f>
        <v>25840000</v>
      </c>
      <c r="X710" s="354">
        <f t="shared" si="173"/>
        <v>7752000</v>
      </c>
      <c r="Y710" s="261"/>
      <c r="Z710" s="354">
        <f t="shared" si="194"/>
        <v>25840000</v>
      </c>
      <c r="AA710" s="261"/>
      <c r="AB710" s="273">
        <v>0</v>
      </c>
      <c r="AC710" s="274"/>
      <c r="AD710" s="266">
        <v>0</v>
      </c>
      <c r="AE710" s="261">
        <f>SUM(AE711:AE713)</f>
        <v>25840000</v>
      </c>
      <c r="AF710" s="273">
        <v>0</v>
      </c>
      <c r="AG710" s="274"/>
      <c r="AH710" s="266">
        <v>0</v>
      </c>
      <c r="AI710" s="261">
        <f>SUM(AI711:AI713)</f>
        <v>25840000</v>
      </c>
      <c r="AJ710" s="273">
        <v>0</v>
      </c>
      <c r="AK710" s="274"/>
      <c r="AL710" s="266">
        <v>0</v>
      </c>
      <c r="AM710" s="261">
        <f>SUM(AM711:AM713)</f>
        <v>25840000</v>
      </c>
      <c r="AN710" s="273">
        <v>0</v>
      </c>
      <c r="AO710" s="274"/>
      <c r="AP710" s="266">
        <v>0</v>
      </c>
      <c r="AQ710" s="261">
        <f>SUM(AQ711:AQ713)</f>
        <v>25840000</v>
      </c>
      <c r="AR710" s="351">
        <f t="shared" si="175"/>
        <v>0</v>
      </c>
    </row>
    <row r="711" spans="2:44" ht="20.5" customHeight="1" x14ac:dyDescent="0.4">
      <c r="B711" s="272" t="s">
        <v>27</v>
      </c>
      <c r="C711" s="266" t="s">
        <v>46</v>
      </c>
      <c r="D711" s="273">
        <v>80</v>
      </c>
      <c r="E711" s="274" t="s">
        <v>47</v>
      </c>
      <c r="F711" s="261">
        <v>150000</v>
      </c>
      <c r="G711" s="261">
        <f>ROUNDDOWN(D711*F711,-3)</f>
        <v>12000000</v>
      </c>
      <c r="H711" s="273">
        <v>80</v>
      </c>
      <c r="I711" s="274" t="s">
        <v>47</v>
      </c>
      <c r="J711" s="261">
        <v>150000</v>
      </c>
      <c r="K711" s="261">
        <f>ROUNDDOWN(H711*J711,-3)</f>
        <v>12000000</v>
      </c>
      <c r="L711" s="273">
        <v>80</v>
      </c>
      <c r="M711" s="274" t="s">
        <v>47</v>
      </c>
      <c r="N711" s="261">
        <v>150000</v>
      </c>
      <c r="O711" s="261">
        <f>ROUNDDOWN(L711*N711,-3)</f>
        <v>12000000</v>
      </c>
      <c r="P711" s="273">
        <v>80</v>
      </c>
      <c r="Q711" s="274" t="s">
        <v>47</v>
      </c>
      <c r="R711" s="261">
        <v>150000</v>
      </c>
      <c r="S711" s="261">
        <f>ROUNDDOWN(P711*R711,-3)</f>
        <v>12000000</v>
      </c>
      <c r="T711" s="273">
        <v>80</v>
      </c>
      <c r="U711" s="274" t="s">
        <v>47</v>
      </c>
      <c r="V711" s="261">
        <v>150000</v>
      </c>
      <c r="W711" s="261">
        <f>ROUNDDOWN(T711*V711,-3)</f>
        <v>12000000</v>
      </c>
      <c r="X711" s="354">
        <f t="shared" si="173"/>
        <v>3600000</v>
      </c>
      <c r="Y711" s="261"/>
      <c r="Z711" s="354">
        <f t="shared" si="194"/>
        <v>12000000</v>
      </c>
      <c r="AA711" s="261">
        <f t="shared" si="174"/>
        <v>12000000</v>
      </c>
      <c r="AB711" s="273">
        <v>80</v>
      </c>
      <c r="AC711" s="274" t="s">
        <v>47</v>
      </c>
      <c r="AD711" s="261">
        <v>150000</v>
      </c>
      <c r="AE711" s="261">
        <f>ROUNDDOWN(AB711*AD711,-3)</f>
        <v>12000000</v>
      </c>
      <c r="AF711" s="273">
        <v>80</v>
      </c>
      <c r="AG711" s="274" t="s">
        <v>47</v>
      </c>
      <c r="AH711" s="261">
        <v>150000</v>
      </c>
      <c r="AI711" s="261">
        <f>ROUNDDOWN(AF711*AH711,-3)</f>
        <v>12000000</v>
      </c>
      <c r="AJ711" s="273">
        <v>80</v>
      </c>
      <c r="AK711" s="274" t="s">
        <v>47</v>
      </c>
      <c r="AL711" s="261">
        <v>150000</v>
      </c>
      <c r="AM711" s="261">
        <f>ROUNDDOWN(AJ711*AL711,-3)</f>
        <v>12000000</v>
      </c>
      <c r="AN711" s="273">
        <v>80</v>
      </c>
      <c r="AO711" s="274" t="s">
        <v>47</v>
      </c>
      <c r="AP711" s="261">
        <v>150000</v>
      </c>
      <c r="AQ711" s="261">
        <f>ROUNDDOWN(AN711*AP711,-3)</f>
        <v>12000000</v>
      </c>
      <c r="AR711" s="351">
        <f t="shared" si="175"/>
        <v>0</v>
      </c>
    </row>
    <row r="712" spans="2:44" x14ac:dyDescent="0.4">
      <c r="B712" s="272" t="s">
        <v>27</v>
      </c>
      <c r="C712" s="266" t="s">
        <v>48</v>
      </c>
      <c r="D712" s="273">
        <v>80</v>
      </c>
      <c r="E712" s="274" t="s">
        <v>47</v>
      </c>
      <c r="F712" s="261">
        <v>150000</v>
      </c>
      <c r="G712" s="261">
        <f>ROUNDDOWN(D712*F712,-3)</f>
        <v>12000000</v>
      </c>
      <c r="H712" s="273">
        <v>80</v>
      </c>
      <c r="I712" s="274" t="s">
        <v>47</v>
      </c>
      <c r="J712" s="261">
        <v>150000</v>
      </c>
      <c r="K712" s="261">
        <f>ROUNDDOWN(H712*J712,-3)</f>
        <v>12000000</v>
      </c>
      <c r="L712" s="273">
        <v>80</v>
      </c>
      <c r="M712" s="274" t="s">
        <v>47</v>
      </c>
      <c r="N712" s="261">
        <v>150000</v>
      </c>
      <c r="O712" s="261">
        <f>ROUNDDOWN(L712*N712,-3)</f>
        <v>12000000</v>
      </c>
      <c r="P712" s="273">
        <v>80</v>
      </c>
      <c r="Q712" s="274" t="s">
        <v>47</v>
      </c>
      <c r="R712" s="261">
        <v>150000</v>
      </c>
      <c r="S712" s="261">
        <f>ROUNDDOWN(P712*R712,-3)</f>
        <v>12000000</v>
      </c>
      <c r="T712" s="273">
        <v>80</v>
      </c>
      <c r="U712" s="274" t="s">
        <v>47</v>
      </c>
      <c r="V712" s="261">
        <v>150000</v>
      </c>
      <c r="W712" s="261">
        <f>ROUNDDOWN(T712*V712,-3)</f>
        <v>12000000</v>
      </c>
      <c r="X712" s="354">
        <f t="shared" ref="X712:X775" si="195">W712*30%</f>
        <v>3600000</v>
      </c>
      <c r="Y712" s="261"/>
      <c r="Z712" s="354">
        <f t="shared" si="194"/>
        <v>12000000</v>
      </c>
      <c r="AA712" s="261">
        <f t="shared" ref="AA712:AA774" si="196">CEILING(Z712,1000)</f>
        <v>12000000</v>
      </c>
      <c r="AB712" s="273">
        <v>80</v>
      </c>
      <c r="AC712" s="274" t="s">
        <v>47</v>
      </c>
      <c r="AD712" s="261">
        <v>150000</v>
      </c>
      <c r="AE712" s="261">
        <f>ROUNDDOWN(AB712*AD712,-3)</f>
        <v>12000000</v>
      </c>
      <c r="AF712" s="273">
        <v>80</v>
      </c>
      <c r="AG712" s="274" t="s">
        <v>47</v>
      </c>
      <c r="AH712" s="261">
        <v>150000</v>
      </c>
      <c r="AI712" s="261">
        <f>ROUNDDOWN(AF712*AH712,-3)</f>
        <v>12000000</v>
      </c>
      <c r="AJ712" s="273">
        <v>80</v>
      </c>
      <c r="AK712" s="274" t="s">
        <v>47</v>
      </c>
      <c r="AL712" s="261">
        <v>150000</v>
      </c>
      <c r="AM712" s="261">
        <f>ROUNDDOWN(AJ712*AL712,-3)</f>
        <v>12000000</v>
      </c>
      <c r="AN712" s="273">
        <v>80</v>
      </c>
      <c r="AO712" s="274" t="s">
        <v>47</v>
      </c>
      <c r="AP712" s="261">
        <v>150000</v>
      </c>
      <c r="AQ712" s="261">
        <f>ROUNDDOWN(AN712*AP712,-3)</f>
        <v>12000000</v>
      </c>
      <c r="AR712" s="351">
        <f t="shared" si="175"/>
        <v>0</v>
      </c>
    </row>
    <row r="713" spans="2:44" x14ac:dyDescent="0.4">
      <c r="B713" s="272" t="s">
        <v>27</v>
      </c>
      <c r="C713" s="266" t="s">
        <v>175</v>
      </c>
      <c r="D713" s="273">
        <v>1</v>
      </c>
      <c r="E713" s="274" t="s">
        <v>38</v>
      </c>
      <c r="F713" s="261">
        <v>1840000</v>
      </c>
      <c r="G713" s="261">
        <f>ROUNDDOWN(D713*F713,-3)</f>
        <v>1840000</v>
      </c>
      <c r="H713" s="273">
        <v>1</v>
      </c>
      <c r="I713" s="274" t="s">
        <v>38</v>
      </c>
      <c r="J713" s="261">
        <v>1840000</v>
      </c>
      <c r="K713" s="261">
        <f>ROUNDDOWN(H713*J713,-3)</f>
        <v>1840000</v>
      </c>
      <c r="L713" s="273">
        <v>1</v>
      </c>
      <c r="M713" s="274" t="s">
        <v>38</v>
      </c>
      <c r="N713" s="261">
        <v>1840000</v>
      </c>
      <c r="O713" s="261">
        <f>ROUNDDOWN(L713*N713,-3)</f>
        <v>1840000</v>
      </c>
      <c r="P713" s="273">
        <v>1</v>
      </c>
      <c r="Q713" s="274" t="s">
        <v>38</v>
      </c>
      <c r="R713" s="261">
        <v>1840000</v>
      </c>
      <c r="S713" s="261">
        <f>ROUNDDOWN(P713*R713,-3)</f>
        <v>1840000</v>
      </c>
      <c r="T713" s="273">
        <v>1</v>
      </c>
      <c r="U713" s="274" t="s">
        <v>38</v>
      </c>
      <c r="V713" s="261">
        <v>1840000</v>
      </c>
      <c r="W713" s="261">
        <f>ROUNDDOWN(T713*V713,-3)</f>
        <v>1840000</v>
      </c>
      <c r="X713" s="354">
        <f t="shared" si="195"/>
        <v>552000</v>
      </c>
      <c r="Y713" s="261"/>
      <c r="Z713" s="354">
        <f t="shared" si="194"/>
        <v>1840000</v>
      </c>
      <c r="AA713" s="261">
        <f t="shared" si="196"/>
        <v>1840000</v>
      </c>
      <c r="AB713" s="273">
        <v>1</v>
      </c>
      <c r="AC713" s="274" t="s">
        <v>38</v>
      </c>
      <c r="AD713" s="261">
        <v>1840000</v>
      </c>
      <c r="AE713" s="261">
        <f>ROUNDDOWN(AB713*AD713,-3)</f>
        <v>1840000</v>
      </c>
      <c r="AF713" s="273">
        <v>1</v>
      </c>
      <c r="AG713" s="274" t="s">
        <v>38</v>
      </c>
      <c r="AH713" s="261">
        <v>1840000</v>
      </c>
      <c r="AI713" s="261">
        <f>ROUNDDOWN(AF713*AH713,-3)</f>
        <v>1840000</v>
      </c>
      <c r="AJ713" s="273">
        <v>1</v>
      </c>
      <c r="AK713" s="274" t="s">
        <v>38</v>
      </c>
      <c r="AL713" s="261">
        <v>1840000</v>
      </c>
      <c r="AM713" s="261">
        <f>ROUNDDOWN(AJ713*AL713,-3)</f>
        <v>1840000</v>
      </c>
      <c r="AN713" s="273">
        <v>1</v>
      </c>
      <c r="AO713" s="274" t="s">
        <v>38</v>
      </c>
      <c r="AP713" s="261">
        <v>1840000</v>
      </c>
      <c r="AQ713" s="261">
        <f>ROUNDDOWN(AN713*AP713,-3)</f>
        <v>1840000</v>
      </c>
      <c r="AR713" s="351">
        <f t="shared" si="175"/>
        <v>0</v>
      </c>
    </row>
    <row r="714" spans="2:44" x14ac:dyDescent="0.4">
      <c r="B714" s="272">
        <v>525112</v>
      </c>
      <c r="C714" s="266" t="s">
        <v>97</v>
      </c>
      <c r="D714" s="273">
        <v>0</v>
      </c>
      <c r="E714" s="274"/>
      <c r="F714" s="266">
        <v>0</v>
      </c>
      <c r="G714" s="261">
        <f>SUM(G715:G719)</f>
        <v>23600000</v>
      </c>
      <c r="H714" s="273">
        <v>0</v>
      </c>
      <c r="I714" s="274"/>
      <c r="J714" s="266">
        <v>0</v>
      </c>
      <c r="K714" s="261">
        <f>SUM(K715:K719)</f>
        <v>23600000</v>
      </c>
      <c r="L714" s="273">
        <v>0</v>
      </c>
      <c r="M714" s="274"/>
      <c r="N714" s="266">
        <v>0</v>
      </c>
      <c r="O714" s="261">
        <f>SUM(O715:O719)</f>
        <v>23600000</v>
      </c>
      <c r="P714" s="273">
        <v>0</v>
      </c>
      <c r="Q714" s="274"/>
      <c r="R714" s="266">
        <v>0</v>
      </c>
      <c r="S714" s="261">
        <f>SUM(S715:S719)</f>
        <v>16400000</v>
      </c>
      <c r="T714" s="273">
        <v>0</v>
      </c>
      <c r="U714" s="274"/>
      <c r="V714" s="266">
        <v>0</v>
      </c>
      <c r="W714" s="261">
        <f>SUM(W715:W719)</f>
        <v>16400000</v>
      </c>
      <c r="X714" s="354">
        <f t="shared" si="195"/>
        <v>4920000</v>
      </c>
      <c r="Y714" s="261"/>
      <c r="Z714" s="354">
        <f t="shared" si="194"/>
        <v>16400000</v>
      </c>
      <c r="AA714" s="261"/>
      <c r="AB714" s="273">
        <v>0</v>
      </c>
      <c r="AC714" s="274"/>
      <c r="AD714" s="266">
        <v>0</v>
      </c>
      <c r="AE714" s="261">
        <f>SUM(AE715:AE719)</f>
        <v>16400000</v>
      </c>
      <c r="AF714" s="273">
        <v>0</v>
      </c>
      <c r="AG714" s="274"/>
      <c r="AH714" s="266">
        <v>0</v>
      </c>
      <c r="AI714" s="261">
        <f>SUM(AI715:AI719)</f>
        <v>16400000</v>
      </c>
      <c r="AJ714" s="273">
        <v>0</v>
      </c>
      <c r="AK714" s="274"/>
      <c r="AL714" s="266">
        <v>0</v>
      </c>
      <c r="AM714" s="261">
        <f>SUM(AM715:AM719)</f>
        <v>16400000</v>
      </c>
      <c r="AN714" s="273">
        <v>0</v>
      </c>
      <c r="AO714" s="274"/>
      <c r="AP714" s="266">
        <v>0</v>
      </c>
      <c r="AQ714" s="261">
        <f>SUM(AQ715:AQ719)</f>
        <v>16400000</v>
      </c>
      <c r="AR714" s="351">
        <f t="shared" ref="AR714:AR777" si="197">AM714-AQ714</f>
        <v>0</v>
      </c>
    </row>
    <row r="715" spans="2:44" x14ac:dyDescent="0.4">
      <c r="B715" s="272" t="s">
        <v>27</v>
      </c>
      <c r="C715" s="266" t="s">
        <v>295</v>
      </c>
      <c r="D715" s="273">
        <v>1</v>
      </c>
      <c r="E715" s="274" t="s">
        <v>38</v>
      </c>
      <c r="F715" s="261">
        <v>1920000</v>
      </c>
      <c r="G715" s="261">
        <f>ROUNDDOWN(D715*F715,-3)</f>
        <v>1920000</v>
      </c>
      <c r="H715" s="273">
        <v>1</v>
      </c>
      <c r="I715" s="274" t="s">
        <v>38</v>
      </c>
      <c r="J715" s="261">
        <v>1920000</v>
      </c>
      <c r="K715" s="261">
        <f>ROUNDDOWN(H715*J715,-3)</f>
        <v>1920000</v>
      </c>
      <c r="L715" s="273">
        <v>1</v>
      </c>
      <c r="M715" s="274" t="s">
        <v>38</v>
      </c>
      <c r="N715" s="261">
        <v>1920000</v>
      </c>
      <c r="O715" s="261">
        <f>ROUNDDOWN(L715*N715,-3)</f>
        <v>1920000</v>
      </c>
      <c r="P715" s="273">
        <v>1</v>
      </c>
      <c r="Q715" s="274" t="s">
        <v>38</v>
      </c>
      <c r="R715" s="261">
        <v>1920000</v>
      </c>
      <c r="S715" s="261">
        <f>ROUNDDOWN(P715*R715,-3)</f>
        <v>1920000</v>
      </c>
      <c r="T715" s="273">
        <v>1</v>
      </c>
      <c r="U715" s="274" t="s">
        <v>38</v>
      </c>
      <c r="V715" s="261">
        <v>1920000</v>
      </c>
      <c r="W715" s="261">
        <f>ROUNDDOWN(T715*V715,-3)</f>
        <v>1920000</v>
      </c>
      <c r="X715" s="354">
        <f t="shared" si="195"/>
        <v>576000</v>
      </c>
      <c r="Y715" s="261"/>
      <c r="Z715" s="354">
        <f t="shared" si="194"/>
        <v>1920000</v>
      </c>
      <c r="AA715" s="261">
        <f t="shared" si="196"/>
        <v>1920000</v>
      </c>
      <c r="AB715" s="273">
        <v>1</v>
      </c>
      <c r="AC715" s="274" t="s">
        <v>38</v>
      </c>
      <c r="AD715" s="261">
        <v>1920000</v>
      </c>
      <c r="AE715" s="261">
        <f>ROUNDDOWN(AB715*AD715,-3)</f>
        <v>1920000</v>
      </c>
      <c r="AF715" s="273">
        <v>1</v>
      </c>
      <c r="AG715" s="274" t="s">
        <v>38</v>
      </c>
      <c r="AH715" s="261">
        <v>1920000</v>
      </c>
      <c r="AI715" s="261">
        <f>ROUNDDOWN(AF715*AH715,-3)</f>
        <v>1920000</v>
      </c>
      <c r="AJ715" s="273">
        <v>1</v>
      </c>
      <c r="AK715" s="274" t="s">
        <v>38</v>
      </c>
      <c r="AL715" s="261">
        <v>1920000</v>
      </c>
      <c r="AM715" s="261">
        <f>ROUNDDOWN(AJ715*AL715,-3)</f>
        <v>1920000</v>
      </c>
      <c r="AN715" s="273">
        <v>1</v>
      </c>
      <c r="AO715" s="274" t="s">
        <v>38</v>
      </c>
      <c r="AP715" s="261">
        <v>1920000</v>
      </c>
      <c r="AQ715" s="261">
        <f>ROUNDDOWN(AN715*AP715,-3)</f>
        <v>1920000</v>
      </c>
      <c r="AR715" s="351">
        <f t="shared" si="197"/>
        <v>0</v>
      </c>
    </row>
    <row r="716" spans="2:44" x14ac:dyDescent="0.4">
      <c r="B716" s="272" t="s">
        <v>27</v>
      </c>
      <c r="C716" s="266" t="s">
        <v>296</v>
      </c>
      <c r="D716" s="280">
        <f>D709</f>
        <v>96</v>
      </c>
      <c r="E716" s="274" t="s">
        <v>231</v>
      </c>
      <c r="F716" s="261">
        <v>75000</v>
      </c>
      <c r="G716" s="261">
        <f>ROUNDDOWN(D716*F716,-3)</f>
        <v>7200000</v>
      </c>
      <c r="H716" s="280">
        <f>H709</f>
        <v>96</v>
      </c>
      <c r="I716" s="274" t="s">
        <v>231</v>
      </c>
      <c r="J716" s="261">
        <v>75000</v>
      </c>
      <c r="K716" s="261">
        <f>ROUNDDOWN(H716*J716,-3)</f>
        <v>7200000</v>
      </c>
      <c r="L716" s="280">
        <f>L709</f>
        <v>96</v>
      </c>
      <c r="M716" s="274" t="s">
        <v>231</v>
      </c>
      <c r="N716" s="261">
        <v>75000</v>
      </c>
      <c r="O716" s="261">
        <f>ROUNDDOWN(L716*N716,-3)</f>
        <v>7200000</v>
      </c>
      <c r="P716" s="280">
        <v>0</v>
      </c>
      <c r="Q716" s="274" t="s">
        <v>231</v>
      </c>
      <c r="R716" s="261">
        <v>75000</v>
      </c>
      <c r="S716" s="261">
        <f>ROUNDDOWN(P716*R716,-3)</f>
        <v>0</v>
      </c>
      <c r="T716" s="280">
        <v>0</v>
      </c>
      <c r="U716" s="274" t="s">
        <v>231</v>
      </c>
      <c r="V716" s="261">
        <v>75000</v>
      </c>
      <c r="W716" s="261">
        <f>ROUNDDOWN(T716*V716,-3)</f>
        <v>0</v>
      </c>
      <c r="X716" s="354">
        <f t="shared" si="195"/>
        <v>0</v>
      </c>
      <c r="Y716" s="261"/>
      <c r="Z716" s="354">
        <f t="shared" si="194"/>
        <v>0</v>
      </c>
      <c r="AA716" s="261"/>
      <c r="AB716" s="280">
        <v>0</v>
      </c>
      <c r="AC716" s="274" t="s">
        <v>231</v>
      </c>
      <c r="AD716" s="261">
        <v>75000</v>
      </c>
      <c r="AE716" s="261">
        <f>ROUNDDOWN(AB716*AD716,-3)</f>
        <v>0</v>
      </c>
      <c r="AF716" s="280">
        <v>0</v>
      </c>
      <c r="AG716" s="274" t="s">
        <v>231</v>
      </c>
      <c r="AH716" s="261">
        <v>75000</v>
      </c>
      <c r="AI716" s="261">
        <f>ROUNDDOWN(AF716*AH716,-3)</f>
        <v>0</v>
      </c>
      <c r="AJ716" s="280">
        <v>0</v>
      </c>
      <c r="AK716" s="274" t="s">
        <v>231</v>
      </c>
      <c r="AL716" s="261">
        <v>75000</v>
      </c>
      <c r="AM716" s="261">
        <f>ROUNDDOWN(AJ716*AL716,-3)</f>
        <v>0</v>
      </c>
      <c r="AN716" s="280">
        <v>0</v>
      </c>
      <c r="AO716" s="274" t="s">
        <v>231</v>
      </c>
      <c r="AP716" s="261">
        <v>75000</v>
      </c>
      <c r="AQ716" s="261">
        <f>ROUNDDOWN(AN716*AP716,-3)</f>
        <v>0</v>
      </c>
      <c r="AR716" s="351">
        <f t="shared" si="197"/>
        <v>0</v>
      </c>
    </row>
    <row r="717" spans="2:44" x14ac:dyDescent="0.4">
      <c r="B717" s="272" t="s">
        <v>27</v>
      </c>
      <c r="C717" s="266" t="s">
        <v>44</v>
      </c>
      <c r="D717" s="280">
        <f>D709</f>
        <v>96</v>
      </c>
      <c r="E717" s="274" t="s">
        <v>40</v>
      </c>
      <c r="F717" s="261">
        <v>50000</v>
      </c>
      <c r="G717" s="261">
        <f>ROUNDDOWN(D717*F717,-3)</f>
        <v>4800000</v>
      </c>
      <c r="H717" s="280">
        <f>H709</f>
        <v>96</v>
      </c>
      <c r="I717" s="274" t="s">
        <v>40</v>
      </c>
      <c r="J717" s="261">
        <v>50000</v>
      </c>
      <c r="K717" s="261">
        <f>ROUNDDOWN(H717*J717,-3)</f>
        <v>4800000</v>
      </c>
      <c r="L717" s="280">
        <f>L709</f>
        <v>96</v>
      </c>
      <c r="M717" s="274" t="s">
        <v>40</v>
      </c>
      <c r="N717" s="261">
        <v>50000</v>
      </c>
      <c r="O717" s="261">
        <f>ROUNDDOWN(L717*N717,-3)</f>
        <v>4800000</v>
      </c>
      <c r="P717" s="280">
        <v>96</v>
      </c>
      <c r="Q717" s="274" t="s">
        <v>40</v>
      </c>
      <c r="R717" s="261">
        <v>50000</v>
      </c>
      <c r="S717" s="261">
        <f>ROUNDDOWN(P717*R717,-3)</f>
        <v>4800000</v>
      </c>
      <c r="T717" s="280">
        <v>96</v>
      </c>
      <c r="U717" s="274" t="s">
        <v>40</v>
      </c>
      <c r="V717" s="261">
        <v>50000</v>
      </c>
      <c r="W717" s="261">
        <f>ROUNDDOWN(T717*V717,-3)</f>
        <v>4800000</v>
      </c>
      <c r="X717" s="354">
        <f t="shared" si="195"/>
        <v>1440000</v>
      </c>
      <c r="Y717" s="261"/>
      <c r="Z717" s="354">
        <f t="shared" si="194"/>
        <v>4800000</v>
      </c>
      <c r="AA717" s="261">
        <f t="shared" si="196"/>
        <v>4800000</v>
      </c>
      <c r="AB717" s="280">
        <v>96</v>
      </c>
      <c r="AC717" s="274" t="s">
        <v>40</v>
      </c>
      <c r="AD717" s="261">
        <v>50000</v>
      </c>
      <c r="AE717" s="261">
        <f>ROUNDDOWN(AB717*AD717,-3)</f>
        <v>4800000</v>
      </c>
      <c r="AF717" s="280">
        <v>96</v>
      </c>
      <c r="AG717" s="274" t="s">
        <v>40</v>
      </c>
      <c r="AH717" s="261">
        <v>50000</v>
      </c>
      <c r="AI717" s="261">
        <f>ROUNDDOWN(AF717*AH717,-3)</f>
        <v>4800000</v>
      </c>
      <c r="AJ717" s="280">
        <v>96</v>
      </c>
      <c r="AK717" s="274" t="s">
        <v>40</v>
      </c>
      <c r="AL717" s="261">
        <v>50000</v>
      </c>
      <c r="AM717" s="261">
        <f>ROUNDDOWN(AJ717*AL717,-3)</f>
        <v>4800000</v>
      </c>
      <c r="AN717" s="280">
        <v>96</v>
      </c>
      <c r="AO717" s="274" t="s">
        <v>40</v>
      </c>
      <c r="AP717" s="261">
        <v>50000</v>
      </c>
      <c r="AQ717" s="261">
        <f>ROUNDDOWN(AN717*AP717,-3)</f>
        <v>4800000</v>
      </c>
      <c r="AR717" s="351">
        <f t="shared" si="197"/>
        <v>0</v>
      </c>
    </row>
    <row r="718" spans="2:44" x14ac:dyDescent="0.4">
      <c r="B718" s="272" t="s">
        <v>27</v>
      </c>
      <c r="C718" s="266" t="s">
        <v>299</v>
      </c>
      <c r="D718" s="280">
        <f>D709/24</f>
        <v>4</v>
      </c>
      <c r="E718" s="274" t="s">
        <v>51</v>
      </c>
      <c r="F718" s="261">
        <v>500000</v>
      </c>
      <c r="G718" s="261">
        <f>ROUNDDOWN(D718*F718,-3)</f>
        <v>2000000</v>
      </c>
      <c r="H718" s="280">
        <f>H709/24</f>
        <v>4</v>
      </c>
      <c r="I718" s="274" t="s">
        <v>51</v>
      </c>
      <c r="J718" s="261">
        <v>500000</v>
      </c>
      <c r="K718" s="261">
        <f>ROUNDDOWN(H718*J718,-3)</f>
        <v>2000000</v>
      </c>
      <c r="L718" s="280">
        <f>L709/24</f>
        <v>4</v>
      </c>
      <c r="M718" s="274" t="s">
        <v>51</v>
      </c>
      <c r="N718" s="261">
        <v>500000</v>
      </c>
      <c r="O718" s="261">
        <f>ROUNDDOWN(L718*N718,-3)</f>
        <v>2000000</v>
      </c>
      <c r="P718" s="280">
        <v>4</v>
      </c>
      <c r="Q718" s="274" t="s">
        <v>51</v>
      </c>
      <c r="R718" s="261">
        <v>500000</v>
      </c>
      <c r="S718" s="261">
        <f>ROUNDDOWN(P718*R718,-3)</f>
        <v>2000000</v>
      </c>
      <c r="T718" s="280">
        <v>4</v>
      </c>
      <c r="U718" s="274" t="s">
        <v>51</v>
      </c>
      <c r="V718" s="261">
        <v>500000</v>
      </c>
      <c r="W718" s="261">
        <f>ROUNDDOWN(T718*V718,-3)</f>
        <v>2000000</v>
      </c>
      <c r="X718" s="354">
        <f t="shared" si="195"/>
        <v>600000</v>
      </c>
      <c r="Y718" s="261"/>
      <c r="Z718" s="354">
        <f t="shared" si="194"/>
        <v>2000000</v>
      </c>
      <c r="AA718" s="261">
        <f t="shared" si="196"/>
        <v>2000000</v>
      </c>
      <c r="AB718" s="280">
        <v>4</v>
      </c>
      <c r="AC718" s="274" t="s">
        <v>51</v>
      </c>
      <c r="AD718" s="261">
        <v>500000</v>
      </c>
      <c r="AE718" s="261">
        <f>ROUNDDOWN(AB718*AD718,-3)</f>
        <v>2000000</v>
      </c>
      <c r="AF718" s="280">
        <v>4</v>
      </c>
      <c r="AG718" s="274" t="s">
        <v>51</v>
      </c>
      <c r="AH718" s="261">
        <v>500000</v>
      </c>
      <c r="AI718" s="261">
        <f>ROUNDDOWN(AF718*AH718,-3)</f>
        <v>2000000</v>
      </c>
      <c r="AJ718" s="280">
        <v>4</v>
      </c>
      <c r="AK718" s="274" t="s">
        <v>51</v>
      </c>
      <c r="AL718" s="261">
        <v>500000</v>
      </c>
      <c r="AM718" s="261">
        <f>ROUNDDOWN(AJ718*AL718,-3)</f>
        <v>2000000</v>
      </c>
      <c r="AN718" s="280">
        <v>4</v>
      </c>
      <c r="AO718" s="274" t="s">
        <v>51</v>
      </c>
      <c r="AP718" s="261">
        <v>500000</v>
      </c>
      <c r="AQ718" s="261">
        <f>ROUNDDOWN(AN718*AP718,-3)</f>
        <v>2000000</v>
      </c>
      <c r="AR718" s="351">
        <f t="shared" si="197"/>
        <v>0</v>
      </c>
    </row>
    <row r="719" spans="2:44" x14ac:dyDescent="0.4">
      <c r="B719" s="272"/>
      <c r="C719" s="266" t="s">
        <v>297</v>
      </c>
      <c r="D719" s="280">
        <f>D709</f>
        <v>96</v>
      </c>
      <c r="E719" s="274" t="s">
        <v>40</v>
      </c>
      <c r="F719" s="261">
        <v>80000</v>
      </c>
      <c r="G719" s="261">
        <f>ROUNDDOWN(D719*F719,-3)</f>
        <v>7680000</v>
      </c>
      <c r="H719" s="280">
        <f>H709</f>
        <v>96</v>
      </c>
      <c r="I719" s="274" t="s">
        <v>40</v>
      </c>
      <c r="J719" s="261">
        <v>80000</v>
      </c>
      <c r="K719" s="261">
        <f>ROUNDDOWN(H719*J719,-3)</f>
        <v>7680000</v>
      </c>
      <c r="L719" s="280">
        <f>L709</f>
        <v>96</v>
      </c>
      <c r="M719" s="274" t="s">
        <v>40</v>
      </c>
      <c r="N719" s="261">
        <v>80000</v>
      </c>
      <c r="O719" s="261">
        <f>ROUNDDOWN(L719*N719,-3)</f>
        <v>7680000</v>
      </c>
      <c r="P719" s="280">
        <v>96</v>
      </c>
      <c r="Q719" s="274" t="s">
        <v>40</v>
      </c>
      <c r="R719" s="261">
        <v>80000</v>
      </c>
      <c r="S719" s="261">
        <f>ROUNDDOWN(P719*R719,-3)</f>
        <v>7680000</v>
      </c>
      <c r="T719" s="280">
        <v>96</v>
      </c>
      <c r="U719" s="274" t="s">
        <v>40</v>
      </c>
      <c r="V719" s="261">
        <v>80000</v>
      </c>
      <c r="W719" s="261">
        <f>ROUNDDOWN(T719*V719,-3)</f>
        <v>7680000</v>
      </c>
      <c r="X719" s="354">
        <f t="shared" si="195"/>
        <v>2304000</v>
      </c>
      <c r="Y719" s="261"/>
      <c r="Z719" s="354">
        <f t="shared" si="194"/>
        <v>7680000</v>
      </c>
      <c r="AA719" s="261">
        <f t="shared" si="196"/>
        <v>7680000</v>
      </c>
      <c r="AB719" s="280">
        <v>96</v>
      </c>
      <c r="AC719" s="274" t="s">
        <v>40</v>
      </c>
      <c r="AD719" s="261">
        <v>80000</v>
      </c>
      <c r="AE719" s="261">
        <f>ROUNDDOWN(AB719*AD719,-3)</f>
        <v>7680000</v>
      </c>
      <c r="AF719" s="280">
        <v>96</v>
      </c>
      <c r="AG719" s="274" t="s">
        <v>40</v>
      </c>
      <c r="AH719" s="261">
        <v>80000</v>
      </c>
      <c r="AI719" s="261">
        <f>ROUNDDOWN(AF719*AH719,-3)</f>
        <v>7680000</v>
      </c>
      <c r="AJ719" s="280">
        <v>96</v>
      </c>
      <c r="AK719" s="274" t="s">
        <v>40</v>
      </c>
      <c r="AL719" s="261">
        <v>80000</v>
      </c>
      <c r="AM719" s="261">
        <f>ROUNDDOWN(AJ719*AL719,-3)</f>
        <v>7680000</v>
      </c>
      <c r="AN719" s="280">
        <v>96</v>
      </c>
      <c r="AO719" s="274" t="s">
        <v>40</v>
      </c>
      <c r="AP719" s="261">
        <v>80000</v>
      </c>
      <c r="AQ719" s="261">
        <f>ROUNDDOWN(AN719*AP719,-3)</f>
        <v>7680000</v>
      </c>
      <c r="AR719" s="351">
        <f t="shared" si="197"/>
        <v>0</v>
      </c>
    </row>
    <row r="720" spans="2:44" x14ac:dyDescent="0.4">
      <c r="B720" s="369" t="s">
        <v>195</v>
      </c>
      <c r="C720" s="370" t="s">
        <v>318</v>
      </c>
      <c r="D720" s="279">
        <f>D721</f>
        <v>288</v>
      </c>
      <c r="E720" s="267" t="s">
        <v>171</v>
      </c>
      <c r="F720" s="261">
        <v>0</v>
      </c>
      <c r="G720" s="261">
        <f>G721</f>
        <v>142870000</v>
      </c>
      <c r="H720" s="279">
        <f>H721</f>
        <v>288</v>
      </c>
      <c r="I720" s="267" t="s">
        <v>171</v>
      </c>
      <c r="J720" s="261">
        <v>0</v>
      </c>
      <c r="K720" s="261">
        <f>K721</f>
        <v>142870000</v>
      </c>
      <c r="L720" s="279">
        <f>L721</f>
        <v>288</v>
      </c>
      <c r="M720" s="267" t="s">
        <v>171</v>
      </c>
      <c r="N720" s="261">
        <v>0</v>
      </c>
      <c r="O720" s="261">
        <f>O721</f>
        <v>142870000</v>
      </c>
      <c r="P720" s="279">
        <v>288</v>
      </c>
      <c r="Q720" s="267" t="s">
        <v>171</v>
      </c>
      <c r="R720" s="261">
        <v>0</v>
      </c>
      <c r="S720" s="261">
        <f>S721</f>
        <v>121270000</v>
      </c>
      <c r="T720" s="373">
        <v>288</v>
      </c>
      <c r="U720" s="372" t="s">
        <v>171</v>
      </c>
      <c r="V720" s="371">
        <v>0</v>
      </c>
      <c r="W720" s="371">
        <f>W721</f>
        <v>121270000</v>
      </c>
      <c r="X720" s="354">
        <f t="shared" si="195"/>
        <v>36381000</v>
      </c>
      <c r="Y720" s="261"/>
      <c r="Z720" s="354">
        <f t="shared" si="194"/>
        <v>121270000</v>
      </c>
      <c r="AA720" s="261"/>
      <c r="AB720" s="373">
        <v>288</v>
      </c>
      <c r="AC720" s="372" t="s">
        <v>171</v>
      </c>
      <c r="AD720" s="371">
        <v>0</v>
      </c>
      <c r="AE720" s="371">
        <f>AE721</f>
        <v>123270000</v>
      </c>
      <c r="AF720" s="373">
        <v>288</v>
      </c>
      <c r="AG720" s="372" t="s">
        <v>171</v>
      </c>
      <c r="AH720" s="371">
        <v>0</v>
      </c>
      <c r="AI720" s="371">
        <f>AI721</f>
        <v>123270000</v>
      </c>
      <c r="AJ720" s="373">
        <v>288</v>
      </c>
      <c r="AK720" s="372" t="s">
        <v>171</v>
      </c>
      <c r="AL720" s="371">
        <v>0</v>
      </c>
      <c r="AM720" s="371">
        <f>AM721</f>
        <v>125520000</v>
      </c>
      <c r="AN720" s="373">
        <v>288</v>
      </c>
      <c r="AO720" s="372" t="s">
        <v>171</v>
      </c>
      <c r="AP720" s="371">
        <v>0</v>
      </c>
      <c r="AQ720" s="371">
        <f>AQ721</f>
        <v>128020000</v>
      </c>
      <c r="AR720" s="351">
        <f t="shared" si="197"/>
        <v>-2500000</v>
      </c>
    </row>
    <row r="721" spans="2:44" ht="29.15" x14ac:dyDescent="0.4">
      <c r="B721" s="317" t="s">
        <v>34</v>
      </c>
      <c r="C721" s="318" t="s">
        <v>319</v>
      </c>
      <c r="D721" s="279">
        <v>288</v>
      </c>
      <c r="E721" s="267" t="s">
        <v>171</v>
      </c>
      <c r="F721" s="261">
        <v>0</v>
      </c>
      <c r="G721" s="261">
        <f>G722+G726</f>
        <v>142870000</v>
      </c>
      <c r="H721" s="319">
        <v>288</v>
      </c>
      <c r="I721" s="320" t="s">
        <v>171</v>
      </c>
      <c r="J721" s="321">
        <v>0</v>
      </c>
      <c r="K721" s="321">
        <f>K722+K726</f>
        <v>142870000</v>
      </c>
      <c r="L721" s="319">
        <v>288</v>
      </c>
      <c r="M721" s="320" t="s">
        <v>171</v>
      </c>
      <c r="N721" s="321">
        <v>0</v>
      </c>
      <c r="O721" s="321">
        <f>O722+O726</f>
        <v>142870000</v>
      </c>
      <c r="P721" s="319">
        <v>288</v>
      </c>
      <c r="Q721" s="320" t="s">
        <v>171</v>
      </c>
      <c r="R721" s="321">
        <v>0</v>
      </c>
      <c r="S721" s="321">
        <f>S722+S726</f>
        <v>121270000</v>
      </c>
      <c r="T721" s="319">
        <v>288</v>
      </c>
      <c r="U721" s="320" t="s">
        <v>171</v>
      </c>
      <c r="V721" s="321">
        <v>0</v>
      </c>
      <c r="W721" s="321">
        <f>W722+W726</f>
        <v>121270000</v>
      </c>
      <c r="X721" s="354">
        <f t="shared" si="195"/>
        <v>36381000</v>
      </c>
      <c r="Y721" s="321"/>
      <c r="Z721" s="354">
        <f t="shared" si="194"/>
        <v>121270000</v>
      </c>
      <c r="AA721" s="321"/>
      <c r="AB721" s="319">
        <v>288</v>
      </c>
      <c r="AC721" s="320" t="s">
        <v>171</v>
      </c>
      <c r="AD721" s="321">
        <v>0</v>
      </c>
      <c r="AE721" s="321">
        <f>AE722+AE726</f>
        <v>123270000</v>
      </c>
      <c r="AF721" s="319">
        <v>288</v>
      </c>
      <c r="AG721" s="320" t="s">
        <v>171</v>
      </c>
      <c r="AH721" s="321">
        <v>0</v>
      </c>
      <c r="AI721" s="321">
        <f>AI722+AI726</f>
        <v>123270000</v>
      </c>
      <c r="AJ721" s="319">
        <v>288</v>
      </c>
      <c r="AK721" s="320" t="s">
        <v>171</v>
      </c>
      <c r="AL721" s="321">
        <v>0</v>
      </c>
      <c r="AM721" s="321">
        <f>AM722+AM726</f>
        <v>125520000</v>
      </c>
      <c r="AN721" s="319">
        <v>288</v>
      </c>
      <c r="AO721" s="320" t="s">
        <v>171</v>
      </c>
      <c r="AP721" s="321">
        <v>0</v>
      </c>
      <c r="AQ721" s="321">
        <f>AQ722+AQ726</f>
        <v>128020000</v>
      </c>
      <c r="AR721" s="351">
        <f t="shared" si="197"/>
        <v>-2500000</v>
      </c>
    </row>
    <row r="722" spans="2:44" x14ac:dyDescent="0.4">
      <c r="B722" s="272">
        <v>525111</v>
      </c>
      <c r="C722" s="266" t="s">
        <v>174</v>
      </c>
      <c r="D722" s="273">
        <v>0</v>
      </c>
      <c r="E722" s="274"/>
      <c r="F722" s="266">
        <v>0</v>
      </c>
      <c r="G722" s="261">
        <f>SUM(G723:G725)</f>
        <v>72070000</v>
      </c>
      <c r="H722" s="273">
        <v>0</v>
      </c>
      <c r="I722" s="274"/>
      <c r="J722" s="266">
        <v>0</v>
      </c>
      <c r="K722" s="261">
        <f>SUM(K723:K725)</f>
        <v>72070000</v>
      </c>
      <c r="L722" s="273">
        <v>0</v>
      </c>
      <c r="M722" s="274"/>
      <c r="N722" s="266">
        <v>0</v>
      </c>
      <c r="O722" s="261">
        <f>SUM(O723:O725)</f>
        <v>72070000</v>
      </c>
      <c r="P722" s="273">
        <v>0</v>
      </c>
      <c r="Q722" s="274"/>
      <c r="R722" s="266">
        <v>0</v>
      </c>
      <c r="S722" s="261">
        <f>SUM(S723:S725)</f>
        <v>72070000</v>
      </c>
      <c r="T722" s="273">
        <v>0</v>
      </c>
      <c r="U722" s="274"/>
      <c r="V722" s="266">
        <v>0</v>
      </c>
      <c r="W722" s="261">
        <f>SUM(W723:W725)</f>
        <v>72070000</v>
      </c>
      <c r="X722" s="354">
        <f t="shared" si="195"/>
        <v>21621000</v>
      </c>
      <c r="Y722" s="261"/>
      <c r="Z722" s="354">
        <f t="shared" si="194"/>
        <v>72070000</v>
      </c>
      <c r="AA722" s="261"/>
      <c r="AB722" s="273">
        <v>0</v>
      </c>
      <c r="AC722" s="274"/>
      <c r="AD722" s="266">
        <v>0</v>
      </c>
      <c r="AE722" s="261">
        <f>SUM(AE723:AE725)</f>
        <v>72070000</v>
      </c>
      <c r="AF722" s="273">
        <v>0</v>
      </c>
      <c r="AG722" s="274"/>
      <c r="AH722" s="266">
        <v>0</v>
      </c>
      <c r="AI722" s="261">
        <f>SUM(AI723:AI725)</f>
        <v>72070000</v>
      </c>
      <c r="AJ722" s="273">
        <v>0</v>
      </c>
      <c r="AK722" s="274"/>
      <c r="AL722" s="266">
        <v>0</v>
      </c>
      <c r="AM722" s="261">
        <f>SUM(AM723:AM725)</f>
        <v>72070000</v>
      </c>
      <c r="AN722" s="273">
        <v>0</v>
      </c>
      <c r="AO722" s="274"/>
      <c r="AP722" s="266">
        <v>0</v>
      </c>
      <c r="AQ722" s="261">
        <f>SUM(AQ723:AQ725)</f>
        <v>72070000</v>
      </c>
      <c r="AR722" s="351">
        <f t="shared" si="197"/>
        <v>0</v>
      </c>
    </row>
    <row r="723" spans="2:44" x14ac:dyDescent="0.4">
      <c r="B723" s="272" t="s">
        <v>27</v>
      </c>
      <c r="C723" s="266" t="s">
        <v>46</v>
      </c>
      <c r="D723" s="273">
        <v>276</v>
      </c>
      <c r="E723" s="274" t="s">
        <v>47</v>
      </c>
      <c r="F723" s="261">
        <v>150000</v>
      </c>
      <c r="G723" s="261">
        <f>ROUNDDOWN(D723*F723,-3)</f>
        <v>41400000</v>
      </c>
      <c r="H723" s="273">
        <v>276</v>
      </c>
      <c r="I723" s="274" t="s">
        <v>47</v>
      </c>
      <c r="J723" s="261">
        <v>150000</v>
      </c>
      <c r="K723" s="261">
        <f>ROUNDDOWN(H723*J723,-3)</f>
        <v>41400000</v>
      </c>
      <c r="L723" s="273">
        <v>276</v>
      </c>
      <c r="M723" s="274" t="s">
        <v>47</v>
      </c>
      <c r="N723" s="261">
        <v>150000</v>
      </c>
      <c r="O723" s="261">
        <f>ROUNDDOWN(L723*N723,-3)</f>
        <v>41400000</v>
      </c>
      <c r="P723" s="273">
        <v>276</v>
      </c>
      <c r="Q723" s="274" t="s">
        <v>47</v>
      </c>
      <c r="R723" s="261">
        <v>150000</v>
      </c>
      <c r="S723" s="261">
        <f>ROUNDDOWN(P723*R723,-3)</f>
        <v>41400000</v>
      </c>
      <c r="T723" s="273">
        <v>276</v>
      </c>
      <c r="U723" s="274" t="s">
        <v>47</v>
      </c>
      <c r="V723" s="261">
        <v>150000</v>
      </c>
      <c r="W723" s="261">
        <f>ROUNDDOWN(T723*V723,-3)</f>
        <v>41400000</v>
      </c>
      <c r="X723" s="354">
        <f t="shared" si="195"/>
        <v>12420000</v>
      </c>
      <c r="Y723" s="261">
        <f>CEILING(X723,1000)</f>
        <v>12420000</v>
      </c>
      <c r="Z723" s="354">
        <f t="shared" si="194"/>
        <v>28980000</v>
      </c>
      <c r="AA723" s="261">
        <f t="shared" si="196"/>
        <v>28980000</v>
      </c>
      <c r="AB723" s="273">
        <v>276</v>
      </c>
      <c r="AC723" s="274" t="s">
        <v>47</v>
      </c>
      <c r="AD723" s="261">
        <v>150000</v>
      </c>
      <c r="AE723" s="261">
        <f>ROUNDDOWN(AB723*AD723,-3)</f>
        <v>41400000</v>
      </c>
      <c r="AF723" s="273">
        <v>276</v>
      </c>
      <c r="AG723" s="274" t="s">
        <v>47</v>
      </c>
      <c r="AH723" s="261">
        <v>150000</v>
      </c>
      <c r="AI723" s="261">
        <f>ROUNDDOWN(AF723*AH723,-3)</f>
        <v>41400000</v>
      </c>
      <c r="AJ723" s="273">
        <v>276</v>
      </c>
      <c r="AK723" s="274" t="s">
        <v>47</v>
      </c>
      <c r="AL723" s="261">
        <v>150000</v>
      </c>
      <c r="AM723" s="261">
        <f>ROUNDDOWN(AJ723*AL723,-3)</f>
        <v>41400000</v>
      </c>
      <c r="AN723" s="273">
        <v>276</v>
      </c>
      <c r="AO723" s="274" t="s">
        <v>47</v>
      </c>
      <c r="AP723" s="261">
        <v>150000</v>
      </c>
      <c r="AQ723" s="261">
        <f>ROUNDDOWN(AN723*AP723,-3)</f>
        <v>41400000</v>
      </c>
      <c r="AR723" s="351">
        <f t="shared" si="197"/>
        <v>0</v>
      </c>
    </row>
    <row r="724" spans="2:44" x14ac:dyDescent="0.4">
      <c r="B724" s="272" t="s">
        <v>27</v>
      </c>
      <c r="C724" s="266" t="s">
        <v>48</v>
      </c>
      <c r="D724" s="273">
        <v>168</v>
      </c>
      <c r="E724" s="274" t="s">
        <v>47</v>
      </c>
      <c r="F724" s="261">
        <v>150000</v>
      </c>
      <c r="G724" s="261">
        <f>ROUNDDOWN(D724*F724,-3)</f>
        <v>25200000</v>
      </c>
      <c r="H724" s="273">
        <v>168</v>
      </c>
      <c r="I724" s="274" t="s">
        <v>47</v>
      </c>
      <c r="J724" s="261">
        <v>150000</v>
      </c>
      <c r="K724" s="261">
        <f>ROUNDDOWN(H724*J724,-3)</f>
        <v>25200000</v>
      </c>
      <c r="L724" s="273">
        <v>168</v>
      </c>
      <c r="M724" s="274" t="s">
        <v>47</v>
      </c>
      <c r="N724" s="261">
        <v>150000</v>
      </c>
      <c r="O724" s="261">
        <f>ROUNDDOWN(L724*N724,-3)</f>
        <v>25200000</v>
      </c>
      <c r="P724" s="273">
        <v>168</v>
      </c>
      <c r="Q724" s="274" t="s">
        <v>47</v>
      </c>
      <c r="R724" s="261">
        <v>150000</v>
      </c>
      <c r="S724" s="261">
        <f>ROUNDDOWN(P724*R724,-3)</f>
        <v>25200000</v>
      </c>
      <c r="T724" s="273">
        <v>168</v>
      </c>
      <c r="U724" s="274" t="s">
        <v>47</v>
      </c>
      <c r="V724" s="261">
        <v>150000</v>
      </c>
      <c r="W724" s="261">
        <f>ROUNDDOWN(T724*V724,-3)</f>
        <v>25200000</v>
      </c>
      <c r="X724" s="354">
        <f t="shared" si="195"/>
        <v>7560000</v>
      </c>
      <c r="Y724" s="261">
        <f>CEILING(X724,1000)</f>
        <v>7560000</v>
      </c>
      <c r="Z724" s="354">
        <f t="shared" si="194"/>
        <v>17640000</v>
      </c>
      <c r="AA724" s="261">
        <f t="shared" si="196"/>
        <v>17640000</v>
      </c>
      <c r="AB724" s="273">
        <v>168</v>
      </c>
      <c r="AC724" s="274" t="s">
        <v>47</v>
      </c>
      <c r="AD724" s="261">
        <v>150000</v>
      </c>
      <c r="AE724" s="261">
        <f>ROUNDDOWN(AB724*AD724,-3)</f>
        <v>25200000</v>
      </c>
      <c r="AF724" s="273">
        <v>168</v>
      </c>
      <c r="AG724" s="274" t="s">
        <v>47</v>
      </c>
      <c r="AH724" s="261">
        <v>150000</v>
      </c>
      <c r="AI724" s="261">
        <f>ROUNDDOWN(AF724*AH724,-3)</f>
        <v>25200000</v>
      </c>
      <c r="AJ724" s="273">
        <v>168</v>
      </c>
      <c r="AK724" s="274" t="s">
        <v>47</v>
      </c>
      <c r="AL724" s="261">
        <v>150000</v>
      </c>
      <c r="AM724" s="261">
        <f>ROUNDDOWN(AJ724*AL724,-3)</f>
        <v>25200000</v>
      </c>
      <c r="AN724" s="273">
        <v>168</v>
      </c>
      <c r="AO724" s="274" t="s">
        <v>47</v>
      </c>
      <c r="AP724" s="261">
        <v>150000</v>
      </c>
      <c r="AQ724" s="261">
        <f>ROUNDDOWN(AN724*AP724,-3)</f>
        <v>25200000</v>
      </c>
      <c r="AR724" s="351">
        <f t="shared" si="197"/>
        <v>0</v>
      </c>
    </row>
    <row r="725" spans="2:44" x14ac:dyDescent="0.4">
      <c r="B725" s="272" t="s">
        <v>27</v>
      </c>
      <c r="C725" s="266" t="s">
        <v>175</v>
      </c>
      <c r="D725" s="273">
        <v>1</v>
      </c>
      <c r="E725" s="274" t="s">
        <v>38</v>
      </c>
      <c r="F725" s="261">
        <v>5470000</v>
      </c>
      <c r="G725" s="261">
        <f>ROUNDDOWN(D725*F725,-3)</f>
        <v>5470000</v>
      </c>
      <c r="H725" s="273">
        <v>1</v>
      </c>
      <c r="I725" s="274" t="s">
        <v>38</v>
      </c>
      <c r="J725" s="261">
        <v>5470000</v>
      </c>
      <c r="K725" s="261">
        <f>ROUNDDOWN(H725*J725,-3)</f>
        <v>5470000</v>
      </c>
      <c r="L725" s="273">
        <v>1</v>
      </c>
      <c r="M725" s="274" t="s">
        <v>38</v>
      </c>
      <c r="N725" s="261">
        <v>5470000</v>
      </c>
      <c r="O725" s="261">
        <f>ROUNDDOWN(L725*N725,-3)</f>
        <v>5470000</v>
      </c>
      <c r="P725" s="273">
        <v>1</v>
      </c>
      <c r="Q725" s="274" t="s">
        <v>38</v>
      </c>
      <c r="R725" s="261">
        <v>5470000</v>
      </c>
      <c r="S725" s="261">
        <f>ROUNDDOWN(P725*R725,-3)</f>
        <v>5470000</v>
      </c>
      <c r="T725" s="273">
        <v>1</v>
      </c>
      <c r="U725" s="274" t="s">
        <v>38</v>
      </c>
      <c r="V725" s="261">
        <v>5470000</v>
      </c>
      <c r="W725" s="261">
        <f>ROUNDDOWN(T725*V725,-3)</f>
        <v>5470000</v>
      </c>
      <c r="X725" s="354">
        <f t="shared" si="195"/>
        <v>1641000</v>
      </c>
      <c r="Y725" s="261">
        <f>CEILING(X725,1000)</f>
        <v>1641000</v>
      </c>
      <c r="Z725" s="354">
        <f t="shared" si="194"/>
        <v>3829000</v>
      </c>
      <c r="AA725" s="261">
        <f t="shared" si="196"/>
        <v>3829000</v>
      </c>
      <c r="AB725" s="273">
        <v>1</v>
      </c>
      <c r="AC725" s="274" t="s">
        <v>38</v>
      </c>
      <c r="AD725" s="261">
        <v>5470000</v>
      </c>
      <c r="AE725" s="261">
        <f>ROUNDDOWN(AB725*AD725,-3)</f>
        <v>5470000</v>
      </c>
      <c r="AF725" s="273">
        <v>1</v>
      </c>
      <c r="AG725" s="274" t="s">
        <v>38</v>
      </c>
      <c r="AH725" s="261">
        <v>5470000</v>
      </c>
      <c r="AI725" s="261">
        <f>ROUNDDOWN(AF725*AH725,-3)</f>
        <v>5470000</v>
      </c>
      <c r="AJ725" s="273">
        <v>1</v>
      </c>
      <c r="AK725" s="274" t="s">
        <v>38</v>
      </c>
      <c r="AL725" s="261">
        <v>5470000</v>
      </c>
      <c r="AM725" s="261">
        <f>ROUNDDOWN(AJ725*AL725,-3)</f>
        <v>5470000</v>
      </c>
      <c r="AN725" s="273">
        <v>1</v>
      </c>
      <c r="AO725" s="274" t="s">
        <v>38</v>
      </c>
      <c r="AP725" s="261">
        <v>5470000</v>
      </c>
      <c r="AQ725" s="261">
        <f>ROUNDDOWN(AN725*AP725,-3)</f>
        <v>5470000</v>
      </c>
      <c r="AR725" s="351">
        <f t="shared" si="197"/>
        <v>0</v>
      </c>
    </row>
    <row r="726" spans="2:44" x14ac:dyDescent="0.4">
      <c r="B726" s="272">
        <v>525112</v>
      </c>
      <c r="C726" s="266" t="s">
        <v>97</v>
      </c>
      <c r="D726" s="273">
        <v>0</v>
      </c>
      <c r="E726" s="274"/>
      <c r="F726" s="266">
        <v>0</v>
      </c>
      <c r="G726" s="261">
        <f>SUM(G727:G731)</f>
        <v>70800000</v>
      </c>
      <c r="H726" s="273">
        <v>0</v>
      </c>
      <c r="I726" s="274"/>
      <c r="J726" s="266">
        <v>0</v>
      </c>
      <c r="K726" s="261">
        <f>SUM(K727:K731)</f>
        <v>70800000</v>
      </c>
      <c r="L726" s="273">
        <v>0</v>
      </c>
      <c r="M726" s="274"/>
      <c r="N726" s="266">
        <v>0</v>
      </c>
      <c r="O726" s="261">
        <f>SUM(O727:O731)</f>
        <v>70800000</v>
      </c>
      <c r="P726" s="273">
        <v>0</v>
      </c>
      <c r="Q726" s="274"/>
      <c r="R726" s="266">
        <v>0</v>
      </c>
      <c r="S726" s="261">
        <f>SUM(S727:S731)</f>
        <v>49200000</v>
      </c>
      <c r="T726" s="273">
        <v>0</v>
      </c>
      <c r="U726" s="274"/>
      <c r="V726" s="266">
        <v>0</v>
      </c>
      <c r="W726" s="261">
        <f>SUM(W727:W731)</f>
        <v>49200000</v>
      </c>
      <c r="X726" s="354">
        <f t="shared" si="195"/>
        <v>14760000</v>
      </c>
      <c r="Y726" s="261"/>
      <c r="Z726" s="354">
        <f t="shared" si="194"/>
        <v>49200000</v>
      </c>
      <c r="AA726" s="261"/>
      <c r="AB726" s="273">
        <v>0</v>
      </c>
      <c r="AC726" s="274"/>
      <c r="AD726" s="266">
        <v>0</v>
      </c>
      <c r="AE726" s="261">
        <f>SUM(AE727:AE731)</f>
        <v>51200000</v>
      </c>
      <c r="AF726" s="273">
        <v>0</v>
      </c>
      <c r="AG726" s="274"/>
      <c r="AH726" s="266">
        <v>0</v>
      </c>
      <c r="AI726" s="261">
        <f>SUM(AI727:AI731)</f>
        <v>51200000</v>
      </c>
      <c r="AJ726" s="273">
        <v>0</v>
      </c>
      <c r="AK726" s="274"/>
      <c r="AL726" s="266">
        <v>0</v>
      </c>
      <c r="AM726" s="261">
        <f>SUM(AM727:AM731)</f>
        <v>53450000</v>
      </c>
      <c r="AN726" s="273">
        <v>0</v>
      </c>
      <c r="AO726" s="274"/>
      <c r="AP726" s="266">
        <v>0</v>
      </c>
      <c r="AQ726" s="261">
        <f>SUM(AQ727:AQ731)</f>
        <v>55950000</v>
      </c>
      <c r="AR726" s="351">
        <f t="shared" si="197"/>
        <v>-2500000</v>
      </c>
    </row>
    <row r="727" spans="2:44" x14ac:dyDescent="0.4">
      <c r="B727" s="272" t="s">
        <v>27</v>
      </c>
      <c r="C727" s="266" t="s">
        <v>295</v>
      </c>
      <c r="D727" s="273">
        <v>1</v>
      </c>
      <c r="E727" s="274" t="s">
        <v>38</v>
      </c>
      <c r="F727" s="261">
        <v>5760000</v>
      </c>
      <c r="G727" s="261">
        <f>ROUNDDOWN(D727*F727,-3)</f>
        <v>5760000</v>
      </c>
      <c r="H727" s="273">
        <v>1</v>
      </c>
      <c r="I727" s="274" t="s">
        <v>38</v>
      </c>
      <c r="J727" s="261">
        <v>5760000</v>
      </c>
      <c r="K727" s="261">
        <f>ROUNDDOWN(H727*J727,-3)</f>
        <v>5760000</v>
      </c>
      <c r="L727" s="273">
        <v>1</v>
      </c>
      <c r="M727" s="274" t="s">
        <v>38</v>
      </c>
      <c r="N727" s="261">
        <v>5760000</v>
      </c>
      <c r="O727" s="261">
        <f>ROUNDDOWN(L727*N727,-3)</f>
        <v>5760000</v>
      </c>
      <c r="P727" s="273">
        <v>1</v>
      </c>
      <c r="Q727" s="274" t="s">
        <v>38</v>
      </c>
      <c r="R727" s="261">
        <v>5760000</v>
      </c>
      <c r="S727" s="261">
        <f>ROUNDDOWN(P727*R727,-3)</f>
        <v>5760000</v>
      </c>
      <c r="T727" s="273">
        <v>1</v>
      </c>
      <c r="U727" s="274" t="s">
        <v>38</v>
      </c>
      <c r="V727" s="261">
        <v>5760000</v>
      </c>
      <c r="W727" s="261">
        <f>ROUNDDOWN(T727*V727,-3)</f>
        <v>5760000</v>
      </c>
      <c r="X727" s="354">
        <f t="shared" si="195"/>
        <v>1728000</v>
      </c>
      <c r="Y727" s="261">
        <f>CEILING(X727,1000)</f>
        <v>1728000</v>
      </c>
      <c r="Z727" s="354">
        <f t="shared" si="194"/>
        <v>4032000</v>
      </c>
      <c r="AA727" s="261">
        <f t="shared" si="196"/>
        <v>4032000</v>
      </c>
      <c r="AB727" s="273">
        <v>1</v>
      </c>
      <c r="AC727" s="274" t="s">
        <v>38</v>
      </c>
      <c r="AD727" s="261">
        <v>5760000</v>
      </c>
      <c r="AE727" s="261">
        <f>ROUNDDOWN(AB727*AD727,-3)</f>
        <v>5760000</v>
      </c>
      <c r="AF727" s="273">
        <v>1</v>
      </c>
      <c r="AG727" s="274" t="s">
        <v>38</v>
      </c>
      <c r="AH727" s="261">
        <v>5760000</v>
      </c>
      <c r="AI727" s="261">
        <f>ROUNDDOWN(AF727*AH727,-3)</f>
        <v>5760000</v>
      </c>
      <c r="AJ727" s="273">
        <v>1</v>
      </c>
      <c r="AK727" s="274" t="s">
        <v>38</v>
      </c>
      <c r="AL727" s="261">
        <v>5760000</v>
      </c>
      <c r="AM727" s="261">
        <f>ROUNDDOWN(AJ727*AL727,-3)</f>
        <v>5760000</v>
      </c>
      <c r="AN727" s="273">
        <v>1</v>
      </c>
      <c r="AO727" s="274" t="s">
        <v>38</v>
      </c>
      <c r="AP727" s="261">
        <v>5760000</v>
      </c>
      <c r="AQ727" s="261">
        <f>ROUNDDOWN(AN727*AP727,-3)</f>
        <v>5760000</v>
      </c>
      <c r="AR727" s="351">
        <f t="shared" si="197"/>
        <v>0</v>
      </c>
    </row>
    <row r="728" spans="2:44" x14ac:dyDescent="0.4">
      <c r="B728" s="272" t="s">
        <v>27</v>
      </c>
      <c r="C728" s="266" t="s">
        <v>296</v>
      </c>
      <c r="D728" s="280">
        <f>D721</f>
        <v>288</v>
      </c>
      <c r="E728" s="274" t="s">
        <v>231</v>
      </c>
      <c r="F728" s="261">
        <v>75000</v>
      </c>
      <c r="G728" s="261">
        <f>ROUNDDOWN(D728*F728,-3)</f>
        <v>21600000</v>
      </c>
      <c r="H728" s="280">
        <f>H721</f>
        <v>288</v>
      </c>
      <c r="I728" s="274" t="s">
        <v>231</v>
      </c>
      <c r="J728" s="261">
        <v>75000</v>
      </c>
      <c r="K728" s="261">
        <f>ROUNDDOWN(H728*J728,-3)</f>
        <v>21600000</v>
      </c>
      <c r="L728" s="280">
        <f>L721</f>
        <v>288</v>
      </c>
      <c r="M728" s="274" t="s">
        <v>231</v>
      </c>
      <c r="N728" s="261">
        <v>75000</v>
      </c>
      <c r="O728" s="261">
        <f>ROUNDDOWN(L728*N728,-3)</f>
        <v>21600000</v>
      </c>
      <c r="P728" s="280">
        <v>0</v>
      </c>
      <c r="Q728" s="274" t="s">
        <v>231</v>
      </c>
      <c r="R728" s="261">
        <v>75000</v>
      </c>
      <c r="S728" s="261">
        <f>ROUNDDOWN(P728*R728,-3)</f>
        <v>0</v>
      </c>
      <c r="T728" s="280">
        <v>0</v>
      </c>
      <c r="U728" s="274" t="s">
        <v>231</v>
      </c>
      <c r="V728" s="261">
        <v>75000</v>
      </c>
      <c r="W728" s="261">
        <f>ROUNDDOWN(T728*V728,-3)</f>
        <v>0</v>
      </c>
      <c r="X728" s="354">
        <f t="shared" si="195"/>
        <v>0</v>
      </c>
      <c r="Y728" s="261"/>
      <c r="Z728" s="354">
        <f t="shared" si="194"/>
        <v>0</v>
      </c>
      <c r="AA728" s="261"/>
      <c r="AB728" s="280">
        <v>0</v>
      </c>
      <c r="AC728" s="274" t="s">
        <v>231</v>
      </c>
      <c r="AD728" s="261">
        <v>75000</v>
      </c>
      <c r="AE728" s="261">
        <f>ROUNDDOWN(AB728*AD728,-3)</f>
        <v>0</v>
      </c>
      <c r="AF728" s="280">
        <v>0</v>
      </c>
      <c r="AG728" s="274" t="s">
        <v>231</v>
      </c>
      <c r="AH728" s="261">
        <v>75000</v>
      </c>
      <c r="AI728" s="261">
        <f>ROUNDDOWN(AF728*AH728,-3)</f>
        <v>0</v>
      </c>
      <c r="AJ728" s="280">
        <v>0</v>
      </c>
      <c r="AK728" s="274" t="s">
        <v>231</v>
      </c>
      <c r="AL728" s="261">
        <v>75000</v>
      </c>
      <c r="AM728" s="261">
        <f>ROUNDDOWN(AJ728*AL728,-3)</f>
        <v>0</v>
      </c>
      <c r="AN728" s="280">
        <v>0</v>
      </c>
      <c r="AO728" s="274" t="s">
        <v>231</v>
      </c>
      <c r="AP728" s="261">
        <v>75000</v>
      </c>
      <c r="AQ728" s="261">
        <f>ROUNDDOWN(AN728*AP728,-3)</f>
        <v>0</v>
      </c>
      <c r="AR728" s="351">
        <f t="shared" si="197"/>
        <v>0</v>
      </c>
    </row>
    <row r="729" spans="2:44" x14ac:dyDescent="0.4">
      <c r="B729" s="272" t="s">
        <v>27</v>
      </c>
      <c r="C729" s="266" t="s">
        <v>44</v>
      </c>
      <c r="D729" s="280">
        <f>D721</f>
        <v>288</v>
      </c>
      <c r="E729" s="274" t="s">
        <v>40</v>
      </c>
      <c r="F729" s="261">
        <v>50000</v>
      </c>
      <c r="G729" s="261">
        <f>ROUNDDOWN(D729*F729,-3)</f>
        <v>14400000</v>
      </c>
      <c r="H729" s="280">
        <f>H721</f>
        <v>288</v>
      </c>
      <c r="I729" s="274" t="s">
        <v>40</v>
      </c>
      <c r="J729" s="261">
        <v>50000</v>
      </c>
      <c r="K729" s="261">
        <f>ROUNDDOWN(H729*J729,-3)</f>
        <v>14400000</v>
      </c>
      <c r="L729" s="280">
        <f>L721</f>
        <v>288</v>
      </c>
      <c r="M729" s="274" t="s">
        <v>40</v>
      </c>
      <c r="N729" s="261">
        <v>50000</v>
      </c>
      <c r="O729" s="261">
        <f>ROUNDDOWN(L729*N729,-3)</f>
        <v>14400000</v>
      </c>
      <c r="P729" s="280">
        <v>288</v>
      </c>
      <c r="Q729" s="274" t="s">
        <v>40</v>
      </c>
      <c r="R729" s="261">
        <v>50000</v>
      </c>
      <c r="S729" s="261">
        <f>ROUNDDOWN(P729*R729,-3)</f>
        <v>14400000</v>
      </c>
      <c r="T729" s="280">
        <v>288</v>
      </c>
      <c r="U729" s="274" t="s">
        <v>40</v>
      </c>
      <c r="V729" s="261">
        <v>50000</v>
      </c>
      <c r="W729" s="261">
        <f>ROUNDDOWN(T729*V729,-3)</f>
        <v>14400000</v>
      </c>
      <c r="X729" s="354">
        <f t="shared" si="195"/>
        <v>4320000</v>
      </c>
      <c r="Y729" s="261">
        <f>CEILING(X729,1000)</f>
        <v>4320000</v>
      </c>
      <c r="Z729" s="354">
        <f t="shared" si="194"/>
        <v>10080000</v>
      </c>
      <c r="AA729" s="261">
        <f t="shared" si="196"/>
        <v>10080000</v>
      </c>
      <c r="AB729" s="280">
        <v>288</v>
      </c>
      <c r="AC729" s="274" t="s">
        <v>40</v>
      </c>
      <c r="AD729" s="261">
        <v>50000</v>
      </c>
      <c r="AE729" s="261">
        <f>ROUNDDOWN(AB729*AD729,-3)</f>
        <v>14400000</v>
      </c>
      <c r="AF729" s="280">
        <v>288</v>
      </c>
      <c r="AG729" s="274" t="s">
        <v>40</v>
      </c>
      <c r="AH729" s="261">
        <v>50000</v>
      </c>
      <c r="AI729" s="261">
        <f>ROUNDDOWN(AF729*AH729,-3)</f>
        <v>14400000</v>
      </c>
      <c r="AJ729" s="280">
        <f>288+45</f>
        <v>333</v>
      </c>
      <c r="AK729" s="274" t="s">
        <v>40</v>
      </c>
      <c r="AL729" s="261">
        <v>50000</v>
      </c>
      <c r="AM729" s="261">
        <f>ROUNDDOWN(AJ729*AL729,-3)</f>
        <v>16650000</v>
      </c>
      <c r="AN729" s="280">
        <f>288+45</f>
        <v>333</v>
      </c>
      <c r="AO729" s="274" t="s">
        <v>40</v>
      </c>
      <c r="AP729" s="261">
        <v>50000</v>
      </c>
      <c r="AQ729" s="261">
        <f>ROUNDDOWN(AN729*AP729,-3)</f>
        <v>16650000</v>
      </c>
      <c r="AR729" s="351">
        <f t="shared" si="197"/>
        <v>0</v>
      </c>
    </row>
    <row r="730" spans="2:44" x14ac:dyDescent="0.4">
      <c r="B730" s="272" t="s">
        <v>27</v>
      </c>
      <c r="C730" s="266" t="s">
        <v>299</v>
      </c>
      <c r="D730" s="280">
        <f>D721/24</f>
        <v>12</v>
      </c>
      <c r="E730" s="274" t="s">
        <v>51</v>
      </c>
      <c r="F730" s="261">
        <v>500000</v>
      </c>
      <c r="G730" s="261">
        <f>ROUNDDOWN(D730*F730,-3)</f>
        <v>6000000</v>
      </c>
      <c r="H730" s="280">
        <f>H721/24</f>
        <v>12</v>
      </c>
      <c r="I730" s="274" t="s">
        <v>51</v>
      </c>
      <c r="J730" s="261">
        <v>500000</v>
      </c>
      <c r="K730" s="261">
        <f>ROUNDDOWN(H730*J730,-3)</f>
        <v>6000000</v>
      </c>
      <c r="L730" s="280">
        <f>L721/24</f>
        <v>12</v>
      </c>
      <c r="M730" s="274" t="s">
        <v>51</v>
      </c>
      <c r="N730" s="261">
        <v>500000</v>
      </c>
      <c r="O730" s="261">
        <f>ROUNDDOWN(L730*N730,-3)</f>
        <v>6000000</v>
      </c>
      <c r="P730" s="280">
        <v>12</v>
      </c>
      <c r="Q730" s="274" t="s">
        <v>51</v>
      </c>
      <c r="R730" s="261">
        <v>500000</v>
      </c>
      <c r="S730" s="261">
        <f>ROUNDDOWN(P730*R730,-3)</f>
        <v>6000000</v>
      </c>
      <c r="T730" s="280">
        <v>12</v>
      </c>
      <c r="U730" s="274" t="s">
        <v>51</v>
      </c>
      <c r="V730" s="261">
        <v>500000</v>
      </c>
      <c r="W730" s="261">
        <f>ROUNDDOWN(T730*V730,-3)</f>
        <v>6000000</v>
      </c>
      <c r="X730" s="354">
        <f t="shared" si="195"/>
        <v>1800000</v>
      </c>
      <c r="Y730" s="261">
        <f>CEILING(X730,1000)</f>
        <v>1800000</v>
      </c>
      <c r="Z730" s="354">
        <f t="shared" si="194"/>
        <v>4200000</v>
      </c>
      <c r="AA730" s="261">
        <f t="shared" si="196"/>
        <v>4200000</v>
      </c>
      <c r="AB730" s="280">
        <v>12</v>
      </c>
      <c r="AC730" s="274" t="s">
        <v>51</v>
      </c>
      <c r="AD730" s="261">
        <v>500000</v>
      </c>
      <c r="AE730" s="261">
        <f>ROUNDDOWN(AB730*AD730,-3)</f>
        <v>6000000</v>
      </c>
      <c r="AF730" s="280">
        <v>12</v>
      </c>
      <c r="AG730" s="274" t="s">
        <v>51</v>
      </c>
      <c r="AH730" s="261">
        <v>500000</v>
      </c>
      <c r="AI730" s="261">
        <f>ROUNDDOWN(AF730*AH730,-3)</f>
        <v>6000000</v>
      </c>
      <c r="AJ730" s="280">
        <v>12</v>
      </c>
      <c r="AK730" s="274" t="s">
        <v>51</v>
      </c>
      <c r="AL730" s="261">
        <v>500000</v>
      </c>
      <c r="AM730" s="261">
        <f>ROUNDDOWN(AJ730*AL730,-3)</f>
        <v>6000000</v>
      </c>
      <c r="AN730" s="280">
        <v>12</v>
      </c>
      <c r="AO730" s="274" t="s">
        <v>51</v>
      </c>
      <c r="AP730" s="261">
        <v>500000</v>
      </c>
      <c r="AQ730" s="261">
        <f>ROUNDDOWN(AN730*AP730,-3)</f>
        <v>6000000</v>
      </c>
      <c r="AR730" s="351">
        <f t="shared" si="197"/>
        <v>0</v>
      </c>
    </row>
    <row r="731" spans="2:44" x14ac:dyDescent="0.4">
      <c r="B731" s="272" t="s">
        <v>27</v>
      </c>
      <c r="C731" s="266" t="s">
        <v>297</v>
      </c>
      <c r="D731" s="280">
        <f>D721</f>
        <v>288</v>
      </c>
      <c r="E731" s="274" t="s">
        <v>57</v>
      </c>
      <c r="F731" s="261">
        <v>80000</v>
      </c>
      <c r="G731" s="261">
        <f>ROUNDDOWN(D731*F731,-3)</f>
        <v>23040000</v>
      </c>
      <c r="H731" s="280">
        <f>H721</f>
        <v>288</v>
      </c>
      <c r="I731" s="274" t="s">
        <v>57</v>
      </c>
      <c r="J731" s="261">
        <v>80000</v>
      </c>
      <c r="K731" s="261">
        <f>ROUNDDOWN(H731*J731,-3)</f>
        <v>23040000</v>
      </c>
      <c r="L731" s="280">
        <f>L721</f>
        <v>288</v>
      </c>
      <c r="M731" s="274" t="s">
        <v>57</v>
      </c>
      <c r="N731" s="261">
        <v>80000</v>
      </c>
      <c r="O731" s="261">
        <f>ROUNDDOWN(L731*N731,-3)</f>
        <v>23040000</v>
      </c>
      <c r="P731" s="280">
        <v>288</v>
      </c>
      <c r="Q731" s="274" t="s">
        <v>57</v>
      </c>
      <c r="R731" s="261">
        <v>80000</v>
      </c>
      <c r="S731" s="261">
        <f>ROUNDDOWN(P731*R731,-3)</f>
        <v>23040000</v>
      </c>
      <c r="T731" s="280">
        <v>288</v>
      </c>
      <c r="U731" s="274" t="s">
        <v>57</v>
      </c>
      <c r="V731" s="261">
        <v>80000</v>
      </c>
      <c r="W731" s="261">
        <f>ROUNDDOWN(T731*V731,-3)</f>
        <v>23040000</v>
      </c>
      <c r="X731" s="354">
        <f t="shared" si="195"/>
        <v>6912000</v>
      </c>
      <c r="Y731" s="261">
        <f>CEILING(X731,1000)</f>
        <v>6912000</v>
      </c>
      <c r="Z731" s="354">
        <f t="shared" si="194"/>
        <v>16128000</v>
      </c>
      <c r="AA731" s="261">
        <f t="shared" si="196"/>
        <v>16128000</v>
      </c>
      <c r="AB731" s="280">
        <v>1</v>
      </c>
      <c r="AC731" s="274" t="s">
        <v>662</v>
      </c>
      <c r="AD731" s="261">
        <v>25040000</v>
      </c>
      <c r="AE731" s="261">
        <f>ROUNDDOWN(AB731*AD731,-3)</f>
        <v>25040000</v>
      </c>
      <c r="AF731" s="280">
        <v>1</v>
      </c>
      <c r="AG731" s="274" t="s">
        <v>662</v>
      </c>
      <c r="AH731" s="261">
        <v>25040000</v>
      </c>
      <c r="AI731" s="261">
        <f>ROUNDDOWN(AF731*AH731,-3)</f>
        <v>25040000</v>
      </c>
      <c r="AJ731" s="280">
        <v>1</v>
      </c>
      <c r="AK731" s="274" t="s">
        <v>662</v>
      </c>
      <c r="AL731" s="261">
        <v>25040000</v>
      </c>
      <c r="AM731" s="261">
        <f>ROUNDDOWN(AJ731*AL731,-3)</f>
        <v>25040000</v>
      </c>
      <c r="AN731" s="280">
        <v>1</v>
      </c>
      <c r="AO731" s="274" t="s">
        <v>662</v>
      </c>
      <c r="AP731" s="261">
        <f>25040000+2500000</f>
        <v>27540000</v>
      </c>
      <c r="AQ731" s="261">
        <f>ROUNDDOWN(AN731*AP731,-3)</f>
        <v>27540000</v>
      </c>
      <c r="AR731" s="351">
        <f t="shared" si="197"/>
        <v>-2500000</v>
      </c>
    </row>
    <row r="732" spans="2:44" x14ac:dyDescent="0.4">
      <c r="B732" s="369" t="s">
        <v>246</v>
      </c>
      <c r="C732" s="370" t="s">
        <v>320</v>
      </c>
      <c r="D732" s="279">
        <f>D733</f>
        <v>384</v>
      </c>
      <c r="E732" s="267" t="s">
        <v>171</v>
      </c>
      <c r="F732" s="261">
        <v>0</v>
      </c>
      <c r="G732" s="261">
        <f>G733</f>
        <v>168480000</v>
      </c>
      <c r="H732" s="279">
        <f>H733</f>
        <v>384</v>
      </c>
      <c r="I732" s="267" t="s">
        <v>171</v>
      </c>
      <c r="J732" s="261">
        <v>0</v>
      </c>
      <c r="K732" s="261">
        <f>K733</f>
        <v>168480000</v>
      </c>
      <c r="L732" s="279">
        <f>L733</f>
        <v>384</v>
      </c>
      <c r="M732" s="267" t="s">
        <v>171</v>
      </c>
      <c r="N732" s="261">
        <v>0</v>
      </c>
      <c r="O732" s="261">
        <f>O733</f>
        <v>168480000</v>
      </c>
      <c r="P732" s="279">
        <v>384</v>
      </c>
      <c r="Q732" s="267" t="s">
        <v>171</v>
      </c>
      <c r="R732" s="261">
        <v>0</v>
      </c>
      <c r="S732" s="261">
        <f>S733</f>
        <v>139680000</v>
      </c>
      <c r="T732" s="373">
        <v>384</v>
      </c>
      <c r="U732" s="372" t="s">
        <v>171</v>
      </c>
      <c r="V732" s="371">
        <v>0</v>
      </c>
      <c r="W732" s="371">
        <f>W733</f>
        <v>139680000</v>
      </c>
      <c r="X732" s="354">
        <f t="shared" si="195"/>
        <v>41904000</v>
      </c>
      <c r="Y732" s="261"/>
      <c r="Z732" s="354">
        <f t="shared" si="194"/>
        <v>139680000</v>
      </c>
      <c r="AA732" s="261"/>
      <c r="AB732" s="373">
        <v>384</v>
      </c>
      <c r="AC732" s="372" t="s">
        <v>171</v>
      </c>
      <c r="AD732" s="371">
        <v>0</v>
      </c>
      <c r="AE732" s="371">
        <f>AE733</f>
        <v>139680000</v>
      </c>
      <c r="AF732" s="373">
        <v>384</v>
      </c>
      <c r="AG732" s="372" t="s">
        <v>171</v>
      </c>
      <c r="AH732" s="371">
        <v>0</v>
      </c>
      <c r="AI732" s="371">
        <f>AI733</f>
        <v>139680000</v>
      </c>
      <c r="AJ732" s="373">
        <v>384</v>
      </c>
      <c r="AK732" s="372" t="s">
        <v>171</v>
      </c>
      <c r="AL732" s="371">
        <v>0</v>
      </c>
      <c r="AM732" s="371">
        <f>AM733</f>
        <v>139680000</v>
      </c>
      <c r="AN732" s="373">
        <v>384</v>
      </c>
      <c r="AO732" s="372" t="s">
        <v>171</v>
      </c>
      <c r="AP732" s="371">
        <v>0</v>
      </c>
      <c r="AQ732" s="371">
        <f>AQ733</f>
        <v>139680000</v>
      </c>
      <c r="AR732" s="351">
        <f t="shared" si="197"/>
        <v>0</v>
      </c>
    </row>
    <row r="733" spans="2:44" x14ac:dyDescent="0.4">
      <c r="B733" s="317" t="s">
        <v>34</v>
      </c>
      <c r="C733" s="318" t="s">
        <v>321</v>
      </c>
      <c r="D733" s="279">
        <v>384</v>
      </c>
      <c r="E733" s="267" t="s">
        <v>171</v>
      </c>
      <c r="F733" s="261">
        <v>0</v>
      </c>
      <c r="G733" s="261">
        <f>G734+G738</f>
        <v>168480000</v>
      </c>
      <c r="H733" s="319">
        <v>384</v>
      </c>
      <c r="I733" s="320" t="s">
        <v>171</v>
      </c>
      <c r="J733" s="321">
        <v>0</v>
      </c>
      <c r="K733" s="321">
        <f>K734+K738</f>
        <v>168480000</v>
      </c>
      <c r="L733" s="319">
        <v>384</v>
      </c>
      <c r="M733" s="320" t="s">
        <v>171</v>
      </c>
      <c r="N733" s="321">
        <v>0</v>
      </c>
      <c r="O733" s="321">
        <f>O734+O738</f>
        <v>168480000</v>
      </c>
      <c r="P733" s="319">
        <v>384</v>
      </c>
      <c r="Q733" s="320" t="s">
        <v>171</v>
      </c>
      <c r="R733" s="321">
        <v>0</v>
      </c>
      <c r="S733" s="321">
        <f>S734+S738</f>
        <v>139680000</v>
      </c>
      <c r="T733" s="319">
        <v>384</v>
      </c>
      <c r="U733" s="320" t="s">
        <v>171</v>
      </c>
      <c r="V733" s="321">
        <v>0</v>
      </c>
      <c r="W733" s="321">
        <f>W734+W738</f>
        <v>139680000</v>
      </c>
      <c r="X733" s="354">
        <f t="shared" si="195"/>
        <v>41904000</v>
      </c>
      <c r="Y733" s="321"/>
      <c r="Z733" s="354">
        <f t="shared" si="194"/>
        <v>139680000</v>
      </c>
      <c r="AA733" s="321"/>
      <c r="AB733" s="319">
        <v>384</v>
      </c>
      <c r="AC733" s="320" t="s">
        <v>171</v>
      </c>
      <c r="AD733" s="321">
        <v>0</v>
      </c>
      <c r="AE733" s="321">
        <f>AE734+AE738</f>
        <v>139680000</v>
      </c>
      <c r="AF733" s="319">
        <v>384</v>
      </c>
      <c r="AG733" s="320" t="s">
        <v>171</v>
      </c>
      <c r="AH733" s="321">
        <v>0</v>
      </c>
      <c r="AI733" s="321">
        <f>AI734+AI738</f>
        <v>139680000</v>
      </c>
      <c r="AJ733" s="319">
        <v>384</v>
      </c>
      <c r="AK733" s="320" t="s">
        <v>171</v>
      </c>
      <c r="AL733" s="321">
        <v>0</v>
      </c>
      <c r="AM733" s="321">
        <f>AM734+AM738</f>
        <v>139680000</v>
      </c>
      <c r="AN733" s="319">
        <v>384</v>
      </c>
      <c r="AO733" s="320" t="s">
        <v>171</v>
      </c>
      <c r="AP733" s="321">
        <v>0</v>
      </c>
      <c r="AQ733" s="321">
        <f>AQ734+AQ738</f>
        <v>139680000</v>
      </c>
      <c r="AR733" s="351">
        <f t="shared" si="197"/>
        <v>0</v>
      </c>
    </row>
    <row r="734" spans="2:44" x14ac:dyDescent="0.4">
      <c r="B734" s="272">
        <v>525111</v>
      </c>
      <c r="C734" s="266" t="s">
        <v>174</v>
      </c>
      <c r="D734" s="273">
        <v>0</v>
      </c>
      <c r="E734" s="274"/>
      <c r="F734" s="266">
        <v>0</v>
      </c>
      <c r="G734" s="261">
        <f>SUM(G735:G737)</f>
        <v>58720000</v>
      </c>
      <c r="H734" s="273">
        <v>0</v>
      </c>
      <c r="I734" s="274"/>
      <c r="J734" s="266">
        <v>0</v>
      </c>
      <c r="K734" s="261">
        <f>SUM(K735:K737)</f>
        <v>58720000</v>
      </c>
      <c r="L734" s="273">
        <v>0</v>
      </c>
      <c r="M734" s="274"/>
      <c r="N734" s="266">
        <v>0</v>
      </c>
      <c r="O734" s="261">
        <f>SUM(O735:O737)</f>
        <v>58720000</v>
      </c>
      <c r="P734" s="273">
        <v>0</v>
      </c>
      <c r="Q734" s="274"/>
      <c r="R734" s="266">
        <v>0</v>
      </c>
      <c r="S734" s="261">
        <f>SUM(S735:S737)</f>
        <v>58720000</v>
      </c>
      <c r="T734" s="273">
        <v>0</v>
      </c>
      <c r="U734" s="274"/>
      <c r="V734" s="266">
        <v>0</v>
      </c>
      <c r="W734" s="261">
        <f>SUM(W735:W737)</f>
        <v>58720000</v>
      </c>
      <c r="X734" s="354">
        <f t="shared" si="195"/>
        <v>17616000</v>
      </c>
      <c r="Y734" s="261"/>
      <c r="Z734" s="354">
        <f t="shared" si="194"/>
        <v>58720000</v>
      </c>
      <c r="AA734" s="261"/>
      <c r="AB734" s="273">
        <v>0</v>
      </c>
      <c r="AC734" s="274"/>
      <c r="AD734" s="266">
        <v>0</v>
      </c>
      <c r="AE734" s="261">
        <f>SUM(AE735:AE737)</f>
        <v>58720000</v>
      </c>
      <c r="AF734" s="273">
        <v>0</v>
      </c>
      <c r="AG734" s="274"/>
      <c r="AH734" s="266">
        <v>0</v>
      </c>
      <c r="AI734" s="261">
        <f>SUM(AI735:AI737)</f>
        <v>58720000</v>
      </c>
      <c r="AJ734" s="273">
        <v>0</v>
      </c>
      <c r="AK734" s="274"/>
      <c r="AL734" s="266">
        <v>0</v>
      </c>
      <c r="AM734" s="261">
        <f>SUM(AM735:AM737)</f>
        <v>58720000</v>
      </c>
      <c r="AN734" s="273">
        <v>0</v>
      </c>
      <c r="AO734" s="274"/>
      <c r="AP734" s="266">
        <v>0</v>
      </c>
      <c r="AQ734" s="261">
        <f>SUM(AQ735:AQ737)</f>
        <v>58720000</v>
      </c>
      <c r="AR734" s="351">
        <f t="shared" si="197"/>
        <v>0</v>
      </c>
    </row>
    <row r="735" spans="2:44" x14ac:dyDescent="0.4">
      <c r="B735" s="272" t="s">
        <v>27</v>
      </c>
      <c r="C735" s="266" t="s">
        <v>46</v>
      </c>
      <c r="D735" s="273">
        <v>64</v>
      </c>
      <c r="E735" s="274" t="s">
        <v>47</v>
      </c>
      <c r="F735" s="261">
        <v>150000</v>
      </c>
      <c r="G735" s="261">
        <f>ROUNDDOWN(D735*F735,-3)</f>
        <v>9600000</v>
      </c>
      <c r="H735" s="273">
        <v>64</v>
      </c>
      <c r="I735" s="274" t="s">
        <v>47</v>
      </c>
      <c r="J735" s="261">
        <v>150000</v>
      </c>
      <c r="K735" s="261">
        <f>ROUNDDOWN(H735*J735,-3)</f>
        <v>9600000</v>
      </c>
      <c r="L735" s="273">
        <v>64</v>
      </c>
      <c r="M735" s="274" t="s">
        <v>47</v>
      </c>
      <c r="N735" s="261">
        <v>150000</v>
      </c>
      <c r="O735" s="261">
        <f>ROUNDDOWN(L735*N735,-3)</f>
        <v>9600000</v>
      </c>
      <c r="P735" s="273">
        <v>64</v>
      </c>
      <c r="Q735" s="274" t="s">
        <v>47</v>
      </c>
      <c r="R735" s="261">
        <v>150000</v>
      </c>
      <c r="S735" s="261">
        <f>ROUNDDOWN(P735*R735,-3)</f>
        <v>9600000</v>
      </c>
      <c r="T735" s="273">
        <v>64</v>
      </c>
      <c r="U735" s="274" t="s">
        <v>47</v>
      </c>
      <c r="V735" s="261">
        <v>150000</v>
      </c>
      <c r="W735" s="261">
        <f>ROUNDDOWN(T735*V735,-3)</f>
        <v>9600000</v>
      </c>
      <c r="X735" s="354">
        <f t="shared" si="195"/>
        <v>2880000</v>
      </c>
      <c r="Y735" s="261">
        <f>CEILING(X735,1000)</f>
        <v>2880000</v>
      </c>
      <c r="Z735" s="354">
        <f t="shared" si="194"/>
        <v>6720000</v>
      </c>
      <c r="AA735" s="261">
        <f t="shared" si="196"/>
        <v>6720000</v>
      </c>
      <c r="AB735" s="273">
        <v>64</v>
      </c>
      <c r="AC735" s="274" t="s">
        <v>47</v>
      </c>
      <c r="AD735" s="261">
        <v>150000</v>
      </c>
      <c r="AE735" s="261">
        <f>ROUNDDOWN(AB735*AD735,-3)</f>
        <v>9600000</v>
      </c>
      <c r="AF735" s="273">
        <v>64</v>
      </c>
      <c r="AG735" s="274" t="s">
        <v>47</v>
      </c>
      <c r="AH735" s="261">
        <v>150000</v>
      </c>
      <c r="AI735" s="261">
        <f>ROUNDDOWN(AF735*AH735,-3)</f>
        <v>9600000</v>
      </c>
      <c r="AJ735" s="273">
        <v>64</v>
      </c>
      <c r="AK735" s="274" t="s">
        <v>47</v>
      </c>
      <c r="AL735" s="261">
        <v>150000</v>
      </c>
      <c r="AM735" s="261">
        <f>ROUNDDOWN(AJ735*AL735,-3)</f>
        <v>9600000</v>
      </c>
      <c r="AN735" s="273">
        <v>64</v>
      </c>
      <c r="AO735" s="274" t="s">
        <v>47</v>
      </c>
      <c r="AP735" s="261">
        <v>150000</v>
      </c>
      <c r="AQ735" s="261">
        <f>ROUNDDOWN(AN735*AP735,-3)</f>
        <v>9600000</v>
      </c>
      <c r="AR735" s="351">
        <f t="shared" si="197"/>
        <v>0</v>
      </c>
    </row>
    <row r="736" spans="2:44" x14ac:dyDescent="0.4">
      <c r="B736" s="272" t="s">
        <v>27</v>
      </c>
      <c r="C736" s="266" t="s">
        <v>48</v>
      </c>
      <c r="D736" s="273">
        <v>288</v>
      </c>
      <c r="E736" s="274" t="s">
        <v>47</v>
      </c>
      <c r="F736" s="261">
        <v>150000</v>
      </c>
      <c r="G736" s="261">
        <f>ROUNDDOWN(D736*F736,-3)</f>
        <v>43200000</v>
      </c>
      <c r="H736" s="273">
        <v>288</v>
      </c>
      <c r="I736" s="274" t="s">
        <v>47</v>
      </c>
      <c r="J736" s="261">
        <v>150000</v>
      </c>
      <c r="K736" s="261">
        <f>ROUNDDOWN(H736*J736,-3)</f>
        <v>43200000</v>
      </c>
      <c r="L736" s="273">
        <v>288</v>
      </c>
      <c r="M736" s="274" t="s">
        <v>47</v>
      </c>
      <c r="N736" s="261">
        <v>150000</v>
      </c>
      <c r="O736" s="261">
        <f>ROUNDDOWN(L736*N736,-3)</f>
        <v>43200000</v>
      </c>
      <c r="P736" s="273">
        <v>288</v>
      </c>
      <c r="Q736" s="274" t="s">
        <v>47</v>
      </c>
      <c r="R736" s="261">
        <v>150000</v>
      </c>
      <c r="S736" s="261">
        <f>ROUNDDOWN(P736*R736,-3)</f>
        <v>43200000</v>
      </c>
      <c r="T736" s="273">
        <v>288</v>
      </c>
      <c r="U736" s="274" t="s">
        <v>47</v>
      </c>
      <c r="V736" s="261">
        <v>150000</v>
      </c>
      <c r="W736" s="261">
        <f>ROUNDDOWN(T736*V736,-3)</f>
        <v>43200000</v>
      </c>
      <c r="X736" s="354">
        <f t="shared" si="195"/>
        <v>12960000</v>
      </c>
      <c r="Y736" s="261">
        <f>CEILING(X736,1000)</f>
        <v>12960000</v>
      </c>
      <c r="Z736" s="354">
        <f t="shared" si="194"/>
        <v>30240000</v>
      </c>
      <c r="AA736" s="261">
        <f t="shared" si="196"/>
        <v>30240000</v>
      </c>
      <c r="AB736" s="273">
        <v>288</v>
      </c>
      <c r="AC736" s="274" t="s">
        <v>47</v>
      </c>
      <c r="AD736" s="261">
        <v>150000</v>
      </c>
      <c r="AE736" s="261">
        <f>ROUNDDOWN(AB736*AD736,-3)</f>
        <v>43200000</v>
      </c>
      <c r="AF736" s="273">
        <v>288</v>
      </c>
      <c r="AG736" s="274" t="s">
        <v>47</v>
      </c>
      <c r="AH736" s="261">
        <v>150000</v>
      </c>
      <c r="AI736" s="261">
        <f>ROUNDDOWN(AF736*AH736,-3)</f>
        <v>43200000</v>
      </c>
      <c r="AJ736" s="273">
        <v>288</v>
      </c>
      <c r="AK736" s="274" t="s">
        <v>47</v>
      </c>
      <c r="AL736" s="261">
        <v>150000</v>
      </c>
      <c r="AM736" s="261">
        <f>ROUNDDOWN(AJ736*AL736,-3)</f>
        <v>43200000</v>
      </c>
      <c r="AN736" s="273">
        <v>288</v>
      </c>
      <c r="AO736" s="274" t="s">
        <v>47</v>
      </c>
      <c r="AP736" s="261">
        <v>150000</v>
      </c>
      <c r="AQ736" s="261">
        <f>ROUNDDOWN(AN736*AP736,-3)</f>
        <v>43200000</v>
      </c>
      <c r="AR736" s="351">
        <f t="shared" si="197"/>
        <v>0</v>
      </c>
    </row>
    <row r="737" spans="2:44" x14ac:dyDescent="0.4">
      <c r="B737" s="272" t="s">
        <v>27</v>
      </c>
      <c r="C737" s="266" t="s">
        <v>175</v>
      </c>
      <c r="D737" s="273">
        <v>1</v>
      </c>
      <c r="E737" s="274" t="s">
        <v>38</v>
      </c>
      <c r="F737" s="261">
        <v>5920000</v>
      </c>
      <c r="G737" s="261">
        <f>ROUNDDOWN(D737*F737,-3)</f>
        <v>5920000</v>
      </c>
      <c r="H737" s="273">
        <v>1</v>
      </c>
      <c r="I737" s="274" t="s">
        <v>38</v>
      </c>
      <c r="J737" s="261">
        <v>5920000</v>
      </c>
      <c r="K737" s="261">
        <f>ROUNDDOWN(H737*J737,-3)</f>
        <v>5920000</v>
      </c>
      <c r="L737" s="273">
        <v>1</v>
      </c>
      <c r="M737" s="274" t="s">
        <v>38</v>
      </c>
      <c r="N737" s="261">
        <v>5920000</v>
      </c>
      <c r="O737" s="261">
        <f>ROUNDDOWN(L737*N737,-3)</f>
        <v>5920000</v>
      </c>
      <c r="P737" s="273">
        <v>1</v>
      </c>
      <c r="Q737" s="274" t="s">
        <v>38</v>
      </c>
      <c r="R737" s="261">
        <v>5920000</v>
      </c>
      <c r="S737" s="261">
        <f>ROUNDDOWN(P737*R737,-3)</f>
        <v>5920000</v>
      </c>
      <c r="T737" s="273">
        <v>1</v>
      </c>
      <c r="U737" s="274" t="s">
        <v>38</v>
      </c>
      <c r="V737" s="261">
        <v>5920000</v>
      </c>
      <c r="W737" s="261">
        <f>ROUNDDOWN(T737*V737,-3)</f>
        <v>5920000</v>
      </c>
      <c r="X737" s="354">
        <f t="shared" si="195"/>
        <v>1776000</v>
      </c>
      <c r="Y737" s="261">
        <f>CEILING(X737,1000)</f>
        <v>1776000</v>
      </c>
      <c r="Z737" s="354">
        <f t="shared" si="194"/>
        <v>4144000</v>
      </c>
      <c r="AA737" s="261">
        <f t="shared" si="196"/>
        <v>4144000</v>
      </c>
      <c r="AB737" s="273">
        <v>1</v>
      </c>
      <c r="AC737" s="274" t="s">
        <v>38</v>
      </c>
      <c r="AD737" s="261">
        <v>5920000</v>
      </c>
      <c r="AE737" s="261">
        <f>ROUNDDOWN(AB737*AD737,-3)</f>
        <v>5920000</v>
      </c>
      <c r="AF737" s="273">
        <v>1</v>
      </c>
      <c r="AG737" s="274" t="s">
        <v>38</v>
      </c>
      <c r="AH737" s="261">
        <v>5920000</v>
      </c>
      <c r="AI737" s="261">
        <f>ROUNDDOWN(AF737*AH737,-3)</f>
        <v>5920000</v>
      </c>
      <c r="AJ737" s="273">
        <v>1</v>
      </c>
      <c r="AK737" s="274" t="s">
        <v>38</v>
      </c>
      <c r="AL737" s="261">
        <v>5920000</v>
      </c>
      <c r="AM737" s="261">
        <f>ROUNDDOWN(AJ737*AL737,-3)</f>
        <v>5920000</v>
      </c>
      <c r="AN737" s="273">
        <v>1</v>
      </c>
      <c r="AO737" s="274" t="s">
        <v>38</v>
      </c>
      <c r="AP737" s="261">
        <v>5920000</v>
      </c>
      <c r="AQ737" s="261">
        <f>ROUNDDOWN(AN737*AP737,-3)</f>
        <v>5920000</v>
      </c>
      <c r="AR737" s="351">
        <f t="shared" si="197"/>
        <v>0</v>
      </c>
    </row>
    <row r="738" spans="2:44" x14ac:dyDescent="0.4">
      <c r="B738" s="272">
        <v>525112</v>
      </c>
      <c r="C738" s="266" t="s">
        <v>97</v>
      </c>
      <c r="D738" s="273">
        <v>0</v>
      </c>
      <c r="E738" s="274"/>
      <c r="F738" s="266">
        <v>0</v>
      </c>
      <c r="G738" s="261">
        <f>SUM(G739:G743)</f>
        <v>109760000</v>
      </c>
      <c r="H738" s="273">
        <v>0</v>
      </c>
      <c r="I738" s="274"/>
      <c r="J738" s="266">
        <v>0</v>
      </c>
      <c r="K738" s="261">
        <f>SUM(K739:K743)</f>
        <v>109760000</v>
      </c>
      <c r="L738" s="273">
        <v>0</v>
      </c>
      <c r="M738" s="274"/>
      <c r="N738" s="266">
        <v>0</v>
      </c>
      <c r="O738" s="261">
        <f>SUM(O739:O743)</f>
        <v>109760000</v>
      </c>
      <c r="P738" s="273">
        <v>0</v>
      </c>
      <c r="Q738" s="274"/>
      <c r="R738" s="266">
        <v>0</v>
      </c>
      <c r="S738" s="261">
        <f>SUM(S739:S743)</f>
        <v>80960000</v>
      </c>
      <c r="T738" s="273">
        <v>0</v>
      </c>
      <c r="U738" s="274"/>
      <c r="V738" s="266">
        <v>0</v>
      </c>
      <c r="W738" s="261">
        <f>SUM(W739:W743)</f>
        <v>80960000</v>
      </c>
      <c r="X738" s="354">
        <f t="shared" si="195"/>
        <v>24288000</v>
      </c>
      <c r="Y738" s="261"/>
      <c r="Z738" s="354">
        <f t="shared" si="194"/>
        <v>80960000</v>
      </c>
      <c r="AA738" s="261"/>
      <c r="AB738" s="273">
        <v>0</v>
      </c>
      <c r="AC738" s="274"/>
      <c r="AD738" s="266">
        <v>0</v>
      </c>
      <c r="AE738" s="261">
        <f>SUM(AE739:AE743)</f>
        <v>80960000</v>
      </c>
      <c r="AF738" s="273">
        <v>0</v>
      </c>
      <c r="AG738" s="274"/>
      <c r="AH738" s="266">
        <v>0</v>
      </c>
      <c r="AI738" s="261">
        <f>SUM(AI739:AI743)</f>
        <v>80960000</v>
      </c>
      <c r="AJ738" s="273">
        <v>0</v>
      </c>
      <c r="AK738" s="274"/>
      <c r="AL738" s="266">
        <v>0</v>
      </c>
      <c r="AM738" s="261">
        <f>SUM(AM739:AM743)</f>
        <v>80960000</v>
      </c>
      <c r="AN738" s="273">
        <v>0</v>
      </c>
      <c r="AO738" s="274"/>
      <c r="AP738" s="266">
        <v>0</v>
      </c>
      <c r="AQ738" s="261">
        <f>SUM(AQ739:AQ743)</f>
        <v>80960000</v>
      </c>
      <c r="AR738" s="351">
        <f t="shared" si="197"/>
        <v>0</v>
      </c>
    </row>
    <row r="739" spans="2:44" x14ac:dyDescent="0.4">
      <c r="B739" s="272" t="s">
        <v>27</v>
      </c>
      <c r="C739" s="266" t="s">
        <v>295</v>
      </c>
      <c r="D739" s="273">
        <v>1</v>
      </c>
      <c r="E739" s="274" t="s">
        <v>322</v>
      </c>
      <c r="F739" s="261">
        <v>26880000</v>
      </c>
      <c r="G739" s="261">
        <f>ROUNDDOWN(D739*F739,-3)</f>
        <v>26880000</v>
      </c>
      <c r="H739" s="273">
        <v>1</v>
      </c>
      <c r="I739" s="274" t="s">
        <v>322</v>
      </c>
      <c r="J739" s="261">
        <v>26880000</v>
      </c>
      <c r="K739" s="261">
        <f>ROUNDDOWN(H739*J739,-3)</f>
        <v>26880000</v>
      </c>
      <c r="L739" s="273">
        <v>1</v>
      </c>
      <c r="M739" s="274" t="s">
        <v>322</v>
      </c>
      <c r="N739" s="261">
        <v>26880000</v>
      </c>
      <c r="O739" s="261">
        <f>ROUNDDOWN(L739*N739,-3)</f>
        <v>26880000</v>
      </c>
      <c r="P739" s="273">
        <v>1</v>
      </c>
      <c r="Q739" s="274" t="s">
        <v>322</v>
      </c>
      <c r="R739" s="261">
        <v>26880000</v>
      </c>
      <c r="S739" s="261">
        <f>ROUNDDOWN(P739*R739,-3)</f>
        <v>26880000</v>
      </c>
      <c r="T739" s="273">
        <v>1</v>
      </c>
      <c r="U739" s="274" t="s">
        <v>322</v>
      </c>
      <c r="V739" s="261">
        <v>26880000</v>
      </c>
      <c r="W739" s="261">
        <f>ROUNDDOWN(T739*V739,-3)</f>
        <v>26880000</v>
      </c>
      <c r="X739" s="354">
        <f t="shared" si="195"/>
        <v>8064000</v>
      </c>
      <c r="Y739" s="261">
        <f>CEILING(X739,1000)</f>
        <v>8064000</v>
      </c>
      <c r="Z739" s="354">
        <f t="shared" si="194"/>
        <v>18816000</v>
      </c>
      <c r="AA739" s="261">
        <f t="shared" si="196"/>
        <v>18816000</v>
      </c>
      <c r="AB739" s="273">
        <v>1</v>
      </c>
      <c r="AC739" s="274" t="s">
        <v>322</v>
      </c>
      <c r="AD739" s="261">
        <v>26880000</v>
      </c>
      <c r="AE739" s="261">
        <f>ROUNDDOWN(AB739*AD739,-3)</f>
        <v>26880000</v>
      </c>
      <c r="AF739" s="273">
        <v>1</v>
      </c>
      <c r="AG739" s="274" t="s">
        <v>322</v>
      </c>
      <c r="AH739" s="261">
        <v>26880000</v>
      </c>
      <c r="AI739" s="261">
        <f>ROUNDDOWN(AF739*AH739,-3)</f>
        <v>26880000</v>
      </c>
      <c r="AJ739" s="273">
        <v>1</v>
      </c>
      <c r="AK739" s="274" t="s">
        <v>322</v>
      </c>
      <c r="AL739" s="261">
        <v>26880000</v>
      </c>
      <c r="AM739" s="261">
        <f>ROUNDDOWN(AJ739*AL739,-3)</f>
        <v>26880000</v>
      </c>
      <c r="AN739" s="273">
        <v>1</v>
      </c>
      <c r="AO739" s="274" t="s">
        <v>322</v>
      </c>
      <c r="AP739" s="261">
        <v>26880000</v>
      </c>
      <c r="AQ739" s="261">
        <f>ROUNDDOWN(AN739*AP739,-3)</f>
        <v>26880000</v>
      </c>
      <c r="AR739" s="351">
        <f t="shared" si="197"/>
        <v>0</v>
      </c>
    </row>
    <row r="740" spans="2:44" x14ac:dyDescent="0.4">
      <c r="B740" s="272" t="s">
        <v>27</v>
      </c>
      <c r="C740" s="266" t="s">
        <v>296</v>
      </c>
      <c r="D740" s="280">
        <f>D733</f>
        <v>384</v>
      </c>
      <c r="E740" s="274" t="s">
        <v>231</v>
      </c>
      <c r="F740" s="261">
        <v>75000</v>
      </c>
      <c r="G740" s="261">
        <f>ROUNDDOWN(D740*F740,-3)</f>
        <v>28800000</v>
      </c>
      <c r="H740" s="280">
        <f>H733</f>
        <v>384</v>
      </c>
      <c r="I740" s="274" t="s">
        <v>231</v>
      </c>
      <c r="J740" s="261">
        <v>75000</v>
      </c>
      <c r="K740" s="261">
        <f>ROUNDDOWN(H740*J740,-3)</f>
        <v>28800000</v>
      </c>
      <c r="L740" s="280">
        <f>L733</f>
        <v>384</v>
      </c>
      <c r="M740" s="274" t="s">
        <v>231</v>
      </c>
      <c r="N740" s="261">
        <v>75000</v>
      </c>
      <c r="O740" s="261">
        <f>ROUNDDOWN(L740*N740,-3)</f>
        <v>28800000</v>
      </c>
      <c r="P740" s="280">
        <v>0</v>
      </c>
      <c r="Q740" s="274" t="s">
        <v>231</v>
      </c>
      <c r="R740" s="261">
        <v>75000</v>
      </c>
      <c r="S740" s="261">
        <f>ROUNDDOWN(P740*R740,-3)</f>
        <v>0</v>
      </c>
      <c r="T740" s="280">
        <v>0</v>
      </c>
      <c r="U740" s="274" t="s">
        <v>231</v>
      </c>
      <c r="V740" s="261">
        <v>75000</v>
      </c>
      <c r="W740" s="261">
        <f>ROUNDDOWN(T740*V740,-3)</f>
        <v>0</v>
      </c>
      <c r="X740" s="354">
        <f t="shared" si="195"/>
        <v>0</v>
      </c>
      <c r="Y740" s="261"/>
      <c r="Z740" s="354">
        <f t="shared" si="194"/>
        <v>0</v>
      </c>
      <c r="AA740" s="261"/>
      <c r="AB740" s="280">
        <v>0</v>
      </c>
      <c r="AC740" s="274" t="s">
        <v>231</v>
      </c>
      <c r="AD740" s="261">
        <v>75000</v>
      </c>
      <c r="AE740" s="261">
        <f>ROUNDDOWN(AB740*AD740,-3)</f>
        <v>0</v>
      </c>
      <c r="AF740" s="280">
        <v>0</v>
      </c>
      <c r="AG740" s="274" t="s">
        <v>231</v>
      </c>
      <c r="AH740" s="261">
        <v>75000</v>
      </c>
      <c r="AI740" s="261">
        <f>ROUNDDOWN(AF740*AH740,-3)</f>
        <v>0</v>
      </c>
      <c r="AJ740" s="280">
        <v>0</v>
      </c>
      <c r="AK740" s="274" t="s">
        <v>231</v>
      </c>
      <c r="AL740" s="261">
        <v>75000</v>
      </c>
      <c r="AM740" s="261">
        <f>ROUNDDOWN(AJ740*AL740,-3)</f>
        <v>0</v>
      </c>
      <c r="AN740" s="280">
        <v>0</v>
      </c>
      <c r="AO740" s="274" t="s">
        <v>231</v>
      </c>
      <c r="AP740" s="261">
        <v>75000</v>
      </c>
      <c r="AQ740" s="261">
        <f>ROUNDDOWN(AN740*AP740,-3)</f>
        <v>0</v>
      </c>
      <c r="AR740" s="351">
        <f t="shared" si="197"/>
        <v>0</v>
      </c>
    </row>
    <row r="741" spans="2:44" x14ac:dyDescent="0.4">
      <c r="B741" s="272" t="s">
        <v>27</v>
      </c>
      <c r="C741" s="266" t="s">
        <v>44</v>
      </c>
      <c r="D741" s="280">
        <f>D733</f>
        <v>384</v>
      </c>
      <c r="E741" s="274" t="s">
        <v>40</v>
      </c>
      <c r="F741" s="261">
        <v>50000</v>
      </c>
      <c r="G741" s="261">
        <f>ROUNDDOWN(D741*F741,-3)</f>
        <v>19200000</v>
      </c>
      <c r="H741" s="280">
        <f>H733</f>
        <v>384</v>
      </c>
      <c r="I741" s="274" t="s">
        <v>40</v>
      </c>
      <c r="J741" s="261">
        <v>50000</v>
      </c>
      <c r="K741" s="261">
        <f>ROUNDDOWN(H741*J741,-3)</f>
        <v>19200000</v>
      </c>
      <c r="L741" s="280">
        <f>L733</f>
        <v>384</v>
      </c>
      <c r="M741" s="274" t="s">
        <v>40</v>
      </c>
      <c r="N741" s="261">
        <v>50000</v>
      </c>
      <c r="O741" s="261">
        <f>ROUNDDOWN(L741*N741,-3)</f>
        <v>19200000</v>
      </c>
      <c r="P741" s="280">
        <v>384</v>
      </c>
      <c r="Q741" s="274" t="s">
        <v>40</v>
      </c>
      <c r="R741" s="261">
        <v>50000</v>
      </c>
      <c r="S741" s="261">
        <f>ROUNDDOWN(P741*R741,-3)</f>
        <v>19200000</v>
      </c>
      <c r="T741" s="280">
        <v>384</v>
      </c>
      <c r="U741" s="274" t="s">
        <v>40</v>
      </c>
      <c r="V741" s="261">
        <v>50000</v>
      </c>
      <c r="W741" s="261">
        <f>ROUNDDOWN(T741*V741,-3)</f>
        <v>19200000</v>
      </c>
      <c r="X741" s="354">
        <f t="shared" si="195"/>
        <v>5760000</v>
      </c>
      <c r="Y741" s="261">
        <f>CEILING(X741,1000)</f>
        <v>5760000</v>
      </c>
      <c r="Z741" s="354">
        <f t="shared" si="194"/>
        <v>13440000</v>
      </c>
      <c r="AA741" s="261">
        <f t="shared" si="196"/>
        <v>13440000</v>
      </c>
      <c r="AB741" s="280">
        <v>384</v>
      </c>
      <c r="AC741" s="274" t="s">
        <v>40</v>
      </c>
      <c r="AD741" s="261">
        <v>50000</v>
      </c>
      <c r="AE741" s="261">
        <f>ROUNDDOWN(AB741*AD741,-3)</f>
        <v>19200000</v>
      </c>
      <c r="AF741" s="280">
        <v>384</v>
      </c>
      <c r="AG741" s="274" t="s">
        <v>40</v>
      </c>
      <c r="AH741" s="261">
        <v>50000</v>
      </c>
      <c r="AI741" s="261">
        <f>ROUNDDOWN(AF741*AH741,-3)</f>
        <v>19200000</v>
      </c>
      <c r="AJ741" s="280">
        <v>384</v>
      </c>
      <c r="AK741" s="274" t="s">
        <v>40</v>
      </c>
      <c r="AL741" s="261">
        <v>50000</v>
      </c>
      <c r="AM741" s="261">
        <f>ROUNDDOWN(AJ741*AL741,-3)</f>
        <v>19200000</v>
      </c>
      <c r="AN741" s="280">
        <v>384</v>
      </c>
      <c r="AO741" s="274" t="s">
        <v>40</v>
      </c>
      <c r="AP741" s="261">
        <v>50000</v>
      </c>
      <c r="AQ741" s="261">
        <f>ROUNDDOWN(AN741*AP741,-3)</f>
        <v>19200000</v>
      </c>
      <c r="AR741" s="351">
        <f t="shared" si="197"/>
        <v>0</v>
      </c>
    </row>
    <row r="742" spans="2:44" x14ac:dyDescent="0.4">
      <c r="B742" s="272" t="s">
        <v>27</v>
      </c>
      <c r="C742" s="266" t="s">
        <v>297</v>
      </c>
      <c r="D742" s="280">
        <f>D733</f>
        <v>384</v>
      </c>
      <c r="E742" s="274" t="s">
        <v>40</v>
      </c>
      <c r="F742" s="261">
        <v>70000</v>
      </c>
      <c r="G742" s="261">
        <f>ROUNDDOWN(D742*F742,-3)</f>
        <v>26880000</v>
      </c>
      <c r="H742" s="280">
        <f>H733</f>
        <v>384</v>
      </c>
      <c r="I742" s="274" t="s">
        <v>40</v>
      </c>
      <c r="J742" s="261">
        <v>70000</v>
      </c>
      <c r="K742" s="261">
        <f>ROUNDDOWN(H742*J742,-3)</f>
        <v>26880000</v>
      </c>
      <c r="L742" s="280">
        <f>L733</f>
        <v>384</v>
      </c>
      <c r="M742" s="274" t="s">
        <v>40</v>
      </c>
      <c r="N742" s="261">
        <v>70000</v>
      </c>
      <c r="O742" s="261">
        <f>ROUNDDOWN(L742*N742,-3)</f>
        <v>26880000</v>
      </c>
      <c r="P742" s="280">
        <v>384</v>
      </c>
      <c r="Q742" s="274" t="s">
        <v>40</v>
      </c>
      <c r="R742" s="261">
        <v>70000</v>
      </c>
      <c r="S742" s="261">
        <f>ROUNDDOWN(P742*R742,-3)</f>
        <v>26880000</v>
      </c>
      <c r="T742" s="280">
        <v>384</v>
      </c>
      <c r="U742" s="274" t="s">
        <v>40</v>
      </c>
      <c r="V742" s="261">
        <v>70000</v>
      </c>
      <c r="W742" s="261">
        <f>ROUNDDOWN(T742*V742,-3)</f>
        <v>26880000</v>
      </c>
      <c r="X742" s="354">
        <f t="shared" si="195"/>
        <v>8064000</v>
      </c>
      <c r="Y742" s="261">
        <f>CEILING(X742,1000)</f>
        <v>8064000</v>
      </c>
      <c r="Z742" s="354">
        <f t="shared" si="194"/>
        <v>18816000</v>
      </c>
      <c r="AA742" s="261">
        <f t="shared" si="196"/>
        <v>18816000</v>
      </c>
      <c r="AB742" s="280">
        <v>384</v>
      </c>
      <c r="AC742" s="274" t="s">
        <v>40</v>
      </c>
      <c r="AD742" s="261">
        <v>70000</v>
      </c>
      <c r="AE742" s="261">
        <f>ROUNDDOWN(AB742*AD742,-3)</f>
        <v>26880000</v>
      </c>
      <c r="AF742" s="280">
        <v>384</v>
      </c>
      <c r="AG742" s="274" t="s">
        <v>40</v>
      </c>
      <c r="AH742" s="261">
        <v>70000</v>
      </c>
      <c r="AI742" s="261">
        <f>ROUNDDOWN(AF742*AH742,-3)</f>
        <v>26880000</v>
      </c>
      <c r="AJ742" s="280">
        <v>384</v>
      </c>
      <c r="AK742" s="274" t="s">
        <v>40</v>
      </c>
      <c r="AL742" s="261">
        <v>70000</v>
      </c>
      <c r="AM742" s="261">
        <f>ROUNDDOWN(AJ742*AL742,-3)</f>
        <v>26880000</v>
      </c>
      <c r="AN742" s="280">
        <v>384</v>
      </c>
      <c r="AO742" s="274" t="s">
        <v>40</v>
      </c>
      <c r="AP742" s="261">
        <v>70000</v>
      </c>
      <c r="AQ742" s="261">
        <f>ROUNDDOWN(AN742*AP742,-3)</f>
        <v>26880000</v>
      </c>
      <c r="AR742" s="351">
        <f t="shared" si="197"/>
        <v>0</v>
      </c>
    </row>
    <row r="743" spans="2:44" x14ac:dyDescent="0.4">
      <c r="B743" s="272" t="s">
        <v>27</v>
      </c>
      <c r="C743" s="266" t="s">
        <v>299</v>
      </c>
      <c r="D743" s="280">
        <f>D733/24</f>
        <v>16</v>
      </c>
      <c r="E743" s="274" t="s">
        <v>51</v>
      </c>
      <c r="F743" s="261">
        <v>500000</v>
      </c>
      <c r="G743" s="261">
        <f>ROUNDDOWN(D743*F743,-3)</f>
        <v>8000000</v>
      </c>
      <c r="H743" s="280">
        <f>H733/24</f>
        <v>16</v>
      </c>
      <c r="I743" s="274" t="s">
        <v>51</v>
      </c>
      <c r="J743" s="261">
        <v>500000</v>
      </c>
      <c r="K743" s="261">
        <f>ROUNDDOWN(H743*J743,-3)</f>
        <v>8000000</v>
      </c>
      <c r="L743" s="280">
        <f>L733/24</f>
        <v>16</v>
      </c>
      <c r="M743" s="274" t="s">
        <v>51</v>
      </c>
      <c r="N743" s="261">
        <v>500000</v>
      </c>
      <c r="O743" s="261">
        <f>ROUNDDOWN(L743*N743,-3)</f>
        <v>8000000</v>
      </c>
      <c r="P743" s="280">
        <v>16</v>
      </c>
      <c r="Q743" s="274" t="s">
        <v>51</v>
      </c>
      <c r="R743" s="261">
        <v>500000</v>
      </c>
      <c r="S743" s="261">
        <f>ROUNDDOWN(P743*R743,-3)</f>
        <v>8000000</v>
      </c>
      <c r="T743" s="280">
        <v>16</v>
      </c>
      <c r="U743" s="274" t="s">
        <v>51</v>
      </c>
      <c r="V743" s="261">
        <v>500000</v>
      </c>
      <c r="W743" s="261">
        <f>ROUNDDOWN(T743*V743,-3)</f>
        <v>8000000</v>
      </c>
      <c r="X743" s="354">
        <f t="shared" si="195"/>
        <v>2400000</v>
      </c>
      <c r="Y743" s="261">
        <f>CEILING(X743,1000)</f>
        <v>2400000</v>
      </c>
      <c r="Z743" s="354">
        <f t="shared" si="194"/>
        <v>5600000</v>
      </c>
      <c r="AA743" s="261">
        <f t="shared" si="196"/>
        <v>5600000</v>
      </c>
      <c r="AB743" s="280">
        <v>16</v>
      </c>
      <c r="AC743" s="274" t="s">
        <v>51</v>
      </c>
      <c r="AD743" s="261">
        <v>500000</v>
      </c>
      <c r="AE743" s="261">
        <f>ROUNDDOWN(AB743*AD743,-3)</f>
        <v>8000000</v>
      </c>
      <c r="AF743" s="280">
        <v>16</v>
      </c>
      <c r="AG743" s="274" t="s">
        <v>51</v>
      </c>
      <c r="AH743" s="261">
        <v>500000</v>
      </c>
      <c r="AI743" s="261">
        <f>ROUNDDOWN(AF743*AH743,-3)</f>
        <v>8000000</v>
      </c>
      <c r="AJ743" s="280">
        <v>16</v>
      </c>
      <c r="AK743" s="274" t="s">
        <v>51</v>
      </c>
      <c r="AL743" s="261">
        <v>500000</v>
      </c>
      <c r="AM743" s="261">
        <f>ROUNDDOWN(AJ743*AL743,-3)</f>
        <v>8000000</v>
      </c>
      <c r="AN743" s="280">
        <v>16</v>
      </c>
      <c r="AO743" s="274" t="s">
        <v>51</v>
      </c>
      <c r="AP743" s="261">
        <v>500000</v>
      </c>
      <c r="AQ743" s="261">
        <f>ROUNDDOWN(AN743*AP743,-3)</f>
        <v>8000000</v>
      </c>
      <c r="AR743" s="351">
        <f t="shared" si="197"/>
        <v>0</v>
      </c>
    </row>
    <row r="744" spans="2:44" x14ac:dyDescent="0.4">
      <c r="B744" s="369" t="s">
        <v>249</v>
      </c>
      <c r="C744" s="370" t="s">
        <v>323</v>
      </c>
      <c r="D744" s="279">
        <f>D745</f>
        <v>432</v>
      </c>
      <c r="E744" s="267" t="s">
        <v>171</v>
      </c>
      <c r="F744" s="261">
        <v>0</v>
      </c>
      <c r="G744" s="261">
        <f>G745</f>
        <v>192900000</v>
      </c>
      <c r="H744" s="279">
        <f>H745</f>
        <v>432</v>
      </c>
      <c r="I744" s="267" t="s">
        <v>171</v>
      </c>
      <c r="J744" s="261">
        <v>0</v>
      </c>
      <c r="K744" s="261">
        <f>K745</f>
        <v>192900000</v>
      </c>
      <c r="L744" s="279">
        <f>L745</f>
        <v>432</v>
      </c>
      <c r="M744" s="267" t="s">
        <v>171</v>
      </c>
      <c r="N744" s="261">
        <v>0</v>
      </c>
      <c r="O744" s="261">
        <f>O745</f>
        <v>192900000</v>
      </c>
      <c r="P744" s="279">
        <v>432</v>
      </c>
      <c r="Q744" s="267" t="s">
        <v>171</v>
      </c>
      <c r="R744" s="261">
        <v>0</v>
      </c>
      <c r="S744" s="261">
        <f>S745</f>
        <v>160500000</v>
      </c>
      <c r="T744" s="373">
        <v>432</v>
      </c>
      <c r="U744" s="372" t="s">
        <v>171</v>
      </c>
      <c r="V744" s="371">
        <v>0</v>
      </c>
      <c r="W744" s="371">
        <f>W745</f>
        <v>160500000</v>
      </c>
      <c r="X744" s="354">
        <f t="shared" si="195"/>
        <v>48150000</v>
      </c>
      <c r="Y744" s="261"/>
      <c r="Z744" s="354">
        <f t="shared" si="194"/>
        <v>160500000</v>
      </c>
      <c r="AA744" s="261"/>
      <c r="AB744" s="373">
        <v>432</v>
      </c>
      <c r="AC744" s="372" t="s">
        <v>171</v>
      </c>
      <c r="AD744" s="371">
        <v>0</v>
      </c>
      <c r="AE744" s="371">
        <f>AE745</f>
        <v>160500000</v>
      </c>
      <c r="AF744" s="373">
        <v>432</v>
      </c>
      <c r="AG744" s="372" t="s">
        <v>171</v>
      </c>
      <c r="AH744" s="371">
        <v>0</v>
      </c>
      <c r="AI744" s="371">
        <f>AI745</f>
        <v>160500000</v>
      </c>
      <c r="AJ744" s="373">
        <v>432</v>
      </c>
      <c r="AK744" s="372" t="s">
        <v>171</v>
      </c>
      <c r="AL744" s="371">
        <v>0</v>
      </c>
      <c r="AM744" s="371">
        <f>AM745</f>
        <v>160500000</v>
      </c>
      <c r="AN744" s="373">
        <v>432</v>
      </c>
      <c r="AO744" s="372" t="s">
        <v>171</v>
      </c>
      <c r="AP744" s="371">
        <v>0</v>
      </c>
      <c r="AQ744" s="371">
        <f>AQ745</f>
        <v>160500000</v>
      </c>
      <c r="AR744" s="351">
        <f t="shared" si="197"/>
        <v>0</v>
      </c>
    </row>
    <row r="745" spans="2:44" x14ac:dyDescent="0.4">
      <c r="B745" s="317" t="s">
        <v>34</v>
      </c>
      <c r="C745" s="318" t="s">
        <v>324</v>
      </c>
      <c r="D745" s="279">
        <v>432</v>
      </c>
      <c r="E745" s="267" t="s">
        <v>171</v>
      </c>
      <c r="F745" s="261">
        <v>0</v>
      </c>
      <c r="G745" s="261">
        <f>G746+G750</f>
        <v>192900000</v>
      </c>
      <c r="H745" s="319">
        <v>432</v>
      </c>
      <c r="I745" s="320" t="s">
        <v>171</v>
      </c>
      <c r="J745" s="321">
        <v>0</v>
      </c>
      <c r="K745" s="321">
        <f>K746+K750</f>
        <v>192900000</v>
      </c>
      <c r="L745" s="319">
        <v>432</v>
      </c>
      <c r="M745" s="320" t="s">
        <v>171</v>
      </c>
      <c r="N745" s="321">
        <v>0</v>
      </c>
      <c r="O745" s="321">
        <f>O746+O750</f>
        <v>192900000</v>
      </c>
      <c r="P745" s="319">
        <v>432</v>
      </c>
      <c r="Q745" s="320" t="s">
        <v>171</v>
      </c>
      <c r="R745" s="321">
        <v>0</v>
      </c>
      <c r="S745" s="321">
        <f>S746+S750</f>
        <v>160500000</v>
      </c>
      <c r="T745" s="319">
        <v>432</v>
      </c>
      <c r="U745" s="320" t="s">
        <v>171</v>
      </c>
      <c r="V745" s="321">
        <v>0</v>
      </c>
      <c r="W745" s="321">
        <f>W746+W750</f>
        <v>160500000</v>
      </c>
      <c r="X745" s="354">
        <f t="shared" si="195"/>
        <v>48150000</v>
      </c>
      <c r="Y745" s="321"/>
      <c r="Z745" s="354">
        <f t="shared" si="194"/>
        <v>160500000</v>
      </c>
      <c r="AA745" s="321"/>
      <c r="AB745" s="319">
        <v>432</v>
      </c>
      <c r="AC745" s="320" t="s">
        <v>171</v>
      </c>
      <c r="AD745" s="321">
        <v>0</v>
      </c>
      <c r="AE745" s="321">
        <f>AE746+AE750</f>
        <v>160500000</v>
      </c>
      <c r="AF745" s="319">
        <v>432</v>
      </c>
      <c r="AG745" s="320" t="s">
        <v>171</v>
      </c>
      <c r="AH745" s="321">
        <v>0</v>
      </c>
      <c r="AI745" s="321">
        <f>AI746+AI750</f>
        <v>160500000</v>
      </c>
      <c r="AJ745" s="319">
        <v>432</v>
      </c>
      <c r="AK745" s="320" t="s">
        <v>171</v>
      </c>
      <c r="AL745" s="321">
        <v>0</v>
      </c>
      <c r="AM745" s="321">
        <f>AM746+AM750</f>
        <v>160500000</v>
      </c>
      <c r="AN745" s="319">
        <v>432</v>
      </c>
      <c r="AO745" s="320" t="s">
        <v>171</v>
      </c>
      <c r="AP745" s="321">
        <v>0</v>
      </c>
      <c r="AQ745" s="321">
        <f>AQ746+AQ750</f>
        <v>160500000</v>
      </c>
      <c r="AR745" s="351">
        <f t="shared" si="197"/>
        <v>0</v>
      </c>
    </row>
    <row r="746" spans="2:44" x14ac:dyDescent="0.4">
      <c r="B746" s="272">
        <v>525111</v>
      </c>
      <c r="C746" s="266" t="s">
        <v>174</v>
      </c>
      <c r="D746" s="273">
        <v>0</v>
      </c>
      <c r="E746" s="274"/>
      <c r="F746" s="266">
        <v>0</v>
      </c>
      <c r="G746" s="261">
        <f>SUM(G747:G749)</f>
        <v>82260000</v>
      </c>
      <c r="H746" s="273">
        <v>0</v>
      </c>
      <c r="I746" s="274"/>
      <c r="J746" s="266">
        <v>0</v>
      </c>
      <c r="K746" s="261">
        <f>SUM(K747:K749)</f>
        <v>82260000</v>
      </c>
      <c r="L746" s="273">
        <v>0</v>
      </c>
      <c r="M746" s="274"/>
      <c r="N746" s="266">
        <v>0</v>
      </c>
      <c r="O746" s="261">
        <f>SUM(O747:O749)</f>
        <v>82260000</v>
      </c>
      <c r="P746" s="273">
        <v>0</v>
      </c>
      <c r="Q746" s="274"/>
      <c r="R746" s="266">
        <v>0</v>
      </c>
      <c r="S746" s="261">
        <f>SUM(S747:S749)</f>
        <v>82260000</v>
      </c>
      <c r="T746" s="273">
        <v>0</v>
      </c>
      <c r="U746" s="274"/>
      <c r="V746" s="266">
        <v>0</v>
      </c>
      <c r="W746" s="261">
        <f>SUM(W747:W749)</f>
        <v>82260000</v>
      </c>
      <c r="X746" s="354">
        <f t="shared" si="195"/>
        <v>24678000</v>
      </c>
      <c r="Y746" s="261"/>
      <c r="Z746" s="354">
        <f t="shared" si="194"/>
        <v>82260000</v>
      </c>
      <c r="AA746" s="261"/>
      <c r="AB746" s="273">
        <v>0</v>
      </c>
      <c r="AC746" s="274"/>
      <c r="AD746" s="266">
        <v>0</v>
      </c>
      <c r="AE746" s="261">
        <f>SUM(AE747:AE749)</f>
        <v>82260000</v>
      </c>
      <c r="AF746" s="273">
        <v>0</v>
      </c>
      <c r="AG746" s="274"/>
      <c r="AH746" s="266">
        <v>0</v>
      </c>
      <c r="AI746" s="261">
        <f>SUM(AI747:AI749)</f>
        <v>82260000</v>
      </c>
      <c r="AJ746" s="273">
        <v>0</v>
      </c>
      <c r="AK746" s="274"/>
      <c r="AL746" s="266">
        <v>0</v>
      </c>
      <c r="AM746" s="261">
        <f>SUM(AM747:AM749)</f>
        <v>82260000</v>
      </c>
      <c r="AN746" s="273">
        <v>0</v>
      </c>
      <c r="AO746" s="274"/>
      <c r="AP746" s="266">
        <v>0</v>
      </c>
      <c r="AQ746" s="261">
        <f>SUM(AQ747:AQ749)</f>
        <v>82260000</v>
      </c>
      <c r="AR746" s="351">
        <f t="shared" si="197"/>
        <v>0</v>
      </c>
    </row>
    <row r="747" spans="2:44" x14ac:dyDescent="0.4">
      <c r="B747" s="272" t="s">
        <v>27</v>
      </c>
      <c r="C747" s="266" t="s">
        <v>46</v>
      </c>
      <c r="D747" s="273">
        <v>180</v>
      </c>
      <c r="E747" s="274" t="s">
        <v>47</v>
      </c>
      <c r="F747" s="261">
        <v>150000</v>
      </c>
      <c r="G747" s="261">
        <f>ROUNDDOWN(D747*F747,-3)</f>
        <v>27000000</v>
      </c>
      <c r="H747" s="273">
        <v>180</v>
      </c>
      <c r="I747" s="274" t="s">
        <v>47</v>
      </c>
      <c r="J747" s="261">
        <v>150000</v>
      </c>
      <c r="K747" s="261">
        <f>ROUNDDOWN(H747*J747,-3)</f>
        <v>27000000</v>
      </c>
      <c r="L747" s="273">
        <v>180</v>
      </c>
      <c r="M747" s="274" t="s">
        <v>47</v>
      </c>
      <c r="N747" s="261">
        <v>150000</v>
      </c>
      <c r="O747" s="261">
        <f>ROUNDDOWN(L747*N747,-3)</f>
        <v>27000000</v>
      </c>
      <c r="P747" s="273">
        <v>180</v>
      </c>
      <c r="Q747" s="274" t="s">
        <v>47</v>
      </c>
      <c r="R747" s="261">
        <v>150000</v>
      </c>
      <c r="S747" s="261">
        <f>ROUNDDOWN(P747*R747,-3)</f>
        <v>27000000</v>
      </c>
      <c r="T747" s="273">
        <v>180</v>
      </c>
      <c r="U747" s="274" t="s">
        <v>47</v>
      </c>
      <c r="V747" s="261">
        <v>150000</v>
      </c>
      <c r="W747" s="261">
        <f>ROUNDDOWN(T747*V747,-3)</f>
        <v>27000000</v>
      </c>
      <c r="X747" s="354">
        <f t="shared" si="195"/>
        <v>8100000</v>
      </c>
      <c r="Y747" s="261">
        <f>CEILING(X747,1000)</f>
        <v>8100000</v>
      </c>
      <c r="Z747" s="354">
        <f t="shared" si="194"/>
        <v>18900000</v>
      </c>
      <c r="AA747" s="261">
        <f t="shared" si="196"/>
        <v>18900000</v>
      </c>
      <c r="AB747" s="273">
        <v>180</v>
      </c>
      <c r="AC747" s="274" t="s">
        <v>47</v>
      </c>
      <c r="AD747" s="261">
        <v>150000</v>
      </c>
      <c r="AE747" s="261">
        <f>ROUNDDOWN(AB747*AD747,-3)</f>
        <v>27000000</v>
      </c>
      <c r="AF747" s="273">
        <v>180</v>
      </c>
      <c r="AG747" s="274" t="s">
        <v>47</v>
      </c>
      <c r="AH747" s="261">
        <v>150000</v>
      </c>
      <c r="AI747" s="261">
        <f>ROUNDDOWN(AF747*AH747,-3)</f>
        <v>27000000</v>
      </c>
      <c r="AJ747" s="273">
        <v>180</v>
      </c>
      <c r="AK747" s="274" t="s">
        <v>47</v>
      </c>
      <c r="AL747" s="261">
        <v>150000</v>
      </c>
      <c r="AM747" s="261">
        <f>ROUNDDOWN(AJ747*AL747,-3)</f>
        <v>27000000</v>
      </c>
      <c r="AN747" s="273">
        <v>180</v>
      </c>
      <c r="AO747" s="274" t="s">
        <v>47</v>
      </c>
      <c r="AP747" s="261">
        <v>150000</v>
      </c>
      <c r="AQ747" s="261">
        <f>ROUNDDOWN(AN747*AP747,-3)</f>
        <v>27000000</v>
      </c>
      <c r="AR747" s="351">
        <f t="shared" si="197"/>
        <v>0</v>
      </c>
    </row>
    <row r="748" spans="2:44" x14ac:dyDescent="0.4">
      <c r="B748" s="272" t="s">
        <v>27</v>
      </c>
      <c r="C748" s="266" t="s">
        <v>48</v>
      </c>
      <c r="D748" s="273">
        <v>324</v>
      </c>
      <c r="E748" s="274" t="s">
        <v>47</v>
      </c>
      <c r="F748" s="261">
        <v>150000</v>
      </c>
      <c r="G748" s="261">
        <f>ROUNDDOWN(D748*F748,-3)</f>
        <v>48600000</v>
      </c>
      <c r="H748" s="273">
        <v>324</v>
      </c>
      <c r="I748" s="274" t="s">
        <v>47</v>
      </c>
      <c r="J748" s="261">
        <v>150000</v>
      </c>
      <c r="K748" s="261">
        <f>ROUNDDOWN(H748*J748,-3)</f>
        <v>48600000</v>
      </c>
      <c r="L748" s="273">
        <v>324</v>
      </c>
      <c r="M748" s="274" t="s">
        <v>47</v>
      </c>
      <c r="N748" s="261">
        <v>150000</v>
      </c>
      <c r="O748" s="261">
        <f>ROUNDDOWN(L748*N748,-3)</f>
        <v>48600000</v>
      </c>
      <c r="P748" s="273">
        <v>324</v>
      </c>
      <c r="Q748" s="274" t="s">
        <v>47</v>
      </c>
      <c r="R748" s="261">
        <v>150000</v>
      </c>
      <c r="S748" s="261">
        <f>ROUNDDOWN(P748*R748,-3)</f>
        <v>48600000</v>
      </c>
      <c r="T748" s="273">
        <v>324</v>
      </c>
      <c r="U748" s="274" t="s">
        <v>47</v>
      </c>
      <c r="V748" s="261">
        <v>150000</v>
      </c>
      <c r="W748" s="261">
        <f>ROUNDDOWN(T748*V748,-3)</f>
        <v>48600000</v>
      </c>
      <c r="X748" s="354">
        <f t="shared" si="195"/>
        <v>14580000</v>
      </c>
      <c r="Y748" s="261">
        <f>CEILING(X748,1000)</f>
        <v>14580000</v>
      </c>
      <c r="Z748" s="354">
        <f t="shared" si="194"/>
        <v>34020000</v>
      </c>
      <c r="AA748" s="261">
        <f t="shared" si="196"/>
        <v>34020000</v>
      </c>
      <c r="AB748" s="273">
        <v>324</v>
      </c>
      <c r="AC748" s="274" t="s">
        <v>47</v>
      </c>
      <c r="AD748" s="261">
        <v>150000</v>
      </c>
      <c r="AE748" s="261">
        <f>ROUNDDOWN(AB748*AD748,-3)</f>
        <v>48600000</v>
      </c>
      <c r="AF748" s="273">
        <v>324</v>
      </c>
      <c r="AG748" s="274" t="s">
        <v>47</v>
      </c>
      <c r="AH748" s="261">
        <v>150000</v>
      </c>
      <c r="AI748" s="261">
        <f>ROUNDDOWN(AF748*AH748,-3)</f>
        <v>48600000</v>
      </c>
      <c r="AJ748" s="273">
        <v>324</v>
      </c>
      <c r="AK748" s="274" t="s">
        <v>47</v>
      </c>
      <c r="AL748" s="261">
        <v>150000</v>
      </c>
      <c r="AM748" s="261">
        <f>ROUNDDOWN(AJ748*AL748,-3)</f>
        <v>48600000</v>
      </c>
      <c r="AN748" s="273">
        <v>324</v>
      </c>
      <c r="AO748" s="274" t="s">
        <v>47</v>
      </c>
      <c r="AP748" s="261">
        <v>150000</v>
      </c>
      <c r="AQ748" s="261">
        <f>ROUNDDOWN(AN748*AP748,-3)</f>
        <v>48600000</v>
      </c>
      <c r="AR748" s="351">
        <f t="shared" si="197"/>
        <v>0</v>
      </c>
    </row>
    <row r="749" spans="2:44" x14ac:dyDescent="0.4">
      <c r="B749" s="272" t="s">
        <v>27</v>
      </c>
      <c r="C749" s="266" t="s">
        <v>175</v>
      </c>
      <c r="D749" s="273">
        <v>1</v>
      </c>
      <c r="E749" s="274" t="s">
        <v>38</v>
      </c>
      <c r="F749" s="261">
        <v>6660000</v>
      </c>
      <c r="G749" s="261">
        <f>ROUNDDOWN(D749*F749,-3)</f>
        <v>6660000</v>
      </c>
      <c r="H749" s="273">
        <v>1</v>
      </c>
      <c r="I749" s="274" t="s">
        <v>38</v>
      </c>
      <c r="J749" s="261">
        <v>6660000</v>
      </c>
      <c r="K749" s="261">
        <f>ROUNDDOWN(H749*J749,-3)</f>
        <v>6660000</v>
      </c>
      <c r="L749" s="273">
        <v>1</v>
      </c>
      <c r="M749" s="274" t="s">
        <v>38</v>
      </c>
      <c r="N749" s="261">
        <v>6660000</v>
      </c>
      <c r="O749" s="261">
        <f>ROUNDDOWN(L749*N749,-3)</f>
        <v>6660000</v>
      </c>
      <c r="P749" s="273">
        <v>1</v>
      </c>
      <c r="Q749" s="274" t="s">
        <v>38</v>
      </c>
      <c r="R749" s="261">
        <v>6660000</v>
      </c>
      <c r="S749" s="261">
        <f>ROUNDDOWN(P749*R749,-3)</f>
        <v>6660000</v>
      </c>
      <c r="T749" s="273">
        <v>1</v>
      </c>
      <c r="U749" s="274" t="s">
        <v>38</v>
      </c>
      <c r="V749" s="261">
        <v>6660000</v>
      </c>
      <c r="W749" s="261">
        <f>ROUNDDOWN(T749*V749,-3)</f>
        <v>6660000</v>
      </c>
      <c r="X749" s="354">
        <f t="shared" si="195"/>
        <v>1998000</v>
      </c>
      <c r="Y749" s="261">
        <f>CEILING(X749,1000)</f>
        <v>1998000</v>
      </c>
      <c r="Z749" s="354">
        <f t="shared" si="194"/>
        <v>4662000</v>
      </c>
      <c r="AA749" s="261">
        <f t="shared" si="196"/>
        <v>4662000</v>
      </c>
      <c r="AB749" s="273">
        <v>1</v>
      </c>
      <c r="AC749" s="274" t="s">
        <v>38</v>
      </c>
      <c r="AD749" s="261">
        <v>6660000</v>
      </c>
      <c r="AE749" s="261">
        <f>ROUNDDOWN(AB749*AD749,-3)</f>
        <v>6660000</v>
      </c>
      <c r="AF749" s="273">
        <v>1</v>
      </c>
      <c r="AG749" s="274" t="s">
        <v>38</v>
      </c>
      <c r="AH749" s="261">
        <v>6660000</v>
      </c>
      <c r="AI749" s="261">
        <f>ROUNDDOWN(AF749*AH749,-3)</f>
        <v>6660000</v>
      </c>
      <c r="AJ749" s="273">
        <v>1</v>
      </c>
      <c r="AK749" s="274" t="s">
        <v>38</v>
      </c>
      <c r="AL749" s="261">
        <v>6660000</v>
      </c>
      <c r="AM749" s="261">
        <f>ROUNDDOWN(AJ749*AL749,-3)</f>
        <v>6660000</v>
      </c>
      <c r="AN749" s="273">
        <v>1</v>
      </c>
      <c r="AO749" s="274" t="s">
        <v>38</v>
      </c>
      <c r="AP749" s="261">
        <v>6660000</v>
      </c>
      <c r="AQ749" s="261">
        <f>ROUNDDOWN(AN749*AP749,-3)</f>
        <v>6660000</v>
      </c>
      <c r="AR749" s="351">
        <f t="shared" si="197"/>
        <v>0</v>
      </c>
    </row>
    <row r="750" spans="2:44" x14ac:dyDescent="0.4">
      <c r="B750" s="272">
        <v>525112</v>
      </c>
      <c r="C750" s="266" t="s">
        <v>97</v>
      </c>
      <c r="D750" s="273"/>
      <c r="E750" s="274"/>
      <c r="F750" s="266">
        <v>0</v>
      </c>
      <c r="G750" s="261">
        <f>SUM(G751:G755)</f>
        <v>110640000</v>
      </c>
      <c r="H750" s="273"/>
      <c r="I750" s="274"/>
      <c r="J750" s="266">
        <v>0</v>
      </c>
      <c r="K750" s="261">
        <f>SUM(K751:K755)</f>
        <v>110640000</v>
      </c>
      <c r="L750" s="273"/>
      <c r="M750" s="274"/>
      <c r="N750" s="266">
        <v>0</v>
      </c>
      <c r="O750" s="261">
        <f>SUM(O751:O755)</f>
        <v>110640000</v>
      </c>
      <c r="P750" s="273"/>
      <c r="Q750" s="274"/>
      <c r="R750" s="266">
        <v>0</v>
      </c>
      <c r="S750" s="261">
        <f>SUM(S751:S755)</f>
        <v>78240000</v>
      </c>
      <c r="T750" s="273"/>
      <c r="U750" s="274"/>
      <c r="V750" s="266">
        <v>0</v>
      </c>
      <c r="W750" s="261">
        <f>SUM(W751:W755)</f>
        <v>78240000</v>
      </c>
      <c r="X750" s="354">
        <f t="shared" si="195"/>
        <v>23472000</v>
      </c>
      <c r="Y750" s="261"/>
      <c r="Z750" s="354">
        <f t="shared" si="194"/>
        <v>78240000</v>
      </c>
      <c r="AA750" s="261"/>
      <c r="AB750" s="273"/>
      <c r="AC750" s="274"/>
      <c r="AD750" s="266">
        <v>0</v>
      </c>
      <c r="AE750" s="261">
        <f>SUM(AE751:AE755)</f>
        <v>78240000</v>
      </c>
      <c r="AF750" s="273"/>
      <c r="AG750" s="274"/>
      <c r="AH750" s="266">
        <v>0</v>
      </c>
      <c r="AI750" s="261">
        <f>SUM(AI751:AI755)</f>
        <v>78240000</v>
      </c>
      <c r="AJ750" s="273"/>
      <c r="AK750" s="274"/>
      <c r="AL750" s="266">
        <v>0</v>
      </c>
      <c r="AM750" s="261">
        <f>SUM(AM751:AM755)</f>
        <v>78240000</v>
      </c>
      <c r="AN750" s="273"/>
      <c r="AO750" s="274"/>
      <c r="AP750" s="266">
        <v>0</v>
      </c>
      <c r="AQ750" s="261">
        <f>SUM(AQ751:AQ755)</f>
        <v>78240000</v>
      </c>
      <c r="AR750" s="351">
        <f t="shared" si="197"/>
        <v>0</v>
      </c>
    </row>
    <row r="751" spans="2:44" x14ac:dyDescent="0.4">
      <c r="B751" s="272" t="s">
        <v>27</v>
      </c>
      <c r="C751" s="266" t="s">
        <v>295</v>
      </c>
      <c r="D751" s="273">
        <v>1</v>
      </c>
      <c r="E751" s="274" t="s">
        <v>38</v>
      </c>
      <c r="F751" s="261">
        <v>17400000</v>
      </c>
      <c r="G751" s="261">
        <f>ROUNDDOWN(D751*F751,-3)</f>
        <v>17400000</v>
      </c>
      <c r="H751" s="273">
        <v>1</v>
      </c>
      <c r="I751" s="274" t="s">
        <v>38</v>
      </c>
      <c r="J751" s="261">
        <v>17400000</v>
      </c>
      <c r="K751" s="261">
        <f>ROUNDDOWN(H751*J751,-3)</f>
        <v>17400000</v>
      </c>
      <c r="L751" s="273">
        <v>1</v>
      </c>
      <c r="M751" s="274" t="s">
        <v>38</v>
      </c>
      <c r="N751" s="261">
        <v>17400000</v>
      </c>
      <c r="O751" s="261">
        <f>ROUNDDOWN(L751*N751,-3)</f>
        <v>17400000</v>
      </c>
      <c r="P751" s="273">
        <v>1</v>
      </c>
      <c r="Q751" s="274" t="s">
        <v>38</v>
      </c>
      <c r="R751" s="261">
        <v>17400000</v>
      </c>
      <c r="S751" s="261">
        <f>ROUNDDOWN(P751*R751,-3)</f>
        <v>17400000</v>
      </c>
      <c r="T751" s="273">
        <v>1</v>
      </c>
      <c r="U751" s="274" t="s">
        <v>38</v>
      </c>
      <c r="V751" s="261">
        <v>17400000</v>
      </c>
      <c r="W751" s="261">
        <f>ROUNDDOWN(T751*V751,-3)</f>
        <v>17400000</v>
      </c>
      <c r="X751" s="354">
        <f t="shared" si="195"/>
        <v>5220000</v>
      </c>
      <c r="Y751" s="261">
        <f>CEILING(X751,1000)</f>
        <v>5220000</v>
      </c>
      <c r="Z751" s="354">
        <f t="shared" si="194"/>
        <v>12180000</v>
      </c>
      <c r="AA751" s="261">
        <f t="shared" si="196"/>
        <v>12180000</v>
      </c>
      <c r="AB751" s="273">
        <v>1</v>
      </c>
      <c r="AC751" s="274" t="s">
        <v>38</v>
      </c>
      <c r="AD751" s="261">
        <v>17400000</v>
      </c>
      <c r="AE751" s="261">
        <f>ROUNDDOWN(AB751*AD751,-3)</f>
        <v>17400000</v>
      </c>
      <c r="AF751" s="273">
        <v>1</v>
      </c>
      <c r="AG751" s="274" t="s">
        <v>38</v>
      </c>
      <c r="AH751" s="261">
        <v>17400000</v>
      </c>
      <c r="AI751" s="261">
        <f>ROUNDDOWN(AF751*AH751,-3)</f>
        <v>17400000</v>
      </c>
      <c r="AJ751" s="273">
        <v>1</v>
      </c>
      <c r="AK751" s="274" t="s">
        <v>38</v>
      </c>
      <c r="AL751" s="261">
        <v>17400000</v>
      </c>
      <c r="AM751" s="261">
        <f>ROUNDDOWN(AJ751*AL751,-3)</f>
        <v>17400000</v>
      </c>
      <c r="AN751" s="273">
        <v>1</v>
      </c>
      <c r="AO751" s="274" t="s">
        <v>38</v>
      </c>
      <c r="AP751" s="261">
        <v>17400000</v>
      </c>
      <c r="AQ751" s="261">
        <f>ROUNDDOWN(AN751*AP751,-3)</f>
        <v>17400000</v>
      </c>
      <c r="AR751" s="351">
        <f t="shared" si="197"/>
        <v>0</v>
      </c>
    </row>
    <row r="752" spans="2:44" x14ac:dyDescent="0.4">
      <c r="B752" s="272" t="s">
        <v>27</v>
      </c>
      <c r="C752" s="266" t="s">
        <v>296</v>
      </c>
      <c r="D752" s="280">
        <f>D745</f>
        <v>432</v>
      </c>
      <c r="E752" s="274" t="s">
        <v>231</v>
      </c>
      <c r="F752" s="261">
        <v>75000</v>
      </c>
      <c r="G752" s="261">
        <f>ROUNDDOWN(D752*F752,-3)</f>
        <v>32400000</v>
      </c>
      <c r="H752" s="280">
        <f>H745</f>
        <v>432</v>
      </c>
      <c r="I752" s="274" t="s">
        <v>231</v>
      </c>
      <c r="J752" s="261">
        <v>75000</v>
      </c>
      <c r="K752" s="261">
        <f>ROUNDDOWN(H752*J752,-3)</f>
        <v>32400000</v>
      </c>
      <c r="L752" s="280">
        <f>L745</f>
        <v>432</v>
      </c>
      <c r="M752" s="274" t="s">
        <v>231</v>
      </c>
      <c r="N752" s="261">
        <v>75000</v>
      </c>
      <c r="O752" s="261">
        <f>ROUNDDOWN(L752*N752,-3)</f>
        <v>32400000</v>
      </c>
      <c r="P752" s="280">
        <v>0</v>
      </c>
      <c r="Q752" s="274" t="s">
        <v>231</v>
      </c>
      <c r="R752" s="261">
        <v>75000</v>
      </c>
      <c r="S752" s="261">
        <f>ROUNDDOWN(P752*R752,-3)</f>
        <v>0</v>
      </c>
      <c r="T752" s="280">
        <v>0</v>
      </c>
      <c r="U752" s="274" t="s">
        <v>231</v>
      </c>
      <c r="V752" s="261">
        <v>75000</v>
      </c>
      <c r="W752" s="261">
        <f>ROUNDDOWN(T752*V752,-3)</f>
        <v>0</v>
      </c>
      <c r="X752" s="354">
        <f t="shared" si="195"/>
        <v>0</v>
      </c>
      <c r="Y752" s="261"/>
      <c r="Z752" s="354">
        <f t="shared" si="194"/>
        <v>0</v>
      </c>
      <c r="AA752" s="261"/>
      <c r="AB752" s="280">
        <v>0</v>
      </c>
      <c r="AC752" s="274" t="s">
        <v>231</v>
      </c>
      <c r="AD752" s="261">
        <v>75000</v>
      </c>
      <c r="AE752" s="261">
        <f>ROUNDDOWN(AB752*AD752,-3)</f>
        <v>0</v>
      </c>
      <c r="AF752" s="280">
        <v>0</v>
      </c>
      <c r="AG752" s="274" t="s">
        <v>231</v>
      </c>
      <c r="AH752" s="261">
        <v>75000</v>
      </c>
      <c r="AI752" s="261">
        <f>ROUNDDOWN(AF752*AH752,-3)</f>
        <v>0</v>
      </c>
      <c r="AJ752" s="280">
        <v>0</v>
      </c>
      <c r="AK752" s="274" t="s">
        <v>231</v>
      </c>
      <c r="AL752" s="261">
        <v>75000</v>
      </c>
      <c r="AM752" s="261">
        <f>ROUNDDOWN(AJ752*AL752,-3)</f>
        <v>0</v>
      </c>
      <c r="AN752" s="280">
        <v>0</v>
      </c>
      <c r="AO752" s="274" t="s">
        <v>231</v>
      </c>
      <c r="AP752" s="261">
        <v>75000</v>
      </c>
      <c r="AQ752" s="261">
        <f>ROUNDDOWN(AN752*AP752,-3)</f>
        <v>0</v>
      </c>
      <c r="AR752" s="351">
        <f t="shared" si="197"/>
        <v>0</v>
      </c>
    </row>
    <row r="753" spans="2:44" x14ac:dyDescent="0.4">
      <c r="B753" s="272" t="s">
        <v>27</v>
      </c>
      <c r="C753" s="266" t="s">
        <v>44</v>
      </c>
      <c r="D753" s="280">
        <f>D745</f>
        <v>432</v>
      </c>
      <c r="E753" s="274" t="s">
        <v>40</v>
      </c>
      <c r="F753" s="261">
        <v>50000</v>
      </c>
      <c r="G753" s="261">
        <f>ROUNDDOWN(D753*F753,-3)</f>
        <v>21600000</v>
      </c>
      <c r="H753" s="280">
        <f>H745</f>
        <v>432</v>
      </c>
      <c r="I753" s="274" t="s">
        <v>40</v>
      </c>
      <c r="J753" s="261">
        <v>50000</v>
      </c>
      <c r="K753" s="261">
        <f>ROUNDDOWN(H753*J753,-3)</f>
        <v>21600000</v>
      </c>
      <c r="L753" s="280">
        <f>L745</f>
        <v>432</v>
      </c>
      <c r="M753" s="274" t="s">
        <v>40</v>
      </c>
      <c r="N753" s="261">
        <v>50000</v>
      </c>
      <c r="O753" s="261">
        <f>ROUNDDOWN(L753*N753,-3)</f>
        <v>21600000</v>
      </c>
      <c r="P753" s="280">
        <v>432</v>
      </c>
      <c r="Q753" s="274" t="s">
        <v>40</v>
      </c>
      <c r="R753" s="261">
        <v>50000</v>
      </c>
      <c r="S753" s="261">
        <f>ROUNDDOWN(P753*R753,-3)</f>
        <v>21600000</v>
      </c>
      <c r="T753" s="280">
        <v>432</v>
      </c>
      <c r="U753" s="274" t="s">
        <v>40</v>
      </c>
      <c r="V753" s="261">
        <v>50000</v>
      </c>
      <c r="W753" s="261">
        <f>ROUNDDOWN(T753*V753,-3)</f>
        <v>21600000</v>
      </c>
      <c r="X753" s="354">
        <f t="shared" si="195"/>
        <v>6480000</v>
      </c>
      <c r="Y753" s="261">
        <f>CEILING(X753,1000)</f>
        <v>6480000</v>
      </c>
      <c r="Z753" s="354">
        <f t="shared" si="194"/>
        <v>15120000</v>
      </c>
      <c r="AA753" s="261">
        <f t="shared" si="196"/>
        <v>15120000</v>
      </c>
      <c r="AB753" s="280">
        <v>432</v>
      </c>
      <c r="AC753" s="274" t="s">
        <v>40</v>
      </c>
      <c r="AD753" s="261">
        <v>50000</v>
      </c>
      <c r="AE753" s="261">
        <f>ROUNDDOWN(AB753*AD753,-3)</f>
        <v>21600000</v>
      </c>
      <c r="AF753" s="280">
        <v>432</v>
      </c>
      <c r="AG753" s="274" t="s">
        <v>40</v>
      </c>
      <c r="AH753" s="261">
        <v>50000</v>
      </c>
      <c r="AI753" s="261">
        <f>ROUNDDOWN(AF753*AH753,-3)</f>
        <v>21600000</v>
      </c>
      <c r="AJ753" s="280">
        <v>432</v>
      </c>
      <c r="AK753" s="274" t="s">
        <v>40</v>
      </c>
      <c r="AL753" s="261">
        <v>50000</v>
      </c>
      <c r="AM753" s="261">
        <f>ROUNDDOWN(AJ753*AL753,-3)</f>
        <v>21600000</v>
      </c>
      <c r="AN753" s="280">
        <v>432</v>
      </c>
      <c r="AO753" s="274" t="s">
        <v>40</v>
      </c>
      <c r="AP753" s="261">
        <v>50000</v>
      </c>
      <c r="AQ753" s="261">
        <f>ROUNDDOWN(AN753*AP753,-3)</f>
        <v>21600000</v>
      </c>
      <c r="AR753" s="351">
        <f t="shared" si="197"/>
        <v>0</v>
      </c>
    </row>
    <row r="754" spans="2:44" x14ac:dyDescent="0.4">
      <c r="B754" s="272" t="s">
        <v>27</v>
      </c>
      <c r="C754" s="266" t="s">
        <v>297</v>
      </c>
      <c r="D754" s="280">
        <f>D745</f>
        <v>432</v>
      </c>
      <c r="E754" s="274" t="s">
        <v>40</v>
      </c>
      <c r="F754" s="261">
        <v>70000</v>
      </c>
      <c r="G754" s="261">
        <f>ROUNDDOWN(D754*F754,-3)</f>
        <v>30240000</v>
      </c>
      <c r="H754" s="280">
        <f>H745</f>
        <v>432</v>
      </c>
      <c r="I754" s="274" t="s">
        <v>40</v>
      </c>
      <c r="J754" s="261">
        <v>70000</v>
      </c>
      <c r="K754" s="261">
        <f>ROUNDDOWN(H754*J754,-3)</f>
        <v>30240000</v>
      </c>
      <c r="L754" s="280">
        <f>L745</f>
        <v>432</v>
      </c>
      <c r="M754" s="274" t="s">
        <v>40</v>
      </c>
      <c r="N754" s="261">
        <v>70000</v>
      </c>
      <c r="O754" s="261">
        <f>ROUNDDOWN(L754*N754,-3)</f>
        <v>30240000</v>
      </c>
      <c r="P754" s="280">
        <v>432</v>
      </c>
      <c r="Q754" s="274" t="s">
        <v>40</v>
      </c>
      <c r="R754" s="261">
        <v>70000</v>
      </c>
      <c r="S754" s="261">
        <f>ROUNDDOWN(P754*R754,-3)</f>
        <v>30240000</v>
      </c>
      <c r="T754" s="280">
        <v>432</v>
      </c>
      <c r="U754" s="274" t="s">
        <v>40</v>
      </c>
      <c r="V754" s="261">
        <v>70000</v>
      </c>
      <c r="W754" s="261">
        <f>ROUNDDOWN(T754*V754,-3)</f>
        <v>30240000</v>
      </c>
      <c r="X754" s="354">
        <f t="shared" si="195"/>
        <v>9072000</v>
      </c>
      <c r="Y754" s="261">
        <f>CEILING(X754,1000)</f>
        <v>9072000</v>
      </c>
      <c r="Z754" s="354">
        <f t="shared" si="194"/>
        <v>21168000</v>
      </c>
      <c r="AA754" s="261">
        <f t="shared" si="196"/>
        <v>21168000</v>
      </c>
      <c r="AB754" s="280">
        <v>432</v>
      </c>
      <c r="AC754" s="274" t="s">
        <v>40</v>
      </c>
      <c r="AD754" s="261">
        <v>70000</v>
      </c>
      <c r="AE754" s="261">
        <f>ROUNDDOWN(AB754*AD754,-3)</f>
        <v>30240000</v>
      </c>
      <c r="AF754" s="280">
        <v>432</v>
      </c>
      <c r="AG754" s="274" t="s">
        <v>40</v>
      </c>
      <c r="AH754" s="261">
        <v>70000</v>
      </c>
      <c r="AI754" s="261">
        <f>ROUNDDOWN(AF754*AH754,-3)</f>
        <v>30240000</v>
      </c>
      <c r="AJ754" s="280">
        <v>432</v>
      </c>
      <c r="AK754" s="274" t="s">
        <v>40</v>
      </c>
      <c r="AL754" s="261">
        <v>70000</v>
      </c>
      <c r="AM754" s="261">
        <f>ROUNDDOWN(AJ754*AL754,-3)</f>
        <v>30240000</v>
      </c>
      <c r="AN754" s="280">
        <v>432</v>
      </c>
      <c r="AO754" s="274" t="s">
        <v>40</v>
      </c>
      <c r="AP754" s="261">
        <v>70000</v>
      </c>
      <c r="AQ754" s="261">
        <f>ROUNDDOWN(AN754*AP754,-3)</f>
        <v>30240000</v>
      </c>
      <c r="AR754" s="351">
        <f t="shared" si="197"/>
        <v>0</v>
      </c>
    </row>
    <row r="755" spans="2:44" x14ac:dyDescent="0.4">
      <c r="B755" s="272" t="s">
        <v>27</v>
      </c>
      <c r="C755" s="266" t="s">
        <v>299</v>
      </c>
      <c r="D755" s="280">
        <f>D745/24</f>
        <v>18</v>
      </c>
      <c r="E755" s="274" t="s">
        <v>51</v>
      </c>
      <c r="F755" s="261">
        <v>500000</v>
      </c>
      <c r="G755" s="261">
        <f>ROUNDDOWN(D755*F755,-3)</f>
        <v>9000000</v>
      </c>
      <c r="H755" s="280">
        <f>H745/24</f>
        <v>18</v>
      </c>
      <c r="I755" s="274" t="s">
        <v>51</v>
      </c>
      <c r="J755" s="261">
        <v>500000</v>
      </c>
      <c r="K755" s="261">
        <f>ROUNDDOWN(H755*J755,-3)</f>
        <v>9000000</v>
      </c>
      <c r="L755" s="280">
        <f>L745/24</f>
        <v>18</v>
      </c>
      <c r="M755" s="274" t="s">
        <v>51</v>
      </c>
      <c r="N755" s="261">
        <v>500000</v>
      </c>
      <c r="O755" s="261">
        <f>ROUNDDOWN(L755*N755,-3)</f>
        <v>9000000</v>
      </c>
      <c r="P755" s="280">
        <v>18</v>
      </c>
      <c r="Q755" s="274" t="s">
        <v>51</v>
      </c>
      <c r="R755" s="261">
        <v>500000</v>
      </c>
      <c r="S755" s="261">
        <f>ROUNDDOWN(P755*R755,-3)</f>
        <v>9000000</v>
      </c>
      <c r="T755" s="280">
        <v>18</v>
      </c>
      <c r="U755" s="274" t="s">
        <v>51</v>
      </c>
      <c r="V755" s="261">
        <v>500000</v>
      </c>
      <c r="W755" s="261">
        <f>ROUNDDOWN(T755*V755,-3)</f>
        <v>9000000</v>
      </c>
      <c r="X755" s="354">
        <f t="shared" si="195"/>
        <v>2700000</v>
      </c>
      <c r="Y755" s="261">
        <f>CEILING(X755,1000)</f>
        <v>2700000</v>
      </c>
      <c r="Z755" s="354">
        <f t="shared" si="194"/>
        <v>6300000</v>
      </c>
      <c r="AA755" s="261">
        <f t="shared" si="196"/>
        <v>6300000</v>
      </c>
      <c r="AB755" s="280">
        <v>18</v>
      </c>
      <c r="AC755" s="274" t="s">
        <v>51</v>
      </c>
      <c r="AD755" s="261">
        <v>500000</v>
      </c>
      <c r="AE755" s="261">
        <f>ROUNDDOWN(AB755*AD755,-3)</f>
        <v>9000000</v>
      </c>
      <c r="AF755" s="280">
        <v>18</v>
      </c>
      <c r="AG755" s="274" t="s">
        <v>51</v>
      </c>
      <c r="AH755" s="261">
        <v>500000</v>
      </c>
      <c r="AI755" s="261">
        <f>ROUNDDOWN(AF755*AH755,-3)</f>
        <v>9000000</v>
      </c>
      <c r="AJ755" s="280">
        <v>18</v>
      </c>
      <c r="AK755" s="274" t="s">
        <v>51</v>
      </c>
      <c r="AL755" s="261">
        <v>500000</v>
      </c>
      <c r="AM755" s="261">
        <f>ROUNDDOWN(AJ755*AL755,-3)</f>
        <v>9000000</v>
      </c>
      <c r="AN755" s="280">
        <v>18</v>
      </c>
      <c r="AO755" s="274" t="s">
        <v>51</v>
      </c>
      <c r="AP755" s="261">
        <v>500000</v>
      </c>
      <c r="AQ755" s="261">
        <f>ROUNDDOWN(AN755*AP755,-3)</f>
        <v>9000000</v>
      </c>
      <c r="AR755" s="351">
        <f t="shared" si="197"/>
        <v>0</v>
      </c>
    </row>
    <row r="756" spans="2:44" x14ac:dyDescent="0.4">
      <c r="B756" s="369" t="s">
        <v>325</v>
      </c>
      <c r="C756" s="370" t="s">
        <v>326</v>
      </c>
      <c r="D756" s="279">
        <f>D757</f>
        <v>288</v>
      </c>
      <c r="E756" s="267" t="s">
        <v>171</v>
      </c>
      <c r="F756" s="261">
        <v>0</v>
      </c>
      <c r="G756" s="261">
        <f>G757</f>
        <v>138240000</v>
      </c>
      <c r="H756" s="279">
        <f>H757</f>
        <v>288</v>
      </c>
      <c r="I756" s="267" t="s">
        <v>171</v>
      </c>
      <c r="J756" s="261">
        <v>0</v>
      </c>
      <c r="K756" s="261">
        <f>K757</f>
        <v>138240000</v>
      </c>
      <c r="L756" s="279">
        <f>L757</f>
        <v>288</v>
      </c>
      <c r="M756" s="267" t="s">
        <v>171</v>
      </c>
      <c r="N756" s="261">
        <v>0</v>
      </c>
      <c r="O756" s="261">
        <f>O757</f>
        <v>138240000</v>
      </c>
      <c r="P756" s="279">
        <v>288</v>
      </c>
      <c r="Q756" s="267" t="s">
        <v>171</v>
      </c>
      <c r="R756" s="261">
        <v>0</v>
      </c>
      <c r="S756" s="261">
        <f>S757</f>
        <v>116640000</v>
      </c>
      <c r="T756" s="373">
        <v>288</v>
      </c>
      <c r="U756" s="372" t="s">
        <v>171</v>
      </c>
      <c r="V756" s="371">
        <v>0</v>
      </c>
      <c r="W756" s="371">
        <f>W757</f>
        <v>116640000</v>
      </c>
      <c r="X756" s="354">
        <f t="shared" si="195"/>
        <v>34992000</v>
      </c>
      <c r="Y756" s="261"/>
      <c r="Z756" s="354">
        <f t="shared" si="194"/>
        <v>116640000</v>
      </c>
      <c r="AA756" s="261"/>
      <c r="AB756" s="373">
        <v>288</v>
      </c>
      <c r="AC756" s="372" t="s">
        <v>171</v>
      </c>
      <c r="AD756" s="371">
        <v>0</v>
      </c>
      <c r="AE756" s="371">
        <f>AE757</f>
        <v>116640000</v>
      </c>
      <c r="AF756" s="373">
        <v>288</v>
      </c>
      <c r="AG756" s="372" t="s">
        <v>171</v>
      </c>
      <c r="AH756" s="371">
        <v>0</v>
      </c>
      <c r="AI756" s="371">
        <f>AI757</f>
        <v>116640000</v>
      </c>
      <c r="AJ756" s="373">
        <v>288</v>
      </c>
      <c r="AK756" s="372" t="s">
        <v>171</v>
      </c>
      <c r="AL756" s="371">
        <v>0</v>
      </c>
      <c r="AM756" s="371">
        <f>AM757</f>
        <v>116640000</v>
      </c>
      <c r="AN756" s="373">
        <v>288</v>
      </c>
      <c r="AO756" s="372" t="s">
        <v>171</v>
      </c>
      <c r="AP756" s="371">
        <v>0</v>
      </c>
      <c r="AQ756" s="371">
        <f>AQ757</f>
        <v>116640000</v>
      </c>
      <c r="AR756" s="351">
        <f t="shared" si="197"/>
        <v>0</v>
      </c>
    </row>
    <row r="757" spans="2:44" x14ac:dyDescent="0.4">
      <c r="B757" s="317" t="s">
        <v>34</v>
      </c>
      <c r="C757" s="318" t="s">
        <v>327</v>
      </c>
      <c r="D757" s="279">
        <v>288</v>
      </c>
      <c r="E757" s="267" t="s">
        <v>171</v>
      </c>
      <c r="F757" s="261">
        <v>0</v>
      </c>
      <c r="G757" s="261">
        <f>G758+G762</f>
        <v>138240000</v>
      </c>
      <c r="H757" s="319">
        <v>288</v>
      </c>
      <c r="I757" s="320" t="s">
        <v>171</v>
      </c>
      <c r="J757" s="321">
        <v>0</v>
      </c>
      <c r="K757" s="321">
        <f>K758+K762</f>
        <v>138240000</v>
      </c>
      <c r="L757" s="319">
        <v>288</v>
      </c>
      <c r="M757" s="320" t="s">
        <v>171</v>
      </c>
      <c r="N757" s="321">
        <v>0</v>
      </c>
      <c r="O757" s="321">
        <f>O758+O762</f>
        <v>138240000</v>
      </c>
      <c r="P757" s="319">
        <v>288</v>
      </c>
      <c r="Q757" s="320" t="s">
        <v>171</v>
      </c>
      <c r="R757" s="321">
        <v>0</v>
      </c>
      <c r="S757" s="321">
        <f>S758+S762</f>
        <v>116640000</v>
      </c>
      <c r="T757" s="319">
        <v>288</v>
      </c>
      <c r="U757" s="320" t="s">
        <v>171</v>
      </c>
      <c r="V757" s="321">
        <v>0</v>
      </c>
      <c r="W757" s="321">
        <f>W758+W762</f>
        <v>116640000</v>
      </c>
      <c r="X757" s="354">
        <f t="shared" si="195"/>
        <v>34992000</v>
      </c>
      <c r="Y757" s="321"/>
      <c r="Z757" s="354">
        <f t="shared" si="194"/>
        <v>116640000</v>
      </c>
      <c r="AA757" s="321"/>
      <c r="AB757" s="319">
        <v>288</v>
      </c>
      <c r="AC757" s="320" t="s">
        <v>171</v>
      </c>
      <c r="AD757" s="321">
        <v>0</v>
      </c>
      <c r="AE757" s="321">
        <f>AE758+AE762</f>
        <v>116640000</v>
      </c>
      <c r="AF757" s="319">
        <v>288</v>
      </c>
      <c r="AG757" s="320" t="s">
        <v>171</v>
      </c>
      <c r="AH757" s="321">
        <v>0</v>
      </c>
      <c r="AI757" s="321">
        <f>AI758+AI762</f>
        <v>116640000</v>
      </c>
      <c r="AJ757" s="319">
        <v>288</v>
      </c>
      <c r="AK757" s="320" t="s">
        <v>171</v>
      </c>
      <c r="AL757" s="321">
        <v>0</v>
      </c>
      <c r="AM757" s="321">
        <f>AM758+AM762</f>
        <v>116640000</v>
      </c>
      <c r="AN757" s="319">
        <v>288</v>
      </c>
      <c r="AO757" s="320" t="s">
        <v>171</v>
      </c>
      <c r="AP757" s="321">
        <v>0</v>
      </c>
      <c r="AQ757" s="321">
        <f>AQ758+AQ762</f>
        <v>116640000</v>
      </c>
      <c r="AR757" s="351">
        <f t="shared" si="197"/>
        <v>0</v>
      </c>
    </row>
    <row r="758" spans="2:44" x14ac:dyDescent="0.4">
      <c r="B758" s="272">
        <v>525111</v>
      </c>
      <c r="C758" s="266" t="s">
        <v>174</v>
      </c>
      <c r="D758" s="273">
        <v>0</v>
      </c>
      <c r="E758" s="274"/>
      <c r="F758" s="266">
        <v>0</v>
      </c>
      <c r="G758" s="261">
        <f>SUM(G759:G761)</f>
        <v>50040000</v>
      </c>
      <c r="H758" s="273">
        <v>0</v>
      </c>
      <c r="I758" s="274"/>
      <c r="J758" s="266">
        <v>0</v>
      </c>
      <c r="K758" s="261">
        <f>SUM(K759:K761)</f>
        <v>50040000</v>
      </c>
      <c r="L758" s="273">
        <v>0</v>
      </c>
      <c r="M758" s="274"/>
      <c r="N758" s="266">
        <v>0</v>
      </c>
      <c r="O758" s="261">
        <f>SUM(O759:O761)</f>
        <v>50040000</v>
      </c>
      <c r="P758" s="273">
        <v>0</v>
      </c>
      <c r="Q758" s="274"/>
      <c r="R758" s="266">
        <v>0</v>
      </c>
      <c r="S758" s="261">
        <f>SUM(S759:S761)</f>
        <v>50040000</v>
      </c>
      <c r="T758" s="273">
        <v>0</v>
      </c>
      <c r="U758" s="274"/>
      <c r="V758" s="266">
        <v>0</v>
      </c>
      <c r="W758" s="261">
        <f>SUM(W759:W761)</f>
        <v>50040000</v>
      </c>
      <c r="X758" s="354">
        <f t="shared" si="195"/>
        <v>15012000</v>
      </c>
      <c r="Y758" s="261"/>
      <c r="Z758" s="354">
        <f t="shared" si="194"/>
        <v>50040000</v>
      </c>
      <c r="AA758" s="261"/>
      <c r="AB758" s="273">
        <v>0</v>
      </c>
      <c r="AC758" s="274"/>
      <c r="AD758" s="266">
        <v>0</v>
      </c>
      <c r="AE758" s="261">
        <f>SUM(AE759:AE761)</f>
        <v>50040000</v>
      </c>
      <c r="AF758" s="273">
        <v>0</v>
      </c>
      <c r="AG758" s="274"/>
      <c r="AH758" s="266">
        <v>0</v>
      </c>
      <c r="AI758" s="261">
        <f>SUM(AI759:AI761)</f>
        <v>50040000</v>
      </c>
      <c r="AJ758" s="273">
        <v>0</v>
      </c>
      <c r="AK758" s="274"/>
      <c r="AL758" s="266">
        <v>0</v>
      </c>
      <c r="AM758" s="261">
        <f>SUM(AM759:AM761)</f>
        <v>50040000</v>
      </c>
      <c r="AN758" s="273">
        <v>0</v>
      </c>
      <c r="AO758" s="274"/>
      <c r="AP758" s="266">
        <v>0</v>
      </c>
      <c r="AQ758" s="261">
        <f>SUM(AQ759:AQ761)</f>
        <v>50040000</v>
      </c>
      <c r="AR758" s="351">
        <f t="shared" si="197"/>
        <v>0</v>
      </c>
    </row>
    <row r="759" spans="2:44" x14ac:dyDescent="0.4">
      <c r="B759" s="272" t="s">
        <v>27</v>
      </c>
      <c r="C759" s="266" t="s">
        <v>46</v>
      </c>
      <c r="D759" s="273">
        <v>144</v>
      </c>
      <c r="E759" s="274" t="s">
        <v>47</v>
      </c>
      <c r="F759" s="261">
        <v>150000</v>
      </c>
      <c r="G759" s="261">
        <f>ROUNDDOWN(D759*F759,-3)</f>
        <v>21600000</v>
      </c>
      <c r="H759" s="273">
        <v>144</v>
      </c>
      <c r="I759" s="274" t="s">
        <v>47</v>
      </c>
      <c r="J759" s="261">
        <v>150000</v>
      </c>
      <c r="K759" s="261">
        <f>ROUNDDOWN(H759*J759,-3)</f>
        <v>21600000</v>
      </c>
      <c r="L759" s="273">
        <v>144</v>
      </c>
      <c r="M759" s="274" t="s">
        <v>47</v>
      </c>
      <c r="N759" s="261">
        <v>150000</v>
      </c>
      <c r="O759" s="261">
        <f>ROUNDDOWN(L759*N759,-3)</f>
        <v>21600000</v>
      </c>
      <c r="P759" s="273">
        <v>144</v>
      </c>
      <c r="Q759" s="274" t="s">
        <v>47</v>
      </c>
      <c r="R759" s="261">
        <v>150000</v>
      </c>
      <c r="S759" s="261">
        <f>ROUNDDOWN(P759*R759,-3)</f>
        <v>21600000</v>
      </c>
      <c r="T759" s="273">
        <v>144</v>
      </c>
      <c r="U759" s="274" t="s">
        <v>47</v>
      </c>
      <c r="V759" s="261">
        <v>150000</v>
      </c>
      <c r="W759" s="261">
        <f>ROUNDDOWN(T759*V759,-3)</f>
        <v>21600000</v>
      </c>
      <c r="X759" s="354">
        <f t="shared" si="195"/>
        <v>6480000</v>
      </c>
      <c r="Y759" s="261">
        <f>CEILING(X759,1000)</f>
        <v>6480000</v>
      </c>
      <c r="Z759" s="354">
        <f t="shared" si="194"/>
        <v>15120000</v>
      </c>
      <c r="AA759" s="261">
        <f t="shared" si="196"/>
        <v>15120000</v>
      </c>
      <c r="AB759" s="273">
        <v>144</v>
      </c>
      <c r="AC759" s="274" t="s">
        <v>47</v>
      </c>
      <c r="AD759" s="261">
        <v>150000</v>
      </c>
      <c r="AE759" s="261">
        <f>ROUNDDOWN(AB759*AD759,-3)</f>
        <v>21600000</v>
      </c>
      <c r="AF759" s="273">
        <v>144</v>
      </c>
      <c r="AG759" s="274" t="s">
        <v>47</v>
      </c>
      <c r="AH759" s="261">
        <v>150000</v>
      </c>
      <c r="AI759" s="261">
        <f>ROUNDDOWN(AF759*AH759,-3)</f>
        <v>21600000</v>
      </c>
      <c r="AJ759" s="273">
        <v>144</v>
      </c>
      <c r="AK759" s="274" t="s">
        <v>47</v>
      </c>
      <c r="AL759" s="261">
        <v>150000</v>
      </c>
      <c r="AM759" s="261">
        <f>ROUNDDOWN(AJ759*AL759,-3)</f>
        <v>21600000</v>
      </c>
      <c r="AN759" s="273">
        <v>144</v>
      </c>
      <c r="AO759" s="274" t="s">
        <v>47</v>
      </c>
      <c r="AP759" s="261">
        <v>150000</v>
      </c>
      <c r="AQ759" s="261">
        <f>ROUNDDOWN(AN759*AP759,-3)</f>
        <v>21600000</v>
      </c>
      <c r="AR759" s="351">
        <f t="shared" si="197"/>
        <v>0</v>
      </c>
    </row>
    <row r="760" spans="2:44" x14ac:dyDescent="0.4">
      <c r="B760" s="272" t="s">
        <v>27</v>
      </c>
      <c r="C760" s="266" t="s">
        <v>48</v>
      </c>
      <c r="D760" s="273">
        <v>168</v>
      </c>
      <c r="E760" s="274" t="s">
        <v>47</v>
      </c>
      <c r="F760" s="261">
        <v>150000</v>
      </c>
      <c r="G760" s="261">
        <f>ROUNDDOWN(D760*F760,-3)</f>
        <v>25200000</v>
      </c>
      <c r="H760" s="273">
        <v>168</v>
      </c>
      <c r="I760" s="274" t="s">
        <v>47</v>
      </c>
      <c r="J760" s="261">
        <v>150000</v>
      </c>
      <c r="K760" s="261">
        <f>ROUNDDOWN(H760*J760,-3)</f>
        <v>25200000</v>
      </c>
      <c r="L760" s="273">
        <v>168</v>
      </c>
      <c r="M760" s="274" t="s">
        <v>47</v>
      </c>
      <c r="N760" s="261">
        <v>150000</v>
      </c>
      <c r="O760" s="261">
        <f>ROUNDDOWN(L760*N760,-3)</f>
        <v>25200000</v>
      </c>
      <c r="P760" s="273">
        <v>168</v>
      </c>
      <c r="Q760" s="274" t="s">
        <v>47</v>
      </c>
      <c r="R760" s="261">
        <v>150000</v>
      </c>
      <c r="S760" s="261">
        <f>ROUNDDOWN(P760*R760,-3)</f>
        <v>25200000</v>
      </c>
      <c r="T760" s="273">
        <v>168</v>
      </c>
      <c r="U760" s="274" t="s">
        <v>47</v>
      </c>
      <c r="V760" s="261">
        <v>150000</v>
      </c>
      <c r="W760" s="261">
        <f>ROUNDDOWN(T760*V760,-3)</f>
        <v>25200000</v>
      </c>
      <c r="X760" s="354">
        <f t="shared" si="195"/>
        <v>7560000</v>
      </c>
      <c r="Y760" s="261">
        <f>CEILING(X760,1000)</f>
        <v>7560000</v>
      </c>
      <c r="Z760" s="354">
        <f t="shared" si="194"/>
        <v>17640000</v>
      </c>
      <c r="AA760" s="261">
        <f t="shared" si="196"/>
        <v>17640000</v>
      </c>
      <c r="AB760" s="273">
        <v>168</v>
      </c>
      <c r="AC760" s="274" t="s">
        <v>47</v>
      </c>
      <c r="AD760" s="261">
        <v>150000</v>
      </c>
      <c r="AE760" s="261">
        <f>ROUNDDOWN(AB760*AD760,-3)</f>
        <v>25200000</v>
      </c>
      <c r="AF760" s="273">
        <v>168</v>
      </c>
      <c r="AG760" s="274" t="s">
        <v>47</v>
      </c>
      <c r="AH760" s="261">
        <v>150000</v>
      </c>
      <c r="AI760" s="261">
        <f>ROUNDDOWN(AF760*AH760,-3)</f>
        <v>25200000</v>
      </c>
      <c r="AJ760" s="273">
        <v>168</v>
      </c>
      <c r="AK760" s="274" t="s">
        <v>47</v>
      </c>
      <c r="AL760" s="261">
        <v>150000</v>
      </c>
      <c r="AM760" s="261">
        <f>ROUNDDOWN(AJ760*AL760,-3)</f>
        <v>25200000</v>
      </c>
      <c r="AN760" s="273">
        <v>168</v>
      </c>
      <c r="AO760" s="274" t="s">
        <v>47</v>
      </c>
      <c r="AP760" s="261">
        <v>150000</v>
      </c>
      <c r="AQ760" s="261">
        <f>ROUNDDOWN(AN760*AP760,-3)</f>
        <v>25200000</v>
      </c>
      <c r="AR760" s="351">
        <f t="shared" si="197"/>
        <v>0</v>
      </c>
    </row>
    <row r="761" spans="2:44" x14ac:dyDescent="0.4">
      <c r="B761" s="272" t="s">
        <v>27</v>
      </c>
      <c r="C761" s="266" t="s">
        <v>175</v>
      </c>
      <c r="D761" s="273">
        <v>1</v>
      </c>
      <c r="E761" s="274" t="s">
        <v>38</v>
      </c>
      <c r="F761" s="261">
        <v>3240000</v>
      </c>
      <c r="G761" s="261">
        <f>ROUNDDOWN(D761*F761,-3)</f>
        <v>3240000</v>
      </c>
      <c r="H761" s="273">
        <v>1</v>
      </c>
      <c r="I761" s="274" t="s">
        <v>38</v>
      </c>
      <c r="J761" s="261">
        <v>3240000</v>
      </c>
      <c r="K761" s="261">
        <f>ROUNDDOWN(H761*J761,-3)</f>
        <v>3240000</v>
      </c>
      <c r="L761" s="273">
        <v>1</v>
      </c>
      <c r="M761" s="274" t="s">
        <v>38</v>
      </c>
      <c r="N761" s="261">
        <v>3240000</v>
      </c>
      <c r="O761" s="261">
        <f>ROUNDDOWN(L761*N761,-3)</f>
        <v>3240000</v>
      </c>
      <c r="P761" s="273">
        <v>1</v>
      </c>
      <c r="Q761" s="274" t="s">
        <v>38</v>
      </c>
      <c r="R761" s="261">
        <v>3240000</v>
      </c>
      <c r="S761" s="261">
        <f>ROUNDDOWN(P761*R761,-3)</f>
        <v>3240000</v>
      </c>
      <c r="T761" s="273">
        <v>1</v>
      </c>
      <c r="U761" s="274" t="s">
        <v>38</v>
      </c>
      <c r="V761" s="261">
        <v>3240000</v>
      </c>
      <c r="W761" s="261">
        <f>ROUNDDOWN(T761*V761,-3)</f>
        <v>3240000</v>
      </c>
      <c r="X761" s="354">
        <f t="shared" si="195"/>
        <v>972000</v>
      </c>
      <c r="Y761" s="261">
        <f>CEILING(X761,1000)</f>
        <v>972000</v>
      </c>
      <c r="Z761" s="354">
        <f t="shared" si="194"/>
        <v>2268000</v>
      </c>
      <c r="AA761" s="261">
        <f t="shared" si="196"/>
        <v>2268000</v>
      </c>
      <c r="AB761" s="273">
        <v>1</v>
      </c>
      <c r="AC761" s="274" t="s">
        <v>38</v>
      </c>
      <c r="AD761" s="261">
        <v>3240000</v>
      </c>
      <c r="AE761" s="261">
        <f>ROUNDDOWN(AB761*AD761,-3)</f>
        <v>3240000</v>
      </c>
      <c r="AF761" s="273">
        <v>1</v>
      </c>
      <c r="AG761" s="274" t="s">
        <v>38</v>
      </c>
      <c r="AH761" s="261">
        <v>3240000</v>
      </c>
      <c r="AI761" s="261">
        <f>ROUNDDOWN(AF761*AH761,-3)</f>
        <v>3240000</v>
      </c>
      <c r="AJ761" s="273">
        <v>1</v>
      </c>
      <c r="AK761" s="274" t="s">
        <v>38</v>
      </c>
      <c r="AL761" s="261">
        <v>3240000</v>
      </c>
      <c r="AM761" s="261">
        <f>ROUNDDOWN(AJ761*AL761,-3)</f>
        <v>3240000</v>
      </c>
      <c r="AN761" s="273">
        <v>1</v>
      </c>
      <c r="AO761" s="274" t="s">
        <v>38</v>
      </c>
      <c r="AP761" s="261">
        <v>3240000</v>
      </c>
      <c r="AQ761" s="261">
        <f>ROUNDDOWN(AN761*AP761,-3)</f>
        <v>3240000</v>
      </c>
      <c r="AR761" s="351">
        <f t="shared" si="197"/>
        <v>0</v>
      </c>
    </row>
    <row r="762" spans="2:44" x14ac:dyDescent="0.4">
      <c r="B762" s="272">
        <v>525112</v>
      </c>
      <c r="C762" s="266" t="s">
        <v>97</v>
      </c>
      <c r="D762" s="273">
        <v>0</v>
      </c>
      <c r="E762" s="274"/>
      <c r="F762" s="266">
        <v>0</v>
      </c>
      <c r="G762" s="261">
        <f>SUM(G763:G767)</f>
        <v>88200000</v>
      </c>
      <c r="H762" s="273">
        <v>0</v>
      </c>
      <c r="I762" s="274"/>
      <c r="J762" s="266">
        <v>0</v>
      </c>
      <c r="K762" s="261">
        <f>SUM(K763:K767)</f>
        <v>88200000</v>
      </c>
      <c r="L762" s="273">
        <v>0</v>
      </c>
      <c r="M762" s="274"/>
      <c r="N762" s="266">
        <v>0</v>
      </c>
      <c r="O762" s="261">
        <f>SUM(O763:O767)</f>
        <v>88200000</v>
      </c>
      <c r="P762" s="273">
        <v>0</v>
      </c>
      <c r="Q762" s="274"/>
      <c r="R762" s="266">
        <v>0</v>
      </c>
      <c r="S762" s="261">
        <f>SUM(S763:S767)</f>
        <v>66600000</v>
      </c>
      <c r="T762" s="273">
        <v>0</v>
      </c>
      <c r="U762" s="274"/>
      <c r="V762" s="266">
        <v>0</v>
      </c>
      <c r="W762" s="261">
        <f>SUM(W763:W767)</f>
        <v>66600000</v>
      </c>
      <c r="X762" s="354">
        <f t="shared" si="195"/>
        <v>19980000</v>
      </c>
      <c r="Y762" s="261"/>
      <c r="Z762" s="354">
        <f t="shared" si="194"/>
        <v>66600000</v>
      </c>
      <c r="AA762" s="261"/>
      <c r="AB762" s="273">
        <v>0</v>
      </c>
      <c r="AC762" s="274"/>
      <c r="AD762" s="266">
        <v>0</v>
      </c>
      <c r="AE762" s="261">
        <f>SUM(AE763:AE767)</f>
        <v>66600000</v>
      </c>
      <c r="AF762" s="273">
        <v>0</v>
      </c>
      <c r="AG762" s="274"/>
      <c r="AH762" s="266">
        <v>0</v>
      </c>
      <c r="AI762" s="261">
        <f>SUM(AI763:AI767)</f>
        <v>66600000</v>
      </c>
      <c r="AJ762" s="273">
        <v>0</v>
      </c>
      <c r="AK762" s="274"/>
      <c r="AL762" s="266">
        <v>0</v>
      </c>
      <c r="AM762" s="261">
        <f>SUM(AM763:AM767)</f>
        <v>66600000</v>
      </c>
      <c r="AN762" s="273">
        <v>0</v>
      </c>
      <c r="AO762" s="274"/>
      <c r="AP762" s="266">
        <v>0</v>
      </c>
      <c r="AQ762" s="261">
        <f>SUM(AQ763:AQ767)</f>
        <v>66600000</v>
      </c>
      <c r="AR762" s="351">
        <f t="shared" si="197"/>
        <v>0</v>
      </c>
    </row>
    <row r="763" spans="2:44" x14ac:dyDescent="0.4">
      <c r="B763" s="272" t="s">
        <v>27</v>
      </c>
      <c r="C763" s="266" t="s">
        <v>295</v>
      </c>
      <c r="D763" s="273">
        <v>1</v>
      </c>
      <c r="E763" s="274" t="s">
        <v>38</v>
      </c>
      <c r="F763" s="261">
        <v>17400000</v>
      </c>
      <c r="G763" s="261">
        <f>ROUNDDOWN(D763*F763,-3)</f>
        <v>17400000</v>
      </c>
      <c r="H763" s="273">
        <v>1</v>
      </c>
      <c r="I763" s="274" t="s">
        <v>38</v>
      </c>
      <c r="J763" s="261">
        <v>17400000</v>
      </c>
      <c r="K763" s="261">
        <f>ROUNDDOWN(H763*J763,-3)</f>
        <v>17400000</v>
      </c>
      <c r="L763" s="273">
        <v>1</v>
      </c>
      <c r="M763" s="274" t="s">
        <v>38</v>
      </c>
      <c r="N763" s="261">
        <v>17400000</v>
      </c>
      <c r="O763" s="261">
        <f>ROUNDDOWN(L763*N763,-3)</f>
        <v>17400000</v>
      </c>
      <c r="P763" s="273">
        <v>1</v>
      </c>
      <c r="Q763" s="274" t="s">
        <v>38</v>
      </c>
      <c r="R763" s="261">
        <v>17400000</v>
      </c>
      <c r="S763" s="261">
        <f>ROUNDDOWN(P763*R763,-3)</f>
        <v>17400000</v>
      </c>
      <c r="T763" s="273">
        <v>1</v>
      </c>
      <c r="U763" s="274" t="s">
        <v>38</v>
      </c>
      <c r="V763" s="261">
        <v>17400000</v>
      </c>
      <c r="W763" s="261">
        <f>ROUNDDOWN(T763*V763,-3)</f>
        <v>17400000</v>
      </c>
      <c r="X763" s="354">
        <f t="shared" si="195"/>
        <v>5220000</v>
      </c>
      <c r="Y763" s="261">
        <f>CEILING(X763,1000)</f>
        <v>5220000</v>
      </c>
      <c r="Z763" s="354">
        <f t="shared" si="194"/>
        <v>12180000</v>
      </c>
      <c r="AA763" s="261">
        <f t="shared" si="196"/>
        <v>12180000</v>
      </c>
      <c r="AB763" s="273">
        <v>1</v>
      </c>
      <c r="AC763" s="274" t="s">
        <v>38</v>
      </c>
      <c r="AD763" s="261">
        <v>17400000</v>
      </c>
      <c r="AE763" s="261">
        <f>ROUNDDOWN(AB763*AD763,-3)</f>
        <v>17400000</v>
      </c>
      <c r="AF763" s="273">
        <v>1</v>
      </c>
      <c r="AG763" s="274" t="s">
        <v>38</v>
      </c>
      <c r="AH763" s="261">
        <v>17400000</v>
      </c>
      <c r="AI763" s="261">
        <f>ROUNDDOWN(AF763*AH763,-3)</f>
        <v>17400000</v>
      </c>
      <c r="AJ763" s="273">
        <v>1</v>
      </c>
      <c r="AK763" s="274" t="s">
        <v>38</v>
      </c>
      <c r="AL763" s="261">
        <v>17400000</v>
      </c>
      <c r="AM763" s="261">
        <f>ROUNDDOWN(AJ763*AL763,-3)</f>
        <v>17400000</v>
      </c>
      <c r="AN763" s="273">
        <v>1</v>
      </c>
      <c r="AO763" s="274" t="s">
        <v>38</v>
      </c>
      <c r="AP763" s="261">
        <v>17400000</v>
      </c>
      <c r="AQ763" s="261">
        <f>ROUNDDOWN(AN763*AP763,-3)</f>
        <v>17400000</v>
      </c>
      <c r="AR763" s="351">
        <f t="shared" si="197"/>
        <v>0</v>
      </c>
    </row>
    <row r="764" spans="2:44" x14ac:dyDescent="0.4">
      <c r="B764" s="272" t="s">
        <v>27</v>
      </c>
      <c r="C764" s="266" t="s">
        <v>296</v>
      </c>
      <c r="D764" s="280">
        <f>D757</f>
        <v>288</v>
      </c>
      <c r="E764" s="274" t="s">
        <v>231</v>
      </c>
      <c r="F764" s="261">
        <v>75000</v>
      </c>
      <c r="G764" s="261">
        <f>ROUNDDOWN(D764*F764,-3)</f>
        <v>21600000</v>
      </c>
      <c r="H764" s="280">
        <f>H757</f>
        <v>288</v>
      </c>
      <c r="I764" s="274" t="s">
        <v>231</v>
      </c>
      <c r="J764" s="261">
        <v>75000</v>
      </c>
      <c r="K764" s="261">
        <f>ROUNDDOWN(H764*J764,-3)</f>
        <v>21600000</v>
      </c>
      <c r="L764" s="280">
        <f>L757</f>
        <v>288</v>
      </c>
      <c r="M764" s="274" t="s">
        <v>231</v>
      </c>
      <c r="N764" s="261">
        <v>75000</v>
      </c>
      <c r="O764" s="261">
        <f>ROUNDDOWN(L764*N764,-3)</f>
        <v>21600000</v>
      </c>
      <c r="P764" s="280">
        <v>0</v>
      </c>
      <c r="Q764" s="274" t="s">
        <v>231</v>
      </c>
      <c r="R764" s="261">
        <v>75000</v>
      </c>
      <c r="S764" s="261">
        <f>ROUNDDOWN(P764*R764,-3)</f>
        <v>0</v>
      </c>
      <c r="T764" s="280">
        <v>0</v>
      </c>
      <c r="U764" s="274" t="s">
        <v>231</v>
      </c>
      <c r="V764" s="261">
        <v>75000</v>
      </c>
      <c r="W764" s="261">
        <f>ROUNDDOWN(T764*V764,-3)</f>
        <v>0</v>
      </c>
      <c r="X764" s="354">
        <f t="shared" si="195"/>
        <v>0</v>
      </c>
      <c r="Y764" s="261"/>
      <c r="Z764" s="354">
        <f t="shared" si="194"/>
        <v>0</v>
      </c>
      <c r="AA764" s="261"/>
      <c r="AB764" s="280">
        <v>0</v>
      </c>
      <c r="AC764" s="274" t="s">
        <v>231</v>
      </c>
      <c r="AD764" s="261">
        <v>75000</v>
      </c>
      <c r="AE764" s="261">
        <f>ROUNDDOWN(AB764*AD764,-3)</f>
        <v>0</v>
      </c>
      <c r="AF764" s="280">
        <v>0</v>
      </c>
      <c r="AG764" s="274" t="s">
        <v>231</v>
      </c>
      <c r="AH764" s="261">
        <v>75000</v>
      </c>
      <c r="AI764" s="261">
        <f>ROUNDDOWN(AF764*AH764,-3)</f>
        <v>0</v>
      </c>
      <c r="AJ764" s="280">
        <v>0</v>
      </c>
      <c r="AK764" s="274" t="s">
        <v>231</v>
      </c>
      <c r="AL764" s="261">
        <v>75000</v>
      </c>
      <c r="AM764" s="261">
        <f>ROUNDDOWN(AJ764*AL764,-3)</f>
        <v>0</v>
      </c>
      <c r="AN764" s="280">
        <v>0</v>
      </c>
      <c r="AO764" s="274" t="s">
        <v>231</v>
      </c>
      <c r="AP764" s="261">
        <v>75000</v>
      </c>
      <c r="AQ764" s="261">
        <f>ROUNDDOWN(AN764*AP764,-3)</f>
        <v>0</v>
      </c>
      <c r="AR764" s="351">
        <f t="shared" si="197"/>
        <v>0</v>
      </c>
    </row>
    <row r="765" spans="2:44" x14ac:dyDescent="0.4">
      <c r="B765" s="272" t="s">
        <v>27</v>
      </c>
      <c r="C765" s="266" t="s">
        <v>44</v>
      </c>
      <c r="D765" s="280">
        <f>D757</f>
        <v>288</v>
      </c>
      <c r="E765" s="274" t="s">
        <v>40</v>
      </c>
      <c r="F765" s="261">
        <v>50000</v>
      </c>
      <c r="G765" s="261">
        <f>ROUNDDOWN(D765*F765,-3)</f>
        <v>14400000</v>
      </c>
      <c r="H765" s="280">
        <f>H757</f>
        <v>288</v>
      </c>
      <c r="I765" s="274" t="s">
        <v>40</v>
      </c>
      <c r="J765" s="261">
        <v>50000</v>
      </c>
      <c r="K765" s="261">
        <f>ROUNDDOWN(H765*J765,-3)</f>
        <v>14400000</v>
      </c>
      <c r="L765" s="280">
        <f>L757</f>
        <v>288</v>
      </c>
      <c r="M765" s="274" t="s">
        <v>40</v>
      </c>
      <c r="N765" s="261">
        <v>50000</v>
      </c>
      <c r="O765" s="261">
        <f>ROUNDDOWN(L765*N765,-3)</f>
        <v>14400000</v>
      </c>
      <c r="P765" s="280">
        <v>288</v>
      </c>
      <c r="Q765" s="274" t="s">
        <v>40</v>
      </c>
      <c r="R765" s="261">
        <v>50000</v>
      </c>
      <c r="S765" s="261">
        <f>ROUNDDOWN(P765*R765,-3)</f>
        <v>14400000</v>
      </c>
      <c r="T765" s="280">
        <v>288</v>
      </c>
      <c r="U765" s="274" t="s">
        <v>40</v>
      </c>
      <c r="V765" s="261">
        <v>50000</v>
      </c>
      <c r="W765" s="261">
        <f>ROUNDDOWN(T765*V765,-3)</f>
        <v>14400000</v>
      </c>
      <c r="X765" s="354">
        <f t="shared" si="195"/>
        <v>4320000</v>
      </c>
      <c r="Y765" s="261">
        <f>CEILING(X765,1000)</f>
        <v>4320000</v>
      </c>
      <c r="Z765" s="354">
        <f t="shared" si="194"/>
        <v>10080000</v>
      </c>
      <c r="AA765" s="261">
        <f t="shared" si="196"/>
        <v>10080000</v>
      </c>
      <c r="AB765" s="280">
        <v>288</v>
      </c>
      <c r="AC765" s="274" t="s">
        <v>40</v>
      </c>
      <c r="AD765" s="261">
        <v>50000</v>
      </c>
      <c r="AE765" s="261">
        <f>ROUNDDOWN(AB765*AD765,-3)</f>
        <v>14400000</v>
      </c>
      <c r="AF765" s="280">
        <v>288</v>
      </c>
      <c r="AG765" s="274" t="s">
        <v>40</v>
      </c>
      <c r="AH765" s="261">
        <v>50000</v>
      </c>
      <c r="AI765" s="261">
        <f>ROUNDDOWN(AF765*AH765,-3)</f>
        <v>14400000</v>
      </c>
      <c r="AJ765" s="280">
        <v>288</v>
      </c>
      <c r="AK765" s="274" t="s">
        <v>40</v>
      </c>
      <c r="AL765" s="261">
        <v>50000</v>
      </c>
      <c r="AM765" s="261">
        <f>ROUNDDOWN(AJ765*AL765,-3)</f>
        <v>14400000</v>
      </c>
      <c r="AN765" s="280">
        <v>288</v>
      </c>
      <c r="AO765" s="274" t="s">
        <v>40</v>
      </c>
      <c r="AP765" s="261">
        <v>50000</v>
      </c>
      <c r="AQ765" s="261">
        <f>ROUNDDOWN(AN765*AP765,-3)</f>
        <v>14400000</v>
      </c>
      <c r="AR765" s="351">
        <f t="shared" si="197"/>
        <v>0</v>
      </c>
    </row>
    <row r="766" spans="2:44" x14ac:dyDescent="0.4">
      <c r="B766" s="272" t="s">
        <v>27</v>
      </c>
      <c r="C766" s="266" t="s">
        <v>297</v>
      </c>
      <c r="D766" s="280">
        <f>D757</f>
        <v>288</v>
      </c>
      <c r="E766" s="274" t="s">
        <v>40</v>
      </c>
      <c r="F766" s="261">
        <v>100000</v>
      </c>
      <c r="G766" s="261">
        <f>ROUNDDOWN(D766*F766,-3)</f>
        <v>28800000</v>
      </c>
      <c r="H766" s="280">
        <f>H757</f>
        <v>288</v>
      </c>
      <c r="I766" s="274" t="s">
        <v>40</v>
      </c>
      <c r="J766" s="261">
        <v>100000</v>
      </c>
      <c r="K766" s="261">
        <f>ROUNDDOWN(H766*J766,-3)</f>
        <v>28800000</v>
      </c>
      <c r="L766" s="280">
        <f>L757</f>
        <v>288</v>
      </c>
      <c r="M766" s="274" t="s">
        <v>40</v>
      </c>
      <c r="N766" s="261">
        <v>100000</v>
      </c>
      <c r="O766" s="261">
        <f>ROUNDDOWN(L766*N766,-3)</f>
        <v>28800000</v>
      </c>
      <c r="P766" s="280">
        <v>288</v>
      </c>
      <c r="Q766" s="274" t="s">
        <v>40</v>
      </c>
      <c r="R766" s="261">
        <v>100000</v>
      </c>
      <c r="S766" s="261">
        <f>ROUNDDOWN(P766*R766,-3)</f>
        <v>28800000</v>
      </c>
      <c r="T766" s="280">
        <v>288</v>
      </c>
      <c r="U766" s="274" t="s">
        <v>40</v>
      </c>
      <c r="V766" s="261">
        <v>100000</v>
      </c>
      <c r="W766" s="261">
        <f>ROUNDDOWN(T766*V766,-3)</f>
        <v>28800000</v>
      </c>
      <c r="X766" s="354">
        <f t="shared" si="195"/>
        <v>8640000</v>
      </c>
      <c r="Y766" s="261">
        <f>CEILING(X766,1000)</f>
        <v>8640000</v>
      </c>
      <c r="Z766" s="354">
        <f t="shared" si="194"/>
        <v>20160000</v>
      </c>
      <c r="AA766" s="261">
        <f t="shared" si="196"/>
        <v>20160000</v>
      </c>
      <c r="AB766" s="280">
        <v>288</v>
      </c>
      <c r="AC766" s="274" t="s">
        <v>40</v>
      </c>
      <c r="AD766" s="261">
        <v>100000</v>
      </c>
      <c r="AE766" s="261">
        <f>ROUNDDOWN(AB766*AD766,-3)</f>
        <v>28800000</v>
      </c>
      <c r="AF766" s="280">
        <v>288</v>
      </c>
      <c r="AG766" s="274" t="s">
        <v>40</v>
      </c>
      <c r="AH766" s="261">
        <v>100000</v>
      </c>
      <c r="AI766" s="261">
        <f>ROUNDDOWN(AF766*AH766,-3)</f>
        <v>28800000</v>
      </c>
      <c r="AJ766" s="280">
        <v>288</v>
      </c>
      <c r="AK766" s="274" t="s">
        <v>40</v>
      </c>
      <c r="AL766" s="261">
        <v>100000</v>
      </c>
      <c r="AM766" s="261">
        <f>ROUNDDOWN(AJ766*AL766,-3)</f>
        <v>28800000</v>
      </c>
      <c r="AN766" s="280">
        <v>288</v>
      </c>
      <c r="AO766" s="274" t="s">
        <v>40</v>
      </c>
      <c r="AP766" s="261">
        <v>100000</v>
      </c>
      <c r="AQ766" s="261">
        <f>ROUNDDOWN(AN766*AP766,-3)</f>
        <v>28800000</v>
      </c>
      <c r="AR766" s="351">
        <f t="shared" si="197"/>
        <v>0</v>
      </c>
    </row>
    <row r="767" spans="2:44" x14ac:dyDescent="0.4">
      <c r="B767" s="272" t="s">
        <v>27</v>
      </c>
      <c r="C767" s="266" t="s">
        <v>299</v>
      </c>
      <c r="D767" s="280">
        <f>D757/24</f>
        <v>12</v>
      </c>
      <c r="E767" s="274" t="s">
        <v>51</v>
      </c>
      <c r="F767" s="261">
        <v>500000</v>
      </c>
      <c r="G767" s="261">
        <f>ROUNDDOWN(D767*F767,-3)</f>
        <v>6000000</v>
      </c>
      <c r="H767" s="280">
        <f>H757/24</f>
        <v>12</v>
      </c>
      <c r="I767" s="274" t="s">
        <v>51</v>
      </c>
      <c r="J767" s="261">
        <v>500000</v>
      </c>
      <c r="K767" s="261">
        <f>ROUNDDOWN(H767*J767,-3)</f>
        <v>6000000</v>
      </c>
      <c r="L767" s="280">
        <f>L757/24</f>
        <v>12</v>
      </c>
      <c r="M767" s="274" t="s">
        <v>51</v>
      </c>
      <c r="N767" s="261">
        <v>500000</v>
      </c>
      <c r="O767" s="261">
        <f>ROUNDDOWN(L767*N767,-3)</f>
        <v>6000000</v>
      </c>
      <c r="P767" s="280">
        <v>12</v>
      </c>
      <c r="Q767" s="274" t="s">
        <v>51</v>
      </c>
      <c r="R767" s="261">
        <v>500000</v>
      </c>
      <c r="S767" s="261">
        <f>ROUNDDOWN(P767*R767,-3)</f>
        <v>6000000</v>
      </c>
      <c r="T767" s="280">
        <v>12</v>
      </c>
      <c r="U767" s="274" t="s">
        <v>51</v>
      </c>
      <c r="V767" s="261">
        <v>500000</v>
      </c>
      <c r="W767" s="261">
        <f>ROUNDDOWN(T767*V767,-3)</f>
        <v>6000000</v>
      </c>
      <c r="X767" s="354">
        <f t="shared" si="195"/>
        <v>1800000</v>
      </c>
      <c r="Y767" s="261">
        <f>CEILING(X767,1000)</f>
        <v>1800000</v>
      </c>
      <c r="Z767" s="354">
        <f t="shared" si="194"/>
        <v>4200000</v>
      </c>
      <c r="AA767" s="261">
        <f t="shared" si="196"/>
        <v>4200000</v>
      </c>
      <c r="AB767" s="280">
        <v>12</v>
      </c>
      <c r="AC767" s="274" t="s">
        <v>51</v>
      </c>
      <c r="AD767" s="261">
        <v>500000</v>
      </c>
      <c r="AE767" s="261">
        <f>ROUNDDOWN(AB767*AD767,-3)</f>
        <v>6000000</v>
      </c>
      <c r="AF767" s="280">
        <v>12</v>
      </c>
      <c r="AG767" s="274" t="s">
        <v>51</v>
      </c>
      <c r="AH767" s="261">
        <v>500000</v>
      </c>
      <c r="AI767" s="261">
        <f>ROUNDDOWN(AF767*AH767,-3)</f>
        <v>6000000</v>
      </c>
      <c r="AJ767" s="280">
        <v>12</v>
      </c>
      <c r="AK767" s="274" t="s">
        <v>51</v>
      </c>
      <c r="AL767" s="261">
        <v>500000</v>
      </c>
      <c r="AM767" s="261">
        <f>ROUNDDOWN(AJ767*AL767,-3)</f>
        <v>6000000</v>
      </c>
      <c r="AN767" s="280">
        <v>12</v>
      </c>
      <c r="AO767" s="274" t="s">
        <v>51</v>
      </c>
      <c r="AP767" s="261">
        <v>500000</v>
      </c>
      <c r="AQ767" s="261">
        <f>ROUNDDOWN(AN767*AP767,-3)</f>
        <v>6000000</v>
      </c>
      <c r="AR767" s="351">
        <f t="shared" si="197"/>
        <v>0</v>
      </c>
    </row>
    <row r="768" spans="2:44" x14ac:dyDescent="0.4">
      <c r="B768" s="272"/>
      <c r="C768" s="266"/>
      <c r="D768" s="280"/>
      <c r="E768" s="274"/>
      <c r="F768" s="261"/>
      <c r="G768" s="261"/>
      <c r="H768" s="280"/>
      <c r="I768" s="274"/>
      <c r="J768" s="261"/>
      <c r="K768" s="261"/>
      <c r="L768" s="280"/>
      <c r="M768" s="274"/>
      <c r="N768" s="261"/>
      <c r="O768" s="261"/>
      <c r="P768" s="280"/>
      <c r="Q768" s="274"/>
      <c r="R768" s="261"/>
      <c r="S768" s="261"/>
      <c r="T768" s="280"/>
      <c r="U768" s="274"/>
      <c r="V768" s="261"/>
      <c r="W768" s="261"/>
      <c r="X768" s="354">
        <f t="shared" si="195"/>
        <v>0</v>
      </c>
      <c r="Y768" s="261"/>
      <c r="Z768" s="354">
        <f t="shared" ref="Z768:Z831" si="198">W768-Y768</f>
        <v>0</v>
      </c>
      <c r="AA768" s="261"/>
      <c r="AB768" s="280"/>
      <c r="AC768" s="274"/>
      <c r="AD768" s="261"/>
      <c r="AE768" s="261"/>
      <c r="AF768" s="280"/>
      <c r="AG768" s="274"/>
      <c r="AH768" s="261"/>
      <c r="AI768" s="261"/>
      <c r="AJ768" s="280"/>
      <c r="AK768" s="274"/>
      <c r="AL768" s="261"/>
      <c r="AM768" s="261"/>
      <c r="AN768" s="280"/>
      <c r="AO768" s="274"/>
      <c r="AP768" s="261"/>
      <c r="AQ768" s="261"/>
      <c r="AR768" s="351">
        <f t="shared" si="197"/>
        <v>0</v>
      </c>
    </row>
    <row r="769" spans="2:44" x14ac:dyDescent="0.4">
      <c r="B769" s="369" t="s">
        <v>258</v>
      </c>
      <c r="C769" s="370" t="s">
        <v>328</v>
      </c>
      <c r="D769" s="279">
        <f>D770</f>
        <v>432</v>
      </c>
      <c r="E769" s="267" t="s">
        <v>171</v>
      </c>
      <c r="F769" s="261">
        <v>0</v>
      </c>
      <c r="G769" s="261">
        <f>G770</f>
        <v>184140000</v>
      </c>
      <c r="H769" s="279">
        <f>H770</f>
        <v>432</v>
      </c>
      <c r="I769" s="267" t="s">
        <v>171</v>
      </c>
      <c r="J769" s="261">
        <v>0</v>
      </c>
      <c r="K769" s="261">
        <f>K770</f>
        <v>184140000</v>
      </c>
      <c r="L769" s="279">
        <f>L770</f>
        <v>432</v>
      </c>
      <c r="M769" s="267" t="s">
        <v>171</v>
      </c>
      <c r="N769" s="261">
        <v>0</v>
      </c>
      <c r="O769" s="261">
        <f>O770</f>
        <v>184140000</v>
      </c>
      <c r="P769" s="279">
        <v>432</v>
      </c>
      <c r="Q769" s="267" t="s">
        <v>171</v>
      </c>
      <c r="R769" s="261">
        <v>0</v>
      </c>
      <c r="S769" s="261">
        <f>S770</f>
        <v>151740000</v>
      </c>
      <c r="T769" s="373">
        <v>432</v>
      </c>
      <c r="U769" s="372" t="s">
        <v>171</v>
      </c>
      <c r="V769" s="371">
        <v>0</v>
      </c>
      <c r="W769" s="371">
        <f>W770</f>
        <v>151740000</v>
      </c>
      <c r="X769" s="354">
        <f t="shared" si="195"/>
        <v>45522000</v>
      </c>
      <c r="Y769" s="261"/>
      <c r="Z769" s="354">
        <f t="shared" si="198"/>
        <v>151740000</v>
      </c>
      <c r="AA769" s="261"/>
      <c r="AB769" s="373">
        <v>432</v>
      </c>
      <c r="AC769" s="372" t="s">
        <v>171</v>
      </c>
      <c r="AD769" s="371">
        <v>0</v>
      </c>
      <c r="AE769" s="371">
        <f>AE770</f>
        <v>151740000</v>
      </c>
      <c r="AF769" s="373">
        <v>432</v>
      </c>
      <c r="AG769" s="372" t="s">
        <v>171</v>
      </c>
      <c r="AH769" s="371">
        <v>0</v>
      </c>
      <c r="AI769" s="371">
        <f>AI770</f>
        <v>151740000</v>
      </c>
      <c r="AJ769" s="373">
        <v>432</v>
      </c>
      <c r="AK769" s="372" t="s">
        <v>171</v>
      </c>
      <c r="AL769" s="371">
        <v>0</v>
      </c>
      <c r="AM769" s="371">
        <f>AM770</f>
        <v>151740000</v>
      </c>
      <c r="AN769" s="373">
        <v>432</v>
      </c>
      <c r="AO769" s="372" t="s">
        <v>171</v>
      </c>
      <c r="AP769" s="371">
        <v>0</v>
      </c>
      <c r="AQ769" s="371">
        <f>AQ770</f>
        <v>151740000</v>
      </c>
      <c r="AR769" s="351">
        <f t="shared" si="197"/>
        <v>0</v>
      </c>
    </row>
    <row r="770" spans="2:44" x14ac:dyDescent="0.4">
      <c r="B770" s="317" t="s">
        <v>34</v>
      </c>
      <c r="C770" s="318" t="s">
        <v>329</v>
      </c>
      <c r="D770" s="279">
        <v>432</v>
      </c>
      <c r="E770" s="267" t="s">
        <v>171</v>
      </c>
      <c r="F770" s="261">
        <v>0</v>
      </c>
      <c r="G770" s="261">
        <f>G771+G775</f>
        <v>184140000</v>
      </c>
      <c r="H770" s="319">
        <v>432</v>
      </c>
      <c r="I770" s="320" t="s">
        <v>171</v>
      </c>
      <c r="J770" s="321">
        <v>0</v>
      </c>
      <c r="K770" s="321">
        <f>K771+K775</f>
        <v>184140000</v>
      </c>
      <c r="L770" s="319">
        <v>432</v>
      </c>
      <c r="M770" s="320" t="s">
        <v>171</v>
      </c>
      <c r="N770" s="321">
        <v>0</v>
      </c>
      <c r="O770" s="321">
        <f>O771+O775</f>
        <v>184140000</v>
      </c>
      <c r="P770" s="319">
        <v>432</v>
      </c>
      <c r="Q770" s="320" t="s">
        <v>171</v>
      </c>
      <c r="R770" s="321">
        <v>0</v>
      </c>
      <c r="S770" s="321">
        <f>S771+S775</f>
        <v>151740000</v>
      </c>
      <c r="T770" s="319">
        <v>432</v>
      </c>
      <c r="U770" s="320" t="s">
        <v>171</v>
      </c>
      <c r="V770" s="321">
        <v>0</v>
      </c>
      <c r="W770" s="321">
        <f>W771+W775</f>
        <v>151740000</v>
      </c>
      <c r="X770" s="354">
        <f t="shared" si="195"/>
        <v>45522000</v>
      </c>
      <c r="Y770" s="321"/>
      <c r="Z770" s="354">
        <f t="shared" si="198"/>
        <v>151740000</v>
      </c>
      <c r="AA770" s="321"/>
      <c r="AB770" s="319">
        <v>432</v>
      </c>
      <c r="AC770" s="320" t="s">
        <v>171</v>
      </c>
      <c r="AD770" s="321">
        <v>0</v>
      </c>
      <c r="AE770" s="321">
        <f>AE771+AE775</f>
        <v>151740000</v>
      </c>
      <c r="AF770" s="319">
        <v>432</v>
      </c>
      <c r="AG770" s="320" t="s">
        <v>171</v>
      </c>
      <c r="AH770" s="321">
        <v>0</v>
      </c>
      <c r="AI770" s="321">
        <f>AI771+AI775</f>
        <v>151740000</v>
      </c>
      <c r="AJ770" s="319">
        <v>432</v>
      </c>
      <c r="AK770" s="320" t="s">
        <v>171</v>
      </c>
      <c r="AL770" s="321">
        <v>0</v>
      </c>
      <c r="AM770" s="321">
        <f>AM771+AM775</f>
        <v>151740000</v>
      </c>
      <c r="AN770" s="319">
        <v>432</v>
      </c>
      <c r="AO770" s="320" t="s">
        <v>171</v>
      </c>
      <c r="AP770" s="321">
        <v>0</v>
      </c>
      <c r="AQ770" s="321">
        <f>AQ771+AQ775</f>
        <v>151740000</v>
      </c>
      <c r="AR770" s="351">
        <f t="shared" si="197"/>
        <v>0</v>
      </c>
    </row>
    <row r="771" spans="2:44" x14ac:dyDescent="0.4">
      <c r="B771" s="272">
        <v>525111</v>
      </c>
      <c r="C771" s="266" t="s">
        <v>174</v>
      </c>
      <c r="D771" s="273">
        <v>0</v>
      </c>
      <c r="E771" s="274"/>
      <c r="F771" s="266">
        <v>0</v>
      </c>
      <c r="G771" s="261">
        <f>SUM(G772:G774)</f>
        <v>82260000</v>
      </c>
      <c r="H771" s="273">
        <v>0</v>
      </c>
      <c r="I771" s="274"/>
      <c r="J771" s="266">
        <v>0</v>
      </c>
      <c r="K771" s="261">
        <f>SUM(K772:K774)</f>
        <v>82260000</v>
      </c>
      <c r="L771" s="273">
        <v>0</v>
      </c>
      <c r="M771" s="274"/>
      <c r="N771" s="266">
        <v>0</v>
      </c>
      <c r="O771" s="261">
        <f>SUM(O772:O774)</f>
        <v>82260000</v>
      </c>
      <c r="P771" s="273">
        <v>0</v>
      </c>
      <c r="Q771" s="274"/>
      <c r="R771" s="266">
        <v>0</v>
      </c>
      <c r="S771" s="261">
        <f>SUM(S772:S774)</f>
        <v>82260000</v>
      </c>
      <c r="T771" s="273">
        <v>0</v>
      </c>
      <c r="U771" s="274"/>
      <c r="V771" s="266">
        <v>0</v>
      </c>
      <c r="W771" s="261">
        <f>SUM(W772:W774)</f>
        <v>82260000</v>
      </c>
      <c r="X771" s="354">
        <f t="shared" si="195"/>
        <v>24678000</v>
      </c>
      <c r="Y771" s="261"/>
      <c r="Z771" s="354">
        <f t="shared" si="198"/>
        <v>82260000</v>
      </c>
      <c r="AA771" s="261"/>
      <c r="AB771" s="273">
        <v>0</v>
      </c>
      <c r="AC771" s="274"/>
      <c r="AD771" s="266">
        <v>0</v>
      </c>
      <c r="AE771" s="261">
        <f>SUM(AE772:AE774)</f>
        <v>82260000</v>
      </c>
      <c r="AF771" s="273">
        <v>0</v>
      </c>
      <c r="AG771" s="274"/>
      <c r="AH771" s="266">
        <v>0</v>
      </c>
      <c r="AI771" s="261">
        <f>SUM(AI772:AI774)</f>
        <v>82260000</v>
      </c>
      <c r="AJ771" s="273">
        <v>0</v>
      </c>
      <c r="AK771" s="274"/>
      <c r="AL771" s="266">
        <v>0</v>
      </c>
      <c r="AM771" s="261">
        <f>SUM(AM772:AM774)</f>
        <v>82260000</v>
      </c>
      <c r="AN771" s="273">
        <v>0</v>
      </c>
      <c r="AO771" s="274"/>
      <c r="AP771" s="266">
        <v>0</v>
      </c>
      <c r="AQ771" s="261">
        <f>SUM(AQ772:AQ774)</f>
        <v>82260000</v>
      </c>
      <c r="AR771" s="351">
        <f t="shared" si="197"/>
        <v>0</v>
      </c>
    </row>
    <row r="772" spans="2:44" x14ac:dyDescent="0.4">
      <c r="B772" s="272" t="s">
        <v>27</v>
      </c>
      <c r="C772" s="266" t="s">
        <v>46</v>
      </c>
      <c r="D772" s="273">
        <v>72</v>
      </c>
      <c r="E772" s="274" t="s">
        <v>47</v>
      </c>
      <c r="F772" s="261">
        <v>150000</v>
      </c>
      <c r="G772" s="261">
        <f>ROUNDDOWN(D772*F772,-3)</f>
        <v>10800000</v>
      </c>
      <c r="H772" s="273">
        <v>72</v>
      </c>
      <c r="I772" s="274" t="s">
        <v>47</v>
      </c>
      <c r="J772" s="261">
        <v>150000</v>
      </c>
      <c r="K772" s="261">
        <f>ROUNDDOWN(H772*J772,-3)</f>
        <v>10800000</v>
      </c>
      <c r="L772" s="273">
        <v>72</v>
      </c>
      <c r="M772" s="274" t="s">
        <v>47</v>
      </c>
      <c r="N772" s="261">
        <v>150000</v>
      </c>
      <c r="O772" s="261">
        <f>ROUNDDOWN(L772*N772,-3)</f>
        <v>10800000</v>
      </c>
      <c r="P772" s="273">
        <v>72</v>
      </c>
      <c r="Q772" s="274" t="s">
        <v>47</v>
      </c>
      <c r="R772" s="261">
        <v>150000</v>
      </c>
      <c r="S772" s="261">
        <f>ROUNDDOWN(P772*R772,-3)</f>
        <v>10800000</v>
      </c>
      <c r="T772" s="273">
        <v>72</v>
      </c>
      <c r="U772" s="274" t="s">
        <v>47</v>
      </c>
      <c r="V772" s="261">
        <v>150000</v>
      </c>
      <c r="W772" s="261">
        <f>ROUNDDOWN(T772*V772,-3)</f>
        <v>10800000</v>
      </c>
      <c r="X772" s="354">
        <f t="shared" si="195"/>
        <v>3240000</v>
      </c>
      <c r="Y772" s="261">
        <f>CEILING(X772,1000)</f>
        <v>3240000</v>
      </c>
      <c r="Z772" s="354">
        <f t="shared" si="198"/>
        <v>7560000</v>
      </c>
      <c r="AA772" s="261">
        <f t="shared" si="196"/>
        <v>7560000</v>
      </c>
      <c r="AB772" s="273">
        <v>72</v>
      </c>
      <c r="AC772" s="274" t="s">
        <v>47</v>
      </c>
      <c r="AD772" s="261">
        <v>150000</v>
      </c>
      <c r="AE772" s="261">
        <f>ROUNDDOWN(AB772*AD772,-3)</f>
        <v>10800000</v>
      </c>
      <c r="AF772" s="273">
        <v>72</v>
      </c>
      <c r="AG772" s="274" t="s">
        <v>47</v>
      </c>
      <c r="AH772" s="261">
        <v>150000</v>
      </c>
      <c r="AI772" s="261">
        <f>ROUNDDOWN(AF772*AH772,-3)</f>
        <v>10800000</v>
      </c>
      <c r="AJ772" s="273">
        <v>72</v>
      </c>
      <c r="AK772" s="274" t="s">
        <v>47</v>
      </c>
      <c r="AL772" s="261">
        <v>150000</v>
      </c>
      <c r="AM772" s="261">
        <f>ROUNDDOWN(AJ772*AL772,-3)</f>
        <v>10800000</v>
      </c>
      <c r="AN772" s="273">
        <v>72</v>
      </c>
      <c r="AO772" s="274" t="s">
        <v>47</v>
      </c>
      <c r="AP772" s="261">
        <v>150000</v>
      </c>
      <c r="AQ772" s="261">
        <f>ROUNDDOWN(AN772*AP772,-3)</f>
        <v>10800000</v>
      </c>
      <c r="AR772" s="351">
        <f t="shared" si="197"/>
        <v>0</v>
      </c>
    </row>
    <row r="773" spans="2:44" x14ac:dyDescent="0.4">
      <c r="B773" s="272" t="s">
        <v>27</v>
      </c>
      <c r="C773" s="266" t="s">
        <v>48</v>
      </c>
      <c r="D773" s="273">
        <v>432</v>
      </c>
      <c r="E773" s="274" t="s">
        <v>47</v>
      </c>
      <c r="F773" s="261">
        <v>150000</v>
      </c>
      <c r="G773" s="261">
        <f>ROUNDDOWN(D773*F773,-3)</f>
        <v>64800000</v>
      </c>
      <c r="H773" s="273">
        <v>432</v>
      </c>
      <c r="I773" s="274" t="s">
        <v>47</v>
      </c>
      <c r="J773" s="261">
        <v>150000</v>
      </c>
      <c r="K773" s="261">
        <f>ROUNDDOWN(H773*J773,-3)</f>
        <v>64800000</v>
      </c>
      <c r="L773" s="273">
        <v>432</v>
      </c>
      <c r="M773" s="274" t="s">
        <v>47</v>
      </c>
      <c r="N773" s="261">
        <v>150000</v>
      </c>
      <c r="O773" s="261">
        <f>ROUNDDOWN(L773*N773,-3)</f>
        <v>64800000</v>
      </c>
      <c r="P773" s="273">
        <v>432</v>
      </c>
      <c r="Q773" s="274" t="s">
        <v>47</v>
      </c>
      <c r="R773" s="261">
        <v>150000</v>
      </c>
      <c r="S773" s="261">
        <f>ROUNDDOWN(P773*R773,-3)</f>
        <v>64800000</v>
      </c>
      <c r="T773" s="273">
        <v>432</v>
      </c>
      <c r="U773" s="274" t="s">
        <v>47</v>
      </c>
      <c r="V773" s="261">
        <v>150000</v>
      </c>
      <c r="W773" s="261">
        <f>ROUNDDOWN(T773*V773,-3)</f>
        <v>64800000</v>
      </c>
      <c r="X773" s="354">
        <f t="shared" si="195"/>
        <v>19440000</v>
      </c>
      <c r="Y773" s="261">
        <f>CEILING(X773,1000)</f>
        <v>19440000</v>
      </c>
      <c r="Z773" s="354">
        <f t="shared" si="198"/>
        <v>45360000</v>
      </c>
      <c r="AA773" s="261">
        <f t="shared" si="196"/>
        <v>45360000</v>
      </c>
      <c r="AB773" s="273">
        <v>432</v>
      </c>
      <c r="AC773" s="274" t="s">
        <v>47</v>
      </c>
      <c r="AD773" s="261">
        <v>150000</v>
      </c>
      <c r="AE773" s="261">
        <f>ROUNDDOWN(AB773*AD773,-3)</f>
        <v>64800000</v>
      </c>
      <c r="AF773" s="273">
        <v>432</v>
      </c>
      <c r="AG773" s="274" t="s">
        <v>47</v>
      </c>
      <c r="AH773" s="261">
        <v>150000</v>
      </c>
      <c r="AI773" s="261">
        <f>ROUNDDOWN(AF773*AH773,-3)</f>
        <v>64800000</v>
      </c>
      <c r="AJ773" s="273">
        <v>432</v>
      </c>
      <c r="AK773" s="274" t="s">
        <v>47</v>
      </c>
      <c r="AL773" s="261">
        <v>150000</v>
      </c>
      <c r="AM773" s="261">
        <f>ROUNDDOWN(AJ773*AL773,-3)</f>
        <v>64800000</v>
      </c>
      <c r="AN773" s="273">
        <v>432</v>
      </c>
      <c r="AO773" s="274" t="s">
        <v>47</v>
      </c>
      <c r="AP773" s="261">
        <v>150000</v>
      </c>
      <c r="AQ773" s="261">
        <f>ROUNDDOWN(AN773*AP773,-3)</f>
        <v>64800000</v>
      </c>
      <c r="AR773" s="351">
        <f t="shared" si="197"/>
        <v>0</v>
      </c>
    </row>
    <row r="774" spans="2:44" x14ac:dyDescent="0.4">
      <c r="B774" s="272" t="s">
        <v>27</v>
      </c>
      <c r="C774" s="266" t="s">
        <v>175</v>
      </c>
      <c r="D774" s="273">
        <v>1</v>
      </c>
      <c r="E774" s="274" t="s">
        <v>38</v>
      </c>
      <c r="F774" s="261">
        <v>6660000</v>
      </c>
      <c r="G774" s="261">
        <f>ROUNDDOWN(D774*F774,-3)</f>
        <v>6660000</v>
      </c>
      <c r="H774" s="273">
        <v>1</v>
      </c>
      <c r="I774" s="274" t="s">
        <v>38</v>
      </c>
      <c r="J774" s="261">
        <v>6660000</v>
      </c>
      <c r="K774" s="261">
        <f>ROUNDDOWN(H774*J774,-3)</f>
        <v>6660000</v>
      </c>
      <c r="L774" s="273">
        <v>1</v>
      </c>
      <c r="M774" s="274" t="s">
        <v>38</v>
      </c>
      <c r="N774" s="261">
        <v>6660000</v>
      </c>
      <c r="O774" s="261">
        <f>ROUNDDOWN(L774*N774,-3)</f>
        <v>6660000</v>
      </c>
      <c r="P774" s="273">
        <v>1</v>
      </c>
      <c r="Q774" s="274" t="s">
        <v>38</v>
      </c>
      <c r="R774" s="261">
        <v>6660000</v>
      </c>
      <c r="S774" s="261">
        <f>ROUNDDOWN(P774*R774,-3)</f>
        <v>6660000</v>
      </c>
      <c r="T774" s="273">
        <v>1</v>
      </c>
      <c r="U774" s="274" t="s">
        <v>38</v>
      </c>
      <c r="V774" s="261">
        <v>6660000</v>
      </c>
      <c r="W774" s="261">
        <f>ROUNDDOWN(T774*V774,-3)</f>
        <v>6660000</v>
      </c>
      <c r="X774" s="354">
        <f t="shared" si="195"/>
        <v>1998000</v>
      </c>
      <c r="Y774" s="261">
        <f>CEILING(X774,1000)</f>
        <v>1998000</v>
      </c>
      <c r="Z774" s="354">
        <f t="shared" si="198"/>
        <v>4662000</v>
      </c>
      <c r="AA774" s="261">
        <f t="shared" si="196"/>
        <v>4662000</v>
      </c>
      <c r="AB774" s="273">
        <v>1</v>
      </c>
      <c r="AC774" s="274" t="s">
        <v>38</v>
      </c>
      <c r="AD774" s="261">
        <v>6660000</v>
      </c>
      <c r="AE774" s="261">
        <f>ROUNDDOWN(AB774*AD774,-3)</f>
        <v>6660000</v>
      </c>
      <c r="AF774" s="273">
        <v>1</v>
      </c>
      <c r="AG774" s="274" t="s">
        <v>38</v>
      </c>
      <c r="AH774" s="261">
        <v>6660000</v>
      </c>
      <c r="AI774" s="261">
        <f>ROUNDDOWN(AF774*AH774,-3)</f>
        <v>6660000</v>
      </c>
      <c r="AJ774" s="273">
        <v>1</v>
      </c>
      <c r="AK774" s="274" t="s">
        <v>38</v>
      </c>
      <c r="AL774" s="261">
        <v>6660000</v>
      </c>
      <c r="AM774" s="261">
        <f>ROUNDDOWN(AJ774*AL774,-3)</f>
        <v>6660000</v>
      </c>
      <c r="AN774" s="273">
        <v>1</v>
      </c>
      <c r="AO774" s="274" t="s">
        <v>38</v>
      </c>
      <c r="AP774" s="261">
        <v>6660000</v>
      </c>
      <c r="AQ774" s="261">
        <f>ROUNDDOWN(AN774*AP774,-3)</f>
        <v>6660000</v>
      </c>
      <c r="AR774" s="351">
        <f t="shared" si="197"/>
        <v>0</v>
      </c>
    </row>
    <row r="775" spans="2:44" x14ac:dyDescent="0.4">
      <c r="B775" s="272">
        <v>525112</v>
      </c>
      <c r="C775" s="266" t="s">
        <v>97</v>
      </c>
      <c r="D775" s="273">
        <v>0</v>
      </c>
      <c r="E775" s="274"/>
      <c r="F775" s="266">
        <v>0</v>
      </c>
      <c r="G775" s="261">
        <f>SUM(G776:G780)</f>
        <v>101880000</v>
      </c>
      <c r="H775" s="273">
        <v>0</v>
      </c>
      <c r="I775" s="274"/>
      <c r="J775" s="266">
        <v>0</v>
      </c>
      <c r="K775" s="261">
        <f>SUM(K776:K780)</f>
        <v>101880000</v>
      </c>
      <c r="L775" s="273">
        <v>0</v>
      </c>
      <c r="M775" s="274"/>
      <c r="N775" s="266">
        <v>0</v>
      </c>
      <c r="O775" s="261">
        <f>SUM(O776:O780)</f>
        <v>101880000</v>
      </c>
      <c r="P775" s="273">
        <v>0</v>
      </c>
      <c r="Q775" s="274"/>
      <c r="R775" s="266">
        <v>0</v>
      </c>
      <c r="S775" s="261">
        <f>SUM(S776:S780)</f>
        <v>69480000</v>
      </c>
      <c r="T775" s="273">
        <v>0</v>
      </c>
      <c r="U775" s="274"/>
      <c r="V775" s="266">
        <v>0</v>
      </c>
      <c r="W775" s="261">
        <f>SUM(W776:W780)</f>
        <v>69480000</v>
      </c>
      <c r="X775" s="354">
        <f t="shared" si="195"/>
        <v>20844000</v>
      </c>
      <c r="Y775" s="261"/>
      <c r="Z775" s="354">
        <f t="shared" si="198"/>
        <v>69480000</v>
      </c>
      <c r="AA775" s="261"/>
      <c r="AB775" s="273">
        <v>0</v>
      </c>
      <c r="AC775" s="274"/>
      <c r="AD775" s="266">
        <v>0</v>
      </c>
      <c r="AE775" s="261">
        <f>SUM(AE776:AE780)</f>
        <v>69480000</v>
      </c>
      <c r="AF775" s="273">
        <v>0</v>
      </c>
      <c r="AG775" s="274"/>
      <c r="AH775" s="266">
        <v>0</v>
      </c>
      <c r="AI775" s="261">
        <f>SUM(AI776:AI780)</f>
        <v>69480000</v>
      </c>
      <c r="AJ775" s="273">
        <v>0</v>
      </c>
      <c r="AK775" s="274"/>
      <c r="AL775" s="266">
        <v>0</v>
      </c>
      <c r="AM775" s="261">
        <f>SUM(AM776:AM780)</f>
        <v>69480000</v>
      </c>
      <c r="AN775" s="273">
        <v>0</v>
      </c>
      <c r="AO775" s="274"/>
      <c r="AP775" s="266">
        <v>0</v>
      </c>
      <c r="AQ775" s="261">
        <f>SUM(AQ776:AQ780)</f>
        <v>69480000</v>
      </c>
      <c r="AR775" s="351">
        <f t="shared" si="197"/>
        <v>0</v>
      </c>
    </row>
    <row r="776" spans="2:44" x14ac:dyDescent="0.4">
      <c r="B776" s="272" t="s">
        <v>27</v>
      </c>
      <c r="C776" s="266" t="s">
        <v>295</v>
      </c>
      <c r="D776" s="273">
        <v>1</v>
      </c>
      <c r="E776" s="274" t="s">
        <v>38</v>
      </c>
      <c r="F776" s="261">
        <v>8640000</v>
      </c>
      <c r="G776" s="261">
        <f>ROUNDDOWN(D776*F776,-3)</f>
        <v>8640000</v>
      </c>
      <c r="H776" s="273">
        <v>1</v>
      </c>
      <c r="I776" s="274" t="s">
        <v>38</v>
      </c>
      <c r="J776" s="261">
        <v>8640000</v>
      </c>
      <c r="K776" s="261">
        <f>ROUNDDOWN(H776*J776,-3)</f>
        <v>8640000</v>
      </c>
      <c r="L776" s="273">
        <v>1</v>
      </c>
      <c r="M776" s="274" t="s">
        <v>38</v>
      </c>
      <c r="N776" s="261">
        <v>8640000</v>
      </c>
      <c r="O776" s="261">
        <f>ROUNDDOWN(L776*N776,-3)</f>
        <v>8640000</v>
      </c>
      <c r="P776" s="273">
        <v>1</v>
      </c>
      <c r="Q776" s="274" t="s">
        <v>38</v>
      </c>
      <c r="R776" s="261">
        <v>8640000</v>
      </c>
      <c r="S776" s="261">
        <f>ROUNDDOWN(P776*R776,-3)</f>
        <v>8640000</v>
      </c>
      <c r="T776" s="273">
        <v>1</v>
      </c>
      <c r="U776" s="274" t="s">
        <v>38</v>
      </c>
      <c r="V776" s="261">
        <v>8640000</v>
      </c>
      <c r="W776" s="261">
        <f>ROUNDDOWN(T776*V776,-3)</f>
        <v>8640000</v>
      </c>
      <c r="X776" s="354">
        <f t="shared" ref="X776:X839" si="199">W776*30%</f>
        <v>2592000</v>
      </c>
      <c r="Y776" s="261">
        <f>CEILING(X776,1000)</f>
        <v>2592000</v>
      </c>
      <c r="Z776" s="354">
        <f t="shared" si="198"/>
        <v>6048000</v>
      </c>
      <c r="AA776" s="261">
        <f t="shared" ref="AA776:AA839" si="200">CEILING(Z776,1000)</f>
        <v>6048000</v>
      </c>
      <c r="AB776" s="273">
        <v>1</v>
      </c>
      <c r="AC776" s="274" t="s">
        <v>38</v>
      </c>
      <c r="AD776" s="261">
        <v>8640000</v>
      </c>
      <c r="AE776" s="261">
        <f>ROUNDDOWN(AB776*AD776,-3)</f>
        <v>8640000</v>
      </c>
      <c r="AF776" s="273">
        <v>1</v>
      </c>
      <c r="AG776" s="274" t="s">
        <v>38</v>
      </c>
      <c r="AH776" s="261">
        <v>8640000</v>
      </c>
      <c r="AI776" s="261">
        <f>ROUNDDOWN(AF776*AH776,-3)</f>
        <v>8640000</v>
      </c>
      <c r="AJ776" s="273">
        <v>1</v>
      </c>
      <c r="AK776" s="274" t="s">
        <v>38</v>
      </c>
      <c r="AL776" s="261">
        <v>8640000</v>
      </c>
      <c r="AM776" s="261">
        <f>ROUNDDOWN(AJ776*AL776,-3)</f>
        <v>8640000</v>
      </c>
      <c r="AN776" s="273">
        <v>1</v>
      </c>
      <c r="AO776" s="274" t="s">
        <v>38</v>
      </c>
      <c r="AP776" s="261">
        <v>8640000</v>
      </c>
      <c r="AQ776" s="261">
        <f>ROUNDDOWN(AN776*AP776,-3)</f>
        <v>8640000</v>
      </c>
      <c r="AR776" s="351">
        <f t="shared" si="197"/>
        <v>0</v>
      </c>
    </row>
    <row r="777" spans="2:44" x14ac:dyDescent="0.4">
      <c r="B777" s="272" t="s">
        <v>27</v>
      </c>
      <c r="C777" s="266" t="s">
        <v>296</v>
      </c>
      <c r="D777" s="280">
        <f>D770</f>
        <v>432</v>
      </c>
      <c r="E777" s="274" t="s">
        <v>231</v>
      </c>
      <c r="F777" s="261">
        <v>75000</v>
      </c>
      <c r="G777" s="261">
        <f>ROUNDDOWN(D777*F777,-3)</f>
        <v>32400000</v>
      </c>
      <c r="H777" s="280">
        <f>H770</f>
        <v>432</v>
      </c>
      <c r="I777" s="274" t="s">
        <v>231</v>
      </c>
      <c r="J777" s="261">
        <v>75000</v>
      </c>
      <c r="K777" s="261">
        <f>ROUNDDOWN(H777*J777,-3)</f>
        <v>32400000</v>
      </c>
      <c r="L777" s="280">
        <f>L770</f>
        <v>432</v>
      </c>
      <c r="M777" s="274" t="s">
        <v>231</v>
      </c>
      <c r="N777" s="261">
        <v>75000</v>
      </c>
      <c r="O777" s="261">
        <f>ROUNDDOWN(L777*N777,-3)</f>
        <v>32400000</v>
      </c>
      <c r="P777" s="280">
        <v>0</v>
      </c>
      <c r="Q777" s="274" t="s">
        <v>231</v>
      </c>
      <c r="R777" s="261">
        <v>75000</v>
      </c>
      <c r="S777" s="261">
        <f>ROUNDDOWN(P777*R777,-3)</f>
        <v>0</v>
      </c>
      <c r="T777" s="280">
        <v>0</v>
      </c>
      <c r="U777" s="274" t="s">
        <v>231</v>
      </c>
      <c r="V777" s="261">
        <v>75000</v>
      </c>
      <c r="W777" s="261">
        <f>ROUNDDOWN(T777*V777,-3)</f>
        <v>0</v>
      </c>
      <c r="X777" s="354">
        <f t="shared" si="199"/>
        <v>0</v>
      </c>
      <c r="Y777" s="261"/>
      <c r="Z777" s="354">
        <f t="shared" si="198"/>
        <v>0</v>
      </c>
      <c r="AA777" s="261"/>
      <c r="AB777" s="280">
        <v>0</v>
      </c>
      <c r="AC777" s="274" t="s">
        <v>231</v>
      </c>
      <c r="AD777" s="261">
        <v>75000</v>
      </c>
      <c r="AE777" s="261">
        <f>ROUNDDOWN(AB777*AD777,-3)</f>
        <v>0</v>
      </c>
      <c r="AF777" s="280">
        <v>0</v>
      </c>
      <c r="AG777" s="274" t="s">
        <v>231</v>
      </c>
      <c r="AH777" s="261">
        <v>75000</v>
      </c>
      <c r="AI777" s="261">
        <f>ROUNDDOWN(AF777*AH777,-3)</f>
        <v>0</v>
      </c>
      <c r="AJ777" s="280">
        <v>0</v>
      </c>
      <c r="AK777" s="274" t="s">
        <v>231</v>
      </c>
      <c r="AL777" s="261">
        <v>75000</v>
      </c>
      <c r="AM777" s="261">
        <f>ROUNDDOWN(AJ777*AL777,-3)</f>
        <v>0</v>
      </c>
      <c r="AN777" s="280">
        <v>0</v>
      </c>
      <c r="AO777" s="274" t="s">
        <v>231</v>
      </c>
      <c r="AP777" s="261">
        <v>75000</v>
      </c>
      <c r="AQ777" s="261">
        <f>ROUNDDOWN(AN777*AP777,-3)</f>
        <v>0</v>
      </c>
      <c r="AR777" s="351">
        <f t="shared" si="197"/>
        <v>0</v>
      </c>
    </row>
    <row r="778" spans="2:44" x14ac:dyDescent="0.4">
      <c r="B778" s="272" t="s">
        <v>27</v>
      </c>
      <c r="C778" s="266" t="s">
        <v>44</v>
      </c>
      <c r="D778" s="280">
        <f>D770</f>
        <v>432</v>
      </c>
      <c r="E778" s="274" t="s">
        <v>40</v>
      </c>
      <c r="F778" s="261">
        <v>50000</v>
      </c>
      <c r="G778" s="261">
        <f>ROUNDDOWN(D778*F778,-3)</f>
        <v>21600000</v>
      </c>
      <c r="H778" s="280">
        <f>H770</f>
        <v>432</v>
      </c>
      <c r="I778" s="274" t="s">
        <v>40</v>
      </c>
      <c r="J778" s="261">
        <v>50000</v>
      </c>
      <c r="K778" s="261">
        <f>ROUNDDOWN(H778*J778,-3)</f>
        <v>21600000</v>
      </c>
      <c r="L778" s="280">
        <f>L770</f>
        <v>432</v>
      </c>
      <c r="M778" s="274" t="s">
        <v>40</v>
      </c>
      <c r="N778" s="261">
        <v>50000</v>
      </c>
      <c r="O778" s="261">
        <f>ROUNDDOWN(L778*N778,-3)</f>
        <v>21600000</v>
      </c>
      <c r="P778" s="280">
        <v>432</v>
      </c>
      <c r="Q778" s="274" t="s">
        <v>40</v>
      </c>
      <c r="R778" s="261">
        <v>50000</v>
      </c>
      <c r="S778" s="261">
        <f>ROUNDDOWN(P778*R778,-3)</f>
        <v>21600000</v>
      </c>
      <c r="T778" s="280">
        <v>432</v>
      </c>
      <c r="U778" s="274" t="s">
        <v>40</v>
      </c>
      <c r="V778" s="261">
        <v>50000</v>
      </c>
      <c r="W778" s="261">
        <f>ROUNDDOWN(T778*V778,-3)</f>
        <v>21600000</v>
      </c>
      <c r="X778" s="354">
        <f t="shared" si="199"/>
        <v>6480000</v>
      </c>
      <c r="Y778" s="261">
        <f>CEILING(X778,1000)</f>
        <v>6480000</v>
      </c>
      <c r="Z778" s="354">
        <f t="shared" si="198"/>
        <v>15120000</v>
      </c>
      <c r="AA778" s="261">
        <f t="shared" si="200"/>
        <v>15120000</v>
      </c>
      <c r="AB778" s="280">
        <v>432</v>
      </c>
      <c r="AC778" s="274" t="s">
        <v>40</v>
      </c>
      <c r="AD778" s="261">
        <v>50000</v>
      </c>
      <c r="AE778" s="261">
        <f>ROUNDDOWN(AB778*AD778,-3)</f>
        <v>21600000</v>
      </c>
      <c r="AF778" s="280">
        <v>432</v>
      </c>
      <c r="AG778" s="274" t="s">
        <v>40</v>
      </c>
      <c r="AH778" s="261">
        <v>50000</v>
      </c>
      <c r="AI778" s="261">
        <f>ROUNDDOWN(AF778*AH778,-3)</f>
        <v>21600000</v>
      </c>
      <c r="AJ778" s="280">
        <v>432</v>
      </c>
      <c r="AK778" s="274" t="s">
        <v>40</v>
      </c>
      <c r="AL778" s="261">
        <v>50000</v>
      </c>
      <c r="AM778" s="261">
        <f>ROUNDDOWN(AJ778*AL778,-3)</f>
        <v>21600000</v>
      </c>
      <c r="AN778" s="280">
        <v>432</v>
      </c>
      <c r="AO778" s="274" t="s">
        <v>40</v>
      </c>
      <c r="AP778" s="261">
        <v>50000</v>
      </c>
      <c r="AQ778" s="261">
        <f>ROUNDDOWN(AN778*AP778,-3)</f>
        <v>21600000</v>
      </c>
      <c r="AR778" s="351">
        <f t="shared" ref="AR778:AR841" si="201">AM778-AQ778</f>
        <v>0</v>
      </c>
    </row>
    <row r="779" spans="2:44" x14ac:dyDescent="0.4">
      <c r="B779" s="272" t="s">
        <v>27</v>
      </c>
      <c r="C779" s="266" t="s">
        <v>330</v>
      </c>
      <c r="D779" s="280">
        <f>D770</f>
        <v>432</v>
      </c>
      <c r="E779" s="274" t="s">
        <v>40</v>
      </c>
      <c r="F779" s="261">
        <v>70000</v>
      </c>
      <c r="G779" s="261">
        <f>ROUNDDOWN(D779*F779,-3)</f>
        <v>30240000</v>
      </c>
      <c r="H779" s="280">
        <f>H770</f>
        <v>432</v>
      </c>
      <c r="I779" s="274" t="s">
        <v>40</v>
      </c>
      <c r="J779" s="261">
        <v>70000</v>
      </c>
      <c r="K779" s="261">
        <f>ROUNDDOWN(H779*J779,-3)</f>
        <v>30240000</v>
      </c>
      <c r="L779" s="280">
        <f>L770</f>
        <v>432</v>
      </c>
      <c r="M779" s="274" t="s">
        <v>40</v>
      </c>
      <c r="N779" s="261">
        <v>70000</v>
      </c>
      <c r="O779" s="261">
        <f>ROUNDDOWN(L779*N779,-3)</f>
        <v>30240000</v>
      </c>
      <c r="P779" s="280">
        <v>432</v>
      </c>
      <c r="Q779" s="274" t="s">
        <v>40</v>
      </c>
      <c r="R779" s="261">
        <v>70000</v>
      </c>
      <c r="S779" s="261">
        <f>ROUNDDOWN(P779*R779,-3)</f>
        <v>30240000</v>
      </c>
      <c r="T779" s="280">
        <v>432</v>
      </c>
      <c r="U779" s="274" t="s">
        <v>40</v>
      </c>
      <c r="V779" s="261">
        <v>70000</v>
      </c>
      <c r="W779" s="261">
        <f>ROUNDDOWN(T779*V779,-3)</f>
        <v>30240000</v>
      </c>
      <c r="X779" s="354">
        <f t="shared" si="199"/>
        <v>9072000</v>
      </c>
      <c r="Y779" s="261">
        <f>CEILING(X779,1000)</f>
        <v>9072000</v>
      </c>
      <c r="Z779" s="354">
        <f t="shared" si="198"/>
        <v>21168000</v>
      </c>
      <c r="AA779" s="261">
        <f t="shared" si="200"/>
        <v>21168000</v>
      </c>
      <c r="AB779" s="280">
        <v>432</v>
      </c>
      <c r="AC779" s="274" t="s">
        <v>40</v>
      </c>
      <c r="AD779" s="261">
        <v>70000</v>
      </c>
      <c r="AE779" s="261">
        <f>ROUNDDOWN(AB779*AD779,-3)</f>
        <v>30240000</v>
      </c>
      <c r="AF779" s="280">
        <v>432</v>
      </c>
      <c r="AG779" s="274" t="s">
        <v>40</v>
      </c>
      <c r="AH779" s="261">
        <v>70000</v>
      </c>
      <c r="AI779" s="261">
        <f>ROUNDDOWN(AF779*AH779,-3)</f>
        <v>30240000</v>
      </c>
      <c r="AJ779" s="280">
        <v>432</v>
      </c>
      <c r="AK779" s="274" t="s">
        <v>40</v>
      </c>
      <c r="AL779" s="261">
        <v>70000</v>
      </c>
      <c r="AM779" s="261">
        <f>ROUNDDOWN(AJ779*AL779,-3)</f>
        <v>30240000</v>
      </c>
      <c r="AN779" s="280">
        <v>432</v>
      </c>
      <c r="AO779" s="274" t="s">
        <v>40</v>
      </c>
      <c r="AP779" s="261">
        <v>70000</v>
      </c>
      <c r="AQ779" s="261">
        <f>ROUNDDOWN(AN779*AP779,-3)</f>
        <v>30240000</v>
      </c>
      <c r="AR779" s="351">
        <f t="shared" si="201"/>
        <v>0</v>
      </c>
    </row>
    <row r="780" spans="2:44" x14ac:dyDescent="0.4">
      <c r="B780" s="272" t="s">
        <v>27</v>
      </c>
      <c r="C780" s="266" t="s">
        <v>299</v>
      </c>
      <c r="D780" s="280">
        <f>D770/24</f>
        <v>18</v>
      </c>
      <c r="E780" s="274" t="s">
        <v>51</v>
      </c>
      <c r="F780" s="261">
        <v>500000</v>
      </c>
      <c r="G780" s="261">
        <f>ROUNDDOWN(D780*F780,-3)</f>
        <v>9000000</v>
      </c>
      <c r="H780" s="280">
        <f>H770/24</f>
        <v>18</v>
      </c>
      <c r="I780" s="274" t="s">
        <v>51</v>
      </c>
      <c r="J780" s="261">
        <v>500000</v>
      </c>
      <c r="K780" s="261">
        <f>ROUNDDOWN(H780*J780,-3)</f>
        <v>9000000</v>
      </c>
      <c r="L780" s="280">
        <f>L770/24</f>
        <v>18</v>
      </c>
      <c r="M780" s="274" t="s">
        <v>51</v>
      </c>
      <c r="N780" s="261">
        <v>500000</v>
      </c>
      <c r="O780" s="261">
        <f>ROUNDDOWN(L780*N780,-3)</f>
        <v>9000000</v>
      </c>
      <c r="P780" s="280">
        <v>18</v>
      </c>
      <c r="Q780" s="274" t="s">
        <v>51</v>
      </c>
      <c r="R780" s="261">
        <v>500000</v>
      </c>
      <c r="S780" s="261">
        <f>ROUNDDOWN(P780*R780,-3)</f>
        <v>9000000</v>
      </c>
      <c r="T780" s="280">
        <v>18</v>
      </c>
      <c r="U780" s="274" t="s">
        <v>51</v>
      </c>
      <c r="V780" s="261">
        <v>500000</v>
      </c>
      <c r="W780" s="261">
        <f>ROUNDDOWN(T780*V780,-3)</f>
        <v>9000000</v>
      </c>
      <c r="X780" s="354">
        <f t="shared" si="199"/>
        <v>2700000</v>
      </c>
      <c r="Y780" s="261">
        <f>CEILING(X780,1000)</f>
        <v>2700000</v>
      </c>
      <c r="Z780" s="354">
        <f t="shared" si="198"/>
        <v>6300000</v>
      </c>
      <c r="AA780" s="261">
        <f t="shared" si="200"/>
        <v>6300000</v>
      </c>
      <c r="AB780" s="280">
        <v>18</v>
      </c>
      <c r="AC780" s="274" t="s">
        <v>51</v>
      </c>
      <c r="AD780" s="261">
        <v>500000</v>
      </c>
      <c r="AE780" s="261">
        <f>ROUNDDOWN(AB780*AD780,-3)</f>
        <v>9000000</v>
      </c>
      <c r="AF780" s="280">
        <v>18</v>
      </c>
      <c r="AG780" s="274" t="s">
        <v>51</v>
      </c>
      <c r="AH780" s="261">
        <v>500000</v>
      </c>
      <c r="AI780" s="261">
        <f>ROUNDDOWN(AF780*AH780,-3)</f>
        <v>9000000</v>
      </c>
      <c r="AJ780" s="280">
        <v>18</v>
      </c>
      <c r="AK780" s="274" t="s">
        <v>51</v>
      </c>
      <c r="AL780" s="261">
        <v>500000</v>
      </c>
      <c r="AM780" s="261">
        <f>ROUNDDOWN(AJ780*AL780,-3)</f>
        <v>9000000</v>
      </c>
      <c r="AN780" s="280">
        <v>18</v>
      </c>
      <c r="AO780" s="274" t="s">
        <v>51</v>
      </c>
      <c r="AP780" s="261">
        <v>500000</v>
      </c>
      <c r="AQ780" s="261">
        <f>ROUNDDOWN(AN780*AP780,-3)</f>
        <v>9000000</v>
      </c>
      <c r="AR780" s="351">
        <f t="shared" si="201"/>
        <v>0</v>
      </c>
    </row>
    <row r="781" spans="2:44" x14ac:dyDescent="0.4">
      <c r="B781" s="272"/>
      <c r="C781" s="266"/>
      <c r="D781" s="280"/>
      <c r="E781" s="274"/>
      <c r="F781" s="261"/>
      <c r="G781" s="261"/>
      <c r="H781" s="280"/>
      <c r="I781" s="274"/>
      <c r="J781" s="261"/>
      <c r="K781" s="261"/>
      <c r="L781" s="280"/>
      <c r="M781" s="274"/>
      <c r="N781" s="261"/>
      <c r="O781" s="261"/>
      <c r="P781" s="280"/>
      <c r="Q781" s="274"/>
      <c r="R781" s="261"/>
      <c r="S781" s="261"/>
      <c r="T781" s="280"/>
      <c r="U781" s="274"/>
      <c r="V781" s="261"/>
      <c r="W781" s="261"/>
      <c r="X781" s="354">
        <f t="shared" si="199"/>
        <v>0</v>
      </c>
      <c r="Y781" s="261"/>
      <c r="Z781" s="354">
        <f t="shared" si="198"/>
        <v>0</v>
      </c>
      <c r="AA781" s="261"/>
      <c r="AB781" s="280"/>
      <c r="AC781" s="274"/>
      <c r="AD781" s="261"/>
      <c r="AE781" s="261"/>
      <c r="AF781" s="280"/>
      <c r="AG781" s="274"/>
      <c r="AH781" s="261"/>
      <c r="AI781" s="261"/>
      <c r="AJ781" s="280"/>
      <c r="AK781" s="274"/>
      <c r="AL781" s="261"/>
      <c r="AM781" s="261"/>
      <c r="AN781" s="280"/>
      <c r="AO781" s="274"/>
      <c r="AP781" s="261"/>
      <c r="AQ781" s="261"/>
      <c r="AR781" s="351">
        <f t="shared" si="201"/>
        <v>0</v>
      </c>
    </row>
    <row r="782" spans="2:44" x14ac:dyDescent="0.4">
      <c r="B782" s="369" t="s">
        <v>264</v>
      </c>
      <c r="C782" s="370" t="s">
        <v>331</v>
      </c>
      <c r="D782" s="279">
        <f>D783</f>
        <v>288</v>
      </c>
      <c r="E782" s="267" t="s">
        <v>171</v>
      </c>
      <c r="F782" s="261">
        <v>0</v>
      </c>
      <c r="G782" s="261">
        <f>G783</f>
        <v>311532000</v>
      </c>
      <c r="H782" s="279">
        <f>H783</f>
        <v>288</v>
      </c>
      <c r="I782" s="267" t="s">
        <v>171</v>
      </c>
      <c r="J782" s="261">
        <v>0</v>
      </c>
      <c r="K782" s="261">
        <f>K783</f>
        <v>311532000</v>
      </c>
      <c r="L782" s="279">
        <f>L783</f>
        <v>288</v>
      </c>
      <c r="M782" s="267" t="s">
        <v>171</v>
      </c>
      <c r="N782" s="261">
        <v>0</v>
      </c>
      <c r="O782" s="261">
        <f>O783</f>
        <v>311532000</v>
      </c>
      <c r="P782" s="279">
        <v>288</v>
      </c>
      <c r="Q782" s="267" t="s">
        <v>171</v>
      </c>
      <c r="R782" s="261">
        <v>0</v>
      </c>
      <c r="S782" s="261">
        <f>S783</f>
        <v>289932000</v>
      </c>
      <c r="T782" s="373">
        <v>288</v>
      </c>
      <c r="U782" s="372" t="s">
        <v>171</v>
      </c>
      <c r="V782" s="371">
        <v>0</v>
      </c>
      <c r="W782" s="371">
        <f>W783</f>
        <v>289932000</v>
      </c>
      <c r="X782" s="354">
        <f t="shared" si="199"/>
        <v>86979600</v>
      </c>
      <c r="Y782" s="261"/>
      <c r="Z782" s="354">
        <f t="shared" si="198"/>
        <v>289932000</v>
      </c>
      <c r="AA782" s="261"/>
      <c r="AB782" s="373">
        <v>288</v>
      </c>
      <c r="AC782" s="372" t="s">
        <v>171</v>
      </c>
      <c r="AD782" s="371">
        <v>0</v>
      </c>
      <c r="AE782" s="371">
        <f>AE783</f>
        <v>289932000</v>
      </c>
      <c r="AF782" s="373">
        <v>288</v>
      </c>
      <c r="AG782" s="372" t="s">
        <v>171</v>
      </c>
      <c r="AH782" s="371">
        <v>0</v>
      </c>
      <c r="AI782" s="371">
        <f>AI783</f>
        <v>289932000</v>
      </c>
      <c r="AJ782" s="373">
        <v>288</v>
      </c>
      <c r="AK782" s="372" t="s">
        <v>171</v>
      </c>
      <c r="AL782" s="371">
        <v>0</v>
      </c>
      <c r="AM782" s="371">
        <f>AM783</f>
        <v>289932000</v>
      </c>
      <c r="AN782" s="373">
        <v>288</v>
      </c>
      <c r="AO782" s="372" t="s">
        <v>171</v>
      </c>
      <c r="AP782" s="371">
        <v>0</v>
      </c>
      <c r="AQ782" s="371">
        <f>AQ783</f>
        <v>289932000</v>
      </c>
      <c r="AR782" s="351">
        <f t="shared" si="201"/>
        <v>0</v>
      </c>
    </row>
    <row r="783" spans="2:44" x14ac:dyDescent="0.4">
      <c r="B783" s="317" t="s">
        <v>34</v>
      </c>
      <c r="C783" s="318" t="s">
        <v>332</v>
      </c>
      <c r="D783" s="279">
        <v>288</v>
      </c>
      <c r="E783" s="267" t="s">
        <v>171</v>
      </c>
      <c r="F783" s="261">
        <v>0</v>
      </c>
      <c r="G783" s="261">
        <f>G784+G787</f>
        <v>311532000</v>
      </c>
      <c r="H783" s="319">
        <v>288</v>
      </c>
      <c r="I783" s="320" t="s">
        <v>171</v>
      </c>
      <c r="J783" s="321">
        <v>0</v>
      </c>
      <c r="K783" s="321">
        <f>K784+K787</f>
        <v>311532000</v>
      </c>
      <c r="L783" s="319">
        <v>288</v>
      </c>
      <c r="M783" s="320" t="s">
        <v>171</v>
      </c>
      <c r="N783" s="321">
        <v>0</v>
      </c>
      <c r="O783" s="321">
        <f>O784+O787</f>
        <v>311532000</v>
      </c>
      <c r="P783" s="319">
        <v>288</v>
      </c>
      <c r="Q783" s="320" t="s">
        <v>171</v>
      </c>
      <c r="R783" s="321">
        <v>0</v>
      </c>
      <c r="S783" s="321">
        <f>S784+S787</f>
        <v>289932000</v>
      </c>
      <c r="T783" s="319">
        <v>288</v>
      </c>
      <c r="U783" s="320" t="s">
        <v>171</v>
      </c>
      <c r="V783" s="321">
        <v>0</v>
      </c>
      <c r="W783" s="321">
        <f>W784+W787</f>
        <v>289932000</v>
      </c>
      <c r="X783" s="354">
        <f t="shared" si="199"/>
        <v>86979600</v>
      </c>
      <c r="Y783" s="321"/>
      <c r="Z783" s="354">
        <f t="shared" si="198"/>
        <v>289932000</v>
      </c>
      <c r="AA783" s="321"/>
      <c r="AB783" s="319">
        <v>288</v>
      </c>
      <c r="AC783" s="320" t="s">
        <v>171</v>
      </c>
      <c r="AD783" s="321">
        <v>0</v>
      </c>
      <c r="AE783" s="321">
        <f>AE784+AE787</f>
        <v>289932000</v>
      </c>
      <c r="AF783" s="319">
        <v>288</v>
      </c>
      <c r="AG783" s="320" t="s">
        <v>171</v>
      </c>
      <c r="AH783" s="321">
        <v>0</v>
      </c>
      <c r="AI783" s="321">
        <f>AI784+AI787</f>
        <v>289932000</v>
      </c>
      <c r="AJ783" s="319">
        <v>288</v>
      </c>
      <c r="AK783" s="320" t="s">
        <v>171</v>
      </c>
      <c r="AL783" s="321">
        <v>0</v>
      </c>
      <c r="AM783" s="321">
        <f>AM784+AM787</f>
        <v>289932000</v>
      </c>
      <c r="AN783" s="319">
        <v>288</v>
      </c>
      <c r="AO783" s="320" t="s">
        <v>171</v>
      </c>
      <c r="AP783" s="321">
        <v>0</v>
      </c>
      <c r="AQ783" s="321">
        <f>AQ784+AQ787</f>
        <v>289932000</v>
      </c>
      <c r="AR783" s="351">
        <f t="shared" si="201"/>
        <v>0</v>
      </c>
    </row>
    <row r="784" spans="2:44" x14ac:dyDescent="0.4">
      <c r="B784" s="272">
        <v>525111</v>
      </c>
      <c r="C784" s="266" t="s">
        <v>174</v>
      </c>
      <c r="D784" s="273">
        <v>0</v>
      </c>
      <c r="E784" s="274"/>
      <c r="F784" s="266">
        <v>0</v>
      </c>
      <c r="G784" s="261">
        <f>SUM(G785:G786)</f>
        <v>138600000</v>
      </c>
      <c r="H784" s="273">
        <v>0</v>
      </c>
      <c r="I784" s="274"/>
      <c r="J784" s="266">
        <v>0</v>
      </c>
      <c r="K784" s="261">
        <f>SUM(K785:K786)</f>
        <v>138600000</v>
      </c>
      <c r="L784" s="273">
        <v>0</v>
      </c>
      <c r="M784" s="274"/>
      <c r="N784" s="266">
        <v>0</v>
      </c>
      <c r="O784" s="261">
        <f>SUM(O785:O786)</f>
        <v>138600000</v>
      </c>
      <c r="P784" s="273">
        <v>0</v>
      </c>
      <c r="Q784" s="274"/>
      <c r="R784" s="266">
        <v>0</v>
      </c>
      <c r="S784" s="261">
        <f>SUM(S785:S786)</f>
        <v>138600000</v>
      </c>
      <c r="T784" s="273">
        <v>0</v>
      </c>
      <c r="U784" s="274"/>
      <c r="V784" s="266">
        <v>0</v>
      </c>
      <c r="W784" s="261">
        <f>SUM(W785:W786)</f>
        <v>138600000</v>
      </c>
      <c r="X784" s="354">
        <f t="shared" si="199"/>
        <v>41580000</v>
      </c>
      <c r="Y784" s="261"/>
      <c r="Z784" s="354">
        <f t="shared" si="198"/>
        <v>138600000</v>
      </c>
      <c r="AA784" s="261"/>
      <c r="AB784" s="273">
        <v>0</v>
      </c>
      <c r="AC784" s="274"/>
      <c r="AD784" s="266">
        <v>0</v>
      </c>
      <c r="AE784" s="261">
        <f>SUM(AE785:AE786)</f>
        <v>138600000</v>
      </c>
      <c r="AF784" s="273">
        <v>0</v>
      </c>
      <c r="AG784" s="274"/>
      <c r="AH784" s="266">
        <v>0</v>
      </c>
      <c r="AI784" s="261">
        <f>SUM(AI785:AI786)</f>
        <v>138600000</v>
      </c>
      <c r="AJ784" s="273">
        <v>0</v>
      </c>
      <c r="AK784" s="274"/>
      <c r="AL784" s="266">
        <v>0</v>
      </c>
      <c r="AM784" s="261">
        <f>SUM(AM785:AM786)</f>
        <v>138600000</v>
      </c>
      <c r="AN784" s="273">
        <v>0</v>
      </c>
      <c r="AO784" s="274"/>
      <c r="AP784" s="266">
        <v>0</v>
      </c>
      <c r="AQ784" s="261">
        <f>SUM(AQ785:AQ786)</f>
        <v>138600000</v>
      </c>
      <c r="AR784" s="351">
        <f t="shared" si="201"/>
        <v>0</v>
      </c>
    </row>
    <row r="785" spans="2:44" x14ac:dyDescent="0.4">
      <c r="B785" s="272" t="s">
        <v>27</v>
      </c>
      <c r="C785" s="266" t="s">
        <v>46</v>
      </c>
      <c r="D785" s="273">
        <v>348</v>
      </c>
      <c r="E785" s="274" t="s">
        <v>47</v>
      </c>
      <c r="F785" s="261">
        <v>150000</v>
      </c>
      <c r="G785" s="261">
        <f>ROUNDDOWN(D785*F785,-3)</f>
        <v>52200000</v>
      </c>
      <c r="H785" s="273">
        <v>348</v>
      </c>
      <c r="I785" s="274" t="s">
        <v>47</v>
      </c>
      <c r="J785" s="261">
        <v>150000</v>
      </c>
      <c r="K785" s="261">
        <f>ROUNDDOWN(H785*J785,-3)</f>
        <v>52200000</v>
      </c>
      <c r="L785" s="273">
        <v>348</v>
      </c>
      <c r="M785" s="274" t="s">
        <v>47</v>
      </c>
      <c r="N785" s="261">
        <v>150000</v>
      </c>
      <c r="O785" s="261">
        <f>ROUNDDOWN(L785*N785,-3)</f>
        <v>52200000</v>
      </c>
      <c r="P785" s="273">
        <v>348</v>
      </c>
      <c r="Q785" s="274" t="s">
        <v>47</v>
      </c>
      <c r="R785" s="261">
        <v>150000</v>
      </c>
      <c r="S785" s="261">
        <f>ROUNDDOWN(P785*R785,-3)</f>
        <v>52200000</v>
      </c>
      <c r="T785" s="273">
        <v>348</v>
      </c>
      <c r="U785" s="274" t="s">
        <v>47</v>
      </c>
      <c r="V785" s="261">
        <v>150000</v>
      </c>
      <c r="W785" s="261">
        <f>ROUNDDOWN(T785*V785,-3)</f>
        <v>52200000</v>
      </c>
      <c r="X785" s="354">
        <f t="shared" si="199"/>
        <v>15660000</v>
      </c>
      <c r="Y785" s="261">
        <f>CEILING(X785,1000)</f>
        <v>15660000</v>
      </c>
      <c r="Z785" s="354">
        <f t="shared" si="198"/>
        <v>36540000</v>
      </c>
      <c r="AA785" s="261">
        <f t="shared" si="200"/>
        <v>36540000</v>
      </c>
      <c r="AB785" s="273">
        <v>348</v>
      </c>
      <c r="AC785" s="274" t="s">
        <v>47</v>
      </c>
      <c r="AD785" s="261">
        <v>150000</v>
      </c>
      <c r="AE785" s="261">
        <f>ROUNDDOWN(AB785*AD785,-3)</f>
        <v>52200000</v>
      </c>
      <c r="AF785" s="273">
        <v>348</v>
      </c>
      <c r="AG785" s="274" t="s">
        <v>47</v>
      </c>
      <c r="AH785" s="261">
        <v>150000</v>
      </c>
      <c r="AI785" s="261">
        <f>ROUNDDOWN(AF785*AH785,-3)</f>
        <v>52200000</v>
      </c>
      <c r="AJ785" s="273">
        <v>348</v>
      </c>
      <c r="AK785" s="274" t="s">
        <v>47</v>
      </c>
      <c r="AL785" s="261">
        <v>150000</v>
      </c>
      <c r="AM785" s="261">
        <f>ROUNDDOWN(AJ785*AL785,-3)</f>
        <v>52200000</v>
      </c>
      <c r="AN785" s="273">
        <v>348</v>
      </c>
      <c r="AO785" s="274" t="s">
        <v>47</v>
      </c>
      <c r="AP785" s="261">
        <v>150000</v>
      </c>
      <c r="AQ785" s="261">
        <f>ROUNDDOWN(AN785*AP785,-3)</f>
        <v>52200000</v>
      </c>
      <c r="AR785" s="351">
        <f t="shared" si="201"/>
        <v>0</v>
      </c>
    </row>
    <row r="786" spans="2:44" x14ac:dyDescent="0.4">
      <c r="B786" s="272" t="s">
        <v>27</v>
      </c>
      <c r="C786" s="266" t="s">
        <v>48</v>
      </c>
      <c r="D786" s="273">
        <v>576</v>
      </c>
      <c r="E786" s="274" t="s">
        <v>47</v>
      </c>
      <c r="F786" s="261">
        <v>150000</v>
      </c>
      <c r="G786" s="261">
        <f>ROUNDDOWN(D786*F786,-3)</f>
        <v>86400000</v>
      </c>
      <c r="H786" s="273">
        <v>576</v>
      </c>
      <c r="I786" s="274" t="s">
        <v>47</v>
      </c>
      <c r="J786" s="261">
        <v>150000</v>
      </c>
      <c r="K786" s="261">
        <f>ROUNDDOWN(H786*J786,-3)</f>
        <v>86400000</v>
      </c>
      <c r="L786" s="273">
        <v>576</v>
      </c>
      <c r="M786" s="274" t="s">
        <v>47</v>
      </c>
      <c r="N786" s="261">
        <v>150000</v>
      </c>
      <c r="O786" s="261">
        <f>ROUNDDOWN(L786*N786,-3)</f>
        <v>86400000</v>
      </c>
      <c r="P786" s="273">
        <v>576</v>
      </c>
      <c r="Q786" s="274" t="s">
        <v>47</v>
      </c>
      <c r="R786" s="261">
        <v>150000</v>
      </c>
      <c r="S786" s="261">
        <f>ROUNDDOWN(P786*R786,-3)</f>
        <v>86400000</v>
      </c>
      <c r="T786" s="273">
        <v>576</v>
      </c>
      <c r="U786" s="274" t="s">
        <v>47</v>
      </c>
      <c r="V786" s="261">
        <v>150000</v>
      </c>
      <c r="W786" s="261">
        <f>ROUNDDOWN(T786*V786,-3)</f>
        <v>86400000</v>
      </c>
      <c r="X786" s="354">
        <f t="shared" si="199"/>
        <v>25920000</v>
      </c>
      <c r="Y786" s="261">
        <f>CEILING(X786,1000)</f>
        <v>25920000</v>
      </c>
      <c r="Z786" s="354">
        <f t="shared" si="198"/>
        <v>60480000</v>
      </c>
      <c r="AA786" s="261">
        <f t="shared" si="200"/>
        <v>60480000</v>
      </c>
      <c r="AB786" s="273">
        <v>576</v>
      </c>
      <c r="AC786" s="274" t="s">
        <v>47</v>
      </c>
      <c r="AD786" s="261">
        <v>150000</v>
      </c>
      <c r="AE786" s="261">
        <f>ROUNDDOWN(AB786*AD786,-3)</f>
        <v>86400000</v>
      </c>
      <c r="AF786" s="273">
        <v>576</v>
      </c>
      <c r="AG786" s="274" t="s">
        <v>47</v>
      </c>
      <c r="AH786" s="261">
        <v>150000</v>
      </c>
      <c r="AI786" s="261">
        <f>ROUNDDOWN(AF786*AH786,-3)</f>
        <v>86400000</v>
      </c>
      <c r="AJ786" s="273">
        <v>576</v>
      </c>
      <c r="AK786" s="274" t="s">
        <v>47</v>
      </c>
      <c r="AL786" s="261">
        <v>150000</v>
      </c>
      <c r="AM786" s="261">
        <f>ROUNDDOWN(AJ786*AL786,-3)</f>
        <v>86400000</v>
      </c>
      <c r="AN786" s="273">
        <v>576</v>
      </c>
      <c r="AO786" s="274" t="s">
        <v>47</v>
      </c>
      <c r="AP786" s="261">
        <v>150000</v>
      </c>
      <c r="AQ786" s="261">
        <f>ROUNDDOWN(AN786*AP786,-3)</f>
        <v>86400000</v>
      </c>
      <c r="AR786" s="351">
        <f t="shared" si="201"/>
        <v>0</v>
      </c>
    </row>
    <row r="787" spans="2:44" x14ac:dyDescent="0.4">
      <c r="B787" s="272">
        <v>525112</v>
      </c>
      <c r="C787" s="266" t="s">
        <v>97</v>
      </c>
      <c r="D787" s="273">
        <v>0</v>
      </c>
      <c r="E787" s="274"/>
      <c r="F787" s="266">
        <v>0</v>
      </c>
      <c r="G787" s="261">
        <f>SUM(G788:G793)</f>
        <v>172932000</v>
      </c>
      <c r="H787" s="273">
        <v>0</v>
      </c>
      <c r="I787" s="274"/>
      <c r="J787" s="266">
        <v>0</v>
      </c>
      <c r="K787" s="261">
        <f>SUM(K788:K793)</f>
        <v>172932000</v>
      </c>
      <c r="L787" s="273">
        <v>0</v>
      </c>
      <c r="M787" s="274"/>
      <c r="N787" s="266">
        <v>0</v>
      </c>
      <c r="O787" s="261">
        <f>SUM(O788:O793)</f>
        <v>172932000</v>
      </c>
      <c r="P787" s="273">
        <v>0</v>
      </c>
      <c r="Q787" s="274"/>
      <c r="R787" s="266">
        <v>0</v>
      </c>
      <c r="S787" s="261">
        <f>SUM(S788:S793)</f>
        <v>151332000</v>
      </c>
      <c r="T787" s="273">
        <v>0</v>
      </c>
      <c r="U787" s="274"/>
      <c r="V787" s="266">
        <v>0</v>
      </c>
      <c r="W787" s="261">
        <f>SUM(W788:W793)</f>
        <v>151332000</v>
      </c>
      <c r="X787" s="354">
        <f t="shared" si="199"/>
        <v>45399600</v>
      </c>
      <c r="Y787" s="261"/>
      <c r="Z787" s="354">
        <f t="shared" si="198"/>
        <v>151332000</v>
      </c>
      <c r="AA787" s="261"/>
      <c r="AB787" s="273">
        <v>0</v>
      </c>
      <c r="AC787" s="274"/>
      <c r="AD787" s="266">
        <v>0</v>
      </c>
      <c r="AE787" s="261">
        <f>SUM(AE788:AE793)</f>
        <v>151332000</v>
      </c>
      <c r="AF787" s="273">
        <v>0</v>
      </c>
      <c r="AG787" s="274"/>
      <c r="AH787" s="266">
        <v>0</v>
      </c>
      <c r="AI787" s="261">
        <f>SUM(AI788:AI793)</f>
        <v>151332000</v>
      </c>
      <c r="AJ787" s="273">
        <v>0</v>
      </c>
      <c r="AK787" s="274"/>
      <c r="AL787" s="266">
        <v>0</v>
      </c>
      <c r="AM787" s="261">
        <f>SUM(AM788:AM793)</f>
        <v>151332000</v>
      </c>
      <c r="AN787" s="273">
        <v>0</v>
      </c>
      <c r="AO787" s="274"/>
      <c r="AP787" s="266">
        <v>0</v>
      </c>
      <c r="AQ787" s="261">
        <f>SUM(AQ788:AQ793)</f>
        <v>151332000</v>
      </c>
      <c r="AR787" s="351">
        <f t="shared" si="201"/>
        <v>0</v>
      </c>
    </row>
    <row r="788" spans="2:44" x14ac:dyDescent="0.4">
      <c r="B788" s="272" t="s">
        <v>27</v>
      </c>
      <c r="C788" s="266" t="s">
        <v>295</v>
      </c>
      <c r="D788" s="273">
        <v>1</v>
      </c>
      <c r="E788" s="274" t="s">
        <v>38</v>
      </c>
      <c r="F788" s="261">
        <v>7200000</v>
      </c>
      <c r="G788" s="261">
        <f t="shared" ref="G788:G793" si="202">ROUNDDOWN(D788*F788,-3)</f>
        <v>7200000</v>
      </c>
      <c r="H788" s="273">
        <v>1</v>
      </c>
      <c r="I788" s="274" t="s">
        <v>38</v>
      </c>
      <c r="J788" s="261">
        <v>7200000</v>
      </c>
      <c r="K788" s="261">
        <f t="shared" ref="K788:K793" si="203">ROUNDDOWN(H788*J788,-3)</f>
        <v>7200000</v>
      </c>
      <c r="L788" s="273">
        <v>1</v>
      </c>
      <c r="M788" s="274" t="s">
        <v>38</v>
      </c>
      <c r="N788" s="261">
        <v>7200000</v>
      </c>
      <c r="O788" s="261">
        <f t="shared" ref="O788:O793" si="204">ROUNDDOWN(L788*N788,-3)</f>
        <v>7200000</v>
      </c>
      <c r="P788" s="273">
        <v>1</v>
      </c>
      <c r="Q788" s="274" t="s">
        <v>38</v>
      </c>
      <c r="R788" s="261">
        <v>7200000</v>
      </c>
      <c r="S788" s="261">
        <f t="shared" ref="S788:S793" si="205">ROUNDDOWN(P788*R788,-3)</f>
        <v>7200000</v>
      </c>
      <c r="T788" s="273">
        <v>1</v>
      </c>
      <c r="U788" s="274" t="s">
        <v>38</v>
      </c>
      <c r="V788" s="261">
        <v>7200000</v>
      </c>
      <c r="W788" s="261">
        <f t="shared" ref="W788:W793" si="206">ROUNDDOWN(T788*V788,-3)</f>
        <v>7200000</v>
      </c>
      <c r="X788" s="354">
        <f t="shared" si="199"/>
        <v>2160000</v>
      </c>
      <c r="Y788" s="261">
        <f>CEILING(X788,1000)</f>
        <v>2160000</v>
      </c>
      <c r="Z788" s="354">
        <f t="shared" si="198"/>
        <v>5040000</v>
      </c>
      <c r="AA788" s="261">
        <f t="shared" si="200"/>
        <v>5040000</v>
      </c>
      <c r="AB788" s="273">
        <v>1</v>
      </c>
      <c r="AC788" s="274" t="s">
        <v>38</v>
      </c>
      <c r="AD788" s="261">
        <v>7200000</v>
      </c>
      <c r="AE788" s="261">
        <f t="shared" ref="AE788:AE793" si="207">ROUNDDOWN(AB788*AD788,-3)</f>
        <v>7200000</v>
      </c>
      <c r="AF788" s="273">
        <v>1</v>
      </c>
      <c r="AG788" s="274" t="s">
        <v>38</v>
      </c>
      <c r="AH788" s="261">
        <v>7200000</v>
      </c>
      <c r="AI788" s="261">
        <f t="shared" ref="AI788:AI793" si="208">ROUNDDOWN(AF788*AH788,-3)</f>
        <v>7200000</v>
      </c>
      <c r="AJ788" s="273">
        <v>1</v>
      </c>
      <c r="AK788" s="274" t="s">
        <v>38</v>
      </c>
      <c r="AL788" s="261">
        <v>7200000</v>
      </c>
      <c r="AM788" s="261">
        <f t="shared" ref="AM788:AM793" si="209">ROUNDDOWN(AJ788*AL788,-3)</f>
        <v>7200000</v>
      </c>
      <c r="AN788" s="273">
        <v>1</v>
      </c>
      <c r="AO788" s="274" t="s">
        <v>38</v>
      </c>
      <c r="AP788" s="261">
        <v>7200000</v>
      </c>
      <c r="AQ788" s="261">
        <f t="shared" ref="AQ788:AQ793" si="210">ROUNDDOWN(AN788*AP788,-3)</f>
        <v>7200000</v>
      </c>
      <c r="AR788" s="351">
        <f t="shared" si="201"/>
        <v>0</v>
      </c>
    </row>
    <row r="789" spans="2:44" x14ac:dyDescent="0.4">
      <c r="B789" s="272" t="s">
        <v>27</v>
      </c>
      <c r="C789" s="266" t="s">
        <v>296</v>
      </c>
      <c r="D789" s="280">
        <f>D783</f>
        <v>288</v>
      </c>
      <c r="E789" s="274" t="s">
        <v>231</v>
      </c>
      <c r="F789" s="261">
        <v>75000</v>
      </c>
      <c r="G789" s="261">
        <f t="shared" si="202"/>
        <v>21600000</v>
      </c>
      <c r="H789" s="280">
        <f>H783</f>
        <v>288</v>
      </c>
      <c r="I789" s="274" t="s">
        <v>231</v>
      </c>
      <c r="J789" s="261">
        <v>75000</v>
      </c>
      <c r="K789" s="261">
        <f t="shared" si="203"/>
        <v>21600000</v>
      </c>
      <c r="L789" s="280">
        <f>L783</f>
        <v>288</v>
      </c>
      <c r="M789" s="274" t="s">
        <v>231</v>
      </c>
      <c r="N789" s="261">
        <v>75000</v>
      </c>
      <c r="O789" s="261">
        <f t="shared" si="204"/>
        <v>21600000</v>
      </c>
      <c r="P789" s="280">
        <v>0</v>
      </c>
      <c r="Q789" s="274" t="s">
        <v>231</v>
      </c>
      <c r="R789" s="261">
        <v>75000</v>
      </c>
      <c r="S789" s="261">
        <f t="shared" si="205"/>
        <v>0</v>
      </c>
      <c r="T789" s="280">
        <v>0</v>
      </c>
      <c r="U789" s="274" t="s">
        <v>231</v>
      </c>
      <c r="V789" s="261">
        <v>75000</v>
      </c>
      <c r="W789" s="261">
        <f t="shared" si="206"/>
        <v>0</v>
      </c>
      <c r="X789" s="354">
        <f t="shared" si="199"/>
        <v>0</v>
      </c>
      <c r="Y789" s="261"/>
      <c r="Z789" s="354">
        <f t="shared" si="198"/>
        <v>0</v>
      </c>
      <c r="AA789" s="261"/>
      <c r="AB789" s="280">
        <v>0</v>
      </c>
      <c r="AC789" s="274" t="s">
        <v>231</v>
      </c>
      <c r="AD789" s="261">
        <v>75000</v>
      </c>
      <c r="AE789" s="261">
        <f t="shared" si="207"/>
        <v>0</v>
      </c>
      <c r="AF789" s="280">
        <v>0</v>
      </c>
      <c r="AG789" s="274" t="s">
        <v>231</v>
      </c>
      <c r="AH789" s="261">
        <v>75000</v>
      </c>
      <c r="AI789" s="261">
        <f t="shared" si="208"/>
        <v>0</v>
      </c>
      <c r="AJ789" s="280">
        <v>0</v>
      </c>
      <c r="AK789" s="274" t="s">
        <v>231</v>
      </c>
      <c r="AL789" s="261">
        <v>75000</v>
      </c>
      <c r="AM789" s="261">
        <f t="shared" si="209"/>
        <v>0</v>
      </c>
      <c r="AN789" s="280">
        <v>0</v>
      </c>
      <c r="AO789" s="274" t="s">
        <v>231</v>
      </c>
      <c r="AP789" s="261">
        <v>75000</v>
      </c>
      <c r="AQ789" s="261">
        <f t="shared" si="210"/>
        <v>0</v>
      </c>
      <c r="AR789" s="351">
        <f t="shared" si="201"/>
        <v>0</v>
      </c>
    </row>
    <row r="790" spans="2:44" x14ac:dyDescent="0.4">
      <c r="B790" s="272" t="s">
        <v>27</v>
      </c>
      <c r="C790" s="266" t="s">
        <v>44</v>
      </c>
      <c r="D790" s="280">
        <f>D783</f>
        <v>288</v>
      </c>
      <c r="E790" s="274" t="s">
        <v>40</v>
      </c>
      <c r="F790" s="261">
        <v>50000</v>
      </c>
      <c r="G790" s="261">
        <f t="shared" si="202"/>
        <v>14400000</v>
      </c>
      <c r="H790" s="280">
        <f>H783</f>
        <v>288</v>
      </c>
      <c r="I790" s="274" t="s">
        <v>40</v>
      </c>
      <c r="J790" s="261">
        <v>50000</v>
      </c>
      <c r="K790" s="261">
        <f t="shared" si="203"/>
        <v>14400000</v>
      </c>
      <c r="L790" s="280">
        <f>L783</f>
        <v>288</v>
      </c>
      <c r="M790" s="274" t="s">
        <v>40</v>
      </c>
      <c r="N790" s="261">
        <v>50000</v>
      </c>
      <c r="O790" s="261">
        <f t="shared" si="204"/>
        <v>14400000</v>
      </c>
      <c r="P790" s="280">
        <v>288</v>
      </c>
      <c r="Q790" s="274" t="s">
        <v>40</v>
      </c>
      <c r="R790" s="261">
        <v>50000</v>
      </c>
      <c r="S790" s="261">
        <f t="shared" si="205"/>
        <v>14400000</v>
      </c>
      <c r="T790" s="280">
        <v>288</v>
      </c>
      <c r="U790" s="274" t="s">
        <v>40</v>
      </c>
      <c r="V790" s="261">
        <v>50000</v>
      </c>
      <c r="W790" s="261">
        <f t="shared" si="206"/>
        <v>14400000</v>
      </c>
      <c r="X790" s="354">
        <f t="shared" si="199"/>
        <v>4320000</v>
      </c>
      <c r="Y790" s="261">
        <f>CEILING(X790,1000)</f>
        <v>4320000</v>
      </c>
      <c r="Z790" s="354">
        <f t="shared" si="198"/>
        <v>10080000</v>
      </c>
      <c r="AA790" s="261">
        <f t="shared" si="200"/>
        <v>10080000</v>
      </c>
      <c r="AB790" s="280">
        <v>288</v>
      </c>
      <c r="AC790" s="274" t="s">
        <v>40</v>
      </c>
      <c r="AD790" s="261">
        <v>50000</v>
      </c>
      <c r="AE790" s="261">
        <f t="shared" si="207"/>
        <v>14400000</v>
      </c>
      <c r="AF790" s="280">
        <v>288</v>
      </c>
      <c r="AG790" s="274" t="s">
        <v>40</v>
      </c>
      <c r="AH790" s="261">
        <v>50000</v>
      </c>
      <c r="AI790" s="261">
        <f t="shared" si="208"/>
        <v>14400000</v>
      </c>
      <c r="AJ790" s="280">
        <v>288</v>
      </c>
      <c r="AK790" s="274" t="s">
        <v>40</v>
      </c>
      <c r="AL790" s="261">
        <v>50000</v>
      </c>
      <c r="AM790" s="261">
        <f t="shared" si="209"/>
        <v>14400000</v>
      </c>
      <c r="AN790" s="280">
        <v>288</v>
      </c>
      <c r="AO790" s="274" t="s">
        <v>40</v>
      </c>
      <c r="AP790" s="261">
        <v>50000</v>
      </c>
      <c r="AQ790" s="261">
        <f t="shared" si="210"/>
        <v>14400000</v>
      </c>
      <c r="AR790" s="351">
        <f t="shared" si="201"/>
        <v>0</v>
      </c>
    </row>
    <row r="791" spans="2:44" x14ac:dyDescent="0.4">
      <c r="B791" s="272" t="s">
        <v>27</v>
      </c>
      <c r="C791" s="266" t="s">
        <v>299</v>
      </c>
      <c r="D791" s="280">
        <f>D783/24</f>
        <v>12</v>
      </c>
      <c r="E791" s="274" t="s">
        <v>51</v>
      </c>
      <c r="F791" s="261">
        <v>500000</v>
      </c>
      <c r="G791" s="261">
        <f t="shared" si="202"/>
        <v>6000000</v>
      </c>
      <c r="H791" s="280">
        <f>H783/24</f>
        <v>12</v>
      </c>
      <c r="I791" s="274" t="s">
        <v>51</v>
      </c>
      <c r="J791" s="261">
        <v>500000</v>
      </c>
      <c r="K791" s="261">
        <f t="shared" si="203"/>
        <v>6000000</v>
      </c>
      <c r="L791" s="280">
        <f>L783/24</f>
        <v>12</v>
      </c>
      <c r="M791" s="274" t="s">
        <v>51</v>
      </c>
      <c r="N791" s="261">
        <v>500000</v>
      </c>
      <c r="O791" s="261">
        <f t="shared" si="204"/>
        <v>6000000</v>
      </c>
      <c r="P791" s="280">
        <v>12</v>
      </c>
      <c r="Q791" s="274" t="s">
        <v>51</v>
      </c>
      <c r="R791" s="261">
        <v>500000</v>
      </c>
      <c r="S791" s="261">
        <f t="shared" si="205"/>
        <v>6000000</v>
      </c>
      <c r="T791" s="280">
        <v>12</v>
      </c>
      <c r="U791" s="274" t="s">
        <v>51</v>
      </c>
      <c r="V791" s="261">
        <v>500000</v>
      </c>
      <c r="W791" s="261">
        <f t="shared" si="206"/>
        <v>6000000</v>
      </c>
      <c r="X791" s="354">
        <f t="shared" si="199"/>
        <v>1800000</v>
      </c>
      <c r="Y791" s="261">
        <f>CEILING(X791,1000)</f>
        <v>1800000</v>
      </c>
      <c r="Z791" s="354">
        <f t="shared" si="198"/>
        <v>4200000</v>
      </c>
      <c r="AA791" s="261">
        <f t="shared" si="200"/>
        <v>4200000</v>
      </c>
      <c r="AB791" s="280">
        <v>12</v>
      </c>
      <c r="AC791" s="274" t="s">
        <v>51</v>
      </c>
      <c r="AD791" s="261">
        <v>500000</v>
      </c>
      <c r="AE791" s="261">
        <f t="shared" si="207"/>
        <v>6000000</v>
      </c>
      <c r="AF791" s="280">
        <v>12</v>
      </c>
      <c r="AG791" s="274" t="s">
        <v>51</v>
      </c>
      <c r="AH791" s="261">
        <v>500000</v>
      </c>
      <c r="AI791" s="261">
        <f t="shared" si="208"/>
        <v>6000000</v>
      </c>
      <c r="AJ791" s="280">
        <v>12</v>
      </c>
      <c r="AK791" s="274" t="s">
        <v>51</v>
      </c>
      <c r="AL791" s="261">
        <v>500000</v>
      </c>
      <c r="AM791" s="261">
        <f t="shared" si="209"/>
        <v>6000000</v>
      </c>
      <c r="AN791" s="280">
        <v>12</v>
      </c>
      <c r="AO791" s="274" t="s">
        <v>51</v>
      </c>
      <c r="AP791" s="261">
        <v>500000</v>
      </c>
      <c r="AQ791" s="261">
        <f t="shared" si="210"/>
        <v>6000000</v>
      </c>
      <c r="AR791" s="351">
        <f t="shared" si="201"/>
        <v>0</v>
      </c>
    </row>
    <row r="792" spans="2:44" x14ac:dyDescent="0.4">
      <c r="B792" s="272" t="s">
        <v>27</v>
      </c>
      <c r="C792" s="266" t="s">
        <v>297</v>
      </c>
      <c r="D792" s="280">
        <f>D783</f>
        <v>288</v>
      </c>
      <c r="E792" s="274" t="s">
        <v>40</v>
      </c>
      <c r="F792" s="261">
        <v>100000</v>
      </c>
      <c r="G792" s="261">
        <f t="shared" si="202"/>
        <v>28800000</v>
      </c>
      <c r="H792" s="280">
        <f>H783</f>
        <v>288</v>
      </c>
      <c r="I792" s="274" t="s">
        <v>40</v>
      </c>
      <c r="J792" s="261">
        <v>100000</v>
      </c>
      <c r="K792" s="261">
        <f t="shared" si="203"/>
        <v>28800000</v>
      </c>
      <c r="L792" s="280">
        <f>L783</f>
        <v>288</v>
      </c>
      <c r="M792" s="274" t="s">
        <v>40</v>
      </c>
      <c r="N792" s="261">
        <v>100000</v>
      </c>
      <c r="O792" s="261">
        <f t="shared" si="204"/>
        <v>28800000</v>
      </c>
      <c r="P792" s="280">
        <v>288</v>
      </c>
      <c r="Q792" s="274" t="s">
        <v>40</v>
      </c>
      <c r="R792" s="261">
        <v>100000</v>
      </c>
      <c r="S792" s="261">
        <f t="shared" si="205"/>
        <v>28800000</v>
      </c>
      <c r="T792" s="280">
        <v>288</v>
      </c>
      <c r="U792" s="274" t="s">
        <v>40</v>
      </c>
      <c r="V792" s="261">
        <v>100000</v>
      </c>
      <c r="W792" s="261">
        <f t="shared" si="206"/>
        <v>28800000</v>
      </c>
      <c r="X792" s="354">
        <f t="shared" si="199"/>
        <v>8640000</v>
      </c>
      <c r="Y792" s="261">
        <f>CEILING(X792,1000)</f>
        <v>8640000</v>
      </c>
      <c r="Z792" s="354">
        <f t="shared" si="198"/>
        <v>20160000</v>
      </c>
      <c r="AA792" s="261">
        <f t="shared" si="200"/>
        <v>20160000</v>
      </c>
      <c r="AB792" s="280">
        <v>288</v>
      </c>
      <c r="AC792" s="274" t="s">
        <v>40</v>
      </c>
      <c r="AD792" s="261">
        <v>100000</v>
      </c>
      <c r="AE792" s="261">
        <f t="shared" si="207"/>
        <v>28800000</v>
      </c>
      <c r="AF792" s="280">
        <v>288</v>
      </c>
      <c r="AG792" s="274" t="s">
        <v>40</v>
      </c>
      <c r="AH792" s="261">
        <v>100000</v>
      </c>
      <c r="AI792" s="261">
        <f t="shared" si="208"/>
        <v>28800000</v>
      </c>
      <c r="AJ792" s="280">
        <v>288</v>
      </c>
      <c r="AK792" s="274" t="s">
        <v>40</v>
      </c>
      <c r="AL792" s="261">
        <v>100000</v>
      </c>
      <c r="AM792" s="261">
        <f t="shared" si="209"/>
        <v>28800000</v>
      </c>
      <c r="AN792" s="280">
        <v>288</v>
      </c>
      <c r="AO792" s="274" t="s">
        <v>40</v>
      </c>
      <c r="AP792" s="261">
        <v>100000</v>
      </c>
      <c r="AQ792" s="261">
        <f t="shared" si="210"/>
        <v>28800000</v>
      </c>
      <c r="AR792" s="351">
        <f t="shared" si="201"/>
        <v>0</v>
      </c>
    </row>
    <row r="793" spans="2:44" x14ac:dyDescent="0.4">
      <c r="B793" s="272" t="s">
        <v>27</v>
      </c>
      <c r="C793" s="266" t="s">
        <v>294</v>
      </c>
      <c r="D793" s="273">
        <v>1</v>
      </c>
      <c r="E793" s="274" t="s">
        <v>38</v>
      </c>
      <c r="F793" s="261">
        <v>94932000</v>
      </c>
      <c r="G793" s="261">
        <f t="shared" si="202"/>
        <v>94932000</v>
      </c>
      <c r="H793" s="273">
        <v>1</v>
      </c>
      <c r="I793" s="274" t="s">
        <v>38</v>
      </c>
      <c r="J793" s="261">
        <v>94932000</v>
      </c>
      <c r="K793" s="261">
        <f t="shared" si="203"/>
        <v>94932000</v>
      </c>
      <c r="L793" s="273">
        <v>1</v>
      </c>
      <c r="M793" s="274" t="s">
        <v>38</v>
      </c>
      <c r="N793" s="261">
        <v>94932000</v>
      </c>
      <c r="O793" s="261">
        <f t="shared" si="204"/>
        <v>94932000</v>
      </c>
      <c r="P793" s="273">
        <v>1</v>
      </c>
      <c r="Q793" s="274" t="s">
        <v>38</v>
      </c>
      <c r="R793" s="261">
        <v>94932000</v>
      </c>
      <c r="S793" s="261">
        <f t="shared" si="205"/>
        <v>94932000</v>
      </c>
      <c r="T793" s="273">
        <v>1</v>
      </c>
      <c r="U793" s="274" t="s">
        <v>38</v>
      </c>
      <c r="V793" s="261">
        <v>94932000</v>
      </c>
      <c r="W793" s="261">
        <f t="shared" si="206"/>
        <v>94932000</v>
      </c>
      <c r="X793" s="354">
        <f t="shared" si="199"/>
        <v>28479600</v>
      </c>
      <c r="Y793" s="261">
        <f>CEILING(X793,1000)</f>
        <v>28480000</v>
      </c>
      <c r="Z793" s="354">
        <f t="shared" si="198"/>
        <v>66452000</v>
      </c>
      <c r="AA793" s="261">
        <f t="shared" si="200"/>
        <v>66452000</v>
      </c>
      <c r="AB793" s="273">
        <v>1</v>
      </c>
      <c r="AC793" s="274" t="s">
        <v>38</v>
      </c>
      <c r="AD793" s="261">
        <v>94932000</v>
      </c>
      <c r="AE793" s="261">
        <f t="shared" si="207"/>
        <v>94932000</v>
      </c>
      <c r="AF793" s="273">
        <v>1</v>
      </c>
      <c r="AG793" s="274" t="s">
        <v>38</v>
      </c>
      <c r="AH793" s="261">
        <v>94932000</v>
      </c>
      <c r="AI793" s="261">
        <f t="shared" si="208"/>
        <v>94932000</v>
      </c>
      <c r="AJ793" s="273">
        <v>1</v>
      </c>
      <c r="AK793" s="274" t="s">
        <v>38</v>
      </c>
      <c r="AL793" s="261">
        <v>94932000</v>
      </c>
      <c r="AM793" s="261">
        <f t="shared" si="209"/>
        <v>94932000</v>
      </c>
      <c r="AN793" s="273">
        <v>1</v>
      </c>
      <c r="AO793" s="274" t="s">
        <v>38</v>
      </c>
      <c r="AP793" s="261">
        <v>94932000</v>
      </c>
      <c r="AQ793" s="261">
        <f t="shared" si="210"/>
        <v>94932000</v>
      </c>
      <c r="AR793" s="351">
        <f t="shared" si="201"/>
        <v>0</v>
      </c>
    </row>
    <row r="794" spans="2:44" x14ac:dyDescent="0.4">
      <c r="B794" s="369" t="s">
        <v>333</v>
      </c>
      <c r="C794" s="370" t="s">
        <v>334</v>
      </c>
      <c r="D794" s="279">
        <f>D795</f>
        <v>48</v>
      </c>
      <c r="E794" s="267" t="s">
        <v>171</v>
      </c>
      <c r="F794" s="261">
        <v>0</v>
      </c>
      <c r="G794" s="261">
        <f>G795</f>
        <v>20740000</v>
      </c>
      <c r="H794" s="279">
        <f>H795</f>
        <v>48</v>
      </c>
      <c r="I794" s="267" t="s">
        <v>171</v>
      </c>
      <c r="J794" s="261">
        <v>0</v>
      </c>
      <c r="K794" s="261">
        <f>K795</f>
        <v>20740000</v>
      </c>
      <c r="L794" s="279">
        <f>L795</f>
        <v>48</v>
      </c>
      <c r="M794" s="267" t="s">
        <v>171</v>
      </c>
      <c r="N794" s="261">
        <v>0</v>
      </c>
      <c r="O794" s="261">
        <f>O795</f>
        <v>20740000</v>
      </c>
      <c r="P794" s="279">
        <v>48</v>
      </c>
      <c r="Q794" s="267" t="s">
        <v>171</v>
      </c>
      <c r="R794" s="261">
        <v>0</v>
      </c>
      <c r="S794" s="261">
        <f>S795</f>
        <v>17140000</v>
      </c>
      <c r="T794" s="373">
        <v>48</v>
      </c>
      <c r="U794" s="372" t="s">
        <v>171</v>
      </c>
      <c r="V794" s="371">
        <v>0</v>
      </c>
      <c r="W794" s="371">
        <f>W795</f>
        <v>17140000</v>
      </c>
      <c r="X794" s="354">
        <f t="shared" si="199"/>
        <v>5142000</v>
      </c>
      <c r="Y794" s="261"/>
      <c r="Z794" s="354">
        <f t="shared" si="198"/>
        <v>17140000</v>
      </c>
      <c r="AA794" s="261"/>
      <c r="AB794" s="373">
        <v>48</v>
      </c>
      <c r="AC794" s="372" t="s">
        <v>171</v>
      </c>
      <c r="AD794" s="371">
        <v>0</v>
      </c>
      <c r="AE794" s="371">
        <f>AE795</f>
        <v>17140000</v>
      </c>
      <c r="AF794" s="373">
        <v>48</v>
      </c>
      <c r="AG794" s="372" t="s">
        <v>171</v>
      </c>
      <c r="AH794" s="371">
        <v>0</v>
      </c>
      <c r="AI794" s="371">
        <f>AI795</f>
        <v>17140000</v>
      </c>
      <c r="AJ794" s="373">
        <v>48</v>
      </c>
      <c r="AK794" s="372" t="s">
        <v>171</v>
      </c>
      <c r="AL794" s="371">
        <v>0</v>
      </c>
      <c r="AM794" s="371">
        <f>AM795</f>
        <v>17140000</v>
      </c>
      <c r="AN794" s="373">
        <v>48</v>
      </c>
      <c r="AO794" s="372" t="s">
        <v>171</v>
      </c>
      <c r="AP794" s="371">
        <v>0</v>
      </c>
      <c r="AQ794" s="371">
        <f>AQ795</f>
        <v>17140000</v>
      </c>
      <c r="AR794" s="351">
        <f t="shared" si="201"/>
        <v>0</v>
      </c>
    </row>
    <row r="795" spans="2:44" x14ac:dyDescent="0.4">
      <c r="B795" s="317" t="s">
        <v>34</v>
      </c>
      <c r="C795" s="318" t="s">
        <v>335</v>
      </c>
      <c r="D795" s="279">
        <v>48</v>
      </c>
      <c r="E795" s="267" t="s">
        <v>171</v>
      </c>
      <c r="F795" s="261">
        <v>0</v>
      </c>
      <c r="G795" s="261">
        <f>G796+G800</f>
        <v>20740000</v>
      </c>
      <c r="H795" s="319">
        <v>48</v>
      </c>
      <c r="I795" s="320" t="s">
        <v>171</v>
      </c>
      <c r="J795" s="321">
        <v>0</v>
      </c>
      <c r="K795" s="321">
        <f>K796+K800</f>
        <v>20740000</v>
      </c>
      <c r="L795" s="319">
        <v>48</v>
      </c>
      <c r="M795" s="320" t="s">
        <v>171</v>
      </c>
      <c r="N795" s="321">
        <v>0</v>
      </c>
      <c r="O795" s="321">
        <f>O796+O800</f>
        <v>20740000</v>
      </c>
      <c r="P795" s="319">
        <v>48</v>
      </c>
      <c r="Q795" s="320" t="s">
        <v>171</v>
      </c>
      <c r="R795" s="321">
        <v>0</v>
      </c>
      <c r="S795" s="321">
        <f>S796+S800</f>
        <v>17140000</v>
      </c>
      <c r="T795" s="319">
        <v>48</v>
      </c>
      <c r="U795" s="320" t="s">
        <v>171</v>
      </c>
      <c r="V795" s="321">
        <v>0</v>
      </c>
      <c r="W795" s="321">
        <f>W796+W800</f>
        <v>17140000</v>
      </c>
      <c r="X795" s="354">
        <f t="shared" si="199"/>
        <v>5142000</v>
      </c>
      <c r="Y795" s="321"/>
      <c r="Z795" s="354">
        <f t="shared" si="198"/>
        <v>17140000</v>
      </c>
      <c r="AA795" s="321"/>
      <c r="AB795" s="319">
        <v>48</v>
      </c>
      <c r="AC795" s="320" t="s">
        <v>171</v>
      </c>
      <c r="AD795" s="321">
        <v>0</v>
      </c>
      <c r="AE795" s="321">
        <f>AE796+AE800</f>
        <v>17140000</v>
      </c>
      <c r="AF795" s="319">
        <v>48</v>
      </c>
      <c r="AG795" s="320" t="s">
        <v>171</v>
      </c>
      <c r="AH795" s="321">
        <v>0</v>
      </c>
      <c r="AI795" s="321">
        <f>AI796+AI800</f>
        <v>17140000</v>
      </c>
      <c r="AJ795" s="319">
        <v>48</v>
      </c>
      <c r="AK795" s="320" t="s">
        <v>171</v>
      </c>
      <c r="AL795" s="321">
        <v>0</v>
      </c>
      <c r="AM795" s="321">
        <f>AM796+AM800</f>
        <v>17140000</v>
      </c>
      <c r="AN795" s="319">
        <v>48</v>
      </c>
      <c r="AO795" s="320" t="s">
        <v>171</v>
      </c>
      <c r="AP795" s="321">
        <v>0</v>
      </c>
      <c r="AQ795" s="321">
        <f>AQ796+AQ800</f>
        <v>17140000</v>
      </c>
      <c r="AR795" s="351">
        <f t="shared" si="201"/>
        <v>0</v>
      </c>
    </row>
    <row r="796" spans="2:44" x14ac:dyDescent="0.4">
      <c r="B796" s="272">
        <v>525111</v>
      </c>
      <c r="C796" s="266" t="s">
        <v>174</v>
      </c>
      <c r="D796" s="273">
        <v>0</v>
      </c>
      <c r="E796" s="274"/>
      <c r="F796" s="266">
        <v>0</v>
      </c>
      <c r="G796" s="261">
        <f>SUM(G797:G799)</f>
        <v>7740000</v>
      </c>
      <c r="H796" s="273">
        <v>0</v>
      </c>
      <c r="I796" s="274"/>
      <c r="J796" s="266">
        <v>0</v>
      </c>
      <c r="K796" s="261">
        <f>SUM(K797:K799)</f>
        <v>7740000</v>
      </c>
      <c r="L796" s="273">
        <v>0</v>
      </c>
      <c r="M796" s="274"/>
      <c r="N796" s="266">
        <v>0</v>
      </c>
      <c r="O796" s="261">
        <f>SUM(O797:O799)</f>
        <v>7740000</v>
      </c>
      <c r="P796" s="273">
        <v>0</v>
      </c>
      <c r="Q796" s="274"/>
      <c r="R796" s="266">
        <v>0</v>
      </c>
      <c r="S796" s="261">
        <f>SUM(S797:S799)</f>
        <v>7740000</v>
      </c>
      <c r="T796" s="273">
        <v>0</v>
      </c>
      <c r="U796" s="274"/>
      <c r="V796" s="266">
        <v>0</v>
      </c>
      <c r="W796" s="261">
        <f>SUM(W797:W799)</f>
        <v>7740000</v>
      </c>
      <c r="X796" s="354">
        <f t="shared" si="199"/>
        <v>2322000</v>
      </c>
      <c r="Y796" s="261"/>
      <c r="Z796" s="354">
        <f t="shared" si="198"/>
        <v>7740000</v>
      </c>
      <c r="AA796" s="261"/>
      <c r="AB796" s="273">
        <v>0</v>
      </c>
      <c r="AC796" s="274"/>
      <c r="AD796" s="266">
        <v>0</v>
      </c>
      <c r="AE796" s="261">
        <f>SUM(AE797:AE799)</f>
        <v>7740000</v>
      </c>
      <c r="AF796" s="273">
        <v>0</v>
      </c>
      <c r="AG796" s="274"/>
      <c r="AH796" s="266">
        <v>0</v>
      </c>
      <c r="AI796" s="261">
        <f>SUM(AI797:AI799)</f>
        <v>7740000</v>
      </c>
      <c r="AJ796" s="273">
        <v>0</v>
      </c>
      <c r="AK796" s="274"/>
      <c r="AL796" s="266">
        <v>0</v>
      </c>
      <c r="AM796" s="261">
        <f>SUM(AM797:AM799)</f>
        <v>7740000</v>
      </c>
      <c r="AN796" s="273">
        <v>0</v>
      </c>
      <c r="AO796" s="274"/>
      <c r="AP796" s="266">
        <v>0</v>
      </c>
      <c r="AQ796" s="261">
        <f>SUM(AQ797:AQ799)</f>
        <v>7740000</v>
      </c>
      <c r="AR796" s="351">
        <f t="shared" si="201"/>
        <v>0</v>
      </c>
    </row>
    <row r="797" spans="2:44" x14ac:dyDescent="0.4">
      <c r="B797" s="272" t="s">
        <v>27</v>
      </c>
      <c r="C797" s="266" t="s">
        <v>46</v>
      </c>
      <c r="D797" s="273">
        <v>20</v>
      </c>
      <c r="E797" s="274" t="s">
        <v>47</v>
      </c>
      <c r="F797" s="261">
        <v>150000</v>
      </c>
      <c r="G797" s="261">
        <f>ROUNDDOWN(D797*F797,-3)</f>
        <v>3000000</v>
      </c>
      <c r="H797" s="273">
        <v>20</v>
      </c>
      <c r="I797" s="274" t="s">
        <v>47</v>
      </c>
      <c r="J797" s="261">
        <v>150000</v>
      </c>
      <c r="K797" s="261">
        <f>ROUNDDOWN(H797*J797,-3)</f>
        <v>3000000</v>
      </c>
      <c r="L797" s="273">
        <v>20</v>
      </c>
      <c r="M797" s="274" t="s">
        <v>47</v>
      </c>
      <c r="N797" s="261">
        <v>150000</v>
      </c>
      <c r="O797" s="261">
        <f>ROUNDDOWN(L797*N797,-3)</f>
        <v>3000000</v>
      </c>
      <c r="P797" s="273">
        <v>20</v>
      </c>
      <c r="Q797" s="274" t="s">
        <v>47</v>
      </c>
      <c r="R797" s="261">
        <v>150000</v>
      </c>
      <c r="S797" s="261">
        <f>ROUNDDOWN(P797*R797,-3)</f>
        <v>3000000</v>
      </c>
      <c r="T797" s="273">
        <v>20</v>
      </c>
      <c r="U797" s="274" t="s">
        <v>47</v>
      </c>
      <c r="V797" s="261">
        <v>150000</v>
      </c>
      <c r="W797" s="261">
        <f>ROUNDDOWN(T797*V797,-3)</f>
        <v>3000000</v>
      </c>
      <c r="X797" s="354">
        <f t="shared" si="199"/>
        <v>900000</v>
      </c>
      <c r="Y797" s="261"/>
      <c r="Z797" s="354">
        <f t="shared" si="198"/>
        <v>3000000</v>
      </c>
      <c r="AA797" s="261">
        <f t="shared" si="200"/>
        <v>3000000</v>
      </c>
      <c r="AB797" s="273">
        <v>20</v>
      </c>
      <c r="AC797" s="274" t="s">
        <v>47</v>
      </c>
      <c r="AD797" s="261">
        <v>150000</v>
      </c>
      <c r="AE797" s="261">
        <f>ROUNDDOWN(AB797*AD797,-3)</f>
        <v>3000000</v>
      </c>
      <c r="AF797" s="273">
        <v>20</v>
      </c>
      <c r="AG797" s="274" t="s">
        <v>47</v>
      </c>
      <c r="AH797" s="261">
        <v>150000</v>
      </c>
      <c r="AI797" s="261">
        <f>ROUNDDOWN(AF797*AH797,-3)</f>
        <v>3000000</v>
      </c>
      <c r="AJ797" s="273">
        <v>20</v>
      </c>
      <c r="AK797" s="274" t="s">
        <v>47</v>
      </c>
      <c r="AL797" s="261">
        <v>150000</v>
      </c>
      <c r="AM797" s="261">
        <f>ROUNDDOWN(AJ797*AL797,-3)</f>
        <v>3000000</v>
      </c>
      <c r="AN797" s="273">
        <v>20</v>
      </c>
      <c r="AO797" s="274" t="s">
        <v>47</v>
      </c>
      <c r="AP797" s="261">
        <v>150000</v>
      </c>
      <c r="AQ797" s="261">
        <f>ROUNDDOWN(AN797*AP797,-3)</f>
        <v>3000000</v>
      </c>
      <c r="AR797" s="351">
        <f t="shared" si="201"/>
        <v>0</v>
      </c>
    </row>
    <row r="798" spans="2:44" x14ac:dyDescent="0.4">
      <c r="B798" s="272" t="s">
        <v>27</v>
      </c>
      <c r="C798" s="266" t="s">
        <v>48</v>
      </c>
      <c r="D798" s="273">
        <v>28</v>
      </c>
      <c r="E798" s="274" t="s">
        <v>47</v>
      </c>
      <c r="F798" s="261">
        <v>150000</v>
      </c>
      <c r="G798" s="261">
        <f>ROUNDDOWN(D798*F798,-3)</f>
        <v>4200000</v>
      </c>
      <c r="H798" s="273">
        <v>28</v>
      </c>
      <c r="I798" s="274" t="s">
        <v>47</v>
      </c>
      <c r="J798" s="261">
        <v>150000</v>
      </c>
      <c r="K798" s="261">
        <f>ROUNDDOWN(H798*J798,-3)</f>
        <v>4200000</v>
      </c>
      <c r="L798" s="273">
        <v>28</v>
      </c>
      <c r="M798" s="274" t="s">
        <v>47</v>
      </c>
      <c r="N798" s="261">
        <v>150000</v>
      </c>
      <c r="O798" s="261">
        <f>ROUNDDOWN(L798*N798,-3)</f>
        <v>4200000</v>
      </c>
      <c r="P798" s="273">
        <v>28</v>
      </c>
      <c r="Q798" s="274" t="s">
        <v>47</v>
      </c>
      <c r="R798" s="261">
        <v>150000</v>
      </c>
      <c r="S798" s="261">
        <f>ROUNDDOWN(P798*R798,-3)</f>
        <v>4200000</v>
      </c>
      <c r="T798" s="273">
        <v>28</v>
      </c>
      <c r="U798" s="274" t="s">
        <v>47</v>
      </c>
      <c r="V798" s="261">
        <v>150000</v>
      </c>
      <c r="W798" s="261">
        <f>ROUNDDOWN(T798*V798,-3)</f>
        <v>4200000</v>
      </c>
      <c r="X798" s="354">
        <f t="shared" si="199"/>
        <v>1260000</v>
      </c>
      <c r="Y798" s="261"/>
      <c r="Z798" s="354">
        <f t="shared" si="198"/>
        <v>4200000</v>
      </c>
      <c r="AA798" s="261">
        <f t="shared" si="200"/>
        <v>4200000</v>
      </c>
      <c r="AB798" s="273">
        <v>28</v>
      </c>
      <c r="AC798" s="274" t="s">
        <v>47</v>
      </c>
      <c r="AD798" s="261">
        <v>150000</v>
      </c>
      <c r="AE798" s="261">
        <f>ROUNDDOWN(AB798*AD798,-3)</f>
        <v>4200000</v>
      </c>
      <c r="AF798" s="273">
        <v>28</v>
      </c>
      <c r="AG798" s="274" t="s">
        <v>47</v>
      </c>
      <c r="AH798" s="261">
        <v>150000</v>
      </c>
      <c r="AI798" s="261">
        <f>ROUNDDOWN(AF798*AH798,-3)</f>
        <v>4200000</v>
      </c>
      <c r="AJ798" s="273">
        <v>28</v>
      </c>
      <c r="AK798" s="274" t="s">
        <v>47</v>
      </c>
      <c r="AL798" s="261">
        <v>150000</v>
      </c>
      <c r="AM798" s="261">
        <f>ROUNDDOWN(AJ798*AL798,-3)</f>
        <v>4200000</v>
      </c>
      <c r="AN798" s="273">
        <v>28</v>
      </c>
      <c r="AO798" s="274" t="s">
        <v>47</v>
      </c>
      <c r="AP798" s="261">
        <v>150000</v>
      </c>
      <c r="AQ798" s="261">
        <f>ROUNDDOWN(AN798*AP798,-3)</f>
        <v>4200000</v>
      </c>
      <c r="AR798" s="351">
        <f t="shared" si="201"/>
        <v>0</v>
      </c>
    </row>
    <row r="799" spans="2:44" x14ac:dyDescent="0.4">
      <c r="B799" s="272" t="s">
        <v>27</v>
      </c>
      <c r="C799" s="266" t="s">
        <v>175</v>
      </c>
      <c r="D799" s="273">
        <v>1</v>
      </c>
      <c r="E799" s="274" t="s">
        <v>38</v>
      </c>
      <c r="F799" s="261">
        <v>540000</v>
      </c>
      <c r="G799" s="261">
        <f>ROUNDDOWN(D799*F799,-3)</f>
        <v>540000</v>
      </c>
      <c r="H799" s="273">
        <v>1</v>
      </c>
      <c r="I799" s="274" t="s">
        <v>38</v>
      </c>
      <c r="J799" s="261">
        <v>540000</v>
      </c>
      <c r="K799" s="261">
        <f>ROUNDDOWN(H799*J799,-3)</f>
        <v>540000</v>
      </c>
      <c r="L799" s="273">
        <v>1</v>
      </c>
      <c r="M799" s="274" t="s">
        <v>38</v>
      </c>
      <c r="N799" s="261">
        <v>540000</v>
      </c>
      <c r="O799" s="261">
        <f>ROUNDDOWN(L799*N799,-3)</f>
        <v>540000</v>
      </c>
      <c r="P799" s="273">
        <v>1</v>
      </c>
      <c r="Q799" s="274" t="s">
        <v>38</v>
      </c>
      <c r="R799" s="261">
        <v>540000</v>
      </c>
      <c r="S799" s="261">
        <f>ROUNDDOWN(P799*R799,-3)</f>
        <v>540000</v>
      </c>
      <c r="T799" s="273">
        <v>1</v>
      </c>
      <c r="U799" s="274" t="s">
        <v>38</v>
      </c>
      <c r="V799" s="261">
        <v>540000</v>
      </c>
      <c r="W799" s="261">
        <f>ROUNDDOWN(T799*V799,-3)</f>
        <v>540000</v>
      </c>
      <c r="X799" s="354">
        <f t="shared" si="199"/>
        <v>162000</v>
      </c>
      <c r="Y799" s="261"/>
      <c r="Z799" s="354">
        <f t="shared" si="198"/>
        <v>540000</v>
      </c>
      <c r="AA799" s="261">
        <f t="shared" si="200"/>
        <v>540000</v>
      </c>
      <c r="AB799" s="273">
        <v>1</v>
      </c>
      <c r="AC799" s="274" t="s">
        <v>38</v>
      </c>
      <c r="AD799" s="261">
        <v>540000</v>
      </c>
      <c r="AE799" s="261">
        <f>ROUNDDOWN(AB799*AD799,-3)</f>
        <v>540000</v>
      </c>
      <c r="AF799" s="273">
        <v>1</v>
      </c>
      <c r="AG799" s="274" t="s">
        <v>38</v>
      </c>
      <c r="AH799" s="261">
        <v>540000</v>
      </c>
      <c r="AI799" s="261">
        <f>ROUNDDOWN(AF799*AH799,-3)</f>
        <v>540000</v>
      </c>
      <c r="AJ799" s="273">
        <v>1</v>
      </c>
      <c r="AK799" s="274" t="s">
        <v>38</v>
      </c>
      <c r="AL799" s="261">
        <v>540000</v>
      </c>
      <c r="AM799" s="261">
        <f>ROUNDDOWN(AJ799*AL799,-3)</f>
        <v>540000</v>
      </c>
      <c r="AN799" s="273">
        <v>1</v>
      </c>
      <c r="AO799" s="274" t="s">
        <v>38</v>
      </c>
      <c r="AP799" s="261">
        <v>540000</v>
      </c>
      <c r="AQ799" s="261">
        <f>ROUNDDOWN(AN799*AP799,-3)</f>
        <v>540000</v>
      </c>
      <c r="AR799" s="351">
        <f t="shared" si="201"/>
        <v>0</v>
      </c>
    </row>
    <row r="800" spans="2:44" x14ac:dyDescent="0.4">
      <c r="B800" s="272">
        <v>525112</v>
      </c>
      <c r="C800" s="266" t="s">
        <v>97</v>
      </c>
      <c r="D800" s="273">
        <v>0</v>
      </c>
      <c r="E800" s="274"/>
      <c r="F800" s="266">
        <v>0</v>
      </c>
      <c r="G800" s="261">
        <f>SUM(G801:G805)</f>
        <v>13000000</v>
      </c>
      <c r="H800" s="273">
        <v>0</v>
      </c>
      <c r="I800" s="274"/>
      <c r="J800" s="266">
        <v>0</v>
      </c>
      <c r="K800" s="261">
        <f>SUM(K801:K805)</f>
        <v>13000000</v>
      </c>
      <c r="L800" s="273">
        <v>0</v>
      </c>
      <c r="M800" s="274"/>
      <c r="N800" s="266">
        <v>0</v>
      </c>
      <c r="O800" s="261">
        <f>SUM(O801:O805)</f>
        <v>13000000</v>
      </c>
      <c r="P800" s="273">
        <v>0</v>
      </c>
      <c r="Q800" s="274"/>
      <c r="R800" s="266">
        <v>0</v>
      </c>
      <c r="S800" s="261">
        <f>SUM(S801:S805)</f>
        <v>9400000</v>
      </c>
      <c r="T800" s="273">
        <v>0</v>
      </c>
      <c r="U800" s="274"/>
      <c r="V800" s="266">
        <v>0</v>
      </c>
      <c r="W800" s="261">
        <f>SUM(W801:W805)</f>
        <v>9400000</v>
      </c>
      <c r="X800" s="354">
        <f t="shared" si="199"/>
        <v>2820000</v>
      </c>
      <c r="Y800" s="261"/>
      <c r="Z800" s="354">
        <f t="shared" si="198"/>
        <v>9400000</v>
      </c>
      <c r="AA800" s="261"/>
      <c r="AB800" s="273">
        <v>0</v>
      </c>
      <c r="AC800" s="274"/>
      <c r="AD800" s="266">
        <v>0</v>
      </c>
      <c r="AE800" s="261">
        <f>SUM(AE801:AE805)</f>
        <v>9400000</v>
      </c>
      <c r="AF800" s="273">
        <v>0</v>
      </c>
      <c r="AG800" s="274"/>
      <c r="AH800" s="266">
        <v>0</v>
      </c>
      <c r="AI800" s="261">
        <f>SUM(AI801:AI805)</f>
        <v>9400000</v>
      </c>
      <c r="AJ800" s="273">
        <v>0</v>
      </c>
      <c r="AK800" s="274"/>
      <c r="AL800" s="266">
        <v>0</v>
      </c>
      <c r="AM800" s="261">
        <f>SUM(AM801:AM805)</f>
        <v>9400000</v>
      </c>
      <c r="AN800" s="273">
        <v>0</v>
      </c>
      <c r="AO800" s="274"/>
      <c r="AP800" s="266">
        <v>0</v>
      </c>
      <c r="AQ800" s="261">
        <f>SUM(AQ801:AQ805)</f>
        <v>9400000</v>
      </c>
      <c r="AR800" s="351">
        <f t="shared" si="201"/>
        <v>0</v>
      </c>
    </row>
    <row r="801" spans="2:44" x14ac:dyDescent="0.4">
      <c r="B801" s="272" t="s">
        <v>27</v>
      </c>
      <c r="C801" s="266" t="s">
        <v>295</v>
      </c>
      <c r="D801" s="273">
        <v>1</v>
      </c>
      <c r="E801" s="274" t="s">
        <v>38</v>
      </c>
      <c r="F801" s="261">
        <v>1200000</v>
      </c>
      <c r="G801" s="261">
        <f>ROUNDDOWN(D801*F801,-3)</f>
        <v>1200000</v>
      </c>
      <c r="H801" s="273">
        <v>1</v>
      </c>
      <c r="I801" s="274" t="s">
        <v>38</v>
      </c>
      <c r="J801" s="261">
        <v>1200000</v>
      </c>
      <c r="K801" s="261">
        <f>ROUNDDOWN(H801*J801,-3)</f>
        <v>1200000</v>
      </c>
      <c r="L801" s="273">
        <v>1</v>
      </c>
      <c r="M801" s="274" t="s">
        <v>38</v>
      </c>
      <c r="N801" s="261">
        <v>1200000</v>
      </c>
      <c r="O801" s="261">
        <f>ROUNDDOWN(L801*N801,-3)</f>
        <v>1200000</v>
      </c>
      <c r="P801" s="273">
        <v>1</v>
      </c>
      <c r="Q801" s="274" t="s">
        <v>38</v>
      </c>
      <c r="R801" s="261">
        <v>1200000</v>
      </c>
      <c r="S801" s="261">
        <f>ROUNDDOWN(P801*R801,-3)</f>
        <v>1200000</v>
      </c>
      <c r="T801" s="273">
        <v>1</v>
      </c>
      <c r="U801" s="274" t="s">
        <v>38</v>
      </c>
      <c r="V801" s="261">
        <v>1200000</v>
      </c>
      <c r="W801" s="261">
        <f>ROUNDDOWN(T801*V801,-3)</f>
        <v>1200000</v>
      </c>
      <c r="X801" s="354">
        <f t="shared" si="199"/>
        <v>360000</v>
      </c>
      <c r="Y801" s="261"/>
      <c r="Z801" s="354">
        <f t="shared" si="198"/>
        <v>1200000</v>
      </c>
      <c r="AA801" s="261">
        <f t="shared" si="200"/>
        <v>1200000</v>
      </c>
      <c r="AB801" s="273">
        <v>1</v>
      </c>
      <c r="AC801" s="274" t="s">
        <v>38</v>
      </c>
      <c r="AD801" s="261">
        <v>1200000</v>
      </c>
      <c r="AE801" s="261">
        <f>ROUNDDOWN(AB801*AD801,-3)</f>
        <v>1200000</v>
      </c>
      <c r="AF801" s="273">
        <v>1</v>
      </c>
      <c r="AG801" s="274" t="s">
        <v>38</v>
      </c>
      <c r="AH801" s="261">
        <v>1200000</v>
      </c>
      <c r="AI801" s="261">
        <f>ROUNDDOWN(AF801*AH801,-3)</f>
        <v>1200000</v>
      </c>
      <c r="AJ801" s="273">
        <v>1</v>
      </c>
      <c r="AK801" s="274" t="s">
        <v>38</v>
      </c>
      <c r="AL801" s="261">
        <v>1200000</v>
      </c>
      <c r="AM801" s="261">
        <f>ROUNDDOWN(AJ801*AL801,-3)</f>
        <v>1200000</v>
      </c>
      <c r="AN801" s="273">
        <v>1</v>
      </c>
      <c r="AO801" s="274" t="s">
        <v>38</v>
      </c>
      <c r="AP801" s="261">
        <v>1200000</v>
      </c>
      <c r="AQ801" s="261">
        <f>ROUNDDOWN(AN801*AP801,-3)</f>
        <v>1200000</v>
      </c>
      <c r="AR801" s="351">
        <f t="shared" si="201"/>
        <v>0</v>
      </c>
    </row>
    <row r="802" spans="2:44" x14ac:dyDescent="0.4">
      <c r="B802" s="272" t="s">
        <v>27</v>
      </c>
      <c r="C802" s="266" t="s">
        <v>296</v>
      </c>
      <c r="D802" s="280">
        <f>D795</f>
        <v>48</v>
      </c>
      <c r="E802" s="274" t="s">
        <v>231</v>
      </c>
      <c r="F802" s="261">
        <v>75000</v>
      </c>
      <c r="G802" s="261">
        <f>ROUNDDOWN(D802*F802,-3)</f>
        <v>3600000</v>
      </c>
      <c r="H802" s="280">
        <f>H795</f>
        <v>48</v>
      </c>
      <c r="I802" s="274" t="s">
        <v>231</v>
      </c>
      <c r="J802" s="261">
        <v>75000</v>
      </c>
      <c r="K802" s="261">
        <f>ROUNDDOWN(H802*J802,-3)</f>
        <v>3600000</v>
      </c>
      <c r="L802" s="280">
        <f>L795</f>
        <v>48</v>
      </c>
      <c r="M802" s="274" t="s">
        <v>231</v>
      </c>
      <c r="N802" s="261">
        <v>75000</v>
      </c>
      <c r="O802" s="261">
        <f>ROUNDDOWN(L802*N802,-3)</f>
        <v>3600000</v>
      </c>
      <c r="P802" s="280">
        <v>0</v>
      </c>
      <c r="Q802" s="274" t="s">
        <v>231</v>
      </c>
      <c r="R802" s="261">
        <v>75000</v>
      </c>
      <c r="S802" s="261">
        <f>ROUNDDOWN(P802*R802,-3)</f>
        <v>0</v>
      </c>
      <c r="T802" s="280">
        <v>0</v>
      </c>
      <c r="U802" s="274" t="s">
        <v>231</v>
      </c>
      <c r="V802" s="261">
        <v>75000</v>
      </c>
      <c r="W802" s="261">
        <f>ROUNDDOWN(T802*V802,-3)</f>
        <v>0</v>
      </c>
      <c r="X802" s="354">
        <f t="shared" si="199"/>
        <v>0</v>
      </c>
      <c r="Y802" s="261"/>
      <c r="Z802" s="354">
        <f t="shared" si="198"/>
        <v>0</v>
      </c>
      <c r="AA802" s="261"/>
      <c r="AB802" s="280">
        <v>0</v>
      </c>
      <c r="AC802" s="274" t="s">
        <v>231</v>
      </c>
      <c r="AD802" s="261">
        <v>75000</v>
      </c>
      <c r="AE802" s="261">
        <f>ROUNDDOWN(AB802*AD802,-3)</f>
        <v>0</v>
      </c>
      <c r="AF802" s="280">
        <v>0</v>
      </c>
      <c r="AG802" s="274" t="s">
        <v>231</v>
      </c>
      <c r="AH802" s="261">
        <v>75000</v>
      </c>
      <c r="AI802" s="261">
        <f>ROUNDDOWN(AF802*AH802,-3)</f>
        <v>0</v>
      </c>
      <c r="AJ802" s="280">
        <v>0</v>
      </c>
      <c r="AK802" s="274" t="s">
        <v>231</v>
      </c>
      <c r="AL802" s="261">
        <v>75000</v>
      </c>
      <c r="AM802" s="261">
        <f>ROUNDDOWN(AJ802*AL802,-3)</f>
        <v>0</v>
      </c>
      <c r="AN802" s="280">
        <v>0</v>
      </c>
      <c r="AO802" s="274" t="s">
        <v>231</v>
      </c>
      <c r="AP802" s="261">
        <v>75000</v>
      </c>
      <c r="AQ802" s="261">
        <f>ROUNDDOWN(AN802*AP802,-3)</f>
        <v>0</v>
      </c>
      <c r="AR802" s="351">
        <f t="shared" si="201"/>
        <v>0</v>
      </c>
    </row>
    <row r="803" spans="2:44" x14ac:dyDescent="0.4">
      <c r="B803" s="272" t="s">
        <v>27</v>
      </c>
      <c r="C803" s="266" t="s">
        <v>44</v>
      </c>
      <c r="D803" s="280">
        <f>D795</f>
        <v>48</v>
      </c>
      <c r="E803" s="274" t="s">
        <v>40</v>
      </c>
      <c r="F803" s="261">
        <v>50000</v>
      </c>
      <c r="G803" s="261">
        <f>ROUNDDOWN(D803*F803,-3)</f>
        <v>2400000</v>
      </c>
      <c r="H803" s="280">
        <f>H795</f>
        <v>48</v>
      </c>
      <c r="I803" s="274" t="s">
        <v>40</v>
      </c>
      <c r="J803" s="261">
        <v>50000</v>
      </c>
      <c r="K803" s="261">
        <f>ROUNDDOWN(H803*J803,-3)</f>
        <v>2400000</v>
      </c>
      <c r="L803" s="280">
        <f>L795</f>
        <v>48</v>
      </c>
      <c r="M803" s="274" t="s">
        <v>40</v>
      </c>
      <c r="N803" s="261">
        <v>50000</v>
      </c>
      <c r="O803" s="261">
        <f>ROUNDDOWN(L803*N803,-3)</f>
        <v>2400000</v>
      </c>
      <c r="P803" s="280">
        <v>48</v>
      </c>
      <c r="Q803" s="274" t="s">
        <v>40</v>
      </c>
      <c r="R803" s="261">
        <v>50000</v>
      </c>
      <c r="S803" s="261">
        <f>ROUNDDOWN(P803*R803,-3)</f>
        <v>2400000</v>
      </c>
      <c r="T803" s="280">
        <v>48</v>
      </c>
      <c r="U803" s="274" t="s">
        <v>40</v>
      </c>
      <c r="V803" s="261">
        <v>50000</v>
      </c>
      <c r="W803" s="261">
        <f>ROUNDDOWN(T803*V803,-3)</f>
        <v>2400000</v>
      </c>
      <c r="X803" s="354">
        <f t="shared" si="199"/>
        <v>720000</v>
      </c>
      <c r="Y803" s="261"/>
      <c r="Z803" s="354">
        <f t="shared" si="198"/>
        <v>2400000</v>
      </c>
      <c r="AA803" s="261">
        <f t="shared" si="200"/>
        <v>2400000</v>
      </c>
      <c r="AB803" s="280">
        <v>48</v>
      </c>
      <c r="AC803" s="274" t="s">
        <v>40</v>
      </c>
      <c r="AD803" s="261">
        <v>50000</v>
      </c>
      <c r="AE803" s="261">
        <f>ROUNDDOWN(AB803*AD803,-3)</f>
        <v>2400000</v>
      </c>
      <c r="AF803" s="280">
        <v>48</v>
      </c>
      <c r="AG803" s="274" t="s">
        <v>40</v>
      </c>
      <c r="AH803" s="261">
        <v>50000</v>
      </c>
      <c r="AI803" s="261">
        <f>ROUNDDOWN(AF803*AH803,-3)</f>
        <v>2400000</v>
      </c>
      <c r="AJ803" s="280">
        <v>48</v>
      </c>
      <c r="AK803" s="274" t="s">
        <v>40</v>
      </c>
      <c r="AL803" s="261">
        <v>50000</v>
      </c>
      <c r="AM803" s="261">
        <f>ROUNDDOWN(AJ803*AL803,-3)</f>
        <v>2400000</v>
      </c>
      <c r="AN803" s="280">
        <v>48</v>
      </c>
      <c r="AO803" s="274" t="s">
        <v>40</v>
      </c>
      <c r="AP803" s="261">
        <v>50000</v>
      </c>
      <c r="AQ803" s="261">
        <f>ROUNDDOWN(AN803*AP803,-3)</f>
        <v>2400000</v>
      </c>
      <c r="AR803" s="351">
        <f t="shared" si="201"/>
        <v>0</v>
      </c>
    </row>
    <row r="804" spans="2:44" x14ac:dyDescent="0.4">
      <c r="B804" s="272" t="s">
        <v>27</v>
      </c>
      <c r="C804" s="266" t="s">
        <v>297</v>
      </c>
      <c r="D804" s="280">
        <f>D795</f>
        <v>48</v>
      </c>
      <c r="E804" s="274" t="s">
        <v>40</v>
      </c>
      <c r="F804" s="261">
        <v>100000</v>
      </c>
      <c r="G804" s="261">
        <f>ROUNDDOWN(D804*F804,-3)</f>
        <v>4800000</v>
      </c>
      <c r="H804" s="280">
        <f>H795</f>
        <v>48</v>
      </c>
      <c r="I804" s="274" t="s">
        <v>40</v>
      </c>
      <c r="J804" s="261">
        <v>100000</v>
      </c>
      <c r="K804" s="261">
        <f>ROUNDDOWN(H804*J804,-3)</f>
        <v>4800000</v>
      </c>
      <c r="L804" s="280">
        <f>L795</f>
        <v>48</v>
      </c>
      <c r="M804" s="274" t="s">
        <v>40</v>
      </c>
      <c r="N804" s="261">
        <v>100000</v>
      </c>
      <c r="O804" s="261">
        <f>ROUNDDOWN(L804*N804,-3)</f>
        <v>4800000</v>
      </c>
      <c r="P804" s="280">
        <v>48</v>
      </c>
      <c r="Q804" s="274" t="s">
        <v>40</v>
      </c>
      <c r="R804" s="261">
        <v>100000</v>
      </c>
      <c r="S804" s="261">
        <f>ROUNDDOWN(P804*R804,-3)</f>
        <v>4800000</v>
      </c>
      <c r="T804" s="280">
        <v>48</v>
      </c>
      <c r="U804" s="274" t="s">
        <v>40</v>
      </c>
      <c r="V804" s="261">
        <v>100000</v>
      </c>
      <c r="W804" s="261">
        <f>ROUNDDOWN(T804*V804,-3)</f>
        <v>4800000</v>
      </c>
      <c r="X804" s="354">
        <f t="shared" si="199"/>
        <v>1440000</v>
      </c>
      <c r="Y804" s="261"/>
      <c r="Z804" s="354">
        <f t="shared" si="198"/>
        <v>4800000</v>
      </c>
      <c r="AA804" s="261">
        <f t="shared" si="200"/>
        <v>4800000</v>
      </c>
      <c r="AB804" s="280">
        <v>48</v>
      </c>
      <c r="AC804" s="274" t="s">
        <v>40</v>
      </c>
      <c r="AD804" s="261">
        <v>100000</v>
      </c>
      <c r="AE804" s="261">
        <f>ROUNDDOWN(AB804*AD804,-3)</f>
        <v>4800000</v>
      </c>
      <c r="AF804" s="280">
        <v>48</v>
      </c>
      <c r="AG804" s="274" t="s">
        <v>40</v>
      </c>
      <c r="AH804" s="261">
        <v>100000</v>
      </c>
      <c r="AI804" s="261">
        <f>ROUNDDOWN(AF804*AH804,-3)</f>
        <v>4800000</v>
      </c>
      <c r="AJ804" s="280">
        <v>48</v>
      </c>
      <c r="AK804" s="274" t="s">
        <v>40</v>
      </c>
      <c r="AL804" s="261">
        <v>100000</v>
      </c>
      <c r="AM804" s="261">
        <f>ROUNDDOWN(AJ804*AL804,-3)</f>
        <v>4800000</v>
      </c>
      <c r="AN804" s="280">
        <v>48</v>
      </c>
      <c r="AO804" s="274" t="s">
        <v>40</v>
      </c>
      <c r="AP804" s="261">
        <v>100000</v>
      </c>
      <c r="AQ804" s="261">
        <f>ROUNDDOWN(AN804*AP804,-3)</f>
        <v>4800000</v>
      </c>
      <c r="AR804" s="351">
        <f t="shared" si="201"/>
        <v>0</v>
      </c>
    </row>
    <row r="805" spans="2:44" x14ac:dyDescent="0.4">
      <c r="B805" s="272" t="s">
        <v>27</v>
      </c>
      <c r="C805" s="266" t="s">
        <v>299</v>
      </c>
      <c r="D805" s="280">
        <f>D795/24</f>
        <v>2</v>
      </c>
      <c r="E805" s="274" t="s">
        <v>51</v>
      </c>
      <c r="F805" s="261">
        <v>500000</v>
      </c>
      <c r="G805" s="261">
        <f>ROUNDDOWN(D805*F805,-3)</f>
        <v>1000000</v>
      </c>
      <c r="H805" s="280">
        <f>H795/24</f>
        <v>2</v>
      </c>
      <c r="I805" s="274" t="s">
        <v>51</v>
      </c>
      <c r="J805" s="261">
        <v>500000</v>
      </c>
      <c r="K805" s="261">
        <f>ROUNDDOWN(H805*J805,-3)</f>
        <v>1000000</v>
      </c>
      <c r="L805" s="280">
        <f>L795/24</f>
        <v>2</v>
      </c>
      <c r="M805" s="274" t="s">
        <v>51</v>
      </c>
      <c r="N805" s="261">
        <v>500000</v>
      </c>
      <c r="O805" s="261">
        <f>ROUNDDOWN(L805*N805,-3)</f>
        <v>1000000</v>
      </c>
      <c r="P805" s="280">
        <v>2</v>
      </c>
      <c r="Q805" s="274" t="s">
        <v>51</v>
      </c>
      <c r="R805" s="261">
        <v>500000</v>
      </c>
      <c r="S805" s="261">
        <f>ROUNDDOWN(P805*R805,-3)</f>
        <v>1000000</v>
      </c>
      <c r="T805" s="280">
        <v>2</v>
      </c>
      <c r="U805" s="274" t="s">
        <v>51</v>
      </c>
      <c r="V805" s="261">
        <v>500000</v>
      </c>
      <c r="W805" s="261">
        <f>ROUNDDOWN(T805*V805,-3)</f>
        <v>1000000</v>
      </c>
      <c r="X805" s="354">
        <f t="shared" si="199"/>
        <v>300000</v>
      </c>
      <c r="Y805" s="261"/>
      <c r="Z805" s="354">
        <f t="shared" si="198"/>
        <v>1000000</v>
      </c>
      <c r="AA805" s="261">
        <f t="shared" si="200"/>
        <v>1000000</v>
      </c>
      <c r="AB805" s="280">
        <v>2</v>
      </c>
      <c r="AC805" s="274" t="s">
        <v>51</v>
      </c>
      <c r="AD805" s="261">
        <v>500000</v>
      </c>
      <c r="AE805" s="261">
        <f>ROUNDDOWN(AB805*AD805,-3)</f>
        <v>1000000</v>
      </c>
      <c r="AF805" s="280">
        <v>2</v>
      </c>
      <c r="AG805" s="274" t="s">
        <v>51</v>
      </c>
      <c r="AH805" s="261">
        <v>500000</v>
      </c>
      <c r="AI805" s="261">
        <f>ROUNDDOWN(AF805*AH805,-3)</f>
        <v>1000000</v>
      </c>
      <c r="AJ805" s="280">
        <v>2</v>
      </c>
      <c r="AK805" s="274" t="s">
        <v>51</v>
      </c>
      <c r="AL805" s="261">
        <v>500000</v>
      </c>
      <c r="AM805" s="261">
        <f>ROUNDDOWN(AJ805*AL805,-3)</f>
        <v>1000000</v>
      </c>
      <c r="AN805" s="280">
        <v>2</v>
      </c>
      <c r="AO805" s="274" t="s">
        <v>51</v>
      </c>
      <c r="AP805" s="261">
        <v>500000</v>
      </c>
      <c r="AQ805" s="261">
        <f>ROUNDDOWN(AN805*AP805,-3)</f>
        <v>1000000</v>
      </c>
      <c r="AR805" s="351">
        <f t="shared" si="201"/>
        <v>0</v>
      </c>
    </row>
    <row r="806" spans="2:44" x14ac:dyDescent="0.4">
      <c r="B806" s="369" t="s">
        <v>336</v>
      </c>
      <c r="C806" s="370" t="s">
        <v>337</v>
      </c>
      <c r="D806" s="279">
        <f>D807</f>
        <v>24</v>
      </c>
      <c r="E806" s="267" t="s">
        <v>171</v>
      </c>
      <c r="F806" s="261">
        <v>0</v>
      </c>
      <c r="G806" s="261">
        <f>G807</f>
        <v>10070000</v>
      </c>
      <c r="H806" s="279">
        <f>H807</f>
        <v>24</v>
      </c>
      <c r="I806" s="267" t="s">
        <v>171</v>
      </c>
      <c r="J806" s="261">
        <v>0</v>
      </c>
      <c r="K806" s="261">
        <f>K807</f>
        <v>10070000</v>
      </c>
      <c r="L806" s="279">
        <f>L807</f>
        <v>24</v>
      </c>
      <c r="M806" s="267" t="s">
        <v>171</v>
      </c>
      <c r="N806" s="261">
        <v>0</v>
      </c>
      <c r="O806" s="261">
        <f>O807</f>
        <v>10070000</v>
      </c>
      <c r="P806" s="279">
        <v>24</v>
      </c>
      <c r="Q806" s="267" t="s">
        <v>171</v>
      </c>
      <c r="R806" s="261">
        <v>0</v>
      </c>
      <c r="S806" s="261">
        <f>S807</f>
        <v>8270000</v>
      </c>
      <c r="T806" s="373">
        <v>24</v>
      </c>
      <c r="U806" s="372" t="s">
        <v>171</v>
      </c>
      <c r="V806" s="371">
        <v>0</v>
      </c>
      <c r="W806" s="371">
        <f>W807</f>
        <v>8270000</v>
      </c>
      <c r="X806" s="354">
        <f t="shared" si="199"/>
        <v>2481000</v>
      </c>
      <c r="Y806" s="261"/>
      <c r="Z806" s="354">
        <f t="shared" si="198"/>
        <v>8270000</v>
      </c>
      <c r="AA806" s="261"/>
      <c r="AB806" s="373">
        <v>24</v>
      </c>
      <c r="AC806" s="372" t="s">
        <v>171</v>
      </c>
      <c r="AD806" s="371">
        <v>0</v>
      </c>
      <c r="AE806" s="371">
        <f>AE807</f>
        <v>8270000</v>
      </c>
      <c r="AF806" s="373">
        <v>24</v>
      </c>
      <c r="AG806" s="372" t="s">
        <v>171</v>
      </c>
      <c r="AH806" s="371">
        <v>0</v>
      </c>
      <c r="AI806" s="371">
        <f>AI807</f>
        <v>8270000</v>
      </c>
      <c r="AJ806" s="373">
        <v>24</v>
      </c>
      <c r="AK806" s="372" t="s">
        <v>171</v>
      </c>
      <c r="AL806" s="371">
        <v>0</v>
      </c>
      <c r="AM806" s="371">
        <f>AM807</f>
        <v>8270000</v>
      </c>
      <c r="AN806" s="373">
        <v>24</v>
      </c>
      <c r="AO806" s="372" t="s">
        <v>171</v>
      </c>
      <c r="AP806" s="371">
        <v>0</v>
      </c>
      <c r="AQ806" s="371">
        <f>AQ807</f>
        <v>8270000</v>
      </c>
      <c r="AR806" s="351">
        <f t="shared" si="201"/>
        <v>0</v>
      </c>
    </row>
    <row r="807" spans="2:44" x14ac:dyDescent="0.4">
      <c r="B807" s="317" t="s">
        <v>34</v>
      </c>
      <c r="C807" s="318" t="s">
        <v>338</v>
      </c>
      <c r="D807" s="279">
        <v>24</v>
      </c>
      <c r="E807" s="267" t="s">
        <v>171</v>
      </c>
      <c r="F807" s="261">
        <v>0</v>
      </c>
      <c r="G807" s="261">
        <f>G808+G812</f>
        <v>10070000</v>
      </c>
      <c r="H807" s="319">
        <v>24</v>
      </c>
      <c r="I807" s="320" t="s">
        <v>171</v>
      </c>
      <c r="J807" s="321">
        <v>0</v>
      </c>
      <c r="K807" s="321">
        <f>K808+K812</f>
        <v>10070000</v>
      </c>
      <c r="L807" s="319">
        <v>24</v>
      </c>
      <c r="M807" s="320" t="s">
        <v>171</v>
      </c>
      <c r="N807" s="321">
        <v>0</v>
      </c>
      <c r="O807" s="321">
        <f>O808+O812</f>
        <v>10070000</v>
      </c>
      <c r="P807" s="319">
        <v>24</v>
      </c>
      <c r="Q807" s="320" t="s">
        <v>171</v>
      </c>
      <c r="R807" s="321">
        <v>0</v>
      </c>
      <c r="S807" s="321">
        <f>S808+S812</f>
        <v>8270000</v>
      </c>
      <c r="T807" s="319">
        <v>24</v>
      </c>
      <c r="U807" s="320" t="s">
        <v>171</v>
      </c>
      <c r="V807" s="321">
        <v>0</v>
      </c>
      <c r="W807" s="321">
        <f>W808+W812</f>
        <v>8270000</v>
      </c>
      <c r="X807" s="354">
        <f t="shared" si="199"/>
        <v>2481000</v>
      </c>
      <c r="Y807" s="321"/>
      <c r="Z807" s="354">
        <f t="shared" si="198"/>
        <v>8270000</v>
      </c>
      <c r="AA807" s="321"/>
      <c r="AB807" s="319">
        <v>24</v>
      </c>
      <c r="AC807" s="320" t="s">
        <v>171</v>
      </c>
      <c r="AD807" s="321">
        <v>0</v>
      </c>
      <c r="AE807" s="321">
        <f>AE808+AE812</f>
        <v>8270000</v>
      </c>
      <c r="AF807" s="319">
        <v>24</v>
      </c>
      <c r="AG807" s="320" t="s">
        <v>171</v>
      </c>
      <c r="AH807" s="321">
        <v>0</v>
      </c>
      <c r="AI807" s="321">
        <f>AI808+AI812</f>
        <v>8270000</v>
      </c>
      <c r="AJ807" s="319">
        <v>24</v>
      </c>
      <c r="AK807" s="320" t="s">
        <v>171</v>
      </c>
      <c r="AL807" s="321">
        <v>0</v>
      </c>
      <c r="AM807" s="321">
        <f>AM808+AM812</f>
        <v>8270000</v>
      </c>
      <c r="AN807" s="319">
        <v>24</v>
      </c>
      <c r="AO807" s="320" t="s">
        <v>171</v>
      </c>
      <c r="AP807" s="321">
        <v>0</v>
      </c>
      <c r="AQ807" s="321">
        <f>AQ808+AQ812</f>
        <v>8270000</v>
      </c>
      <c r="AR807" s="351">
        <f t="shared" si="201"/>
        <v>0</v>
      </c>
    </row>
    <row r="808" spans="2:44" x14ac:dyDescent="0.4">
      <c r="B808" s="272">
        <v>525111</v>
      </c>
      <c r="C808" s="266" t="s">
        <v>174</v>
      </c>
      <c r="D808" s="273">
        <v>0</v>
      </c>
      <c r="E808" s="274"/>
      <c r="F808" s="266">
        <v>0</v>
      </c>
      <c r="G808" s="261">
        <f>SUM(G809:G811)</f>
        <v>3570000</v>
      </c>
      <c r="H808" s="273">
        <v>0</v>
      </c>
      <c r="I808" s="274"/>
      <c r="J808" s="266">
        <v>0</v>
      </c>
      <c r="K808" s="261">
        <f>SUM(K809:K811)</f>
        <v>3570000</v>
      </c>
      <c r="L808" s="273">
        <v>0</v>
      </c>
      <c r="M808" s="274"/>
      <c r="N808" s="266">
        <v>0</v>
      </c>
      <c r="O808" s="261">
        <f>SUM(O809:O811)</f>
        <v>3570000</v>
      </c>
      <c r="P808" s="273">
        <v>0</v>
      </c>
      <c r="Q808" s="274"/>
      <c r="R808" s="266">
        <v>0</v>
      </c>
      <c r="S808" s="261">
        <f>SUM(S809:S811)</f>
        <v>3570000</v>
      </c>
      <c r="T808" s="273">
        <v>0</v>
      </c>
      <c r="U808" s="274"/>
      <c r="V808" s="266">
        <v>0</v>
      </c>
      <c r="W808" s="261">
        <f>SUM(W809:W811)</f>
        <v>3570000</v>
      </c>
      <c r="X808" s="354">
        <f t="shared" si="199"/>
        <v>1071000</v>
      </c>
      <c r="Y808" s="261"/>
      <c r="Z808" s="354">
        <f t="shared" si="198"/>
        <v>3570000</v>
      </c>
      <c r="AA808" s="261"/>
      <c r="AB808" s="273">
        <v>0</v>
      </c>
      <c r="AC808" s="274"/>
      <c r="AD808" s="266">
        <v>0</v>
      </c>
      <c r="AE808" s="261">
        <f>SUM(AE809:AE811)</f>
        <v>3570000</v>
      </c>
      <c r="AF808" s="273">
        <v>0</v>
      </c>
      <c r="AG808" s="274"/>
      <c r="AH808" s="266">
        <v>0</v>
      </c>
      <c r="AI808" s="261">
        <f>SUM(AI809:AI811)</f>
        <v>3570000</v>
      </c>
      <c r="AJ808" s="273">
        <v>0</v>
      </c>
      <c r="AK808" s="274"/>
      <c r="AL808" s="266">
        <v>0</v>
      </c>
      <c r="AM808" s="261">
        <f>SUM(AM809:AM811)</f>
        <v>3570000</v>
      </c>
      <c r="AN808" s="273">
        <v>0</v>
      </c>
      <c r="AO808" s="274"/>
      <c r="AP808" s="266">
        <v>0</v>
      </c>
      <c r="AQ808" s="261">
        <f>SUM(AQ809:AQ811)</f>
        <v>3570000</v>
      </c>
      <c r="AR808" s="351">
        <f t="shared" si="201"/>
        <v>0</v>
      </c>
    </row>
    <row r="809" spans="2:44" x14ac:dyDescent="0.4">
      <c r="B809" s="272" t="s">
        <v>27</v>
      </c>
      <c r="C809" s="266" t="s">
        <v>46</v>
      </c>
      <c r="D809" s="273">
        <v>8</v>
      </c>
      <c r="E809" s="274" t="s">
        <v>47</v>
      </c>
      <c r="F809" s="261">
        <v>150000</v>
      </c>
      <c r="G809" s="261">
        <f>ROUNDDOWN(D809*F809,-3)</f>
        <v>1200000</v>
      </c>
      <c r="H809" s="273">
        <v>8</v>
      </c>
      <c r="I809" s="274" t="s">
        <v>47</v>
      </c>
      <c r="J809" s="261">
        <v>150000</v>
      </c>
      <c r="K809" s="261">
        <f>ROUNDDOWN(H809*J809,-3)</f>
        <v>1200000</v>
      </c>
      <c r="L809" s="273">
        <v>8</v>
      </c>
      <c r="M809" s="274" t="s">
        <v>47</v>
      </c>
      <c r="N809" s="261">
        <v>150000</v>
      </c>
      <c r="O809" s="261">
        <f>ROUNDDOWN(L809*N809,-3)</f>
        <v>1200000</v>
      </c>
      <c r="P809" s="273">
        <v>8</v>
      </c>
      <c r="Q809" s="274" t="s">
        <v>47</v>
      </c>
      <c r="R809" s="261">
        <v>150000</v>
      </c>
      <c r="S809" s="261">
        <f>ROUNDDOWN(P809*R809,-3)</f>
        <v>1200000</v>
      </c>
      <c r="T809" s="273">
        <v>8</v>
      </c>
      <c r="U809" s="274" t="s">
        <v>47</v>
      </c>
      <c r="V809" s="261">
        <v>150000</v>
      </c>
      <c r="W809" s="261">
        <f>ROUNDDOWN(T809*V809,-3)</f>
        <v>1200000</v>
      </c>
      <c r="X809" s="354">
        <f t="shared" si="199"/>
        <v>360000</v>
      </c>
      <c r="Y809" s="261"/>
      <c r="Z809" s="354">
        <f t="shared" si="198"/>
        <v>1200000</v>
      </c>
      <c r="AA809" s="261">
        <f t="shared" si="200"/>
        <v>1200000</v>
      </c>
      <c r="AB809" s="273">
        <v>8</v>
      </c>
      <c r="AC809" s="274" t="s">
        <v>47</v>
      </c>
      <c r="AD809" s="261">
        <v>150000</v>
      </c>
      <c r="AE809" s="261">
        <f>ROUNDDOWN(AB809*AD809,-3)</f>
        <v>1200000</v>
      </c>
      <c r="AF809" s="273">
        <v>8</v>
      </c>
      <c r="AG809" s="274" t="s">
        <v>47</v>
      </c>
      <c r="AH809" s="261">
        <v>150000</v>
      </c>
      <c r="AI809" s="261">
        <f>ROUNDDOWN(AF809*AH809,-3)</f>
        <v>1200000</v>
      </c>
      <c r="AJ809" s="273">
        <v>8</v>
      </c>
      <c r="AK809" s="274" t="s">
        <v>47</v>
      </c>
      <c r="AL809" s="261">
        <v>150000</v>
      </c>
      <c r="AM809" s="261">
        <f>ROUNDDOWN(AJ809*AL809,-3)</f>
        <v>1200000</v>
      </c>
      <c r="AN809" s="273">
        <v>8</v>
      </c>
      <c r="AO809" s="274" t="s">
        <v>47</v>
      </c>
      <c r="AP809" s="261">
        <v>150000</v>
      </c>
      <c r="AQ809" s="261">
        <f>ROUNDDOWN(AN809*AP809,-3)</f>
        <v>1200000</v>
      </c>
      <c r="AR809" s="351">
        <f t="shared" si="201"/>
        <v>0</v>
      </c>
    </row>
    <row r="810" spans="2:44" x14ac:dyDescent="0.4">
      <c r="B810" s="272" t="s">
        <v>27</v>
      </c>
      <c r="C810" s="266" t="s">
        <v>48</v>
      </c>
      <c r="D810" s="273">
        <v>14</v>
      </c>
      <c r="E810" s="274" t="s">
        <v>47</v>
      </c>
      <c r="F810" s="261">
        <v>150000</v>
      </c>
      <c r="G810" s="261">
        <f>ROUNDDOWN(D810*F810,-3)</f>
        <v>2100000</v>
      </c>
      <c r="H810" s="273">
        <v>14</v>
      </c>
      <c r="I810" s="274" t="s">
        <v>47</v>
      </c>
      <c r="J810" s="261">
        <v>150000</v>
      </c>
      <c r="K810" s="261">
        <f>ROUNDDOWN(H810*J810,-3)</f>
        <v>2100000</v>
      </c>
      <c r="L810" s="273">
        <v>14</v>
      </c>
      <c r="M810" s="274" t="s">
        <v>47</v>
      </c>
      <c r="N810" s="261">
        <v>150000</v>
      </c>
      <c r="O810" s="261">
        <f>ROUNDDOWN(L810*N810,-3)</f>
        <v>2100000</v>
      </c>
      <c r="P810" s="273">
        <v>14</v>
      </c>
      <c r="Q810" s="274" t="s">
        <v>47</v>
      </c>
      <c r="R810" s="261">
        <v>150000</v>
      </c>
      <c r="S810" s="261">
        <f>ROUNDDOWN(P810*R810,-3)</f>
        <v>2100000</v>
      </c>
      <c r="T810" s="273">
        <v>14</v>
      </c>
      <c r="U810" s="274" t="s">
        <v>47</v>
      </c>
      <c r="V810" s="261">
        <v>150000</v>
      </c>
      <c r="W810" s="261">
        <f>ROUNDDOWN(T810*V810,-3)</f>
        <v>2100000</v>
      </c>
      <c r="X810" s="354">
        <f t="shared" si="199"/>
        <v>630000</v>
      </c>
      <c r="Y810" s="261"/>
      <c r="Z810" s="354">
        <f t="shared" si="198"/>
        <v>2100000</v>
      </c>
      <c r="AA810" s="261">
        <f t="shared" si="200"/>
        <v>2100000</v>
      </c>
      <c r="AB810" s="273">
        <v>14</v>
      </c>
      <c r="AC810" s="274" t="s">
        <v>47</v>
      </c>
      <c r="AD810" s="261">
        <v>150000</v>
      </c>
      <c r="AE810" s="261">
        <f>ROUNDDOWN(AB810*AD810,-3)</f>
        <v>2100000</v>
      </c>
      <c r="AF810" s="273">
        <v>14</v>
      </c>
      <c r="AG810" s="274" t="s">
        <v>47</v>
      </c>
      <c r="AH810" s="261">
        <v>150000</v>
      </c>
      <c r="AI810" s="261">
        <f>ROUNDDOWN(AF810*AH810,-3)</f>
        <v>2100000</v>
      </c>
      <c r="AJ810" s="273">
        <v>14</v>
      </c>
      <c r="AK810" s="274" t="s">
        <v>47</v>
      </c>
      <c r="AL810" s="261">
        <v>150000</v>
      </c>
      <c r="AM810" s="261">
        <f>ROUNDDOWN(AJ810*AL810,-3)</f>
        <v>2100000</v>
      </c>
      <c r="AN810" s="273">
        <v>14</v>
      </c>
      <c r="AO810" s="274" t="s">
        <v>47</v>
      </c>
      <c r="AP810" s="261">
        <v>150000</v>
      </c>
      <c r="AQ810" s="261">
        <f>ROUNDDOWN(AN810*AP810,-3)</f>
        <v>2100000</v>
      </c>
      <c r="AR810" s="351">
        <f t="shared" si="201"/>
        <v>0</v>
      </c>
    </row>
    <row r="811" spans="2:44" x14ac:dyDescent="0.4">
      <c r="B811" s="272" t="s">
        <v>27</v>
      </c>
      <c r="C811" s="266" t="s">
        <v>175</v>
      </c>
      <c r="D811" s="273">
        <v>1</v>
      </c>
      <c r="E811" s="274" t="s">
        <v>38</v>
      </c>
      <c r="F811" s="261">
        <v>270000</v>
      </c>
      <c r="G811" s="261">
        <f>ROUNDDOWN(D811*F811,-3)</f>
        <v>270000</v>
      </c>
      <c r="H811" s="273">
        <v>1</v>
      </c>
      <c r="I811" s="274" t="s">
        <v>38</v>
      </c>
      <c r="J811" s="261">
        <v>270000</v>
      </c>
      <c r="K811" s="261">
        <f>ROUNDDOWN(H811*J811,-3)</f>
        <v>270000</v>
      </c>
      <c r="L811" s="273">
        <v>1</v>
      </c>
      <c r="M811" s="274" t="s">
        <v>38</v>
      </c>
      <c r="N811" s="261">
        <v>270000</v>
      </c>
      <c r="O811" s="261">
        <f>ROUNDDOWN(L811*N811,-3)</f>
        <v>270000</v>
      </c>
      <c r="P811" s="273">
        <v>1</v>
      </c>
      <c r="Q811" s="274" t="s">
        <v>38</v>
      </c>
      <c r="R811" s="261">
        <v>270000</v>
      </c>
      <c r="S811" s="261">
        <f>ROUNDDOWN(P811*R811,-3)</f>
        <v>270000</v>
      </c>
      <c r="T811" s="273">
        <v>1</v>
      </c>
      <c r="U811" s="274" t="s">
        <v>38</v>
      </c>
      <c r="V811" s="261">
        <v>270000</v>
      </c>
      <c r="W811" s="261">
        <f>ROUNDDOWN(T811*V811,-3)</f>
        <v>270000</v>
      </c>
      <c r="X811" s="354">
        <f t="shared" si="199"/>
        <v>81000</v>
      </c>
      <c r="Y811" s="261"/>
      <c r="Z811" s="354">
        <f t="shared" si="198"/>
        <v>270000</v>
      </c>
      <c r="AA811" s="261">
        <f t="shared" si="200"/>
        <v>270000</v>
      </c>
      <c r="AB811" s="273">
        <v>1</v>
      </c>
      <c r="AC811" s="274" t="s">
        <v>38</v>
      </c>
      <c r="AD811" s="261">
        <v>270000</v>
      </c>
      <c r="AE811" s="261">
        <f>ROUNDDOWN(AB811*AD811,-3)</f>
        <v>270000</v>
      </c>
      <c r="AF811" s="273">
        <v>1</v>
      </c>
      <c r="AG811" s="274" t="s">
        <v>38</v>
      </c>
      <c r="AH811" s="261">
        <v>270000</v>
      </c>
      <c r="AI811" s="261">
        <f>ROUNDDOWN(AF811*AH811,-3)</f>
        <v>270000</v>
      </c>
      <c r="AJ811" s="273">
        <v>1</v>
      </c>
      <c r="AK811" s="274" t="s">
        <v>38</v>
      </c>
      <c r="AL811" s="261">
        <v>270000</v>
      </c>
      <c r="AM811" s="261">
        <f>ROUNDDOWN(AJ811*AL811,-3)</f>
        <v>270000</v>
      </c>
      <c r="AN811" s="273">
        <v>1</v>
      </c>
      <c r="AO811" s="274" t="s">
        <v>38</v>
      </c>
      <c r="AP811" s="261">
        <v>270000</v>
      </c>
      <c r="AQ811" s="261">
        <f>ROUNDDOWN(AN811*AP811,-3)</f>
        <v>270000</v>
      </c>
      <c r="AR811" s="351">
        <f t="shared" si="201"/>
        <v>0</v>
      </c>
    </row>
    <row r="812" spans="2:44" x14ac:dyDescent="0.4">
      <c r="B812" s="272">
        <v>525112</v>
      </c>
      <c r="C812" s="266" t="s">
        <v>97</v>
      </c>
      <c r="D812" s="273">
        <v>0</v>
      </c>
      <c r="E812" s="274"/>
      <c r="F812" s="266">
        <v>0</v>
      </c>
      <c r="G812" s="261">
        <f>SUM(G813:G817)</f>
        <v>6500000</v>
      </c>
      <c r="H812" s="273">
        <v>0</v>
      </c>
      <c r="I812" s="274"/>
      <c r="J812" s="266">
        <v>0</v>
      </c>
      <c r="K812" s="261">
        <f>SUM(K813:K817)</f>
        <v>6500000</v>
      </c>
      <c r="L812" s="273">
        <v>0</v>
      </c>
      <c r="M812" s="274"/>
      <c r="N812" s="266">
        <v>0</v>
      </c>
      <c r="O812" s="261">
        <f>SUM(O813:O817)</f>
        <v>6500000</v>
      </c>
      <c r="P812" s="273">
        <v>0</v>
      </c>
      <c r="Q812" s="274"/>
      <c r="R812" s="266">
        <v>0</v>
      </c>
      <c r="S812" s="261">
        <f>SUM(S813:S817)</f>
        <v>4700000</v>
      </c>
      <c r="T812" s="273">
        <v>0</v>
      </c>
      <c r="U812" s="274"/>
      <c r="V812" s="266">
        <v>0</v>
      </c>
      <c r="W812" s="261">
        <f>SUM(W813:W817)</f>
        <v>4700000</v>
      </c>
      <c r="X812" s="354">
        <f t="shared" si="199"/>
        <v>1410000</v>
      </c>
      <c r="Y812" s="261"/>
      <c r="Z812" s="354">
        <f t="shared" si="198"/>
        <v>4700000</v>
      </c>
      <c r="AA812" s="261"/>
      <c r="AB812" s="273">
        <v>0</v>
      </c>
      <c r="AC812" s="274"/>
      <c r="AD812" s="266">
        <v>0</v>
      </c>
      <c r="AE812" s="261">
        <f>SUM(AE813:AE817)</f>
        <v>4700000</v>
      </c>
      <c r="AF812" s="273">
        <v>0</v>
      </c>
      <c r="AG812" s="274"/>
      <c r="AH812" s="266">
        <v>0</v>
      </c>
      <c r="AI812" s="261">
        <f>SUM(AI813:AI817)</f>
        <v>4700000</v>
      </c>
      <c r="AJ812" s="273">
        <v>0</v>
      </c>
      <c r="AK812" s="274"/>
      <c r="AL812" s="266">
        <v>0</v>
      </c>
      <c r="AM812" s="261">
        <f>SUM(AM813:AM817)</f>
        <v>4700000</v>
      </c>
      <c r="AN812" s="273">
        <v>0</v>
      </c>
      <c r="AO812" s="274"/>
      <c r="AP812" s="266">
        <v>0</v>
      </c>
      <c r="AQ812" s="261">
        <f>SUM(AQ813:AQ817)</f>
        <v>4700000</v>
      </c>
      <c r="AR812" s="351">
        <f t="shared" si="201"/>
        <v>0</v>
      </c>
    </row>
    <row r="813" spans="2:44" x14ac:dyDescent="0.4">
      <c r="B813" s="272" t="s">
        <v>27</v>
      </c>
      <c r="C813" s="266" t="s">
        <v>295</v>
      </c>
      <c r="D813" s="273">
        <v>1</v>
      </c>
      <c r="E813" s="274" t="s">
        <v>38</v>
      </c>
      <c r="F813" s="261">
        <v>600000</v>
      </c>
      <c r="G813" s="261">
        <f>ROUNDDOWN(D813*F813,-3)</f>
        <v>600000</v>
      </c>
      <c r="H813" s="273">
        <v>1</v>
      </c>
      <c r="I813" s="274" t="s">
        <v>38</v>
      </c>
      <c r="J813" s="261">
        <v>600000</v>
      </c>
      <c r="K813" s="261">
        <f>ROUNDDOWN(H813*J813,-3)</f>
        <v>600000</v>
      </c>
      <c r="L813" s="273">
        <v>1</v>
      </c>
      <c r="M813" s="274" t="s">
        <v>38</v>
      </c>
      <c r="N813" s="261">
        <v>600000</v>
      </c>
      <c r="O813" s="261">
        <f>ROUNDDOWN(L813*N813,-3)</f>
        <v>600000</v>
      </c>
      <c r="P813" s="273">
        <v>1</v>
      </c>
      <c r="Q813" s="274" t="s">
        <v>38</v>
      </c>
      <c r="R813" s="261">
        <v>600000</v>
      </c>
      <c r="S813" s="261">
        <f>ROUNDDOWN(P813*R813,-3)</f>
        <v>600000</v>
      </c>
      <c r="T813" s="273">
        <v>1</v>
      </c>
      <c r="U813" s="274" t="s">
        <v>38</v>
      </c>
      <c r="V813" s="261">
        <v>600000</v>
      </c>
      <c r="W813" s="261">
        <f>ROUNDDOWN(T813*V813,-3)</f>
        <v>600000</v>
      </c>
      <c r="X813" s="354">
        <f t="shared" si="199"/>
        <v>180000</v>
      </c>
      <c r="Y813" s="261"/>
      <c r="Z813" s="354">
        <f t="shared" si="198"/>
        <v>600000</v>
      </c>
      <c r="AA813" s="261">
        <f t="shared" si="200"/>
        <v>600000</v>
      </c>
      <c r="AB813" s="273">
        <v>1</v>
      </c>
      <c r="AC813" s="274" t="s">
        <v>38</v>
      </c>
      <c r="AD813" s="261">
        <v>600000</v>
      </c>
      <c r="AE813" s="261">
        <f>ROUNDDOWN(AB813*AD813,-3)</f>
        <v>600000</v>
      </c>
      <c r="AF813" s="273">
        <v>1</v>
      </c>
      <c r="AG813" s="274" t="s">
        <v>38</v>
      </c>
      <c r="AH813" s="261">
        <v>600000</v>
      </c>
      <c r="AI813" s="261">
        <f>ROUNDDOWN(AF813*AH813,-3)</f>
        <v>600000</v>
      </c>
      <c r="AJ813" s="273">
        <v>1</v>
      </c>
      <c r="AK813" s="274" t="s">
        <v>38</v>
      </c>
      <c r="AL813" s="261">
        <v>600000</v>
      </c>
      <c r="AM813" s="261">
        <f>ROUNDDOWN(AJ813*AL813,-3)</f>
        <v>600000</v>
      </c>
      <c r="AN813" s="273">
        <v>1</v>
      </c>
      <c r="AO813" s="274" t="s">
        <v>38</v>
      </c>
      <c r="AP813" s="261">
        <v>600000</v>
      </c>
      <c r="AQ813" s="261">
        <f>ROUNDDOWN(AN813*AP813,-3)</f>
        <v>600000</v>
      </c>
      <c r="AR813" s="351">
        <f t="shared" si="201"/>
        <v>0</v>
      </c>
    </row>
    <row r="814" spans="2:44" x14ac:dyDescent="0.4">
      <c r="B814" s="272" t="s">
        <v>27</v>
      </c>
      <c r="C814" s="266" t="s">
        <v>296</v>
      </c>
      <c r="D814" s="280">
        <f>D807</f>
        <v>24</v>
      </c>
      <c r="E814" s="274" t="s">
        <v>231</v>
      </c>
      <c r="F814" s="261">
        <v>75000</v>
      </c>
      <c r="G814" s="261">
        <f>ROUNDDOWN(D814*F814,-3)</f>
        <v>1800000</v>
      </c>
      <c r="H814" s="280">
        <f>H807</f>
        <v>24</v>
      </c>
      <c r="I814" s="274" t="s">
        <v>231</v>
      </c>
      <c r="J814" s="261">
        <v>75000</v>
      </c>
      <c r="K814" s="261">
        <f>ROUNDDOWN(H814*J814,-3)</f>
        <v>1800000</v>
      </c>
      <c r="L814" s="280">
        <f>L807</f>
        <v>24</v>
      </c>
      <c r="M814" s="274" t="s">
        <v>231</v>
      </c>
      <c r="N814" s="261">
        <v>75000</v>
      </c>
      <c r="O814" s="261">
        <f>ROUNDDOWN(L814*N814,-3)</f>
        <v>1800000</v>
      </c>
      <c r="P814" s="280">
        <v>0</v>
      </c>
      <c r="Q814" s="274" t="s">
        <v>231</v>
      </c>
      <c r="R814" s="261">
        <v>75000</v>
      </c>
      <c r="S814" s="261">
        <f>ROUNDDOWN(P814*R814,-3)</f>
        <v>0</v>
      </c>
      <c r="T814" s="280">
        <v>0</v>
      </c>
      <c r="U814" s="274" t="s">
        <v>231</v>
      </c>
      <c r="V814" s="261">
        <v>75000</v>
      </c>
      <c r="W814" s="261">
        <f>ROUNDDOWN(T814*V814,-3)</f>
        <v>0</v>
      </c>
      <c r="X814" s="354">
        <f t="shared" si="199"/>
        <v>0</v>
      </c>
      <c r="Y814" s="261"/>
      <c r="Z814" s="354">
        <f t="shared" si="198"/>
        <v>0</v>
      </c>
      <c r="AA814" s="261"/>
      <c r="AB814" s="280">
        <v>0</v>
      </c>
      <c r="AC814" s="274" t="s">
        <v>231</v>
      </c>
      <c r="AD814" s="261">
        <v>75000</v>
      </c>
      <c r="AE814" s="261">
        <f>ROUNDDOWN(AB814*AD814,-3)</f>
        <v>0</v>
      </c>
      <c r="AF814" s="280">
        <v>0</v>
      </c>
      <c r="AG814" s="274" t="s">
        <v>231</v>
      </c>
      <c r="AH814" s="261">
        <v>75000</v>
      </c>
      <c r="AI814" s="261">
        <f>ROUNDDOWN(AF814*AH814,-3)</f>
        <v>0</v>
      </c>
      <c r="AJ814" s="280">
        <v>0</v>
      </c>
      <c r="AK814" s="274" t="s">
        <v>231</v>
      </c>
      <c r="AL814" s="261">
        <v>75000</v>
      </c>
      <c r="AM814" s="261">
        <f>ROUNDDOWN(AJ814*AL814,-3)</f>
        <v>0</v>
      </c>
      <c r="AN814" s="280">
        <v>0</v>
      </c>
      <c r="AO814" s="274" t="s">
        <v>231</v>
      </c>
      <c r="AP814" s="261">
        <v>75000</v>
      </c>
      <c r="AQ814" s="261">
        <f>ROUNDDOWN(AN814*AP814,-3)</f>
        <v>0</v>
      </c>
      <c r="AR814" s="351">
        <f t="shared" si="201"/>
        <v>0</v>
      </c>
    </row>
    <row r="815" spans="2:44" x14ac:dyDescent="0.4">
      <c r="B815" s="272" t="s">
        <v>27</v>
      </c>
      <c r="C815" s="266" t="s">
        <v>44</v>
      </c>
      <c r="D815" s="280">
        <f>D807</f>
        <v>24</v>
      </c>
      <c r="E815" s="274" t="s">
        <v>40</v>
      </c>
      <c r="F815" s="261">
        <v>50000</v>
      </c>
      <c r="G815" s="261">
        <f>ROUNDDOWN(D815*F815,-3)</f>
        <v>1200000</v>
      </c>
      <c r="H815" s="280">
        <f>H807</f>
        <v>24</v>
      </c>
      <c r="I815" s="274" t="s">
        <v>40</v>
      </c>
      <c r="J815" s="261">
        <v>50000</v>
      </c>
      <c r="K815" s="261">
        <f>ROUNDDOWN(H815*J815,-3)</f>
        <v>1200000</v>
      </c>
      <c r="L815" s="280">
        <f>L807</f>
        <v>24</v>
      </c>
      <c r="M815" s="274" t="s">
        <v>40</v>
      </c>
      <c r="N815" s="261">
        <v>50000</v>
      </c>
      <c r="O815" s="261">
        <f>ROUNDDOWN(L815*N815,-3)</f>
        <v>1200000</v>
      </c>
      <c r="P815" s="280">
        <v>24</v>
      </c>
      <c r="Q815" s="274" t="s">
        <v>40</v>
      </c>
      <c r="R815" s="261">
        <v>50000</v>
      </c>
      <c r="S815" s="261">
        <f>ROUNDDOWN(P815*R815,-3)</f>
        <v>1200000</v>
      </c>
      <c r="T815" s="280">
        <v>24</v>
      </c>
      <c r="U815" s="274" t="s">
        <v>40</v>
      </c>
      <c r="V815" s="261">
        <v>50000</v>
      </c>
      <c r="W815" s="261">
        <f>ROUNDDOWN(T815*V815,-3)</f>
        <v>1200000</v>
      </c>
      <c r="X815" s="354">
        <f t="shared" si="199"/>
        <v>360000</v>
      </c>
      <c r="Y815" s="261"/>
      <c r="Z815" s="354">
        <f t="shared" si="198"/>
        <v>1200000</v>
      </c>
      <c r="AA815" s="261">
        <f t="shared" si="200"/>
        <v>1200000</v>
      </c>
      <c r="AB815" s="280">
        <v>24</v>
      </c>
      <c r="AC815" s="274" t="s">
        <v>40</v>
      </c>
      <c r="AD815" s="261">
        <v>50000</v>
      </c>
      <c r="AE815" s="261">
        <f>ROUNDDOWN(AB815*AD815,-3)</f>
        <v>1200000</v>
      </c>
      <c r="AF815" s="280">
        <v>24</v>
      </c>
      <c r="AG815" s="274" t="s">
        <v>40</v>
      </c>
      <c r="AH815" s="261">
        <v>50000</v>
      </c>
      <c r="AI815" s="261">
        <f>ROUNDDOWN(AF815*AH815,-3)</f>
        <v>1200000</v>
      </c>
      <c r="AJ815" s="280">
        <v>24</v>
      </c>
      <c r="AK815" s="274" t="s">
        <v>40</v>
      </c>
      <c r="AL815" s="261">
        <v>50000</v>
      </c>
      <c r="AM815" s="261">
        <f>ROUNDDOWN(AJ815*AL815,-3)</f>
        <v>1200000</v>
      </c>
      <c r="AN815" s="280">
        <v>24</v>
      </c>
      <c r="AO815" s="274" t="s">
        <v>40</v>
      </c>
      <c r="AP815" s="261">
        <v>50000</v>
      </c>
      <c r="AQ815" s="261">
        <f>ROUNDDOWN(AN815*AP815,-3)</f>
        <v>1200000</v>
      </c>
      <c r="AR815" s="351">
        <f t="shared" si="201"/>
        <v>0</v>
      </c>
    </row>
    <row r="816" spans="2:44" x14ac:dyDescent="0.4">
      <c r="B816" s="272" t="s">
        <v>27</v>
      </c>
      <c r="C816" s="266" t="s">
        <v>302</v>
      </c>
      <c r="D816" s="280">
        <f>D807</f>
        <v>24</v>
      </c>
      <c r="E816" s="274" t="s">
        <v>40</v>
      </c>
      <c r="F816" s="261">
        <v>100000</v>
      </c>
      <c r="G816" s="261">
        <f>ROUNDDOWN(D816*F816,-3)</f>
        <v>2400000</v>
      </c>
      <c r="H816" s="280">
        <f>H807</f>
        <v>24</v>
      </c>
      <c r="I816" s="274" t="s">
        <v>40</v>
      </c>
      <c r="J816" s="261">
        <v>100000</v>
      </c>
      <c r="K816" s="261">
        <f>ROUNDDOWN(H816*J816,-3)</f>
        <v>2400000</v>
      </c>
      <c r="L816" s="280">
        <f>L807</f>
        <v>24</v>
      </c>
      <c r="M816" s="274" t="s">
        <v>40</v>
      </c>
      <c r="N816" s="261">
        <v>100000</v>
      </c>
      <c r="O816" s="261">
        <f>ROUNDDOWN(L816*N816,-3)</f>
        <v>2400000</v>
      </c>
      <c r="P816" s="280">
        <v>24</v>
      </c>
      <c r="Q816" s="274" t="s">
        <v>40</v>
      </c>
      <c r="R816" s="261">
        <v>100000</v>
      </c>
      <c r="S816" s="261">
        <f>ROUNDDOWN(P816*R816,-3)</f>
        <v>2400000</v>
      </c>
      <c r="T816" s="280">
        <v>24</v>
      </c>
      <c r="U816" s="274" t="s">
        <v>40</v>
      </c>
      <c r="V816" s="261">
        <v>100000</v>
      </c>
      <c r="W816" s="261">
        <f>ROUNDDOWN(T816*V816,-3)</f>
        <v>2400000</v>
      </c>
      <c r="X816" s="354">
        <f t="shared" si="199"/>
        <v>720000</v>
      </c>
      <c r="Y816" s="261"/>
      <c r="Z816" s="354">
        <f t="shared" si="198"/>
        <v>2400000</v>
      </c>
      <c r="AA816" s="261">
        <f t="shared" si="200"/>
        <v>2400000</v>
      </c>
      <c r="AB816" s="280">
        <v>24</v>
      </c>
      <c r="AC816" s="274" t="s">
        <v>40</v>
      </c>
      <c r="AD816" s="261">
        <v>100000</v>
      </c>
      <c r="AE816" s="261">
        <f>ROUNDDOWN(AB816*AD816,-3)</f>
        <v>2400000</v>
      </c>
      <c r="AF816" s="280">
        <v>24</v>
      </c>
      <c r="AG816" s="274" t="s">
        <v>40</v>
      </c>
      <c r="AH816" s="261">
        <v>100000</v>
      </c>
      <c r="AI816" s="261">
        <f>ROUNDDOWN(AF816*AH816,-3)</f>
        <v>2400000</v>
      </c>
      <c r="AJ816" s="280">
        <v>24</v>
      </c>
      <c r="AK816" s="274" t="s">
        <v>40</v>
      </c>
      <c r="AL816" s="261">
        <v>100000</v>
      </c>
      <c r="AM816" s="261">
        <f>ROUNDDOWN(AJ816*AL816,-3)</f>
        <v>2400000</v>
      </c>
      <c r="AN816" s="280">
        <v>24</v>
      </c>
      <c r="AO816" s="274" t="s">
        <v>40</v>
      </c>
      <c r="AP816" s="261">
        <v>100000</v>
      </c>
      <c r="AQ816" s="261">
        <f>ROUNDDOWN(AN816*AP816,-3)</f>
        <v>2400000</v>
      </c>
      <c r="AR816" s="351">
        <f t="shared" si="201"/>
        <v>0</v>
      </c>
    </row>
    <row r="817" spans="2:44" x14ac:dyDescent="0.4">
      <c r="B817" s="272" t="s">
        <v>27</v>
      </c>
      <c r="C817" s="266" t="s">
        <v>299</v>
      </c>
      <c r="D817" s="280">
        <f>D807/24</f>
        <v>1</v>
      </c>
      <c r="E817" s="274" t="s">
        <v>51</v>
      </c>
      <c r="F817" s="261">
        <v>500000</v>
      </c>
      <c r="G817" s="261">
        <f>ROUNDDOWN(D817*F817,-3)</f>
        <v>500000</v>
      </c>
      <c r="H817" s="280">
        <f>H807/24</f>
        <v>1</v>
      </c>
      <c r="I817" s="274" t="s">
        <v>51</v>
      </c>
      <c r="J817" s="261">
        <v>500000</v>
      </c>
      <c r="K817" s="261">
        <f>ROUNDDOWN(H817*J817,-3)</f>
        <v>500000</v>
      </c>
      <c r="L817" s="280">
        <f>L807/24</f>
        <v>1</v>
      </c>
      <c r="M817" s="274" t="s">
        <v>51</v>
      </c>
      <c r="N817" s="261">
        <v>500000</v>
      </c>
      <c r="O817" s="261">
        <f>ROUNDDOWN(L817*N817,-3)</f>
        <v>500000</v>
      </c>
      <c r="P817" s="280">
        <v>1</v>
      </c>
      <c r="Q817" s="274" t="s">
        <v>51</v>
      </c>
      <c r="R817" s="261">
        <v>500000</v>
      </c>
      <c r="S817" s="261">
        <f>ROUNDDOWN(P817*R817,-3)</f>
        <v>500000</v>
      </c>
      <c r="T817" s="280">
        <v>1</v>
      </c>
      <c r="U817" s="274" t="s">
        <v>51</v>
      </c>
      <c r="V817" s="261">
        <v>500000</v>
      </c>
      <c r="W817" s="261">
        <f>ROUNDDOWN(T817*V817,-3)</f>
        <v>500000</v>
      </c>
      <c r="X817" s="354">
        <f t="shared" si="199"/>
        <v>150000</v>
      </c>
      <c r="Y817" s="261"/>
      <c r="Z817" s="354">
        <f t="shared" si="198"/>
        <v>500000</v>
      </c>
      <c r="AA817" s="261">
        <f t="shared" si="200"/>
        <v>500000</v>
      </c>
      <c r="AB817" s="280">
        <v>1</v>
      </c>
      <c r="AC817" s="274" t="s">
        <v>51</v>
      </c>
      <c r="AD817" s="261">
        <v>500000</v>
      </c>
      <c r="AE817" s="261">
        <f>ROUNDDOWN(AB817*AD817,-3)</f>
        <v>500000</v>
      </c>
      <c r="AF817" s="280">
        <v>1</v>
      </c>
      <c r="AG817" s="274" t="s">
        <v>51</v>
      </c>
      <c r="AH817" s="261">
        <v>500000</v>
      </c>
      <c r="AI817" s="261">
        <f>ROUNDDOWN(AF817*AH817,-3)</f>
        <v>500000</v>
      </c>
      <c r="AJ817" s="280">
        <v>1</v>
      </c>
      <c r="AK817" s="274" t="s">
        <v>51</v>
      </c>
      <c r="AL817" s="261">
        <v>500000</v>
      </c>
      <c r="AM817" s="261">
        <f>ROUNDDOWN(AJ817*AL817,-3)</f>
        <v>500000</v>
      </c>
      <c r="AN817" s="280">
        <v>1</v>
      </c>
      <c r="AO817" s="274" t="s">
        <v>51</v>
      </c>
      <c r="AP817" s="261">
        <v>500000</v>
      </c>
      <c r="AQ817" s="261">
        <f>ROUNDDOWN(AN817*AP817,-3)</f>
        <v>500000</v>
      </c>
      <c r="AR817" s="351">
        <f t="shared" si="201"/>
        <v>0</v>
      </c>
    </row>
    <row r="818" spans="2:44" x14ac:dyDescent="0.4">
      <c r="B818" s="369" t="s">
        <v>339</v>
      </c>
      <c r="C818" s="370" t="s">
        <v>340</v>
      </c>
      <c r="D818" s="279">
        <f>D819</f>
        <v>384</v>
      </c>
      <c r="E818" s="267" t="s">
        <v>171</v>
      </c>
      <c r="F818" s="261">
        <v>0</v>
      </c>
      <c r="G818" s="261">
        <f>G819</f>
        <v>188720000</v>
      </c>
      <c r="H818" s="279">
        <f>H819</f>
        <v>384</v>
      </c>
      <c r="I818" s="267" t="s">
        <v>171</v>
      </c>
      <c r="J818" s="261">
        <v>0</v>
      </c>
      <c r="K818" s="261">
        <f>K819</f>
        <v>188720000</v>
      </c>
      <c r="L818" s="279">
        <f>L819</f>
        <v>384</v>
      </c>
      <c r="M818" s="267" t="s">
        <v>171</v>
      </c>
      <c r="N818" s="261">
        <v>0</v>
      </c>
      <c r="O818" s="261">
        <f>O819</f>
        <v>188720000</v>
      </c>
      <c r="P818" s="279">
        <v>384</v>
      </c>
      <c r="Q818" s="267" t="s">
        <v>171</v>
      </c>
      <c r="R818" s="261">
        <v>0</v>
      </c>
      <c r="S818" s="261">
        <f>S819</f>
        <v>159920000</v>
      </c>
      <c r="T818" s="373">
        <v>384</v>
      </c>
      <c r="U818" s="372" t="s">
        <v>171</v>
      </c>
      <c r="V818" s="371">
        <v>0</v>
      </c>
      <c r="W818" s="371">
        <f>W819</f>
        <v>159920000</v>
      </c>
      <c r="X818" s="354">
        <f t="shared" si="199"/>
        <v>47976000</v>
      </c>
      <c r="Y818" s="261"/>
      <c r="Z818" s="354">
        <f t="shared" si="198"/>
        <v>159920000</v>
      </c>
      <c r="AA818" s="261"/>
      <c r="AB818" s="373">
        <v>384</v>
      </c>
      <c r="AC818" s="372" t="s">
        <v>171</v>
      </c>
      <c r="AD818" s="371">
        <v>0</v>
      </c>
      <c r="AE818" s="371">
        <f>AE819</f>
        <v>159920000</v>
      </c>
      <c r="AF818" s="373">
        <v>384</v>
      </c>
      <c r="AG818" s="372" t="s">
        <v>171</v>
      </c>
      <c r="AH818" s="371">
        <v>0</v>
      </c>
      <c r="AI818" s="371">
        <f>AI819</f>
        <v>159920000</v>
      </c>
      <c r="AJ818" s="373">
        <v>384</v>
      </c>
      <c r="AK818" s="372" t="s">
        <v>171</v>
      </c>
      <c r="AL818" s="371">
        <v>0</v>
      </c>
      <c r="AM818" s="371">
        <f>AM819</f>
        <v>159920000</v>
      </c>
      <c r="AN818" s="373">
        <v>384</v>
      </c>
      <c r="AO818" s="372" t="s">
        <v>171</v>
      </c>
      <c r="AP818" s="371">
        <v>0</v>
      </c>
      <c r="AQ818" s="371">
        <f>AQ819</f>
        <v>159920000</v>
      </c>
      <c r="AR818" s="351">
        <f t="shared" si="201"/>
        <v>0</v>
      </c>
    </row>
    <row r="819" spans="2:44" x14ac:dyDescent="0.4">
      <c r="B819" s="317" t="s">
        <v>34</v>
      </c>
      <c r="C819" s="318" t="s">
        <v>341</v>
      </c>
      <c r="D819" s="279">
        <v>384</v>
      </c>
      <c r="E819" s="267" t="s">
        <v>171</v>
      </c>
      <c r="F819" s="261">
        <v>0</v>
      </c>
      <c r="G819" s="261">
        <f>G820+G824</f>
        <v>188720000</v>
      </c>
      <c r="H819" s="319">
        <v>384</v>
      </c>
      <c r="I819" s="320" t="s">
        <v>171</v>
      </c>
      <c r="J819" s="321">
        <v>0</v>
      </c>
      <c r="K819" s="321">
        <f>K820+K824</f>
        <v>188720000</v>
      </c>
      <c r="L819" s="319">
        <v>384</v>
      </c>
      <c r="M819" s="320" t="s">
        <v>171</v>
      </c>
      <c r="N819" s="321">
        <v>0</v>
      </c>
      <c r="O819" s="321">
        <f>O820+O824</f>
        <v>188720000</v>
      </c>
      <c r="P819" s="319">
        <v>384</v>
      </c>
      <c r="Q819" s="320" t="s">
        <v>171</v>
      </c>
      <c r="R819" s="321">
        <v>0</v>
      </c>
      <c r="S819" s="321">
        <f>S820+S824</f>
        <v>159920000</v>
      </c>
      <c r="T819" s="319">
        <v>384</v>
      </c>
      <c r="U819" s="320" t="s">
        <v>171</v>
      </c>
      <c r="V819" s="321">
        <v>0</v>
      </c>
      <c r="W819" s="321">
        <f>W820+W824</f>
        <v>159920000</v>
      </c>
      <c r="X819" s="354">
        <f t="shared" si="199"/>
        <v>47976000</v>
      </c>
      <c r="Y819" s="321"/>
      <c r="Z819" s="354">
        <f t="shared" si="198"/>
        <v>159920000</v>
      </c>
      <c r="AA819" s="321"/>
      <c r="AB819" s="319">
        <v>384</v>
      </c>
      <c r="AC819" s="320" t="s">
        <v>171</v>
      </c>
      <c r="AD819" s="321">
        <v>0</v>
      </c>
      <c r="AE819" s="321">
        <f>AE820+AE824</f>
        <v>159920000</v>
      </c>
      <c r="AF819" s="319">
        <v>384</v>
      </c>
      <c r="AG819" s="320" t="s">
        <v>171</v>
      </c>
      <c r="AH819" s="321">
        <v>0</v>
      </c>
      <c r="AI819" s="321">
        <f>AI820+AI824</f>
        <v>159920000</v>
      </c>
      <c r="AJ819" s="319">
        <v>384</v>
      </c>
      <c r="AK819" s="320" t="s">
        <v>171</v>
      </c>
      <c r="AL819" s="321">
        <v>0</v>
      </c>
      <c r="AM819" s="321">
        <f>AM820+AM824</f>
        <v>159920000</v>
      </c>
      <c r="AN819" s="319">
        <v>384</v>
      </c>
      <c r="AO819" s="320" t="s">
        <v>171</v>
      </c>
      <c r="AP819" s="321">
        <v>0</v>
      </c>
      <c r="AQ819" s="321">
        <f>AQ820+AQ824</f>
        <v>159920000</v>
      </c>
      <c r="AR819" s="351">
        <f t="shared" si="201"/>
        <v>0</v>
      </c>
    </row>
    <row r="820" spans="2:44" x14ac:dyDescent="0.4">
      <c r="B820" s="272">
        <v>525111</v>
      </c>
      <c r="C820" s="266" t="s">
        <v>174</v>
      </c>
      <c r="D820" s="273">
        <v>0</v>
      </c>
      <c r="E820" s="274"/>
      <c r="F820" s="266">
        <v>0</v>
      </c>
      <c r="G820" s="261">
        <f>SUM(G821:G823)</f>
        <v>71520000</v>
      </c>
      <c r="H820" s="273">
        <v>0</v>
      </c>
      <c r="I820" s="274"/>
      <c r="J820" s="266">
        <v>0</v>
      </c>
      <c r="K820" s="261">
        <f>SUM(K821:K823)</f>
        <v>71520000</v>
      </c>
      <c r="L820" s="273">
        <v>0</v>
      </c>
      <c r="M820" s="274"/>
      <c r="N820" s="266">
        <v>0</v>
      </c>
      <c r="O820" s="261">
        <f>SUM(O821:O823)</f>
        <v>71520000</v>
      </c>
      <c r="P820" s="273">
        <v>0</v>
      </c>
      <c r="Q820" s="274"/>
      <c r="R820" s="266">
        <v>0</v>
      </c>
      <c r="S820" s="261">
        <f>SUM(S821:S823)</f>
        <v>71520000</v>
      </c>
      <c r="T820" s="273">
        <v>0</v>
      </c>
      <c r="U820" s="274"/>
      <c r="V820" s="266">
        <v>0</v>
      </c>
      <c r="W820" s="261">
        <f>SUM(W821:W823)</f>
        <v>71520000</v>
      </c>
      <c r="X820" s="354">
        <f t="shared" si="199"/>
        <v>21456000</v>
      </c>
      <c r="Y820" s="261"/>
      <c r="Z820" s="354">
        <f t="shared" si="198"/>
        <v>71520000</v>
      </c>
      <c r="AA820" s="261"/>
      <c r="AB820" s="273">
        <v>0</v>
      </c>
      <c r="AC820" s="274"/>
      <c r="AD820" s="266">
        <v>0</v>
      </c>
      <c r="AE820" s="261">
        <f>SUM(AE821:AE823)</f>
        <v>71520000</v>
      </c>
      <c r="AF820" s="273">
        <v>0</v>
      </c>
      <c r="AG820" s="274"/>
      <c r="AH820" s="266">
        <v>0</v>
      </c>
      <c r="AI820" s="261">
        <f>SUM(AI821:AI823)</f>
        <v>71520000</v>
      </c>
      <c r="AJ820" s="273">
        <v>0</v>
      </c>
      <c r="AK820" s="274"/>
      <c r="AL820" s="266">
        <v>0</v>
      </c>
      <c r="AM820" s="261">
        <f>SUM(AM821:AM823)</f>
        <v>71520000</v>
      </c>
      <c r="AN820" s="273">
        <v>0</v>
      </c>
      <c r="AO820" s="274"/>
      <c r="AP820" s="266">
        <v>0</v>
      </c>
      <c r="AQ820" s="261">
        <f>SUM(AQ821:AQ823)</f>
        <v>71520000</v>
      </c>
      <c r="AR820" s="351">
        <f t="shared" si="201"/>
        <v>0</v>
      </c>
    </row>
    <row r="821" spans="2:44" x14ac:dyDescent="0.4">
      <c r="B821" s="272" t="s">
        <v>27</v>
      </c>
      <c r="C821" s="266" t="s">
        <v>46</v>
      </c>
      <c r="D821" s="273">
        <v>208</v>
      </c>
      <c r="E821" s="274" t="s">
        <v>47</v>
      </c>
      <c r="F821" s="261">
        <v>150000</v>
      </c>
      <c r="G821" s="261">
        <f>ROUNDDOWN(D821*F821,-3)</f>
        <v>31200000</v>
      </c>
      <c r="H821" s="273">
        <v>208</v>
      </c>
      <c r="I821" s="274" t="s">
        <v>47</v>
      </c>
      <c r="J821" s="261">
        <v>150000</v>
      </c>
      <c r="K821" s="261">
        <f>ROUNDDOWN(H821*J821,-3)</f>
        <v>31200000</v>
      </c>
      <c r="L821" s="273">
        <v>208</v>
      </c>
      <c r="M821" s="274" t="s">
        <v>47</v>
      </c>
      <c r="N821" s="261">
        <v>150000</v>
      </c>
      <c r="O821" s="261">
        <f>ROUNDDOWN(L821*N821,-3)</f>
        <v>31200000</v>
      </c>
      <c r="P821" s="273">
        <v>208</v>
      </c>
      <c r="Q821" s="274" t="s">
        <v>47</v>
      </c>
      <c r="R821" s="261">
        <v>150000</v>
      </c>
      <c r="S821" s="261">
        <f>ROUNDDOWN(P821*R821,-3)</f>
        <v>31200000</v>
      </c>
      <c r="T821" s="273">
        <v>208</v>
      </c>
      <c r="U821" s="274" t="s">
        <v>47</v>
      </c>
      <c r="V821" s="261">
        <v>150000</v>
      </c>
      <c r="W821" s="261">
        <f>ROUNDDOWN(T821*V821,-3)</f>
        <v>31200000</v>
      </c>
      <c r="X821" s="354">
        <f t="shared" si="199"/>
        <v>9360000</v>
      </c>
      <c r="Y821" s="261">
        <f>CEILING(X821,1000)</f>
        <v>9360000</v>
      </c>
      <c r="Z821" s="354">
        <f t="shared" si="198"/>
        <v>21840000</v>
      </c>
      <c r="AA821" s="261">
        <f t="shared" si="200"/>
        <v>21840000</v>
      </c>
      <c r="AB821" s="273">
        <v>208</v>
      </c>
      <c r="AC821" s="274" t="s">
        <v>47</v>
      </c>
      <c r="AD821" s="261">
        <v>150000</v>
      </c>
      <c r="AE821" s="261">
        <f>ROUNDDOWN(AB821*AD821,-3)</f>
        <v>31200000</v>
      </c>
      <c r="AF821" s="273">
        <v>208</v>
      </c>
      <c r="AG821" s="274" t="s">
        <v>47</v>
      </c>
      <c r="AH821" s="261">
        <v>150000</v>
      </c>
      <c r="AI821" s="261">
        <f>ROUNDDOWN(AF821*AH821,-3)</f>
        <v>31200000</v>
      </c>
      <c r="AJ821" s="273">
        <v>208</v>
      </c>
      <c r="AK821" s="274" t="s">
        <v>47</v>
      </c>
      <c r="AL821" s="261">
        <v>150000</v>
      </c>
      <c r="AM821" s="261">
        <f>ROUNDDOWN(AJ821*AL821,-3)</f>
        <v>31200000</v>
      </c>
      <c r="AN821" s="273">
        <v>208</v>
      </c>
      <c r="AO821" s="274" t="s">
        <v>47</v>
      </c>
      <c r="AP821" s="261">
        <v>150000</v>
      </c>
      <c r="AQ821" s="261">
        <f>ROUNDDOWN(AN821*AP821,-3)</f>
        <v>31200000</v>
      </c>
      <c r="AR821" s="351">
        <f t="shared" si="201"/>
        <v>0</v>
      </c>
    </row>
    <row r="822" spans="2:44" x14ac:dyDescent="0.4">
      <c r="B822" s="272" t="s">
        <v>27</v>
      </c>
      <c r="C822" s="266" t="s">
        <v>48</v>
      </c>
      <c r="D822" s="273">
        <v>224</v>
      </c>
      <c r="E822" s="274" t="s">
        <v>47</v>
      </c>
      <c r="F822" s="261">
        <v>150000</v>
      </c>
      <c r="G822" s="261">
        <f>ROUNDDOWN(D822*F822,-3)</f>
        <v>33600000</v>
      </c>
      <c r="H822" s="273">
        <v>224</v>
      </c>
      <c r="I822" s="274" t="s">
        <v>47</v>
      </c>
      <c r="J822" s="261">
        <v>150000</v>
      </c>
      <c r="K822" s="261">
        <f>ROUNDDOWN(H822*J822,-3)</f>
        <v>33600000</v>
      </c>
      <c r="L822" s="273">
        <v>224</v>
      </c>
      <c r="M822" s="274" t="s">
        <v>47</v>
      </c>
      <c r="N822" s="261">
        <v>150000</v>
      </c>
      <c r="O822" s="261">
        <f>ROUNDDOWN(L822*N822,-3)</f>
        <v>33600000</v>
      </c>
      <c r="P822" s="273">
        <v>224</v>
      </c>
      <c r="Q822" s="274" t="s">
        <v>47</v>
      </c>
      <c r="R822" s="261">
        <v>150000</v>
      </c>
      <c r="S822" s="261">
        <f>ROUNDDOWN(P822*R822,-3)</f>
        <v>33600000</v>
      </c>
      <c r="T822" s="273">
        <v>224</v>
      </c>
      <c r="U822" s="274" t="s">
        <v>47</v>
      </c>
      <c r="V822" s="261">
        <v>150000</v>
      </c>
      <c r="W822" s="261">
        <f>ROUNDDOWN(T822*V822,-3)</f>
        <v>33600000</v>
      </c>
      <c r="X822" s="354">
        <f t="shared" si="199"/>
        <v>10080000</v>
      </c>
      <c r="Y822" s="261">
        <f>CEILING(X822,1000)</f>
        <v>10080000</v>
      </c>
      <c r="Z822" s="354">
        <f t="shared" si="198"/>
        <v>23520000</v>
      </c>
      <c r="AA822" s="261">
        <f t="shared" si="200"/>
        <v>23520000</v>
      </c>
      <c r="AB822" s="273">
        <v>224</v>
      </c>
      <c r="AC822" s="274" t="s">
        <v>47</v>
      </c>
      <c r="AD822" s="261">
        <v>150000</v>
      </c>
      <c r="AE822" s="261">
        <f>ROUNDDOWN(AB822*AD822,-3)</f>
        <v>33600000</v>
      </c>
      <c r="AF822" s="273">
        <v>224</v>
      </c>
      <c r="AG822" s="274" t="s">
        <v>47</v>
      </c>
      <c r="AH822" s="261">
        <v>150000</v>
      </c>
      <c r="AI822" s="261">
        <f>ROUNDDOWN(AF822*AH822,-3)</f>
        <v>33600000</v>
      </c>
      <c r="AJ822" s="273">
        <v>224</v>
      </c>
      <c r="AK822" s="274" t="s">
        <v>47</v>
      </c>
      <c r="AL822" s="261">
        <v>150000</v>
      </c>
      <c r="AM822" s="261">
        <f>ROUNDDOWN(AJ822*AL822,-3)</f>
        <v>33600000</v>
      </c>
      <c r="AN822" s="273">
        <v>224</v>
      </c>
      <c r="AO822" s="274" t="s">
        <v>47</v>
      </c>
      <c r="AP822" s="261">
        <v>150000</v>
      </c>
      <c r="AQ822" s="261">
        <f>ROUNDDOWN(AN822*AP822,-3)</f>
        <v>33600000</v>
      </c>
      <c r="AR822" s="351">
        <f t="shared" si="201"/>
        <v>0</v>
      </c>
    </row>
    <row r="823" spans="2:44" x14ac:dyDescent="0.4">
      <c r="B823" s="272" t="s">
        <v>27</v>
      </c>
      <c r="C823" s="266" t="s">
        <v>175</v>
      </c>
      <c r="D823" s="273">
        <v>1</v>
      </c>
      <c r="E823" s="274" t="s">
        <v>38</v>
      </c>
      <c r="F823" s="261">
        <v>6720000</v>
      </c>
      <c r="G823" s="261">
        <f>ROUNDDOWN(D823*F823,-3)</f>
        <v>6720000</v>
      </c>
      <c r="H823" s="273">
        <v>1</v>
      </c>
      <c r="I823" s="274" t="s">
        <v>38</v>
      </c>
      <c r="J823" s="261">
        <v>6720000</v>
      </c>
      <c r="K823" s="261">
        <f>ROUNDDOWN(H823*J823,-3)</f>
        <v>6720000</v>
      </c>
      <c r="L823" s="273">
        <v>1</v>
      </c>
      <c r="M823" s="274" t="s">
        <v>38</v>
      </c>
      <c r="N823" s="261">
        <v>6720000</v>
      </c>
      <c r="O823" s="261">
        <f>ROUNDDOWN(L823*N823,-3)</f>
        <v>6720000</v>
      </c>
      <c r="P823" s="273">
        <v>1</v>
      </c>
      <c r="Q823" s="274" t="s">
        <v>38</v>
      </c>
      <c r="R823" s="261">
        <v>6720000</v>
      </c>
      <c r="S823" s="261">
        <f>ROUNDDOWN(P823*R823,-3)</f>
        <v>6720000</v>
      </c>
      <c r="T823" s="273">
        <v>1</v>
      </c>
      <c r="U823" s="274" t="s">
        <v>38</v>
      </c>
      <c r="V823" s="261">
        <v>6720000</v>
      </c>
      <c r="W823" s="261">
        <f>ROUNDDOWN(T823*V823,-3)</f>
        <v>6720000</v>
      </c>
      <c r="X823" s="354">
        <f t="shared" si="199"/>
        <v>2016000</v>
      </c>
      <c r="Y823" s="261">
        <f>CEILING(X823,1000)</f>
        <v>2016000</v>
      </c>
      <c r="Z823" s="354">
        <f t="shared" si="198"/>
        <v>4704000</v>
      </c>
      <c r="AA823" s="261">
        <f t="shared" si="200"/>
        <v>4704000</v>
      </c>
      <c r="AB823" s="273">
        <v>1</v>
      </c>
      <c r="AC823" s="274" t="s">
        <v>38</v>
      </c>
      <c r="AD823" s="261">
        <v>6720000</v>
      </c>
      <c r="AE823" s="261">
        <f>ROUNDDOWN(AB823*AD823,-3)</f>
        <v>6720000</v>
      </c>
      <c r="AF823" s="273">
        <v>1</v>
      </c>
      <c r="AG823" s="274" t="s">
        <v>38</v>
      </c>
      <c r="AH823" s="261">
        <v>6720000</v>
      </c>
      <c r="AI823" s="261">
        <f>ROUNDDOWN(AF823*AH823,-3)</f>
        <v>6720000</v>
      </c>
      <c r="AJ823" s="273">
        <v>1</v>
      </c>
      <c r="AK823" s="274" t="s">
        <v>38</v>
      </c>
      <c r="AL823" s="261">
        <v>6720000</v>
      </c>
      <c r="AM823" s="261">
        <f>ROUNDDOWN(AJ823*AL823,-3)</f>
        <v>6720000</v>
      </c>
      <c r="AN823" s="273">
        <v>1</v>
      </c>
      <c r="AO823" s="274" t="s">
        <v>38</v>
      </c>
      <c r="AP823" s="261">
        <v>6720000</v>
      </c>
      <c r="AQ823" s="261">
        <f>ROUNDDOWN(AN823*AP823,-3)</f>
        <v>6720000</v>
      </c>
      <c r="AR823" s="351">
        <f t="shared" si="201"/>
        <v>0</v>
      </c>
    </row>
    <row r="824" spans="2:44" x14ac:dyDescent="0.4">
      <c r="B824" s="272">
        <v>525112</v>
      </c>
      <c r="C824" s="266" t="s">
        <v>97</v>
      </c>
      <c r="D824" s="273">
        <v>0</v>
      </c>
      <c r="E824" s="274"/>
      <c r="F824" s="266">
        <v>0</v>
      </c>
      <c r="G824" s="261">
        <f>SUM(G825:G829)</f>
        <v>117200000</v>
      </c>
      <c r="H824" s="273">
        <v>0</v>
      </c>
      <c r="I824" s="274"/>
      <c r="J824" s="266">
        <v>0</v>
      </c>
      <c r="K824" s="261">
        <f>SUM(K825:K829)</f>
        <v>117200000</v>
      </c>
      <c r="L824" s="273">
        <v>0</v>
      </c>
      <c r="M824" s="274"/>
      <c r="N824" s="266">
        <v>0</v>
      </c>
      <c r="O824" s="261">
        <f>SUM(O825:O829)</f>
        <v>117200000</v>
      </c>
      <c r="P824" s="273">
        <v>0</v>
      </c>
      <c r="Q824" s="274"/>
      <c r="R824" s="266">
        <v>0</v>
      </c>
      <c r="S824" s="261">
        <f>SUM(S825:S829)</f>
        <v>88400000</v>
      </c>
      <c r="T824" s="273">
        <v>0</v>
      </c>
      <c r="U824" s="274"/>
      <c r="V824" s="266">
        <v>0</v>
      </c>
      <c r="W824" s="261">
        <f>SUM(W825:W829)</f>
        <v>88400000</v>
      </c>
      <c r="X824" s="354">
        <f t="shared" si="199"/>
        <v>26520000</v>
      </c>
      <c r="Y824" s="261"/>
      <c r="Z824" s="354">
        <f t="shared" si="198"/>
        <v>88400000</v>
      </c>
      <c r="AA824" s="261"/>
      <c r="AB824" s="273">
        <v>0</v>
      </c>
      <c r="AC824" s="274"/>
      <c r="AD824" s="266">
        <v>0</v>
      </c>
      <c r="AE824" s="261">
        <f>SUM(AE825:AE829)</f>
        <v>88400000</v>
      </c>
      <c r="AF824" s="273">
        <v>0</v>
      </c>
      <c r="AG824" s="274"/>
      <c r="AH824" s="266">
        <v>0</v>
      </c>
      <c r="AI824" s="261">
        <f>SUM(AI825:AI829)</f>
        <v>88400000</v>
      </c>
      <c r="AJ824" s="273">
        <v>0</v>
      </c>
      <c r="AK824" s="274"/>
      <c r="AL824" s="266">
        <v>0</v>
      </c>
      <c r="AM824" s="261">
        <f>SUM(AM825:AM829)</f>
        <v>88400000</v>
      </c>
      <c r="AN824" s="273">
        <v>0</v>
      </c>
      <c r="AO824" s="274"/>
      <c r="AP824" s="266">
        <v>0</v>
      </c>
      <c r="AQ824" s="261">
        <f>SUM(AQ825:AQ829)</f>
        <v>88400000</v>
      </c>
      <c r="AR824" s="351">
        <f t="shared" si="201"/>
        <v>0</v>
      </c>
    </row>
    <row r="825" spans="2:44" x14ac:dyDescent="0.4">
      <c r="B825" s="272" t="s">
        <v>27</v>
      </c>
      <c r="C825" s="266" t="s">
        <v>295</v>
      </c>
      <c r="D825" s="273">
        <v>1</v>
      </c>
      <c r="E825" s="274" t="s">
        <v>38</v>
      </c>
      <c r="F825" s="261">
        <v>22800000</v>
      </c>
      <c r="G825" s="261">
        <f>ROUNDDOWN(D825*F825,-3)</f>
        <v>22800000</v>
      </c>
      <c r="H825" s="273">
        <v>1</v>
      </c>
      <c r="I825" s="274" t="s">
        <v>38</v>
      </c>
      <c r="J825" s="261">
        <v>22800000</v>
      </c>
      <c r="K825" s="261">
        <f>ROUNDDOWN(H825*J825,-3)</f>
        <v>22800000</v>
      </c>
      <c r="L825" s="273">
        <v>1</v>
      </c>
      <c r="M825" s="274" t="s">
        <v>38</v>
      </c>
      <c r="N825" s="261">
        <v>22800000</v>
      </c>
      <c r="O825" s="261">
        <f>ROUNDDOWN(L825*N825,-3)</f>
        <v>22800000</v>
      </c>
      <c r="P825" s="273">
        <v>1</v>
      </c>
      <c r="Q825" s="274" t="s">
        <v>38</v>
      </c>
      <c r="R825" s="261">
        <v>22800000</v>
      </c>
      <c r="S825" s="261">
        <f>ROUNDDOWN(P825*R825,-3)</f>
        <v>22800000</v>
      </c>
      <c r="T825" s="273">
        <v>1</v>
      </c>
      <c r="U825" s="274" t="s">
        <v>38</v>
      </c>
      <c r="V825" s="261">
        <v>22800000</v>
      </c>
      <c r="W825" s="261">
        <f>ROUNDDOWN(T825*V825,-3)</f>
        <v>22800000</v>
      </c>
      <c r="X825" s="354">
        <f t="shared" si="199"/>
        <v>6840000</v>
      </c>
      <c r="Y825" s="261">
        <f>CEILING(X825,1000)</f>
        <v>6840000</v>
      </c>
      <c r="Z825" s="354">
        <f t="shared" si="198"/>
        <v>15960000</v>
      </c>
      <c r="AA825" s="261">
        <f t="shared" si="200"/>
        <v>15960000</v>
      </c>
      <c r="AB825" s="273">
        <v>1</v>
      </c>
      <c r="AC825" s="274" t="s">
        <v>38</v>
      </c>
      <c r="AD825" s="261">
        <v>22800000</v>
      </c>
      <c r="AE825" s="261">
        <f>ROUNDDOWN(AB825*AD825,-3)</f>
        <v>22800000</v>
      </c>
      <c r="AF825" s="273">
        <v>1</v>
      </c>
      <c r="AG825" s="274" t="s">
        <v>38</v>
      </c>
      <c r="AH825" s="261">
        <v>22800000</v>
      </c>
      <c r="AI825" s="261">
        <f>ROUNDDOWN(AF825*AH825,-3)</f>
        <v>22800000</v>
      </c>
      <c r="AJ825" s="273">
        <v>1</v>
      </c>
      <c r="AK825" s="274" t="s">
        <v>38</v>
      </c>
      <c r="AL825" s="261">
        <v>22800000</v>
      </c>
      <c r="AM825" s="261">
        <f>ROUNDDOWN(AJ825*AL825,-3)</f>
        <v>22800000</v>
      </c>
      <c r="AN825" s="273">
        <v>1</v>
      </c>
      <c r="AO825" s="274" t="s">
        <v>38</v>
      </c>
      <c r="AP825" s="261">
        <v>22800000</v>
      </c>
      <c r="AQ825" s="261">
        <f>ROUNDDOWN(AN825*AP825,-3)</f>
        <v>22800000</v>
      </c>
      <c r="AR825" s="351">
        <f t="shared" si="201"/>
        <v>0</v>
      </c>
    </row>
    <row r="826" spans="2:44" x14ac:dyDescent="0.4">
      <c r="B826" s="272" t="s">
        <v>27</v>
      </c>
      <c r="C826" s="266" t="s">
        <v>296</v>
      </c>
      <c r="D826" s="280">
        <f>D819</f>
        <v>384</v>
      </c>
      <c r="E826" s="274" t="s">
        <v>231</v>
      </c>
      <c r="F826" s="261">
        <v>75000</v>
      </c>
      <c r="G826" s="261">
        <f>ROUNDDOWN(D826*F826,-3)</f>
        <v>28800000</v>
      </c>
      <c r="H826" s="280">
        <f>H819</f>
        <v>384</v>
      </c>
      <c r="I826" s="274" t="s">
        <v>231</v>
      </c>
      <c r="J826" s="261">
        <v>75000</v>
      </c>
      <c r="K826" s="261">
        <f>ROUNDDOWN(H826*J826,-3)</f>
        <v>28800000</v>
      </c>
      <c r="L826" s="280">
        <f>L819</f>
        <v>384</v>
      </c>
      <c r="M826" s="274" t="s">
        <v>231</v>
      </c>
      <c r="N826" s="261">
        <v>75000</v>
      </c>
      <c r="O826" s="261">
        <f>ROUNDDOWN(L826*N826,-3)</f>
        <v>28800000</v>
      </c>
      <c r="P826" s="280">
        <v>0</v>
      </c>
      <c r="Q826" s="274" t="s">
        <v>231</v>
      </c>
      <c r="R826" s="261">
        <v>75000</v>
      </c>
      <c r="S826" s="261">
        <f>ROUNDDOWN(P826*R826,-3)</f>
        <v>0</v>
      </c>
      <c r="T826" s="280">
        <v>0</v>
      </c>
      <c r="U826" s="274" t="s">
        <v>231</v>
      </c>
      <c r="V826" s="261">
        <v>75000</v>
      </c>
      <c r="W826" s="261">
        <f>ROUNDDOWN(T826*V826,-3)</f>
        <v>0</v>
      </c>
      <c r="X826" s="354">
        <f t="shared" si="199"/>
        <v>0</v>
      </c>
      <c r="Y826" s="261"/>
      <c r="Z826" s="354">
        <f t="shared" si="198"/>
        <v>0</v>
      </c>
      <c r="AA826" s="261"/>
      <c r="AB826" s="280">
        <v>0</v>
      </c>
      <c r="AC826" s="274" t="s">
        <v>231</v>
      </c>
      <c r="AD826" s="261">
        <v>75000</v>
      </c>
      <c r="AE826" s="261">
        <f>ROUNDDOWN(AB826*AD826,-3)</f>
        <v>0</v>
      </c>
      <c r="AF826" s="280">
        <v>0</v>
      </c>
      <c r="AG826" s="274" t="s">
        <v>231</v>
      </c>
      <c r="AH826" s="261">
        <v>75000</v>
      </c>
      <c r="AI826" s="261">
        <f>ROUNDDOWN(AF826*AH826,-3)</f>
        <v>0</v>
      </c>
      <c r="AJ826" s="280">
        <v>0</v>
      </c>
      <c r="AK826" s="274" t="s">
        <v>231</v>
      </c>
      <c r="AL826" s="261">
        <v>75000</v>
      </c>
      <c r="AM826" s="261">
        <f>ROUNDDOWN(AJ826*AL826,-3)</f>
        <v>0</v>
      </c>
      <c r="AN826" s="280">
        <v>0</v>
      </c>
      <c r="AO826" s="274" t="s">
        <v>231</v>
      </c>
      <c r="AP826" s="261">
        <v>75000</v>
      </c>
      <c r="AQ826" s="261">
        <f>ROUNDDOWN(AN826*AP826,-3)</f>
        <v>0</v>
      </c>
      <c r="AR826" s="351">
        <f t="shared" si="201"/>
        <v>0</v>
      </c>
    </row>
    <row r="827" spans="2:44" x14ac:dyDescent="0.4">
      <c r="B827" s="272" t="s">
        <v>27</v>
      </c>
      <c r="C827" s="266" t="s">
        <v>44</v>
      </c>
      <c r="D827" s="280">
        <f>D819</f>
        <v>384</v>
      </c>
      <c r="E827" s="274" t="s">
        <v>40</v>
      </c>
      <c r="F827" s="261">
        <v>50000</v>
      </c>
      <c r="G827" s="261">
        <f>ROUNDDOWN(D827*F827,-3)</f>
        <v>19200000</v>
      </c>
      <c r="H827" s="280">
        <f>H819</f>
        <v>384</v>
      </c>
      <c r="I827" s="274" t="s">
        <v>40</v>
      </c>
      <c r="J827" s="261">
        <v>50000</v>
      </c>
      <c r="K827" s="261">
        <f>ROUNDDOWN(H827*J827,-3)</f>
        <v>19200000</v>
      </c>
      <c r="L827" s="280">
        <f>L819</f>
        <v>384</v>
      </c>
      <c r="M827" s="274" t="s">
        <v>40</v>
      </c>
      <c r="N827" s="261">
        <v>50000</v>
      </c>
      <c r="O827" s="261">
        <f>ROUNDDOWN(L827*N827,-3)</f>
        <v>19200000</v>
      </c>
      <c r="P827" s="280">
        <v>384</v>
      </c>
      <c r="Q827" s="274" t="s">
        <v>40</v>
      </c>
      <c r="R827" s="261">
        <v>50000</v>
      </c>
      <c r="S827" s="261">
        <f>ROUNDDOWN(P827*R827,-3)</f>
        <v>19200000</v>
      </c>
      <c r="T827" s="280">
        <v>384</v>
      </c>
      <c r="U827" s="274" t="s">
        <v>40</v>
      </c>
      <c r="V827" s="261">
        <v>50000</v>
      </c>
      <c r="W827" s="261">
        <f>ROUNDDOWN(T827*V827,-3)</f>
        <v>19200000</v>
      </c>
      <c r="X827" s="354">
        <f t="shared" si="199"/>
        <v>5760000</v>
      </c>
      <c r="Y827" s="261">
        <f>CEILING(X827,1000)</f>
        <v>5760000</v>
      </c>
      <c r="Z827" s="354">
        <f t="shared" si="198"/>
        <v>13440000</v>
      </c>
      <c r="AA827" s="261">
        <f t="shared" si="200"/>
        <v>13440000</v>
      </c>
      <c r="AB827" s="280">
        <v>384</v>
      </c>
      <c r="AC827" s="274" t="s">
        <v>40</v>
      </c>
      <c r="AD827" s="261">
        <v>50000</v>
      </c>
      <c r="AE827" s="261">
        <f>ROUNDDOWN(AB827*AD827,-3)</f>
        <v>19200000</v>
      </c>
      <c r="AF827" s="280">
        <v>384</v>
      </c>
      <c r="AG827" s="274" t="s">
        <v>40</v>
      </c>
      <c r="AH827" s="261">
        <v>50000</v>
      </c>
      <c r="AI827" s="261">
        <f>ROUNDDOWN(AF827*AH827,-3)</f>
        <v>19200000</v>
      </c>
      <c r="AJ827" s="280">
        <v>384</v>
      </c>
      <c r="AK827" s="274" t="s">
        <v>40</v>
      </c>
      <c r="AL827" s="261">
        <v>50000</v>
      </c>
      <c r="AM827" s="261">
        <f>ROUNDDOWN(AJ827*AL827,-3)</f>
        <v>19200000</v>
      </c>
      <c r="AN827" s="280">
        <v>384</v>
      </c>
      <c r="AO827" s="274" t="s">
        <v>40</v>
      </c>
      <c r="AP827" s="261">
        <v>50000</v>
      </c>
      <c r="AQ827" s="261">
        <f>ROUNDDOWN(AN827*AP827,-3)</f>
        <v>19200000</v>
      </c>
      <c r="AR827" s="351">
        <f t="shared" si="201"/>
        <v>0</v>
      </c>
    </row>
    <row r="828" spans="2:44" x14ac:dyDescent="0.4">
      <c r="B828" s="272" t="s">
        <v>27</v>
      </c>
      <c r="C828" s="266" t="s">
        <v>297</v>
      </c>
      <c r="D828" s="280">
        <f>D819</f>
        <v>384</v>
      </c>
      <c r="E828" s="274" t="s">
        <v>40</v>
      </c>
      <c r="F828" s="261">
        <v>100000</v>
      </c>
      <c r="G828" s="261">
        <f>ROUNDDOWN(D828*F828,-3)</f>
        <v>38400000</v>
      </c>
      <c r="H828" s="280">
        <f>H819</f>
        <v>384</v>
      </c>
      <c r="I828" s="274" t="s">
        <v>40</v>
      </c>
      <c r="J828" s="261">
        <v>100000</v>
      </c>
      <c r="K828" s="261">
        <f>ROUNDDOWN(H828*J828,-3)</f>
        <v>38400000</v>
      </c>
      <c r="L828" s="280">
        <f>L819</f>
        <v>384</v>
      </c>
      <c r="M828" s="274" t="s">
        <v>40</v>
      </c>
      <c r="N828" s="261">
        <v>100000</v>
      </c>
      <c r="O828" s="261">
        <f>ROUNDDOWN(L828*N828,-3)</f>
        <v>38400000</v>
      </c>
      <c r="P828" s="280">
        <v>384</v>
      </c>
      <c r="Q828" s="274" t="s">
        <v>40</v>
      </c>
      <c r="R828" s="261">
        <v>100000</v>
      </c>
      <c r="S828" s="261">
        <f>ROUNDDOWN(P828*R828,-3)</f>
        <v>38400000</v>
      </c>
      <c r="T828" s="280">
        <v>384</v>
      </c>
      <c r="U828" s="274" t="s">
        <v>40</v>
      </c>
      <c r="V828" s="261">
        <v>100000</v>
      </c>
      <c r="W828" s="261">
        <f>ROUNDDOWN(T828*V828,-3)</f>
        <v>38400000</v>
      </c>
      <c r="X828" s="354">
        <f t="shared" si="199"/>
        <v>11520000</v>
      </c>
      <c r="Y828" s="261">
        <f>CEILING(X828,1000)</f>
        <v>11520000</v>
      </c>
      <c r="Z828" s="354">
        <f t="shared" si="198"/>
        <v>26880000</v>
      </c>
      <c r="AA828" s="261">
        <f t="shared" si="200"/>
        <v>26880000</v>
      </c>
      <c r="AB828" s="280">
        <v>384</v>
      </c>
      <c r="AC828" s="274" t="s">
        <v>40</v>
      </c>
      <c r="AD828" s="261">
        <v>100000</v>
      </c>
      <c r="AE828" s="261">
        <f>ROUNDDOWN(AB828*AD828,-3)</f>
        <v>38400000</v>
      </c>
      <c r="AF828" s="280">
        <v>384</v>
      </c>
      <c r="AG828" s="274" t="s">
        <v>40</v>
      </c>
      <c r="AH828" s="261">
        <v>100000</v>
      </c>
      <c r="AI828" s="261">
        <f>ROUNDDOWN(AF828*AH828,-3)</f>
        <v>38400000</v>
      </c>
      <c r="AJ828" s="280">
        <v>384</v>
      </c>
      <c r="AK828" s="274" t="s">
        <v>40</v>
      </c>
      <c r="AL828" s="261">
        <v>100000</v>
      </c>
      <c r="AM828" s="261">
        <f>ROUNDDOWN(AJ828*AL828,-3)</f>
        <v>38400000</v>
      </c>
      <c r="AN828" s="280">
        <v>384</v>
      </c>
      <c r="AO828" s="274" t="s">
        <v>40</v>
      </c>
      <c r="AP828" s="261">
        <v>100000</v>
      </c>
      <c r="AQ828" s="261">
        <f>ROUNDDOWN(AN828*AP828,-3)</f>
        <v>38400000</v>
      </c>
      <c r="AR828" s="351">
        <f t="shared" si="201"/>
        <v>0</v>
      </c>
    </row>
    <row r="829" spans="2:44" x14ac:dyDescent="0.4">
      <c r="B829" s="272" t="s">
        <v>27</v>
      </c>
      <c r="C829" s="266" t="s">
        <v>299</v>
      </c>
      <c r="D829" s="280">
        <f>D819/24</f>
        <v>16</v>
      </c>
      <c r="E829" s="274" t="s">
        <v>51</v>
      </c>
      <c r="F829" s="261">
        <v>500000</v>
      </c>
      <c r="G829" s="261">
        <f>ROUNDDOWN(D829*F829,-3)</f>
        <v>8000000</v>
      </c>
      <c r="H829" s="280">
        <f>H819/24</f>
        <v>16</v>
      </c>
      <c r="I829" s="274" t="s">
        <v>51</v>
      </c>
      <c r="J829" s="261">
        <v>500000</v>
      </c>
      <c r="K829" s="261">
        <f>ROUNDDOWN(H829*J829,-3)</f>
        <v>8000000</v>
      </c>
      <c r="L829" s="280">
        <f>L819/24</f>
        <v>16</v>
      </c>
      <c r="M829" s="274" t="s">
        <v>51</v>
      </c>
      <c r="N829" s="261">
        <v>500000</v>
      </c>
      <c r="O829" s="261">
        <f>ROUNDDOWN(L829*N829,-3)</f>
        <v>8000000</v>
      </c>
      <c r="P829" s="280">
        <v>16</v>
      </c>
      <c r="Q829" s="274" t="s">
        <v>51</v>
      </c>
      <c r="R829" s="261">
        <v>500000</v>
      </c>
      <c r="S829" s="261">
        <f>ROUNDDOWN(P829*R829,-3)</f>
        <v>8000000</v>
      </c>
      <c r="T829" s="280">
        <v>16</v>
      </c>
      <c r="U829" s="274" t="s">
        <v>51</v>
      </c>
      <c r="V829" s="261">
        <v>500000</v>
      </c>
      <c r="W829" s="261">
        <f>ROUNDDOWN(T829*V829,-3)</f>
        <v>8000000</v>
      </c>
      <c r="X829" s="354">
        <f t="shared" si="199"/>
        <v>2400000</v>
      </c>
      <c r="Y829" s="261">
        <f>CEILING(X829,1000)</f>
        <v>2400000</v>
      </c>
      <c r="Z829" s="354">
        <f t="shared" si="198"/>
        <v>5600000</v>
      </c>
      <c r="AA829" s="261">
        <f t="shared" si="200"/>
        <v>5600000</v>
      </c>
      <c r="AB829" s="280">
        <v>16</v>
      </c>
      <c r="AC829" s="274" t="s">
        <v>51</v>
      </c>
      <c r="AD829" s="261">
        <v>500000</v>
      </c>
      <c r="AE829" s="261">
        <f>ROUNDDOWN(AB829*AD829,-3)</f>
        <v>8000000</v>
      </c>
      <c r="AF829" s="280">
        <v>16</v>
      </c>
      <c r="AG829" s="274" t="s">
        <v>51</v>
      </c>
      <c r="AH829" s="261">
        <v>500000</v>
      </c>
      <c r="AI829" s="261">
        <f>ROUNDDOWN(AF829*AH829,-3)</f>
        <v>8000000</v>
      </c>
      <c r="AJ829" s="280">
        <v>16</v>
      </c>
      <c r="AK829" s="274" t="s">
        <v>51</v>
      </c>
      <c r="AL829" s="261">
        <v>500000</v>
      </c>
      <c r="AM829" s="261">
        <f>ROUNDDOWN(AJ829*AL829,-3)</f>
        <v>8000000</v>
      </c>
      <c r="AN829" s="280">
        <v>16</v>
      </c>
      <c r="AO829" s="274" t="s">
        <v>51</v>
      </c>
      <c r="AP829" s="261">
        <v>500000</v>
      </c>
      <c r="AQ829" s="261">
        <f>ROUNDDOWN(AN829*AP829,-3)</f>
        <v>8000000</v>
      </c>
      <c r="AR829" s="351">
        <f t="shared" si="201"/>
        <v>0</v>
      </c>
    </row>
    <row r="830" spans="2:44" x14ac:dyDescent="0.4">
      <c r="B830" s="369" t="s">
        <v>342</v>
      </c>
      <c r="C830" s="370" t="s">
        <v>343</v>
      </c>
      <c r="D830" s="279">
        <f>D831</f>
        <v>816</v>
      </c>
      <c r="E830" s="267" t="s">
        <v>171</v>
      </c>
      <c r="F830" s="261">
        <v>0</v>
      </c>
      <c r="G830" s="261">
        <f>G831</f>
        <v>289700000</v>
      </c>
      <c r="H830" s="279">
        <f>H831</f>
        <v>816</v>
      </c>
      <c r="I830" s="267" t="s">
        <v>171</v>
      </c>
      <c r="J830" s="261">
        <v>0</v>
      </c>
      <c r="K830" s="261">
        <f>K831</f>
        <v>289700000</v>
      </c>
      <c r="L830" s="279">
        <f>L831</f>
        <v>816</v>
      </c>
      <c r="M830" s="267" t="s">
        <v>171</v>
      </c>
      <c r="N830" s="261">
        <v>0</v>
      </c>
      <c r="O830" s="261">
        <f>O831</f>
        <v>289700000</v>
      </c>
      <c r="P830" s="279">
        <v>816</v>
      </c>
      <c r="Q830" s="267" t="s">
        <v>171</v>
      </c>
      <c r="R830" s="261">
        <v>0</v>
      </c>
      <c r="S830" s="261">
        <f>S831</f>
        <v>228500000</v>
      </c>
      <c r="T830" s="373">
        <v>816</v>
      </c>
      <c r="U830" s="372" t="s">
        <v>171</v>
      </c>
      <c r="V830" s="371">
        <v>0</v>
      </c>
      <c r="W830" s="371">
        <f>W831</f>
        <v>228500000</v>
      </c>
      <c r="X830" s="354">
        <f t="shared" si="199"/>
        <v>68550000</v>
      </c>
      <c r="Y830" s="261"/>
      <c r="Z830" s="354">
        <f t="shared" si="198"/>
        <v>228500000</v>
      </c>
      <c r="AA830" s="261"/>
      <c r="AB830" s="373">
        <v>816</v>
      </c>
      <c r="AC830" s="372" t="s">
        <v>171</v>
      </c>
      <c r="AD830" s="371">
        <v>0</v>
      </c>
      <c r="AE830" s="371">
        <f>AE831</f>
        <v>228500000</v>
      </c>
      <c r="AF830" s="373">
        <v>816</v>
      </c>
      <c r="AG830" s="372" t="s">
        <v>171</v>
      </c>
      <c r="AH830" s="371">
        <v>0</v>
      </c>
      <c r="AI830" s="371">
        <f>AI831</f>
        <v>228500000</v>
      </c>
      <c r="AJ830" s="373">
        <v>816</v>
      </c>
      <c r="AK830" s="372" t="s">
        <v>171</v>
      </c>
      <c r="AL830" s="371">
        <v>0</v>
      </c>
      <c r="AM830" s="371">
        <f>AM831</f>
        <v>228500000</v>
      </c>
      <c r="AN830" s="373">
        <v>816</v>
      </c>
      <c r="AO830" s="372" t="s">
        <v>171</v>
      </c>
      <c r="AP830" s="371">
        <v>0</v>
      </c>
      <c r="AQ830" s="371">
        <f>AQ831</f>
        <v>228500000</v>
      </c>
      <c r="AR830" s="351">
        <f t="shared" si="201"/>
        <v>0</v>
      </c>
    </row>
    <row r="831" spans="2:44" x14ac:dyDescent="0.4">
      <c r="B831" s="317" t="s">
        <v>34</v>
      </c>
      <c r="C831" s="318" t="s">
        <v>344</v>
      </c>
      <c r="D831" s="279">
        <v>816</v>
      </c>
      <c r="E831" s="267" t="s">
        <v>171</v>
      </c>
      <c r="F831" s="261">
        <v>0</v>
      </c>
      <c r="G831" s="261">
        <f>G832+G836</f>
        <v>289700000</v>
      </c>
      <c r="H831" s="319">
        <v>816</v>
      </c>
      <c r="I831" s="320" t="s">
        <v>171</v>
      </c>
      <c r="J831" s="321">
        <v>0</v>
      </c>
      <c r="K831" s="321">
        <f>K832+K836</f>
        <v>289700000</v>
      </c>
      <c r="L831" s="319">
        <v>816</v>
      </c>
      <c r="M831" s="320" t="s">
        <v>171</v>
      </c>
      <c r="N831" s="321">
        <v>0</v>
      </c>
      <c r="O831" s="321">
        <f>O832+O836</f>
        <v>289700000</v>
      </c>
      <c r="P831" s="319">
        <v>816</v>
      </c>
      <c r="Q831" s="320" t="s">
        <v>171</v>
      </c>
      <c r="R831" s="321">
        <v>0</v>
      </c>
      <c r="S831" s="321">
        <f>S832+S836</f>
        <v>228500000</v>
      </c>
      <c r="T831" s="319">
        <v>816</v>
      </c>
      <c r="U831" s="320" t="s">
        <v>171</v>
      </c>
      <c r="V831" s="321">
        <v>0</v>
      </c>
      <c r="W831" s="321">
        <f>W832+W836</f>
        <v>228500000</v>
      </c>
      <c r="X831" s="354">
        <f t="shared" si="199"/>
        <v>68550000</v>
      </c>
      <c r="Y831" s="321"/>
      <c r="Z831" s="354">
        <f t="shared" si="198"/>
        <v>228500000</v>
      </c>
      <c r="AA831" s="321"/>
      <c r="AB831" s="319">
        <v>816</v>
      </c>
      <c r="AC831" s="320" t="s">
        <v>171</v>
      </c>
      <c r="AD831" s="321">
        <v>0</v>
      </c>
      <c r="AE831" s="321">
        <f>AE832+AE836</f>
        <v>228500000</v>
      </c>
      <c r="AF831" s="319">
        <v>816</v>
      </c>
      <c r="AG831" s="320" t="s">
        <v>171</v>
      </c>
      <c r="AH831" s="321">
        <v>0</v>
      </c>
      <c r="AI831" s="321">
        <f>AI832+AI836</f>
        <v>228500000</v>
      </c>
      <c r="AJ831" s="319">
        <v>816</v>
      </c>
      <c r="AK831" s="320" t="s">
        <v>171</v>
      </c>
      <c r="AL831" s="321">
        <v>0</v>
      </c>
      <c r="AM831" s="321">
        <f>AM832+AM836</f>
        <v>228500000</v>
      </c>
      <c r="AN831" s="319">
        <v>816</v>
      </c>
      <c r="AO831" s="320" t="s">
        <v>171</v>
      </c>
      <c r="AP831" s="321">
        <v>0</v>
      </c>
      <c r="AQ831" s="321">
        <f>AQ832+AQ836</f>
        <v>228500000</v>
      </c>
      <c r="AR831" s="351">
        <f t="shared" si="201"/>
        <v>0</v>
      </c>
    </row>
    <row r="832" spans="2:44" x14ac:dyDescent="0.4">
      <c r="B832" s="272">
        <v>525111</v>
      </c>
      <c r="C832" s="266" t="s">
        <v>174</v>
      </c>
      <c r="D832" s="273">
        <v>0</v>
      </c>
      <c r="E832" s="274"/>
      <c r="F832" s="266">
        <v>0</v>
      </c>
      <c r="G832" s="261">
        <f>SUM(G833:G835)</f>
        <v>90780000</v>
      </c>
      <c r="H832" s="273">
        <v>0</v>
      </c>
      <c r="I832" s="274"/>
      <c r="J832" s="266">
        <v>0</v>
      </c>
      <c r="K832" s="261">
        <f>SUM(K833:K835)</f>
        <v>90780000</v>
      </c>
      <c r="L832" s="273">
        <v>0</v>
      </c>
      <c r="M832" s="274"/>
      <c r="N832" s="266">
        <v>0</v>
      </c>
      <c r="O832" s="261">
        <f>SUM(O833:O835)</f>
        <v>90780000</v>
      </c>
      <c r="P832" s="273">
        <v>0</v>
      </c>
      <c r="Q832" s="274"/>
      <c r="R832" s="266">
        <v>0</v>
      </c>
      <c r="S832" s="261">
        <f>SUM(S833:S835)</f>
        <v>90780000</v>
      </c>
      <c r="T832" s="273">
        <v>0</v>
      </c>
      <c r="U832" s="274"/>
      <c r="V832" s="266">
        <v>0</v>
      </c>
      <c r="W832" s="261">
        <f>SUM(W833:W835)</f>
        <v>90780000</v>
      </c>
      <c r="X832" s="354">
        <f t="shared" si="199"/>
        <v>27234000</v>
      </c>
      <c r="Y832" s="261"/>
      <c r="Z832" s="354">
        <f t="shared" ref="Z832:Z895" si="211">W832-Y832</f>
        <v>90780000</v>
      </c>
      <c r="AA832" s="261"/>
      <c r="AB832" s="273">
        <v>0</v>
      </c>
      <c r="AC832" s="274"/>
      <c r="AD832" s="266">
        <v>0</v>
      </c>
      <c r="AE832" s="261">
        <f>SUM(AE833:AE835)</f>
        <v>90780000</v>
      </c>
      <c r="AF832" s="273">
        <v>0</v>
      </c>
      <c r="AG832" s="274"/>
      <c r="AH832" s="266">
        <v>0</v>
      </c>
      <c r="AI832" s="261">
        <f>SUM(AI833:AI835)</f>
        <v>90780000</v>
      </c>
      <c r="AJ832" s="273">
        <v>0</v>
      </c>
      <c r="AK832" s="274"/>
      <c r="AL832" s="266">
        <v>0</v>
      </c>
      <c r="AM832" s="261">
        <f>SUM(AM833:AM835)</f>
        <v>90780000</v>
      </c>
      <c r="AN832" s="273">
        <v>0</v>
      </c>
      <c r="AO832" s="274"/>
      <c r="AP832" s="266">
        <v>0</v>
      </c>
      <c r="AQ832" s="261">
        <f>SUM(AQ833:AQ835)</f>
        <v>90780000</v>
      </c>
      <c r="AR832" s="351">
        <f t="shared" si="201"/>
        <v>0</v>
      </c>
    </row>
    <row r="833" spans="2:44" x14ac:dyDescent="0.4">
      <c r="B833" s="272" t="s">
        <v>27</v>
      </c>
      <c r="C833" s="266" t="s">
        <v>46</v>
      </c>
      <c r="D833" s="273">
        <v>204</v>
      </c>
      <c r="E833" s="274" t="s">
        <v>47</v>
      </c>
      <c r="F833" s="261">
        <v>150000</v>
      </c>
      <c r="G833" s="261">
        <f>ROUNDDOWN(D833*F833,-3)</f>
        <v>30600000</v>
      </c>
      <c r="H833" s="273">
        <v>204</v>
      </c>
      <c r="I833" s="274" t="s">
        <v>47</v>
      </c>
      <c r="J833" s="261">
        <v>150000</v>
      </c>
      <c r="K833" s="261">
        <f>ROUNDDOWN(H833*J833,-3)</f>
        <v>30600000</v>
      </c>
      <c r="L833" s="273">
        <v>204</v>
      </c>
      <c r="M833" s="274" t="s">
        <v>47</v>
      </c>
      <c r="N833" s="261">
        <v>150000</v>
      </c>
      <c r="O833" s="261">
        <f>ROUNDDOWN(L833*N833,-3)</f>
        <v>30600000</v>
      </c>
      <c r="P833" s="273">
        <v>204</v>
      </c>
      <c r="Q833" s="274" t="s">
        <v>47</v>
      </c>
      <c r="R833" s="261">
        <v>150000</v>
      </c>
      <c r="S833" s="261">
        <f>ROUNDDOWN(P833*R833,-3)</f>
        <v>30600000</v>
      </c>
      <c r="T833" s="273">
        <v>204</v>
      </c>
      <c r="U833" s="274" t="s">
        <v>47</v>
      </c>
      <c r="V833" s="261">
        <v>150000</v>
      </c>
      <c r="W833" s="261">
        <f>ROUNDDOWN(T833*V833,-3)</f>
        <v>30600000</v>
      </c>
      <c r="X833" s="354">
        <f t="shared" si="199"/>
        <v>9180000</v>
      </c>
      <c r="Y833" s="261">
        <f>CEILING(X833,1000)</f>
        <v>9180000</v>
      </c>
      <c r="Z833" s="354">
        <f t="shared" si="211"/>
        <v>21420000</v>
      </c>
      <c r="AA833" s="261">
        <f t="shared" si="200"/>
        <v>21420000</v>
      </c>
      <c r="AB833" s="273">
        <v>204</v>
      </c>
      <c r="AC833" s="274" t="s">
        <v>47</v>
      </c>
      <c r="AD833" s="261">
        <v>150000</v>
      </c>
      <c r="AE833" s="261">
        <f>ROUNDDOWN(AB833*AD833,-3)</f>
        <v>30600000</v>
      </c>
      <c r="AF833" s="273">
        <v>204</v>
      </c>
      <c r="AG833" s="274" t="s">
        <v>47</v>
      </c>
      <c r="AH833" s="261">
        <v>150000</v>
      </c>
      <c r="AI833" s="261">
        <f>ROUNDDOWN(AF833*AH833,-3)</f>
        <v>30600000</v>
      </c>
      <c r="AJ833" s="273">
        <v>204</v>
      </c>
      <c r="AK833" s="274" t="s">
        <v>47</v>
      </c>
      <c r="AL833" s="261">
        <v>150000</v>
      </c>
      <c r="AM833" s="261">
        <f>ROUNDDOWN(AJ833*AL833,-3)</f>
        <v>30600000</v>
      </c>
      <c r="AN833" s="273">
        <v>204</v>
      </c>
      <c r="AO833" s="274" t="s">
        <v>47</v>
      </c>
      <c r="AP833" s="261">
        <v>150000</v>
      </c>
      <c r="AQ833" s="261">
        <f>ROUNDDOWN(AN833*AP833,-3)</f>
        <v>30600000</v>
      </c>
      <c r="AR833" s="351">
        <f t="shared" si="201"/>
        <v>0</v>
      </c>
    </row>
    <row r="834" spans="2:44" x14ac:dyDescent="0.4">
      <c r="B834" s="272" t="s">
        <v>27</v>
      </c>
      <c r="C834" s="266" t="s">
        <v>48</v>
      </c>
      <c r="D834" s="273">
        <v>340</v>
      </c>
      <c r="E834" s="274" t="s">
        <v>47</v>
      </c>
      <c r="F834" s="261">
        <v>150000</v>
      </c>
      <c r="G834" s="261">
        <f>ROUNDDOWN(D834*F834,-3)</f>
        <v>51000000</v>
      </c>
      <c r="H834" s="273">
        <v>340</v>
      </c>
      <c r="I834" s="274" t="s">
        <v>47</v>
      </c>
      <c r="J834" s="261">
        <v>150000</v>
      </c>
      <c r="K834" s="261">
        <f>ROUNDDOWN(H834*J834,-3)</f>
        <v>51000000</v>
      </c>
      <c r="L834" s="273">
        <v>340</v>
      </c>
      <c r="M834" s="274" t="s">
        <v>47</v>
      </c>
      <c r="N834" s="261">
        <v>150000</v>
      </c>
      <c r="O834" s="261">
        <f>ROUNDDOWN(L834*N834,-3)</f>
        <v>51000000</v>
      </c>
      <c r="P834" s="273">
        <v>340</v>
      </c>
      <c r="Q834" s="274" t="s">
        <v>47</v>
      </c>
      <c r="R834" s="261">
        <v>150000</v>
      </c>
      <c r="S834" s="261">
        <f>ROUNDDOWN(P834*R834,-3)</f>
        <v>51000000</v>
      </c>
      <c r="T834" s="273">
        <v>340</v>
      </c>
      <c r="U834" s="274" t="s">
        <v>47</v>
      </c>
      <c r="V834" s="261">
        <v>150000</v>
      </c>
      <c r="W834" s="261">
        <f>ROUNDDOWN(T834*V834,-3)</f>
        <v>51000000</v>
      </c>
      <c r="X834" s="354">
        <f t="shared" si="199"/>
        <v>15300000</v>
      </c>
      <c r="Y834" s="261">
        <f>CEILING(X834,1000)</f>
        <v>15300000</v>
      </c>
      <c r="Z834" s="354">
        <f t="shared" si="211"/>
        <v>35700000</v>
      </c>
      <c r="AA834" s="261">
        <f t="shared" si="200"/>
        <v>35700000</v>
      </c>
      <c r="AB834" s="273">
        <v>340</v>
      </c>
      <c r="AC834" s="274" t="s">
        <v>47</v>
      </c>
      <c r="AD834" s="261">
        <v>150000</v>
      </c>
      <c r="AE834" s="261">
        <f>ROUNDDOWN(AB834*AD834,-3)</f>
        <v>51000000</v>
      </c>
      <c r="AF834" s="273">
        <v>340</v>
      </c>
      <c r="AG834" s="274" t="s">
        <v>47</v>
      </c>
      <c r="AH834" s="261">
        <v>150000</v>
      </c>
      <c r="AI834" s="261">
        <f>ROUNDDOWN(AF834*AH834,-3)</f>
        <v>51000000</v>
      </c>
      <c r="AJ834" s="273">
        <v>340</v>
      </c>
      <c r="AK834" s="274" t="s">
        <v>47</v>
      </c>
      <c r="AL834" s="261">
        <v>150000</v>
      </c>
      <c r="AM834" s="261">
        <f>ROUNDDOWN(AJ834*AL834,-3)</f>
        <v>51000000</v>
      </c>
      <c r="AN834" s="273">
        <v>340</v>
      </c>
      <c r="AO834" s="274" t="s">
        <v>47</v>
      </c>
      <c r="AP834" s="261">
        <v>150000</v>
      </c>
      <c r="AQ834" s="261">
        <f>ROUNDDOWN(AN834*AP834,-3)</f>
        <v>51000000</v>
      </c>
      <c r="AR834" s="351">
        <f t="shared" si="201"/>
        <v>0</v>
      </c>
    </row>
    <row r="835" spans="2:44" x14ac:dyDescent="0.4">
      <c r="B835" s="272" t="s">
        <v>27</v>
      </c>
      <c r="C835" s="266" t="s">
        <v>175</v>
      </c>
      <c r="D835" s="273">
        <v>1</v>
      </c>
      <c r="E835" s="274" t="s">
        <v>38</v>
      </c>
      <c r="F835" s="261">
        <v>9180000</v>
      </c>
      <c r="G835" s="261">
        <f>ROUNDDOWN(D835*F835,-3)</f>
        <v>9180000</v>
      </c>
      <c r="H835" s="273">
        <v>1</v>
      </c>
      <c r="I835" s="274" t="s">
        <v>38</v>
      </c>
      <c r="J835" s="261">
        <v>9180000</v>
      </c>
      <c r="K835" s="261">
        <f>ROUNDDOWN(H835*J835,-3)</f>
        <v>9180000</v>
      </c>
      <c r="L835" s="273">
        <v>1</v>
      </c>
      <c r="M835" s="274" t="s">
        <v>38</v>
      </c>
      <c r="N835" s="261">
        <v>9180000</v>
      </c>
      <c r="O835" s="261">
        <f>ROUNDDOWN(L835*N835,-3)</f>
        <v>9180000</v>
      </c>
      <c r="P835" s="273">
        <v>1</v>
      </c>
      <c r="Q835" s="274" t="s">
        <v>38</v>
      </c>
      <c r="R835" s="261">
        <v>9180000</v>
      </c>
      <c r="S835" s="261">
        <f>ROUNDDOWN(P835*R835,-3)</f>
        <v>9180000</v>
      </c>
      <c r="T835" s="273">
        <v>1</v>
      </c>
      <c r="U835" s="274" t="s">
        <v>38</v>
      </c>
      <c r="V835" s="261">
        <v>9180000</v>
      </c>
      <c r="W835" s="261">
        <f>ROUNDDOWN(T835*V835,-3)</f>
        <v>9180000</v>
      </c>
      <c r="X835" s="354">
        <f t="shared" si="199"/>
        <v>2754000</v>
      </c>
      <c r="Y835" s="261">
        <f>CEILING(X835,1000)</f>
        <v>2754000</v>
      </c>
      <c r="Z835" s="354">
        <f t="shared" si="211"/>
        <v>6426000</v>
      </c>
      <c r="AA835" s="261">
        <f t="shared" si="200"/>
        <v>6426000</v>
      </c>
      <c r="AB835" s="273">
        <v>1</v>
      </c>
      <c r="AC835" s="274" t="s">
        <v>38</v>
      </c>
      <c r="AD835" s="261">
        <v>9180000</v>
      </c>
      <c r="AE835" s="261">
        <f>ROUNDDOWN(AB835*AD835,-3)</f>
        <v>9180000</v>
      </c>
      <c r="AF835" s="273">
        <v>1</v>
      </c>
      <c r="AG835" s="274" t="s">
        <v>38</v>
      </c>
      <c r="AH835" s="261">
        <v>9180000</v>
      </c>
      <c r="AI835" s="261">
        <f>ROUNDDOWN(AF835*AH835,-3)</f>
        <v>9180000</v>
      </c>
      <c r="AJ835" s="273">
        <v>1</v>
      </c>
      <c r="AK835" s="274" t="s">
        <v>38</v>
      </c>
      <c r="AL835" s="261">
        <v>9180000</v>
      </c>
      <c r="AM835" s="261">
        <f>ROUNDDOWN(AJ835*AL835,-3)</f>
        <v>9180000</v>
      </c>
      <c r="AN835" s="273">
        <v>1</v>
      </c>
      <c r="AO835" s="274" t="s">
        <v>38</v>
      </c>
      <c r="AP835" s="261">
        <v>9180000</v>
      </c>
      <c r="AQ835" s="261">
        <f>ROUNDDOWN(AN835*AP835,-3)</f>
        <v>9180000</v>
      </c>
      <c r="AR835" s="351">
        <f t="shared" si="201"/>
        <v>0</v>
      </c>
    </row>
    <row r="836" spans="2:44" x14ac:dyDescent="0.4">
      <c r="B836" s="272">
        <v>525112</v>
      </c>
      <c r="C836" s="266" t="s">
        <v>97</v>
      </c>
      <c r="D836" s="273">
        <v>0</v>
      </c>
      <c r="E836" s="274"/>
      <c r="F836" s="266">
        <v>0</v>
      </c>
      <c r="G836" s="261">
        <f>SUM(G837:G841)</f>
        <v>198920000</v>
      </c>
      <c r="H836" s="273">
        <v>0</v>
      </c>
      <c r="I836" s="274"/>
      <c r="J836" s="266">
        <v>0</v>
      </c>
      <c r="K836" s="261">
        <f>SUM(K837:K841)</f>
        <v>198920000</v>
      </c>
      <c r="L836" s="273">
        <v>0</v>
      </c>
      <c r="M836" s="274"/>
      <c r="N836" s="266">
        <v>0</v>
      </c>
      <c r="O836" s="261">
        <f>SUM(O837:O841)</f>
        <v>198920000</v>
      </c>
      <c r="P836" s="273">
        <v>0</v>
      </c>
      <c r="Q836" s="274"/>
      <c r="R836" s="266">
        <v>0</v>
      </c>
      <c r="S836" s="261">
        <f>SUM(S837:S841)</f>
        <v>137720000</v>
      </c>
      <c r="T836" s="273">
        <v>0</v>
      </c>
      <c r="U836" s="274"/>
      <c r="V836" s="266">
        <v>0</v>
      </c>
      <c r="W836" s="261">
        <f>SUM(W837:W841)</f>
        <v>137720000</v>
      </c>
      <c r="X836" s="354">
        <f t="shared" si="199"/>
        <v>41316000</v>
      </c>
      <c r="Y836" s="261"/>
      <c r="Z836" s="354">
        <f t="shared" si="211"/>
        <v>137720000</v>
      </c>
      <c r="AA836" s="261"/>
      <c r="AB836" s="273">
        <v>0</v>
      </c>
      <c r="AC836" s="274"/>
      <c r="AD836" s="266">
        <v>0</v>
      </c>
      <c r="AE836" s="261">
        <f>SUM(AE837:AE841)</f>
        <v>137720000</v>
      </c>
      <c r="AF836" s="273">
        <v>0</v>
      </c>
      <c r="AG836" s="274"/>
      <c r="AH836" s="266">
        <v>0</v>
      </c>
      <c r="AI836" s="261">
        <f>SUM(AI837:AI841)</f>
        <v>137720000</v>
      </c>
      <c r="AJ836" s="273">
        <v>0</v>
      </c>
      <c r="AK836" s="274"/>
      <c r="AL836" s="266">
        <v>0</v>
      </c>
      <c r="AM836" s="261">
        <f>SUM(AM837:AM841)</f>
        <v>137720000</v>
      </c>
      <c r="AN836" s="273">
        <v>0</v>
      </c>
      <c r="AO836" s="274"/>
      <c r="AP836" s="266">
        <v>0</v>
      </c>
      <c r="AQ836" s="261">
        <f>SUM(AQ837:AQ841)</f>
        <v>137720000</v>
      </c>
      <c r="AR836" s="351">
        <f t="shared" si="201"/>
        <v>0</v>
      </c>
    </row>
    <row r="837" spans="2:44" x14ac:dyDescent="0.4">
      <c r="B837" s="272" t="s">
        <v>27</v>
      </c>
      <c r="C837" s="266" t="s">
        <v>295</v>
      </c>
      <c r="D837" s="273">
        <v>1</v>
      </c>
      <c r="E837" s="274" t="s">
        <v>38</v>
      </c>
      <c r="F837" s="261">
        <v>22800000</v>
      </c>
      <c r="G837" s="261">
        <f>ROUNDDOWN(D837*F837,-3)</f>
        <v>22800000</v>
      </c>
      <c r="H837" s="273">
        <v>1</v>
      </c>
      <c r="I837" s="274" t="s">
        <v>38</v>
      </c>
      <c r="J837" s="261">
        <v>22800000</v>
      </c>
      <c r="K837" s="261">
        <f>ROUNDDOWN(H837*J837,-3)</f>
        <v>22800000</v>
      </c>
      <c r="L837" s="273">
        <v>1</v>
      </c>
      <c r="M837" s="274" t="s">
        <v>38</v>
      </c>
      <c r="N837" s="261">
        <v>22800000</v>
      </c>
      <c r="O837" s="261">
        <f>ROUNDDOWN(L837*N837,-3)</f>
        <v>22800000</v>
      </c>
      <c r="P837" s="273">
        <v>1</v>
      </c>
      <c r="Q837" s="274" t="s">
        <v>38</v>
      </c>
      <c r="R837" s="261">
        <v>22800000</v>
      </c>
      <c r="S837" s="261">
        <f>ROUNDDOWN(P837*R837,-3)</f>
        <v>22800000</v>
      </c>
      <c r="T837" s="273">
        <v>1</v>
      </c>
      <c r="U837" s="274" t="s">
        <v>38</v>
      </c>
      <c r="V837" s="261">
        <v>22800000</v>
      </c>
      <c r="W837" s="261">
        <f>ROUNDDOWN(T837*V837,-3)</f>
        <v>22800000</v>
      </c>
      <c r="X837" s="354">
        <f t="shared" si="199"/>
        <v>6840000</v>
      </c>
      <c r="Y837" s="261">
        <f>CEILING(X837,1000)</f>
        <v>6840000</v>
      </c>
      <c r="Z837" s="354">
        <f t="shared" si="211"/>
        <v>15960000</v>
      </c>
      <c r="AA837" s="261">
        <f t="shared" si="200"/>
        <v>15960000</v>
      </c>
      <c r="AB837" s="273">
        <v>1</v>
      </c>
      <c r="AC837" s="274" t="s">
        <v>38</v>
      </c>
      <c r="AD837" s="261">
        <v>22800000</v>
      </c>
      <c r="AE837" s="261">
        <f>ROUNDDOWN(AB837*AD837,-3)</f>
        <v>22800000</v>
      </c>
      <c r="AF837" s="273">
        <v>1</v>
      </c>
      <c r="AG837" s="274" t="s">
        <v>38</v>
      </c>
      <c r="AH837" s="261">
        <v>22800000</v>
      </c>
      <c r="AI837" s="261">
        <f>ROUNDDOWN(AF837*AH837,-3)</f>
        <v>22800000</v>
      </c>
      <c r="AJ837" s="273">
        <v>1</v>
      </c>
      <c r="AK837" s="274" t="s">
        <v>38</v>
      </c>
      <c r="AL837" s="261">
        <v>22800000</v>
      </c>
      <c r="AM837" s="261">
        <f>ROUNDDOWN(AJ837*AL837,-3)</f>
        <v>22800000</v>
      </c>
      <c r="AN837" s="273">
        <v>1</v>
      </c>
      <c r="AO837" s="274" t="s">
        <v>38</v>
      </c>
      <c r="AP837" s="261">
        <v>22800000</v>
      </c>
      <c r="AQ837" s="261">
        <f>ROUNDDOWN(AN837*AP837,-3)</f>
        <v>22800000</v>
      </c>
      <c r="AR837" s="351">
        <f t="shared" si="201"/>
        <v>0</v>
      </c>
    </row>
    <row r="838" spans="2:44" x14ac:dyDescent="0.4">
      <c r="B838" s="272" t="s">
        <v>27</v>
      </c>
      <c r="C838" s="266" t="s">
        <v>296</v>
      </c>
      <c r="D838" s="280">
        <f>D831</f>
        <v>816</v>
      </c>
      <c r="E838" s="274" t="s">
        <v>231</v>
      </c>
      <c r="F838" s="261">
        <v>75000</v>
      </c>
      <c r="G838" s="261">
        <f>ROUNDDOWN(D838*F838,-3)</f>
        <v>61200000</v>
      </c>
      <c r="H838" s="280">
        <f>H831</f>
        <v>816</v>
      </c>
      <c r="I838" s="274" t="s">
        <v>231</v>
      </c>
      <c r="J838" s="261">
        <v>75000</v>
      </c>
      <c r="K838" s="261">
        <f>ROUNDDOWN(H838*J838,-3)</f>
        <v>61200000</v>
      </c>
      <c r="L838" s="280">
        <f>L831</f>
        <v>816</v>
      </c>
      <c r="M838" s="274" t="s">
        <v>231</v>
      </c>
      <c r="N838" s="261">
        <v>75000</v>
      </c>
      <c r="O838" s="261">
        <f>ROUNDDOWN(L838*N838,-3)</f>
        <v>61200000</v>
      </c>
      <c r="P838" s="280">
        <v>0</v>
      </c>
      <c r="Q838" s="274" t="s">
        <v>231</v>
      </c>
      <c r="R838" s="261">
        <v>75000</v>
      </c>
      <c r="S838" s="261">
        <f>ROUNDDOWN(P838*R838,-3)</f>
        <v>0</v>
      </c>
      <c r="T838" s="280">
        <v>0</v>
      </c>
      <c r="U838" s="274" t="s">
        <v>231</v>
      </c>
      <c r="V838" s="261">
        <v>75000</v>
      </c>
      <c r="W838" s="261">
        <f>ROUNDDOWN(T838*V838,-3)</f>
        <v>0</v>
      </c>
      <c r="X838" s="354">
        <f t="shared" si="199"/>
        <v>0</v>
      </c>
      <c r="Y838" s="261"/>
      <c r="Z838" s="354">
        <f t="shared" si="211"/>
        <v>0</v>
      </c>
      <c r="AA838" s="261"/>
      <c r="AB838" s="280">
        <v>0</v>
      </c>
      <c r="AC838" s="274" t="s">
        <v>231</v>
      </c>
      <c r="AD838" s="261">
        <v>75000</v>
      </c>
      <c r="AE838" s="261">
        <f>ROUNDDOWN(AB838*AD838,-3)</f>
        <v>0</v>
      </c>
      <c r="AF838" s="280">
        <v>0</v>
      </c>
      <c r="AG838" s="274" t="s">
        <v>231</v>
      </c>
      <c r="AH838" s="261">
        <v>75000</v>
      </c>
      <c r="AI838" s="261">
        <f>ROUNDDOWN(AF838*AH838,-3)</f>
        <v>0</v>
      </c>
      <c r="AJ838" s="280">
        <v>0</v>
      </c>
      <c r="AK838" s="274" t="s">
        <v>231</v>
      </c>
      <c r="AL838" s="261">
        <v>75000</v>
      </c>
      <c r="AM838" s="261">
        <f>ROUNDDOWN(AJ838*AL838,-3)</f>
        <v>0</v>
      </c>
      <c r="AN838" s="280">
        <v>0</v>
      </c>
      <c r="AO838" s="274" t="s">
        <v>231</v>
      </c>
      <c r="AP838" s="261">
        <v>75000</v>
      </c>
      <c r="AQ838" s="261">
        <f>ROUNDDOWN(AN838*AP838,-3)</f>
        <v>0</v>
      </c>
      <c r="AR838" s="351">
        <f t="shared" si="201"/>
        <v>0</v>
      </c>
    </row>
    <row r="839" spans="2:44" x14ac:dyDescent="0.4">
      <c r="B839" s="272" t="s">
        <v>27</v>
      </c>
      <c r="C839" s="266" t="s">
        <v>44</v>
      </c>
      <c r="D839" s="280">
        <f>D831</f>
        <v>816</v>
      </c>
      <c r="E839" s="274" t="s">
        <v>40</v>
      </c>
      <c r="F839" s="261">
        <v>50000</v>
      </c>
      <c r="G839" s="261">
        <f>ROUNDDOWN(D839*F839,-3)</f>
        <v>40800000</v>
      </c>
      <c r="H839" s="280">
        <f>H831</f>
        <v>816</v>
      </c>
      <c r="I839" s="274" t="s">
        <v>40</v>
      </c>
      <c r="J839" s="261">
        <v>50000</v>
      </c>
      <c r="K839" s="261">
        <f>ROUNDDOWN(H839*J839,-3)</f>
        <v>40800000</v>
      </c>
      <c r="L839" s="280">
        <f>L831</f>
        <v>816</v>
      </c>
      <c r="M839" s="274" t="s">
        <v>40</v>
      </c>
      <c r="N839" s="261">
        <v>50000</v>
      </c>
      <c r="O839" s="261">
        <f>ROUNDDOWN(L839*N839,-3)</f>
        <v>40800000</v>
      </c>
      <c r="P839" s="280">
        <v>816</v>
      </c>
      <c r="Q839" s="274" t="s">
        <v>40</v>
      </c>
      <c r="R839" s="261">
        <v>50000</v>
      </c>
      <c r="S839" s="261">
        <f>ROUNDDOWN(P839*R839,-3)</f>
        <v>40800000</v>
      </c>
      <c r="T839" s="280">
        <v>816</v>
      </c>
      <c r="U839" s="274" t="s">
        <v>40</v>
      </c>
      <c r="V839" s="261">
        <v>50000</v>
      </c>
      <c r="W839" s="261">
        <f>ROUNDDOWN(T839*V839,-3)</f>
        <v>40800000</v>
      </c>
      <c r="X839" s="354">
        <f t="shared" si="199"/>
        <v>12240000</v>
      </c>
      <c r="Y839" s="261">
        <f>CEILING(X839,1000)</f>
        <v>12240000</v>
      </c>
      <c r="Z839" s="354">
        <f t="shared" si="211"/>
        <v>28560000</v>
      </c>
      <c r="AA839" s="261">
        <f t="shared" si="200"/>
        <v>28560000</v>
      </c>
      <c r="AB839" s="280">
        <v>816</v>
      </c>
      <c r="AC839" s="274" t="s">
        <v>40</v>
      </c>
      <c r="AD839" s="261">
        <v>50000</v>
      </c>
      <c r="AE839" s="261">
        <f>ROUNDDOWN(AB839*AD839,-3)</f>
        <v>40800000</v>
      </c>
      <c r="AF839" s="280">
        <v>816</v>
      </c>
      <c r="AG839" s="274" t="s">
        <v>40</v>
      </c>
      <c r="AH839" s="261">
        <v>50000</v>
      </c>
      <c r="AI839" s="261">
        <f>ROUNDDOWN(AF839*AH839,-3)</f>
        <v>40800000</v>
      </c>
      <c r="AJ839" s="280">
        <v>816</v>
      </c>
      <c r="AK839" s="274" t="s">
        <v>40</v>
      </c>
      <c r="AL839" s="261">
        <v>50000</v>
      </c>
      <c r="AM839" s="261">
        <f>ROUNDDOWN(AJ839*AL839,-3)</f>
        <v>40800000</v>
      </c>
      <c r="AN839" s="280">
        <v>816</v>
      </c>
      <c r="AO839" s="274" t="s">
        <v>40</v>
      </c>
      <c r="AP839" s="261">
        <v>50000</v>
      </c>
      <c r="AQ839" s="261">
        <f>ROUNDDOWN(AN839*AP839,-3)</f>
        <v>40800000</v>
      </c>
      <c r="AR839" s="351">
        <f t="shared" si="201"/>
        <v>0</v>
      </c>
    </row>
    <row r="840" spans="2:44" x14ac:dyDescent="0.4">
      <c r="B840" s="272" t="s">
        <v>27</v>
      </c>
      <c r="C840" s="266" t="s">
        <v>297</v>
      </c>
      <c r="D840" s="280">
        <f>D831</f>
        <v>816</v>
      </c>
      <c r="E840" s="274" t="s">
        <v>40</v>
      </c>
      <c r="F840" s="261">
        <v>70000</v>
      </c>
      <c r="G840" s="261">
        <f>ROUNDDOWN(D840*F840,-3)</f>
        <v>57120000</v>
      </c>
      <c r="H840" s="280">
        <f>H831</f>
        <v>816</v>
      </c>
      <c r="I840" s="274" t="s">
        <v>40</v>
      </c>
      <c r="J840" s="261">
        <v>70000</v>
      </c>
      <c r="K840" s="261">
        <f>ROUNDDOWN(H840*J840,-3)</f>
        <v>57120000</v>
      </c>
      <c r="L840" s="280">
        <f>L831</f>
        <v>816</v>
      </c>
      <c r="M840" s="274" t="s">
        <v>40</v>
      </c>
      <c r="N840" s="261">
        <v>70000</v>
      </c>
      <c r="O840" s="261">
        <f>ROUNDDOWN(L840*N840,-3)</f>
        <v>57120000</v>
      </c>
      <c r="P840" s="280">
        <v>816</v>
      </c>
      <c r="Q840" s="274" t="s">
        <v>40</v>
      </c>
      <c r="R840" s="261">
        <v>70000</v>
      </c>
      <c r="S840" s="261">
        <f>ROUNDDOWN(P840*R840,-3)</f>
        <v>57120000</v>
      </c>
      <c r="T840" s="280">
        <v>816</v>
      </c>
      <c r="U840" s="274" t="s">
        <v>40</v>
      </c>
      <c r="V840" s="261">
        <v>70000</v>
      </c>
      <c r="W840" s="261">
        <f>ROUNDDOWN(T840*V840,-3)</f>
        <v>57120000</v>
      </c>
      <c r="X840" s="354">
        <f t="shared" ref="X840:X903" si="212">W840*30%</f>
        <v>17136000</v>
      </c>
      <c r="Y840" s="261">
        <f>CEILING(X840,1000)</f>
        <v>17136000</v>
      </c>
      <c r="Z840" s="354">
        <f t="shared" si="211"/>
        <v>39984000</v>
      </c>
      <c r="AA840" s="261">
        <f t="shared" ref="AA840:AA900" si="213">CEILING(Z840,1000)</f>
        <v>39984000</v>
      </c>
      <c r="AB840" s="280">
        <v>816</v>
      </c>
      <c r="AC840" s="274" t="s">
        <v>40</v>
      </c>
      <c r="AD840" s="261">
        <v>70000</v>
      </c>
      <c r="AE840" s="261">
        <f>ROUNDDOWN(AB840*AD840,-3)</f>
        <v>57120000</v>
      </c>
      <c r="AF840" s="280">
        <v>816</v>
      </c>
      <c r="AG840" s="274" t="s">
        <v>40</v>
      </c>
      <c r="AH840" s="261">
        <v>70000</v>
      </c>
      <c r="AI840" s="261">
        <f>ROUNDDOWN(AF840*AH840,-3)</f>
        <v>57120000</v>
      </c>
      <c r="AJ840" s="280">
        <v>816</v>
      </c>
      <c r="AK840" s="274" t="s">
        <v>40</v>
      </c>
      <c r="AL840" s="261">
        <v>70000</v>
      </c>
      <c r="AM840" s="261">
        <f>ROUNDDOWN(AJ840*AL840,-3)</f>
        <v>57120000</v>
      </c>
      <c r="AN840" s="280">
        <v>816</v>
      </c>
      <c r="AO840" s="274" t="s">
        <v>40</v>
      </c>
      <c r="AP840" s="261">
        <v>70000</v>
      </c>
      <c r="AQ840" s="261">
        <f>ROUNDDOWN(AN840*AP840,-3)</f>
        <v>57120000</v>
      </c>
      <c r="AR840" s="351">
        <f t="shared" si="201"/>
        <v>0</v>
      </c>
    </row>
    <row r="841" spans="2:44" x14ac:dyDescent="0.4">
      <c r="B841" s="272" t="s">
        <v>27</v>
      </c>
      <c r="C841" s="266" t="s">
        <v>299</v>
      </c>
      <c r="D841" s="280">
        <f>D831/24</f>
        <v>34</v>
      </c>
      <c r="E841" s="274" t="s">
        <v>51</v>
      </c>
      <c r="F841" s="261">
        <v>500000</v>
      </c>
      <c r="G841" s="261">
        <f>ROUNDDOWN(D841*F841,-3)</f>
        <v>17000000</v>
      </c>
      <c r="H841" s="280">
        <f>H831/24</f>
        <v>34</v>
      </c>
      <c r="I841" s="274" t="s">
        <v>51</v>
      </c>
      <c r="J841" s="261">
        <v>500000</v>
      </c>
      <c r="K841" s="261">
        <f>ROUNDDOWN(H841*J841,-3)</f>
        <v>17000000</v>
      </c>
      <c r="L841" s="280">
        <f>L831/24</f>
        <v>34</v>
      </c>
      <c r="M841" s="274" t="s">
        <v>51</v>
      </c>
      <c r="N841" s="261">
        <v>500000</v>
      </c>
      <c r="O841" s="261">
        <f>ROUNDDOWN(L841*N841,-3)</f>
        <v>17000000</v>
      </c>
      <c r="P841" s="280">
        <v>34</v>
      </c>
      <c r="Q841" s="274" t="s">
        <v>51</v>
      </c>
      <c r="R841" s="261">
        <v>500000</v>
      </c>
      <c r="S841" s="261">
        <f>ROUNDDOWN(P841*R841,-3)</f>
        <v>17000000</v>
      </c>
      <c r="T841" s="280">
        <v>34</v>
      </c>
      <c r="U841" s="274" t="s">
        <v>51</v>
      </c>
      <c r="V841" s="261">
        <v>500000</v>
      </c>
      <c r="W841" s="261">
        <f>ROUNDDOWN(T841*V841,-3)</f>
        <v>17000000</v>
      </c>
      <c r="X841" s="354">
        <f t="shared" si="212"/>
        <v>5100000</v>
      </c>
      <c r="Y841" s="261">
        <f>CEILING(X841,1000)</f>
        <v>5100000</v>
      </c>
      <c r="Z841" s="354">
        <f t="shared" si="211"/>
        <v>11900000</v>
      </c>
      <c r="AA841" s="261">
        <f t="shared" si="213"/>
        <v>11900000</v>
      </c>
      <c r="AB841" s="280">
        <v>34</v>
      </c>
      <c r="AC841" s="274" t="s">
        <v>51</v>
      </c>
      <c r="AD841" s="261">
        <v>500000</v>
      </c>
      <c r="AE841" s="261">
        <f>ROUNDDOWN(AB841*AD841,-3)</f>
        <v>17000000</v>
      </c>
      <c r="AF841" s="280">
        <v>34</v>
      </c>
      <c r="AG841" s="274" t="s">
        <v>51</v>
      </c>
      <c r="AH841" s="261">
        <v>500000</v>
      </c>
      <c r="AI841" s="261">
        <f>ROUNDDOWN(AF841*AH841,-3)</f>
        <v>17000000</v>
      </c>
      <c r="AJ841" s="280">
        <v>34</v>
      </c>
      <c r="AK841" s="274" t="s">
        <v>51</v>
      </c>
      <c r="AL841" s="261">
        <v>500000</v>
      </c>
      <c r="AM841" s="261">
        <f>ROUNDDOWN(AJ841*AL841,-3)</f>
        <v>17000000</v>
      </c>
      <c r="AN841" s="280">
        <v>34</v>
      </c>
      <c r="AO841" s="274" t="s">
        <v>51</v>
      </c>
      <c r="AP841" s="261">
        <v>500000</v>
      </c>
      <c r="AQ841" s="261">
        <f>ROUNDDOWN(AN841*AP841,-3)</f>
        <v>17000000</v>
      </c>
      <c r="AR841" s="351">
        <f t="shared" si="201"/>
        <v>0</v>
      </c>
    </row>
    <row r="842" spans="2:44" x14ac:dyDescent="0.4">
      <c r="B842" s="369" t="s">
        <v>345</v>
      </c>
      <c r="C842" s="370" t="s">
        <v>346</v>
      </c>
      <c r="D842" s="279">
        <f>D843</f>
        <v>288</v>
      </c>
      <c r="E842" s="267" t="s">
        <v>171</v>
      </c>
      <c r="F842" s="261">
        <v>0</v>
      </c>
      <c r="G842" s="261">
        <f>G843</f>
        <v>1030800000</v>
      </c>
      <c r="H842" s="279">
        <f>H843</f>
        <v>288</v>
      </c>
      <c r="I842" s="267" t="s">
        <v>171</v>
      </c>
      <c r="J842" s="261">
        <v>0</v>
      </c>
      <c r="K842" s="261">
        <f>K843</f>
        <v>1030800000</v>
      </c>
      <c r="L842" s="279">
        <f>L843</f>
        <v>288</v>
      </c>
      <c r="M842" s="267" t="s">
        <v>171</v>
      </c>
      <c r="N842" s="261">
        <v>0</v>
      </c>
      <c r="O842" s="261">
        <f>O843</f>
        <v>1030800000</v>
      </c>
      <c r="P842" s="279">
        <v>288</v>
      </c>
      <c r="Q842" s="267" t="s">
        <v>171</v>
      </c>
      <c r="R842" s="261">
        <v>0</v>
      </c>
      <c r="S842" s="261">
        <f>S843</f>
        <v>1009200000</v>
      </c>
      <c r="T842" s="373">
        <v>288</v>
      </c>
      <c r="U842" s="372" t="s">
        <v>171</v>
      </c>
      <c r="V842" s="371">
        <v>0</v>
      </c>
      <c r="W842" s="371">
        <f>W843</f>
        <v>1009200000</v>
      </c>
      <c r="X842" s="354">
        <f t="shared" si="212"/>
        <v>302760000</v>
      </c>
      <c r="Y842" s="261"/>
      <c r="Z842" s="354">
        <f t="shared" si="211"/>
        <v>1009200000</v>
      </c>
      <c r="AA842" s="261"/>
      <c r="AB842" s="373">
        <v>288</v>
      </c>
      <c r="AC842" s="372" t="s">
        <v>171</v>
      </c>
      <c r="AD842" s="371">
        <v>0</v>
      </c>
      <c r="AE842" s="371">
        <f>AE843</f>
        <v>1012200000</v>
      </c>
      <c r="AF842" s="373">
        <v>288</v>
      </c>
      <c r="AG842" s="372" t="s">
        <v>171</v>
      </c>
      <c r="AH842" s="371">
        <v>0</v>
      </c>
      <c r="AI842" s="371">
        <f>AI843</f>
        <v>1012200000</v>
      </c>
      <c r="AJ842" s="373">
        <v>288</v>
      </c>
      <c r="AK842" s="372" t="s">
        <v>171</v>
      </c>
      <c r="AL842" s="371">
        <v>0</v>
      </c>
      <c r="AM842" s="371">
        <f>AM843</f>
        <v>1012200000</v>
      </c>
      <c r="AN842" s="373">
        <v>288</v>
      </c>
      <c r="AO842" s="372" t="s">
        <v>171</v>
      </c>
      <c r="AP842" s="371">
        <v>0</v>
      </c>
      <c r="AQ842" s="371">
        <f>AQ843</f>
        <v>1012200000</v>
      </c>
      <c r="AR842" s="351">
        <f t="shared" ref="AR842:AR905" si="214">AM842-AQ842</f>
        <v>0</v>
      </c>
    </row>
    <row r="843" spans="2:44" x14ac:dyDescent="0.4">
      <c r="B843" s="317" t="s">
        <v>34</v>
      </c>
      <c r="C843" s="318" t="s">
        <v>347</v>
      </c>
      <c r="D843" s="279">
        <v>288</v>
      </c>
      <c r="E843" s="267" t="s">
        <v>171</v>
      </c>
      <c r="F843" s="261">
        <v>0</v>
      </c>
      <c r="G843" s="261">
        <f>G844+G848</f>
        <v>1030800000</v>
      </c>
      <c r="H843" s="319">
        <v>288</v>
      </c>
      <c r="I843" s="320" t="s">
        <v>171</v>
      </c>
      <c r="J843" s="321">
        <v>0</v>
      </c>
      <c r="K843" s="321">
        <f>K844+K848</f>
        <v>1030800000</v>
      </c>
      <c r="L843" s="319">
        <v>288</v>
      </c>
      <c r="M843" s="320" t="s">
        <v>171</v>
      </c>
      <c r="N843" s="321">
        <v>0</v>
      </c>
      <c r="O843" s="321">
        <f>O844+O848</f>
        <v>1030800000</v>
      </c>
      <c r="P843" s="319">
        <v>288</v>
      </c>
      <c r="Q843" s="320" t="s">
        <v>171</v>
      </c>
      <c r="R843" s="321">
        <v>0</v>
      </c>
      <c r="S843" s="321">
        <f>S844+S848</f>
        <v>1009200000</v>
      </c>
      <c r="T843" s="319">
        <v>288</v>
      </c>
      <c r="U843" s="320" t="s">
        <v>171</v>
      </c>
      <c r="V843" s="321">
        <v>0</v>
      </c>
      <c r="W843" s="321">
        <f>W844+W848</f>
        <v>1009200000</v>
      </c>
      <c r="X843" s="354">
        <f t="shared" si="212"/>
        <v>302760000</v>
      </c>
      <c r="Y843" s="321"/>
      <c r="Z843" s="354">
        <f t="shared" si="211"/>
        <v>1009200000</v>
      </c>
      <c r="AA843" s="321"/>
      <c r="AB843" s="319">
        <v>288</v>
      </c>
      <c r="AC843" s="320" t="s">
        <v>171</v>
      </c>
      <c r="AD843" s="321">
        <v>0</v>
      </c>
      <c r="AE843" s="321">
        <f>AE844+AE848</f>
        <v>1012200000</v>
      </c>
      <c r="AF843" s="319">
        <v>288</v>
      </c>
      <c r="AG843" s="320" t="s">
        <v>171</v>
      </c>
      <c r="AH843" s="321">
        <v>0</v>
      </c>
      <c r="AI843" s="321">
        <f>AI844+AI848</f>
        <v>1012200000</v>
      </c>
      <c r="AJ843" s="319">
        <v>288</v>
      </c>
      <c r="AK843" s="320" t="s">
        <v>171</v>
      </c>
      <c r="AL843" s="321">
        <v>0</v>
      </c>
      <c r="AM843" s="321">
        <f>AM844+AM848</f>
        <v>1012200000</v>
      </c>
      <c r="AN843" s="319">
        <v>288</v>
      </c>
      <c r="AO843" s="320" t="s">
        <v>171</v>
      </c>
      <c r="AP843" s="321">
        <v>0</v>
      </c>
      <c r="AQ843" s="321">
        <f>AQ844+AQ848</f>
        <v>1012200000</v>
      </c>
      <c r="AR843" s="351">
        <f t="shared" si="214"/>
        <v>0</v>
      </c>
    </row>
    <row r="844" spans="2:44" x14ac:dyDescent="0.4">
      <c r="B844" s="272">
        <v>525111</v>
      </c>
      <c r="C844" s="266" t="s">
        <v>174</v>
      </c>
      <c r="D844" s="273">
        <v>0</v>
      </c>
      <c r="E844" s="274"/>
      <c r="F844" s="266">
        <v>0</v>
      </c>
      <c r="G844" s="261">
        <f>SUM(G845:G847)</f>
        <v>517920000</v>
      </c>
      <c r="H844" s="273">
        <v>0</v>
      </c>
      <c r="I844" s="274"/>
      <c r="J844" s="266">
        <v>0</v>
      </c>
      <c r="K844" s="261">
        <f>SUM(K845:K847)</f>
        <v>517920000</v>
      </c>
      <c r="L844" s="273">
        <v>0</v>
      </c>
      <c r="M844" s="274"/>
      <c r="N844" s="266">
        <v>0</v>
      </c>
      <c r="O844" s="261">
        <f>SUM(O845:O847)</f>
        <v>517920000</v>
      </c>
      <c r="P844" s="273">
        <v>0</v>
      </c>
      <c r="Q844" s="274"/>
      <c r="R844" s="266">
        <v>0</v>
      </c>
      <c r="S844" s="261">
        <f>SUM(S845:S847)</f>
        <v>517920000</v>
      </c>
      <c r="T844" s="273">
        <v>0</v>
      </c>
      <c r="U844" s="274"/>
      <c r="V844" s="266">
        <v>0</v>
      </c>
      <c r="W844" s="261">
        <f>SUM(W845:W847)</f>
        <v>517920000</v>
      </c>
      <c r="X844" s="354">
        <f t="shared" si="212"/>
        <v>155376000</v>
      </c>
      <c r="Y844" s="261"/>
      <c r="Z844" s="354">
        <f t="shared" si="211"/>
        <v>517920000</v>
      </c>
      <c r="AA844" s="261"/>
      <c r="AB844" s="273">
        <v>0</v>
      </c>
      <c r="AC844" s="274"/>
      <c r="AD844" s="266">
        <v>0</v>
      </c>
      <c r="AE844" s="261">
        <f>SUM(AE845:AE847)</f>
        <v>517920000</v>
      </c>
      <c r="AF844" s="273">
        <v>0</v>
      </c>
      <c r="AG844" s="274"/>
      <c r="AH844" s="266">
        <v>0</v>
      </c>
      <c r="AI844" s="261">
        <f>SUM(AI845:AI847)</f>
        <v>517920000</v>
      </c>
      <c r="AJ844" s="273">
        <v>0</v>
      </c>
      <c r="AK844" s="274"/>
      <c r="AL844" s="266">
        <v>0</v>
      </c>
      <c r="AM844" s="261">
        <f>SUM(AM845:AM847)</f>
        <v>517920000</v>
      </c>
      <c r="AN844" s="273">
        <v>0</v>
      </c>
      <c r="AO844" s="274"/>
      <c r="AP844" s="266">
        <v>0</v>
      </c>
      <c r="AQ844" s="261">
        <f>SUM(AQ845:AQ847)</f>
        <v>517920000</v>
      </c>
      <c r="AR844" s="351">
        <f t="shared" si="214"/>
        <v>0</v>
      </c>
    </row>
    <row r="845" spans="2:44" x14ac:dyDescent="0.4">
      <c r="B845" s="272" t="s">
        <v>27</v>
      </c>
      <c r="C845" s="266" t="s">
        <v>46</v>
      </c>
      <c r="D845" s="273">
        <v>528</v>
      </c>
      <c r="E845" s="274" t="s">
        <v>47</v>
      </c>
      <c r="F845" s="261">
        <v>150000</v>
      </c>
      <c r="G845" s="261">
        <f>ROUNDDOWN(D845*F845,-3)</f>
        <v>79200000</v>
      </c>
      <c r="H845" s="273">
        <v>528</v>
      </c>
      <c r="I845" s="274" t="s">
        <v>47</v>
      </c>
      <c r="J845" s="261">
        <v>150000</v>
      </c>
      <c r="K845" s="261">
        <f>ROUNDDOWN(H845*J845,-3)</f>
        <v>79200000</v>
      </c>
      <c r="L845" s="273">
        <v>528</v>
      </c>
      <c r="M845" s="274" t="s">
        <v>47</v>
      </c>
      <c r="N845" s="261">
        <v>150000</v>
      </c>
      <c r="O845" s="261">
        <f>ROUNDDOWN(L845*N845,-3)</f>
        <v>79200000</v>
      </c>
      <c r="P845" s="273">
        <v>528</v>
      </c>
      <c r="Q845" s="274" t="s">
        <v>47</v>
      </c>
      <c r="R845" s="261">
        <v>150000</v>
      </c>
      <c r="S845" s="261">
        <f>ROUNDDOWN(P845*R845,-3)</f>
        <v>79200000</v>
      </c>
      <c r="T845" s="273">
        <v>528</v>
      </c>
      <c r="U845" s="274" t="s">
        <v>47</v>
      </c>
      <c r="V845" s="261">
        <v>150000</v>
      </c>
      <c r="W845" s="261">
        <f>ROUNDDOWN(T845*V845,-3)</f>
        <v>79200000</v>
      </c>
      <c r="X845" s="354">
        <f t="shared" si="212"/>
        <v>23760000</v>
      </c>
      <c r="Y845" s="261">
        <f>CEILING(X845,1000)</f>
        <v>23760000</v>
      </c>
      <c r="Z845" s="354">
        <f t="shared" si="211"/>
        <v>55440000</v>
      </c>
      <c r="AA845" s="261">
        <f t="shared" si="213"/>
        <v>55440000</v>
      </c>
      <c r="AB845" s="273">
        <v>528</v>
      </c>
      <c r="AC845" s="274" t="s">
        <v>47</v>
      </c>
      <c r="AD845" s="261">
        <v>150000</v>
      </c>
      <c r="AE845" s="261">
        <f>ROUNDDOWN(AB845*AD845,-3)</f>
        <v>79200000</v>
      </c>
      <c r="AF845" s="273">
        <v>528</v>
      </c>
      <c r="AG845" s="274" t="s">
        <v>47</v>
      </c>
      <c r="AH845" s="261">
        <v>150000</v>
      </c>
      <c r="AI845" s="261">
        <f>ROUNDDOWN(AF845*AH845,-3)</f>
        <v>79200000</v>
      </c>
      <c r="AJ845" s="273">
        <v>528</v>
      </c>
      <c r="AK845" s="274" t="s">
        <v>47</v>
      </c>
      <c r="AL845" s="261">
        <v>150000</v>
      </c>
      <c r="AM845" s="261">
        <f>ROUNDDOWN(AJ845*AL845,-3)</f>
        <v>79200000</v>
      </c>
      <c r="AN845" s="273">
        <v>528</v>
      </c>
      <c r="AO845" s="274" t="s">
        <v>47</v>
      </c>
      <c r="AP845" s="261">
        <v>150000</v>
      </c>
      <c r="AQ845" s="261">
        <f>ROUNDDOWN(AN845*AP845,-3)</f>
        <v>79200000</v>
      </c>
      <c r="AR845" s="351">
        <f t="shared" si="214"/>
        <v>0</v>
      </c>
    </row>
    <row r="846" spans="2:44" x14ac:dyDescent="0.4">
      <c r="B846" s="272" t="s">
        <v>27</v>
      </c>
      <c r="C846" s="266" t="s">
        <v>48</v>
      </c>
      <c r="D846" s="273">
        <v>2784</v>
      </c>
      <c r="E846" s="274" t="s">
        <v>47</v>
      </c>
      <c r="F846" s="261">
        <v>150000</v>
      </c>
      <c r="G846" s="261">
        <f>ROUNDDOWN(D846*F846,-3)</f>
        <v>417600000</v>
      </c>
      <c r="H846" s="273">
        <v>2784</v>
      </c>
      <c r="I846" s="274" t="s">
        <v>47</v>
      </c>
      <c r="J846" s="261">
        <v>150000</v>
      </c>
      <c r="K846" s="261">
        <f>ROUNDDOWN(H846*J846,-3)</f>
        <v>417600000</v>
      </c>
      <c r="L846" s="273">
        <v>2784</v>
      </c>
      <c r="M846" s="274" t="s">
        <v>47</v>
      </c>
      <c r="N846" s="261">
        <v>150000</v>
      </c>
      <c r="O846" s="261">
        <f>ROUNDDOWN(L846*N846,-3)</f>
        <v>417600000</v>
      </c>
      <c r="P846" s="273">
        <v>2784</v>
      </c>
      <c r="Q846" s="274" t="s">
        <v>47</v>
      </c>
      <c r="R846" s="261">
        <v>150000</v>
      </c>
      <c r="S846" s="261">
        <f>ROUNDDOWN(P846*R846,-3)</f>
        <v>417600000</v>
      </c>
      <c r="T846" s="273">
        <v>2784</v>
      </c>
      <c r="U846" s="274" t="s">
        <v>47</v>
      </c>
      <c r="V846" s="261">
        <v>150000</v>
      </c>
      <c r="W846" s="261">
        <f>ROUNDDOWN(T846*V846,-3)</f>
        <v>417600000</v>
      </c>
      <c r="X846" s="354">
        <f t="shared" si="212"/>
        <v>125280000</v>
      </c>
      <c r="Y846" s="261">
        <f>CEILING(X846,1000)</f>
        <v>125280000</v>
      </c>
      <c r="Z846" s="354">
        <f t="shared" si="211"/>
        <v>292320000</v>
      </c>
      <c r="AA846" s="261">
        <f t="shared" si="213"/>
        <v>292320000</v>
      </c>
      <c r="AB846" s="273">
        <v>2784</v>
      </c>
      <c r="AC846" s="274" t="s">
        <v>47</v>
      </c>
      <c r="AD846" s="261">
        <v>150000</v>
      </c>
      <c r="AE846" s="261">
        <f>ROUNDDOWN(AB846*AD846,-3)</f>
        <v>417600000</v>
      </c>
      <c r="AF846" s="273">
        <v>2784</v>
      </c>
      <c r="AG846" s="274" t="s">
        <v>47</v>
      </c>
      <c r="AH846" s="261">
        <v>150000</v>
      </c>
      <c r="AI846" s="261">
        <f>ROUNDDOWN(AF846*AH846,-3)</f>
        <v>417600000</v>
      </c>
      <c r="AJ846" s="273">
        <v>2784</v>
      </c>
      <c r="AK846" s="274" t="s">
        <v>47</v>
      </c>
      <c r="AL846" s="261">
        <v>150000</v>
      </c>
      <c r="AM846" s="261">
        <f>ROUNDDOWN(AJ846*AL846,-3)</f>
        <v>417600000</v>
      </c>
      <c r="AN846" s="273">
        <v>2784</v>
      </c>
      <c r="AO846" s="274" t="s">
        <v>47</v>
      </c>
      <c r="AP846" s="261">
        <v>150000</v>
      </c>
      <c r="AQ846" s="261">
        <f>ROUNDDOWN(AN846*AP846,-3)</f>
        <v>417600000</v>
      </c>
      <c r="AR846" s="351">
        <f t="shared" si="214"/>
        <v>0</v>
      </c>
    </row>
    <row r="847" spans="2:44" x14ac:dyDescent="0.4">
      <c r="B847" s="272" t="s">
        <v>27</v>
      </c>
      <c r="C847" s="266" t="s">
        <v>175</v>
      </c>
      <c r="D847" s="273">
        <v>1</v>
      </c>
      <c r="E847" s="274" t="s">
        <v>38</v>
      </c>
      <c r="F847" s="261">
        <v>21120000</v>
      </c>
      <c r="G847" s="261">
        <f>ROUNDDOWN(D847*F847,-3)</f>
        <v>21120000</v>
      </c>
      <c r="H847" s="273">
        <v>1</v>
      </c>
      <c r="I847" s="274" t="s">
        <v>38</v>
      </c>
      <c r="J847" s="261">
        <v>21120000</v>
      </c>
      <c r="K847" s="261">
        <f>ROUNDDOWN(H847*J847,-3)</f>
        <v>21120000</v>
      </c>
      <c r="L847" s="273">
        <v>1</v>
      </c>
      <c r="M847" s="274" t="s">
        <v>38</v>
      </c>
      <c r="N847" s="261">
        <v>21120000</v>
      </c>
      <c r="O847" s="261">
        <f>ROUNDDOWN(L847*N847,-3)</f>
        <v>21120000</v>
      </c>
      <c r="P847" s="273">
        <v>1</v>
      </c>
      <c r="Q847" s="274" t="s">
        <v>38</v>
      </c>
      <c r="R847" s="261">
        <v>21120000</v>
      </c>
      <c r="S847" s="261">
        <f>ROUNDDOWN(P847*R847,-3)</f>
        <v>21120000</v>
      </c>
      <c r="T847" s="273">
        <v>1</v>
      </c>
      <c r="U847" s="274" t="s">
        <v>38</v>
      </c>
      <c r="V847" s="261">
        <v>21120000</v>
      </c>
      <c r="W847" s="261">
        <f>ROUNDDOWN(T847*V847,-3)</f>
        <v>21120000</v>
      </c>
      <c r="X847" s="354">
        <f t="shared" si="212"/>
        <v>6336000</v>
      </c>
      <c r="Y847" s="261">
        <f>CEILING(X847,1000)</f>
        <v>6336000</v>
      </c>
      <c r="Z847" s="354">
        <f t="shared" si="211"/>
        <v>14784000</v>
      </c>
      <c r="AA847" s="261">
        <f t="shared" si="213"/>
        <v>14784000</v>
      </c>
      <c r="AB847" s="273">
        <v>1</v>
      </c>
      <c r="AC847" s="274" t="s">
        <v>38</v>
      </c>
      <c r="AD847" s="261">
        <v>21120000</v>
      </c>
      <c r="AE847" s="261">
        <f>ROUNDDOWN(AB847*AD847,-3)</f>
        <v>21120000</v>
      </c>
      <c r="AF847" s="273">
        <v>1</v>
      </c>
      <c r="AG847" s="274" t="s">
        <v>38</v>
      </c>
      <c r="AH847" s="261">
        <v>21120000</v>
      </c>
      <c r="AI847" s="261">
        <f>ROUNDDOWN(AF847*AH847,-3)</f>
        <v>21120000</v>
      </c>
      <c r="AJ847" s="273">
        <v>1</v>
      </c>
      <c r="AK847" s="274" t="s">
        <v>38</v>
      </c>
      <c r="AL847" s="261">
        <v>21120000</v>
      </c>
      <c r="AM847" s="261">
        <f>ROUNDDOWN(AJ847*AL847,-3)</f>
        <v>21120000</v>
      </c>
      <c r="AN847" s="273">
        <v>1</v>
      </c>
      <c r="AO847" s="274" t="s">
        <v>38</v>
      </c>
      <c r="AP847" s="261">
        <v>21120000</v>
      </c>
      <c r="AQ847" s="261">
        <f>ROUNDDOWN(AN847*AP847,-3)</f>
        <v>21120000</v>
      </c>
      <c r="AR847" s="351">
        <f t="shared" si="214"/>
        <v>0</v>
      </c>
    </row>
    <row r="848" spans="2:44" x14ac:dyDescent="0.4">
      <c r="B848" s="272">
        <v>525112</v>
      </c>
      <c r="C848" s="266" t="s">
        <v>97</v>
      </c>
      <c r="D848" s="273">
        <v>0</v>
      </c>
      <c r="E848" s="274"/>
      <c r="F848" s="266">
        <v>0</v>
      </c>
      <c r="G848" s="261">
        <f>SUM(G849:G856)</f>
        <v>512880000</v>
      </c>
      <c r="H848" s="273">
        <v>0</v>
      </c>
      <c r="I848" s="274"/>
      <c r="J848" s="266">
        <v>0</v>
      </c>
      <c r="K848" s="261">
        <f>SUM(K849:K856)</f>
        <v>512880000</v>
      </c>
      <c r="L848" s="273">
        <v>0</v>
      </c>
      <c r="M848" s="274"/>
      <c r="N848" s="266">
        <v>0</v>
      </c>
      <c r="O848" s="261">
        <f>SUM(O849:O856)</f>
        <v>512880000</v>
      </c>
      <c r="P848" s="273">
        <v>0</v>
      </c>
      <c r="Q848" s="274"/>
      <c r="R848" s="266">
        <v>0</v>
      </c>
      <c r="S848" s="261">
        <f>SUM(S849:S856)</f>
        <v>491280000</v>
      </c>
      <c r="T848" s="273">
        <v>0</v>
      </c>
      <c r="U848" s="274"/>
      <c r="V848" s="266">
        <v>0</v>
      </c>
      <c r="W848" s="261">
        <f>SUM(W849:W856)</f>
        <v>491280000</v>
      </c>
      <c r="X848" s="354">
        <f t="shared" si="212"/>
        <v>147384000</v>
      </c>
      <c r="Y848" s="261"/>
      <c r="Z848" s="354">
        <f t="shared" si="211"/>
        <v>491280000</v>
      </c>
      <c r="AA848" s="261"/>
      <c r="AB848" s="273">
        <v>0</v>
      </c>
      <c r="AC848" s="274"/>
      <c r="AD848" s="266">
        <v>0</v>
      </c>
      <c r="AE848" s="261">
        <f>SUM(AE849:AE856)</f>
        <v>494280000</v>
      </c>
      <c r="AF848" s="273">
        <v>0</v>
      </c>
      <c r="AG848" s="274"/>
      <c r="AH848" s="266">
        <v>0</v>
      </c>
      <c r="AI848" s="261">
        <f>SUM(AI849:AI856)</f>
        <v>494280000</v>
      </c>
      <c r="AJ848" s="273">
        <v>0</v>
      </c>
      <c r="AK848" s="274"/>
      <c r="AL848" s="266">
        <v>0</v>
      </c>
      <c r="AM848" s="261">
        <f>SUM(AM849:AM856)</f>
        <v>494280000</v>
      </c>
      <c r="AN848" s="273">
        <v>0</v>
      </c>
      <c r="AO848" s="274"/>
      <c r="AP848" s="266">
        <v>0</v>
      </c>
      <c r="AQ848" s="261">
        <f>SUM(AQ849:AQ856)</f>
        <v>494280000</v>
      </c>
      <c r="AR848" s="351">
        <f t="shared" si="214"/>
        <v>0</v>
      </c>
    </row>
    <row r="849" spans="2:44" x14ac:dyDescent="0.4">
      <c r="B849" s="272" t="s">
        <v>27</v>
      </c>
      <c r="C849" s="266" t="s">
        <v>295</v>
      </c>
      <c r="D849" s="273">
        <v>1</v>
      </c>
      <c r="E849" s="274" t="s">
        <v>38</v>
      </c>
      <c r="F849" s="261">
        <v>7200000</v>
      </c>
      <c r="G849" s="261">
        <f t="shared" ref="G849:G856" si="215">ROUNDDOWN(D849*F849,-3)</f>
        <v>7200000</v>
      </c>
      <c r="H849" s="273">
        <v>1</v>
      </c>
      <c r="I849" s="274" t="s">
        <v>38</v>
      </c>
      <c r="J849" s="261">
        <v>7200000</v>
      </c>
      <c r="K849" s="261">
        <f t="shared" ref="K849:K856" si="216">ROUNDDOWN(H849*J849,-3)</f>
        <v>7200000</v>
      </c>
      <c r="L849" s="273">
        <v>1</v>
      </c>
      <c r="M849" s="274" t="s">
        <v>38</v>
      </c>
      <c r="N849" s="261">
        <v>7200000</v>
      </c>
      <c r="O849" s="261">
        <f t="shared" ref="O849:O856" si="217">ROUNDDOWN(L849*N849,-3)</f>
        <v>7200000</v>
      </c>
      <c r="P849" s="273">
        <v>1</v>
      </c>
      <c r="Q849" s="274" t="s">
        <v>38</v>
      </c>
      <c r="R849" s="261">
        <v>7200000</v>
      </c>
      <c r="S849" s="261">
        <f t="shared" ref="S849:S856" si="218">ROUNDDOWN(P849*R849,-3)</f>
        <v>7200000</v>
      </c>
      <c r="T849" s="273">
        <v>1</v>
      </c>
      <c r="U849" s="274" t="s">
        <v>38</v>
      </c>
      <c r="V849" s="261">
        <v>7200000</v>
      </c>
      <c r="W849" s="261">
        <f t="shared" ref="W849:W856" si="219">ROUNDDOWN(T849*V849,-3)</f>
        <v>7200000</v>
      </c>
      <c r="X849" s="354">
        <f t="shared" si="212"/>
        <v>2160000</v>
      </c>
      <c r="Y849" s="261">
        <f>CEILING(X849,1000)</f>
        <v>2160000</v>
      </c>
      <c r="Z849" s="354">
        <f t="shared" si="211"/>
        <v>5040000</v>
      </c>
      <c r="AA849" s="261">
        <f t="shared" si="213"/>
        <v>5040000</v>
      </c>
      <c r="AB849" s="273">
        <v>1</v>
      </c>
      <c r="AC849" s="274" t="s">
        <v>38</v>
      </c>
      <c r="AD849" s="261">
        <v>7200000</v>
      </c>
      <c r="AE849" s="261">
        <f t="shared" ref="AE849:AE856" si="220">ROUNDDOWN(AB849*AD849,-3)</f>
        <v>7200000</v>
      </c>
      <c r="AF849" s="273">
        <v>1</v>
      </c>
      <c r="AG849" s="274" t="s">
        <v>38</v>
      </c>
      <c r="AH849" s="261">
        <v>7200000</v>
      </c>
      <c r="AI849" s="261">
        <f t="shared" ref="AI849:AI856" si="221">ROUNDDOWN(AF849*AH849,-3)</f>
        <v>7200000</v>
      </c>
      <c r="AJ849" s="273">
        <v>1</v>
      </c>
      <c r="AK849" s="274" t="s">
        <v>38</v>
      </c>
      <c r="AL849" s="261">
        <v>7200000</v>
      </c>
      <c r="AM849" s="261">
        <f t="shared" ref="AM849:AM856" si="222">ROUNDDOWN(AJ849*AL849,-3)</f>
        <v>7200000</v>
      </c>
      <c r="AN849" s="273">
        <v>1</v>
      </c>
      <c r="AO849" s="274" t="s">
        <v>38</v>
      </c>
      <c r="AP849" s="261">
        <v>7200000</v>
      </c>
      <c r="AQ849" s="261">
        <f t="shared" ref="AQ849:AQ856" si="223">ROUNDDOWN(AN849*AP849,-3)</f>
        <v>7200000</v>
      </c>
      <c r="AR849" s="351">
        <f t="shared" si="214"/>
        <v>0</v>
      </c>
    </row>
    <row r="850" spans="2:44" x14ac:dyDescent="0.4">
      <c r="B850" s="272" t="s">
        <v>27</v>
      </c>
      <c r="C850" s="266" t="s">
        <v>296</v>
      </c>
      <c r="D850" s="280">
        <f>D843</f>
        <v>288</v>
      </c>
      <c r="E850" s="274" t="s">
        <v>231</v>
      </c>
      <c r="F850" s="261">
        <v>75000</v>
      </c>
      <c r="G850" s="261">
        <f t="shared" si="215"/>
        <v>21600000</v>
      </c>
      <c r="H850" s="280">
        <f>H843</f>
        <v>288</v>
      </c>
      <c r="I850" s="274" t="s">
        <v>231</v>
      </c>
      <c r="J850" s="261">
        <v>75000</v>
      </c>
      <c r="K850" s="261">
        <f t="shared" si="216"/>
        <v>21600000</v>
      </c>
      <c r="L850" s="280">
        <f>L843</f>
        <v>288</v>
      </c>
      <c r="M850" s="274" t="s">
        <v>231</v>
      </c>
      <c r="N850" s="261">
        <v>75000</v>
      </c>
      <c r="O850" s="261">
        <f t="shared" si="217"/>
        <v>21600000</v>
      </c>
      <c r="P850" s="280">
        <v>0</v>
      </c>
      <c r="Q850" s="274" t="s">
        <v>231</v>
      </c>
      <c r="R850" s="261">
        <v>75000</v>
      </c>
      <c r="S850" s="261">
        <f t="shared" si="218"/>
        <v>0</v>
      </c>
      <c r="T850" s="280">
        <v>0</v>
      </c>
      <c r="U850" s="274" t="s">
        <v>231</v>
      </c>
      <c r="V850" s="261">
        <v>75000</v>
      </c>
      <c r="W850" s="261">
        <f t="shared" si="219"/>
        <v>0</v>
      </c>
      <c r="X850" s="354">
        <f t="shared" si="212"/>
        <v>0</v>
      </c>
      <c r="Y850" s="261"/>
      <c r="Z850" s="354">
        <f t="shared" si="211"/>
        <v>0</v>
      </c>
      <c r="AA850" s="261"/>
      <c r="AB850" s="280">
        <v>0</v>
      </c>
      <c r="AC850" s="274" t="s">
        <v>231</v>
      </c>
      <c r="AD850" s="261">
        <v>75000</v>
      </c>
      <c r="AE850" s="261">
        <f t="shared" si="220"/>
        <v>0</v>
      </c>
      <c r="AF850" s="280">
        <v>0</v>
      </c>
      <c r="AG850" s="274" t="s">
        <v>231</v>
      </c>
      <c r="AH850" s="261">
        <v>75000</v>
      </c>
      <c r="AI850" s="261">
        <f t="shared" si="221"/>
        <v>0</v>
      </c>
      <c r="AJ850" s="280">
        <v>0</v>
      </c>
      <c r="AK850" s="274" t="s">
        <v>231</v>
      </c>
      <c r="AL850" s="261">
        <v>75000</v>
      </c>
      <c r="AM850" s="261">
        <f t="shared" si="222"/>
        <v>0</v>
      </c>
      <c r="AN850" s="280">
        <v>0</v>
      </c>
      <c r="AO850" s="274" t="s">
        <v>231</v>
      </c>
      <c r="AP850" s="261">
        <v>75000</v>
      </c>
      <c r="AQ850" s="261">
        <f t="shared" si="223"/>
        <v>0</v>
      </c>
      <c r="AR850" s="351">
        <f t="shared" si="214"/>
        <v>0</v>
      </c>
    </row>
    <row r="851" spans="2:44" x14ac:dyDescent="0.4">
      <c r="B851" s="272" t="s">
        <v>27</v>
      </c>
      <c r="C851" s="266" t="s">
        <v>44</v>
      </c>
      <c r="D851" s="280">
        <f>D843</f>
        <v>288</v>
      </c>
      <c r="E851" s="274" t="s">
        <v>40</v>
      </c>
      <c r="F851" s="261">
        <v>100000</v>
      </c>
      <c r="G851" s="261">
        <f t="shared" si="215"/>
        <v>28800000</v>
      </c>
      <c r="H851" s="280">
        <f>H843</f>
        <v>288</v>
      </c>
      <c r="I851" s="274" t="s">
        <v>40</v>
      </c>
      <c r="J851" s="261">
        <v>100000</v>
      </c>
      <c r="K851" s="261">
        <f t="shared" si="216"/>
        <v>28800000</v>
      </c>
      <c r="L851" s="280">
        <f>L843</f>
        <v>288</v>
      </c>
      <c r="M851" s="274" t="s">
        <v>40</v>
      </c>
      <c r="N851" s="261">
        <v>100000</v>
      </c>
      <c r="O851" s="261">
        <f t="shared" si="217"/>
        <v>28800000</v>
      </c>
      <c r="P851" s="280">
        <v>288</v>
      </c>
      <c r="Q851" s="274" t="s">
        <v>40</v>
      </c>
      <c r="R851" s="261">
        <v>100000</v>
      </c>
      <c r="S851" s="261">
        <f t="shared" si="218"/>
        <v>28800000</v>
      </c>
      <c r="T851" s="280">
        <v>288</v>
      </c>
      <c r="U851" s="274" t="s">
        <v>40</v>
      </c>
      <c r="V851" s="261">
        <v>100000</v>
      </c>
      <c r="W851" s="261">
        <f t="shared" si="219"/>
        <v>28800000</v>
      </c>
      <c r="X851" s="354">
        <f t="shared" si="212"/>
        <v>8640000</v>
      </c>
      <c r="Y851" s="261">
        <f t="shared" ref="Y851:Y856" si="224">CEILING(X851,1000)</f>
        <v>8640000</v>
      </c>
      <c r="Z851" s="354">
        <f t="shared" si="211"/>
        <v>20160000</v>
      </c>
      <c r="AA851" s="261">
        <f t="shared" si="213"/>
        <v>20160000</v>
      </c>
      <c r="AB851" s="280">
        <v>1</v>
      </c>
      <c r="AC851" s="274" t="s">
        <v>38</v>
      </c>
      <c r="AD851" s="261">
        <f>28800000+3000000</f>
        <v>31800000</v>
      </c>
      <c r="AE851" s="261">
        <f t="shared" si="220"/>
        <v>31800000</v>
      </c>
      <c r="AF851" s="280">
        <v>1</v>
      </c>
      <c r="AG851" s="274" t="s">
        <v>38</v>
      </c>
      <c r="AH851" s="261">
        <f>28800000+3000000</f>
        <v>31800000</v>
      </c>
      <c r="AI851" s="261">
        <f t="shared" si="221"/>
        <v>31800000</v>
      </c>
      <c r="AJ851" s="280">
        <v>1</v>
      </c>
      <c r="AK851" s="274" t="s">
        <v>38</v>
      </c>
      <c r="AL851" s="261">
        <f>28800000+3000000</f>
        <v>31800000</v>
      </c>
      <c r="AM851" s="261">
        <f t="shared" si="222"/>
        <v>31800000</v>
      </c>
      <c r="AN851" s="280">
        <v>1</v>
      </c>
      <c r="AO851" s="274" t="s">
        <v>38</v>
      </c>
      <c r="AP851" s="261">
        <f>28800000+3000000</f>
        <v>31800000</v>
      </c>
      <c r="AQ851" s="261">
        <f t="shared" si="223"/>
        <v>31800000</v>
      </c>
      <c r="AR851" s="351">
        <f t="shared" si="214"/>
        <v>0</v>
      </c>
    </row>
    <row r="852" spans="2:44" x14ac:dyDescent="0.4">
      <c r="B852" s="272" t="s">
        <v>27</v>
      </c>
      <c r="C852" s="266" t="s">
        <v>299</v>
      </c>
      <c r="D852" s="280">
        <f>D843/24</f>
        <v>12</v>
      </c>
      <c r="E852" s="274" t="s">
        <v>51</v>
      </c>
      <c r="F852" s="261">
        <v>600000</v>
      </c>
      <c r="G852" s="261">
        <f t="shared" si="215"/>
        <v>7200000</v>
      </c>
      <c r="H852" s="280">
        <f>H843/24</f>
        <v>12</v>
      </c>
      <c r="I852" s="274" t="s">
        <v>51</v>
      </c>
      <c r="J852" s="261">
        <v>600000</v>
      </c>
      <c r="K852" s="261">
        <f t="shared" si="216"/>
        <v>7200000</v>
      </c>
      <c r="L852" s="280">
        <f>L843/24</f>
        <v>12</v>
      </c>
      <c r="M852" s="274" t="s">
        <v>51</v>
      </c>
      <c r="N852" s="261">
        <v>600000</v>
      </c>
      <c r="O852" s="261">
        <f t="shared" si="217"/>
        <v>7200000</v>
      </c>
      <c r="P852" s="280">
        <v>12</v>
      </c>
      <c r="Q852" s="274" t="s">
        <v>51</v>
      </c>
      <c r="R852" s="261">
        <v>600000</v>
      </c>
      <c r="S852" s="261">
        <f t="shared" si="218"/>
        <v>7200000</v>
      </c>
      <c r="T852" s="280">
        <v>12</v>
      </c>
      <c r="U852" s="274" t="s">
        <v>51</v>
      </c>
      <c r="V852" s="261">
        <v>600000</v>
      </c>
      <c r="W852" s="261">
        <f t="shared" si="219"/>
        <v>7200000</v>
      </c>
      <c r="X852" s="354">
        <f t="shared" si="212"/>
        <v>2160000</v>
      </c>
      <c r="Y852" s="261">
        <f t="shared" si="224"/>
        <v>2160000</v>
      </c>
      <c r="Z852" s="354">
        <f t="shared" si="211"/>
        <v>5040000</v>
      </c>
      <c r="AA852" s="261">
        <f t="shared" si="213"/>
        <v>5040000</v>
      </c>
      <c r="AB852" s="280">
        <v>12</v>
      </c>
      <c r="AC852" s="274" t="s">
        <v>51</v>
      </c>
      <c r="AD852" s="261">
        <v>600000</v>
      </c>
      <c r="AE852" s="261">
        <f t="shared" si="220"/>
        <v>7200000</v>
      </c>
      <c r="AF852" s="280">
        <v>12</v>
      </c>
      <c r="AG852" s="274" t="s">
        <v>51</v>
      </c>
      <c r="AH852" s="261">
        <v>600000</v>
      </c>
      <c r="AI852" s="261">
        <f t="shared" si="221"/>
        <v>7200000</v>
      </c>
      <c r="AJ852" s="280">
        <v>12</v>
      </c>
      <c r="AK852" s="274" t="s">
        <v>51</v>
      </c>
      <c r="AL852" s="261">
        <v>600000</v>
      </c>
      <c r="AM852" s="261">
        <f t="shared" si="222"/>
        <v>7200000</v>
      </c>
      <c r="AN852" s="280">
        <v>12</v>
      </c>
      <c r="AO852" s="274" t="s">
        <v>51</v>
      </c>
      <c r="AP852" s="261">
        <v>600000</v>
      </c>
      <c r="AQ852" s="261">
        <f t="shared" si="223"/>
        <v>7200000</v>
      </c>
      <c r="AR852" s="351">
        <f t="shared" si="214"/>
        <v>0</v>
      </c>
    </row>
    <row r="853" spans="2:44" x14ac:dyDescent="0.4">
      <c r="B853" s="272" t="s">
        <v>27</v>
      </c>
      <c r="C853" s="266" t="s">
        <v>294</v>
      </c>
      <c r="D853" s="280">
        <f>D852</f>
        <v>12</v>
      </c>
      <c r="E853" s="274" t="s">
        <v>51</v>
      </c>
      <c r="F853" s="261">
        <v>500000</v>
      </c>
      <c r="G853" s="261">
        <f t="shared" si="215"/>
        <v>6000000</v>
      </c>
      <c r="H853" s="280">
        <f>H852</f>
        <v>12</v>
      </c>
      <c r="I853" s="274" t="s">
        <v>51</v>
      </c>
      <c r="J853" s="261">
        <v>500000</v>
      </c>
      <c r="K853" s="261">
        <f t="shared" si="216"/>
        <v>6000000</v>
      </c>
      <c r="L853" s="280">
        <f>L852</f>
        <v>12</v>
      </c>
      <c r="M853" s="274" t="s">
        <v>51</v>
      </c>
      <c r="N853" s="261">
        <v>500000</v>
      </c>
      <c r="O853" s="261">
        <f t="shared" si="217"/>
        <v>6000000</v>
      </c>
      <c r="P853" s="280">
        <v>12</v>
      </c>
      <c r="Q853" s="274" t="s">
        <v>51</v>
      </c>
      <c r="R853" s="261">
        <v>500000</v>
      </c>
      <c r="S853" s="261">
        <f t="shared" si="218"/>
        <v>6000000</v>
      </c>
      <c r="T853" s="280">
        <v>12</v>
      </c>
      <c r="U853" s="274" t="s">
        <v>51</v>
      </c>
      <c r="V853" s="261">
        <v>500000</v>
      </c>
      <c r="W853" s="261">
        <f t="shared" si="219"/>
        <v>6000000</v>
      </c>
      <c r="X853" s="354">
        <f t="shared" si="212"/>
        <v>1800000</v>
      </c>
      <c r="Y853" s="261">
        <f t="shared" si="224"/>
        <v>1800000</v>
      </c>
      <c r="Z853" s="354">
        <f t="shared" si="211"/>
        <v>4200000</v>
      </c>
      <c r="AA853" s="261">
        <f t="shared" si="213"/>
        <v>4200000</v>
      </c>
      <c r="AB853" s="280">
        <v>12</v>
      </c>
      <c r="AC853" s="274" t="s">
        <v>51</v>
      </c>
      <c r="AD853" s="261">
        <v>500000</v>
      </c>
      <c r="AE853" s="261">
        <f t="shared" si="220"/>
        <v>6000000</v>
      </c>
      <c r="AF853" s="280">
        <v>12</v>
      </c>
      <c r="AG853" s="274" t="s">
        <v>51</v>
      </c>
      <c r="AH853" s="261">
        <v>500000</v>
      </c>
      <c r="AI853" s="261">
        <f t="shared" si="221"/>
        <v>6000000</v>
      </c>
      <c r="AJ853" s="280">
        <v>12</v>
      </c>
      <c r="AK853" s="274" t="s">
        <v>51</v>
      </c>
      <c r="AL853" s="261">
        <v>500000</v>
      </c>
      <c r="AM853" s="261">
        <f t="shared" si="222"/>
        <v>6000000</v>
      </c>
      <c r="AN853" s="280">
        <v>12</v>
      </c>
      <c r="AO853" s="274" t="s">
        <v>51</v>
      </c>
      <c r="AP853" s="261">
        <v>500000</v>
      </c>
      <c r="AQ853" s="261">
        <f t="shared" si="223"/>
        <v>6000000</v>
      </c>
      <c r="AR853" s="351">
        <f t="shared" si="214"/>
        <v>0</v>
      </c>
    </row>
    <row r="854" spans="2:44" x14ac:dyDescent="0.4">
      <c r="B854" s="272"/>
      <c r="C854" s="266" t="s">
        <v>297</v>
      </c>
      <c r="D854" s="273">
        <v>4032</v>
      </c>
      <c r="E854" s="274" t="s">
        <v>40</v>
      </c>
      <c r="F854" s="261">
        <v>60000</v>
      </c>
      <c r="G854" s="261">
        <f t="shared" si="215"/>
        <v>241920000</v>
      </c>
      <c r="H854" s="273">
        <v>4032</v>
      </c>
      <c r="I854" s="274" t="s">
        <v>40</v>
      </c>
      <c r="J854" s="261">
        <v>60000</v>
      </c>
      <c r="K854" s="261">
        <f t="shared" si="216"/>
        <v>241920000</v>
      </c>
      <c r="L854" s="273">
        <v>4032</v>
      </c>
      <c r="M854" s="274" t="s">
        <v>40</v>
      </c>
      <c r="N854" s="261">
        <v>60000</v>
      </c>
      <c r="O854" s="261">
        <f t="shared" si="217"/>
        <v>241920000</v>
      </c>
      <c r="P854" s="273">
        <v>4032</v>
      </c>
      <c r="Q854" s="274" t="s">
        <v>40</v>
      </c>
      <c r="R854" s="261">
        <v>60000</v>
      </c>
      <c r="S854" s="261">
        <f t="shared" si="218"/>
        <v>241920000</v>
      </c>
      <c r="T854" s="273">
        <v>4032</v>
      </c>
      <c r="U854" s="274" t="s">
        <v>40</v>
      </c>
      <c r="V854" s="261">
        <v>60000</v>
      </c>
      <c r="W854" s="261">
        <f t="shared" si="219"/>
        <v>241920000</v>
      </c>
      <c r="X854" s="354">
        <f t="shared" si="212"/>
        <v>72576000</v>
      </c>
      <c r="Y854" s="261">
        <f t="shared" si="224"/>
        <v>72576000</v>
      </c>
      <c r="Z854" s="354">
        <f t="shared" si="211"/>
        <v>169344000</v>
      </c>
      <c r="AA854" s="261">
        <f t="shared" si="213"/>
        <v>169344000</v>
      </c>
      <c r="AB854" s="273">
        <v>4032</v>
      </c>
      <c r="AC854" s="274" t="s">
        <v>40</v>
      </c>
      <c r="AD854" s="261">
        <v>60000</v>
      </c>
      <c r="AE854" s="261">
        <f t="shared" si="220"/>
        <v>241920000</v>
      </c>
      <c r="AF854" s="273">
        <v>4032</v>
      </c>
      <c r="AG854" s="274" t="s">
        <v>40</v>
      </c>
      <c r="AH854" s="261">
        <v>60000</v>
      </c>
      <c r="AI854" s="261">
        <f t="shared" si="221"/>
        <v>241920000</v>
      </c>
      <c r="AJ854" s="273">
        <v>4032</v>
      </c>
      <c r="AK854" s="274" t="s">
        <v>40</v>
      </c>
      <c r="AL854" s="261">
        <v>60000</v>
      </c>
      <c r="AM854" s="261">
        <f t="shared" si="222"/>
        <v>241920000</v>
      </c>
      <c r="AN854" s="273">
        <v>4032</v>
      </c>
      <c r="AO854" s="274" t="s">
        <v>40</v>
      </c>
      <c r="AP854" s="261">
        <v>60000</v>
      </c>
      <c r="AQ854" s="261">
        <f t="shared" si="223"/>
        <v>241920000</v>
      </c>
      <c r="AR854" s="351">
        <f t="shared" si="214"/>
        <v>0</v>
      </c>
    </row>
    <row r="855" spans="2:44" x14ac:dyDescent="0.4">
      <c r="B855" s="272"/>
      <c r="C855" s="266" t="s">
        <v>298</v>
      </c>
      <c r="D855" s="273">
        <v>1</v>
      </c>
      <c r="E855" s="274" t="s">
        <v>38</v>
      </c>
      <c r="F855" s="261">
        <v>171360000</v>
      </c>
      <c r="G855" s="261">
        <f t="shared" si="215"/>
        <v>171360000</v>
      </c>
      <c r="H855" s="273">
        <v>1</v>
      </c>
      <c r="I855" s="274" t="s">
        <v>38</v>
      </c>
      <c r="J855" s="261">
        <v>171360000</v>
      </c>
      <c r="K855" s="261">
        <f t="shared" si="216"/>
        <v>171360000</v>
      </c>
      <c r="L855" s="273">
        <v>1</v>
      </c>
      <c r="M855" s="274" t="s">
        <v>38</v>
      </c>
      <c r="N855" s="261">
        <v>171360000</v>
      </c>
      <c r="O855" s="261">
        <f t="shared" si="217"/>
        <v>171360000</v>
      </c>
      <c r="P855" s="273">
        <v>1</v>
      </c>
      <c r="Q855" s="274" t="s">
        <v>38</v>
      </c>
      <c r="R855" s="261">
        <v>171360000</v>
      </c>
      <c r="S855" s="261">
        <f t="shared" si="218"/>
        <v>171360000</v>
      </c>
      <c r="T855" s="273">
        <v>1</v>
      </c>
      <c r="U855" s="274" t="s">
        <v>38</v>
      </c>
      <c r="V855" s="261">
        <v>171360000</v>
      </c>
      <c r="W855" s="261">
        <f t="shared" si="219"/>
        <v>171360000</v>
      </c>
      <c r="X855" s="354">
        <f t="shared" si="212"/>
        <v>51408000</v>
      </c>
      <c r="Y855" s="261">
        <f t="shared" si="224"/>
        <v>51408000</v>
      </c>
      <c r="Z855" s="354">
        <f t="shared" si="211"/>
        <v>119952000</v>
      </c>
      <c r="AA855" s="261">
        <f t="shared" si="213"/>
        <v>119952000</v>
      </c>
      <c r="AB855" s="273">
        <v>1</v>
      </c>
      <c r="AC855" s="274" t="s">
        <v>38</v>
      </c>
      <c r="AD855" s="261">
        <v>171360000</v>
      </c>
      <c r="AE855" s="261">
        <f t="shared" si="220"/>
        <v>171360000</v>
      </c>
      <c r="AF855" s="273">
        <v>1</v>
      </c>
      <c r="AG855" s="274" t="s">
        <v>38</v>
      </c>
      <c r="AH855" s="261">
        <v>171360000</v>
      </c>
      <c r="AI855" s="261">
        <f t="shared" si="221"/>
        <v>171360000</v>
      </c>
      <c r="AJ855" s="273">
        <v>1</v>
      </c>
      <c r="AK855" s="274" t="s">
        <v>38</v>
      </c>
      <c r="AL855" s="261">
        <v>171360000</v>
      </c>
      <c r="AM855" s="261">
        <f t="shared" si="222"/>
        <v>171360000</v>
      </c>
      <c r="AN855" s="273">
        <v>1</v>
      </c>
      <c r="AO855" s="274" t="s">
        <v>38</v>
      </c>
      <c r="AP855" s="261">
        <v>171360000</v>
      </c>
      <c r="AQ855" s="261">
        <f t="shared" si="223"/>
        <v>171360000</v>
      </c>
      <c r="AR855" s="351">
        <f t="shared" si="214"/>
        <v>0</v>
      </c>
    </row>
    <row r="856" spans="2:44" x14ac:dyDescent="0.4">
      <c r="B856" s="272"/>
      <c r="C856" s="266" t="s">
        <v>348</v>
      </c>
      <c r="D856" s="280">
        <f>D843</f>
        <v>288</v>
      </c>
      <c r="E856" s="274" t="s">
        <v>40</v>
      </c>
      <c r="F856" s="261">
        <v>100000</v>
      </c>
      <c r="G856" s="261">
        <f t="shared" si="215"/>
        <v>28800000</v>
      </c>
      <c r="H856" s="280">
        <f>H843</f>
        <v>288</v>
      </c>
      <c r="I856" s="274" t="s">
        <v>40</v>
      </c>
      <c r="J856" s="261">
        <v>100000</v>
      </c>
      <c r="K856" s="261">
        <f t="shared" si="216"/>
        <v>28800000</v>
      </c>
      <c r="L856" s="280">
        <f>L843</f>
        <v>288</v>
      </c>
      <c r="M856" s="274" t="s">
        <v>40</v>
      </c>
      <c r="N856" s="261">
        <v>100000</v>
      </c>
      <c r="O856" s="261">
        <f t="shared" si="217"/>
        <v>28800000</v>
      </c>
      <c r="P856" s="280">
        <v>288</v>
      </c>
      <c r="Q856" s="274" t="s">
        <v>40</v>
      </c>
      <c r="R856" s="261">
        <v>100000</v>
      </c>
      <c r="S856" s="261">
        <f t="shared" si="218"/>
        <v>28800000</v>
      </c>
      <c r="T856" s="280">
        <v>288</v>
      </c>
      <c r="U856" s="274" t="s">
        <v>40</v>
      </c>
      <c r="V856" s="261">
        <v>100000</v>
      </c>
      <c r="W856" s="261">
        <f t="shared" si="219"/>
        <v>28800000</v>
      </c>
      <c r="X856" s="354">
        <f t="shared" si="212"/>
        <v>8640000</v>
      </c>
      <c r="Y856" s="261">
        <f t="shared" si="224"/>
        <v>8640000</v>
      </c>
      <c r="Z856" s="354">
        <f t="shared" si="211"/>
        <v>20160000</v>
      </c>
      <c r="AA856" s="261">
        <f t="shared" si="213"/>
        <v>20160000</v>
      </c>
      <c r="AB856" s="280">
        <v>288</v>
      </c>
      <c r="AC856" s="274" t="s">
        <v>40</v>
      </c>
      <c r="AD856" s="261">
        <v>100000</v>
      </c>
      <c r="AE856" s="261">
        <f t="shared" si="220"/>
        <v>28800000</v>
      </c>
      <c r="AF856" s="280">
        <v>288</v>
      </c>
      <c r="AG856" s="274" t="s">
        <v>40</v>
      </c>
      <c r="AH856" s="261">
        <v>100000</v>
      </c>
      <c r="AI856" s="261">
        <f t="shared" si="221"/>
        <v>28800000</v>
      </c>
      <c r="AJ856" s="280">
        <v>288</v>
      </c>
      <c r="AK856" s="274" t="s">
        <v>40</v>
      </c>
      <c r="AL856" s="261">
        <v>100000</v>
      </c>
      <c r="AM856" s="261">
        <f t="shared" si="222"/>
        <v>28800000</v>
      </c>
      <c r="AN856" s="280">
        <v>288</v>
      </c>
      <c r="AO856" s="274" t="s">
        <v>40</v>
      </c>
      <c r="AP856" s="261">
        <v>100000</v>
      </c>
      <c r="AQ856" s="261">
        <f t="shared" si="223"/>
        <v>28800000</v>
      </c>
      <c r="AR856" s="351">
        <f t="shared" si="214"/>
        <v>0</v>
      </c>
    </row>
    <row r="857" spans="2:44" x14ac:dyDescent="0.4">
      <c r="B857" s="369" t="s">
        <v>349</v>
      </c>
      <c r="C857" s="370" t="s">
        <v>350</v>
      </c>
      <c r="D857" s="279">
        <f>D858</f>
        <v>288</v>
      </c>
      <c r="E857" s="267" t="s">
        <v>171</v>
      </c>
      <c r="F857" s="261">
        <v>0</v>
      </c>
      <c r="G857" s="261">
        <f>G858</f>
        <v>1088160000</v>
      </c>
      <c r="H857" s="279">
        <f>H858</f>
        <v>288</v>
      </c>
      <c r="I857" s="267" t="s">
        <v>171</v>
      </c>
      <c r="J857" s="261">
        <v>0</v>
      </c>
      <c r="K857" s="261">
        <f>K858</f>
        <v>1088160000</v>
      </c>
      <c r="L857" s="279">
        <f>L858</f>
        <v>288</v>
      </c>
      <c r="M857" s="267" t="s">
        <v>171</v>
      </c>
      <c r="N857" s="261">
        <v>0</v>
      </c>
      <c r="O857" s="261">
        <f>O858</f>
        <v>1088160000</v>
      </c>
      <c r="P857" s="279">
        <v>288</v>
      </c>
      <c r="Q857" s="267" t="s">
        <v>171</v>
      </c>
      <c r="R857" s="261">
        <v>0</v>
      </c>
      <c r="S857" s="261">
        <f>S858</f>
        <v>1066560000</v>
      </c>
      <c r="T857" s="373">
        <v>288</v>
      </c>
      <c r="U857" s="372" t="s">
        <v>171</v>
      </c>
      <c r="V857" s="371">
        <v>0</v>
      </c>
      <c r="W857" s="371">
        <f>W858</f>
        <v>1066560000</v>
      </c>
      <c r="X857" s="354">
        <f t="shared" si="212"/>
        <v>319968000</v>
      </c>
      <c r="Y857" s="261"/>
      <c r="Z857" s="354">
        <f t="shared" si="211"/>
        <v>1066560000</v>
      </c>
      <c r="AA857" s="261"/>
      <c r="AB857" s="373">
        <v>288</v>
      </c>
      <c r="AC857" s="372" t="s">
        <v>171</v>
      </c>
      <c r="AD857" s="371">
        <v>0</v>
      </c>
      <c r="AE857" s="371">
        <f>AE858</f>
        <v>1066560000</v>
      </c>
      <c r="AF857" s="373">
        <v>288</v>
      </c>
      <c r="AG857" s="372" t="s">
        <v>171</v>
      </c>
      <c r="AH857" s="371">
        <v>0</v>
      </c>
      <c r="AI857" s="371">
        <f>AI858</f>
        <v>1066560000</v>
      </c>
      <c r="AJ857" s="373">
        <v>288</v>
      </c>
      <c r="AK857" s="372" t="s">
        <v>171</v>
      </c>
      <c r="AL857" s="371">
        <v>0</v>
      </c>
      <c r="AM857" s="371">
        <f>AM858</f>
        <v>1066560000</v>
      </c>
      <c r="AN857" s="373">
        <v>288</v>
      </c>
      <c r="AO857" s="372" t="s">
        <v>171</v>
      </c>
      <c r="AP857" s="371">
        <v>0</v>
      </c>
      <c r="AQ857" s="371">
        <f>AQ858</f>
        <v>1066560000</v>
      </c>
      <c r="AR857" s="351">
        <f t="shared" si="214"/>
        <v>0</v>
      </c>
    </row>
    <row r="858" spans="2:44" x14ac:dyDescent="0.4">
      <c r="B858" s="317" t="s">
        <v>34</v>
      </c>
      <c r="C858" s="318" t="s">
        <v>351</v>
      </c>
      <c r="D858" s="279">
        <v>288</v>
      </c>
      <c r="E858" s="267" t="s">
        <v>171</v>
      </c>
      <c r="F858" s="261">
        <v>0</v>
      </c>
      <c r="G858" s="261">
        <f>G859+G863</f>
        <v>1088160000</v>
      </c>
      <c r="H858" s="319">
        <v>288</v>
      </c>
      <c r="I858" s="320" t="s">
        <v>171</v>
      </c>
      <c r="J858" s="321">
        <v>0</v>
      </c>
      <c r="K858" s="321">
        <f>K859+K863</f>
        <v>1088160000</v>
      </c>
      <c r="L858" s="319">
        <v>288</v>
      </c>
      <c r="M858" s="320" t="s">
        <v>171</v>
      </c>
      <c r="N858" s="321">
        <v>0</v>
      </c>
      <c r="O858" s="321">
        <f>O859+O863</f>
        <v>1088160000</v>
      </c>
      <c r="P858" s="319">
        <v>288</v>
      </c>
      <c r="Q858" s="320" t="s">
        <v>171</v>
      </c>
      <c r="R858" s="321">
        <v>0</v>
      </c>
      <c r="S858" s="321">
        <f>S859+S863</f>
        <v>1066560000</v>
      </c>
      <c r="T858" s="319">
        <v>288</v>
      </c>
      <c r="U858" s="320" t="s">
        <v>171</v>
      </c>
      <c r="V858" s="321">
        <v>0</v>
      </c>
      <c r="W858" s="321">
        <f>W859+W863</f>
        <v>1066560000</v>
      </c>
      <c r="X858" s="354">
        <f t="shared" si="212"/>
        <v>319968000</v>
      </c>
      <c r="Y858" s="321"/>
      <c r="Z858" s="354">
        <f t="shared" si="211"/>
        <v>1066560000</v>
      </c>
      <c r="AA858" s="321"/>
      <c r="AB858" s="319">
        <v>288</v>
      </c>
      <c r="AC858" s="320" t="s">
        <v>171</v>
      </c>
      <c r="AD858" s="321">
        <v>0</v>
      </c>
      <c r="AE858" s="321">
        <f>AE859+AE863</f>
        <v>1066560000</v>
      </c>
      <c r="AF858" s="319">
        <v>288</v>
      </c>
      <c r="AG858" s="320" t="s">
        <v>171</v>
      </c>
      <c r="AH858" s="321">
        <v>0</v>
      </c>
      <c r="AI858" s="321">
        <f>AI859+AI863</f>
        <v>1066560000</v>
      </c>
      <c r="AJ858" s="319">
        <v>288</v>
      </c>
      <c r="AK858" s="320" t="s">
        <v>171</v>
      </c>
      <c r="AL858" s="321">
        <v>0</v>
      </c>
      <c r="AM858" s="321">
        <f>AM859+AM863</f>
        <v>1066560000</v>
      </c>
      <c r="AN858" s="319">
        <v>288</v>
      </c>
      <c r="AO858" s="320" t="s">
        <v>171</v>
      </c>
      <c r="AP858" s="321">
        <v>0</v>
      </c>
      <c r="AQ858" s="321">
        <f>AQ859+AQ863</f>
        <v>1066560000</v>
      </c>
      <c r="AR858" s="351">
        <f t="shared" si="214"/>
        <v>0</v>
      </c>
    </row>
    <row r="859" spans="2:44" x14ac:dyDescent="0.4">
      <c r="B859" s="272">
        <v>525111</v>
      </c>
      <c r="C859" s="266" t="s">
        <v>174</v>
      </c>
      <c r="D859" s="273">
        <v>0</v>
      </c>
      <c r="E859" s="274"/>
      <c r="F859" s="266">
        <v>0</v>
      </c>
      <c r="G859" s="261">
        <f>SUM(G860:G862)</f>
        <v>511920000</v>
      </c>
      <c r="H859" s="273">
        <v>0</v>
      </c>
      <c r="I859" s="274"/>
      <c r="J859" s="266">
        <v>0</v>
      </c>
      <c r="K859" s="261">
        <f>SUM(K860:K862)</f>
        <v>511920000</v>
      </c>
      <c r="L859" s="273">
        <v>0</v>
      </c>
      <c r="M859" s="274"/>
      <c r="N859" s="266">
        <v>0</v>
      </c>
      <c r="O859" s="261">
        <f>SUM(O860:O862)</f>
        <v>511920000</v>
      </c>
      <c r="P859" s="273">
        <v>0</v>
      </c>
      <c r="Q859" s="274"/>
      <c r="R859" s="266">
        <v>0</v>
      </c>
      <c r="S859" s="261">
        <f>SUM(S860:S862)</f>
        <v>511920000</v>
      </c>
      <c r="T859" s="273">
        <v>0</v>
      </c>
      <c r="U859" s="274"/>
      <c r="V859" s="266">
        <v>0</v>
      </c>
      <c r="W859" s="261">
        <f>SUM(W860:W862)</f>
        <v>511920000</v>
      </c>
      <c r="X859" s="354">
        <f t="shared" si="212"/>
        <v>153576000</v>
      </c>
      <c r="Y859" s="261"/>
      <c r="Z859" s="354">
        <f t="shared" si="211"/>
        <v>511920000</v>
      </c>
      <c r="AA859" s="261"/>
      <c r="AB859" s="273">
        <v>0</v>
      </c>
      <c r="AC859" s="274"/>
      <c r="AD859" s="266">
        <v>0</v>
      </c>
      <c r="AE859" s="261">
        <f>SUM(AE860:AE862)</f>
        <v>511920000</v>
      </c>
      <c r="AF859" s="273">
        <v>0</v>
      </c>
      <c r="AG859" s="274"/>
      <c r="AH859" s="266">
        <v>0</v>
      </c>
      <c r="AI859" s="261">
        <f>SUM(AI860:AI862)</f>
        <v>511920000</v>
      </c>
      <c r="AJ859" s="273">
        <v>0</v>
      </c>
      <c r="AK859" s="274"/>
      <c r="AL859" s="266">
        <v>0</v>
      </c>
      <c r="AM859" s="261">
        <f>SUM(AM860:AM862)</f>
        <v>511920000</v>
      </c>
      <c r="AN859" s="273">
        <v>0</v>
      </c>
      <c r="AO859" s="274"/>
      <c r="AP859" s="266">
        <v>0</v>
      </c>
      <c r="AQ859" s="261">
        <f>SUM(AQ860:AQ862)</f>
        <v>511920000</v>
      </c>
      <c r="AR859" s="351">
        <f t="shared" si="214"/>
        <v>0</v>
      </c>
    </row>
    <row r="860" spans="2:44" x14ac:dyDescent="0.4">
      <c r="B860" s="272" t="s">
        <v>27</v>
      </c>
      <c r="C860" s="266" t="s">
        <v>46</v>
      </c>
      <c r="D860" s="273">
        <v>552</v>
      </c>
      <c r="E860" s="274" t="s">
        <v>47</v>
      </c>
      <c r="F860" s="261">
        <v>150000</v>
      </c>
      <c r="G860" s="261">
        <f>ROUNDDOWN(D860*F860,-3)</f>
        <v>82800000</v>
      </c>
      <c r="H860" s="273">
        <v>552</v>
      </c>
      <c r="I860" s="274" t="s">
        <v>47</v>
      </c>
      <c r="J860" s="261">
        <v>150000</v>
      </c>
      <c r="K860" s="261">
        <f>ROUNDDOWN(H860*J860,-3)</f>
        <v>82800000</v>
      </c>
      <c r="L860" s="273">
        <v>552</v>
      </c>
      <c r="M860" s="274" t="s">
        <v>47</v>
      </c>
      <c r="N860" s="261">
        <v>150000</v>
      </c>
      <c r="O860" s="261">
        <f>ROUNDDOWN(L860*N860,-3)</f>
        <v>82800000</v>
      </c>
      <c r="P860" s="273">
        <v>552</v>
      </c>
      <c r="Q860" s="274" t="s">
        <v>47</v>
      </c>
      <c r="R860" s="261">
        <v>150000</v>
      </c>
      <c r="S860" s="261">
        <f>ROUNDDOWN(P860*R860,-3)</f>
        <v>82800000</v>
      </c>
      <c r="T860" s="273">
        <v>552</v>
      </c>
      <c r="U860" s="274" t="s">
        <v>47</v>
      </c>
      <c r="V860" s="261">
        <v>150000</v>
      </c>
      <c r="W860" s="261">
        <f>ROUNDDOWN(T860*V860,-3)</f>
        <v>82800000</v>
      </c>
      <c r="X860" s="354">
        <f t="shared" si="212"/>
        <v>24840000</v>
      </c>
      <c r="Y860" s="261">
        <f>CEILING(X860,1000)</f>
        <v>24840000</v>
      </c>
      <c r="Z860" s="354">
        <f t="shared" si="211"/>
        <v>57960000</v>
      </c>
      <c r="AA860" s="261">
        <f t="shared" si="213"/>
        <v>57960000</v>
      </c>
      <c r="AB860" s="273">
        <v>552</v>
      </c>
      <c r="AC860" s="274" t="s">
        <v>47</v>
      </c>
      <c r="AD860" s="261">
        <v>150000</v>
      </c>
      <c r="AE860" s="261">
        <f>ROUNDDOWN(AB860*AD860,-3)</f>
        <v>82800000</v>
      </c>
      <c r="AF860" s="273">
        <v>552</v>
      </c>
      <c r="AG860" s="274" t="s">
        <v>47</v>
      </c>
      <c r="AH860" s="261">
        <v>150000</v>
      </c>
      <c r="AI860" s="261">
        <f>ROUNDDOWN(AF860*AH860,-3)</f>
        <v>82800000</v>
      </c>
      <c r="AJ860" s="273">
        <v>552</v>
      </c>
      <c r="AK860" s="274" t="s">
        <v>47</v>
      </c>
      <c r="AL860" s="261">
        <v>150000</v>
      </c>
      <c r="AM860" s="261">
        <f>ROUNDDOWN(AJ860*AL860,-3)</f>
        <v>82800000</v>
      </c>
      <c r="AN860" s="273">
        <v>552</v>
      </c>
      <c r="AO860" s="274" t="s">
        <v>47</v>
      </c>
      <c r="AP860" s="261">
        <v>150000</v>
      </c>
      <c r="AQ860" s="261">
        <f>ROUNDDOWN(AN860*AP860,-3)</f>
        <v>82800000</v>
      </c>
      <c r="AR860" s="351">
        <f t="shared" si="214"/>
        <v>0</v>
      </c>
    </row>
    <row r="861" spans="2:44" x14ac:dyDescent="0.4">
      <c r="B861" s="272" t="s">
        <v>27</v>
      </c>
      <c r="C861" s="266" t="s">
        <v>48</v>
      </c>
      <c r="D861" s="273">
        <v>2736</v>
      </c>
      <c r="E861" s="274" t="s">
        <v>47</v>
      </c>
      <c r="F861" s="261">
        <v>150000</v>
      </c>
      <c r="G861" s="261">
        <f>ROUNDDOWN(D861*F861,-3)</f>
        <v>410400000</v>
      </c>
      <c r="H861" s="273">
        <v>2736</v>
      </c>
      <c r="I861" s="274" t="s">
        <v>47</v>
      </c>
      <c r="J861" s="261">
        <v>150000</v>
      </c>
      <c r="K861" s="261">
        <f>ROUNDDOWN(H861*J861,-3)</f>
        <v>410400000</v>
      </c>
      <c r="L861" s="273">
        <v>2736</v>
      </c>
      <c r="M861" s="274" t="s">
        <v>47</v>
      </c>
      <c r="N861" s="261">
        <v>150000</v>
      </c>
      <c r="O861" s="261">
        <f>ROUNDDOWN(L861*N861,-3)</f>
        <v>410400000</v>
      </c>
      <c r="P861" s="273">
        <v>2736</v>
      </c>
      <c r="Q861" s="274" t="s">
        <v>47</v>
      </c>
      <c r="R861" s="261">
        <v>150000</v>
      </c>
      <c r="S861" s="261">
        <f>ROUNDDOWN(P861*R861,-3)</f>
        <v>410400000</v>
      </c>
      <c r="T861" s="273">
        <v>2736</v>
      </c>
      <c r="U861" s="274" t="s">
        <v>47</v>
      </c>
      <c r="V861" s="261">
        <v>150000</v>
      </c>
      <c r="W861" s="261">
        <f>ROUNDDOWN(T861*V861,-3)</f>
        <v>410400000</v>
      </c>
      <c r="X861" s="354">
        <f t="shared" si="212"/>
        <v>123120000</v>
      </c>
      <c r="Y861" s="261">
        <f>CEILING(X861,1000)</f>
        <v>123120000</v>
      </c>
      <c r="Z861" s="354">
        <f t="shared" si="211"/>
        <v>287280000</v>
      </c>
      <c r="AA861" s="261">
        <f t="shared" si="213"/>
        <v>287280000</v>
      </c>
      <c r="AB861" s="273">
        <v>2736</v>
      </c>
      <c r="AC861" s="274" t="s">
        <v>47</v>
      </c>
      <c r="AD861" s="261">
        <v>150000</v>
      </c>
      <c r="AE861" s="261">
        <f>ROUNDDOWN(AB861*AD861,-3)</f>
        <v>410400000</v>
      </c>
      <c r="AF861" s="273">
        <v>2736</v>
      </c>
      <c r="AG861" s="274" t="s">
        <v>47</v>
      </c>
      <c r="AH861" s="261">
        <v>150000</v>
      </c>
      <c r="AI861" s="261">
        <f>ROUNDDOWN(AF861*AH861,-3)</f>
        <v>410400000</v>
      </c>
      <c r="AJ861" s="273">
        <v>2736</v>
      </c>
      <c r="AK861" s="274" t="s">
        <v>47</v>
      </c>
      <c r="AL861" s="261">
        <v>150000</v>
      </c>
      <c r="AM861" s="261">
        <f>ROUNDDOWN(AJ861*AL861,-3)</f>
        <v>410400000</v>
      </c>
      <c r="AN861" s="273">
        <v>2736</v>
      </c>
      <c r="AO861" s="274" t="s">
        <v>47</v>
      </c>
      <c r="AP861" s="261">
        <v>150000</v>
      </c>
      <c r="AQ861" s="261">
        <f>ROUNDDOWN(AN861*AP861,-3)</f>
        <v>410400000</v>
      </c>
      <c r="AR861" s="351">
        <f t="shared" si="214"/>
        <v>0</v>
      </c>
    </row>
    <row r="862" spans="2:44" x14ac:dyDescent="0.4">
      <c r="B862" s="272" t="s">
        <v>27</v>
      </c>
      <c r="C862" s="266" t="s">
        <v>175</v>
      </c>
      <c r="D862" s="273">
        <v>1</v>
      </c>
      <c r="E862" s="274" t="s">
        <v>38</v>
      </c>
      <c r="F862" s="261">
        <v>18720000</v>
      </c>
      <c r="G862" s="261">
        <f>ROUNDDOWN(D862*F862,-3)</f>
        <v>18720000</v>
      </c>
      <c r="H862" s="273">
        <v>1</v>
      </c>
      <c r="I862" s="274" t="s">
        <v>38</v>
      </c>
      <c r="J862" s="261">
        <v>18720000</v>
      </c>
      <c r="K862" s="261">
        <f>ROUNDDOWN(H862*J862,-3)</f>
        <v>18720000</v>
      </c>
      <c r="L862" s="273">
        <v>1</v>
      </c>
      <c r="M862" s="274" t="s">
        <v>38</v>
      </c>
      <c r="N862" s="261">
        <v>18720000</v>
      </c>
      <c r="O862" s="261">
        <f>ROUNDDOWN(L862*N862,-3)</f>
        <v>18720000</v>
      </c>
      <c r="P862" s="273">
        <v>1</v>
      </c>
      <c r="Q862" s="274" t="s">
        <v>38</v>
      </c>
      <c r="R862" s="261">
        <v>18720000</v>
      </c>
      <c r="S862" s="261">
        <f>ROUNDDOWN(P862*R862,-3)</f>
        <v>18720000</v>
      </c>
      <c r="T862" s="273">
        <v>1</v>
      </c>
      <c r="U862" s="274" t="s">
        <v>38</v>
      </c>
      <c r="V862" s="261">
        <v>18720000</v>
      </c>
      <c r="W862" s="261">
        <f>ROUNDDOWN(T862*V862,-3)</f>
        <v>18720000</v>
      </c>
      <c r="X862" s="354">
        <f t="shared" si="212"/>
        <v>5616000</v>
      </c>
      <c r="Y862" s="261">
        <f>CEILING(X862,1000)</f>
        <v>5616000</v>
      </c>
      <c r="Z862" s="354">
        <f t="shared" si="211"/>
        <v>13104000</v>
      </c>
      <c r="AA862" s="261">
        <f t="shared" si="213"/>
        <v>13104000</v>
      </c>
      <c r="AB862" s="273">
        <v>1</v>
      </c>
      <c r="AC862" s="274" t="s">
        <v>38</v>
      </c>
      <c r="AD862" s="261">
        <v>18720000</v>
      </c>
      <c r="AE862" s="261">
        <f>ROUNDDOWN(AB862*AD862,-3)</f>
        <v>18720000</v>
      </c>
      <c r="AF862" s="273">
        <v>1</v>
      </c>
      <c r="AG862" s="274" t="s">
        <v>38</v>
      </c>
      <c r="AH862" s="261">
        <v>18720000</v>
      </c>
      <c r="AI862" s="261">
        <f>ROUNDDOWN(AF862*AH862,-3)</f>
        <v>18720000</v>
      </c>
      <c r="AJ862" s="273">
        <v>1</v>
      </c>
      <c r="AK862" s="274" t="s">
        <v>38</v>
      </c>
      <c r="AL862" s="261">
        <v>18720000</v>
      </c>
      <c r="AM862" s="261">
        <f>ROUNDDOWN(AJ862*AL862,-3)</f>
        <v>18720000</v>
      </c>
      <c r="AN862" s="273">
        <v>1</v>
      </c>
      <c r="AO862" s="274" t="s">
        <v>38</v>
      </c>
      <c r="AP862" s="261">
        <v>18720000</v>
      </c>
      <c r="AQ862" s="261">
        <f>ROUNDDOWN(AN862*AP862,-3)</f>
        <v>18720000</v>
      </c>
      <c r="AR862" s="351">
        <f t="shared" si="214"/>
        <v>0</v>
      </c>
    </row>
    <row r="863" spans="2:44" x14ac:dyDescent="0.4">
      <c r="B863" s="272">
        <v>525112</v>
      </c>
      <c r="C863" s="266" t="s">
        <v>97</v>
      </c>
      <c r="D863" s="273">
        <v>0</v>
      </c>
      <c r="E863" s="274"/>
      <c r="F863" s="266">
        <v>0</v>
      </c>
      <c r="G863" s="261">
        <f>SUM(G864:G871)</f>
        <v>576240000</v>
      </c>
      <c r="H863" s="273">
        <v>0</v>
      </c>
      <c r="I863" s="274"/>
      <c r="J863" s="266">
        <v>0</v>
      </c>
      <c r="K863" s="261">
        <f>SUM(K864:K871)</f>
        <v>576240000</v>
      </c>
      <c r="L863" s="273">
        <v>0</v>
      </c>
      <c r="M863" s="274"/>
      <c r="N863" s="266">
        <v>0</v>
      </c>
      <c r="O863" s="261">
        <f>SUM(O864:O871)</f>
        <v>576240000</v>
      </c>
      <c r="P863" s="273">
        <v>0</v>
      </c>
      <c r="Q863" s="274"/>
      <c r="R863" s="266">
        <v>0</v>
      </c>
      <c r="S863" s="261">
        <f>SUM(S864:S871)</f>
        <v>554640000</v>
      </c>
      <c r="T863" s="273">
        <v>0</v>
      </c>
      <c r="U863" s="274"/>
      <c r="V863" s="266">
        <v>0</v>
      </c>
      <c r="W863" s="261">
        <f>SUM(W864:W871)</f>
        <v>554640000</v>
      </c>
      <c r="X863" s="354">
        <f t="shared" si="212"/>
        <v>166392000</v>
      </c>
      <c r="Y863" s="261"/>
      <c r="Z863" s="354">
        <f t="shared" si="211"/>
        <v>554640000</v>
      </c>
      <c r="AA863" s="261"/>
      <c r="AB863" s="273">
        <v>0</v>
      </c>
      <c r="AC863" s="274"/>
      <c r="AD863" s="266">
        <v>0</v>
      </c>
      <c r="AE863" s="261">
        <f>SUM(AE864:AE871)</f>
        <v>554640000</v>
      </c>
      <c r="AF863" s="273">
        <v>0</v>
      </c>
      <c r="AG863" s="274"/>
      <c r="AH863" s="266">
        <v>0</v>
      </c>
      <c r="AI863" s="261">
        <f>SUM(AI864:AI871)</f>
        <v>554640000</v>
      </c>
      <c r="AJ863" s="273">
        <v>0</v>
      </c>
      <c r="AK863" s="274"/>
      <c r="AL863" s="266">
        <v>0</v>
      </c>
      <c r="AM863" s="261">
        <f>SUM(AM864:AM871)</f>
        <v>554640000</v>
      </c>
      <c r="AN863" s="273">
        <v>0</v>
      </c>
      <c r="AO863" s="274"/>
      <c r="AP863" s="266">
        <v>0</v>
      </c>
      <c r="AQ863" s="261">
        <f>SUM(AQ864:AQ871)</f>
        <v>554640000</v>
      </c>
      <c r="AR863" s="351">
        <f t="shared" si="214"/>
        <v>0</v>
      </c>
    </row>
    <row r="864" spans="2:44" x14ac:dyDescent="0.4">
      <c r="B864" s="272" t="s">
        <v>27</v>
      </c>
      <c r="C864" s="266" t="s">
        <v>295</v>
      </c>
      <c r="D864" s="273">
        <v>1</v>
      </c>
      <c r="E864" s="274" t="s">
        <v>38</v>
      </c>
      <c r="F864" s="261">
        <v>7200000</v>
      </c>
      <c r="G864" s="261">
        <f t="shared" ref="G864:G871" si="225">ROUNDDOWN(D864*F864,-3)</f>
        <v>7200000</v>
      </c>
      <c r="H864" s="273">
        <v>1</v>
      </c>
      <c r="I864" s="274" t="s">
        <v>38</v>
      </c>
      <c r="J864" s="261">
        <v>7200000</v>
      </c>
      <c r="K864" s="261">
        <f t="shared" ref="K864:K871" si="226">ROUNDDOWN(H864*J864,-3)</f>
        <v>7200000</v>
      </c>
      <c r="L864" s="273">
        <v>1</v>
      </c>
      <c r="M864" s="274" t="s">
        <v>38</v>
      </c>
      <c r="N864" s="261">
        <v>7200000</v>
      </c>
      <c r="O864" s="261">
        <f t="shared" ref="O864:O871" si="227">ROUNDDOWN(L864*N864,-3)</f>
        <v>7200000</v>
      </c>
      <c r="P864" s="273">
        <v>1</v>
      </c>
      <c r="Q864" s="274" t="s">
        <v>38</v>
      </c>
      <c r="R864" s="261">
        <v>7200000</v>
      </c>
      <c r="S864" s="261">
        <f t="shared" ref="S864:S871" si="228">ROUNDDOWN(P864*R864,-3)</f>
        <v>7200000</v>
      </c>
      <c r="T864" s="273">
        <v>1</v>
      </c>
      <c r="U864" s="274" t="s">
        <v>38</v>
      </c>
      <c r="V864" s="261">
        <v>7200000</v>
      </c>
      <c r="W864" s="261">
        <f t="shared" ref="W864:W871" si="229">ROUNDDOWN(T864*V864,-3)</f>
        <v>7200000</v>
      </c>
      <c r="X864" s="354">
        <f t="shared" si="212"/>
        <v>2160000</v>
      </c>
      <c r="Y864" s="261">
        <f>CEILING(X864,1000)</f>
        <v>2160000</v>
      </c>
      <c r="Z864" s="354">
        <f t="shared" si="211"/>
        <v>5040000</v>
      </c>
      <c r="AA864" s="261">
        <f t="shared" si="213"/>
        <v>5040000</v>
      </c>
      <c r="AB864" s="273">
        <v>1</v>
      </c>
      <c r="AC864" s="274" t="s">
        <v>38</v>
      </c>
      <c r="AD864" s="261">
        <v>7200000</v>
      </c>
      <c r="AE864" s="261">
        <f t="shared" ref="AE864:AE871" si="230">ROUNDDOWN(AB864*AD864,-3)</f>
        <v>7200000</v>
      </c>
      <c r="AF864" s="273">
        <v>1</v>
      </c>
      <c r="AG864" s="274" t="s">
        <v>38</v>
      </c>
      <c r="AH864" s="261">
        <v>7200000</v>
      </c>
      <c r="AI864" s="261">
        <f t="shared" ref="AI864:AI871" si="231">ROUNDDOWN(AF864*AH864,-3)</f>
        <v>7200000</v>
      </c>
      <c r="AJ864" s="273">
        <v>1</v>
      </c>
      <c r="AK864" s="274" t="s">
        <v>38</v>
      </c>
      <c r="AL864" s="261">
        <v>7200000</v>
      </c>
      <c r="AM864" s="261">
        <f t="shared" ref="AM864:AM871" si="232">ROUNDDOWN(AJ864*AL864,-3)</f>
        <v>7200000</v>
      </c>
      <c r="AN864" s="273">
        <v>1</v>
      </c>
      <c r="AO864" s="274" t="s">
        <v>38</v>
      </c>
      <c r="AP864" s="261">
        <v>7200000</v>
      </c>
      <c r="AQ864" s="261">
        <f t="shared" ref="AQ864:AQ871" si="233">ROUNDDOWN(AN864*AP864,-3)</f>
        <v>7200000</v>
      </c>
      <c r="AR864" s="351">
        <f t="shared" si="214"/>
        <v>0</v>
      </c>
    </row>
    <row r="865" spans="2:44" x14ac:dyDescent="0.4">
      <c r="B865" s="272" t="s">
        <v>27</v>
      </c>
      <c r="C865" s="266" t="s">
        <v>296</v>
      </c>
      <c r="D865" s="280">
        <f>D858</f>
        <v>288</v>
      </c>
      <c r="E865" s="274" t="s">
        <v>231</v>
      </c>
      <c r="F865" s="261">
        <v>75000</v>
      </c>
      <c r="G865" s="261">
        <f t="shared" si="225"/>
        <v>21600000</v>
      </c>
      <c r="H865" s="280">
        <f>H858</f>
        <v>288</v>
      </c>
      <c r="I865" s="274" t="s">
        <v>231</v>
      </c>
      <c r="J865" s="261">
        <v>75000</v>
      </c>
      <c r="K865" s="261">
        <f t="shared" si="226"/>
        <v>21600000</v>
      </c>
      <c r="L865" s="280">
        <f>L858</f>
        <v>288</v>
      </c>
      <c r="M865" s="274" t="s">
        <v>231</v>
      </c>
      <c r="N865" s="261">
        <v>75000</v>
      </c>
      <c r="O865" s="261">
        <f t="shared" si="227"/>
        <v>21600000</v>
      </c>
      <c r="P865" s="280">
        <v>0</v>
      </c>
      <c r="Q865" s="274" t="s">
        <v>231</v>
      </c>
      <c r="R865" s="261">
        <v>75000</v>
      </c>
      <c r="S865" s="261">
        <f t="shared" si="228"/>
        <v>0</v>
      </c>
      <c r="T865" s="280">
        <v>0</v>
      </c>
      <c r="U865" s="274" t="s">
        <v>231</v>
      </c>
      <c r="V865" s="261">
        <v>75000</v>
      </c>
      <c r="W865" s="261">
        <f t="shared" si="229"/>
        <v>0</v>
      </c>
      <c r="X865" s="354">
        <f t="shared" si="212"/>
        <v>0</v>
      </c>
      <c r="Y865" s="261"/>
      <c r="Z865" s="354">
        <f t="shared" si="211"/>
        <v>0</v>
      </c>
      <c r="AA865" s="261"/>
      <c r="AB865" s="280">
        <v>0</v>
      </c>
      <c r="AC865" s="274" t="s">
        <v>231</v>
      </c>
      <c r="AD865" s="261">
        <v>75000</v>
      </c>
      <c r="AE865" s="261">
        <f t="shared" si="230"/>
        <v>0</v>
      </c>
      <c r="AF865" s="280">
        <v>0</v>
      </c>
      <c r="AG865" s="274" t="s">
        <v>231</v>
      </c>
      <c r="AH865" s="261">
        <v>75000</v>
      </c>
      <c r="AI865" s="261">
        <f t="shared" si="231"/>
        <v>0</v>
      </c>
      <c r="AJ865" s="280">
        <v>0</v>
      </c>
      <c r="AK865" s="274" t="s">
        <v>231</v>
      </c>
      <c r="AL865" s="261">
        <v>75000</v>
      </c>
      <c r="AM865" s="261">
        <f t="shared" si="232"/>
        <v>0</v>
      </c>
      <c r="AN865" s="280">
        <v>0</v>
      </c>
      <c r="AO865" s="274" t="s">
        <v>231</v>
      </c>
      <c r="AP865" s="261">
        <v>75000</v>
      </c>
      <c r="AQ865" s="261">
        <f t="shared" si="233"/>
        <v>0</v>
      </c>
      <c r="AR865" s="351">
        <f t="shared" si="214"/>
        <v>0</v>
      </c>
    </row>
    <row r="866" spans="2:44" x14ac:dyDescent="0.4">
      <c r="B866" s="272" t="s">
        <v>27</v>
      </c>
      <c r="C866" s="266" t="s">
        <v>44</v>
      </c>
      <c r="D866" s="280">
        <f>D858</f>
        <v>288</v>
      </c>
      <c r="E866" s="274" t="s">
        <v>40</v>
      </c>
      <c r="F866" s="261">
        <v>100000</v>
      </c>
      <c r="G866" s="261">
        <f t="shared" si="225"/>
        <v>28800000</v>
      </c>
      <c r="H866" s="280">
        <f>H858</f>
        <v>288</v>
      </c>
      <c r="I866" s="274" t="s">
        <v>40</v>
      </c>
      <c r="J866" s="261">
        <v>100000</v>
      </c>
      <c r="K866" s="261">
        <f t="shared" si="226"/>
        <v>28800000</v>
      </c>
      <c r="L866" s="280">
        <f>L858</f>
        <v>288</v>
      </c>
      <c r="M866" s="274" t="s">
        <v>40</v>
      </c>
      <c r="N866" s="261">
        <v>100000</v>
      </c>
      <c r="O866" s="261">
        <f t="shared" si="227"/>
        <v>28800000</v>
      </c>
      <c r="P866" s="280">
        <v>288</v>
      </c>
      <c r="Q866" s="274" t="s">
        <v>40</v>
      </c>
      <c r="R866" s="261">
        <v>100000</v>
      </c>
      <c r="S866" s="261">
        <f t="shared" si="228"/>
        <v>28800000</v>
      </c>
      <c r="T866" s="280">
        <v>288</v>
      </c>
      <c r="U866" s="274" t="s">
        <v>40</v>
      </c>
      <c r="V866" s="261">
        <v>100000</v>
      </c>
      <c r="W866" s="261">
        <f t="shared" si="229"/>
        <v>28800000</v>
      </c>
      <c r="X866" s="354">
        <f t="shared" si="212"/>
        <v>8640000</v>
      </c>
      <c r="Y866" s="261">
        <f t="shared" ref="Y866:Y871" si="234">CEILING(X866,1000)</f>
        <v>8640000</v>
      </c>
      <c r="Z866" s="354">
        <f t="shared" si="211"/>
        <v>20160000</v>
      </c>
      <c r="AA866" s="261">
        <f t="shared" si="213"/>
        <v>20160000</v>
      </c>
      <c r="AB866" s="280">
        <v>288</v>
      </c>
      <c r="AC866" s="274" t="s">
        <v>40</v>
      </c>
      <c r="AD866" s="261">
        <v>100000</v>
      </c>
      <c r="AE866" s="261">
        <f t="shared" si="230"/>
        <v>28800000</v>
      </c>
      <c r="AF866" s="280">
        <v>288</v>
      </c>
      <c r="AG866" s="274" t="s">
        <v>40</v>
      </c>
      <c r="AH866" s="261">
        <v>100000</v>
      </c>
      <c r="AI866" s="261">
        <f t="shared" si="231"/>
        <v>28800000</v>
      </c>
      <c r="AJ866" s="280">
        <v>288</v>
      </c>
      <c r="AK866" s="274" t="s">
        <v>40</v>
      </c>
      <c r="AL866" s="261">
        <v>100000</v>
      </c>
      <c r="AM866" s="261">
        <f t="shared" si="232"/>
        <v>28800000</v>
      </c>
      <c r="AN866" s="280">
        <v>288</v>
      </c>
      <c r="AO866" s="274" t="s">
        <v>40</v>
      </c>
      <c r="AP866" s="261">
        <v>100000</v>
      </c>
      <c r="AQ866" s="261">
        <f t="shared" si="233"/>
        <v>28800000</v>
      </c>
      <c r="AR866" s="351">
        <f t="shared" si="214"/>
        <v>0</v>
      </c>
    </row>
    <row r="867" spans="2:44" x14ac:dyDescent="0.4">
      <c r="B867" s="272" t="s">
        <v>27</v>
      </c>
      <c r="C867" s="266" t="s">
        <v>299</v>
      </c>
      <c r="D867" s="280">
        <f>D858/24</f>
        <v>12</v>
      </c>
      <c r="E867" s="274" t="s">
        <v>51</v>
      </c>
      <c r="F867" s="261">
        <v>600000</v>
      </c>
      <c r="G867" s="261">
        <f t="shared" si="225"/>
        <v>7200000</v>
      </c>
      <c r="H867" s="280">
        <f>H858/24</f>
        <v>12</v>
      </c>
      <c r="I867" s="274" t="s">
        <v>51</v>
      </c>
      <c r="J867" s="261">
        <v>600000</v>
      </c>
      <c r="K867" s="261">
        <f t="shared" si="226"/>
        <v>7200000</v>
      </c>
      <c r="L867" s="280">
        <f>L858/24</f>
        <v>12</v>
      </c>
      <c r="M867" s="274" t="s">
        <v>51</v>
      </c>
      <c r="N867" s="261">
        <v>600000</v>
      </c>
      <c r="O867" s="261">
        <f t="shared" si="227"/>
        <v>7200000</v>
      </c>
      <c r="P867" s="280">
        <v>12</v>
      </c>
      <c r="Q867" s="274" t="s">
        <v>51</v>
      </c>
      <c r="R867" s="261">
        <v>600000</v>
      </c>
      <c r="S867" s="261">
        <f t="shared" si="228"/>
        <v>7200000</v>
      </c>
      <c r="T867" s="280">
        <v>12</v>
      </c>
      <c r="U867" s="274" t="s">
        <v>51</v>
      </c>
      <c r="V867" s="261">
        <v>600000</v>
      </c>
      <c r="W867" s="261">
        <f t="shared" si="229"/>
        <v>7200000</v>
      </c>
      <c r="X867" s="354">
        <f t="shared" si="212"/>
        <v>2160000</v>
      </c>
      <c r="Y867" s="261">
        <f t="shared" si="234"/>
        <v>2160000</v>
      </c>
      <c r="Z867" s="354">
        <f t="shared" si="211"/>
        <v>5040000</v>
      </c>
      <c r="AA867" s="261">
        <f t="shared" si="213"/>
        <v>5040000</v>
      </c>
      <c r="AB867" s="280">
        <v>12</v>
      </c>
      <c r="AC867" s="274" t="s">
        <v>51</v>
      </c>
      <c r="AD867" s="261">
        <v>600000</v>
      </c>
      <c r="AE867" s="261">
        <f t="shared" si="230"/>
        <v>7200000</v>
      </c>
      <c r="AF867" s="280">
        <v>12</v>
      </c>
      <c r="AG867" s="274" t="s">
        <v>51</v>
      </c>
      <c r="AH867" s="261">
        <v>600000</v>
      </c>
      <c r="AI867" s="261">
        <f t="shared" si="231"/>
        <v>7200000</v>
      </c>
      <c r="AJ867" s="280">
        <v>12</v>
      </c>
      <c r="AK867" s="274" t="s">
        <v>51</v>
      </c>
      <c r="AL867" s="261">
        <v>600000</v>
      </c>
      <c r="AM867" s="261">
        <f t="shared" si="232"/>
        <v>7200000</v>
      </c>
      <c r="AN867" s="280">
        <v>12</v>
      </c>
      <c r="AO867" s="274" t="s">
        <v>51</v>
      </c>
      <c r="AP867" s="261">
        <v>600000</v>
      </c>
      <c r="AQ867" s="261">
        <f t="shared" si="233"/>
        <v>7200000</v>
      </c>
      <c r="AR867" s="351">
        <f t="shared" si="214"/>
        <v>0</v>
      </c>
    </row>
    <row r="868" spans="2:44" x14ac:dyDescent="0.4">
      <c r="B868" s="272"/>
      <c r="C868" s="266" t="s">
        <v>297</v>
      </c>
      <c r="D868" s="273">
        <v>4608</v>
      </c>
      <c r="E868" s="274" t="s">
        <v>40</v>
      </c>
      <c r="F868" s="261">
        <v>60000</v>
      </c>
      <c r="G868" s="261">
        <f t="shared" si="225"/>
        <v>276480000</v>
      </c>
      <c r="H868" s="273">
        <v>4608</v>
      </c>
      <c r="I868" s="274" t="s">
        <v>40</v>
      </c>
      <c r="J868" s="261">
        <v>60000</v>
      </c>
      <c r="K868" s="261">
        <f t="shared" si="226"/>
        <v>276480000</v>
      </c>
      <c r="L868" s="273">
        <v>4608</v>
      </c>
      <c r="M868" s="274" t="s">
        <v>40</v>
      </c>
      <c r="N868" s="261">
        <v>60000</v>
      </c>
      <c r="O868" s="261">
        <f t="shared" si="227"/>
        <v>276480000</v>
      </c>
      <c r="P868" s="273">
        <v>4608</v>
      </c>
      <c r="Q868" s="274" t="s">
        <v>40</v>
      </c>
      <c r="R868" s="261">
        <v>60000</v>
      </c>
      <c r="S868" s="261">
        <f t="shared" si="228"/>
        <v>276480000</v>
      </c>
      <c r="T868" s="273">
        <v>4608</v>
      </c>
      <c r="U868" s="274" t="s">
        <v>40</v>
      </c>
      <c r="V868" s="261">
        <v>60000</v>
      </c>
      <c r="W868" s="261">
        <f t="shared" si="229"/>
        <v>276480000</v>
      </c>
      <c r="X868" s="354">
        <f t="shared" si="212"/>
        <v>82944000</v>
      </c>
      <c r="Y868" s="261">
        <f t="shared" si="234"/>
        <v>82944000</v>
      </c>
      <c r="Z868" s="354">
        <f t="shared" si="211"/>
        <v>193536000</v>
      </c>
      <c r="AA868" s="261">
        <f t="shared" si="213"/>
        <v>193536000</v>
      </c>
      <c r="AB868" s="273">
        <v>4608</v>
      </c>
      <c r="AC868" s="274" t="s">
        <v>40</v>
      </c>
      <c r="AD868" s="261">
        <v>60000</v>
      </c>
      <c r="AE868" s="261">
        <f t="shared" si="230"/>
        <v>276480000</v>
      </c>
      <c r="AF868" s="273">
        <v>4608</v>
      </c>
      <c r="AG868" s="274" t="s">
        <v>40</v>
      </c>
      <c r="AH868" s="261">
        <v>60000</v>
      </c>
      <c r="AI868" s="261">
        <f t="shared" si="231"/>
        <v>276480000</v>
      </c>
      <c r="AJ868" s="273">
        <v>4608</v>
      </c>
      <c r="AK868" s="274" t="s">
        <v>40</v>
      </c>
      <c r="AL868" s="261">
        <v>60000</v>
      </c>
      <c r="AM868" s="261">
        <f t="shared" si="232"/>
        <v>276480000</v>
      </c>
      <c r="AN868" s="273">
        <v>4608</v>
      </c>
      <c r="AO868" s="274" t="s">
        <v>40</v>
      </c>
      <c r="AP868" s="261">
        <v>60000</v>
      </c>
      <c r="AQ868" s="261">
        <f t="shared" si="233"/>
        <v>276480000</v>
      </c>
      <c r="AR868" s="351">
        <f t="shared" si="214"/>
        <v>0</v>
      </c>
    </row>
    <row r="869" spans="2:44" x14ac:dyDescent="0.4">
      <c r="B869" s="272" t="s">
        <v>27</v>
      </c>
      <c r="C869" s="266" t="s">
        <v>298</v>
      </c>
      <c r="D869" s="273">
        <v>1</v>
      </c>
      <c r="E869" s="274" t="s">
        <v>38</v>
      </c>
      <c r="F869" s="261">
        <v>200160000</v>
      </c>
      <c r="G869" s="261">
        <f t="shared" si="225"/>
        <v>200160000</v>
      </c>
      <c r="H869" s="273">
        <v>1</v>
      </c>
      <c r="I869" s="274" t="s">
        <v>38</v>
      </c>
      <c r="J869" s="261">
        <v>200160000</v>
      </c>
      <c r="K869" s="261">
        <f t="shared" si="226"/>
        <v>200160000</v>
      </c>
      <c r="L869" s="273">
        <v>1</v>
      </c>
      <c r="M869" s="274" t="s">
        <v>38</v>
      </c>
      <c r="N869" s="261">
        <v>200160000</v>
      </c>
      <c r="O869" s="261">
        <f t="shared" si="227"/>
        <v>200160000</v>
      </c>
      <c r="P869" s="273">
        <v>1</v>
      </c>
      <c r="Q869" s="274" t="s">
        <v>38</v>
      </c>
      <c r="R869" s="261">
        <v>200160000</v>
      </c>
      <c r="S869" s="261">
        <f t="shared" si="228"/>
        <v>200160000</v>
      </c>
      <c r="T869" s="273">
        <v>1</v>
      </c>
      <c r="U869" s="274" t="s">
        <v>38</v>
      </c>
      <c r="V869" s="261">
        <v>200160000</v>
      </c>
      <c r="W869" s="261">
        <f t="shared" si="229"/>
        <v>200160000</v>
      </c>
      <c r="X869" s="354">
        <f t="shared" si="212"/>
        <v>60048000</v>
      </c>
      <c r="Y869" s="261">
        <f t="shared" si="234"/>
        <v>60048000</v>
      </c>
      <c r="Z869" s="354">
        <f t="shared" si="211"/>
        <v>140112000</v>
      </c>
      <c r="AA869" s="261">
        <f t="shared" si="213"/>
        <v>140112000</v>
      </c>
      <c r="AB869" s="273">
        <v>1</v>
      </c>
      <c r="AC869" s="274" t="s">
        <v>38</v>
      </c>
      <c r="AD869" s="261">
        <v>200160000</v>
      </c>
      <c r="AE869" s="261">
        <f t="shared" si="230"/>
        <v>200160000</v>
      </c>
      <c r="AF869" s="273">
        <v>1</v>
      </c>
      <c r="AG869" s="274" t="s">
        <v>38</v>
      </c>
      <c r="AH869" s="261">
        <v>200160000</v>
      </c>
      <c r="AI869" s="261">
        <f t="shared" si="231"/>
        <v>200160000</v>
      </c>
      <c r="AJ869" s="273">
        <v>1</v>
      </c>
      <c r="AK869" s="274" t="s">
        <v>38</v>
      </c>
      <c r="AL869" s="261">
        <v>200160000</v>
      </c>
      <c r="AM869" s="261">
        <f t="shared" si="232"/>
        <v>200160000</v>
      </c>
      <c r="AN869" s="273">
        <v>1</v>
      </c>
      <c r="AO869" s="274" t="s">
        <v>38</v>
      </c>
      <c r="AP869" s="261">
        <v>200160000</v>
      </c>
      <c r="AQ869" s="261">
        <f t="shared" si="233"/>
        <v>200160000</v>
      </c>
      <c r="AR869" s="351">
        <f t="shared" si="214"/>
        <v>0</v>
      </c>
    </row>
    <row r="870" spans="2:44" x14ac:dyDescent="0.4">
      <c r="B870" s="272" t="s">
        <v>27</v>
      </c>
      <c r="C870" s="266" t="s">
        <v>348</v>
      </c>
      <c r="D870" s="280">
        <f>D858</f>
        <v>288</v>
      </c>
      <c r="E870" s="274" t="s">
        <v>40</v>
      </c>
      <c r="F870" s="261">
        <v>100000</v>
      </c>
      <c r="G870" s="261">
        <f t="shared" si="225"/>
        <v>28800000</v>
      </c>
      <c r="H870" s="280">
        <f>H858</f>
        <v>288</v>
      </c>
      <c r="I870" s="274" t="s">
        <v>40</v>
      </c>
      <c r="J870" s="261">
        <v>100000</v>
      </c>
      <c r="K870" s="261">
        <f t="shared" si="226"/>
        <v>28800000</v>
      </c>
      <c r="L870" s="280">
        <f>L858</f>
        <v>288</v>
      </c>
      <c r="M870" s="274" t="s">
        <v>40</v>
      </c>
      <c r="N870" s="261">
        <v>100000</v>
      </c>
      <c r="O870" s="261">
        <f t="shared" si="227"/>
        <v>28800000</v>
      </c>
      <c r="P870" s="280">
        <v>288</v>
      </c>
      <c r="Q870" s="274" t="s">
        <v>40</v>
      </c>
      <c r="R870" s="261">
        <v>100000</v>
      </c>
      <c r="S870" s="261">
        <f t="shared" si="228"/>
        <v>28800000</v>
      </c>
      <c r="T870" s="280">
        <v>288</v>
      </c>
      <c r="U870" s="274" t="s">
        <v>40</v>
      </c>
      <c r="V870" s="261">
        <v>100000</v>
      </c>
      <c r="W870" s="261">
        <f t="shared" si="229"/>
        <v>28800000</v>
      </c>
      <c r="X870" s="354">
        <f t="shared" si="212"/>
        <v>8640000</v>
      </c>
      <c r="Y870" s="261">
        <f t="shared" si="234"/>
        <v>8640000</v>
      </c>
      <c r="Z870" s="354">
        <f t="shared" si="211"/>
        <v>20160000</v>
      </c>
      <c r="AA870" s="261">
        <f t="shared" si="213"/>
        <v>20160000</v>
      </c>
      <c r="AB870" s="280">
        <v>288</v>
      </c>
      <c r="AC870" s="274" t="s">
        <v>40</v>
      </c>
      <c r="AD870" s="261">
        <v>100000</v>
      </c>
      <c r="AE870" s="261">
        <f t="shared" si="230"/>
        <v>28800000</v>
      </c>
      <c r="AF870" s="280">
        <v>288</v>
      </c>
      <c r="AG870" s="274" t="s">
        <v>40</v>
      </c>
      <c r="AH870" s="261">
        <v>100000</v>
      </c>
      <c r="AI870" s="261">
        <f t="shared" si="231"/>
        <v>28800000</v>
      </c>
      <c r="AJ870" s="280">
        <v>288</v>
      </c>
      <c r="AK870" s="274" t="s">
        <v>40</v>
      </c>
      <c r="AL870" s="261">
        <v>100000</v>
      </c>
      <c r="AM870" s="261">
        <f t="shared" si="232"/>
        <v>28800000</v>
      </c>
      <c r="AN870" s="280">
        <v>288</v>
      </c>
      <c r="AO870" s="274" t="s">
        <v>40</v>
      </c>
      <c r="AP870" s="261">
        <v>100000</v>
      </c>
      <c r="AQ870" s="261">
        <f t="shared" si="233"/>
        <v>28800000</v>
      </c>
      <c r="AR870" s="351">
        <f t="shared" si="214"/>
        <v>0</v>
      </c>
    </row>
    <row r="871" spans="2:44" x14ac:dyDescent="0.4">
      <c r="B871" s="272" t="s">
        <v>27</v>
      </c>
      <c r="C871" s="266" t="s">
        <v>294</v>
      </c>
      <c r="D871" s="280">
        <f>D858/24</f>
        <v>12</v>
      </c>
      <c r="E871" s="274" t="s">
        <v>51</v>
      </c>
      <c r="F871" s="261">
        <v>500000</v>
      </c>
      <c r="G871" s="261">
        <f t="shared" si="225"/>
        <v>6000000</v>
      </c>
      <c r="H871" s="280">
        <f>H858/24</f>
        <v>12</v>
      </c>
      <c r="I871" s="274" t="s">
        <v>51</v>
      </c>
      <c r="J871" s="261">
        <v>500000</v>
      </c>
      <c r="K871" s="261">
        <f t="shared" si="226"/>
        <v>6000000</v>
      </c>
      <c r="L871" s="280">
        <f>L858/24</f>
        <v>12</v>
      </c>
      <c r="M871" s="274" t="s">
        <v>51</v>
      </c>
      <c r="N871" s="261">
        <v>500000</v>
      </c>
      <c r="O871" s="261">
        <f t="shared" si="227"/>
        <v>6000000</v>
      </c>
      <c r="P871" s="280">
        <v>12</v>
      </c>
      <c r="Q871" s="274" t="s">
        <v>51</v>
      </c>
      <c r="R871" s="261">
        <v>500000</v>
      </c>
      <c r="S871" s="261">
        <f t="shared" si="228"/>
        <v>6000000</v>
      </c>
      <c r="T871" s="280">
        <v>12</v>
      </c>
      <c r="U871" s="274" t="s">
        <v>51</v>
      </c>
      <c r="V871" s="261">
        <v>500000</v>
      </c>
      <c r="W871" s="261">
        <f t="shared" si="229"/>
        <v>6000000</v>
      </c>
      <c r="X871" s="354">
        <f t="shared" si="212"/>
        <v>1800000</v>
      </c>
      <c r="Y871" s="261">
        <f t="shared" si="234"/>
        <v>1800000</v>
      </c>
      <c r="Z871" s="354">
        <f t="shared" si="211"/>
        <v>4200000</v>
      </c>
      <c r="AA871" s="261">
        <f t="shared" si="213"/>
        <v>4200000</v>
      </c>
      <c r="AB871" s="280">
        <v>12</v>
      </c>
      <c r="AC871" s="274" t="s">
        <v>51</v>
      </c>
      <c r="AD871" s="261">
        <v>500000</v>
      </c>
      <c r="AE871" s="261">
        <f t="shared" si="230"/>
        <v>6000000</v>
      </c>
      <c r="AF871" s="280">
        <v>12</v>
      </c>
      <c r="AG871" s="274" t="s">
        <v>51</v>
      </c>
      <c r="AH871" s="261">
        <v>500000</v>
      </c>
      <c r="AI871" s="261">
        <f t="shared" si="231"/>
        <v>6000000</v>
      </c>
      <c r="AJ871" s="280">
        <v>12</v>
      </c>
      <c r="AK871" s="274" t="s">
        <v>51</v>
      </c>
      <c r="AL871" s="261">
        <v>500000</v>
      </c>
      <c r="AM871" s="261">
        <f t="shared" si="232"/>
        <v>6000000</v>
      </c>
      <c r="AN871" s="280">
        <v>12</v>
      </c>
      <c r="AO871" s="274" t="s">
        <v>51</v>
      </c>
      <c r="AP871" s="261">
        <v>500000</v>
      </c>
      <c r="AQ871" s="261">
        <f t="shared" si="233"/>
        <v>6000000</v>
      </c>
      <c r="AR871" s="351">
        <f t="shared" si="214"/>
        <v>0</v>
      </c>
    </row>
    <row r="872" spans="2:44" x14ac:dyDescent="0.4">
      <c r="B872" s="272"/>
      <c r="C872" s="266"/>
      <c r="D872" s="280"/>
      <c r="E872" s="274"/>
      <c r="F872" s="261"/>
      <c r="G872" s="261"/>
      <c r="H872" s="280"/>
      <c r="I872" s="274"/>
      <c r="J872" s="261"/>
      <c r="K872" s="261"/>
      <c r="L872" s="280"/>
      <c r="M872" s="274"/>
      <c r="N872" s="261"/>
      <c r="O872" s="261"/>
      <c r="P872" s="280"/>
      <c r="Q872" s="274"/>
      <c r="R872" s="261"/>
      <c r="S872" s="261"/>
      <c r="T872" s="280"/>
      <c r="U872" s="274"/>
      <c r="V872" s="261"/>
      <c r="W872" s="261"/>
      <c r="X872" s="354">
        <f t="shared" si="212"/>
        <v>0</v>
      </c>
      <c r="Y872" s="261"/>
      <c r="Z872" s="354">
        <f t="shared" si="211"/>
        <v>0</v>
      </c>
      <c r="AA872" s="261"/>
      <c r="AB872" s="280"/>
      <c r="AC872" s="274"/>
      <c r="AD872" s="261"/>
      <c r="AE872" s="261"/>
      <c r="AF872" s="280"/>
      <c r="AG872" s="274"/>
      <c r="AH872" s="261"/>
      <c r="AI872" s="261"/>
      <c r="AJ872" s="280"/>
      <c r="AK872" s="274"/>
      <c r="AL872" s="261"/>
      <c r="AM872" s="261"/>
      <c r="AN872" s="280"/>
      <c r="AO872" s="274"/>
      <c r="AP872" s="261"/>
      <c r="AQ872" s="261"/>
      <c r="AR872" s="351">
        <f t="shared" si="214"/>
        <v>0</v>
      </c>
    </row>
    <row r="873" spans="2:44" x14ac:dyDescent="0.4">
      <c r="B873" s="369" t="s">
        <v>352</v>
      </c>
      <c r="C873" s="370" t="s">
        <v>353</v>
      </c>
      <c r="D873" s="279">
        <f>D874</f>
        <v>288</v>
      </c>
      <c r="E873" s="267" t="s">
        <v>171</v>
      </c>
      <c r="F873" s="261">
        <v>0</v>
      </c>
      <c r="G873" s="261">
        <f>G874</f>
        <v>786360000</v>
      </c>
      <c r="H873" s="279">
        <f>H874</f>
        <v>288</v>
      </c>
      <c r="I873" s="267" t="s">
        <v>171</v>
      </c>
      <c r="J873" s="261">
        <v>0</v>
      </c>
      <c r="K873" s="261">
        <f>K874</f>
        <v>786360000</v>
      </c>
      <c r="L873" s="279">
        <f>L874</f>
        <v>288</v>
      </c>
      <c r="M873" s="267" t="s">
        <v>171</v>
      </c>
      <c r="N873" s="261">
        <v>0</v>
      </c>
      <c r="O873" s="261">
        <f>O874</f>
        <v>786360000</v>
      </c>
      <c r="P873" s="279">
        <v>288</v>
      </c>
      <c r="Q873" s="267" t="s">
        <v>171</v>
      </c>
      <c r="R873" s="261">
        <v>0</v>
      </c>
      <c r="S873" s="261">
        <f>S874</f>
        <v>764760000</v>
      </c>
      <c r="T873" s="373">
        <v>288</v>
      </c>
      <c r="U873" s="372" t="s">
        <v>171</v>
      </c>
      <c r="V873" s="371">
        <v>0</v>
      </c>
      <c r="W873" s="371">
        <f>W874</f>
        <v>764760000</v>
      </c>
      <c r="X873" s="354">
        <f t="shared" si="212"/>
        <v>229428000</v>
      </c>
      <c r="Y873" s="261"/>
      <c r="Z873" s="354">
        <f t="shared" si="211"/>
        <v>764760000</v>
      </c>
      <c r="AA873" s="261"/>
      <c r="AB873" s="373">
        <v>288</v>
      </c>
      <c r="AC873" s="372" t="s">
        <v>171</v>
      </c>
      <c r="AD873" s="371">
        <v>0</v>
      </c>
      <c r="AE873" s="371">
        <f>AE874</f>
        <v>799760000</v>
      </c>
      <c r="AF873" s="373">
        <v>288</v>
      </c>
      <c r="AG873" s="372" t="s">
        <v>171</v>
      </c>
      <c r="AH873" s="371">
        <v>0</v>
      </c>
      <c r="AI873" s="371">
        <f>AI874</f>
        <v>799760000</v>
      </c>
      <c r="AJ873" s="373">
        <v>288</v>
      </c>
      <c r="AK873" s="372" t="s">
        <v>171</v>
      </c>
      <c r="AL873" s="371">
        <v>0</v>
      </c>
      <c r="AM873" s="371">
        <f>AM874</f>
        <v>799760000</v>
      </c>
      <c r="AN873" s="373">
        <v>288</v>
      </c>
      <c r="AO873" s="372" t="s">
        <v>171</v>
      </c>
      <c r="AP873" s="371">
        <v>0</v>
      </c>
      <c r="AQ873" s="371">
        <f>AQ874</f>
        <v>863760000</v>
      </c>
      <c r="AR873" s="351">
        <f t="shared" si="214"/>
        <v>-64000000</v>
      </c>
    </row>
    <row r="874" spans="2:44" x14ac:dyDescent="0.4">
      <c r="B874" s="317" t="s">
        <v>34</v>
      </c>
      <c r="C874" s="318" t="s">
        <v>354</v>
      </c>
      <c r="D874" s="279">
        <v>288</v>
      </c>
      <c r="E874" s="267" t="s">
        <v>171</v>
      </c>
      <c r="F874" s="261">
        <v>0</v>
      </c>
      <c r="G874" s="261">
        <f>G875+G879</f>
        <v>786360000</v>
      </c>
      <c r="H874" s="319">
        <v>288</v>
      </c>
      <c r="I874" s="320" t="s">
        <v>171</v>
      </c>
      <c r="J874" s="321">
        <v>0</v>
      </c>
      <c r="K874" s="321">
        <f>K875+K879</f>
        <v>786360000</v>
      </c>
      <c r="L874" s="319">
        <v>288</v>
      </c>
      <c r="M874" s="320" t="s">
        <v>171</v>
      </c>
      <c r="N874" s="321">
        <v>0</v>
      </c>
      <c r="O874" s="321">
        <f>O875+O879</f>
        <v>786360000</v>
      </c>
      <c r="P874" s="319">
        <v>288</v>
      </c>
      <c r="Q874" s="320" t="s">
        <v>171</v>
      </c>
      <c r="R874" s="321">
        <v>0</v>
      </c>
      <c r="S874" s="321">
        <f>S875+S879</f>
        <v>764760000</v>
      </c>
      <c r="T874" s="319">
        <v>288</v>
      </c>
      <c r="U874" s="320" t="s">
        <v>171</v>
      </c>
      <c r="V874" s="321">
        <v>0</v>
      </c>
      <c r="W874" s="321">
        <f>W875+W879</f>
        <v>764760000</v>
      </c>
      <c r="X874" s="354">
        <f t="shared" si="212"/>
        <v>229428000</v>
      </c>
      <c r="Y874" s="321"/>
      <c r="Z874" s="354">
        <f t="shared" si="211"/>
        <v>764760000</v>
      </c>
      <c r="AA874" s="321"/>
      <c r="AB874" s="319">
        <v>288</v>
      </c>
      <c r="AC874" s="320" t="s">
        <v>171</v>
      </c>
      <c r="AD874" s="321">
        <v>0</v>
      </c>
      <c r="AE874" s="321">
        <f>AE875+AE879</f>
        <v>799760000</v>
      </c>
      <c r="AF874" s="319">
        <v>288</v>
      </c>
      <c r="AG874" s="320" t="s">
        <v>171</v>
      </c>
      <c r="AH874" s="321">
        <v>0</v>
      </c>
      <c r="AI874" s="321">
        <f>AI875+AI879</f>
        <v>799760000</v>
      </c>
      <c r="AJ874" s="319">
        <v>288</v>
      </c>
      <c r="AK874" s="320" t="s">
        <v>171</v>
      </c>
      <c r="AL874" s="321">
        <v>0</v>
      </c>
      <c r="AM874" s="321">
        <f>AM875+AM879</f>
        <v>799760000</v>
      </c>
      <c r="AN874" s="319">
        <v>288</v>
      </c>
      <c r="AO874" s="320" t="s">
        <v>171</v>
      </c>
      <c r="AP874" s="321">
        <v>0</v>
      </c>
      <c r="AQ874" s="321">
        <f>AQ875+AQ879</f>
        <v>863760000</v>
      </c>
      <c r="AR874" s="351">
        <f t="shared" si="214"/>
        <v>-64000000</v>
      </c>
    </row>
    <row r="875" spans="2:44" x14ac:dyDescent="0.4">
      <c r="B875" s="272">
        <v>525111</v>
      </c>
      <c r="C875" s="266" t="s">
        <v>174</v>
      </c>
      <c r="D875" s="273">
        <v>0</v>
      </c>
      <c r="E875" s="274"/>
      <c r="F875" s="266">
        <v>0</v>
      </c>
      <c r="G875" s="261">
        <f>SUM(G876:G878)</f>
        <v>360120000</v>
      </c>
      <c r="H875" s="273">
        <v>0</v>
      </c>
      <c r="I875" s="274"/>
      <c r="J875" s="266">
        <v>0</v>
      </c>
      <c r="K875" s="261">
        <f>SUM(K876:K878)</f>
        <v>360120000</v>
      </c>
      <c r="L875" s="273">
        <v>0</v>
      </c>
      <c r="M875" s="274"/>
      <c r="N875" s="266">
        <v>0</v>
      </c>
      <c r="O875" s="261">
        <f>SUM(O876:O878)</f>
        <v>360120000</v>
      </c>
      <c r="P875" s="273">
        <v>0</v>
      </c>
      <c r="Q875" s="274"/>
      <c r="R875" s="266">
        <v>0</v>
      </c>
      <c r="S875" s="261">
        <f>SUM(S876:S878)</f>
        <v>360120000</v>
      </c>
      <c r="T875" s="273">
        <v>0</v>
      </c>
      <c r="U875" s="274"/>
      <c r="V875" s="266">
        <v>0</v>
      </c>
      <c r="W875" s="261">
        <f>SUM(W876:W878)</f>
        <v>360120000</v>
      </c>
      <c r="X875" s="354">
        <f t="shared" si="212"/>
        <v>108036000</v>
      </c>
      <c r="Y875" s="261"/>
      <c r="Z875" s="354">
        <f t="shared" si="211"/>
        <v>360120000</v>
      </c>
      <c r="AA875" s="261"/>
      <c r="AB875" s="273">
        <v>0</v>
      </c>
      <c r="AC875" s="274"/>
      <c r="AD875" s="266">
        <v>0</v>
      </c>
      <c r="AE875" s="261">
        <f>SUM(AE876:AE878)</f>
        <v>360120000</v>
      </c>
      <c r="AF875" s="273">
        <v>0</v>
      </c>
      <c r="AG875" s="274"/>
      <c r="AH875" s="266">
        <v>0</v>
      </c>
      <c r="AI875" s="261">
        <f>SUM(AI876:AI878)</f>
        <v>360120000</v>
      </c>
      <c r="AJ875" s="273">
        <v>0</v>
      </c>
      <c r="AK875" s="274"/>
      <c r="AL875" s="266">
        <v>0</v>
      </c>
      <c r="AM875" s="261">
        <f>SUM(AM876:AM878)</f>
        <v>360120000</v>
      </c>
      <c r="AN875" s="273">
        <v>0</v>
      </c>
      <c r="AO875" s="274"/>
      <c r="AP875" s="266">
        <v>0</v>
      </c>
      <c r="AQ875" s="261">
        <f>SUM(AQ876:AQ878)</f>
        <v>360120000</v>
      </c>
      <c r="AR875" s="351">
        <f t="shared" si="214"/>
        <v>0</v>
      </c>
    </row>
    <row r="876" spans="2:44" x14ac:dyDescent="0.4">
      <c r="B876" s="272" t="s">
        <v>27</v>
      </c>
      <c r="C876" s="266" t="s">
        <v>46</v>
      </c>
      <c r="D876" s="273">
        <v>648</v>
      </c>
      <c r="E876" s="274" t="s">
        <v>47</v>
      </c>
      <c r="F876" s="261">
        <v>145000</v>
      </c>
      <c r="G876" s="261">
        <f>ROUNDDOWN(D876*F876,-3)</f>
        <v>93960000</v>
      </c>
      <c r="H876" s="273">
        <v>648</v>
      </c>
      <c r="I876" s="274" t="s">
        <v>47</v>
      </c>
      <c r="J876" s="261">
        <v>145000</v>
      </c>
      <c r="K876" s="261">
        <f>ROUNDDOWN(H876*J876,-3)</f>
        <v>93960000</v>
      </c>
      <c r="L876" s="273">
        <v>648</v>
      </c>
      <c r="M876" s="274" t="s">
        <v>47</v>
      </c>
      <c r="N876" s="261">
        <v>145000</v>
      </c>
      <c r="O876" s="261">
        <f>ROUNDDOWN(L876*N876,-3)</f>
        <v>93960000</v>
      </c>
      <c r="P876" s="273">
        <v>648</v>
      </c>
      <c r="Q876" s="274" t="s">
        <v>47</v>
      </c>
      <c r="R876" s="261">
        <v>145000</v>
      </c>
      <c r="S876" s="261">
        <f>ROUNDDOWN(P876*R876,-3)</f>
        <v>93960000</v>
      </c>
      <c r="T876" s="273">
        <v>648</v>
      </c>
      <c r="U876" s="274" t="s">
        <v>47</v>
      </c>
      <c r="V876" s="261">
        <v>145000</v>
      </c>
      <c r="W876" s="261">
        <f>ROUNDDOWN(T876*V876,-3)</f>
        <v>93960000</v>
      </c>
      <c r="X876" s="354">
        <f t="shared" si="212"/>
        <v>28188000</v>
      </c>
      <c r="Y876" s="261">
        <f>CEILING(X876,1000)</f>
        <v>28188000</v>
      </c>
      <c r="Z876" s="354">
        <f t="shared" si="211"/>
        <v>65772000</v>
      </c>
      <c r="AA876" s="261">
        <f t="shared" si="213"/>
        <v>65772000</v>
      </c>
      <c r="AB876" s="273">
        <v>648</v>
      </c>
      <c r="AC876" s="274" t="s">
        <v>47</v>
      </c>
      <c r="AD876" s="261">
        <v>145000</v>
      </c>
      <c r="AE876" s="261">
        <f>ROUNDDOWN(AB876*AD876,-3)</f>
        <v>93960000</v>
      </c>
      <c r="AF876" s="273">
        <v>648</v>
      </c>
      <c r="AG876" s="274" t="s">
        <v>47</v>
      </c>
      <c r="AH876" s="261">
        <v>145000</v>
      </c>
      <c r="AI876" s="261">
        <f>ROUNDDOWN(AF876*AH876,-3)</f>
        <v>93960000</v>
      </c>
      <c r="AJ876" s="273">
        <v>648</v>
      </c>
      <c r="AK876" s="274" t="s">
        <v>47</v>
      </c>
      <c r="AL876" s="261">
        <v>145000</v>
      </c>
      <c r="AM876" s="261">
        <f>ROUNDDOWN(AJ876*AL876,-3)</f>
        <v>93960000</v>
      </c>
      <c r="AN876" s="273">
        <v>648</v>
      </c>
      <c r="AO876" s="274" t="s">
        <v>47</v>
      </c>
      <c r="AP876" s="261">
        <v>145000</v>
      </c>
      <c r="AQ876" s="261">
        <f>ROUNDDOWN(AN876*AP876,-3)</f>
        <v>93960000</v>
      </c>
      <c r="AR876" s="351">
        <f t="shared" si="214"/>
        <v>0</v>
      </c>
    </row>
    <row r="877" spans="2:44" x14ac:dyDescent="0.4">
      <c r="B877" s="272" t="s">
        <v>27</v>
      </c>
      <c r="C877" s="266" t="s">
        <v>48</v>
      </c>
      <c r="D877" s="273">
        <v>1584</v>
      </c>
      <c r="E877" s="274" t="s">
        <v>47</v>
      </c>
      <c r="F877" s="261">
        <v>145000</v>
      </c>
      <c r="G877" s="261">
        <f>ROUNDDOWN(D877*F877,-3)</f>
        <v>229680000</v>
      </c>
      <c r="H877" s="273">
        <v>1584</v>
      </c>
      <c r="I877" s="274" t="s">
        <v>47</v>
      </c>
      <c r="J877" s="261">
        <v>145000</v>
      </c>
      <c r="K877" s="261">
        <f>ROUNDDOWN(H877*J877,-3)</f>
        <v>229680000</v>
      </c>
      <c r="L877" s="273">
        <v>1584</v>
      </c>
      <c r="M877" s="274" t="s">
        <v>47</v>
      </c>
      <c r="N877" s="261">
        <v>145000</v>
      </c>
      <c r="O877" s="261">
        <f>ROUNDDOWN(L877*N877,-3)</f>
        <v>229680000</v>
      </c>
      <c r="P877" s="273">
        <v>1584</v>
      </c>
      <c r="Q877" s="274" t="s">
        <v>47</v>
      </c>
      <c r="R877" s="261">
        <v>145000</v>
      </c>
      <c r="S877" s="261">
        <f>ROUNDDOWN(P877*R877,-3)</f>
        <v>229680000</v>
      </c>
      <c r="T877" s="273">
        <v>1584</v>
      </c>
      <c r="U877" s="274" t="s">
        <v>47</v>
      </c>
      <c r="V877" s="261">
        <v>145000</v>
      </c>
      <c r="W877" s="261">
        <f>ROUNDDOWN(T877*V877,-3)</f>
        <v>229680000</v>
      </c>
      <c r="X877" s="354">
        <f t="shared" si="212"/>
        <v>68904000</v>
      </c>
      <c r="Y877" s="261">
        <f>CEILING(X877,1000)</f>
        <v>68904000</v>
      </c>
      <c r="Z877" s="354">
        <f t="shared" si="211"/>
        <v>160776000</v>
      </c>
      <c r="AA877" s="261">
        <f t="shared" si="213"/>
        <v>160776000</v>
      </c>
      <c r="AB877" s="273">
        <v>1584</v>
      </c>
      <c r="AC877" s="274" t="s">
        <v>47</v>
      </c>
      <c r="AD877" s="261">
        <v>145000</v>
      </c>
      <c r="AE877" s="261">
        <f>ROUNDDOWN(AB877*AD877,-3)</f>
        <v>229680000</v>
      </c>
      <c r="AF877" s="273">
        <v>1584</v>
      </c>
      <c r="AG877" s="274" t="s">
        <v>47</v>
      </c>
      <c r="AH877" s="261">
        <v>145000</v>
      </c>
      <c r="AI877" s="261">
        <f>ROUNDDOWN(AF877*AH877,-3)</f>
        <v>229680000</v>
      </c>
      <c r="AJ877" s="273">
        <v>1584</v>
      </c>
      <c r="AK877" s="274" t="s">
        <v>47</v>
      </c>
      <c r="AL877" s="261">
        <v>145000</v>
      </c>
      <c r="AM877" s="261">
        <f>ROUNDDOWN(AJ877*AL877,-3)</f>
        <v>229680000</v>
      </c>
      <c r="AN877" s="273">
        <v>1584</v>
      </c>
      <c r="AO877" s="274" t="s">
        <v>47</v>
      </c>
      <c r="AP877" s="261">
        <v>145000</v>
      </c>
      <c r="AQ877" s="261">
        <f>ROUNDDOWN(AN877*AP877,-3)</f>
        <v>229680000</v>
      </c>
      <c r="AR877" s="351">
        <f t="shared" si="214"/>
        <v>0</v>
      </c>
    </row>
    <row r="878" spans="2:44" x14ac:dyDescent="0.4">
      <c r="B878" s="272" t="s">
        <v>27</v>
      </c>
      <c r="C878" s="266" t="s">
        <v>175</v>
      </c>
      <c r="D878" s="273">
        <v>1</v>
      </c>
      <c r="E878" s="274" t="s">
        <v>38</v>
      </c>
      <c r="F878" s="261">
        <v>36480000</v>
      </c>
      <c r="G878" s="261">
        <f>ROUNDDOWN(D878*F878,-3)</f>
        <v>36480000</v>
      </c>
      <c r="H878" s="273">
        <v>1</v>
      </c>
      <c r="I878" s="274" t="s">
        <v>38</v>
      </c>
      <c r="J878" s="261">
        <v>36480000</v>
      </c>
      <c r="K878" s="261">
        <f>ROUNDDOWN(H878*J878,-3)</f>
        <v>36480000</v>
      </c>
      <c r="L878" s="273">
        <v>1</v>
      </c>
      <c r="M878" s="274" t="s">
        <v>38</v>
      </c>
      <c r="N878" s="261">
        <v>36480000</v>
      </c>
      <c r="O878" s="261">
        <f>ROUNDDOWN(L878*N878,-3)</f>
        <v>36480000</v>
      </c>
      <c r="P878" s="273">
        <v>1</v>
      </c>
      <c r="Q878" s="274" t="s">
        <v>38</v>
      </c>
      <c r="R878" s="261">
        <v>36480000</v>
      </c>
      <c r="S878" s="261">
        <f>ROUNDDOWN(P878*R878,-3)</f>
        <v>36480000</v>
      </c>
      <c r="T878" s="273">
        <v>1</v>
      </c>
      <c r="U878" s="274" t="s">
        <v>38</v>
      </c>
      <c r="V878" s="261">
        <v>36480000</v>
      </c>
      <c r="W878" s="261">
        <f>ROUNDDOWN(T878*V878,-3)</f>
        <v>36480000</v>
      </c>
      <c r="X878" s="354">
        <f t="shared" si="212"/>
        <v>10944000</v>
      </c>
      <c r="Y878" s="261">
        <f>CEILING(X878,1000)</f>
        <v>10944000</v>
      </c>
      <c r="Z878" s="354">
        <f t="shared" si="211"/>
        <v>25536000</v>
      </c>
      <c r="AA878" s="261">
        <f t="shared" si="213"/>
        <v>25536000</v>
      </c>
      <c r="AB878" s="273">
        <v>1</v>
      </c>
      <c r="AC878" s="274" t="s">
        <v>38</v>
      </c>
      <c r="AD878" s="261">
        <v>36480000</v>
      </c>
      <c r="AE878" s="261">
        <f>ROUNDDOWN(AB878*AD878,-3)</f>
        <v>36480000</v>
      </c>
      <c r="AF878" s="273">
        <v>1</v>
      </c>
      <c r="AG878" s="274" t="s">
        <v>38</v>
      </c>
      <c r="AH878" s="261">
        <v>36480000</v>
      </c>
      <c r="AI878" s="261">
        <f>ROUNDDOWN(AF878*AH878,-3)</f>
        <v>36480000</v>
      </c>
      <c r="AJ878" s="273">
        <v>1</v>
      </c>
      <c r="AK878" s="274" t="s">
        <v>38</v>
      </c>
      <c r="AL878" s="261">
        <v>36480000</v>
      </c>
      <c r="AM878" s="261">
        <f>ROUNDDOWN(AJ878*AL878,-3)</f>
        <v>36480000</v>
      </c>
      <c r="AN878" s="273">
        <v>1</v>
      </c>
      <c r="AO878" s="274" t="s">
        <v>38</v>
      </c>
      <c r="AP878" s="261">
        <v>36480000</v>
      </c>
      <c r="AQ878" s="261">
        <f>ROUNDDOWN(AN878*AP878,-3)</f>
        <v>36480000</v>
      </c>
      <c r="AR878" s="351">
        <f t="shared" si="214"/>
        <v>0</v>
      </c>
    </row>
    <row r="879" spans="2:44" x14ac:dyDescent="0.4">
      <c r="B879" s="272">
        <v>525112</v>
      </c>
      <c r="C879" s="266" t="s">
        <v>97</v>
      </c>
      <c r="D879" s="273">
        <v>0</v>
      </c>
      <c r="E879" s="274"/>
      <c r="F879" s="266">
        <v>0</v>
      </c>
      <c r="G879" s="261">
        <f>SUM(G880:G886)</f>
        <v>426240000</v>
      </c>
      <c r="H879" s="273">
        <v>0</v>
      </c>
      <c r="I879" s="274"/>
      <c r="J879" s="266">
        <v>0</v>
      </c>
      <c r="K879" s="261">
        <f>SUM(K880:K886)</f>
        <v>426240000</v>
      </c>
      <c r="L879" s="273">
        <v>0</v>
      </c>
      <c r="M879" s="274"/>
      <c r="N879" s="266">
        <v>0</v>
      </c>
      <c r="O879" s="261">
        <f>SUM(O880:O886)</f>
        <v>426240000</v>
      </c>
      <c r="P879" s="273">
        <v>0</v>
      </c>
      <c r="Q879" s="274"/>
      <c r="R879" s="266">
        <v>0</v>
      </c>
      <c r="S879" s="261">
        <f>SUM(S880:S886)</f>
        <v>404640000</v>
      </c>
      <c r="T879" s="273">
        <v>0</v>
      </c>
      <c r="U879" s="274"/>
      <c r="V879" s="266">
        <v>0</v>
      </c>
      <c r="W879" s="261">
        <f>SUM(W880:W886)</f>
        <v>404640000</v>
      </c>
      <c r="X879" s="354">
        <f t="shared" si="212"/>
        <v>121392000</v>
      </c>
      <c r="Y879" s="261"/>
      <c r="Z879" s="354">
        <f t="shared" si="211"/>
        <v>404640000</v>
      </c>
      <c r="AA879" s="261"/>
      <c r="AB879" s="273">
        <v>0</v>
      </c>
      <c r="AC879" s="274"/>
      <c r="AD879" s="266">
        <v>0</v>
      </c>
      <c r="AE879" s="261">
        <f>SUM(AE880:AE886)</f>
        <v>439640000</v>
      </c>
      <c r="AF879" s="273">
        <v>0</v>
      </c>
      <c r="AG879" s="274"/>
      <c r="AH879" s="266">
        <v>0</v>
      </c>
      <c r="AI879" s="261">
        <f>SUM(AI880:AI886)</f>
        <v>439640000</v>
      </c>
      <c r="AJ879" s="273">
        <v>0</v>
      </c>
      <c r="AK879" s="274"/>
      <c r="AL879" s="266">
        <v>0</v>
      </c>
      <c r="AM879" s="261">
        <f>SUM(AM880:AM886)</f>
        <v>439640000</v>
      </c>
      <c r="AN879" s="273">
        <v>0</v>
      </c>
      <c r="AO879" s="274"/>
      <c r="AP879" s="266">
        <v>0</v>
      </c>
      <c r="AQ879" s="261">
        <f>SUM(AQ880:AQ886)</f>
        <v>503640000</v>
      </c>
      <c r="AR879" s="351">
        <f t="shared" si="214"/>
        <v>-64000000</v>
      </c>
    </row>
    <row r="880" spans="2:44" x14ac:dyDescent="0.4">
      <c r="B880" s="272" t="s">
        <v>27</v>
      </c>
      <c r="C880" s="266" t="s">
        <v>295</v>
      </c>
      <c r="D880" s="273">
        <v>1</v>
      </c>
      <c r="E880" s="274" t="s">
        <v>38</v>
      </c>
      <c r="F880" s="261">
        <v>7200000</v>
      </c>
      <c r="G880" s="261">
        <f t="shared" ref="G880:G886" si="235">ROUNDDOWN(D880*F880,-3)</f>
        <v>7200000</v>
      </c>
      <c r="H880" s="273">
        <v>1</v>
      </c>
      <c r="I880" s="274" t="s">
        <v>38</v>
      </c>
      <c r="J880" s="261">
        <v>7200000</v>
      </c>
      <c r="K880" s="261">
        <f t="shared" ref="K880:K886" si="236">ROUNDDOWN(H880*J880,-3)</f>
        <v>7200000</v>
      </c>
      <c r="L880" s="273">
        <v>1</v>
      </c>
      <c r="M880" s="274" t="s">
        <v>38</v>
      </c>
      <c r="N880" s="261">
        <v>7200000</v>
      </c>
      <c r="O880" s="261">
        <f t="shared" ref="O880:O886" si="237">ROUNDDOWN(L880*N880,-3)</f>
        <v>7200000</v>
      </c>
      <c r="P880" s="273">
        <v>1</v>
      </c>
      <c r="Q880" s="274" t="s">
        <v>38</v>
      </c>
      <c r="R880" s="261">
        <v>7200000</v>
      </c>
      <c r="S880" s="261">
        <f t="shared" ref="S880:S886" si="238">ROUNDDOWN(P880*R880,-3)</f>
        <v>7200000</v>
      </c>
      <c r="T880" s="273">
        <v>1</v>
      </c>
      <c r="U880" s="274" t="s">
        <v>38</v>
      </c>
      <c r="V880" s="261">
        <v>7200000</v>
      </c>
      <c r="W880" s="261">
        <f t="shared" ref="W880:W886" si="239">ROUNDDOWN(T880*V880,-3)</f>
        <v>7200000</v>
      </c>
      <c r="X880" s="354">
        <f t="shared" si="212"/>
        <v>2160000</v>
      </c>
      <c r="Y880" s="261">
        <f>CEILING(X880,1000)</f>
        <v>2160000</v>
      </c>
      <c r="Z880" s="354">
        <f t="shared" si="211"/>
        <v>5040000</v>
      </c>
      <c r="AA880" s="261">
        <f t="shared" si="213"/>
        <v>5040000</v>
      </c>
      <c r="AB880" s="273">
        <v>1</v>
      </c>
      <c r="AC880" s="274" t="s">
        <v>38</v>
      </c>
      <c r="AD880" s="261">
        <v>7200000</v>
      </c>
      <c r="AE880" s="261">
        <f t="shared" ref="AE880:AE886" si="240">ROUNDDOWN(AB880*AD880,-3)</f>
        <v>7200000</v>
      </c>
      <c r="AF880" s="273">
        <v>1</v>
      </c>
      <c r="AG880" s="274" t="s">
        <v>38</v>
      </c>
      <c r="AH880" s="261">
        <v>7200000</v>
      </c>
      <c r="AI880" s="261">
        <f t="shared" ref="AI880:AI886" si="241">ROUNDDOWN(AF880*AH880,-3)</f>
        <v>7200000</v>
      </c>
      <c r="AJ880" s="273">
        <v>1</v>
      </c>
      <c r="AK880" s="274" t="s">
        <v>38</v>
      </c>
      <c r="AL880" s="261">
        <v>7200000</v>
      </c>
      <c r="AM880" s="261">
        <f t="shared" ref="AM880:AM886" si="242">ROUNDDOWN(AJ880*AL880,-3)</f>
        <v>7200000</v>
      </c>
      <c r="AN880" s="273">
        <v>1</v>
      </c>
      <c r="AO880" s="274" t="s">
        <v>38</v>
      </c>
      <c r="AP880" s="261">
        <v>7200000</v>
      </c>
      <c r="AQ880" s="261">
        <f t="shared" ref="AQ880:AQ886" si="243">ROUNDDOWN(AN880*AP880,-3)</f>
        <v>7200000</v>
      </c>
      <c r="AR880" s="351">
        <f t="shared" si="214"/>
        <v>0</v>
      </c>
    </row>
    <row r="881" spans="2:44" x14ac:dyDescent="0.4">
      <c r="B881" s="272" t="s">
        <v>27</v>
      </c>
      <c r="C881" s="266" t="s">
        <v>296</v>
      </c>
      <c r="D881" s="280">
        <f>D874</f>
        <v>288</v>
      </c>
      <c r="E881" s="274" t="s">
        <v>231</v>
      </c>
      <c r="F881" s="261">
        <v>75000</v>
      </c>
      <c r="G881" s="261">
        <f t="shared" si="235"/>
        <v>21600000</v>
      </c>
      <c r="H881" s="280">
        <f>H874</f>
        <v>288</v>
      </c>
      <c r="I881" s="274" t="s">
        <v>231</v>
      </c>
      <c r="J881" s="261">
        <v>75000</v>
      </c>
      <c r="K881" s="261">
        <f t="shared" si="236"/>
        <v>21600000</v>
      </c>
      <c r="L881" s="280">
        <f>L874</f>
        <v>288</v>
      </c>
      <c r="M881" s="274" t="s">
        <v>231</v>
      </c>
      <c r="N881" s="261">
        <v>75000</v>
      </c>
      <c r="O881" s="261">
        <f t="shared" si="237"/>
        <v>21600000</v>
      </c>
      <c r="P881" s="280">
        <v>0</v>
      </c>
      <c r="Q881" s="274" t="s">
        <v>231</v>
      </c>
      <c r="R881" s="261">
        <v>75000</v>
      </c>
      <c r="S881" s="261">
        <f t="shared" si="238"/>
        <v>0</v>
      </c>
      <c r="T881" s="280">
        <v>0</v>
      </c>
      <c r="U881" s="274" t="s">
        <v>231</v>
      </c>
      <c r="V881" s="261">
        <v>75000</v>
      </c>
      <c r="W881" s="261">
        <f t="shared" si="239"/>
        <v>0</v>
      </c>
      <c r="X881" s="354">
        <f t="shared" si="212"/>
        <v>0</v>
      </c>
      <c r="Y881" s="261"/>
      <c r="Z881" s="354">
        <f t="shared" si="211"/>
        <v>0</v>
      </c>
      <c r="AA881" s="261"/>
      <c r="AB881" s="280">
        <v>0</v>
      </c>
      <c r="AC881" s="274" t="s">
        <v>231</v>
      </c>
      <c r="AD881" s="261">
        <v>75000</v>
      </c>
      <c r="AE881" s="261">
        <f t="shared" si="240"/>
        <v>0</v>
      </c>
      <c r="AF881" s="280">
        <v>0</v>
      </c>
      <c r="AG881" s="274" t="s">
        <v>231</v>
      </c>
      <c r="AH881" s="261">
        <v>75000</v>
      </c>
      <c r="AI881" s="261">
        <f t="shared" si="241"/>
        <v>0</v>
      </c>
      <c r="AJ881" s="280">
        <v>0</v>
      </c>
      <c r="AK881" s="274" t="s">
        <v>231</v>
      </c>
      <c r="AL881" s="261">
        <v>75000</v>
      </c>
      <c r="AM881" s="261">
        <f t="shared" si="242"/>
        <v>0</v>
      </c>
      <c r="AN881" s="280">
        <v>0</v>
      </c>
      <c r="AO881" s="274" t="s">
        <v>231</v>
      </c>
      <c r="AP881" s="261">
        <v>75000</v>
      </c>
      <c r="AQ881" s="261">
        <f t="shared" si="243"/>
        <v>0</v>
      </c>
      <c r="AR881" s="351">
        <f t="shared" si="214"/>
        <v>0</v>
      </c>
    </row>
    <row r="882" spans="2:44" x14ac:dyDescent="0.4">
      <c r="B882" s="272" t="s">
        <v>27</v>
      </c>
      <c r="C882" s="266" t="s">
        <v>44</v>
      </c>
      <c r="D882" s="280">
        <f>D874</f>
        <v>288</v>
      </c>
      <c r="E882" s="274" t="s">
        <v>40</v>
      </c>
      <c r="F882" s="261">
        <v>100000</v>
      </c>
      <c r="G882" s="261">
        <f t="shared" si="235"/>
        <v>28800000</v>
      </c>
      <c r="H882" s="280">
        <f>H874</f>
        <v>288</v>
      </c>
      <c r="I882" s="274" t="s">
        <v>40</v>
      </c>
      <c r="J882" s="261">
        <v>100000</v>
      </c>
      <c r="K882" s="261">
        <f t="shared" si="236"/>
        <v>28800000</v>
      </c>
      <c r="L882" s="280">
        <f>L874</f>
        <v>288</v>
      </c>
      <c r="M882" s="274" t="s">
        <v>40</v>
      </c>
      <c r="N882" s="261">
        <v>100000</v>
      </c>
      <c r="O882" s="261">
        <f t="shared" si="237"/>
        <v>28800000</v>
      </c>
      <c r="P882" s="280">
        <v>288</v>
      </c>
      <c r="Q882" s="274" t="s">
        <v>40</v>
      </c>
      <c r="R882" s="261">
        <v>100000</v>
      </c>
      <c r="S882" s="261">
        <f t="shared" si="238"/>
        <v>28800000</v>
      </c>
      <c r="T882" s="280">
        <v>288</v>
      </c>
      <c r="U882" s="274" t="s">
        <v>40</v>
      </c>
      <c r="V882" s="261">
        <v>100000</v>
      </c>
      <c r="W882" s="261">
        <f t="shared" si="239"/>
        <v>28800000</v>
      </c>
      <c r="X882" s="354">
        <f t="shared" si="212"/>
        <v>8640000</v>
      </c>
      <c r="Y882" s="261">
        <f>CEILING(X882,1000)</f>
        <v>8640000</v>
      </c>
      <c r="Z882" s="354">
        <f t="shared" si="211"/>
        <v>20160000</v>
      </c>
      <c r="AA882" s="261">
        <f t="shared" si="213"/>
        <v>20160000</v>
      </c>
      <c r="AB882" s="280">
        <v>288</v>
      </c>
      <c r="AC882" s="274" t="s">
        <v>40</v>
      </c>
      <c r="AD882" s="261">
        <v>100000</v>
      </c>
      <c r="AE882" s="261">
        <f t="shared" si="240"/>
        <v>28800000</v>
      </c>
      <c r="AF882" s="280">
        <v>288</v>
      </c>
      <c r="AG882" s="274" t="s">
        <v>40</v>
      </c>
      <c r="AH882" s="261">
        <v>100000</v>
      </c>
      <c r="AI882" s="261">
        <f t="shared" si="241"/>
        <v>28800000</v>
      </c>
      <c r="AJ882" s="280">
        <v>288</v>
      </c>
      <c r="AK882" s="274" t="s">
        <v>40</v>
      </c>
      <c r="AL882" s="261">
        <v>100000</v>
      </c>
      <c r="AM882" s="261">
        <f t="shared" si="242"/>
        <v>28800000</v>
      </c>
      <c r="AN882" s="280">
        <v>288</v>
      </c>
      <c r="AO882" s="274" t="s">
        <v>40</v>
      </c>
      <c r="AP882" s="261">
        <v>100000</v>
      </c>
      <c r="AQ882" s="261">
        <f t="shared" si="243"/>
        <v>28800000</v>
      </c>
      <c r="AR882" s="351">
        <f t="shared" si="214"/>
        <v>0</v>
      </c>
    </row>
    <row r="883" spans="2:44" x14ac:dyDescent="0.4">
      <c r="B883" s="272" t="s">
        <v>27</v>
      </c>
      <c r="C883" s="266" t="s">
        <v>299</v>
      </c>
      <c r="D883" s="280">
        <f>D874/24</f>
        <v>12</v>
      </c>
      <c r="E883" s="274" t="s">
        <v>355</v>
      </c>
      <c r="F883" s="261">
        <v>600000</v>
      </c>
      <c r="G883" s="261">
        <f t="shared" si="235"/>
        <v>7200000</v>
      </c>
      <c r="H883" s="280">
        <f>H874/24</f>
        <v>12</v>
      </c>
      <c r="I883" s="274" t="s">
        <v>355</v>
      </c>
      <c r="J883" s="261">
        <v>600000</v>
      </c>
      <c r="K883" s="261">
        <f t="shared" si="236"/>
        <v>7200000</v>
      </c>
      <c r="L883" s="280">
        <f>L874/24</f>
        <v>12</v>
      </c>
      <c r="M883" s="274" t="s">
        <v>355</v>
      </c>
      <c r="N883" s="261">
        <v>600000</v>
      </c>
      <c r="O883" s="261">
        <f t="shared" si="237"/>
        <v>7200000</v>
      </c>
      <c r="P883" s="280">
        <v>12</v>
      </c>
      <c r="Q883" s="274" t="s">
        <v>355</v>
      </c>
      <c r="R883" s="261">
        <v>600000</v>
      </c>
      <c r="S883" s="261">
        <f t="shared" si="238"/>
        <v>7200000</v>
      </c>
      <c r="T883" s="280">
        <v>12</v>
      </c>
      <c r="U883" s="274" t="s">
        <v>355</v>
      </c>
      <c r="V883" s="261">
        <v>600000</v>
      </c>
      <c r="W883" s="261">
        <f t="shared" si="239"/>
        <v>7200000</v>
      </c>
      <c r="X883" s="354">
        <f t="shared" si="212"/>
        <v>2160000</v>
      </c>
      <c r="Y883" s="261">
        <f>CEILING(X883,1000)</f>
        <v>2160000</v>
      </c>
      <c r="Z883" s="354">
        <f t="shared" si="211"/>
        <v>5040000</v>
      </c>
      <c r="AA883" s="261">
        <f t="shared" si="213"/>
        <v>5040000</v>
      </c>
      <c r="AB883" s="280">
        <v>12</v>
      </c>
      <c r="AC883" s="274" t="s">
        <v>355</v>
      </c>
      <c r="AD883" s="261">
        <v>600000</v>
      </c>
      <c r="AE883" s="261">
        <f t="shared" si="240"/>
        <v>7200000</v>
      </c>
      <c r="AF883" s="280">
        <v>12</v>
      </c>
      <c r="AG883" s="274" t="s">
        <v>355</v>
      </c>
      <c r="AH883" s="261">
        <v>600000</v>
      </c>
      <c r="AI883" s="261">
        <f t="shared" si="241"/>
        <v>7200000</v>
      </c>
      <c r="AJ883" s="280">
        <v>12</v>
      </c>
      <c r="AK883" s="274" t="s">
        <v>355</v>
      </c>
      <c r="AL883" s="261">
        <v>600000</v>
      </c>
      <c r="AM883" s="261">
        <f t="shared" si="242"/>
        <v>7200000</v>
      </c>
      <c r="AN883" s="280">
        <v>12</v>
      </c>
      <c r="AO883" s="274" t="s">
        <v>355</v>
      </c>
      <c r="AP883" s="261">
        <v>600000</v>
      </c>
      <c r="AQ883" s="261">
        <f t="shared" si="243"/>
        <v>7200000</v>
      </c>
      <c r="AR883" s="351">
        <f t="shared" si="214"/>
        <v>0</v>
      </c>
    </row>
    <row r="884" spans="2:44" x14ac:dyDescent="0.4">
      <c r="B884" s="272" t="s">
        <v>27</v>
      </c>
      <c r="C884" s="266" t="s">
        <v>297</v>
      </c>
      <c r="D884" s="273">
        <v>3456</v>
      </c>
      <c r="E884" s="274" t="s">
        <v>40</v>
      </c>
      <c r="F884" s="261">
        <v>50000</v>
      </c>
      <c r="G884" s="261">
        <f t="shared" si="235"/>
        <v>172800000</v>
      </c>
      <c r="H884" s="273">
        <v>3456</v>
      </c>
      <c r="I884" s="274" t="s">
        <v>40</v>
      </c>
      <c r="J884" s="261">
        <v>50000</v>
      </c>
      <c r="K884" s="261">
        <f t="shared" si="236"/>
        <v>172800000</v>
      </c>
      <c r="L884" s="273">
        <v>3456</v>
      </c>
      <c r="M884" s="274" t="s">
        <v>40</v>
      </c>
      <c r="N884" s="261">
        <v>50000</v>
      </c>
      <c r="O884" s="261">
        <f t="shared" si="237"/>
        <v>172800000</v>
      </c>
      <c r="P884" s="273">
        <v>3456</v>
      </c>
      <c r="Q884" s="274" t="s">
        <v>40</v>
      </c>
      <c r="R884" s="261">
        <v>50000</v>
      </c>
      <c r="S884" s="261">
        <f t="shared" si="238"/>
        <v>172800000</v>
      </c>
      <c r="T884" s="273">
        <v>3456</v>
      </c>
      <c r="U884" s="274" t="s">
        <v>40</v>
      </c>
      <c r="V884" s="261">
        <v>50000</v>
      </c>
      <c r="W884" s="261">
        <f t="shared" si="239"/>
        <v>172800000</v>
      </c>
      <c r="X884" s="354">
        <f t="shared" si="212"/>
        <v>51840000</v>
      </c>
      <c r="Y884" s="261">
        <f>CEILING(X884,1000)</f>
        <v>51840000</v>
      </c>
      <c r="Z884" s="354">
        <f t="shared" si="211"/>
        <v>120960000</v>
      </c>
      <c r="AA884" s="261">
        <f t="shared" si="213"/>
        <v>120960000</v>
      </c>
      <c r="AB884" s="273">
        <v>1</v>
      </c>
      <c r="AC884" s="274" t="s">
        <v>38</v>
      </c>
      <c r="AD884" s="261">
        <f>172800000+35000000</f>
        <v>207800000</v>
      </c>
      <c r="AE884" s="261">
        <f t="shared" si="240"/>
        <v>207800000</v>
      </c>
      <c r="AF884" s="273">
        <v>1</v>
      </c>
      <c r="AG884" s="274" t="s">
        <v>38</v>
      </c>
      <c r="AH884" s="261">
        <f>172800000+35000000</f>
        <v>207800000</v>
      </c>
      <c r="AI884" s="261">
        <f t="shared" si="241"/>
        <v>207800000</v>
      </c>
      <c r="AJ884" s="273">
        <v>1</v>
      </c>
      <c r="AK884" s="274" t="s">
        <v>38</v>
      </c>
      <c r="AL884" s="261">
        <f>172800000+35000000</f>
        <v>207800000</v>
      </c>
      <c r="AM884" s="261">
        <f t="shared" si="242"/>
        <v>207800000</v>
      </c>
      <c r="AN884" s="273">
        <v>1</v>
      </c>
      <c r="AO884" s="274" t="s">
        <v>38</v>
      </c>
      <c r="AP884" s="261">
        <f>172800000+35000000+64000000</f>
        <v>271800000</v>
      </c>
      <c r="AQ884" s="261">
        <f t="shared" si="243"/>
        <v>271800000</v>
      </c>
      <c r="AR884" s="351">
        <f t="shared" si="214"/>
        <v>-64000000</v>
      </c>
    </row>
    <row r="885" spans="2:44" x14ac:dyDescent="0.4">
      <c r="B885" s="272"/>
      <c r="C885" s="266" t="s">
        <v>298</v>
      </c>
      <c r="D885" s="273">
        <v>1</v>
      </c>
      <c r="E885" s="274" t="s">
        <v>38</v>
      </c>
      <c r="F885" s="261">
        <v>165600000</v>
      </c>
      <c r="G885" s="261">
        <f t="shared" si="235"/>
        <v>165600000</v>
      </c>
      <c r="H885" s="273">
        <v>1</v>
      </c>
      <c r="I885" s="274" t="s">
        <v>38</v>
      </c>
      <c r="J885" s="261">
        <v>165600000</v>
      </c>
      <c r="K885" s="261">
        <f t="shared" si="236"/>
        <v>165600000</v>
      </c>
      <c r="L885" s="273">
        <v>1</v>
      </c>
      <c r="M885" s="274" t="s">
        <v>38</v>
      </c>
      <c r="N885" s="261">
        <v>165600000</v>
      </c>
      <c r="O885" s="261">
        <f t="shared" si="237"/>
        <v>165600000</v>
      </c>
      <c r="P885" s="273">
        <v>1</v>
      </c>
      <c r="Q885" s="274" t="s">
        <v>38</v>
      </c>
      <c r="R885" s="261">
        <v>165600000</v>
      </c>
      <c r="S885" s="261">
        <f t="shared" si="238"/>
        <v>165600000</v>
      </c>
      <c r="T885" s="273">
        <v>1</v>
      </c>
      <c r="U885" s="274" t="s">
        <v>38</v>
      </c>
      <c r="V885" s="261">
        <v>165600000</v>
      </c>
      <c r="W885" s="261">
        <f t="shared" si="239"/>
        <v>165600000</v>
      </c>
      <c r="X885" s="354">
        <f t="shared" si="212"/>
        <v>49680000</v>
      </c>
      <c r="Y885" s="261">
        <f>CEILING(X885,1000)</f>
        <v>49680000</v>
      </c>
      <c r="Z885" s="354">
        <f t="shared" si="211"/>
        <v>115920000</v>
      </c>
      <c r="AA885" s="261">
        <f t="shared" si="213"/>
        <v>115920000</v>
      </c>
      <c r="AB885" s="273">
        <v>1</v>
      </c>
      <c r="AC885" s="274" t="s">
        <v>38</v>
      </c>
      <c r="AD885" s="261">
        <v>165600000</v>
      </c>
      <c r="AE885" s="261">
        <f t="shared" si="240"/>
        <v>165600000</v>
      </c>
      <c r="AF885" s="273">
        <v>1</v>
      </c>
      <c r="AG885" s="274" t="s">
        <v>38</v>
      </c>
      <c r="AH885" s="261">
        <v>165600000</v>
      </c>
      <c r="AI885" s="261">
        <f t="shared" si="241"/>
        <v>165600000</v>
      </c>
      <c r="AJ885" s="273">
        <v>1</v>
      </c>
      <c r="AK885" s="274" t="s">
        <v>38</v>
      </c>
      <c r="AL885" s="261">
        <v>165600000</v>
      </c>
      <c r="AM885" s="261">
        <f t="shared" si="242"/>
        <v>165600000</v>
      </c>
      <c r="AN885" s="273">
        <v>1</v>
      </c>
      <c r="AO885" s="274" t="s">
        <v>38</v>
      </c>
      <c r="AP885" s="261">
        <v>165600000</v>
      </c>
      <c r="AQ885" s="261">
        <f t="shared" si="243"/>
        <v>165600000</v>
      </c>
      <c r="AR885" s="351">
        <f t="shared" si="214"/>
        <v>0</v>
      </c>
    </row>
    <row r="886" spans="2:44" x14ac:dyDescent="0.4">
      <c r="B886" s="272" t="s">
        <v>27</v>
      </c>
      <c r="C886" s="266" t="s">
        <v>294</v>
      </c>
      <c r="D886" s="280">
        <f>D874/24</f>
        <v>12</v>
      </c>
      <c r="E886" s="274" t="s">
        <v>51</v>
      </c>
      <c r="F886" s="261">
        <v>1920000</v>
      </c>
      <c r="G886" s="261">
        <f t="shared" si="235"/>
        <v>23040000</v>
      </c>
      <c r="H886" s="280">
        <f>H874/24</f>
        <v>12</v>
      </c>
      <c r="I886" s="274" t="s">
        <v>51</v>
      </c>
      <c r="J886" s="261">
        <v>1920000</v>
      </c>
      <c r="K886" s="261">
        <f t="shared" si="236"/>
        <v>23040000</v>
      </c>
      <c r="L886" s="280">
        <f>L874/24</f>
        <v>12</v>
      </c>
      <c r="M886" s="274" t="s">
        <v>51</v>
      </c>
      <c r="N886" s="261">
        <v>1920000</v>
      </c>
      <c r="O886" s="261">
        <f t="shared" si="237"/>
        <v>23040000</v>
      </c>
      <c r="P886" s="280">
        <v>12</v>
      </c>
      <c r="Q886" s="274" t="s">
        <v>51</v>
      </c>
      <c r="R886" s="261">
        <v>1920000</v>
      </c>
      <c r="S886" s="261">
        <f t="shared" si="238"/>
        <v>23040000</v>
      </c>
      <c r="T886" s="280">
        <v>12</v>
      </c>
      <c r="U886" s="274" t="s">
        <v>51</v>
      </c>
      <c r="V886" s="261">
        <v>1920000</v>
      </c>
      <c r="W886" s="261">
        <f t="shared" si="239"/>
        <v>23040000</v>
      </c>
      <c r="X886" s="354">
        <f t="shared" si="212"/>
        <v>6912000</v>
      </c>
      <c r="Y886" s="261">
        <f>CEILING(X886,1000)</f>
        <v>6912000</v>
      </c>
      <c r="Z886" s="354">
        <f t="shared" si="211"/>
        <v>16128000</v>
      </c>
      <c r="AA886" s="261">
        <f t="shared" si="213"/>
        <v>16128000</v>
      </c>
      <c r="AB886" s="280">
        <v>12</v>
      </c>
      <c r="AC886" s="274" t="s">
        <v>51</v>
      </c>
      <c r="AD886" s="261">
        <v>1920000</v>
      </c>
      <c r="AE886" s="261">
        <f t="shared" si="240"/>
        <v>23040000</v>
      </c>
      <c r="AF886" s="280">
        <v>12</v>
      </c>
      <c r="AG886" s="274" t="s">
        <v>51</v>
      </c>
      <c r="AH886" s="261">
        <v>1920000</v>
      </c>
      <c r="AI886" s="261">
        <f t="shared" si="241"/>
        <v>23040000</v>
      </c>
      <c r="AJ886" s="280">
        <v>12</v>
      </c>
      <c r="AK886" s="274" t="s">
        <v>51</v>
      </c>
      <c r="AL886" s="261">
        <v>1920000</v>
      </c>
      <c r="AM886" s="261">
        <f t="shared" si="242"/>
        <v>23040000</v>
      </c>
      <c r="AN886" s="280">
        <v>12</v>
      </c>
      <c r="AO886" s="274" t="s">
        <v>51</v>
      </c>
      <c r="AP886" s="261">
        <v>1920000</v>
      </c>
      <c r="AQ886" s="261">
        <f t="shared" si="243"/>
        <v>23040000</v>
      </c>
      <c r="AR886" s="351">
        <f t="shared" si="214"/>
        <v>0</v>
      </c>
    </row>
    <row r="887" spans="2:44" x14ac:dyDescent="0.4">
      <c r="B887" s="369" t="s">
        <v>356</v>
      </c>
      <c r="C887" s="370" t="s">
        <v>357</v>
      </c>
      <c r="D887" s="279">
        <f>D888</f>
        <v>144</v>
      </c>
      <c r="E887" s="267" t="s">
        <v>171</v>
      </c>
      <c r="F887" s="261">
        <v>0</v>
      </c>
      <c r="G887" s="261">
        <f>G888</f>
        <v>361050000</v>
      </c>
      <c r="H887" s="279">
        <f>H888</f>
        <v>144</v>
      </c>
      <c r="I887" s="267" t="s">
        <v>171</v>
      </c>
      <c r="J887" s="261">
        <v>0</v>
      </c>
      <c r="K887" s="261">
        <f>K888</f>
        <v>361050000</v>
      </c>
      <c r="L887" s="279">
        <f>L888</f>
        <v>144</v>
      </c>
      <c r="M887" s="267" t="s">
        <v>171</v>
      </c>
      <c r="N887" s="261">
        <v>0</v>
      </c>
      <c r="O887" s="261">
        <f>O888</f>
        <v>361050000</v>
      </c>
      <c r="P887" s="279">
        <v>144</v>
      </c>
      <c r="Q887" s="267" t="s">
        <v>171</v>
      </c>
      <c r="R887" s="261">
        <v>0</v>
      </c>
      <c r="S887" s="261">
        <f>S888</f>
        <v>350250000</v>
      </c>
      <c r="T887" s="373">
        <v>144</v>
      </c>
      <c r="U887" s="372" t="s">
        <v>171</v>
      </c>
      <c r="V887" s="371">
        <v>0</v>
      </c>
      <c r="W887" s="371">
        <f>W888</f>
        <v>394924000</v>
      </c>
      <c r="X887" s="354">
        <f t="shared" si="212"/>
        <v>118477200</v>
      </c>
      <c r="Y887" s="261"/>
      <c r="Z887" s="354">
        <f t="shared" si="211"/>
        <v>394924000</v>
      </c>
      <c r="AA887" s="261"/>
      <c r="AB887" s="373">
        <v>144</v>
      </c>
      <c r="AC887" s="372" t="s">
        <v>171</v>
      </c>
      <c r="AD887" s="371">
        <v>0</v>
      </c>
      <c r="AE887" s="371">
        <f>AE888</f>
        <v>453924000</v>
      </c>
      <c r="AF887" s="373">
        <v>144</v>
      </c>
      <c r="AG887" s="372" t="s">
        <v>171</v>
      </c>
      <c r="AH887" s="371">
        <v>0</v>
      </c>
      <c r="AI887" s="371">
        <f>AI888</f>
        <v>453924000</v>
      </c>
      <c r="AJ887" s="373">
        <v>144</v>
      </c>
      <c r="AK887" s="372" t="s">
        <v>171</v>
      </c>
      <c r="AL887" s="371">
        <v>0</v>
      </c>
      <c r="AM887" s="371">
        <f>AM888</f>
        <v>453924000</v>
      </c>
      <c r="AN887" s="373">
        <v>144</v>
      </c>
      <c r="AO887" s="372" t="s">
        <v>171</v>
      </c>
      <c r="AP887" s="371">
        <v>0</v>
      </c>
      <c r="AQ887" s="371">
        <f>AQ888</f>
        <v>480424000</v>
      </c>
      <c r="AR887" s="351">
        <f t="shared" si="214"/>
        <v>-26500000</v>
      </c>
    </row>
    <row r="888" spans="2:44" x14ac:dyDescent="0.4">
      <c r="B888" s="317" t="s">
        <v>34</v>
      </c>
      <c r="C888" s="318" t="s">
        <v>358</v>
      </c>
      <c r="D888" s="279">
        <v>144</v>
      </c>
      <c r="E888" s="267" t="s">
        <v>171</v>
      </c>
      <c r="F888" s="261">
        <v>0</v>
      </c>
      <c r="G888" s="261">
        <f>G889+G893</f>
        <v>361050000</v>
      </c>
      <c r="H888" s="319">
        <v>144</v>
      </c>
      <c r="I888" s="320" t="s">
        <v>171</v>
      </c>
      <c r="J888" s="321">
        <v>0</v>
      </c>
      <c r="K888" s="321">
        <f>K889+K893</f>
        <v>361050000</v>
      </c>
      <c r="L888" s="319">
        <v>144</v>
      </c>
      <c r="M888" s="320" t="s">
        <v>171</v>
      </c>
      <c r="N888" s="321">
        <v>0</v>
      </c>
      <c r="O888" s="321">
        <f>O889+O893</f>
        <v>361050000</v>
      </c>
      <c r="P888" s="319">
        <v>144</v>
      </c>
      <c r="Q888" s="320" t="s">
        <v>171</v>
      </c>
      <c r="R888" s="321">
        <v>0</v>
      </c>
      <c r="S888" s="321">
        <f>S889+S893</f>
        <v>350250000</v>
      </c>
      <c r="T888" s="319">
        <v>144</v>
      </c>
      <c r="U888" s="320" t="s">
        <v>171</v>
      </c>
      <c r="V888" s="321">
        <v>0</v>
      </c>
      <c r="W888" s="321">
        <f>W889+W893</f>
        <v>394924000</v>
      </c>
      <c r="X888" s="354">
        <f t="shared" si="212"/>
        <v>118477200</v>
      </c>
      <c r="Y888" s="321"/>
      <c r="Z888" s="354">
        <f t="shared" si="211"/>
        <v>394924000</v>
      </c>
      <c r="AA888" s="321"/>
      <c r="AB888" s="319">
        <v>144</v>
      </c>
      <c r="AC888" s="320" t="s">
        <v>171</v>
      </c>
      <c r="AD888" s="321">
        <v>0</v>
      </c>
      <c r="AE888" s="321">
        <f>AE889+AE893</f>
        <v>453924000</v>
      </c>
      <c r="AF888" s="319">
        <v>144</v>
      </c>
      <c r="AG888" s="320" t="s">
        <v>171</v>
      </c>
      <c r="AH888" s="321">
        <v>0</v>
      </c>
      <c r="AI888" s="321">
        <f>AI889+AI893</f>
        <v>453924000</v>
      </c>
      <c r="AJ888" s="319">
        <v>144</v>
      </c>
      <c r="AK888" s="320" t="s">
        <v>171</v>
      </c>
      <c r="AL888" s="321">
        <v>0</v>
      </c>
      <c r="AM888" s="321">
        <f>AM889+AM893</f>
        <v>453924000</v>
      </c>
      <c r="AN888" s="319">
        <v>144</v>
      </c>
      <c r="AO888" s="320" t="s">
        <v>171</v>
      </c>
      <c r="AP888" s="321">
        <v>0</v>
      </c>
      <c r="AQ888" s="321">
        <f>AQ889+AQ893</f>
        <v>480424000</v>
      </c>
      <c r="AR888" s="351">
        <f t="shared" si="214"/>
        <v>-26500000</v>
      </c>
    </row>
    <row r="889" spans="2:44" x14ac:dyDescent="0.4">
      <c r="B889" s="272">
        <v>525111</v>
      </c>
      <c r="C889" s="266" t="s">
        <v>174</v>
      </c>
      <c r="D889" s="273">
        <v>0</v>
      </c>
      <c r="E889" s="274"/>
      <c r="F889" s="266">
        <v>0</v>
      </c>
      <c r="G889" s="261">
        <f>SUM(G890:G892)</f>
        <v>174030000</v>
      </c>
      <c r="H889" s="273">
        <v>0</v>
      </c>
      <c r="I889" s="274"/>
      <c r="J889" s="266">
        <v>0</v>
      </c>
      <c r="K889" s="261">
        <f>SUM(K890:K892)</f>
        <v>174030000</v>
      </c>
      <c r="L889" s="273">
        <v>0</v>
      </c>
      <c r="M889" s="274"/>
      <c r="N889" s="266">
        <v>0</v>
      </c>
      <c r="O889" s="261">
        <f>SUM(O890:O892)</f>
        <v>174030000</v>
      </c>
      <c r="P889" s="273">
        <v>0</v>
      </c>
      <c r="Q889" s="274"/>
      <c r="R889" s="266">
        <v>0</v>
      </c>
      <c r="S889" s="261">
        <f>SUM(S890:S892)</f>
        <v>174030000</v>
      </c>
      <c r="T889" s="273">
        <v>0</v>
      </c>
      <c r="U889" s="274"/>
      <c r="V889" s="266">
        <v>0</v>
      </c>
      <c r="W889" s="261">
        <f>SUM(W890:W892)</f>
        <v>174030000</v>
      </c>
      <c r="X889" s="354">
        <f t="shared" si="212"/>
        <v>52209000</v>
      </c>
      <c r="Y889" s="261"/>
      <c r="Z889" s="354">
        <f t="shared" si="211"/>
        <v>174030000</v>
      </c>
      <c r="AA889" s="261"/>
      <c r="AB889" s="273">
        <v>0</v>
      </c>
      <c r="AC889" s="274"/>
      <c r="AD889" s="266">
        <v>0</v>
      </c>
      <c r="AE889" s="261">
        <f>SUM(AE890:AE892)</f>
        <v>174030000</v>
      </c>
      <c r="AF889" s="273">
        <v>0</v>
      </c>
      <c r="AG889" s="274"/>
      <c r="AH889" s="266">
        <v>0</v>
      </c>
      <c r="AI889" s="261">
        <f>SUM(AI890:AI892)</f>
        <v>174030000</v>
      </c>
      <c r="AJ889" s="273">
        <v>0</v>
      </c>
      <c r="AK889" s="274"/>
      <c r="AL889" s="266">
        <v>0</v>
      </c>
      <c r="AM889" s="261">
        <f>SUM(AM890:AM892)</f>
        <v>174030000</v>
      </c>
      <c r="AN889" s="273">
        <v>0</v>
      </c>
      <c r="AO889" s="274"/>
      <c r="AP889" s="266">
        <v>0</v>
      </c>
      <c r="AQ889" s="261">
        <f>SUM(AQ890:AQ892)</f>
        <v>174030000</v>
      </c>
      <c r="AR889" s="351">
        <f t="shared" si="214"/>
        <v>0</v>
      </c>
    </row>
    <row r="890" spans="2:44" x14ac:dyDescent="0.4">
      <c r="B890" s="272" t="s">
        <v>27</v>
      </c>
      <c r="C890" s="266" t="s">
        <v>46</v>
      </c>
      <c r="D890" s="273">
        <v>318</v>
      </c>
      <c r="E890" s="274" t="s">
        <v>47</v>
      </c>
      <c r="F890" s="261">
        <v>145000</v>
      </c>
      <c r="G890" s="261">
        <f>ROUNDDOWN(D890*F890,-3)</f>
        <v>46110000</v>
      </c>
      <c r="H890" s="273">
        <v>318</v>
      </c>
      <c r="I890" s="274" t="s">
        <v>47</v>
      </c>
      <c r="J890" s="261">
        <v>145000</v>
      </c>
      <c r="K890" s="261">
        <f>ROUNDDOWN(H890*J890,-3)</f>
        <v>46110000</v>
      </c>
      <c r="L890" s="273">
        <v>318</v>
      </c>
      <c r="M890" s="274" t="s">
        <v>47</v>
      </c>
      <c r="N890" s="261">
        <v>145000</v>
      </c>
      <c r="O890" s="261">
        <f>ROUNDDOWN(L890*N890,-3)</f>
        <v>46110000</v>
      </c>
      <c r="P890" s="273">
        <v>318</v>
      </c>
      <c r="Q890" s="274" t="s">
        <v>47</v>
      </c>
      <c r="R890" s="261">
        <v>145000</v>
      </c>
      <c r="S890" s="261">
        <f>ROUNDDOWN(P890*R890,-3)</f>
        <v>46110000</v>
      </c>
      <c r="T890" s="273">
        <v>318</v>
      </c>
      <c r="U890" s="274" t="s">
        <v>47</v>
      </c>
      <c r="V890" s="261">
        <v>145000</v>
      </c>
      <c r="W890" s="261">
        <f>ROUNDDOWN(T890*V890,-3)</f>
        <v>46110000</v>
      </c>
      <c r="X890" s="354">
        <f t="shared" si="212"/>
        <v>13833000</v>
      </c>
      <c r="Y890" s="261">
        <f>CEILING(X890,1000)</f>
        <v>13833000</v>
      </c>
      <c r="Z890" s="354">
        <f t="shared" si="211"/>
        <v>32277000</v>
      </c>
      <c r="AA890" s="261">
        <f t="shared" si="213"/>
        <v>32277000</v>
      </c>
      <c r="AB890" s="273">
        <v>318</v>
      </c>
      <c r="AC890" s="274" t="s">
        <v>47</v>
      </c>
      <c r="AD890" s="261">
        <v>145000</v>
      </c>
      <c r="AE890" s="261">
        <f>ROUNDDOWN(AB890*AD890,-3)</f>
        <v>46110000</v>
      </c>
      <c r="AF890" s="273">
        <v>318</v>
      </c>
      <c r="AG890" s="274" t="s">
        <v>47</v>
      </c>
      <c r="AH890" s="261">
        <v>145000</v>
      </c>
      <c r="AI890" s="261">
        <f>ROUNDDOWN(AF890*AH890,-3)</f>
        <v>46110000</v>
      </c>
      <c r="AJ890" s="273">
        <v>318</v>
      </c>
      <c r="AK890" s="274" t="s">
        <v>47</v>
      </c>
      <c r="AL890" s="261">
        <v>145000</v>
      </c>
      <c r="AM890" s="261">
        <f>ROUNDDOWN(AJ890*AL890,-3)</f>
        <v>46110000</v>
      </c>
      <c r="AN890" s="273">
        <v>318</v>
      </c>
      <c r="AO890" s="274" t="s">
        <v>47</v>
      </c>
      <c r="AP890" s="261">
        <v>145000</v>
      </c>
      <c r="AQ890" s="261">
        <f>ROUNDDOWN(AN890*AP890,-3)</f>
        <v>46110000</v>
      </c>
      <c r="AR890" s="351">
        <f t="shared" si="214"/>
        <v>0</v>
      </c>
    </row>
    <row r="891" spans="2:44" x14ac:dyDescent="0.4">
      <c r="B891" s="272" t="s">
        <v>27</v>
      </c>
      <c r="C891" s="266" t="s">
        <v>48</v>
      </c>
      <c r="D891" s="273">
        <v>804</v>
      </c>
      <c r="E891" s="274" t="s">
        <v>47</v>
      </c>
      <c r="F891" s="261">
        <v>145000</v>
      </c>
      <c r="G891" s="261">
        <f>ROUNDDOWN(D891*F891,-3)</f>
        <v>116580000</v>
      </c>
      <c r="H891" s="273">
        <v>804</v>
      </c>
      <c r="I891" s="274" t="s">
        <v>47</v>
      </c>
      <c r="J891" s="261">
        <v>145000</v>
      </c>
      <c r="K891" s="261">
        <f>ROUNDDOWN(H891*J891,-3)</f>
        <v>116580000</v>
      </c>
      <c r="L891" s="273">
        <v>804</v>
      </c>
      <c r="M891" s="274" t="s">
        <v>47</v>
      </c>
      <c r="N891" s="261">
        <v>145000</v>
      </c>
      <c r="O891" s="261">
        <f>ROUNDDOWN(L891*N891,-3)</f>
        <v>116580000</v>
      </c>
      <c r="P891" s="273">
        <v>804</v>
      </c>
      <c r="Q891" s="274" t="s">
        <v>47</v>
      </c>
      <c r="R891" s="261">
        <v>145000</v>
      </c>
      <c r="S891" s="261">
        <f>ROUNDDOWN(P891*R891,-3)</f>
        <v>116580000</v>
      </c>
      <c r="T891" s="273">
        <v>804</v>
      </c>
      <c r="U891" s="274" t="s">
        <v>47</v>
      </c>
      <c r="V891" s="261">
        <v>145000</v>
      </c>
      <c r="W891" s="261">
        <f>ROUNDDOWN(T891*V891,-3)</f>
        <v>116580000</v>
      </c>
      <c r="X891" s="354">
        <f t="shared" si="212"/>
        <v>34974000</v>
      </c>
      <c r="Y891" s="261">
        <f>CEILING(X891,1000)</f>
        <v>34974000</v>
      </c>
      <c r="Z891" s="354">
        <f t="shared" si="211"/>
        <v>81606000</v>
      </c>
      <c r="AA891" s="261">
        <f t="shared" si="213"/>
        <v>81606000</v>
      </c>
      <c r="AB891" s="273">
        <v>804</v>
      </c>
      <c r="AC891" s="274" t="s">
        <v>47</v>
      </c>
      <c r="AD891" s="261">
        <v>145000</v>
      </c>
      <c r="AE891" s="261">
        <f>ROUNDDOWN(AB891*AD891,-3)</f>
        <v>116580000</v>
      </c>
      <c r="AF891" s="273">
        <v>804</v>
      </c>
      <c r="AG891" s="274" t="s">
        <v>47</v>
      </c>
      <c r="AH891" s="261">
        <v>145000</v>
      </c>
      <c r="AI891" s="261">
        <f>ROUNDDOWN(AF891*AH891,-3)</f>
        <v>116580000</v>
      </c>
      <c r="AJ891" s="273">
        <v>804</v>
      </c>
      <c r="AK891" s="274" t="s">
        <v>47</v>
      </c>
      <c r="AL891" s="261">
        <v>145000</v>
      </c>
      <c r="AM891" s="261">
        <f>ROUNDDOWN(AJ891*AL891,-3)</f>
        <v>116580000</v>
      </c>
      <c r="AN891" s="273">
        <v>804</v>
      </c>
      <c r="AO891" s="274" t="s">
        <v>47</v>
      </c>
      <c r="AP891" s="261">
        <v>145000</v>
      </c>
      <c r="AQ891" s="261">
        <f>ROUNDDOWN(AN891*AP891,-3)</f>
        <v>116580000</v>
      </c>
      <c r="AR891" s="351">
        <f t="shared" si="214"/>
        <v>0</v>
      </c>
    </row>
    <row r="892" spans="2:44" x14ac:dyDescent="0.4">
      <c r="B892" s="272" t="s">
        <v>27</v>
      </c>
      <c r="C892" s="266" t="s">
        <v>175</v>
      </c>
      <c r="D892" s="273">
        <v>1</v>
      </c>
      <c r="E892" s="274" t="s">
        <v>38</v>
      </c>
      <c r="F892" s="261">
        <v>11340000</v>
      </c>
      <c r="G892" s="261">
        <f>ROUNDDOWN(D892*F892,-3)</f>
        <v>11340000</v>
      </c>
      <c r="H892" s="273">
        <v>1</v>
      </c>
      <c r="I892" s="274" t="s">
        <v>38</v>
      </c>
      <c r="J892" s="261">
        <v>11340000</v>
      </c>
      <c r="K892" s="261">
        <f>ROUNDDOWN(H892*J892,-3)</f>
        <v>11340000</v>
      </c>
      <c r="L892" s="273">
        <v>1</v>
      </c>
      <c r="M892" s="274" t="s">
        <v>38</v>
      </c>
      <c r="N892" s="261">
        <v>11340000</v>
      </c>
      <c r="O892" s="261">
        <f>ROUNDDOWN(L892*N892,-3)</f>
        <v>11340000</v>
      </c>
      <c r="P892" s="273">
        <v>1</v>
      </c>
      <c r="Q892" s="274" t="s">
        <v>38</v>
      </c>
      <c r="R892" s="261">
        <v>11340000</v>
      </c>
      <c r="S892" s="261">
        <f>ROUNDDOWN(P892*R892,-3)</f>
        <v>11340000</v>
      </c>
      <c r="T892" s="273">
        <v>1</v>
      </c>
      <c r="U892" s="274" t="s">
        <v>38</v>
      </c>
      <c r="V892" s="261">
        <v>11340000</v>
      </c>
      <c r="W892" s="261">
        <f>ROUNDDOWN(T892*V892,-3)</f>
        <v>11340000</v>
      </c>
      <c r="X892" s="354">
        <f t="shared" si="212"/>
        <v>3402000</v>
      </c>
      <c r="Y892" s="261">
        <f>CEILING(X892,1000)</f>
        <v>3402000</v>
      </c>
      <c r="Z892" s="354">
        <f t="shared" si="211"/>
        <v>7938000</v>
      </c>
      <c r="AA892" s="261">
        <f t="shared" si="213"/>
        <v>7938000</v>
      </c>
      <c r="AB892" s="273">
        <v>1</v>
      </c>
      <c r="AC892" s="274" t="s">
        <v>38</v>
      </c>
      <c r="AD892" s="261">
        <v>11340000</v>
      </c>
      <c r="AE892" s="261">
        <f>ROUNDDOWN(AB892*AD892,-3)</f>
        <v>11340000</v>
      </c>
      <c r="AF892" s="273">
        <v>1</v>
      </c>
      <c r="AG892" s="274" t="s">
        <v>38</v>
      </c>
      <c r="AH892" s="261">
        <v>11340000</v>
      </c>
      <c r="AI892" s="261">
        <f>ROUNDDOWN(AF892*AH892,-3)</f>
        <v>11340000</v>
      </c>
      <c r="AJ892" s="273">
        <v>1</v>
      </c>
      <c r="AK892" s="274" t="s">
        <v>38</v>
      </c>
      <c r="AL892" s="261">
        <v>11340000</v>
      </c>
      <c r="AM892" s="261">
        <f>ROUNDDOWN(AJ892*AL892,-3)</f>
        <v>11340000</v>
      </c>
      <c r="AN892" s="273">
        <v>1</v>
      </c>
      <c r="AO892" s="274" t="s">
        <v>38</v>
      </c>
      <c r="AP892" s="261">
        <v>11340000</v>
      </c>
      <c r="AQ892" s="261">
        <f>ROUNDDOWN(AN892*AP892,-3)</f>
        <v>11340000</v>
      </c>
      <c r="AR892" s="351">
        <f t="shared" si="214"/>
        <v>0</v>
      </c>
    </row>
    <row r="893" spans="2:44" x14ac:dyDescent="0.4">
      <c r="B893" s="272">
        <v>525112</v>
      </c>
      <c r="C893" s="266" t="s">
        <v>97</v>
      </c>
      <c r="D893" s="273">
        <v>0</v>
      </c>
      <c r="E893" s="274"/>
      <c r="F893" s="266">
        <v>0</v>
      </c>
      <c r="G893" s="261">
        <f>SUM(G894:G900)</f>
        <v>187020000</v>
      </c>
      <c r="H893" s="273">
        <v>0</v>
      </c>
      <c r="I893" s="274"/>
      <c r="J893" s="266">
        <v>0</v>
      </c>
      <c r="K893" s="261">
        <f>SUM(K894:K900)</f>
        <v>187020000</v>
      </c>
      <c r="L893" s="273">
        <v>0</v>
      </c>
      <c r="M893" s="274"/>
      <c r="N893" s="266">
        <v>0</v>
      </c>
      <c r="O893" s="261">
        <f>SUM(O894:O900)</f>
        <v>187020000</v>
      </c>
      <c r="P893" s="273">
        <v>0</v>
      </c>
      <c r="Q893" s="274"/>
      <c r="R893" s="266">
        <v>0</v>
      </c>
      <c r="S893" s="261">
        <f>SUM(S894:S900)</f>
        <v>176220000</v>
      </c>
      <c r="T893" s="273">
        <v>0</v>
      </c>
      <c r="U893" s="274"/>
      <c r="V893" s="266">
        <v>0</v>
      </c>
      <c r="W893" s="261">
        <f>SUM(W894:W900)</f>
        <v>220894000</v>
      </c>
      <c r="X893" s="354">
        <f t="shared" si="212"/>
        <v>66268200</v>
      </c>
      <c r="Y893" s="261"/>
      <c r="Z893" s="354">
        <f t="shared" si="211"/>
        <v>220894000</v>
      </c>
      <c r="AA893" s="261"/>
      <c r="AB893" s="273">
        <v>0</v>
      </c>
      <c r="AC893" s="274"/>
      <c r="AD893" s="266">
        <v>0</v>
      </c>
      <c r="AE893" s="261">
        <f>SUM(AE894:AE900)</f>
        <v>279894000</v>
      </c>
      <c r="AF893" s="273">
        <v>0</v>
      </c>
      <c r="AG893" s="274"/>
      <c r="AH893" s="266">
        <v>0</v>
      </c>
      <c r="AI893" s="261">
        <f>SUM(AI894:AI900)</f>
        <v>279894000</v>
      </c>
      <c r="AJ893" s="273">
        <v>0</v>
      </c>
      <c r="AK893" s="274"/>
      <c r="AL893" s="266">
        <v>0</v>
      </c>
      <c r="AM893" s="261">
        <f>SUM(AM894:AM900)</f>
        <v>279894000</v>
      </c>
      <c r="AN893" s="273">
        <v>0</v>
      </c>
      <c r="AO893" s="274"/>
      <c r="AP893" s="266">
        <v>0</v>
      </c>
      <c r="AQ893" s="261">
        <f>SUM(AQ894:AQ900)</f>
        <v>306394000</v>
      </c>
      <c r="AR893" s="351">
        <f t="shared" si="214"/>
        <v>-26500000</v>
      </c>
    </row>
    <row r="894" spans="2:44" x14ac:dyDescent="0.4">
      <c r="B894" s="272" t="s">
        <v>27</v>
      </c>
      <c r="C894" s="266" t="s">
        <v>295</v>
      </c>
      <c r="D894" s="273">
        <v>1</v>
      </c>
      <c r="E894" s="274" t="s">
        <v>38</v>
      </c>
      <c r="F894" s="261">
        <v>3600000</v>
      </c>
      <c r="G894" s="261">
        <f t="shared" ref="G894:G900" si="244">ROUNDDOWN(D894*F894,-3)</f>
        <v>3600000</v>
      </c>
      <c r="H894" s="273">
        <v>1</v>
      </c>
      <c r="I894" s="274" t="s">
        <v>38</v>
      </c>
      <c r="J894" s="261">
        <v>3600000</v>
      </c>
      <c r="K894" s="261">
        <f t="shared" ref="K894:K900" si="245">ROUNDDOWN(H894*J894,-3)</f>
        <v>3600000</v>
      </c>
      <c r="L894" s="273">
        <v>1</v>
      </c>
      <c r="M894" s="274" t="s">
        <v>38</v>
      </c>
      <c r="N894" s="261">
        <v>3600000</v>
      </c>
      <c r="O894" s="261">
        <f t="shared" ref="O894:O900" si="246">ROUNDDOWN(L894*N894,-3)</f>
        <v>3600000</v>
      </c>
      <c r="P894" s="273">
        <v>1</v>
      </c>
      <c r="Q894" s="274" t="s">
        <v>38</v>
      </c>
      <c r="R894" s="261">
        <v>3600000</v>
      </c>
      <c r="S894" s="261">
        <f t="shared" ref="S894:S900" si="247">ROUNDDOWN(P894*R894,-3)</f>
        <v>3600000</v>
      </c>
      <c r="T894" s="273">
        <v>1</v>
      </c>
      <c r="U894" s="274" t="s">
        <v>38</v>
      </c>
      <c r="V894" s="261">
        <v>3600000</v>
      </c>
      <c r="W894" s="261">
        <f t="shared" ref="W894:W900" si="248">ROUNDDOWN(T894*V894,-3)</f>
        <v>3600000</v>
      </c>
      <c r="X894" s="354">
        <f t="shared" si="212"/>
        <v>1080000</v>
      </c>
      <c r="Y894" s="261">
        <f>CEILING(X894,1000)</f>
        <v>1080000</v>
      </c>
      <c r="Z894" s="354">
        <f t="shared" si="211"/>
        <v>2520000</v>
      </c>
      <c r="AA894" s="261">
        <f t="shared" si="213"/>
        <v>2520000</v>
      </c>
      <c r="AB894" s="273">
        <v>1</v>
      </c>
      <c r="AC894" s="274" t="s">
        <v>38</v>
      </c>
      <c r="AD894" s="261">
        <v>3600000</v>
      </c>
      <c r="AE894" s="261">
        <f t="shared" ref="AE894:AE900" si="249">ROUNDDOWN(AB894*AD894,-3)</f>
        <v>3600000</v>
      </c>
      <c r="AF894" s="273">
        <v>1</v>
      </c>
      <c r="AG894" s="274" t="s">
        <v>38</v>
      </c>
      <c r="AH894" s="261">
        <v>3600000</v>
      </c>
      <c r="AI894" s="261">
        <f t="shared" ref="AI894:AI900" si="250">ROUNDDOWN(AF894*AH894,-3)</f>
        <v>3600000</v>
      </c>
      <c r="AJ894" s="273">
        <v>1</v>
      </c>
      <c r="AK894" s="274" t="s">
        <v>38</v>
      </c>
      <c r="AL894" s="261">
        <v>3600000</v>
      </c>
      <c r="AM894" s="261">
        <f t="shared" ref="AM894:AM900" si="251">ROUNDDOWN(AJ894*AL894,-3)</f>
        <v>3600000</v>
      </c>
      <c r="AN894" s="273">
        <v>1</v>
      </c>
      <c r="AO894" s="274" t="s">
        <v>38</v>
      </c>
      <c r="AP894" s="261">
        <v>3600000</v>
      </c>
      <c r="AQ894" s="261">
        <f t="shared" ref="AQ894:AQ900" si="252">ROUNDDOWN(AN894*AP894,-3)</f>
        <v>3600000</v>
      </c>
      <c r="AR894" s="351">
        <f t="shared" si="214"/>
        <v>0</v>
      </c>
    </row>
    <row r="895" spans="2:44" x14ac:dyDescent="0.4">
      <c r="B895" s="272" t="s">
        <v>27</v>
      </c>
      <c r="C895" s="266" t="s">
        <v>296</v>
      </c>
      <c r="D895" s="280">
        <v>144</v>
      </c>
      <c r="E895" s="274" t="s">
        <v>231</v>
      </c>
      <c r="F895" s="261">
        <v>75000</v>
      </c>
      <c r="G895" s="261">
        <f t="shared" si="244"/>
        <v>10800000</v>
      </c>
      <c r="H895" s="280">
        <v>144</v>
      </c>
      <c r="I895" s="274" t="s">
        <v>231</v>
      </c>
      <c r="J895" s="261">
        <v>75000</v>
      </c>
      <c r="K895" s="261">
        <f t="shared" si="245"/>
        <v>10800000</v>
      </c>
      <c r="L895" s="280">
        <v>144</v>
      </c>
      <c r="M895" s="274" t="s">
        <v>231</v>
      </c>
      <c r="N895" s="261">
        <v>75000</v>
      </c>
      <c r="O895" s="261">
        <f t="shared" si="246"/>
        <v>10800000</v>
      </c>
      <c r="P895" s="280">
        <v>0</v>
      </c>
      <c r="Q895" s="274" t="s">
        <v>231</v>
      </c>
      <c r="R895" s="261">
        <v>75000</v>
      </c>
      <c r="S895" s="261">
        <f t="shared" si="247"/>
        <v>0</v>
      </c>
      <c r="T895" s="280">
        <v>0</v>
      </c>
      <c r="U895" s="274" t="s">
        <v>231</v>
      </c>
      <c r="V895" s="261">
        <v>75000</v>
      </c>
      <c r="W895" s="261">
        <f t="shared" si="248"/>
        <v>0</v>
      </c>
      <c r="X895" s="354">
        <f t="shared" si="212"/>
        <v>0</v>
      </c>
      <c r="Y895" s="261"/>
      <c r="Z895" s="354">
        <f t="shared" si="211"/>
        <v>0</v>
      </c>
      <c r="AA895" s="261"/>
      <c r="AB895" s="280">
        <v>0</v>
      </c>
      <c r="AC895" s="274" t="s">
        <v>231</v>
      </c>
      <c r="AD895" s="261">
        <v>75000</v>
      </c>
      <c r="AE895" s="261">
        <f t="shared" si="249"/>
        <v>0</v>
      </c>
      <c r="AF895" s="280">
        <v>0</v>
      </c>
      <c r="AG895" s="274" t="s">
        <v>231</v>
      </c>
      <c r="AH895" s="261">
        <v>75000</v>
      </c>
      <c r="AI895" s="261">
        <f t="shared" si="250"/>
        <v>0</v>
      </c>
      <c r="AJ895" s="280">
        <v>0</v>
      </c>
      <c r="AK895" s="274" t="s">
        <v>231</v>
      </c>
      <c r="AL895" s="261">
        <v>75000</v>
      </c>
      <c r="AM895" s="261">
        <f t="shared" si="251"/>
        <v>0</v>
      </c>
      <c r="AN895" s="280">
        <v>0</v>
      </c>
      <c r="AO895" s="274" t="s">
        <v>231</v>
      </c>
      <c r="AP895" s="261">
        <v>75000</v>
      </c>
      <c r="AQ895" s="261">
        <f t="shared" si="252"/>
        <v>0</v>
      </c>
      <c r="AR895" s="351">
        <f t="shared" si="214"/>
        <v>0</v>
      </c>
    </row>
    <row r="896" spans="2:44" x14ac:dyDescent="0.4">
      <c r="B896" s="272" t="s">
        <v>27</v>
      </c>
      <c r="C896" s="266" t="s">
        <v>44</v>
      </c>
      <c r="D896" s="280">
        <v>144</v>
      </c>
      <c r="E896" s="274" t="s">
        <v>40</v>
      </c>
      <c r="F896" s="261">
        <v>100000</v>
      </c>
      <c r="G896" s="261">
        <f t="shared" si="244"/>
        <v>14400000</v>
      </c>
      <c r="H896" s="280">
        <v>144</v>
      </c>
      <c r="I896" s="274" t="s">
        <v>40</v>
      </c>
      <c r="J896" s="261">
        <v>100000</v>
      </c>
      <c r="K896" s="261">
        <f t="shared" si="245"/>
        <v>14400000</v>
      </c>
      <c r="L896" s="280">
        <v>144</v>
      </c>
      <c r="M896" s="274" t="s">
        <v>40</v>
      </c>
      <c r="N896" s="261">
        <v>100000</v>
      </c>
      <c r="O896" s="261">
        <f t="shared" si="246"/>
        <v>14400000</v>
      </c>
      <c r="P896" s="280">
        <v>144</v>
      </c>
      <c r="Q896" s="274" t="s">
        <v>40</v>
      </c>
      <c r="R896" s="261">
        <v>100000</v>
      </c>
      <c r="S896" s="261">
        <f t="shared" si="247"/>
        <v>14400000</v>
      </c>
      <c r="T896" s="280">
        <v>144</v>
      </c>
      <c r="U896" s="274" t="s">
        <v>40</v>
      </c>
      <c r="V896" s="261">
        <v>100000</v>
      </c>
      <c r="W896" s="261">
        <f t="shared" si="248"/>
        <v>14400000</v>
      </c>
      <c r="X896" s="354">
        <f t="shared" si="212"/>
        <v>4320000</v>
      </c>
      <c r="Y896" s="261">
        <f>CEILING(X896,1000)</f>
        <v>4320000</v>
      </c>
      <c r="Z896" s="354">
        <f t="shared" ref="Z896:Z959" si="253">W896-Y896</f>
        <v>10080000</v>
      </c>
      <c r="AA896" s="261">
        <f t="shared" si="213"/>
        <v>10080000</v>
      </c>
      <c r="AB896" s="280">
        <v>144</v>
      </c>
      <c r="AC896" s="274" t="s">
        <v>40</v>
      </c>
      <c r="AD896" s="261">
        <v>100000</v>
      </c>
      <c r="AE896" s="261">
        <f t="shared" si="249"/>
        <v>14400000</v>
      </c>
      <c r="AF896" s="280">
        <v>144</v>
      </c>
      <c r="AG896" s="274" t="s">
        <v>40</v>
      </c>
      <c r="AH896" s="261">
        <v>100000</v>
      </c>
      <c r="AI896" s="261">
        <f t="shared" si="250"/>
        <v>14400000</v>
      </c>
      <c r="AJ896" s="280">
        <v>144</v>
      </c>
      <c r="AK896" s="274" t="s">
        <v>40</v>
      </c>
      <c r="AL896" s="261">
        <v>100000</v>
      </c>
      <c r="AM896" s="261">
        <f t="shared" si="251"/>
        <v>14400000</v>
      </c>
      <c r="AN896" s="280">
        <v>144</v>
      </c>
      <c r="AO896" s="274" t="s">
        <v>40</v>
      </c>
      <c r="AP896" s="261">
        <v>100000</v>
      </c>
      <c r="AQ896" s="261">
        <f t="shared" si="252"/>
        <v>14400000</v>
      </c>
      <c r="AR896" s="351">
        <f t="shared" si="214"/>
        <v>0</v>
      </c>
    </row>
    <row r="897" spans="2:44" x14ac:dyDescent="0.4">
      <c r="B897" s="272" t="s">
        <v>27</v>
      </c>
      <c r="C897" s="266" t="s">
        <v>299</v>
      </c>
      <c r="D897" s="280">
        <v>6</v>
      </c>
      <c r="E897" s="274" t="s">
        <v>51</v>
      </c>
      <c r="F897" s="261">
        <v>600000</v>
      </c>
      <c r="G897" s="261">
        <f t="shared" si="244"/>
        <v>3600000</v>
      </c>
      <c r="H897" s="280">
        <v>6</v>
      </c>
      <c r="I897" s="274" t="s">
        <v>51</v>
      </c>
      <c r="J897" s="261">
        <v>600000</v>
      </c>
      <c r="K897" s="261">
        <f t="shared" si="245"/>
        <v>3600000</v>
      </c>
      <c r="L897" s="280">
        <v>6</v>
      </c>
      <c r="M897" s="274" t="s">
        <v>51</v>
      </c>
      <c r="N897" s="261">
        <v>600000</v>
      </c>
      <c r="O897" s="261">
        <f t="shared" si="246"/>
        <v>3600000</v>
      </c>
      <c r="P897" s="280">
        <v>6</v>
      </c>
      <c r="Q897" s="274" t="s">
        <v>51</v>
      </c>
      <c r="R897" s="261">
        <v>600000</v>
      </c>
      <c r="S897" s="261">
        <f t="shared" si="247"/>
        <v>3600000</v>
      </c>
      <c r="T897" s="280">
        <v>6</v>
      </c>
      <c r="U897" s="274" t="s">
        <v>51</v>
      </c>
      <c r="V897" s="261">
        <v>600000</v>
      </c>
      <c r="W897" s="261">
        <f t="shared" si="248"/>
        <v>3600000</v>
      </c>
      <c r="X897" s="354">
        <f t="shared" si="212"/>
        <v>1080000</v>
      </c>
      <c r="Y897" s="261">
        <f>CEILING(X897,1000)</f>
        <v>1080000</v>
      </c>
      <c r="Z897" s="354">
        <f t="shared" si="253"/>
        <v>2520000</v>
      </c>
      <c r="AA897" s="261">
        <f t="shared" si="213"/>
        <v>2520000</v>
      </c>
      <c r="AB897" s="280">
        <v>6</v>
      </c>
      <c r="AC897" s="274" t="s">
        <v>51</v>
      </c>
      <c r="AD897" s="261">
        <v>600000</v>
      </c>
      <c r="AE897" s="261">
        <f t="shared" si="249"/>
        <v>3600000</v>
      </c>
      <c r="AF897" s="280">
        <v>6</v>
      </c>
      <c r="AG897" s="274" t="s">
        <v>51</v>
      </c>
      <c r="AH897" s="261">
        <v>600000</v>
      </c>
      <c r="AI897" s="261">
        <f t="shared" si="250"/>
        <v>3600000</v>
      </c>
      <c r="AJ897" s="280">
        <v>6</v>
      </c>
      <c r="AK897" s="274" t="s">
        <v>51</v>
      </c>
      <c r="AL897" s="261">
        <v>600000</v>
      </c>
      <c r="AM897" s="261">
        <f t="shared" si="251"/>
        <v>3600000</v>
      </c>
      <c r="AN897" s="280">
        <v>6</v>
      </c>
      <c r="AO897" s="274" t="s">
        <v>51</v>
      </c>
      <c r="AP897" s="261">
        <v>600000</v>
      </c>
      <c r="AQ897" s="261">
        <f t="shared" si="252"/>
        <v>3600000</v>
      </c>
      <c r="AR897" s="351">
        <f t="shared" si="214"/>
        <v>0</v>
      </c>
    </row>
    <row r="898" spans="2:44" x14ac:dyDescent="0.4">
      <c r="B898" s="272" t="s">
        <v>27</v>
      </c>
      <c r="C898" s="266" t="s">
        <v>297</v>
      </c>
      <c r="D898" s="273">
        <v>1008</v>
      </c>
      <c r="E898" s="274" t="s">
        <v>40</v>
      </c>
      <c r="F898" s="261">
        <v>50000</v>
      </c>
      <c r="G898" s="261">
        <f t="shared" si="244"/>
        <v>50400000</v>
      </c>
      <c r="H898" s="273">
        <v>1008</v>
      </c>
      <c r="I898" s="274" t="s">
        <v>40</v>
      </c>
      <c r="J898" s="261">
        <v>50000</v>
      </c>
      <c r="K898" s="261">
        <f t="shared" si="245"/>
        <v>50400000</v>
      </c>
      <c r="L898" s="273">
        <v>1008</v>
      </c>
      <c r="M898" s="274" t="s">
        <v>40</v>
      </c>
      <c r="N898" s="261">
        <v>50000</v>
      </c>
      <c r="O898" s="261">
        <f t="shared" si="246"/>
        <v>50400000</v>
      </c>
      <c r="P898" s="273">
        <v>1008</v>
      </c>
      <c r="Q898" s="274" t="s">
        <v>40</v>
      </c>
      <c r="R898" s="261">
        <v>50000</v>
      </c>
      <c r="S898" s="261">
        <f t="shared" si="247"/>
        <v>50400000</v>
      </c>
      <c r="T898" s="273">
        <v>1</v>
      </c>
      <c r="U898" s="274" t="s">
        <v>38</v>
      </c>
      <c r="V898" s="261">
        <v>95074000</v>
      </c>
      <c r="W898" s="261">
        <f t="shared" si="248"/>
        <v>95074000</v>
      </c>
      <c r="X898" s="354">
        <f t="shared" si="212"/>
        <v>28522200</v>
      </c>
      <c r="Y898" s="261">
        <f>CEILING(X898,1000)</f>
        <v>28523000</v>
      </c>
      <c r="Z898" s="354">
        <f t="shared" si="253"/>
        <v>66551000</v>
      </c>
      <c r="AA898" s="261">
        <f t="shared" si="213"/>
        <v>66551000</v>
      </c>
      <c r="AB898" s="273">
        <v>1</v>
      </c>
      <c r="AC898" s="274" t="s">
        <v>38</v>
      </c>
      <c r="AD898" s="261">
        <f>95074000+32000000</f>
        <v>127074000</v>
      </c>
      <c r="AE898" s="261">
        <f t="shared" si="249"/>
        <v>127074000</v>
      </c>
      <c r="AF898" s="273">
        <v>1</v>
      </c>
      <c r="AG898" s="274" t="s">
        <v>38</v>
      </c>
      <c r="AH898" s="261">
        <f>95074000+32000000</f>
        <v>127074000</v>
      </c>
      <c r="AI898" s="261">
        <f t="shared" si="250"/>
        <v>127074000</v>
      </c>
      <c r="AJ898" s="273">
        <v>1</v>
      </c>
      <c r="AK898" s="274" t="s">
        <v>38</v>
      </c>
      <c r="AL898" s="261">
        <f>95074000+32000000</f>
        <v>127074000</v>
      </c>
      <c r="AM898" s="261">
        <f t="shared" si="251"/>
        <v>127074000</v>
      </c>
      <c r="AN898" s="273">
        <v>1</v>
      </c>
      <c r="AO898" s="274" t="s">
        <v>38</v>
      </c>
      <c r="AP898" s="261">
        <f>95074000+32000000+26500000</f>
        <v>153574000</v>
      </c>
      <c r="AQ898" s="261">
        <f t="shared" si="252"/>
        <v>153574000</v>
      </c>
      <c r="AR898" s="351">
        <f t="shared" si="214"/>
        <v>-26500000</v>
      </c>
    </row>
    <row r="899" spans="2:44" x14ac:dyDescent="0.4">
      <c r="B899" s="272"/>
      <c r="C899" s="266" t="s">
        <v>298</v>
      </c>
      <c r="D899" s="273">
        <v>1</v>
      </c>
      <c r="E899" s="274" t="s">
        <v>38</v>
      </c>
      <c r="F899" s="261">
        <v>82800000</v>
      </c>
      <c r="G899" s="261">
        <f t="shared" si="244"/>
        <v>82800000</v>
      </c>
      <c r="H899" s="273">
        <v>1</v>
      </c>
      <c r="I899" s="274" t="s">
        <v>38</v>
      </c>
      <c r="J899" s="261">
        <v>82800000</v>
      </c>
      <c r="K899" s="261">
        <f t="shared" si="245"/>
        <v>82800000</v>
      </c>
      <c r="L899" s="273">
        <v>1</v>
      </c>
      <c r="M899" s="274" t="s">
        <v>38</v>
      </c>
      <c r="N899" s="261">
        <v>82800000</v>
      </c>
      <c r="O899" s="261">
        <f t="shared" si="246"/>
        <v>82800000</v>
      </c>
      <c r="P899" s="273">
        <v>1</v>
      </c>
      <c r="Q899" s="274" t="s">
        <v>38</v>
      </c>
      <c r="R899" s="261">
        <v>82800000</v>
      </c>
      <c r="S899" s="261">
        <f t="shared" si="247"/>
        <v>82800000</v>
      </c>
      <c r="T899" s="273">
        <v>1</v>
      </c>
      <c r="U899" s="274" t="s">
        <v>38</v>
      </c>
      <c r="V899" s="261">
        <v>82800000</v>
      </c>
      <c r="W899" s="261">
        <f t="shared" si="248"/>
        <v>82800000</v>
      </c>
      <c r="X899" s="354">
        <f t="shared" si="212"/>
        <v>24840000</v>
      </c>
      <c r="Y899" s="261">
        <f>CEILING(X899,1000)</f>
        <v>24840000</v>
      </c>
      <c r="Z899" s="354">
        <f t="shared" si="253"/>
        <v>57960000</v>
      </c>
      <c r="AA899" s="261">
        <f t="shared" si="213"/>
        <v>57960000</v>
      </c>
      <c r="AB899" s="273">
        <v>1</v>
      </c>
      <c r="AC899" s="274" t="s">
        <v>38</v>
      </c>
      <c r="AD899" s="261">
        <f>82800000+27000000</f>
        <v>109800000</v>
      </c>
      <c r="AE899" s="261">
        <f t="shared" si="249"/>
        <v>109800000</v>
      </c>
      <c r="AF899" s="273">
        <v>1</v>
      </c>
      <c r="AG899" s="274" t="s">
        <v>38</v>
      </c>
      <c r="AH899" s="261">
        <f>82800000+27000000</f>
        <v>109800000</v>
      </c>
      <c r="AI899" s="261">
        <f t="shared" si="250"/>
        <v>109800000</v>
      </c>
      <c r="AJ899" s="273">
        <v>1</v>
      </c>
      <c r="AK899" s="274" t="s">
        <v>38</v>
      </c>
      <c r="AL899" s="261">
        <f>82800000+27000000</f>
        <v>109800000</v>
      </c>
      <c r="AM899" s="261">
        <f t="shared" si="251"/>
        <v>109800000</v>
      </c>
      <c r="AN899" s="273">
        <v>1</v>
      </c>
      <c r="AO899" s="274" t="s">
        <v>38</v>
      </c>
      <c r="AP899" s="261">
        <f>82800000+27000000</f>
        <v>109800000</v>
      </c>
      <c r="AQ899" s="261">
        <f t="shared" si="252"/>
        <v>109800000</v>
      </c>
      <c r="AR899" s="351">
        <f t="shared" si="214"/>
        <v>0</v>
      </c>
    </row>
    <row r="900" spans="2:44" x14ac:dyDescent="0.4">
      <c r="B900" s="272" t="s">
        <v>27</v>
      </c>
      <c r="C900" s="266" t="s">
        <v>294</v>
      </c>
      <c r="D900" s="280">
        <v>6</v>
      </c>
      <c r="E900" s="274" t="s">
        <v>51</v>
      </c>
      <c r="F900" s="261">
        <v>3570000</v>
      </c>
      <c r="G900" s="261">
        <f t="shared" si="244"/>
        <v>21420000</v>
      </c>
      <c r="H900" s="280">
        <v>6</v>
      </c>
      <c r="I900" s="274" t="s">
        <v>51</v>
      </c>
      <c r="J900" s="261">
        <v>3570000</v>
      </c>
      <c r="K900" s="261">
        <f t="shared" si="245"/>
        <v>21420000</v>
      </c>
      <c r="L900" s="280">
        <v>6</v>
      </c>
      <c r="M900" s="274" t="s">
        <v>51</v>
      </c>
      <c r="N900" s="261">
        <v>3570000</v>
      </c>
      <c r="O900" s="261">
        <f t="shared" si="246"/>
        <v>21420000</v>
      </c>
      <c r="P900" s="280">
        <v>6</v>
      </c>
      <c r="Q900" s="274" t="s">
        <v>51</v>
      </c>
      <c r="R900" s="261">
        <v>3570000</v>
      </c>
      <c r="S900" s="261">
        <f t="shared" si="247"/>
        <v>21420000</v>
      </c>
      <c r="T900" s="280">
        <v>6</v>
      </c>
      <c r="U900" s="274" t="s">
        <v>51</v>
      </c>
      <c r="V900" s="261">
        <v>3570000</v>
      </c>
      <c r="W900" s="261">
        <f t="shared" si="248"/>
        <v>21420000</v>
      </c>
      <c r="X900" s="354">
        <f t="shared" si="212"/>
        <v>6426000</v>
      </c>
      <c r="Y900" s="261">
        <f>CEILING(X900,1000)</f>
        <v>6426000</v>
      </c>
      <c r="Z900" s="354">
        <f t="shared" si="253"/>
        <v>14994000</v>
      </c>
      <c r="AA900" s="261">
        <f t="shared" si="213"/>
        <v>14994000</v>
      </c>
      <c r="AB900" s="280">
        <v>6</v>
      </c>
      <c r="AC900" s="274" t="s">
        <v>51</v>
      </c>
      <c r="AD900" s="261">
        <v>3570000</v>
      </c>
      <c r="AE900" s="261">
        <f t="shared" si="249"/>
        <v>21420000</v>
      </c>
      <c r="AF900" s="280">
        <v>6</v>
      </c>
      <c r="AG900" s="274" t="s">
        <v>51</v>
      </c>
      <c r="AH900" s="261">
        <v>3570000</v>
      </c>
      <c r="AI900" s="261">
        <f t="shared" si="250"/>
        <v>21420000</v>
      </c>
      <c r="AJ900" s="280">
        <v>6</v>
      </c>
      <c r="AK900" s="274" t="s">
        <v>51</v>
      </c>
      <c r="AL900" s="261">
        <v>3570000</v>
      </c>
      <c r="AM900" s="261">
        <f t="shared" si="251"/>
        <v>21420000</v>
      </c>
      <c r="AN900" s="280">
        <v>6</v>
      </c>
      <c r="AO900" s="274" t="s">
        <v>51</v>
      </c>
      <c r="AP900" s="261">
        <v>3570000</v>
      </c>
      <c r="AQ900" s="261">
        <f t="shared" si="252"/>
        <v>21420000</v>
      </c>
      <c r="AR900" s="351">
        <f t="shared" si="214"/>
        <v>0</v>
      </c>
    </row>
    <row r="901" spans="2:44" x14ac:dyDescent="0.4">
      <c r="B901" s="369" t="s">
        <v>359</v>
      </c>
      <c r="C901" s="370" t="s">
        <v>360</v>
      </c>
      <c r="D901" s="279">
        <f>D902</f>
        <v>576</v>
      </c>
      <c r="E901" s="267" t="s">
        <v>171</v>
      </c>
      <c r="F901" s="261">
        <v>0</v>
      </c>
      <c r="G901" s="261">
        <f>G902</f>
        <v>355080000</v>
      </c>
      <c r="H901" s="279">
        <f>H902</f>
        <v>576</v>
      </c>
      <c r="I901" s="267" t="s">
        <v>171</v>
      </c>
      <c r="J901" s="261">
        <v>0</v>
      </c>
      <c r="K901" s="261">
        <f>K902</f>
        <v>355080000</v>
      </c>
      <c r="L901" s="279">
        <f>L902</f>
        <v>576</v>
      </c>
      <c r="M901" s="267" t="s">
        <v>171</v>
      </c>
      <c r="N901" s="261">
        <v>0</v>
      </c>
      <c r="O901" s="261">
        <f>O902</f>
        <v>355080000</v>
      </c>
      <c r="P901" s="279">
        <v>576</v>
      </c>
      <c r="Q901" s="267" t="s">
        <v>171</v>
      </c>
      <c r="R901" s="261">
        <v>0</v>
      </c>
      <c r="S901" s="261">
        <f>S902</f>
        <v>311880000</v>
      </c>
      <c r="T901" s="373">
        <v>576</v>
      </c>
      <c r="U901" s="372" t="s">
        <v>171</v>
      </c>
      <c r="V901" s="371">
        <v>0</v>
      </c>
      <c r="W901" s="371">
        <f>W902</f>
        <v>311880000</v>
      </c>
      <c r="X901" s="354">
        <f t="shared" si="212"/>
        <v>93564000</v>
      </c>
      <c r="Y901" s="261"/>
      <c r="Z901" s="354">
        <f t="shared" si="253"/>
        <v>311880000</v>
      </c>
      <c r="AA901" s="261"/>
      <c r="AB901" s="373">
        <v>576</v>
      </c>
      <c r="AC901" s="372" t="s">
        <v>171</v>
      </c>
      <c r="AD901" s="371">
        <v>0</v>
      </c>
      <c r="AE901" s="371">
        <f>AE902</f>
        <v>311880000</v>
      </c>
      <c r="AF901" s="373">
        <v>576</v>
      </c>
      <c r="AG901" s="372" t="s">
        <v>171</v>
      </c>
      <c r="AH901" s="371">
        <v>0</v>
      </c>
      <c r="AI901" s="371">
        <f>AI902</f>
        <v>311880000</v>
      </c>
      <c r="AJ901" s="373">
        <v>576</v>
      </c>
      <c r="AK901" s="372" t="s">
        <v>171</v>
      </c>
      <c r="AL901" s="371">
        <v>0</v>
      </c>
      <c r="AM901" s="371">
        <f>AM902</f>
        <v>362605000</v>
      </c>
      <c r="AN901" s="373">
        <v>576</v>
      </c>
      <c r="AO901" s="372" t="s">
        <v>171</v>
      </c>
      <c r="AP901" s="371">
        <v>0</v>
      </c>
      <c r="AQ901" s="371">
        <f>AQ902</f>
        <v>366605000</v>
      </c>
      <c r="AR901" s="351">
        <f t="shared" si="214"/>
        <v>-4000000</v>
      </c>
    </row>
    <row r="902" spans="2:44" x14ac:dyDescent="0.4">
      <c r="B902" s="317" t="s">
        <v>34</v>
      </c>
      <c r="C902" s="318" t="s">
        <v>361</v>
      </c>
      <c r="D902" s="279">
        <v>576</v>
      </c>
      <c r="E902" s="267" t="s">
        <v>171</v>
      </c>
      <c r="F902" s="261">
        <v>0</v>
      </c>
      <c r="G902" s="261">
        <f>G903+G907</f>
        <v>355080000</v>
      </c>
      <c r="H902" s="319">
        <v>576</v>
      </c>
      <c r="I902" s="320" t="s">
        <v>171</v>
      </c>
      <c r="J902" s="321">
        <v>0</v>
      </c>
      <c r="K902" s="321">
        <f>K903+K907</f>
        <v>355080000</v>
      </c>
      <c r="L902" s="319">
        <v>576</v>
      </c>
      <c r="M902" s="320" t="s">
        <v>171</v>
      </c>
      <c r="N902" s="321">
        <v>0</v>
      </c>
      <c r="O902" s="321">
        <f>O903+O907</f>
        <v>355080000</v>
      </c>
      <c r="P902" s="319">
        <v>576</v>
      </c>
      <c r="Q902" s="320" t="s">
        <v>171</v>
      </c>
      <c r="R902" s="321">
        <v>0</v>
      </c>
      <c r="S902" s="321">
        <f>S903+S907</f>
        <v>311880000</v>
      </c>
      <c r="T902" s="319">
        <v>576</v>
      </c>
      <c r="U902" s="320" t="s">
        <v>171</v>
      </c>
      <c r="V902" s="321">
        <v>0</v>
      </c>
      <c r="W902" s="321">
        <f>W903+W907</f>
        <v>311880000</v>
      </c>
      <c r="X902" s="354">
        <f t="shared" si="212"/>
        <v>93564000</v>
      </c>
      <c r="Y902" s="321"/>
      <c r="Z902" s="354">
        <f t="shared" si="253"/>
        <v>311880000</v>
      </c>
      <c r="AA902" s="321"/>
      <c r="AB902" s="319">
        <v>576</v>
      </c>
      <c r="AC902" s="320" t="s">
        <v>171</v>
      </c>
      <c r="AD902" s="321">
        <v>0</v>
      </c>
      <c r="AE902" s="321">
        <f>AE903+AE907</f>
        <v>311880000</v>
      </c>
      <c r="AF902" s="319">
        <v>576</v>
      </c>
      <c r="AG902" s="320" t="s">
        <v>171</v>
      </c>
      <c r="AH902" s="321">
        <v>0</v>
      </c>
      <c r="AI902" s="321">
        <f>AI903+AI907</f>
        <v>311880000</v>
      </c>
      <c r="AJ902" s="319">
        <v>576</v>
      </c>
      <c r="AK902" s="320" t="s">
        <v>171</v>
      </c>
      <c r="AL902" s="321">
        <v>0</v>
      </c>
      <c r="AM902" s="321">
        <f>AM903+AM907</f>
        <v>362605000</v>
      </c>
      <c r="AN902" s="319">
        <v>576</v>
      </c>
      <c r="AO902" s="320" t="s">
        <v>171</v>
      </c>
      <c r="AP902" s="321">
        <v>0</v>
      </c>
      <c r="AQ902" s="321">
        <f>AQ903+AQ907</f>
        <v>366605000</v>
      </c>
      <c r="AR902" s="351">
        <f t="shared" si="214"/>
        <v>-4000000</v>
      </c>
    </row>
    <row r="903" spans="2:44" x14ac:dyDescent="0.4">
      <c r="B903" s="272">
        <v>525111</v>
      </c>
      <c r="C903" s="266" t="s">
        <v>174</v>
      </c>
      <c r="D903" s="273">
        <v>0</v>
      </c>
      <c r="E903" s="274"/>
      <c r="F903" s="266">
        <v>0</v>
      </c>
      <c r="G903" s="261">
        <f>SUM(G904:G906)</f>
        <v>102480000</v>
      </c>
      <c r="H903" s="273">
        <v>0</v>
      </c>
      <c r="I903" s="274"/>
      <c r="J903" s="266">
        <v>0</v>
      </c>
      <c r="K903" s="261">
        <f>SUM(K904:K906)</f>
        <v>102480000</v>
      </c>
      <c r="L903" s="273">
        <v>0</v>
      </c>
      <c r="M903" s="274"/>
      <c r="N903" s="266">
        <v>0</v>
      </c>
      <c r="O903" s="261">
        <f>SUM(O904:O906)</f>
        <v>102480000</v>
      </c>
      <c r="P903" s="273">
        <v>0</v>
      </c>
      <c r="Q903" s="274"/>
      <c r="R903" s="266">
        <v>0</v>
      </c>
      <c r="S903" s="261">
        <f>SUM(S904:S906)</f>
        <v>102480000</v>
      </c>
      <c r="T903" s="273">
        <v>0</v>
      </c>
      <c r="U903" s="274"/>
      <c r="V903" s="266">
        <v>0</v>
      </c>
      <c r="W903" s="261">
        <f>SUM(W904:W906)</f>
        <v>102480000</v>
      </c>
      <c r="X903" s="354">
        <f t="shared" si="212"/>
        <v>30744000</v>
      </c>
      <c r="Y903" s="261"/>
      <c r="Z903" s="354">
        <f t="shared" si="253"/>
        <v>102480000</v>
      </c>
      <c r="AA903" s="261"/>
      <c r="AB903" s="273">
        <v>0</v>
      </c>
      <c r="AC903" s="274"/>
      <c r="AD903" s="266">
        <v>0</v>
      </c>
      <c r="AE903" s="261">
        <f>SUM(AE904:AE906)</f>
        <v>102480000</v>
      </c>
      <c r="AF903" s="273">
        <v>0</v>
      </c>
      <c r="AG903" s="274"/>
      <c r="AH903" s="266">
        <v>0</v>
      </c>
      <c r="AI903" s="261">
        <f>SUM(AI904:AI906)</f>
        <v>102480000</v>
      </c>
      <c r="AJ903" s="273">
        <v>0</v>
      </c>
      <c r="AK903" s="274"/>
      <c r="AL903" s="266">
        <v>0</v>
      </c>
      <c r="AM903" s="261">
        <f>SUM(AM904:AM906)</f>
        <v>102480000</v>
      </c>
      <c r="AN903" s="273">
        <v>0</v>
      </c>
      <c r="AO903" s="274"/>
      <c r="AP903" s="266">
        <v>0</v>
      </c>
      <c r="AQ903" s="261">
        <f>SUM(AQ904:AQ906)</f>
        <v>102480000</v>
      </c>
      <c r="AR903" s="351">
        <f t="shared" si="214"/>
        <v>0</v>
      </c>
    </row>
    <row r="904" spans="2:44" x14ac:dyDescent="0.4">
      <c r="B904" s="272" t="s">
        <v>27</v>
      </c>
      <c r="C904" s="266" t="s">
        <v>46</v>
      </c>
      <c r="D904" s="273">
        <v>120</v>
      </c>
      <c r="E904" s="274" t="s">
        <v>47</v>
      </c>
      <c r="F904" s="261">
        <v>150000</v>
      </c>
      <c r="G904" s="261">
        <f>ROUNDDOWN(D904*F904,-3)</f>
        <v>18000000</v>
      </c>
      <c r="H904" s="273">
        <v>120</v>
      </c>
      <c r="I904" s="274" t="s">
        <v>47</v>
      </c>
      <c r="J904" s="261">
        <v>150000</v>
      </c>
      <c r="K904" s="261">
        <f>ROUNDDOWN(H904*J904,-3)</f>
        <v>18000000</v>
      </c>
      <c r="L904" s="273">
        <v>120</v>
      </c>
      <c r="M904" s="274" t="s">
        <v>47</v>
      </c>
      <c r="N904" s="261">
        <v>150000</v>
      </c>
      <c r="O904" s="261">
        <f>ROUNDDOWN(L904*N904,-3)</f>
        <v>18000000</v>
      </c>
      <c r="P904" s="273">
        <v>120</v>
      </c>
      <c r="Q904" s="274" t="s">
        <v>47</v>
      </c>
      <c r="R904" s="261">
        <v>150000</v>
      </c>
      <c r="S904" s="261">
        <f>ROUNDDOWN(P904*R904,-3)</f>
        <v>18000000</v>
      </c>
      <c r="T904" s="273">
        <v>120</v>
      </c>
      <c r="U904" s="274" t="s">
        <v>47</v>
      </c>
      <c r="V904" s="261">
        <v>150000</v>
      </c>
      <c r="W904" s="261">
        <f>ROUNDDOWN(T904*V904,-3)</f>
        <v>18000000</v>
      </c>
      <c r="X904" s="354">
        <f t="shared" ref="X904:X967" si="254">W904*30%</f>
        <v>5400000</v>
      </c>
      <c r="Y904" s="261">
        <f>CEILING(X904,1000)</f>
        <v>5400000</v>
      </c>
      <c r="Z904" s="354">
        <f t="shared" si="253"/>
        <v>12600000</v>
      </c>
      <c r="AA904" s="261">
        <f t="shared" ref="AA904:AA966" si="255">CEILING(Z904,1000)</f>
        <v>12600000</v>
      </c>
      <c r="AB904" s="273">
        <v>120</v>
      </c>
      <c r="AC904" s="274" t="s">
        <v>47</v>
      </c>
      <c r="AD904" s="261">
        <v>150000</v>
      </c>
      <c r="AE904" s="261">
        <f>ROUNDDOWN(AB904*AD904,-3)</f>
        <v>18000000</v>
      </c>
      <c r="AF904" s="273">
        <v>120</v>
      </c>
      <c r="AG904" s="274" t="s">
        <v>47</v>
      </c>
      <c r="AH904" s="261">
        <v>150000</v>
      </c>
      <c r="AI904" s="261">
        <f>ROUNDDOWN(AF904*AH904,-3)</f>
        <v>18000000</v>
      </c>
      <c r="AJ904" s="273">
        <v>120</v>
      </c>
      <c r="AK904" s="274" t="s">
        <v>47</v>
      </c>
      <c r="AL904" s="261">
        <v>150000</v>
      </c>
      <c r="AM904" s="261">
        <f>ROUNDDOWN(AJ904*AL904,-3)</f>
        <v>18000000</v>
      </c>
      <c r="AN904" s="273">
        <v>120</v>
      </c>
      <c r="AO904" s="274" t="s">
        <v>47</v>
      </c>
      <c r="AP904" s="261">
        <v>150000</v>
      </c>
      <c r="AQ904" s="261">
        <f>ROUNDDOWN(AN904*AP904,-3)</f>
        <v>18000000</v>
      </c>
      <c r="AR904" s="351">
        <f t="shared" si="214"/>
        <v>0</v>
      </c>
    </row>
    <row r="905" spans="2:44" x14ac:dyDescent="0.4">
      <c r="B905" s="272" t="s">
        <v>27</v>
      </c>
      <c r="C905" s="266" t="s">
        <v>48</v>
      </c>
      <c r="D905" s="273">
        <v>480</v>
      </c>
      <c r="E905" s="274" t="s">
        <v>47</v>
      </c>
      <c r="F905" s="261">
        <v>150000</v>
      </c>
      <c r="G905" s="261">
        <f>ROUNDDOWN(D905*F905,-3)</f>
        <v>72000000</v>
      </c>
      <c r="H905" s="273">
        <v>480</v>
      </c>
      <c r="I905" s="274" t="s">
        <v>47</v>
      </c>
      <c r="J905" s="261">
        <v>150000</v>
      </c>
      <c r="K905" s="261">
        <f>ROUNDDOWN(H905*J905,-3)</f>
        <v>72000000</v>
      </c>
      <c r="L905" s="273">
        <v>480</v>
      </c>
      <c r="M905" s="274" t="s">
        <v>47</v>
      </c>
      <c r="N905" s="261">
        <v>150000</v>
      </c>
      <c r="O905" s="261">
        <f>ROUNDDOWN(L905*N905,-3)</f>
        <v>72000000</v>
      </c>
      <c r="P905" s="273">
        <v>480</v>
      </c>
      <c r="Q905" s="274" t="s">
        <v>47</v>
      </c>
      <c r="R905" s="261">
        <v>150000</v>
      </c>
      <c r="S905" s="261">
        <f>ROUNDDOWN(P905*R905,-3)</f>
        <v>72000000</v>
      </c>
      <c r="T905" s="273">
        <v>480</v>
      </c>
      <c r="U905" s="274" t="s">
        <v>47</v>
      </c>
      <c r="V905" s="261">
        <v>150000</v>
      </c>
      <c r="W905" s="261">
        <f>ROUNDDOWN(T905*V905,-3)</f>
        <v>72000000</v>
      </c>
      <c r="X905" s="354">
        <f t="shared" si="254"/>
        <v>21600000</v>
      </c>
      <c r="Y905" s="261">
        <f>CEILING(X905,1000)</f>
        <v>21600000</v>
      </c>
      <c r="Z905" s="354">
        <f t="shared" si="253"/>
        <v>50400000</v>
      </c>
      <c r="AA905" s="261">
        <f t="shared" si="255"/>
        <v>50400000</v>
      </c>
      <c r="AB905" s="273">
        <v>480</v>
      </c>
      <c r="AC905" s="274" t="s">
        <v>47</v>
      </c>
      <c r="AD905" s="261">
        <v>150000</v>
      </c>
      <c r="AE905" s="261">
        <f>ROUNDDOWN(AB905*AD905,-3)</f>
        <v>72000000</v>
      </c>
      <c r="AF905" s="273">
        <v>480</v>
      </c>
      <c r="AG905" s="274" t="s">
        <v>47</v>
      </c>
      <c r="AH905" s="261">
        <v>150000</v>
      </c>
      <c r="AI905" s="261">
        <f>ROUNDDOWN(AF905*AH905,-3)</f>
        <v>72000000</v>
      </c>
      <c r="AJ905" s="273">
        <v>480</v>
      </c>
      <c r="AK905" s="274" t="s">
        <v>47</v>
      </c>
      <c r="AL905" s="261">
        <v>150000</v>
      </c>
      <c r="AM905" s="261">
        <f>ROUNDDOWN(AJ905*AL905,-3)</f>
        <v>72000000</v>
      </c>
      <c r="AN905" s="273">
        <v>480</v>
      </c>
      <c r="AO905" s="274" t="s">
        <v>47</v>
      </c>
      <c r="AP905" s="261">
        <v>150000</v>
      </c>
      <c r="AQ905" s="261">
        <f>ROUNDDOWN(AN905*AP905,-3)</f>
        <v>72000000</v>
      </c>
      <c r="AR905" s="351">
        <f t="shared" si="214"/>
        <v>0</v>
      </c>
    </row>
    <row r="906" spans="2:44" x14ac:dyDescent="0.4">
      <c r="B906" s="272" t="s">
        <v>27</v>
      </c>
      <c r="C906" s="266" t="s">
        <v>175</v>
      </c>
      <c r="D906" s="273">
        <v>1</v>
      </c>
      <c r="E906" s="274" t="s">
        <v>38</v>
      </c>
      <c r="F906" s="261">
        <v>12480000</v>
      </c>
      <c r="G906" s="261">
        <f>ROUNDDOWN(D906*F906,-3)</f>
        <v>12480000</v>
      </c>
      <c r="H906" s="273">
        <v>1</v>
      </c>
      <c r="I906" s="274" t="s">
        <v>38</v>
      </c>
      <c r="J906" s="261">
        <v>12480000</v>
      </c>
      <c r="K906" s="261">
        <f>ROUNDDOWN(H906*J906,-3)</f>
        <v>12480000</v>
      </c>
      <c r="L906" s="273">
        <v>1</v>
      </c>
      <c r="M906" s="274" t="s">
        <v>38</v>
      </c>
      <c r="N906" s="261">
        <v>12480000</v>
      </c>
      <c r="O906" s="261">
        <f>ROUNDDOWN(L906*N906,-3)</f>
        <v>12480000</v>
      </c>
      <c r="P906" s="273">
        <v>1</v>
      </c>
      <c r="Q906" s="274" t="s">
        <v>38</v>
      </c>
      <c r="R906" s="261">
        <v>12480000</v>
      </c>
      <c r="S906" s="261">
        <f>ROUNDDOWN(P906*R906,-3)</f>
        <v>12480000</v>
      </c>
      <c r="T906" s="273">
        <v>1</v>
      </c>
      <c r="U906" s="274" t="s">
        <v>38</v>
      </c>
      <c r="V906" s="261">
        <v>12480000</v>
      </c>
      <c r="W906" s="261">
        <f>ROUNDDOWN(T906*V906,-3)</f>
        <v>12480000</v>
      </c>
      <c r="X906" s="354">
        <f t="shared" si="254"/>
        <v>3744000</v>
      </c>
      <c r="Y906" s="261">
        <f>CEILING(X906,1000)</f>
        <v>3744000</v>
      </c>
      <c r="Z906" s="354">
        <f t="shared" si="253"/>
        <v>8736000</v>
      </c>
      <c r="AA906" s="261">
        <f t="shared" si="255"/>
        <v>8736000</v>
      </c>
      <c r="AB906" s="273">
        <v>1</v>
      </c>
      <c r="AC906" s="274" t="s">
        <v>38</v>
      </c>
      <c r="AD906" s="261">
        <v>12480000</v>
      </c>
      <c r="AE906" s="261">
        <f>ROUNDDOWN(AB906*AD906,-3)</f>
        <v>12480000</v>
      </c>
      <c r="AF906" s="273">
        <v>1</v>
      </c>
      <c r="AG906" s="274" t="s">
        <v>38</v>
      </c>
      <c r="AH906" s="261">
        <v>12480000</v>
      </c>
      <c r="AI906" s="261">
        <f>ROUNDDOWN(AF906*AH906,-3)</f>
        <v>12480000</v>
      </c>
      <c r="AJ906" s="273">
        <v>1</v>
      </c>
      <c r="AK906" s="274" t="s">
        <v>38</v>
      </c>
      <c r="AL906" s="261">
        <v>12480000</v>
      </c>
      <c r="AM906" s="261">
        <f>ROUNDDOWN(AJ906*AL906,-3)</f>
        <v>12480000</v>
      </c>
      <c r="AN906" s="273">
        <v>1</v>
      </c>
      <c r="AO906" s="274" t="s">
        <v>38</v>
      </c>
      <c r="AP906" s="261">
        <v>12480000</v>
      </c>
      <c r="AQ906" s="261">
        <f>ROUNDDOWN(AN906*AP906,-3)</f>
        <v>12480000</v>
      </c>
      <c r="AR906" s="351">
        <f t="shared" ref="AR906:AR969" si="256">AM906-AQ906</f>
        <v>0</v>
      </c>
    </row>
    <row r="907" spans="2:44" x14ac:dyDescent="0.4">
      <c r="B907" s="272">
        <v>525112</v>
      </c>
      <c r="C907" s="266" t="s">
        <v>97</v>
      </c>
      <c r="D907" s="273">
        <v>0</v>
      </c>
      <c r="E907" s="274"/>
      <c r="F907" s="266">
        <v>0</v>
      </c>
      <c r="G907" s="261">
        <f>SUM(G908:G914)</f>
        <v>252600000</v>
      </c>
      <c r="H907" s="273">
        <v>0</v>
      </c>
      <c r="I907" s="274"/>
      <c r="J907" s="266">
        <v>0</v>
      </c>
      <c r="K907" s="261">
        <f>SUM(K908:K914)</f>
        <v>252600000</v>
      </c>
      <c r="L907" s="273">
        <v>0</v>
      </c>
      <c r="M907" s="274"/>
      <c r="N907" s="266">
        <v>0</v>
      </c>
      <c r="O907" s="261">
        <f>SUM(O908:O914)</f>
        <v>252600000</v>
      </c>
      <c r="P907" s="273">
        <v>0</v>
      </c>
      <c r="Q907" s="274"/>
      <c r="R907" s="266">
        <v>0</v>
      </c>
      <c r="S907" s="261">
        <f>SUM(S908:S914)</f>
        <v>209400000</v>
      </c>
      <c r="T907" s="273">
        <v>0</v>
      </c>
      <c r="U907" s="274"/>
      <c r="V907" s="266">
        <v>0</v>
      </c>
      <c r="W907" s="261">
        <f>SUM(W908:W914)</f>
        <v>209400000</v>
      </c>
      <c r="X907" s="354">
        <f t="shared" si="254"/>
        <v>62820000</v>
      </c>
      <c r="Y907" s="261"/>
      <c r="Z907" s="354">
        <f t="shared" si="253"/>
        <v>209400000</v>
      </c>
      <c r="AA907" s="261"/>
      <c r="AB907" s="273">
        <v>0</v>
      </c>
      <c r="AC907" s="274"/>
      <c r="AD907" s="266">
        <v>0</v>
      </c>
      <c r="AE907" s="261">
        <f>SUM(AE908:AE914)</f>
        <v>209400000</v>
      </c>
      <c r="AF907" s="273">
        <v>0</v>
      </c>
      <c r="AG907" s="274"/>
      <c r="AH907" s="266">
        <v>0</v>
      </c>
      <c r="AI907" s="261">
        <f>SUM(AI908:AI914)</f>
        <v>209400000</v>
      </c>
      <c r="AJ907" s="273">
        <v>0</v>
      </c>
      <c r="AK907" s="274"/>
      <c r="AL907" s="266">
        <v>0</v>
      </c>
      <c r="AM907" s="261">
        <f>SUM(AM908:AM914)</f>
        <v>260125000</v>
      </c>
      <c r="AN907" s="273">
        <v>0</v>
      </c>
      <c r="AO907" s="274"/>
      <c r="AP907" s="266">
        <v>0</v>
      </c>
      <c r="AQ907" s="261">
        <f>SUM(AQ908:AQ914)</f>
        <v>264125000</v>
      </c>
      <c r="AR907" s="351">
        <f t="shared" si="256"/>
        <v>-4000000</v>
      </c>
    </row>
    <row r="908" spans="2:44" x14ac:dyDescent="0.4">
      <c r="B908" s="272" t="s">
        <v>27</v>
      </c>
      <c r="C908" s="266" t="s">
        <v>295</v>
      </c>
      <c r="D908" s="280">
        <f>D902</f>
        <v>576</v>
      </c>
      <c r="E908" s="274" t="s">
        <v>362</v>
      </c>
      <c r="F908" s="261">
        <v>25000</v>
      </c>
      <c r="G908" s="261">
        <f t="shared" ref="G908:G914" si="257">ROUNDDOWN(D908*F908,-3)</f>
        <v>14400000</v>
      </c>
      <c r="H908" s="280">
        <f>H902</f>
        <v>576</v>
      </c>
      <c r="I908" s="274" t="s">
        <v>362</v>
      </c>
      <c r="J908" s="261">
        <v>25000</v>
      </c>
      <c r="K908" s="261">
        <f t="shared" ref="K908:K914" si="258">ROUNDDOWN(H908*J908,-3)</f>
        <v>14400000</v>
      </c>
      <c r="L908" s="280">
        <f>L902</f>
        <v>576</v>
      </c>
      <c r="M908" s="274" t="s">
        <v>362</v>
      </c>
      <c r="N908" s="261">
        <v>25000</v>
      </c>
      <c r="O908" s="261">
        <f t="shared" ref="O908:O914" si="259">ROUNDDOWN(L908*N908,-3)</f>
        <v>14400000</v>
      </c>
      <c r="P908" s="280">
        <v>576</v>
      </c>
      <c r="Q908" s="274" t="s">
        <v>362</v>
      </c>
      <c r="R908" s="261">
        <v>25000</v>
      </c>
      <c r="S908" s="261">
        <f t="shared" ref="S908:S914" si="260">ROUNDDOWN(P908*R908,-3)</f>
        <v>14400000</v>
      </c>
      <c r="T908" s="280">
        <v>576</v>
      </c>
      <c r="U908" s="274" t="s">
        <v>362</v>
      </c>
      <c r="V908" s="261">
        <v>25000</v>
      </c>
      <c r="W908" s="261">
        <f t="shared" ref="W908:W914" si="261">ROUNDDOWN(T908*V908,-3)</f>
        <v>14400000</v>
      </c>
      <c r="X908" s="354">
        <f t="shared" si="254"/>
        <v>4320000</v>
      </c>
      <c r="Y908" s="261">
        <f>CEILING(X908,1000)</f>
        <v>4320000</v>
      </c>
      <c r="Z908" s="354">
        <f t="shared" si="253"/>
        <v>10080000</v>
      </c>
      <c r="AA908" s="261">
        <f t="shared" si="255"/>
        <v>10080000</v>
      </c>
      <c r="AB908" s="280">
        <v>576</v>
      </c>
      <c r="AC908" s="274" t="s">
        <v>362</v>
      </c>
      <c r="AD908" s="261">
        <v>25000</v>
      </c>
      <c r="AE908" s="261">
        <f t="shared" ref="AE908:AE914" si="262">ROUNDDOWN(AB908*AD908,-3)</f>
        <v>14400000</v>
      </c>
      <c r="AF908" s="280">
        <v>576</v>
      </c>
      <c r="AG908" s="274" t="s">
        <v>362</v>
      </c>
      <c r="AH908" s="261">
        <v>25000</v>
      </c>
      <c r="AI908" s="261">
        <f t="shared" ref="AI908:AI914" si="263">ROUNDDOWN(AF908*AH908,-3)</f>
        <v>14400000</v>
      </c>
      <c r="AJ908" s="280">
        <v>576</v>
      </c>
      <c r="AK908" s="274" t="s">
        <v>362</v>
      </c>
      <c r="AL908" s="261">
        <v>25000</v>
      </c>
      <c r="AM908" s="261">
        <f t="shared" ref="AM908:AM914" si="264">ROUNDDOWN(AJ908*AL908,-3)</f>
        <v>14400000</v>
      </c>
      <c r="AN908" s="280">
        <v>576</v>
      </c>
      <c r="AO908" s="274" t="s">
        <v>362</v>
      </c>
      <c r="AP908" s="261">
        <v>25000</v>
      </c>
      <c r="AQ908" s="261">
        <f t="shared" ref="AQ908:AQ914" si="265">ROUNDDOWN(AN908*AP908,-3)</f>
        <v>14400000</v>
      </c>
      <c r="AR908" s="351">
        <f t="shared" si="256"/>
        <v>0</v>
      </c>
    </row>
    <row r="909" spans="2:44" x14ac:dyDescent="0.4">
      <c r="B909" s="272" t="s">
        <v>27</v>
      </c>
      <c r="C909" s="266" t="s">
        <v>296</v>
      </c>
      <c r="D909" s="280">
        <f>D902</f>
        <v>576</v>
      </c>
      <c r="E909" s="274" t="s">
        <v>231</v>
      </c>
      <c r="F909" s="261">
        <v>75000</v>
      </c>
      <c r="G909" s="261">
        <f t="shared" si="257"/>
        <v>43200000</v>
      </c>
      <c r="H909" s="280">
        <f>H902</f>
        <v>576</v>
      </c>
      <c r="I909" s="274" t="s">
        <v>231</v>
      </c>
      <c r="J909" s="261">
        <v>75000</v>
      </c>
      <c r="K909" s="261">
        <f t="shared" si="258"/>
        <v>43200000</v>
      </c>
      <c r="L909" s="280">
        <f>L902</f>
        <v>576</v>
      </c>
      <c r="M909" s="274" t="s">
        <v>231</v>
      </c>
      <c r="N909" s="261">
        <v>75000</v>
      </c>
      <c r="O909" s="261">
        <f t="shared" si="259"/>
        <v>43200000</v>
      </c>
      <c r="P909" s="280">
        <v>0</v>
      </c>
      <c r="Q909" s="274" t="s">
        <v>231</v>
      </c>
      <c r="R909" s="261">
        <v>75000</v>
      </c>
      <c r="S909" s="261">
        <f t="shared" si="260"/>
        <v>0</v>
      </c>
      <c r="T909" s="280">
        <v>0</v>
      </c>
      <c r="U909" s="274" t="s">
        <v>231</v>
      </c>
      <c r="V909" s="261">
        <v>75000</v>
      </c>
      <c r="W909" s="261">
        <f t="shared" si="261"/>
        <v>0</v>
      </c>
      <c r="X909" s="354">
        <f t="shared" si="254"/>
        <v>0</v>
      </c>
      <c r="Y909" s="261"/>
      <c r="Z909" s="354">
        <f t="shared" si="253"/>
        <v>0</v>
      </c>
      <c r="AA909" s="261"/>
      <c r="AB909" s="280">
        <v>0</v>
      </c>
      <c r="AC909" s="274" t="s">
        <v>231</v>
      </c>
      <c r="AD909" s="261">
        <v>75000</v>
      </c>
      <c r="AE909" s="261">
        <f t="shared" si="262"/>
        <v>0</v>
      </c>
      <c r="AF909" s="280">
        <v>0</v>
      </c>
      <c r="AG909" s="274" t="s">
        <v>231</v>
      </c>
      <c r="AH909" s="261">
        <v>75000</v>
      </c>
      <c r="AI909" s="261">
        <f t="shared" si="263"/>
        <v>0</v>
      </c>
      <c r="AJ909" s="280">
        <v>0</v>
      </c>
      <c r="AK909" s="274" t="s">
        <v>231</v>
      </c>
      <c r="AL909" s="261">
        <v>75000</v>
      </c>
      <c r="AM909" s="261">
        <f t="shared" si="264"/>
        <v>0</v>
      </c>
      <c r="AN909" s="280">
        <v>0</v>
      </c>
      <c r="AO909" s="274" t="s">
        <v>231</v>
      </c>
      <c r="AP909" s="261">
        <v>75000</v>
      </c>
      <c r="AQ909" s="261">
        <f t="shared" si="265"/>
        <v>0</v>
      </c>
      <c r="AR909" s="351">
        <f t="shared" si="256"/>
        <v>0</v>
      </c>
    </row>
    <row r="910" spans="2:44" x14ac:dyDescent="0.4">
      <c r="B910" s="272" t="s">
        <v>27</v>
      </c>
      <c r="C910" s="266" t="s">
        <v>44</v>
      </c>
      <c r="D910" s="280">
        <f>D902</f>
        <v>576</v>
      </c>
      <c r="E910" s="274" t="s">
        <v>40</v>
      </c>
      <c r="F910" s="261">
        <v>50000</v>
      </c>
      <c r="G910" s="261">
        <f t="shared" si="257"/>
        <v>28800000</v>
      </c>
      <c r="H910" s="280">
        <f>H902</f>
        <v>576</v>
      </c>
      <c r="I910" s="274" t="s">
        <v>40</v>
      </c>
      <c r="J910" s="261">
        <v>50000</v>
      </c>
      <c r="K910" s="261">
        <f t="shared" si="258"/>
        <v>28800000</v>
      </c>
      <c r="L910" s="280">
        <f>L902</f>
        <v>576</v>
      </c>
      <c r="M910" s="274" t="s">
        <v>40</v>
      </c>
      <c r="N910" s="261">
        <v>50000</v>
      </c>
      <c r="O910" s="261">
        <f t="shared" si="259"/>
        <v>28800000</v>
      </c>
      <c r="P910" s="280">
        <v>576</v>
      </c>
      <c r="Q910" s="274" t="s">
        <v>40</v>
      </c>
      <c r="R910" s="261">
        <v>50000</v>
      </c>
      <c r="S910" s="261">
        <f t="shared" si="260"/>
        <v>28800000</v>
      </c>
      <c r="T910" s="280">
        <v>576</v>
      </c>
      <c r="U910" s="274" t="s">
        <v>40</v>
      </c>
      <c r="V910" s="261">
        <v>50000</v>
      </c>
      <c r="W910" s="261">
        <f t="shared" si="261"/>
        <v>28800000</v>
      </c>
      <c r="X910" s="354">
        <f t="shared" si="254"/>
        <v>8640000</v>
      </c>
      <c r="Y910" s="261">
        <f>CEILING(X910,1000)</f>
        <v>8640000</v>
      </c>
      <c r="Z910" s="354">
        <f t="shared" si="253"/>
        <v>20160000</v>
      </c>
      <c r="AA910" s="261">
        <f t="shared" si="255"/>
        <v>20160000</v>
      </c>
      <c r="AB910" s="280">
        <v>576</v>
      </c>
      <c r="AC910" s="274" t="s">
        <v>40</v>
      </c>
      <c r="AD910" s="261">
        <v>50000</v>
      </c>
      <c r="AE910" s="261">
        <f t="shared" si="262"/>
        <v>28800000</v>
      </c>
      <c r="AF910" s="280">
        <v>576</v>
      </c>
      <c r="AG910" s="274" t="s">
        <v>40</v>
      </c>
      <c r="AH910" s="261">
        <v>50000</v>
      </c>
      <c r="AI910" s="261">
        <f t="shared" si="263"/>
        <v>28800000</v>
      </c>
      <c r="AJ910" s="280">
        <v>576</v>
      </c>
      <c r="AK910" s="274" t="s">
        <v>40</v>
      </c>
      <c r="AL910" s="261">
        <v>50000</v>
      </c>
      <c r="AM910" s="261">
        <f t="shared" si="264"/>
        <v>28800000</v>
      </c>
      <c r="AN910" s="280">
        <v>576</v>
      </c>
      <c r="AO910" s="274" t="s">
        <v>40</v>
      </c>
      <c r="AP910" s="261">
        <v>50000</v>
      </c>
      <c r="AQ910" s="261">
        <f t="shared" si="265"/>
        <v>28800000</v>
      </c>
      <c r="AR910" s="351">
        <f t="shared" si="256"/>
        <v>0</v>
      </c>
    </row>
    <row r="911" spans="2:44" x14ac:dyDescent="0.4">
      <c r="B911" s="272" t="s">
        <v>27</v>
      </c>
      <c r="C911" s="266" t="s">
        <v>297</v>
      </c>
      <c r="D911" s="280">
        <f>D902</f>
        <v>576</v>
      </c>
      <c r="E911" s="274" t="s">
        <v>57</v>
      </c>
      <c r="F911" s="261">
        <v>70000</v>
      </c>
      <c r="G911" s="261">
        <f t="shared" si="257"/>
        <v>40320000</v>
      </c>
      <c r="H911" s="280">
        <f>H902</f>
        <v>576</v>
      </c>
      <c r="I911" s="274" t="s">
        <v>57</v>
      </c>
      <c r="J911" s="261">
        <v>70000</v>
      </c>
      <c r="K911" s="261">
        <f t="shared" si="258"/>
        <v>40320000</v>
      </c>
      <c r="L911" s="280">
        <f>L902</f>
        <v>576</v>
      </c>
      <c r="M911" s="274" t="s">
        <v>57</v>
      </c>
      <c r="N911" s="261">
        <v>70000</v>
      </c>
      <c r="O911" s="261">
        <f t="shared" si="259"/>
        <v>40320000</v>
      </c>
      <c r="P911" s="280">
        <v>576</v>
      </c>
      <c r="Q911" s="274" t="s">
        <v>57</v>
      </c>
      <c r="R911" s="261">
        <v>70000</v>
      </c>
      <c r="S911" s="261">
        <f t="shared" si="260"/>
        <v>40320000</v>
      </c>
      <c r="T911" s="280">
        <v>576</v>
      </c>
      <c r="U911" s="274" t="s">
        <v>57</v>
      </c>
      <c r="V911" s="261">
        <v>70000</v>
      </c>
      <c r="W911" s="261">
        <f t="shared" si="261"/>
        <v>40320000</v>
      </c>
      <c r="X911" s="354">
        <f t="shared" si="254"/>
        <v>12096000</v>
      </c>
      <c r="Y911" s="261">
        <f>CEILING(X911,1000)</f>
        <v>12096000</v>
      </c>
      <c r="Z911" s="354">
        <f t="shared" si="253"/>
        <v>28224000</v>
      </c>
      <c r="AA911" s="261">
        <f t="shared" si="255"/>
        <v>28224000</v>
      </c>
      <c r="AB911" s="280">
        <v>576</v>
      </c>
      <c r="AC911" s="274" t="s">
        <v>57</v>
      </c>
      <c r="AD911" s="261">
        <v>70000</v>
      </c>
      <c r="AE911" s="261">
        <f t="shared" si="262"/>
        <v>40320000</v>
      </c>
      <c r="AF911" s="280">
        <v>576</v>
      </c>
      <c r="AG911" s="274" t="s">
        <v>57</v>
      </c>
      <c r="AH911" s="261">
        <v>70000</v>
      </c>
      <c r="AI911" s="261">
        <f t="shared" si="263"/>
        <v>40320000</v>
      </c>
      <c r="AJ911" s="280">
        <v>576</v>
      </c>
      <c r="AK911" s="274" t="s">
        <v>57</v>
      </c>
      <c r="AL911" s="261">
        <v>70000</v>
      </c>
      <c r="AM911" s="261">
        <f t="shared" si="264"/>
        <v>40320000</v>
      </c>
      <c r="AN911" s="273">
        <v>1</v>
      </c>
      <c r="AO911" s="274" t="s">
        <v>38</v>
      </c>
      <c r="AP911" s="261">
        <f>40320000+4000000</f>
        <v>44320000</v>
      </c>
      <c r="AQ911" s="261">
        <f t="shared" si="265"/>
        <v>44320000</v>
      </c>
      <c r="AR911" s="351">
        <f t="shared" si="256"/>
        <v>-4000000</v>
      </c>
    </row>
    <row r="912" spans="2:44" x14ac:dyDescent="0.4">
      <c r="B912" s="272" t="s">
        <v>27</v>
      </c>
      <c r="C912" s="266" t="s">
        <v>298</v>
      </c>
      <c r="D912" s="273">
        <v>1</v>
      </c>
      <c r="E912" s="274" t="s">
        <v>38</v>
      </c>
      <c r="F912" s="261">
        <v>86400000</v>
      </c>
      <c r="G912" s="261">
        <f t="shared" si="257"/>
        <v>86400000</v>
      </c>
      <c r="H912" s="273">
        <v>1</v>
      </c>
      <c r="I912" s="274" t="s">
        <v>38</v>
      </c>
      <c r="J912" s="261">
        <v>86400000</v>
      </c>
      <c r="K912" s="261">
        <f t="shared" si="258"/>
        <v>86400000</v>
      </c>
      <c r="L912" s="273">
        <v>1</v>
      </c>
      <c r="M912" s="274" t="s">
        <v>38</v>
      </c>
      <c r="N912" s="261">
        <v>86400000</v>
      </c>
      <c r="O912" s="261">
        <f t="shared" si="259"/>
        <v>86400000</v>
      </c>
      <c r="P912" s="273">
        <v>1</v>
      </c>
      <c r="Q912" s="274" t="s">
        <v>38</v>
      </c>
      <c r="R912" s="261">
        <v>86400000</v>
      </c>
      <c r="S912" s="261">
        <f t="shared" si="260"/>
        <v>86400000</v>
      </c>
      <c r="T912" s="273">
        <v>1</v>
      </c>
      <c r="U912" s="274" t="s">
        <v>38</v>
      </c>
      <c r="V912" s="261">
        <v>86400000</v>
      </c>
      <c r="W912" s="261">
        <f t="shared" si="261"/>
        <v>86400000</v>
      </c>
      <c r="X912" s="354">
        <f t="shared" si="254"/>
        <v>25920000</v>
      </c>
      <c r="Y912" s="261">
        <f>CEILING(X912,1000)</f>
        <v>25920000</v>
      </c>
      <c r="Z912" s="354">
        <f t="shared" si="253"/>
        <v>60480000</v>
      </c>
      <c r="AA912" s="261">
        <f t="shared" si="255"/>
        <v>60480000</v>
      </c>
      <c r="AB912" s="273">
        <v>1</v>
      </c>
      <c r="AC912" s="274" t="s">
        <v>38</v>
      </c>
      <c r="AD912" s="261">
        <v>86400000</v>
      </c>
      <c r="AE912" s="261">
        <f t="shared" si="262"/>
        <v>86400000</v>
      </c>
      <c r="AF912" s="273">
        <v>1</v>
      </c>
      <c r="AG912" s="274" t="s">
        <v>38</v>
      </c>
      <c r="AH912" s="261">
        <v>86400000</v>
      </c>
      <c r="AI912" s="261">
        <f t="shared" si="263"/>
        <v>86400000</v>
      </c>
      <c r="AJ912" s="273">
        <v>1</v>
      </c>
      <c r="AK912" s="274" t="s">
        <v>38</v>
      </c>
      <c r="AL912" s="261">
        <f>86400000+45000000</f>
        <v>131400000</v>
      </c>
      <c r="AM912" s="261">
        <f t="shared" si="264"/>
        <v>131400000</v>
      </c>
      <c r="AN912" s="273">
        <v>1</v>
      </c>
      <c r="AO912" s="274" t="s">
        <v>38</v>
      </c>
      <c r="AP912" s="261">
        <f>86400000+45000000</f>
        <v>131400000</v>
      </c>
      <c r="AQ912" s="261">
        <f t="shared" si="265"/>
        <v>131400000</v>
      </c>
      <c r="AR912" s="351">
        <f t="shared" si="256"/>
        <v>0</v>
      </c>
    </row>
    <row r="913" spans="2:44" x14ac:dyDescent="0.4">
      <c r="B913" s="272" t="s">
        <v>27</v>
      </c>
      <c r="C913" s="266" t="s">
        <v>294</v>
      </c>
      <c r="D913" s="280">
        <f>D902/24</f>
        <v>24</v>
      </c>
      <c r="E913" s="274" t="s">
        <v>51</v>
      </c>
      <c r="F913" s="261">
        <v>1145000</v>
      </c>
      <c r="G913" s="261">
        <f t="shared" si="257"/>
        <v>27480000</v>
      </c>
      <c r="H913" s="280">
        <f>H902/24</f>
        <v>24</v>
      </c>
      <c r="I913" s="274" t="s">
        <v>51</v>
      </c>
      <c r="J913" s="261">
        <v>1145000</v>
      </c>
      <c r="K913" s="261">
        <f t="shared" si="258"/>
        <v>27480000</v>
      </c>
      <c r="L913" s="280">
        <f>L902/24</f>
        <v>24</v>
      </c>
      <c r="M913" s="274" t="s">
        <v>51</v>
      </c>
      <c r="N913" s="261">
        <v>1145000</v>
      </c>
      <c r="O913" s="261">
        <f t="shared" si="259"/>
        <v>27480000</v>
      </c>
      <c r="P913" s="280">
        <v>24</v>
      </c>
      <c r="Q913" s="274" t="s">
        <v>51</v>
      </c>
      <c r="R913" s="261">
        <v>1145000</v>
      </c>
      <c r="S913" s="261">
        <f t="shared" si="260"/>
        <v>27480000</v>
      </c>
      <c r="T913" s="280">
        <v>24</v>
      </c>
      <c r="U913" s="274" t="s">
        <v>51</v>
      </c>
      <c r="V913" s="261">
        <v>1145000</v>
      </c>
      <c r="W913" s="261">
        <f t="shared" si="261"/>
        <v>27480000</v>
      </c>
      <c r="X913" s="354">
        <f t="shared" si="254"/>
        <v>8244000</v>
      </c>
      <c r="Y913" s="261">
        <f>CEILING(X913,1000)</f>
        <v>8244000</v>
      </c>
      <c r="Z913" s="354">
        <f t="shared" si="253"/>
        <v>19236000</v>
      </c>
      <c r="AA913" s="261">
        <f t="shared" si="255"/>
        <v>19236000</v>
      </c>
      <c r="AB913" s="280">
        <v>24</v>
      </c>
      <c r="AC913" s="274" t="s">
        <v>51</v>
      </c>
      <c r="AD913" s="261">
        <v>1145000</v>
      </c>
      <c r="AE913" s="261">
        <f t="shared" si="262"/>
        <v>27480000</v>
      </c>
      <c r="AF913" s="280">
        <v>24</v>
      </c>
      <c r="AG913" s="274" t="s">
        <v>51</v>
      </c>
      <c r="AH913" s="261">
        <v>1145000</v>
      </c>
      <c r="AI913" s="261">
        <f t="shared" si="263"/>
        <v>27480000</v>
      </c>
      <c r="AJ913" s="280">
        <v>29</v>
      </c>
      <c r="AK913" s="274" t="s">
        <v>51</v>
      </c>
      <c r="AL913" s="261">
        <v>1145000</v>
      </c>
      <c r="AM913" s="261">
        <f t="shared" si="264"/>
        <v>33205000</v>
      </c>
      <c r="AN913" s="280">
        <v>29</v>
      </c>
      <c r="AO913" s="274" t="s">
        <v>51</v>
      </c>
      <c r="AP913" s="261">
        <v>1145000</v>
      </c>
      <c r="AQ913" s="261">
        <f t="shared" si="265"/>
        <v>33205000</v>
      </c>
      <c r="AR913" s="351">
        <f t="shared" si="256"/>
        <v>0</v>
      </c>
    </row>
    <row r="914" spans="2:44" x14ac:dyDescent="0.4">
      <c r="B914" s="272" t="s">
        <v>27</v>
      </c>
      <c r="C914" s="266" t="s">
        <v>299</v>
      </c>
      <c r="D914" s="280">
        <f>D902/24</f>
        <v>24</v>
      </c>
      <c r="E914" s="274" t="s">
        <v>51</v>
      </c>
      <c r="F914" s="261">
        <v>500000</v>
      </c>
      <c r="G914" s="261">
        <f t="shared" si="257"/>
        <v>12000000</v>
      </c>
      <c r="H914" s="280">
        <f>H902/24</f>
        <v>24</v>
      </c>
      <c r="I914" s="274" t="s">
        <v>51</v>
      </c>
      <c r="J914" s="261">
        <v>500000</v>
      </c>
      <c r="K914" s="261">
        <f t="shared" si="258"/>
        <v>12000000</v>
      </c>
      <c r="L914" s="280">
        <f>L902/24</f>
        <v>24</v>
      </c>
      <c r="M914" s="274" t="s">
        <v>51</v>
      </c>
      <c r="N914" s="261">
        <v>500000</v>
      </c>
      <c r="O914" s="261">
        <f t="shared" si="259"/>
        <v>12000000</v>
      </c>
      <c r="P914" s="280">
        <v>24</v>
      </c>
      <c r="Q914" s="274" t="s">
        <v>51</v>
      </c>
      <c r="R914" s="261">
        <v>500000</v>
      </c>
      <c r="S914" s="261">
        <f t="shared" si="260"/>
        <v>12000000</v>
      </c>
      <c r="T914" s="280">
        <v>24</v>
      </c>
      <c r="U914" s="274" t="s">
        <v>51</v>
      </c>
      <c r="V914" s="261">
        <v>500000</v>
      </c>
      <c r="W914" s="261">
        <f t="shared" si="261"/>
        <v>12000000</v>
      </c>
      <c r="X914" s="354">
        <f t="shared" si="254"/>
        <v>3600000</v>
      </c>
      <c r="Y914" s="261">
        <f>CEILING(X914,1000)</f>
        <v>3600000</v>
      </c>
      <c r="Z914" s="354">
        <f t="shared" si="253"/>
        <v>8400000</v>
      </c>
      <c r="AA914" s="261">
        <f t="shared" si="255"/>
        <v>8400000</v>
      </c>
      <c r="AB914" s="280">
        <v>24</v>
      </c>
      <c r="AC914" s="274" t="s">
        <v>51</v>
      </c>
      <c r="AD914" s="261">
        <v>500000</v>
      </c>
      <c r="AE914" s="261">
        <f t="shared" si="262"/>
        <v>12000000</v>
      </c>
      <c r="AF914" s="280">
        <v>24</v>
      </c>
      <c r="AG914" s="274" t="s">
        <v>51</v>
      </c>
      <c r="AH914" s="261">
        <v>500000</v>
      </c>
      <c r="AI914" s="261">
        <f t="shared" si="263"/>
        <v>12000000</v>
      </c>
      <c r="AJ914" s="280">
        <v>24</v>
      </c>
      <c r="AK914" s="274" t="s">
        <v>51</v>
      </c>
      <c r="AL914" s="261">
        <v>500000</v>
      </c>
      <c r="AM914" s="261">
        <f t="shared" si="264"/>
        <v>12000000</v>
      </c>
      <c r="AN914" s="280">
        <v>24</v>
      </c>
      <c r="AO914" s="274" t="s">
        <v>51</v>
      </c>
      <c r="AP914" s="261">
        <v>500000</v>
      </c>
      <c r="AQ914" s="261">
        <f t="shared" si="265"/>
        <v>12000000</v>
      </c>
      <c r="AR914" s="351">
        <f t="shared" si="256"/>
        <v>0</v>
      </c>
    </row>
    <row r="915" spans="2:44" x14ac:dyDescent="0.4">
      <c r="B915" s="369" t="s">
        <v>363</v>
      </c>
      <c r="C915" s="370" t="s">
        <v>364</v>
      </c>
      <c r="D915" s="279">
        <f>D916</f>
        <v>384</v>
      </c>
      <c r="E915" s="267" t="s">
        <v>171</v>
      </c>
      <c r="F915" s="261">
        <v>0</v>
      </c>
      <c r="G915" s="261">
        <f>G916</f>
        <v>169760000</v>
      </c>
      <c r="H915" s="279">
        <f>H916</f>
        <v>384</v>
      </c>
      <c r="I915" s="267" t="s">
        <v>171</v>
      </c>
      <c r="J915" s="261">
        <v>0</v>
      </c>
      <c r="K915" s="261">
        <f>K916</f>
        <v>169760000</v>
      </c>
      <c r="L915" s="279">
        <f>L916</f>
        <v>384</v>
      </c>
      <c r="M915" s="267" t="s">
        <v>171</v>
      </c>
      <c r="N915" s="261">
        <v>0</v>
      </c>
      <c r="O915" s="261">
        <f>O916</f>
        <v>169760000</v>
      </c>
      <c r="P915" s="279">
        <v>384</v>
      </c>
      <c r="Q915" s="267" t="s">
        <v>171</v>
      </c>
      <c r="R915" s="261">
        <v>0</v>
      </c>
      <c r="S915" s="261">
        <f>S916</f>
        <v>140960000</v>
      </c>
      <c r="T915" s="373">
        <v>384</v>
      </c>
      <c r="U915" s="372" t="s">
        <v>171</v>
      </c>
      <c r="V915" s="371">
        <v>0</v>
      </c>
      <c r="W915" s="371">
        <f>W916</f>
        <v>140960000</v>
      </c>
      <c r="X915" s="354">
        <f t="shared" si="254"/>
        <v>42288000</v>
      </c>
      <c r="Y915" s="261"/>
      <c r="Z915" s="354">
        <f t="shared" si="253"/>
        <v>140960000</v>
      </c>
      <c r="AA915" s="261"/>
      <c r="AB915" s="373">
        <v>384</v>
      </c>
      <c r="AC915" s="372" t="s">
        <v>171</v>
      </c>
      <c r="AD915" s="371">
        <v>0</v>
      </c>
      <c r="AE915" s="371">
        <f>AE916</f>
        <v>140960000</v>
      </c>
      <c r="AF915" s="373">
        <v>384</v>
      </c>
      <c r="AG915" s="372" t="s">
        <v>171</v>
      </c>
      <c r="AH915" s="371">
        <v>0</v>
      </c>
      <c r="AI915" s="371">
        <f>AI916</f>
        <v>140960000</v>
      </c>
      <c r="AJ915" s="373">
        <v>384</v>
      </c>
      <c r="AK915" s="372" t="s">
        <v>171</v>
      </c>
      <c r="AL915" s="371">
        <v>0</v>
      </c>
      <c r="AM915" s="371">
        <f>AM916</f>
        <v>140960000</v>
      </c>
      <c r="AN915" s="373">
        <v>384</v>
      </c>
      <c r="AO915" s="372" t="s">
        <v>171</v>
      </c>
      <c r="AP915" s="371">
        <v>0</v>
      </c>
      <c r="AQ915" s="371">
        <f>AQ916</f>
        <v>140960000</v>
      </c>
      <c r="AR915" s="351">
        <f t="shared" si="256"/>
        <v>0</v>
      </c>
    </row>
    <row r="916" spans="2:44" x14ac:dyDescent="0.4">
      <c r="B916" s="317" t="s">
        <v>34</v>
      </c>
      <c r="C916" s="318" t="s">
        <v>365</v>
      </c>
      <c r="D916" s="279">
        <v>384</v>
      </c>
      <c r="E916" s="267" t="s">
        <v>171</v>
      </c>
      <c r="F916" s="261">
        <v>0</v>
      </c>
      <c r="G916" s="261">
        <f>G917+G921</f>
        <v>169760000</v>
      </c>
      <c r="H916" s="319">
        <v>384</v>
      </c>
      <c r="I916" s="320" t="s">
        <v>171</v>
      </c>
      <c r="J916" s="321">
        <v>0</v>
      </c>
      <c r="K916" s="321">
        <f>K917+K921</f>
        <v>169760000</v>
      </c>
      <c r="L916" s="319">
        <v>384</v>
      </c>
      <c r="M916" s="320" t="s">
        <v>171</v>
      </c>
      <c r="N916" s="321">
        <v>0</v>
      </c>
      <c r="O916" s="321">
        <f>O917+O921</f>
        <v>169760000</v>
      </c>
      <c r="P916" s="319">
        <v>384</v>
      </c>
      <c r="Q916" s="320" t="s">
        <v>171</v>
      </c>
      <c r="R916" s="321">
        <v>0</v>
      </c>
      <c r="S916" s="321">
        <f>S917+S921</f>
        <v>140960000</v>
      </c>
      <c r="T916" s="319">
        <v>384</v>
      </c>
      <c r="U916" s="320" t="s">
        <v>171</v>
      </c>
      <c r="V916" s="321">
        <v>0</v>
      </c>
      <c r="W916" s="321">
        <f>W917+W921</f>
        <v>140960000</v>
      </c>
      <c r="X916" s="354">
        <f t="shared" si="254"/>
        <v>42288000</v>
      </c>
      <c r="Y916" s="321"/>
      <c r="Z916" s="354">
        <f t="shared" si="253"/>
        <v>140960000</v>
      </c>
      <c r="AA916" s="321"/>
      <c r="AB916" s="319">
        <v>384</v>
      </c>
      <c r="AC916" s="320" t="s">
        <v>171</v>
      </c>
      <c r="AD916" s="321">
        <v>0</v>
      </c>
      <c r="AE916" s="321">
        <f>AE917+AE921</f>
        <v>140960000</v>
      </c>
      <c r="AF916" s="319">
        <v>384</v>
      </c>
      <c r="AG916" s="320" t="s">
        <v>171</v>
      </c>
      <c r="AH916" s="321">
        <v>0</v>
      </c>
      <c r="AI916" s="321">
        <f>AI917+AI921</f>
        <v>140960000</v>
      </c>
      <c r="AJ916" s="319">
        <v>384</v>
      </c>
      <c r="AK916" s="320" t="s">
        <v>171</v>
      </c>
      <c r="AL916" s="321">
        <v>0</v>
      </c>
      <c r="AM916" s="321">
        <f>AM917+AM921</f>
        <v>140960000</v>
      </c>
      <c r="AN916" s="319">
        <v>384</v>
      </c>
      <c r="AO916" s="320" t="s">
        <v>171</v>
      </c>
      <c r="AP916" s="321">
        <v>0</v>
      </c>
      <c r="AQ916" s="321">
        <f>AQ917+AQ921</f>
        <v>140960000</v>
      </c>
      <c r="AR916" s="351">
        <f t="shared" si="256"/>
        <v>0</v>
      </c>
    </row>
    <row r="917" spans="2:44" x14ac:dyDescent="0.4">
      <c r="B917" s="272">
        <v>525111</v>
      </c>
      <c r="C917" s="266" t="s">
        <v>174</v>
      </c>
      <c r="D917" s="273">
        <v>0</v>
      </c>
      <c r="E917" s="274"/>
      <c r="F917" s="266">
        <v>0</v>
      </c>
      <c r="G917" s="261">
        <f>SUM(G918:G920)</f>
        <v>81120000</v>
      </c>
      <c r="H917" s="273">
        <v>0</v>
      </c>
      <c r="I917" s="274"/>
      <c r="J917" s="266">
        <v>0</v>
      </c>
      <c r="K917" s="261">
        <f>SUM(K918:K920)</f>
        <v>81120000</v>
      </c>
      <c r="L917" s="273">
        <v>0</v>
      </c>
      <c r="M917" s="274"/>
      <c r="N917" s="266">
        <v>0</v>
      </c>
      <c r="O917" s="261">
        <f>SUM(O918:O920)</f>
        <v>81120000</v>
      </c>
      <c r="P917" s="273">
        <v>0</v>
      </c>
      <c r="Q917" s="274"/>
      <c r="R917" s="266">
        <v>0</v>
      </c>
      <c r="S917" s="261">
        <f>SUM(S918:S920)</f>
        <v>81120000</v>
      </c>
      <c r="T917" s="273">
        <v>0</v>
      </c>
      <c r="U917" s="274"/>
      <c r="V917" s="266">
        <v>0</v>
      </c>
      <c r="W917" s="261">
        <f>SUM(W918:W920)</f>
        <v>81120000</v>
      </c>
      <c r="X917" s="354">
        <f t="shared" si="254"/>
        <v>24336000</v>
      </c>
      <c r="Y917" s="261"/>
      <c r="Z917" s="354">
        <f t="shared" si="253"/>
        <v>81120000</v>
      </c>
      <c r="AA917" s="261"/>
      <c r="AB917" s="273">
        <v>0</v>
      </c>
      <c r="AC917" s="274"/>
      <c r="AD917" s="266">
        <v>0</v>
      </c>
      <c r="AE917" s="261">
        <f>SUM(AE918:AE920)</f>
        <v>81120000</v>
      </c>
      <c r="AF917" s="273">
        <v>0</v>
      </c>
      <c r="AG917" s="274"/>
      <c r="AH917" s="266">
        <v>0</v>
      </c>
      <c r="AI917" s="261">
        <f>SUM(AI918:AI920)</f>
        <v>81120000</v>
      </c>
      <c r="AJ917" s="273">
        <v>0</v>
      </c>
      <c r="AK917" s="274"/>
      <c r="AL917" s="266">
        <v>0</v>
      </c>
      <c r="AM917" s="261">
        <f>SUM(AM918:AM920)</f>
        <v>81120000</v>
      </c>
      <c r="AN917" s="273">
        <v>0</v>
      </c>
      <c r="AO917" s="274"/>
      <c r="AP917" s="266">
        <v>0</v>
      </c>
      <c r="AQ917" s="261">
        <f>SUM(AQ918:AQ920)</f>
        <v>81120000</v>
      </c>
      <c r="AR917" s="351">
        <f t="shared" si="256"/>
        <v>0</v>
      </c>
    </row>
    <row r="918" spans="2:44" x14ac:dyDescent="0.4">
      <c r="B918" s="272" t="s">
        <v>27</v>
      </c>
      <c r="C918" s="266" t="s">
        <v>46</v>
      </c>
      <c r="D918" s="273">
        <v>208</v>
      </c>
      <c r="E918" s="274" t="s">
        <v>47</v>
      </c>
      <c r="F918" s="261">
        <v>150000</v>
      </c>
      <c r="G918" s="261">
        <f>ROUNDDOWN(D918*F918,-3)</f>
        <v>31200000</v>
      </c>
      <c r="H918" s="273">
        <v>208</v>
      </c>
      <c r="I918" s="274" t="s">
        <v>47</v>
      </c>
      <c r="J918" s="261">
        <v>150000</v>
      </c>
      <c r="K918" s="261">
        <f>ROUNDDOWN(H918*J918,-3)</f>
        <v>31200000</v>
      </c>
      <c r="L918" s="273">
        <v>208</v>
      </c>
      <c r="M918" s="274" t="s">
        <v>47</v>
      </c>
      <c r="N918" s="261">
        <v>150000</v>
      </c>
      <c r="O918" s="261">
        <f>ROUNDDOWN(L918*N918,-3)</f>
        <v>31200000</v>
      </c>
      <c r="P918" s="273">
        <v>208</v>
      </c>
      <c r="Q918" s="274" t="s">
        <v>47</v>
      </c>
      <c r="R918" s="261">
        <v>150000</v>
      </c>
      <c r="S918" s="261">
        <f>ROUNDDOWN(P918*R918,-3)</f>
        <v>31200000</v>
      </c>
      <c r="T918" s="273">
        <v>208</v>
      </c>
      <c r="U918" s="274" t="s">
        <v>47</v>
      </c>
      <c r="V918" s="261">
        <v>150000</v>
      </c>
      <c r="W918" s="261">
        <f>ROUNDDOWN(T918*V918,-3)</f>
        <v>31200000</v>
      </c>
      <c r="X918" s="354">
        <f t="shared" si="254"/>
        <v>9360000</v>
      </c>
      <c r="Y918" s="261">
        <f>CEILING(X918,1000)</f>
        <v>9360000</v>
      </c>
      <c r="Z918" s="354">
        <f t="shared" si="253"/>
        <v>21840000</v>
      </c>
      <c r="AA918" s="261">
        <f t="shared" si="255"/>
        <v>21840000</v>
      </c>
      <c r="AB918" s="273">
        <v>208</v>
      </c>
      <c r="AC918" s="274" t="s">
        <v>47</v>
      </c>
      <c r="AD918" s="261">
        <v>150000</v>
      </c>
      <c r="AE918" s="261">
        <f>ROUNDDOWN(AB918*AD918,-3)</f>
        <v>31200000</v>
      </c>
      <c r="AF918" s="273">
        <v>208</v>
      </c>
      <c r="AG918" s="274" t="s">
        <v>47</v>
      </c>
      <c r="AH918" s="261">
        <v>150000</v>
      </c>
      <c r="AI918" s="261">
        <f>ROUNDDOWN(AF918*AH918,-3)</f>
        <v>31200000</v>
      </c>
      <c r="AJ918" s="273">
        <v>208</v>
      </c>
      <c r="AK918" s="274" t="s">
        <v>47</v>
      </c>
      <c r="AL918" s="261">
        <v>150000</v>
      </c>
      <c r="AM918" s="261">
        <f>ROUNDDOWN(AJ918*AL918,-3)</f>
        <v>31200000</v>
      </c>
      <c r="AN918" s="273">
        <v>208</v>
      </c>
      <c r="AO918" s="274" t="s">
        <v>47</v>
      </c>
      <c r="AP918" s="261">
        <v>150000</v>
      </c>
      <c r="AQ918" s="261">
        <f>ROUNDDOWN(AN918*AP918,-3)</f>
        <v>31200000</v>
      </c>
      <c r="AR918" s="351">
        <f t="shared" si="256"/>
        <v>0</v>
      </c>
    </row>
    <row r="919" spans="2:44" x14ac:dyDescent="0.4">
      <c r="B919" s="272" t="s">
        <v>27</v>
      </c>
      <c r="C919" s="266" t="s">
        <v>48</v>
      </c>
      <c r="D919" s="273">
        <v>288</v>
      </c>
      <c r="E919" s="274" t="s">
        <v>47</v>
      </c>
      <c r="F919" s="261">
        <v>150000</v>
      </c>
      <c r="G919" s="261">
        <f>ROUNDDOWN(D919*F919,-3)</f>
        <v>43200000</v>
      </c>
      <c r="H919" s="273">
        <v>288</v>
      </c>
      <c r="I919" s="274" t="s">
        <v>47</v>
      </c>
      <c r="J919" s="261">
        <v>150000</v>
      </c>
      <c r="K919" s="261">
        <f>ROUNDDOWN(H919*J919,-3)</f>
        <v>43200000</v>
      </c>
      <c r="L919" s="273">
        <v>288</v>
      </c>
      <c r="M919" s="274" t="s">
        <v>47</v>
      </c>
      <c r="N919" s="261">
        <v>150000</v>
      </c>
      <c r="O919" s="261">
        <f>ROUNDDOWN(L919*N919,-3)</f>
        <v>43200000</v>
      </c>
      <c r="P919" s="273">
        <v>288</v>
      </c>
      <c r="Q919" s="274" t="s">
        <v>47</v>
      </c>
      <c r="R919" s="261">
        <v>150000</v>
      </c>
      <c r="S919" s="261">
        <f>ROUNDDOWN(P919*R919,-3)</f>
        <v>43200000</v>
      </c>
      <c r="T919" s="273">
        <v>288</v>
      </c>
      <c r="U919" s="274" t="s">
        <v>47</v>
      </c>
      <c r="V919" s="261">
        <v>150000</v>
      </c>
      <c r="W919" s="261">
        <f>ROUNDDOWN(T919*V919,-3)</f>
        <v>43200000</v>
      </c>
      <c r="X919" s="354">
        <f t="shared" si="254"/>
        <v>12960000</v>
      </c>
      <c r="Y919" s="261">
        <f>CEILING(X919,1000)</f>
        <v>12960000</v>
      </c>
      <c r="Z919" s="354">
        <f t="shared" si="253"/>
        <v>30240000</v>
      </c>
      <c r="AA919" s="261">
        <f t="shared" si="255"/>
        <v>30240000</v>
      </c>
      <c r="AB919" s="273">
        <v>288</v>
      </c>
      <c r="AC919" s="274" t="s">
        <v>47</v>
      </c>
      <c r="AD919" s="261">
        <v>150000</v>
      </c>
      <c r="AE919" s="261">
        <f>ROUNDDOWN(AB919*AD919,-3)</f>
        <v>43200000</v>
      </c>
      <c r="AF919" s="273">
        <v>288</v>
      </c>
      <c r="AG919" s="274" t="s">
        <v>47</v>
      </c>
      <c r="AH919" s="261">
        <v>150000</v>
      </c>
      <c r="AI919" s="261">
        <f>ROUNDDOWN(AF919*AH919,-3)</f>
        <v>43200000</v>
      </c>
      <c r="AJ919" s="273">
        <v>288</v>
      </c>
      <c r="AK919" s="274" t="s">
        <v>47</v>
      </c>
      <c r="AL919" s="261">
        <v>150000</v>
      </c>
      <c r="AM919" s="261">
        <f>ROUNDDOWN(AJ919*AL919,-3)</f>
        <v>43200000</v>
      </c>
      <c r="AN919" s="273">
        <v>288</v>
      </c>
      <c r="AO919" s="274" t="s">
        <v>47</v>
      </c>
      <c r="AP919" s="261">
        <v>150000</v>
      </c>
      <c r="AQ919" s="261">
        <f>ROUNDDOWN(AN919*AP919,-3)</f>
        <v>43200000</v>
      </c>
      <c r="AR919" s="351">
        <f t="shared" si="256"/>
        <v>0</v>
      </c>
    </row>
    <row r="920" spans="2:44" x14ac:dyDescent="0.4">
      <c r="B920" s="272" t="s">
        <v>27</v>
      </c>
      <c r="C920" s="266" t="s">
        <v>175</v>
      </c>
      <c r="D920" s="273">
        <v>1</v>
      </c>
      <c r="E920" s="274" t="s">
        <v>38</v>
      </c>
      <c r="F920" s="261">
        <v>6720000</v>
      </c>
      <c r="G920" s="261">
        <f>ROUNDDOWN(D920*F920,-3)</f>
        <v>6720000</v>
      </c>
      <c r="H920" s="273">
        <v>1</v>
      </c>
      <c r="I920" s="274" t="s">
        <v>38</v>
      </c>
      <c r="J920" s="261">
        <v>6720000</v>
      </c>
      <c r="K920" s="261">
        <f>ROUNDDOWN(H920*J920,-3)</f>
        <v>6720000</v>
      </c>
      <c r="L920" s="273">
        <v>1</v>
      </c>
      <c r="M920" s="274" t="s">
        <v>38</v>
      </c>
      <c r="N920" s="261">
        <v>6720000</v>
      </c>
      <c r="O920" s="261">
        <f>ROUNDDOWN(L920*N920,-3)</f>
        <v>6720000</v>
      </c>
      <c r="P920" s="273">
        <v>1</v>
      </c>
      <c r="Q920" s="274" t="s">
        <v>38</v>
      </c>
      <c r="R920" s="261">
        <v>6720000</v>
      </c>
      <c r="S920" s="261">
        <f>ROUNDDOWN(P920*R920,-3)</f>
        <v>6720000</v>
      </c>
      <c r="T920" s="273">
        <v>1</v>
      </c>
      <c r="U920" s="274" t="s">
        <v>38</v>
      </c>
      <c r="V920" s="261">
        <v>6720000</v>
      </c>
      <c r="W920" s="261">
        <f>ROUNDDOWN(T920*V920,-3)</f>
        <v>6720000</v>
      </c>
      <c r="X920" s="354">
        <f t="shared" si="254"/>
        <v>2016000</v>
      </c>
      <c r="Y920" s="261">
        <f>CEILING(X920,1000)</f>
        <v>2016000</v>
      </c>
      <c r="Z920" s="354">
        <f t="shared" si="253"/>
        <v>4704000</v>
      </c>
      <c r="AA920" s="261">
        <f t="shared" si="255"/>
        <v>4704000</v>
      </c>
      <c r="AB920" s="273">
        <v>1</v>
      </c>
      <c r="AC920" s="274" t="s">
        <v>38</v>
      </c>
      <c r="AD920" s="261">
        <v>6720000</v>
      </c>
      <c r="AE920" s="261">
        <f>ROUNDDOWN(AB920*AD920,-3)</f>
        <v>6720000</v>
      </c>
      <c r="AF920" s="273">
        <v>1</v>
      </c>
      <c r="AG920" s="274" t="s">
        <v>38</v>
      </c>
      <c r="AH920" s="261">
        <v>6720000</v>
      </c>
      <c r="AI920" s="261">
        <f>ROUNDDOWN(AF920*AH920,-3)</f>
        <v>6720000</v>
      </c>
      <c r="AJ920" s="273">
        <v>1</v>
      </c>
      <c r="AK920" s="274" t="s">
        <v>38</v>
      </c>
      <c r="AL920" s="261">
        <v>6720000</v>
      </c>
      <c r="AM920" s="261">
        <f>ROUNDDOWN(AJ920*AL920,-3)</f>
        <v>6720000</v>
      </c>
      <c r="AN920" s="273">
        <v>1</v>
      </c>
      <c r="AO920" s="274" t="s">
        <v>38</v>
      </c>
      <c r="AP920" s="261">
        <v>6720000</v>
      </c>
      <c r="AQ920" s="261">
        <f>ROUNDDOWN(AN920*AP920,-3)</f>
        <v>6720000</v>
      </c>
      <c r="AR920" s="351">
        <f t="shared" si="256"/>
        <v>0</v>
      </c>
    </row>
    <row r="921" spans="2:44" x14ac:dyDescent="0.4">
      <c r="B921" s="272">
        <v>525112</v>
      </c>
      <c r="C921" s="266" t="s">
        <v>97</v>
      </c>
      <c r="D921" s="273">
        <v>0</v>
      </c>
      <c r="E921" s="274"/>
      <c r="F921" s="266">
        <v>0</v>
      </c>
      <c r="G921" s="261">
        <f>SUM(G922:G926)</f>
        <v>88640000</v>
      </c>
      <c r="H921" s="273">
        <v>0</v>
      </c>
      <c r="I921" s="274"/>
      <c r="J921" s="266">
        <v>0</v>
      </c>
      <c r="K921" s="261">
        <f>SUM(K922:K926)</f>
        <v>88640000</v>
      </c>
      <c r="L921" s="273">
        <v>0</v>
      </c>
      <c r="M921" s="274"/>
      <c r="N921" s="266">
        <v>0</v>
      </c>
      <c r="O921" s="261">
        <f>SUM(O922:O926)</f>
        <v>88640000</v>
      </c>
      <c r="P921" s="273">
        <v>0</v>
      </c>
      <c r="Q921" s="274"/>
      <c r="R921" s="266">
        <v>0</v>
      </c>
      <c r="S921" s="261">
        <f>SUM(S922:S926)</f>
        <v>59840000</v>
      </c>
      <c r="T921" s="273">
        <v>0</v>
      </c>
      <c r="U921" s="274"/>
      <c r="V921" s="266">
        <v>0</v>
      </c>
      <c r="W921" s="261">
        <f>SUM(W922:W926)</f>
        <v>59840000</v>
      </c>
      <c r="X921" s="354">
        <f t="shared" si="254"/>
        <v>17952000</v>
      </c>
      <c r="Y921" s="261"/>
      <c r="Z921" s="354">
        <f t="shared" si="253"/>
        <v>59840000</v>
      </c>
      <c r="AA921" s="261"/>
      <c r="AB921" s="273">
        <v>0</v>
      </c>
      <c r="AC921" s="274"/>
      <c r="AD921" s="266">
        <v>0</v>
      </c>
      <c r="AE921" s="261">
        <f>SUM(AE922:AE926)</f>
        <v>59840000</v>
      </c>
      <c r="AF921" s="273">
        <v>0</v>
      </c>
      <c r="AG921" s="274"/>
      <c r="AH921" s="266">
        <v>0</v>
      </c>
      <c r="AI921" s="261">
        <f>SUM(AI922:AI926)</f>
        <v>59840000</v>
      </c>
      <c r="AJ921" s="273">
        <v>0</v>
      </c>
      <c r="AK921" s="274"/>
      <c r="AL921" s="266">
        <v>0</v>
      </c>
      <c r="AM921" s="261">
        <f>SUM(AM922:AM926)</f>
        <v>59840000</v>
      </c>
      <c r="AN921" s="273">
        <v>0</v>
      </c>
      <c r="AO921" s="274"/>
      <c r="AP921" s="266">
        <v>0</v>
      </c>
      <c r="AQ921" s="261">
        <f>SUM(AQ922:AQ926)</f>
        <v>59840000</v>
      </c>
      <c r="AR921" s="351">
        <f t="shared" si="256"/>
        <v>0</v>
      </c>
    </row>
    <row r="922" spans="2:44" x14ac:dyDescent="0.4">
      <c r="B922" s="272" t="s">
        <v>27</v>
      </c>
      <c r="C922" s="266" t="s">
        <v>295</v>
      </c>
      <c r="D922" s="280">
        <f>D916</f>
        <v>384</v>
      </c>
      <c r="E922" s="274" t="s">
        <v>362</v>
      </c>
      <c r="F922" s="261">
        <v>25000</v>
      </c>
      <c r="G922" s="261">
        <f>ROUNDDOWN(D922*F922,-3)</f>
        <v>9600000</v>
      </c>
      <c r="H922" s="280">
        <f>H916</f>
        <v>384</v>
      </c>
      <c r="I922" s="274" t="s">
        <v>362</v>
      </c>
      <c r="J922" s="261">
        <v>25000</v>
      </c>
      <c r="K922" s="261">
        <f>ROUNDDOWN(H922*J922,-3)</f>
        <v>9600000</v>
      </c>
      <c r="L922" s="280">
        <f>L916</f>
        <v>384</v>
      </c>
      <c r="M922" s="274" t="s">
        <v>362</v>
      </c>
      <c r="N922" s="261">
        <v>25000</v>
      </c>
      <c r="O922" s="261">
        <f>ROUNDDOWN(L922*N922,-3)</f>
        <v>9600000</v>
      </c>
      <c r="P922" s="280">
        <v>384</v>
      </c>
      <c r="Q922" s="274" t="s">
        <v>362</v>
      </c>
      <c r="R922" s="261">
        <v>25000</v>
      </c>
      <c r="S922" s="261">
        <f>ROUNDDOWN(P922*R922,-3)</f>
        <v>9600000</v>
      </c>
      <c r="T922" s="280">
        <v>384</v>
      </c>
      <c r="U922" s="274" t="s">
        <v>362</v>
      </c>
      <c r="V922" s="261">
        <v>25000</v>
      </c>
      <c r="W922" s="261">
        <f>ROUNDDOWN(T922*V922,-3)</f>
        <v>9600000</v>
      </c>
      <c r="X922" s="354">
        <f t="shared" si="254"/>
        <v>2880000</v>
      </c>
      <c r="Y922" s="261">
        <f>CEILING(X922,1000)</f>
        <v>2880000</v>
      </c>
      <c r="Z922" s="354">
        <f t="shared" si="253"/>
        <v>6720000</v>
      </c>
      <c r="AA922" s="261">
        <f t="shared" si="255"/>
        <v>6720000</v>
      </c>
      <c r="AB922" s="280">
        <v>384</v>
      </c>
      <c r="AC922" s="274" t="s">
        <v>362</v>
      </c>
      <c r="AD922" s="261">
        <v>25000</v>
      </c>
      <c r="AE922" s="261">
        <f>ROUNDDOWN(AB922*AD922,-3)</f>
        <v>9600000</v>
      </c>
      <c r="AF922" s="280">
        <v>384</v>
      </c>
      <c r="AG922" s="274" t="s">
        <v>362</v>
      </c>
      <c r="AH922" s="261">
        <v>25000</v>
      </c>
      <c r="AI922" s="261">
        <f>ROUNDDOWN(AF922*AH922,-3)</f>
        <v>9600000</v>
      </c>
      <c r="AJ922" s="280">
        <v>384</v>
      </c>
      <c r="AK922" s="274" t="s">
        <v>362</v>
      </c>
      <c r="AL922" s="261">
        <v>25000</v>
      </c>
      <c r="AM922" s="261">
        <f>ROUNDDOWN(AJ922*AL922,-3)</f>
        <v>9600000</v>
      </c>
      <c r="AN922" s="280">
        <v>384</v>
      </c>
      <c r="AO922" s="274" t="s">
        <v>362</v>
      </c>
      <c r="AP922" s="261">
        <v>25000</v>
      </c>
      <c r="AQ922" s="261">
        <f>ROUNDDOWN(AN922*AP922,-3)</f>
        <v>9600000</v>
      </c>
      <c r="AR922" s="351">
        <f t="shared" si="256"/>
        <v>0</v>
      </c>
    </row>
    <row r="923" spans="2:44" x14ac:dyDescent="0.4">
      <c r="B923" s="272" t="s">
        <v>27</v>
      </c>
      <c r="C923" s="266" t="s">
        <v>296</v>
      </c>
      <c r="D923" s="280">
        <f>D916</f>
        <v>384</v>
      </c>
      <c r="E923" s="274" t="s">
        <v>231</v>
      </c>
      <c r="F923" s="261">
        <v>75000</v>
      </c>
      <c r="G923" s="261">
        <f>ROUNDDOWN(D923*F923,-3)</f>
        <v>28800000</v>
      </c>
      <c r="H923" s="280">
        <f>H916</f>
        <v>384</v>
      </c>
      <c r="I923" s="274" t="s">
        <v>231</v>
      </c>
      <c r="J923" s="261">
        <v>75000</v>
      </c>
      <c r="K923" s="261">
        <f>ROUNDDOWN(H923*J923,-3)</f>
        <v>28800000</v>
      </c>
      <c r="L923" s="280">
        <f>L916</f>
        <v>384</v>
      </c>
      <c r="M923" s="274" t="s">
        <v>231</v>
      </c>
      <c r="N923" s="261">
        <v>75000</v>
      </c>
      <c r="O923" s="261">
        <f>ROUNDDOWN(L923*N923,-3)</f>
        <v>28800000</v>
      </c>
      <c r="P923" s="280">
        <v>0</v>
      </c>
      <c r="Q923" s="274" t="s">
        <v>231</v>
      </c>
      <c r="R923" s="261">
        <v>75000</v>
      </c>
      <c r="S923" s="261">
        <f>ROUNDDOWN(P923*R923,-3)</f>
        <v>0</v>
      </c>
      <c r="T923" s="280">
        <v>0</v>
      </c>
      <c r="U923" s="274" t="s">
        <v>231</v>
      </c>
      <c r="V923" s="261">
        <v>75000</v>
      </c>
      <c r="W923" s="261">
        <f>ROUNDDOWN(T923*V923,-3)</f>
        <v>0</v>
      </c>
      <c r="X923" s="354">
        <f t="shared" si="254"/>
        <v>0</v>
      </c>
      <c r="Y923" s="261"/>
      <c r="Z923" s="354">
        <f t="shared" si="253"/>
        <v>0</v>
      </c>
      <c r="AA923" s="261"/>
      <c r="AB923" s="280">
        <v>0</v>
      </c>
      <c r="AC923" s="274" t="s">
        <v>231</v>
      </c>
      <c r="AD923" s="261">
        <v>75000</v>
      </c>
      <c r="AE923" s="261">
        <f>ROUNDDOWN(AB923*AD923,-3)</f>
        <v>0</v>
      </c>
      <c r="AF923" s="280">
        <v>0</v>
      </c>
      <c r="AG923" s="274" t="s">
        <v>231</v>
      </c>
      <c r="AH923" s="261">
        <v>75000</v>
      </c>
      <c r="AI923" s="261">
        <f>ROUNDDOWN(AF923*AH923,-3)</f>
        <v>0</v>
      </c>
      <c r="AJ923" s="280">
        <v>0</v>
      </c>
      <c r="AK923" s="274" t="s">
        <v>231</v>
      </c>
      <c r="AL923" s="261">
        <v>75000</v>
      </c>
      <c r="AM923" s="261">
        <f>ROUNDDOWN(AJ923*AL923,-3)</f>
        <v>0</v>
      </c>
      <c r="AN923" s="280">
        <v>0</v>
      </c>
      <c r="AO923" s="274" t="s">
        <v>231</v>
      </c>
      <c r="AP923" s="261">
        <v>75000</v>
      </c>
      <c r="AQ923" s="261">
        <f>ROUNDDOWN(AN923*AP923,-3)</f>
        <v>0</v>
      </c>
      <c r="AR923" s="351">
        <f t="shared" si="256"/>
        <v>0</v>
      </c>
    </row>
    <row r="924" spans="2:44" x14ac:dyDescent="0.4">
      <c r="B924" s="272" t="s">
        <v>27</v>
      </c>
      <c r="C924" s="266" t="s">
        <v>44</v>
      </c>
      <c r="D924" s="280">
        <f>D916</f>
        <v>384</v>
      </c>
      <c r="E924" s="274" t="s">
        <v>40</v>
      </c>
      <c r="F924" s="261">
        <v>50000</v>
      </c>
      <c r="G924" s="261">
        <f>ROUNDDOWN(D924*F924,-3)</f>
        <v>19200000</v>
      </c>
      <c r="H924" s="280">
        <f>H916</f>
        <v>384</v>
      </c>
      <c r="I924" s="274" t="s">
        <v>40</v>
      </c>
      <c r="J924" s="261">
        <v>50000</v>
      </c>
      <c r="K924" s="261">
        <f>ROUNDDOWN(H924*J924,-3)</f>
        <v>19200000</v>
      </c>
      <c r="L924" s="280">
        <f>L916</f>
        <v>384</v>
      </c>
      <c r="M924" s="274" t="s">
        <v>40</v>
      </c>
      <c r="N924" s="261">
        <v>50000</v>
      </c>
      <c r="O924" s="261">
        <f>ROUNDDOWN(L924*N924,-3)</f>
        <v>19200000</v>
      </c>
      <c r="P924" s="280">
        <v>384</v>
      </c>
      <c r="Q924" s="274" t="s">
        <v>40</v>
      </c>
      <c r="R924" s="261">
        <v>50000</v>
      </c>
      <c r="S924" s="261">
        <f>ROUNDDOWN(P924*R924,-3)</f>
        <v>19200000</v>
      </c>
      <c r="T924" s="280">
        <v>384</v>
      </c>
      <c r="U924" s="274" t="s">
        <v>40</v>
      </c>
      <c r="V924" s="261">
        <v>50000</v>
      </c>
      <c r="W924" s="261">
        <f>ROUNDDOWN(T924*V924,-3)</f>
        <v>19200000</v>
      </c>
      <c r="X924" s="354">
        <f t="shared" si="254"/>
        <v>5760000</v>
      </c>
      <c r="Y924" s="261">
        <f>CEILING(X924,1000)</f>
        <v>5760000</v>
      </c>
      <c r="Z924" s="354">
        <f t="shared" si="253"/>
        <v>13440000</v>
      </c>
      <c r="AA924" s="261">
        <f t="shared" si="255"/>
        <v>13440000</v>
      </c>
      <c r="AB924" s="280">
        <v>384</v>
      </c>
      <c r="AC924" s="274" t="s">
        <v>40</v>
      </c>
      <c r="AD924" s="261">
        <v>50000</v>
      </c>
      <c r="AE924" s="261">
        <f>ROUNDDOWN(AB924*AD924,-3)</f>
        <v>19200000</v>
      </c>
      <c r="AF924" s="280">
        <v>384</v>
      </c>
      <c r="AG924" s="274" t="s">
        <v>40</v>
      </c>
      <c r="AH924" s="261">
        <v>50000</v>
      </c>
      <c r="AI924" s="261">
        <f>ROUNDDOWN(AF924*AH924,-3)</f>
        <v>19200000</v>
      </c>
      <c r="AJ924" s="280">
        <v>384</v>
      </c>
      <c r="AK924" s="274" t="s">
        <v>40</v>
      </c>
      <c r="AL924" s="261">
        <v>50000</v>
      </c>
      <c r="AM924" s="261">
        <f>ROUNDDOWN(AJ924*AL924,-3)</f>
        <v>19200000</v>
      </c>
      <c r="AN924" s="280">
        <v>384</v>
      </c>
      <c r="AO924" s="274" t="s">
        <v>40</v>
      </c>
      <c r="AP924" s="261">
        <v>50000</v>
      </c>
      <c r="AQ924" s="261">
        <f>ROUNDDOWN(AN924*AP924,-3)</f>
        <v>19200000</v>
      </c>
      <c r="AR924" s="351">
        <f t="shared" si="256"/>
        <v>0</v>
      </c>
    </row>
    <row r="925" spans="2:44" x14ac:dyDescent="0.4">
      <c r="B925" s="272" t="s">
        <v>27</v>
      </c>
      <c r="C925" s="266" t="s">
        <v>297</v>
      </c>
      <c r="D925" s="280">
        <f>D916</f>
        <v>384</v>
      </c>
      <c r="E925" s="274" t="s">
        <v>40</v>
      </c>
      <c r="F925" s="261">
        <v>60000</v>
      </c>
      <c r="G925" s="261">
        <f>ROUNDDOWN(D925*F925,-3)</f>
        <v>23040000</v>
      </c>
      <c r="H925" s="280">
        <f>H916</f>
        <v>384</v>
      </c>
      <c r="I925" s="274" t="s">
        <v>40</v>
      </c>
      <c r="J925" s="261">
        <v>60000</v>
      </c>
      <c r="K925" s="261">
        <f>ROUNDDOWN(H925*J925,-3)</f>
        <v>23040000</v>
      </c>
      <c r="L925" s="280">
        <f>L916</f>
        <v>384</v>
      </c>
      <c r="M925" s="274" t="s">
        <v>40</v>
      </c>
      <c r="N925" s="261">
        <v>60000</v>
      </c>
      <c r="O925" s="261">
        <f>ROUNDDOWN(L925*N925,-3)</f>
        <v>23040000</v>
      </c>
      <c r="P925" s="280">
        <v>384</v>
      </c>
      <c r="Q925" s="274" t="s">
        <v>40</v>
      </c>
      <c r="R925" s="261">
        <v>60000</v>
      </c>
      <c r="S925" s="261">
        <f>ROUNDDOWN(P925*R925,-3)</f>
        <v>23040000</v>
      </c>
      <c r="T925" s="280">
        <v>384</v>
      </c>
      <c r="U925" s="274" t="s">
        <v>40</v>
      </c>
      <c r="V925" s="261">
        <v>60000</v>
      </c>
      <c r="W925" s="261">
        <f>ROUNDDOWN(T925*V925,-3)</f>
        <v>23040000</v>
      </c>
      <c r="X925" s="354">
        <f t="shared" si="254"/>
        <v>6912000</v>
      </c>
      <c r="Y925" s="261">
        <f>CEILING(X925,1000)</f>
        <v>6912000</v>
      </c>
      <c r="Z925" s="354">
        <f t="shared" si="253"/>
        <v>16128000</v>
      </c>
      <c r="AA925" s="261">
        <f t="shared" si="255"/>
        <v>16128000</v>
      </c>
      <c r="AB925" s="280">
        <v>384</v>
      </c>
      <c r="AC925" s="274" t="s">
        <v>40</v>
      </c>
      <c r="AD925" s="261">
        <v>60000</v>
      </c>
      <c r="AE925" s="261">
        <f>ROUNDDOWN(AB925*AD925,-3)</f>
        <v>23040000</v>
      </c>
      <c r="AF925" s="280">
        <v>384</v>
      </c>
      <c r="AG925" s="274" t="s">
        <v>40</v>
      </c>
      <c r="AH925" s="261">
        <v>60000</v>
      </c>
      <c r="AI925" s="261">
        <f>ROUNDDOWN(AF925*AH925,-3)</f>
        <v>23040000</v>
      </c>
      <c r="AJ925" s="280">
        <v>384</v>
      </c>
      <c r="AK925" s="274" t="s">
        <v>40</v>
      </c>
      <c r="AL925" s="261">
        <v>60000</v>
      </c>
      <c r="AM925" s="261">
        <f>ROUNDDOWN(AJ925*AL925,-3)</f>
        <v>23040000</v>
      </c>
      <c r="AN925" s="280">
        <v>384</v>
      </c>
      <c r="AO925" s="274" t="s">
        <v>40</v>
      </c>
      <c r="AP925" s="261">
        <v>60000</v>
      </c>
      <c r="AQ925" s="261">
        <f>ROUNDDOWN(AN925*AP925,-3)</f>
        <v>23040000</v>
      </c>
      <c r="AR925" s="351">
        <f t="shared" si="256"/>
        <v>0</v>
      </c>
    </row>
    <row r="926" spans="2:44" x14ac:dyDescent="0.4">
      <c r="B926" s="272" t="s">
        <v>27</v>
      </c>
      <c r="C926" s="266" t="s">
        <v>299</v>
      </c>
      <c r="D926" s="280">
        <f>D916/24</f>
        <v>16</v>
      </c>
      <c r="E926" s="274" t="s">
        <v>51</v>
      </c>
      <c r="F926" s="261">
        <v>500000</v>
      </c>
      <c r="G926" s="261">
        <f>ROUNDDOWN(D926*F926,-3)</f>
        <v>8000000</v>
      </c>
      <c r="H926" s="280">
        <f>H916/24</f>
        <v>16</v>
      </c>
      <c r="I926" s="274" t="s">
        <v>51</v>
      </c>
      <c r="J926" s="261">
        <v>500000</v>
      </c>
      <c r="K926" s="261">
        <f>ROUNDDOWN(H926*J926,-3)</f>
        <v>8000000</v>
      </c>
      <c r="L926" s="280">
        <f>L916/24</f>
        <v>16</v>
      </c>
      <c r="M926" s="274" t="s">
        <v>51</v>
      </c>
      <c r="N926" s="261">
        <v>500000</v>
      </c>
      <c r="O926" s="261">
        <f>ROUNDDOWN(L926*N926,-3)</f>
        <v>8000000</v>
      </c>
      <c r="P926" s="280">
        <v>16</v>
      </c>
      <c r="Q926" s="274" t="s">
        <v>51</v>
      </c>
      <c r="R926" s="261">
        <v>500000</v>
      </c>
      <c r="S926" s="261">
        <f>ROUNDDOWN(P926*R926,-3)</f>
        <v>8000000</v>
      </c>
      <c r="T926" s="280">
        <v>16</v>
      </c>
      <c r="U926" s="274" t="s">
        <v>51</v>
      </c>
      <c r="V926" s="261">
        <v>500000</v>
      </c>
      <c r="W926" s="261">
        <f>ROUNDDOWN(T926*V926,-3)</f>
        <v>8000000</v>
      </c>
      <c r="X926" s="354">
        <f t="shared" si="254"/>
        <v>2400000</v>
      </c>
      <c r="Y926" s="261">
        <f>CEILING(X926,1000)</f>
        <v>2400000</v>
      </c>
      <c r="Z926" s="354">
        <f t="shared" si="253"/>
        <v>5600000</v>
      </c>
      <c r="AA926" s="261">
        <f t="shared" si="255"/>
        <v>5600000</v>
      </c>
      <c r="AB926" s="280">
        <v>16</v>
      </c>
      <c r="AC926" s="274" t="s">
        <v>51</v>
      </c>
      <c r="AD926" s="261">
        <v>500000</v>
      </c>
      <c r="AE926" s="261">
        <f>ROUNDDOWN(AB926*AD926,-3)</f>
        <v>8000000</v>
      </c>
      <c r="AF926" s="280">
        <v>16</v>
      </c>
      <c r="AG926" s="274" t="s">
        <v>51</v>
      </c>
      <c r="AH926" s="261">
        <v>500000</v>
      </c>
      <c r="AI926" s="261">
        <f>ROUNDDOWN(AF926*AH926,-3)</f>
        <v>8000000</v>
      </c>
      <c r="AJ926" s="280">
        <v>16</v>
      </c>
      <c r="AK926" s="274" t="s">
        <v>51</v>
      </c>
      <c r="AL926" s="261">
        <v>500000</v>
      </c>
      <c r="AM926" s="261">
        <f>ROUNDDOWN(AJ926*AL926,-3)</f>
        <v>8000000</v>
      </c>
      <c r="AN926" s="280">
        <v>16</v>
      </c>
      <c r="AO926" s="274" t="s">
        <v>51</v>
      </c>
      <c r="AP926" s="261">
        <v>500000</v>
      </c>
      <c r="AQ926" s="261">
        <f>ROUNDDOWN(AN926*AP926,-3)</f>
        <v>8000000</v>
      </c>
      <c r="AR926" s="351">
        <f t="shared" si="256"/>
        <v>0</v>
      </c>
    </row>
    <row r="927" spans="2:44" ht="29.15" x14ac:dyDescent="0.4">
      <c r="B927" s="369" t="s">
        <v>366</v>
      </c>
      <c r="C927" s="370" t="s">
        <v>367</v>
      </c>
      <c r="D927" s="279">
        <f>D928</f>
        <v>960</v>
      </c>
      <c r="E927" s="267" t="s">
        <v>171</v>
      </c>
      <c r="F927" s="261">
        <v>0</v>
      </c>
      <c r="G927" s="261">
        <f>G928</f>
        <v>262400000</v>
      </c>
      <c r="H927" s="279">
        <f>H928</f>
        <v>960</v>
      </c>
      <c r="I927" s="267" t="s">
        <v>171</v>
      </c>
      <c r="J927" s="261">
        <v>0</v>
      </c>
      <c r="K927" s="261">
        <f>K928</f>
        <v>262400000</v>
      </c>
      <c r="L927" s="279">
        <f>L928</f>
        <v>960</v>
      </c>
      <c r="M927" s="267" t="s">
        <v>171</v>
      </c>
      <c r="N927" s="261">
        <v>0</v>
      </c>
      <c r="O927" s="261">
        <f>O928</f>
        <v>262400000</v>
      </c>
      <c r="P927" s="279">
        <v>960</v>
      </c>
      <c r="Q927" s="267" t="s">
        <v>171</v>
      </c>
      <c r="R927" s="261">
        <v>0</v>
      </c>
      <c r="S927" s="261">
        <f>S928</f>
        <v>190400000</v>
      </c>
      <c r="T927" s="373">
        <v>960</v>
      </c>
      <c r="U927" s="372" t="s">
        <v>171</v>
      </c>
      <c r="V927" s="371">
        <v>0</v>
      </c>
      <c r="W927" s="371">
        <f>W928</f>
        <v>190400000</v>
      </c>
      <c r="X927" s="354">
        <f t="shared" si="254"/>
        <v>57120000</v>
      </c>
      <c r="Y927" s="261"/>
      <c r="Z927" s="354">
        <f t="shared" si="253"/>
        <v>190400000</v>
      </c>
      <c r="AA927" s="261"/>
      <c r="AB927" s="373">
        <v>960</v>
      </c>
      <c r="AC927" s="372" t="s">
        <v>171</v>
      </c>
      <c r="AD927" s="371">
        <v>0</v>
      </c>
      <c r="AE927" s="371">
        <f>AE928</f>
        <v>205400000</v>
      </c>
      <c r="AF927" s="373">
        <v>960</v>
      </c>
      <c r="AG927" s="372" t="s">
        <v>171</v>
      </c>
      <c r="AH927" s="371">
        <v>0</v>
      </c>
      <c r="AI927" s="371">
        <f>AI928</f>
        <v>205400000</v>
      </c>
      <c r="AJ927" s="373">
        <v>960</v>
      </c>
      <c r="AK927" s="372" t="s">
        <v>171</v>
      </c>
      <c r="AL927" s="371">
        <v>0</v>
      </c>
      <c r="AM927" s="371">
        <f>AM928</f>
        <v>205400000</v>
      </c>
      <c r="AN927" s="373">
        <v>960</v>
      </c>
      <c r="AO927" s="372" t="s">
        <v>171</v>
      </c>
      <c r="AP927" s="371">
        <v>0</v>
      </c>
      <c r="AQ927" s="371">
        <f>AQ928</f>
        <v>215400000</v>
      </c>
      <c r="AR927" s="351">
        <f t="shared" si="256"/>
        <v>-10000000</v>
      </c>
    </row>
    <row r="928" spans="2:44" ht="29.15" x14ac:dyDescent="0.4">
      <c r="B928" s="317" t="s">
        <v>34</v>
      </c>
      <c r="C928" s="318" t="s">
        <v>368</v>
      </c>
      <c r="D928" s="279">
        <v>960</v>
      </c>
      <c r="E928" s="267" t="s">
        <v>171</v>
      </c>
      <c r="F928" s="261">
        <v>0</v>
      </c>
      <c r="G928" s="261">
        <f>G929+G932</f>
        <v>262400000</v>
      </c>
      <c r="H928" s="319">
        <v>960</v>
      </c>
      <c r="I928" s="320" t="s">
        <v>171</v>
      </c>
      <c r="J928" s="321">
        <v>0</v>
      </c>
      <c r="K928" s="321">
        <f>K929+K932</f>
        <v>262400000</v>
      </c>
      <c r="L928" s="319">
        <v>960</v>
      </c>
      <c r="M928" s="320" t="s">
        <v>171</v>
      </c>
      <c r="N928" s="321">
        <v>0</v>
      </c>
      <c r="O928" s="321">
        <f>O929+O932</f>
        <v>262400000</v>
      </c>
      <c r="P928" s="319">
        <v>960</v>
      </c>
      <c r="Q928" s="320" t="s">
        <v>171</v>
      </c>
      <c r="R928" s="321">
        <v>0</v>
      </c>
      <c r="S928" s="321">
        <f>S929+S932</f>
        <v>190400000</v>
      </c>
      <c r="T928" s="319">
        <v>960</v>
      </c>
      <c r="U928" s="320" t="s">
        <v>171</v>
      </c>
      <c r="V928" s="321">
        <v>0</v>
      </c>
      <c r="W928" s="321">
        <f>W929+W932</f>
        <v>190400000</v>
      </c>
      <c r="X928" s="354">
        <f t="shared" si="254"/>
        <v>57120000</v>
      </c>
      <c r="Y928" s="321"/>
      <c r="Z928" s="354">
        <f t="shared" si="253"/>
        <v>190400000</v>
      </c>
      <c r="AA928" s="321"/>
      <c r="AB928" s="319">
        <v>960</v>
      </c>
      <c r="AC928" s="320" t="s">
        <v>171</v>
      </c>
      <c r="AD928" s="321">
        <v>0</v>
      </c>
      <c r="AE928" s="321">
        <f>AE929+AE932</f>
        <v>205400000</v>
      </c>
      <c r="AF928" s="319">
        <v>960</v>
      </c>
      <c r="AG928" s="320" t="s">
        <v>171</v>
      </c>
      <c r="AH928" s="321">
        <v>0</v>
      </c>
      <c r="AI928" s="321">
        <f>AI929+AI932</f>
        <v>205400000</v>
      </c>
      <c r="AJ928" s="319">
        <v>960</v>
      </c>
      <c r="AK928" s="320" t="s">
        <v>171</v>
      </c>
      <c r="AL928" s="321">
        <v>0</v>
      </c>
      <c r="AM928" s="321">
        <f>AM929+AM932</f>
        <v>205400000</v>
      </c>
      <c r="AN928" s="319">
        <v>960</v>
      </c>
      <c r="AO928" s="320" t="s">
        <v>171</v>
      </c>
      <c r="AP928" s="321">
        <v>0</v>
      </c>
      <c r="AQ928" s="321">
        <f>AQ929+AQ932</f>
        <v>215400000</v>
      </c>
      <c r="AR928" s="351">
        <f t="shared" si="256"/>
        <v>-10000000</v>
      </c>
    </row>
    <row r="929" spans="2:44" x14ac:dyDescent="0.4">
      <c r="B929" s="272">
        <v>525111</v>
      </c>
      <c r="C929" s="266" t="s">
        <v>174</v>
      </c>
      <c r="D929" s="273">
        <v>0</v>
      </c>
      <c r="E929" s="274"/>
      <c r="F929" s="266">
        <v>0</v>
      </c>
      <c r="G929" s="261">
        <f>SUM(G930:G931)</f>
        <v>40800000</v>
      </c>
      <c r="H929" s="273">
        <v>0</v>
      </c>
      <c r="I929" s="274"/>
      <c r="J929" s="266">
        <v>0</v>
      </c>
      <c r="K929" s="261">
        <f>SUM(K930:K931)</f>
        <v>40800000</v>
      </c>
      <c r="L929" s="273">
        <v>0</v>
      </c>
      <c r="M929" s="274"/>
      <c r="N929" s="266">
        <v>0</v>
      </c>
      <c r="O929" s="261">
        <f>SUM(O930:O931)</f>
        <v>40800000</v>
      </c>
      <c r="P929" s="273">
        <v>0</v>
      </c>
      <c r="Q929" s="274"/>
      <c r="R929" s="266">
        <v>0</v>
      </c>
      <c r="S929" s="261">
        <f>SUM(S930:S931)</f>
        <v>40800000</v>
      </c>
      <c r="T929" s="273">
        <v>0</v>
      </c>
      <c r="U929" s="274"/>
      <c r="V929" s="266">
        <v>0</v>
      </c>
      <c r="W929" s="261">
        <f>SUM(W930:W931)</f>
        <v>40800000</v>
      </c>
      <c r="X929" s="354">
        <f t="shared" si="254"/>
        <v>12240000</v>
      </c>
      <c r="Y929" s="261"/>
      <c r="Z929" s="354">
        <f t="shared" si="253"/>
        <v>40800000</v>
      </c>
      <c r="AA929" s="261"/>
      <c r="AB929" s="273">
        <v>0</v>
      </c>
      <c r="AC929" s="274"/>
      <c r="AD929" s="266">
        <v>0</v>
      </c>
      <c r="AE929" s="261">
        <f>SUM(AE930:AE931)</f>
        <v>40800000</v>
      </c>
      <c r="AF929" s="273">
        <v>0</v>
      </c>
      <c r="AG929" s="274"/>
      <c r="AH929" s="266">
        <v>0</v>
      </c>
      <c r="AI929" s="261">
        <f>SUM(AI930:AI931)</f>
        <v>40800000</v>
      </c>
      <c r="AJ929" s="273">
        <v>0</v>
      </c>
      <c r="AK929" s="274"/>
      <c r="AL929" s="266">
        <v>0</v>
      </c>
      <c r="AM929" s="261">
        <f>SUM(AM930:AM931)</f>
        <v>40800000</v>
      </c>
      <c r="AN929" s="273">
        <v>0</v>
      </c>
      <c r="AO929" s="274"/>
      <c r="AP929" s="266">
        <v>0</v>
      </c>
      <c r="AQ929" s="261">
        <f>SUM(AQ930:AQ931)</f>
        <v>40800000</v>
      </c>
      <c r="AR929" s="351">
        <f t="shared" si="256"/>
        <v>0</v>
      </c>
    </row>
    <row r="930" spans="2:44" x14ac:dyDescent="0.4">
      <c r="B930" s="272" t="s">
        <v>27</v>
      </c>
      <c r="C930" s="266" t="s">
        <v>175</v>
      </c>
      <c r="D930" s="273">
        <v>1</v>
      </c>
      <c r="E930" s="274" t="s">
        <v>38</v>
      </c>
      <c r="F930" s="261">
        <v>10800000</v>
      </c>
      <c r="G930" s="261">
        <f>ROUNDDOWN(D930*F930,-3)</f>
        <v>10800000</v>
      </c>
      <c r="H930" s="273">
        <v>1</v>
      </c>
      <c r="I930" s="274" t="s">
        <v>38</v>
      </c>
      <c r="J930" s="261">
        <v>10800000</v>
      </c>
      <c r="K930" s="261">
        <f>ROUNDDOWN(H930*J930,-3)</f>
        <v>10800000</v>
      </c>
      <c r="L930" s="273">
        <v>1</v>
      </c>
      <c r="M930" s="274" t="s">
        <v>38</v>
      </c>
      <c r="N930" s="261">
        <v>10800000</v>
      </c>
      <c r="O930" s="261">
        <f>ROUNDDOWN(L930*N930,-3)</f>
        <v>10800000</v>
      </c>
      <c r="P930" s="273">
        <v>1</v>
      </c>
      <c r="Q930" s="274" t="s">
        <v>38</v>
      </c>
      <c r="R930" s="261">
        <v>10800000</v>
      </c>
      <c r="S930" s="261">
        <f>ROUNDDOWN(P930*R930,-3)</f>
        <v>10800000</v>
      </c>
      <c r="T930" s="273">
        <v>1</v>
      </c>
      <c r="U930" s="274" t="s">
        <v>38</v>
      </c>
      <c r="V930" s="261">
        <v>10800000</v>
      </c>
      <c r="W930" s="261">
        <f>ROUNDDOWN(T930*V930,-3)</f>
        <v>10800000</v>
      </c>
      <c r="X930" s="354">
        <f t="shared" si="254"/>
        <v>3240000</v>
      </c>
      <c r="Y930" s="261">
        <f>CEILING(X930,1000)</f>
        <v>3240000</v>
      </c>
      <c r="Z930" s="354">
        <f t="shared" si="253"/>
        <v>7560000</v>
      </c>
      <c r="AA930" s="261">
        <f t="shared" si="255"/>
        <v>7560000</v>
      </c>
      <c r="AB930" s="273">
        <v>1</v>
      </c>
      <c r="AC930" s="274" t="s">
        <v>38</v>
      </c>
      <c r="AD930" s="261">
        <v>10800000</v>
      </c>
      <c r="AE930" s="261">
        <f>ROUNDDOWN(AB930*AD930,-3)</f>
        <v>10800000</v>
      </c>
      <c r="AF930" s="273">
        <v>1</v>
      </c>
      <c r="AG930" s="274" t="s">
        <v>38</v>
      </c>
      <c r="AH930" s="261">
        <v>10800000</v>
      </c>
      <c r="AI930" s="261">
        <f>ROUNDDOWN(AF930*AH930,-3)</f>
        <v>10800000</v>
      </c>
      <c r="AJ930" s="273">
        <v>1</v>
      </c>
      <c r="AK930" s="274" t="s">
        <v>38</v>
      </c>
      <c r="AL930" s="261">
        <v>10800000</v>
      </c>
      <c r="AM930" s="261">
        <f>ROUNDDOWN(AJ930*AL930,-3)</f>
        <v>10800000</v>
      </c>
      <c r="AN930" s="273">
        <v>1</v>
      </c>
      <c r="AO930" s="274" t="s">
        <v>38</v>
      </c>
      <c r="AP930" s="261">
        <v>10800000</v>
      </c>
      <c r="AQ930" s="261">
        <f>ROUNDDOWN(AN930*AP930,-3)</f>
        <v>10800000</v>
      </c>
      <c r="AR930" s="351">
        <f t="shared" si="256"/>
        <v>0</v>
      </c>
    </row>
    <row r="931" spans="2:44" x14ac:dyDescent="0.4">
      <c r="B931" s="272" t="s">
        <v>27</v>
      </c>
      <c r="C931" s="266" t="s">
        <v>46</v>
      </c>
      <c r="D931" s="273">
        <v>200</v>
      </c>
      <c r="E931" s="274" t="s">
        <v>47</v>
      </c>
      <c r="F931" s="261">
        <v>150000</v>
      </c>
      <c r="G931" s="261">
        <f>ROUNDDOWN(D931*F931,-3)</f>
        <v>30000000</v>
      </c>
      <c r="H931" s="273">
        <v>200</v>
      </c>
      <c r="I931" s="274" t="s">
        <v>47</v>
      </c>
      <c r="J931" s="261">
        <v>150000</v>
      </c>
      <c r="K931" s="261">
        <f>ROUNDDOWN(H931*J931,-3)</f>
        <v>30000000</v>
      </c>
      <c r="L931" s="273">
        <v>200</v>
      </c>
      <c r="M931" s="274" t="s">
        <v>47</v>
      </c>
      <c r="N931" s="261">
        <v>150000</v>
      </c>
      <c r="O931" s="261">
        <f>ROUNDDOWN(L931*N931,-3)</f>
        <v>30000000</v>
      </c>
      <c r="P931" s="273">
        <v>200</v>
      </c>
      <c r="Q931" s="274" t="s">
        <v>47</v>
      </c>
      <c r="R931" s="261">
        <v>150000</v>
      </c>
      <c r="S931" s="261">
        <f>ROUNDDOWN(P931*R931,-3)</f>
        <v>30000000</v>
      </c>
      <c r="T931" s="273">
        <v>200</v>
      </c>
      <c r="U931" s="274" t="s">
        <v>47</v>
      </c>
      <c r="V931" s="261">
        <v>150000</v>
      </c>
      <c r="W931" s="261">
        <f>ROUNDDOWN(T931*V931,-3)</f>
        <v>30000000</v>
      </c>
      <c r="X931" s="354">
        <f t="shared" si="254"/>
        <v>9000000</v>
      </c>
      <c r="Y931" s="261">
        <f>CEILING(X931,1000)</f>
        <v>9000000</v>
      </c>
      <c r="Z931" s="354">
        <f t="shared" si="253"/>
        <v>21000000</v>
      </c>
      <c r="AA931" s="261">
        <f t="shared" si="255"/>
        <v>21000000</v>
      </c>
      <c r="AB931" s="273">
        <v>200</v>
      </c>
      <c r="AC931" s="274" t="s">
        <v>47</v>
      </c>
      <c r="AD931" s="261">
        <v>150000</v>
      </c>
      <c r="AE931" s="261">
        <f>ROUNDDOWN(AB931*AD931,-3)</f>
        <v>30000000</v>
      </c>
      <c r="AF931" s="273">
        <v>200</v>
      </c>
      <c r="AG931" s="274" t="s">
        <v>47</v>
      </c>
      <c r="AH931" s="261">
        <v>150000</v>
      </c>
      <c r="AI931" s="261">
        <f>ROUNDDOWN(AF931*AH931,-3)</f>
        <v>30000000</v>
      </c>
      <c r="AJ931" s="273">
        <v>200</v>
      </c>
      <c r="AK931" s="274" t="s">
        <v>47</v>
      </c>
      <c r="AL931" s="261">
        <v>150000</v>
      </c>
      <c r="AM931" s="261">
        <f>ROUNDDOWN(AJ931*AL931,-3)</f>
        <v>30000000</v>
      </c>
      <c r="AN931" s="273">
        <v>200</v>
      </c>
      <c r="AO931" s="274" t="s">
        <v>47</v>
      </c>
      <c r="AP931" s="261">
        <v>150000</v>
      </c>
      <c r="AQ931" s="261">
        <f>ROUNDDOWN(AN931*AP931,-3)</f>
        <v>30000000</v>
      </c>
      <c r="AR931" s="351">
        <f t="shared" si="256"/>
        <v>0</v>
      </c>
    </row>
    <row r="932" spans="2:44" x14ac:dyDescent="0.4">
      <c r="B932" s="272">
        <v>525112</v>
      </c>
      <c r="C932" s="266" t="s">
        <v>97</v>
      </c>
      <c r="D932" s="273">
        <v>0</v>
      </c>
      <c r="E932" s="274"/>
      <c r="F932" s="266">
        <v>0</v>
      </c>
      <c r="G932" s="261">
        <f>SUM(G933:G937)</f>
        <v>221600000</v>
      </c>
      <c r="H932" s="273">
        <v>0</v>
      </c>
      <c r="I932" s="274"/>
      <c r="J932" s="266">
        <v>0</v>
      </c>
      <c r="K932" s="261">
        <f>SUM(K933:K937)</f>
        <v>221600000</v>
      </c>
      <c r="L932" s="273">
        <v>0</v>
      </c>
      <c r="M932" s="274"/>
      <c r="N932" s="266">
        <v>0</v>
      </c>
      <c r="O932" s="261">
        <f>SUM(O933:O937)</f>
        <v>221600000</v>
      </c>
      <c r="P932" s="273">
        <v>0</v>
      </c>
      <c r="Q932" s="274"/>
      <c r="R932" s="266">
        <v>0</v>
      </c>
      <c r="S932" s="261">
        <f>SUM(S933:S937)</f>
        <v>149600000</v>
      </c>
      <c r="T932" s="273">
        <v>0</v>
      </c>
      <c r="U932" s="274"/>
      <c r="V932" s="266">
        <v>0</v>
      </c>
      <c r="W932" s="261">
        <f>SUM(W933:W937)</f>
        <v>149600000</v>
      </c>
      <c r="X932" s="354">
        <f t="shared" si="254"/>
        <v>44880000</v>
      </c>
      <c r="Y932" s="261"/>
      <c r="Z932" s="354">
        <f t="shared" si="253"/>
        <v>149600000</v>
      </c>
      <c r="AA932" s="261"/>
      <c r="AB932" s="273">
        <v>0</v>
      </c>
      <c r="AC932" s="274"/>
      <c r="AD932" s="266">
        <v>0</v>
      </c>
      <c r="AE932" s="261">
        <f>SUM(AE933:AE937)</f>
        <v>164600000</v>
      </c>
      <c r="AF932" s="273">
        <v>0</v>
      </c>
      <c r="AG932" s="274"/>
      <c r="AH932" s="266">
        <v>0</v>
      </c>
      <c r="AI932" s="261">
        <f>SUM(AI933:AI937)</f>
        <v>164600000</v>
      </c>
      <c r="AJ932" s="273">
        <v>0</v>
      </c>
      <c r="AK932" s="274"/>
      <c r="AL932" s="266">
        <v>0</v>
      </c>
      <c r="AM932" s="261">
        <f>SUM(AM933:AM937)</f>
        <v>164600000</v>
      </c>
      <c r="AN932" s="273">
        <v>0</v>
      </c>
      <c r="AO932" s="274"/>
      <c r="AP932" s="266">
        <v>0</v>
      </c>
      <c r="AQ932" s="261">
        <f>SUM(AQ933:AQ937)</f>
        <v>174600000</v>
      </c>
      <c r="AR932" s="351">
        <f t="shared" si="256"/>
        <v>-10000000</v>
      </c>
    </row>
    <row r="933" spans="2:44" x14ac:dyDescent="0.4">
      <c r="B933" s="272" t="s">
        <v>27</v>
      </c>
      <c r="C933" s="266" t="s">
        <v>295</v>
      </c>
      <c r="D933" s="280">
        <f>D928</f>
        <v>960</v>
      </c>
      <c r="E933" s="274" t="s">
        <v>362</v>
      </c>
      <c r="F933" s="261">
        <v>25000</v>
      </c>
      <c r="G933" s="261">
        <f>ROUNDDOWN(D933*F933,-3)</f>
        <v>24000000</v>
      </c>
      <c r="H933" s="280">
        <f>H928</f>
        <v>960</v>
      </c>
      <c r="I933" s="274" t="s">
        <v>362</v>
      </c>
      <c r="J933" s="261">
        <v>25000</v>
      </c>
      <c r="K933" s="261">
        <f>ROUNDDOWN(H933*J933,-3)</f>
        <v>24000000</v>
      </c>
      <c r="L933" s="280">
        <f>L928</f>
        <v>960</v>
      </c>
      <c r="M933" s="274" t="s">
        <v>362</v>
      </c>
      <c r="N933" s="261">
        <v>25000</v>
      </c>
      <c r="O933" s="261">
        <f>ROUNDDOWN(L933*N933,-3)</f>
        <v>24000000</v>
      </c>
      <c r="P933" s="280">
        <v>960</v>
      </c>
      <c r="Q933" s="274" t="s">
        <v>362</v>
      </c>
      <c r="R933" s="261">
        <v>25000</v>
      </c>
      <c r="S933" s="261">
        <f>ROUNDDOWN(P933*R933,-3)</f>
        <v>24000000</v>
      </c>
      <c r="T933" s="280">
        <v>960</v>
      </c>
      <c r="U933" s="274" t="s">
        <v>362</v>
      </c>
      <c r="V933" s="261">
        <v>25000</v>
      </c>
      <c r="W933" s="261">
        <f>ROUNDDOWN(T933*V933,-3)</f>
        <v>24000000</v>
      </c>
      <c r="X933" s="354">
        <f t="shared" si="254"/>
        <v>7200000</v>
      </c>
      <c r="Y933" s="261">
        <f>CEILING(X933,1000)</f>
        <v>7200000</v>
      </c>
      <c r="Z933" s="354">
        <f t="shared" si="253"/>
        <v>16800000</v>
      </c>
      <c r="AA933" s="261">
        <f t="shared" si="255"/>
        <v>16800000</v>
      </c>
      <c r="AB933" s="280">
        <v>960</v>
      </c>
      <c r="AC933" s="274" t="s">
        <v>362</v>
      </c>
      <c r="AD933" s="261">
        <v>25000</v>
      </c>
      <c r="AE933" s="261">
        <f>ROUNDDOWN(AB933*AD933,-3)</f>
        <v>24000000</v>
      </c>
      <c r="AF933" s="280">
        <v>960</v>
      </c>
      <c r="AG933" s="274" t="s">
        <v>362</v>
      </c>
      <c r="AH933" s="261">
        <v>25000</v>
      </c>
      <c r="AI933" s="261">
        <f>ROUNDDOWN(AF933*AH933,-3)</f>
        <v>24000000</v>
      </c>
      <c r="AJ933" s="280">
        <v>960</v>
      </c>
      <c r="AK933" s="274" t="s">
        <v>362</v>
      </c>
      <c r="AL933" s="261">
        <v>25000</v>
      </c>
      <c r="AM933" s="261">
        <f>ROUNDDOWN(AJ933*AL933,-3)</f>
        <v>24000000</v>
      </c>
      <c r="AN933" s="280">
        <v>960</v>
      </c>
      <c r="AO933" s="274" t="s">
        <v>362</v>
      </c>
      <c r="AP933" s="261">
        <v>25000</v>
      </c>
      <c r="AQ933" s="261">
        <f>ROUNDDOWN(AN933*AP933,-3)</f>
        <v>24000000</v>
      </c>
      <c r="AR933" s="351">
        <f t="shared" si="256"/>
        <v>0</v>
      </c>
    </row>
    <row r="934" spans="2:44" x14ac:dyDescent="0.4">
      <c r="B934" s="272" t="s">
        <v>27</v>
      </c>
      <c r="C934" s="266" t="s">
        <v>296</v>
      </c>
      <c r="D934" s="280">
        <f>D928</f>
        <v>960</v>
      </c>
      <c r="E934" s="274" t="s">
        <v>231</v>
      </c>
      <c r="F934" s="261">
        <v>75000</v>
      </c>
      <c r="G934" s="261">
        <f>ROUNDDOWN(D934*F934,-3)</f>
        <v>72000000</v>
      </c>
      <c r="H934" s="280">
        <f>H928</f>
        <v>960</v>
      </c>
      <c r="I934" s="274" t="s">
        <v>231</v>
      </c>
      <c r="J934" s="261">
        <v>75000</v>
      </c>
      <c r="K934" s="261">
        <f>ROUNDDOWN(H934*J934,-3)</f>
        <v>72000000</v>
      </c>
      <c r="L934" s="280">
        <f>L928</f>
        <v>960</v>
      </c>
      <c r="M934" s="274" t="s">
        <v>231</v>
      </c>
      <c r="N934" s="261">
        <v>75000</v>
      </c>
      <c r="O934" s="261">
        <f>ROUNDDOWN(L934*N934,-3)</f>
        <v>72000000</v>
      </c>
      <c r="P934" s="280">
        <v>0</v>
      </c>
      <c r="Q934" s="274" t="s">
        <v>231</v>
      </c>
      <c r="R934" s="261">
        <v>75000</v>
      </c>
      <c r="S934" s="261">
        <f>ROUNDDOWN(P934*R934,-3)</f>
        <v>0</v>
      </c>
      <c r="T934" s="280">
        <v>0</v>
      </c>
      <c r="U934" s="274" t="s">
        <v>231</v>
      </c>
      <c r="V934" s="261">
        <v>75000</v>
      </c>
      <c r="W934" s="261">
        <f>ROUNDDOWN(T934*V934,-3)</f>
        <v>0</v>
      </c>
      <c r="X934" s="354">
        <f t="shared" si="254"/>
        <v>0</v>
      </c>
      <c r="Y934" s="261"/>
      <c r="Z934" s="354">
        <f t="shared" si="253"/>
        <v>0</v>
      </c>
      <c r="AA934" s="261"/>
      <c r="AB934" s="280">
        <v>0</v>
      </c>
      <c r="AC934" s="274" t="s">
        <v>231</v>
      </c>
      <c r="AD934" s="261">
        <v>75000</v>
      </c>
      <c r="AE934" s="261">
        <f>ROUNDDOWN(AB934*AD934,-3)</f>
        <v>0</v>
      </c>
      <c r="AF934" s="280">
        <v>0</v>
      </c>
      <c r="AG934" s="274" t="s">
        <v>231</v>
      </c>
      <c r="AH934" s="261">
        <v>75000</v>
      </c>
      <c r="AI934" s="261">
        <f>ROUNDDOWN(AF934*AH934,-3)</f>
        <v>0</v>
      </c>
      <c r="AJ934" s="280">
        <v>0</v>
      </c>
      <c r="AK934" s="274" t="s">
        <v>231</v>
      </c>
      <c r="AL934" s="261">
        <v>75000</v>
      </c>
      <c r="AM934" s="261">
        <f>ROUNDDOWN(AJ934*AL934,-3)</f>
        <v>0</v>
      </c>
      <c r="AN934" s="280">
        <v>0</v>
      </c>
      <c r="AO934" s="274" t="s">
        <v>231</v>
      </c>
      <c r="AP934" s="261">
        <v>75000</v>
      </c>
      <c r="AQ934" s="261">
        <f>ROUNDDOWN(AN934*AP934,-3)</f>
        <v>0</v>
      </c>
      <c r="AR934" s="351">
        <f t="shared" si="256"/>
        <v>0</v>
      </c>
    </row>
    <row r="935" spans="2:44" x14ac:dyDescent="0.4">
      <c r="B935" s="272" t="s">
        <v>27</v>
      </c>
      <c r="C935" s="266" t="s">
        <v>44</v>
      </c>
      <c r="D935" s="280">
        <f>D928</f>
        <v>960</v>
      </c>
      <c r="E935" s="274" t="s">
        <v>40</v>
      </c>
      <c r="F935" s="261">
        <v>50000</v>
      </c>
      <c r="G935" s="261">
        <f>ROUNDDOWN(D935*F935,-3)</f>
        <v>48000000</v>
      </c>
      <c r="H935" s="280">
        <f>H928</f>
        <v>960</v>
      </c>
      <c r="I935" s="274" t="s">
        <v>40</v>
      </c>
      <c r="J935" s="261">
        <v>50000</v>
      </c>
      <c r="K935" s="261">
        <f>ROUNDDOWN(H935*J935,-3)</f>
        <v>48000000</v>
      </c>
      <c r="L935" s="280">
        <f>L928</f>
        <v>960</v>
      </c>
      <c r="M935" s="274" t="s">
        <v>40</v>
      </c>
      <c r="N935" s="261">
        <v>50000</v>
      </c>
      <c r="O935" s="261">
        <f>ROUNDDOWN(L935*N935,-3)</f>
        <v>48000000</v>
      </c>
      <c r="P935" s="280">
        <v>960</v>
      </c>
      <c r="Q935" s="274" t="s">
        <v>40</v>
      </c>
      <c r="R935" s="261">
        <v>50000</v>
      </c>
      <c r="S935" s="261">
        <f>ROUNDDOWN(P935*R935,-3)</f>
        <v>48000000</v>
      </c>
      <c r="T935" s="280">
        <v>960</v>
      </c>
      <c r="U935" s="274" t="s">
        <v>40</v>
      </c>
      <c r="V935" s="261">
        <v>50000</v>
      </c>
      <c r="W935" s="261">
        <f>ROUNDDOWN(T935*V935,-3)</f>
        <v>48000000</v>
      </c>
      <c r="X935" s="354">
        <f t="shared" si="254"/>
        <v>14400000</v>
      </c>
      <c r="Y935" s="261">
        <f>CEILING(X935,1000)</f>
        <v>14400000</v>
      </c>
      <c r="Z935" s="354">
        <f t="shared" si="253"/>
        <v>33600000</v>
      </c>
      <c r="AA935" s="261">
        <f t="shared" si="255"/>
        <v>33600000</v>
      </c>
      <c r="AB935" s="280">
        <v>960</v>
      </c>
      <c r="AC935" s="274" t="s">
        <v>40</v>
      </c>
      <c r="AD935" s="261">
        <v>50000</v>
      </c>
      <c r="AE935" s="261">
        <f>ROUNDDOWN(AB935*AD935,-3)</f>
        <v>48000000</v>
      </c>
      <c r="AF935" s="280">
        <v>960</v>
      </c>
      <c r="AG935" s="274" t="s">
        <v>40</v>
      </c>
      <c r="AH935" s="261">
        <v>50000</v>
      </c>
      <c r="AI935" s="261">
        <f>ROUNDDOWN(AF935*AH935,-3)</f>
        <v>48000000</v>
      </c>
      <c r="AJ935" s="280">
        <v>960</v>
      </c>
      <c r="AK935" s="274" t="s">
        <v>40</v>
      </c>
      <c r="AL935" s="261">
        <v>50000</v>
      </c>
      <c r="AM935" s="261">
        <f>ROUNDDOWN(AJ935*AL935,-3)</f>
        <v>48000000</v>
      </c>
      <c r="AN935" s="280">
        <v>960</v>
      </c>
      <c r="AO935" s="274" t="s">
        <v>40</v>
      </c>
      <c r="AP935" s="261">
        <v>50000</v>
      </c>
      <c r="AQ935" s="261">
        <f>ROUNDDOWN(AN935*AP935,-3)</f>
        <v>48000000</v>
      </c>
      <c r="AR935" s="351">
        <f t="shared" si="256"/>
        <v>0</v>
      </c>
    </row>
    <row r="936" spans="2:44" x14ac:dyDescent="0.4">
      <c r="B936" s="272" t="s">
        <v>27</v>
      </c>
      <c r="C936" s="266" t="s">
        <v>297</v>
      </c>
      <c r="D936" s="280">
        <f>D928</f>
        <v>960</v>
      </c>
      <c r="E936" s="274" t="s">
        <v>40</v>
      </c>
      <c r="F936" s="261">
        <v>60000</v>
      </c>
      <c r="G936" s="261">
        <f>ROUNDDOWN(D936*F936,-3)</f>
        <v>57600000</v>
      </c>
      <c r="H936" s="280">
        <f>H928</f>
        <v>960</v>
      </c>
      <c r="I936" s="274" t="s">
        <v>40</v>
      </c>
      <c r="J936" s="261">
        <v>60000</v>
      </c>
      <c r="K936" s="261">
        <f>ROUNDDOWN(H936*J936,-3)</f>
        <v>57600000</v>
      </c>
      <c r="L936" s="280">
        <f>L928</f>
        <v>960</v>
      </c>
      <c r="M936" s="274" t="s">
        <v>40</v>
      </c>
      <c r="N936" s="261">
        <v>60000</v>
      </c>
      <c r="O936" s="261">
        <f>ROUNDDOWN(L936*N936,-3)</f>
        <v>57600000</v>
      </c>
      <c r="P936" s="280">
        <v>960</v>
      </c>
      <c r="Q936" s="274" t="s">
        <v>40</v>
      </c>
      <c r="R936" s="261">
        <v>60000</v>
      </c>
      <c r="S936" s="261">
        <f>ROUNDDOWN(P936*R936,-3)</f>
        <v>57600000</v>
      </c>
      <c r="T936" s="280">
        <v>960</v>
      </c>
      <c r="U936" s="274" t="s">
        <v>40</v>
      </c>
      <c r="V936" s="261">
        <v>60000</v>
      </c>
      <c r="W936" s="261">
        <f>ROUNDDOWN(T936*V936,-3)</f>
        <v>57600000</v>
      </c>
      <c r="X936" s="354">
        <f t="shared" si="254"/>
        <v>17280000</v>
      </c>
      <c r="Y936" s="261">
        <f>CEILING(X936,1000)</f>
        <v>17280000</v>
      </c>
      <c r="Z936" s="354">
        <f t="shared" si="253"/>
        <v>40320000</v>
      </c>
      <c r="AA936" s="261">
        <f t="shared" si="255"/>
        <v>40320000</v>
      </c>
      <c r="AB936" s="280">
        <v>1</v>
      </c>
      <c r="AC936" s="274" t="s">
        <v>38</v>
      </c>
      <c r="AD936" s="261">
        <f>57600000+15000000</f>
        <v>72600000</v>
      </c>
      <c r="AE936" s="261">
        <f>ROUNDDOWN(AB936*AD936,-3)</f>
        <v>72600000</v>
      </c>
      <c r="AF936" s="280">
        <v>1</v>
      </c>
      <c r="AG936" s="274" t="s">
        <v>38</v>
      </c>
      <c r="AH936" s="261">
        <f>57600000+15000000</f>
        <v>72600000</v>
      </c>
      <c r="AI936" s="261">
        <f>ROUNDDOWN(AF936*AH936,-3)</f>
        <v>72600000</v>
      </c>
      <c r="AJ936" s="280">
        <v>1</v>
      </c>
      <c r="AK936" s="274" t="s">
        <v>38</v>
      </c>
      <c r="AL936" s="261">
        <f>57600000+15000000</f>
        <v>72600000</v>
      </c>
      <c r="AM936" s="261">
        <f>ROUNDDOWN(AJ936*AL936,-3)</f>
        <v>72600000</v>
      </c>
      <c r="AN936" s="280">
        <v>1</v>
      </c>
      <c r="AO936" s="274" t="s">
        <v>38</v>
      </c>
      <c r="AP936" s="261">
        <f>57600000+15000000+10000000</f>
        <v>82600000</v>
      </c>
      <c r="AQ936" s="261">
        <f>ROUNDDOWN(AN936*AP936,-3)</f>
        <v>82600000</v>
      </c>
      <c r="AR936" s="351">
        <f t="shared" si="256"/>
        <v>-10000000</v>
      </c>
    </row>
    <row r="937" spans="2:44" x14ac:dyDescent="0.4">
      <c r="B937" s="272" t="s">
        <v>27</v>
      </c>
      <c r="C937" s="266" t="s">
        <v>299</v>
      </c>
      <c r="D937" s="280">
        <f>D928/24</f>
        <v>40</v>
      </c>
      <c r="E937" s="274" t="s">
        <v>51</v>
      </c>
      <c r="F937" s="261">
        <v>500000</v>
      </c>
      <c r="G937" s="261">
        <f>ROUNDDOWN(D937*F937,-3)</f>
        <v>20000000</v>
      </c>
      <c r="H937" s="280">
        <f>H928/24</f>
        <v>40</v>
      </c>
      <c r="I937" s="274" t="s">
        <v>51</v>
      </c>
      <c r="J937" s="261">
        <v>500000</v>
      </c>
      <c r="K937" s="261">
        <f>ROUNDDOWN(H937*J937,-3)</f>
        <v>20000000</v>
      </c>
      <c r="L937" s="280">
        <f>L928/24</f>
        <v>40</v>
      </c>
      <c r="M937" s="274" t="s">
        <v>51</v>
      </c>
      <c r="N937" s="261">
        <v>500000</v>
      </c>
      <c r="O937" s="261">
        <f>ROUNDDOWN(L937*N937,-3)</f>
        <v>20000000</v>
      </c>
      <c r="P937" s="280">
        <v>40</v>
      </c>
      <c r="Q937" s="274" t="s">
        <v>51</v>
      </c>
      <c r="R937" s="261">
        <v>500000</v>
      </c>
      <c r="S937" s="261">
        <f>ROUNDDOWN(P937*R937,-3)</f>
        <v>20000000</v>
      </c>
      <c r="T937" s="280">
        <v>40</v>
      </c>
      <c r="U937" s="274" t="s">
        <v>51</v>
      </c>
      <c r="V937" s="261">
        <v>500000</v>
      </c>
      <c r="W937" s="261">
        <f>ROUNDDOWN(T937*V937,-3)</f>
        <v>20000000</v>
      </c>
      <c r="X937" s="354">
        <f t="shared" si="254"/>
        <v>6000000</v>
      </c>
      <c r="Y937" s="261">
        <f>CEILING(X937,1000)</f>
        <v>6000000</v>
      </c>
      <c r="Z937" s="354">
        <f t="shared" si="253"/>
        <v>14000000</v>
      </c>
      <c r="AA937" s="261">
        <f t="shared" si="255"/>
        <v>14000000</v>
      </c>
      <c r="AB937" s="280">
        <v>40</v>
      </c>
      <c r="AC937" s="274" t="s">
        <v>51</v>
      </c>
      <c r="AD937" s="261">
        <v>500000</v>
      </c>
      <c r="AE937" s="261">
        <f>ROUNDDOWN(AB937*AD937,-3)</f>
        <v>20000000</v>
      </c>
      <c r="AF937" s="280">
        <v>40</v>
      </c>
      <c r="AG937" s="274" t="s">
        <v>51</v>
      </c>
      <c r="AH937" s="261">
        <v>500000</v>
      </c>
      <c r="AI937" s="261">
        <f>ROUNDDOWN(AF937*AH937,-3)</f>
        <v>20000000</v>
      </c>
      <c r="AJ937" s="280">
        <v>40</v>
      </c>
      <c r="AK937" s="274" t="s">
        <v>51</v>
      </c>
      <c r="AL937" s="261">
        <v>500000</v>
      </c>
      <c r="AM937" s="261">
        <f>ROUNDDOWN(AJ937*AL937,-3)</f>
        <v>20000000</v>
      </c>
      <c r="AN937" s="280">
        <v>40</v>
      </c>
      <c r="AO937" s="274" t="s">
        <v>51</v>
      </c>
      <c r="AP937" s="261">
        <v>500000</v>
      </c>
      <c r="AQ937" s="261">
        <f>ROUNDDOWN(AN937*AP937,-3)</f>
        <v>20000000</v>
      </c>
      <c r="AR937" s="351">
        <f t="shared" si="256"/>
        <v>0</v>
      </c>
    </row>
    <row r="938" spans="2:44" x14ac:dyDescent="0.4">
      <c r="B938" s="369" t="s">
        <v>369</v>
      </c>
      <c r="C938" s="370" t="s">
        <v>370</v>
      </c>
      <c r="D938" s="279">
        <f>D939</f>
        <v>336</v>
      </c>
      <c r="E938" s="267" t="s">
        <v>171</v>
      </c>
      <c r="F938" s="261">
        <v>0</v>
      </c>
      <c r="G938" s="261">
        <f>G939</f>
        <v>102340000</v>
      </c>
      <c r="H938" s="279">
        <f>H939</f>
        <v>336</v>
      </c>
      <c r="I938" s="267" t="s">
        <v>171</v>
      </c>
      <c r="J938" s="261">
        <v>0</v>
      </c>
      <c r="K938" s="261">
        <f>K939</f>
        <v>102340000</v>
      </c>
      <c r="L938" s="279">
        <f>L939</f>
        <v>336</v>
      </c>
      <c r="M938" s="267" t="s">
        <v>171</v>
      </c>
      <c r="N938" s="261">
        <v>0</v>
      </c>
      <c r="O938" s="261">
        <f>O939</f>
        <v>102340000</v>
      </c>
      <c r="P938" s="279">
        <v>336</v>
      </c>
      <c r="Q938" s="267" t="s">
        <v>171</v>
      </c>
      <c r="R938" s="261">
        <v>0</v>
      </c>
      <c r="S938" s="261">
        <f>S939</f>
        <v>77140000</v>
      </c>
      <c r="T938" s="373">
        <v>336</v>
      </c>
      <c r="U938" s="372" t="s">
        <v>171</v>
      </c>
      <c r="V938" s="371">
        <v>0</v>
      </c>
      <c r="W938" s="371">
        <f>W939</f>
        <v>77140000</v>
      </c>
      <c r="X938" s="354">
        <f t="shared" si="254"/>
        <v>23142000</v>
      </c>
      <c r="Y938" s="261"/>
      <c r="Z938" s="354">
        <f t="shared" si="253"/>
        <v>77140000</v>
      </c>
      <c r="AA938" s="261"/>
      <c r="AB938" s="373">
        <v>336</v>
      </c>
      <c r="AC938" s="372" t="s">
        <v>171</v>
      </c>
      <c r="AD938" s="371">
        <v>0</v>
      </c>
      <c r="AE938" s="371">
        <f>AE939</f>
        <v>77140000</v>
      </c>
      <c r="AF938" s="373">
        <v>336</v>
      </c>
      <c r="AG938" s="372" t="s">
        <v>171</v>
      </c>
      <c r="AH938" s="371">
        <v>0</v>
      </c>
      <c r="AI938" s="371">
        <f>AI939</f>
        <v>77140000</v>
      </c>
      <c r="AJ938" s="373">
        <v>336</v>
      </c>
      <c r="AK938" s="372" t="s">
        <v>171</v>
      </c>
      <c r="AL938" s="371">
        <v>0</v>
      </c>
      <c r="AM938" s="371">
        <f>AM939</f>
        <v>77140000</v>
      </c>
      <c r="AN938" s="373">
        <v>336</v>
      </c>
      <c r="AO938" s="372" t="s">
        <v>171</v>
      </c>
      <c r="AP938" s="371">
        <v>0</v>
      </c>
      <c r="AQ938" s="371">
        <f>AQ939</f>
        <v>77140000</v>
      </c>
      <c r="AR938" s="351">
        <f t="shared" si="256"/>
        <v>0</v>
      </c>
    </row>
    <row r="939" spans="2:44" x14ac:dyDescent="0.4">
      <c r="B939" s="317" t="s">
        <v>34</v>
      </c>
      <c r="C939" s="318" t="s">
        <v>371</v>
      </c>
      <c r="D939" s="279">
        <v>336</v>
      </c>
      <c r="E939" s="267" t="s">
        <v>171</v>
      </c>
      <c r="F939" s="261">
        <v>0</v>
      </c>
      <c r="G939" s="261">
        <f>G940+G944</f>
        <v>102340000</v>
      </c>
      <c r="H939" s="319">
        <v>336</v>
      </c>
      <c r="I939" s="320" t="s">
        <v>171</v>
      </c>
      <c r="J939" s="321">
        <v>0</v>
      </c>
      <c r="K939" s="321">
        <f>K940+K944</f>
        <v>102340000</v>
      </c>
      <c r="L939" s="319">
        <v>336</v>
      </c>
      <c r="M939" s="320" t="s">
        <v>171</v>
      </c>
      <c r="N939" s="321">
        <v>0</v>
      </c>
      <c r="O939" s="321">
        <f>O940+O944</f>
        <v>102340000</v>
      </c>
      <c r="P939" s="319">
        <v>336</v>
      </c>
      <c r="Q939" s="320" t="s">
        <v>171</v>
      </c>
      <c r="R939" s="321">
        <v>0</v>
      </c>
      <c r="S939" s="321">
        <f>S940+S944</f>
        <v>77140000</v>
      </c>
      <c r="T939" s="319">
        <v>336</v>
      </c>
      <c r="U939" s="320" t="s">
        <v>171</v>
      </c>
      <c r="V939" s="321">
        <v>0</v>
      </c>
      <c r="W939" s="321">
        <f>W940+W944</f>
        <v>77140000</v>
      </c>
      <c r="X939" s="354">
        <f t="shared" si="254"/>
        <v>23142000</v>
      </c>
      <c r="Y939" s="321"/>
      <c r="Z939" s="354">
        <f t="shared" si="253"/>
        <v>77140000</v>
      </c>
      <c r="AA939" s="321"/>
      <c r="AB939" s="319">
        <v>336</v>
      </c>
      <c r="AC939" s="320" t="s">
        <v>171</v>
      </c>
      <c r="AD939" s="321">
        <v>0</v>
      </c>
      <c r="AE939" s="321">
        <f>AE940+AE944</f>
        <v>77140000</v>
      </c>
      <c r="AF939" s="319">
        <v>336</v>
      </c>
      <c r="AG939" s="320" t="s">
        <v>171</v>
      </c>
      <c r="AH939" s="321">
        <v>0</v>
      </c>
      <c r="AI939" s="321">
        <f>AI940+AI944</f>
        <v>77140000</v>
      </c>
      <c r="AJ939" s="319">
        <v>336</v>
      </c>
      <c r="AK939" s="320" t="s">
        <v>171</v>
      </c>
      <c r="AL939" s="321">
        <v>0</v>
      </c>
      <c r="AM939" s="321">
        <f>AM940+AM944</f>
        <v>77140000</v>
      </c>
      <c r="AN939" s="319">
        <v>336</v>
      </c>
      <c r="AO939" s="320" t="s">
        <v>171</v>
      </c>
      <c r="AP939" s="321">
        <v>0</v>
      </c>
      <c r="AQ939" s="321">
        <f>AQ940+AQ944</f>
        <v>77140000</v>
      </c>
      <c r="AR939" s="351">
        <f t="shared" si="256"/>
        <v>0</v>
      </c>
    </row>
    <row r="940" spans="2:44" x14ac:dyDescent="0.4">
      <c r="B940" s="272">
        <v>525111</v>
      </c>
      <c r="C940" s="266" t="s">
        <v>174</v>
      </c>
      <c r="D940" s="273">
        <v>0</v>
      </c>
      <c r="E940" s="274"/>
      <c r="F940" s="266">
        <v>0</v>
      </c>
      <c r="G940" s="261">
        <f>SUM(G941:G943)</f>
        <v>24780000</v>
      </c>
      <c r="H940" s="273">
        <v>0</v>
      </c>
      <c r="I940" s="274"/>
      <c r="J940" s="266">
        <v>0</v>
      </c>
      <c r="K940" s="261">
        <f>SUM(K941:K943)</f>
        <v>24780000</v>
      </c>
      <c r="L940" s="273">
        <v>0</v>
      </c>
      <c r="M940" s="274"/>
      <c r="N940" s="266">
        <v>0</v>
      </c>
      <c r="O940" s="261">
        <f>SUM(O941:O943)</f>
        <v>24780000</v>
      </c>
      <c r="P940" s="273">
        <v>0</v>
      </c>
      <c r="Q940" s="274"/>
      <c r="R940" s="266">
        <v>0</v>
      </c>
      <c r="S940" s="261">
        <f>SUM(S941:S943)</f>
        <v>24780000</v>
      </c>
      <c r="T940" s="273">
        <v>0</v>
      </c>
      <c r="U940" s="274"/>
      <c r="V940" s="266">
        <v>0</v>
      </c>
      <c r="W940" s="261">
        <f>SUM(W941:W943)</f>
        <v>24780000</v>
      </c>
      <c r="X940" s="354">
        <f t="shared" si="254"/>
        <v>7434000</v>
      </c>
      <c r="Y940" s="261"/>
      <c r="Z940" s="354">
        <f t="shared" si="253"/>
        <v>24780000</v>
      </c>
      <c r="AA940" s="261"/>
      <c r="AB940" s="273">
        <v>0</v>
      </c>
      <c r="AC940" s="274"/>
      <c r="AD940" s="266">
        <v>0</v>
      </c>
      <c r="AE940" s="261">
        <f>SUM(AE941:AE943)</f>
        <v>24780000</v>
      </c>
      <c r="AF940" s="273">
        <v>0</v>
      </c>
      <c r="AG940" s="274"/>
      <c r="AH940" s="266">
        <v>0</v>
      </c>
      <c r="AI940" s="261">
        <f>SUM(AI941:AI943)</f>
        <v>24780000</v>
      </c>
      <c r="AJ940" s="273">
        <v>0</v>
      </c>
      <c r="AK940" s="274"/>
      <c r="AL940" s="266">
        <v>0</v>
      </c>
      <c r="AM940" s="261">
        <f>SUM(AM941:AM943)</f>
        <v>24780000</v>
      </c>
      <c r="AN940" s="273">
        <v>0</v>
      </c>
      <c r="AO940" s="274"/>
      <c r="AP940" s="266">
        <v>0</v>
      </c>
      <c r="AQ940" s="261">
        <f>SUM(AQ941:AQ943)</f>
        <v>24780000</v>
      </c>
      <c r="AR940" s="351">
        <f t="shared" si="256"/>
        <v>0</v>
      </c>
    </row>
    <row r="941" spans="2:44" x14ac:dyDescent="0.4">
      <c r="B941" s="272" t="s">
        <v>27</v>
      </c>
      <c r="C941" s="266" t="s">
        <v>46</v>
      </c>
      <c r="D941" s="273">
        <v>98</v>
      </c>
      <c r="E941" s="274" t="s">
        <v>47</v>
      </c>
      <c r="F941" s="261">
        <v>150000</v>
      </c>
      <c r="G941" s="261">
        <f>ROUNDDOWN(D941*F941,-3)</f>
        <v>14700000</v>
      </c>
      <c r="H941" s="273">
        <v>98</v>
      </c>
      <c r="I941" s="274" t="s">
        <v>47</v>
      </c>
      <c r="J941" s="261">
        <v>150000</v>
      </c>
      <c r="K941" s="261">
        <f>ROUNDDOWN(H941*J941,-3)</f>
        <v>14700000</v>
      </c>
      <c r="L941" s="273">
        <v>98</v>
      </c>
      <c r="M941" s="274" t="s">
        <v>47</v>
      </c>
      <c r="N941" s="261">
        <v>150000</v>
      </c>
      <c r="O941" s="261">
        <f>ROUNDDOWN(L941*N941,-3)</f>
        <v>14700000</v>
      </c>
      <c r="P941" s="273">
        <v>98</v>
      </c>
      <c r="Q941" s="274" t="s">
        <v>47</v>
      </c>
      <c r="R941" s="261">
        <v>150000</v>
      </c>
      <c r="S941" s="261">
        <f>ROUNDDOWN(P941*R941,-3)</f>
        <v>14700000</v>
      </c>
      <c r="T941" s="273">
        <v>98</v>
      </c>
      <c r="U941" s="274" t="s">
        <v>47</v>
      </c>
      <c r="V941" s="261">
        <v>150000</v>
      </c>
      <c r="W941" s="261">
        <f>ROUNDDOWN(T941*V941,-3)</f>
        <v>14700000</v>
      </c>
      <c r="X941" s="354">
        <f t="shared" si="254"/>
        <v>4410000</v>
      </c>
      <c r="Y941" s="261">
        <f>CEILING(X941,1000)</f>
        <v>4410000</v>
      </c>
      <c r="Z941" s="354">
        <f t="shared" si="253"/>
        <v>10290000</v>
      </c>
      <c r="AA941" s="261">
        <f t="shared" si="255"/>
        <v>10290000</v>
      </c>
      <c r="AB941" s="273">
        <v>98</v>
      </c>
      <c r="AC941" s="274" t="s">
        <v>47</v>
      </c>
      <c r="AD941" s="261">
        <v>150000</v>
      </c>
      <c r="AE941" s="261">
        <f>ROUNDDOWN(AB941*AD941,-3)</f>
        <v>14700000</v>
      </c>
      <c r="AF941" s="273">
        <v>98</v>
      </c>
      <c r="AG941" s="274" t="s">
        <v>47</v>
      </c>
      <c r="AH941" s="261">
        <v>150000</v>
      </c>
      <c r="AI941" s="261">
        <f>ROUNDDOWN(AF941*AH941,-3)</f>
        <v>14700000</v>
      </c>
      <c r="AJ941" s="273">
        <v>98</v>
      </c>
      <c r="AK941" s="274" t="s">
        <v>47</v>
      </c>
      <c r="AL941" s="261">
        <v>150000</v>
      </c>
      <c r="AM941" s="261">
        <f>ROUNDDOWN(AJ941*AL941,-3)</f>
        <v>14700000</v>
      </c>
      <c r="AN941" s="273">
        <v>98</v>
      </c>
      <c r="AO941" s="274" t="s">
        <v>47</v>
      </c>
      <c r="AP941" s="261">
        <v>150000</v>
      </c>
      <c r="AQ941" s="261">
        <f>ROUNDDOWN(AN941*AP941,-3)</f>
        <v>14700000</v>
      </c>
      <c r="AR941" s="351">
        <f t="shared" si="256"/>
        <v>0</v>
      </c>
    </row>
    <row r="942" spans="2:44" x14ac:dyDescent="0.4">
      <c r="B942" s="272" t="s">
        <v>27</v>
      </c>
      <c r="C942" s="266" t="s">
        <v>48</v>
      </c>
      <c r="D942" s="273">
        <v>28</v>
      </c>
      <c r="E942" s="274" t="s">
        <v>47</v>
      </c>
      <c r="F942" s="261">
        <v>150000</v>
      </c>
      <c r="G942" s="261">
        <f>ROUNDDOWN(D942*F942,-3)</f>
        <v>4200000</v>
      </c>
      <c r="H942" s="273">
        <v>28</v>
      </c>
      <c r="I942" s="274" t="s">
        <v>47</v>
      </c>
      <c r="J942" s="261">
        <v>150000</v>
      </c>
      <c r="K942" s="261">
        <f>ROUNDDOWN(H942*J942,-3)</f>
        <v>4200000</v>
      </c>
      <c r="L942" s="273">
        <v>28</v>
      </c>
      <c r="M942" s="274" t="s">
        <v>47</v>
      </c>
      <c r="N942" s="261">
        <v>150000</v>
      </c>
      <c r="O942" s="261">
        <f>ROUNDDOWN(L942*N942,-3)</f>
        <v>4200000</v>
      </c>
      <c r="P942" s="273">
        <v>28</v>
      </c>
      <c r="Q942" s="274" t="s">
        <v>47</v>
      </c>
      <c r="R942" s="261">
        <v>150000</v>
      </c>
      <c r="S942" s="261">
        <f>ROUNDDOWN(P942*R942,-3)</f>
        <v>4200000</v>
      </c>
      <c r="T942" s="273">
        <v>28</v>
      </c>
      <c r="U942" s="274" t="s">
        <v>47</v>
      </c>
      <c r="V942" s="261">
        <v>150000</v>
      </c>
      <c r="W942" s="261">
        <f>ROUNDDOWN(T942*V942,-3)</f>
        <v>4200000</v>
      </c>
      <c r="X942" s="354">
        <f t="shared" si="254"/>
        <v>1260000</v>
      </c>
      <c r="Y942" s="261">
        <f>CEILING(X942,1000)</f>
        <v>1260000</v>
      </c>
      <c r="Z942" s="354">
        <f t="shared" si="253"/>
        <v>2940000</v>
      </c>
      <c r="AA942" s="261">
        <f t="shared" si="255"/>
        <v>2940000</v>
      </c>
      <c r="AB942" s="273">
        <v>28</v>
      </c>
      <c r="AC942" s="274" t="s">
        <v>47</v>
      </c>
      <c r="AD942" s="261">
        <v>150000</v>
      </c>
      <c r="AE942" s="261">
        <f>ROUNDDOWN(AB942*AD942,-3)</f>
        <v>4200000</v>
      </c>
      <c r="AF942" s="273">
        <v>28</v>
      </c>
      <c r="AG942" s="274" t="s">
        <v>47</v>
      </c>
      <c r="AH942" s="261">
        <v>150000</v>
      </c>
      <c r="AI942" s="261">
        <f>ROUNDDOWN(AF942*AH942,-3)</f>
        <v>4200000</v>
      </c>
      <c r="AJ942" s="273">
        <v>28</v>
      </c>
      <c r="AK942" s="274" t="s">
        <v>47</v>
      </c>
      <c r="AL942" s="261">
        <v>150000</v>
      </c>
      <c r="AM942" s="261">
        <f>ROUNDDOWN(AJ942*AL942,-3)</f>
        <v>4200000</v>
      </c>
      <c r="AN942" s="273">
        <v>28</v>
      </c>
      <c r="AO942" s="274" t="s">
        <v>47</v>
      </c>
      <c r="AP942" s="261">
        <v>150000</v>
      </c>
      <c r="AQ942" s="261">
        <f>ROUNDDOWN(AN942*AP942,-3)</f>
        <v>4200000</v>
      </c>
      <c r="AR942" s="351">
        <f t="shared" si="256"/>
        <v>0</v>
      </c>
    </row>
    <row r="943" spans="2:44" x14ac:dyDescent="0.4">
      <c r="B943" s="272" t="s">
        <v>27</v>
      </c>
      <c r="C943" s="266" t="s">
        <v>175</v>
      </c>
      <c r="D943" s="273">
        <v>1</v>
      </c>
      <c r="E943" s="274" t="s">
        <v>38</v>
      </c>
      <c r="F943" s="261">
        <v>5880000</v>
      </c>
      <c r="G943" s="261">
        <f>ROUNDDOWN(D943*F943,-3)</f>
        <v>5880000</v>
      </c>
      <c r="H943" s="273">
        <v>1</v>
      </c>
      <c r="I943" s="274" t="s">
        <v>38</v>
      </c>
      <c r="J943" s="261">
        <v>5880000</v>
      </c>
      <c r="K943" s="261">
        <f>ROUNDDOWN(H943*J943,-3)</f>
        <v>5880000</v>
      </c>
      <c r="L943" s="273">
        <v>1</v>
      </c>
      <c r="M943" s="274" t="s">
        <v>38</v>
      </c>
      <c r="N943" s="261">
        <v>5880000</v>
      </c>
      <c r="O943" s="261">
        <f>ROUNDDOWN(L943*N943,-3)</f>
        <v>5880000</v>
      </c>
      <c r="P943" s="273">
        <v>1</v>
      </c>
      <c r="Q943" s="274" t="s">
        <v>38</v>
      </c>
      <c r="R943" s="261">
        <v>5880000</v>
      </c>
      <c r="S943" s="261">
        <f>ROUNDDOWN(P943*R943,-3)</f>
        <v>5880000</v>
      </c>
      <c r="T943" s="273">
        <v>1</v>
      </c>
      <c r="U943" s="274" t="s">
        <v>38</v>
      </c>
      <c r="V943" s="261">
        <v>5880000</v>
      </c>
      <c r="W943" s="261">
        <f>ROUNDDOWN(T943*V943,-3)</f>
        <v>5880000</v>
      </c>
      <c r="X943" s="354">
        <f t="shared" si="254"/>
        <v>1764000</v>
      </c>
      <c r="Y943" s="261">
        <f>CEILING(X943,1000)</f>
        <v>1764000</v>
      </c>
      <c r="Z943" s="354">
        <f t="shared" si="253"/>
        <v>4116000</v>
      </c>
      <c r="AA943" s="261">
        <f t="shared" si="255"/>
        <v>4116000</v>
      </c>
      <c r="AB943" s="273">
        <v>1</v>
      </c>
      <c r="AC943" s="274" t="s">
        <v>38</v>
      </c>
      <c r="AD943" s="261">
        <v>5880000</v>
      </c>
      <c r="AE943" s="261">
        <f>ROUNDDOWN(AB943*AD943,-3)</f>
        <v>5880000</v>
      </c>
      <c r="AF943" s="273">
        <v>1</v>
      </c>
      <c r="AG943" s="274" t="s">
        <v>38</v>
      </c>
      <c r="AH943" s="261">
        <v>5880000</v>
      </c>
      <c r="AI943" s="261">
        <f>ROUNDDOWN(AF943*AH943,-3)</f>
        <v>5880000</v>
      </c>
      <c r="AJ943" s="273">
        <v>1</v>
      </c>
      <c r="AK943" s="274" t="s">
        <v>38</v>
      </c>
      <c r="AL943" s="261">
        <v>5880000</v>
      </c>
      <c r="AM943" s="261">
        <f>ROUNDDOWN(AJ943*AL943,-3)</f>
        <v>5880000</v>
      </c>
      <c r="AN943" s="273">
        <v>1</v>
      </c>
      <c r="AO943" s="274" t="s">
        <v>38</v>
      </c>
      <c r="AP943" s="261">
        <v>5880000</v>
      </c>
      <c r="AQ943" s="261">
        <f>ROUNDDOWN(AN943*AP943,-3)</f>
        <v>5880000</v>
      </c>
      <c r="AR943" s="351">
        <f t="shared" si="256"/>
        <v>0</v>
      </c>
    </row>
    <row r="944" spans="2:44" x14ac:dyDescent="0.4">
      <c r="B944" s="272">
        <v>525112</v>
      </c>
      <c r="C944" s="266" t="s">
        <v>97</v>
      </c>
      <c r="D944" s="273">
        <v>0</v>
      </c>
      <c r="E944" s="274"/>
      <c r="F944" s="266">
        <v>0</v>
      </c>
      <c r="G944" s="261">
        <f>SUM(G945:G949)</f>
        <v>77560000</v>
      </c>
      <c r="H944" s="273">
        <v>0</v>
      </c>
      <c r="I944" s="274"/>
      <c r="J944" s="266">
        <v>0</v>
      </c>
      <c r="K944" s="261">
        <f>SUM(K945:K949)</f>
        <v>77560000</v>
      </c>
      <c r="L944" s="273">
        <v>0</v>
      </c>
      <c r="M944" s="274"/>
      <c r="N944" s="266">
        <v>0</v>
      </c>
      <c r="O944" s="261">
        <f>SUM(O945:O949)</f>
        <v>77560000</v>
      </c>
      <c r="P944" s="273">
        <v>0</v>
      </c>
      <c r="Q944" s="274"/>
      <c r="R944" s="266">
        <v>0</v>
      </c>
      <c r="S944" s="261">
        <f>SUM(S945:S949)</f>
        <v>52360000</v>
      </c>
      <c r="T944" s="273">
        <v>0</v>
      </c>
      <c r="U944" s="274"/>
      <c r="V944" s="266">
        <v>0</v>
      </c>
      <c r="W944" s="261">
        <f>SUM(W945:W949)</f>
        <v>52360000</v>
      </c>
      <c r="X944" s="354">
        <f t="shared" si="254"/>
        <v>15708000</v>
      </c>
      <c r="Y944" s="261"/>
      <c r="Z944" s="354">
        <f t="shared" si="253"/>
        <v>52360000</v>
      </c>
      <c r="AA944" s="261"/>
      <c r="AB944" s="273">
        <v>0</v>
      </c>
      <c r="AC944" s="274"/>
      <c r="AD944" s="266">
        <v>0</v>
      </c>
      <c r="AE944" s="261">
        <f>SUM(AE945:AE949)</f>
        <v>52360000</v>
      </c>
      <c r="AF944" s="273">
        <v>0</v>
      </c>
      <c r="AG944" s="274"/>
      <c r="AH944" s="266">
        <v>0</v>
      </c>
      <c r="AI944" s="261">
        <f>SUM(AI945:AI949)</f>
        <v>52360000</v>
      </c>
      <c r="AJ944" s="273">
        <v>0</v>
      </c>
      <c r="AK944" s="274"/>
      <c r="AL944" s="266">
        <v>0</v>
      </c>
      <c r="AM944" s="261">
        <f>SUM(AM945:AM949)</f>
        <v>52360000</v>
      </c>
      <c r="AN944" s="273">
        <v>0</v>
      </c>
      <c r="AO944" s="274"/>
      <c r="AP944" s="266">
        <v>0</v>
      </c>
      <c r="AQ944" s="261">
        <f>SUM(AQ945:AQ949)</f>
        <v>52360000</v>
      </c>
      <c r="AR944" s="351">
        <f t="shared" si="256"/>
        <v>0</v>
      </c>
    </row>
    <row r="945" spans="2:44" x14ac:dyDescent="0.4">
      <c r="B945" s="272" t="s">
        <v>27</v>
      </c>
      <c r="C945" s="266" t="s">
        <v>295</v>
      </c>
      <c r="D945" s="280">
        <f>D939</f>
        <v>336</v>
      </c>
      <c r="E945" s="274" t="s">
        <v>362</v>
      </c>
      <c r="F945" s="261">
        <v>25000</v>
      </c>
      <c r="G945" s="261">
        <f>ROUNDDOWN(D945*F945,-3)</f>
        <v>8400000</v>
      </c>
      <c r="H945" s="280">
        <f>H939</f>
        <v>336</v>
      </c>
      <c r="I945" s="274" t="s">
        <v>362</v>
      </c>
      <c r="J945" s="261">
        <v>25000</v>
      </c>
      <c r="K945" s="261">
        <f>ROUNDDOWN(H945*J945,-3)</f>
        <v>8400000</v>
      </c>
      <c r="L945" s="280">
        <f>L939</f>
        <v>336</v>
      </c>
      <c r="M945" s="274" t="s">
        <v>362</v>
      </c>
      <c r="N945" s="261">
        <v>25000</v>
      </c>
      <c r="O945" s="261">
        <f>ROUNDDOWN(L945*N945,-3)</f>
        <v>8400000</v>
      </c>
      <c r="P945" s="280">
        <v>336</v>
      </c>
      <c r="Q945" s="274" t="s">
        <v>362</v>
      </c>
      <c r="R945" s="261">
        <v>25000</v>
      </c>
      <c r="S945" s="261">
        <f>ROUNDDOWN(P945*R945,-3)</f>
        <v>8400000</v>
      </c>
      <c r="T945" s="280">
        <v>336</v>
      </c>
      <c r="U945" s="274" t="s">
        <v>362</v>
      </c>
      <c r="V945" s="261">
        <v>25000</v>
      </c>
      <c r="W945" s="261">
        <f>ROUNDDOWN(T945*V945,-3)</f>
        <v>8400000</v>
      </c>
      <c r="X945" s="354">
        <f t="shared" si="254"/>
        <v>2520000</v>
      </c>
      <c r="Y945" s="261">
        <f>CEILING(X945,1000)</f>
        <v>2520000</v>
      </c>
      <c r="Z945" s="354">
        <f t="shared" si="253"/>
        <v>5880000</v>
      </c>
      <c r="AA945" s="261">
        <f t="shared" si="255"/>
        <v>5880000</v>
      </c>
      <c r="AB945" s="280">
        <v>336</v>
      </c>
      <c r="AC945" s="274" t="s">
        <v>362</v>
      </c>
      <c r="AD945" s="261">
        <v>25000</v>
      </c>
      <c r="AE945" s="261">
        <f>ROUNDDOWN(AB945*AD945,-3)</f>
        <v>8400000</v>
      </c>
      <c r="AF945" s="280">
        <v>336</v>
      </c>
      <c r="AG945" s="274" t="s">
        <v>362</v>
      </c>
      <c r="AH945" s="261">
        <v>25000</v>
      </c>
      <c r="AI945" s="261">
        <f>ROUNDDOWN(AF945*AH945,-3)</f>
        <v>8400000</v>
      </c>
      <c r="AJ945" s="280">
        <v>336</v>
      </c>
      <c r="AK945" s="274" t="s">
        <v>362</v>
      </c>
      <c r="AL945" s="261">
        <v>25000</v>
      </c>
      <c r="AM945" s="261">
        <f>ROUNDDOWN(AJ945*AL945,-3)</f>
        <v>8400000</v>
      </c>
      <c r="AN945" s="280">
        <v>336</v>
      </c>
      <c r="AO945" s="274" t="s">
        <v>362</v>
      </c>
      <c r="AP945" s="261">
        <v>25000</v>
      </c>
      <c r="AQ945" s="261">
        <f>ROUNDDOWN(AN945*AP945,-3)</f>
        <v>8400000</v>
      </c>
      <c r="AR945" s="351">
        <f t="shared" si="256"/>
        <v>0</v>
      </c>
    </row>
    <row r="946" spans="2:44" x14ac:dyDescent="0.4">
      <c r="B946" s="272" t="s">
        <v>27</v>
      </c>
      <c r="C946" s="266" t="s">
        <v>296</v>
      </c>
      <c r="D946" s="280">
        <f>D939</f>
        <v>336</v>
      </c>
      <c r="E946" s="274" t="s">
        <v>231</v>
      </c>
      <c r="F946" s="261">
        <v>75000</v>
      </c>
      <c r="G946" s="261">
        <f>ROUNDDOWN(D946*F946,-3)</f>
        <v>25200000</v>
      </c>
      <c r="H946" s="280">
        <f>H939</f>
        <v>336</v>
      </c>
      <c r="I946" s="274" t="s">
        <v>231</v>
      </c>
      <c r="J946" s="261">
        <v>75000</v>
      </c>
      <c r="K946" s="261">
        <f>ROUNDDOWN(H946*J946,-3)</f>
        <v>25200000</v>
      </c>
      <c r="L946" s="280">
        <f>L939</f>
        <v>336</v>
      </c>
      <c r="M946" s="274" t="s">
        <v>231</v>
      </c>
      <c r="N946" s="261">
        <v>75000</v>
      </c>
      <c r="O946" s="261">
        <f>ROUNDDOWN(L946*N946,-3)</f>
        <v>25200000</v>
      </c>
      <c r="P946" s="280">
        <v>0</v>
      </c>
      <c r="Q946" s="274" t="s">
        <v>231</v>
      </c>
      <c r="R946" s="261">
        <v>75000</v>
      </c>
      <c r="S946" s="261">
        <f>ROUNDDOWN(P946*R946,-3)</f>
        <v>0</v>
      </c>
      <c r="T946" s="280">
        <v>0</v>
      </c>
      <c r="U946" s="274" t="s">
        <v>231</v>
      </c>
      <c r="V946" s="261">
        <v>75000</v>
      </c>
      <c r="W946" s="261">
        <f>ROUNDDOWN(T946*V946,-3)</f>
        <v>0</v>
      </c>
      <c r="X946" s="354">
        <f t="shared" si="254"/>
        <v>0</v>
      </c>
      <c r="Y946" s="261"/>
      <c r="Z946" s="354">
        <f t="shared" si="253"/>
        <v>0</v>
      </c>
      <c r="AA946" s="261"/>
      <c r="AB946" s="280">
        <v>0</v>
      </c>
      <c r="AC946" s="274" t="s">
        <v>231</v>
      </c>
      <c r="AD946" s="261">
        <v>75000</v>
      </c>
      <c r="AE946" s="261">
        <f>ROUNDDOWN(AB946*AD946,-3)</f>
        <v>0</v>
      </c>
      <c r="AF946" s="280">
        <v>0</v>
      </c>
      <c r="AG946" s="274" t="s">
        <v>231</v>
      </c>
      <c r="AH946" s="261">
        <v>75000</v>
      </c>
      <c r="AI946" s="261">
        <f>ROUNDDOWN(AF946*AH946,-3)</f>
        <v>0</v>
      </c>
      <c r="AJ946" s="280">
        <v>0</v>
      </c>
      <c r="AK946" s="274" t="s">
        <v>231</v>
      </c>
      <c r="AL946" s="261">
        <v>75000</v>
      </c>
      <c r="AM946" s="261">
        <f>ROUNDDOWN(AJ946*AL946,-3)</f>
        <v>0</v>
      </c>
      <c r="AN946" s="280">
        <v>0</v>
      </c>
      <c r="AO946" s="274" t="s">
        <v>231</v>
      </c>
      <c r="AP946" s="261">
        <v>75000</v>
      </c>
      <c r="AQ946" s="261">
        <f>ROUNDDOWN(AN946*AP946,-3)</f>
        <v>0</v>
      </c>
      <c r="AR946" s="351">
        <f t="shared" si="256"/>
        <v>0</v>
      </c>
    </row>
    <row r="947" spans="2:44" x14ac:dyDescent="0.4">
      <c r="B947" s="272" t="s">
        <v>27</v>
      </c>
      <c r="C947" s="266" t="s">
        <v>44</v>
      </c>
      <c r="D947" s="280">
        <f>D939</f>
        <v>336</v>
      </c>
      <c r="E947" s="274" t="s">
        <v>40</v>
      </c>
      <c r="F947" s="261">
        <v>50000</v>
      </c>
      <c r="G947" s="261">
        <f>ROUNDDOWN(D947*F947,-3)</f>
        <v>16800000</v>
      </c>
      <c r="H947" s="280">
        <f>H939</f>
        <v>336</v>
      </c>
      <c r="I947" s="274" t="s">
        <v>40</v>
      </c>
      <c r="J947" s="261">
        <v>50000</v>
      </c>
      <c r="K947" s="261">
        <f>ROUNDDOWN(H947*J947,-3)</f>
        <v>16800000</v>
      </c>
      <c r="L947" s="280">
        <f>L939</f>
        <v>336</v>
      </c>
      <c r="M947" s="274" t="s">
        <v>40</v>
      </c>
      <c r="N947" s="261">
        <v>50000</v>
      </c>
      <c r="O947" s="261">
        <f>ROUNDDOWN(L947*N947,-3)</f>
        <v>16800000</v>
      </c>
      <c r="P947" s="280">
        <v>336</v>
      </c>
      <c r="Q947" s="274" t="s">
        <v>40</v>
      </c>
      <c r="R947" s="261">
        <v>50000</v>
      </c>
      <c r="S947" s="261">
        <f>ROUNDDOWN(P947*R947,-3)</f>
        <v>16800000</v>
      </c>
      <c r="T947" s="280">
        <v>336</v>
      </c>
      <c r="U947" s="274" t="s">
        <v>40</v>
      </c>
      <c r="V947" s="261">
        <v>50000</v>
      </c>
      <c r="W947" s="261">
        <f>ROUNDDOWN(T947*V947,-3)</f>
        <v>16800000</v>
      </c>
      <c r="X947" s="354">
        <f t="shared" si="254"/>
        <v>5040000</v>
      </c>
      <c r="Y947" s="261">
        <f>CEILING(X947,1000)</f>
        <v>5040000</v>
      </c>
      <c r="Z947" s="354">
        <f t="shared" si="253"/>
        <v>11760000</v>
      </c>
      <c r="AA947" s="261">
        <f t="shared" si="255"/>
        <v>11760000</v>
      </c>
      <c r="AB947" s="280">
        <v>336</v>
      </c>
      <c r="AC947" s="274" t="s">
        <v>40</v>
      </c>
      <c r="AD947" s="261">
        <v>50000</v>
      </c>
      <c r="AE947" s="261">
        <f>ROUNDDOWN(AB947*AD947,-3)</f>
        <v>16800000</v>
      </c>
      <c r="AF947" s="280">
        <v>336</v>
      </c>
      <c r="AG947" s="274" t="s">
        <v>40</v>
      </c>
      <c r="AH947" s="261">
        <v>50000</v>
      </c>
      <c r="AI947" s="261">
        <f>ROUNDDOWN(AF947*AH947,-3)</f>
        <v>16800000</v>
      </c>
      <c r="AJ947" s="280">
        <v>336</v>
      </c>
      <c r="AK947" s="274" t="s">
        <v>40</v>
      </c>
      <c r="AL947" s="261">
        <v>50000</v>
      </c>
      <c r="AM947" s="261">
        <f>ROUNDDOWN(AJ947*AL947,-3)</f>
        <v>16800000</v>
      </c>
      <c r="AN947" s="280">
        <v>336</v>
      </c>
      <c r="AO947" s="274" t="s">
        <v>40</v>
      </c>
      <c r="AP947" s="261">
        <v>50000</v>
      </c>
      <c r="AQ947" s="261">
        <f>ROUNDDOWN(AN947*AP947,-3)</f>
        <v>16800000</v>
      </c>
      <c r="AR947" s="351">
        <f t="shared" si="256"/>
        <v>0</v>
      </c>
    </row>
    <row r="948" spans="2:44" x14ac:dyDescent="0.4">
      <c r="B948" s="272" t="s">
        <v>27</v>
      </c>
      <c r="C948" s="266" t="s">
        <v>330</v>
      </c>
      <c r="D948" s="280">
        <f>D939</f>
        <v>336</v>
      </c>
      <c r="E948" s="274" t="s">
        <v>57</v>
      </c>
      <c r="F948" s="261">
        <v>60000</v>
      </c>
      <c r="G948" s="261">
        <f>ROUNDDOWN(D948*F948,-3)</f>
        <v>20160000</v>
      </c>
      <c r="H948" s="280">
        <f>H939</f>
        <v>336</v>
      </c>
      <c r="I948" s="274" t="s">
        <v>57</v>
      </c>
      <c r="J948" s="261">
        <v>60000</v>
      </c>
      <c r="K948" s="261">
        <f>ROUNDDOWN(H948*J948,-3)</f>
        <v>20160000</v>
      </c>
      <c r="L948" s="280">
        <f>L939</f>
        <v>336</v>
      </c>
      <c r="M948" s="274" t="s">
        <v>57</v>
      </c>
      <c r="N948" s="261">
        <v>60000</v>
      </c>
      <c r="O948" s="261">
        <f>ROUNDDOWN(L948*N948,-3)</f>
        <v>20160000</v>
      </c>
      <c r="P948" s="280">
        <v>336</v>
      </c>
      <c r="Q948" s="274" t="s">
        <v>57</v>
      </c>
      <c r="R948" s="261">
        <v>60000</v>
      </c>
      <c r="S948" s="261">
        <f>ROUNDDOWN(P948*R948,-3)</f>
        <v>20160000</v>
      </c>
      <c r="T948" s="280">
        <v>336</v>
      </c>
      <c r="U948" s="274" t="s">
        <v>57</v>
      </c>
      <c r="V948" s="261">
        <v>60000</v>
      </c>
      <c r="W948" s="261">
        <f>ROUNDDOWN(T948*V948,-3)</f>
        <v>20160000</v>
      </c>
      <c r="X948" s="354">
        <f t="shared" si="254"/>
        <v>6048000</v>
      </c>
      <c r="Y948" s="261">
        <f>CEILING(X948,1000)</f>
        <v>6048000</v>
      </c>
      <c r="Z948" s="354">
        <f t="shared" si="253"/>
        <v>14112000</v>
      </c>
      <c r="AA948" s="261">
        <f t="shared" si="255"/>
        <v>14112000</v>
      </c>
      <c r="AB948" s="280">
        <v>336</v>
      </c>
      <c r="AC948" s="274" t="s">
        <v>57</v>
      </c>
      <c r="AD948" s="261">
        <v>60000</v>
      </c>
      <c r="AE948" s="261">
        <f>ROUNDDOWN(AB948*AD948,-3)</f>
        <v>20160000</v>
      </c>
      <c r="AF948" s="280">
        <v>336</v>
      </c>
      <c r="AG948" s="274" t="s">
        <v>57</v>
      </c>
      <c r="AH948" s="261">
        <v>60000</v>
      </c>
      <c r="AI948" s="261">
        <f>ROUNDDOWN(AF948*AH948,-3)</f>
        <v>20160000</v>
      </c>
      <c r="AJ948" s="280">
        <v>336</v>
      </c>
      <c r="AK948" s="274" t="s">
        <v>57</v>
      </c>
      <c r="AL948" s="261">
        <v>60000</v>
      </c>
      <c r="AM948" s="261">
        <f>ROUNDDOWN(AJ948*AL948,-3)</f>
        <v>20160000</v>
      </c>
      <c r="AN948" s="280">
        <v>336</v>
      </c>
      <c r="AO948" s="274" t="s">
        <v>57</v>
      </c>
      <c r="AP948" s="261">
        <v>60000</v>
      </c>
      <c r="AQ948" s="261">
        <f>ROUNDDOWN(AN948*AP948,-3)</f>
        <v>20160000</v>
      </c>
      <c r="AR948" s="351">
        <f t="shared" si="256"/>
        <v>0</v>
      </c>
    </row>
    <row r="949" spans="2:44" x14ac:dyDescent="0.4">
      <c r="B949" s="272" t="s">
        <v>27</v>
      </c>
      <c r="C949" s="266" t="s">
        <v>299</v>
      </c>
      <c r="D949" s="280">
        <f>D939/24</f>
        <v>14</v>
      </c>
      <c r="E949" s="274" t="s">
        <v>40</v>
      </c>
      <c r="F949" s="261">
        <v>500000</v>
      </c>
      <c r="G949" s="261">
        <f>ROUNDDOWN(D949*F949,-3)</f>
        <v>7000000</v>
      </c>
      <c r="H949" s="280">
        <f>H939/24</f>
        <v>14</v>
      </c>
      <c r="I949" s="274" t="s">
        <v>40</v>
      </c>
      <c r="J949" s="261">
        <v>500000</v>
      </c>
      <c r="K949" s="261">
        <f>ROUNDDOWN(H949*J949,-3)</f>
        <v>7000000</v>
      </c>
      <c r="L949" s="280">
        <f>L939/24</f>
        <v>14</v>
      </c>
      <c r="M949" s="274" t="s">
        <v>40</v>
      </c>
      <c r="N949" s="261">
        <v>500000</v>
      </c>
      <c r="O949" s="261">
        <f>ROUNDDOWN(L949*N949,-3)</f>
        <v>7000000</v>
      </c>
      <c r="P949" s="280">
        <v>14</v>
      </c>
      <c r="Q949" s="274" t="s">
        <v>40</v>
      </c>
      <c r="R949" s="261">
        <v>500000</v>
      </c>
      <c r="S949" s="261">
        <f>ROUNDDOWN(P949*R949,-3)</f>
        <v>7000000</v>
      </c>
      <c r="T949" s="280">
        <v>14</v>
      </c>
      <c r="U949" s="274" t="s">
        <v>40</v>
      </c>
      <c r="V949" s="261">
        <v>500000</v>
      </c>
      <c r="W949" s="261">
        <f>ROUNDDOWN(T949*V949,-3)</f>
        <v>7000000</v>
      </c>
      <c r="X949" s="354">
        <f t="shared" si="254"/>
        <v>2100000</v>
      </c>
      <c r="Y949" s="261">
        <f>CEILING(X949,1000)</f>
        <v>2100000</v>
      </c>
      <c r="Z949" s="354">
        <f t="shared" si="253"/>
        <v>4900000</v>
      </c>
      <c r="AA949" s="261">
        <f t="shared" si="255"/>
        <v>4900000</v>
      </c>
      <c r="AB949" s="280">
        <v>14</v>
      </c>
      <c r="AC949" s="274" t="s">
        <v>40</v>
      </c>
      <c r="AD949" s="261">
        <v>500000</v>
      </c>
      <c r="AE949" s="261">
        <f>ROUNDDOWN(AB949*AD949,-3)</f>
        <v>7000000</v>
      </c>
      <c r="AF949" s="280">
        <v>14</v>
      </c>
      <c r="AG949" s="274" t="s">
        <v>40</v>
      </c>
      <c r="AH949" s="261">
        <v>500000</v>
      </c>
      <c r="AI949" s="261">
        <f>ROUNDDOWN(AF949*AH949,-3)</f>
        <v>7000000</v>
      </c>
      <c r="AJ949" s="280">
        <v>14</v>
      </c>
      <c r="AK949" s="274" t="s">
        <v>40</v>
      </c>
      <c r="AL949" s="261">
        <v>500000</v>
      </c>
      <c r="AM949" s="261">
        <f>ROUNDDOWN(AJ949*AL949,-3)</f>
        <v>7000000</v>
      </c>
      <c r="AN949" s="280">
        <v>14</v>
      </c>
      <c r="AO949" s="274" t="s">
        <v>40</v>
      </c>
      <c r="AP949" s="261">
        <v>500000</v>
      </c>
      <c r="AQ949" s="261">
        <f>ROUNDDOWN(AN949*AP949,-3)</f>
        <v>7000000</v>
      </c>
      <c r="AR949" s="351">
        <f t="shared" si="256"/>
        <v>0</v>
      </c>
    </row>
    <row r="950" spans="2:44" x14ac:dyDescent="0.4">
      <c r="B950" s="369" t="s">
        <v>372</v>
      </c>
      <c r="C950" s="370" t="s">
        <v>373</v>
      </c>
      <c r="D950" s="279">
        <f>D951</f>
        <v>1200</v>
      </c>
      <c r="E950" s="267" t="s">
        <v>171</v>
      </c>
      <c r="F950" s="261">
        <v>0</v>
      </c>
      <c r="G950" s="261">
        <f>G951</f>
        <v>305500000</v>
      </c>
      <c r="H950" s="279">
        <f>H951</f>
        <v>1200</v>
      </c>
      <c r="I950" s="267" t="s">
        <v>171</v>
      </c>
      <c r="J950" s="261">
        <v>0</v>
      </c>
      <c r="K950" s="261">
        <f>K951</f>
        <v>305500000</v>
      </c>
      <c r="L950" s="279">
        <f>L951</f>
        <v>1200</v>
      </c>
      <c r="M950" s="267" t="s">
        <v>171</v>
      </c>
      <c r="N950" s="261">
        <v>0</v>
      </c>
      <c r="O950" s="261">
        <f>O951</f>
        <v>305500000</v>
      </c>
      <c r="P950" s="279">
        <v>1200</v>
      </c>
      <c r="Q950" s="267" t="s">
        <v>171</v>
      </c>
      <c r="R950" s="261">
        <v>0</v>
      </c>
      <c r="S950" s="261">
        <f>S951</f>
        <v>215500000</v>
      </c>
      <c r="T950" s="373">
        <v>1200</v>
      </c>
      <c r="U950" s="372" t="s">
        <v>171</v>
      </c>
      <c r="V950" s="371">
        <v>0</v>
      </c>
      <c r="W950" s="371">
        <f>W951</f>
        <v>215500000</v>
      </c>
      <c r="X950" s="354">
        <f t="shared" si="254"/>
        <v>64650000</v>
      </c>
      <c r="Y950" s="261"/>
      <c r="Z950" s="354">
        <f t="shared" si="253"/>
        <v>215500000</v>
      </c>
      <c r="AA950" s="261"/>
      <c r="AB950" s="373">
        <v>1200</v>
      </c>
      <c r="AC950" s="372" t="s">
        <v>171</v>
      </c>
      <c r="AD950" s="371">
        <v>0</v>
      </c>
      <c r="AE950" s="371">
        <f>AE951</f>
        <v>227500000</v>
      </c>
      <c r="AF950" s="373">
        <v>1200</v>
      </c>
      <c r="AG950" s="372" t="s">
        <v>171</v>
      </c>
      <c r="AH950" s="371">
        <v>0</v>
      </c>
      <c r="AI950" s="371">
        <f>AI951</f>
        <v>227500000</v>
      </c>
      <c r="AJ950" s="373">
        <v>1200</v>
      </c>
      <c r="AK950" s="372" t="s">
        <v>171</v>
      </c>
      <c r="AL950" s="371">
        <v>0</v>
      </c>
      <c r="AM950" s="371">
        <f>AM951</f>
        <v>227500000</v>
      </c>
      <c r="AN950" s="373">
        <v>1200</v>
      </c>
      <c r="AO950" s="372" t="s">
        <v>171</v>
      </c>
      <c r="AP950" s="371">
        <v>0</v>
      </c>
      <c r="AQ950" s="371">
        <f>AQ951</f>
        <v>246500000</v>
      </c>
      <c r="AR950" s="351">
        <f t="shared" si="256"/>
        <v>-19000000</v>
      </c>
    </row>
    <row r="951" spans="2:44" x14ac:dyDescent="0.4">
      <c r="B951" s="317" t="s">
        <v>34</v>
      </c>
      <c r="C951" s="318" t="s">
        <v>374</v>
      </c>
      <c r="D951" s="279">
        <v>1200</v>
      </c>
      <c r="E951" s="267" t="s">
        <v>171</v>
      </c>
      <c r="F951" s="261">
        <v>0</v>
      </c>
      <c r="G951" s="261">
        <f>G952+G955</f>
        <v>305500000</v>
      </c>
      <c r="H951" s="319">
        <v>1200</v>
      </c>
      <c r="I951" s="320" t="s">
        <v>171</v>
      </c>
      <c r="J951" s="321">
        <v>0</v>
      </c>
      <c r="K951" s="321">
        <f>K952+K955</f>
        <v>305500000</v>
      </c>
      <c r="L951" s="319">
        <v>1200</v>
      </c>
      <c r="M951" s="320" t="s">
        <v>171</v>
      </c>
      <c r="N951" s="321">
        <v>0</v>
      </c>
      <c r="O951" s="321">
        <f>O952+O955</f>
        <v>305500000</v>
      </c>
      <c r="P951" s="319">
        <v>1200</v>
      </c>
      <c r="Q951" s="320" t="s">
        <v>171</v>
      </c>
      <c r="R951" s="321">
        <v>0</v>
      </c>
      <c r="S951" s="321">
        <f>S952+S955</f>
        <v>215500000</v>
      </c>
      <c r="T951" s="319">
        <v>1200</v>
      </c>
      <c r="U951" s="320" t="s">
        <v>171</v>
      </c>
      <c r="V951" s="321">
        <v>0</v>
      </c>
      <c r="W951" s="321">
        <f>W952+W955</f>
        <v>215500000</v>
      </c>
      <c r="X951" s="354">
        <f t="shared" si="254"/>
        <v>64650000</v>
      </c>
      <c r="Y951" s="321"/>
      <c r="Z951" s="354">
        <f t="shared" si="253"/>
        <v>215500000</v>
      </c>
      <c r="AA951" s="321"/>
      <c r="AB951" s="319">
        <v>1200</v>
      </c>
      <c r="AC951" s="320" t="s">
        <v>171</v>
      </c>
      <c r="AD951" s="321">
        <v>0</v>
      </c>
      <c r="AE951" s="321">
        <f>AE952+AE955</f>
        <v>227500000</v>
      </c>
      <c r="AF951" s="319">
        <v>1200</v>
      </c>
      <c r="AG951" s="320" t="s">
        <v>171</v>
      </c>
      <c r="AH951" s="321">
        <v>0</v>
      </c>
      <c r="AI951" s="321">
        <f>AI952+AI955</f>
        <v>227500000</v>
      </c>
      <c r="AJ951" s="319">
        <v>1200</v>
      </c>
      <c r="AK951" s="320" t="s">
        <v>171</v>
      </c>
      <c r="AL951" s="321">
        <v>0</v>
      </c>
      <c r="AM951" s="321">
        <f>AM952+AM955</f>
        <v>227500000</v>
      </c>
      <c r="AN951" s="319">
        <v>1200</v>
      </c>
      <c r="AO951" s="320" t="s">
        <v>171</v>
      </c>
      <c r="AP951" s="321">
        <v>0</v>
      </c>
      <c r="AQ951" s="321">
        <f>AQ952+AQ955</f>
        <v>246500000</v>
      </c>
      <c r="AR951" s="351">
        <f t="shared" si="256"/>
        <v>-19000000</v>
      </c>
    </row>
    <row r="952" spans="2:44" x14ac:dyDescent="0.4">
      <c r="B952" s="272">
        <v>525111</v>
      </c>
      <c r="C952" s="266" t="s">
        <v>174</v>
      </c>
      <c r="D952" s="273">
        <v>0</v>
      </c>
      <c r="E952" s="274"/>
      <c r="F952" s="266">
        <v>0</v>
      </c>
      <c r="G952" s="261">
        <f>SUM(G953:G954)</f>
        <v>28500000</v>
      </c>
      <c r="H952" s="273">
        <v>0</v>
      </c>
      <c r="I952" s="274"/>
      <c r="J952" s="266">
        <v>0</v>
      </c>
      <c r="K952" s="261">
        <f>SUM(K953:K954)</f>
        <v>28500000</v>
      </c>
      <c r="L952" s="273">
        <v>0</v>
      </c>
      <c r="M952" s="274"/>
      <c r="N952" s="266">
        <v>0</v>
      </c>
      <c r="O952" s="261">
        <f>SUM(O953:O954)</f>
        <v>28500000</v>
      </c>
      <c r="P952" s="273">
        <v>0</v>
      </c>
      <c r="Q952" s="274"/>
      <c r="R952" s="266">
        <v>0</v>
      </c>
      <c r="S952" s="261">
        <f>SUM(S953:S954)</f>
        <v>28500000</v>
      </c>
      <c r="T952" s="273">
        <v>0</v>
      </c>
      <c r="U952" s="274"/>
      <c r="V952" s="266">
        <v>0</v>
      </c>
      <c r="W952" s="261">
        <f>SUM(W953:W954)</f>
        <v>28500000</v>
      </c>
      <c r="X952" s="354">
        <f t="shared" si="254"/>
        <v>8550000</v>
      </c>
      <c r="Y952" s="261"/>
      <c r="Z952" s="354">
        <f t="shared" si="253"/>
        <v>28500000</v>
      </c>
      <c r="AA952" s="261"/>
      <c r="AB952" s="273">
        <v>0</v>
      </c>
      <c r="AC952" s="274"/>
      <c r="AD952" s="266">
        <v>0</v>
      </c>
      <c r="AE952" s="261">
        <f>SUM(AE953:AE954)</f>
        <v>28500000</v>
      </c>
      <c r="AF952" s="273">
        <v>0</v>
      </c>
      <c r="AG952" s="274"/>
      <c r="AH952" s="266">
        <v>0</v>
      </c>
      <c r="AI952" s="261">
        <f>SUM(AI953:AI954)</f>
        <v>28500000</v>
      </c>
      <c r="AJ952" s="273">
        <v>0</v>
      </c>
      <c r="AK952" s="274"/>
      <c r="AL952" s="266">
        <v>0</v>
      </c>
      <c r="AM952" s="261">
        <f>SUM(AM953:AM954)</f>
        <v>28500000</v>
      </c>
      <c r="AN952" s="273">
        <v>0</v>
      </c>
      <c r="AO952" s="274"/>
      <c r="AP952" s="266">
        <v>0</v>
      </c>
      <c r="AQ952" s="261">
        <f>SUM(AQ953:AQ954)</f>
        <v>28500000</v>
      </c>
      <c r="AR952" s="351">
        <f t="shared" si="256"/>
        <v>0</v>
      </c>
    </row>
    <row r="953" spans="2:44" x14ac:dyDescent="0.4">
      <c r="B953" s="272" t="s">
        <v>27</v>
      </c>
      <c r="C953" s="266" t="s">
        <v>46</v>
      </c>
      <c r="D953" s="273">
        <v>100</v>
      </c>
      <c r="E953" s="274" t="s">
        <v>47</v>
      </c>
      <c r="F953" s="261">
        <v>150000</v>
      </c>
      <c r="G953" s="261">
        <f>ROUNDDOWN(D953*F953,-3)</f>
        <v>15000000</v>
      </c>
      <c r="H953" s="273">
        <v>100</v>
      </c>
      <c r="I953" s="274" t="s">
        <v>47</v>
      </c>
      <c r="J953" s="261">
        <v>150000</v>
      </c>
      <c r="K953" s="261">
        <f>ROUNDDOWN(H953*J953,-3)</f>
        <v>15000000</v>
      </c>
      <c r="L953" s="273">
        <v>100</v>
      </c>
      <c r="M953" s="274" t="s">
        <v>47</v>
      </c>
      <c r="N953" s="261">
        <v>150000</v>
      </c>
      <c r="O953" s="261">
        <f>ROUNDDOWN(L953*N953,-3)</f>
        <v>15000000</v>
      </c>
      <c r="P953" s="273">
        <v>100</v>
      </c>
      <c r="Q953" s="274" t="s">
        <v>47</v>
      </c>
      <c r="R953" s="261">
        <v>150000</v>
      </c>
      <c r="S953" s="261">
        <f>ROUNDDOWN(P953*R953,-3)</f>
        <v>15000000</v>
      </c>
      <c r="T953" s="273">
        <v>100</v>
      </c>
      <c r="U953" s="274" t="s">
        <v>47</v>
      </c>
      <c r="V953" s="261">
        <v>150000</v>
      </c>
      <c r="W953" s="261">
        <f>ROUNDDOWN(T953*V953,-3)</f>
        <v>15000000</v>
      </c>
      <c r="X953" s="354">
        <f t="shared" si="254"/>
        <v>4500000</v>
      </c>
      <c r="Y953" s="261">
        <f>CEILING(X953,1000)</f>
        <v>4500000</v>
      </c>
      <c r="Z953" s="354">
        <f t="shared" si="253"/>
        <v>10500000</v>
      </c>
      <c r="AA953" s="261">
        <f t="shared" si="255"/>
        <v>10500000</v>
      </c>
      <c r="AB953" s="273">
        <v>100</v>
      </c>
      <c r="AC953" s="274" t="s">
        <v>47</v>
      </c>
      <c r="AD953" s="261">
        <v>150000</v>
      </c>
      <c r="AE953" s="261">
        <f>ROUNDDOWN(AB953*AD953,-3)</f>
        <v>15000000</v>
      </c>
      <c r="AF953" s="273">
        <v>100</v>
      </c>
      <c r="AG953" s="274" t="s">
        <v>47</v>
      </c>
      <c r="AH953" s="261">
        <v>150000</v>
      </c>
      <c r="AI953" s="261">
        <f>ROUNDDOWN(AF953*AH953,-3)</f>
        <v>15000000</v>
      </c>
      <c r="AJ953" s="273">
        <v>100</v>
      </c>
      <c r="AK953" s="274" t="s">
        <v>47</v>
      </c>
      <c r="AL953" s="261">
        <v>150000</v>
      </c>
      <c r="AM953" s="261">
        <f>ROUNDDOWN(AJ953*AL953,-3)</f>
        <v>15000000</v>
      </c>
      <c r="AN953" s="273">
        <v>100</v>
      </c>
      <c r="AO953" s="274" t="s">
        <v>47</v>
      </c>
      <c r="AP953" s="261">
        <v>150000</v>
      </c>
      <c r="AQ953" s="261">
        <f>ROUNDDOWN(AN953*AP953,-3)</f>
        <v>15000000</v>
      </c>
      <c r="AR953" s="351">
        <f t="shared" si="256"/>
        <v>0</v>
      </c>
    </row>
    <row r="954" spans="2:44" x14ac:dyDescent="0.4">
      <c r="B954" s="272" t="s">
        <v>27</v>
      </c>
      <c r="C954" s="266" t="s">
        <v>175</v>
      </c>
      <c r="D954" s="273">
        <v>1</v>
      </c>
      <c r="E954" s="274" t="s">
        <v>38</v>
      </c>
      <c r="F954" s="261">
        <v>13500000</v>
      </c>
      <c r="G954" s="261">
        <f>ROUNDDOWN(D954*F954,-3)</f>
        <v>13500000</v>
      </c>
      <c r="H954" s="273">
        <v>1</v>
      </c>
      <c r="I954" s="274" t="s">
        <v>38</v>
      </c>
      <c r="J954" s="261">
        <v>13500000</v>
      </c>
      <c r="K954" s="261">
        <f>ROUNDDOWN(H954*J954,-3)</f>
        <v>13500000</v>
      </c>
      <c r="L954" s="273">
        <v>1</v>
      </c>
      <c r="M954" s="274" t="s">
        <v>38</v>
      </c>
      <c r="N954" s="261">
        <v>13500000</v>
      </c>
      <c r="O954" s="261">
        <f>ROUNDDOWN(L954*N954,-3)</f>
        <v>13500000</v>
      </c>
      <c r="P954" s="273">
        <v>1</v>
      </c>
      <c r="Q954" s="274" t="s">
        <v>38</v>
      </c>
      <c r="R954" s="261">
        <v>13500000</v>
      </c>
      <c r="S954" s="261">
        <f>ROUNDDOWN(P954*R954,-3)</f>
        <v>13500000</v>
      </c>
      <c r="T954" s="273">
        <v>1</v>
      </c>
      <c r="U954" s="274" t="s">
        <v>38</v>
      </c>
      <c r="V954" s="261">
        <v>13500000</v>
      </c>
      <c r="W954" s="261">
        <f>ROUNDDOWN(T954*V954,-3)</f>
        <v>13500000</v>
      </c>
      <c r="X954" s="354">
        <f t="shared" si="254"/>
        <v>4050000</v>
      </c>
      <c r="Y954" s="261">
        <f>CEILING(X954,1000)</f>
        <v>4050000</v>
      </c>
      <c r="Z954" s="354">
        <f t="shared" si="253"/>
        <v>9450000</v>
      </c>
      <c r="AA954" s="261">
        <f t="shared" si="255"/>
        <v>9450000</v>
      </c>
      <c r="AB954" s="273">
        <v>1</v>
      </c>
      <c r="AC954" s="274" t="s">
        <v>38</v>
      </c>
      <c r="AD954" s="261">
        <v>13500000</v>
      </c>
      <c r="AE954" s="261">
        <f>ROUNDDOWN(AB954*AD954,-3)</f>
        <v>13500000</v>
      </c>
      <c r="AF954" s="273">
        <v>1</v>
      </c>
      <c r="AG954" s="274" t="s">
        <v>38</v>
      </c>
      <c r="AH954" s="261">
        <v>13500000</v>
      </c>
      <c r="AI954" s="261">
        <f>ROUNDDOWN(AF954*AH954,-3)</f>
        <v>13500000</v>
      </c>
      <c r="AJ954" s="273">
        <v>1</v>
      </c>
      <c r="AK954" s="274" t="s">
        <v>38</v>
      </c>
      <c r="AL954" s="261">
        <v>13500000</v>
      </c>
      <c r="AM954" s="261">
        <f>ROUNDDOWN(AJ954*AL954,-3)</f>
        <v>13500000</v>
      </c>
      <c r="AN954" s="273">
        <v>1</v>
      </c>
      <c r="AO954" s="274" t="s">
        <v>38</v>
      </c>
      <c r="AP954" s="261">
        <v>13500000</v>
      </c>
      <c r="AQ954" s="261">
        <f>ROUNDDOWN(AN954*AP954,-3)</f>
        <v>13500000</v>
      </c>
      <c r="AR954" s="351">
        <f t="shared" si="256"/>
        <v>0</v>
      </c>
    </row>
    <row r="955" spans="2:44" x14ac:dyDescent="0.4">
      <c r="B955" s="272">
        <v>525112</v>
      </c>
      <c r="C955" s="266" t="s">
        <v>97</v>
      </c>
      <c r="D955" s="273">
        <v>0</v>
      </c>
      <c r="E955" s="274"/>
      <c r="F955" s="266">
        <v>0</v>
      </c>
      <c r="G955" s="261">
        <f>SUM(G956:G960)</f>
        <v>277000000</v>
      </c>
      <c r="H955" s="273">
        <v>0</v>
      </c>
      <c r="I955" s="274"/>
      <c r="J955" s="266">
        <v>0</v>
      </c>
      <c r="K955" s="261">
        <f>SUM(K956:K960)</f>
        <v>277000000</v>
      </c>
      <c r="L955" s="273">
        <v>0</v>
      </c>
      <c r="M955" s="274"/>
      <c r="N955" s="266">
        <v>0</v>
      </c>
      <c r="O955" s="261">
        <f>SUM(O956:O960)</f>
        <v>277000000</v>
      </c>
      <c r="P955" s="273">
        <v>0</v>
      </c>
      <c r="Q955" s="274"/>
      <c r="R955" s="266">
        <v>0</v>
      </c>
      <c r="S955" s="261">
        <f>SUM(S956:S960)</f>
        <v>187000000</v>
      </c>
      <c r="T955" s="273">
        <v>0</v>
      </c>
      <c r="U955" s="274"/>
      <c r="V955" s="266">
        <v>0</v>
      </c>
      <c r="W955" s="261">
        <f>SUM(W956:W960)</f>
        <v>187000000</v>
      </c>
      <c r="X955" s="354">
        <f t="shared" si="254"/>
        <v>56100000</v>
      </c>
      <c r="Y955" s="261"/>
      <c r="Z955" s="354">
        <f t="shared" si="253"/>
        <v>187000000</v>
      </c>
      <c r="AA955" s="261"/>
      <c r="AB955" s="273">
        <v>0</v>
      </c>
      <c r="AC955" s="274"/>
      <c r="AD955" s="266">
        <v>0</v>
      </c>
      <c r="AE955" s="261">
        <f>SUM(AE956:AE960)</f>
        <v>199000000</v>
      </c>
      <c r="AF955" s="273">
        <v>0</v>
      </c>
      <c r="AG955" s="274"/>
      <c r="AH955" s="266">
        <v>0</v>
      </c>
      <c r="AI955" s="261">
        <f>SUM(AI956:AI960)</f>
        <v>199000000</v>
      </c>
      <c r="AJ955" s="273">
        <v>0</v>
      </c>
      <c r="AK955" s="274"/>
      <c r="AL955" s="266">
        <v>0</v>
      </c>
      <c r="AM955" s="261">
        <f>SUM(AM956:AM960)</f>
        <v>199000000</v>
      </c>
      <c r="AN955" s="273">
        <v>0</v>
      </c>
      <c r="AO955" s="274"/>
      <c r="AP955" s="266">
        <v>0</v>
      </c>
      <c r="AQ955" s="261">
        <f>SUM(AQ956:AQ960)</f>
        <v>218000000</v>
      </c>
      <c r="AR955" s="351">
        <f t="shared" si="256"/>
        <v>-19000000</v>
      </c>
    </row>
    <row r="956" spans="2:44" x14ac:dyDescent="0.4">
      <c r="B956" s="272" t="s">
        <v>27</v>
      </c>
      <c r="C956" s="266" t="s">
        <v>295</v>
      </c>
      <c r="D956" s="273">
        <v>1</v>
      </c>
      <c r="E956" s="274" t="s">
        <v>38</v>
      </c>
      <c r="F956" s="261">
        <v>30000000</v>
      </c>
      <c r="G956" s="261">
        <f>ROUNDDOWN(D956*F956,-3)</f>
        <v>30000000</v>
      </c>
      <c r="H956" s="273">
        <v>1</v>
      </c>
      <c r="I956" s="274" t="s">
        <v>38</v>
      </c>
      <c r="J956" s="261">
        <v>30000000</v>
      </c>
      <c r="K956" s="261">
        <f>ROUNDDOWN(H956*J956,-3)</f>
        <v>30000000</v>
      </c>
      <c r="L956" s="273">
        <v>1</v>
      </c>
      <c r="M956" s="274" t="s">
        <v>38</v>
      </c>
      <c r="N956" s="261">
        <v>30000000</v>
      </c>
      <c r="O956" s="261">
        <f>ROUNDDOWN(L956*N956,-3)</f>
        <v>30000000</v>
      </c>
      <c r="P956" s="273">
        <v>1</v>
      </c>
      <c r="Q956" s="274" t="s">
        <v>38</v>
      </c>
      <c r="R956" s="261">
        <v>30000000</v>
      </c>
      <c r="S956" s="261">
        <f>ROUNDDOWN(P956*R956,-3)</f>
        <v>30000000</v>
      </c>
      <c r="T956" s="273">
        <v>1</v>
      </c>
      <c r="U956" s="274" t="s">
        <v>38</v>
      </c>
      <c r="V956" s="261">
        <v>30000000</v>
      </c>
      <c r="W956" s="261">
        <f>ROUNDDOWN(T956*V956,-3)</f>
        <v>30000000</v>
      </c>
      <c r="X956" s="354">
        <f t="shared" si="254"/>
        <v>9000000</v>
      </c>
      <c r="Y956" s="261">
        <f>CEILING(X956,1000)</f>
        <v>9000000</v>
      </c>
      <c r="Z956" s="354">
        <f t="shared" si="253"/>
        <v>21000000</v>
      </c>
      <c r="AA956" s="261">
        <f t="shared" si="255"/>
        <v>21000000</v>
      </c>
      <c r="AB956" s="273">
        <v>1</v>
      </c>
      <c r="AC956" s="274" t="s">
        <v>38</v>
      </c>
      <c r="AD956" s="261">
        <v>30000000</v>
      </c>
      <c r="AE956" s="261">
        <f>ROUNDDOWN(AB956*AD956,-3)</f>
        <v>30000000</v>
      </c>
      <c r="AF956" s="273">
        <v>1</v>
      </c>
      <c r="AG956" s="274" t="s">
        <v>38</v>
      </c>
      <c r="AH956" s="261">
        <v>30000000</v>
      </c>
      <c r="AI956" s="261">
        <f>ROUNDDOWN(AF956*AH956,-3)</f>
        <v>30000000</v>
      </c>
      <c r="AJ956" s="273">
        <v>1</v>
      </c>
      <c r="AK956" s="274" t="s">
        <v>38</v>
      </c>
      <c r="AL956" s="261">
        <v>30000000</v>
      </c>
      <c r="AM956" s="261">
        <f>ROUNDDOWN(AJ956*AL956,-3)</f>
        <v>30000000</v>
      </c>
      <c r="AN956" s="273">
        <v>1</v>
      </c>
      <c r="AO956" s="274" t="s">
        <v>38</v>
      </c>
      <c r="AP956" s="261">
        <v>30000000</v>
      </c>
      <c r="AQ956" s="261">
        <f>ROUNDDOWN(AN956*AP956,-3)</f>
        <v>30000000</v>
      </c>
      <c r="AR956" s="351">
        <f t="shared" si="256"/>
        <v>0</v>
      </c>
    </row>
    <row r="957" spans="2:44" x14ac:dyDescent="0.4">
      <c r="B957" s="272" t="s">
        <v>27</v>
      </c>
      <c r="C957" s="266" t="s">
        <v>296</v>
      </c>
      <c r="D957" s="280">
        <f>D951</f>
        <v>1200</v>
      </c>
      <c r="E957" s="274" t="s">
        <v>231</v>
      </c>
      <c r="F957" s="261">
        <v>75000</v>
      </c>
      <c r="G957" s="261">
        <f>ROUNDDOWN(D957*F957,-3)</f>
        <v>90000000</v>
      </c>
      <c r="H957" s="280">
        <f>H951</f>
        <v>1200</v>
      </c>
      <c r="I957" s="274" t="s">
        <v>231</v>
      </c>
      <c r="J957" s="261">
        <v>75000</v>
      </c>
      <c r="K957" s="261">
        <f>ROUNDDOWN(H957*J957,-3)</f>
        <v>90000000</v>
      </c>
      <c r="L957" s="280">
        <f>L951</f>
        <v>1200</v>
      </c>
      <c r="M957" s="274" t="s">
        <v>231</v>
      </c>
      <c r="N957" s="261">
        <v>75000</v>
      </c>
      <c r="O957" s="261">
        <f>ROUNDDOWN(L957*N957,-3)</f>
        <v>90000000</v>
      </c>
      <c r="P957" s="280">
        <v>0</v>
      </c>
      <c r="Q957" s="274" t="s">
        <v>231</v>
      </c>
      <c r="R957" s="261">
        <v>75000</v>
      </c>
      <c r="S957" s="261">
        <f>ROUNDDOWN(P957*R957,-3)</f>
        <v>0</v>
      </c>
      <c r="T957" s="280">
        <v>0</v>
      </c>
      <c r="U957" s="274" t="s">
        <v>231</v>
      </c>
      <c r="V957" s="261">
        <v>75000</v>
      </c>
      <c r="W957" s="261">
        <f>ROUNDDOWN(T957*V957,-3)</f>
        <v>0</v>
      </c>
      <c r="X957" s="354">
        <f t="shared" si="254"/>
        <v>0</v>
      </c>
      <c r="Y957" s="261"/>
      <c r="Z957" s="354">
        <f t="shared" si="253"/>
        <v>0</v>
      </c>
      <c r="AA957" s="261"/>
      <c r="AB957" s="280">
        <v>0</v>
      </c>
      <c r="AC957" s="274" t="s">
        <v>231</v>
      </c>
      <c r="AD957" s="261">
        <v>75000</v>
      </c>
      <c r="AE957" s="261">
        <f>ROUNDDOWN(AB957*AD957,-3)</f>
        <v>0</v>
      </c>
      <c r="AF957" s="280">
        <v>0</v>
      </c>
      <c r="AG957" s="274" t="s">
        <v>231</v>
      </c>
      <c r="AH957" s="261">
        <v>75000</v>
      </c>
      <c r="AI957" s="261">
        <f>ROUNDDOWN(AF957*AH957,-3)</f>
        <v>0</v>
      </c>
      <c r="AJ957" s="280">
        <v>0</v>
      </c>
      <c r="AK957" s="274" t="s">
        <v>231</v>
      </c>
      <c r="AL957" s="261">
        <v>75000</v>
      </c>
      <c r="AM957" s="261">
        <f>ROUNDDOWN(AJ957*AL957,-3)</f>
        <v>0</v>
      </c>
      <c r="AN957" s="280">
        <v>0</v>
      </c>
      <c r="AO957" s="274" t="s">
        <v>231</v>
      </c>
      <c r="AP957" s="261">
        <v>75000</v>
      </c>
      <c r="AQ957" s="261">
        <f>ROUNDDOWN(AN957*AP957,-3)</f>
        <v>0</v>
      </c>
      <c r="AR957" s="351">
        <f t="shared" si="256"/>
        <v>0</v>
      </c>
    </row>
    <row r="958" spans="2:44" x14ac:dyDescent="0.4">
      <c r="B958" s="272" t="s">
        <v>27</v>
      </c>
      <c r="C958" s="266" t="s">
        <v>44</v>
      </c>
      <c r="D958" s="280">
        <f>D951</f>
        <v>1200</v>
      </c>
      <c r="E958" s="274" t="s">
        <v>40</v>
      </c>
      <c r="F958" s="261">
        <v>50000</v>
      </c>
      <c r="G958" s="261">
        <f>ROUNDDOWN(D958*F958,-3)</f>
        <v>60000000</v>
      </c>
      <c r="H958" s="280">
        <f>H951</f>
        <v>1200</v>
      </c>
      <c r="I958" s="274" t="s">
        <v>40</v>
      </c>
      <c r="J958" s="261">
        <v>50000</v>
      </c>
      <c r="K958" s="261">
        <f>ROUNDDOWN(H958*J958,-3)</f>
        <v>60000000</v>
      </c>
      <c r="L958" s="280">
        <f>L951</f>
        <v>1200</v>
      </c>
      <c r="M958" s="274" t="s">
        <v>40</v>
      </c>
      <c r="N958" s="261">
        <v>50000</v>
      </c>
      <c r="O958" s="261">
        <f>ROUNDDOWN(L958*N958,-3)</f>
        <v>60000000</v>
      </c>
      <c r="P958" s="280">
        <v>1200</v>
      </c>
      <c r="Q958" s="274" t="s">
        <v>40</v>
      </c>
      <c r="R958" s="261">
        <v>50000</v>
      </c>
      <c r="S958" s="261">
        <f>ROUNDDOWN(P958*R958,-3)</f>
        <v>60000000</v>
      </c>
      <c r="T958" s="280">
        <v>1200</v>
      </c>
      <c r="U958" s="274" t="s">
        <v>40</v>
      </c>
      <c r="V958" s="261">
        <v>50000</v>
      </c>
      <c r="W958" s="261">
        <f>ROUNDDOWN(T958*V958,-3)</f>
        <v>60000000</v>
      </c>
      <c r="X958" s="354">
        <f t="shared" si="254"/>
        <v>18000000</v>
      </c>
      <c r="Y958" s="261">
        <f>CEILING(X958,1000)</f>
        <v>18000000</v>
      </c>
      <c r="Z958" s="354">
        <f t="shared" si="253"/>
        <v>42000000</v>
      </c>
      <c r="AA958" s="261">
        <f t="shared" si="255"/>
        <v>42000000</v>
      </c>
      <c r="AB958" s="280">
        <v>1200</v>
      </c>
      <c r="AC958" s="274" t="s">
        <v>40</v>
      </c>
      <c r="AD958" s="261">
        <v>50000</v>
      </c>
      <c r="AE958" s="261">
        <f>ROUNDDOWN(AB958*AD958,-3)</f>
        <v>60000000</v>
      </c>
      <c r="AF958" s="280">
        <v>1200</v>
      </c>
      <c r="AG958" s="274" t="s">
        <v>40</v>
      </c>
      <c r="AH958" s="261">
        <v>50000</v>
      </c>
      <c r="AI958" s="261">
        <f>ROUNDDOWN(AF958*AH958,-3)</f>
        <v>60000000</v>
      </c>
      <c r="AJ958" s="280">
        <v>1200</v>
      </c>
      <c r="AK958" s="274" t="s">
        <v>40</v>
      </c>
      <c r="AL958" s="261">
        <v>50000</v>
      </c>
      <c r="AM958" s="261">
        <f>ROUNDDOWN(AJ958*AL958,-3)</f>
        <v>60000000</v>
      </c>
      <c r="AN958" s="280">
        <v>1200</v>
      </c>
      <c r="AO958" s="274" t="s">
        <v>40</v>
      </c>
      <c r="AP958" s="261">
        <v>50000</v>
      </c>
      <c r="AQ958" s="261">
        <f>ROUNDDOWN(AN958*AP958,-3)</f>
        <v>60000000</v>
      </c>
      <c r="AR958" s="351">
        <f t="shared" si="256"/>
        <v>0</v>
      </c>
    </row>
    <row r="959" spans="2:44" x14ac:dyDescent="0.4">
      <c r="B959" s="272" t="s">
        <v>27</v>
      </c>
      <c r="C959" s="266" t="s">
        <v>297</v>
      </c>
      <c r="D959" s="280">
        <f>D951</f>
        <v>1200</v>
      </c>
      <c r="E959" s="274" t="s">
        <v>57</v>
      </c>
      <c r="F959" s="261">
        <v>60000</v>
      </c>
      <c r="G959" s="261">
        <f>ROUNDDOWN(D959*F959,-3)</f>
        <v>72000000</v>
      </c>
      <c r="H959" s="280">
        <f>H951</f>
        <v>1200</v>
      </c>
      <c r="I959" s="274" t="s">
        <v>57</v>
      </c>
      <c r="J959" s="261">
        <v>60000</v>
      </c>
      <c r="K959" s="261">
        <f>ROUNDDOWN(H959*J959,-3)</f>
        <v>72000000</v>
      </c>
      <c r="L959" s="280">
        <f>L951</f>
        <v>1200</v>
      </c>
      <c r="M959" s="274" t="s">
        <v>57</v>
      </c>
      <c r="N959" s="261">
        <v>60000</v>
      </c>
      <c r="O959" s="261">
        <f>ROUNDDOWN(L959*N959,-3)</f>
        <v>72000000</v>
      </c>
      <c r="P959" s="280">
        <v>1200</v>
      </c>
      <c r="Q959" s="274" t="s">
        <v>57</v>
      </c>
      <c r="R959" s="261">
        <v>60000</v>
      </c>
      <c r="S959" s="261">
        <f>ROUNDDOWN(P959*R959,-3)</f>
        <v>72000000</v>
      </c>
      <c r="T959" s="280">
        <v>1200</v>
      </c>
      <c r="U959" s="274" t="s">
        <v>57</v>
      </c>
      <c r="V959" s="261">
        <v>60000</v>
      </c>
      <c r="W959" s="261">
        <f>ROUNDDOWN(T959*V959,-3)</f>
        <v>72000000</v>
      </c>
      <c r="X959" s="354">
        <f t="shared" si="254"/>
        <v>21600000</v>
      </c>
      <c r="Y959" s="261">
        <f>CEILING(X959,1000)</f>
        <v>21600000</v>
      </c>
      <c r="Z959" s="354">
        <f t="shared" si="253"/>
        <v>50400000</v>
      </c>
      <c r="AA959" s="261">
        <f t="shared" si="255"/>
        <v>50400000</v>
      </c>
      <c r="AB959" s="280">
        <v>1</v>
      </c>
      <c r="AC959" s="274" t="s">
        <v>38</v>
      </c>
      <c r="AD959" s="261">
        <f>72000000+12000000</f>
        <v>84000000</v>
      </c>
      <c r="AE959" s="261">
        <f>ROUNDDOWN(AB959*AD959,-3)</f>
        <v>84000000</v>
      </c>
      <c r="AF959" s="280">
        <v>1</v>
      </c>
      <c r="AG959" s="274" t="s">
        <v>38</v>
      </c>
      <c r="AH959" s="261">
        <f>72000000+12000000</f>
        <v>84000000</v>
      </c>
      <c r="AI959" s="261">
        <f>ROUNDDOWN(AF959*AH959,-3)</f>
        <v>84000000</v>
      </c>
      <c r="AJ959" s="280">
        <v>1</v>
      </c>
      <c r="AK959" s="274" t="s">
        <v>38</v>
      </c>
      <c r="AL959" s="261">
        <f>72000000+12000000</f>
        <v>84000000</v>
      </c>
      <c r="AM959" s="261">
        <f>ROUNDDOWN(AJ959*AL959,-3)</f>
        <v>84000000</v>
      </c>
      <c r="AN959" s="280">
        <v>1</v>
      </c>
      <c r="AO959" s="274" t="s">
        <v>38</v>
      </c>
      <c r="AP959" s="261">
        <f>72000000+12000000+19000000</f>
        <v>103000000</v>
      </c>
      <c r="AQ959" s="261">
        <f>ROUNDDOWN(AN959*AP959,-3)</f>
        <v>103000000</v>
      </c>
      <c r="AR959" s="351">
        <f t="shared" si="256"/>
        <v>-19000000</v>
      </c>
    </row>
    <row r="960" spans="2:44" x14ac:dyDescent="0.4">
      <c r="B960" s="272" t="s">
        <v>27</v>
      </c>
      <c r="C960" s="266" t="s">
        <v>299</v>
      </c>
      <c r="D960" s="280">
        <f>D951/24</f>
        <v>50</v>
      </c>
      <c r="E960" s="274" t="s">
        <v>51</v>
      </c>
      <c r="F960" s="261">
        <v>500000</v>
      </c>
      <c r="G960" s="261">
        <f>ROUNDDOWN(D960*F960,-3)</f>
        <v>25000000</v>
      </c>
      <c r="H960" s="280">
        <f>H951/24</f>
        <v>50</v>
      </c>
      <c r="I960" s="274" t="s">
        <v>51</v>
      </c>
      <c r="J960" s="261">
        <v>500000</v>
      </c>
      <c r="K960" s="261">
        <f>ROUNDDOWN(H960*J960,-3)</f>
        <v>25000000</v>
      </c>
      <c r="L960" s="280">
        <f>L951/24</f>
        <v>50</v>
      </c>
      <c r="M960" s="274" t="s">
        <v>51</v>
      </c>
      <c r="N960" s="261">
        <v>500000</v>
      </c>
      <c r="O960" s="261">
        <f>ROUNDDOWN(L960*N960,-3)</f>
        <v>25000000</v>
      </c>
      <c r="P960" s="280">
        <v>50</v>
      </c>
      <c r="Q960" s="274" t="s">
        <v>51</v>
      </c>
      <c r="R960" s="261">
        <v>500000</v>
      </c>
      <c r="S960" s="261">
        <f>ROUNDDOWN(P960*R960,-3)</f>
        <v>25000000</v>
      </c>
      <c r="T960" s="280">
        <v>50</v>
      </c>
      <c r="U960" s="274" t="s">
        <v>51</v>
      </c>
      <c r="V960" s="261">
        <v>500000</v>
      </c>
      <c r="W960" s="261">
        <f>ROUNDDOWN(T960*V960,-3)</f>
        <v>25000000</v>
      </c>
      <c r="X960" s="354">
        <f t="shared" si="254"/>
        <v>7500000</v>
      </c>
      <c r="Y960" s="261">
        <f>CEILING(X960,1000)</f>
        <v>7500000</v>
      </c>
      <c r="Z960" s="354">
        <f t="shared" ref="Z960:Z1023" si="266">W960-Y960</f>
        <v>17500000</v>
      </c>
      <c r="AA960" s="261">
        <f t="shared" si="255"/>
        <v>17500000</v>
      </c>
      <c r="AB960" s="280">
        <v>50</v>
      </c>
      <c r="AC960" s="274" t="s">
        <v>51</v>
      </c>
      <c r="AD960" s="261">
        <v>500000</v>
      </c>
      <c r="AE960" s="261">
        <f>ROUNDDOWN(AB960*AD960,-3)</f>
        <v>25000000</v>
      </c>
      <c r="AF960" s="280">
        <v>50</v>
      </c>
      <c r="AG960" s="274" t="s">
        <v>51</v>
      </c>
      <c r="AH960" s="261">
        <v>500000</v>
      </c>
      <c r="AI960" s="261">
        <f>ROUNDDOWN(AF960*AH960,-3)</f>
        <v>25000000</v>
      </c>
      <c r="AJ960" s="280">
        <v>50</v>
      </c>
      <c r="AK960" s="274" t="s">
        <v>51</v>
      </c>
      <c r="AL960" s="261">
        <v>500000</v>
      </c>
      <c r="AM960" s="261">
        <f>ROUNDDOWN(AJ960*AL960,-3)</f>
        <v>25000000</v>
      </c>
      <c r="AN960" s="280">
        <v>50</v>
      </c>
      <c r="AO960" s="274" t="s">
        <v>51</v>
      </c>
      <c r="AP960" s="261">
        <v>500000</v>
      </c>
      <c r="AQ960" s="261">
        <f>ROUNDDOWN(AN960*AP960,-3)</f>
        <v>25000000</v>
      </c>
      <c r="AR960" s="351">
        <f t="shared" si="256"/>
        <v>0</v>
      </c>
    </row>
    <row r="961" spans="2:45" s="5" customFormat="1" x14ac:dyDescent="0.4">
      <c r="B961" s="374">
        <v>501</v>
      </c>
      <c r="C961" s="370" t="s">
        <v>33</v>
      </c>
      <c r="D961" s="279">
        <f>D962+D975+D987+D1001+D1015+D1020+D1025+D1030+D1035+D1040+D1045+D1050+D1055+D1060+D1065+D1070+D1075+D1080+D1085+D1090+D1095+D1100+D1105+D1110+D1115+D1126</f>
        <v>7104</v>
      </c>
      <c r="E961" s="267" t="s">
        <v>171</v>
      </c>
      <c r="F961" s="279">
        <f>F962+F975+F987+F1001+F1015+F1020+F1025+F1030+F1035+F1040+F1045+F1050+F1055+F1060+F1065+F1070+F1075+F1080+F1085+F1090+F1095+F1100+F1105+F1110</f>
        <v>0</v>
      </c>
      <c r="G961" s="279">
        <f>G962+G975+G987+G1001+G1015+G1020+G1025+G1030+G1035+G1040+G1045+G1050+G1055+G1060+G1065+G1070+G1075+G1080+G1085+G1090+G1095+G1100+G1105+G1110+G1115+G1126</f>
        <v>846483000</v>
      </c>
      <c r="H961" s="279">
        <f>H962+H975+H987+H1001+H1015+H1020+H1025+H1030+H1035+H1040+H1045+H1050+H1055+H1060+H1065+H1070+H1075+H1080+H1085+H1090+H1095+H1100+H1105+H1110+H1115+H1126</f>
        <v>7104</v>
      </c>
      <c r="I961" s="267" t="s">
        <v>171</v>
      </c>
      <c r="J961" s="279">
        <f>J962+J975+J987+J1001+J1015+J1020+J1025+J1030+J1035+J1040+J1045+J1050+J1055+J1060+J1065+J1070+J1075+J1080+J1085+J1090+J1095+J1100+J1105+J1110</f>
        <v>0</v>
      </c>
      <c r="K961" s="279">
        <f>K962+K975+K987+K1001+K1015+K1020+K1025+K1030+K1035+K1040+K1045+K1050+K1055+K1060+K1065+K1070+K1075+K1080+K1085+K1090+K1095+K1100+K1105+K1110+K1115+K1126+K1137</f>
        <v>846483000</v>
      </c>
      <c r="L961" s="279">
        <f>L962+L975+L987+L1001+L1015+L1020+L1025+L1030+L1035+L1040+L1045+L1050+L1055+L1060+L1065+L1070+L1075+L1080+L1085+L1090+L1095+L1100+L1105+L1110+L1115+L1126</f>
        <v>6980</v>
      </c>
      <c r="M961" s="267" t="s">
        <v>171</v>
      </c>
      <c r="N961" s="279">
        <f>N962+N975+N987+N1001+N1015+N1020+N1025+N1030+N1035+N1040+N1045+N1050+N1055+N1060+N1065+N1070+N1075+N1080+N1085+N1090+N1095+N1100+N1105+N1110</f>
        <v>0</v>
      </c>
      <c r="O961" s="279">
        <f>O962+O975+O987+O1001+O1015+O1020+O1025+O1030+O1035+O1040+O1045+O1050+O1055+O1060+O1065+O1070+O1075+O1080+O1085+O1090+O1095+O1100+O1105+O1110+O1115+O1126+O1137</f>
        <v>846483000</v>
      </c>
      <c r="P961" s="279">
        <v>6980</v>
      </c>
      <c r="Q961" s="267" t="s">
        <v>171</v>
      </c>
      <c r="R961" s="279">
        <f>R962+R975+R987+R1001+R1015+R1020+R1025+R1030+R1035+R1040+R1045+R1050+R1055+R1060+R1065+R1070+R1075+R1080+R1085+R1090+R1095+R1100+R1105+R1110</f>
        <v>0</v>
      </c>
      <c r="S961" s="279">
        <f>S962+S975+S987+S1001+S1015+S1020+S1025+S1030+S1035+S1040+S1045+S1050+S1055+S1060+S1065+S1070+S1075+S1080+S1085+S1090+S1095+S1100+S1105+S1110+S1115+S1126+S1137</f>
        <v>321183000</v>
      </c>
      <c r="T961" s="373">
        <v>6980</v>
      </c>
      <c r="U961" s="372" t="s">
        <v>171</v>
      </c>
      <c r="V961" s="373">
        <f>V962+V975+V987+V1001+V1015+V1020+V1025+V1030+V1035+V1040+V1045+V1050+V1055+V1060+V1065+V1070+V1075+V1080+V1085+V1090+V1095+V1100+V1105+V1110</f>
        <v>0</v>
      </c>
      <c r="W961" s="373">
        <f>W962+W975+W987+W1001+W1015+W1020+W1025+W1030+W1035+W1040+W1045+W1050+W1055+W1060+W1065+W1070+W1075+W1080+W1085+W1090+W1095+W1100+W1105+W1110+W1115+W1126+W1137</f>
        <v>412570000</v>
      </c>
      <c r="X961" s="354">
        <f t="shared" si="254"/>
        <v>123771000</v>
      </c>
      <c r="Y961" s="279"/>
      <c r="Z961" s="354">
        <f t="shared" si="266"/>
        <v>412570000</v>
      </c>
      <c r="AA961" s="279"/>
      <c r="AB961" s="373">
        <v>6980</v>
      </c>
      <c r="AC961" s="372" t="s">
        <v>171</v>
      </c>
      <c r="AD961" s="373">
        <f>AD962+AD975+AD987+AD1001+AD1015+AD1020+AD1025+AD1030+AD1035+AD1040+AD1045+AD1050+AD1055+AD1060+AD1065+AD1070+AD1075+AD1080+AD1085+AD1090+AD1095+AD1100+AD1105+AD1110</f>
        <v>0</v>
      </c>
      <c r="AE961" s="373">
        <f>AE962+AE975+AE987+AE1001+AE1015+AE1020+AE1025+AE1030+AE1035+AE1040+AE1045+AE1050+AE1055+AE1060+AE1065+AE1070+AE1075+AE1080+AE1085+AE1090+AE1095+AE1100+AE1105+AE1110+AE1115+AE1126+AE1137</f>
        <v>524676000</v>
      </c>
      <c r="AF961" s="373">
        <v>6980</v>
      </c>
      <c r="AG961" s="372" t="s">
        <v>171</v>
      </c>
      <c r="AH961" s="373">
        <f>AH962+AH975+AH987+AH1001+AH1015+AH1020+AH1025+AH1030+AH1035+AH1040+AH1045+AH1050+AH1055+AH1060+AH1065+AH1070+AH1075+AH1080+AH1085+AH1090+AH1095+AH1100+AH1105+AH1110</f>
        <v>0</v>
      </c>
      <c r="AI961" s="373">
        <f>AI962+AI975+AI987+AI1001+AI1015+AI1020+AI1025+AI1030+AI1035+AI1040+AI1045+AI1050+AI1055+AI1060+AI1065+AI1070+AI1075+AI1080+AI1085+AI1090+AI1095+AI1100+AI1105+AI1110+AI1115+AI1126+AI1137</f>
        <v>525111000</v>
      </c>
      <c r="AJ961" s="373">
        <v>6980</v>
      </c>
      <c r="AK961" s="372" t="s">
        <v>171</v>
      </c>
      <c r="AL961" s="373">
        <f>AL962+AL975+AL987+AL1001+AL1015+AL1020+AL1025+AL1030+AL1035+AL1040+AL1045+AL1050+AL1055+AL1060+AL1065+AL1070+AL1075+AL1080+AL1085+AL1090+AL1095+AL1100+AL1105+AL1110</f>
        <v>0</v>
      </c>
      <c r="AM961" s="373">
        <f>AM962+AM975+AM987+AM1001+AM1015+AM1020+AM1025+AM1030+AM1035+AM1040+AM1045+AM1050+AM1055+AM1060+AM1065+AM1070+AM1075+AM1080+AM1085+AM1090+AM1095+AM1100+AM1105+AM1110+AM1115+AM1126+AM1137</f>
        <v>539126000</v>
      </c>
      <c r="AN961" s="373">
        <v>6980</v>
      </c>
      <c r="AO961" s="372" t="s">
        <v>171</v>
      </c>
      <c r="AP961" s="373">
        <f>AP962+AP975+AP987+AP1001+AP1015+AP1020+AP1025+AP1030+AP1035+AP1040+AP1045+AP1050+AP1055+AP1060+AP1065+AP1070+AP1075+AP1080+AP1085+AP1090+AP1095+AP1100+AP1105+AP1110</f>
        <v>0</v>
      </c>
      <c r="AQ961" s="373">
        <f>AQ962+AQ975+AQ987+AQ1001+AQ1015+AQ1020+AQ1025+AQ1030+AQ1035+AQ1040+AQ1045+AQ1050+AQ1055+AQ1060+AQ1065+AQ1070+AQ1075+AQ1080+AQ1085+AQ1090+AQ1095+AQ1100+AQ1105+AQ1110+AQ1115+AQ1126+AQ1137</f>
        <v>539126000</v>
      </c>
      <c r="AR961" s="351">
        <f t="shared" si="256"/>
        <v>0</v>
      </c>
      <c r="AS961" s="379"/>
    </row>
    <row r="962" spans="2:45" x14ac:dyDescent="0.4">
      <c r="B962" s="312" t="s">
        <v>34</v>
      </c>
      <c r="C962" s="313" t="s">
        <v>375</v>
      </c>
      <c r="D962" s="269">
        <v>24</v>
      </c>
      <c r="E962" s="270" t="s">
        <v>171</v>
      </c>
      <c r="F962" s="254">
        <v>0</v>
      </c>
      <c r="G962" s="254">
        <f>G963+G967</f>
        <v>14115000</v>
      </c>
      <c r="H962" s="314">
        <v>24</v>
      </c>
      <c r="I962" s="315" t="s">
        <v>171</v>
      </c>
      <c r="J962" s="316">
        <v>0</v>
      </c>
      <c r="K962" s="316">
        <f>K963+K967</f>
        <v>14115000</v>
      </c>
      <c r="L962" s="314">
        <v>24</v>
      </c>
      <c r="M962" s="315" t="s">
        <v>171</v>
      </c>
      <c r="N962" s="316">
        <v>0</v>
      </c>
      <c r="O962" s="316">
        <f>O963+O967</f>
        <v>14115000</v>
      </c>
      <c r="P962" s="314">
        <v>24</v>
      </c>
      <c r="Q962" s="315" t="s">
        <v>171</v>
      </c>
      <c r="R962" s="316">
        <v>0</v>
      </c>
      <c r="S962" s="316">
        <f>S963+S967</f>
        <v>12315000</v>
      </c>
      <c r="T962" s="314">
        <v>24</v>
      </c>
      <c r="U962" s="315" t="s">
        <v>171</v>
      </c>
      <c r="V962" s="316">
        <v>0</v>
      </c>
      <c r="W962" s="316">
        <f>W963+W967</f>
        <v>12315000</v>
      </c>
      <c r="X962" s="354">
        <f t="shared" si="254"/>
        <v>3694500</v>
      </c>
      <c r="Y962" s="316"/>
      <c r="Z962" s="354">
        <f t="shared" si="266"/>
        <v>12315000</v>
      </c>
      <c r="AA962" s="316"/>
      <c r="AB962" s="314">
        <v>24</v>
      </c>
      <c r="AC962" s="315" t="s">
        <v>171</v>
      </c>
      <c r="AD962" s="316">
        <v>0</v>
      </c>
      <c r="AE962" s="316">
        <f>AE963+AE967</f>
        <v>12315000</v>
      </c>
      <c r="AF962" s="314">
        <v>24</v>
      </c>
      <c r="AG962" s="315" t="s">
        <v>171</v>
      </c>
      <c r="AH962" s="316">
        <v>0</v>
      </c>
      <c r="AI962" s="316">
        <f>AI963+AI967</f>
        <v>12315000</v>
      </c>
      <c r="AJ962" s="314">
        <v>24</v>
      </c>
      <c r="AK962" s="315" t="s">
        <v>171</v>
      </c>
      <c r="AL962" s="316">
        <v>0</v>
      </c>
      <c r="AM962" s="316">
        <f>AM963+AM967</f>
        <v>12315000</v>
      </c>
      <c r="AN962" s="314">
        <v>24</v>
      </c>
      <c r="AO962" s="315" t="s">
        <v>171</v>
      </c>
      <c r="AP962" s="316">
        <v>0</v>
      </c>
      <c r="AQ962" s="316">
        <f>AQ963+AQ967</f>
        <v>12315000</v>
      </c>
      <c r="AR962" s="351">
        <f t="shared" si="256"/>
        <v>0</v>
      </c>
    </row>
    <row r="963" spans="2:45" x14ac:dyDescent="0.4">
      <c r="B963" s="208">
        <v>525111</v>
      </c>
      <c r="C963" s="180" t="s">
        <v>174</v>
      </c>
      <c r="D963" s="178">
        <v>0</v>
      </c>
      <c r="E963" s="179"/>
      <c r="F963" s="180">
        <v>0</v>
      </c>
      <c r="G963" s="254">
        <f>SUM(G964:G966)</f>
        <v>3580000</v>
      </c>
      <c r="H963" s="178">
        <v>0</v>
      </c>
      <c r="I963" s="179"/>
      <c r="J963" s="180">
        <v>0</v>
      </c>
      <c r="K963" s="254">
        <f>SUM(K964:K966)</f>
        <v>3580000</v>
      </c>
      <c r="L963" s="178">
        <v>0</v>
      </c>
      <c r="M963" s="179"/>
      <c r="N963" s="180">
        <v>0</v>
      </c>
      <c r="O963" s="254">
        <f>SUM(O964:O966)</f>
        <v>3580000</v>
      </c>
      <c r="P963" s="178">
        <v>0</v>
      </c>
      <c r="Q963" s="179"/>
      <c r="R963" s="180">
        <v>0</v>
      </c>
      <c r="S963" s="254">
        <f>SUM(S964:S966)</f>
        <v>3580000</v>
      </c>
      <c r="T963" s="178">
        <v>0</v>
      </c>
      <c r="U963" s="179"/>
      <c r="V963" s="180">
        <v>0</v>
      </c>
      <c r="W963" s="254">
        <f>SUM(W964:W966)</f>
        <v>3580000</v>
      </c>
      <c r="X963" s="354">
        <f t="shared" si="254"/>
        <v>1074000</v>
      </c>
      <c r="Y963" s="254"/>
      <c r="Z963" s="354">
        <f t="shared" si="266"/>
        <v>3580000</v>
      </c>
      <c r="AA963" s="254"/>
      <c r="AB963" s="178">
        <v>0</v>
      </c>
      <c r="AC963" s="179"/>
      <c r="AD963" s="180">
        <v>0</v>
      </c>
      <c r="AE963" s="254">
        <f>SUM(AE964:AE966)</f>
        <v>3580000</v>
      </c>
      <c r="AF963" s="178">
        <v>0</v>
      </c>
      <c r="AG963" s="179"/>
      <c r="AH963" s="180">
        <v>0</v>
      </c>
      <c r="AI963" s="254">
        <f>SUM(AI964:AI966)</f>
        <v>3580000</v>
      </c>
      <c r="AJ963" s="178">
        <v>0</v>
      </c>
      <c r="AK963" s="179"/>
      <c r="AL963" s="180">
        <v>0</v>
      </c>
      <c r="AM963" s="254">
        <f>SUM(AM964:AM966)</f>
        <v>3580000</v>
      </c>
      <c r="AN963" s="178">
        <v>0</v>
      </c>
      <c r="AO963" s="179"/>
      <c r="AP963" s="180">
        <v>0</v>
      </c>
      <c r="AQ963" s="254">
        <f>SUM(AQ964:AQ966)</f>
        <v>3580000</v>
      </c>
      <c r="AR963" s="351">
        <f t="shared" si="256"/>
        <v>0</v>
      </c>
    </row>
    <row r="964" spans="2:45" x14ac:dyDescent="0.4">
      <c r="B964" s="208" t="s">
        <v>27</v>
      </c>
      <c r="C964" s="180" t="s">
        <v>46</v>
      </c>
      <c r="D964" s="178">
        <v>6</v>
      </c>
      <c r="E964" s="179" t="s">
        <v>47</v>
      </c>
      <c r="F964" s="254">
        <v>150000</v>
      </c>
      <c r="G964" s="254">
        <f>ROUNDDOWN(D964*F964,-3)</f>
        <v>900000</v>
      </c>
      <c r="H964" s="178">
        <v>6</v>
      </c>
      <c r="I964" s="179" t="s">
        <v>47</v>
      </c>
      <c r="J964" s="254">
        <v>150000</v>
      </c>
      <c r="K964" s="254">
        <f>ROUNDDOWN(H964*J964,-3)</f>
        <v>900000</v>
      </c>
      <c r="L964" s="178">
        <v>6</v>
      </c>
      <c r="M964" s="179" t="s">
        <v>47</v>
      </c>
      <c r="N964" s="254">
        <v>150000</v>
      </c>
      <c r="O964" s="254">
        <f>ROUNDDOWN(L964*N964,-3)</f>
        <v>900000</v>
      </c>
      <c r="P964" s="178">
        <v>6</v>
      </c>
      <c r="Q964" s="179" t="s">
        <v>47</v>
      </c>
      <c r="R964" s="254">
        <v>150000</v>
      </c>
      <c r="S964" s="254">
        <f>ROUNDDOWN(P964*R964,-3)</f>
        <v>900000</v>
      </c>
      <c r="T964" s="178">
        <v>6</v>
      </c>
      <c r="U964" s="179" t="s">
        <v>47</v>
      </c>
      <c r="V964" s="254">
        <v>150000</v>
      </c>
      <c r="W964" s="254">
        <f>ROUNDDOWN(T964*V964,-3)</f>
        <v>900000</v>
      </c>
      <c r="X964" s="354">
        <f t="shared" si="254"/>
        <v>270000</v>
      </c>
      <c r="Y964" s="254"/>
      <c r="Z964" s="354">
        <f t="shared" si="266"/>
        <v>900000</v>
      </c>
      <c r="AA964" s="254">
        <f t="shared" si="255"/>
        <v>900000</v>
      </c>
      <c r="AB964" s="178">
        <v>6</v>
      </c>
      <c r="AC964" s="179" t="s">
        <v>47</v>
      </c>
      <c r="AD964" s="254">
        <v>150000</v>
      </c>
      <c r="AE964" s="254">
        <f>ROUNDDOWN(AB964*AD964,-3)</f>
        <v>900000</v>
      </c>
      <c r="AF964" s="178">
        <v>6</v>
      </c>
      <c r="AG964" s="179" t="s">
        <v>47</v>
      </c>
      <c r="AH964" s="254">
        <v>150000</v>
      </c>
      <c r="AI964" s="254">
        <f>ROUNDDOWN(AF964*AH964,-3)</f>
        <v>900000</v>
      </c>
      <c r="AJ964" s="178">
        <v>6</v>
      </c>
      <c r="AK964" s="179" t="s">
        <v>47</v>
      </c>
      <c r="AL964" s="254">
        <v>150000</v>
      </c>
      <c r="AM964" s="254">
        <f>ROUNDDOWN(AJ964*AL964,-3)</f>
        <v>900000</v>
      </c>
      <c r="AN964" s="178">
        <v>6</v>
      </c>
      <c r="AO964" s="179" t="s">
        <v>47</v>
      </c>
      <c r="AP964" s="254">
        <v>150000</v>
      </c>
      <c r="AQ964" s="254">
        <f>ROUNDDOWN(AN964*AP964,-3)</f>
        <v>900000</v>
      </c>
      <c r="AR964" s="351">
        <f t="shared" si="256"/>
        <v>0</v>
      </c>
    </row>
    <row r="965" spans="2:45" x14ac:dyDescent="0.4">
      <c r="B965" s="208" t="s">
        <v>27</v>
      </c>
      <c r="C965" s="180" t="s">
        <v>48</v>
      </c>
      <c r="D965" s="178">
        <v>12</v>
      </c>
      <c r="E965" s="179" t="s">
        <v>47</v>
      </c>
      <c r="F965" s="254">
        <v>150000</v>
      </c>
      <c r="G965" s="254">
        <f>ROUNDDOWN(D965*F965,-3)</f>
        <v>1800000</v>
      </c>
      <c r="H965" s="178">
        <v>12</v>
      </c>
      <c r="I965" s="179" t="s">
        <v>47</v>
      </c>
      <c r="J965" s="254">
        <v>150000</v>
      </c>
      <c r="K965" s="254">
        <f>ROUNDDOWN(H965*J965,-3)</f>
        <v>1800000</v>
      </c>
      <c r="L965" s="178">
        <v>12</v>
      </c>
      <c r="M965" s="179" t="s">
        <v>47</v>
      </c>
      <c r="N965" s="254">
        <v>150000</v>
      </c>
      <c r="O965" s="254">
        <f>ROUNDDOWN(L965*N965,-3)</f>
        <v>1800000</v>
      </c>
      <c r="P965" s="178">
        <v>12</v>
      </c>
      <c r="Q965" s="179" t="s">
        <v>47</v>
      </c>
      <c r="R965" s="254">
        <v>150000</v>
      </c>
      <c r="S965" s="254">
        <f>ROUNDDOWN(P965*R965,-3)</f>
        <v>1800000</v>
      </c>
      <c r="T965" s="178">
        <v>12</v>
      </c>
      <c r="U965" s="179" t="s">
        <v>47</v>
      </c>
      <c r="V965" s="254">
        <v>150000</v>
      </c>
      <c r="W965" s="254">
        <f>ROUNDDOWN(T965*V965,-3)</f>
        <v>1800000</v>
      </c>
      <c r="X965" s="354">
        <f t="shared" si="254"/>
        <v>540000</v>
      </c>
      <c r="Y965" s="254"/>
      <c r="Z965" s="354">
        <f t="shared" si="266"/>
        <v>1800000</v>
      </c>
      <c r="AA965" s="254">
        <f t="shared" si="255"/>
        <v>1800000</v>
      </c>
      <c r="AB965" s="178">
        <v>12</v>
      </c>
      <c r="AC965" s="179" t="s">
        <v>47</v>
      </c>
      <c r="AD965" s="254">
        <v>150000</v>
      </c>
      <c r="AE965" s="254">
        <f>ROUNDDOWN(AB965*AD965,-3)</f>
        <v>1800000</v>
      </c>
      <c r="AF965" s="178">
        <v>12</v>
      </c>
      <c r="AG965" s="179" t="s">
        <v>47</v>
      </c>
      <c r="AH965" s="254">
        <v>150000</v>
      </c>
      <c r="AI965" s="254">
        <f>ROUNDDOWN(AF965*AH965,-3)</f>
        <v>1800000</v>
      </c>
      <c r="AJ965" s="178">
        <v>12</v>
      </c>
      <c r="AK965" s="179" t="s">
        <v>47</v>
      </c>
      <c r="AL965" s="254">
        <v>150000</v>
      </c>
      <c r="AM965" s="254">
        <f>ROUNDDOWN(AJ965*AL965,-3)</f>
        <v>1800000</v>
      </c>
      <c r="AN965" s="178">
        <v>12</v>
      </c>
      <c r="AO965" s="179" t="s">
        <v>47</v>
      </c>
      <c r="AP965" s="254">
        <v>150000</v>
      </c>
      <c r="AQ965" s="254">
        <f>ROUNDDOWN(AN965*AP965,-3)</f>
        <v>1800000</v>
      </c>
      <c r="AR965" s="351">
        <f t="shared" si="256"/>
        <v>0</v>
      </c>
    </row>
    <row r="966" spans="2:45" x14ac:dyDescent="0.4">
      <c r="B966" s="208" t="s">
        <v>27</v>
      </c>
      <c r="C966" s="180" t="s">
        <v>175</v>
      </c>
      <c r="D966" s="178">
        <v>1</v>
      </c>
      <c r="E966" s="179" t="s">
        <v>38</v>
      </c>
      <c r="F966" s="254">
        <v>880000</v>
      </c>
      <c r="G966" s="254">
        <f>ROUNDDOWN(D966*F966,-3)</f>
        <v>880000</v>
      </c>
      <c r="H966" s="178">
        <v>1</v>
      </c>
      <c r="I966" s="179" t="s">
        <v>38</v>
      </c>
      <c r="J966" s="254">
        <v>880000</v>
      </c>
      <c r="K966" s="254">
        <f>ROUNDDOWN(H966*J966,-3)</f>
        <v>880000</v>
      </c>
      <c r="L966" s="178">
        <v>1</v>
      </c>
      <c r="M966" s="179" t="s">
        <v>38</v>
      </c>
      <c r="N966" s="254">
        <v>880000</v>
      </c>
      <c r="O966" s="254">
        <f>ROUNDDOWN(L966*N966,-3)</f>
        <v>880000</v>
      </c>
      <c r="P966" s="178">
        <v>1</v>
      </c>
      <c r="Q966" s="179" t="s">
        <v>38</v>
      </c>
      <c r="R966" s="254">
        <v>880000</v>
      </c>
      <c r="S966" s="254">
        <f>ROUNDDOWN(P966*R966,-3)</f>
        <v>880000</v>
      </c>
      <c r="T966" s="178">
        <v>1</v>
      </c>
      <c r="U966" s="179" t="s">
        <v>38</v>
      </c>
      <c r="V966" s="254">
        <v>880000</v>
      </c>
      <c r="W966" s="254">
        <f>ROUNDDOWN(T966*V966,-3)</f>
        <v>880000</v>
      </c>
      <c r="X966" s="354">
        <f t="shared" si="254"/>
        <v>264000</v>
      </c>
      <c r="Y966" s="254"/>
      <c r="Z966" s="354">
        <f t="shared" si="266"/>
        <v>880000</v>
      </c>
      <c r="AA966" s="254">
        <f t="shared" si="255"/>
        <v>880000</v>
      </c>
      <c r="AB966" s="178">
        <v>1</v>
      </c>
      <c r="AC966" s="179" t="s">
        <v>38</v>
      </c>
      <c r="AD966" s="254">
        <v>880000</v>
      </c>
      <c r="AE966" s="254">
        <f>ROUNDDOWN(AB966*AD966,-3)</f>
        <v>880000</v>
      </c>
      <c r="AF966" s="178">
        <v>1</v>
      </c>
      <c r="AG966" s="179" t="s">
        <v>38</v>
      </c>
      <c r="AH966" s="254">
        <v>880000</v>
      </c>
      <c r="AI966" s="254">
        <f>ROUNDDOWN(AF966*AH966,-3)</f>
        <v>880000</v>
      </c>
      <c r="AJ966" s="178">
        <v>1</v>
      </c>
      <c r="AK966" s="179" t="s">
        <v>38</v>
      </c>
      <c r="AL966" s="254">
        <v>880000</v>
      </c>
      <c r="AM966" s="254">
        <f>ROUNDDOWN(AJ966*AL966,-3)</f>
        <v>880000</v>
      </c>
      <c r="AN966" s="178">
        <v>1</v>
      </c>
      <c r="AO966" s="179" t="s">
        <v>38</v>
      </c>
      <c r="AP966" s="254">
        <v>880000</v>
      </c>
      <c r="AQ966" s="254">
        <f>ROUNDDOWN(AN966*AP966,-3)</f>
        <v>880000</v>
      </c>
      <c r="AR966" s="351">
        <f t="shared" si="256"/>
        <v>0</v>
      </c>
    </row>
    <row r="967" spans="2:45" x14ac:dyDescent="0.4">
      <c r="B967" s="208">
        <v>525112</v>
      </c>
      <c r="C967" s="180" t="s">
        <v>97</v>
      </c>
      <c r="D967" s="178">
        <v>0</v>
      </c>
      <c r="E967" s="179"/>
      <c r="F967" s="180">
        <v>0</v>
      </c>
      <c r="G967" s="254">
        <f>SUM(G968:G974)</f>
        <v>10535000</v>
      </c>
      <c r="H967" s="178">
        <v>0</v>
      </c>
      <c r="I967" s="179"/>
      <c r="J967" s="180">
        <v>0</v>
      </c>
      <c r="K967" s="254">
        <f>SUM(K968:K974)</f>
        <v>10535000</v>
      </c>
      <c r="L967" s="178">
        <v>0</v>
      </c>
      <c r="M967" s="179"/>
      <c r="N967" s="180">
        <v>0</v>
      </c>
      <c r="O967" s="254">
        <f>SUM(O968:O974)</f>
        <v>10535000</v>
      </c>
      <c r="P967" s="178">
        <v>0</v>
      </c>
      <c r="Q967" s="179"/>
      <c r="R967" s="180">
        <v>0</v>
      </c>
      <c r="S967" s="254">
        <f>SUM(S968:S974)</f>
        <v>8735000</v>
      </c>
      <c r="T967" s="178">
        <v>0</v>
      </c>
      <c r="U967" s="179"/>
      <c r="V967" s="180">
        <v>0</v>
      </c>
      <c r="W967" s="254">
        <f>SUM(W968:W974)</f>
        <v>8735000</v>
      </c>
      <c r="X967" s="354">
        <f t="shared" si="254"/>
        <v>2620500</v>
      </c>
      <c r="Y967" s="254"/>
      <c r="Z967" s="354">
        <f t="shared" si="266"/>
        <v>8735000</v>
      </c>
      <c r="AA967" s="254"/>
      <c r="AB967" s="178">
        <v>0</v>
      </c>
      <c r="AC967" s="179"/>
      <c r="AD967" s="180">
        <v>0</v>
      </c>
      <c r="AE967" s="254">
        <f>SUM(AE968:AE974)</f>
        <v>8735000</v>
      </c>
      <c r="AF967" s="178">
        <v>0</v>
      </c>
      <c r="AG967" s="179"/>
      <c r="AH967" s="180">
        <v>0</v>
      </c>
      <c r="AI967" s="254">
        <f>SUM(AI968:AI974)</f>
        <v>8735000</v>
      </c>
      <c r="AJ967" s="178">
        <v>0</v>
      </c>
      <c r="AK967" s="179"/>
      <c r="AL967" s="180">
        <v>0</v>
      </c>
      <c r="AM967" s="254">
        <f>SUM(AM968:AM974)</f>
        <v>8735000</v>
      </c>
      <c r="AN967" s="178">
        <v>0</v>
      </c>
      <c r="AO967" s="179"/>
      <c r="AP967" s="180">
        <v>0</v>
      </c>
      <c r="AQ967" s="254">
        <f>SUM(AQ968:AQ974)</f>
        <v>8735000</v>
      </c>
      <c r="AR967" s="351">
        <f t="shared" si="256"/>
        <v>0</v>
      </c>
    </row>
    <row r="968" spans="2:45" x14ac:dyDescent="0.4">
      <c r="B968" s="208" t="s">
        <v>27</v>
      </c>
      <c r="C968" s="180" t="s">
        <v>295</v>
      </c>
      <c r="D968" s="178">
        <v>1</v>
      </c>
      <c r="E968" s="179" t="s">
        <v>38</v>
      </c>
      <c r="F968" s="254">
        <v>600000</v>
      </c>
      <c r="G968" s="254">
        <f t="shared" ref="G968:G974" si="267">ROUNDDOWN(D968*F968,-3)</f>
        <v>600000</v>
      </c>
      <c r="H968" s="178">
        <v>1</v>
      </c>
      <c r="I968" s="179" t="s">
        <v>38</v>
      </c>
      <c r="J968" s="254">
        <v>600000</v>
      </c>
      <c r="K968" s="254">
        <f t="shared" ref="K968:K974" si="268">ROUNDDOWN(H968*J968,-3)</f>
        <v>600000</v>
      </c>
      <c r="L968" s="178">
        <v>1</v>
      </c>
      <c r="M968" s="179" t="s">
        <v>38</v>
      </c>
      <c r="N968" s="254">
        <v>600000</v>
      </c>
      <c r="O968" s="254">
        <f t="shared" ref="O968:O974" si="269">ROUNDDOWN(L968*N968,-3)</f>
        <v>600000</v>
      </c>
      <c r="P968" s="178">
        <v>1</v>
      </c>
      <c r="Q968" s="179" t="s">
        <v>38</v>
      </c>
      <c r="R968" s="254">
        <v>600000</v>
      </c>
      <c r="S968" s="254">
        <f t="shared" ref="S968:S974" si="270">ROUNDDOWN(P968*R968,-3)</f>
        <v>600000</v>
      </c>
      <c r="T968" s="178">
        <v>1</v>
      </c>
      <c r="U968" s="179" t="s">
        <v>38</v>
      </c>
      <c r="V968" s="254">
        <v>600000</v>
      </c>
      <c r="W968" s="254">
        <f t="shared" ref="W968:W974" si="271">ROUNDDOWN(T968*V968,-3)</f>
        <v>600000</v>
      </c>
      <c r="X968" s="354">
        <f t="shared" ref="X968:X1031" si="272">W968*30%</f>
        <v>180000</v>
      </c>
      <c r="Y968" s="254"/>
      <c r="Z968" s="354">
        <f t="shared" si="266"/>
        <v>600000</v>
      </c>
      <c r="AA968" s="254">
        <f t="shared" ref="AA968:AA1027" si="273">CEILING(Z968,1000)</f>
        <v>600000</v>
      </c>
      <c r="AB968" s="178">
        <v>1</v>
      </c>
      <c r="AC968" s="179" t="s">
        <v>38</v>
      </c>
      <c r="AD968" s="254">
        <v>600000</v>
      </c>
      <c r="AE968" s="254">
        <f t="shared" ref="AE968:AE974" si="274">ROUNDDOWN(AB968*AD968,-3)</f>
        <v>600000</v>
      </c>
      <c r="AF968" s="178">
        <v>1</v>
      </c>
      <c r="AG968" s="179" t="s">
        <v>38</v>
      </c>
      <c r="AH968" s="254">
        <v>600000</v>
      </c>
      <c r="AI968" s="254">
        <f t="shared" ref="AI968:AI974" si="275">ROUNDDOWN(AF968*AH968,-3)</f>
        <v>600000</v>
      </c>
      <c r="AJ968" s="178">
        <v>1</v>
      </c>
      <c r="AK968" s="179" t="s">
        <v>38</v>
      </c>
      <c r="AL968" s="254">
        <v>600000</v>
      </c>
      <c r="AM968" s="254">
        <f t="shared" ref="AM968:AM974" si="276">ROUNDDOWN(AJ968*AL968,-3)</f>
        <v>600000</v>
      </c>
      <c r="AN968" s="178">
        <v>1</v>
      </c>
      <c r="AO968" s="179" t="s">
        <v>38</v>
      </c>
      <c r="AP968" s="254">
        <v>600000</v>
      </c>
      <c r="AQ968" s="254">
        <f t="shared" ref="AQ968:AQ974" si="277">ROUNDDOWN(AN968*AP968,-3)</f>
        <v>600000</v>
      </c>
      <c r="AR968" s="351">
        <f t="shared" si="256"/>
        <v>0</v>
      </c>
    </row>
    <row r="969" spans="2:45" x14ac:dyDescent="0.4">
      <c r="B969" s="208" t="s">
        <v>27</v>
      </c>
      <c r="C969" s="180" t="s">
        <v>296</v>
      </c>
      <c r="D969" s="275">
        <f>D962</f>
        <v>24</v>
      </c>
      <c r="E969" s="179" t="s">
        <v>231</v>
      </c>
      <c r="F969" s="254">
        <v>75000</v>
      </c>
      <c r="G969" s="254">
        <f t="shared" si="267"/>
        <v>1800000</v>
      </c>
      <c r="H969" s="275">
        <f>H962</f>
        <v>24</v>
      </c>
      <c r="I969" s="179" t="s">
        <v>231</v>
      </c>
      <c r="J969" s="254">
        <v>75000</v>
      </c>
      <c r="K969" s="254">
        <f t="shared" si="268"/>
        <v>1800000</v>
      </c>
      <c r="L969" s="275">
        <f>L962</f>
        <v>24</v>
      </c>
      <c r="M969" s="179" t="s">
        <v>231</v>
      </c>
      <c r="N969" s="254">
        <v>75000</v>
      </c>
      <c r="O969" s="254">
        <f t="shared" si="269"/>
        <v>1800000</v>
      </c>
      <c r="P969" s="275">
        <v>0</v>
      </c>
      <c r="Q969" s="179" t="s">
        <v>231</v>
      </c>
      <c r="R969" s="254">
        <v>75000</v>
      </c>
      <c r="S969" s="254">
        <f t="shared" si="270"/>
        <v>0</v>
      </c>
      <c r="T969" s="275">
        <v>0</v>
      </c>
      <c r="U969" s="179" t="s">
        <v>231</v>
      </c>
      <c r="V969" s="254">
        <v>75000</v>
      </c>
      <c r="W969" s="254">
        <f t="shared" si="271"/>
        <v>0</v>
      </c>
      <c r="X969" s="354">
        <f t="shared" si="272"/>
        <v>0</v>
      </c>
      <c r="Y969" s="254"/>
      <c r="Z969" s="354">
        <f t="shared" si="266"/>
        <v>0</v>
      </c>
      <c r="AA969" s="254"/>
      <c r="AB969" s="275">
        <v>0</v>
      </c>
      <c r="AC969" s="179" t="s">
        <v>231</v>
      </c>
      <c r="AD969" s="254">
        <v>75000</v>
      </c>
      <c r="AE969" s="254">
        <f t="shared" si="274"/>
        <v>0</v>
      </c>
      <c r="AF969" s="275">
        <v>0</v>
      </c>
      <c r="AG969" s="179" t="s">
        <v>231</v>
      </c>
      <c r="AH969" s="254">
        <v>75000</v>
      </c>
      <c r="AI969" s="254">
        <f t="shared" si="275"/>
        <v>0</v>
      </c>
      <c r="AJ969" s="275">
        <v>0</v>
      </c>
      <c r="AK969" s="179" t="s">
        <v>231</v>
      </c>
      <c r="AL969" s="254">
        <v>75000</v>
      </c>
      <c r="AM969" s="254">
        <f t="shared" si="276"/>
        <v>0</v>
      </c>
      <c r="AN969" s="275">
        <v>0</v>
      </c>
      <c r="AO969" s="179" t="s">
        <v>231</v>
      </c>
      <c r="AP969" s="254">
        <v>75000</v>
      </c>
      <c r="AQ969" s="254">
        <f t="shared" si="277"/>
        <v>0</v>
      </c>
      <c r="AR969" s="351">
        <f t="shared" si="256"/>
        <v>0</v>
      </c>
    </row>
    <row r="970" spans="2:45" x14ac:dyDescent="0.4">
      <c r="B970" s="208" t="s">
        <v>27</v>
      </c>
      <c r="C970" s="180" t="s">
        <v>44</v>
      </c>
      <c r="D970" s="275">
        <f>D962</f>
        <v>24</v>
      </c>
      <c r="E970" s="179" t="s">
        <v>40</v>
      </c>
      <c r="F970" s="254">
        <v>50000</v>
      </c>
      <c r="G970" s="254">
        <f t="shared" si="267"/>
        <v>1200000</v>
      </c>
      <c r="H970" s="275">
        <f>H962</f>
        <v>24</v>
      </c>
      <c r="I970" s="179" t="s">
        <v>40</v>
      </c>
      <c r="J970" s="254">
        <v>50000</v>
      </c>
      <c r="K970" s="254">
        <f t="shared" si="268"/>
        <v>1200000</v>
      </c>
      <c r="L970" s="275">
        <f>L962</f>
        <v>24</v>
      </c>
      <c r="M970" s="179" t="s">
        <v>40</v>
      </c>
      <c r="N970" s="254">
        <v>50000</v>
      </c>
      <c r="O970" s="254">
        <f t="shared" si="269"/>
        <v>1200000</v>
      </c>
      <c r="P970" s="275">
        <v>24</v>
      </c>
      <c r="Q970" s="179" t="s">
        <v>40</v>
      </c>
      <c r="R970" s="254">
        <v>50000</v>
      </c>
      <c r="S970" s="254">
        <f t="shared" si="270"/>
        <v>1200000</v>
      </c>
      <c r="T970" s="275">
        <v>24</v>
      </c>
      <c r="U970" s="179" t="s">
        <v>40</v>
      </c>
      <c r="V970" s="254">
        <v>50000</v>
      </c>
      <c r="W970" s="254">
        <f t="shared" si="271"/>
        <v>1200000</v>
      </c>
      <c r="X970" s="354">
        <f t="shared" si="272"/>
        <v>360000</v>
      </c>
      <c r="Y970" s="254"/>
      <c r="Z970" s="354">
        <f t="shared" si="266"/>
        <v>1200000</v>
      </c>
      <c r="AA970" s="254">
        <f t="shared" si="273"/>
        <v>1200000</v>
      </c>
      <c r="AB970" s="275">
        <v>24</v>
      </c>
      <c r="AC970" s="179" t="s">
        <v>40</v>
      </c>
      <c r="AD970" s="254">
        <v>50000</v>
      </c>
      <c r="AE970" s="254">
        <f t="shared" si="274"/>
        <v>1200000</v>
      </c>
      <c r="AF970" s="275">
        <v>24</v>
      </c>
      <c r="AG970" s="179" t="s">
        <v>40</v>
      </c>
      <c r="AH970" s="254">
        <v>50000</v>
      </c>
      <c r="AI970" s="254">
        <f t="shared" si="275"/>
        <v>1200000</v>
      </c>
      <c r="AJ970" s="275">
        <v>24</v>
      </c>
      <c r="AK970" s="179" t="s">
        <v>40</v>
      </c>
      <c r="AL970" s="254">
        <v>50000</v>
      </c>
      <c r="AM970" s="254">
        <f t="shared" si="276"/>
        <v>1200000</v>
      </c>
      <c r="AN970" s="275">
        <v>24</v>
      </c>
      <c r="AO970" s="179" t="s">
        <v>40</v>
      </c>
      <c r="AP970" s="254">
        <v>50000</v>
      </c>
      <c r="AQ970" s="254">
        <f t="shared" si="277"/>
        <v>1200000</v>
      </c>
      <c r="AR970" s="351">
        <f t="shared" ref="AR970:AR1033" si="278">AM970-AQ970</f>
        <v>0</v>
      </c>
    </row>
    <row r="971" spans="2:45" x14ac:dyDescent="0.4">
      <c r="B971" s="208" t="s">
        <v>27</v>
      </c>
      <c r="C971" s="180" t="s">
        <v>299</v>
      </c>
      <c r="D971" s="178">
        <v>1</v>
      </c>
      <c r="E971" s="179" t="s">
        <v>51</v>
      </c>
      <c r="F971" s="254">
        <v>500000</v>
      </c>
      <c r="G971" s="254">
        <f t="shared" si="267"/>
        <v>500000</v>
      </c>
      <c r="H971" s="178">
        <v>1</v>
      </c>
      <c r="I971" s="179" t="s">
        <v>51</v>
      </c>
      <c r="J971" s="254">
        <v>500000</v>
      </c>
      <c r="K971" s="254">
        <f t="shared" si="268"/>
        <v>500000</v>
      </c>
      <c r="L971" s="178">
        <v>1</v>
      </c>
      <c r="M971" s="179" t="s">
        <v>51</v>
      </c>
      <c r="N971" s="254">
        <v>500000</v>
      </c>
      <c r="O971" s="254">
        <f t="shared" si="269"/>
        <v>500000</v>
      </c>
      <c r="P971" s="178">
        <v>1</v>
      </c>
      <c r="Q971" s="179" t="s">
        <v>51</v>
      </c>
      <c r="R971" s="254">
        <v>500000</v>
      </c>
      <c r="S971" s="254">
        <f t="shared" si="270"/>
        <v>500000</v>
      </c>
      <c r="T971" s="178">
        <v>1</v>
      </c>
      <c r="U971" s="179" t="s">
        <v>51</v>
      </c>
      <c r="V971" s="254">
        <v>500000</v>
      </c>
      <c r="W971" s="254">
        <f t="shared" si="271"/>
        <v>500000</v>
      </c>
      <c r="X971" s="354">
        <f t="shared" si="272"/>
        <v>150000</v>
      </c>
      <c r="Y971" s="254"/>
      <c r="Z971" s="354">
        <f t="shared" si="266"/>
        <v>500000</v>
      </c>
      <c r="AA971" s="254">
        <f t="shared" si="273"/>
        <v>500000</v>
      </c>
      <c r="AB971" s="178">
        <v>1</v>
      </c>
      <c r="AC971" s="179" t="s">
        <v>51</v>
      </c>
      <c r="AD971" s="254">
        <v>500000</v>
      </c>
      <c r="AE971" s="254">
        <f t="shared" si="274"/>
        <v>500000</v>
      </c>
      <c r="AF971" s="178">
        <v>1</v>
      </c>
      <c r="AG971" s="179" t="s">
        <v>51</v>
      </c>
      <c r="AH971" s="254">
        <v>500000</v>
      </c>
      <c r="AI971" s="254">
        <f t="shared" si="275"/>
        <v>500000</v>
      </c>
      <c r="AJ971" s="178">
        <v>1</v>
      </c>
      <c r="AK971" s="179" t="s">
        <v>51</v>
      </c>
      <c r="AL971" s="254">
        <v>500000</v>
      </c>
      <c r="AM971" s="254">
        <f t="shared" si="276"/>
        <v>500000</v>
      </c>
      <c r="AN971" s="178">
        <v>1</v>
      </c>
      <c r="AO971" s="179" t="s">
        <v>51</v>
      </c>
      <c r="AP971" s="254">
        <v>500000</v>
      </c>
      <c r="AQ971" s="254">
        <f t="shared" si="277"/>
        <v>500000</v>
      </c>
      <c r="AR971" s="351">
        <f t="shared" si="278"/>
        <v>0</v>
      </c>
    </row>
    <row r="972" spans="2:45" x14ac:dyDescent="0.4">
      <c r="B972" s="208" t="s">
        <v>27</v>
      </c>
      <c r="C972" s="180" t="s">
        <v>294</v>
      </c>
      <c r="D972" s="178">
        <v>1</v>
      </c>
      <c r="E972" s="179" t="s">
        <v>51</v>
      </c>
      <c r="F972" s="254">
        <v>1635000</v>
      </c>
      <c r="G972" s="254">
        <f t="shared" si="267"/>
        <v>1635000</v>
      </c>
      <c r="H972" s="178">
        <v>1</v>
      </c>
      <c r="I972" s="179" t="s">
        <v>51</v>
      </c>
      <c r="J972" s="254">
        <v>1635000</v>
      </c>
      <c r="K972" s="254">
        <f t="shared" si="268"/>
        <v>1635000</v>
      </c>
      <c r="L972" s="178">
        <v>1</v>
      </c>
      <c r="M972" s="179" t="s">
        <v>51</v>
      </c>
      <c r="N972" s="254">
        <v>1635000</v>
      </c>
      <c r="O972" s="254">
        <f t="shared" si="269"/>
        <v>1635000</v>
      </c>
      <c r="P972" s="178">
        <v>1</v>
      </c>
      <c r="Q972" s="179" t="s">
        <v>51</v>
      </c>
      <c r="R972" s="254">
        <v>1635000</v>
      </c>
      <c r="S972" s="254">
        <f t="shared" si="270"/>
        <v>1635000</v>
      </c>
      <c r="T972" s="178">
        <v>1</v>
      </c>
      <c r="U972" s="179" t="s">
        <v>51</v>
      </c>
      <c r="V972" s="254">
        <v>1635000</v>
      </c>
      <c r="W972" s="254">
        <f t="shared" si="271"/>
        <v>1635000</v>
      </c>
      <c r="X972" s="354">
        <f t="shared" si="272"/>
        <v>490500</v>
      </c>
      <c r="Y972" s="254"/>
      <c r="Z972" s="354">
        <f t="shared" si="266"/>
        <v>1635000</v>
      </c>
      <c r="AA972" s="254">
        <f t="shared" si="273"/>
        <v>1635000</v>
      </c>
      <c r="AB972" s="178">
        <v>1</v>
      </c>
      <c r="AC972" s="179" t="s">
        <v>51</v>
      </c>
      <c r="AD972" s="254">
        <v>1635000</v>
      </c>
      <c r="AE972" s="254">
        <f t="shared" si="274"/>
        <v>1635000</v>
      </c>
      <c r="AF972" s="178">
        <v>1</v>
      </c>
      <c r="AG972" s="179" t="s">
        <v>51</v>
      </c>
      <c r="AH972" s="254">
        <v>1635000</v>
      </c>
      <c r="AI972" s="254">
        <f t="shared" si="275"/>
        <v>1635000</v>
      </c>
      <c r="AJ972" s="178">
        <v>1</v>
      </c>
      <c r="AK972" s="179" t="s">
        <v>51</v>
      </c>
      <c r="AL972" s="254">
        <v>1635000</v>
      </c>
      <c r="AM972" s="254">
        <f t="shared" si="276"/>
        <v>1635000</v>
      </c>
      <c r="AN972" s="178">
        <v>1</v>
      </c>
      <c r="AO972" s="179" t="s">
        <v>51</v>
      </c>
      <c r="AP972" s="254">
        <v>1635000</v>
      </c>
      <c r="AQ972" s="254">
        <f t="shared" si="277"/>
        <v>1635000</v>
      </c>
      <c r="AR972" s="351">
        <f t="shared" si="278"/>
        <v>0</v>
      </c>
    </row>
    <row r="973" spans="2:45" x14ac:dyDescent="0.4">
      <c r="B973" s="208" t="s">
        <v>27</v>
      </c>
      <c r="C973" s="180" t="s">
        <v>298</v>
      </c>
      <c r="D973" s="178">
        <v>1</v>
      </c>
      <c r="E973" s="179" t="s">
        <v>38</v>
      </c>
      <c r="F973" s="254">
        <v>3600000</v>
      </c>
      <c r="G973" s="254">
        <f t="shared" si="267"/>
        <v>3600000</v>
      </c>
      <c r="H973" s="178">
        <v>1</v>
      </c>
      <c r="I973" s="179" t="s">
        <v>38</v>
      </c>
      <c r="J973" s="254">
        <v>3600000</v>
      </c>
      <c r="K973" s="254">
        <f t="shared" si="268"/>
        <v>3600000</v>
      </c>
      <c r="L973" s="178">
        <v>1</v>
      </c>
      <c r="M973" s="179" t="s">
        <v>38</v>
      </c>
      <c r="N973" s="254">
        <v>3600000</v>
      </c>
      <c r="O973" s="254">
        <f t="shared" si="269"/>
        <v>3600000</v>
      </c>
      <c r="P973" s="178">
        <v>1</v>
      </c>
      <c r="Q973" s="179" t="s">
        <v>38</v>
      </c>
      <c r="R973" s="254">
        <v>3600000</v>
      </c>
      <c r="S973" s="254">
        <f t="shared" si="270"/>
        <v>3600000</v>
      </c>
      <c r="T973" s="178">
        <v>1</v>
      </c>
      <c r="U973" s="179" t="s">
        <v>38</v>
      </c>
      <c r="V973" s="254">
        <v>3600000</v>
      </c>
      <c r="W973" s="254">
        <f t="shared" si="271"/>
        <v>3600000</v>
      </c>
      <c r="X973" s="354">
        <f t="shared" si="272"/>
        <v>1080000</v>
      </c>
      <c r="Y973" s="254"/>
      <c r="Z973" s="354">
        <f t="shared" si="266"/>
        <v>3600000</v>
      </c>
      <c r="AA973" s="254">
        <f t="shared" si="273"/>
        <v>3600000</v>
      </c>
      <c r="AB973" s="178">
        <v>1</v>
      </c>
      <c r="AC973" s="179" t="s">
        <v>38</v>
      </c>
      <c r="AD973" s="254">
        <v>3600000</v>
      </c>
      <c r="AE973" s="254">
        <f t="shared" si="274"/>
        <v>3600000</v>
      </c>
      <c r="AF973" s="178">
        <v>1</v>
      </c>
      <c r="AG973" s="179" t="s">
        <v>38</v>
      </c>
      <c r="AH973" s="254">
        <v>3600000</v>
      </c>
      <c r="AI973" s="254">
        <f t="shared" si="275"/>
        <v>3600000</v>
      </c>
      <c r="AJ973" s="178">
        <v>1</v>
      </c>
      <c r="AK973" s="179" t="s">
        <v>38</v>
      </c>
      <c r="AL973" s="254">
        <v>3600000</v>
      </c>
      <c r="AM973" s="254">
        <f t="shared" si="276"/>
        <v>3600000</v>
      </c>
      <c r="AN973" s="178">
        <v>1</v>
      </c>
      <c r="AO973" s="179" t="s">
        <v>38</v>
      </c>
      <c r="AP973" s="254">
        <v>3600000</v>
      </c>
      <c r="AQ973" s="254">
        <f t="shared" si="277"/>
        <v>3600000</v>
      </c>
      <c r="AR973" s="351">
        <f t="shared" si="278"/>
        <v>0</v>
      </c>
    </row>
    <row r="974" spans="2:45" x14ac:dyDescent="0.4">
      <c r="B974" s="208" t="s">
        <v>27</v>
      </c>
      <c r="C974" s="180" t="s">
        <v>297</v>
      </c>
      <c r="D974" s="275">
        <f>D962</f>
        <v>24</v>
      </c>
      <c r="E974" s="179" t="s">
        <v>40</v>
      </c>
      <c r="F974" s="254">
        <v>50000</v>
      </c>
      <c r="G974" s="254">
        <f t="shared" si="267"/>
        <v>1200000</v>
      </c>
      <c r="H974" s="275">
        <f>H962</f>
        <v>24</v>
      </c>
      <c r="I974" s="179" t="s">
        <v>40</v>
      </c>
      <c r="J974" s="254">
        <v>50000</v>
      </c>
      <c r="K974" s="254">
        <f t="shared" si="268"/>
        <v>1200000</v>
      </c>
      <c r="L974" s="275">
        <f>L962</f>
        <v>24</v>
      </c>
      <c r="M974" s="179" t="s">
        <v>40</v>
      </c>
      <c r="N974" s="254">
        <v>50000</v>
      </c>
      <c r="O974" s="254">
        <f t="shared" si="269"/>
        <v>1200000</v>
      </c>
      <c r="P974" s="275">
        <v>24</v>
      </c>
      <c r="Q974" s="179" t="s">
        <v>40</v>
      </c>
      <c r="R974" s="254">
        <v>50000</v>
      </c>
      <c r="S974" s="254">
        <f t="shared" si="270"/>
        <v>1200000</v>
      </c>
      <c r="T974" s="275">
        <v>24</v>
      </c>
      <c r="U974" s="179" t="s">
        <v>40</v>
      </c>
      <c r="V974" s="254">
        <v>50000</v>
      </c>
      <c r="W974" s="254">
        <f t="shared" si="271"/>
        <v>1200000</v>
      </c>
      <c r="X974" s="354">
        <f t="shared" si="272"/>
        <v>360000</v>
      </c>
      <c r="Y974" s="254"/>
      <c r="Z974" s="354">
        <f t="shared" si="266"/>
        <v>1200000</v>
      </c>
      <c r="AA974" s="254">
        <f t="shared" si="273"/>
        <v>1200000</v>
      </c>
      <c r="AB974" s="275">
        <v>24</v>
      </c>
      <c r="AC974" s="179" t="s">
        <v>40</v>
      </c>
      <c r="AD974" s="254">
        <v>50000</v>
      </c>
      <c r="AE974" s="254">
        <f t="shared" si="274"/>
        <v>1200000</v>
      </c>
      <c r="AF974" s="275">
        <v>24</v>
      </c>
      <c r="AG974" s="179" t="s">
        <v>40</v>
      </c>
      <c r="AH974" s="254">
        <v>50000</v>
      </c>
      <c r="AI974" s="254">
        <f t="shared" si="275"/>
        <v>1200000</v>
      </c>
      <c r="AJ974" s="275">
        <v>24</v>
      </c>
      <c r="AK974" s="179" t="s">
        <v>40</v>
      </c>
      <c r="AL974" s="254">
        <v>50000</v>
      </c>
      <c r="AM974" s="254">
        <f t="shared" si="276"/>
        <v>1200000</v>
      </c>
      <c r="AN974" s="275">
        <v>24</v>
      </c>
      <c r="AO974" s="179" t="s">
        <v>40</v>
      </c>
      <c r="AP974" s="254">
        <v>50000</v>
      </c>
      <c r="AQ974" s="254">
        <f t="shared" si="277"/>
        <v>1200000</v>
      </c>
      <c r="AR974" s="351">
        <f t="shared" si="278"/>
        <v>0</v>
      </c>
    </row>
    <row r="975" spans="2:45" x14ac:dyDescent="0.4">
      <c r="B975" s="312" t="s">
        <v>52</v>
      </c>
      <c r="C975" s="313" t="s">
        <v>376</v>
      </c>
      <c r="D975" s="269">
        <v>24</v>
      </c>
      <c r="E975" s="270" t="s">
        <v>171</v>
      </c>
      <c r="F975" s="254">
        <v>0</v>
      </c>
      <c r="G975" s="254">
        <f>G976+G980</f>
        <v>18678000</v>
      </c>
      <c r="H975" s="314">
        <v>24</v>
      </c>
      <c r="I975" s="315" t="s">
        <v>171</v>
      </c>
      <c r="J975" s="316">
        <v>0</v>
      </c>
      <c r="K975" s="316">
        <f>K976+K980</f>
        <v>18678000</v>
      </c>
      <c r="L975" s="314">
        <v>24</v>
      </c>
      <c r="M975" s="315" t="s">
        <v>171</v>
      </c>
      <c r="N975" s="316">
        <v>0</v>
      </c>
      <c r="O975" s="316">
        <f>O976+O980</f>
        <v>18678000</v>
      </c>
      <c r="P975" s="314">
        <v>24</v>
      </c>
      <c r="Q975" s="315" t="s">
        <v>171</v>
      </c>
      <c r="R975" s="316">
        <v>0</v>
      </c>
      <c r="S975" s="316">
        <f>S976+S980</f>
        <v>16878000</v>
      </c>
      <c r="T975" s="314">
        <v>24</v>
      </c>
      <c r="U975" s="315" t="s">
        <v>171</v>
      </c>
      <c r="V975" s="316">
        <v>0</v>
      </c>
      <c r="W975" s="316">
        <f>W976+W980</f>
        <v>33286000</v>
      </c>
      <c r="X975" s="354">
        <f t="shared" si="272"/>
        <v>9985800</v>
      </c>
      <c r="Y975" s="316"/>
      <c r="Z975" s="354">
        <f t="shared" si="266"/>
        <v>33286000</v>
      </c>
      <c r="AA975" s="316"/>
      <c r="AB975" s="314">
        <v>24</v>
      </c>
      <c r="AC975" s="315" t="s">
        <v>171</v>
      </c>
      <c r="AD975" s="316">
        <v>0</v>
      </c>
      <c r="AE975" s="316">
        <f>AE976+AE980</f>
        <v>33286000</v>
      </c>
      <c r="AF975" s="314">
        <v>24</v>
      </c>
      <c r="AG975" s="315" t="s">
        <v>171</v>
      </c>
      <c r="AH975" s="316">
        <v>0</v>
      </c>
      <c r="AI975" s="316">
        <f>AI976+AI980</f>
        <v>33286000</v>
      </c>
      <c r="AJ975" s="314">
        <v>24</v>
      </c>
      <c r="AK975" s="315" t="s">
        <v>171</v>
      </c>
      <c r="AL975" s="316">
        <v>0</v>
      </c>
      <c r="AM975" s="316">
        <f>AM976+AM980</f>
        <v>35736000</v>
      </c>
      <c r="AN975" s="314">
        <v>24</v>
      </c>
      <c r="AO975" s="315" t="s">
        <v>171</v>
      </c>
      <c r="AP975" s="316">
        <v>0</v>
      </c>
      <c r="AQ975" s="316">
        <f>AQ976+AQ980</f>
        <v>35736000</v>
      </c>
      <c r="AR975" s="351">
        <f t="shared" si="278"/>
        <v>0</v>
      </c>
    </row>
    <row r="976" spans="2:45" x14ac:dyDescent="0.4">
      <c r="B976" s="208">
        <v>525111</v>
      </c>
      <c r="C976" s="180" t="s">
        <v>174</v>
      </c>
      <c r="D976" s="178">
        <v>0</v>
      </c>
      <c r="E976" s="179"/>
      <c r="F976" s="180">
        <v>0</v>
      </c>
      <c r="G976" s="254">
        <f>SUM(G977:G979)</f>
        <v>6070000</v>
      </c>
      <c r="H976" s="178">
        <v>0</v>
      </c>
      <c r="I976" s="179"/>
      <c r="J976" s="180">
        <v>0</v>
      </c>
      <c r="K976" s="254">
        <f>SUM(K977:K979)</f>
        <v>6070000</v>
      </c>
      <c r="L976" s="178">
        <v>0</v>
      </c>
      <c r="M976" s="179"/>
      <c r="N976" s="180">
        <v>0</v>
      </c>
      <c r="O976" s="254">
        <f>SUM(O977:O979)</f>
        <v>6070000</v>
      </c>
      <c r="P976" s="178">
        <v>0</v>
      </c>
      <c r="Q976" s="179"/>
      <c r="R976" s="180">
        <v>0</v>
      </c>
      <c r="S976" s="254">
        <f>SUM(S977:S979)</f>
        <v>6070000</v>
      </c>
      <c r="T976" s="178">
        <v>0</v>
      </c>
      <c r="U976" s="179"/>
      <c r="V976" s="180">
        <v>0</v>
      </c>
      <c r="W976" s="254">
        <f>SUM(W977:W979)</f>
        <v>22478000</v>
      </c>
      <c r="X976" s="354">
        <f t="shared" si="272"/>
        <v>6743400</v>
      </c>
      <c r="Y976" s="254"/>
      <c r="Z976" s="354">
        <f t="shared" si="266"/>
        <v>22478000</v>
      </c>
      <c r="AA976" s="254"/>
      <c r="AB976" s="178">
        <v>0</v>
      </c>
      <c r="AC976" s="179"/>
      <c r="AD976" s="180">
        <v>0</v>
      </c>
      <c r="AE976" s="254">
        <f>SUM(AE977:AE979)</f>
        <v>22478000</v>
      </c>
      <c r="AF976" s="178">
        <v>0</v>
      </c>
      <c r="AG976" s="179"/>
      <c r="AH976" s="180">
        <v>0</v>
      </c>
      <c r="AI976" s="254">
        <f>SUM(AI977:AI979)</f>
        <v>22478000</v>
      </c>
      <c r="AJ976" s="178">
        <v>0</v>
      </c>
      <c r="AK976" s="179"/>
      <c r="AL976" s="180">
        <v>0</v>
      </c>
      <c r="AM976" s="254">
        <f>SUM(AM977:AM979)</f>
        <v>22478000</v>
      </c>
      <c r="AN976" s="178">
        <v>0</v>
      </c>
      <c r="AO976" s="179"/>
      <c r="AP976" s="180">
        <v>0</v>
      </c>
      <c r="AQ976" s="254">
        <f>SUM(AQ977:AQ979)</f>
        <v>22478000</v>
      </c>
      <c r="AR976" s="351">
        <f t="shared" si="278"/>
        <v>0</v>
      </c>
    </row>
    <row r="977" spans="2:44" x14ac:dyDescent="0.4">
      <c r="B977" s="208" t="s">
        <v>27</v>
      </c>
      <c r="C977" s="180" t="s">
        <v>46</v>
      </c>
      <c r="D977" s="178">
        <v>16</v>
      </c>
      <c r="E977" s="179" t="s">
        <v>47</v>
      </c>
      <c r="F977" s="254">
        <v>150000</v>
      </c>
      <c r="G977" s="254">
        <f>ROUNDDOWN(D977*F977,-3)</f>
        <v>2400000</v>
      </c>
      <c r="H977" s="178">
        <v>16</v>
      </c>
      <c r="I977" s="179" t="s">
        <v>47</v>
      </c>
      <c r="J977" s="254">
        <v>150000</v>
      </c>
      <c r="K977" s="254">
        <f>ROUNDDOWN(H977*J977,-3)</f>
        <v>2400000</v>
      </c>
      <c r="L977" s="178">
        <v>16</v>
      </c>
      <c r="M977" s="179" t="s">
        <v>47</v>
      </c>
      <c r="N977" s="254">
        <v>150000</v>
      </c>
      <c r="O977" s="254">
        <f>ROUNDDOWN(L977*N977,-3)</f>
        <v>2400000</v>
      </c>
      <c r="P977" s="178">
        <v>16</v>
      </c>
      <c r="Q977" s="179" t="s">
        <v>47</v>
      </c>
      <c r="R977" s="254">
        <v>150000</v>
      </c>
      <c r="S977" s="254">
        <f>ROUNDDOWN(P977*R977,-3)</f>
        <v>2400000</v>
      </c>
      <c r="T977" s="178">
        <v>16</v>
      </c>
      <c r="U977" s="179" t="s">
        <v>47</v>
      </c>
      <c r="V977" s="254">
        <v>150000</v>
      </c>
      <c r="W977" s="254">
        <f>ROUNDDOWN(T977*V977,-3)</f>
        <v>2400000</v>
      </c>
      <c r="X977" s="354">
        <f t="shared" si="272"/>
        <v>720000</v>
      </c>
      <c r="Y977" s="254"/>
      <c r="Z977" s="354">
        <f t="shared" si="266"/>
        <v>2400000</v>
      </c>
      <c r="AA977" s="254">
        <f t="shared" si="273"/>
        <v>2400000</v>
      </c>
      <c r="AB977" s="178">
        <v>16</v>
      </c>
      <c r="AC977" s="179" t="s">
        <v>47</v>
      </c>
      <c r="AD977" s="254">
        <v>150000</v>
      </c>
      <c r="AE977" s="254">
        <f>ROUNDDOWN(AB977*AD977,-3)</f>
        <v>2400000</v>
      </c>
      <c r="AF977" s="178">
        <v>16</v>
      </c>
      <c r="AG977" s="179" t="s">
        <v>47</v>
      </c>
      <c r="AH977" s="254">
        <v>150000</v>
      </c>
      <c r="AI977" s="254">
        <f>ROUNDDOWN(AF977*AH977,-3)</f>
        <v>2400000</v>
      </c>
      <c r="AJ977" s="178">
        <v>16</v>
      </c>
      <c r="AK977" s="179" t="s">
        <v>47</v>
      </c>
      <c r="AL977" s="254">
        <v>150000</v>
      </c>
      <c r="AM977" s="254">
        <f>ROUNDDOWN(AJ977*AL977,-3)</f>
        <v>2400000</v>
      </c>
      <c r="AN977" s="178">
        <v>16</v>
      </c>
      <c r="AO977" s="179" t="s">
        <v>47</v>
      </c>
      <c r="AP977" s="254">
        <v>150000</v>
      </c>
      <c r="AQ977" s="254">
        <f>ROUNDDOWN(AN977*AP977,-3)</f>
        <v>2400000</v>
      </c>
      <c r="AR977" s="351">
        <f t="shared" si="278"/>
        <v>0</v>
      </c>
    </row>
    <row r="978" spans="2:44" x14ac:dyDescent="0.4">
      <c r="B978" s="208" t="s">
        <v>27</v>
      </c>
      <c r="C978" s="180" t="s">
        <v>48</v>
      </c>
      <c r="D978" s="178">
        <v>22</v>
      </c>
      <c r="E978" s="179" t="s">
        <v>47</v>
      </c>
      <c r="F978" s="254">
        <v>150000</v>
      </c>
      <c r="G978" s="254">
        <f>ROUNDDOWN(D978*F978,-3)</f>
        <v>3300000</v>
      </c>
      <c r="H978" s="178">
        <v>22</v>
      </c>
      <c r="I978" s="179" t="s">
        <v>47</v>
      </c>
      <c r="J978" s="254">
        <v>150000</v>
      </c>
      <c r="K978" s="254">
        <f>ROUNDDOWN(H978*J978,-3)</f>
        <v>3300000</v>
      </c>
      <c r="L978" s="178">
        <v>22</v>
      </c>
      <c r="M978" s="179" t="s">
        <v>47</v>
      </c>
      <c r="N978" s="254">
        <v>150000</v>
      </c>
      <c r="O978" s="254">
        <f>ROUNDDOWN(L978*N978,-3)</f>
        <v>3300000</v>
      </c>
      <c r="P978" s="178">
        <v>22</v>
      </c>
      <c r="Q978" s="179" t="s">
        <v>47</v>
      </c>
      <c r="R978" s="254">
        <v>150000</v>
      </c>
      <c r="S978" s="254">
        <f>ROUNDDOWN(P978*R978,-3)</f>
        <v>3300000</v>
      </c>
      <c r="T978" s="178">
        <v>73</v>
      </c>
      <c r="U978" s="179" t="s">
        <v>47</v>
      </c>
      <c r="V978" s="254">
        <v>150000</v>
      </c>
      <c r="W978" s="254">
        <f>ROUNDDOWN(T978*V978,-3)</f>
        <v>10950000</v>
      </c>
      <c r="X978" s="354">
        <f t="shared" si="272"/>
        <v>3285000</v>
      </c>
      <c r="Y978" s="254"/>
      <c r="Z978" s="354">
        <f t="shared" si="266"/>
        <v>10950000</v>
      </c>
      <c r="AA978" s="254">
        <f t="shared" si="273"/>
        <v>10950000</v>
      </c>
      <c r="AB978" s="178">
        <v>73</v>
      </c>
      <c r="AC978" s="179" t="s">
        <v>47</v>
      </c>
      <c r="AD978" s="254">
        <v>150000</v>
      </c>
      <c r="AE978" s="254">
        <f>ROUNDDOWN(AB978*AD978,-3)</f>
        <v>10950000</v>
      </c>
      <c r="AF978" s="178">
        <v>73</v>
      </c>
      <c r="AG978" s="179" t="s">
        <v>47</v>
      </c>
      <c r="AH978" s="254">
        <v>150000</v>
      </c>
      <c r="AI978" s="254">
        <f>ROUNDDOWN(AF978*AH978,-3)</f>
        <v>10950000</v>
      </c>
      <c r="AJ978" s="178">
        <v>73</v>
      </c>
      <c r="AK978" s="179" t="s">
        <v>47</v>
      </c>
      <c r="AL978" s="254">
        <v>150000</v>
      </c>
      <c r="AM978" s="254">
        <f>ROUNDDOWN(AJ978*AL978,-3)</f>
        <v>10950000</v>
      </c>
      <c r="AN978" s="178">
        <v>73</v>
      </c>
      <c r="AO978" s="179" t="s">
        <v>47</v>
      </c>
      <c r="AP978" s="254">
        <v>150000</v>
      </c>
      <c r="AQ978" s="254">
        <f>ROUNDDOWN(AN978*AP978,-3)</f>
        <v>10950000</v>
      </c>
      <c r="AR978" s="351">
        <f t="shared" si="278"/>
        <v>0</v>
      </c>
    </row>
    <row r="979" spans="2:44" x14ac:dyDescent="0.4">
      <c r="B979" s="208" t="s">
        <v>27</v>
      </c>
      <c r="C979" s="180" t="s">
        <v>175</v>
      </c>
      <c r="D979" s="178">
        <v>1</v>
      </c>
      <c r="E979" s="179" t="s">
        <v>38</v>
      </c>
      <c r="F979" s="254">
        <v>370000</v>
      </c>
      <c r="G979" s="254">
        <f>ROUNDDOWN(D979*F979,-3)</f>
        <v>370000</v>
      </c>
      <c r="H979" s="178">
        <v>1</v>
      </c>
      <c r="I979" s="179" t="s">
        <v>38</v>
      </c>
      <c r="J979" s="254">
        <v>370000</v>
      </c>
      <c r="K979" s="254">
        <f>ROUNDDOWN(H979*J979,-3)</f>
        <v>370000</v>
      </c>
      <c r="L979" s="178">
        <v>1</v>
      </c>
      <c r="M979" s="179" t="s">
        <v>38</v>
      </c>
      <c r="N979" s="254">
        <v>370000</v>
      </c>
      <c r="O979" s="254">
        <f>ROUNDDOWN(L979*N979,-3)</f>
        <v>370000</v>
      </c>
      <c r="P979" s="178">
        <v>1</v>
      </c>
      <c r="Q979" s="179" t="s">
        <v>38</v>
      </c>
      <c r="R979" s="254">
        <v>370000</v>
      </c>
      <c r="S979" s="254">
        <f>ROUNDDOWN(P979*R979,-3)</f>
        <v>370000</v>
      </c>
      <c r="T979" s="178">
        <v>1</v>
      </c>
      <c r="U979" s="179" t="s">
        <v>38</v>
      </c>
      <c r="V979" s="254">
        <v>9128000</v>
      </c>
      <c r="W979" s="254">
        <f>ROUNDDOWN(T979*V979,-3)</f>
        <v>9128000</v>
      </c>
      <c r="X979" s="354">
        <f t="shared" si="272"/>
        <v>2738400</v>
      </c>
      <c r="Y979" s="254"/>
      <c r="Z979" s="354">
        <f t="shared" si="266"/>
        <v>9128000</v>
      </c>
      <c r="AA979" s="254">
        <f t="shared" si="273"/>
        <v>9128000</v>
      </c>
      <c r="AB979" s="178">
        <v>1</v>
      </c>
      <c r="AC979" s="179" t="s">
        <v>38</v>
      </c>
      <c r="AD979" s="254">
        <v>9128000</v>
      </c>
      <c r="AE979" s="254">
        <f>ROUNDDOWN(AB979*AD979,-3)</f>
        <v>9128000</v>
      </c>
      <c r="AF979" s="178">
        <v>1</v>
      </c>
      <c r="AG979" s="179" t="s">
        <v>38</v>
      </c>
      <c r="AH979" s="254">
        <v>9128000</v>
      </c>
      <c r="AI979" s="254">
        <f>ROUNDDOWN(AF979*AH979,-3)</f>
        <v>9128000</v>
      </c>
      <c r="AJ979" s="178">
        <v>1</v>
      </c>
      <c r="AK979" s="179" t="s">
        <v>38</v>
      </c>
      <c r="AL979" s="254">
        <v>9128000</v>
      </c>
      <c r="AM979" s="254">
        <f>ROUNDDOWN(AJ979*AL979,-3)</f>
        <v>9128000</v>
      </c>
      <c r="AN979" s="178">
        <v>1</v>
      </c>
      <c r="AO979" s="179" t="s">
        <v>38</v>
      </c>
      <c r="AP979" s="254">
        <v>9128000</v>
      </c>
      <c r="AQ979" s="254">
        <f>ROUNDDOWN(AN979*AP979,-3)</f>
        <v>9128000</v>
      </c>
      <c r="AR979" s="351">
        <f t="shared" si="278"/>
        <v>0</v>
      </c>
    </row>
    <row r="980" spans="2:44" x14ac:dyDescent="0.4">
      <c r="B980" s="208">
        <v>525112</v>
      </c>
      <c r="C980" s="180" t="s">
        <v>97</v>
      </c>
      <c r="D980" s="178">
        <v>0</v>
      </c>
      <c r="E980" s="179"/>
      <c r="F980" s="180">
        <v>0</v>
      </c>
      <c r="G980" s="254">
        <f>SUM(G981:G986)</f>
        <v>12608000</v>
      </c>
      <c r="H980" s="178">
        <v>0</v>
      </c>
      <c r="I980" s="179"/>
      <c r="J980" s="180">
        <v>0</v>
      </c>
      <c r="K980" s="254">
        <f>SUM(K981:K986)</f>
        <v>12608000</v>
      </c>
      <c r="L980" s="178">
        <v>0</v>
      </c>
      <c r="M980" s="179"/>
      <c r="N980" s="180">
        <v>0</v>
      </c>
      <c r="O980" s="254">
        <f>SUM(O981:O986)</f>
        <v>12608000</v>
      </c>
      <c r="P980" s="178">
        <v>0</v>
      </c>
      <c r="Q980" s="179"/>
      <c r="R980" s="180">
        <v>0</v>
      </c>
      <c r="S980" s="254">
        <f>SUM(S981:S986)</f>
        <v>10808000</v>
      </c>
      <c r="T980" s="178">
        <v>0</v>
      </c>
      <c r="U980" s="179"/>
      <c r="V980" s="180">
        <v>0</v>
      </c>
      <c r="W980" s="254">
        <f>SUM(W981:W986)</f>
        <v>10808000</v>
      </c>
      <c r="X980" s="354">
        <f t="shared" si="272"/>
        <v>3242400</v>
      </c>
      <c r="Y980" s="254"/>
      <c r="Z980" s="354">
        <f t="shared" si="266"/>
        <v>10808000</v>
      </c>
      <c r="AA980" s="254"/>
      <c r="AB980" s="178">
        <v>0</v>
      </c>
      <c r="AC980" s="179"/>
      <c r="AD980" s="180">
        <v>0</v>
      </c>
      <c r="AE980" s="254">
        <f>SUM(AE981:AE986)</f>
        <v>10808000</v>
      </c>
      <c r="AF980" s="178">
        <v>0</v>
      </c>
      <c r="AG980" s="179"/>
      <c r="AH980" s="180">
        <v>0</v>
      </c>
      <c r="AI980" s="254">
        <f>SUM(AI981:AI986)</f>
        <v>10808000</v>
      </c>
      <c r="AJ980" s="178">
        <v>0</v>
      </c>
      <c r="AK980" s="179"/>
      <c r="AL980" s="180">
        <v>0</v>
      </c>
      <c r="AM980" s="254">
        <f>SUM(AM981:AM986)</f>
        <v>13258000</v>
      </c>
      <c r="AN980" s="178">
        <v>0</v>
      </c>
      <c r="AO980" s="179"/>
      <c r="AP980" s="180">
        <v>0</v>
      </c>
      <c r="AQ980" s="254">
        <f>SUM(AQ981:AQ986)</f>
        <v>13258000</v>
      </c>
      <c r="AR980" s="351">
        <f t="shared" si="278"/>
        <v>0</v>
      </c>
    </row>
    <row r="981" spans="2:44" x14ac:dyDescent="0.4">
      <c r="B981" s="208" t="s">
        <v>27</v>
      </c>
      <c r="C981" s="180" t="s">
        <v>295</v>
      </c>
      <c r="D981" s="178">
        <v>1</v>
      </c>
      <c r="E981" s="179" t="s">
        <v>38</v>
      </c>
      <c r="F981" s="254">
        <v>600000</v>
      </c>
      <c r="G981" s="254">
        <f t="shared" ref="G981:G986" si="279">ROUNDDOWN(D981*F981,-3)</f>
        <v>600000</v>
      </c>
      <c r="H981" s="178">
        <v>1</v>
      </c>
      <c r="I981" s="179" t="s">
        <v>38</v>
      </c>
      <c r="J981" s="254">
        <v>600000</v>
      </c>
      <c r="K981" s="254">
        <f t="shared" ref="K981:K986" si="280">ROUNDDOWN(H981*J981,-3)</f>
        <v>600000</v>
      </c>
      <c r="L981" s="178">
        <v>1</v>
      </c>
      <c r="M981" s="179" t="s">
        <v>38</v>
      </c>
      <c r="N981" s="254">
        <v>600000</v>
      </c>
      <c r="O981" s="254">
        <f t="shared" ref="O981:O986" si="281">ROUNDDOWN(L981*N981,-3)</f>
        <v>600000</v>
      </c>
      <c r="P981" s="178">
        <v>1</v>
      </c>
      <c r="Q981" s="179" t="s">
        <v>38</v>
      </c>
      <c r="R981" s="254">
        <v>600000</v>
      </c>
      <c r="S981" s="254">
        <f t="shared" ref="S981:S986" si="282">ROUNDDOWN(P981*R981,-3)</f>
        <v>600000</v>
      </c>
      <c r="T981" s="178">
        <v>1</v>
      </c>
      <c r="U981" s="179" t="s">
        <v>38</v>
      </c>
      <c r="V981" s="254">
        <v>600000</v>
      </c>
      <c r="W981" s="254">
        <f t="shared" ref="W981:W986" si="283">ROUNDDOWN(T981*V981,-3)</f>
        <v>600000</v>
      </c>
      <c r="X981" s="354">
        <f t="shared" si="272"/>
        <v>180000</v>
      </c>
      <c r="Y981" s="254"/>
      <c r="Z981" s="354">
        <f t="shared" si="266"/>
        <v>600000</v>
      </c>
      <c r="AA981" s="254">
        <f t="shared" si="273"/>
        <v>600000</v>
      </c>
      <c r="AB981" s="178">
        <v>1</v>
      </c>
      <c r="AC981" s="179" t="s">
        <v>38</v>
      </c>
      <c r="AD981" s="254">
        <v>600000</v>
      </c>
      <c r="AE981" s="254">
        <f t="shared" ref="AE981:AE986" si="284">ROUNDDOWN(AB981*AD981,-3)</f>
        <v>600000</v>
      </c>
      <c r="AF981" s="178">
        <v>1</v>
      </c>
      <c r="AG981" s="179" t="s">
        <v>38</v>
      </c>
      <c r="AH981" s="254">
        <v>600000</v>
      </c>
      <c r="AI981" s="254">
        <f t="shared" ref="AI981:AI986" si="285">ROUNDDOWN(AF981*AH981,-3)</f>
        <v>600000</v>
      </c>
      <c r="AJ981" s="178">
        <v>1</v>
      </c>
      <c r="AK981" s="179" t="s">
        <v>38</v>
      </c>
      <c r="AL981" s="254">
        <v>600000</v>
      </c>
      <c r="AM981" s="254">
        <f t="shared" ref="AM981:AM986" si="286">ROUNDDOWN(AJ981*AL981,-3)</f>
        <v>600000</v>
      </c>
      <c r="AN981" s="178">
        <v>1</v>
      </c>
      <c r="AO981" s="179" t="s">
        <v>38</v>
      </c>
      <c r="AP981" s="254">
        <v>600000</v>
      </c>
      <c r="AQ981" s="254">
        <f t="shared" ref="AQ981:AQ986" si="287">ROUNDDOWN(AN981*AP981,-3)</f>
        <v>600000</v>
      </c>
      <c r="AR981" s="351">
        <f t="shared" si="278"/>
        <v>0</v>
      </c>
    </row>
    <row r="982" spans="2:44" x14ac:dyDescent="0.4">
      <c r="B982" s="208" t="s">
        <v>27</v>
      </c>
      <c r="C982" s="180" t="s">
        <v>296</v>
      </c>
      <c r="D982" s="275">
        <f>D975</f>
        <v>24</v>
      </c>
      <c r="E982" s="179" t="s">
        <v>231</v>
      </c>
      <c r="F982" s="254">
        <v>75000</v>
      </c>
      <c r="G982" s="254">
        <f t="shared" si="279"/>
        <v>1800000</v>
      </c>
      <c r="H982" s="275">
        <f>H975</f>
        <v>24</v>
      </c>
      <c r="I982" s="179" t="s">
        <v>231</v>
      </c>
      <c r="J982" s="254">
        <v>75000</v>
      </c>
      <c r="K982" s="254">
        <f t="shared" si="280"/>
        <v>1800000</v>
      </c>
      <c r="L982" s="275">
        <f>L975</f>
        <v>24</v>
      </c>
      <c r="M982" s="179" t="s">
        <v>231</v>
      </c>
      <c r="N982" s="254">
        <v>75000</v>
      </c>
      <c r="O982" s="254">
        <f t="shared" si="281"/>
        <v>1800000</v>
      </c>
      <c r="P982" s="275">
        <v>0</v>
      </c>
      <c r="Q982" s="179" t="s">
        <v>231</v>
      </c>
      <c r="R982" s="254">
        <v>75000</v>
      </c>
      <c r="S982" s="254">
        <f t="shared" si="282"/>
        <v>0</v>
      </c>
      <c r="T982" s="275">
        <v>0</v>
      </c>
      <c r="U982" s="179" t="s">
        <v>231</v>
      </c>
      <c r="V982" s="254">
        <v>75000</v>
      </c>
      <c r="W982" s="254">
        <f t="shared" si="283"/>
        <v>0</v>
      </c>
      <c r="X982" s="354">
        <f t="shared" si="272"/>
        <v>0</v>
      </c>
      <c r="Y982" s="254"/>
      <c r="Z982" s="354">
        <f t="shared" si="266"/>
        <v>0</v>
      </c>
      <c r="AA982" s="254"/>
      <c r="AB982" s="275">
        <v>0</v>
      </c>
      <c r="AC982" s="179" t="s">
        <v>231</v>
      </c>
      <c r="AD982" s="254">
        <v>75000</v>
      </c>
      <c r="AE982" s="254">
        <f t="shared" si="284"/>
        <v>0</v>
      </c>
      <c r="AF982" s="275">
        <v>0</v>
      </c>
      <c r="AG982" s="179" t="s">
        <v>231</v>
      </c>
      <c r="AH982" s="254">
        <v>75000</v>
      </c>
      <c r="AI982" s="254">
        <f t="shared" si="285"/>
        <v>0</v>
      </c>
      <c r="AJ982" s="275">
        <v>0</v>
      </c>
      <c r="AK982" s="179" t="s">
        <v>231</v>
      </c>
      <c r="AL982" s="254">
        <v>75000</v>
      </c>
      <c r="AM982" s="254">
        <f t="shared" si="286"/>
        <v>0</v>
      </c>
      <c r="AN982" s="275">
        <v>0</v>
      </c>
      <c r="AO982" s="179" t="s">
        <v>231</v>
      </c>
      <c r="AP982" s="254">
        <v>75000</v>
      </c>
      <c r="AQ982" s="254">
        <f t="shared" si="287"/>
        <v>0</v>
      </c>
      <c r="AR982" s="351">
        <f t="shared" si="278"/>
        <v>0</v>
      </c>
    </row>
    <row r="983" spans="2:44" x14ac:dyDescent="0.4">
      <c r="B983" s="208" t="s">
        <v>27</v>
      </c>
      <c r="C983" s="180" t="s">
        <v>44</v>
      </c>
      <c r="D983" s="275">
        <f>D975</f>
        <v>24</v>
      </c>
      <c r="E983" s="179" t="s">
        <v>40</v>
      </c>
      <c r="F983" s="254">
        <v>50000</v>
      </c>
      <c r="G983" s="254">
        <f t="shared" si="279"/>
        <v>1200000</v>
      </c>
      <c r="H983" s="275">
        <f>H975</f>
        <v>24</v>
      </c>
      <c r="I983" s="179" t="s">
        <v>40</v>
      </c>
      <c r="J983" s="254">
        <v>50000</v>
      </c>
      <c r="K983" s="254">
        <f t="shared" si="280"/>
        <v>1200000</v>
      </c>
      <c r="L983" s="275">
        <f>L975</f>
        <v>24</v>
      </c>
      <c r="M983" s="179" t="s">
        <v>40</v>
      </c>
      <c r="N983" s="254">
        <v>50000</v>
      </c>
      <c r="O983" s="254">
        <f t="shared" si="281"/>
        <v>1200000</v>
      </c>
      <c r="P983" s="275">
        <v>24</v>
      </c>
      <c r="Q983" s="179" t="s">
        <v>40</v>
      </c>
      <c r="R983" s="254">
        <v>50000</v>
      </c>
      <c r="S983" s="254">
        <f t="shared" si="282"/>
        <v>1200000</v>
      </c>
      <c r="T983" s="275">
        <v>24</v>
      </c>
      <c r="U983" s="179" t="s">
        <v>40</v>
      </c>
      <c r="V983" s="254">
        <v>50000</v>
      </c>
      <c r="W983" s="254">
        <f t="shared" si="283"/>
        <v>1200000</v>
      </c>
      <c r="X983" s="354">
        <f t="shared" si="272"/>
        <v>360000</v>
      </c>
      <c r="Y983" s="254"/>
      <c r="Z983" s="354">
        <f t="shared" si="266"/>
        <v>1200000</v>
      </c>
      <c r="AA983" s="254">
        <f t="shared" si="273"/>
        <v>1200000</v>
      </c>
      <c r="AB983" s="275">
        <v>24</v>
      </c>
      <c r="AC983" s="179" t="s">
        <v>40</v>
      </c>
      <c r="AD983" s="254">
        <v>50000</v>
      </c>
      <c r="AE983" s="254">
        <f t="shared" si="284"/>
        <v>1200000</v>
      </c>
      <c r="AF983" s="275">
        <v>24</v>
      </c>
      <c r="AG983" s="179" t="s">
        <v>40</v>
      </c>
      <c r="AH983" s="254">
        <v>50000</v>
      </c>
      <c r="AI983" s="254">
        <f t="shared" si="285"/>
        <v>1200000</v>
      </c>
      <c r="AJ983" s="275">
        <f>24+49</f>
        <v>73</v>
      </c>
      <c r="AK983" s="179" t="s">
        <v>40</v>
      </c>
      <c r="AL983" s="254">
        <v>50000</v>
      </c>
      <c r="AM983" s="254">
        <f t="shared" si="286"/>
        <v>3650000</v>
      </c>
      <c r="AN983" s="275">
        <f>24+49</f>
        <v>73</v>
      </c>
      <c r="AO983" s="179" t="s">
        <v>40</v>
      </c>
      <c r="AP983" s="254">
        <v>50000</v>
      </c>
      <c r="AQ983" s="254">
        <f t="shared" si="287"/>
        <v>3650000</v>
      </c>
      <c r="AR983" s="351">
        <f t="shared" si="278"/>
        <v>0</v>
      </c>
    </row>
    <row r="984" spans="2:44" x14ac:dyDescent="0.4">
      <c r="B984" s="208" t="s">
        <v>27</v>
      </c>
      <c r="C984" s="180" t="s">
        <v>299</v>
      </c>
      <c r="D984" s="178">
        <v>1</v>
      </c>
      <c r="E984" s="179" t="s">
        <v>51</v>
      </c>
      <c r="F984" s="254">
        <v>340000</v>
      </c>
      <c r="G984" s="254">
        <f t="shared" si="279"/>
        <v>340000</v>
      </c>
      <c r="H984" s="178">
        <v>1</v>
      </c>
      <c r="I984" s="179" t="s">
        <v>51</v>
      </c>
      <c r="J984" s="254">
        <v>340000</v>
      </c>
      <c r="K984" s="254">
        <f t="shared" si="280"/>
        <v>340000</v>
      </c>
      <c r="L984" s="178">
        <v>1</v>
      </c>
      <c r="M984" s="179" t="s">
        <v>51</v>
      </c>
      <c r="N984" s="254">
        <v>340000</v>
      </c>
      <c r="O984" s="254">
        <f t="shared" si="281"/>
        <v>340000</v>
      </c>
      <c r="P984" s="178">
        <v>1</v>
      </c>
      <c r="Q984" s="179" t="s">
        <v>51</v>
      </c>
      <c r="R984" s="254">
        <v>340000</v>
      </c>
      <c r="S984" s="254">
        <f t="shared" si="282"/>
        <v>340000</v>
      </c>
      <c r="T984" s="178">
        <v>1</v>
      </c>
      <c r="U984" s="179" t="s">
        <v>51</v>
      </c>
      <c r="V984" s="254">
        <v>340000</v>
      </c>
      <c r="W984" s="254">
        <f t="shared" si="283"/>
        <v>340000</v>
      </c>
      <c r="X984" s="354">
        <f t="shared" si="272"/>
        <v>102000</v>
      </c>
      <c r="Y984" s="254"/>
      <c r="Z984" s="354">
        <f t="shared" si="266"/>
        <v>340000</v>
      </c>
      <c r="AA984" s="254">
        <f t="shared" si="273"/>
        <v>340000</v>
      </c>
      <c r="AB984" s="178">
        <v>1</v>
      </c>
      <c r="AC984" s="179" t="s">
        <v>51</v>
      </c>
      <c r="AD984" s="254">
        <v>340000</v>
      </c>
      <c r="AE984" s="254">
        <f t="shared" si="284"/>
        <v>340000</v>
      </c>
      <c r="AF984" s="178">
        <v>1</v>
      </c>
      <c r="AG984" s="179" t="s">
        <v>51</v>
      </c>
      <c r="AH984" s="254">
        <v>340000</v>
      </c>
      <c r="AI984" s="254">
        <f t="shared" si="285"/>
        <v>340000</v>
      </c>
      <c r="AJ984" s="178">
        <v>1</v>
      </c>
      <c r="AK984" s="179" t="s">
        <v>51</v>
      </c>
      <c r="AL984" s="254">
        <v>340000</v>
      </c>
      <c r="AM984" s="254">
        <f t="shared" si="286"/>
        <v>340000</v>
      </c>
      <c r="AN984" s="178">
        <v>1</v>
      </c>
      <c r="AO984" s="179" t="s">
        <v>51</v>
      </c>
      <c r="AP984" s="254">
        <v>340000</v>
      </c>
      <c r="AQ984" s="254">
        <f t="shared" si="287"/>
        <v>340000</v>
      </c>
      <c r="AR984" s="351">
        <f t="shared" si="278"/>
        <v>0</v>
      </c>
    </row>
    <row r="985" spans="2:44" x14ac:dyDescent="0.4">
      <c r="B985" s="208" t="s">
        <v>27</v>
      </c>
      <c r="C985" s="180" t="s">
        <v>294</v>
      </c>
      <c r="D985" s="178">
        <v>1</v>
      </c>
      <c r="E985" s="179" t="s">
        <v>38</v>
      </c>
      <c r="F985" s="254">
        <v>6268000</v>
      </c>
      <c r="G985" s="254">
        <f t="shared" si="279"/>
        <v>6268000</v>
      </c>
      <c r="H985" s="178">
        <v>1</v>
      </c>
      <c r="I985" s="179" t="s">
        <v>38</v>
      </c>
      <c r="J985" s="254">
        <v>6268000</v>
      </c>
      <c r="K985" s="254">
        <f t="shared" si="280"/>
        <v>6268000</v>
      </c>
      <c r="L985" s="178">
        <v>1</v>
      </c>
      <c r="M985" s="179" t="s">
        <v>38</v>
      </c>
      <c r="N985" s="254">
        <v>6268000</v>
      </c>
      <c r="O985" s="254">
        <f t="shared" si="281"/>
        <v>6268000</v>
      </c>
      <c r="P985" s="178">
        <v>1</v>
      </c>
      <c r="Q985" s="179" t="s">
        <v>38</v>
      </c>
      <c r="R985" s="254">
        <v>6268000</v>
      </c>
      <c r="S985" s="254">
        <f t="shared" si="282"/>
        <v>6268000</v>
      </c>
      <c r="T985" s="178">
        <v>1</v>
      </c>
      <c r="U985" s="179" t="s">
        <v>38</v>
      </c>
      <c r="V985" s="254">
        <v>6268000</v>
      </c>
      <c r="W985" s="254">
        <f t="shared" si="283"/>
        <v>6268000</v>
      </c>
      <c r="X985" s="354">
        <f t="shared" si="272"/>
        <v>1880400</v>
      </c>
      <c r="Y985" s="254"/>
      <c r="Z985" s="354">
        <f t="shared" si="266"/>
        <v>6268000</v>
      </c>
      <c r="AA985" s="254">
        <f t="shared" si="273"/>
        <v>6268000</v>
      </c>
      <c r="AB985" s="178">
        <v>1</v>
      </c>
      <c r="AC985" s="179" t="s">
        <v>38</v>
      </c>
      <c r="AD985" s="254">
        <v>6268000</v>
      </c>
      <c r="AE985" s="254">
        <f t="shared" si="284"/>
        <v>6268000</v>
      </c>
      <c r="AF985" s="178">
        <v>1</v>
      </c>
      <c r="AG985" s="179" t="s">
        <v>38</v>
      </c>
      <c r="AH985" s="254">
        <v>6268000</v>
      </c>
      <c r="AI985" s="254">
        <f t="shared" si="285"/>
        <v>6268000</v>
      </c>
      <c r="AJ985" s="178">
        <v>1</v>
      </c>
      <c r="AK985" s="179" t="s">
        <v>38</v>
      </c>
      <c r="AL985" s="254">
        <v>6268000</v>
      </c>
      <c r="AM985" s="254">
        <f t="shared" si="286"/>
        <v>6268000</v>
      </c>
      <c r="AN985" s="178">
        <v>1</v>
      </c>
      <c r="AO985" s="179" t="s">
        <v>38</v>
      </c>
      <c r="AP985" s="254">
        <v>6268000</v>
      </c>
      <c r="AQ985" s="254">
        <f t="shared" si="287"/>
        <v>6268000</v>
      </c>
      <c r="AR985" s="351">
        <f t="shared" si="278"/>
        <v>0</v>
      </c>
    </row>
    <row r="986" spans="2:44" x14ac:dyDescent="0.4">
      <c r="B986" s="208" t="s">
        <v>27</v>
      </c>
      <c r="C986" s="180" t="s">
        <v>297</v>
      </c>
      <c r="D986" s="275">
        <f>D975</f>
        <v>24</v>
      </c>
      <c r="E986" s="179" t="s">
        <v>362</v>
      </c>
      <c r="F986" s="254">
        <v>100000</v>
      </c>
      <c r="G986" s="254">
        <f t="shared" si="279"/>
        <v>2400000</v>
      </c>
      <c r="H986" s="275">
        <f>H975</f>
        <v>24</v>
      </c>
      <c r="I986" s="179" t="s">
        <v>362</v>
      </c>
      <c r="J986" s="254">
        <v>100000</v>
      </c>
      <c r="K986" s="254">
        <f t="shared" si="280"/>
        <v>2400000</v>
      </c>
      <c r="L986" s="275">
        <f>L975</f>
        <v>24</v>
      </c>
      <c r="M986" s="179" t="s">
        <v>362</v>
      </c>
      <c r="N986" s="254">
        <v>100000</v>
      </c>
      <c r="O986" s="254">
        <f t="shared" si="281"/>
        <v>2400000</v>
      </c>
      <c r="P986" s="275">
        <v>24</v>
      </c>
      <c r="Q986" s="179" t="s">
        <v>362</v>
      </c>
      <c r="R986" s="254">
        <v>100000</v>
      </c>
      <c r="S986" s="254">
        <f t="shared" si="282"/>
        <v>2400000</v>
      </c>
      <c r="T986" s="275">
        <v>24</v>
      </c>
      <c r="U986" s="179" t="s">
        <v>362</v>
      </c>
      <c r="V986" s="254">
        <v>100000</v>
      </c>
      <c r="W986" s="254">
        <f t="shared" si="283"/>
        <v>2400000</v>
      </c>
      <c r="X986" s="354">
        <f t="shared" si="272"/>
        <v>720000</v>
      </c>
      <c r="Y986" s="254"/>
      <c r="Z986" s="354">
        <f t="shared" si="266"/>
        <v>2400000</v>
      </c>
      <c r="AA986" s="254">
        <f t="shared" si="273"/>
        <v>2400000</v>
      </c>
      <c r="AB986" s="275">
        <v>24</v>
      </c>
      <c r="AC986" s="179" t="s">
        <v>362</v>
      </c>
      <c r="AD986" s="254">
        <v>100000</v>
      </c>
      <c r="AE986" s="254">
        <f t="shared" si="284"/>
        <v>2400000</v>
      </c>
      <c r="AF986" s="275">
        <v>24</v>
      </c>
      <c r="AG986" s="179" t="s">
        <v>362</v>
      </c>
      <c r="AH986" s="254">
        <v>100000</v>
      </c>
      <c r="AI986" s="254">
        <f t="shared" si="285"/>
        <v>2400000</v>
      </c>
      <c r="AJ986" s="275">
        <v>24</v>
      </c>
      <c r="AK986" s="179" t="s">
        <v>362</v>
      </c>
      <c r="AL986" s="254">
        <v>100000</v>
      </c>
      <c r="AM986" s="254">
        <f t="shared" si="286"/>
        <v>2400000</v>
      </c>
      <c r="AN986" s="275">
        <v>24</v>
      </c>
      <c r="AO986" s="179" t="s">
        <v>362</v>
      </c>
      <c r="AP986" s="254">
        <v>100000</v>
      </c>
      <c r="AQ986" s="254">
        <f t="shared" si="287"/>
        <v>2400000</v>
      </c>
      <c r="AR986" s="351">
        <f t="shared" si="278"/>
        <v>0</v>
      </c>
    </row>
    <row r="987" spans="2:44" x14ac:dyDescent="0.4">
      <c r="B987" s="312" t="s">
        <v>62</v>
      </c>
      <c r="C987" s="313" t="s">
        <v>377</v>
      </c>
      <c r="D987" s="269">
        <v>24</v>
      </c>
      <c r="E987" s="270" t="s">
        <v>171</v>
      </c>
      <c r="F987" s="254">
        <v>0</v>
      </c>
      <c r="G987" s="254">
        <f>G988+G992</f>
        <v>51430000</v>
      </c>
      <c r="H987" s="314">
        <v>24</v>
      </c>
      <c r="I987" s="315" t="s">
        <v>171</v>
      </c>
      <c r="J987" s="316">
        <v>0</v>
      </c>
      <c r="K987" s="316">
        <f>K988+K992</f>
        <v>51430000</v>
      </c>
      <c r="L987" s="314">
        <v>24</v>
      </c>
      <c r="M987" s="315" t="s">
        <v>171</v>
      </c>
      <c r="N987" s="316">
        <v>0</v>
      </c>
      <c r="O987" s="316">
        <f>O988+O992</f>
        <v>51430000</v>
      </c>
      <c r="P987" s="314">
        <v>24</v>
      </c>
      <c r="Q987" s="315" t="s">
        <v>171</v>
      </c>
      <c r="R987" s="316">
        <v>0</v>
      </c>
      <c r="S987" s="316">
        <f>S988+S992</f>
        <v>49630000</v>
      </c>
      <c r="T987" s="314">
        <v>24</v>
      </c>
      <c r="U987" s="315" t="s">
        <v>171</v>
      </c>
      <c r="V987" s="316">
        <v>0</v>
      </c>
      <c r="W987" s="316">
        <f>W988+W992</f>
        <v>49630000</v>
      </c>
      <c r="X987" s="354">
        <f t="shared" si="272"/>
        <v>14889000</v>
      </c>
      <c r="Y987" s="316"/>
      <c r="Z987" s="354">
        <f t="shared" si="266"/>
        <v>49630000</v>
      </c>
      <c r="AA987" s="316"/>
      <c r="AB987" s="314">
        <v>24</v>
      </c>
      <c r="AC987" s="315" t="s">
        <v>171</v>
      </c>
      <c r="AD987" s="316">
        <v>0</v>
      </c>
      <c r="AE987" s="316">
        <f>AE988+AE992</f>
        <v>49630000</v>
      </c>
      <c r="AF987" s="314">
        <v>24</v>
      </c>
      <c r="AG987" s="315" t="s">
        <v>171</v>
      </c>
      <c r="AH987" s="316">
        <v>0</v>
      </c>
      <c r="AI987" s="316">
        <f>AI988+AI992</f>
        <v>49630000</v>
      </c>
      <c r="AJ987" s="314">
        <v>24</v>
      </c>
      <c r="AK987" s="315" t="s">
        <v>171</v>
      </c>
      <c r="AL987" s="316">
        <v>0</v>
      </c>
      <c r="AM987" s="316">
        <f>AM988+AM992</f>
        <v>49630000</v>
      </c>
      <c r="AN987" s="314">
        <v>24</v>
      </c>
      <c r="AO987" s="315" t="s">
        <v>171</v>
      </c>
      <c r="AP987" s="316">
        <v>0</v>
      </c>
      <c r="AQ987" s="316">
        <f>AQ988+AQ992</f>
        <v>49630000</v>
      </c>
      <c r="AR987" s="351">
        <f t="shared" si="278"/>
        <v>0</v>
      </c>
    </row>
    <row r="988" spans="2:44" x14ac:dyDescent="0.4">
      <c r="B988" s="208">
        <v>525111</v>
      </c>
      <c r="C988" s="180" t="s">
        <v>174</v>
      </c>
      <c r="D988" s="178">
        <v>0</v>
      </c>
      <c r="E988" s="179"/>
      <c r="F988" s="180">
        <v>0</v>
      </c>
      <c r="G988" s="254">
        <f>SUM(G989:G991)</f>
        <v>17810000</v>
      </c>
      <c r="H988" s="178">
        <v>0</v>
      </c>
      <c r="I988" s="179"/>
      <c r="J988" s="180">
        <v>0</v>
      </c>
      <c r="K988" s="254">
        <f>SUM(K989:K991)</f>
        <v>17810000</v>
      </c>
      <c r="L988" s="178">
        <v>0</v>
      </c>
      <c r="M988" s="179"/>
      <c r="N988" s="180">
        <v>0</v>
      </c>
      <c r="O988" s="254">
        <f>SUM(O989:O991)</f>
        <v>17810000</v>
      </c>
      <c r="P988" s="178">
        <v>0</v>
      </c>
      <c r="Q988" s="179"/>
      <c r="R988" s="180">
        <v>0</v>
      </c>
      <c r="S988" s="254">
        <f>SUM(S989:S991)</f>
        <v>17810000</v>
      </c>
      <c r="T988" s="178">
        <v>0</v>
      </c>
      <c r="U988" s="179"/>
      <c r="V988" s="180">
        <v>0</v>
      </c>
      <c r="W988" s="254">
        <f>SUM(W989:W991)</f>
        <v>17810000</v>
      </c>
      <c r="X988" s="354">
        <f t="shared" si="272"/>
        <v>5343000</v>
      </c>
      <c r="Y988" s="254"/>
      <c r="Z988" s="354">
        <f t="shared" si="266"/>
        <v>17810000</v>
      </c>
      <c r="AA988" s="254"/>
      <c r="AB988" s="178">
        <v>0</v>
      </c>
      <c r="AC988" s="179"/>
      <c r="AD988" s="180">
        <v>0</v>
      </c>
      <c r="AE988" s="254">
        <f>SUM(AE989:AE991)</f>
        <v>17810000</v>
      </c>
      <c r="AF988" s="178">
        <v>0</v>
      </c>
      <c r="AG988" s="179"/>
      <c r="AH988" s="180">
        <v>0</v>
      </c>
      <c r="AI988" s="254">
        <f>SUM(AI989:AI991)</f>
        <v>17810000</v>
      </c>
      <c r="AJ988" s="178">
        <v>0</v>
      </c>
      <c r="AK988" s="179"/>
      <c r="AL988" s="180">
        <v>0</v>
      </c>
      <c r="AM988" s="254">
        <f>SUM(AM989:AM991)</f>
        <v>17810000</v>
      </c>
      <c r="AN988" s="178">
        <v>0</v>
      </c>
      <c r="AO988" s="179"/>
      <c r="AP988" s="180">
        <v>0</v>
      </c>
      <c r="AQ988" s="254">
        <f>SUM(AQ989:AQ991)</f>
        <v>17810000</v>
      </c>
      <c r="AR988" s="351">
        <f t="shared" si="278"/>
        <v>0</v>
      </c>
    </row>
    <row r="989" spans="2:44" x14ac:dyDescent="0.4">
      <c r="B989" s="208" t="s">
        <v>27</v>
      </c>
      <c r="C989" s="180" t="s">
        <v>46</v>
      </c>
      <c r="D989" s="178">
        <v>13</v>
      </c>
      <c r="E989" s="179" t="s">
        <v>47</v>
      </c>
      <c r="F989" s="254">
        <v>150000</v>
      </c>
      <c r="G989" s="254">
        <f>ROUNDDOWN(D989*F989,-3)</f>
        <v>1950000</v>
      </c>
      <c r="H989" s="178">
        <v>13</v>
      </c>
      <c r="I989" s="179" t="s">
        <v>47</v>
      </c>
      <c r="J989" s="254">
        <v>150000</v>
      </c>
      <c r="K989" s="254">
        <f>ROUNDDOWN(H989*J989,-3)</f>
        <v>1950000</v>
      </c>
      <c r="L989" s="178">
        <v>13</v>
      </c>
      <c r="M989" s="179" t="s">
        <v>47</v>
      </c>
      <c r="N989" s="254">
        <v>150000</v>
      </c>
      <c r="O989" s="254">
        <f>ROUNDDOWN(L989*N989,-3)</f>
        <v>1950000</v>
      </c>
      <c r="P989" s="178">
        <v>13</v>
      </c>
      <c r="Q989" s="179" t="s">
        <v>47</v>
      </c>
      <c r="R989" s="254">
        <v>150000</v>
      </c>
      <c r="S989" s="254">
        <f>ROUNDDOWN(P989*R989,-3)</f>
        <v>1950000</v>
      </c>
      <c r="T989" s="178">
        <v>13</v>
      </c>
      <c r="U989" s="179" t="s">
        <v>47</v>
      </c>
      <c r="V989" s="254">
        <v>150000</v>
      </c>
      <c r="W989" s="254">
        <f>ROUNDDOWN(T989*V989,-3)</f>
        <v>1950000</v>
      </c>
      <c r="X989" s="354">
        <f t="shared" si="272"/>
        <v>585000</v>
      </c>
      <c r="Y989" s="254"/>
      <c r="Z989" s="354">
        <f t="shared" si="266"/>
        <v>1950000</v>
      </c>
      <c r="AA989" s="254">
        <f t="shared" si="273"/>
        <v>1950000</v>
      </c>
      <c r="AB989" s="178">
        <v>13</v>
      </c>
      <c r="AC989" s="179" t="s">
        <v>47</v>
      </c>
      <c r="AD989" s="254">
        <v>150000</v>
      </c>
      <c r="AE989" s="254">
        <f>ROUNDDOWN(AB989*AD989,-3)</f>
        <v>1950000</v>
      </c>
      <c r="AF989" s="178">
        <v>13</v>
      </c>
      <c r="AG989" s="179" t="s">
        <v>47</v>
      </c>
      <c r="AH989" s="254">
        <v>150000</v>
      </c>
      <c r="AI989" s="254">
        <f>ROUNDDOWN(AF989*AH989,-3)</f>
        <v>1950000</v>
      </c>
      <c r="AJ989" s="178">
        <v>13</v>
      </c>
      <c r="AK989" s="179" t="s">
        <v>47</v>
      </c>
      <c r="AL989" s="254">
        <v>150000</v>
      </c>
      <c r="AM989" s="254">
        <f>ROUNDDOWN(AJ989*AL989,-3)</f>
        <v>1950000</v>
      </c>
      <c r="AN989" s="178">
        <v>13</v>
      </c>
      <c r="AO989" s="179" t="s">
        <v>47</v>
      </c>
      <c r="AP989" s="254">
        <v>150000</v>
      </c>
      <c r="AQ989" s="254">
        <f>ROUNDDOWN(AN989*AP989,-3)</f>
        <v>1950000</v>
      </c>
      <c r="AR989" s="351">
        <f t="shared" si="278"/>
        <v>0</v>
      </c>
    </row>
    <row r="990" spans="2:44" x14ac:dyDescent="0.4">
      <c r="B990" s="208" t="s">
        <v>27</v>
      </c>
      <c r="C990" s="180" t="s">
        <v>48</v>
      </c>
      <c r="D990" s="178">
        <v>94</v>
      </c>
      <c r="E990" s="179" t="s">
        <v>47</v>
      </c>
      <c r="F990" s="254">
        <v>150000</v>
      </c>
      <c r="G990" s="254">
        <f>ROUNDDOWN(D990*F990,-3)</f>
        <v>14100000</v>
      </c>
      <c r="H990" s="178">
        <v>94</v>
      </c>
      <c r="I990" s="179" t="s">
        <v>47</v>
      </c>
      <c r="J990" s="254">
        <v>150000</v>
      </c>
      <c r="K990" s="254">
        <f>ROUNDDOWN(H990*J990,-3)</f>
        <v>14100000</v>
      </c>
      <c r="L990" s="178">
        <v>94</v>
      </c>
      <c r="M990" s="179" t="s">
        <v>47</v>
      </c>
      <c r="N990" s="254">
        <v>150000</v>
      </c>
      <c r="O990" s="254">
        <f>ROUNDDOWN(L990*N990,-3)</f>
        <v>14100000</v>
      </c>
      <c r="P990" s="178">
        <v>94</v>
      </c>
      <c r="Q990" s="179" t="s">
        <v>47</v>
      </c>
      <c r="R990" s="254">
        <v>150000</v>
      </c>
      <c r="S990" s="254">
        <f>ROUNDDOWN(P990*R990,-3)</f>
        <v>14100000</v>
      </c>
      <c r="T990" s="178">
        <v>94</v>
      </c>
      <c r="U990" s="179" t="s">
        <v>47</v>
      </c>
      <c r="V990" s="254">
        <v>150000</v>
      </c>
      <c r="W990" s="254">
        <f>ROUNDDOWN(T990*V990,-3)</f>
        <v>14100000</v>
      </c>
      <c r="X990" s="354">
        <f t="shared" si="272"/>
        <v>4230000</v>
      </c>
      <c r="Y990" s="254"/>
      <c r="Z990" s="354">
        <f t="shared" si="266"/>
        <v>14100000</v>
      </c>
      <c r="AA990" s="254">
        <f t="shared" si="273"/>
        <v>14100000</v>
      </c>
      <c r="AB990" s="178">
        <v>94</v>
      </c>
      <c r="AC990" s="179" t="s">
        <v>47</v>
      </c>
      <c r="AD990" s="254">
        <v>150000</v>
      </c>
      <c r="AE990" s="254">
        <f>ROUNDDOWN(AB990*AD990,-3)</f>
        <v>14100000</v>
      </c>
      <c r="AF990" s="178">
        <v>94</v>
      </c>
      <c r="AG990" s="179" t="s">
        <v>47</v>
      </c>
      <c r="AH990" s="254">
        <v>150000</v>
      </c>
      <c r="AI990" s="254">
        <f>ROUNDDOWN(AF990*AH990,-3)</f>
        <v>14100000</v>
      </c>
      <c r="AJ990" s="178">
        <v>94</v>
      </c>
      <c r="AK990" s="179" t="s">
        <v>47</v>
      </c>
      <c r="AL990" s="254">
        <v>150000</v>
      </c>
      <c r="AM990" s="254">
        <f>ROUNDDOWN(AJ990*AL990,-3)</f>
        <v>14100000</v>
      </c>
      <c r="AN990" s="178">
        <v>94</v>
      </c>
      <c r="AO990" s="179" t="s">
        <v>47</v>
      </c>
      <c r="AP990" s="254">
        <v>150000</v>
      </c>
      <c r="AQ990" s="254">
        <f>ROUNDDOWN(AN990*AP990,-3)</f>
        <v>14100000</v>
      </c>
      <c r="AR990" s="351">
        <f t="shared" si="278"/>
        <v>0</v>
      </c>
    </row>
    <row r="991" spans="2:44" x14ac:dyDescent="0.4">
      <c r="B991" s="208" t="s">
        <v>27</v>
      </c>
      <c r="C991" s="180" t="s">
        <v>175</v>
      </c>
      <c r="D991" s="178">
        <v>1</v>
      </c>
      <c r="E991" s="179" t="s">
        <v>38</v>
      </c>
      <c r="F991" s="254">
        <v>1760000</v>
      </c>
      <c r="G991" s="254">
        <f>ROUNDDOWN(D991*F991,-3)</f>
        <v>1760000</v>
      </c>
      <c r="H991" s="178">
        <v>1</v>
      </c>
      <c r="I991" s="179" t="s">
        <v>38</v>
      </c>
      <c r="J991" s="254">
        <v>1760000</v>
      </c>
      <c r="K991" s="254">
        <f>ROUNDDOWN(H991*J991,-3)</f>
        <v>1760000</v>
      </c>
      <c r="L991" s="178">
        <v>1</v>
      </c>
      <c r="M991" s="179" t="s">
        <v>38</v>
      </c>
      <c r="N991" s="254">
        <v>1760000</v>
      </c>
      <c r="O991" s="254">
        <f>ROUNDDOWN(L991*N991,-3)</f>
        <v>1760000</v>
      </c>
      <c r="P991" s="178">
        <v>1</v>
      </c>
      <c r="Q991" s="179" t="s">
        <v>38</v>
      </c>
      <c r="R991" s="254">
        <v>1760000</v>
      </c>
      <c r="S991" s="254">
        <f>ROUNDDOWN(P991*R991,-3)</f>
        <v>1760000</v>
      </c>
      <c r="T991" s="178">
        <v>1</v>
      </c>
      <c r="U991" s="179" t="s">
        <v>38</v>
      </c>
      <c r="V991" s="254">
        <v>1760000</v>
      </c>
      <c r="W991" s="254">
        <f>ROUNDDOWN(T991*V991,-3)</f>
        <v>1760000</v>
      </c>
      <c r="X991" s="354">
        <f t="shared" si="272"/>
        <v>528000</v>
      </c>
      <c r="Y991" s="254"/>
      <c r="Z991" s="354">
        <f t="shared" si="266"/>
        <v>1760000</v>
      </c>
      <c r="AA991" s="254">
        <f t="shared" si="273"/>
        <v>1760000</v>
      </c>
      <c r="AB991" s="178">
        <v>1</v>
      </c>
      <c r="AC991" s="179" t="s">
        <v>38</v>
      </c>
      <c r="AD991" s="254">
        <v>1760000</v>
      </c>
      <c r="AE991" s="254">
        <f>ROUNDDOWN(AB991*AD991,-3)</f>
        <v>1760000</v>
      </c>
      <c r="AF991" s="178">
        <v>1</v>
      </c>
      <c r="AG991" s="179" t="s">
        <v>38</v>
      </c>
      <c r="AH991" s="254">
        <v>1760000</v>
      </c>
      <c r="AI991" s="254">
        <f>ROUNDDOWN(AF991*AH991,-3)</f>
        <v>1760000</v>
      </c>
      <c r="AJ991" s="178">
        <v>1</v>
      </c>
      <c r="AK991" s="179" t="s">
        <v>38</v>
      </c>
      <c r="AL991" s="254">
        <v>1760000</v>
      </c>
      <c r="AM991" s="254">
        <f>ROUNDDOWN(AJ991*AL991,-3)</f>
        <v>1760000</v>
      </c>
      <c r="AN991" s="178">
        <v>1</v>
      </c>
      <c r="AO991" s="179" t="s">
        <v>38</v>
      </c>
      <c r="AP991" s="254">
        <v>1760000</v>
      </c>
      <c r="AQ991" s="254">
        <f>ROUNDDOWN(AN991*AP991,-3)</f>
        <v>1760000</v>
      </c>
      <c r="AR991" s="351">
        <f t="shared" si="278"/>
        <v>0</v>
      </c>
    </row>
    <row r="992" spans="2:44" x14ac:dyDescent="0.4">
      <c r="B992" s="208">
        <v>525112</v>
      </c>
      <c r="C992" s="180" t="s">
        <v>97</v>
      </c>
      <c r="D992" s="178">
        <v>0</v>
      </c>
      <c r="E992" s="179"/>
      <c r="F992" s="180">
        <v>0</v>
      </c>
      <c r="G992" s="254">
        <f>SUM(G993:G1000)</f>
        <v>33620000</v>
      </c>
      <c r="H992" s="178">
        <v>0</v>
      </c>
      <c r="I992" s="179"/>
      <c r="J992" s="180">
        <v>0</v>
      </c>
      <c r="K992" s="254">
        <f>SUM(K993:K1000)</f>
        <v>33620000</v>
      </c>
      <c r="L992" s="178">
        <v>0</v>
      </c>
      <c r="M992" s="179"/>
      <c r="N992" s="180">
        <v>0</v>
      </c>
      <c r="O992" s="254">
        <f>SUM(O993:O1000)</f>
        <v>33620000</v>
      </c>
      <c r="P992" s="178">
        <v>0</v>
      </c>
      <c r="Q992" s="179"/>
      <c r="R992" s="180">
        <v>0</v>
      </c>
      <c r="S992" s="254">
        <f>SUM(S993:S1000)</f>
        <v>31820000</v>
      </c>
      <c r="T992" s="178">
        <v>0</v>
      </c>
      <c r="U992" s="179"/>
      <c r="V992" s="180">
        <v>0</v>
      </c>
      <c r="W992" s="254">
        <f>SUM(W993:W1000)</f>
        <v>31820000</v>
      </c>
      <c r="X992" s="354">
        <f t="shared" si="272"/>
        <v>9546000</v>
      </c>
      <c r="Y992" s="254"/>
      <c r="Z992" s="354">
        <f t="shared" si="266"/>
        <v>31820000</v>
      </c>
      <c r="AA992" s="254"/>
      <c r="AB992" s="178">
        <v>0</v>
      </c>
      <c r="AC992" s="179"/>
      <c r="AD992" s="180">
        <v>0</v>
      </c>
      <c r="AE992" s="254">
        <f>SUM(AE993:AE1000)</f>
        <v>31820000</v>
      </c>
      <c r="AF992" s="178">
        <v>0</v>
      </c>
      <c r="AG992" s="179"/>
      <c r="AH992" s="180">
        <v>0</v>
      </c>
      <c r="AI992" s="254">
        <f>SUM(AI993:AI1000)</f>
        <v>31820000</v>
      </c>
      <c r="AJ992" s="178">
        <v>0</v>
      </c>
      <c r="AK992" s="179"/>
      <c r="AL992" s="180">
        <v>0</v>
      </c>
      <c r="AM992" s="254">
        <f>SUM(AM993:AM1000)</f>
        <v>31820000</v>
      </c>
      <c r="AN992" s="178">
        <v>0</v>
      </c>
      <c r="AO992" s="179"/>
      <c r="AP992" s="180">
        <v>0</v>
      </c>
      <c r="AQ992" s="254">
        <f>SUM(AQ993:AQ1000)</f>
        <v>31820000</v>
      </c>
      <c r="AR992" s="351">
        <f t="shared" si="278"/>
        <v>0</v>
      </c>
    </row>
    <row r="993" spans="2:44" x14ac:dyDescent="0.4">
      <c r="B993" s="208" t="s">
        <v>27</v>
      </c>
      <c r="C993" s="180" t="s">
        <v>295</v>
      </c>
      <c r="D993" s="178">
        <v>1</v>
      </c>
      <c r="E993" s="179" t="s">
        <v>38</v>
      </c>
      <c r="F993" s="254">
        <v>600000</v>
      </c>
      <c r="G993" s="254">
        <f t="shared" ref="G993:G1000" si="288">ROUNDDOWN(D993*F993,-3)</f>
        <v>600000</v>
      </c>
      <c r="H993" s="178">
        <v>1</v>
      </c>
      <c r="I993" s="179" t="s">
        <v>38</v>
      </c>
      <c r="J993" s="254">
        <v>600000</v>
      </c>
      <c r="K993" s="254">
        <f t="shared" ref="K993:K1000" si="289">ROUNDDOWN(H993*J993,-3)</f>
        <v>600000</v>
      </c>
      <c r="L993" s="178">
        <v>1</v>
      </c>
      <c r="M993" s="179" t="s">
        <v>38</v>
      </c>
      <c r="N993" s="254">
        <v>600000</v>
      </c>
      <c r="O993" s="254">
        <f t="shared" ref="O993:O1000" si="290">ROUNDDOWN(L993*N993,-3)</f>
        <v>600000</v>
      </c>
      <c r="P993" s="178">
        <v>1</v>
      </c>
      <c r="Q993" s="179" t="s">
        <v>38</v>
      </c>
      <c r="R993" s="254">
        <v>600000</v>
      </c>
      <c r="S993" s="254">
        <f t="shared" ref="S993:S1000" si="291">ROUNDDOWN(P993*R993,-3)</f>
        <v>600000</v>
      </c>
      <c r="T993" s="178">
        <v>1</v>
      </c>
      <c r="U993" s="179" t="s">
        <v>38</v>
      </c>
      <c r="V993" s="254">
        <v>600000</v>
      </c>
      <c r="W993" s="254">
        <f t="shared" ref="W993:W1000" si="292">ROUNDDOWN(T993*V993,-3)</f>
        <v>600000</v>
      </c>
      <c r="X993" s="354">
        <f t="shared" si="272"/>
        <v>180000</v>
      </c>
      <c r="Y993" s="254"/>
      <c r="Z993" s="354">
        <f t="shared" si="266"/>
        <v>600000</v>
      </c>
      <c r="AA993" s="254">
        <f t="shared" si="273"/>
        <v>600000</v>
      </c>
      <c r="AB993" s="178">
        <v>1</v>
      </c>
      <c r="AC993" s="179" t="s">
        <v>38</v>
      </c>
      <c r="AD993" s="254">
        <v>600000</v>
      </c>
      <c r="AE993" s="254">
        <f t="shared" ref="AE993:AE1000" si="293">ROUNDDOWN(AB993*AD993,-3)</f>
        <v>600000</v>
      </c>
      <c r="AF993" s="178">
        <v>1</v>
      </c>
      <c r="AG993" s="179" t="s">
        <v>38</v>
      </c>
      <c r="AH993" s="254">
        <v>600000</v>
      </c>
      <c r="AI993" s="254">
        <f t="shared" ref="AI993:AI1000" si="294">ROUNDDOWN(AF993*AH993,-3)</f>
        <v>600000</v>
      </c>
      <c r="AJ993" s="178">
        <v>1</v>
      </c>
      <c r="AK993" s="179" t="s">
        <v>38</v>
      </c>
      <c r="AL993" s="254">
        <v>600000</v>
      </c>
      <c r="AM993" s="254">
        <f t="shared" ref="AM993:AM1000" si="295">ROUNDDOWN(AJ993*AL993,-3)</f>
        <v>600000</v>
      </c>
      <c r="AN993" s="178">
        <v>1</v>
      </c>
      <c r="AO993" s="179" t="s">
        <v>38</v>
      </c>
      <c r="AP993" s="254">
        <v>600000</v>
      </c>
      <c r="AQ993" s="254">
        <f t="shared" ref="AQ993:AQ1000" si="296">ROUNDDOWN(AN993*AP993,-3)</f>
        <v>600000</v>
      </c>
      <c r="AR993" s="351">
        <f t="shared" si="278"/>
        <v>0</v>
      </c>
    </row>
    <row r="994" spans="2:44" x14ac:dyDescent="0.4">
      <c r="B994" s="208" t="s">
        <v>27</v>
      </c>
      <c r="C994" s="180" t="s">
        <v>296</v>
      </c>
      <c r="D994" s="275">
        <f>D987</f>
        <v>24</v>
      </c>
      <c r="E994" s="179" t="s">
        <v>231</v>
      </c>
      <c r="F994" s="254">
        <v>75000</v>
      </c>
      <c r="G994" s="254">
        <f t="shared" si="288"/>
        <v>1800000</v>
      </c>
      <c r="H994" s="275">
        <f>H987</f>
        <v>24</v>
      </c>
      <c r="I994" s="179" t="s">
        <v>231</v>
      </c>
      <c r="J994" s="254">
        <v>75000</v>
      </c>
      <c r="K994" s="254">
        <f t="shared" si="289"/>
        <v>1800000</v>
      </c>
      <c r="L994" s="275">
        <f>L987</f>
        <v>24</v>
      </c>
      <c r="M994" s="179" t="s">
        <v>231</v>
      </c>
      <c r="N994" s="254">
        <v>75000</v>
      </c>
      <c r="O994" s="254">
        <f t="shared" si="290"/>
        <v>1800000</v>
      </c>
      <c r="P994" s="275">
        <v>0</v>
      </c>
      <c r="Q994" s="179" t="s">
        <v>231</v>
      </c>
      <c r="R994" s="254">
        <v>75000</v>
      </c>
      <c r="S994" s="254">
        <f t="shared" si="291"/>
        <v>0</v>
      </c>
      <c r="T994" s="275">
        <v>0</v>
      </c>
      <c r="U994" s="179" t="s">
        <v>231</v>
      </c>
      <c r="V994" s="254">
        <v>75000</v>
      </c>
      <c r="W994" s="254">
        <f t="shared" si="292"/>
        <v>0</v>
      </c>
      <c r="X994" s="354">
        <f t="shared" si="272"/>
        <v>0</v>
      </c>
      <c r="Y994" s="254"/>
      <c r="Z994" s="354">
        <f t="shared" si="266"/>
        <v>0</v>
      </c>
      <c r="AA994" s="254"/>
      <c r="AB994" s="275">
        <v>0</v>
      </c>
      <c r="AC994" s="179" t="s">
        <v>231</v>
      </c>
      <c r="AD994" s="254">
        <v>75000</v>
      </c>
      <c r="AE994" s="254">
        <f t="shared" si="293"/>
        <v>0</v>
      </c>
      <c r="AF994" s="275">
        <v>0</v>
      </c>
      <c r="AG994" s="179" t="s">
        <v>231</v>
      </c>
      <c r="AH994" s="254">
        <v>75000</v>
      </c>
      <c r="AI994" s="254">
        <f t="shared" si="294"/>
        <v>0</v>
      </c>
      <c r="AJ994" s="275">
        <v>0</v>
      </c>
      <c r="AK994" s="179" t="s">
        <v>231</v>
      </c>
      <c r="AL994" s="254">
        <v>75000</v>
      </c>
      <c r="AM994" s="254">
        <f t="shared" si="295"/>
        <v>0</v>
      </c>
      <c r="AN994" s="275">
        <v>0</v>
      </c>
      <c r="AO994" s="179" t="s">
        <v>231</v>
      </c>
      <c r="AP994" s="254">
        <v>75000</v>
      </c>
      <c r="AQ994" s="254">
        <f t="shared" si="296"/>
        <v>0</v>
      </c>
      <c r="AR994" s="351">
        <f t="shared" si="278"/>
        <v>0</v>
      </c>
    </row>
    <row r="995" spans="2:44" x14ac:dyDescent="0.4">
      <c r="B995" s="208" t="s">
        <v>27</v>
      </c>
      <c r="C995" s="180" t="s">
        <v>44</v>
      </c>
      <c r="D995" s="275">
        <f>D987</f>
        <v>24</v>
      </c>
      <c r="E995" s="179" t="s">
        <v>40</v>
      </c>
      <c r="F995" s="254">
        <v>100000</v>
      </c>
      <c r="G995" s="254">
        <f t="shared" si="288"/>
        <v>2400000</v>
      </c>
      <c r="H995" s="275">
        <f>H987</f>
        <v>24</v>
      </c>
      <c r="I995" s="179" t="s">
        <v>40</v>
      </c>
      <c r="J995" s="254">
        <v>100000</v>
      </c>
      <c r="K995" s="254">
        <f t="shared" si="289"/>
        <v>2400000</v>
      </c>
      <c r="L995" s="275">
        <f>L987</f>
        <v>24</v>
      </c>
      <c r="M995" s="179" t="s">
        <v>40</v>
      </c>
      <c r="N995" s="254">
        <v>100000</v>
      </c>
      <c r="O995" s="254">
        <f t="shared" si="290"/>
        <v>2400000</v>
      </c>
      <c r="P995" s="275">
        <v>24</v>
      </c>
      <c r="Q995" s="179" t="s">
        <v>40</v>
      </c>
      <c r="R995" s="254">
        <v>100000</v>
      </c>
      <c r="S995" s="254">
        <f t="shared" si="291"/>
        <v>2400000</v>
      </c>
      <c r="T995" s="275">
        <v>24</v>
      </c>
      <c r="U995" s="179" t="s">
        <v>40</v>
      </c>
      <c r="V995" s="254">
        <v>100000</v>
      </c>
      <c r="W995" s="254">
        <f t="shared" si="292"/>
        <v>2400000</v>
      </c>
      <c r="X995" s="354">
        <f t="shared" si="272"/>
        <v>720000</v>
      </c>
      <c r="Y995" s="254"/>
      <c r="Z995" s="354">
        <f t="shared" si="266"/>
        <v>2400000</v>
      </c>
      <c r="AA995" s="254">
        <f t="shared" si="273"/>
        <v>2400000</v>
      </c>
      <c r="AB995" s="275">
        <v>24</v>
      </c>
      <c r="AC995" s="179" t="s">
        <v>40</v>
      </c>
      <c r="AD995" s="254">
        <v>100000</v>
      </c>
      <c r="AE995" s="254">
        <f t="shared" si="293"/>
        <v>2400000</v>
      </c>
      <c r="AF995" s="275">
        <v>24</v>
      </c>
      <c r="AG995" s="179" t="s">
        <v>40</v>
      </c>
      <c r="AH995" s="254">
        <v>100000</v>
      </c>
      <c r="AI995" s="254">
        <f t="shared" si="294"/>
        <v>2400000</v>
      </c>
      <c r="AJ995" s="275">
        <v>24</v>
      </c>
      <c r="AK995" s="179" t="s">
        <v>40</v>
      </c>
      <c r="AL995" s="254">
        <v>100000</v>
      </c>
      <c r="AM995" s="254">
        <f t="shared" si="295"/>
        <v>2400000</v>
      </c>
      <c r="AN995" s="275">
        <v>24</v>
      </c>
      <c r="AO995" s="179" t="s">
        <v>40</v>
      </c>
      <c r="AP995" s="254">
        <v>100000</v>
      </c>
      <c r="AQ995" s="254">
        <f t="shared" si="296"/>
        <v>2400000</v>
      </c>
      <c r="AR995" s="351">
        <f t="shared" si="278"/>
        <v>0</v>
      </c>
    </row>
    <row r="996" spans="2:44" x14ac:dyDescent="0.4">
      <c r="B996" s="208" t="s">
        <v>27</v>
      </c>
      <c r="C996" s="180" t="s">
        <v>299</v>
      </c>
      <c r="D996" s="275">
        <f>D987/24</f>
        <v>1</v>
      </c>
      <c r="E996" s="179" t="s">
        <v>51</v>
      </c>
      <c r="F996" s="254">
        <v>600000</v>
      </c>
      <c r="G996" s="254">
        <f t="shared" si="288"/>
        <v>600000</v>
      </c>
      <c r="H996" s="275">
        <f>H987/24</f>
        <v>1</v>
      </c>
      <c r="I996" s="179" t="s">
        <v>51</v>
      </c>
      <c r="J996" s="254">
        <v>600000</v>
      </c>
      <c r="K996" s="254">
        <f t="shared" si="289"/>
        <v>600000</v>
      </c>
      <c r="L996" s="275">
        <f>L987/24</f>
        <v>1</v>
      </c>
      <c r="M996" s="179" t="s">
        <v>51</v>
      </c>
      <c r="N996" s="254">
        <v>600000</v>
      </c>
      <c r="O996" s="254">
        <f t="shared" si="290"/>
        <v>600000</v>
      </c>
      <c r="P996" s="275">
        <v>1</v>
      </c>
      <c r="Q996" s="179" t="s">
        <v>51</v>
      </c>
      <c r="R996" s="254">
        <v>600000</v>
      </c>
      <c r="S996" s="254">
        <f t="shared" si="291"/>
        <v>600000</v>
      </c>
      <c r="T996" s="275">
        <v>1</v>
      </c>
      <c r="U996" s="179" t="s">
        <v>51</v>
      </c>
      <c r="V996" s="254">
        <v>600000</v>
      </c>
      <c r="W996" s="254">
        <f t="shared" si="292"/>
        <v>600000</v>
      </c>
      <c r="X996" s="354">
        <f t="shared" si="272"/>
        <v>180000</v>
      </c>
      <c r="Y996" s="254"/>
      <c r="Z996" s="354">
        <f t="shared" si="266"/>
        <v>600000</v>
      </c>
      <c r="AA996" s="254">
        <f t="shared" si="273"/>
        <v>600000</v>
      </c>
      <c r="AB996" s="275">
        <v>1</v>
      </c>
      <c r="AC996" s="179" t="s">
        <v>51</v>
      </c>
      <c r="AD996" s="254">
        <v>600000</v>
      </c>
      <c r="AE996" s="254">
        <f t="shared" si="293"/>
        <v>600000</v>
      </c>
      <c r="AF996" s="275">
        <v>1</v>
      </c>
      <c r="AG996" s="179" t="s">
        <v>51</v>
      </c>
      <c r="AH996" s="254">
        <v>600000</v>
      </c>
      <c r="AI996" s="254">
        <f t="shared" si="294"/>
        <v>600000</v>
      </c>
      <c r="AJ996" s="275">
        <v>1</v>
      </c>
      <c r="AK996" s="179" t="s">
        <v>51</v>
      </c>
      <c r="AL996" s="254">
        <v>600000</v>
      </c>
      <c r="AM996" s="254">
        <f t="shared" si="295"/>
        <v>600000</v>
      </c>
      <c r="AN996" s="275">
        <v>1</v>
      </c>
      <c r="AO996" s="179" t="s">
        <v>51</v>
      </c>
      <c r="AP996" s="254">
        <v>600000</v>
      </c>
      <c r="AQ996" s="254">
        <f t="shared" si="296"/>
        <v>600000</v>
      </c>
      <c r="AR996" s="351">
        <f t="shared" si="278"/>
        <v>0</v>
      </c>
    </row>
    <row r="997" spans="2:44" x14ac:dyDescent="0.4">
      <c r="B997" s="208" t="s">
        <v>27</v>
      </c>
      <c r="C997" s="180" t="s">
        <v>297</v>
      </c>
      <c r="D997" s="178">
        <v>168</v>
      </c>
      <c r="E997" s="179" t="s">
        <v>40</v>
      </c>
      <c r="F997" s="254">
        <v>60000</v>
      </c>
      <c r="G997" s="254">
        <f t="shared" si="288"/>
        <v>10080000</v>
      </c>
      <c r="H997" s="178">
        <v>168</v>
      </c>
      <c r="I997" s="179" t="s">
        <v>40</v>
      </c>
      <c r="J997" s="254">
        <v>60000</v>
      </c>
      <c r="K997" s="254">
        <f t="shared" si="289"/>
        <v>10080000</v>
      </c>
      <c r="L997" s="178">
        <v>168</v>
      </c>
      <c r="M997" s="179" t="s">
        <v>40</v>
      </c>
      <c r="N997" s="254">
        <v>60000</v>
      </c>
      <c r="O997" s="254">
        <f t="shared" si="290"/>
        <v>10080000</v>
      </c>
      <c r="P997" s="178">
        <v>168</v>
      </c>
      <c r="Q997" s="179" t="s">
        <v>40</v>
      </c>
      <c r="R997" s="254">
        <v>60000</v>
      </c>
      <c r="S997" s="254">
        <f t="shared" si="291"/>
        <v>10080000</v>
      </c>
      <c r="T997" s="178">
        <v>168</v>
      </c>
      <c r="U997" s="179" t="s">
        <v>40</v>
      </c>
      <c r="V997" s="254">
        <v>60000</v>
      </c>
      <c r="W997" s="254">
        <f t="shared" si="292"/>
        <v>10080000</v>
      </c>
      <c r="X997" s="354">
        <f t="shared" si="272"/>
        <v>3024000</v>
      </c>
      <c r="Y997" s="254"/>
      <c r="Z997" s="354">
        <f t="shared" si="266"/>
        <v>10080000</v>
      </c>
      <c r="AA997" s="254">
        <f t="shared" si="273"/>
        <v>10080000</v>
      </c>
      <c r="AB997" s="178">
        <v>168</v>
      </c>
      <c r="AC997" s="179" t="s">
        <v>40</v>
      </c>
      <c r="AD997" s="254">
        <v>60000</v>
      </c>
      <c r="AE997" s="254">
        <f t="shared" si="293"/>
        <v>10080000</v>
      </c>
      <c r="AF997" s="178">
        <v>168</v>
      </c>
      <c r="AG997" s="179" t="s">
        <v>40</v>
      </c>
      <c r="AH997" s="254">
        <v>60000</v>
      </c>
      <c r="AI997" s="254">
        <f t="shared" si="294"/>
        <v>10080000</v>
      </c>
      <c r="AJ997" s="178">
        <v>168</v>
      </c>
      <c r="AK997" s="179" t="s">
        <v>40</v>
      </c>
      <c r="AL997" s="254">
        <v>60000</v>
      </c>
      <c r="AM997" s="254">
        <f t="shared" si="295"/>
        <v>10080000</v>
      </c>
      <c r="AN997" s="178">
        <v>168</v>
      </c>
      <c r="AO997" s="179" t="s">
        <v>40</v>
      </c>
      <c r="AP997" s="254">
        <v>60000</v>
      </c>
      <c r="AQ997" s="254">
        <f t="shared" si="296"/>
        <v>10080000</v>
      </c>
      <c r="AR997" s="351">
        <f t="shared" si="278"/>
        <v>0</v>
      </c>
    </row>
    <row r="998" spans="2:44" x14ac:dyDescent="0.4">
      <c r="B998" s="208" t="s">
        <v>27</v>
      </c>
      <c r="C998" s="180" t="s">
        <v>298</v>
      </c>
      <c r="D998" s="178">
        <v>1</v>
      </c>
      <c r="E998" s="179" t="s">
        <v>38</v>
      </c>
      <c r="F998" s="254">
        <v>15240000</v>
      </c>
      <c r="G998" s="254">
        <f t="shared" si="288"/>
        <v>15240000</v>
      </c>
      <c r="H998" s="178">
        <v>1</v>
      </c>
      <c r="I998" s="179" t="s">
        <v>38</v>
      </c>
      <c r="J998" s="254">
        <v>15240000</v>
      </c>
      <c r="K998" s="254">
        <f t="shared" si="289"/>
        <v>15240000</v>
      </c>
      <c r="L998" s="178">
        <v>1</v>
      </c>
      <c r="M998" s="179" t="s">
        <v>38</v>
      </c>
      <c r="N998" s="254">
        <v>15240000</v>
      </c>
      <c r="O998" s="254">
        <f t="shared" si="290"/>
        <v>15240000</v>
      </c>
      <c r="P998" s="178">
        <v>1</v>
      </c>
      <c r="Q998" s="179" t="s">
        <v>38</v>
      </c>
      <c r="R998" s="254">
        <v>15240000</v>
      </c>
      <c r="S998" s="254">
        <f t="shared" si="291"/>
        <v>15240000</v>
      </c>
      <c r="T998" s="178">
        <v>1</v>
      </c>
      <c r="U998" s="179" t="s">
        <v>38</v>
      </c>
      <c r="V998" s="254">
        <v>15240000</v>
      </c>
      <c r="W998" s="254">
        <f t="shared" si="292"/>
        <v>15240000</v>
      </c>
      <c r="X998" s="354">
        <f t="shared" si="272"/>
        <v>4572000</v>
      </c>
      <c r="Y998" s="254"/>
      <c r="Z998" s="354">
        <f t="shared" si="266"/>
        <v>15240000</v>
      </c>
      <c r="AA998" s="254">
        <f t="shared" si="273"/>
        <v>15240000</v>
      </c>
      <c r="AB998" s="178">
        <v>1</v>
      </c>
      <c r="AC998" s="179" t="s">
        <v>38</v>
      </c>
      <c r="AD998" s="254">
        <v>15240000</v>
      </c>
      <c r="AE998" s="254">
        <f t="shared" si="293"/>
        <v>15240000</v>
      </c>
      <c r="AF998" s="178">
        <v>1</v>
      </c>
      <c r="AG998" s="179" t="s">
        <v>38</v>
      </c>
      <c r="AH998" s="254">
        <v>15240000</v>
      </c>
      <c r="AI998" s="254">
        <f t="shared" si="294"/>
        <v>15240000</v>
      </c>
      <c r="AJ998" s="178">
        <v>1</v>
      </c>
      <c r="AK998" s="179" t="s">
        <v>38</v>
      </c>
      <c r="AL998" s="254">
        <v>15240000</v>
      </c>
      <c r="AM998" s="254">
        <f t="shared" si="295"/>
        <v>15240000</v>
      </c>
      <c r="AN998" s="178">
        <v>1</v>
      </c>
      <c r="AO998" s="179" t="s">
        <v>38</v>
      </c>
      <c r="AP998" s="254">
        <v>15240000</v>
      </c>
      <c r="AQ998" s="254">
        <f t="shared" si="296"/>
        <v>15240000</v>
      </c>
      <c r="AR998" s="351">
        <f t="shared" si="278"/>
        <v>0</v>
      </c>
    </row>
    <row r="999" spans="2:44" x14ac:dyDescent="0.4">
      <c r="B999" s="208"/>
      <c r="C999" s="180" t="s">
        <v>348</v>
      </c>
      <c r="D999" s="275">
        <f>D987</f>
        <v>24</v>
      </c>
      <c r="E999" s="179" t="s">
        <v>40</v>
      </c>
      <c r="F999" s="254">
        <v>100000</v>
      </c>
      <c r="G999" s="254">
        <f t="shared" si="288"/>
        <v>2400000</v>
      </c>
      <c r="H999" s="275">
        <f>H987</f>
        <v>24</v>
      </c>
      <c r="I999" s="179" t="s">
        <v>40</v>
      </c>
      <c r="J999" s="254">
        <v>100000</v>
      </c>
      <c r="K999" s="254">
        <f t="shared" si="289"/>
        <v>2400000</v>
      </c>
      <c r="L999" s="275">
        <f>L987</f>
        <v>24</v>
      </c>
      <c r="M999" s="179" t="s">
        <v>40</v>
      </c>
      <c r="N999" s="254">
        <v>100000</v>
      </c>
      <c r="O999" s="254">
        <f t="shared" si="290"/>
        <v>2400000</v>
      </c>
      <c r="P999" s="275">
        <v>24</v>
      </c>
      <c r="Q999" s="179" t="s">
        <v>40</v>
      </c>
      <c r="R999" s="254">
        <v>100000</v>
      </c>
      <c r="S999" s="254">
        <f t="shared" si="291"/>
        <v>2400000</v>
      </c>
      <c r="T999" s="275">
        <v>24</v>
      </c>
      <c r="U999" s="179" t="s">
        <v>40</v>
      </c>
      <c r="V999" s="254">
        <v>100000</v>
      </c>
      <c r="W999" s="254">
        <f t="shared" si="292"/>
        <v>2400000</v>
      </c>
      <c r="X999" s="354">
        <f t="shared" si="272"/>
        <v>720000</v>
      </c>
      <c r="Y999" s="254"/>
      <c r="Z999" s="354">
        <f t="shared" si="266"/>
        <v>2400000</v>
      </c>
      <c r="AA999" s="254">
        <f t="shared" si="273"/>
        <v>2400000</v>
      </c>
      <c r="AB999" s="275">
        <v>24</v>
      </c>
      <c r="AC999" s="179" t="s">
        <v>40</v>
      </c>
      <c r="AD999" s="254">
        <v>100000</v>
      </c>
      <c r="AE999" s="254">
        <f t="shared" si="293"/>
        <v>2400000</v>
      </c>
      <c r="AF999" s="275">
        <v>24</v>
      </c>
      <c r="AG999" s="179" t="s">
        <v>40</v>
      </c>
      <c r="AH999" s="254">
        <v>100000</v>
      </c>
      <c r="AI999" s="254">
        <f t="shared" si="294"/>
        <v>2400000</v>
      </c>
      <c r="AJ999" s="275">
        <v>24</v>
      </c>
      <c r="AK999" s="179" t="s">
        <v>40</v>
      </c>
      <c r="AL999" s="254">
        <v>100000</v>
      </c>
      <c r="AM999" s="254">
        <f t="shared" si="295"/>
        <v>2400000</v>
      </c>
      <c r="AN999" s="275">
        <v>24</v>
      </c>
      <c r="AO999" s="179" t="s">
        <v>40</v>
      </c>
      <c r="AP999" s="254">
        <v>100000</v>
      </c>
      <c r="AQ999" s="254">
        <f t="shared" si="296"/>
        <v>2400000</v>
      </c>
      <c r="AR999" s="351">
        <f t="shared" si="278"/>
        <v>0</v>
      </c>
    </row>
    <row r="1000" spans="2:44" x14ac:dyDescent="0.4">
      <c r="B1000" s="208"/>
      <c r="C1000" s="180" t="s">
        <v>294</v>
      </c>
      <c r="D1000" s="275">
        <f>D987/24</f>
        <v>1</v>
      </c>
      <c r="E1000" s="179" t="s">
        <v>51</v>
      </c>
      <c r="F1000" s="254">
        <v>500000</v>
      </c>
      <c r="G1000" s="254">
        <f t="shared" si="288"/>
        <v>500000</v>
      </c>
      <c r="H1000" s="275">
        <f>H987/24</f>
        <v>1</v>
      </c>
      <c r="I1000" s="179" t="s">
        <v>51</v>
      </c>
      <c r="J1000" s="254">
        <v>500000</v>
      </c>
      <c r="K1000" s="254">
        <f t="shared" si="289"/>
        <v>500000</v>
      </c>
      <c r="L1000" s="275">
        <f>L987/24</f>
        <v>1</v>
      </c>
      <c r="M1000" s="179" t="s">
        <v>51</v>
      </c>
      <c r="N1000" s="254">
        <v>500000</v>
      </c>
      <c r="O1000" s="254">
        <f t="shared" si="290"/>
        <v>500000</v>
      </c>
      <c r="P1000" s="275">
        <v>1</v>
      </c>
      <c r="Q1000" s="179" t="s">
        <v>51</v>
      </c>
      <c r="R1000" s="254">
        <v>500000</v>
      </c>
      <c r="S1000" s="254">
        <f t="shared" si="291"/>
        <v>500000</v>
      </c>
      <c r="T1000" s="275">
        <v>1</v>
      </c>
      <c r="U1000" s="179" t="s">
        <v>51</v>
      </c>
      <c r="V1000" s="254">
        <v>500000</v>
      </c>
      <c r="W1000" s="254">
        <f t="shared" si="292"/>
        <v>500000</v>
      </c>
      <c r="X1000" s="354">
        <f t="shared" si="272"/>
        <v>150000</v>
      </c>
      <c r="Y1000" s="254"/>
      <c r="Z1000" s="354">
        <f t="shared" si="266"/>
        <v>500000</v>
      </c>
      <c r="AA1000" s="254">
        <f t="shared" si="273"/>
        <v>500000</v>
      </c>
      <c r="AB1000" s="275">
        <v>1</v>
      </c>
      <c r="AC1000" s="179" t="s">
        <v>51</v>
      </c>
      <c r="AD1000" s="254">
        <v>500000</v>
      </c>
      <c r="AE1000" s="254">
        <f t="shared" si="293"/>
        <v>500000</v>
      </c>
      <c r="AF1000" s="275">
        <v>1</v>
      </c>
      <c r="AG1000" s="179" t="s">
        <v>51</v>
      </c>
      <c r="AH1000" s="254">
        <v>500000</v>
      </c>
      <c r="AI1000" s="254">
        <f t="shared" si="294"/>
        <v>500000</v>
      </c>
      <c r="AJ1000" s="275">
        <v>1</v>
      </c>
      <c r="AK1000" s="179" t="s">
        <v>51</v>
      </c>
      <c r="AL1000" s="254">
        <v>500000</v>
      </c>
      <c r="AM1000" s="254">
        <f t="shared" si="295"/>
        <v>500000</v>
      </c>
      <c r="AN1000" s="275">
        <v>1</v>
      </c>
      <c r="AO1000" s="179" t="s">
        <v>51</v>
      </c>
      <c r="AP1000" s="254">
        <v>500000</v>
      </c>
      <c r="AQ1000" s="254">
        <f t="shared" si="296"/>
        <v>500000</v>
      </c>
      <c r="AR1000" s="351">
        <f t="shared" si="278"/>
        <v>0</v>
      </c>
    </row>
    <row r="1001" spans="2:44" x14ac:dyDescent="0.4">
      <c r="B1001" s="312" t="s">
        <v>69</v>
      </c>
      <c r="C1001" s="313" t="s">
        <v>378</v>
      </c>
      <c r="D1001" s="269">
        <v>24</v>
      </c>
      <c r="E1001" s="270" t="s">
        <v>171</v>
      </c>
      <c r="F1001" s="254">
        <v>0</v>
      </c>
      <c r="G1001" s="254">
        <f>G1002+G1006</f>
        <v>51580000</v>
      </c>
      <c r="H1001" s="314">
        <v>24</v>
      </c>
      <c r="I1001" s="315" t="s">
        <v>171</v>
      </c>
      <c r="J1001" s="316">
        <v>0</v>
      </c>
      <c r="K1001" s="316">
        <f>K1002+K1006</f>
        <v>51580000</v>
      </c>
      <c r="L1001" s="314">
        <v>24</v>
      </c>
      <c r="M1001" s="315" t="s">
        <v>171</v>
      </c>
      <c r="N1001" s="316">
        <v>0</v>
      </c>
      <c r="O1001" s="316">
        <f>O1002+O1006</f>
        <v>51630000</v>
      </c>
      <c r="P1001" s="314">
        <v>24</v>
      </c>
      <c r="Q1001" s="315" t="s">
        <v>171</v>
      </c>
      <c r="R1001" s="316">
        <v>0</v>
      </c>
      <c r="S1001" s="316">
        <f>S1002+S1006</f>
        <v>49830000</v>
      </c>
      <c r="T1001" s="314">
        <v>24</v>
      </c>
      <c r="U1001" s="315" t="s">
        <v>171</v>
      </c>
      <c r="V1001" s="316">
        <v>0</v>
      </c>
      <c r="W1001" s="316">
        <f>W1002+W1006</f>
        <v>49830000</v>
      </c>
      <c r="X1001" s="354">
        <f t="shared" si="272"/>
        <v>14949000</v>
      </c>
      <c r="Y1001" s="316"/>
      <c r="Z1001" s="354">
        <f t="shared" si="266"/>
        <v>49830000</v>
      </c>
      <c r="AA1001" s="316"/>
      <c r="AB1001" s="314">
        <v>24</v>
      </c>
      <c r="AC1001" s="315" t="s">
        <v>171</v>
      </c>
      <c r="AD1001" s="316">
        <v>0</v>
      </c>
      <c r="AE1001" s="316">
        <f>AE1002+AE1006</f>
        <v>49830000</v>
      </c>
      <c r="AF1001" s="314">
        <v>24</v>
      </c>
      <c r="AG1001" s="315" t="s">
        <v>171</v>
      </c>
      <c r="AH1001" s="316">
        <v>0</v>
      </c>
      <c r="AI1001" s="316">
        <f>AI1002+AI1006</f>
        <v>49830000</v>
      </c>
      <c r="AJ1001" s="314">
        <v>24</v>
      </c>
      <c r="AK1001" s="315" t="s">
        <v>171</v>
      </c>
      <c r="AL1001" s="316">
        <v>0</v>
      </c>
      <c r="AM1001" s="316">
        <f>AM1002+AM1006</f>
        <v>49830000</v>
      </c>
      <c r="AN1001" s="314">
        <v>24</v>
      </c>
      <c r="AO1001" s="315" t="s">
        <v>171</v>
      </c>
      <c r="AP1001" s="316">
        <v>0</v>
      </c>
      <c r="AQ1001" s="316">
        <f>AQ1002+AQ1006</f>
        <v>49830000</v>
      </c>
      <c r="AR1001" s="351">
        <f t="shared" si="278"/>
        <v>0</v>
      </c>
    </row>
    <row r="1002" spans="2:44" x14ac:dyDescent="0.4">
      <c r="B1002" s="208">
        <v>525111</v>
      </c>
      <c r="C1002" s="180" t="s">
        <v>174</v>
      </c>
      <c r="D1002" s="178">
        <v>0</v>
      </c>
      <c r="E1002" s="179"/>
      <c r="F1002" s="180">
        <v>0</v>
      </c>
      <c r="G1002" s="254">
        <f>SUM(G1003:G1005)</f>
        <v>17960000</v>
      </c>
      <c r="H1002" s="178">
        <v>0</v>
      </c>
      <c r="I1002" s="179"/>
      <c r="J1002" s="180">
        <v>0</v>
      </c>
      <c r="K1002" s="254">
        <f>SUM(K1003:K1005)</f>
        <v>17960000</v>
      </c>
      <c r="L1002" s="178">
        <v>0</v>
      </c>
      <c r="M1002" s="179"/>
      <c r="N1002" s="180">
        <v>0</v>
      </c>
      <c r="O1002" s="254">
        <f>SUM(O1003:O1005)</f>
        <v>18010000</v>
      </c>
      <c r="P1002" s="178">
        <v>0</v>
      </c>
      <c r="Q1002" s="179"/>
      <c r="R1002" s="180">
        <v>0</v>
      </c>
      <c r="S1002" s="254">
        <f>SUM(S1003:S1005)</f>
        <v>18010000</v>
      </c>
      <c r="T1002" s="178">
        <v>0</v>
      </c>
      <c r="U1002" s="179"/>
      <c r="V1002" s="180">
        <v>0</v>
      </c>
      <c r="W1002" s="254">
        <f>SUM(W1003:W1005)</f>
        <v>18010000</v>
      </c>
      <c r="X1002" s="354">
        <f t="shared" si="272"/>
        <v>5403000</v>
      </c>
      <c r="Y1002" s="254"/>
      <c r="Z1002" s="354">
        <f t="shared" si="266"/>
        <v>18010000</v>
      </c>
      <c r="AA1002" s="254"/>
      <c r="AB1002" s="178">
        <v>0</v>
      </c>
      <c r="AC1002" s="179"/>
      <c r="AD1002" s="180">
        <v>0</v>
      </c>
      <c r="AE1002" s="254">
        <f>SUM(AE1003:AE1005)</f>
        <v>18010000</v>
      </c>
      <c r="AF1002" s="178">
        <v>0</v>
      </c>
      <c r="AG1002" s="179"/>
      <c r="AH1002" s="180">
        <v>0</v>
      </c>
      <c r="AI1002" s="254">
        <f>SUM(AI1003:AI1005)</f>
        <v>18010000</v>
      </c>
      <c r="AJ1002" s="178">
        <v>0</v>
      </c>
      <c r="AK1002" s="179"/>
      <c r="AL1002" s="180">
        <v>0</v>
      </c>
      <c r="AM1002" s="254">
        <f>SUM(AM1003:AM1005)</f>
        <v>18010000</v>
      </c>
      <c r="AN1002" s="178">
        <v>0</v>
      </c>
      <c r="AO1002" s="179"/>
      <c r="AP1002" s="180">
        <v>0</v>
      </c>
      <c r="AQ1002" s="254">
        <f>SUM(AQ1003:AQ1005)</f>
        <v>18010000</v>
      </c>
      <c r="AR1002" s="351">
        <f t="shared" si="278"/>
        <v>0</v>
      </c>
    </row>
    <row r="1003" spans="2:44" x14ac:dyDescent="0.4">
      <c r="B1003" s="208" t="s">
        <v>27</v>
      </c>
      <c r="C1003" s="180" t="s">
        <v>46</v>
      </c>
      <c r="D1003" s="178">
        <v>12</v>
      </c>
      <c r="E1003" s="179" t="s">
        <v>47</v>
      </c>
      <c r="F1003" s="254">
        <v>150000</v>
      </c>
      <c r="G1003" s="254">
        <f>ROUNDDOWN(D1003*F1003,-3)</f>
        <v>1800000</v>
      </c>
      <c r="H1003" s="178">
        <v>12</v>
      </c>
      <c r="I1003" s="179" t="s">
        <v>47</v>
      </c>
      <c r="J1003" s="254">
        <v>150000</v>
      </c>
      <c r="K1003" s="254">
        <f>ROUNDDOWN(H1003*J1003,-3)</f>
        <v>1800000</v>
      </c>
      <c r="L1003" s="178">
        <v>12</v>
      </c>
      <c r="M1003" s="179" t="s">
        <v>47</v>
      </c>
      <c r="N1003" s="254">
        <v>150000</v>
      </c>
      <c r="O1003" s="254">
        <f>ROUNDDOWN(L1003*N1003,-3)</f>
        <v>1800000</v>
      </c>
      <c r="P1003" s="178">
        <v>12</v>
      </c>
      <c r="Q1003" s="179" t="s">
        <v>47</v>
      </c>
      <c r="R1003" s="254">
        <v>150000</v>
      </c>
      <c r="S1003" s="254">
        <f>ROUNDDOWN(P1003*R1003,-3)</f>
        <v>1800000</v>
      </c>
      <c r="T1003" s="178">
        <v>12</v>
      </c>
      <c r="U1003" s="179" t="s">
        <v>47</v>
      </c>
      <c r="V1003" s="254">
        <v>150000</v>
      </c>
      <c r="W1003" s="254">
        <f>ROUNDDOWN(T1003*V1003,-3)</f>
        <v>1800000</v>
      </c>
      <c r="X1003" s="354">
        <f t="shared" si="272"/>
        <v>540000</v>
      </c>
      <c r="Y1003" s="254"/>
      <c r="Z1003" s="354">
        <f t="shared" si="266"/>
        <v>1800000</v>
      </c>
      <c r="AA1003" s="254">
        <f t="shared" si="273"/>
        <v>1800000</v>
      </c>
      <c r="AB1003" s="178">
        <v>12</v>
      </c>
      <c r="AC1003" s="179" t="s">
        <v>47</v>
      </c>
      <c r="AD1003" s="254">
        <v>150000</v>
      </c>
      <c r="AE1003" s="254">
        <f>ROUNDDOWN(AB1003*AD1003,-3)</f>
        <v>1800000</v>
      </c>
      <c r="AF1003" s="178">
        <v>12</v>
      </c>
      <c r="AG1003" s="179" t="s">
        <v>47</v>
      </c>
      <c r="AH1003" s="254">
        <v>150000</v>
      </c>
      <c r="AI1003" s="254">
        <f>ROUNDDOWN(AF1003*AH1003,-3)</f>
        <v>1800000</v>
      </c>
      <c r="AJ1003" s="178">
        <v>12</v>
      </c>
      <c r="AK1003" s="179" t="s">
        <v>47</v>
      </c>
      <c r="AL1003" s="254">
        <v>150000</v>
      </c>
      <c r="AM1003" s="254">
        <f>ROUNDDOWN(AJ1003*AL1003,-3)</f>
        <v>1800000</v>
      </c>
      <c r="AN1003" s="178">
        <v>12</v>
      </c>
      <c r="AO1003" s="179" t="s">
        <v>47</v>
      </c>
      <c r="AP1003" s="254">
        <v>150000</v>
      </c>
      <c r="AQ1003" s="254">
        <f>ROUNDDOWN(AN1003*AP1003,-3)</f>
        <v>1800000</v>
      </c>
      <c r="AR1003" s="351">
        <f t="shared" si="278"/>
        <v>0</v>
      </c>
    </row>
    <row r="1004" spans="2:44" x14ac:dyDescent="0.4">
      <c r="B1004" s="208" t="s">
        <v>27</v>
      </c>
      <c r="C1004" s="180" t="s">
        <v>48</v>
      </c>
      <c r="D1004" s="178">
        <v>96</v>
      </c>
      <c r="E1004" s="179" t="s">
        <v>47</v>
      </c>
      <c r="F1004" s="254">
        <v>150000</v>
      </c>
      <c r="G1004" s="254">
        <f>ROUNDDOWN(D1004*F1004,-3)</f>
        <v>14400000</v>
      </c>
      <c r="H1004" s="178">
        <v>96</v>
      </c>
      <c r="I1004" s="179" t="s">
        <v>47</v>
      </c>
      <c r="J1004" s="254">
        <v>150000</v>
      </c>
      <c r="K1004" s="254">
        <f>ROUNDDOWN(H1004*J1004,-3)</f>
        <v>14400000</v>
      </c>
      <c r="L1004" s="178">
        <v>96</v>
      </c>
      <c r="M1004" s="179" t="s">
        <v>47</v>
      </c>
      <c r="N1004" s="254">
        <v>150000</v>
      </c>
      <c r="O1004" s="254">
        <f>ROUNDDOWN(L1004*N1004,-3)</f>
        <v>14400000</v>
      </c>
      <c r="P1004" s="178">
        <v>96</v>
      </c>
      <c r="Q1004" s="179" t="s">
        <v>47</v>
      </c>
      <c r="R1004" s="254">
        <v>150000</v>
      </c>
      <c r="S1004" s="254">
        <f>ROUNDDOWN(P1004*R1004,-3)</f>
        <v>14400000</v>
      </c>
      <c r="T1004" s="178">
        <v>96</v>
      </c>
      <c r="U1004" s="179" t="s">
        <v>47</v>
      </c>
      <c r="V1004" s="254">
        <v>150000</v>
      </c>
      <c r="W1004" s="254">
        <f>ROUNDDOWN(T1004*V1004,-3)</f>
        <v>14400000</v>
      </c>
      <c r="X1004" s="354">
        <f t="shared" si="272"/>
        <v>4320000</v>
      </c>
      <c r="Y1004" s="254"/>
      <c r="Z1004" s="354">
        <f t="shared" si="266"/>
        <v>14400000</v>
      </c>
      <c r="AA1004" s="254">
        <f t="shared" si="273"/>
        <v>14400000</v>
      </c>
      <c r="AB1004" s="178">
        <v>96</v>
      </c>
      <c r="AC1004" s="179" t="s">
        <v>47</v>
      </c>
      <c r="AD1004" s="254">
        <v>150000</v>
      </c>
      <c r="AE1004" s="254">
        <f>ROUNDDOWN(AB1004*AD1004,-3)</f>
        <v>14400000</v>
      </c>
      <c r="AF1004" s="178">
        <v>96</v>
      </c>
      <c r="AG1004" s="179" t="s">
        <v>47</v>
      </c>
      <c r="AH1004" s="254">
        <v>150000</v>
      </c>
      <c r="AI1004" s="254">
        <f>ROUNDDOWN(AF1004*AH1004,-3)</f>
        <v>14400000</v>
      </c>
      <c r="AJ1004" s="178">
        <v>96</v>
      </c>
      <c r="AK1004" s="179" t="s">
        <v>47</v>
      </c>
      <c r="AL1004" s="254">
        <v>150000</v>
      </c>
      <c r="AM1004" s="254">
        <f>ROUNDDOWN(AJ1004*AL1004,-3)</f>
        <v>14400000</v>
      </c>
      <c r="AN1004" s="178">
        <v>96</v>
      </c>
      <c r="AO1004" s="179" t="s">
        <v>47</v>
      </c>
      <c r="AP1004" s="254">
        <v>150000</v>
      </c>
      <c r="AQ1004" s="254">
        <f>ROUNDDOWN(AN1004*AP1004,-3)</f>
        <v>14400000</v>
      </c>
      <c r="AR1004" s="351">
        <f t="shared" si="278"/>
        <v>0</v>
      </c>
    </row>
    <row r="1005" spans="2:44" x14ac:dyDescent="0.4">
      <c r="B1005" s="208" t="s">
        <v>27</v>
      </c>
      <c r="C1005" s="180" t="s">
        <v>175</v>
      </c>
      <c r="D1005" s="178">
        <v>1</v>
      </c>
      <c r="E1005" s="179" t="s">
        <v>38</v>
      </c>
      <c r="F1005" s="254">
        <v>1760000</v>
      </c>
      <c r="G1005" s="254">
        <f>ROUNDDOWN(D1005*F1005,-3)</f>
        <v>1760000</v>
      </c>
      <c r="H1005" s="178">
        <v>1</v>
      </c>
      <c r="I1005" s="179" t="s">
        <v>38</v>
      </c>
      <c r="J1005" s="254">
        <v>1760000</v>
      </c>
      <c r="K1005" s="254">
        <f>ROUNDDOWN(H1005*J1005,-3)</f>
        <v>1760000</v>
      </c>
      <c r="L1005" s="178">
        <v>1</v>
      </c>
      <c r="M1005" s="179" t="s">
        <v>38</v>
      </c>
      <c r="N1005" s="254">
        <f>1760000+50000</f>
        <v>1810000</v>
      </c>
      <c r="O1005" s="254">
        <f>ROUNDDOWN(L1005*N1005,-3)</f>
        <v>1810000</v>
      </c>
      <c r="P1005" s="178">
        <v>1</v>
      </c>
      <c r="Q1005" s="179" t="s">
        <v>38</v>
      </c>
      <c r="R1005" s="254">
        <f>1760000+50000</f>
        <v>1810000</v>
      </c>
      <c r="S1005" s="254">
        <f>ROUNDDOWN(P1005*R1005,-3)</f>
        <v>1810000</v>
      </c>
      <c r="T1005" s="178">
        <v>1</v>
      </c>
      <c r="U1005" s="179" t="s">
        <v>38</v>
      </c>
      <c r="V1005" s="254">
        <f>1760000+50000</f>
        <v>1810000</v>
      </c>
      <c r="W1005" s="254">
        <f>ROUNDDOWN(T1005*V1005,-3)</f>
        <v>1810000</v>
      </c>
      <c r="X1005" s="354">
        <f t="shared" si="272"/>
        <v>543000</v>
      </c>
      <c r="Y1005" s="254"/>
      <c r="Z1005" s="354">
        <f t="shared" si="266"/>
        <v>1810000</v>
      </c>
      <c r="AA1005" s="254">
        <f t="shared" si="273"/>
        <v>1810000</v>
      </c>
      <c r="AB1005" s="178">
        <v>1</v>
      </c>
      <c r="AC1005" s="179" t="s">
        <v>38</v>
      </c>
      <c r="AD1005" s="254">
        <f>1760000+50000</f>
        <v>1810000</v>
      </c>
      <c r="AE1005" s="254">
        <f>ROUNDDOWN(AB1005*AD1005,-3)</f>
        <v>1810000</v>
      </c>
      <c r="AF1005" s="178">
        <v>1</v>
      </c>
      <c r="AG1005" s="179" t="s">
        <v>38</v>
      </c>
      <c r="AH1005" s="254">
        <f>1760000+50000</f>
        <v>1810000</v>
      </c>
      <c r="AI1005" s="254">
        <f>ROUNDDOWN(AF1005*AH1005,-3)</f>
        <v>1810000</v>
      </c>
      <c r="AJ1005" s="178">
        <v>1</v>
      </c>
      <c r="AK1005" s="179" t="s">
        <v>38</v>
      </c>
      <c r="AL1005" s="254">
        <f>1760000+50000</f>
        <v>1810000</v>
      </c>
      <c r="AM1005" s="254">
        <f>ROUNDDOWN(AJ1005*AL1005,-3)</f>
        <v>1810000</v>
      </c>
      <c r="AN1005" s="178">
        <v>1</v>
      </c>
      <c r="AO1005" s="179" t="s">
        <v>38</v>
      </c>
      <c r="AP1005" s="254">
        <f>1760000+50000</f>
        <v>1810000</v>
      </c>
      <c r="AQ1005" s="254">
        <f>ROUNDDOWN(AN1005*AP1005,-3)</f>
        <v>1810000</v>
      </c>
      <c r="AR1005" s="351">
        <f t="shared" si="278"/>
        <v>0</v>
      </c>
    </row>
    <row r="1006" spans="2:44" x14ac:dyDescent="0.4">
      <c r="B1006" s="208">
        <v>525112</v>
      </c>
      <c r="C1006" s="180" t="s">
        <v>97</v>
      </c>
      <c r="D1006" s="178">
        <v>0</v>
      </c>
      <c r="E1006" s="179"/>
      <c r="F1006" s="180">
        <v>0</v>
      </c>
      <c r="G1006" s="254">
        <f>SUM(G1007:G1014)</f>
        <v>33620000</v>
      </c>
      <c r="H1006" s="178">
        <v>0</v>
      </c>
      <c r="I1006" s="179"/>
      <c r="J1006" s="180">
        <v>0</v>
      </c>
      <c r="K1006" s="254">
        <f>SUM(K1007:K1014)</f>
        <v>33620000</v>
      </c>
      <c r="L1006" s="178">
        <v>0</v>
      </c>
      <c r="M1006" s="179"/>
      <c r="N1006" s="180">
        <v>0</v>
      </c>
      <c r="O1006" s="254">
        <f>SUM(O1007:O1014)</f>
        <v>33620000</v>
      </c>
      <c r="P1006" s="178">
        <v>0</v>
      </c>
      <c r="Q1006" s="179"/>
      <c r="R1006" s="180">
        <v>0</v>
      </c>
      <c r="S1006" s="254">
        <f>SUM(S1007:S1014)</f>
        <v>31820000</v>
      </c>
      <c r="T1006" s="178">
        <v>0</v>
      </c>
      <c r="U1006" s="179"/>
      <c r="V1006" s="180">
        <v>0</v>
      </c>
      <c r="W1006" s="254">
        <f>SUM(W1007:W1014)</f>
        <v>31820000</v>
      </c>
      <c r="X1006" s="354">
        <f t="shared" si="272"/>
        <v>9546000</v>
      </c>
      <c r="Y1006" s="254"/>
      <c r="Z1006" s="354">
        <f t="shared" si="266"/>
        <v>31820000</v>
      </c>
      <c r="AA1006" s="254"/>
      <c r="AB1006" s="178">
        <v>0</v>
      </c>
      <c r="AC1006" s="179"/>
      <c r="AD1006" s="180">
        <v>0</v>
      </c>
      <c r="AE1006" s="254">
        <f>SUM(AE1007:AE1014)</f>
        <v>31820000</v>
      </c>
      <c r="AF1006" s="178">
        <v>0</v>
      </c>
      <c r="AG1006" s="179"/>
      <c r="AH1006" s="180">
        <v>0</v>
      </c>
      <c r="AI1006" s="254">
        <f>SUM(AI1007:AI1014)</f>
        <v>31820000</v>
      </c>
      <c r="AJ1006" s="178">
        <v>0</v>
      </c>
      <c r="AK1006" s="179"/>
      <c r="AL1006" s="180">
        <v>0</v>
      </c>
      <c r="AM1006" s="254">
        <f>SUM(AM1007:AM1014)</f>
        <v>31820000</v>
      </c>
      <c r="AN1006" s="178">
        <v>0</v>
      </c>
      <c r="AO1006" s="179"/>
      <c r="AP1006" s="180">
        <v>0</v>
      </c>
      <c r="AQ1006" s="254">
        <f>SUM(AQ1007:AQ1014)</f>
        <v>31820000</v>
      </c>
      <c r="AR1006" s="351">
        <f t="shared" si="278"/>
        <v>0</v>
      </c>
    </row>
    <row r="1007" spans="2:44" x14ac:dyDescent="0.4">
      <c r="B1007" s="208" t="s">
        <v>27</v>
      </c>
      <c r="C1007" s="180" t="s">
        <v>295</v>
      </c>
      <c r="D1007" s="178">
        <v>1</v>
      </c>
      <c r="E1007" s="179" t="s">
        <v>38</v>
      </c>
      <c r="F1007" s="254">
        <v>600000</v>
      </c>
      <c r="G1007" s="254">
        <f t="shared" ref="G1007:G1014" si="297">ROUNDDOWN(D1007*F1007,-3)</f>
        <v>600000</v>
      </c>
      <c r="H1007" s="178">
        <v>1</v>
      </c>
      <c r="I1007" s="179" t="s">
        <v>38</v>
      </c>
      <c r="J1007" s="254">
        <v>600000</v>
      </c>
      <c r="K1007" s="254">
        <f t="shared" ref="K1007:K1014" si="298">ROUNDDOWN(H1007*J1007,-3)</f>
        <v>600000</v>
      </c>
      <c r="L1007" s="178">
        <v>1</v>
      </c>
      <c r="M1007" s="179" t="s">
        <v>38</v>
      </c>
      <c r="N1007" s="254">
        <v>600000</v>
      </c>
      <c r="O1007" s="254">
        <f t="shared" ref="O1007:O1014" si="299">ROUNDDOWN(L1007*N1007,-3)</f>
        <v>600000</v>
      </c>
      <c r="P1007" s="178">
        <v>1</v>
      </c>
      <c r="Q1007" s="179" t="s">
        <v>38</v>
      </c>
      <c r="R1007" s="254">
        <v>600000</v>
      </c>
      <c r="S1007" s="254">
        <f t="shared" ref="S1007:S1014" si="300">ROUNDDOWN(P1007*R1007,-3)</f>
        <v>600000</v>
      </c>
      <c r="T1007" s="178">
        <v>1</v>
      </c>
      <c r="U1007" s="179" t="s">
        <v>38</v>
      </c>
      <c r="V1007" s="254">
        <v>600000</v>
      </c>
      <c r="W1007" s="254">
        <f t="shared" ref="W1007:W1014" si="301">ROUNDDOWN(T1007*V1007,-3)</f>
        <v>600000</v>
      </c>
      <c r="X1007" s="354">
        <f t="shared" si="272"/>
        <v>180000</v>
      </c>
      <c r="Y1007" s="254"/>
      <c r="Z1007" s="354">
        <f t="shared" si="266"/>
        <v>600000</v>
      </c>
      <c r="AA1007" s="254">
        <f t="shared" si="273"/>
        <v>600000</v>
      </c>
      <c r="AB1007" s="178">
        <v>1</v>
      </c>
      <c r="AC1007" s="179" t="s">
        <v>38</v>
      </c>
      <c r="AD1007" s="254">
        <v>600000</v>
      </c>
      <c r="AE1007" s="254">
        <f t="shared" ref="AE1007:AE1014" si="302">ROUNDDOWN(AB1007*AD1007,-3)</f>
        <v>600000</v>
      </c>
      <c r="AF1007" s="178">
        <v>1</v>
      </c>
      <c r="AG1007" s="179" t="s">
        <v>38</v>
      </c>
      <c r="AH1007" s="254">
        <v>600000</v>
      </c>
      <c r="AI1007" s="254">
        <f t="shared" ref="AI1007:AI1014" si="303">ROUNDDOWN(AF1007*AH1007,-3)</f>
        <v>600000</v>
      </c>
      <c r="AJ1007" s="178">
        <v>1</v>
      </c>
      <c r="AK1007" s="179" t="s">
        <v>38</v>
      </c>
      <c r="AL1007" s="254">
        <v>600000</v>
      </c>
      <c r="AM1007" s="254">
        <f t="shared" ref="AM1007:AM1014" si="304">ROUNDDOWN(AJ1007*AL1007,-3)</f>
        <v>600000</v>
      </c>
      <c r="AN1007" s="178">
        <v>1</v>
      </c>
      <c r="AO1007" s="179" t="s">
        <v>38</v>
      </c>
      <c r="AP1007" s="254">
        <v>600000</v>
      </c>
      <c r="AQ1007" s="254">
        <f t="shared" ref="AQ1007:AQ1014" si="305">ROUNDDOWN(AN1007*AP1007,-3)</f>
        <v>600000</v>
      </c>
      <c r="AR1007" s="351">
        <f t="shared" si="278"/>
        <v>0</v>
      </c>
    </row>
    <row r="1008" spans="2:44" x14ac:dyDescent="0.4">
      <c r="B1008" s="208" t="s">
        <v>27</v>
      </c>
      <c r="C1008" s="180" t="s">
        <v>296</v>
      </c>
      <c r="D1008" s="275">
        <f>D1001</f>
        <v>24</v>
      </c>
      <c r="E1008" s="179" t="s">
        <v>231</v>
      </c>
      <c r="F1008" s="254">
        <v>75000</v>
      </c>
      <c r="G1008" s="254">
        <f t="shared" si="297"/>
        <v>1800000</v>
      </c>
      <c r="H1008" s="275">
        <f>H1001</f>
        <v>24</v>
      </c>
      <c r="I1008" s="179" t="s">
        <v>231</v>
      </c>
      <c r="J1008" s="254">
        <v>75000</v>
      </c>
      <c r="K1008" s="254">
        <f t="shared" si="298"/>
        <v>1800000</v>
      </c>
      <c r="L1008" s="275">
        <f>L1001</f>
        <v>24</v>
      </c>
      <c r="M1008" s="179" t="s">
        <v>231</v>
      </c>
      <c r="N1008" s="254">
        <v>75000</v>
      </c>
      <c r="O1008" s="254">
        <f t="shared" si="299"/>
        <v>1800000</v>
      </c>
      <c r="P1008" s="275">
        <v>0</v>
      </c>
      <c r="Q1008" s="179" t="s">
        <v>231</v>
      </c>
      <c r="R1008" s="254">
        <v>75000</v>
      </c>
      <c r="S1008" s="254">
        <f t="shared" si="300"/>
        <v>0</v>
      </c>
      <c r="T1008" s="275">
        <v>0</v>
      </c>
      <c r="U1008" s="179" t="s">
        <v>231</v>
      </c>
      <c r="V1008" s="254">
        <v>75000</v>
      </c>
      <c r="W1008" s="254">
        <f t="shared" si="301"/>
        <v>0</v>
      </c>
      <c r="X1008" s="354">
        <f t="shared" si="272"/>
        <v>0</v>
      </c>
      <c r="Y1008" s="254"/>
      <c r="Z1008" s="354">
        <f t="shared" si="266"/>
        <v>0</v>
      </c>
      <c r="AA1008" s="254"/>
      <c r="AB1008" s="275">
        <v>0</v>
      </c>
      <c r="AC1008" s="179" t="s">
        <v>231</v>
      </c>
      <c r="AD1008" s="254">
        <v>75000</v>
      </c>
      <c r="AE1008" s="254">
        <f t="shared" si="302"/>
        <v>0</v>
      </c>
      <c r="AF1008" s="275">
        <v>0</v>
      </c>
      <c r="AG1008" s="179" t="s">
        <v>231</v>
      </c>
      <c r="AH1008" s="254">
        <v>75000</v>
      </c>
      <c r="AI1008" s="254">
        <f t="shared" si="303"/>
        <v>0</v>
      </c>
      <c r="AJ1008" s="275">
        <v>0</v>
      </c>
      <c r="AK1008" s="179" t="s">
        <v>231</v>
      </c>
      <c r="AL1008" s="254">
        <v>75000</v>
      </c>
      <c r="AM1008" s="254">
        <f t="shared" si="304"/>
        <v>0</v>
      </c>
      <c r="AN1008" s="275">
        <v>0</v>
      </c>
      <c r="AO1008" s="179" t="s">
        <v>231</v>
      </c>
      <c r="AP1008" s="254">
        <v>75000</v>
      </c>
      <c r="AQ1008" s="254">
        <f t="shared" si="305"/>
        <v>0</v>
      </c>
      <c r="AR1008" s="351">
        <f t="shared" si="278"/>
        <v>0</v>
      </c>
    </row>
    <row r="1009" spans="2:44" x14ac:dyDescent="0.4">
      <c r="B1009" s="208" t="s">
        <v>27</v>
      </c>
      <c r="C1009" s="180" t="s">
        <v>44</v>
      </c>
      <c r="D1009" s="275">
        <f>D1001</f>
        <v>24</v>
      </c>
      <c r="E1009" s="179" t="s">
        <v>40</v>
      </c>
      <c r="F1009" s="254">
        <v>100000</v>
      </c>
      <c r="G1009" s="254">
        <f t="shared" si="297"/>
        <v>2400000</v>
      </c>
      <c r="H1009" s="275">
        <f>H1001</f>
        <v>24</v>
      </c>
      <c r="I1009" s="179" t="s">
        <v>40</v>
      </c>
      <c r="J1009" s="254">
        <v>100000</v>
      </c>
      <c r="K1009" s="254">
        <f t="shared" si="298"/>
        <v>2400000</v>
      </c>
      <c r="L1009" s="275">
        <f>L1001</f>
        <v>24</v>
      </c>
      <c r="M1009" s="179" t="s">
        <v>40</v>
      </c>
      <c r="N1009" s="254">
        <v>100000</v>
      </c>
      <c r="O1009" s="254">
        <f t="shared" si="299"/>
        <v>2400000</v>
      </c>
      <c r="P1009" s="275">
        <v>24</v>
      </c>
      <c r="Q1009" s="179" t="s">
        <v>40</v>
      </c>
      <c r="R1009" s="254">
        <v>100000</v>
      </c>
      <c r="S1009" s="254">
        <f t="shared" si="300"/>
        <v>2400000</v>
      </c>
      <c r="T1009" s="275">
        <v>24</v>
      </c>
      <c r="U1009" s="179" t="s">
        <v>40</v>
      </c>
      <c r="V1009" s="254">
        <v>100000</v>
      </c>
      <c r="W1009" s="254">
        <f t="shared" si="301"/>
        <v>2400000</v>
      </c>
      <c r="X1009" s="354">
        <f t="shared" si="272"/>
        <v>720000</v>
      </c>
      <c r="Y1009" s="254"/>
      <c r="Z1009" s="354">
        <f t="shared" si="266"/>
        <v>2400000</v>
      </c>
      <c r="AA1009" s="254">
        <f t="shared" si="273"/>
        <v>2400000</v>
      </c>
      <c r="AB1009" s="275">
        <v>24</v>
      </c>
      <c r="AC1009" s="179" t="s">
        <v>40</v>
      </c>
      <c r="AD1009" s="254">
        <v>100000</v>
      </c>
      <c r="AE1009" s="254">
        <f t="shared" si="302"/>
        <v>2400000</v>
      </c>
      <c r="AF1009" s="275">
        <v>24</v>
      </c>
      <c r="AG1009" s="179" t="s">
        <v>40</v>
      </c>
      <c r="AH1009" s="254">
        <v>100000</v>
      </c>
      <c r="AI1009" s="254">
        <f t="shared" si="303"/>
        <v>2400000</v>
      </c>
      <c r="AJ1009" s="275">
        <v>24</v>
      </c>
      <c r="AK1009" s="179" t="s">
        <v>40</v>
      </c>
      <c r="AL1009" s="254">
        <v>100000</v>
      </c>
      <c r="AM1009" s="254">
        <f t="shared" si="304"/>
        <v>2400000</v>
      </c>
      <c r="AN1009" s="275">
        <v>24</v>
      </c>
      <c r="AO1009" s="179" t="s">
        <v>40</v>
      </c>
      <c r="AP1009" s="254">
        <v>100000</v>
      </c>
      <c r="AQ1009" s="254">
        <f t="shared" si="305"/>
        <v>2400000</v>
      </c>
      <c r="AR1009" s="351">
        <f t="shared" si="278"/>
        <v>0</v>
      </c>
    </row>
    <row r="1010" spans="2:44" x14ac:dyDescent="0.4">
      <c r="B1010" s="208" t="s">
        <v>27</v>
      </c>
      <c r="C1010" s="180" t="s">
        <v>299</v>
      </c>
      <c r="D1010" s="275">
        <f>D1001/24</f>
        <v>1</v>
      </c>
      <c r="E1010" s="179" t="s">
        <v>51</v>
      </c>
      <c r="F1010" s="254">
        <v>600000</v>
      </c>
      <c r="G1010" s="254">
        <f t="shared" si="297"/>
        <v>600000</v>
      </c>
      <c r="H1010" s="275">
        <f>H1001/24</f>
        <v>1</v>
      </c>
      <c r="I1010" s="179" t="s">
        <v>51</v>
      </c>
      <c r="J1010" s="254">
        <v>600000</v>
      </c>
      <c r="K1010" s="254">
        <f t="shared" si="298"/>
        <v>600000</v>
      </c>
      <c r="L1010" s="275">
        <f>L1001/24</f>
        <v>1</v>
      </c>
      <c r="M1010" s="179" t="s">
        <v>51</v>
      </c>
      <c r="N1010" s="254">
        <v>600000</v>
      </c>
      <c r="O1010" s="254">
        <f t="shared" si="299"/>
        <v>600000</v>
      </c>
      <c r="P1010" s="275">
        <v>1</v>
      </c>
      <c r="Q1010" s="179" t="s">
        <v>51</v>
      </c>
      <c r="R1010" s="254">
        <v>600000</v>
      </c>
      <c r="S1010" s="254">
        <f t="shared" si="300"/>
        <v>600000</v>
      </c>
      <c r="T1010" s="275">
        <v>1</v>
      </c>
      <c r="U1010" s="179" t="s">
        <v>51</v>
      </c>
      <c r="V1010" s="254">
        <v>600000</v>
      </c>
      <c r="W1010" s="254">
        <f t="shared" si="301"/>
        <v>600000</v>
      </c>
      <c r="X1010" s="354">
        <f t="shared" si="272"/>
        <v>180000</v>
      </c>
      <c r="Y1010" s="254"/>
      <c r="Z1010" s="354">
        <f t="shared" si="266"/>
        <v>600000</v>
      </c>
      <c r="AA1010" s="254">
        <f t="shared" si="273"/>
        <v>600000</v>
      </c>
      <c r="AB1010" s="275">
        <v>1</v>
      </c>
      <c r="AC1010" s="179" t="s">
        <v>51</v>
      </c>
      <c r="AD1010" s="254">
        <v>600000</v>
      </c>
      <c r="AE1010" s="254">
        <f t="shared" si="302"/>
        <v>600000</v>
      </c>
      <c r="AF1010" s="275">
        <v>1</v>
      </c>
      <c r="AG1010" s="179" t="s">
        <v>51</v>
      </c>
      <c r="AH1010" s="254">
        <v>600000</v>
      </c>
      <c r="AI1010" s="254">
        <f t="shared" si="303"/>
        <v>600000</v>
      </c>
      <c r="AJ1010" s="275">
        <v>1</v>
      </c>
      <c r="AK1010" s="179" t="s">
        <v>51</v>
      </c>
      <c r="AL1010" s="254">
        <v>600000</v>
      </c>
      <c r="AM1010" s="254">
        <f t="shared" si="304"/>
        <v>600000</v>
      </c>
      <c r="AN1010" s="275">
        <v>1</v>
      </c>
      <c r="AO1010" s="179" t="s">
        <v>51</v>
      </c>
      <c r="AP1010" s="254">
        <v>600000</v>
      </c>
      <c r="AQ1010" s="254">
        <f t="shared" si="305"/>
        <v>600000</v>
      </c>
      <c r="AR1010" s="351">
        <f t="shared" si="278"/>
        <v>0</v>
      </c>
    </row>
    <row r="1011" spans="2:44" x14ac:dyDescent="0.4">
      <c r="B1011" s="208" t="s">
        <v>27</v>
      </c>
      <c r="C1011" s="180" t="s">
        <v>297</v>
      </c>
      <c r="D1011" s="178">
        <v>168</v>
      </c>
      <c r="E1011" s="179" t="s">
        <v>40</v>
      </c>
      <c r="F1011" s="254">
        <v>60000</v>
      </c>
      <c r="G1011" s="254">
        <f t="shared" si="297"/>
        <v>10080000</v>
      </c>
      <c r="H1011" s="178">
        <v>168</v>
      </c>
      <c r="I1011" s="179" t="s">
        <v>40</v>
      </c>
      <c r="J1011" s="254">
        <v>60000</v>
      </c>
      <c r="K1011" s="254">
        <f t="shared" si="298"/>
        <v>10080000</v>
      </c>
      <c r="L1011" s="178">
        <v>168</v>
      </c>
      <c r="M1011" s="179" t="s">
        <v>40</v>
      </c>
      <c r="N1011" s="254">
        <v>60000</v>
      </c>
      <c r="O1011" s="254">
        <f t="shared" si="299"/>
        <v>10080000</v>
      </c>
      <c r="P1011" s="178">
        <v>168</v>
      </c>
      <c r="Q1011" s="179" t="s">
        <v>40</v>
      </c>
      <c r="R1011" s="254">
        <v>60000</v>
      </c>
      <c r="S1011" s="254">
        <f t="shared" si="300"/>
        <v>10080000</v>
      </c>
      <c r="T1011" s="178">
        <v>168</v>
      </c>
      <c r="U1011" s="179" t="s">
        <v>40</v>
      </c>
      <c r="V1011" s="254">
        <v>60000</v>
      </c>
      <c r="W1011" s="254">
        <f t="shared" si="301"/>
        <v>10080000</v>
      </c>
      <c r="X1011" s="354">
        <f t="shared" si="272"/>
        <v>3024000</v>
      </c>
      <c r="Y1011" s="254"/>
      <c r="Z1011" s="354">
        <f t="shared" si="266"/>
        <v>10080000</v>
      </c>
      <c r="AA1011" s="254">
        <f t="shared" si="273"/>
        <v>10080000</v>
      </c>
      <c r="AB1011" s="178">
        <v>168</v>
      </c>
      <c r="AC1011" s="179" t="s">
        <v>40</v>
      </c>
      <c r="AD1011" s="254">
        <v>60000</v>
      </c>
      <c r="AE1011" s="254">
        <f t="shared" si="302"/>
        <v>10080000</v>
      </c>
      <c r="AF1011" s="178">
        <v>168</v>
      </c>
      <c r="AG1011" s="179" t="s">
        <v>40</v>
      </c>
      <c r="AH1011" s="254">
        <v>60000</v>
      </c>
      <c r="AI1011" s="254">
        <f t="shared" si="303"/>
        <v>10080000</v>
      </c>
      <c r="AJ1011" s="178">
        <v>168</v>
      </c>
      <c r="AK1011" s="179" t="s">
        <v>40</v>
      </c>
      <c r="AL1011" s="254">
        <v>60000</v>
      </c>
      <c r="AM1011" s="254">
        <f t="shared" si="304"/>
        <v>10080000</v>
      </c>
      <c r="AN1011" s="178">
        <v>168</v>
      </c>
      <c r="AO1011" s="179" t="s">
        <v>40</v>
      </c>
      <c r="AP1011" s="254">
        <v>60000</v>
      </c>
      <c r="AQ1011" s="254">
        <f t="shared" si="305"/>
        <v>10080000</v>
      </c>
      <c r="AR1011" s="351">
        <f t="shared" si="278"/>
        <v>0</v>
      </c>
    </row>
    <row r="1012" spans="2:44" x14ac:dyDescent="0.4">
      <c r="B1012" s="208" t="s">
        <v>27</v>
      </c>
      <c r="C1012" s="180" t="s">
        <v>298</v>
      </c>
      <c r="D1012" s="178">
        <v>1</v>
      </c>
      <c r="E1012" s="179" t="s">
        <v>38</v>
      </c>
      <c r="F1012" s="254">
        <v>15240000</v>
      </c>
      <c r="G1012" s="254">
        <f t="shared" si="297"/>
        <v>15240000</v>
      </c>
      <c r="H1012" s="178">
        <v>1</v>
      </c>
      <c r="I1012" s="179" t="s">
        <v>38</v>
      </c>
      <c r="J1012" s="254">
        <v>15240000</v>
      </c>
      <c r="K1012" s="254">
        <f t="shared" si="298"/>
        <v>15240000</v>
      </c>
      <c r="L1012" s="178">
        <v>1</v>
      </c>
      <c r="M1012" s="179" t="s">
        <v>38</v>
      </c>
      <c r="N1012" s="254">
        <v>15240000</v>
      </c>
      <c r="O1012" s="254">
        <f t="shared" si="299"/>
        <v>15240000</v>
      </c>
      <c r="P1012" s="178">
        <v>1</v>
      </c>
      <c r="Q1012" s="179" t="s">
        <v>38</v>
      </c>
      <c r="R1012" s="254">
        <v>15240000</v>
      </c>
      <c r="S1012" s="254">
        <f t="shared" si="300"/>
        <v>15240000</v>
      </c>
      <c r="T1012" s="178">
        <v>1</v>
      </c>
      <c r="U1012" s="179" t="s">
        <v>38</v>
      </c>
      <c r="V1012" s="254">
        <v>15240000</v>
      </c>
      <c r="W1012" s="254">
        <f t="shared" si="301"/>
        <v>15240000</v>
      </c>
      <c r="X1012" s="354">
        <f t="shared" si="272"/>
        <v>4572000</v>
      </c>
      <c r="Y1012" s="254"/>
      <c r="Z1012" s="354">
        <f t="shared" si="266"/>
        <v>15240000</v>
      </c>
      <c r="AA1012" s="254">
        <f t="shared" si="273"/>
        <v>15240000</v>
      </c>
      <c r="AB1012" s="178">
        <v>1</v>
      </c>
      <c r="AC1012" s="179" t="s">
        <v>38</v>
      </c>
      <c r="AD1012" s="254">
        <v>15240000</v>
      </c>
      <c r="AE1012" s="254">
        <f t="shared" si="302"/>
        <v>15240000</v>
      </c>
      <c r="AF1012" s="178">
        <v>1</v>
      </c>
      <c r="AG1012" s="179" t="s">
        <v>38</v>
      </c>
      <c r="AH1012" s="254">
        <v>15240000</v>
      </c>
      <c r="AI1012" s="254">
        <f t="shared" si="303"/>
        <v>15240000</v>
      </c>
      <c r="AJ1012" s="178">
        <v>1</v>
      </c>
      <c r="AK1012" s="179" t="s">
        <v>38</v>
      </c>
      <c r="AL1012" s="254">
        <v>15240000</v>
      </c>
      <c r="AM1012" s="254">
        <f t="shared" si="304"/>
        <v>15240000</v>
      </c>
      <c r="AN1012" s="178">
        <v>1</v>
      </c>
      <c r="AO1012" s="179" t="s">
        <v>38</v>
      </c>
      <c r="AP1012" s="254">
        <v>15240000</v>
      </c>
      <c r="AQ1012" s="254">
        <f t="shared" si="305"/>
        <v>15240000</v>
      </c>
      <c r="AR1012" s="351">
        <f t="shared" si="278"/>
        <v>0</v>
      </c>
    </row>
    <row r="1013" spans="2:44" x14ac:dyDescent="0.4">
      <c r="B1013" s="208"/>
      <c r="C1013" s="180" t="s">
        <v>348</v>
      </c>
      <c r="D1013" s="275">
        <f>D1001</f>
        <v>24</v>
      </c>
      <c r="E1013" s="179" t="s">
        <v>40</v>
      </c>
      <c r="F1013" s="254">
        <v>100000</v>
      </c>
      <c r="G1013" s="254">
        <f t="shared" si="297"/>
        <v>2400000</v>
      </c>
      <c r="H1013" s="275">
        <f>H1001</f>
        <v>24</v>
      </c>
      <c r="I1013" s="179" t="s">
        <v>40</v>
      </c>
      <c r="J1013" s="254">
        <v>100000</v>
      </c>
      <c r="K1013" s="254">
        <f t="shared" si="298"/>
        <v>2400000</v>
      </c>
      <c r="L1013" s="275">
        <f>L1001</f>
        <v>24</v>
      </c>
      <c r="M1013" s="179" t="s">
        <v>40</v>
      </c>
      <c r="N1013" s="254">
        <v>100000</v>
      </c>
      <c r="O1013" s="254">
        <f t="shared" si="299"/>
        <v>2400000</v>
      </c>
      <c r="P1013" s="275">
        <v>24</v>
      </c>
      <c r="Q1013" s="179" t="s">
        <v>40</v>
      </c>
      <c r="R1013" s="254">
        <v>100000</v>
      </c>
      <c r="S1013" s="254">
        <f t="shared" si="300"/>
        <v>2400000</v>
      </c>
      <c r="T1013" s="275">
        <v>24</v>
      </c>
      <c r="U1013" s="179" t="s">
        <v>40</v>
      </c>
      <c r="V1013" s="254">
        <v>100000</v>
      </c>
      <c r="W1013" s="254">
        <f t="shared" si="301"/>
        <v>2400000</v>
      </c>
      <c r="X1013" s="354">
        <f t="shared" si="272"/>
        <v>720000</v>
      </c>
      <c r="Y1013" s="254"/>
      <c r="Z1013" s="354">
        <f t="shared" si="266"/>
        <v>2400000</v>
      </c>
      <c r="AA1013" s="254">
        <f t="shared" si="273"/>
        <v>2400000</v>
      </c>
      <c r="AB1013" s="275">
        <v>24</v>
      </c>
      <c r="AC1013" s="179" t="s">
        <v>40</v>
      </c>
      <c r="AD1013" s="254">
        <v>100000</v>
      </c>
      <c r="AE1013" s="254">
        <f t="shared" si="302"/>
        <v>2400000</v>
      </c>
      <c r="AF1013" s="275">
        <v>24</v>
      </c>
      <c r="AG1013" s="179" t="s">
        <v>40</v>
      </c>
      <c r="AH1013" s="254">
        <v>100000</v>
      </c>
      <c r="AI1013" s="254">
        <f t="shared" si="303"/>
        <v>2400000</v>
      </c>
      <c r="AJ1013" s="275">
        <v>24</v>
      </c>
      <c r="AK1013" s="179" t="s">
        <v>40</v>
      </c>
      <c r="AL1013" s="254">
        <v>100000</v>
      </c>
      <c r="AM1013" s="254">
        <f t="shared" si="304"/>
        <v>2400000</v>
      </c>
      <c r="AN1013" s="275">
        <v>24</v>
      </c>
      <c r="AO1013" s="179" t="s">
        <v>40</v>
      </c>
      <c r="AP1013" s="254">
        <v>100000</v>
      </c>
      <c r="AQ1013" s="254">
        <f t="shared" si="305"/>
        <v>2400000</v>
      </c>
      <c r="AR1013" s="351">
        <f t="shared" si="278"/>
        <v>0</v>
      </c>
    </row>
    <row r="1014" spans="2:44" x14ac:dyDescent="0.4">
      <c r="B1014" s="208"/>
      <c r="C1014" s="180" t="s">
        <v>294</v>
      </c>
      <c r="D1014" s="275">
        <f>D1001/24</f>
        <v>1</v>
      </c>
      <c r="E1014" s="179" t="s">
        <v>51</v>
      </c>
      <c r="F1014" s="254">
        <v>500000</v>
      </c>
      <c r="G1014" s="254">
        <f t="shared" si="297"/>
        <v>500000</v>
      </c>
      <c r="H1014" s="275">
        <f>H1001/24</f>
        <v>1</v>
      </c>
      <c r="I1014" s="179" t="s">
        <v>51</v>
      </c>
      <c r="J1014" s="254">
        <v>500000</v>
      </c>
      <c r="K1014" s="254">
        <f t="shared" si="298"/>
        <v>500000</v>
      </c>
      <c r="L1014" s="275">
        <f>L1001/24</f>
        <v>1</v>
      </c>
      <c r="M1014" s="179" t="s">
        <v>51</v>
      </c>
      <c r="N1014" s="254">
        <v>500000</v>
      </c>
      <c r="O1014" s="254">
        <f t="shared" si="299"/>
        <v>500000</v>
      </c>
      <c r="P1014" s="275">
        <v>1</v>
      </c>
      <c r="Q1014" s="179" t="s">
        <v>51</v>
      </c>
      <c r="R1014" s="254">
        <v>500000</v>
      </c>
      <c r="S1014" s="254">
        <f t="shared" si="300"/>
        <v>500000</v>
      </c>
      <c r="T1014" s="275">
        <v>1</v>
      </c>
      <c r="U1014" s="179" t="s">
        <v>51</v>
      </c>
      <c r="V1014" s="254">
        <v>500000</v>
      </c>
      <c r="W1014" s="254">
        <f t="shared" si="301"/>
        <v>500000</v>
      </c>
      <c r="X1014" s="354">
        <f t="shared" si="272"/>
        <v>150000</v>
      </c>
      <c r="Y1014" s="254"/>
      <c r="Z1014" s="354">
        <f t="shared" si="266"/>
        <v>500000</v>
      </c>
      <c r="AA1014" s="254">
        <f t="shared" si="273"/>
        <v>500000</v>
      </c>
      <c r="AB1014" s="275">
        <v>1</v>
      </c>
      <c r="AC1014" s="179" t="s">
        <v>51</v>
      </c>
      <c r="AD1014" s="254">
        <v>500000</v>
      </c>
      <c r="AE1014" s="254">
        <f t="shared" si="302"/>
        <v>500000</v>
      </c>
      <c r="AF1014" s="275">
        <v>1</v>
      </c>
      <c r="AG1014" s="179" t="s">
        <v>51</v>
      </c>
      <c r="AH1014" s="254">
        <v>500000</v>
      </c>
      <c r="AI1014" s="254">
        <f t="shared" si="303"/>
        <v>500000</v>
      </c>
      <c r="AJ1014" s="275">
        <v>1</v>
      </c>
      <c r="AK1014" s="179" t="s">
        <v>51</v>
      </c>
      <c r="AL1014" s="254">
        <v>500000</v>
      </c>
      <c r="AM1014" s="254">
        <f t="shared" si="304"/>
        <v>500000</v>
      </c>
      <c r="AN1014" s="275">
        <v>1</v>
      </c>
      <c r="AO1014" s="179" t="s">
        <v>51</v>
      </c>
      <c r="AP1014" s="254">
        <v>500000</v>
      </c>
      <c r="AQ1014" s="254">
        <f t="shared" si="305"/>
        <v>500000</v>
      </c>
      <c r="AR1014" s="351">
        <f t="shared" si="278"/>
        <v>0</v>
      </c>
    </row>
    <row r="1015" spans="2:44" x14ac:dyDescent="0.4">
      <c r="B1015" s="312" t="s">
        <v>77</v>
      </c>
      <c r="C1015" s="313" t="s">
        <v>379</v>
      </c>
      <c r="D1015" s="269">
        <v>384</v>
      </c>
      <c r="E1015" s="270" t="s">
        <v>171</v>
      </c>
      <c r="F1015" s="254">
        <v>0</v>
      </c>
      <c r="G1015" s="254">
        <f>G1016</f>
        <v>36800000</v>
      </c>
      <c r="H1015" s="314">
        <v>384</v>
      </c>
      <c r="I1015" s="315" t="s">
        <v>171</v>
      </c>
      <c r="J1015" s="316">
        <v>0</v>
      </c>
      <c r="K1015" s="316">
        <f>K1016</f>
        <v>36800000</v>
      </c>
      <c r="L1015" s="314">
        <v>260</v>
      </c>
      <c r="M1015" s="315" t="s">
        <v>171</v>
      </c>
      <c r="N1015" s="316">
        <v>0</v>
      </c>
      <c r="O1015" s="316">
        <f>O1016</f>
        <v>23400000</v>
      </c>
      <c r="P1015" s="314">
        <v>260</v>
      </c>
      <c r="Q1015" s="315" t="s">
        <v>171</v>
      </c>
      <c r="R1015" s="316">
        <v>0</v>
      </c>
      <c r="S1015" s="316">
        <f>S1016</f>
        <v>3900000</v>
      </c>
      <c r="T1015" s="314">
        <v>260</v>
      </c>
      <c r="U1015" s="315" t="s">
        <v>171</v>
      </c>
      <c r="V1015" s="316">
        <v>0</v>
      </c>
      <c r="W1015" s="316">
        <f>W1016</f>
        <v>3900000</v>
      </c>
      <c r="X1015" s="354">
        <f t="shared" si="272"/>
        <v>1170000</v>
      </c>
      <c r="Y1015" s="316"/>
      <c r="Z1015" s="354">
        <f t="shared" si="266"/>
        <v>3900000</v>
      </c>
      <c r="AA1015" s="316"/>
      <c r="AB1015" s="314">
        <v>260</v>
      </c>
      <c r="AC1015" s="315" t="s">
        <v>171</v>
      </c>
      <c r="AD1015" s="316">
        <v>0</v>
      </c>
      <c r="AE1015" s="316">
        <f>AE1016</f>
        <v>3900000</v>
      </c>
      <c r="AF1015" s="314">
        <v>260</v>
      </c>
      <c r="AG1015" s="315" t="s">
        <v>171</v>
      </c>
      <c r="AH1015" s="316">
        <v>0</v>
      </c>
      <c r="AI1015" s="316">
        <f>AI1016</f>
        <v>3900000</v>
      </c>
      <c r="AJ1015" s="314">
        <v>260</v>
      </c>
      <c r="AK1015" s="315" t="s">
        <v>171</v>
      </c>
      <c r="AL1015" s="316">
        <v>0</v>
      </c>
      <c r="AM1015" s="316">
        <f>AM1016</f>
        <v>3900000</v>
      </c>
      <c r="AN1015" s="314">
        <v>260</v>
      </c>
      <c r="AO1015" s="315" t="s">
        <v>171</v>
      </c>
      <c r="AP1015" s="316">
        <v>0</v>
      </c>
      <c r="AQ1015" s="316">
        <f>AQ1016</f>
        <v>3900000</v>
      </c>
      <c r="AR1015" s="351">
        <f t="shared" si="278"/>
        <v>0</v>
      </c>
    </row>
    <row r="1016" spans="2:44" x14ac:dyDescent="0.4">
      <c r="B1016" s="208">
        <v>525112</v>
      </c>
      <c r="C1016" s="180" t="s">
        <v>97</v>
      </c>
      <c r="D1016" s="178">
        <v>0</v>
      </c>
      <c r="E1016" s="179" t="s">
        <v>27</v>
      </c>
      <c r="F1016" s="180">
        <v>0</v>
      </c>
      <c r="G1016" s="254">
        <f>SUM(G1017:G1019)</f>
        <v>36800000</v>
      </c>
      <c r="H1016" s="178">
        <v>0</v>
      </c>
      <c r="I1016" s="179" t="s">
        <v>27</v>
      </c>
      <c r="J1016" s="180">
        <v>0</v>
      </c>
      <c r="K1016" s="254">
        <f>SUM(K1017:K1019)</f>
        <v>36800000</v>
      </c>
      <c r="L1016" s="178">
        <v>0</v>
      </c>
      <c r="M1016" s="179" t="s">
        <v>27</v>
      </c>
      <c r="N1016" s="180">
        <v>0</v>
      </c>
      <c r="O1016" s="254">
        <f>SUM(O1017:O1019)</f>
        <v>23400000</v>
      </c>
      <c r="P1016" s="178">
        <v>0</v>
      </c>
      <c r="Q1016" s="179" t="s">
        <v>27</v>
      </c>
      <c r="R1016" s="180">
        <v>0</v>
      </c>
      <c r="S1016" s="254">
        <f>SUM(S1017:S1019)</f>
        <v>3900000</v>
      </c>
      <c r="T1016" s="178">
        <v>0</v>
      </c>
      <c r="U1016" s="179" t="s">
        <v>27</v>
      </c>
      <c r="V1016" s="180">
        <v>0</v>
      </c>
      <c r="W1016" s="254">
        <f>SUM(W1017:W1019)</f>
        <v>3900000</v>
      </c>
      <c r="X1016" s="354">
        <f t="shared" si="272"/>
        <v>1170000</v>
      </c>
      <c r="Y1016" s="254"/>
      <c r="Z1016" s="354">
        <f t="shared" si="266"/>
        <v>3900000</v>
      </c>
      <c r="AA1016" s="254"/>
      <c r="AB1016" s="178">
        <v>0</v>
      </c>
      <c r="AC1016" s="179" t="s">
        <v>27</v>
      </c>
      <c r="AD1016" s="180">
        <v>0</v>
      </c>
      <c r="AE1016" s="254">
        <f>SUM(AE1017:AE1019)</f>
        <v>3900000</v>
      </c>
      <c r="AF1016" s="178">
        <v>0</v>
      </c>
      <c r="AG1016" s="179" t="s">
        <v>27</v>
      </c>
      <c r="AH1016" s="180">
        <v>0</v>
      </c>
      <c r="AI1016" s="254">
        <f>SUM(AI1017:AI1019)</f>
        <v>3900000</v>
      </c>
      <c r="AJ1016" s="178">
        <v>0</v>
      </c>
      <c r="AK1016" s="179" t="s">
        <v>27</v>
      </c>
      <c r="AL1016" s="180">
        <v>0</v>
      </c>
      <c r="AM1016" s="254">
        <f>SUM(AM1017:AM1019)</f>
        <v>3900000</v>
      </c>
      <c r="AN1016" s="178">
        <v>0</v>
      </c>
      <c r="AO1016" s="179" t="s">
        <v>27</v>
      </c>
      <c r="AP1016" s="180">
        <v>0</v>
      </c>
      <c r="AQ1016" s="254">
        <f>SUM(AQ1017:AQ1019)</f>
        <v>3900000</v>
      </c>
      <c r="AR1016" s="351">
        <f t="shared" si="278"/>
        <v>0</v>
      </c>
    </row>
    <row r="1017" spans="2:44" x14ac:dyDescent="0.4">
      <c r="B1017" s="208" t="s">
        <v>27</v>
      </c>
      <c r="C1017" s="180" t="s">
        <v>295</v>
      </c>
      <c r="D1017" s="275">
        <f>D1015</f>
        <v>384</v>
      </c>
      <c r="E1017" s="179" t="s">
        <v>40</v>
      </c>
      <c r="F1017" s="254">
        <v>15000</v>
      </c>
      <c r="G1017" s="254">
        <f>ROUNDDOWN(D1017*F1017,-3)</f>
        <v>5760000</v>
      </c>
      <c r="H1017" s="275">
        <f>H1015</f>
        <v>384</v>
      </c>
      <c r="I1017" s="179" t="s">
        <v>40</v>
      </c>
      <c r="J1017" s="254">
        <v>15000</v>
      </c>
      <c r="K1017" s="254">
        <f>ROUNDDOWN(H1017*J1017,-3)</f>
        <v>5760000</v>
      </c>
      <c r="L1017" s="275">
        <f>L1015</f>
        <v>260</v>
      </c>
      <c r="M1017" s="179" t="s">
        <v>40</v>
      </c>
      <c r="N1017" s="254">
        <v>15000</v>
      </c>
      <c r="O1017" s="254">
        <f>ROUNDDOWN(L1017*N1017,-3)</f>
        <v>3900000</v>
      </c>
      <c r="P1017" s="275">
        <v>260</v>
      </c>
      <c r="Q1017" s="179" t="s">
        <v>40</v>
      </c>
      <c r="R1017" s="254">
        <v>15000</v>
      </c>
      <c r="S1017" s="254">
        <f>ROUNDDOWN(P1017*R1017,-3)</f>
        <v>3900000</v>
      </c>
      <c r="T1017" s="275">
        <v>260</v>
      </c>
      <c r="U1017" s="179" t="s">
        <v>40</v>
      </c>
      <c r="V1017" s="254">
        <v>15000</v>
      </c>
      <c r="W1017" s="254">
        <f>ROUNDDOWN(T1017*V1017,-3)</f>
        <v>3900000</v>
      </c>
      <c r="X1017" s="354">
        <f t="shared" si="272"/>
        <v>1170000</v>
      </c>
      <c r="Y1017" s="254"/>
      <c r="Z1017" s="354">
        <f t="shared" si="266"/>
        <v>3900000</v>
      </c>
      <c r="AA1017" s="254">
        <f t="shared" si="273"/>
        <v>3900000</v>
      </c>
      <c r="AB1017" s="275">
        <v>260</v>
      </c>
      <c r="AC1017" s="179" t="s">
        <v>40</v>
      </c>
      <c r="AD1017" s="254">
        <v>15000</v>
      </c>
      <c r="AE1017" s="254">
        <f>ROUNDDOWN(AB1017*AD1017,-3)</f>
        <v>3900000</v>
      </c>
      <c r="AF1017" s="275">
        <v>260</v>
      </c>
      <c r="AG1017" s="179" t="s">
        <v>40</v>
      </c>
      <c r="AH1017" s="254">
        <v>15000</v>
      </c>
      <c r="AI1017" s="254">
        <f>ROUNDDOWN(AF1017*AH1017,-3)</f>
        <v>3900000</v>
      </c>
      <c r="AJ1017" s="275">
        <v>260</v>
      </c>
      <c r="AK1017" s="179" t="s">
        <v>40</v>
      </c>
      <c r="AL1017" s="254">
        <v>15000</v>
      </c>
      <c r="AM1017" s="254">
        <f>ROUNDDOWN(AJ1017*AL1017,-3)</f>
        <v>3900000</v>
      </c>
      <c r="AN1017" s="275">
        <v>260</v>
      </c>
      <c r="AO1017" s="179" t="s">
        <v>40</v>
      </c>
      <c r="AP1017" s="254">
        <v>15000</v>
      </c>
      <c r="AQ1017" s="254">
        <f>ROUNDDOWN(AN1017*AP1017,-3)</f>
        <v>3900000</v>
      </c>
      <c r="AR1017" s="351">
        <f t="shared" si="278"/>
        <v>0</v>
      </c>
    </row>
    <row r="1018" spans="2:44" x14ac:dyDescent="0.4">
      <c r="B1018" s="208" t="s">
        <v>27</v>
      </c>
      <c r="C1018" s="180" t="s">
        <v>296</v>
      </c>
      <c r="D1018" s="275">
        <f>D1015</f>
        <v>384</v>
      </c>
      <c r="E1018" s="179" t="s">
        <v>231</v>
      </c>
      <c r="F1018" s="254">
        <v>75000</v>
      </c>
      <c r="G1018" s="254">
        <f>ROUNDDOWN(D1018*F1018,-3)</f>
        <v>28800000</v>
      </c>
      <c r="H1018" s="275">
        <f>H1015</f>
        <v>384</v>
      </c>
      <c r="I1018" s="179" t="s">
        <v>231</v>
      </c>
      <c r="J1018" s="254">
        <v>75000</v>
      </c>
      <c r="K1018" s="254">
        <f>ROUNDDOWN(H1018*J1018,-3)</f>
        <v>28800000</v>
      </c>
      <c r="L1018" s="275">
        <f>L1015</f>
        <v>260</v>
      </c>
      <c r="M1018" s="179" t="s">
        <v>231</v>
      </c>
      <c r="N1018" s="254">
        <v>75000</v>
      </c>
      <c r="O1018" s="254">
        <f>ROUNDDOWN(L1018*N1018,-3)</f>
        <v>19500000</v>
      </c>
      <c r="P1018" s="275">
        <v>0</v>
      </c>
      <c r="Q1018" s="179" t="s">
        <v>231</v>
      </c>
      <c r="R1018" s="254">
        <v>75000</v>
      </c>
      <c r="S1018" s="254">
        <f>ROUNDDOWN(P1018*R1018,-3)</f>
        <v>0</v>
      </c>
      <c r="T1018" s="275">
        <v>0</v>
      </c>
      <c r="U1018" s="179" t="s">
        <v>231</v>
      </c>
      <c r="V1018" s="254">
        <v>75000</v>
      </c>
      <c r="W1018" s="254">
        <f>ROUNDDOWN(T1018*V1018,-3)</f>
        <v>0</v>
      </c>
      <c r="X1018" s="354">
        <f t="shared" si="272"/>
        <v>0</v>
      </c>
      <c r="Y1018" s="254"/>
      <c r="Z1018" s="354">
        <f t="shared" si="266"/>
        <v>0</v>
      </c>
      <c r="AA1018" s="254"/>
      <c r="AB1018" s="275">
        <v>0</v>
      </c>
      <c r="AC1018" s="179" t="s">
        <v>231</v>
      </c>
      <c r="AD1018" s="254">
        <v>75000</v>
      </c>
      <c r="AE1018" s="254">
        <f>ROUNDDOWN(AB1018*AD1018,-3)</f>
        <v>0</v>
      </c>
      <c r="AF1018" s="275">
        <v>0</v>
      </c>
      <c r="AG1018" s="179" t="s">
        <v>231</v>
      </c>
      <c r="AH1018" s="254">
        <v>75000</v>
      </c>
      <c r="AI1018" s="254">
        <f>ROUNDDOWN(AF1018*AH1018,-3)</f>
        <v>0</v>
      </c>
      <c r="AJ1018" s="275">
        <v>0</v>
      </c>
      <c r="AK1018" s="179" t="s">
        <v>231</v>
      </c>
      <c r="AL1018" s="254">
        <v>75000</v>
      </c>
      <c r="AM1018" s="254">
        <f>ROUNDDOWN(AJ1018*AL1018,-3)</f>
        <v>0</v>
      </c>
      <c r="AN1018" s="275">
        <v>0</v>
      </c>
      <c r="AO1018" s="179" t="s">
        <v>231</v>
      </c>
      <c r="AP1018" s="254">
        <v>75000</v>
      </c>
      <c r="AQ1018" s="254">
        <f>ROUNDDOWN(AN1018*AP1018,-3)</f>
        <v>0</v>
      </c>
      <c r="AR1018" s="351">
        <f t="shared" si="278"/>
        <v>0</v>
      </c>
    </row>
    <row r="1019" spans="2:44" x14ac:dyDescent="0.4">
      <c r="B1019" s="208"/>
      <c r="C1019" s="180" t="s">
        <v>299</v>
      </c>
      <c r="D1019" s="275">
        <v>16</v>
      </c>
      <c r="E1019" s="179" t="s">
        <v>51</v>
      </c>
      <c r="F1019" s="254">
        <v>140000</v>
      </c>
      <c r="G1019" s="254">
        <f>ROUNDDOWN(D1019*F1019,-3)</f>
        <v>2240000</v>
      </c>
      <c r="H1019" s="275">
        <v>16</v>
      </c>
      <c r="I1019" s="179" t="s">
        <v>51</v>
      </c>
      <c r="J1019" s="254">
        <v>140000</v>
      </c>
      <c r="K1019" s="254">
        <f>ROUNDDOWN(H1019*J1019,-3)</f>
        <v>2240000</v>
      </c>
      <c r="L1019" s="275">
        <v>0</v>
      </c>
      <c r="M1019" s="179" t="s">
        <v>51</v>
      </c>
      <c r="N1019" s="254">
        <v>140000</v>
      </c>
      <c r="O1019" s="254">
        <f>ROUNDDOWN(L1019*N1019,-3)</f>
        <v>0</v>
      </c>
      <c r="P1019" s="275">
        <v>0</v>
      </c>
      <c r="Q1019" s="179" t="s">
        <v>51</v>
      </c>
      <c r="R1019" s="254">
        <v>140000</v>
      </c>
      <c r="S1019" s="254">
        <f>ROUNDDOWN(P1019*R1019,-3)</f>
        <v>0</v>
      </c>
      <c r="T1019" s="275">
        <v>0</v>
      </c>
      <c r="U1019" s="179" t="s">
        <v>51</v>
      </c>
      <c r="V1019" s="254">
        <v>140000</v>
      </c>
      <c r="W1019" s="254">
        <f>ROUNDDOWN(T1019*V1019,-3)</f>
        <v>0</v>
      </c>
      <c r="X1019" s="354">
        <f t="shared" si="272"/>
        <v>0</v>
      </c>
      <c r="Y1019" s="254"/>
      <c r="Z1019" s="354">
        <f t="shared" si="266"/>
        <v>0</v>
      </c>
      <c r="AA1019" s="254"/>
      <c r="AB1019" s="275">
        <v>0</v>
      </c>
      <c r="AC1019" s="179" t="s">
        <v>51</v>
      </c>
      <c r="AD1019" s="254">
        <v>140000</v>
      </c>
      <c r="AE1019" s="254">
        <f>ROUNDDOWN(AB1019*AD1019,-3)</f>
        <v>0</v>
      </c>
      <c r="AF1019" s="275">
        <v>0</v>
      </c>
      <c r="AG1019" s="179" t="s">
        <v>51</v>
      </c>
      <c r="AH1019" s="254">
        <v>140000</v>
      </c>
      <c r="AI1019" s="254">
        <f>ROUNDDOWN(AF1019*AH1019,-3)</f>
        <v>0</v>
      </c>
      <c r="AJ1019" s="275">
        <v>0</v>
      </c>
      <c r="AK1019" s="179" t="s">
        <v>51</v>
      </c>
      <c r="AL1019" s="254">
        <v>140000</v>
      </c>
      <c r="AM1019" s="254">
        <f>ROUNDDOWN(AJ1019*AL1019,-3)</f>
        <v>0</v>
      </c>
      <c r="AN1019" s="275">
        <v>0</v>
      </c>
      <c r="AO1019" s="179" t="s">
        <v>51</v>
      </c>
      <c r="AP1019" s="254">
        <v>140000</v>
      </c>
      <c r="AQ1019" s="254">
        <f>ROUNDDOWN(AN1019*AP1019,-3)</f>
        <v>0</v>
      </c>
      <c r="AR1019" s="351">
        <f t="shared" si="278"/>
        <v>0</v>
      </c>
    </row>
    <row r="1020" spans="2:44" x14ac:dyDescent="0.4">
      <c r="B1020" s="312" t="s">
        <v>380</v>
      </c>
      <c r="C1020" s="313" t="s">
        <v>381</v>
      </c>
      <c r="D1020" s="269">
        <v>384</v>
      </c>
      <c r="E1020" s="270" t="s">
        <v>171</v>
      </c>
      <c r="F1020" s="254">
        <v>0</v>
      </c>
      <c r="G1020" s="254">
        <f>G1021</f>
        <v>36800000</v>
      </c>
      <c r="H1020" s="314">
        <v>384</v>
      </c>
      <c r="I1020" s="315" t="s">
        <v>171</v>
      </c>
      <c r="J1020" s="316">
        <v>0</v>
      </c>
      <c r="K1020" s="316">
        <f>K1021</f>
        <v>36800000</v>
      </c>
      <c r="L1020" s="314">
        <v>384</v>
      </c>
      <c r="M1020" s="315" t="s">
        <v>171</v>
      </c>
      <c r="N1020" s="316">
        <v>0</v>
      </c>
      <c r="O1020" s="316">
        <f>O1021</f>
        <v>34560000</v>
      </c>
      <c r="P1020" s="314">
        <v>384</v>
      </c>
      <c r="Q1020" s="315" t="s">
        <v>171</v>
      </c>
      <c r="R1020" s="316">
        <v>0</v>
      </c>
      <c r="S1020" s="316">
        <f>S1021</f>
        <v>5760000</v>
      </c>
      <c r="T1020" s="314">
        <v>384</v>
      </c>
      <c r="U1020" s="315" t="s">
        <v>171</v>
      </c>
      <c r="V1020" s="316">
        <v>0</v>
      </c>
      <c r="W1020" s="316">
        <f>W1021</f>
        <v>5760000</v>
      </c>
      <c r="X1020" s="354">
        <f t="shared" si="272"/>
        <v>1728000</v>
      </c>
      <c r="Y1020" s="316"/>
      <c r="Z1020" s="354">
        <f t="shared" si="266"/>
        <v>5760000</v>
      </c>
      <c r="AA1020" s="316"/>
      <c r="AB1020" s="314">
        <v>384</v>
      </c>
      <c r="AC1020" s="315" t="s">
        <v>171</v>
      </c>
      <c r="AD1020" s="316">
        <v>0</v>
      </c>
      <c r="AE1020" s="316">
        <f>AE1021</f>
        <v>5760000</v>
      </c>
      <c r="AF1020" s="314">
        <v>384</v>
      </c>
      <c r="AG1020" s="315" t="s">
        <v>171</v>
      </c>
      <c r="AH1020" s="316">
        <v>0</v>
      </c>
      <c r="AI1020" s="316">
        <f>AI1021</f>
        <v>5760000</v>
      </c>
      <c r="AJ1020" s="314">
        <v>384</v>
      </c>
      <c r="AK1020" s="315" t="s">
        <v>171</v>
      </c>
      <c r="AL1020" s="316">
        <v>0</v>
      </c>
      <c r="AM1020" s="316">
        <f>AM1021</f>
        <v>5760000</v>
      </c>
      <c r="AN1020" s="314">
        <v>384</v>
      </c>
      <c r="AO1020" s="315" t="s">
        <v>171</v>
      </c>
      <c r="AP1020" s="316">
        <v>0</v>
      </c>
      <c r="AQ1020" s="316">
        <f>AQ1021</f>
        <v>5760000</v>
      </c>
      <c r="AR1020" s="351">
        <f t="shared" si="278"/>
        <v>0</v>
      </c>
    </row>
    <row r="1021" spans="2:44" x14ac:dyDescent="0.4">
      <c r="B1021" s="208">
        <v>525112</v>
      </c>
      <c r="C1021" s="180" t="s">
        <v>97</v>
      </c>
      <c r="D1021" s="178">
        <v>0</v>
      </c>
      <c r="E1021" s="179" t="s">
        <v>27</v>
      </c>
      <c r="F1021" s="180">
        <v>0</v>
      </c>
      <c r="G1021" s="254">
        <f>SUM(G1022:G1024)</f>
        <v>36800000</v>
      </c>
      <c r="H1021" s="178">
        <v>0</v>
      </c>
      <c r="I1021" s="179" t="s">
        <v>27</v>
      </c>
      <c r="J1021" s="180">
        <v>0</v>
      </c>
      <c r="K1021" s="254">
        <f>SUM(K1022:K1024)</f>
        <v>36800000</v>
      </c>
      <c r="L1021" s="178">
        <v>0</v>
      </c>
      <c r="M1021" s="179" t="s">
        <v>27</v>
      </c>
      <c r="N1021" s="180">
        <v>0</v>
      </c>
      <c r="O1021" s="254">
        <f>SUM(O1022:O1024)</f>
        <v>34560000</v>
      </c>
      <c r="P1021" s="178">
        <v>0</v>
      </c>
      <c r="Q1021" s="179" t="s">
        <v>27</v>
      </c>
      <c r="R1021" s="180">
        <v>0</v>
      </c>
      <c r="S1021" s="254">
        <f>SUM(S1022:S1024)</f>
        <v>5760000</v>
      </c>
      <c r="T1021" s="178">
        <v>0</v>
      </c>
      <c r="U1021" s="179" t="s">
        <v>27</v>
      </c>
      <c r="V1021" s="180">
        <v>0</v>
      </c>
      <c r="W1021" s="254">
        <f>SUM(W1022:W1024)</f>
        <v>5760000</v>
      </c>
      <c r="X1021" s="354">
        <f t="shared" si="272"/>
        <v>1728000</v>
      </c>
      <c r="Y1021" s="254"/>
      <c r="Z1021" s="354">
        <f t="shared" si="266"/>
        <v>5760000</v>
      </c>
      <c r="AA1021" s="254"/>
      <c r="AB1021" s="178">
        <v>0</v>
      </c>
      <c r="AC1021" s="179" t="s">
        <v>27</v>
      </c>
      <c r="AD1021" s="180">
        <v>0</v>
      </c>
      <c r="AE1021" s="254">
        <f>SUM(AE1022:AE1024)</f>
        <v>5760000</v>
      </c>
      <c r="AF1021" s="178">
        <v>0</v>
      </c>
      <c r="AG1021" s="179" t="s">
        <v>27</v>
      </c>
      <c r="AH1021" s="180">
        <v>0</v>
      </c>
      <c r="AI1021" s="254">
        <f>SUM(AI1022:AI1024)</f>
        <v>5760000</v>
      </c>
      <c r="AJ1021" s="178">
        <v>0</v>
      </c>
      <c r="AK1021" s="179" t="s">
        <v>27</v>
      </c>
      <c r="AL1021" s="180">
        <v>0</v>
      </c>
      <c r="AM1021" s="254">
        <f>SUM(AM1022:AM1024)</f>
        <v>5760000</v>
      </c>
      <c r="AN1021" s="178">
        <v>0</v>
      </c>
      <c r="AO1021" s="179" t="s">
        <v>27</v>
      </c>
      <c r="AP1021" s="180">
        <v>0</v>
      </c>
      <c r="AQ1021" s="254">
        <f>SUM(AQ1022:AQ1024)</f>
        <v>5760000</v>
      </c>
      <c r="AR1021" s="351">
        <f t="shared" si="278"/>
        <v>0</v>
      </c>
    </row>
    <row r="1022" spans="2:44" x14ac:dyDescent="0.4">
      <c r="B1022" s="208" t="s">
        <v>27</v>
      </c>
      <c r="C1022" s="180" t="s">
        <v>295</v>
      </c>
      <c r="D1022" s="275">
        <f>D1020</f>
        <v>384</v>
      </c>
      <c r="E1022" s="179" t="s">
        <v>40</v>
      </c>
      <c r="F1022" s="254">
        <v>15000</v>
      </c>
      <c r="G1022" s="254">
        <f>ROUNDDOWN(D1022*F1022,-3)</f>
        <v>5760000</v>
      </c>
      <c r="H1022" s="275">
        <f>H1020</f>
        <v>384</v>
      </c>
      <c r="I1022" s="179" t="s">
        <v>40</v>
      </c>
      <c r="J1022" s="254">
        <v>15000</v>
      </c>
      <c r="K1022" s="254">
        <f>ROUNDDOWN(H1022*J1022,-3)</f>
        <v>5760000</v>
      </c>
      <c r="L1022" s="275">
        <f>L1020</f>
        <v>384</v>
      </c>
      <c r="M1022" s="179" t="s">
        <v>40</v>
      </c>
      <c r="N1022" s="254">
        <v>15000</v>
      </c>
      <c r="O1022" s="254">
        <f>ROUNDDOWN(L1022*N1022,-3)</f>
        <v>5760000</v>
      </c>
      <c r="P1022" s="275">
        <v>384</v>
      </c>
      <c r="Q1022" s="179" t="s">
        <v>40</v>
      </c>
      <c r="R1022" s="254">
        <v>15000</v>
      </c>
      <c r="S1022" s="254">
        <f>ROUNDDOWN(P1022*R1022,-3)</f>
        <v>5760000</v>
      </c>
      <c r="T1022" s="275">
        <v>384</v>
      </c>
      <c r="U1022" s="179" t="s">
        <v>40</v>
      </c>
      <c r="V1022" s="254">
        <v>15000</v>
      </c>
      <c r="W1022" s="254">
        <f>ROUNDDOWN(T1022*V1022,-3)</f>
        <v>5760000</v>
      </c>
      <c r="X1022" s="354">
        <f t="shared" si="272"/>
        <v>1728000</v>
      </c>
      <c r="Y1022" s="254"/>
      <c r="Z1022" s="354">
        <f t="shared" si="266"/>
        <v>5760000</v>
      </c>
      <c r="AA1022" s="254">
        <f t="shared" si="273"/>
        <v>5760000</v>
      </c>
      <c r="AB1022" s="275">
        <v>384</v>
      </c>
      <c r="AC1022" s="179" t="s">
        <v>40</v>
      </c>
      <c r="AD1022" s="254">
        <v>15000</v>
      </c>
      <c r="AE1022" s="254">
        <f>ROUNDDOWN(AB1022*AD1022,-3)</f>
        <v>5760000</v>
      </c>
      <c r="AF1022" s="275">
        <v>384</v>
      </c>
      <c r="AG1022" s="179" t="s">
        <v>40</v>
      </c>
      <c r="AH1022" s="254">
        <v>15000</v>
      </c>
      <c r="AI1022" s="254">
        <f>ROUNDDOWN(AF1022*AH1022,-3)</f>
        <v>5760000</v>
      </c>
      <c r="AJ1022" s="275">
        <v>384</v>
      </c>
      <c r="AK1022" s="179" t="s">
        <v>40</v>
      </c>
      <c r="AL1022" s="254">
        <v>15000</v>
      </c>
      <c r="AM1022" s="254">
        <f>ROUNDDOWN(AJ1022*AL1022,-3)</f>
        <v>5760000</v>
      </c>
      <c r="AN1022" s="275">
        <v>384</v>
      </c>
      <c r="AO1022" s="179" t="s">
        <v>40</v>
      </c>
      <c r="AP1022" s="254">
        <v>15000</v>
      </c>
      <c r="AQ1022" s="254">
        <f>ROUNDDOWN(AN1022*AP1022,-3)</f>
        <v>5760000</v>
      </c>
      <c r="AR1022" s="351">
        <f t="shared" si="278"/>
        <v>0</v>
      </c>
    </row>
    <row r="1023" spans="2:44" x14ac:dyDescent="0.4">
      <c r="B1023" s="208" t="s">
        <v>27</v>
      </c>
      <c r="C1023" s="180" t="s">
        <v>296</v>
      </c>
      <c r="D1023" s="275">
        <f>D1020</f>
        <v>384</v>
      </c>
      <c r="E1023" s="179" t="s">
        <v>231</v>
      </c>
      <c r="F1023" s="254">
        <v>75000</v>
      </c>
      <c r="G1023" s="254">
        <f>ROUNDDOWN(D1023*F1023,-3)</f>
        <v>28800000</v>
      </c>
      <c r="H1023" s="275">
        <f>H1020</f>
        <v>384</v>
      </c>
      <c r="I1023" s="179" t="s">
        <v>231</v>
      </c>
      <c r="J1023" s="254">
        <v>75000</v>
      </c>
      <c r="K1023" s="254">
        <f>ROUNDDOWN(H1023*J1023,-3)</f>
        <v>28800000</v>
      </c>
      <c r="L1023" s="275">
        <f>L1020</f>
        <v>384</v>
      </c>
      <c r="M1023" s="179" t="s">
        <v>231</v>
      </c>
      <c r="N1023" s="254">
        <v>75000</v>
      </c>
      <c r="O1023" s="254">
        <f>ROUNDDOWN(L1023*N1023,-3)</f>
        <v>28800000</v>
      </c>
      <c r="P1023" s="275">
        <v>0</v>
      </c>
      <c r="Q1023" s="179" t="s">
        <v>231</v>
      </c>
      <c r="R1023" s="254">
        <v>75000</v>
      </c>
      <c r="S1023" s="254">
        <f>ROUNDDOWN(P1023*R1023,-3)</f>
        <v>0</v>
      </c>
      <c r="T1023" s="275">
        <v>0</v>
      </c>
      <c r="U1023" s="179" t="s">
        <v>231</v>
      </c>
      <c r="V1023" s="254">
        <v>75000</v>
      </c>
      <c r="W1023" s="254">
        <f>ROUNDDOWN(T1023*V1023,-3)</f>
        <v>0</v>
      </c>
      <c r="X1023" s="354">
        <f t="shared" si="272"/>
        <v>0</v>
      </c>
      <c r="Y1023" s="254"/>
      <c r="Z1023" s="354">
        <f t="shared" si="266"/>
        <v>0</v>
      </c>
      <c r="AA1023" s="254"/>
      <c r="AB1023" s="275">
        <v>0</v>
      </c>
      <c r="AC1023" s="179" t="s">
        <v>231</v>
      </c>
      <c r="AD1023" s="254">
        <v>75000</v>
      </c>
      <c r="AE1023" s="254">
        <f>ROUNDDOWN(AB1023*AD1023,-3)</f>
        <v>0</v>
      </c>
      <c r="AF1023" s="275">
        <v>0</v>
      </c>
      <c r="AG1023" s="179" t="s">
        <v>231</v>
      </c>
      <c r="AH1023" s="254">
        <v>75000</v>
      </c>
      <c r="AI1023" s="254">
        <f>ROUNDDOWN(AF1023*AH1023,-3)</f>
        <v>0</v>
      </c>
      <c r="AJ1023" s="275">
        <v>0</v>
      </c>
      <c r="AK1023" s="179" t="s">
        <v>231</v>
      </c>
      <c r="AL1023" s="254">
        <v>75000</v>
      </c>
      <c r="AM1023" s="254">
        <f>ROUNDDOWN(AJ1023*AL1023,-3)</f>
        <v>0</v>
      </c>
      <c r="AN1023" s="275">
        <v>0</v>
      </c>
      <c r="AO1023" s="179" t="s">
        <v>231</v>
      </c>
      <c r="AP1023" s="254">
        <v>75000</v>
      </c>
      <c r="AQ1023" s="254">
        <f>ROUNDDOWN(AN1023*AP1023,-3)</f>
        <v>0</v>
      </c>
      <c r="AR1023" s="351">
        <f t="shared" si="278"/>
        <v>0</v>
      </c>
    </row>
    <row r="1024" spans="2:44" x14ac:dyDescent="0.4">
      <c r="B1024" s="208" t="s">
        <v>27</v>
      </c>
      <c r="C1024" s="180" t="s">
        <v>299</v>
      </c>
      <c r="D1024" s="275">
        <v>16</v>
      </c>
      <c r="E1024" s="179" t="s">
        <v>51</v>
      </c>
      <c r="F1024" s="254">
        <v>140000</v>
      </c>
      <c r="G1024" s="254">
        <f>ROUNDDOWN(D1024*F1024,-3)</f>
        <v>2240000</v>
      </c>
      <c r="H1024" s="275">
        <v>16</v>
      </c>
      <c r="I1024" s="179" t="s">
        <v>51</v>
      </c>
      <c r="J1024" s="254">
        <v>140000</v>
      </c>
      <c r="K1024" s="254">
        <f>ROUNDDOWN(H1024*J1024,-3)</f>
        <v>2240000</v>
      </c>
      <c r="L1024" s="275">
        <v>0</v>
      </c>
      <c r="M1024" s="179" t="s">
        <v>51</v>
      </c>
      <c r="N1024" s="254">
        <v>140000</v>
      </c>
      <c r="O1024" s="254">
        <f>ROUNDDOWN(L1024*N1024,-3)</f>
        <v>0</v>
      </c>
      <c r="P1024" s="275">
        <v>0</v>
      </c>
      <c r="Q1024" s="179" t="s">
        <v>51</v>
      </c>
      <c r="R1024" s="254">
        <v>140000</v>
      </c>
      <c r="S1024" s="254">
        <f>ROUNDDOWN(P1024*R1024,-3)</f>
        <v>0</v>
      </c>
      <c r="T1024" s="275">
        <v>0</v>
      </c>
      <c r="U1024" s="179" t="s">
        <v>51</v>
      </c>
      <c r="V1024" s="254">
        <v>140000</v>
      </c>
      <c r="W1024" s="254">
        <f>ROUNDDOWN(T1024*V1024,-3)</f>
        <v>0</v>
      </c>
      <c r="X1024" s="354">
        <f t="shared" si="272"/>
        <v>0</v>
      </c>
      <c r="Y1024" s="254"/>
      <c r="Z1024" s="354">
        <f t="shared" ref="Z1024:Z1087" si="306">W1024-Y1024</f>
        <v>0</v>
      </c>
      <c r="AA1024" s="254"/>
      <c r="AB1024" s="275">
        <v>0</v>
      </c>
      <c r="AC1024" s="179" t="s">
        <v>51</v>
      </c>
      <c r="AD1024" s="254">
        <v>140000</v>
      </c>
      <c r="AE1024" s="254">
        <f>ROUNDDOWN(AB1024*AD1024,-3)</f>
        <v>0</v>
      </c>
      <c r="AF1024" s="275">
        <v>0</v>
      </c>
      <c r="AG1024" s="179" t="s">
        <v>51</v>
      </c>
      <c r="AH1024" s="254">
        <v>140000</v>
      </c>
      <c r="AI1024" s="254">
        <f>ROUNDDOWN(AF1024*AH1024,-3)</f>
        <v>0</v>
      </c>
      <c r="AJ1024" s="275">
        <v>0</v>
      </c>
      <c r="AK1024" s="179" t="s">
        <v>51</v>
      </c>
      <c r="AL1024" s="254">
        <v>140000</v>
      </c>
      <c r="AM1024" s="254">
        <f>ROUNDDOWN(AJ1024*AL1024,-3)</f>
        <v>0</v>
      </c>
      <c r="AN1024" s="275">
        <v>0</v>
      </c>
      <c r="AO1024" s="179" t="s">
        <v>51</v>
      </c>
      <c r="AP1024" s="254">
        <v>140000</v>
      </c>
      <c r="AQ1024" s="254">
        <f>ROUNDDOWN(AN1024*AP1024,-3)</f>
        <v>0</v>
      </c>
      <c r="AR1024" s="351">
        <f t="shared" si="278"/>
        <v>0</v>
      </c>
    </row>
    <row r="1025" spans="2:44" x14ac:dyDescent="0.4">
      <c r="B1025" s="312" t="s">
        <v>382</v>
      </c>
      <c r="C1025" s="313" t="s">
        <v>383</v>
      </c>
      <c r="D1025" s="269">
        <v>384</v>
      </c>
      <c r="E1025" s="270" t="s">
        <v>171</v>
      </c>
      <c r="F1025" s="254">
        <v>0</v>
      </c>
      <c r="G1025" s="254">
        <f>G1026</f>
        <v>36800000</v>
      </c>
      <c r="H1025" s="314">
        <v>384</v>
      </c>
      <c r="I1025" s="315" t="s">
        <v>171</v>
      </c>
      <c r="J1025" s="316">
        <v>0</v>
      </c>
      <c r="K1025" s="316">
        <f>K1026</f>
        <v>36800000</v>
      </c>
      <c r="L1025" s="314">
        <v>384</v>
      </c>
      <c r="M1025" s="315" t="s">
        <v>171</v>
      </c>
      <c r="N1025" s="316">
        <v>0</v>
      </c>
      <c r="O1025" s="316">
        <f>O1026</f>
        <v>34560000</v>
      </c>
      <c r="P1025" s="314">
        <v>384</v>
      </c>
      <c r="Q1025" s="315" t="s">
        <v>171</v>
      </c>
      <c r="R1025" s="316">
        <v>0</v>
      </c>
      <c r="S1025" s="316">
        <f>S1026</f>
        <v>5760000</v>
      </c>
      <c r="T1025" s="314">
        <v>384</v>
      </c>
      <c r="U1025" s="315" t="s">
        <v>171</v>
      </c>
      <c r="V1025" s="316">
        <v>0</v>
      </c>
      <c r="W1025" s="316">
        <f>W1026</f>
        <v>5760000</v>
      </c>
      <c r="X1025" s="354">
        <f t="shared" si="272"/>
        <v>1728000</v>
      </c>
      <c r="Y1025" s="316"/>
      <c r="Z1025" s="354">
        <f t="shared" si="306"/>
        <v>5760000</v>
      </c>
      <c r="AA1025" s="316"/>
      <c r="AB1025" s="314">
        <v>384</v>
      </c>
      <c r="AC1025" s="315" t="s">
        <v>171</v>
      </c>
      <c r="AD1025" s="316">
        <v>0</v>
      </c>
      <c r="AE1025" s="316">
        <f>AE1026</f>
        <v>5760000</v>
      </c>
      <c r="AF1025" s="314">
        <v>384</v>
      </c>
      <c r="AG1025" s="315" t="s">
        <v>171</v>
      </c>
      <c r="AH1025" s="316">
        <v>0</v>
      </c>
      <c r="AI1025" s="316">
        <f>AI1026</f>
        <v>5760000</v>
      </c>
      <c r="AJ1025" s="314">
        <v>384</v>
      </c>
      <c r="AK1025" s="315" t="s">
        <v>171</v>
      </c>
      <c r="AL1025" s="316">
        <v>0</v>
      </c>
      <c r="AM1025" s="316">
        <f>AM1026</f>
        <v>5760000</v>
      </c>
      <c r="AN1025" s="314">
        <v>384</v>
      </c>
      <c r="AO1025" s="315" t="s">
        <v>171</v>
      </c>
      <c r="AP1025" s="316">
        <v>0</v>
      </c>
      <c r="AQ1025" s="316">
        <f>AQ1026</f>
        <v>5760000</v>
      </c>
      <c r="AR1025" s="351">
        <f t="shared" si="278"/>
        <v>0</v>
      </c>
    </row>
    <row r="1026" spans="2:44" x14ac:dyDescent="0.4">
      <c r="B1026" s="208">
        <v>525112</v>
      </c>
      <c r="C1026" s="180" t="s">
        <v>97</v>
      </c>
      <c r="D1026" s="178">
        <v>0</v>
      </c>
      <c r="E1026" s="179" t="s">
        <v>27</v>
      </c>
      <c r="F1026" s="180">
        <v>0</v>
      </c>
      <c r="G1026" s="254">
        <f>SUM(G1027:G1029)</f>
        <v>36800000</v>
      </c>
      <c r="H1026" s="178">
        <v>0</v>
      </c>
      <c r="I1026" s="179" t="s">
        <v>27</v>
      </c>
      <c r="J1026" s="180">
        <v>0</v>
      </c>
      <c r="K1026" s="254">
        <f>SUM(K1027:K1029)</f>
        <v>36800000</v>
      </c>
      <c r="L1026" s="178">
        <v>0</v>
      </c>
      <c r="M1026" s="179" t="s">
        <v>27</v>
      </c>
      <c r="N1026" s="180">
        <v>0</v>
      </c>
      <c r="O1026" s="254">
        <f>SUM(O1027:O1029)</f>
        <v>34560000</v>
      </c>
      <c r="P1026" s="178">
        <v>0</v>
      </c>
      <c r="Q1026" s="179" t="s">
        <v>27</v>
      </c>
      <c r="R1026" s="180">
        <v>0</v>
      </c>
      <c r="S1026" s="254">
        <f>SUM(S1027:S1029)</f>
        <v>5760000</v>
      </c>
      <c r="T1026" s="178">
        <v>0</v>
      </c>
      <c r="U1026" s="179" t="s">
        <v>27</v>
      </c>
      <c r="V1026" s="180">
        <v>0</v>
      </c>
      <c r="W1026" s="254">
        <f>SUM(W1027:W1029)</f>
        <v>5760000</v>
      </c>
      <c r="X1026" s="354">
        <f t="shared" si="272"/>
        <v>1728000</v>
      </c>
      <c r="Y1026" s="254"/>
      <c r="Z1026" s="354">
        <f t="shared" si="306"/>
        <v>5760000</v>
      </c>
      <c r="AA1026" s="254"/>
      <c r="AB1026" s="178">
        <v>0</v>
      </c>
      <c r="AC1026" s="179" t="s">
        <v>27</v>
      </c>
      <c r="AD1026" s="180">
        <v>0</v>
      </c>
      <c r="AE1026" s="254">
        <f>SUM(AE1027:AE1029)</f>
        <v>5760000</v>
      </c>
      <c r="AF1026" s="178">
        <v>0</v>
      </c>
      <c r="AG1026" s="179" t="s">
        <v>27</v>
      </c>
      <c r="AH1026" s="180">
        <v>0</v>
      </c>
      <c r="AI1026" s="254">
        <f>SUM(AI1027:AI1029)</f>
        <v>5760000</v>
      </c>
      <c r="AJ1026" s="178">
        <v>0</v>
      </c>
      <c r="AK1026" s="179" t="s">
        <v>27</v>
      </c>
      <c r="AL1026" s="180">
        <v>0</v>
      </c>
      <c r="AM1026" s="254">
        <f>SUM(AM1027:AM1029)</f>
        <v>5760000</v>
      </c>
      <c r="AN1026" s="178">
        <v>0</v>
      </c>
      <c r="AO1026" s="179" t="s">
        <v>27</v>
      </c>
      <c r="AP1026" s="180">
        <v>0</v>
      </c>
      <c r="AQ1026" s="254">
        <f>SUM(AQ1027:AQ1029)</f>
        <v>5760000</v>
      </c>
      <c r="AR1026" s="351">
        <f t="shared" si="278"/>
        <v>0</v>
      </c>
    </row>
    <row r="1027" spans="2:44" x14ac:dyDescent="0.4">
      <c r="B1027" s="208" t="s">
        <v>27</v>
      </c>
      <c r="C1027" s="180" t="s">
        <v>295</v>
      </c>
      <c r="D1027" s="275">
        <f>D1025</f>
        <v>384</v>
      </c>
      <c r="E1027" s="179" t="s">
        <v>40</v>
      </c>
      <c r="F1027" s="254">
        <v>15000</v>
      </c>
      <c r="G1027" s="254">
        <f>ROUNDDOWN(D1027*F1027,-3)</f>
        <v>5760000</v>
      </c>
      <c r="H1027" s="275">
        <f>H1025</f>
        <v>384</v>
      </c>
      <c r="I1027" s="179" t="s">
        <v>40</v>
      </c>
      <c r="J1027" s="254">
        <v>15000</v>
      </c>
      <c r="K1027" s="254">
        <f>ROUNDDOWN(H1027*J1027,-3)</f>
        <v>5760000</v>
      </c>
      <c r="L1027" s="275">
        <f>L1025</f>
        <v>384</v>
      </c>
      <c r="M1027" s="179" t="s">
        <v>40</v>
      </c>
      <c r="N1027" s="254">
        <v>15000</v>
      </c>
      <c r="O1027" s="254">
        <f>ROUNDDOWN(L1027*N1027,-3)</f>
        <v>5760000</v>
      </c>
      <c r="P1027" s="275">
        <v>384</v>
      </c>
      <c r="Q1027" s="179" t="s">
        <v>40</v>
      </c>
      <c r="R1027" s="254">
        <v>15000</v>
      </c>
      <c r="S1027" s="254">
        <f>ROUNDDOWN(P1027*R1027,-3)</f>
        <v>5760000</v>
      </c>
      <c r="T1027" s="275">
        <v>384</v>
      </c>
      <c r="U1027" s="179" t="s">
        <v>40</v>
      </c>
      <c r="V1027" s="254">
        <v>15000</v>
      </c>
      <c r="W1027" s="254">
        <f>ROUNDDOWN(T1027*V1027,-3)</f>
        <v>5760000</v>
      </c>
      <c r="X1027" s="354">
        <f t="shared" si="272"/>
        <v>1728000</v>
      </c>
      <c r="Y1027" s="254"/>
      <c r="Z1027" s="354">
        <f t="shared" si="306"/>
        <v>5760000</v>
      </c>
      <c r="AA1027" s="254">
        <f t="shared" si="273"/>
        <v>5760000</v>
      </c>
      <c r="AB1027" s="275">
        <v>384</v>
      </c>
      <c r="AC1027" s="179" t="s">
        <v>40</v>
      </c>
      <c r="AD1027" s="254">
        <v>15000</v>
      </c>
      <c r="AE1027" s="254">
        <f>ROUNDDOWN(AB1027*AD1027,-3)</f>
        <v>5760000</v>
      </c>
      <c r="AF1027" s="275">
        <v>384</v>
      </c>
      <c r="AG1027" s="179" t="s">
        <v>40</v>
      </c>
      <c r="AH1027" s="254">
        <v>15000</v>
      </c>
      <c r="AI1027" s="254">
        <f>ROUNDDOWN(AF1027*AH1027,-3)</f>
        <v>5760000</v>
      </c>
      <c r="AJ1027" s="275">
        <v>384</v>
      </c>
      <c r="AK1027" s="179" t="s">
        <v>40</v>
      </c>
      <c r="AL1027" s="254">
        <v>15000</v>
      </c>
      <c r="AM1027" s="254">
        <f>ROUNDDOWN(AJ1027*AL1027,-3)</f>
        <v>5760000</v>
      </c>
      <c r="AN1027" s="275">
        <v>384</v>
      </c>
      <c r="AO1027" s="179" t="s">
        <v>40</v>
      </c>
      <c r="AP1027" s="254">
        <v>15000</v>
      </c>
      <c r="AQ1027" s="254">
        <f>ROUNDDOWN(AN1027*AP1027,-3)</f>
        <v>5760000</v>
      </c>
      <c r="AR1027" s="351">
        <f t="shared" si="278"/>
        <v>0</v>
      </c>
    </row>
    <row r="1028" spans="2:44" x14ac:dyDescent="0.4">
      <c r="B1028" s="208" t="s">
        <v>27</v>
      </c>
      <c r="C1028" s="180" t="s">
        <v>296</v>
      </c>
      <c r="D1028" s="275">
        <f>D1025</f>
        <v>384</v>
      </c>
      <c r="E1028" s="179" t="s">
        <v>231</v>
      </c>
      <c r="F1028" s="254">
        <v>75000</v>
      </c>
      <c r="G1028" s="254">
        <f>ROUNDDOWN(D1028*F1028,-3)</f>
        <v>28800000</v>
      </c>
      <c r="H1028" s="275">
        <f>H1025</f>
        <v>384</v>
      </c>
      <c r="I1028" s="179" t="s">
        <v>231</v>
      </c>
      <c r="J1028" s="254">
        <v>75000</v>
      </c>
      <c r="K1028" s="254">
        <f>ROUNDDOWN(H1028*J1028,-3)</f>
        <v>28800000</v>
      </c>
      <c r="L1028" s="275">
        <f>L1025</f>
        <v>384</v>
      </c>
      <c r="M1028" s="179" t="s">
        <v>231</v>
      </c>
      <c r="N1028" s="254">
        <v>75000</v>
      </c>
      <c r="O1028" s="254">
        <f>ROUNDDOWN(L1028*N1028,-3)</f>
        <v>28800000</v>
      </c>
      <c r="P1028" s="275">
        <v>0</v>
      </c>
      <c r="Q1028" s="179" t="s">
        <v>231</v>
      </c>
      <c r="R1028" s="254">
        <v>75000</v>
      </c>
      <c r="S1028" s="254">
        <f>ROUNDDOWN(P1028*R1028,-3)</f>
        <v>0</v>
      </c>
      <c r="T1028" s="275">
        <v>0</v>
      </c>
      <c r="U1028" s="179" t="s">
        <v>231</v>
      </c>
      <c r="V1028" s="254">
        <v>75000</v>
      </c>
      <c r="W1028" s="254">
        <f>ROUNDDOWN(T1028*V1028,-3)</f>
        <v>0</v>
      </c>
      <c r="X1028" s="354">
        <f t="shared" si="272"/>
        <v>0</v>
      </c>
      <c r="Y1028" s="254"/>
      <c r="Z1028" s="354">
        <f t="shared" si="306"/>
        <v>0</v>
      </c>
      <c r="AA1028" s="254"/>
      <c r="AB1028" s="275">
        <v>0</v>
      </c>
      <c r="AC1028" s="179" t="s">
        <v>231</v>
      </c>
      <c r="AD1028" s="254">
        <v>75000</v>
      </c>
      <c r="AE1028" s="254">
        <f>ROUNDDOWN(AB1028*AD1028,-3)</f>
        <v>0</v>
      </c>
      <c r="AF1028" s="275">
        <v>0</v>
      </c>
      <c r="AG1028" s="179" t="s">
        <v>231</v>
      </c>
      <c r="AH1028" s="254">
        <v>75000</v>
      </c>
      <c r="AI1028" s="254">
        <f>ROUNDDOWN(AF1028*AH1028,-3)</f>
        <v>0</v>
      </c>
      <c r="AJ1028" s="275">
        <v>0</v>
      </c>
      <c r="AK1028" s="179" t="s">
        <v>231</v>
      </c>
      <c r="AL1028" s="254">
        <v>75000</v>
      </c>
      <c r="AM1028" s="254">
        <f>ROUNDDOWN(AJ1028*AL1028,-3)</f>
        <v>0</v>
      </c>
      <c r="AN1028" s="275">
        <v>0</v>
      </c>
      <c r="AO1028" s="179" t="s">
        <v>231</v>
      </c>
      <c r="AP1028" s="254">
        <v>75000</v>
      </c>
      <c r="AQ1028" s="254">
        <f>ROUNDDOWN(AN1028*AP1028,-3)</f>
        <v>0</v>
      </c>
      <c r="AR1028" s="351">
        <f t="shared" si="278"/>
        <v>0</v>
      </c>
    </row>
    <row r="1029" spans="2:44" x14ac:dyDescent="0.4">
      <c r="B1029" s="208" t="s">
        <v>27</v>
      </c>
      <c r="C1029" s="180" t="s">
        <v>299</v>
      </c>
      <c r="D1029" s="275">
        <v>16</v>
      </c>
      <c r="E1029" s="179" t="s">
        <v>51</v>
      </c>
      <c r="F1029" s="254">
        <v>140000</v>
      </c>
      <c r="G1029" s="254">
        <f>ROUNDDOWN(D1029*F1029,-3)</f>
        <v>2240000</v>
      </c>
      <c r="H1029" s="275">
        <v>16</v>
      </c>
      <c r="I1029" s="179" t="s">
        <v>51</v>
      </c>
      <c r="J1029" s="254">
        <v>140000</v>
      </c>
      <c r="K1029" s="254">
        <f>ROUNDDOWN(H1029*J1029,-3)</f>
        <v>2240000</v>
      </c>
      <c r="L1029" s="275">
        <v>0</v>
      </c>
      <c r="M1029" s="179" t="s">
        <v>51</v>
      </c>
      <c r="N1029" s="254">
        <v>140000</v>
      </c>
      <c r="O1029" s="254">
        <f>ROUNDDOWN(L1029*N1029,-3)</f>
        <v>0</v>
      </c>
      <c r="P1029" s="275">
        <v>0</v>
      </c>
      <c r="Q1029" s="179" t="s">
        <v>51</v>
      </c>
      <c r="R1029" s="254">
        <v>140000</v>
      </c>
      <c r="S1029" s="254">
        <f>ROUNDDOWN(P1029*R1029,-3)</f>
        <v>0</v>
      </c>
      <c r="T1029" s="275">
        <v>0</v>
      </c>
      <c r="U1029" s="179" t="s">
        <v>51</v>
      </c>
      <c r="V1029" s="254">
        <v>140000</v>
      </c>
      <c r="W1029" s="254">
        <f>ROUNDDOWN(T1029*V1029,-3)</f>
        <v>0</v>
      </c>
      <c r="X1029" s="354">
        <f t="shared" si="272"/>
        <v>0</v>
      </c>
      <c r="Y1029" s="254"/>
      <c r="Z1029" s="354">
        <f t="shared" si="306"/>
        <v>0</v>
      </c>
      <c r="AA1029" s="254"/>
      <c r="AB1029" s="275">
        <v>0</v>
      </c>
      <c r="AC1029" s="179" t="s">
        <v>51</v>
      </c>
      <c r="AD1029" s="254">
        <v>140000</v>
      </c>
      <c r="AE1029" s="254">
        <f>ROUNDDOWN(AB1029*AD1029,-3)</f>
        <v>0</v>
      </c>
      <c r="AF1029" s="275">
        <v>0</v>
      </c>
      <c r="AG1029" s="179" t="s">
        <v>51</v>
      </c>
      <c r="AH1029" s="254">
        <v>140000</v>
      </c>
      <c r="AI1029" s="254">
        <f>ROUNDDOWN(AF1029*AH1029,-3)</f>
        <v>0</v>
      </c>
      <c r="AJ1029" s="275">
        <v>0</v>
      </c>
      <c r="AK1029" s="179" t="s">
        <v>51</v>
      </c>
      <c r="AL1029" s="254">
        <v>140000</v>
      </c>
      <c r="AM1029" s="254">
        <f>ROUNDDOWN(AJ1029*AL1029,-3)</f>
        <v>0</v>
      </c>
      <c r="AN1029" s="275">
        <v>0</v>
      </c>
      <c r="AO1029" s="179" t="s">
        <v>51</v>
      </c>
      <c r="AP1029" s="254">
        <v>140000</v>
      </c>
      <c r="AQ1029" s="254">
        <f>ROUNDDOWN(AN1029*AP1029,-3)</f>
        <v>0</v>
      </c>
      <c r="AR1029" s="351">
        <f t="shared" si="278"/>
        <v>0</v>
      </c>
    </row>
    <row r="1030" spans="2:44" x14ac:dyDescent="0.4">
      <c r="B1030" s="312" t="s">
        <v>384</v>
      </c>
      <c r="C1030" s="313" t="s">
        <v>385</v>
      </c>
      <c r="D1030" s="269">
        <v>384</v>
      </c>
      <c r="E1030" s="270" t="s">
        <v>171</v>
      </c>
      <c r="F1030" s="254">
        <v>0</v>
      </c>
      <c r="G1030" s="254">
        <f>G1031</f>
        <v>36800000</v>
      </c>
      <c r="H1030" s="314">
        <v>384</v>
      </c>
      <c r="I1030" s="315" t="s">
        <v>171</v>
      </c>
      <c r="J1030" s="316">
        <v>0</v>
      </c>
      <c r="K1030" s="316">
        <f>K1031</f>
        <v>36800000</v>
      </c>
      <c r="L1030" s="314">
        <v>384</v>
      </c>
      <c r="M1030" s="315" t="s">
        <v>171</v>
      </c>
      <c r="N1030" s="316">
        <v>0</v>
      </c>
      <c r="O1030" s="316">
        <f>O1031</f>
        <v>34560000</v>
      </c>
      <c r="P1030" s="314">
        <v>384</v>
      </c>
      <c r="Q1030" s="315" t="s">
        <v>171</v>
      </c>
      <c r="R1030" s="316">
        <v>0</v>
      </c>
      <c r="S1030" s="316">
        <f>S1031</f>
        <v>5760000</v>
      </c>
      <c r="T1030" s="314">
        <v>384</v>
      </c>
      <c r="U1030" s="315" t="s">
        <v>171</v>
      </c>
      <c r="V1030" s="316">
        <v>0</v>
      </c>
      <c r="W1030" s="316">
        <f>W1031</f>
        <v>5760000</v>
      </c>
      <c r="X1030" s="354">
        <f t="shared" si="272"/>
        <v>1728000</v>
      </c>
      <c r="Y1030" s="316"/>
      <c r="Z1030" s="354">
        <f t="shared" si="306"/>
        <v>5760000</v>
      </c>
      <c r="AA1030" s="316"/>
      <c r="AB1030" s="314">
        <v>384</v>
      </c>
      <c r="AC1030" s="315" t="s">
        <v>171</v>
      </c>
      <c r="AD1030" s="316">
        <v>0</v>
      </c>
      <c r="AE1030" s="316">
        <f>AE1031</f>
        <v>5760000</v>
      </c>
      <c r="AF1030" s="314">
        <v>384</v>
      </c>
      <c r="AG1030" s="315" t="s">
        <v>171</v>
      </c>
      <c r="AH1030" s="316">
        <v>0</v>
      </c>
      <c r="AI1030" s="316">
        <f>AI1031</f>
        <v>5760000</v>
      </c>
      <c r="AJ1030" s="314">
        <v>384</v>
      </c>
      <c r="AK1030" s="315" t="s">
        <v>171</v>
      </c>
      <c r="AL1030" s="316">
        <v>0</v>
      </c>
      <c r="AM1030" s="316">
        <f>AM1031</f>
        <v>5760000</v>
      </c>
      <c r="AN1030" s="314">
        <v>384</v>
      </c>
      <c r="AO1030" s="315" t="s">
        <v>171</v>
      </c>
      <c r="AP1030" s="316">
        <v>0</v>
      </c>
      <c r="AQ1030" s="316">
        <f>AQ1031</f>
        <v>5760000</v>
      </c>
      <c r="AR1030" s="351">
        <f t="shared" si="278"/>
        <v>0</v>
      </c>
    </row>
    <row r="1031" spans="2:44" x14ac:dyDescent="0.4">
      <c r="B1031" s="208">
        <v>525112</v>
      </c>
      <c r="C1031" s="180" t="s">
        <v>97</v>
      </c>
      <c r="D1031" s="178">
        <v>0</v>
      </c>
      <c r="E1031" s="179" t="s">
        <v>27</v>
      </c>
      <c r="F1031" s="180">
        <v>0</v>
      </c>
      <c r="G1031" s="254">
        <f>SUM(G1032:G1034)</f>
        <v>36800000</v>
      </c>
      <c r="H1031" s="178">
        <v>0</v>
      </c>
      <c r="I1031" s="179" t="s">
        <v>27</v>
      </c>
      <c r="J1031" s="180">
        <v>0</v>
      </c>
      <c r="K1031" s="254">
        <f>SUM(K1032:K1034)</f>
        <v>36800000</v>
      </c>
      <c r="L1031" s="178">
        <v>0</v>
      </c>
      <c r="M1031" s="179" t="s">
        <v>27</v>
      </c>
      <c r="N1031" s="180">
        <v>0</v>
      </c>
      <c r="O1031" s="254">
        <f>SUM(O1032:O1034)</f>
        <v>34560000</v>
      </c>
      <c r="P1031" s="178">
        <v>0</v>
      </c>
      <c r="Q1031" s="179" t="s">
        <v>27</v>
      </c>
      <c r="R1031" s="180">
        <v>0</v>
      </c>
      <c r="S1031" s="254">
        <f>SUM(S1032:S1034)</f>
        <v>5760000</v>
      </c>
      <c r="T1031" s="178">
        <v>0</v>
      </c>
      <c r="U1031" s="179" t="s">
        <v>27</v>
      </c>
      <c r="V1031" s="180">
        <v>0</v>
      </c>
      <c r="W1031" s="254">
        <f>SUM(W1032:W1034)</f>
        <v>5760000</v>
      </c>
      <c r="X1031" s="354">
        <f t="shared" si="272"/>
        <v>1728000</v>
      </c>
      <c r="Y1031" s="254"/>
      <c r="Z1031" s="354">
        <f t="shared" si="306"/>
        <v>5760000</v>
      </c>
      <c r="AA1031" s="254"/>
      <c r="AB1031" s="178">
        <v>0</v>
      </c>
      <c r="AC1031" s="179" t="s">
        <v>27</v>
      </c>
      <c r="AD1031" s="180">
        <v>0</v>
      </c>
      <c r="AE1031" s="254">
        <f>SUM(AE1032:AE1034)</f>
        <v>5760000</v>
      </c>
      <c r="AF1031" s="178">
        <v>0</v>
      </c>
      <c r="AG1031" s="179" t="s">
        <v>27</v>
      </c>
      <c r="AH1031" s="180">
        <v>0</v>
      </c>
      <c r="AI1031" s="254">
        <f>SUM(AI1032:AI1034)</f>
        <v>5760000</v>
      </c>
      <c r="AJ1031" s="178">
        <v>0</v>
      </c>
      <c r="AK1031" s="179" t="s">
        <v>27</v>
      </c>
      <c r="AL1031" s="180">
        <v>0</v>
      </c>
      <c r="AM1031" s="254">
        <f>SUM(AM1032:AM1034)</f>
        <v>5760000</v>
      </c>
      <c r="AN1031" s="178">
        <v>0</v>
      </c>
      <c r="AO1031" s="179" t="s">
        <v>27</v>
      </c>
      <c r="AP1031" s="180">
        <v>0</v>
      </c>
      <c r="AQ1031" s="254">
        <f>SUM(AQ1032:AQ1034)</f>
        <v>5760000</v>
      </c>
      <c r="AR1031" s="351">
        <f t="shared" si="278"/>
        <v>0</v>
      </c>
    </row>
    <row r="1032" spans="2:44" x14ac:dyDescent="0.4">
      <c r="B1032" s="208" t="s">
        <v>27</v>
      </c>
      <c r="C1032" s="180" t="s">
        <v>295</v>
      </c>
      <c r="D1032" s="275">
        <f>D1030</f>
        <v>384</v>
      </c>
      <c r="E1032" s="179" t="s">
        <v>40</v>
      </c>
      <c r="F1032" s="254">
        <v>15000</v>
      </c>
      <c r="G1032" s="254">
        <f>ROUNDDOWN(D1032*F1032,-3)</f>
        <v>5760000</v>
      </c>
      <c r="H1032" s="275">
        <f>H1030</f>
        <v>384</v>
      </c>
      <c r="I1032" s="179" t="s">
        <v>40</v>
      </c>
      <c r="J1032" s="254">
        <v>15000</v>
      </c>
      <c r="K1032" s="254">
        <f>ROUNDDOWN(H1032*J1032,-3)</f>
        <v>5760000</v>
      </c>
      <c r="L1032" s="275">
        <f>L1030</f>
        <v>384</v>
      </c>
      <c r="M1032" s="179" t="s">
        <v>40</v>
      </c>
      <c r="N1032" s="254">
        <v>15000</v>
      </c>
      <c r="O1032" s="254">
        <f>ROUNDDOWN(L1032*N1032,-3)</f>
        <v>5760000</v>
      </c>
      <c r="P1032" s="275">
        <v>384</v>
      </c>
      <c r="Q1032" s="179" t="s">
        <v>40</v>
      </c>
      <c r="R1032" s="254">
        <v>15000</v>
      </c>
      <c r="S1032" s="254">
        <f>ROUNDDOWN(P1032*R1032,-3)</f>
        <v>5760000</v>
      </c>
      <c r="T1032" s="275">
        <v>384</v>
      </c>
      <c r="U1032" s="179" t="s">
        <v>40</v>
      </c>
      <c r="V1032" s="254">
        <v>15000</v>
      </c>
      <c r="W1032" s="254">
        <f>ROUNDDOWN(T1032*V1032,-3)</f>
        <v>5760000</v>
      </c>
      <c r="X1032" s="354">
        <f t="shared" ref="X1032:X1095" si="307">W1032*30%</f>
        <v>1728000</v>
      </c>
      <c r="Y1032" s="254"/>
      <c r="Z1032" s="354">
        <f t="shared" si="306"/>
        <v>5760000</v>
      </c>
      <c r="AA1032" s="254">
        <f t="shared" ref="AA1032:AA1092" si="308">CEILING(Z1032,1000)</f>
        <v>5760000</v>
      </c>
      <c r="AB1032" s="275">
        <v>384</v>
      </c>
      <c r="AC1032" s="179" t="s">
        <v>40</v>
      </c>
      <c r="AD1032" s="254">
        <v>15000</v>
      </c>
      <c r="AE1032" s="254">
        <f>ROUNDDOWN(AB1032*AD1032,-3)</f>
        <v>5760000</v>
      </c>
      <c r="AF1032" s="275">
        <v>384</v>
      </c>
      <c r="AG1032" s="179" t="s">
        <v>40</v>
      </c>
      <c r="AH1032" s="254">
        <v>15000</v>
      </c>
      <c r="AI1032" s="254">
        <f>ROUNDDOWN(AF1032*AH1032,-3)</f>
        <v>5760000</v>
      </c>
      <c r="AJ1032" s="275">
        <v>384</v>
      </c>
      <c r="AK1032" s="179" t="s">
        <v>40</v>
      </c>
      <c r="AL1032" s="254">
        <v>15000</v>
      </c>
      <c r="AM1032" s="254">
        <f>ROUNDDOWN(AJ1032*AL1032,-3)</f>
        <v>5760000</v>
      </c>
      <c r="AN1032" s="275">
        <v>384</v>
      </c>
      <c r="AO1032" s="179" t="s">
        <v>40</v>
      </c>
      <c r="AP1032" s="254">
        <v>15000</v>
      </c>
      <c r="AQ1032" s="254">
        <f>ROUNDDOWN(AN1032*AP1032,-3)</f>
        <v>5760000</v>
      </c>
      <c r="AR1032" s="351">
        <f t="shared" si="278"/>
        <v>0</v>
      </c>
    </row>
    <row r="1033" spans="2:44" x14ac:dyDescent="0.4">
      <c r="B1033" s="208" t="s">
        <v>27</v>
      </c>
      <c r="C1033" s="180" t="s">
        <v>296</v>
      </c>
      <c r="D1033" s="275">
        <f>D1030</f>
        <v>384</v>
      </c>
      <c r="E1033" s="179" t="s">
        <v>231</v>
      </c>
      <c r="F1033" s="254">
        <v>75000</v>
      </c>
      <c r="G1033" s="254">
        <f>ROUNDDOWN(D1033*F1033,-3)</f>
        <v>28800000</v>
      </c>
      <c r="H1033" s="275">
        <f>H1030</f>
        <v>384</v>
      </c>
      <c r="I1033" s="179" t="s">
        <v>231</v>
      </c>
      <c r="J1033" s="254">
        <v>75000</v>
      </c>
      <c r="K1033" s="254">
        <f>ROUNDDOWN(H1033*J1033,-3)</f>
        <v>28800000</v>
      </c>
      <c r="L1033" s="275">
        <f>L1030</f>
        <v>384</v>
      </c>
      <c r="M1033" s="179" t="s">
        <v>231</v>
      </c>
      <c r="N1033" s="254">
        <v>75000</v>
      </c>
      <c r="O1033" s="254">
        <f>ROUNDDOWN(L1033*N1033,-3)</f>
        <v>28800000</v>
      </c>
      <c r="P1033" s="275">
        <v>0</v>
      </c>
      <c r="Q1033" s="179" t="s">
        <v>231</v>
      </c>
      <c r="R1033" s="254">
        <v>75000</v>
      </c>
      <c r="S1033" s="254">
        <f>ROUNDDOWN(P1033*R1033,-3)</f>
        <v>0</v>
      </c>
      <c r="T1033" s="275">
        <v>0</v>
      </c>
      <c r="U1033" s="179" t="s">
        <v>231</v>
      </c>
      <c r="V1033" s="254">
        <v>75000</v>
      </c>
      <c r="W1033" s="254">
        <f>ROUNDDOWN(T1033*V1033,-3)</f>
        <v>0</v>
      </c>
      <c r="X1033" s="354">
        <f t="shared" si="307"/>
        <v>0</v>
      </c>
      <c r="Y1033" s="254"/>
      <c r="Z1033" s="354">
        <f t="shared" si="306"/>
        <v>0</v>
      </c>
      <c r="AA1033" s="254"/>
      <c r="AB1033" s="275">
        <v>0</v>
      </c>
      <c r="AC1033" s="179" t="s">
        <v>231</v>
      </c>
      <c r="AD1033" s="254">
        <v>75000</v>
      </c>
      <c r="AE1033" s="254">
        <f>ROUNDDOWN(AB1033*AD1033,-3)</f>
        <v>0</v>
      </c>
      <c r="AF1033" s="275">
        <v>0</v>
      </c>
      <c r="AG1033" s="179" t="s">
        <v>231</v>
      </c>
      <c r="AH1033" s="254">
        <v>75000</v>
      </c>
      <c r="AI1033" s="254">
        <f>ROUNDDOWN(AF1033*AH1033,-3)</f>
        <v>0</v>
      </c>
      <c r="AJ1033" s="275">
        <v>0</v>
      </c>
      <c r="AK1033" s="179" t="s">
        <v>231</v>
      </c>
      <c r="AL1033" s="254">
        <v>75000</v>
      </c>
      <c r="AM1033" s="254">
        <f>ROUNDDOWN(AJ1033*AL1033,-3)</f>
        <v>0</v>
      </c>
      <c r="AN1033" s="275">
        <v>0</v>
      </c>
      <c r="AO1033" s="179" t="s">
        <v>231</v>
      </c>
      <c r="AP1033" s="254">
        <v>75000</v>
      </c>
      <c r="AQ1033" s="254">
        <f>ROUNDDOWN(AN1033*AP1033,-3)</f>
        <v>0</v>
      </c>
      <c r="AR1033" s="351">
        <f t="shared" si="278"/>
        <v>0</v>
      </c>
    </row>
    <row r="1034" spans="2:44" x14ac:dyDescent="0.4">
      <c r="B1034" s="208" t="s">
        <v>27</v>
      </c>
      <c r="C1034" s="180" t="s">
        <v>299</v>
      </c>
      <c r="D1034" s="275">
        <v>16</v>
      </c>
      <c r="E1034" s="179" t="s">
        <v>51</v>
      </c>
      <c r="F1034" s="254">
        <v>140000</v>
      </c>
      <c r="G1034" s="254">
        <f>ROUNDDOWN(D1034*F1034,-3)</f>
        <v>2240000</v>
      </c>
      <c r="H1034" s="275">
        <v>16</v>
      </c>
      <c r="I1034" s="179" t="s">
        <v>51</v>
      </c>
      <c r="J1034" s="254">
        <v>140000</v>
      </c>
      <c r="K1034" s="254">
        <f>ROUNDDOWN(H1034*J1034,-3)</f>
        <v>2240000</v>
      </c>
      <c r="L1034" s="275">
        <v>0</v>
      </c>
      <c r="M1034" s="179" t="s">
        <v>51</v>
      </c>
      <c r="N1034" s="254">
        <v>140000</v>
      </c>
      <c r="O1034" s="254">
        <f>ROUNDDOWN(L1034*N1034,-3)</f>
        <v>0</v>
      </c>
      <c r="P1034" s="275">
        <v>0</v>
      </c>
      <c r="Q1034" s="179" t="s">
        <v>51</v>
      </c>
      <c r="R1034" s="254">
        <v>140000</v>
      </c>
      <c r="S1034" s="254">
        <f>ROUNDDOWN(P1034*R1034,-3)</f>
        <v>0</v>
      </c>
      <c r="T1034" s="275">
        <v>0</v>
      </c>
      <c r="U1034" s="179" t="s">
        <v>51</v>
      </c>
      <c r="V1034" s="254">
        <v>140000</v>
      </c>
      <c r="W1034" s="254">
        <f>ROUNDDOWN(T1034*V1034,-3)</f>
        <v>0</v>
      </c>
      <c r="X1034" s="354">
        <f t="shared" si="307"/>
        <v>0</v>
      </c>
      <c r="Y1034" s="254"/>
      <c r="Z1034" s="354">
        <f t="shared" si="306"/>
        <v>0</v>
      </c>
      <c r="AA1034" s="254"/>
      <c r="AB1034" s="275">
        <v>0</v>
      </c>
      <c r="AC1034" s="179" t="s">
        <v>51</v>
      </c>
      <c r="AD1034" s="254">
        <v>140000</v>
      </c>
      <c r="AE1034" s="254">
        <f>ROUNDDOWN(AB1034*AD1034,-3)</f>
        <v>0</v>
      </c>
      <c r="AF1034" s="275">
        <v>0</v>
      </c>
      <c r="AG1034" s="179" t="s">
        <v>51</v>
      </c>
      <c r="AH1034" s="254">
        <v>140000</v>
      </c>
      <c r="AI1034" s="254">
        <f>ROUNDDOWN(AF1034*AH1034,-3)</f>
        <v>0</v>
      </c>
      <c r="AJ1034" s="275">
        <v>0</v>
      </c>
      <c r="AK1034" s="179" t="s">
        <v>51</v>
      </c>
      <c r="AL1034" s="254">
        <v>140000</v>
      </c>
      <c r="AM1034" s="254">
        <f>ROUNDDOWN(AJ1034*AL1034,-3)</f>
        <v>0</v>
      </c>
      <c r="AN1034" s="275">
        <v>0</v>
      </c>
      <c r="AO1034" s="179" t="s">
        <v>51</v>
      </c>
      <c r="AP1034" s="254">
        <v>140000</v>
      </c>
      <c r="AQ1034" s="254">
        <f>ROUNDDOWN(AN1034*AP1034,-3)</f>
        <v>0</v>
      </c>
      <c r="AR1034" s="351">
        <f t="shared" ref="AR1034:AR1097" si="309">AM1034-AQ1034</f>
        <v>0</v>
      </c>
    </row>
    <row r="1035" spans="2:44" x14ac:dyDescent="0.4">
      <c r="B1035" s="312" t="s">
        <v>386</v>
      </c>
      <c r="C1035" s="313" t="s">
        <v>387</v>
      </c>
      <c r="D1035" s="269">
        <v>96</v>
      </c>
      <c r="E1035" s="270" t="s">
        <v>171</v>
      </c>
      <c r="F1035" s="254">
        <v>0</v>
      </c>
      <c r="G1035" s="254">
        <f>G1036</f>
        <v>9200000</v>
      </c>
      <c r="H1035" s="314">
        <v>96</v>
      </c>
      <c r="I1035" s="315" t="s">
        <v>171</v>
      </c>
      <c r="J1035" s="316">
        <v>0</v>
      </c>
      <c r="K1035" s="316">
        <f>K1036</f>
        <v>9200000</v>
      </c>
      <c r="L1035" s="314">
        <v>96</v>
      </c>
      <c r="M1035" s="315" t="s">
        <v>171</v>
      </c>
      <c r="N1035" s="316">
        <v>0</v>
      </c>
      <c r="O1035" s="316">
        <f>O1036</f>
        <v>8640000</v>
      </c>
      <c r="P1035" s="314">
        <v>96</v>
      </c>
      <c r="Q1035" s="315" t="s">
        <v>171</v>
      </c>
      <c r="R1035" s="316">
        <v>0</v>
      </c>
      <c r="S1035" s="316">
        <f>S1036</f>
        <v>1440000</v>
      </c>
      <c r="T1035" s="314">
        <v>96</v>
      </c>
      <c r="U1035" s="315" t="s">
        <v>171</v>
      </c>
      <c r="V1035" s="316">
        <v>0</v>
      </c>
      <c r="W1035" s="316">
        <f>W1036</f>
        <v>1440000</v>
      </c>
      <c r="X1035" s="354">
        <f t="shared" si="307"/>
        <v>432000</v>
      </c>
      <c r="Y1035" s="316"/>
      <c r="Z1035" s="354">
        <f t="shared" si="306"/>
        <v>1440000</v>
      </c>
      <c r="AA1035" s="316"/>
      <c r="AB1035" s="314">
        <v>96</v>
      </c>
      <c r="AC1035" s="315" t="s">
        <v>171</v>
      </c>
      <c r="AD1035" s="316">
        <v>0</v>
      </c>
      <c r="AE1035" s="316">
        <f>AE1036</f>
        <v>1440000</v>
      </c>
      <c r="AF1035" s="314">
        <v>96</v>
      </c>
      <c r="AG1035" s="315" t="s">
        <v>171</v>
      </c>
      <c r="AH1035" s="316">
        <v>0</v>
      </c>
      <c r="AI1035" s="316">
        <f>AI1036</f>
        <v>1440000</v>
      </c>
      <c r="AJ1035" s="314">
        <v>96</v>
      </c>
      <c r="AK1035" s="315" t="s">
        <v>171</v>
      </c>
      <c r="AL1035" s="316">
        <v>0</v>
      </c>
      <c r="AM1035" s="316">
        <f>AM1036</f>
        <v>1440000</v>
      </c>
      <c r="AN1035" s="314">
        <v>96</v>
      </c>
      <c r="AO1035" s="315" t="s">
        <v>171</v>
      </c>
      <c r="AP1035" s="316">
        <v>0</v>
      </c>
      <c r="AQ1035" s="316">
        <f>AQ1036</f>
        <v>1440000</v>
      </c>
      <c r="AR1035" s="351">
        <f t="shared" si="309"/>
        <v>0</v>
      </c>
    </row>
    <row r="1036" spans="2:44" x14ac:dyDescent="0.4">
      <c r="B1036" s="208">
        <v>525112</v>
      </c>
      <c r="C1036" s="180" t="s">
        <v>97</v>
      </c>
      <c r="D1036" s="178">
        <v>0</v>
      </c>
      <c r="E1036" s="179" t="s">
        <v>27</v>
      </c>
      <c r="F1036" s="180">
        <v>0</v>
      </c>
      <c r="G1036" s="254">
        <f>SUM(G1037:G1039)</f>
        <v>9200000</v>
      </c>
      <c r="H1036" s="178">
        <v>0</v>
      </c>
      <c r="I1036" s="179" t="s">
        <v>27</v>
      </c>
      <c r="J1036" s="180">
        <v>0</v>
      </c>
      <c r="K1036" s="254">
        <f>SUM(K1037:K1039)</f>
        <v>9200000</v>
      </c>
      <c r="L1036" s="178">
        <v>0</v>
      </c>
      <c r="M1036" s="179" t="s">
        <v>27</v>
      </c>
      <c r="N1036" s="180">
        <v>0</v>
      </c>
      <c r="O1036" s="254">
        <f>SUM(O1037:O1039)</f>
        <v>8640000</v>
      </c>
      <c r="P1036" s="178">
        <v>0</v>
      </c>
      <c r="Q1036" s="179" t="s">
        <v>27</v>
      </c>
      <c r="R1036" s="180">
        <v>0</v>
      </c>
      <c r="S1036" s="254">
        <f>SUM(S1037:S1039)</f>
        <v>1440000</v>
      </c>
      <c r="T1036" s="178">
        <v>0</v>
      </c>
      <c r="U1036" s="179" t="s">
        <v>27</v>
      </c>
      <c r="V1036" s="180">
        <v>0</v>
      </c>
      <c r="W1036" s="254">
        <f>SUM(W1037:W1039)</f>
        <v>1440000</v>
      </c>
      <c r="X1036" s="354">
        <f t="shared" si="307"/>
        <v>432000</v>
      </c>
      <c r="Y1036" s="254"/>
      <c r="Z1036" s="354">
        <f t="shared" si="306"/>
        <v>1440000</v>
      </c>
      <c r="AA1036" s="254"/>
      <c r="AB1036" s="178">
        <v>0</v>
      </c>
      <c r="AC1036" s="179" t="s">
        <v>27</v>
      </c>
      <c r="AD1036" s="180">
        <v>0</v>
      </c>
      <c r="AE1036" s="254">
        <f>SUM(AE1037:AE1039)</f>
        <v>1440000</v>
      </c>
      <c r="AF1036" s="178">
        <v>0</v>
      </c>
      <c r="AG1036" s="179" t="s">
        <v>27</v>
      </c>
      <c r="AH1036" s="180">
        <v>0</v>
      </c>
      <c r="AI1036" s="254">
        <f>SUM(AI1037:AI1039)</f>
        <v>1440000</v>
      </c>
      <c r="AJ1036" s="178">
        <v>0</v>
      </c>
      <c r="AK1036" s="179" t="s">
        <v>27</v>
      </c>
      <c r="AL1036" s="180">
        <v>0</v>
      </c>
      <c r="AM1036" s="254">
        <f>SUM(AM1037:AM1039)</f>
        <v>1440000</v>
      </c>
      <c r="AN1036" s="178">
        <v>0</v>
      </c>
      <c r="AO1036" s="179" t="s">
        <v>27</v>
      </c>
      <c r="AP1036" s="180">
        <v>0</v>
      </c>
      <c r="AQ1036" s="254">
        <f>SUM(AQ1037:AQ1039)</f>
        <v>1440000</v>
      </c>
      <c r="AR1036" s="351">
        <f t="shared" si="309"/>
        <v>0</v>
      </c>
    </row>
    <row r="1037" spans="2:44" x14ac:dyDescent="0.4">
      <c r="B1037" s="208" t="s">
        <v>27</v>
      </c>
      <c r="C1037" s="180" t="s">
        <v>295</v>
      </c>
      <c r="D1037" s="275">
        <f>D1035</f>
        <v>96</v>
      </c>
      <c r="E1037" s="179" t="s">
        <v>40</v>
      </c>
      <c r="F1037" s="254">
        <v>15000</v>
      </c>
      <c r="G1037" s="254">
        <f>ROUNDDOWN(D1037*F1037,-3)</f>
        <v>1440000</v>
      </c>
      <c r="H1037" s="275">
        <f>H1035</f>
        <v>96</v>
      </c>
      <c r="I1037" s="179" t="s">
        <v>40</v>
      </c>
      <c r="J1037" s="254">
        <v>15000</v>
      </c>
      <c r="K1037" s="254">
        <f>ROUNDDOWN(H1037*J1037,-3)</f>
        <v>1440000</v>
      </c>
      <c r="L1037" s="275">
        <f>L1035</f>
        <v>96</v>
      </c>
      <c r="M1037" s="179" t="s">
        <v>40</v>
      </c>
      <c r="N1037" s="254">
        <v>15000</v>
      </c>
      <c r="O1037" s="254">
        <f>ROUNDDOWN(L1037*N1037,-3)</f>
        <v>1440000</v>
      </c>
      <c r="P1037" s="275">
        <v>96</v>
      </c>
      <c r="Q1037" s="179" t="s">
        <v>40</v>
      </c>
      <c r="R1037" s="254">
        <v>15000</v>
      </c>
      <c r="S1037" s="254">
        <f>ROUNDDOWN(P1037*R1037,-3)</f>
        <v>1440000</v>
      </c>
      <c r="T1037" s="275">
        <v>96</v>
      </c>
      <c r="U1037" s="179" t="s">
        <v>40</v>
      </c>
      <c r="V1037" s="254">
        <v>15000</v>
      </c>
      <c r="W1037" s="254">
        <f>ROUNDDOWN(T1037*V1037,-3)</f>
        <v>1440000</v>
      </c>
      <c r="X1037" s="354">
        <f t="shared" si="307"/>
        <v>432000</v>
      </c>
      <c r="Y1037" s="254"/>
      <c r="Z1037" s="354">
        <f t="shared" si="306"/>
        <v>1440000</v>
      </c>
      <c r="AA1037" s="254">
        <f t="shared" si="308"/>
        <v>1440000</v>
      </c>
      <c r="AB1037" s="275">
        <v>96</v>
      </c>
      <c r="AC1037" s="179" t="s">
        <v>40</v>
      </c>
      <c r="AD1037" s="254">
        <v>15000</v>
      </c>
      <c r="AE1037" s="254">
        <f>ROUNDDOWN(AB1037*AD1037,-3)</f>
        <v>1440000</v>
      </c>
      <c r="AF1037" s="275">
        <v>96</v>
      </c>
      <c r="AG1037" s="179" t="s">
        <v>40</v>
      </c>
      <c r="AH1037" s="254">
        <v>15000</v>
      </c>
      <c r="AI1037" s="254">
        <f>ROUNDDOWN(AF1037*AH1037,-3)</f>
        <v>1440000</v>
      </c>
      <c r="AJ1037" s="275">
        <v>96</v>
      </c>
      <c r="AK1037" s="179" t="s">
        <v>40</v>
      </c>
      <c r="AL1037" s="254">
        <v>15000</v>
      </c>
      <c r="AM1037" s="254">
        <f>ROUNDDOWN(AJ1037*AL1037,-3)</f>
        <v>1440000</v>
      </c>
      <c r="AN1037" s="275">
        <v>96</v>
      </c>
      <c r="AO1037" s="179" t="s">
        <v>40</v>
      </c>
      <c r="AP1037" s="254">
        <v>15000</v>
      </c>
      <c r="AQ1037" s="254">
        <f>ROUNDDOWN(AN1037*AP1037,-3)</f>
        <v>1440000</v>
      </c>
      <c r="AR1037" s="351">
        <f t="shared" si="309"/>
        <v>0</v>
      </c>
    </row>
    <row r="1038" spans="2:44" x14ac:dyDescent="0.4">
      <c r="B1038" s="208" t="s">
        <v>27</v>
      </c>
      <c r="C1038" s="180" t="s">
        <v>296</v>
      </c>
      <c r="D1038" s="275">
        <f>D1035</f>
        <v>96</v>
      </c>
      <c r="E1038" s="179" t="s">
        <v>231</v>
      </c>
      <c r="F1038" s="254">
        <v>75000</v>
      </c>
      <c r="G1038" s="254">
        <f>ROUNDDOWN(D1038*F1038,-3)</f>
        <v>7200000</v>
      </c>
      <c r="H1038" s="275">
        <f>H1035</f>
        <v>96</v>
      </c>
      <c r="I1038" s="179" t="s">
        <v>231</v>
      </c>
      <c r="J1038" s="254">
        <v>75000</v>
      </c>
      <c r="K1038" s="254">
        <f>ROUNDDOWN(H1038*J1038,-3)</f>
        <v>7200000</v>
      </c>
      <c r="L1038" s="275">
        <f>L1035</f>
        <v>96</v>
      </c>
      <c r="M1038" s="179" t="s">
        <v>231</v>
      </c>
      <c r="N1038" s="254">
        <v>75000</v>
      </c>
      <c r="O1038" s="254">
        <f>ROUNDDOWN(L1038*N1038,-3)</f>
        <v>7200000</v>
      </c>
      <c r="P1038" s="275">
        <v>0</v>
      </c>
      <c r="Q1038" s="179" t="s">
        <v>231</v>
      </c>
      <c r="R1038" s="254">
        <v>75000</v>
      </c>
      <c r="S1038" s="254">
        <f>ROUNDDOWN(P1038*R1038,-3)</f>
        <v>0</v>
      </c>
      <c r="T1038" s="275">
        <v>0</v>
      </c>
      <c r="U1038" s="179" t="s">
        <v>231</v>
      </c>
      <c r="V1038" s="254">
        <v>75000</v>
      </c>
      <c r="W1038" s="254">
        <f>ROUNDDOWN(T1038*V1038,-3)</f>
        <v>0</v>
      </c>
      <c r="X1038" s="354">
        <f t="shared" si="307"/>
        <v>0</v>
      </c>
      <c r="Y1038" s="254"/>
      <c r="Z1038" s="354">
        <f t="shared" si="306"/>
        <v>0</v>
      </c>
      <c r="AA1038" s="254"/>
      <c r="AB1038" s="275">
        <v>0</v>
      </c>
      <c r="AC1038" s="179" t="s">
        <v>231</v>
      </c>
      <c r="AD1038" s="254">
        <v>75000</v>
      </c>
      <c r="AE1038" s="254">
        <f>ROUNDDOWN(AB1038*AD1038,-3)</f>
        <v>0</v>
      </c>
      <c r="AF1038" s="275">
        <v>0</v>
      </c>
      <c r="AG1038" s="179" t="s">
        <v>231</v>
      </c>
      <c r="AH1038" s="254">
        <v>75000</v>
      </c>
      <c r="AI1038" s="254">
        <f>ROUNDDOWN(AF1038*AH1038,-3)</f>
        <v>0</v>
      </c>
      <c r="AJ1038" s="275">
        <v>0</v>
      </c>
      <c r="AK1038" s="179" t="s">
        <v>231</v>
      </c>
      <c r="AL1038" s="254">
        <v>75000</v>
      </c>
      <c r="AM1038" s="254">
        <f>ROUNDDOWN(AJ1038*AL1038,-3)</f>
        <v>0</v>
      </c>
      <c r="AN1038" s="275">
        <v>0</v>
      </c>
      <c r="AO1038" s="179" t="s">
        <v>231</v>
      </c>
      <c r="AP1038" s="254">
        <v>75000</v>
      </c>
      <c r="AQ1038" s="254">
        <f>ROUNDDOWN(AN1038*AP1038,-3)</f>
        <v>0</v>
      </c>
      <c r="AR1038" s="351">
        <f t="shared" si="309"/>
        <v>0</v>
      </c>
    </row>
    <row r="1039" spans="2:44" x14ac:dyDescent="0.4">
      <c r="B1039" s="208" t="s">
        <v>27</v>
      </c>
      <c r="C1039" s="180" t="s">
        <v>299</v>
      </c>
      <c r="D1039" s="275">
        <v>4</v>
      </c>
      <c r="E1039" s="179" t="s">
        <v>51</v>
      </c>
      <c r="F1039" s="254">
        <v>140000</v>
      </c>
      <c r="G1039" s="254">
        <f>ROUNDDOWN(D1039*F1039,-3)</f>
        <v>560000</v>
      </c>
      <c r="H1039" s="275">
        <v>4</v>
      </c>
      <c r="I1039" s="179" t="s">
        <v>51</v>
      </c>
      <c r="J1039" s="254">
        <v>140000</v>
      </c>
      <c r="K1039" s="254">
        <f>ROUNDDOWN(H1039*J1039,-3)</f>
        <v>560000</v>
      </c>
      <c r="L1039" s="275">
        <v>0</v>
      </c>
      <c r="M1039" s="179" t="s">
        <v>51</v>
      </c>
      <c r="N1039" s="254">
        <v>140000</v>
      </c>
      <c r="O1039" s="254">
        <f>ROUNDDOWN(L1039*N1039,-3)</f>
        <v>0</v>
      </c>
      <c r="P1039" s="275">
        <v>0</v>
      </c>
      <c r="Q1039" s="179" t="s">
        <v>51</v>
      </c>
      <c r="R1039" s="254">
        <v>140000</v>
      </c>
      <c r="S1039" s="254">
        <f>ROUNDDOWN(P1039*R1039,-3)</f>
        <v>0</v>
      </c>
      <c r="T1039" s="275">
        <v>0</v>
      </c>
      <c r="U1039" s="179" t="s">
        <v>51</v>
      </c>
      <c r="V1039" s="254">
        <v>140000</v>
      </c>
      <c r="W1039" s="254">
        <f>ROUNDDOWN(T1039*V1039,-3)</f>
        <v>0</v>
      </c>
      <c r="X1039" s="354">
        <f t="shared" si="307"/>
        <v>0</v>
      </c>
      <c r="Y1039" s="254"/>
      <c r="Z1039" s="354">
        <f t="shared" si="306"/>
        <v>0</v>
      </c>
      <c r="AA1039" s="254"/>
      <c r="AB1039" s="275">
        <v>0</v>
      </c>
      <c r="AC1039" s="179" t="s">
        <v>51</v>
      </c>
      <c r="AD1039" s="254">
        <v>140000</v>
      </c>
      <c r="AE1039" s="254">
        <f>ROUNDDOWN(AB1039*AD1039,-3)</f>
        <v>0</v>
      </c>
      <c r="AF1039" s="275">
        <v>0</v>
      </c>
      <c r="AG1039" s="179" t="s">
        <v>51</v>
      </c>
      <c r="AH1039" s="254">
        <v>140000</v>
      </c>
      <c r="AI1039" s="254">
        <f>ROUNDDOWN(AF1039*AH1039,-3)</f>
        <v>0</v>
      </c>
      <c r="AJ1039" s="275">
        <v>0</v>
      </c>
      <c r="AK1039" s="179" t="s">
        <v>51</v>
      </c>
      <c r="AL1039" s="254">
        <v>140000</v>
      </c>
      <c r="AM1039" s="254">
        <f>ROUNDDOWN(AJ1039*AL1039,-3)</f>
        <v>0</v>
      </c>
      <c r="AN1039" s="275">
        <v>0</v>
      </c>
      <c r="AO1039" s="179" t="s">
        <v>51</v>
      </c>
      <c r="AP1039" s="254">
        <v>140000</v>
      </c>
      <c r="AQ1039" s="254">
        <f>ROUNDDOWN(AN1039*AP1039,-3)</f>
        <v>0</v>
      </c>
      <c r="AR1039" s="351">
        <f t="shared" si="309"/>
        <v>0</v>
      </c>
    </row>
    <row r="1040" spans="2:44" x14ac:dyDescent="0.4">
      <c r="B1040" s="312" t="s">
        <v>388</v>
      </c>
      <c r="C1040" s="313" t="s">
        <v>389</v>
      </c>
      <c r="D1040" s="269">
        <v>96</v>
      </c>
      <c r="E1040" s="270" t="s">
        <v>171</v>
      </c>
      <c r="F1040" s="254">
        <v>0</v>
      </c>
      <c r="G1040" s="254">
        <f>G1041</f>
        <v>9200000</v>
      </c>
      <c r="H1040" s="314">
        <v>96</v>
      </c>
      <c r="I1040" s="315" t="s">
        <v>171</v>
      </c>
      <c r="J1040" s="316">
        <v>0</v>
      </c>
      <c r="K1040" s="316">
        <f>K1041</f>
        <v>9200000</v>
      </c>
      <c r="L1040" s="314">
        <v>96</v>
      </c>
      <c r="M1040" s="315" t="s">
        <v>171</v>
      </c>
      <c r="N1040" s="316">
        <v>0</v>
      </c>
      <c r="O1040" s="316">
        <f>O1041</f>
        <v>8640000</v>
      </c>
      <c r="P1040" s="314">
        <v>96</v>
      </c>
      <c r="Q1040" s="315" t="s">
        <v>171</v>
      </c>
      <c r="R1040" s="316">
        <v>0</v>
      </c>
      <c r="S1040" s="316">
        <f>S1041</f>
        <v>1440000</v>
      </c>
      <c r="T1040" s="314">
        <v>96</v>
      </c>
      <c r="U1040" s="315" t="s">
        <v>171</v>
      </c>
      <c r="V1040" s="316">
        <v>0</v>
      </c>
      <c r="W1040" s="316">
        <f>W1041</f>
        <v>1440000</v>
      </c>
      <c r="X1040" s="354">
        <f t="shared" si="307"/>
        <v>432000</v>
      </c>
      <c r="Y1040" s="316"/>
      <c r="Z1040" s="354">
        <f t="shared" si="306"/>
        <v>1440000</v>
      </c>
      <c r="AA1040" s="316"/>
      <c r="AB1040" s="314">
        <v>96</v>
      </c>
      <c r="AC1040" s="315" t="s">
        <v>171</v>
      </c>
      <c r="AD1040" s="316">
        <v>0</v>
      </c>
      <c r="AE1040" s="316">
        <f>AE1041</f>
        <v>1440000</v>
      </c>
      <c r="AF1040" s="314">
        <v>96</v>
      </c>
      <c r="AG1040" s="315" t="s">
        <v>171</v>
      </c>
      <c r="AH1040" s="316">
        <v>0</v>
      </c>
      <c r="AI1040" s="316">
        <f>AI1041</f>
        <v>1440000</v>
      </c>
      <c r="AJ1040" s="314">
        <v>96</v>
      </c>
      <c r="AK1040" s="315" t="s">
        <v>171</v>
      </c>
      <c r="AL1040" s="316">
        <v>0</v>
      </c>
      <c r="AM1040" s="316">
        <f>AM1041</f>
        <v>1440000</v>
      </c>
      <c r="AN1040" s="314">
        <v>96</v>
      </c>
      <c r="AO1040" s="315" t="s">
        <v>171</v>
      </c>
      <c r="AP1040" s="316">
        <v>0</v>
      </c>
      <c r="AQ1040" s="316">
        <f>AQ1041</f>
        <v>1440000</v>
      </c>
      <c r="AR1040" s="351">
        <f t="shared" si="309"/>
        <v>0</v>
      </c>
    </row>
    <row r="1041" spans="2:44" x14ac:dyDescent="0.4">
      <c r="B1041" s="208">
        <v>525112</v>
      </c>
      <c r="C1041" s="180" t="s">
        <v>97</v>
      </c>
      <c r="D1041" s="178">
        <v>0</v>
      </c>
      <c r="E1041" s="179" t="s">
        <v>27</v>
      </c>
      <c r="F1041" s="180">
        <v>0</v>
      </c>
      <c r="G1041" s="254">
        <f>SUM(G1042:G1044)</f>
        <v>9200000</v>
      </c>
      <c r="H1041" s="178">
        <v>0</v>
      </c>
      <c r="I1041" s="179" t="s">
        <v>27</v>
      </c>
      <c r="J1041" s="180">
        <v>0</v>
      </c>
      <c r="K1041" s="254">
        <f>SUM(K1042:K1044)</f>
        <v>9200000</v>
      </c>
      <c r="L1041" s="178">
        <v>0</v>
      </c>
      <c r="M1041" s="179" t="s">
        <v>27</v>
      </c>
      <c r="N1041" s="180">
        <v>0</v>
      </c>
      <c r="O1041" s="254">
        <f>SUM(O1042:O1044)</f>
        <v>8640000</v>
      </c>
      <c r="P1041" s="178">
        <v>0</v>
      </c>
      <c r="Q1041" s="179" t="s">
        <v>27</v>
      </c>
      <c r="R1041" s="180">
        <v>0</v>
      </c>
      <c r="S1041" s="254">
        <f>SUM(S1042:S1044)</f>
        <v>1440000</v>
      </c>
      <c r="T1041" s="178">
        <v>0</v>
      </c>
      <c r="U1041" s="179" t="s">
        <v>27</v>
      </c>
      <c r="V1041" s="180">
        <v>0</v>
      </c>
      <c r="W1041" s="254">
        <f>SUM(W1042:W1044)</f>
        <v>1440000</v>
      </c>
      <c r="X1041" s="354">
        <f t="shared" si="307"/>
        <v>432000</v>
      </c>
      <c r="Y1041" s="254"/>
      <c r="Z1041" s="354">
        <f t="shared" si="306"/>
        <v>1440000</v>
      </c>
      <c r="AA1041" s="254"/>
      <c r="AB1041" s="178">
        <v>0</v>
      </c>
      <c r="AC1041" s="179" t="s">
        <v>27</v>
      </c>
      <c r="AD1041" s="180">
        <v>0</v>
      </c>
      <c r="AE1041" s="254">
        <f>SUM(AE1042:AE1044)</f>
        <v>1440000</v>
      </c>
      <c r="AF1041" s="178">
        <v>0</v>
      </c>
      <c r="AG1041" s="179" t="s">
        <v>27</v>
      </c>
      <c r="AH1041" s="180">
        <v>0</v>
      </c>
      <c r="AI1041" s="254">
        <f>SUM(AI1042:AI1044)</f>
        <v>1440000</v>
      </c>
      <c r="AJ1041" s="178">
        <v>0</v>
      </c>
      <c r="AK1041" s="179" t="s">
        <v>27</v>
      </c>
      <c r="AL1041" s="180">
        <v>0</v>
      </c>
      <c r="AM1041" s="254">
        <f>SUM(AM1042:AM1044)</f>
        <v>1440000</v>
      </c>
      <c r="AN1041" s="178">
        <v>0</v>
      </c>
      <c r="AO1041" s="179" t="s">
        <v>27</v>
      </c>
      <c r="AP1041" s="180">
        <v>0</v>
      </c>
      <c r="AQ1041" s="254">
        <f>SUM(AQ1042:AQ1044)</f>
        <v>1440000</v>
      </c>
      <c r="AR1041" s="351">
        <f t="shared" si="309"/>
        <v>0</v>
      </c>
    </row>
    <row r="1042" spans="2:44" x14ac:dyDescent="0.4">
      <c r="B1042" s="208" t="s">
        <v>27</v>
      </c>
      <c r="C1042" s="180" t="s">
        <v>295</v>
      </c>
      <c r="D1042" s="275">
        <f>D1040</f>
        <v>96</v>
      </c>
      <c r="E1042" s="179" t="s">
        <v>40</v>
      </c>
      <c r="F1042" s="254">
        <v>15000</v>
      </c>
      <c r="G1042" s="254">
        <f>ROUNDDOWN(D1042*F1042,-3)</f>
        <v>1440000</v>
      </c>
      <c r="H1042" s="275">
        <f>H1040</f>
        <v>96</v>
      </c>
      <c r="I1042" s="179" t="s">
        <v>40</v>
      </c>
      <c r="J1042" s="254">
        <v>15000</v>
      </c>
      <c r="K1042" s="254">
        <f>ROUNDDOWN(H1042*J1042,-3)</f>
        <v>1440000</v>
      </c>
      <c r="L1042" s="275">
        <f>L1040</f>
        <v>96</v>
      </c>
      <c r="M1042" s="179" t="s">
        <v>40</v>
      </c>
      <c r="N1042" s="254">
        <v>15000</v>
      </c>
      <c r="O1042" s="254">
        <f>ROUNDDOWN(L1042*N1042,-3)</f>
        <v>1440000</v>
      </c>
      <c r="P1042" s="275">
        <v>96</v>
      </c>
      <c r="Q1042" s="179" t="s">
        <v>40</v>
      </c>
      <c r="R1042" s="254">
        <v>15000</v>
      </c>
      <c r="S1042" s="254">
        <f>ROUNDDOWN(P1042*R1042,-3)</f>
        <v>1440000</v>
      </c>
      <c r="T1042" s="275">
        <v>96</v>
      </c>
      <c r="U1042" s="179" t="s">
        <v>40</v>
      </c>
      <c r="V1042" s="254">
        <v>15000</v>
      </c>
      <c r="W1042" s="254">
        <f>ROUNDDOWN(T1042*V1042,-3)</f>
        <v>1440000</v>
      </c>
      <c r="X1042" s="354">
        <f t="shared" si="307"/>
        <v>432000</v>
      </c>
      <c r="Y1042" s="254"/>
      <c r="Z1042" s="354">
        <f t="shared" si="306"/>
        <v>1440000</v>
      </c>
      <c r="AA1042" s="254">
        <f t="shared" si="308"/>
        <v>1440000</v>
      </c>
      <c r="AB1042" s="275">
        <v>96</v>
      </c>
      <c r="AC1042" s="179" t="s">
        <v>40</v>
      </c>
      <c r="AD1042" s="254">
        <v>15000</v>
      </c>
      <c r="AE1042" s="254">
        <f>ROUNDDOWN(AB1042*AD1042,-3)</f>
        <v>1440000</v>
      </c>
      <c r="AF1042" s="275">
        <v>96</v>
      </c>
      <c r="AG1042" s="179" t="s">
        <v>40</v>
      </c>
      <c r="AH1042" s="254">
        <v>15000</v>
      </c>
      <c r="AI1042" s="254">
        <f>ROUNDDOWN(AF1042*AH1042,-3)</f>
        <v>1440000</v>
      </c>
      <c r="AJ1042" s="275">
        <v>96</v>
      </c>
      <c r="AK1042" s="179" t="s">
        <v>40</v>
      </c>
      <c r="AL1042" s="254">
        <v>15000</v>
      </c>
      <c r="AM1042" s="254">
        <f>ROUNDDOWN(AJ1042*AL1042,-3)</f>
        <v>1440000</v>
      </c>
      <c r="AN1042" s="275">
        <v>96</v>
      </c>
      <c r="AO1042" s="179" t="s">
        <v>40</v>
      </c>
      <c r="AP1042" s="254">
        <v>15000</v>
      </c>
      <c r="AQ1042" s="254">
        <f>ROUNDDOWN(AN1042*AP1042,-3)</f>
        <v>1440000</v>
      </c>
      <c r="AR1042" s="351">
        <f t="shared" si="309"/>
        <v>0</v>
      </c>
    </row>
    <row r="1043" spans="2:44" x14ac:dyDescent="0.4">
      <c r="B1043" s="208" t="s">
        <v>27</v>
      </c>
      <c r="C1043" s="180" t="s">
        <v>296</v>
      </c>
      <c r="D1043" s="275">
        <f>D1040</f>
        <v>96</v>
      </c>
      <c r="E1043" s="179" t="s">
        <v>231</v>
      </c>
      <c r="F1043" s="254">
        <v>75000</v>
      </c>
      <c r="G1043" s="254">
        <f>ROUNDDOWN(D1043*F1043,-3)</f>
        <v>7200000</v>
      </c>
      <c r="H1043" s="275">
        <f>H1040</f>
        <v>96</v>
      </c>
      <c r="I1043" s="179" t="s">
        <v>231</v>
      </c>
      <c r="J1043" s="254">
        <v>75000</v>
      </c>
      <c r="K1043" s="254">
        <f>ROUNDDOWN(H1043*J1043,-3)</f>
        <v>7200000</v>
      </c>
      <c r="L1043" s="275">
        <f>L1040</f>
        <v>96</v>
      </c>
      <c r="M1043" s="179" t="s">
        <v>231</v>
      </c>
      <c r="N1043" s="254">
        <v>75000</v>
      </c>
      <c r="O1043" s="254">
        <f>ROUNDDOWN(L1043*N1043,-3)</f>
        <v>7200000</v>
      </c>
      <c r="P1043" s="275">
        <v>0</v>
      </c>
      <c r="Q1043" s="179" t="s">
        <v>231</v>
      </c>
      <c r="R1043" s="254">
        <v>75000</v>
      </c>
      <c r="S1043" s="254">
        <f>ROUNDDOWN(P1043*R1043,-3)</f>
        <v>0</v>
      </c>
      <c r="T1043" s="275">
        <v>0</v>
      </c>
      <c r="U1043" s="179" t="s">
        <v>231</v>
      </c>
      <c r="V1043" s="254">
        <v>75000</v>
      </c>
      <c r="W1043" s="254">
        <f>ROUNDDOWN(T1043*V1043,-3)</f>
        <v>0</v>
      </c>
      <c r="X1043" s="354">
        <f t="shared" si="307"/>
        <v>0</v>
      </c>
      <c r="Y1043" s="254"/>
      <c r="Z1043" s="354">
        <f t="shared" si="306"/>
        <v>0</v>
      </c>
      <c r="AA1043" s="254"/>
      <c r="AB1043" s="275">
        <v>0</v>
      </c>
      <c r="AC1043" s="179" t="s">
        <v>231</v>
      </c>
      <c r="AD1043" s="254">
        <v>75000</v>
      </c>
      <c r="AE1043" s="254">
        <f>ROUNDDOWN(AB1043*AD1043,-3)</f>
        <v>0</v>
      </c>
      <c r="AF1043" s="275">
        <v>0</v>
      </c>
      <c r="AG1043" s="179" t="s">
        <v>231</v>
      </c>
      <c r="AH1043" s="254">
        <v>75000</v>
      </c>
      <c r="AI1043" s="254">
        <f>ROUNDDOWN(AF1043*AH1043,-3)</f>
        <v>0</v>
      </c>
      <c r="AJ1043" s="275">
        <v>0</v>
      </c>
      <c r="AK1043" s="179" t="s">
        <v>231</v>
      </c>
      <c r="AL1043" s="254">
        <v>75000</v>
      </c>
      <c r="AM1043" s="254">
        <f>ROUNDDOWN(AJ1043*AL1043,-3)</f>
        <v>0</v>
      </c>
      <c r="AN1043" s="275">
        <v>0</v>
      </c>
      <c r="AO1043" s="179" t="s">
        <v>231</v>
      </c>
      <c r="AP1043" s="254">
        <v>75000</v>
      </c>
      <c r="AQ1043" s="254">
        <f>ROUNDDOWN(AN1043*AP1043,-3)</f>
        <v>0</v>
      </c>
      <c r="AR1043" s="351">
        <f t="shared" si="309"/>
        <v>0</v>
      </c>
    </row>
    <row r="1044" spans="2:44" x14ac:dyDescent="0.4">
      <c r="B1044" s="208" t="s">
        <v>27</v>
      </c>
      <c r="C1044" s="180" t="s">
        <v>299</v>
      </c>
      <c r="D1044" s="275">
        <v>4</v>
      </c>
      <c r="E1044" s="179" t="s">
        <v>51</v>
      </c>
      <c r="F1044" s="254">
        <v>140000</v>
      </c>
      <c r="G1044" s="254">
        <f>ROUNDDOWN(D1044*F1044,-3)</f>
        <v>560000</v>
      </c>
      <c r="H1044" s="275">
        <v>4</v>
      </c>
      <c r="I1044" s="179" t="s">
        <v>51</v>
      </c>
      <c r="J1044" s="254">
        <v>140000</v>
      </c>
      <c r="K1044" s="254">
        <f>ROUNDDOWN(H1044*J1044,-3)</f>
        <v>560000</v>
      </c>
      <c r="L1044" s="275">
        <v>0</v>
      </c>
      <c r="M1044" s="179" t="s">
        <v>51</v>
      </c>
      <c r="N1044" s="254">
        <v>140000</v>
      </c>
      <c r="O1044" s="254">
        <f>ROUNDDOWN(L1044*N1044,-3)</f>
        <v>0</v>
      </c>
      <c r="P1044" s="275">
        <v>0</v>
      </c>
      <c r="Q1044" s="179" t="s">
        <v>51</v>
      </c>
      <c r="R1044" s="254">
        <v>140000</v>
      </c>
      <c r="S1044" s="254">
        <f>ROUNDDOWN(P1044*R1044,-3)</f>
        <v>0</v>
      </c>
      <c r="T1044" s="275">
        <v>0</v>
      </c>
      <c r="U1044" s="179" t="s">
        <v>51</v>
      </c>
      <c r="V1044" s="254">
        <v>140000</v>
      </c>
      <c r="W1044" s="254">
        <f>ROUNDDOWN(T1044*V1044,-3)</f>
        <v>0</v>
      </c>
      <c r="X1044" s="354">
        <f t="shared" si="307"/>
        <v>0</v>
      </c>
      <c r="Y1044" s="254"/>
      <c r="Z1044" s="354">
        <f t="shared" si="306"/>
        <v>0</v>
      </c>
      <c r="AA1044" s="254"/>
      <c r="AB1044" s="275">
        <v>0</v>
      </c>
      <c r="AC1044" s="179" t="s">
        <v>51</v>
      </c>
      <c r="AD1044" s="254">
        <v>140000</v>
      </c>
      <c r="AE1044" s="254">
        <f>ROUNDDOWN(AB1044*AD1044,-3)</f>
        <v>0</v>
      </c>
      <c r="AF1044" s="275">
        <v>0</v>
      </c>
      <c r="AG1044" s="179" t="s">
        <v>51</v>
      </c>
      <c r="AH1044" s="254">
        <v>140000</v>
      </c>
      <c r="AI1044" s="254">
        <f>ROUNDDOWN(AF1044*AH1044,-3)</f>
        <v>0</v>
      </c>
      <c r="AJ1044" s="275">
        <v>0</v>
      </c>
      <c r="AK1044" s="179" t="s">
        <v>51</v>
      </c>
      <c r="AL1044" s="254">
        <v>140000</v>
      </c>
      <c r="AM1044" s="254">
        <f>ROUNDDOWN(AJ1044*AL1044,-3)</f>
        <v>0</v>
      </c>
      <c r="AN1044" s="275">
        <v>0</v>
      </c>
      <c r="AO1044" s="179" t="s">
        <v>51</v>
      </c>
      <c r="AP1044" s="254">
        <v>140000</v>
      </c>
      <c r="AQ1044" s="254">
        <f>ROUNDDOWN(AN1044*AP1044,-3)</f>
        <v>0</v>
      </c>
      <c r="AR1044" s="351">
        <f t="shared" si="309"/>
        <v>0</v>
      </c>
    </row>
    <row r="1045" spans="2:44" x14ac:dyDescent="0.4">
      <c r="B1045" s="312" t="s">
        <v>390</v>
      </c>
      <c r="C1045" s="313" t="s">
        <v>391</v>
      </c>
      <c r="D1045" s="269">
        <v>96</v>
      </c>
      <c r="E1045" s="270" t="s">
        <v>171</v>
      </c>
      <c r="F1045" s="254">
        <v>0</v>
      </c>
      <c r="G1045" s="254">
        <f>G1046</f>
        <v>9200000</v>
      </c>
      <c r="H1045" s="314">
        <v>96</v>
      </c>
      <c r="I1045" s="315" t="s">
        <v>171</v>
      </c>
      <c r="J1045" s="316">
        <v>0</v>
      </c>
      <c r="K1045" s="316">
        <f>K1046</f>
        <v>9200000</v>
      </c>
      <c r="L1045" s="314">
        <v>96</v>
      </c>
      <c r="M1045" s="315" t="s">
        <v>171</v>
      </c>
      <c r="N1045" s="316">
        <v>0</v>
      </c>
      <c r="O1045" s="316">
        <f>O1046</f>
        <v>8640000</v>
      </c>
      <c r="P1045" s="314">
        <v>96</v>
      </c>
      <c r="Q1045" s="315" t="s">
        <v>171</v>
      </c>
      <c r="R1045" s="316">
        <v>0</v>
      </c>
      <c r="S1045" s="316">
        <f>S1046</f>
        <v>1440000</v>
      </c>
      <c r="T1045" s="314">
        <v>96</v>
      </c>
      <c r="U1045" s="315" t="s">
        <v>171</v>
      </c>
      <c r="V1045" s="316">
        <v>0</v>
      </c>
      <c r="W1045" s="316">
        <f>W1046</f>
        <v>1440000</v>
      </c>
      <c r="X1045" s="354">
        <f t="shared" si="307"/>
        <v>432000</v>
      </c>
      <c r="Y1045" s="316"/>
      <c r="Z1045" s="354">
        <f t="shared" si="306"/>
        <v>1440000</v>
      </c>
      <c r="AA1045" s="316"/>
      <c r="AB1045" s="314">
        <v>96</v>
      </c>
      <c r="AC1045" s="315" t="s">
        <v>171</v>
      </c>
      <c r="AD1045" s="316">
        <v>0</v>
      </c>
      <c r="AE1045" s="316">
        <f>AE1046</f>
        <v>1440000</v>
      </c>
      <c r="AF1045" s="314">
        <v>96</v>
      </c>
      <c r="AG1045" s="315" t="s">
        <v>171</v>
      </c>
      <c r="AH1045" s="316">
        <v>0</v>
      </c>
      <c r="AI1045" s="316">
        <f>AI1046</f>
        <v>1440000</v>
      </c>
      <c r="AJ1045" s="314">
        <v>96</v>
      </c>
      <c r="AK1045" s="315" t="s">
        <v>171</v>
      </c>
      <c r="AL1045" s="316">
        <v>0</v>
      </c>
      <c r="AM1045" s="316">
        <f>AM1046</f>
        <v>1440000</v>
      </c>
      <c r="AN1045" s="314">
        <v>96</v>
      </c>
      <c r="AO1045" s="315" t="s">
        <v>171</v>
      </c>
      <c r="AP1045" s="316">
        <v>0</v>
      </c>
      <c r="AQ1045" s="316">
        <f>AQ1046</f>
        <v>1440000</v>
      </c>
      <c r="AR1045" s="351">
        <f t="shared" si="309"/>
        <v>0</v>
      </c>
    </row>
    <row r="1046" spans="2:44" x14ac:dyDescent="0.4">
      <c r="B1046" s="208">
        <v>525112</v>
      </c>
      <c r="C1046" s="180" t="s">
        <v>97</v>
      </c>
      <c r="D1046" s="178">
        <v>0</v>
      </c>
      <c r="E1046" s="179" t="s">
        <v>27</v>
      </c>
      <c r="F1046" s="180">
        <v>0</v>
      </c>
      <c r="G1046" s="254">
        <f>SUM(G1047:G1049)</f>
        <v>9200000</v>
      </c>
      <c r="H1046" s="178">
        <v>0</v>
      </c>
      <c r="I1046" s="179" t="s">
        <v>27</v>
      </c>
      <c r="J1046" s="180">
        <v>0</v>
      </c>
      <c r="K1046" s="254">
        <f>SUM(K1047:K1049)</f>
        <v>9200000</v>
      </c>
      <c r="L1046" s="178">
        <v>0</v>
      </c>
      <c r="M1046" s="179" t="s">
        <v>27</v>
      </c>
      <c r="N1046" s="180">
        <v>0</v>
      </c>
      <c r="O1046" s="254">
        <f>SUM(O1047:O1049)</f>
        <v>8640000</v>
      </c>
      <c r="P1046" s="178">
        <v>0</v>
      </c>
      <c r="Q1046" s="179" t="s">
        <v>27</v>
      </c>
      <c r="R1046" s="180">
        <v>0</v>
      </c>
      <c r="S1046" s="254">
        <f>SUM(S1047:S1049)</f>
        <v>1440000</v>
      </c>
      <c r="T1046" s="178">
        <v>0</v>
      </c>
      <c r="U1046" s="179" t="s">
        <v>27</v>
      </c>
      <c r="V1046" s="180">
        <v>0</v>
      </c>
      <c r="W1046" s="254">
        <f>SUM(W1047:W1049)</f>
        <v>1440000</v>
      </c>
      <c r="X1046" s="354">
        <f t="shared" si="307"/>
        <v>432000</v>
      </c>
      <c r="Y1046" s="254"/>
      <c r="Z1046" s="354">
        <f t="shared" si="306"/>
        <v>1440000</v>
      </c>
      <c r="AA1046" s="254"/>
      <c r="AB1046" s="178">
        <v>0</v>
      </c>
      <c r="AC1046" s="179" t="s">
        <v>27</v>
      </c>
      <c r="AD1046" s="180">
        <v>0</v>
      </c>
      <c r="AE1046" s="254">
        <f>SUM(AE1047:AE1049)</f>
        <v>1440000</v>
      </c>
      <c r="AF1046" s="178">
        <v>0</v>
      </c>
      <c r="AG1046" s="179" t="s">
        <v>27</v>
      </c>
      <c r="AH1046" s="180">
        <v>0</v>
      </c>
      <c r="AI1046" s="254">
        <f>SUM(AI1047:AI1049)</f>
        <v>1440000</v>
      </c>
      <c r="AJ1046" s="178">
        <v>0</v>
      </c>
      <c r="AK1046" s="179" t="s">
        <v>27</v>
      </c>
      <c r="AL1046" s="180">
        <v>0</v>
      </c>
      <c r="AM1046" s="254">
        <f>SUM(AM1047:AM1049)</f>
        <v>1440000</v>
      </c>
      <c r="AN1046" s="178">
        <v>0</v>
      </c>
      <c r="AO1046" s="179" t="s">
        <v>27</v>
      </c>
      <c r="AP1046" s="180">
        <v>0</v>
      </c>
      <c r="AQ1046" s="254">
        <f>SUM(AQ1047:AQ1049)</f>
        <v>1440000</v>
      </c>
      <c r="AR1046" s="351">
        <f t="shared" si="309"/>
        <v>0</v>
      </c>
    </row>
    <row r="1047" spans="2:44" x14ac:dyDescent="0.4">
      <c r="B1047" s="208" t="s">
        <v>27</v>
      </c>
      <c r="C1047" s="180" t="s">
        <v>295</v>
      </c>
      <c r="D1047" s="275">
        <f>D1045</f>
        <v>96</v>
      </c>
      <c r="E1047" s="179" t="s">
        <v>40</v>
      </c>
      <c r="F1047" s="254">
        <v>15000</v>
      </c>
      <c r="G1047" s="254">
        <f>ROUNDDOWN(D1047*F1047,-3)</f>
        <v>1440000</v>
      </c>
      <c r="H1047" s="275">
        <f>H1045</f>
        <v>96</v>
      </c>
      <c r="I1047" s="179" t="s">
        <v>40</v>
      </c>
      <c r="J1047" s="254">
        <v>15000</v>
      </c>
      <c r="K1047" s="254">
        <f>ROUNDDOWN(H1047*J1047,-3)</f>
        <v>1440000</v>
      </c>
      <c r="L1047" s="275">
        <f>L1045</f>
        <v>96</v>
      </c>
      <c r="M1047" s="179" t="s">
        <v>40</v>
      </c>
      <c r="N1047" s="254">
        <v>15000</v>
      </c>
      <c r="O1047" s="254">
        <f>ROUNDDOWN(L1047*N1047,-3)</f>
        <v>1440000</v>
      </c>
      <c r="P1047" s="275">
        <v>96</v>
      </c>
      <c r="Q1047" s="179" t="s">
        <v>40</v>
      </c>
      <c r="R1047" s="254">
        <v>15000</v>
      </c>
      <c r="S1047" s="254">
        <f>ROUNDDOWN(P1047*R1047,-3)</f>
        <v>1440000</v>
      </c>
      <c r="T1047" s="275">
        <v>96</v>
      </c>
      <c r="U1047" s="179" t="s">
        <v>40</v>
      </c>
      <c r="V1047" s="254">
        <v>15000</v>
      </c>
      <c r="W1047" s="254">
        <f>ROUNDDOWN(T1047*V1047,-3)</f>
        <v>1440000</v>
      </c>
      <c r="X1047" s="354">
        <f t="shared" si="307"/>
        <v>432000</v>
      </c>
      <c r="Y1047" s="254"/>
      <c r="Z1047" s="354">
        <f t="shared" si="306"/>
        <v>1440000</v>
      </c>
      <c r="AA1047" s="254">
        <f t="shared" si="308"/>
        <v>1440000</v>
      </c>
      <c r="AB1047" s="275">
        <v>96</v>
      </c>
      <c r="AC1047" s="179" t="s">
        <v>40</v>
      </c>
      <c r="AD1047" s="254">
        <v>15000</v>
      </c>
      <c r="AE1047" s="254">
        <f>ROUNDDOWN(AB1047*AD1047,-3)</f>
        <v>1440000</v>
      </c>
      <c r="AF1047" s="275">
        <v>96</v>
      </c>
      <c r="AG1047" s="179" t="s">
        <v>40</v>
      </c>
      <c r="AH1047" s="254">
        <v>15000</v>
      </c>
      <c r="AI1047" s="254">
        <f>ROUNDDOWN(AF1047*AH1047,-3)</f>
        <v>1440000</v>
      </c>
      <c r="AJ1047" s="275">
        <v>96</v>
      </c>
      <c r="AK1047" s="179" t="s">
        <v>40</v>
      </c>
      <c r="AL1047" s="254">
        <v>15000</v>
      </c>
      <c r="AM1047" s="254">
        <f>ROUNDDOWN(AJ1047*AL1047,-3)</f>
        <v>1440000</v>
      </c>
      <c r="AN1047" s="275">
        <v>96</v>
      </c>
      <c r="AO1047" s="179" t="s">
        <v>40</v>
      </c>
      <c r="AP1047" s="254">
        <v>15000</v>
      </c>
      <c r="AQ1047" s="254">
        <f>ROUNDDOWN(AN1047*AP1047,-3)</f>
        <v>1440000</v>
      </c>
      <c r="AR1047" s="351">
        <f t="shared" si="309"/>
        <v>0</v>
      </c>
    </row>
    <row r="1048" spans="2:44" x14ac:dyDescent="0.4">
      <c r="B1048" s="208" t="s">
        <v>27</v>
      </c>
      <c r="C1048" s="180" t="s">
        <v>296</v>
      </c>
      <c r="D1048" s="275">
        <f>D1045</f>
        <v>96</v>
      </c>
      <c r="E1048" s="179" t="s">
        <v>231</v>
      </c>
      <c r="F1048" s="254">
        <v>75000</v>
      </c>
      <c r="G1048" s="254">
        <f>ROUNDDOWN(D1048*F1048,-3)</f>
        <v>7200000</v>
      </c>
      <c r="H1048" s="275">
        <f>H1045</f>
        <v>96</v>
      </c>
      <c r="I1048" s="179" t="s">
        <v>231</v>
      </c>
      <c r="J1048" s="254">
        <v>75000</v>
      </c>
      <c r="K1048" s="254">
        <f>ROUNDDOWN(H1048*J1048,-3)</f>
        <v>7200000</v>
      </c>
      <c r="L1048" s="275">
        <f>L1045</f>
        <v>96</v>
      </c>
      <c r="M1048" s="179" t="s">
        <v>231</v>
      </c>
      <c r="N1048" s="254">
        <v>75000</v>
      </c>
      <c r="O1048" s="254">
        <f>ROUNDDOWN(L1048*N1048,-3)</f>
        <v>7200000</v>
      </c>
      <c r="P1048" s="275">
        <v>0</v>
      </c>
      <c r="Q1048" s="179" t="s">
        <v>231</v>
      </c>
      <c r="R1048" s="254">
        <v>75000</v>
      </c>
      <c r="S1048" s="254">
        <f>ROUNDDOWN(P1048*R1048,-3)</f>
        <v>0</v>
      </c>
      <c r="T1048" s="275">
        <v>0</v>
      </c>
      <c r="U1048" s="179" t="s">
        <v>231</v>
      </c>
      <c r="V1048" s="254">
        <v>75000</v>
      </c>
      <c r="W1048" s="254">
        <f>ROUNDDOWN(T1048*V1048,-3)</f>
        <v>0</v>
      </c>
      <c r="X1048" s="354">
        <f t="shared" si="307"/>
        <v>0</v>
      </c>
      <c r="Y1048" s="254"/>
      <c r="Z1048" s="354">
        <f t="shared" si="306"/>
        <v>0</v>
      </c>
      <c r="AA1048" s="254"/>
      <c r="AB1048" s="275">
        <v>0</v>
      </c>
      <c r="AC1048" s="179" t="s">
        <v>231</v>
      </c>
      <c r="AD1048" s="254">
        <v>75000</v>
      </c>
      <c r="AE1048" s="254">
        <f>ROUNDDOWN(AB1048*AD1048,-3)</f>
        <v>0</v>
      </c>
      <c r="AF1048" s="275">
        <v>0</v>
      </c>
      <c r="AG1048" s="179" t="s">
        <v>231</v>
      </c>
      <c r="AH1048" s="254">
        <v>75000</v>
      </c>
      <c r="AI1048" s="254">
        <f>ROUNDDOWN(AF1048*AH1048,-3)</f>
        <v>0</v>
      </c>
      <c r="AJ1048" s="275">
        <v>0</v>
      </c>
      <c r="AK1048" s="179" t="s">
        <v>231</v>
      </c>
      <c r="AL1048" s="254">
        <v>75000</v>
      </c>
      <c r="AM1048" s="254">
        <f>ROUNDDOWN(AJ1048*AL1048,-3)</f>
        <v>0</v>
      </c>
      <c r="AN1048" s="275">
        <v>0</v>
      </c>
      <c r="AO1048" s="179" t="s">
        <v>231</v>
      </c>
      <c r="AP1048" s="254">
        <v>75000</v>
      </c>
      <c r="AQ1048" s="254">
        <f>ROUNDDOWN(AN1048*AP1048,-3)</f>
        <v>0</v>
      </c>
      <c r="AR1048" s="351">
        <f t="shared" si="309"/>
        <v>0</v>
      </c>
    </row>
    <row r="1049" spans="2:44" x14ac:dyDescent="0.4">
      <c r="B1049" s="208" t="s">
        <v>27</v>
      </c>
      <c r="C1049" s="180" t="s">
        <v>299</v>
      </c>
      <c r="D1049" s="275">
        <v>4</v>
      </c>
      <c r="E1049" s="179" t="s">
        <v>51</v>
      </c>
      <c r="F1049" s="254">
        <v>140000</v>
      </c>
      <c r="G1049" s="254">
        <f>ROUNDDOWN(D1049*F1049,-3)</f>
        <v>560000</v>
      </c>
      <c r="H1049" s="275">
        <v>4</v>
      </c>
      <c r="I1049" s="179" t="s">
        <v>51</v>
      </c>
      <c r="J1049" s="254">
        <v>140000</v>
      </c>
      <c r="K1049" s="254">
        <f>ROUNDDOWN(H1049*J1049,-3)</f>
        <v>560000</v>
      </c>
      <c r="L1049" s="275">
        <v>0</v>
      </c>
      <c r="M1049" s="179" t="s">
        <v>51</v>
      </c>
      <c r="N1049" s="254">
        <v>140000</v>
      </c>
      <c r="O1049" s="254">
        <f>ROUNDDOWN(L1049*N1049,-3)</f>
        <v>0</v>
      </c>
      <c r="P1049" s="275">
        <v>0</v>
      </c>
      <c r="Q1049" s="179" t="s">
        <v>51</v>
      </c>
      <c r="R1049" s="254">
        <v>140000</v>
      </c>
      <c r="S1049" s="254">
        <f>ROUNDDOWN(P1049*R1049,-3)</f>
        <v>0</v>
      </c>
      <c r="T1049" s="275">
        <v>0</v>
      </c>
      <c r="U1049" s="179" t="s">
        <v>51</v>
      </c>
      <c r="V1049" s="254">
        <v>140000</v>
      </c>
      <c r="W1049" s="254">
        <f>ROUNDDOWN(T1049*V1049,-3)</f>
        <v>0</v>
      </c>
      <c r="X1049" s="354">
        <f t="shared" si="307"/>
        <v>0</v>
      </c>
      <c r="Y1049" s="254"/>
      <c r="Z1049" s="354">
        <f t="shared" si="306"/>
        <v>0</v>
      </c>
      <c r="AA1049" s="254"/>
      <c r="AB1049" s="275">
        <v>0</v>
      </c>
      <c r="AC1049" s="179" t="s">
        <v>51</v>
      </c>
      <c r="AD1049" s="254">
        <v>140000</v>
      </c>
      <c r="AE1049" s="254">
        <f>ROUNDDOWN(AB1049*AD1049,-3)</f>
        <v>0</v>
      </c>
      <c r="AF1049" s="275">
        <v>0</v>
      </c>
      <c r="AG1049" s="179" t="s">
        <v>51</v>
      </c>
      <c r="AH1049" s="254">
        <v>140000</v>
      </c>
      <c r="AI1049" s="254">
        <f>ROUNDDOWN(AF1049*AH1049,-3)</f>
        <v>0</v>
      </c>
      <c r="AJ1049" s="275">
        <v>0</v>
      </c>
      <c r="AK1049" s="179" t="s">
        <v>51</v>
      </c>
      <c r="AL1049" s="254">
        <v>140000</v>
      </c>
      <c r="AM1049" s="254">
        <f>ROUNDDOWN(AJ1049*AL1049,-3)</f>
        <v>0</v>
      </c>
      <c r="AN1049" s="275">
        <v>0</v>
      </c>
      <c r="AO1049" s="179" t="s">
        <v>51</v>
      </c>
      <c r="AP1049" s="254">
        <v>140000</v>
      </c>
      <c r="AQ1049" s="254">
        <f>ROUNDDOWN(AN1049*AP1049,-3)</f>
        <v>0</v>
      </c>
      <c r="AR1049" s="351">
        <f t="shared" si="309"/>
        <v>0</v>
      </c>
    </row>
    <row r="1050" spans="2:44" x14ac:dyDescent="0.4">
      <c r="B1050" s="312" t="s">
        <v>392</v>
      </c>
      <c r="C1050" s="313" t="s">
        <v>393</v>
      </c>
      <c r="D1050" s="269">
        <v>1008</v>
      </c>
      <c r="E1050" s="270" t="s">
        <v>171</v>
      </c>
      <c r="F1050" s="254">
        <v>0</v>
      </c>
      <c r="G1050" s="254">
        <f>G1051</f>
        <v>96600000</v>
      </c>
      <c r="H1050" s="314">
        <v>1008</v>
      </c>
      <c r="I1050" s="315" t="s">
        <v>171</v>
      </c>
      <c r="J1050" s="316">
        <v>0</v>
      </c>
      <c r="K1050" s="316">
        <f>K1051</f>
        <v>96600000</v>
      </c>
      <c r="L1050" s="314">
        <v>1008</v>
      </c>
      <c r="M1050" s="315" t="s">
        <v>171</v>
      </c>
      <c r="N1050" s="316">
        <v>0</v>
      </c>
      <c r="O1050" s="316">
        <f>O1051</f>
        <v>90720000</v>
      </c>
      <c r="P1050" s="314">
        <v>1008</v>
      </c>
      <c r="Q1050" s="315" t="s">
        <v>171</v>
      </c>
      <c r="R1050" s="316">
        <v>0</v>
      </c>
      <c r="S1050" s="316">
        <f>S1051</f>
        <v>15120000</v>
      </c>
      <c r="T1050" s="314">
        <v>1008</v>
      </c>
      <c r="U1050" s="315" t="s">
        <v>171</v>
      </c>
      <c r="V1050" s="316">
        <v>0</v>
      </c>
      <c r="W1050" s="316">
        <f>W1051</f>
        <v>15120000</v>
      </c>
      <c r="X1050" s="354">
        <f t="shared" si="307"/>
        <v>4536000</v>
      </c>
      <c r="Y1050" s="316"/>
      <c r="Z1050" s="354">
        <f t="shared" si="306"/>
        <v>15120000</v>
      </c>
      <c r="AA1050" s="316"/>
      <c r="AB1050" s="314">
        <v>1008</v>
      </c>
      <c r="AC1050" s="315" t="s">
        <v>171</v>
      </c>
      <c r="AD1050" s="316">
        <v>0</v>
      </c>
      <c r="AE1050" s="316">
        <f>AE1051</f>
        <v>15120000</v>
      </c>
      <c r="AF1050" s="314">
        <v>1008</v>
      </c>
      <c r="AG1050" s="315" t="s">
        <v>171</v>
      </c>
      <c r="AH1050" s="316">
        <v>0</v>
      </c>
      <c r="AI1050" s="316">
        <f>AI1051</f>
        <v>15120000</v>
      </c>
      <c r="AJ1050" s="314">
        <v>1008</v>
      </c>
      <c r="AK1050" s="315" t="s">
        <v>171</v>
      </c>
      <c r="AL1050" s="316">
        <v>0</v>
      </c>
      <c r="AM1050" s="316">
        <f>AM1051</f>
        <v>15120000</v>
      </c>
      <c r="AN1050" s="314">
        <v>1008</v>
      </c>
      <c r="AO1050" s="315" t="s">
        <v>171</v>
      </c>
      <c r="AP1050" s="316">
        <v>0</v>
      </c>
      <c r="AQ1050" s="316">
        <f>AQ1051</f>
        <v>15120000</v>
      </c>
      <c r="AR1050" s="351">
        <f t="shared" si="309"/>
        <v>0</v>
      </c>
    </row>
    <row r="1051" spans="2:44" x14ac:dyDescent="0.4">
      <c r="B1051" s="208">
        <v>525112</v>
      </c>
      <c r="C1051" s="180" t="s">
        <v>97</v>
      </c>
      <c r="D1051" s="178">
        <v>0</v>
      </c>
      <c r="E1051" s="179" t="s">
        <v>27</v>
      </c>
      <c r="F1051" s="180">
        <v>0</v>
      </c>
      <c r="G1051" s="254">
        <f>SUM(G1052:G1054)</f>
        <v>96600000</v>
      </c>
      <c r="H1051" s="178">
        <v>0</v>
      </c>
      <c r="I1051" s="179" t="s">
        <v>27</v>
      </c>
      <c r="J1051" s="180">
        <v>0</v>
      </c>
      <c r="K1051" s="254">
        <f>SUM(K1052:K1054)</f>
        <v>96600000</v>
      </c>
      <c r="L1051" s="178">
        <v>0</v>
      </c>
      <c r="M1051" s="179" t="s">
        <v>27</v>
      </c>
      <c r="N1051" s="180">
        <v>0</v>
      </c>
      <c r="O1051" s="254">
        <f>SUM(O1052:O1054)</f>
        <v>90720000</v>
      </c>
      <c r="P1051" s="178">
        <v>0</v>
      </c>
      <c r="Q1051" s="179" t="s">
        <v>27</v>
      </c>
      <c r="R1051" s="180">
        <v>0</v>
      </c>
      <c r="S1051" s="254">
        <f>SUM(S1052:S1054)</f>
        <v>15120000</v>
      </c>
      <c r="T1051" s="178">
        <v>0</v>
      </c>
      <c r="U1051" s="179" t="s">
        <v>27</v>
      </c>
      <c r="V1051" s="180">
        <v>0</v>
      </c>
      <c r="W1051" s="254">
        <f>SUM(W1052:W1054)</f>
        <v>15120000</v>
      </c>
      <c r="X1051" s="354">
        <f t="shared" si="307"/>
        <v>4536000</v>
      </c>
      <c r="Y1051" s="254"/>
      <c r="Z1051" s="354">
        <f t="shared" si="306"/>
        <v>15120000</v>
      </c>
      <c r="AA1051" s="254"/>
      <c r="AB1051" s="178">
        <v>0</v>
      </c>
      <c r="AC1051" s="179" t="s">
        <v>27</v>
      </c>
      <c r="AD1051" s="180">
        <v>0</v>
      </c>
      <c r="AE1051" s="254">
        <f>SUM(AE1052:AE1054)</f>
        <v>15120000</v>
      </c>
      <c r="AF1051" s="178">
        <v>0</v>
      </c>
      <c r="AG1051" s="179" t="s">
        <v>27</v>
      </c>
      <c r="AH1051" s="180">
        <v>0</v>
      </c>
      <c r="AI1051" s="254">
        <f>SUM(AI1052:AI1054)</f>
        <v>15120000</v>
      </c>
      <c r="AJ1051" s="178">
        <v>0</v>
      </c>
      <c r="AK1051" s="179" t="s">
        <v>27</v>
      </c>
      <c r="AL1051" s="180">
        <v>0</v>
      </c>
      <c r="AM1051" s="254">
        <f>SUM(AM1052:AM1054)</f>
        <v>15120000</v>
      </c>
      <c r="AN1051" s="178">
        <v>0</v>
      </c>
      <c r="AO1051" s="179" t="s">
        <v>27</v>
      </c>
      <c r="AP1051" s="180">
        <v>0</v>
      </c>
      <c r="AQ1051" s="254">
        <f>SUM(AQ1052:AQ1054)</f>
        <v>15120000</v>
      </c>
      <c r="AR1051" s="351">
        <f t="shared" si="309"/>
        <v>0</v>
      </c>
    </row>
    <row r="1052" spans="2:44" x14ac:dyDescent="0.4">
      <c r="B1052" s="208" t="s">
        <v>27</v>
      </c>
      <c r="C1052" s="180" t="s">
        <v>295</v>
      </c>
      <c r="D1052" s="275">
        <f>D1050</f>
        <v>1008</v>
      </c>
      <c r="E1052" s="179" t="s">
        <v>40</v>
      </c>
      <c r="F1052" s="254">
        <v>15000</v>
      </c>
      <c r="G1052" s="254">
        <f>ROUNDDOWN(D1052*F1052,-3)</f>
        <v>15120000</v>
      </c>
      <c r="H1052" s="275">
        <f>H1050</f>
        <v>1008</v>
      </c>
      <c r="I1052" s="179" t="s">
        <v>40</v>
      </c>
      <c r="J1052" s="254">
        <v>15000</v>
      </c>
      <c r="K1052" s="254">
        <f>ROUNDDOWN(H1052*J1052,-3)</f>
        <v>15120000</v>
      </c>
      <c r="L1052" s="275">
        <f>L1050</f>
        <v>1008</v>
      </c>
      <c r="M1052" s="179" t="s">
        <v>40</v>
      </c>
      <c r="N1052" s="254">
        <v>15000</v>
      </c>
      <c r="O1052" s="254">
        <f>ROUNDDOWN(L1052*N1052,-3)</f>
        <v>15120000</v>
      </c>
      <c r="P1052" s="275">
        <v>1008</v>
      </c>
      <c r="Q1052" s="179" t="s">
        <v>40</v>
      </c>
      <c r="R1052" s="254">
        <v>15000</v>
      </c>
      <c r="S1052" s="254">
        <f>ROUNDDOWN(P1052*R1052,-3)</f>
        <v>15120000</v>
      </c>
      <c r="T1052" s="275">
        <v>1008</v>
      </c>
      <c r="U1052" s="179" t="s">
        <v>40</v>
      </c>
      <c r="V1052" s="254">
        <v>15000</v>
      </c>
      <c r="W1052" s="254">
        <f>ROUNDDOWN(T1052*V1052,-3)</f>
        <v>15120000</v>
      </c>
      <c r="X1052" s="354">
        <f t="shared" si="307"/>
        <v>4536000</v>
      </c>
      <c r="Y1052" s="254"/>
      <c r="Z1052" s="354">
        <f t="shared" si="306"/>
        <v>15120000</v>
      </c>
      <c r="AA1052" s="254">
        <f t="shared" si="308"/>
        <v>15120000</v>
      </c>
      <c r="AB1052" s="275">
        <v>1008</v>
      </c>
      <c r="AC1052" s="179" t="s">
        <v>40</v>
      </c>
      <c r="AD1052" s="254">
        <v>15000</v>
      </c>
      <c r="AE1052" s="254">
        <f>ROUNDDOWN(AB1052*AD1052,-3)</f>
        <v>15120000</v>
      </c>
      <c r="AF1052" s="275">
        <v>1008</v>
      </c>
      <c r="AG1052" s="179" t="s">
        <v>40</v>
      </c>
      <c r="AH1052" s="254">
        <v>15000</v>
      </c>
      <c r="AI1052" s="254">
        <f>ROUNDDOWN(AF1052*AH1052,-3)</f>
        <v>15120000</v>
      </c>
      <c r="AJ1052" s="275">
        <v>1008</v>
      </c>
      <c r="AK1052" s="179" t="s">
        <v>40</v>
      </c>
      <c r="AL1052" s="254">
        <v>15000</v>
      </c>
      <c r="AM1052" s="254">
        <f>ROUNDDOWN(AJ1052*AL1052,-3)</f>
        <v>15120000</v>
      </c>
      <c r="AN1052" s="275">
        <v>1008</v>
      </c>
      <c r="AO1052" s="179" t="s">
        <v>40</v>
      </c>
      <c r="AP1052" s="254">
        <v>15000</v>
      </c>
      <c r="AQ1052" s="254">
        <f>ROUNDDOWN(AN1052*AP1052,-3)</f>
        <v>15120000</v>
      </c>
      <c r="AR1052" s="351">
        <f t="shared" si="309"/>
        <v>0</v>
      </c>
    </row>
    <row r="1053" spans="2:44" x14ac:dyDescent="0.4">
      <c r="B1053" s="208" t="s">
        <v>27</v>
      </c>
      <c r="C1053" s="180" t="s">
        <v>296</v>
      </c>
      <c r="D1053" s="275">
        <f>D1050</f>
        <v>1008</v>
      </c>
      <c r="E1053" s="179" t="s">
        <v>231</v>
      </c>
      <c r="F1053" s="254">
        <v>75000</v>
      </c>
      <c r="G1053" s="254">
        <f>ROUNDDOWN(D1053*F1053,-3)</f>
        <v>75600000</v>
      </c>
      <c r="H1053" s="275">
        <f>H1050</f>
        <v>1008</v>
      </c>
      <c r="I1053" s="179" t="s">
        <v>231</v>
      </c>
      <c r="J1053" s="254">
        <v>75000</v>
      </c>
      <c r="K1053" s="254">
        <f>ROUNDDOWN(H1053*J1053,-3)</f>
        <v>75600000</v>
      </c>
      <c r="L1053" s="275">
        <f>L1050</f>
        <v>1008</v>
      </c>
      <c r="M1053" s="179" t="s">
        <v>231</v>
      </c>
      <c r="N1053" s="254">
        <v>75000</v>
      </c>
      <c r="O1053" s="254">
        <f>ROUNDDOWN(L1053*N1053,-3)</f>
        <v>75600000</v>
      </c>
      <c r="P1053" s="275">
        <v>0</v>
      </c>
      <c r="Q1053" s="179" t="s">
        <v>231</v>
      </c>
      <c r="R1053" s="254">
        <v>75000</v>
      </c>
      <c r="S1053" s="254">
        <f>ROUNDDOWN(P1053*R1053,-3)</f>
        <v>0</v>
      </c>
      <c r="T1053" s="275">
        <v>0</v>
      </c>
      <c r="U1053" s="179" t="s">
        <v>231</v>
      </c>
      <c r="V1053" s="254">
        <v>75000</v>
      </c>
      <c r="W1053" s="254">
        <f>ROUNDDOWN(T1053*V1053,-3)</f>
        <v>0</v>
      </c>
      <c r="X1053" s="354">
        <f t="shared" si="307"/>
        <v>0</v>
      </c>
      <c r="Y1053" s="254"/>
      <c r="Z1053" s="354">
        <f t="shared" si="306"/>
        <v>0</v>
      </c>
      <c r="AA1053" s="254"/>
      <c r="AB1053" s="275">
        <v>0</v>
      </c>
      <c r="AC1053" s="179" t="s">
        <v>231</v>
      </c>
      <c r="AD1053" s="254">
        <v>75000</v>
      </c>
      <c r="AE1053" s="254">
        <f>ROUNDDOWN(AB1053*AD1053,-3)</f>
        <v>0</v>
      </c>
      <c r="AF1053" s="275">
        <v>0</v>
      </c>
      <c r="AG1053" s="179" t="s">
        <v>231</v>
      </c>
      <c r="AH1053" s="254">
        <v>75000</v>
      </c>
      <c r="AI1053" s="254">
        <f>ROUNDDOWN(AF1053*AH1053,-3)</f>
        <v>0</v>
      </c>
      <c r="AJ1053" s="275">
        <v>0</v>
      </c>
      <c r="AK1053" s="179" t="s">
        <v>231</v>
      </c>
      <c r="AL1053" s="254">
        <v>75000</v>
      </c>
      <c r="AM1053" s="254">
        <f>ROUNDDOWN(AJ1053*AL1053,-3)</f>
        <v>0</v>
      </c>
      <c r="AN1053" s="275">
        <v>0</v>
      </c>
      <c r="AO1053" s="179" t="s">
        <v>231</v>
      </c>
      <c r="AP1053" s="254">
        <v>75000</v>
      </c>
      <c r="AQ1053" s="254">
        <f>ROUNDDOWN(AN1053*AP1053,-3)</f>
        <v>0</v>
      </c>
      <c r="AR1053" s="351">
        <f t="shared" si="309"/>
        <v>0</v>
      </c>
    </row>
    <row r="1054" spans="2:44" x14ac:dyDescent="0.4">
      <c r="B1054" s="208" t="s">
        <v>27</v>
      </c>
      <c r="C1054" s="180" t="s">
        <v>299</v>
      </c>
      <c r="D1054" s="275">
        <f>D1050/24</f>
        <v>42</v>
      </c>
      <c r="E1054" s="179" t="s">
        <v>51</v>
      </c>
      <c r="F1054" s="254">
        <v>140000</v>
      </c>
      <c r="G1054" s="254">
        <f>ROUNDDOWN(D1054*F1054,-3)</f>
        <v>5880000</v>
      </c>
      <c r="H1054" s="275">
        <f>H1050/24</f>
        <v>42</v>
      </c>
      <c r="I1054" s="179" t="s">
        <v>51</v>
      </c>
      <c r="J1054" s="254">
        <v>140000</v>
      </c>
      <c r="K1054" s="254">
        <f>ROUNDDOWN(H1054*J1054,-3)</f>
        <v>5880000</v>
      </c>
      <c r="L1054" s="275">
        <v>0</v>
      </c>
      <c r="M1054" s="179" t="s">
        <v>51</v>
      </c>
      <c r="N1054" s="254">
        <v>140000</v>
      </c>
      <c r="O1054" s="254">
        <f>ROUNDDOWN(L1054*N1054,-3)</f>
        <v>0</v>
      </c>
      <c r="P1054" s="275">
        <v>0</v>
      </c>
      <c r="Q1054" s="179" t="s">
        <v>51</v>
      </c>
      <c r="R1054" s="254">
        <v>140000</v>
      </c>
      <c r="S1054" s="254">
        <f>ROUNDDOWN(P1054*R1054,-3)</f>
        <v>0</v>
      </c>
      <c r="T1054" s="275">
        <v>0</v>
      </c>
      <c r="U1054" s="179" t="s">
        <v>51</v>
      </c>
      <c r="V1054" s="254">
        <v>140000</v>
      </c>
      <c r="W1054" s="254">
        <f>ROUNDDOWN(T1054*V1054,-3)</f>
        <v>0</v>
      </c>
      <c r="X1054" s="354">
        <f t="shared" si="307"/>
        <v>0</v>
      </c>
      <c r="Y1054" s="254"/>
      <c r="Z1054" s="354">
        <f t="shared" si="306"/>
        <v>0</v>
      </c>
      <c r="AA1054" s="254"/>
      <c r="AB1054" s="275">
        <v>0</v>
      </c>
      <c r="AC1054" s="179" t="s">
        <v>51</v>
      </c>
      <c r="AD1054" s="254">
        <v>140000</v>
      </c>
      <c r="AE1054" s="254">
        <f>ROUNDDOWN(AB1054*AD1054,-3)</f>
        <v>0</v>
      </c>
      <c r="AF1054" s="275">
        <v>0</v>
      </c>
      <c r="AG1054" s="179" t="s">
        <v>51</v>
      </c>
      <c r="AH1054" s="254">
        <v>140000</v>
      </c>
      <c r="AI1054" s="254">
        <f>ROUNDDOWN(AF1054*AH1054,-3)</f>
        <v>0</v>
      </c>
      <c r="AJ1054" s="275">
        <v>0</v>
      </c>
      <c r="AK1054" s="179" t="s">
        <v>51</v>
      </c>
      <c r="AL1054" s="254">
        <v>140000</v>
      </c>
      <c r="AM1054" s="254">
        <f>ROUNDDOWN(AJ1054*AL1054,-3)</f>
        <v>0</v>
      </c>
      <c r="AN1054" s="275">
        <v>0</v>
      </c>
      <c r="AO1054" s="179" t="s">
        <v>51</v>
      </c>
      <c r="AP1054" s="254">
        <v>140000</v>
      </c>
      <c r="AQ1054" s="254">
        <f>ROUNDDOWN(AN1054*AP1054,-3)</f>
        <v>0</v>
      </c>
      <c r="AR1054" s="351">
        <f t="shared" si="309"/>
        <v>0</v>
      </c>
    </row>
    <row r="1055" spans="2:44" x14ac:dyDescent="0.4">
      <c r="B1055" s="312" t="s">
        <v>394</v>
      </c>
      <c r="C1055" s="313" t="s">
        <v>395</v>
      </c>
      <c r="D1055" s="269">
        <v>1008</v>
      </c>
      <c r="E1055" s="270" t="s">
        <v>171</v>
      </c>
      <c r="F1055" s="254">
        <v>0</v>
      </c>
      <c r="G1055" s="254">
        <f>G1056</f>
        <v>96600000</v>
      </c>
      <c r="H1055" s="314">
        <v>1008</v>
      </c>
      <c r="I1055" s="315" t="s">
        <v>171</v>
      </c>
      <c r="J1055" s="316">
        <v>0</v>
      </c>
      <c r="K1055" s="316">
        <f>K1056</f>
        <v>96600000</v>
      </c>
      <c r="L1055" s="314">
        <v>1008</v>
      </c>
      <c r="M1055" s="315" t="s">
        <v>171</v>
      </c>
      <c r="N1055" s="316">
        <v>0</v>
      </c>
      <c r="O1055" s="316">
        <f>O1056</f>
        <v>90720000</v>
      </c>
      <c r="P1055" s="314">
        <v>1008</v>
      </c>
      <c r="Q1055" s="315" t="s">
        <v>171</v>
      </c>
      <c r="R1055" s="316">
        <v>0</v>
      </c>
      <c r="S1055" s="316">
        <f>S1056</f>
        <v>15120000</v>
      </c>
      <c r="T1055" s="314">
        <v>1008</v>
      </c>
      <c r="U1055" s="315" t="s">
        <v>171</v>
      </c>
      <c r="V1055" s="316">
        <v>0</v>
      </c>
      <c r="W1055" s="316">
        <f>W1056</f>
        <v>15120000</v>
      </c>
      <c r="X1055" s="354">
        <f t="shared" si="307"/>
        <v>4536000</v>
      </c>
      <c r="Y1055" s="316"/>
      <c r="Z1055" s="354">
        <f t="shared" si="306"/>
        <v>15120000</v>
      </c>
      <c r="AA1055" s="316"/>
      <c r="AB1055" s="314">
        <v>1008</v>
      </c>
      <c r="AC1055" s="315" t="s">
        <v>171</v>
      </c>
      <c r="AD1055" s="316">
        <v>0</v>
      </c>
      <c r="AE1055" s="316">
        <f>AE1056</f>
        <v>15120000</v>
      </c>
      <c r="AF1055" s="314">
        <v>1008</v>
      </c>
      <c r="AG1055" s="315" t="s">
        <v>171</v>
      </c>
      <c r="AH1055" s="316">
        <v>0</v>
      </c>
      <c r="AI1055" s="316">
        <f>AI1056</f>
        <v>15120000</v>
      </c>
      <c r="AJ1055" s="314">
        <v>1008</v>
      </c>
      <c r="AK1055" s="315" t="s">
        <v>171</v>
      </c>
      <c r="AL1055" s="316">
        <v>0</v>
      </c>
      <c r="AM1055" s="316">
        <f>AM1056</f>
        <v>15120000</v>
      </c>
      <c r="AN1055" s="314">
        <v>1008</v>
      </c>
      <c r="AO1055" s="315" t="s">
        <v>171</v>
      </c>
      <c r="AP1055" s="316">
        <v>0</v>
      </c>
      <c r="AQ1055" s="316">
        <f>AQ1056</f>
        <v>15120000</v>
      </c>
      <c r="AR1055" s="351">
        <f t="shared" si="309"/>
        <v>0</v>
      </c>
    </row>
    <row r="1056" spans="2:44" x14ac:dyDescent="0.4">
      <c r="B1056" s="208">
        <v>525112</v>
      </c>
      <c r="C1056" s="180" t="s">
        <v>97</v>
      </c>
      <c r="D1056" s="178">
        <v>0</v>
      </c>
      <c r="E1056" s="179" t="s">
        <v>27</v>
      </c>
      <c r="F1056" s="180">
        <v>0</v>
      </c>
      <c r="G1056" s="254">
        <f>SUM(G1057:G1059)</f>
        <v>96600000</v>
      </c>
      <c r="H1056" s="178">
        <v>0</v>
      </c>
      <c r="I1056" s="179" t="s">
        <v>27</v>
      </c>
      <c r="J1056" s="180">
        <v>0</v>
      </c>
      <c r="K1056" s="254">
        <f>SUM(K1057:K1059)</f>
        <v>96600000</v>
      </c>
      <c r="L1056" s="178">
        <v>0</v>
      </c>
      <c r="M1056" s="179" t="s">
        <v>27</v>
      </c>
      <c r="N1056" s="180">
        <v>0</v>
      </c>
      <c r="O1056" s="254">
        <f>SUM(O1057:O1059)</f>
        <v>90720000</v>
      </c>
      <c r="P1056" s="178">
        <v>0</v>
      </c>
      <c r="Q1056" s="179" t="s">
        <v>27</v>
      </c>
      <c r="R1056" s="180">
        <v>0</v>
      </c>
      <c r="S1056" s="254">
        <f>SUM(S1057:S1059)</f>
        <v>15120000</v>
      </c>
      <c r="T1056" s="178">
        <v>0</v>
      </c>
      <c r="U1056" s="179" t="s">
        <v>27</v>
      </c>
      <c r="V1056" s="180">
        <v>0</v>
      </c>
      <c r="W1056" s="254">
        <f>SUM(W1057:W1059)</f>
        <v>15120000</v>
      </c>
      <c r="X1056" s="354">
        <f t="shared" si="307"/>
        <v>4536000</v>
      </c>
      <c r="Y1056" s="254"/>
      <c r="Z1056" s="354">
        <f t="shared" si="306"/>
        <v>15120000</v>
      </c>
      <c r="AA1056" s="254"/>
      <c r="AB1056" s="178">
        <v>0</v>
      </c>
      <c r="AC1056" s="179" t="s">
        <v>27</v>
      </c>
      <c r="AD1056" s="180">
        <v>0</v>
      </c>
      <c r="AE1056" s="254">
        <f>SUM(AE1057:AE1059)</f>
        <v>15120000</v>
      </c>
      <c r="AF1056" s="178">
        <v>0</v>
      </c>
      <c r="AG1056" s="179" t="s">
        <v>27</v>
      </c>
      <c r="AH1056" s="180">
        <v>0</v>
      </c>
      <c r="AI1056" s="254">
        <f>SUM(AI1057:AI1059)</f>
        <v>15120000</v>
      </c>
      <c r="AJ1056" s="178">
        <v>0</v>
      </c>
      <c r="AK1056" s="179" t="s">
        <v>27</v>
      </c>
      <c r="AL1056" s="180">
        <v>0</v>
      </c>
      <c r="AM1056" s="254">
        <f>SUM(AM1057:AM1059)</f>
        <v>15120000</v>
      </c>
      <c r="AN1056" s="178">
        <v>0</v>
      </c>
      <c r="AO1056" s="179" t="s">
        <v>27</v>
      </c>
      <c r="AP1056" s="180">
        <v>0</v>
      </c>
      <c r="AQ1056" s="254">
        <f>SUM(AQ1057:AQ1059)</f>
        <v>15120000</v>
      </c>
      <c r="AR1056" s="351">
        <f t="shared" si="309"/>
        <v>0</v>
      </c>
    </row>
    <row r="1057" spans="2:44" x14ac:dyDescent="0.4">
      <c r="B1057" s="208" t="s">
        <v>27</v>
      </c>
      <c r="C1057" s="180" t="s">
        <v>295</v>
      </c>
      <c r="D1057" s="275">
        <f>D1055</f>
        <v>1008</v>
      </c>
      <c r="E1057" s="179" t="s">
        <v>40</v>
      </c>
      <c r="F1057" s="254">
        <v>15000</v>
      </c>
      <c r="G1057" s="254">
        <f>ROUNDDOWN(D1057*F1057,-3)</f>
        <v>15120000</v>
      </c>
      <c r="H1057" s="275">
        <f>H1055</f>
        <v>1008</v>
      </c>
      <c r="I1057" s="179" t="s">
        <v>40</v>
      </c>
      <c r="J1057" s="254">
        <v>15000</v>
      </c>
      <c r="K1057" s="254">
        <f>ROUNDDOWN(H1057*J1057,-3)</f>
        <v>15120000</v>
      </c>
      <c r="L1057" s="275">
        <f>L1055</f>
        <v>1008</v>
      </c>
      <c r="M1057" s="179" t="s">
        <v>40</v>
      </c>
      <c r="N1057" s="254">
        <v>15000</v>
      </c>
      <c r="O1057" s="254">
        <f>ROUNDDOWN(L1057*N1057,-3)</f>
        <v>15120000</v>
      </c>
      <c r="P1057" s="275">
        <v>1008</v>
      </c>
      <c r="Q1057" s="179" t="s">
        <v>40</v>
      </c>
      <c r="R1057" s="254">
        <v>15000</v>
      </c>
      <c r="S1057" s="254">
        <f>ROUNDDOWN(P1057*R1057,-3)</f>
        <v>15120000</v>
      </c>
      <c r="T1057" s="275">
        <v>1008</v>
      </c>
      <c r="U1057" s="179" t="s">
        <v>40</v>
      </c>
      <c r="V1057" s="254">
        <v>15000</v>
      </c>
      <c r="W1057" s="254">
        <f>ROUNDDOWN(T1057*V1057,-3)</f>
        <v>15120000</v>
      </c>
      <c r="X1057" s="354">
        <f t="shared" si="307"/>
        <v>4536000</v>
      </c>
      <c r="Y1057" s="254"/>
      <c r="Z1057" s="354">
        <f t="shared" si="306"/>
        <v>15120000</v>
      </c>
      <c r="AA1057" s="254">
        <f t="shared" si="308"/>
        <v>15120000</v>
      </c>
      <c r="AB1057" s="275">
        <v>1008</v>
      </c>
      <c r="AC1057" s="179" t="s">
        <v>40</v>
      </c>
      <c r="AD1057" s="254">
        <v>15000</v>
      </c>
      <c r="AE1057" s="254">
        <f>ROUNDDOWN(AB1057*AD1057,-3)</f>
        <v>15120000</v>
      </c>
      <c r="AF1057" s="275">
        <v>1008</v>
      </c>
      <c r="AG1057" s="179" t="s">
        <v>40</v>
      </c>
      <c r="AH1057" s="254">
        <v>15000</v>
      </c>
      <c r="AI1057" s="254">
        <f>ROUNDDOWN(AF1057*AH1057,-3)</f>
        <v>15120000</v>
      </c>
      <c r="AJ1057" s="275">
        <v>1008</v>
      </c>
      <c r="AK1057" s="179" t="s">
        <v>40</v>
      </c>
      <c r="AL1057" s="254">
        <v>15000</v>
      </c>
      <c r="AM1057" s="254">
        <f>ROUNDDOWN(AJ1057*AL1057,-3)</f>
        <v>15120000</v>
      </c>
      <c r="AN1057" s="275">
        <v>1008</v>
      </c>
      <c r="AO1057" s="179" t="s">
        <v>40</v>
      </c>
      <c r="AP1057" s="254">
        <v>15000</v>
      </c>
      <c r="AQ1057" s="254">
        <f>ROUNDDOWN(AN1057*AP1057,-3)</f>
        <v>15120000</v>
      </c>
      <c r="AR1057" s="351">
        <f t="shared" si="309"/>
        <v>0</v>
      </c>
    </row>
    <row r="1058" spans="2:44" x14ac:dyDescent="0.4">
      <c r="B1058" s="208" t="s">
        <v>27</v>
      </c>
      <c r="C1058" s="180" t="s">
        <v>296</v>
      </c>
      <c r="D1058" s="275">
        <f>D1055</f>
        <v>1008</v>
      </c>
      <c r="E1058" s="179" t="s">
        <v>231</v>
      </c>
      <c r="F1058" s="254">
        <v>75000</v>
      </c>
      <c r="G1058" s="254">
        <f>ROUNDDOWN(D1058*F1058,-3)</f>
        <v>75600000</v>
      </c>
      <c r="H1058" s="275">
        <f>H1055</f>
        <v>1008</v>
      </c>
      <c r="I1058" s="179" t="s">
        <v>231</v>
      </c>
      <c r="J1058" s="254">
        <v>75000</v>
      </c>
      <c r="K1058" s="254">
        <f>ROUNDDOWN(H1058*J1058,-3)</f>
        <v>75600000</v>
      </c>
      <c r="L1058" s="275">
        <f>L1055</f>
        <v>1008</v>
      </c>
      <c r="M1058" s="179" t="s">
        <v>231</v>
      </c>
      <c r="N1058" s="254">
        <v>75000</v>
      </c>
      <c r="O1058" s="254">
        <f>ROUNDDOWN(L1058*N1058,-3)</f>
        <v>75600000</v>
      </c>
      <c r="P1058" s="275">
        <v>0</v>
      </c>
      <c r="Q1058" s="179" t="s">
        <v>231</v>
      </c>
      <c r="R1058" s="254">
        <v>75000</v>
      </c>
      <c r="S1058" s="254">
        <f>ROUNDDOWN(P1058*R1058,-3)</f>
        <v>0</v>
      </c>
      <c r="T1058" s="275">
        <v>0</v>
      </c>
      <c r="U1058" s="179" t="s">
        <v>231</v>
      </c>
      <c r="V1058" s="254">
        <v>75000</v>
      </c>
      <c r="W1058" s="254">
        <f>ROUNDDOWN(T1058*V1058,-3)</f>
        <v>0</v>
      </c>
      <c r="X1058" s="354">
        <f t="shared" si="307"/>
        <v>0</v>
      </c>
      <c r="Y1058" s="254"/>
      <c r="Z1058" s="354">
        <f t="shared" si="306"/>
        <v>0</v>
      </c>
      <c r="AA1058" s="254"/>
      <c r="AB1058" s="275">
        <v>0</v>
      </c>
      <c r="AC1058" s="179" t="s">
        <v>231</v>
      </c>
      <c r="AD1058" s="254">
        <v>75000</v>
      </c>
      <c r="AE1058" s="254">
        <f>ROUNDDOWN(AB1058*AD1058,-3)</f>
        <v>0</v>
      </c>
      <c r="AF1058" s="275">
        <v>0</v>
      </c>
      <c r="AG1058" s="179" t="s">
        <v>231</v>
      </c>
      <c r="AH1058" s="254">
        <v>75000</v>
      </c>
      <c r="AI1058" s="254">
        <f>ROUNDDOWN(AF1058*AH1058,-3)</f>
        <v>0</v>
      </c>
      <c r="AJ1058" s="275">
        <v>0</v>
      </c>
      <c r="AK1058" s="179" t="s">
        <v>231</v>
      </c>
      <c r="AL1058" s="254">
        <v>75000</v>
      </c>
      <c r="AM1058" s="254">
        <f>ROUNDDOWN(AJ1058*AL1058,-3)</f>
        <v>0</v>
      </c>
      <c r="AN1058" s="275">
        <v>0</v>
      </c>
      <c r="AO1058" s="179" t="s">
        <v>231</v>
      </c>
      <c r="AP1058" s="254">
        <v>75000</v>
      </c>
      <c r="AQ1058" s="254">
        <f>ROUNDDOWN(AN1058*AP1058,-3)</f>
        <v>0</v>
      </c>
      <c r="AR1058" s="351">
        <f t="shared" si="309"/>
        <v>0</v>
      </c>
    </row>
    <row r="1059" spans="2:44" x14ac:dyDescent="0.4">
      <c r="B1059" s="208" t="s">
        <v>27</v>
      </c>
      <c r="C1059" s="180" t="s">
        <v>299</v>
      </c>
      <c r="D1059" s="275">
        <v>42</v>
      </c>
      <c r="E1059" s="179" t="s">
        <v>51</v>
      </c>
      <c r="F1059" s="254">
        <v>140000</v>
      </c>
      <c r="G1059" s="254">
        <f>ROUNDDOWN(D1059*F1059,-3)</f>
        <v>5880000</v>
      </c>
      <c r="H1059" s="275">
        <v>42</v>
      </c>
      <c r="I1059" s="179" t="s">
        <v>51</v>
      </c>
      <c r="J1059" s="254">
        <v>140000</v>
      </c>
      <c r="K1059" s="254">
        <f>ROUNDDOWN(H1059*J1059,-3)</f>
        <v>5880000</v>
      </c>
      <c r="L1059" s="275">
        <v>0</v>
      </c>
      <c r="M1059" s="179" t="s">
        <v>51</v>
      </c>
      <c r="N1059" s="254">
        <v>140000</v>
      </c>
      <c r="O1059" s="254">
        <f>ROUNDDOWN(L1059*N1059,-3)</f>
        <v>0</v>
      </c>
      <c r="P1059" s="275">
        <v>0</v>
      </c>
      <c r="Q1059" s="179" t="s">
        <v>51</v>
      </c>
      <c r="R1059" s="254">
        <v>140000</v>
      </c>
      <c r="S1059" s="254">
        <f>ROUNDDOWN(P1059*R1059,-3)</f>
        <v>0</v>
      </c>
      <c r="T1059" s="275">
        <v>0</v>
      </c>
      <c r="U1059" s="179" t="s">
        <v>51</v>
      </c>
      <c r="V1059" s="254">
        <v>140000</v>
      </c>
      <c r="W1059" s="254">
        <f>ROUNDDOWN(T1059*V1059,-3)</f>
        <v>0</v>
      </c>
      <c r="X1059" s="354">
        <f t="shared" si="307"/>
        <v>0</v>
      </c>
      <c r="Y1059" s="254"/>
      <c r="Z1059" s="354">
        <f t="shared" si="306"/>
        <v>0</v>
      </c>
      <c r="AA1059" s="254"/>
      <c r="AB1059" s="275">
        <v>0</v>
      </c>
      <c r="AC1059" s="179" t="s">
        <v>51</v>
      </c>
      <c r="AD1059" s="254">
        <v>140000</v>
      </c>
      <c r="AE1059" s="254">
        <f>ROUNDDOWN(AB1059*AD1059,-3)</f>
        <v>0</v>
      </c>
      <c r="AF1059" s="275">
        <v>0</v>
      </c>
      <c r="AG1059" s="179" t="s">
        <v>51</v>
      </c>
      <c r="AH1059" s="254">
        <v>140000</v>
      </c>
      <c r="AI1059" s="254">
        <f>ROUNDDOWN(AF1059*AH1059,-3)</f>
        <v>0</v>
      </c>
      <c r="AJ1059" s="275">
        <v>0</v>
      </c>
      <c r="AK1059" s="179" t="s">
        <v>51</v>
      </c>
      <c r="AL1059" s="254">
        <v>140000</v>
      </c>
      <c r="AM1059" s="254">
        <f>ROUNDDOWN(AJ1059*AL1059,-3)</f>
        <v>0</v>
      </c>
      <c r="AN1059" s="275">
        <v>0</v>
      </c>
      <c r="AO1059" s="179" t="s">
        <v>51</v>
      </c>
      <c r="AP1059" s="254">
        <v>140000</v>
      </c>
      <c r="AQ1059" s="254">
        <f>ROUNDDOWN(AN1059*AP1059,-3)</f>
        <v>0</v>
      </c>
      <c r="AR1059" s="351">
        <f t="shared" si="309"/>
        <v>0</v>
      </c>
    </row>
    <row r="1060" spans="2:44" x14ac:dyDescent="0.4">
      <c r="B1060" s="312" t="s">
        <v>396</v>
      </c>
      <c r="C1060" s="313" t="s">
        <v>397</v>
      </c>
      <c r="D1060" s="269">
        <v>96</v>
      </c>
      <c r="E1060" s="270" t="s">
        <v>171</v>
      </c>
      <c r="F1060" s="254">
        <v>0</v>
      </c>
      <c r="G1060" s="254">
        <f>G1061</f>
        <v>9200000</v>
      </c>
      <c r="H1060" s="314">
        <v>96</v>
      </c>
      <c r="I1060" s="315" t="s">
        <v>171</v>
      </c>
      <c r="J1060" s="316">
        <v>0</v>
      </c>
      <c r="K1060" s="316">
        <f>K1061</f>
        <v>9200000</v>
      </c>
      <c r="L1060" s="314">
        <v>96</v>
      </c>
      <c r="M1060" s="315" t="s">
        <v>171</v>
      </c>
      <c r="N1060" s="316">
        <v>0</v>
      </c>
      <c r="O1060" s="316">
        <f>O1061</f>
        <v>8640000</v>
      </c>
      <c r="P1060" s="314">
        <v>96</v>
      </c>
      <c r="Q1060" s="315" t="s">
        <v>171</v>
      </c>
      <c r="R1060" s="316">
        <v>0</v>
      </c>
      <c r="S1060" s="316">
        <f>S1061</f>
        <v>1440000</v>
      </c>
      <c r="T1060" s="314">
        <v>96</v>
      </c>
      <c r="U1060" s="315" t="s">
        <v>171</v>
      </c>
      <c r="V1060" s="316">
        <v>0</v>
      </c>
      <c r="W1060" s="316">
        <f>W1061</f>
        <v>1440000</v>
      </c>
      <c r="X1060" s="354">
        <f t="shared" si="307"/>
        <v>432000</v>
      </c>
      <c r="Y1060" s="316"/>
      <c r="Z1060" s="354">
        <f t="shared" si="306"/>
        <v>1440000</v>
      </c>
      <c r="AA1060" s="316"/>
      <c r="AB1060" s="314">
        <v>96</v>
      </c>
      <c r="AC1060" s="315" t="s">
        <v>171</v>
      </c>
      <c r="AD1060" s="316">
        <v>0</v>
      </c>
      <c r="AE1060" s="316">
        <f>AE1061</f>
        <v>1440000</v>
      </c>
      <c r="AF1060" s="314">
        <v>96</v>
      </c>
      <c r="AG1060" s="315" t="s">
        <v>171</v>
      </c>
      <c r="AH1060" s="316">
        <v>0</v>
      </c>
      <c r="AI1060" s="316">
        <f>AI1061</f>
        <v>1440000</v>
      </c>
      <c r="AJ1060" s="314">
        <v>96</v>
      </c>
      <c r="AK1060" s="315" t="s">
        <v>171</v>
      </c>
      <c r="AL1060" s="316">
        <v>0</v>
      </c>
      <c r="AM1060" s="316">
        <f>AM1061</f>
        <v>1440000</v>
      </c>
      <c r="AN1060" s="314">
        <v>96</v>
      </c>
      <c r="AO1060" s="315" t="s">
        <v>171</v>
      </c>
      <c r="AP1060" s="316">
        <v>0</v>
      </c>
      <c r="AQ1060" s="316">
        <f>AQ1061</f>
        <v>1440000</v>
      </c>
      <c r="AR1060" s="351">
        <f t="shared" si="309"/>
        <v>0</v>
      </c>
    </row>
    <row r="1061" spans="2:44" x14ac:dyDescent="0.4">
      <c r="B1061" s="208">
        <v>525112</v>
      </c>
      <c r="C1061" s="180" t="s">
        <v>97</v>
      </c>
      <c r="D1061" s="178">
        <v>0</v>
      </c>
      <c r="E1061" s="179" t="s">
        <v>27</v>
      </c>
      <c r="F1061" s="180">
        <v>0</v>
      </c>
      <c r="G1061" s="254">
        <f>SUM(G1062:G1064)</f>
        <v>9200000</v>
      </c>
      <c r="H1061" s="178">
        <v>0</v>
      </c>
      <c r="I1061" s="179" t="s">
        <v>27</v>
      </c>
      <c r="J1061" s="180">
        <v>0</v>
      </c>
      <c r="K1061" s="254">
        <f>SUM(K1062:K1064)</f>
        <v>9200000</v>
      </c>
      <c r="L1061" s="178">
        <v>0</v>
      </c>
      <c r="M1061" s="179" t="s">
        <v>27</v>
      </c>
      <c r="N1061" s="180">
        <v>0</v>
      </c>
      <c r="O1061" s="254">
        <f>SUM(O1062:O1064)</f>
        <v>8640000</v>
      </c>
      <c r="P1061" s="178">
        <v>0</v>
      </c>
      <c r="Q1061" s="179" t="s">
        <v>27</v>
      </c>
      <c r="R1061" s="180">
        <v>0</v>
      </c>
      <c r="S1061" s="254">
        <f>SUM(S1062:S1064)</f>
        <v>1440000</v>
      </c>
      <c r="T1061" s="178">
        <v>0</v>
      </c>
      <c r="U1061" s="179" t="s">
        <v>27</v>
      </c>
      <c r="V1061" s="180">
        <v>0</v>
      </c>
      <c r="W1061" s="254">
        <f>SUM(W1062:W1064)</f>
        <v>1440000</v>
      </c>
      <c r="X1061" s="354">
        <f t="shared" si="307"/>
        <v>432000</v>
      </c>
      <c r="Y1061" s="254"/>
      <c r="Z1061" s="354">
        <f t="shared" si="306"/>
        <v>1440000</v>
      </c>
      <c r="AA1061" s="254"/>
      <c r="AB1061" s="178">
        <v>0</v>
      </c>
      <c r="AC1061" s="179" t="s">
        <v>27</v>
      </c>
      <c r="AD1061" s="180">
        <v>0</v>
      </c>
      <c r="AE1061" s="254">
        <f>SUM(AE1062:AE1064)</f>
        <v>1440000</v>
      </c>
      <c r="AF1061" s="178">
        <v>0</v>
      </c>
      <c r="AG1061" s="179" t="s">
        <v>27</v>
      </c>
      <c r="AH1061" s="180">
        <v>0</v>
      </c>
      <c r="AI1061" s="254">
        <f>SUM(AI1062:AI1064)</f>
        <v>1440000</v>
      </c>
      <c r="AJ1061" s="178">
        <v>0</v>
      </c>
      <c r="AK1061" s="179" t="s">
        <v>27</v>
      </c>
      <c r="AL1061" s="180">
        <v>0</v>
      </c>
      <c r="AM1061" s="254">
        <f>SUM(AM1062:AM1064)</f>
        <v>1440000</v>
      </c>
      <c r="AN1061" s="178">
        <v>0</v>
      </c>
      <c r="AO1061" s="179" t="s">
        <v>27</v>
      </c>
      <c r="AP1061" s="180">
        <v>0</v>
      </c>
      <c r="AQ1061" s="254">
        <f>SUM(AQ1062:AQ1064)</f>
        <v>1440000</v>
      </c>
      <c r="AR1061" s="351">
        <f t="shared" si="309"/>
        <v>0</v>
      </c>
    </row>
    <row r="1062" spans="2:44" x14ac:dyDescent="0.4">
      <c r="B1062" s="208" t="s">
        <v>27</v>
      </c>
      <c r="C1062" s="180" t="s">
        <v>295</v>
      </c>
      <c r="D1062" s="275">
        <f>D1060</f>
        <v>96</v>
      </c>
      <c r="E1062" s="179" t="s">
        <v>40</v>
      </c>
      <c r="F1062" s="254">
        <v>15000</v>
      </c>
      <c r="G1062" s="254">
        <f>ROUNDDOWN(D1062*F1062,-3)</f>
        <v>1440000</v>
      </c>
      <c r="H1062" s="275">
        <f>H1060</f>
        <v>96</v>
      </c>
      <c r="I1062" s="179" t="s">
        <v>40</v>
      </c>
      <c r="J1062" s="254">
        <v>15000</v>
      </c>
      <c r="K1062" s="254">
        <f>ROUNDDOWN(H1062*J1062,-3)</f>
        <v>1440000</v>
      </c>
      <c r="L1062" s="275">
        <f>L1060</f>
        <v>96</v>
      </c>
      <c r="M1062" s="179" t="s">
        <v>40</v>
      </c>
      <c r="N1062" s="254">
        <v>15000</v>
      </c>
      <c r="O1062" s="254">
        <f>ROUNDDOWN(L1062*N1062,-3)</f>
        <v>1440000</v>
      </c>
      <c r="P1062" s="275">
        <v>96</v>
      </c>
      <c r="Q1062" s="179" t="s">
        <v>40</v>
      </c>
      <c r="R1062" s="254">
        <v>15000</v>
      </c>
      <c r="S1062" s="254">
        <f>ROUNDDOWN(P1062*R1062,-3)</f>
        <v>1440000</v>
      </c>
      <c r="T1062" s="275">
        <v>96</v>
      </c>
      <c r="U1062" s="179" t="s">
        <v>40</v>
      </c>
      <c r="V1062" s="254">
        <v>15000</v>
      </c>
      <c r="W1062" s="254">
        <f>ROUNDDOWN(T1062*V1062,-3)</f>
        <v>1440000</v>
      </c>
      <c r="X1062" s="354">
        <f t="shared" si="307"/>
        <v>432000</v>
      </c>
      <c r="Y1062" s="254"/>
      <c r="Z1062" s="354">
        <f t="shared" si="306"/>
        <v>1440000</v>
      </c>
      <c r="AA1062" s="254">
        <f t="shared" si="308"/>
        <v>1440000</v>
      </c>
      <c r="AB1062" s="275">
        <v>96</v>
      </c>
      <c r="AC1062" s="179" t="s">
        <v>40</v>
      </c>
      <c r="AD1062" s="254">
        <v>15000</v>
      </c>
      <c r="AE1062" s="254">
        <f>ROUNDDOWN(AB1062*AD1062,-3)</f>
        <v>1440000</v>
      </c>
      <c r="AF1062" s="275">
        <v>96</v>
      </c>
      <c r="AG1062" s="179" t="s">
        <v>40</v>
      </c>
      <c r="AH1062" s="254">
        <v>15000</v>
      </c>
      <c r="AI1062" s="254">
        <f>ROUNDDOWN(AF1062*AH1062,-3)</f>
        <v>1440000</v>
      </c>
      <c r="AJ1062" s="275">
        <v>96</v>
      </c>
      <c r="AK1062" s="179" t="s">
        <v>40</v>
      </c>
      <c r="AL1062" s="254">
        <v>15000</v>
      </c>
      <c r="AM1062" s="254">
        <f>ROUNDDOWN(AJ1062*AL1062,-3)</f>
        <v>1440000</v>
      </c>
      <c r="AN1062" s="275">
        <v>96</v>
      </c>
      <c r="AO1062" s="179" t="s">
        <v>40</v>
      </c>
      <c r="AP1062" s="254">
        <v>15000</v>
      </c>
      <c r="AQ1062" s="254">
        <f>ROUNDDOWN(AN1062*AP1062,-3)</f>
        <v>1440000</v>
      </c>
      <c r="AR1062" s="351">
        <f t="shared" si="309"/>
        <v>0</v>
      </c>
    </row>
    <row r="1063" spans="2:44" x14ac:dyDescent="0.4">
      <c r="B1063" s="208" t="s">
        <v>27</v>
      </c>
      <c r="C1063" s="180" t="s">
        <v>296</v>
      </c>
      <c r="D1063" s="275">
        <f>D1060</f>
        <v>96</v>
      </c>
      <c r="E1063" s="179" t="s">
        <v>231</v>
      </c>
      <c r="F1063" s="254">
        <v>75000</v>
      </c>
      <c r="G1063" s="254">
        <f>ROUNDDOWN(D1063*F1063,-3)</f>
        <v>7200000</v>
      </c>
      <c r="H1063" s="275">
        <f>H1060</f>
        <v>96</v>
      </c>
      <c r="I1063" s="179" t="s">
        <v>231</v>
      </c>
      <c r="J1063" s="254">
        <v>75000</v>
      </c>
      <c r="K1063" s="254">
        <f>ROUNDDOWN(H1063*J1063,-3)</f>
        <v>7200000</v>
      </c>
      <c r="L1063" s="275">
        <f>L1060</f>
        <v>96</v>
      </c>
      <c r="M1063" s="179" t="s">
        <v>231</v>
      </c>
      <c r="N1063" s="254">
        <v>75000</v>
      </c>
      <c r="O1063" s="254">
        <f>ROUNDDOWN(L1063*N1063,-3)</f>
        <v>7200000</v>
      </c>
      <c r="P1063" s="275">
        <v>0</v>
      </c>
      <c r="Q1063" s="179" t="s">
        <v>231</v>
      </c>
      <c r="R1063" s="254">
        <v>75000</v>
      </c>
      <c r="S1063" s="254">
        <f>ROUNDDOWN(P1063*R1063,-3)</f>
        <v>0</v>
      </c>
      <c r="T1063" s="275">
        <v>0</v>
      </c>
      <c r="U1063" s="179" t="s">
        <v>231</v>
      </c>
      <c r="V1063" s="254">
        <v>75000</v>
      </c>
      <c r="W1063" s="254">
        <f>ROUNDDOWN(T1063*V1063,-3)</f>
        <v>0</v>
      </c>
      <c r="X1063" s="354">
        <f t="shared" si="307"/>
        <v>0</v>
      </c>
      <c r="Y1063" s="254"/>
      <c r="Z1063" s="354">
        <f t="shared" si="306"/>
        <v>0</v>
      </c>
      <c r="AA1063" s="254"/>
      <c r="AB1063" s="275">
        <v>0</v>
      </c>
      <c r="AC1063" s="179" t="s">
        <v>231</v>
      </c>
      <c r="AD1063" s="254">
        <v>75000</v>
      </c>
      <c r="AE1063" s="254">
        <f>ROUNDDOWN(AB1063*AD1063,-3)</f>
        <v>0</v>
      </c>
      <c r="AF1063" s="275">
        <v>0</v>
      </c>
      <c r="AG1063" s="179" t="s">
        <v>231</v>
      </c>
      <c r="AH1063" s="254">
        <v>75000</v>
      </c>
      <c r="AI1063" s="254">
        <f>ROUNDDOWN(AF1063*AH1063,-3)</f>
        <v>0</v>
      </c>
      <c r="AJ1063" s="275">
        <v>0</v>
      </c>
      <c r="AK1063" s="179" t="s">
        <v>231</v>
      </c>
      <c r="AL1063" s="254">
        <v>75000</v>
      </c>
      <c r="AM1063" s="254">
        <f>ROUNDDOWN(AJ1063*AL1063,-3)</f>
        <v>0</v>
      </c>
      <c r="AN1063" s="275">
        <v>0</v>
      </c>
      <c r="AO1063" s="179" t="s">
        <v>231</v>
      </c>
      <c r="AP1063" s="254">
        <v>75000</v>
      </c>
      <c r="AQ1063" s="254">
        <f>ROUNDDOWN(AN1063*AP1063,-3)</f>
        <v>0</v>
      </c>
      <c r="AR1063" s="351">
        <f t="shared" si="309"/>
        <v>0</v>
      </c>
    </row>
    <row r="1064" spans="2:44" x14ac:dyDescent="0.4">
      <c r="B1064" s="208" t="s">
        <v>27</v>
      </c>
      <c r="C1064" s="180" t="s">
        <v>299</v>
      </c>
      <c r="D1064" s="275">
        <v>4</v>
      </c>
      <c r="E1064" s="179" t="s">
        <v>51</v>
      </c>
      <c r="F1064" s="254">
        <v>140000</v>
      </c>
      <c r="G1064" s="254">
        <f>ROUNDDOWN(D1064*F1064,-3)</f>
        <v>560000</v>
      </c>
      <c r="H1064" s="275">
        <v>4</v>
      </c>
      <c r="I1064" s="179" t="s">
        <v>51</v>
      </c>
      <c r="J1064" s="254">
        <v>140000</v>
      </c>
      <c r="K1064" s="254">
        <f>ROUNDDOWN(H1064*J1064,-3)</f>
        <v>560000</v>
      </c>
      <c r="L1064" s="275">
        <v>0</v>
      </c>
      <c r="M1064" s="179" t="s">
        <v>51</v>
      </c>
      <c r="N1064" s="254">
        <v>140000</v>
      </c>
      <c r="O1064" s="254">
        <f>ROUNDDOWN(L1064*N1064,-3)</f>
        <v>0</v>
      </c>
      <c r="P1064" s="275">
        <v>0</v>
      </c>
      <c r="Q1064" s="179" t="s">
        <v>51</v>
      </c>
      <c r="R1064" s="254">
        <v>140000</v>
      </c>
      <c r="S1064" s="254">
        <f>ROUNDDOWN(P1064*R1064,-3)</f>
        <v>0</v>
      </c>
      <c r="T1064" s="275">
        <v>0</v>
      </c>
      <c r="U1064" s="179" t="s">
        <v>51</v>
      </c>
      <c r="V1064" s="254">
        <v>140000</v>
      </c>
      <c r="W1064" s="254">
        <f>ROUNDDOWN(T1064*V1064,-3)</f>
        <v>0</v>
      </c>
      <c r="X1064" s="354">
        <f t="shared" si="307"/>
        <v>0</v>
      </c>
      <c r="Y1064" s="254"/>
      <c r="Z1064" s="354">
        <f t="shared" si="306"/>
        <v>0</v>
      </c>
      <c r="AA1064" s="254"/>
      <c r="AB1064" s="275">
        <v>0</v>
      </c>
      <c r="AC1064" s="179" t="s">
        <v>51</v>
      </c>
      <c r="AD1064" s="254">
        <v>140000</v>
      </c>
      <c r="AE1064" s="254">
        <f>ROUNDDOWN(AB1064*AD1064,-3)</f>
        <v>0</v>
      </c>
      <c r="AF1064" s="275">
        <v>0</v>
      </c>
      <c r="AG1064" s="179" t="s">
        <v>51</v>
      </c>
      <c r="AH1064" s="254">
        <v>140000</v>
      </c>
      <c r="AI1064" s="254">
        <f>ROUNDDOWN(AF1064*AH1064,-3)</f>
        <v>0</v>
      </c>
      <c r="AJ1064" s="275">
        <v>0</v>
      </c>
      <c r="AK1064" s="179" t="s">
        <v>51</v>
      </c>
      <c r="AL1064" s="254">
        <v>140000</v>
      </c>
      <c r="AM1064" s="254">
        <f>ROUNDDOWN(AJ1064*AL1064,-3)</f>
        <v>0</v>
      </c>
      <c r="AN1064" s="275">
        <v>0</v>
      </c>
      <c r="AO1064" s="179" t="s">
        <v>51</v>
      </c>
      <c r="AP1064" s="254">
        <v>140000</v>
      </c>
      <c r="AQ1064" s="254">
        <f>ROUNDDOWN(AN1064*AP1064,-3)</f>
        <v>0</v>
      </c>
      <c r="AR1064" s="351">
        <f t="shared" si="309"/>
        <v>0</v>
      </c>
    </row>
    <row r="1065" spans="2:44" x14ac:dyDescent="0.4">
      <c r="B1065" s="312" t="s">
        <v>398</v>
      </c>
      <c r="C1065" s="313" t="s">
        <v>399</v>
      </c>
      <c r="D1065" s="269">
        <v>1008</v>
      </c>
      <c r="E1065" s="270" t="s">
        <v>171</v>
      </c>
      <c r="F1065" s="254">
        <v>0</v>
      </c>
      <c r="G1065" s="254">
        <f>G1066</f>
        <v>96600000</v>
      </c>
      <c r="H1065" s="314">
        <v>1008</v>
      </c>
      <c r="I1065" s="315" t="s">
        <v>171</v>
      </c>
      <c r="J1065" s="316">
        <v>0</v>
      </c>
      <c r="K1065" s="316">
        <f>K1066</f>
        <v>96600000</v>
      </c>
      <c r="L1065" s="314">
        <v>1008</v>
      </c>
      <c r="M1065" s="315" t="s">
        <v>171</v>
      </c>
      <c r="N1065" s="316">
        <v>0</v>
      </c>
      <c r="O1065" s="316">
        <f>O1066</f>
        <v>90720000</v>
      </c>
      <c r="P1065" s="314">
        <v>1008</v>
      </c>
      <c r="Q1065" s="315" t="s">
        <v>171</v>
      </c>
      <c r="R1065" s="316">
        <v>0</v>
      </c>
      <c r="S1065" s="316">
        <f>S1066</f>
        <v>15120000</v>
      </c>
      <c r="T1065" s="314">
        <v>1008</v>
      </c>
      <c r="U1065" s="315" t="s">
        <v>171</v>
      </c>
      <c r="V1065" s="316">
        <v>0</v>
      </c>
      <c r="W1065" s="316">
        <f>W1066</f>
        <v>15120000</v>
      </c>
      <c r="X1065" s="354">
        <f t="shared" si="307"/>
        <v>4536000</v>
      </c>
      <c r="Y1065" s="316"/>
      <c r="Z1065" s="354">
        <f t="shared" si="306"/>
        <v>15120000</v>
      </c>
      <c r="AA1065" s="316"/>
      <c r="AB1065" s="314">
        <v>1008</v>
      </c>
      <c r="AC1065" s="315" t="s">
        <v>171</v>
      </c>
      <c r="AD1065" s="316">
        <v>0</v>
      </c>
      <c r="AE1065" s="316">
        <f>AE1066</f>
        <v>15120000</v>
      </c>
      <c r="AF1065" s="314">
        <v>1008</v>
      </c>
      <c r="AG1065" s="315" t="s">
        <v>171</v>
      </c>
      <c r="AH1065" s="316">
        <v>0</v>
      </c>
      <c r="AI1065" s="316">
        <f>AI1066</f>
        <v>15120000</v>
      </c>
      <c r="AJ1065" s="314">
        <v>1008</v>
      </c>
      <c r="AK1065" s="315" t="s">
        <v>171</v>
      </c>
      <c r="AL1065" s="316">
        <v>0</v>
      </c>
      <c r="AM1065" s="316">
        <f>AM1066</f>
        <v>15120000</v>
      </c>
      <c r="AN1065" s="314">
        <v>1008</v>
      </c>
      <c r="AO1065" s="315" t="s">
        <v>171</v>
      </c>
      <c r="AP1065" s="316">
        <v>0</v>
      </c>
      <c r="AQ1065" s="316">
        <f>AQ1066</f>
        <v>15120000</v>
      </c>
      <c r="AR1065" s="351">
        <f t="shared" si="309"/>
        <v>0</v>
      </c>
    </row>
    <row r="1066" spans="2:44" x14ac:dyDescent="0.4">
      <c r="B1066" s="208">
        <v>525112</v>
      </c>
      <c r="C1066" s="180" t="s">
        <v>97</v>
      </c>
      <c r="D1066" s="178">
        <v>0</v>
      </c>
      <c r="E1066" s="179" t="s">
        <v>27</v>
      </c>
      <c r="F1066" s="180">
        <v>0</v>
      </c>
      <c r="G1066" s="254">
        <f>SUM(G1067:G1069)</f>
        <v>96600000</v>
      </c>
      <c r="H1066" s="178">
        <v>0</v>
      </c>
      <c r="I1066" s="179" t="s">
        <v>27</v>
      </c>
      <c r="J1066" s="180">
        <v>0</v>
      </c>
      <c r="K1066" s="254">
        <f>SUM(K1067:K1069)</f>
        <v>96600000</v>
      </c>
      <c r="L1066" s="178">
        <v>0</v>
      </c>
      <c r="M1066" s="179" t="s">
        <v>27</v>
      </c>
      <c r="N1066" s="180">
        <v>0</v>
      </c>
      <c r="O1066" s="254">
        <f>SUM(O1067:O1069)</f>
        <v>90720000</v>
      </c>
      <c r="P1066" s="178">
        <v>0</v>
      </c>
      <c r="Q1066" s="179" t="s">
        <v>27</v>
      </c>
      <c r="R1066" s="180">
        <v>0</v>
      </c>
      <c r="S1066" s="254">
        <f>SUM(S1067:S1069)</f>
        <v>15120000</v>
      </c>
      <c r="T1066" s="178">
        <v>0</v>
      </c>
      <c r="U1066" s="179" t="s">
        <v>27</v>
      </c>
      <c r="V1066" s="180">
        <v>0</v>
      </c>
      <c r="W1066" s="254">
        <f>SUM(W1067:W1069)</f>
        <v>15120000</v>
      </c>
      <c r="X1066" s="354">
        <f t="shared" si="307"/>
        <v>4536000</v>
      </c>
      <c r="Y1066" s="254"/>
      <c r="Z1066" s="354">
        <f t="shared" si="306"/>
        <v>15120000</v>
      </c>
      <c r="AA1066" s="254"/>
      <c r="AB1066" s="178">
        <v>0</v>
      </c>
      <c r="AC1066" s="179" t="s">
        <v>27</v>
      </c>
      <c r="AD1066" s="180">
        <v>0</v>
      </c>
      <c r="AE1066" s="254">
        <f>SUM(AE1067:AE1069)</f>
        <v>15120000</v>
      </c>
      <c r="AF1066" s="178">
        <v>0</v>
      </c>
      <c r="AG1066" s="179" t="s">
        <v>27</v>
      </c>
      <c r="AH1066" s="180">
        <v>0</v>
      </c>
      <c r="AI1066" s="254">
        <f>SUM(AI1067:AI1069)</f>
        <v>15120000</v>
      </c>
      <c r="AJ1066" s="178">
        <v>0</v>
      </c>
      <c r="AK1066" s="179" t="s">
        <v>27</v>
      </c>
      <c r="AL1066" s="180">
        <v>0</v>
      </c>
      <c r="AM1066" s="254">
        <f>SUM(AM1067:AM1069)</f>
        <v>15120000</v>
      </c>
      <c r="AN1066" s="178">
        <v>0</v>
      </c>
      <c r="AO1066" s="179" t="s">
        <v>27</v>
      </c>
      <c r="AP1066" s="180">
        <v>0</v>
      </c>
      <c r="AQ1066" s="254">
        <f>SUM(AQ1067:AQ1069)</f>
        <v>15120000</v>
      </c>
      <c r="AR1066" s="351">
        <f t="shared" si="309"/>
        <v>0</v>
      </c>
    </row>
    <row r="1067" spans="2:44" x14ac:dyDescent="0.4">
      <c r="B1067" s="208" t="s">
        <v>27</v>
      </c>
      <c r="C1067" s="180" t="s">
        <v>295</v>
      </c>
      <c r="D1067" s="275">
        <f>D1065</f>
        <v>1008</v>
      </c>
      <c r="E1067" s="179" t="s">
        <v>40</v>
      </c>
      <c r="F1067" s="254">
        <v>15000</v>
      </c>
      <c r="G1067" s="254">
        <f>ROUNDDOWN(D1067*F1067,-3)</f>
        <v>15120000</v>
      </c>
      <c r="H1067" s="275">
        <f>H1065</f>
        <v>1008</v>
      </c>
      <c r="I1067" s="179" t="s">
        <v>40</v>
      </c>
      <c r="J1067" s="254">
        <v>15000</v>
      </c>
      <c r="K1067" s="254">
        <f>ROUNDDOWN(H1067*J1067,-3)</f>
        <v>15120000</v>
      </c>
      <c r="L1067" s="275">
        <f>L1065</f>
        <v>1008</v>
      </c>
      <c r="M1067" s="179" t="s">
        <v>40</v>
      </c>
      <c r="N1067" s="254">
        <v>15000</v>
      </c>
      <c r="O1067" s="254">
        <f>ROUNDDOWN(L1067*N1067,-3)</f>
        <v>15120000</v>
      </c>
      <c r="P1067" s="275">
        <v>1008</v>
      </c>
      <c r="Q1067" s="179" t="s">
        <v>40</v>
      </c>
      <c r="R1067" s="254">
        <v>15000</v>
      </c>
      <c r="S1067" s="254">
        <f>ROUNDDOWN(P1067*R1067,-3)</f>
        <v>15120000</v>
      </c>
      <c r="T1067" s="275">
        <v>1008</v>
      </c>
      <c r="U1067" s="179" t="s">
        <v>40</v>
      </c>
      <c r="V1067" s="254">
        <v>15000</v>
      </c>
      <c r="W1067" s="254">
        <f>ROUNDDOWN(T1067*V1067,-3)</f>
        <v>15120000</v>
      </c>
      <c r="X1067" s="354">
        <f t="shared" si="307"/>
        <v>4536000</v>
      </c>
      <c r="Y1067" s="254"/>
      <c r="Z1067" s="354">
        <f t="shared" si="306"/>
        <v>15120000</v>
      </c>
      <c r="AA1067" s="254">
        <f t="shared" si="308"/>
        <v>15120000</v>
      </c>
      <c r="AB1067" s="275">
        <v>1008</v>
      </c>
      <c r="AC1067" s="179" t="s">
        <v>40</v>
      </c>
      <c r="AD1067" s="254">
        <v>15000</v>
      </c>
      <c r="AE1067" s="254">
        <f>ROUNDDOWN(AB1067*AD1067,-3)</f>
        <v>15120000</v>
      </c>
      <c r="AF1067" s="275">
        <v>1008</v>
      </c>
      <c r="AG1067" s="179" t="s">
        <v>40</v>
      </c>
      <c r="AH1067" s="254">
        <v>15000</v>
      </c>
      <c r="AI1067" s="254">
        <f>ROUNDDOWN(AF1067*AH1067,-3)</f>
        <v>15120000</v>
      </c>
      <c r="AJ1067" s="275">
        <v>1008</v>
      </c>
      <c r="AK1067" s="179" t="s">
        <v>40</v>
      </c>
      <c r="AL1067" s="254">
        <v>15000</v>
      </c>
      <c r="AM1067" s="254">
        <f>ROUNDDOWN(AJ1067*AL1067,-3)</f>
        <v>15120000</v>
      </c>
      <c r="AN1067" s="275">
        <v>1008</v>
      </c>
      <c r="AO1067" s="179" t="s">
        <v>40</v>
      </c>
      <c r="AP1067" s="254">
        <v>15000</v>
      </c>
      <c r="AQ1067" s="254">
        <f>ROUNDDOWN(AN1067*AP1067,-3)</f>
        <v>15120000</v>
      </c>
      <c r="AR1067" s="351">
        <f t="shared" si="309"/>
        <v>0</v>
      </c>
    </row>
    <row r="1068" spans="2:44" x14ac:dyDescent="0.4">
      <c r="B1068" s="208" t="s">
        <v>27</v>
      </c>
      <c r="C1068" s="180" t="s">
        <v>296</v>
      </c>
      <c r="D1068" s="275">
        <f>D1065</f>
        <v>1008</v>
      </c>
      <c r="E1068" s="179" t="s">
        <v>231</v>
      </c>
      <c r="F1068" s="254">
        <v>75000</v>
      </c>
      <c r="G1068" s="254">
        <f>ROUNDDOWN(D1068*F1068,-3)</f>
        <v>75600000</v>
      </c>
      <c r="H1068" s="275">
        <f>H1065</f>
        <v>1008</v>
      </c>
      <c r="I1068" s="179" t="s">
        <v>231</v>
      </c>
      <c r="J1068" s="254">
        <v>75000</v>
      </c>
      <c r="K1068" s="254">
        <f>ROUNDDOWN(H1068*J1068,-3)</f>
        <v>75600000</v>
      </c>
      <c r="L1068" s="275">
        <f>L1065</f>
        <v>1008</v>
      </c>
      <c r="M1068" s="179" t="s">
        <v>231</v>
      </c>
      <c r="N1068" s="254">
        <v>75000</v>
      </c>
      <c r="O1068" s="254">
        <f>ROUNDDOWN(L1068*N1068,-3)</f>
        <v>75600000</v>
      </c>
      <c r="P1068" s="275">
        <v>0</v>
      </c>
      <c r="Q1068" s="179" t="s">
        <v>231</v>
      </c>
      <c r="R1068" s="254">
        <v>75000</v>
      </c>
      <c r="S1068" s="254">
        <f>ROUNDDOWN(P1068*R1068,-3)</f>
        <v>0</v>
      </c>
      <c r="T1068" s="275">
        <v>0</v>
      </c>
      <c r="U1068" s="179" t="s">
        <v>231</v>
      </c>
      <c r="V1068" s="254">
        <v>75000</v>
      </c>
      <c r="W1068" s="254">
        <f>ROUNDDOWN(T1068*V1068,-3)</f>
        <v>0</v>
      </c>
      <c r="X1068" s="354">
        <f t="shared" si="307"/>
        <v>0</v>
      </c>
      <c r="Y1068" s="254"/>
      <c r="Z1068" s="354">
        <f t="shared" si="306"/>
        <v>0</v>
      </c>
      <c r="AA1068" s="254"/>
      <c r="AB1068" s="275">
        <v>0</v>
      </c>
      <c r="AC1068" s="179" t="s">
        <v>231</v>
      </c>
      <c r="AD1068" s="254">
        <v>75000</v>
      </c>
      <c r="AE1068" s="254">
        <f>ROUNDDOWN(AB1068*AD1068,-3)</f>
        <v>0</v>
      </c>
      <c r="AF1068" s="275">
        <v>0</v>
      </c>
      <c r="AG1068" s="179" t="s">
        <v>231</v>
      </c>
      <c r="AH1068" s="254">
        <v>75000</v>
      </c>
      <c r="AI1068" s="254">
        <f>ROUNDDOWN(AF1068*AH1068,-3)</f>
        <v>0</v>
      </c>
      <c r="AJ1068" s="275">
        <v>0</v>
      </c>
      <c r="AK1068" s="179" t="s">
        <v>231</v>
      </c>
      <c r="AL1068" s="254">
        <v>75000</v>
      </c>
      <c r="AM1068" s="254">
        <f>ROUNDDOWN(AJ1068*AL1068,-3)</f>
        <v>0</v>
      </c>
      <c r="AN1068" s="275">
        <v>0</v>
      </c>
      <c r="AO1068" s="179" t="s">
        <v>231</v>
      </c>
      <c r="AP1068" s="254">
        <v>75000</v>
      </c>
      <c r="AQ1068" s="254">
        <f>ROUNDDOWN(AN1068*AP1068,-3)</f>
        <v>0</v>
      </c>
      <c r="AR1068" s="351">
        <f t="shared" si="309"/>
        <v>0</v>
      </c>
    </row>
    <row r="1069" spans="2:44" x14ac:dyDescent="0.4">
      <c r="B1069" s="208" t="s">
        <v>27</v>
      </c>
      <c r="C1069" s="180" t="s">
        <v>299</v>
      </c>
      <c r="D1069" s="275">
        <v>42</v>
      </c>
      <c r="E1069" s="179" t="s">
        <v>51</v>
      </c>
      <c r="F1069" s="254">
        <v>140000</v>
      </c>
      <c r="G1069" s="254">
        <f>ROUNDDOWN(D1069*F1069,-3)</f>
        <v>5880000</v>
      </c>
      <c r="H1069" s="275">
        <v>42</v>
      </c>
      <c r="I1069" s="179" t="s">
        <v>51</v>
      </c>
      <c r="J1069" s="254">
        <v>140000</v>
      </c>
      <c r="K1069" s="254">
        <f>ROUNDDOWN(H1069*J1069,-3)</f>
        <v>5880000</v>
      </c>
      <c r="L1069" s="275">
        <v>0</v>
      </c>
      <c r="M1069" s="179" t="s">
        <v>51</v>
      </c>
      <c r="N1069" s="254">
        <v>140000</v>
      </c>
      <c r="O1069" s="254">
        <f>ROUNDDOWN(L1069*N1069,-3)</f>
        <v>0</v>
      </c>
      <c r="P1069" s="275">
        <v>0</v>
      </c>
      <c r="Q1069" s="179" t="s">
        <v>51</v>
      </c>
      <c r="R1069" s="254">
        <v>140000</v>
      </c>
      <c r="S1069" s="254">
        <f>ROUNDDOWN(P1069*R1069,-3)</f>
        <v>0</v>
      </c>
      <c r="T1069" s="275">
        <v>0</v>
      </c>
      <c r="U1069" s="179" t="s">
        <v>51</v>
      </c>
      <c r="V1069" s="254">
        <v>140000</v>
      </c>
      <c r="W1069" s="254">
        <f>ROUNDDOWN(T1069*V1069,-3)</f>
        <v>0</v>
      </c>
      <c r="X1069" s="354">
        <f t="shared" si="307"/>
        <v>0</v>
      </c>
      <c r="Y1069" s="254"/>
      <c r="Z1069" s="354">
        <f t="shared" si="306"/>
        <v>0</v>
      </c>
      <c r="AA1069" s="254"/>
      <c r="AB1069" s="275">
        <v>0</v>
      </c>
      <c r="AC1069" s="179" t="s">
        <v>51</v>
      </c>
      <c r="AD1069" s="254">
        <v>140000</v>
      </c>
      <c r="AE1069" s="254">
        <f>ROUNDDOWN(AB1069*AD1069,-3)</f>
        <v>0</v>
      </c>
      <c r="AF1069" s="275">
        <v>0</v>
      </c>
      <c r="AG1069" s="179" t="s">
        <v>51</v>
      </c>
      <c r="AH1069" s="254">
        <v>140000</v>
      </c>
      <c r="AI1069" s="254">
        <f>ROUNDDOWN(AF1069*AH1069,-3)</f>
        <v>0</v>
      </c>
      <c r="AJ1069" s="275">
        <v>0</v>
      </c>
      <c r="AK1069" s="179" t="s">
        <v>51</v>
      </c>
      <c r="AL1069" s="254">
        <v>140000</v>
      </c>
      <c r="AM1069" s="254">
        <f>ROUNDDOWN(AJ1069*AL1069,-3)</f>
        <v>0</v>
      </c>
      <c r="AN1069" s="275">
        <v>0</v>
      </c>
      <c r="AO1069" s="179" t="s">
        <v>51</v>
      </c>
      <c r="AP1069" s="254">
        <v>140000</v>
      </c>
      <c r="AQ1069" s="254">
        <f>ROUNDDOWN(AN1069*AP1069,-3)</f>
        <v>0</v>
      </c>
      <c r="AR1069" s="351">
        <f t="shared" si="309"/>
        <v>0</v>
      </c>
    </row>
    <row r="1070" spans="2:44" x14ac:dyDescent="0.4">
      <c r="B1070" s="312" t="s">
        <v>400</v>
      </c>
      <c r="C1070" s="313" t="s">
        <v>401</v>
      </c>
      <c r="D1070" s="269">
        <v>384</v>
      </c>
      <c r="E1070" s="270" t="s">
        <v>171</v>
      </c>
      <c r="F1070" s="254">
        <v>0</v>
      </c>
      <c r="G1070" s="254">
        <f>G1071</f>
        <v>36800000</v>
      </c>
      <c r="H1070" s="314">
        <v>384</v>
      </c>
      <c r="I1070" s="315" t="s">
        <v>171</v>
      </c>
      <c r="J1070" s="316">
        <v>0</v>
      </c>
      <c r="K1070" s="316">
        <f>K1071</f>
        <v>36800000</v>
      </c>
      <c r="L1070" s="314">
        <v>384</v>
      </c>
      <c r="M1070" s="315" t="s">
        <v>171</v>
      </c>
      <c r="N1070" s="316">
        <v>0</v>
      </c>
      <c r="O1070" s="316">
        <f>O1071</f>
        <v>34560000</v>
      </c>
      <c r="P1070" s="314">
        <v>384</v>
      </c>
      <c r="Q1070" s="315" t="s">
        <v>171</v>
      </c>
      <c r="R1070" s="316">
        <v>0</v>
      </c>
      <c r="S1070" s="316">
        <f>S1071</f>
        <v>5760000</v>
      </c>
      <c r="T1070" s="314">
        <v>384</v>
      </c>
      <c r="U1070" s="315" t="s">
        <v>171</v>
      </c>
      <c r="V1070" s="316">
        <v>0</v>
      </c>
      <c r="W1070" s="316">
        <f>W1071</f>
        <v>5760000</v>
      </c>
      <c r="X1070" s="354">
        <f t="shared" si="307"/>
        <v>1728000</v>
      </c>
      <c r="Y1070" s="316"/>
      <c r="Z1070" s="354">
        <f t="shared" si="306"/>
        <v>5760000</v>
      </c>
      <c r="AA1070" s="316"/>
      <c r="AB1070" s="314">
        <v>384</v>
      </c>
      <c r="AC1070" s="315" t="s">
        <v>171</v>
      </c>
      <c r="AD1070" s="316">
        <v>0</v>
      </c>
      <c r="AE1070" s="316">
        <f>AE1071</f>
        <v>5760000</v>
      </c>
      <c r="AF1070" s="314">
        <v>384</v>
      </c>
      <c r="AG1070" s="315" t="s">
        <v>171</v>
      </c>
      <c r="AH1070" s="316">
        <v>0</v>
      </c>
      <c r="AI1070" s="316">
        <f>AI1071</f>
        <v>5760000</v>
      </c>
      <c r="AJ1070" s="314">
        <v>384</v>
      </c>
      <c r="AK1070" s="315" t="s">
        <v>171</v>
      </c>
      <c r="AL1070" s="316">
        <v>0</v>
      </c>
      <c r="AM1070" s="316">
        <f>AM1071</f>
        <v>5760000</v>
      </c>
      <c r="AN1070" s="314">
        <v>384</v>
      </c>
      <c r="AO1070" s="315" t="s">
        <v>171</v>
      </c>
      <c r="AP1070" s="316">
        <v>0</v>
      </c>
      <c r="AQ1070" s="316">
        <f>AQ1071</f>
        <v>5760000</v>
      </c>
      <c r="AR1070" s="351">
        <f t="shared" si="309"/>
        <v>0</v>
      </c>
    </row>
    <row r="1071" spans="2:44" x14ac:dyDescent="0.4">
      <c r="B1071" s="208">
        <v>525112</v>
      </c>
      <c r="C1071" s="180" t="s">
        <v>97</v>
      </c>
      <c r="D1071" s="178">
        <v>0</v>
      </c>
      <c r="E1071" s="179" t="s">
        <v>27</v>
      </c>
      <c r="F1071" s="180">
        <v>0</v>
      </c>
      <c r="G1071" s="254">
        <f>SUM(G1072:G1074)</f>
        <v>36800000</v>
      </c>
      <c r="H1071" s="178">
        <v>0</v>
      </c>
      <c r="I1071" s="179" t="s">
        <v>27</v>
      </c>
      <c r="J1071" s="180">
        <v>0</v>
      </c>
      <c r="K1071" s="254">
        <f>SUM(K1072:K1074)</f>
        <v>36800000</v>
      </c>
      <c r="L1071" s="178">
        <v>0</v>
      </c>
      <c r="M1071" s="179" t="s">
        <v>27</v>
      </c>
      <c r="N1071" s="180">
        <v>0</v>
      </c>
      <c r="O1071" s="254">
        <f>SUM(O1072:O1074)</f>
        <v>34560000</v>
      </c>
      <c r="P1071" s="178">
        <v>0</v>
      </c>
      <c r="Q1071" s="179" t="s">
        <v>27</v>
      </c>
      <c r="R1071" s="180">
        <v>0</v>
      </c>
      <c r="S1071" s="254">
        <f>SUM(S1072:S1074)</f>
        <v>5760000</v>
      </c>
      <c r="T1071" s="178">
        <v>0</v>
      </c>
      <c r="U1071" s="179" t="s">
        <v>27</v>
      </c>
      <c r="V1071" s="180">
        <v>0</v>
      </c>
      <c r="W1071" s="254">
        <f>SUM(W1072:W1074)</f>
        <v>5760000</v>
      </c>
      <c r="X1071" s="354">
        <f t="shared" si="307"/>
        <v>1728000</v>
      </c>
      <c r="Y1071" s="254"/>
      <c r="Z1071" s="354">
        <f t="shared" si="306"/>
        <v>5760000</v>
      </c>
      <c r="AA1071" s="254"/>
      <c r="AB1071" s="178">
        <v>0</v>
      </c>
      <c r="AC1071" s="179" t="s">
        <v>27</v>
      </c>
      <c r="AD1071" s="180">
        <v>0</v>
      </c>
      <c r="AE1071" s="254">
        <f>SUM(AE1072:AE1074)</f>
        <v>5760000</v>
      </c>
      <c r="AF1071" s="178">
        <v>0</v>
      </c>
      <c r="AG1071" s="179" t="s">
        <v>27</v>
      </c>
      <c r="AH1071" s="180">
        <v>0</v>
      </c>
      <c r="AI1071" s="254">
        <f>SUM(AI1072:AI1074)</f>
        <v>5760000</v>
      </c>
      <c r="AJ1071" s="178">
        <v>0</v>
      </c>
      <c r="AK1071" s="179" t="s">
        <v>27</v>
      </c>
      <c r="AL1071" s="180">
        <v>0</v>
      </c>
      <c r="AM1071" s="254">
        <f>SUM(AM1072:AM1074)</f>
        <v>5760000</v>
      </c>
      <c r="AN1071" s="178">
        <v>0</v>
      </c>
      <c r="AO1071" s="179" t="s">
        <v>27</v>
      </c>
      <c r="AP1071" s="180">
        <v>0</v>
      </c>
      <c r="AQ1071" s="254">
        <f>SUM(AQ1072:AQ1074)</f>
        <v>5760000</v>
      </c>
      <c r="AR1071" s="351">
        <f t="shared" si="309"/>
        <v>0</v>
      </c>
    </row>
    <row r="1072" spans="2:44" x14ac:dyDescent="0.4">
      <c r="B1072" s="208" t="s">
        <v>27</v>
      </c>
      <c r="C1072" s="180" t="s">
        <v>295</v>
      </c>
      <c r="D1072" s="275">
        <f>D1070</f>
        <v>384</v>
      </c>
      <c r="E1072" s="179" t="s">
        <v>40</v>
      </c>
      <c r="F1072" s="254">
        <v>15000</v>
      </c>
      <c r="G1072" s="254">
        <f>ROUNDDOWN(D1072*F1072,-3)</f>
        <v>5760000</v>
      </c>
      <c r="H1072" s="275">
        <f>H1070</f>
        <v>384</v>
      </c>
      <c r="I1072" s="179" t="s">
        <v>40</v>
      </c>
      <c r="J1072" s="254">
        <v>15000</v>
      </c>
      <c r="K1072" s="254">
        <f>ROUNDDOWN(H1072*J1072,-3)</f>
        <v>5760000</v>
      </c>
      <c r="L1072" s="275">
        <f>L1070</f>
        <v>384</v>
      </c>
      <c r="M1072" s="179" t="s">
        <v>40</v>
      </c>
      <c r="N1072" s="254">
        <v>15000</v>
      </c>
      <c r="O1072" s="254">
        <f>ROUNDDOWN(L1072*N1072,-3)</f>
        <v>5760000</v>
      </c>
      <c r="P1072" s="275">
        <v>384</v>
      </c>
      <c r="Q1072" s="179" t="s">
        <v>40</v>
      </c>
      <c r="R1072" s="254">
        <v>15000</v>
      </c>
      <c r="S1072" s="254">
        <f>ROUNDDOWN(P1072*R1072,-3)</f>
        <v>5760000</v>
      </c>
      <c r="T1072" s="275">
        <v>384</v>
      </c>
      <c r="U1072" s="179" t="s">
        <v>40</v>
      </c>
      <c r="V1072" s="254">
        <v>15000</v>
      </c>
      <c r="W1072" s="254">
        <f>ROUNDDOWN(T1072*V1072,-3)</f>
        <v>5760000</v>
      </c>
      <c r="X1072" s="354">
        <f t="shared" si="307"/>
        <v>1728000</v>
      </c>
      <c r="Y1072" s="254"/>
      <c r="Z1072" s="354">
        <f t="shared" si="306"/>
        <v>5760000</v>
      </c>
      <c r="AA1072" s="254">
        <f t="shared" si="308"/>
        <v>5760000</v>
      </c>
      <c r="AB1072" s="275">
        <v>384</v>
      </c>
      <c r="AC1072" s="179" t="s">
        <v>40</v>
      </c>
      <c r="AD1072" s="254">
        <v>15000</v>
      </c>
      <c r="AE1072" s="254">
        <f>ROUNDDOWN(AB1072*AD1072,-3)</f>
        <v>5760000</v>
      </c>
      <c r="AF1072" s="275">
        <v>384</v>
      </c>
      <c r="AG1072" s="179" t="s">
        <v>40</v>
      </c>
      <c r="AH1072" s="254">
        <v>15000</v>
      </c>
      <c r="AI1072" s="254">
        <f>ROUNDDOWN(AF1072*AH1072,-3)</f>
        <v>5760000</v>
      </c>
      <c r="AJ1072" s="275">
        <v>384</v>
      </c>
      <c r="AK1072" s="179" t="s">
        <v>40</v>
      </c>
      <c r="AL1072" s="254">
        <v>15000</v>
      </c>
      <c r="AM1072" s="254">
        <f>ROUNDDOWN(AJ1072*AL1072,-3)</f>
        <v>5760000</v>
      </c>
      <c r="AN1072" s="275">
        <v>384</v>
      </c>
      <c r="AO1072" s="179" t="s">
        <v>40</v>
      </c>
      <c r="AP1072" s="254">
        <v>15000</v>
      </c>
      <c r="AQ1072" s="254">
        <f>ROUNDDOWN(AN1072*AP1072,-3)</f>
        <v>5760000</v>
      </c>
      <c r="AR1072" s="351">
        <f t="shared" si="309"/>
        <v>0</v>
      </c>
    </row>
    <row r="1073" spans="2:44" x14ac:dyDescent="0.4">
      <c r="B1073" s="208" t="s">
        <v>27</v>
      </c>
      <c r="C1073" s="180" t="s">
        <v>296</v>
      </c>
      <c r="D1073" s="275">
        <f>D1070</f>
        <v>384</v>
      </c>
      <c r="E1073" s="179" t="s">
        <v>231</v>
      </c>
      <c r="F1073" s="254">
        <v>75000</v>
      </c>
      <c r="G1073" s="254">
        <f>ROUNDDOWN(D1073*F1073,-3)</f>
        <v>28800000</v>
      </c>
      <c r="H1073" s="275">
        <f>H1070</f>
        <v>384</v>
      </c>
      <c r="I1073" s="179" t="s">
        <v>231</v>
      </c>
      <c r="J1073" s="254">
        <v>75000</v>
      </c>
      <c r="K1073" s="254">
        <f>ROUNDDOWN(H1073*J1073,-3)</f>
        <v>28800000</v>
      </c>
      <c r="L1073" s="275">
        <f>L1070</f>
        <v>384</v>
      </c>
      <c r="M1073" s="179" t="s">
        <v>231</v>
      </c>
      <c r="N1073" s="254">
        <v>75000</v>
      </c>
      <c r="O1073" s="254">
        <f>ROUNDDOWN(L1073*N1073,-3)</f>
        <v>28800000</v>
      </c>
      <c r="P1073" s="275">
        <v>0</v>
      </c>
      <c r="Q1073" s="179" t="s">
        <v>231</v>
      </c>
      <c r="R1073" s="254">
        <v>75000</v>
      </c>
      <c r="S1073" s="254">
        <f>ROUNDDOWN(P1073*R1073,-3)</f>
        <v>0</v>
      </c>
      <c r="T1073" s="275">
        <v>0</v>
      </c>
      <c r="U1073" s="179" t="s">
        <v>231</v>
      </c>
      <c r="V1073" s="254">
        <v>75000</v>
      </c>
      <c r="W1073" s="254">
        <f>ROUNDDOWN(T1073*V1073,-3)</f>
        <v>0</v>
      </c>
      <c r="X1073" s="354">
        <f t="shared" si="307"/>
        <v>0</v>
      </c>
      <c r="Y1073" s="254"/>
      <c r="Z1073" s="354">
        <f t="shared" si="306"/>
        <v>0</v>
      </c>
      <c r="AA1073" s="254"/>
      <c r="AB1073" s="275">
        <v>0</v>
      </c>
      <c r="AC1073" s="179" t="s">
        <v>231</v>
      </c>
      <c r="AD1073" s="254">
        <v>75000</v>
      </c>
      <c r="AE1073" s="254">
        <f>ROUNDDOWN(AB1073*AD1073,-3)</f>
        <v>0</v>
      </c>
      <c r="AF1073" s="275">
        <v>0</v>
      </c>
      <c r="AG1073" s="179" t="s">
        <v>231</v>
      </c>
      <c r="AH1073" s="254">
        <v>75000</v>
      </c>
      <c r="AI1073" s="254">
        <f>ROUNDDOWN(AF1073*AH1073,-3)</f>
        <v>0</v>
      </c>
      <c r="AJ1073" s="275">
        <v>0</v>
      </c>
      <c r="AK1073" s="179" t="s">
        <v>231</v>
      </c>
      <c r="AL1073" s="254">
        <v>75000</v>
      </c>
      <c r="AM1073" s="254">
        <f>ROUNDDOWN(AJ1073*AL1073,-3)</f>
        <v>0</v>
      </c>
      <c r="AN1073" s="275">
        <v>0</v>
      </c>
      <c r="AO1073" s="179" t="s">
        <v>231</v>
      </c>
      <c r="AP1073" s="254">
        <v>75000</v>
      </c>
      <c r="AQ1073" s="254">
        <f>ROUNDDOWN(AN1073*AP1073,-3)</f>
        <v>0</v>
      </c>
      <c r="AR1073" s="351">
        <f t="shared" si="309"/>
        <v>0</v>
      </c>
    </row>
    <row r="1074" spans="2:44" x14ac:dyDescent="0.4">
      <c r="B1074" s="208" t="s">
        <v>27</v>
      </c>
      <c r="C1074" s="180" t="s">
        <v>299</v>
      </c>
      <c r="D1074" s="275">
        <f>D1073/24</f>
        <v>16</v>
      </c>
      <c r="E1074" s="179" t="s">
        <v>51</v>
      </c>
      <c r="F1074" s="254">
        <v>140000</v>
      </c>
      <c r="G1074" s="254">
        <f>ROUNDDOWN(D1074*F1074,-3)</f>
        <v>2240000</v>
      </c>
      <c r="H1074" s="275">
        <f>H1073/24</f>
        <v>16</v>
      </c>
      <c r="I1074" s="179" t="s">
        <v>51</v>
      </c>
      <c r="J1074" s="254">
        <v>140000</v>
      </c>
      <c r="K1074" s="254">
        <f>ROUNDDOWN(H1074*J1074,-3)</f>
        <v>2240000</v>
      </c>
      <c r="L1074" s="275">
        <v>0</v>
      </c>
      <c r="M1074" s="179" t="s">
        <v>51</v>
      </c>
      <c r="N1074" s="254">
        <v>140000</v>
      </c>
      <c r="O1074" s="254">
        <f>ROUNDDOWN(L1074*N1074,-3)</f>
        <v>0</v>
      </c>
      <c r="P1074" s="275">
        <v>0</v>
      </c>
      <c r="Q1074" s="179" t="s">
        <v>51</v>
      </c>
      <c r="R1074" s="254">
        <v>140000</v>
      </c>
      <c r="S1074" s="254">
        <f>ROUNDDOWN(P1074*R1074,-3)</f>
        <v>0</v>
      </c>
      <c r="T1074" s="275">
        <v>0</v>
      </c>
      <c r="U1074" s="179" t="s">
        <v>51</v>
      </c>
      <c r="V1074" s="254">
        <v>140000</v>
      </c>
      <c r="W1074" s="254">
        <f>ROUNDDOWN(T1074*V1074,-3)</f>
        <v>0</v>
      </c>
      <c r="X1074" s="354">
        <f t="shared" si="307"/>
        <v>0</v>
      </c>
      <c r="Y1074" s="254"/>
      <c r="Z1074" s="354">
        <f t="shared" si="306"/>
        <v>0</v>
      </c>
      <c r="AA1074" s="254"/>
      <c r="AB1074" s="275">
        <v>0</v>
      </c>
      <c r="AC1074" s="179" t="s">
        <v>51</v>
      </c>
      <c r="AD1074" s="254">
        <v>140000</v>
      </c>
      <c r="AE1074" s="254">
        <f>ROUNDDOWN(AB1074*AD1074,-3)</f>
        <v>0</v>
      </c>
      <c r="AF1074" s="275">
        <v>0</v>
      </c>
      <c r="AG1074" s="179" t="s">
        <v>51</v>
      </c>
      <c r="AH1074" s="254">
        <v>140000</v>
      </c>
      <c r="AI1074" s="254">
        <f>ROUNDDOWN(AF1074*AH1074,-3)</f>
        <v>0</v>
      </c>
      <c r="AJ1074" s="275">
        <v>0</v>
      </c>
      <c r="AK1074" s="179" t="s">
        <v>51</v>
      </c>
      <c r="AL1074" s="254">
        <v>140000</v>
      </c>
      <c r="AM1074" s="254">
        <f>ROUNDDOWN(AJ1074*AL1074,-3)</f>
        <v>0</v>
      </c>
      <c r="AN1074" s="275">
        <v>0</v>
      </c>
      <c r="AO1074" s="179" t="s">
        <v>51</v>
      </c>
      <c r="AP1074" s="254">
        <v>140000</v>
      </c>
      <c r="AQ1074" s="254">
        <f>ROUNDDOWN(AN1074*AP1074,-3)</f>
        <v>0</v>
      </c>
      <c r="AR1074" s="351">
        <f t="shared" si="309"/>
        <v>0</v>
      </c>
    </row>
    <row r="1075" spans="2:44" ht="29.15" x14ac:dyDescent="0.4">
      <c r="B1075" s="312" t="s">
        <v>402</v>
      </c>
      <c r="C1075" s="313" t="s">
        <v>403</v>
      </c>
      <c r="D1075" s="269">
        <v>384</v>
      </c>
      <c r="E1075" s="270" t="s">
        <v>171</v>
      </c>
      <c r="F1075" s="254">
        <v>0</v>
      </c>
      <c r="G1075" s="254">
        <f>G1076</f>
        <v>36800000</v>
      </c>
      <c r="H1075" s="314">
        <v>384</v>
      </c>
      <c r="I1075" s="315" t="s">
        <v>171</v>
      </c>
      <c r="J1075" s="316">
        <v>0</v>
      </c>
      <c r="K1075" s="316">
        <f>K1076</f>
        <v>36800000</v>
      </c>
      <c r="L1075" s="314">
        <v>384</v>
      </c>
      <c r="M1075" s="315" t="s">
        <v>171</v>
      </c>
      <c r="N1075" s="316">
        <v>0</v>
      </c>
      <c r="O1075" s="316">
        <f>O1076</f>
        <v>34560000</v>
      </c>
      <c r="P1075" s="314">
        <v>384</v>
      </c>
      <c r="Q1075" s="315" t="s">
        <v>171</v>
      </c>
      <c r="R1075" s="316">
        <v>0</v>
      </c>
      <c r="S1075" s="316">
        <f>S1076</f>
        <v>5760000</v>
      </c>
      <c r="T1075" s="314">
        <v>384</v>
      </c>
      <c r="U1075" s="315" t="s">
        <v>171</v>
      </c>
      <c r="V1075" s="316">
        <v>0</v>
      </c>
      <c r="W1075" s="316">
        <f>W1076</f>
        <v>5760000</v>
      </c>
      <c r="X1075" s="354">
        <f t="shared" si="307"/>
        <v>1728000</v>
      </c>
      <c r="Y1075" s="316"/>
      <c r="Z1075" s="354">
        <f t="shared" si="306"/>
        <v>5760000</v>
      </c>
      <c r="AA1075" s="316"/>
      <c r="AB1075" s="314">
        <v>384</v>
      </c>
      <c r="AC1075" s="315" t="s">
        <v>171</v>
      </c>
      <c r="AD1075" s="316">
        <v>0</v>
      </c>
      <c r="AE1075" s="316">
        <f>AE1076</f>
        <v>5760000</v>
      </c>
      <c r="AF1075" s="314">
        <v>384</v>
      </c>
      <c r="AG1075" s="315" t="s">
        <v>171</v>
      </c>
      <c r="AH1075" s="316">
        <v>0</v>
      </c>
      <c r="AI1075" s="316">
        <f>AI1076</f>
        <v>5760000</v>
      </c>
      <c r="AJ1075" s="314">
        <v>384</v>
      </c>
      <c r="AK1075" s="315" t="s">
        <v>171</v>
      </c>
      <c r="AL1075" s="316">
        <v>0</v>
      </c>
      <c r="AM1075" s="316">
        <f>AM1076</f>
        <v>5760000</v>
      </c>
      <c r="AN1075" s="314">
        <v>384</v>
      </c>
      <c r="AO1075" s="315" t="s">
        <v>171</v>
      </c>
      <c r="AP1075" s="316">
        <v>0</v>
      </c>
      <c r="AQ1075" s="316">
        <f>AQ1076</f>
        <v>5760000</v>
      </c>
      <c r="AR1075" s="351">
        <f t="shared" si="309"/>
        <v>0</v>
      </c>
    </row>
    <row r="1076" spans="2:44" x14ac:dyDescent="0.4">
      <c r="B1076" s="208">
        <v>525112</v>
      </c>
      <c r="C1076" s="180" t="s">
        <v>97</v>
      </c>
      <c r="D1076" s="178">
        <v>0</v>
      </c>
      <c r="E1076" s="179" t="s">
        <v>27</v>
      </c>
      <c r="F1076" s="180">
        <v>0</v>
      </c>
      <c r="G1076" s="254">
        <f>SUM(G1077:G1079)</f>
        <v>36800000</v>
      </c>
      <c r="H1076" s="178">
        <v>0</v>
      </c>
      <c r="I1076" s="179" t="s">
        <v>27</v>
      </c>
      <c r="J1076" s="180">
        <v>0</v>
      </c>
      <c r="K1076" s="254">
        <f>SUM(K1077:K1079)</f>
        <v>36800000</v>
      </c>
      <c r="L1076" s="178">
        <v>0</v>
      </c>
      <c r="M1076" s="179" t="s">
        <v>27</v>
      </c>
      <c r="N1076" s="180">
        <v>0</v>
      </c>
      <c r="O1076" s="254">
        <f>SUM(O1077:O1079)</f>
        <v>34560000</v>
      </c>
      <c r="P1076" s="178">
        <v>0</v>
      </c>
      <c r="Q1076" s="179" t="s">
        <v>27</v>
      </c>
      <c r="R1076" s="180">
        <v>0</v>
      </c>
      <c r="S1076" s="254">
        <f>SUM(S1077:S1079)</f>
        <v>5760000</v>
      </c>
      <c r="T1076" s="178">
        <v>0</v>
      </c>
      <c r="U1076" s="179" t="s">
        <v>27</v>
      </c>
      <c r="V1076" s="180">
        <v>0</v>
      </c>
      <c r="W1076" s="254">
        <f>SUM(W1077:W1079)</f>
        <v>5760000</v>
      </c>
      <c r="X1076" s="354">
        <f t="shared" si="307"/>
        <v>1728000</v>
      </c>
      <c r="Y1076" s="254"/>
      <c r="Z1076" s="354">
        <f t="shared" si="306"/>
        <v>5760000</v>
      </c>
      <c r="AA1076" s="254"/>
      <c r="AB1076" s="178">
        <v>0</v>
      </c>
      <c r="AC1076" s="179" t="s">
        <v>27</v>
      </c>
      <c r="AD1076" s="180">
        <v>0</v>
      </c>
      <c r="AE1076" s="254">
        <f>SUM(AE1077:AE1079)</f>
        <v>5760000</v>
      </c>
      <c r="AF1076" s="178">
        <v>0</v>
      </c>
      <c r="AG1076" s="179" t="s">
        <v>27</v>
      </c>
      <c r="AH1076" s="180">
        <v>0</v>
      </c>
      <c r="AI1076" s="254">
        <f>SUM(AI1077:AI1079)</f>
        <v>5760000</v>
      </c>
      <c r="AJ1076" s="178">
        <v>0</v>
      </c>
      <c r="AK1076" s="179" t="s">
        <v>27</v>
      </c>
      <c r="AL1076" s="180">
        <v>0</v>
      </c>
      <c r="AM1076" s="254">
        <f>SUM(AM1077:AM1079)</f>
        <v>5760000</v>
      </c>
      <c r="AN1076" s="178">
        <v>0</v>
      </c>
      <c r="AO1076" s="179" t="s">
        <v>27</v>
      </c>
      <c r="AP1076" s="180">
        <v>0</v>
      </c>
      <c r="AQ1076" s="254">
        <f>SUM(AQ1077:AQ1079)</f>
        <v>5760000</v>
      </c>
      <c r="AR1076" s="351">
        <f t="shared" si="309"/>
        <v>0</v>
      </c>
    </row>
    <row r="1077" spans="2:44" x14ac:dyDescent="0.4">
      <c r="B1077" s="208" t="s">
        <v>27</v>
      </c>
      <c r="C1077" s="180" t="s">
        <v>295</v>
      </c>
      <c r="D1077" s="275">
        <f>D1075</f>
        <v>384</v>
      </c>
      <c r="E1077" s="179" t="s">
        <v>40</v>
      </c>
      <c r="F1077" s="254">
        <v>15000</v>
      </c>
      <c r="G1077" s="254">
        <f>ROUNDDOWN(D1077*F1077,-3)</f>
        <v>5760000</v>
      </c>
      <c r="H1077" s="275">
        <f>H1075</f>
        <v>384</v>
      </c>
      <c r="I1077" s="179" t="s">
        <v>40</v>
      </c>
      <c r="J1077" s="254">
        <v>15000</v>
      </c>
      <c r="K1077" s="254">
        <f>ROUNDDOWN(H1077*J1077,-3)</f>
        <v>5760000</v>
      </c>
      <c r="L1077" s="275">
        <f>L1075</f>
        <v>384</v>
      </c>
      <c r="M1077" s="179" t="s">
        <v>40</v>
      </c>
      <c r="N1077" s="254">
        <v>15000</v>
      </c>
      <c r="O1077" s="254">
        <f>ROUNDDOWN(L1077*N1077,-3)</f>
        <v>5760000</v>
      </c>
      <c r="P1077" s="275">
        <v>384</v>
      </c>
      <c r="Q1077" s="179" t="s">
        <v>40</v>
      </c>
      <c r="R1077" s="254">
        <v>15000</v>
      </c>
      <c r="S1077" s="254">
        <f>ROUNDDOWN(P1077*R1077,-3)</f>
        <v>5760000</v>
      </c>
      <c r="T1077" s="275">
        <v>384</v>
      </c>
      <c r="U1077" s="179" t="s">
        <v>40</v>
      </c>
      <c r="V1077" s="254">
        <v>15000</v>
      </c>
      <c r="W1077" s="254">
        <f>ROUNDDOWN(T1077*V1077,-3)</f>
        <v>5760000</v>
      </c>
      <c r="X1077" s="354">
        <f t="shared" si="307"/>
        <v>1728000</v>
      </c>
      <c r="Y1077" s="254"/>
      <c r="Z1077" s="354">
        <f t="shared" si="306"/>
        <v>5760000</v>
      </c>
      <c r="AA1077" s="254">
        <f t="shared" si="308"/>
        <v>5760000</v>
      </c>
      <c r="AB1077" s="275">
        <v>384</v>
      </c>
      <c r="AC1077" s="179" t="s">
        <v>40</v>
      </c>
      <c r="AD1077" s="254">
        <v>15000</v>
      </c>
      <c r="AE1077" s="254">
        <f>ROUNDDOWN(AB1077*AD1077,-3)</f>
        <v>5760000</v>
      </c>
      <c r="AF1077" s="275">
        <v>384</v>
      </c>
      <c r="AG1077" s="179" t="s">
        <v>40</v>
      </c>
      <c r="AH1077" s="254">
        <v>15000</v>
      </c>
      <c r="AI1077" s="254">
        <f>ROUNDDOWN(AF1077*AH1077,-3)</f>
        <v>5760000</v>
      </c>
      <c r="AJ1077" s="275">
        <v>384</v>
      </c>
      <c r="AK1077" s="179" t="s">
        <v>40</v>
      </c>
      <c r="AL1077" s="254">
        <v>15000</v>
      </c>
      <c r="AM1077" s="254">
        <f>ROUNDDOWN(AJ1077*AL1077,-3)</f>
        <v>5760000</v>
      </c>
      <c r="AN1077" s="275">
        <v>384</v>
      </c>
      <c r="AO1077" s="179" t="s">
        <v>40</v>
      </c>
      <c r="AP1077" s="254">
        <v>15000</v>
      </c>
      <c r="AQ1077" s="254">
        <f>ROUNDDOWN(AN1077*AP1077,-3)</f>
        <v>5760000</v>
      </c>
      <c r="AR1077" s="351">
        <f t="shared" si="309"/>
        <v>0</v>
      </c>
    </row>
    <row r="1078" spans="2:44" x14ac:dyDescent="0.4">
      <c r="B1078" s="208" t="s">
        <v>27</v>
      </c>
      <c r="C1078" s="180" t="s">
        <v>296</v>
      </c>
      <c r="D1078" s="275">
        <f>D1075</f>
        <v>384</v>
      </c>
      <c r="E1078" s="179" t="s">
        <v>231</v>
      </c>
      <c r="F1078" s="254">
        <v>75000</v>
      </c>
      <c r="G1078" s="254">
        <f>ROUNDDOWN(D1078*F1078,-3)</f>
        <v>28800000</v>
      </c>
      <c r="H1078" s="275">
        <f>H1075</f>
        <v>384</v>
      </c>
      <c r="I1078" s="179" t="s">
        <v>231</v>
      </c>
      <c r="J1078" s="254">
        <v>75000</v>
      </c>
      <c r="K1078" s="254">
        <f>ROUNDDOWN(H1078*J1078,-3)</f>
        <v>28800000</v>
      </c>
      <c r="L1078" s="275">
        <f>L1075</f>
        <v>384</v>
      </c>
      <c r="M1078" s="179" t="s">
        <v>231</v>
      </c>
      <c r="N1078" s="254">
        <v>75000</v>
      </c>
      <c r="O1078" s="254">
        <f>ROUNDDOWN(L1078*N1078,-3)</f>
        <v>28800000</v>
      </c>
      <c r="P1078" s="275">
        <v>0</v>
      </c>
      <c r="Q1078" s="179" t="s">
        <v>231</v>
      </c>
      <c r="R1078" s="254">
        <v>75000</v>
      </c>
      <c r="S1078" s="254">
        <f>ROUNDDOWN(P1078*R1078,-3)</f>
        <v>0</v>
      </c>
      <c r="T1078" s="275">
        <v>0</v>
      </c>
      <c r="U1078" s="179" t="s">
        <v>231</v>
      </c>
      <c r="V1078" s="254">
        <v>75000</v>
      </c>
      <c r="W1078" s="254">
        <f>ROUNDDOWN(T1078*V1078,-3)</f>
        <v>0</v>
      </c>
      <c r="X1078" s="354">
        <f t="shared" si="307"/>
        <v>0</v>
      </c>
      <c r="Y1078" s="254"/>
      <c r="Z1078" s="354">
        <f t="shared" si="306"/>
        <v>0</v>
      </c>
      <c r="AA1078" s="254"/>
      <c r="AB1078" s="275">
        <v>0</v>
      </c>
      <c r="AC1078" s="179" t="s">
        <v>231</v>
      </c>
      <c r="AD1078" s="254">
        <v>75000</v>
      </c>
      <c r="AE1078" s="254">
        <f>ROUNDDOWN(AB1078*AD1078,-3)</f>
        <v>0</v>
      </c>
      <c r="AF1078" s="275">
        <v>0</v>
      </c>
      <c r="AG1078" s="179" t="s">
        <v>231</v>
      </c>
      <c r="AH1078" s="254">
        <v>75000</v>
      </c>
      <c r="AI1078" s="254">
        <f>ROUNDDOWN(AF1078*AH1078,-3)</f>
        <v>0</v>
      </c>
      <c r="AJ1078" s="275">
        <v>0</v>
      </c>
      <c r="AK1078" s="179" t="s">
        <v>231</v>
      </c>
      <c r="AL1078" s="254">
        <v>75000</v>
      </c>
      <c r="AM1078" s="254">
        <f>ROUNDDOWN(AJ1078*AL1078,-3)</f>
        <v>0</v>
      </c>
      <c r="AN1078" s="275">
        <v>0</v>
      </c>
      <c r="AO1078" s="179" t="s">
        <v>231</v>
      </c>
      <c r="AP1078" s="254">
        <v>75000</v>
      </c>
      <c r="AQ1078" s="254">
        <f>ROUNDDOWN(AN1078*AP1078,-3)</f>
        <v>0</v>
      </c>
      <c r="AR1078" s="351">
        <f t="shared" si="309"/>
        <v>0</v>
      </c>
    </row>
    <row r="1079" spans="2:44" x14ac:dyDescent="0.4">
      <c r="B1079" s="208" t="s">
        <v>27</v>
      </c>
      <c r="C1079" s="180" t="s">
        <v>299</v>
      </c>
      <c r="D1079" s="275">
        <v>16</v>
      </c>
      <c r="E1079" s="179" t="s">
        <v>51</v>
      </c>
      <c r="F1079" s="254">
        <v>140000</v>
      </c>
      <c r="G1079" s="254">
        <f>ROUNDDOWN(D1079*F1079,-3)</f>
        <v>2240000</v>
      </c>
      <c r="H1079" s="275">
        <v>16</v>
      </c>
      <c r="I1079" s="179" t="s">
        <v>51</v>
      </c>
      <c r="J1079" s="254">
        <v>140000</v>
      </c>
      <c r="K1079" s="254">
        <f>ROUNDDOWN(H1079*J1079,-3)</f>
        <v>2240000</v>
      </c>
      <c r="L1079" s="275">
        <v>0</v>
      </c>
      <c r="M1079" s="179" t="s">
        <v>51</v>
      </c>
      <c r="N1079" s="254">
        <v>140000</v>
      </c>
      <c r="O1079" s="254">
        <f>ROUNDDOWN(L1079*N1079,-3)</f>
        <v>0</v>
      </c>
      <c r="P1079" s="275">
        <v>0</v>
      </c>
      <c r="Q1079" s="179" t="s">
        <v>51</v>
      </c>
      <c r="R1079" s="254">
        <v>140000</v>
      </c>
      <c r="S1079" s="254">
        <f>ROUNDDOWN(P1079*R1079,-3)</f>
        <v>0</v>
      </c>
      <c r="T1079" s="275">
        <v>0</v>
      </c>
      <c r="U1079" s="179" t="s">
        <v>51</v>
      </c>
      <c r="V1079" s="254">
        <v>140000</v>
      </c>
      <c r="W1079" s="254">
        <f>ROUNDDOWN(T1079*V1079,-3)</f>
        <v>0</v>
      </c>
      <c r="X1079" s="354">
        <f t="shared" si="307"/>
        <v>0</v>
      </c>
      <c r="Y1079" s="254"/>
      <c r="Z1079" s="354">
        <f t="shared" si="306"/>
        <v>0</v>
      </c>
      <c r="AA1079" s="254"/>
      <c r="AB1079" s="275">
        <v>0</v>
      </c>
      <c r="AC1079" s="179" t="s">
        <v>51</v>
      </c>
      <c r="AD1079" s="254">
        <v>140000</v>
      </c>
      <c r="AE1079" s="254">
        <f>ROUNDDOWN(AB1079*AD1079,-3)</f>
        <v>0</v>
      </c>
      <c r="AF1079" s="275">
        <v>0</v>
      </c>
      <c r="AG1079" s="179" t="s">
        <v>51</v>
      </c>
      <c r="AH1079" s="254">
        <v>140000</v>
      </c>
      <c r="AI1079" s="254">
        <f>ROUNDDOWN(AF1079*AH1079,-3)</f>
        <v>0</v>
      </c>
      <c r="AJ1079" s="275">
        <v>0</v>
      </c>
      <c r="AK1079" s="179" t="s">
        <v>51</v>
      </c>
      <c r="AL1079" s="254">
        <v>140000</v>
      </c>
      <c r="AM1079" s="254">
        <f>ROUNDDOWN(AJ1079*AL1079,-3)</f>
        <v>0</v>
      </c>
      <c r="AN1079" s="275">
        <v>0</v>
      </c>
      <c r="AO1079" s="179" t="s">
        <v>51</v>
      </c>
      <c r="AP1079" s="254">
        <v>140000</v>
      </c>
      <c r="AQ1079" s="254">
        <f>ROUNDDOWN(AN1079*AP1079,-3)</f>
        <v>0</v>
      </c>
      <c r="AR1079" s="351">
        <f t="shared" si="309"/>
        <v>0</v>
      </c>
    </row>
    <row r="1080" spans="2:44" ht="29.15" x14ac:dyDescent="0.4">
      <c r="B1080" s="312" t="s">
        <v>404</v>
      </c>
      <c r="C1080" s="313" t="s">
        <v>405</v>
      </c>
      <c r="D1080" s="269">
        <v>96</v>
      </c>
      <c r="E1080" s="270" t="s">
        <v>171</v>
      </c>
      <c r="F1080" s="254">
        <v>0</v>
      </c>
      <c r="G1080" s="254">
        <f>G1081</f>
        <v>9200000</v>
      </c>
      <c r="H1080" s="314">
        <v>96</v>
      </c>
      <c r="I1080" s="315" t="s">
        <v>171</v>
      </c>
      <c r="J1080" s="316">
        <v>0</v>
      </c>
      <c r="K1080" s="316">
        <f>K1081</f>
        <v>9200000</v>
      </c>
      <c r="L1080" s="314">
        <v>96</v>
      </c>
      <c r="M1080" s="315" t="s">
        <v>171</v>
      </c>
      <c r="N1080" s="316">
        <v>0</v>
      </c>
      <c r="O1080" s="316">
        <f>O1081</f>
        <v>8640000</v>
      </c>
      <c r="P1080" s="314">
        <v>96</v>
      </c>
      <c r="Q1080" s="315" t="s">
        <v>171</v>
      </c>
      <c r="R1080" s="316">
        <v>0</v>
      </c>
      <c r="S1080" s="316">
        <f>S1081</f>
        <v>1440000</v>
      </c>
      <c r="T1080" s="314">
        <v>96</v>
      </c>
      <c r="U1080" s="315" t="s">
        <v>171</v>
      </c>
      <c r="V1080" s="316">
        <v>0</v>
      </c>
      <c r="W1080" s="316">
        <f>W1081</f>
        <v>1440000</v>
      </c>
      <c r="X1080" s="354">
        <f t="shared" si="307"/>
        <v>432000</v>
      </c>
      <c r="Y1080" s="316"/>
      <c r="Z1080" s="354">
        <f t="shared" si="306"/>
        <v>1440000</v>
      </c>
      <c r="AA1080" s="316"/>
      <c r="AB1080" s="314">
        <v>96</v>
      </c>
      <c r="AC1080" s="315" t="s">
        <v>171</v>
      </c>
      <c r="AD1080" s="316">
        <v>0</v>
      </c>
      <c r="AE1080" s="316">
        <f>AE1081</f>
        <v>1440000</v>
      </c>
      <c r="AF1080" s="314">
        <v>96</v>
      </c>
      <c r="AG1080" s="315" t="s">
        <v>171</v>
      </c>
      <c r="AH1080" s="316">
        <v>0</v>
      </c>
      <c r="AI1080" s="316">
        <f>AI1081</f>
        <v>1440000</v>
      </c>
      <c r="AJ1080" s="314">
        <v>96</v>
      </c>
      <c r="AK1080" s="315" t="s">
        <v>171</v>
      </c>
      <c r="AL1080" s="316">
        <v>0</v>
      </c>
      <c r="AM1080" s="316">
        <f>AM1081</f>
        <v>1440000</v>
      </c>
      <c r="AN1080" s="314">
        <v>96</v>
      </c>
      <c r="AO1080" s="315" t="s">
        <v>171</v>
      </c>
      <c r="AP1080" s="316">
        <v>0</v>
      </c>
      <c r="AQ1080" s="316">
        <f>AQ1081</f>
        <v>1440000</v>
      </c>
      <c r="AR1080" s="351">
        <f t="shared" si="309"/>
        <v>0</v>
      </c>
    </row>
    <row r="1081" spans="2:44" x14ac:dyDescent="0.4">
      <c r="B1081" s="208">
        <v>525112</v>
      </c>
      <c r="C1081" s="180" t="s">
        <v>97</v>
      </c>
      <c r="D1081" s="178">
        <v>0</v>
      </c>
      <c r="E1081" s="179" t="s">
        <v>27</v>
      </c>
      <c r="F1081" s="180">
        <v>0</v>
      </c>
      <c r="G1081" s="254">
        <f>SUM(G1082:G1084)</f>
        <v>9200000</v>
      </c>
      <c r="H1081" s="178">
        <v>0</v>
      </c>
      <c r="I1081" s="179" t="s">
        <v>27</v>
      </c>
      <c r="J1081" s="180">
        <v>0</v>
      </c>
      <c r="K1081" s="254">
        <f>SUM(K1082:K1084)</f>
        <v>9200000</v>
      </c>
      <c r="L1081" s="178">
        <v>0</v>
      </c>
      <c r="M1081" s="179" t="s">
        <v>27</v>
      </c>
      <c r="N1081" s="180">
        <v>0</v>
      </c>
      <c r="O1081" s="254">
        <f>SUM(O1082:O1084)</f>
        <v>8640000</v>
      </c>
      <c r="P1081" s="178">
        <v>0</v>
      </c>
      <c r="Q1081" s="179" t="s">
        <v>27</v>
      </c>
      <c r="R1081" s="180">
        <v>0</v>
      </c>
      <c r="S1081" s="254">
        <f>SUM(S1082:S1084)</f>
        <v>1440000</v>
      </c>
      <c r="T1081" s="178">
        <v>0</v>
      </c>
      <c r="U1081" s="179" t="s">
        <v>27</v>
      </c>
      <c r="V1081" s="180">
        <v>0</v>
      </c>
      <c r="W1081" s="254">
        <f>SUM(W1082:W1084)</f>
        <v>1440000</v>
      </c>
      <c r="X1081" s="354">
        <f t="shared" si="307"/>
        <v>432000</v>
      </c>
      <c r="Y1081" s="254"/>
      <c r="Z1081" s="354">
        <f t="shared" si="306"/>
        <v>1440000</v>
      </c>
      <c r="AA1081" s="254"/>
      <c r="AB1081" s="178">
        <v>0</v>
      </c>
      <c r="AC1081" s="179" t="s">
        <v>27</v>
      </c>
      <c r="AD1081" s="180">
        <v>0</v>
      </c>
      <c r="AE1081" s="254">
        <f>SUM(AE1082:AE1084)</f>
        <v>1440000</v>
      </c>
      <c r="AF1081" s="178">
        <v>0</v>
      </c>
      <c r="AG1081" s="179" t="s">
        <v>27</v>
      </c>
      <c r="AH1081" s="180">
        <v>0</v>
      </c>
      <c r="AI1081" s="254">
        <f>SUM(AI1082:AI1084)</f>
        <v>1440000</v>
      </c>
      <c r="AJ1081" s="178">
        <v>0</v>
      </c>
      <c r="AK1081" s="179" t="s">
        <v>27</v>
      </c>
      <c r="AL1081" s="180">
        <v>0</v>
      </c>
      <c r="AM1081" s="254">
        <f>SUM(AM1082:AM1084)</f>
        <v>1440000</v>
      </c>
      <c r="AN1081" s="178">
        <v>0</v>
      </c>
      <c r="AO1081" s="179" t="s">
        <v>27</v>
      </c>
      <c r="AP1081" s="180">
        <v>0</v>
      </c>
      <c r="AQ1081" s="254">
        <f>SUM(AQ1082:AQ1084)</f>
        <v>1440000</v>
      </c>
      <c r="AR1081" s="351">
        <f t="shared" si="309"/>
        <v>0</v>
      </c>
    </row>
    <row r="1082" spans="2:44" x14ac:dyDescent="0.4">
      <c r="B1082" s="208" t="s">
        <v>27</v>
      </c>
      <c r="C1082" s="180" t="s">
        <v>295</v>
      </c>
      <c r="D1082" s="275">
        <f>D1080</f>
        <v>96</v>
      </c>
      <c r="E1082" s="179" t="s">
        <v>40</v>
      </c>
      <c r="F1082" s="254">
        <v>15000</v>
      </c>
      <c r="G1082" s="254">
        <f>ROUNDDOWN(D1082*F1082,-3)</f>
        <v>1440000</v>
      </c>
      <c r="H1082" s="275">
        <f>H1080</f>
        <v>96</v>
      </c>
      <c r="I1082" s="179" t="s">
        <v>40</v>
      </c>
      <c r="J1082" s="254">
        <v>15000</v>
      </c>
      <c r="K1082" s="254">
        <f>ROUNDDOWN(H1082*J1082,-3)</f>
        <v>1440000</v>
      </c>
      <c r="L1082" s="275">
        <f>L1080</f>
        <v>96</v>
      </c>
      <c r="M1082" s="179" t="s">
        <v>40</v>
      </c>
      <c r="N1082" s="254">
        <v>15000</v>
      </c>
      <c r="O1082" s="254">
        <f>ROUNDDOWN(L1082*N1082,-3)</f>
        <v>1440000</v>
      </c>
      <c r="P1082" s="275">
        <v>96</v>
      </c>
      <c r="Q1082" s="179" t="s">
        <v>40</v>
      </c>
      <c r="R1082" s="254">
        <v>15000</v>
      </c>
      <c r="S1082" s="254">
        <f>ROUNDDOWN(P1082*R1082,-3)</f>
        <v>1440000</v>
      </c>
      <c r="T1082" s="275">
        <v>96</v>
      </c>
      <c r="U1082" s="179" t="s">
        <v>40</v>
      </c>
      <c r="V1082" s="254">
        <v>15000</v>
      </c>
      <c r="W1082" s="254">
        <f>ROUNDDOWN(T1082*V1082,-3)</f>
        <v>1440000</v>
      </c>
      <c r="X1082" s="354">
        <f t="shared" si="307"/>
        <v>432000</v>
      </c>
      <c r="Y1082" s="254"/>
      <c r="Z1082" s="354">
        <f t="shared" si="306"/>
        <v>1440000</v>
      </c>
      <c r="AA1082" s="254">
        <f t="shared" si="308"/>
        <v>1440000</v>
      </c>
      <c r="AB1082" s="275">
        <v>96</v>
      </c>
      <c r="AC1082" s="179" t="s">
        <v>40</v>
      </c>
      <c r="AD1082" s="254">
        <v>15000</v>
      </c>
      <c r="AE1082" s="254">
        <f>ROUNDDOWN(AB1082*AD1082,-3)</f>
        <v>1440000</v>
      </c>
      <c r="AF1082" s="275">
        <v>96</v>
      </c>
      <c r="AG1082" s="179" t="s">
        <v>40</v>
      </c>
      <c r="AH1082" s="254">
        <v>15000</v>
      </c>
      <c r="AI1082" s="254">
        <f>ROUNDDOWN(AF1082*AH1082,-3)</f>
        <v>1440000</v>
      </c>
      <c r="AJ1082" s="275">
        <v>96</v>
      </c>
      <c r="AK1082" s="179" t="s">
        <v>40</v>
      </c>
      <c r="AL1082" s="254">
        <v>15000</v>
      </c>
      <c r="AM1082" s="254">
        <f>ROUNDDOWN(AJ1082*AL1082,-3)</f>
        <v>1440000</v>
      </c>
      <c r="AN1082" s="275">
        <v>96</v>
      </c>
      <c r="AO1082" s="179" t="s">
        <v>40</v>
      </c>
      <c r="AP1082" s="254">
        <v>15000</v>
      </c>
      <c r="AQ1082" s="254">
        <f>ROUNDDOWN(AN1082*AP1082,-3)</f>
        <v>1440000</v>
      </c>
      <c r="AR1082" s="351">
        <f t="shared" si="309"/>
        <v>0</v>
      </c>
    </row>
    <row r="1083" spans="2:44" x14ac:dyDescent="0.4">
      <c r="B1083" s="208" t="s">
        <v>27</v>
      </c>
      <c r="C1083" s="180" t="s">
        <v>296</v>
      </c>
      <c r="D1083" s="275">
        <f>D1080</f>
        <v>96</v>
      </c>
      <c r="E1083" s="179" t="s">
        <v>231</v>
      </c>
      <c r="F1083" s="254">
        <v>75000</v>
      </c>
      <c r="G1083" s="254">
        <f>ROUNDDOWN(D1083*F1083,-3)</f>
        <v>7200000</v>
      </c>
      <c r="H1083" s="275">
        <f>H1080</f>
        <v>96</v>
      </c>
      <c r="I1083" s="179" t="s">
        <v>231</v>
      </c>
      <c r="J1083" s="254">
        <v>75000</v>
      </c>
      <c r="K1083" s="254">
        <f>ROUNDDOWN(H1083*J1083,-3)</f>
        <v>7200000</v>
      </c>
      <c r="L1083" s="275">
        <f>L1080</f>
        <v>96</v>
      </c>
      <c r="M1083" s="179" t="s">
        <v>231</v>
      </c>
      <c r="N1083" s="254">
        <v>75000</v>
      </c>
      <c r="O1083" s="254">
        <f>ROUNDDOWN(L1083*N1083,-3)</f>
        <v>7200000</v>
      </c>
      <c r="P1083" s="275">
        <v>0</v>
      </c>
      <c r="Q1083" s="179" t="s">
        <v>231</v>
      </c>
      <c r="R1083" s="254">
        <v>75000</v>
      </c>
      <c r="S1083" s="254">
        <f>ROUNDDOWN(P1083*R1083,-3)</f>
        <v>0</v>
      </c>
      <c r="T1083" s="275">
        <v>0</v>
      </c>
      <c r="U1083" s="179" t="s">
        <v>231</v>
      </c>
      <c r="V1083" s="254">
        <v>75000</v>
      </c>
      <c r="W1083" s="254">
        <f>ROUNDDOWN(T1083*V1083,-3)</f>
        <v>0</v>
      </c>
      <c r="X1083" s="354">
        <f t="shared" si="307"/>
        <v>0</v>
      </c>
      <c r="Y1083" s="254"/>
      <c r="Z1083" s="354">
        <f t="shared" si="306"/>
        <v>0</v>
      </c>
      <c r="AA1083" s="254"/>
      <c r="AB1083" s="275">
        <v>0</v>
      </c>
      <c r="AC1083" s="179" t="s">
        <v>231</v>
      </c>
      <c r="AD1083" s="254">
        <v>75000</v>
      </c>
      <c r="AE1083" s="254">
        <f>ROUNDDOWN(AB1083*AD1083,-3)</f>
        <v>0</v>
      </c>
      <c r="AF1083" s="275">
        <v>0</v>
      </c>
      <c r="AG1083" s="179" t="s">
        <v>231</v>
      </c>
      <c r="AH1083" s="254">
        <v>75000</v>
      </c>
      <c r="AI1083" s="254">
        <f>ROUNDDOWN(AF1083*AH1083,-3)</f>
        <v>0</v>
      </c>
      <c r="AJ1083" s="275">
        <v>0</v>
      </c>
      <c r="AK1083" s="179" t="s">
        <v>231</v>
      </c>
      <c r="AL1083" s="254">
        <v>75000</v>
      </c>
      <c r="AM1083" s="254">
        <f>ROUNDDOWN(AJ1083*AL1083,-3)</f>
        <v>0</v>
      </c>
      <c r="AN1083" s="275">
        <v>0</v>
      </c>
      <c r="AO1083" s="179" t="s">
        <v>231</v>
      </c>
      <c r="AP1083" s="254">
        <v>75000</v>
      </c>
      <c r="AQ1083" s="254">
        <f>ROUNDDOWN(AN1083*AP1083,-3)</f>
        <v>0</v>
      </c>
      <c r="AR1083" s="351">
        <f t="shared" si="309"/>
        <v>0</v>
      </c>
    </row>
    <row r="1084" spans="2:44" x14ac:dyDescent="0.4">
      <c r="B1084" s="208" t="s">
        <v>27</v>
      </c>
      <c r="C1084" s="180" t="s">
        <v>299</v>
      </c>
      <c r="D1084" s="275">
        <v>4</v>
      </c>
      <c r="E1084" s="179" t="s">
        <v>51</v>
      </c>
      <c r="F1084" s="254">
        <v>140000</v>
      </c>
      <c r="G1084" s="254">
        <f>ROUNDDOWN(D1084*F1084,-3)</f>
        <v>560000</v>
      </c>
      <c r="H1084" s="275">
        <v>4</v>
      </c>
      <c r="I1084" s="179" t="s">
        <v>51</v>
      </c>
      <c r="J1084" s="254">
        <v>140000</v>
      </c>
      <c r="K1084" s="254">
        <f>ROUNDDOWN(H1084*J1084,-3)</f>
        <v>560000</v>
      </c>
      <c r="L1084" s="275">
        <v>0</v>
      </c>
      <c r="M1084" s="179" t="s">
        <v>51</v>
      </c>
      <c r="N1084" s="254">
        <v>140000</v>
      </c>
      <c r="O1084" s="254">
        <f>ROUNDDOWN(L1084*N1084,-3)</f>
        <v>0</v>
      </c>
      <c r="P1084" s="275">
        <v>0</v>
      </c>
      <c r="Q1084" s="179" t="s">
        <v>51</v>
      </c>
      <c r="R1084" s="254">
        <v>140000</v>
      </c>
      <c r="S1084" s="254">
        <f>ROUNDDOWN(P1084*R1084,-3)</f>
        <v>0</v>
      </c>
      <c r="T1084" s="275">
        <v>0</v>
      </c>
      <c r="U1084" s="179" t="s">
        <v>51</v>
      </c>
      <c r="V1084" s="254">
        <v>140000</v>
      </c>
      <c r="W1084" s="254">
        <f>ROUNDDOWN(T1084*V1084,-3)</f>
        <v>0</v>
      </c>
      <c r="X1084" s="354">
        <f t="shared" si="307"/>
        <v>0</v>
      </c>
      <c r="Y1084" s="254"/>
      <c r="Z1084" s="354">
        <f t="shared" si="306"/>
        <v>0</v>
      </c>
      <c r="AA1084" s="254"/>
      <c r="AB1084" s="275">
        <v>0</v>
      </c>
      <c r="AC1084" s="179" t="s">
        <v>51</v>
      </c>
      <c r="AD1084" s="254">
        <v>140000</v>
      </c>
      <c r="AE1084" s="254">
        <f>ROUNDDOWN(AB1084*AD1084,-3)</f>
        <v>0</v>
      </c>
      <c r="AF1084" s="275">
        <v>0</v>
      </c>
      <c r="AG1084" s="179" t="s">
        <v>51</v>
      </c>
      <c r="AH1084" s="254">
        <v>140000</v>
      </c>
      <c r="AI1084" s="254">
        <f>ROUNDDOWN(AF1084*AH1084,-3)</f>
        <v>0</v>
      </c>
      <c r="AJ1084" s="275">
        <v>0</v>
      </c>
      <c r="AK1084" s="179" t="s">
        <v>51</v>
      </c>
      <c r="AL1084" s="254">
        <v>140000</v>
      </c>
      <c r="AM1084" s="254">
        <f>ROUNDDOWN(AJ1084*AL1084,-3)</f>
        <v>0</v>
      </c>
      <c r="AN1084" s="275">
        <v>0</v>
      </c>
      <c r="AO1084" s="179" t="s">
        <v>51</v>
      </c>
      <c r="AP1084" s="254">
        <v>140000</v>
      </c>
      <c r="AQ1084" s="254">
        <f>ROUNDDOWN(AN1084*AP1084,-3)</f>
        <v>0</v>
      </c>
      <c r="AR1084" s="351">
        <f t="shared" si="309"/>
        <v>0</v>
      </c>
    </row>
    <row r="1085" spans="2:44" x14ac:dyDescent="0.4">
      <c r="B1085" s="312" t="s">
        <v>406</v>
      </c>
      <c r="C1085" s="313" t="s">
        <v>407</v>
      </c>
      <c r="D1085" s="269">
        <v>96</v>
      </c>
      <c r="E1085" s="270" t="s">
        <v>171</v>
      </c>
      <c r="F1085" s="254">
        <v>0</v>
      </c>
      <c r="G1085" s="254">
        <f>G1086</f>
        <v>9200000</v>
      </c>
      <c r="H1085" s="314">
        <v>96</v>
      </c>
      <c r="I1085" s="315" t="s">
        <v>171</v>
      </c>
      <c r="J1085" s="316">
        <v>0</v>
      </c>
      <c r="K1085" s="316">
        <f>K1086</f>
        <v>9200000</v>
      </c>
      <c r="L1085" s="314">
        <v>96</v>
      </c>
      <c r="M1085" s="315" t="s">
        <v>171</v>
      </c>
      <c r="N1085" s="316">
        <v>0</v>
      </c>
      <c r="O1085" s="316">
        <f>O1086</f>
        <v>8640000</v>
      </c>
      <c r="P1085" s="314">
        <v>96</v>
      </c>
      <c r="Q1085" s="315" t="s">
        <v>171</v>
      </c>
      <c r="R1085" s="316">
        <v>0</v>
      </c>
      <c r="S1085" s="316">
        <f>S1086</f>
        <v>1440000</v>
      </c>
      <c r="T1085" s="314">
        <v>96</v>
      </c>
      <c r="U1085" s="315" t="s">
        <v>171</v>
      </c>
      <c r="V1085" s="316">
        <v>0</v>
      </c>
      <c r="W1085" s="316">
        <f>W1086</f>
        <v>1440000</v>
      </c>
      <c r="X1085" s="354">
        <f t="shared" si="307"/>
        <v>432000</v>
      </c>
      <c r="Y1085" s="316"/>
      <c r="Z1085" s="354">
        <f t="shared" si="306"/>
        <v>1440000</v>
      </c>
      <c r="AA1085" s="316"/>
      <c r="AB1085" s="314">
        <v>96</v>
      </c>
      <c r="AC1085" s="315" t="s">
        <v>171</v>
      </c>
      <c r="AD1085" s="316">
        <v>0</v>
      </c>
      <c r="AE1085" s="316">
        <f>AE1086</f>
        <v>1440000</v>
      </c>
      <c r="AF1085" s="314">
        <v>96</v>
      </c>
      <c r="AG1085" s="315" t="s">
        <v>171</v>
      </c>
      <c r="AH1085" s="316">
        <v>0</v>
      </c>
      <c r="AI1085" s="316">
        <f>AI1086</f>
        <v>1440000</v>
      </c>
      <c r="AJ1085" s="314">
        <v>96</v>
      </c>
      <c r="AK1085" s="315" t="s">
        <v>171</v>
      </c>
      <c r="AL1085" s="316">
        <v>0</v>
      </c>
      <c r="AM1085" s="316">
        <f>AM1086</f>
        <v>1440000</v>
      </c>
      <c r="AN1085" s="314">
        <v>96</v>
      </c>
      <c r="AO1085" s="315" t="s">
        <v>171</v>
      </c>
      <c r="AP1085" s="316">
        <v>0</v>
      </c>
      <c r="AQ1085" s="316">
        <f>AQ1086</f>
        <v>1440000</v>
      </c>
      <c r="AR1085" s="351">
        <f t="shared" si="309"/>
        <v>0</v>
      </c>
    </row>
    <row r="1086" spans="2:44" x14ac:dyDescent="0.4">
      <c r="B1086" s="208">
        <v>525112</v>
      </c>
      <c r="C1086" s="180" t="s">
        <v>97</v>
      </c>
      <c r="D1086" s="178">
        <v>0</v>
      </c>
      <c r="E1086" s="179" t="s">
        <v>27</v>
      </c>
      <c r="F1086" s="180">
        <v>0</v>
      </c>
      <c r="G1086" s="254">
        <f>SUM(G1087:G1089)</f>
        <v>9200000</v>
      </c>
      <c r="H1086" s="178">
        <v>0</v>
      </c>
      <c r="I1086" s="179" t="s">
        <v>27</v>
      </c>
      <c r="J1086" s="180">
        <v>0</v>
      </c>
      <c r="K1086" s="254">
        <f>SUM(K1087:K1089)</f>
        <v>9200000</v>
      </c>
      <c r="L1086" s="178">
        <v>0</v>
      </c>
      <c r="M1086" s="179" t="s">
        <v>27</v>
      </c>
      <c r="N1086" s="180">
        <v>0</v>
      </c>
      <c r="O1086" s="254">
        <f>SUM(O1087:O1089)</f>
        <v>8640000</v>
      </c>
      <c r="P1086" s="178">
        <v>0</v>
      </c>
      <c r="Q1086" s="179" t="s">
        <v>27</v>
      </c>
      <c r="R1086" s="180">
        <v>0</v>
      </c>
      <c r="S1086" s="254">
        <f>SUM(S1087:S1089)</f>
        <v>1440000</v>
      </c>
      <c r="T1086" s="178">
        <v>0</v>
      </c>
      <c r="U1086" s="179" t="s">
        <v>27</v>
      </c>
      <c r="V1086" s="180">
        <v>0</v>
      </c>
      <c r="W1086" s="254">
        <f>SUM(W1087:W1089)</f>
        <v>1440000</v>
      </c>
      <c r="X1086" s="354">
        <f t="shared" si="307"/>
        <v>432000</v>
      </c>
      <c r="Y1086" s="254"/>
      <c r="Z1086" s="354">
        <f t="shared" si="306"/>
        <v>1440000</v>
      </c>
      <c r="AA1086" s="254"/>
      <c r="AB1086" s="178">
        <v>0</v>
      </c>
      <c r="AC1086" s="179" t="s">
        <v>27</v>
      </c>
      <c r="AD1086" s="180">
        <v>0</v>
      </c>
      <c r="AE1086" s="254">
        <f>SUM(AE1087:AE1089)</f>
        <v>1440000</v>
      </c>
      <c r="AF1086" s="178">
        <v>0</v>
      </c>
      <c r="AG1086" s="179" t="s">
        <v>27</v>
      </c>
      <c r="AH1086" s="180">
        <v>0</v>
      </c>
      <c r="AI1086" s="254">
        <f>SUM(AI1087:AI1089)</f>
        <v>1440000</v>
      </c>
      <c r="AJ1086" s="178">
        <v>0</v>
      </c>
      <c r="AK1086" s="179" t="s">
        <v>27</v>
      </c>
      <c r="AL1086" s="180">
        <v>0</v>
      </c>
      <c r="AM1086" s="254">
        <f>SUM(AM1087:AM1089)</f>
        <v>1440000</v>
      </c>
      <c r="AN1086" s="178">
        <v>0</v>
      </c>
      <c r="AO1086" s="179" t="s">
        <v>27</v>
      </c>
      <c r="AP1086" s="180">
        <v>0</v>
      </c>
      <c r="AQ1086" s="254">
        <f>SUM(AQ1087:AQ1089)</f>
        <v>1440000</v>
      </c>
      <c r="AR1086" s="351">
        <f t="shared" si="309"/>
        <v>0</v>
      </c>
    </row>
    <row r="1087" spans="2:44" ht="16.2" customHeight="1" x14ac:dyDescent="0.4">
      <c r="B1087" s="208" t="s">
        <v>27</v>
      </c>
      <c r="C1087" s="180" t="s">
        <v>295</v>
      </c>
      <c r="D1087" s="275">
        <f>D1085</f>
        <v>96</v>
      </c>
      <c r="E1087" s="179" t="s">
        <v>40</v>
      </c>
      <c r="F1087" s="254">
        <v>15000</v>
      </c>
      <c r="G1087" s="254">
        <f>ROUNDDOWN(D1087*F1087,-3)</f>
        <v>1440000</v>
      </c>
      <c r="H1087" s="275">
        <f>H1085</f>
        <v>96</v>
      </c>
      <c r="I1087" s="179" t="s">
        <v>40</v>
      </c>
      <c r="J1087" s="254">
        <v>15000</v>
      </c>
      <c r="K1087" s="254">
        <f>ROUNDDOWN(H1087*J1087,-3)</f>
        <v>1440000</v>
      </c>
      <c r="L1087" s="275">
        <f>L1085</f>
        <v>96</v>
      </c>
      <c r="M1087" s="179" t="s">
        <v>40</v>
      </c>
      <c r="N1087" s="254">
        <v>15000</v>
      </c>
      <c r="O1087" s="254">
        <f>ROUNDDOWN(L1087*N1087,-3)</f>
        <v>1440000</v>
      </c>
      <c r="P1087" s="275">
        <v>96</v>
      </c>
      <c r="Q1087" s="179" t="s">
        <v>40</v>
      </c>
      <c r="R1087" s="254">
        <v>15000</v>
      </c>
      <c r="S1087" s="254">
        <f>ROUNDDOWN(P1087*R1087,-3)</f>
        <v>1440000</v>
      </c>
      <c r="T1087" s="275">
        <v>96</v>
      </c>
      <c r="U1087" s="179" t="s">
        <v>40</v>
      </c>
      <c r="V1087" s="254">
        <v>15000</v>
      </c>
      <c r="W1087" s="254">
        <f>ROUNDDOWN(T1087*V1087,-3)</f>
        <v>1440000</v>
      </c>
      <c r="X1087" s="354">
        <f t="shared" si="307"/>
        <v>432000</v>
      </c>
      <c r="Y1087" s="254"/>
      <c r="Z1087" s="354">
        <f t="shared" si="306"/>
        <v>1440000</v>
      </c>
      <c r="AA1087" s="254">
        <f t="shared" si="308"/>
        <v>1440000</v>
      </c>
      <c r="AB1087" s="275">
        <v>96</v>
      </c>
      <c r="AC1087" s="179" t="s">
        <v>40</v>
      </c>
      <c r="AD1087" s="254">
        <v>15000</v>
      </c>
      <c r="AE1087" s="254">
        <f>ROUNDDOWN(AB1087*AD1087,-3)</f>
        <v>1440000</v>
      </c>
      <c r="AF1087" s="275">
        <v>96</v>
      </c>
      <c r="AG1087" s="179" t="s">
        <v>40</v>
      </c>
      <c r="AH1087" s="254">
        <v>15000</v>
      </c>
      <c r="AI1087" s="254">
        <f>ROUNDDOWN(AF1087*AH1087,-3)</f>
        <v>1440000</v>
      </c>
      <c r="AJ1087" s="275">
        <v>96</v>
      </c>
      <c r="AK1087" s="179" t="s">
        <v>40</v>
      </c>
      <c r="AL1087" s="254">
        <v>15000</v>
      </c>
      <c r="AM1087" s="254">
        <f>ROUNDDOWN(AJ1087*AL1087,-3)</f>
        <v>1440000</v>
      </c>
      <c r="AN1087" s="275">
        <v>96</v>
      </c>
      <c r="AO1087" s="179" t="s">
        <v>40</v>
      </c>
      <c r="AP1087" s="254">
        <v>15000</v>
      </c>
      <c r="AQ1087" s="254">
        <f>ROUNDDOWN(AN1087*AP1087,-3)</f>
        <v>1440000</v>
      </c>
      <c r="AR1087" s="351">
        <f t="shared" si="309"/>
        <v>0</v>
      </c>
    </row>
    <row r="1088" spans="2:44" x14ac:dyDescent="0.4">
      <c r="B1088" s="208" t="s">
        <v>27</v>
      </c>
      <c r="C1088" s="180" t="s">
        <v>296</v>
      </c>
      <c r="D1088" s="275">
        <f>D1085</f>
        <v>96</v>
      </c>
      <c r="E1088" s="179" t="s">
        <v>231</v>
      </c>
      <c r="F1088" s="254">
        <v>75000</v>
      </c>
      <c r="G1088" s="254">
        <f>ROUNDDOWN(D1088*F1088,-3)</f>
        <v>7200000</v>
      </c>
      <c r="H1088" s="275">
        <f>H1085</f>
        <v>96</v>
      </c>
      <c r="I1088" s="179" t="s">
        <v>231</v>
      </c>
      <c r="J1088" s="254">
        <v>75000</v>
      </c>
      <c r="K1088" s="254">
        <f>ROUNDDOWN(H1088*J1088,-3)</f>
        <v>7200000</v>
      </c>
      <c r="L1088" s="275">
        <f>L1085</f>
        <v>96</v>
      </c>
      <c r="M1088" s="179" t="s">
        <v>231</v>
      </c>
      <c r="N1088" s="254">
        <v>75000</v>
      </c>
      <c r="O1088" s="254">
        <f>ROUNDDOWN(L1088*N1088,-3)</f>
        <v>7200000</v>
      </c>
      <c r="P1088" s="275">
        <v>0</v>
      </c>
      <c r="Q1088" s="179" t="s">
        <v>231</v>
      </c>
      <c r="R1088" s="254">
        <v>75000</v>
      </c>
      <c r="S1088" s="254">
        <f>ROUNDDOWN(P1088*R1088,-3)</f>
        <v>0</v>
      </c>
      <c r="T1088" s="275">
        <v>0</v>
      </c>
      <c r="U1088" s="179" t="s">
        <v>231</v>
      </c>
      <c r="V1088" s="254">
        <v>75000</v>
      </c>
      <c r="W1088" s="254">
        <f>ROUNDDOWN(T1088*V1088,-3)</f>
        <v>0</v>
      </c>
      <c r="X1088" s="354">
        <f t="shared" si="307"/>
        <v>0</v>
      </c>
      <c r="Y1088" s="254"/>
      <c r="Z1088" s="354">
        <f t="shared" ref="Z1088:Z1151" si="310">W1088-Y1088</f>
        <v>0</v>
      </c>
      <c r="AA1088" s="254"/>
      <c r="AB1088" s="275">
        <v>0</v>
      </c>
      <c r="AC1088" s="179" t="s">
        <v>231</v>
      </c>
      <c r="AD1088" s="254">
        <v>75000</v>
      </c>
      <c r="AE1088" s="254">
        <f>ROUNDDOWN(AB1088*AD1088,-3)</f>
        <v>0</v>
      </c>
      <c r="AF1088" s="275">
        <v>0</v>
      </c>
      <c r="AG1088" s="179" t="s">
        <v>231</v>
      </c>
      <c r="AH1088" s="254">
        <v>75000</v>
      </c>
      <c r="AI1088" s="254">
        <f>ROUNDDOWN(AF1088*AH1088,-3)</f>
        <v>0</v>
      </c>
      <c r="AJ1088" s="275">
        <v>0</v>
      </c>
      <c r="AK1088" s="179" t="s">
        <v>231</v>
      </c>
      <c r="AL1088" s="254">
        <v>75000</v>
      </c>
      <c r="AM1088" s="254">
        <f>ROUNDDOWN(AJ1088*AL1088,-3)</f>
        <v>0</v>
      </c>
      <c r="AN1088" s="275">
        <v>0</v>
      </c>
      <c r="AO1088" s="179" t="s">
        <v>231</v>
      </c>
      <c r="AP1088" s="254">
        <v>75000</v>
      </c>
      <c r="AQ1088" s="254">
        <f>ROUNDDOWN(AN1088*AP1088,-3)</f>
        <v>0</v>
      </c>
      <c r="AR1088" s="351">
        <f t="shared" si="309"/>
        <v>0</v>
      </c>
    </row>
    <row r="1089" spans="2:44" x14ac:dyDescent="0.4">
      <c r="B1089" s="208" t="s">
        <v>27</v>
      </c>
      <c r="C1089" s="180" t="s">
        <v>299</v>
      </c>
      <c r="D1089" s="275">
        <v>4</v>
      </c>
      <c r="E1089" s="179" t="s">
        <v>51</v>
      </c>
      <c r="F1089" s="254">
        <v>140000</v>
      </c>
      <c r="G1089" s="254">
        <f>ROUNDDOWN(D1089*F1089,-3)</f>
        <v>560000</v>
      </c>
      <c r="H1089" s="275">
        <v>4</v>
      </c>
      <c r="I1089" s="179" t="s">
        <v>51</v>
      </c>
      <c r="J1089" s="254">
        <v>140000</v>
      </c>
      <c r="K1089" s="254">
        <f>ROUNDDOWN(H1089*J1089,-3)</f>
        <v>560000</v>
      </c>
      <c r="L1089" s="275">
        <v>0</v>
      </c>
      <c r="M1089" s="179" t="s">
        <v>51</v>
      </c>
      <c r="N1089" s="254">
        <v>140000</v>
      </c>
      <c r="O1089" s="254">
        <f>ROUNDDOWN(L1089*N1089,-3)</f>
        <v>0</v>
      </c>
      <c r="P1089" s="275">
        <v>0</v>
      </c>
      <c r="Q1089" s="179" t="s">
        <v>51</v>
      </c>
      <c r="R1089" s="254">
        <v>140000</v>
      </c>
      <c r="S1089" s="254">
        <f>ROUNDDOWN(P1089*R1089,-3)</f>
        <v>0</v>
      </c>
      <c r="T1089" s="275">
        <v>0</v>
      </c>
      <c r="U1089" s="179" t="s">
        <v>51</v>
      </c>
      <c r="V1089" s="254">
        <v>140000</v>
      </c>
      <c r="W1089" s="254">
        <f>ROUNDDOWN(T1089*V1089,-3)</f>
        <v>0</v>
      </c>
      <c r="X1089" s="354">
        <f t="shared" si="307"/>
        <v>0</v>
      </c>
      <c r="Y1089" s="254"/>
      <c r="Z1089" s="354">
        <f t="shared" si="310"/>
        <v>0</v>
      </c>
      <c r="AA1089" s="254"/>
      <c r="AB1089" s="275">
        <v>0</v>
      </c>
      <c r="AC1089" s="179" t="s">
        <v>51</v>
      </c>
      <c r="AD1089" s="254">
        <v>140000</v>
      </c>
      <c r="AE1089" s="254">
        <f>ROUNDDOWN(AB1089*AD1089,-3)</f>
        <v>0</v>
      </c>
      <c r="AF1089" s="275">
        <v>0</v>
      </c>
      <c r="AG1089" s="179" t="s">
        <v>51</v>
      </c>
      <c r="AH1089" s="254">
        <v>140000</v>
      </c>
      <c r="AI1089" s="254">
        <f>ROUNDDOWN(AF1089*AH1089,-3)</f>
        <v>0</v>
      </c>
      <c r="AJ1089" s="275">
        <v>0</v>
      </c>
      <c r="AK1089" s="179" t="s">
        <v>51</v>
      </c>
      <c r="AL1089" s="254">
        <v>140000</v>
      </c>
      <c r="AM1089" s="254">
        <f>ROUNDDOWN(AJ1089*AL1089,-3)</f>
        <v>0</v>
      </c>
      <c r="AN1089" s="275">
        <v>0</v>
      </c>
      <c r="AO1089" s="179" t="s">
        <v>51</v>
      </c>
      <c r="AP1089" s="254">
        <v>140000</v>
      </c>
      <c r="AQ1089" s="254">
        <f>ROUNDDOWN(AN1089*AP1089,-3)</f>
        <v>0</v>
      </c>
      <c r="AR1089" s="351">
        <f t="shared" si="309"/>
        <v>0</v>
      </c>
    </row>
    <row r="1090" spans="2:44" x14ac:dyDescent="0.4">
      <c r="B1090" s="312" t="s">
        <v>408</v>
      </c>
      <c r="C1090" s="313" t="s">
        <v>409</v>
      </c>
      <c r="D1090" s="269">
        <v>384</v>
      </c>
      <c r="E1090" s="270" t="s">
        <v>171</v>
      </c>
      <c r="F1090" s="254">
        <v>0</v>
      </c>
      <c r="G1090" s="254">
        <f>G1091</f>
        <v>36800000</v>
      </c>
      <c r="H1090" s="314">
        <v>384</v>
      </c>
      <c r="I1090" s="315" t="s">
        <v>171</v>
      </c>
      <c r="J1090" s="316">
        <v>0</v>
      </c>
      <c r="K1090" s="316">
        <f>K1091</f>
        <v>36800000</v>
      </c>
      <c r="L1090" s="314">
        <v>384</v>
      </c>
      <c r="M1090" s="315" t="s">
        <v>171</v>
      </c>
      <c r="N1090" s="316">
        <v>0</v>
      </c>
      <c r="O1090" s="316">
        <f>O1091</f>
        <v>34560000</v>
      </c>
      <c r="P1090" s="314">
        <v>384</v>
      </c>
      <c r="Q1090" s="315" t="s">
        <v>171</v>
      </c>
      <c r="R1090" s="316">
        <v>0</v>
      </c>
      <c r="S1090" s="316">
        <f>S1091</f>
        <v>5760000</v>
      </c>
      <c r="T1090" s="314">
        <v>384</v>
      </c>
      <c r="U1090" s="315" t="s">
        <v>171</v>
      </c>
      <c r="V1090" s="316">
        <v>0</v>
      </c>
      <c r="W1090" s="316">
        <f>W1091</f>
        <v>5760000</v>
      </c>
      <c r="X1090" s="354">
        <f t="shared" si="307"/>
        <v>1728000</v>
      </c>
      <c r="Y1090" s="316"/>
      <c r="Z1090" s="354">
        <f t="shared" si="310"/>
        <v>5760000</v>
      </c>
      <c r="AA1090" s="316"/>
      <c r="AB1090" s="314">
        <v>384</v>
      </c>
      <c r="AC1090" s="315" t="s">
        <v>171</v>
      </c>
      <c r="AD1090" s="316">
        <v>0</v>
      </c>
      <c r="AE1090" s="316">
        <f>AE1091</f>
        <v>5760000</v>
      </c>
      <c r="AF1090" s="314">
        <v>384</v>
      </c>
      <c r="AG1090" s="315" t="s">
        <v>171</v>
      </c>
      <c r="AH1090" s="316">
        <v>0</v>
      </c>
      <c r="AI1090" s="316">
        <f>AI1091</f>
        <v>5760000</v>
      </c>
      <c r="AJ1090" s="314">
        <v>384</v>
      </c>
      <c r="AK1090" s="315" t="s">
        <v>171</v>
      </c>
      <c r="AL1090" s="316">
        <v>0</v>
      </c>
      <c r="AM1090" s="316">
        <f>AM1091</f>
        <v>5760000</v>
      </c>
      <c r="AN1090" s="314">
        <v>384</v>
      </c>
      <c r="AO1090" s="315" t="s">
        <v>171</v>
      </c>
      <c r="AP1090" s="316">
        <v>0</v>
      </c>
      <c r="AQ1090" s="316">
        <f>AQ1091</f>
        <v>5760000</v>
      </c>
      <c r="AR1090" s="351">
        <f t="shared" si="309"/>
        <v>0</v>
      </c>
    </row>
    <row r="1091" spans="2:44" x14ac:dyDescent="0.4">
      <c r="B1091" s="208">
        <v>525112</v>
      </c>
      <c r="C1091" s="180" t="s">
        <v>97</v>
      </c>
      <c r="D1091" s="178">
        <v>0</v>
      </c>
      <c r="E1091" s="179" t="s">
        <v>27</v>
      </c>
      <c r="F1091" s="180">
        <v>0</v>
      </c>
      <c r="G1091" s="254">
        <f>SUM(G1092:G1094)</f>
        <v>36800000</v>
      </c>
      <c r="H1091" s="178">
        <v>0</v>
      </c>
      <c r="I1091" s="179" t="s">
        <v>27</v>
      </c>
      <c r="J1091" s="180">
        <v>0</v>
      </c>
      <c r="K1091" s="254">
        <f>SUM(K1092:K1094)</f>
        <v>36800000</v>
      </c>
      <c r="L1091" s="178">
        <v>0</v>
      </c>
      <c r="M1091" s="179" t="s">
        <v>27</v>
      </c>
      <c r="N1091" s="180">
        <v>0</v>
      </c>
      <c r="O1091" s="254">
        <f>SUM(O1092:O1094)</f>
        <v>34560000</v>
      </c>
      <c r="P1091" s="178">
        <v>0</v>
      </c>
      <c r="Q1091" s="179" t="s">
        <v>27</v>
      </c>
      <c r="R1091" s="180">
        <v>0</v>
      </c>
      <c r="S1091" s="254">
        <f>SUM(S1092:S1094)</f>
        <v>5760000</v>
      </c>
      <c r="T1091" s="178">
        <v>0</v>
      </c>
      <c r="U1091" s="179" t="s">
        <v>27</v>
      </c>
      <c r="V1091" s="180">
        <v>0</v>
      </c>
      <c r="W1091" s="254">
        <f>SUM(W1092:W1094)</f>
        <v>5760000</v>
      </c>
      <c r="X1091" s="354">
        <f t="shared" si="307"/>
        <v>1728000</v>
      </c>
      <c r="Y1091" s="254"/>
      <c r="Z1091" s="354">
        <f t="shared" si="310"/>
        <v>5760000</v>
      </c>
      <c r="AA1091" s="254"/>
      <c r="AB1091" s="178">
        <v>0</v>
      </c>
      <c r="AC1091" s="179" t="s">
        <v>27</v>
      </c>
      <c r="AD1091" s="180">
        <v>0</v>
      </c>
      <c r="AE1091" s="254">
        <f>SUM(AE1092:AE1094)</f>
        <v>5760000</v>
      </c>
      <c r="AF1091" s="178">
        <v>0</v>
      </c>
      <c r="AG1091" s="179" t="s">
        <v>27</v>
      </c>
      <c r="AH1091" s="180">
        <v>0</v>
      </c>
      <c r="AI1091" s="254">
        <f>SUM(AI1092:AI1094)</f>
        <v>5760000</v>
      </c>
      <c r="AJ1091" s="178">
        <v>0</v>
      </c>
      <c r="AK1091" s="179" t="s">
        <v>27</v>
      </c>
      <c r="AL1091" s="180">
        <v>0</v>
      </c>
      <c r="AM1091" s="254">
        <f>SUM(AM1092:AM1094)</f>
        <v>5760000</v>
      </c>
      <c r="AN1091" s="178">
        <v>0</v>
      </c>
      <c r="AO1091" s="179" t="s">
        <v>27</v>
      </c>
      <c r="AP1091" s="180">
        <v>0</v>
      </c>
      <c r="AQ1091" s="254">
        <f>SUM(AQ1092:AQ1094)</f>
        <v>5760000</v>
      </c>
      <c r="AR1091" s="351">
        <f t="shared" si="309"/>
        <v>0</v>
      </c>
    </row>
    <row r="1092" spans="2:44" x14ac:dyDescent="0.4">
      <c r="B1092" s="208" t="s">
        <v>27</v>
      </c>
      <c r="C1092" s="180" t="s">
        <v>295</v>
      </c>
      <c r="D1092" s="275">
        <f>D1090</f>
        <v>384</v>
      </c>
      <c r="E1092" s="179" t="s">
        <v>40</v>
      </c>
      <c r="F1092" s="254">
        <v>15000</v>
      </c>
      <c r="G1092" s="254">
        <f>ROUNDDOWN(D1092*F1092,-3)</f>
        <v>5760000</v>
      </c>
      <c r="H1092" s="275">
        <f>H1090</f>
        <v>384</v>
      </c>
      <c r="I1092" s="179" t="s">
        <v>40</v>
      </c>
      <c r="J1092" s="254">
        <v>15000</v>
      </c>
      <c r="K1092" s="254">
        <f>ROUNDDOWN(H1092*J1092,-3)</f>
        <v>5760000</v>
      </c>
      <c r="L1092" s="275">
        <f>L1090</f>
        <v>384</v>
      </c>
      <c r="M1092" s="179" t="s">
        <v>40</v>
      </c>
      <c r="N1092" s="254">
        <v>15000</v>
      </c>
      <c r="O1092" s="254">
        <f>ROUNDDOWN(L1092*N1092,-3)</f>
        <v>5760000</v>
      </c>
      <c r="P1092" s="275">
        <v>384</v>
      </c>
      <c r="Q1092" s="179" t="s">
        <v>40</v>
      </c>
      <c r="R1092" s="254">
        <v>15000</v>
      </c>
      <c r="S1092" s="254">
        <f>ROUNDDOWN(P1092*R1092,-3)</f>
        <v>5760000</v>
      </c>
      <c r="T1092" s="275">
        <v>384</v>
      </c>
      <c r="U1092" s="179" t="s">
        <v>40</v>
      </c>
      <c r="V1092" s="254">
        <v>15000</v>
      </c>
      <c r="W1092" s="254">
        <f>ROUNDDOWN(T1092*V1092,-3)</f>
        <v>5760000</v>
      </c>
      <c r="X1092" s="354">
        <f t="shared" si="307"/>
        <v>1728000</v>
      </c>
      <c r="Y1092" s="254"/>
      <c r="Z1092" s="354">
        <f t="shared" si="310"/>
        <v>5760000</v>
      </c>
      <c r="AA1092" s="254">
        <f t="shared" si="308"/>
        <v>5760000</v>
      </c>
      <c r="AB1092" s="275">
        <v>384</v>
      </c>
      <c r="AC1092" s="179" t="s">
        <v>40</v>
      </c>
      <c r="AD1092" s="254">
        <v>15000</v>
      </c>
      <c r="AE1092" s="254">
        <f>ROUNDDOWN(AB1092*AD1092,-3)</f>
        <v>5760000</v>
      </c>
      <c r="AF1092" s="275">
        <v>384</v>
      </c>
      <c r="AG1092" s="179" t="s">
        <v>40</v>
      </c>
      <c r="AH1092" s="254">
        <v>15000</v>
      </c>
      <c r="AI1092" s="254">
        <f>ROUNDDOWN(AF1092*AH1092,-3)</f>
        <v>5760000</v>
      </c>
      <c r="AJ1092" s="275">
        <v>384</v>
      </c>
      <c r="AK1092" s="179" t="s">
        <v>40</v>
      </c>
      <c r="AL1092" s="254">
        <v>15000</v>
      </c>
      <c r="AM1092" s="254">
        <f>ROUNDDOWN(AJ1092*AL1092,-3)</f>
        <v>5760000</v>
      </c>
      <c r="AN1092" s="275">
        <v>384</v>
      </c>
      <c r="AO1092" s="179" t="s">
        <v>40</v>
      </c>
      <c r="AP1092" s="254">
        <v>15000</v>
      </c>
      <c r="AQ1092" s="254">
        <f>ROUNDDOWN(AN1092*AP1092,-3)</f>
        <v>5760000</v>
      </c>
      <c r="AR1092" s="351">
        <f t="shared" si="309"/>
        <v>0</v>
      </c>
    </row>
    <row r="1093" spans="2:44" x14ac:dyDescent="0.4">
      <c r="B1093" s="208" t="s">
        <v>27</v>
      </c>
      <c r="C1093" s="180" t="s">
        <v>296</v>
      </c>
      <c r="D1093" s="275">
        <f>D1090</f>
        <v>384</v>
      </c>
      <c r="E1093" s="179" t="s">
        <v>231</v>
      </c>
      <c r="F1093" s="254">
        <v>75000</v>
      </c>
      <c r="G1093" s="254">
        <f>ROUNDDOWN(D1093*F1093,-3)</f>
        <v>28800000</v>
      </c>
      <c r="H1093" s="275">
        <f>H1090</f>
        <v>384</v>
      </c>
      <c r="I1093" s="179" t="s">
        <v>231</v>
      </c>
      <c r="J1093" s="254">
        <v>75000</v>
      </c>
      <c r="K1093" s="254">
        <f>ROUNDDOWN(H1093*J1093,-3)</f>
        <v>28800000</v>
      </c>
      <c r="L1093" s="275">
        <f>L1090</f>
        <v>384</v>
      </c>
      <c r="M1093" s="179" t="s">
        <v>231</v>
      </c>
      <c r="N1093" s="254">
        <v>75000</v>
      </c>
      <c r="O1093" s="254">
        <f>ROUNDDOWN(L1093*N1093,-3)</f>
        <v>28800000</v>
      </c>
      <c r="P1093" s="275">
        <v>0</v>
      </c>
      <c r="Q1093" s="179" t="s">
        <v>231</v>
      </c>
      <c r="R1093" s="254">
        <v>75000</v>
      </c>
      <c r="S1093" s="254">
        <f>ROUNDDOWN(P1093*R1093,-3)</f>
        <v>0</v>
      </c>
      <c r="T1093" s="275">
        <v>0</v>
      </c>
      <c r="U1093" s="179" t="s">
        <v>231</v>
      </c>
      <c r="V1093" s="254">
        <v>75000</v>
      </c>
      <c r="W1093" s="254">
        <f>ROUNDDOWN(T1093*V1093,-3)</f>
        <v>0</v>
      </c>
      <c r="X1093" s="354">
        <f t="shared" si="307"/>
        <v>0</v>
      </c>
      <c r="Y1093" s="254"/>
      <c r="Z1093" s="354">
        <f t="shared" si="310"/>
        <v>0</v>
      </c>
      <c r="AA1093" s="254"/>
      <c r="AB1093" s="275">
        <v>0</v>
      </c>
      <c r="AC1093" s="179" t="s">
        <v>231</v>
      </c>
      <c r="AD1093" s="254">
        <v>75000</v>
      </c>
      <c r="AE1093" s="254">
        <f>ROUNDDOWN(AB1093*AD1093,-3)</f>
        <v>0</v>
      </c>
      <c r="AF1093" s="275">
        <v>0</v>
      </c>
      <c r="AG1093" s="179" t="s">
        <v>231</v>
      </c>
      <c r="AH1093" s="254">
        <v>75000</v>
      </c>
      <c r="AI1093" s="254">
        <f>ROUNDDOWN(AF1093*AH1093,-3)</f>
        <v>0</v>
      </c>
      <c r="AJ1093" s="275">
        <v>0</v>
      </c>
      <c r="AK1093" s="179" t="s">
        <v>231</v>
      </c>
      <c r="AL1093" s="254">
        <v>75000</v>
      </c>
      <c r="AM1093" s="254">
        <f>ROUNDDOWN(AJ1093*AL1093,-3)</f>
        <v>0</v>
      </c>
      <c r="AN1093" s="275">
        <v>0</v>
      </c>
      <c r="AO1093" s="179" t="s">
        <v>231</v>
      </c>
      <c r="AP1093" s="254">
        <v>75000</v>
      </c>
      <c r="AQ1093" s="254">
        <f>ROUNDDOWN(AN1093*AP1093,-3)</f>
        <v>0</v>
      </c>
      <c r="AR1093" s="351">
        <f t="shared" si="309"/>
        <v>0</v>
      </c>
    </row>
    <row r="1094" spans="2:44" x14ac:dyDescent="0.4">
      <c r="B1094" s="208" t="s">
        <v>27</v>
      </c>
      <c r="C1094" s="180" t="s">
        <v>299</v>
      </c>
      <c r="D1094" s="275">
        <f>D1093/24</f>
        <v>16</v>
      </c>
      <c r="E1094" s="179" t="s">
        <v>51</v>
      </c>
      <c r="F1094" s="254">
        <v>140000</v>
      </c>
      <c r="G1094" s="254">
        <f>ROUNDDOWN(D1094*F1094,-3)</f>
        <v>2240000</v>
      </c>
      <c r="H1094" s="275">
        <f>H1093/24</f>
        <v>16</v>
      </c>
      <c r="I1094" s="179" t="s">
        <v>51</v>
      </c>
      <c r="J1094" s="254">
        <v>140000</v>
      </c>
      <c r="K1094" s="254">
        <f>ROUNDDOWN(H1094*J1094,-3)</f>
        <v>2240000</v>
      </c>
      <c r="L1094" s="275">
        <v>0</v>
      </c>
      <c r="M1094" s="179" t="s">
        <v>51</v>
      </c>
      <c r="N1094" s="254">
        <v>140000</v>
      </c>
      <c r="O1094" s="254">
        <f>ROUNDDOWN(L1094*N1094,-3)</f>
        <v>0</v>
      </c>
      <c r="P1094" s="275">
        <v>0</v>
      </c>
      <c r="Q1094" s="179" t="s">
        <v>51</v>
      </c>
      <c r="R1094" s="254">
        <v>140000</v>
      </c>
      <c r="S1094" s="254">
        <f>ROUNDDOWN(P1094*R1094,-3)</f>
        <v>0</v>
      </c>
      <c r="T1094" s="275">
        <v>0</v>
      </c>
      <c r="U1094" s="179" t="s">
        <v>51</v>
      </c>
      <c r="V1094" s="254">
        <v>140000</v>
      </c>
      <c r="W1094" s="254">
        <f>ROUNDDOWN(T1094*V1094,-3)</f>
        <v>0</v>
      </c>
      <c r="X1094" s="354">
        <f t="shared" si="307"/>
        <v>0</v>
      </c>
      <c r="Y1094" s="254"/>
      <c r="Z1094" s="354">
        <f t="shared" si="310"/>
        <v>0</v>
      </c>
      <c r="AA1094" s="254"/>
      <c r="AB1094" s="275">
        <v>0</v>
      </c>
      <c r="AC1094" s="179" t="s">
        <v>51</v>
      </c>
      <c r="AD1094" s="254">
        <v>140000</v>
      </c>
      <c r="AE1094" s="254">
        <f>ROUNDDOWN(AB1094*AD1094,-3)</f>
        <v>0</v>
      </c>
      <c r="AF1094" s="275">
        <v>0</v>
      </c>
      <c r="AG1094" s="179" t="s">
        <v>51</v>
      </c>
      <c r="AH1094" s="254">
        <v>140000</v>
      </c>
      <c r="AI1094" s="254">
        <f>ROUNDDOWN(AF1094*AH1094,-3)</f>
        <v>0</v>
      </c>
      <c r="AJ1094" s="275">
        <v>0</v>
      </c>
      <c r="AK1094" s="179" t="s">
        <v>51</v>
      </c>
      <c r="AL1094" s="254">
        <v>140000</v>
      </c>
      <c r="AM1094" s="254">
        <f>ROUNDDOWN(AJ1094*AL1094,-3)</f>
        <v>0</v>
      </c>
      <c r="AN1094" s="275">
        <v>0</v>
      </c>
      <c r="AO1094" s="179" t="s">
        <v>51</v>
      </c>
      <c r="AP1094" s="254">
        <v>140000</v>
      </c>
      <c r="AQ1094" s="254">
        <f>ROUNDDOWN(AN1094*AP1094,-3)</f>
        <v>0</v>
      </c>
      <c r="AR1094" s="351">
        <f t="shared" si="309"/>
        <v>0</v>
      </c>
    </row>
    <row r="1095" spans="2:44" x14ac:dyDescent="0.4">
      <c r="B1095" s="312" t="s">
        <v>410</v>
      </c>
      <c r="C1095" s="313" t="s">
        <v>411</v>
      </c>
      <c r="D1095" s="269">
        <v>48</v>
      </c>
      <c r="E1095" s="270" t="s">
        <v>171</v>
      </c>
      <c r="F1095" s="254">
        <v>0</v>
      </c>
      <c r="G1095" s="254">
        <f>G1096</f>
        <v>4600000</v>
      </c>
      <c r="H1095" s="314">
        <v>48</v>
      </c>
      <c r="I1095" s="315" t="s">
        <v>171</v>
      </c>
      <c r="J1095" s="316">
        <v>0</v>
      </c>
      <c r="K1095" s="316">
        <f>K1096</f>
        <v>4600000</v>
      </c>
      <c r="L1095" s="314">
        <v>48</v>
      </c>
      <c r="M1095" s="315" t="s">
        <v>171</v>
      </c>
      <c r="N1095" s="316">
        <v>0</v>
      </c>
      <c r="O1095" s="316">
        <f>O1096</f>
        <v>4320000</v>
      </c>
      <c r="P1095" s="314">
        <v>48</v>
      </c>
      <c r="Q1095" s="315" t="s">
        <v>171</v>
      </c>
      <c r="R1095" s="316">
        <v>0</v>
      </c>
      <c r="S1095" s="316">
        <f>S1096</f>
        <v>720000</v>
      </c>
      <c r="T1095" s="314">
        <v>48</v>
      </c>
      <c r="U1095" s="315" t="s">
        <v>171</v>
      </c>
      <c r="V1095" s="316">
        <v>0</v>
      </c>
      <c r="W1095" s="316">
        <f>W1096</f>
        <v>720000</v>
      </c>
      <c r="X1095" s="354">
        <f t="shared" si="307"/>
        <v>216000</v>
      </c>
      <c r="Y1095" s="316"/>
      <c r="Z1095" s="354">
        <f t="shared" si="310"/>
        <v>720000</v>
      </c>
      <c r="AA1095" s="316"/>
      <c r="AB1095" s="314">
        <v>48</v>
      </c>
      <c r="AC1095" s="315" t="s">
        <v>171</v>
      </c>
      <c r="AD1095" s="316">
        <v>0</v>
      </c>
      <c r="AE1095" s="316">
        <f>AE1096</f>
        <v>1635000</v>
      </c>
      <c r="AF1095" s="314">
        <v>48</v>
      </c>
      <c r="AG1095" s="315" t="s">
        <v>171</v>
      </c>
      <c r="AH1095" s="316">
        <v>0</v>
      </c>
      <c r="AI1095" s="316">
        <f>AI1096</f>
        <v>2070000</v>
      </c>
      <c r="AJ1095" s="314">
        <v>48</v>
      </c>
      <c r="AK1095" s="315" t="s">
        <v>171</v>
      </c>
      <c r="AL1095" s="316">
        <v>0</v>
      </c>
      <c r="AM1095" s="316">
        <f>AM1096</f>
        <v>1635000</v>
      </c>
      <c r="AN1095" s="314">
        <v>48</v>
      </c>
      <c r="AO1095" s="315" t="s">
        <v>171</v>
      </c>
      <c r="AP1095" s="316">
        <v>0</v>
      </c>
      <c r="AQ1095" s="316">
        <f>AQ1096</f>
        <v>1635000</v>
      </c>
      <c r="AR1095" s="351">
        <f t="shared" si="309"/>
        <v>0</v>
      </c>
    </row>
    <row r="1096" spans="2:44" x14ac:dyDescent="0.4">
      <c r="B1096" s="208">
        <v>525112</v>
      </c>
      <c r="C1096" s="180" t="s">
        <v>97</v>
      </c>
      <c r="D1096" s="178">
        <v>0</v>
      </c>
      <c r="E1096" s="179" t="s">
        <v>27</v>
      </c>
      <c r="F1096" s="180">
        <v>0</v>
      </c>
      <c r="G1096" s="254">
        <f>SUM(G1097:G1099)</f>
        <v>4600000</v>
      </c>
      <c r="H1096" s="178">
        <v>0</v>
      </c>
      <c r="I1096" s="179" t="s">
        <v>27</v>
      </c>
      <c r="J1096" s="180">
        <v>0</v>
      </c>
      <c r="K1096" s="254">
        <f>SUM(K1097:K1099)</f>
        <v>4600000</v>
      </c>
      <c r="L1096" s="178">
        <v>0</v>
      </c>
      <c r="M1096" s="179" t="s">
        <v>27</v>
      </c>
      <c r="N1096" s="180">
        <v>0</v>
      </c>
      <c r="O1096" s="254">
        <f>SUM(O1097:O1099)</f>
        <v>4320000</v>
      </c>
      <c r="P1096" s="178">
        <v>0</v>
      </c>
      <c r="Q1096" s="179" t="s">
        <v>27</v>
      </c>
      <c r="R1096" s="180">
        <v>0</v>
      </c>
      <c r="S1096" s="254">
        <f>SUM(S1097:S1099)</f>
        <v>720000</v>
      </c>
      <c r="T1096" s="178">
        <v>0</v>
      </c>
      <c r="U1096" s="179" t="s">
        <v>27</v>
      </c>
      <c r="V1096" s="180">
        <v>0</v>
      </c>
      <c r="W1096" s="254">
        <f>SUM(W1097:W1099)</f>
        <v>720000</v>
      </c>
      <c r="X1096" s="354">
        <f t="shared" ref="X1096:X1159" si="311">W1096*30%</f>
        <v>216000</v>
      </c>
      <c r="Y1096" s="254"/>
      <c r="Z1096" s="354">
        <f t="shared" si="310"/>
        <v>720000</v>
      </c>
      <c r="AA1096" s="254"/>
      <c r="AB1096" s="178">
        <v>0</v>
      </c>
      <c r="AC1096" s="179" t="s">
        <v>27</v>
      </c>
      <c r="AD1096" s="180">
        <v>0</v>
      </c>
      <c r="AE1096" s="254">
        <f>SUM(AE1097:AE1099)</f>
        <v>1635000</v>
      </c>
      <c r="AF1096" s="178">
        <v>0</v>
      </c>
      <c r="AG1096" s="179" t="s">
        <v>27</v>
      </c>
      <c r="AH1096" s="180">
        <v>0</v>
      </c>
      <c r="AI1096" s="254">
        <f>SUM(AI1097:AI1099)</f>
        <v>2070000</v>
      </c>
      <c r="AJ1096" s="178">
        <v>0</v>
      </c>
      <c r="AK1096" s="179" t="s">
        <v>27</v>
      </c>
      <c r="AL1096" s="180">
        <v>0</v>
      </c>
      <c r="AM1096" s="254">
        <f>SUM(AM1097:AM1099)</f>
        <v>1635000</v>
      </c>
      <c r="AN1096" s="178">
        <v>0</v>
      </c>
      <c r="AO1096" s="179" t="s">
        <v>27</v>
      </c>
      <c r="AP1096" s="180">
        <v>0</v>
      </c>
      <c r="AQ1096" s="254">
        <f>SUM(AQ1097:AQ1099)</f>
        <v>1635000</v>
      </c>
      <c r="AR1096" s="351">
        <f t="shared" si="309"/>
        <v>0</v>
      </c>
    </row>
    <row r="1097" spans="2:44" x14ac:dyDescent="0.4">
      <c r="B1097" s="208" t="s">
        <v>27</v>
      </c>
      <c r="C1097" s="180" t="s">
        <v>295</v>
      </c>
      <c r="D1097" s="275">
        <f>D1095</f>
        <v>48</v>
      </c>
      <c r="E1097" s="179" t="s">
        <v>40</v>
      </c>
      <c r="F1097" s="254">
        <v>15000</v>
      </c>
      <c r="G1097" s="254">
        <f>ROUNDDOWN(D1097*F1097,-3)</f>
        <v>720000</v>
      </c>
      <c r="H1097" s="275">
        <f>H1095</f>
        <v>48</v>
      </c>
      <c r="I1097" s="179" t="s">
        <v>40</v>
      </c>
      <c r="J1097" s="254">
        <v>15000</v>
      </c>
      <c r="K1097" s="254">
        <f>ROUNDDOWN(H1097*J1097,-3)</f>
        <v>720000</v>
      </c>
      <c r="L1097" s="275">
        <f>L1095</f>
        <v>48</v>
      </c>
      <c r="M1097" s="179" t="s">
        <v>40</v>
      </c>
      <c r="N1097" s="254">
        <v>15000</v>
      </c>
      <c r="O1097" s="254">
        <f>ROUNDDOWN(L1097*N1097,-3)</f>
        <v>720000</v>
      </c>
      <c r="P1097" s="275">
        <v>48</v>
      </c>
      <c r="Q1097" s="179" t="s">
        <v>40</v>
      </c>
      <c r="R1097" s="254">
        <v>15000</v>
      </c>
      <c r="S1097" s="254">
        <f>ROUNDDOWN(P1097*R1097,-3)</f>
        <v>720000</v>
      </c>
      <c r="T1097" s="275">
        <v>48</v>
      </c>
      <c r="U1097" s="179" t="s">
        <v>40</v>
      </c>
      <c r="V1097" s="254">
        <v>15000</v>
      </c>
      <c r="W1097" s="254">
        <f>ROUNDDOWN(T1097*V1097,-3)</f>
        <v>720000</v>
      </c>
      <c r="X1097" s="354">
        <f t="shared" si="311"/>
        <v>216000</v>
      </c>
      <c r="Y1097" s="254"/>
      <c r="Z1097" s="354">
        <f t="shared" si="310"/>
        <v>720000</v>
      </c>
      <c r="AA1097" s="254">
        <f t="shared" ref="AA1097:AA1159" si="312">CEILING(Z1097,1000)</f>
        <v>720000</v>
      </c>
      <c r="AB1097" s="275">
        <v>109</v>
      </c>
      <c r="AC1097" s="179" t="s">
        <v>40</v>
      </c>
      <c r="AD1097" s="254">
        <v>15000</v>
      </c>
      <c r="AE1097" s="254">
        <f>ROUNDDOWN(AB1097*AD1097,-3)</f>
        <v>1635000</v>
      </c>
      <c r="AF1097" s="275">
        <v>138</v>
      </c>
      <c r="AG1097" s="179" t="s">
        <v>40</v>
      </c>
      <c r="AH1097" s="254">
        <v>15000</v>
      </c>
      <c r="AI1097" s="254">
        <f>ROUNDDOWN(AF1097*AH1097,-3)</f>
        <v>2070000</v>
      </c>
      <c r="AJ1097" s="275">
        <v>109</v>
      </c>
      <c r="AK1097" s="179" t="s">
        <v>40</v>
      </c>
      <c r="AL1097" s="254">
        <v>15000</v>
      </c>
      <c r="AM1097" s="254">
        <f>ROUNDDOWN(AJ1097*AL1097,-3)</f>
        <v>1635000</v>
      </c>
      <c r="AN1097" s="275">
        <v>109</v>
      </c>
      <c r="AO1097" s="179" t="s">
        <v>40</v>
      </c>
      <c r="AP1097" s="254">
        <v>15000</v>
      </c>
      <c r="AQ1097" s="254">
        <f>ROUNDDOWN(AN1097*AP1097,-3)</f>
        <v>1635000</v>
      </c>
      <c r="AR1097" s="351">
        <f t="shared" si="309"/>
        <v>0</v>
      </c>
    </row>
    <row r="1098" spans="2:44" x14ac:dyDescent="0.4">
      <c r="B1098" s="208" t="s">
        <v>27</v>
      </c>
      <c r="C1098" s="180" t="s">
        <v>296</v>
      </c>
      <c r="D1098" s="275">
        <f>D1095</f>
        <v>48</v>
      </c>
      <c r="E1098" s="179" t="s">
        <v>231</v>
      </c>
      <c r="F1098" s="254">
        <v>75000</v>
      </c>
      <c r="G1098" s="254">
        <f>ROUNDDOWN(D1098*F1098,-3)</f>
        <v>3600000</v>
      </c>
      <c r="H1098" s="275">
        <f>H1095</f>
        <v>48</v>
      </c>
      <c r="I1098" s="179" t="s">
        <v>231</v>
      </c>
      <c r="J1098" s="254">
        <v>75000</v>
      </c>
      <c r="K1098" s="254">
        <f>ROUNDDOWN(H1098*J1098,-3)</f>
        <v>3600000</v>
      </c>
      <c r="L1098" s="275">
        <f>L1095</f>
        <v>48</v>
      </c>
      <c r="M1098" s="179" t="s">
        <v>231</v>
      </c>
      <c r="N1098" s="254">
        <v>75000</v>
      </c>
      <c r="O1098" s="254">
        <f>ROUNDDOWN(L1098*N1098,-3)</f>
        <v>3600000</v>
      </c>
      <c r="P1098" s="275">
        <v>0</v>
      </c>
      <c r="Q1098" s="179" t="s">
        <v>231</v>
      </c>
      <c r="R1098" s="254">
        <v>75000</v>
      </c>
      <c r="S1098" s="254">
        <f>ROUNDDOWN(P1098*R1098,-3)</f>
        <v>0</v>
      </c>
      <c r="T1098" s="275">
        <v>0</v>
      </c>
      <c r="U1098" s="179" t="s">
        <v>231</v>
      </c>
      <c r="V1098" s="254">
        <v>75000</v>
      </c>
      <c r="W1098" s="254">
        <f>ROUNDDOWN(T1098*V1098,-3)</f>
        <v>0</v>
      </c>
      <c r="X1098" s="354">
        <f t="shared" si="311"/>
        <v>0</v>
      </c>
      <c r="Y1098" s="254"/>
      <c r="Z1098" s="354">
        <f t="shared" si="310"/>
        <v>0</v>
      </c>
      <c r="AA1098" s="254"/>
      <c r="AB1098" s="275">
        <v>0</v>
      </c>
      <c r="AC1098" s="179" t="s">
        <v>231</v>
      </c>
      <c r="AD1098" s="254">
        <v>75000</v>
      </c>
      <c r="AE1098" s="254">
        <f>ROUNDDOWN(AB1098*AD1098,-3)</f>
        <v>0</v>
      </c>
      <c r="AF1098" s="275">
        <v>0</v>
      </c>
      <c r="AG1098" s="179" t="s">
        <v>231</v>
      </c>
      <c r="AH1098" s="254">
        <v>75000</v>
      </c>
      <c r="AI1098" s="254">
        <f>ROUNDDOWN(AF1098*AH1098,-3)</f>
        <v>0</v>
      </c>
      <c r="AJ1098" s="275">
        <v>0</v>
      </c>
      <c r="AK1098" s="179" t="s">
        <v>231</v>
      </c>
      <c r="AL1098" s="254">
        <v>75000</v>
      </c>
      <c r="AM1098" s="254">
        <f>ROUNDDOWN(AJ1098*AL1098,-3)</f>
        <v>0</v>
      </c>
      <c r="AN1098" s="275">
        <v>0</v>
      </c>
      <c r="AO1098" s="179" t="s">
        <v>231</v>
      </c>
      <c r="AP1098" s="254">
        <v>75000</v>
      </c>
      <c r="AQ1098" s="254">
        <f>ROUNDDOWN(AN1098*AP1098,-3)</f>
        <v>0</v>
      </c>
      <c r="AR1098" s="351">
        <f t="shared" ref="AR1098:AR1161" si="313">AM1098-AQ1098</f>
        <v>0</v>
      </c>
    </row>
    <row r="1099" spans="2:44" x14ac:dyDescent="0.4">
      <c r="B1099" s="208" t="s">
        <v>27</v>
      </c>
      <c r="C1099" s="180" t="s">
        <v>299</v>
      </c>
      <c r="D1099" s="275">
        <v>2</v>
      </c>
      <c r="E1099" s="179" t="s">
        <v>51</v>
      </c>
      <c r="F1099" s="254">
        <v>140000</v>
      </c>
      <c r="G1099" s="254">
        <f>ROUNDDOWN(D1099*F1099,-3)</f>
        <v>280000</v>
      </c>
      <c r="H1099" s="275">
        <v>2</v>
      </c>
      <c r="I1099" s="179" t="s">
        <v>51</v>
      </c>
      <c r="J1099" s="254">
        <v>140000</v>
      </c>
      <c r="K1099" s="254">
        <f>ROUNDDOWN(H1099*J1099,-3)</f>
        <v>280000</v>
      </c>
      <c r="L1099" s="275">
        <v>0</v>
      </c>
      <c r="M1099" s="179" t="s">
        <v>51</v>
      </c>
      <c r="N1099" s="254">
        <v>140000</v>
      </c>
      <c r="O1099" s="254">
        <f>ROUNDDOWN(L1099*N1099,-3)</f>
        <v>0</v>
      </c>
      <c r="P1099" s="275">
        <v>0</v>
      </c>
      <c r="Q1099" s="179" t="s">
        <v>51</v>
      </c>
      <c r="R1099" s="254">
        <v>140000</v>
      </c>
      <c r="S1099" s="254">
        <f>ROUNDDOWN(P1099*R1099,-3)</f>
        <v>0</v>
      </c>
      <c r="T1099" s="275">
        <v>0</v>
      </c>
      <c r="U1099" s="179" t="s">
        <v>51</v>
      </c>
      <c r="V1099" s="254">
        <v>140000</v>
      </c>
      <c r="W1099" s="254">
        <f>ROUNDDOWN(T1099*V1099,-3)</f>
        <v>0</v>
      </c>
      <c r="X1099" s="354">
        <f t="shared" si="311"/>
        <v>0</v>
      </c>
      <c r="Y1099" s="254"/>
      <c r="Z1099" s="354">
        <f t="shared" si="310"/>
        <v>0</v>
      </c>
      <c r="AA1099" s="254"/>
      <c r="AB1099" s="275">
        <v>0</v>
      </c>
      <c r="AC1099" s="179" t="s">
        <v>51</v>
      </c>
      <c r="AD1099" s="254">
        <v>140000</v>
      </c>
      <c r="AE1099" s="254">
        <f>ROUNDDOWN(AB1099*AD1099,-3)</f>
        <v>0</v>
      </c>
      <c r="AF1099" s="275">
        <v>0</v>
      </c>
      <c r="AG1099" s="179" t="s">
        <v>51</v>
      </c>
      <c r="AH1099" s="254">
        <v>140000</v>
      </c>
      <c r="AI1099" s="254">
        <f>ROUNDDOWN(AF1099*AH1099,-3)</f>
        <v>0</v>
      </c>
      <c r="AJ1099" s="275">
        <v>0</v>
      </c>
      <c r="AK1099" s="179" t="s">
        <v>51</v>
      </c>
      <c r="AL1099" s="254">
        <v>140000</v>
      </c>
      <c r="AM1099" s="254">
        <f>ROUNDDOWN(AJ1099*AL1099,-3)</f>
        <v>0</v>
      </c>
      <c r="AN1099" s="275">
        <v>0</v>
      </c>
      <c r="AO1099" s="179" t="s">
        <v>51</v>
      </c>
      <c r="AP1099" s="254">
        <v>140000</v>
      </c>
      <c r="AQ1099" s="254">
        <f>ROUNDDOWN(AN1099*AP1099,-3)</f>
        <v>0</v>
      </c>
      <c r="AR1099" s="351">
        <f t="shared" si="313"/>
        <v>0</v>
      </c>
    </row>
    <row r="1100" spans="2:44" ht="33" customHeight="1" x14ac:dyDescent="0.4">
      <c r="B1100" s="312" t="s">
        <v>412</v>
      </c>
      <c r="C1100" s="313" t="s">
        <v>413</v>
      </c>
      <c r="D1100" s="269">
        <v>96</v>
      </c>
      <c r="E1100" s="270" t="s">
        <v>171</v>
      </c>
      <c r="F1100" s="254">
        <v>0</v>
      </c>
      <c r="G1100" s="254">
        <f>G1101</f>
        <v>9200000</v>
      </c>
      <c r="H1100" s="314">
        <v>96</v>
      </c>
      <c r="I1100" s="315" t="s">
        <v>171</v>
      </c>
      <c r="J1100" s="316">
        <v>0</v>
      </c>
      <c r="K1100" s="316">
        <f>K1101</f>
        <v>9200000</v>
      </c>
      <c r="L1100" s="314">
        <v>96</v>
      </c>
      <c r="M1100" s="315" t="s">
        <v>171</v>
      </c>
      <c r="N1100" s="316">
        <v>0</v>
      </c>
      <c r="O1100" s="316">
        <f>O1101</f>
        <v>8640000</v>
      </c>
      <c r="P1100" s="314">
        <v>96</v>
      </c>
      <c r="Q1100" s="315" t="s">
        <v>171</v>
      </c>
      <c r="R1100" s="316">
        <v>0</v>
      </c>
      <c r="S1100" s="316">
        <f>S1101</f>
        <v>1440000</v>
      </c>
      <c r="T1100" s="314">
        <v>96</v>
      </c>
      <c r="U1100" s="315" t="s">
        <v>171</v>
      </c>
      <c r="V1100" s="316">
        <v>0</v>
      </c>
      <c r="W1100" s="316">
        <f>W1101</f>
        <v>1440000</v>
      </c>
      <c r="X1100" s="354">
        <f t="shared" si="311"/>
        <v>432000</v>
      </c>
      <c r="Y1100" s="316"/>
      <c r="Z1100" s="354">
        <f t="shared" si="310"/>
        <v>1440000</v>
      </c>
      <c r="AA1100" s="316"/>
      <c r="AB1100" s="314">
        <v>96</v>
      </c>
      <c r="AC1100" s="315" t="s">
        <v>171</v>
      </c>
      <c r="AD1100" s="316">
        <v>0</v>
      </c>
      <c r="AE1100" s="316">
        <f>AE1101</f>
        <v>1440000</v>
      </c>
      <c r="AF1100" s="314">
        <v>96</v>
      </c>
      <c r="AG1100" s="315" t="s">
        <v>171</v>
      </c>
      <c r="AH1100" s="316">
        <v>0</v>
      </c>
      <c r="AI1100" s="316">
        <f>AI1101</f>
        <v>1440000</v>
      </c>
      <c r="AJ1100" s="314">
        <v>96</v>
      </c>
      <c r="AK1100" s="315" t="s">
        <v>171</v>
      </c>
      <c r="AL1100" s="316">
        <v>0</v>
      </c>
      <c r="AM1100" s="316">
        <f>AM1101</f>
        <v>1440000</v>
      </c>
      <c r="AN1100" s="314">
        <v>96</v>
      </c>
      <c r="AO1100" s="315" t="s">
        <v>171</v>
      </c>
      <c r="AP1100" s="316">
        <v>0</v>
      </c>
      <c r="AQ1100" s="316">
        <f>AQ1101</f>
        <v>1440000</v>
      </c>
      <c r="AR1100" s="351">
        <f t="shared" si="313"/>
        <v>0</v>
      </c>
    </row>
    <row r="1101" spans="2:44" ht="18" customHeight="1" x14ac:dyDescent="0.4">
      <c r="B1101" s="208">
        <v>525112</v>
      </c>
      <c r="C1101" s="180" t="s">
        <v>97</v>
      </c>
      <c r="D1101" s="178">
        <v>0</v>
      </c>
      <c r="E1101" s="179" t="s">
        <v>27</v>
      </c>
      <c r="F1101" s="180">
        <v>0</v>
      </c>
      <c r="G1101" s="254">
        <f>SUM(G1102:G1104)</f>
        <v>9200000</v>
      </c>
      <c r="H1101" s="178">
        <v>0</v>
      </c>
      <c r="I1101" s="179" t="s">
        <v>27</v>
      </c>
      <c r="J1101" s="180">
        <v>0</v>
      </c>
      <c r="K1101" s="254">
        <f>SUM(K1102:K1104)</f>
        <v>9200000</v>
      </c>
      <c r="L1101" s="178">
        <v>0</v>
      </c>
      <c r="M1101" s="179" t="s">
        <v>27</v>
      </c>
      <c r="N1101" s="180">
        <v>0</v>
      </c>
      <c r="O1101" s="254">
        <f>SUM(O1102:O1104)</f>
        <v>8640000</v>
      </c>
      <c r="P1101" s="178">
        <v>0</v>
      </c>
      <c r="Q1101" s="179" t="s">
        <v>27</v>
      </c>
      <c r="R1101" s="180">
        <v>0</v>
      </c>
      <c r="S1101" s="254">
        <f>SUM(S1102:S1104)</f>
        <v>1440000</v>
      </c>
      <c r="T1101" s="178">
        <v>0</v>
      </c>
      <c r="U1101" s="179" t="s">
        <v>27</v>
      </c>
      <c r="V1101" s="180">
        <v>0</v>
      </c>
      <c r="W1101" s="254">
        <f>SUM(W1102:W1104)</f>
        <v>1440000</v>
      </c>
      <c r="X1101" s="354">
        <f t="shared" si="311"/>
        <v>432000</v>
      </c>
      <c r="Y1101" s="254"/>
      <c r="Z1101" s="354">
        <f t="shared" si="310"/>
        <v>1440000</v>
      </c>
      <c r="AA1101" s="254"/>
      <c r="AB1101" s="178">
        <v>0</v>
      </c>
      <c r="AC1101" s="179" t="s">
        <v>27</v>
      </c>
      <c r="AD1101" s="180">
        <v>0</v>
      </c>
      <c r="AE1101" s="254">
        <f>SUM(AE1102:AE1104)</f>
        <v>1440000</v>
      </c>
      <c r="AF1101" s="178">
        <v>0</v>
      </c>
      <c r="AG1101" s="179" t="s">
        <v>27</v>
      </c>
      <c r="AH1101" s="180">
        <v>0</v>
      </c>
      <c r="AI1101" s="254">
        <f>SUM(AI1102:AI1104)</f>
        <v>1440000</v>
      </c>
      <c r="AJ1101" s="178">
        <v>0</v>
      </c>
      <c r="AK1101" s="179" t="s">
        <v>27</v>
      </c>
      <c r="AL1101" s="180">
        <v>0</v>
      </c>
      <c r="AM1101" s="254">
        <f>SUM(AM1102:AM1104)</f>
        <v>1440000</v>
      </c>
      <c r="AN1101" s="178">
        <v>0</v>
      </c>
      <c r="AO1101" s="179" t="s">
        <v>27</v>
      </c>
      <c r="AP1101" s="180">
        <v>0</v>
      </c>
      <c r="AQ1101" s="254">
        <f>SUM(AQ1102:AQ1104)</f>
        <v>1440000</v>
      </c>
      <c r="AR1101" s="351">
        <f t="shared" si="313"/>
        <v>0</v>
      </c>
    </row>
    <row r="1102" spans="2:44" x14ac:dyDescent="0.4">
      <c r="B1102" s="208" t="s">
        <v>27</v>
      </c>
      <c r="C1102" s="180" t="s">
        <v>295</v>
      </c>
      <c r="D1102" s="275">
        <f>D1100</f>
        <v>96</v>
      </c>
      <c r="E1102" s="179" t="s">
        <v>40</v>
      </c>
      <c r="F1102" s="254">
        <v>15000</v>
      </c>
      <c r="G1102" s="254">
        <f>ROUNDDOWN(D1102*F1102,-3)</f>
        <v>1440000</v>
      </c>
      <c r="H1102" s="275">
        <f>H1100</f>
        <v>96</v>
      </c>
      <c r="I1102" s="179" t="s">
        <v>40</v>
      </c>
      <c r="J1102" s="254">
        <v>15000</v>
      </c>
      <c r="K1102" s="254">
        <f>ROUNDDOWN(H1102*J1102,-3)</f>
        <v>1440000</v>
      </c>
      <c r="L1102" s="275">
        <f>L1100</f>
        <v>96</v>
      </c>
      <c r="M1102" s="179" t="s">
        <v>40</v>
      </c>
      <c r="N1102" s="254">
        <v>15000</v>
      </c>
      <c r="O1102" s="254">
        <f>ROUNDDOWN(L1102*N1102,-3)</f>
        <v>1440000</v>
      </c>
      <c r="P1102" s="275">
        <v>96</v>
      </c>
      <c r="Q1102" s="179" t="s">
        <v>40</v>
      </c>
      <c r="R1102" s="254">
        <v>15000</v>
      </c>
      <c r="S1102" s="254">
        <f>ROUNDDOWN(P1102*R1102,-3)</f>
        <v>1440000</v>
      </c>
      <c r="T1102" s="275">
        <v>96</v>
      </c>
      <c r="U1102" s="179" t="s">
        <v>40</v>
      </c>
      <c r="V1102" s="254">
        <v>15000</v>
      </c>
      <c r="W1102" s="254">
        <f>ROUNDDOWN(T1102*V1102,-3)</f>
        <v>1440000</v>
      </c>
      <c r="X1102" s="354">
        <f t="shared" si="311"/>
        <v>432000</v>
      </c>
      <c r="Y1102" s="254"/>
      <c r="Z1102" s="354">
        <f t="shared" si="310"/>
        <v>1440000</v>
      </c>
      <c r="AA1102" s="254">
        <f t="shared" si="312"/>
        <v>1440000</v>
      </c>
      <c r="AB1102" s="275">
        <v>96</v>
      </c>
      <c r="AC1102" s="179" t="s">
        <v>40</v>
      </c>
      <c r="AD1102" s="254">
        <v>15000</v>
      </c>
      <c r="AE1102" s="254">
        <f>ROUNDDOWN(AB1102*AD1102,-3)</f>
        <v>1440000</v>
      </c>
      <c r="AF1102" s="275">
        <v>96</v>
      </c>
      <c r="AG1102" s="179" t="s">
        <v>40</v>
      </c>
      <c r="AH1102" s="254">
        <v>15000</v>
      </c>
      <c r="AI1102" s="254">
        <f>ROUNDDOWN(AF1102*AH1102,-3)</f>
        <v>1440000</v>
      </c>
      <c r="AJ1102" s="275">
        <v>96</v>
      </c>
      <c r="AK1102" s="179" t="s">
        <v>40</v>
      </c>
      <c r="AL1102" s="254">
        <v>15000</v>
      </c>
      <c r="AM1102" s="254">
        <f>ROUNDDOWN(AJ1102*AL1102,-3)</f>
        <v>1440000</v>
      </c>
      <c r="AN1102" s="275">
        <v>96</v>
      </c>
      <c r="AO1102" s="179" t="s">
        <v>40</v>
      </c>
      <c r="AP1102" s="254">
        <v>15000</v>
      </c>
      <c r="AQ1102" s="254">
        <f>ROUNDDOWN(AN1102*AP1102,-3)</f>
        <v>1440000</v>
      </c>
      <c r="AR1102" s="351">
        <f t="shared" si="313"/>
        <v>0</v>
      </c>
    </row>
    <row r="1103" spans="2:44" x14ac:dyDescent="0.4">
      <c r="B1103" s="208" t="s">
        <v>27</v>
      </c>
      <c r="C1103" s="180" t="s">
        <v>296</v>
      </c>
      <c r="D1103" s="275">
        <f>D1100</f>
        <v>96</v>
      </c>
      <c r="E1103" s="179" t="s">
        <v>231</v>
      </c>
      <c r="F1103" s="254">
        <v>75000</v>
      </c>
      <c r="G1103" s="254">
        <f>ROUNDDOWN(D1103*F1103,-3)</f>
        <v>7200000</v>
      </c>
      <c r="H1103" s="275">
        <f>H1100</f>
        <v>96</v>
      </c>
      <c r="I1103" s="179" t="s">
        <v>231</v>
      </c>
      <c r="J1103" s="254">
        <v>75000</v>
      </c>
      <c r="K1103" s="254">
        <f>ROUNDDOWN(H1103*J1103,-3)</f>
        <v>7200000</v>
      </c>
      <c r="L1103" s="275">
        <f>L1100</f>
        <v>96</v>
      </c>
      <c r="M1103" s="179" t="s">
        <v>231</v>
      </c>
      <c r="N1103" s="254">
        <v>75000</v>
      </c>
      <c r="O1103" s="254">
        <f>ROUNDDOWN(L1103*N1103,-3)</f>
        <v>7200000</v>
      </c>
      <c r="P1103" s="275">
        <v>0</v>
      </c>
      <c r="Q1103" s="179" t="s">
        <v>231</v>
      </c>
      <c r="R1103" s="254">
        <v>75000</v>
      </c>
      <c r="S1103" s="254">
        <f>ROUNDDOWN(P1103*R1103,-3)</f>
        <v>0</v>
      </c>
      <c r="T1103" s="275">
        <v>0</v>
      </c>
      <c r="U1103" s="179" t="s">
        <v>231</v>
      </c>
      <c r="V1103" s="254">
        <v>75000</v>
      </c>
      <c r="W1103" s="254">
        <f>ROUNDDOWN(T1103*V1103,-3)</f>
        <v>0</v>
      </c>
      <c r="X1103" s="354">
        <f t="shared" si="311"/>
        <v>0</v>
      </c>
      <c r="Y1103" s="254"/>
      <c r="Z1103" s="354">
        <f t="shared" si="310"/>
        <v>0</v>
      </c>
      <c r="AA1103" s="254"/>
      <c r="AB1103" s="275">
        <v>0</v>
      </c>
      <c r="AC1103" s="179" t="s">
        <v>231</v>
      </c>
      <c r="AD1103" s="254">
        <v>75000</v>
      </c>
      <c r="AE1103" s="254">
        <f>ROUNDDOWN(AB1103*AD1103,-3)</f>
        <v>0</v>
      </c>
      <c r="AF1103" s="275">
        <v>0</v>
      </c>
      <c r="AG1103" s="179" t="s">
        <v>231</v>
      </c>
      <c r="AH1103" s="254">
        <v>75000</v>
      </c>
      <c r="AI1103" s="254">
        <f>ROUNDDOWN(AF1103*AH1103,-3)</f>
        <v>0</v>
      </c>
      <c r="AJ1103" s="275">
        <v>0</v>
      </c>
      <c r="AK1103" s="179" t="s">
        <v>231</v>
      </c>
      <c r="AL1103" s="254">
        <v>75000</v>
      </c>
      <c r="AM1103" s="254">
        <f>ROUNDDOWN(AJ1103*AL1103,-3)</f>
        <v>0</v>
      </c>
      <c r="AN1103" s="275">
        <v>0</v>
      </c>
      <c r="AO1103" s="179" t="s">
        <v>231</v>
      </c>
      <c r="AP1103" s="254">
        <v>75000</v>
      </c>
      <c r="AQ1103" s="254">
        <f>ROUNDDOWN(AN1103*AP1103,-3)</f>
        <v>0</v>
      </c>
      <c r="AR1103" s="351">
        <f t="shared" si="313"/>
        <v>0</v>
      </c>
    </row>
    <row r="1104" spans="2:44" x14ac:dyDescent="0.4">
      <c r="B1104" s="208" t="s">
        <v>27</v>
      </c>
      <c r="C1104" s="180" t="s">
        <v>299</v>
      </c>
      <c r="D1104" s="275">
        <v>4</v>
      </c>
      <c r="E1104" s="179" t="s">
        <v>51</v>
      </c>
      <c r="F1104" s="254">
        <v>140000</v>
      </c>
      <c r="G1104" s="254">
        <f>ROUNDDOWN(D1104*F1104,-3)</f>
        <v>560000</v>
      </c>
      <c r="H1104" s="275">
        <v>4</v>
      </c>
      <c r="I1104" s="179" t="s">
        <v>51</v>
      </c>
      <c r="J1104" s="254">
        <v>140000</v>
      </c>
      <c r="K1104" s="254">
        <f>ROUNDDOWN(H1104*J1104,-3)</f>
        <v>560000</v>
      </c>
      <c r="L1104" s="275">
        <v>0</v>
      </c>
      <c r="M1104" s="179" t="s">
        <v>51</v>
      </c>
      <c r="N1104" s="254">
        <v>140000</v>
      </c>
      <c r="O1104" s="254">
        <f>ROUNDDOWN(L1104*N1104,-3)</f>
        <v>0</v>
      </c>
      <c r="P1104" s="275">
        <v>0</v>
      </c>
      <c r="Q1104" s="179" t="s">
        <v>51</v>
      </c>
      <c r="R1104" s="254">
        <v>140000</v>
      </c>
      <c r="S1104" s="254">
        <f>ROUNDDOWN(P1104*R1104,-3)</f>
        <v>0</v>
      </c>
      <c r="T1104" s="275">
        <v>0</v>
      </c>
      <c r="U1104" s="179" t="s">
        <v>51</v>
      </c>
      <c r="V1104" s="254">
        <v>140000</v>
      </c>
      <c r="W1104" s="254">
        <f>ROUNDDOWN(T1104*V1104,-3)</f>
        <v>0</v>
      </c>
      <c r="X1104" s="354">
        <f t="shared" si="311"/>
        <v>0</v>
      </c>
      <c r="Y1104" s="254"/>
      <c r="Z1104" s="354">
        <f t="shared" si="310"/>
        <v>0</v>
      </c>
      <c r="AA1104" s="254"/>
      <c r="AB1104" s="275">
        <v>0</v>
      </c>
      <c r="AC1104" s="179" t="s">
        <v>51</v>
      </c>
      <c r="AD1104" s="254">
        <v>140000</v>
      </c>
      <c r="AE1104" s="254">
        <f>ROUNDDOWN(AB1104*AD1104,-3)</f>
        <v>0</v>
      </c>
      <c r="AF1104" s="275">
        <v>0</v>
      </c>
      <c r="AG1104" s="179" t="s">
        <v>51</v>
      </c>
      <c r="AH1104" s="254">
        <v>140000</v>
      </c>
      <c r="AI1104" s="254">
        <f>ROUNDDOWN(AF1104*AH1104,-3)</f>
        <v>0</v>
      </c>
      <c r="AJ1104" s="275">
        <v>0</v>
      </c>
      <c r="AK1104" s="179" t="s">
        <v>51</v>
      </c>
      <c r="AL1104" s="254">
        <v>140000</v>
      </c>
      <c r="AM1104" s="254">
        <f>ROUNDDOWN(AJ1104*AL1104,-3)</f>
        <v>0</v>
      </c>
      <c r="AN1104" s="275">
        <v>0</v>
      </c>
      <c r="AO1104" s="179" t="s">
        <v>51</v>
      </c>
      <c r="AP1104" s="254">
        <v>140000</v>
      </c>
      <c r="AQ1104" s="254">
        <f>ROUNDDOWN(AN1104*AP1104,-3)</f>
        <v>0</v>
      </c>
      <c r="AR1104" s="351">
        <f t="shared" si="313"/>
        <v>0</v>
      </c>
    </row>
    <row r="1105" spans="2:44" x14ac:dyDescent="0.4">
      <c r="B1105" s="312" t="s">
        <v>414</v>
      </c>
      <c r="C1105" s="313" t="s">
        <v>415</v>
      </c>
      <c r="D1105" s="269">
        <v>96</v>
      </c>
      <c r="E1105" s="270" t="s">
        <v>171</v>
      </c>
      <c r="F1105" s="254">
        <v>0</v>
      </c>
      <c r="G1105" s="254">
        <f>G1106</f>
        <v>9200000</v>
      </c>
      <c r="H1105" s="314">
        <v>96</v>
      </c>
      <c r="I1105" s="315" t="s">
        <v>171</v>
      </c>
      <c r="J1105" s="316">
        <v>0</v>
      </c>
      <c r="K1105" s="316">
        <f>K1106</f>
        <v>9200000</v>
      </c>
      <c r="L1105" s="314">
        <v>96</v>
      </c>
      <c r="M1105" s="315" t="s">
        <v>171</v>
      </c>
      <c r="N1105" s="316">
        <v>0</v>
      </c>
      <c r="O1105" s="316">
        <f>O1106</f>
        <v>8640000</v>
      </c>
      <c r="P1105" s="314">
        <v>96</v>
      </c>
      <c r="Q1105" s="315" t="s">
        <v>171</v>
      </c>
      <c r="R1105" s="316">
        <v>0</v>
      </c>
      <c r="S1105" s="316">
        <f>S1106</f>
        <v>1440000</v>
      </c>
      <c r="T1105" s="314">
        <v>96</v>
      </c>
      <c r="U1105" s="315" t="s">
        <v>171</v>
      </c>
      <c r="V1105" s="316">
        <v>0</v>
      </c>
      <c r="W1105" s="316">
        <f>W1106</f>
        <v>1440000</v>
      </c>
      <c r="X1105" s="354">
        <f t="shared" si="311"/>
        <v>432000</v>
      </c>
      <c r="Y1105" s="316"/>
      <c r="Z1105" s="354">
        <f t="shared" si="310"/>
        <v>1440000</v>
      </c>
      <c r="AA1105" s="316"/>
      <c r="AB1105" s="314">
        <v>96</v>
      </c>
      <c r="AC1105" s="315" t="s">
        <v>171</v>
      </c>
      <c r="AD1105" s="316">
        <v>0</v>
      </c>
      <c r="AE1105" s="316">
        <f>AE1106</f>
        <v>1440000</v>
      </c>
      <c r="AF1105" s="314">
        <v>96</v>
      </c>
      <c r="AG1105" s="315" t="s">
        <v>171</v>
      </c>
      <c r="AH1105" s="316">
        <v>0</v>
      </c>
      <c r="AI1105" s="316">
        <f>AI1106</f>
        <v>1440000</v>
      </c>
      <c r="AJ1105" s="314">
        <v>96</v>
      </c>
      <c r="AK1105" s="315" t="s">
        <v>171</v>
      </c>
      <c r="AL1105" s="316">
        <v>0</v>
      </c>
      <c r="AM1105" s="316">
        <f>AM1106</f>
        <v>1440000</v>
      </c>
      <c r="AN1105" s="314">
        <v>96</v>
      </c>
      <c r="AO1105" s="315" t="s">
        <v>171</v>
      </c>
      <c r="AP1105" s="316">
        <v>0</v>
      </c>
      <c r="AQ1105" s="316">
        <f>AQ1106</f>
        <v>1440000</v>
      </c>
      <c r="AR1105" s="351">
        <f t="shared" si="313"/>
        <v>0</v>
      </c>
    </row>
    <row r="1106" spans="2:44" x14ac:dyDescent="0.4">
      <c r="B1106" s="208">
        <v>525112</v>
      </c>
      <c r="C1106" s="180" t="s">
        <v>97</v>
      </c>
      <c r="D1106" s="178">
        <v>0</v>
      </c>
      <c r="E1106" s="179" t="s">
        <v>27</v>
      </c>
      <c r="F1106" s="180">
        <v>0</v>
      </c>
      <c r="G1106" s="254">
        <f>SUM(G1107:G1109)</f>
        <v>9200000</v>
      </c>
      <c r="H1106" s="178">
        <v>0</v>
      </c>
      <c r="I1106" s="179" t="s">
        <v>27</v>
      </c>
      <c r="J1106" s="180">
        <v>0</v>
      </c>
      <c r="K1106" s="254">
        <f>SUM(K1107:K1109)</f>
        <v>9200000</v>
      </c>
      <c r="L1106" s="178">
        <v>0</v>
      </c>
      <c r="M1106" s="179" t="s">
        <v>27</v>
      </c>
      <c r="N1106" s="180">
        <v>0</v>
      </c>
      <c r="O1106" s="254">
        <f>SUM(O1107:O1109)</f>
        <v>8640000</v>
      </c>
      <c r="P1106" s="178">
        <v>0</v>
      </c>
      <c r="Q1106" s="179" t="s">
        <v>27</v>
      </c>
      <c r="R1106" s="180">
        <v>0</v>
      </c>
      <c r="S1106" s="254">
        <f>SUM(S1107:S1109)</f>
        <v>1440000</v>
      </c>
      <c r="T1106" s="178">
        <v>0</v>
      </c>
      <c r="U1106" s="179" t="s">
        <v>27</v>
      </c>
      <c r="V1106" s="180">
        <v>0</v>
      </c>
      <c r="W1106" s="254">
        <f>SUM(W1107:W1109)</f>
        <v>1440000</v>
      </c>
      <c r="X1106" s="354">
        <f t="shared" si="311"/>
        <v>432000</v>
      </c>
      <c r="Y1106" s="254"/>
      <c r="Z1106" s="354">
        <f t="shared" si="310"/>
        <v>1440000</v>
      </c>
      <c r="AA1106" s="254"/>
      <c r="AB1106" s="178">
        <v>0</v>
      </c>
      <c r="AC1106" s="179" t="s">
        <v>27</v>
      </c>
      <c r="AD1106" s="180">
        <v>0</v>
      </c>
      <c r="AE1106" s="254">
        <f>SUM(AE1107:AE1109)</f>
        <v>1440000</v>
      </c>
      <c r="AF1106" s="178">
        <v>0</v>
      </c>
      <c r="AG1106" s="179" t="s">
        <v>27</v>
      </c>
      <c r="AH1106" s="180">
        <v>0</v>
      </c>
      <c r="AI1106" s="254">
        <f>SUM(AI1107:AI1109)</f>
        <v>1440000</v>
      </c>
      <c r="AJ1106" s="178">
        <v>0</v>
      </c>
      <c r="AK1106" s="179" t="s">
        <v>27</v>
      </c>
      <c r="AL1106" s="180">
        <v>0</v>
      </c>
      <c r="AM1106" s="254">
        <f>SUM(AM1107:AM1109)</f>
        <v>1440000</v>
      </c>
      <c r="AN1106" s="178">
        <v>0</v>
      </c>
      <c r="AO1106" s="179" t="s">
        <v>27</v>
      </c>
      <c r="AP1106" s="180">
        <v>0</v>
      </c>
      <c r="AQ1106" s="254">
        <f>SUM(AQ1107:AQ1109)</f>
        <v>1440000</v>
      </c>
      <c r="AR1106" s="351">
        <f t="shared" si="313"/>
        <v>0</v>
      </c>
    </row>
    <row r="1107" spans="2:44" x14ac:dyDescent="0.4">
      <c r="B1107" s="208" t="s">
        <v>27</v>
      </c>
      <c r="C1107" s="180" t="s">
        <v>295</v>
      </c>
      <c r="D1107" s="275">
        <f>D1105</f>
        <v>96</v>
      </c>
      <c r="E1107" s="179" t="s">
        <v>40</v>
      </c>
      <c r="F1107" s="254">
        <v>15000</v>
      </c>
      <c r="G1107" s="254">
        <f>ROUNDDOWN(D1107*F1107,-3)</f>
        <v>1440000</v>
      </c>
      <c r="H1107" s="275">
        <f>H1105</f>
        <v>96</v>
      </c>
      <c r="I1107" s="179" t="s">
        <v>40</v>
      </c>
      <c r="J1107" s="254">
        <v>15000</v>
      </c>
      <c r="K1107" s="254">
        <f>ROUNDDOWN(H1107*J1107,-3)</f>
        <v>1440000</v>
      </c>
      <c r="L1107" s="275">
        <f>L1105</f>
        <v>96</v>
      </c>
      <c r="M1107" s="179" t="s">
        <v>40</v>
      </c>
      <c r="N1107" s="254">
        <v>15000</v>
      </c>
      <c r="O1107" s="254">
        <f>ROUNDDOWN(L1107*N1107,-3)</f>
        <v>1440000</v>
      </c>
      <c r="P1107" s="275">
        <v>96</v>
      </c>
      <c r="Q1107" s="179" t="s">
        <v>40</v>
      </c>
      <c r="R1107" s="254">
        <v>15000</v>
      </c>
      <c r="S1107" s="254">
        <f>ROUNDDOWN(P1107*R1107,-3)</f>
        <v>1440000</v>
      </c>
      <c r="T1107" s="275">
        <v>96</v>
      </c>
      <c r="U1107" s="179" t="s">
        <v>40</v>
      </c>
      <c r="V1107" s="254">
        <v>15000</v>
      </c>
      <c r="W1107" s="254">
        <f>ROUNDDOWN(T1107*V1107,-3)</f>
        <v>1440000</v>
      </c>
      <c r="X1107" s="354">
        <f t="shared" si="311"/>
        <v>432000</v>
      </c>
      <c r="Y1107" s="254"/>
      <c r="Z1107" s="354">
        <f t="shared" si="310"/>
        <v>1440000</v>
      </c>
      <c r="AA1107" s="254">
        <f t="shared" si="312"/>
        <v>1440000</v>
      </c>
      <c r="AB1107" s="275">
        <v>96</v>
      </c>
      <c r="AC1107" s="179" t="s">
        <v>40</v>
      </c>
      <c r="AD1107" s="254">
        <v>15000</v>
      </c>
      <c r="AE1107" s="254">
        <f>ROUNDDOWN(AB1107*AD1107,-3)</f>
        <v>1440000</v>
      </c>
      <c r="AF1107" s="275">
        <v>96</v>
      </c>
      <c r="AG1107" s="179" t="s">
        <v>40</v>
      </c>
      <c r="AH1107" s="254">
        <v>15000</v>
      </c>
      <c r="AI1107" s="254">
        <f>ROUNDDOWN(AF1107*AH1107,-3)</f>
        <v>1440000</v>
      </c>
      <c r="AJ1107" s="275">
        <v>96</v>
      </c>
      <c r="AK1107" s="179" t="s">
        <v>40</v>
      </c>
      <c r="AL1107" s="254">
        <v>15000</v>
      </c>
      <c r="AM1107" s="254">
        <f>ROUNDDOWN(AJ1107*AL1107,-3)</f>
        <v>1440000</v>
      </c>
      <c r="AN1107" s="275">
        <v>96</v>
      </c>
      <c r="AO1107" s="179" t="s">
        <v>40</v>
      </c>
      <c r="AP1107" s="254">
        <v>15000</v>
      </c>
      <c r="AQ1107" s="254">
        <f>ROUNDDOWN(AN1107*AP1107,-3)</f>
        <v>1440000</v>
      </c>
      <c r="AR1107" s="351">
        <f t="shared" si="313"/>
        <v>0</v>
      </c>
    </row>
    <row r="1108" spans="2:44" x14ac:dyDescent="0.4">
      <c r="B1108" s="208" t="s">
        <v>27</v>
      </c>
      <c r="C1108" s="180" t="s">
        <v>296</v>
      </c>
      <c r="D1108" s="275">
        <f>D1105</f>
        <v>96</v>
      </c>
      <c r="E1108" s="179" t="s">
        <v>231</v>
      </c>
      <c r="F1108" s="254">
        <v>75000</v>
      </c>
      <c r="G1108" s="254">
        <f>ROUNDDOWN(D1108*F1108,-3)</f>
        <v>7200000</v>
      </c>
      <c r="H1108" s="275">
        <f>H1105</f>
        <v>96</v>
      </c>
      <c r="I1108" s="179" t="s">
        <v>231</v>
      </c>
      <c r="J1108" s="254">
        <v>75000</v>
      </c>
      <c r="K1108" s="254">
        <f>ROUNDDOWN(H1108*J1108,-3)</f>
        <v>7200000</v>
      </c>
      <c r="L1108" s="275">
        <f>L1105</f>
        <v>96</v>
      </c>
      <c r="M1108" s="179" t="s">
        <v>231</v>
      </c>
      <c r="N1108" s="254">
        <v>75000</v>
      </c>
      <c r="O1108" s="254">
        <f>ROUNDDOWN(L1108*N1108,-3)</f>
        <v>7200000</v>
      </c>
      <c r="P1108" s="275">
        <v>0</v>
      </c>
      <c r="Q1108" s="179" t="s">
        <v>231</v>
      </c>
      <c r="R1108" s="254">
        <v>75000</v>
      </c>
      <c r="S1108" s="254">
        <f>ROUNDDOWN(P1108*R1108,-3)</f>
        <v>0</v>
      </c>
      <c r="T1108" s="275">
        <v>0</v>
      </c>
      <c r="U1108" s="179" t="s">
        <v>231</v>
      </c>
      <c r="V1108" s="254">
        <v>75000</v>
      </c>
      <c r="W1108" s="254">
        <f>ROUNDDOWN(T1108*V1108,-3)</f>
        <v>0</v>
      </c>
      <c r="X1108" s="354">
        <f t="shared" si="311"/>
        <v>0</v>
      </c>
      <c r="Y1108" s="254"/>
      <c r="Z1108" s="354">
        <f t="shared" si="310"/>
        <v>0</v>
      </c>
      <c r="AA1108" s="254"/>
      <c r="AB1108" s="275">
        <v>0</v>
      </c>
      <c r="AC1108" s="179" t="s">
        <v>231</v>
      </c>
      <c r="AD1108" s="254">
        <v>75000</v>
      </c>
      <c r="AE1108" s="254">
        <f>ROUNDDOWN(AB1108*AD1108,-3)</f>
        <v>0</v>
      </c>
      <c r="AF1108" s="275">
        <v>0</v>
      </c>
      <c r="AG1108" s="179" t="s">
        <v>231</v>
      </c>
      <c r="AH1108" s="254">
        <v>75000</v>
      </c>
      <c r="AI1108" s="254">
        <f>ROUNDDOWN(AF1108*AH1108,-3)</f>
        <v>0</v>
      </c>
      <c r="AJ1108" s="275">
        <v>0</v>
      </c>
      <c r="AK1108" s="179" t="s">
        <v>231</v>
      </c>
      <c r="AL1108" s="254">
        <v>75000</v>
      </c>
      <c r="AM1108" s="254">
        <f>ROUNDDOWN(AJ1108*AL1108,-3)</f>
        <v>0</v>
      </c>
      <c r="AN1108" s="275">
        <v>0</v>
      </c>
      <c r="AO1108" s="179" t="s">
        <v>231</v>
      </c>
      <c r="AP1108" s="254">
        <v>75000</v>
      </c>
      <c r="AQ1108" s="254">
        <f>ROUNDDOWN(AN1108*AP1108,-3)</f>
        <v>0</v>
      </c>
      <c r="AR1108" s="351">
        <f t="shared" si="313"/>
        <v>0</v>
      </c>
    </row>
    <row r="1109" spans="2:44" x14ac:dyDescent="0.4">
      <c r="B1109" s="208" t="s">
        <v>27</v>
      </c>
      <c r="C1109" s="180" t="s">
        <v>299</v>
      </c>
      <c r="D1109" s="275">
        <v>4</v>
      </c>
      <c r="E1109" s="179" t="s">
        <v>51</v>
      </c>
      <c r="F1109" s="254">
        <v>140000</v>
      </c>
      <c r="G1109" s="254">
        <f>ROUNDDOWN(D1109*F1109,-3)</f>
        <v>560000</v>
      </c>
      <c r="H1109" s="275">
        <v>4</v>
      </c>
      <c r="I1109" s="179" t="s">
        <v>51</v>
      </c>
      <c r="J1109" s="254">
        <v>140000</v>
      </c>
      <c r="K1109" s="254">
        <f>ROUNDDOWN(H1109*J1109,-3)</f>
        <v>560000</v>
      </c>
      <c r="L1109" s="275">
        <v>0</v>
      </c>
      <c r="M1109" s="179" t="s">
        <v>51</v>
      </c>
      <c r="N1109" s="254">
        <v>140000</v>
      </c>
      <c r="O1109" s="254">
        <f>ROUNDDOWN(L1109*N1109,-3)</f>
        <v>0</v>
      </c>
      <c r="P1109" s="275">
        <v>0</v>
      </c>
      <c r="Q1109" s="179" t="s">
        <v>51</v>
      </c>
      <c r="R1109" s="254">
        <v>140000</v>
      </c>
      <c r="S1109" s="254">
        <f>ROUNDDOWN(P1109*R1109,-3)</f>
        <v>0</v>
      </c>
      <c r="T1109" s="275">
        <v>0</v>
      </c>
      <c r="U1109" s="179" t="s">
        <v>51</v>
      </c>
      <c r="V1109" s="254">
        <v>140000</v>
      </c>
      <c r="W1109" s="254">
        <f>ROUNDDOWN(T1109*V1109,-3)</f>
        <v>0</v>
      </c>
      <c r="X1109" s="354">
        <f t="shared" si="311"/>
        <v>0</v>
      </c>
      <c r="Y1109" s="254"/>
      <c r="Z1109" s="354">
        <f t="shared" si="310"/>
        <v>0</v>
      </c>
      <c r="AA1109" s="254"/>
      <c r="AB1109" s="275">
        <v>0</v>
      </c>
      <c r="AC1109" s="179" t="s">
        <v>51</v>
      </c>
      <c r="AD1109" s="254">
        <v>140000</v>
      </c>
      <c r="AE1109" s="254">
        <f>ROUNDDOWN(AB1109*AD1109,-3)</f>
        <v>0</v>
      </c>
      <c r="AF1109" s="275">
        <v>0</v>
      </c>
      <c r="AG1109" s="179" t="s">
        <v>51</v>
      </c>
      <c r="AH1109" s="254">
        <v>140000</v>
      </c>
      <c r="AI1109" s="254">
        <f>ROUNDDOWN(AF1109*AH1109,-3)</f>
        <v>0</v>
      </c>
      <c r="AJ1109" s="275">
        <v>0</v>
      </c>
      <c r="AK1109" s="179" t="s">
        <v>51</v>
      </c>
      <c r="AL1109" s="254">
        <v>140000</v>
      </c>
      <c r="AM1109" s="254">
        <f>ROUNDDOWN(AJ1109*AL1109,-3)</f>
        <v>0</v>
      </c>
      <c r="AN1109" s="275">
        <v>0</v>
      </c>
      <c r="AO1109" s="179" t="s">
        <v>51</v>
      </c>
      <c r="AP1109" s="254">
        <v>140000</v>
      </c>
      <c r="AQ1109" s="254">
        <f>ROUNDDOWN(AN1109*AP1109,-3)</f>
        <v>0</v>
      </c>
      <c r="AR1109" s="351">
        <f t="shared" si="313"/>
        <v>0</v>
      </c>
    </row>
    <row r="1110" spans="2:44" x14ac:dyDescent="0.4">
      <c r="B1110" s="312" t="s">
        <v>416</v>
      </c>
      <c r="C1110" s="313" t="s">
        <v>417</v>
      </c>
      <c r="D1110" s="269">
        <v>384</v>
      </c>
      <c r="E1110" s="270" t="s">
        <v>171</v>
      </c>
      <c r="F1110" s="254">
        <v>0</v>
      </c>
      <c r="G1110" s="254">
        <f>G1111</f>
        <v>36800000</v>
      </c>
      <c r="H1110" s="314">
        <v>384</v>
      </c>
      <c r="I1110" s="315" t="s">
        <v>171</v>
      </c>
      <c r="J1110" s="316">
        <v>0</v>
      </c>
      <c r="K1110" s="316">
        <f>K1111</f>
        <v>36800000</v>
      </c>
      <c r="L1110" s="314">
        <v>384</v>
      </c>
      <c r="M1110" s="315" t="s">
        <v>171</v>
      </c>
      <c r="N1110" s="316">
        <v>0</v>
      </c>
      <c r="O1110" s="316">
        <f>O1111</f>
        <v>34560000</v>
      </c>
      <c r="P1110" s="314">
        <v>384</v>
      </c>
      <c r="Q1110" s="315" t="s">
        <v>171</v>
      </c>
      <c r="R1110" s="316">
        <v>0</v>
      </c>
      <c r="S1110" s="316">
        <f>S1111</f>
        <v>5760000</v>
      </c>
      <c r="T1110" s="314">
        <v>384</v>
      </c>
      <c r="U1110" s="315" t="s">
        <v>171</v>
      </c>
      <c r="V1110" s="316">
        <v>0</v>
      </c>
      <c r="W1110" s="316">
        <f>W1111</f>
        <v>5760000</v>
      </c>
      <c r="X1110" s="354">
        <f t="shared" si="311"/>
        <v>1728000</v>
      </c>
      <c r="Y1110" s="316"/>
      <c r="Z1110" s="354">
        <f t="shared" si="310"/>
        <v>5760000</v>
      </c>
      <c r="AA1110" s="316"/>
      <c r="AB1110" s="314">
        <v>384</v>
      </c>
      <c r="AC1110" s="315" t="s">
        <v>171</v>
      </c>
      <c r="AD1110" s="316">
        <v>0</v>
      </c>
      <c r="AE1110" s="316">
        <f>AE1111</f>
        <v>5760000</v>
      </c>
      <c r="AF1110" s="314">
        <v>384</v>
      </c>
      <c r="AG1110" s="315" t="s">
        <v>171</v>
      </c>
      <c r="AH1110" s="316">
        <v>0</v>
      </c>
      <c r="AI1110" s="316">
        <f>AI1111</f>
        <v>5760000</v>
      </c>
      <c r="AJ1110" s="314">
        <v>384</v>
      </c>
      <c r="AK1110" s="315" t="s">
        <v>171</v>
      </c>
      <c r="AL1110" s="316">
        <v>0</v>
      </c>
      <c r="AM1110" s="316">
        <f>AM1111</f>
        <v>5760000</v>
      </c>
      <c r="AN1110" s="314">
        <v>384</v>
      </c>
      <c r="AO1110" s="315" t="s">
        <v>171</v>
      </c>
      <c r="AP1110" s="316">
        <v>0</v>
      </c>
      <c r="AQ1110" s="316">
        <f>AQ1111</f>
        <v>5760000</v>
      </c>
      <c r="AR1110" s="351">
        <f t="shared" si="313"/>
        <v>0</v>
      </c>
    </row>
    <row r="1111" spans="2:44" x14ac:dyDescent="0.4">
      <c r="B1111" s="208">
        <v>525112</v>
      </c>
      <c r="C1111" s="180" t="s">
        <v>97</v>
      </c>
      <c r="D1111" s="178">
        <v>0</v>
      </c>
      <c r="E1111" s="179" t="s">
        <v>27</v>
      </c>
      <c r="F1111" s="180">
        <v>0</v>
      </c>
      <c r="G1111" s="254">
        <f>SUM(G1112:G1114)</f>
        <v>36800000</v>
      </c>
      <c r="H1111" s="178">
        <v>0</v>
      </c>
      <c r="I1111" s="179" t="s">
        <v>27</v>
      </c>
      <c r="J1111" s="180">
        <v>0</v>
      </c>
      <c r="K1111" s="254">
        <f>SUM(K1112:K1114)</f>
        <v>36800000</v>
      </c>
      <c r="L1111" s="178">
        <v>0</v>
      </c>
      <c r="M1111" s="179" t="s">
        <v>27</v>
      </c>
      <c r="N1111" s="180">
        <v>0</v>
      </c>
      <c r="O1111" s="254">
        <f>SUM(O1112:O1114)</f>
        <v>34560000</v>
      </c>
      <c r="P1111" s="178">
        <v>0</v>
      </c>
      <c r="Q1111" s="179" t="s">
        <v>27</v>
      </c>
      <c r="R1111" s="180">
        <v>0</v>
      </c>
      <c r="S1111" s="254">
        <f>SUM(S1112:S1114)</f>
        <v>5760000</v>
      </c>
      <c r="T1111" s="178">
        <v>0</v>
      </c>
      <c r="U1111" s="179" t="s">
        <v>27</v>
      </c>
      <c r="V1111" s="180">
        <v>0</v>
      </c>
      <c r="W1111" s="254">
        <f>SUM(W1112:W1114)</f>
        <v>5760000</v>
      </c>
      <c r="X1111" s="354">
        <f t="shared" si="311"/>
        <v>1728000</v>
      </c>
      <c r="Y1111" s="254"/>
      <c r="Z1111" s="354">
        <f t="shared" si="310"/>
        <v>5760000</v>
      </c>
      <c r="AA1111" s="254"/>
      <c r="AB1111" s="178">
        <v>0</v>
      </c>
      <c r="AC1111" s="179" t="s">
        <v>27</v>
      </c>
      <c r="AD1111" s="180">
        <v>0</v>
      </c>
      <c r="AE1111" s="254">
        <f>SUM(AE1112:AE1114)</f>
        <v>5760000</v>
      </c>
      <c r="AF1111" s="178">
        <v>0</v>
      </c>
      <c r="AG1111" s="179" t="s">
        <v>27</v>
      </c>
      <c r="AH1111" s="180">
        <v>0</v>
      </c>
      <c r="AI1111" s="254">
        <f>SUM(AI1112:AI1114)</f>
        <v>5760000</v>
      </c>
      <c r="AJ1111" s="178">
        <v>0</v>
      </c>
      <c r="AK1111" s="179" t="s">
        <v>27</v>
      </c>
      <c r="AL1111" s="180">
        <v>0</v>
      </c>
      <c r="AM1111" s="254">
        <f>SUM(AM1112:AM1114)</f>
        <v>5760000</v>
      </c>
      <c r="AN1111" s="178">
        <v>0</v>
      </c>
      <c r="AO1111" s="179" t="s">
        <v>27</v>
      </c>
      <c r="AP1111" s="180">
        <v>0</v>
      </c>
      <c r="AQ1111" s="254">
        <f>SUM(AQ1112:AQ1114)</f>
        <v>5760000</v>
      </c>
      <c r="AR1111" s="351">
        <f t="shared" si="313"/>
        <v>0</v>
      </c>
    </row>
    <row r="1112" spans="2:44" x14ac:dyDescent="0.4">
      <c r="B1112" s="208" t="s">
        <v>27</v>
      </c>
      <c r="C1112" s="180" t="s">
        <v>295</v>
      </c>
      <c r="D1112" s="275">
        <f>D1110</f>
        <v>384</v>
      </c>
      <c r="E1112" s="179" t="s">
        <v>40</v>
      </c>
      <c r="F1112" s="254">
        <v>15000</v>
      </c>
      <c r="G1112" s="254">
        <f>ROUNDDOWN(D1112*F1112,-3)</f>
        <v>5760000</v>
      </c>
      <c r="H1112" s="275">
        <f>H1110</f>
        <v>384</v>
      </c>
      <c r="I1112" s="179" t="s">
        <v>40</v>
      </c>
      <c r="J1112" s="254">
        <v>15000</v>
      </c>
      <c r="K1112" s="254">
        <f>ROUNDDOWN(H1112*J1112,-3)</f>
        <v>5760000</v>
      </c>
      <c r="L1112" s="275">
        <f>L1110</f>
        <v>384</v>
      </c>
      <c r="M1112" s="179" t="s">
        <v>40</v>
      </c>
      <c r="N1112" s="254">
        <v>15000</v>
      </c>
      <c r="O1112" s="254">
        <f>ROUNDDOWN(L1112*N1112,-3)</f>
        <v>5760000</v>
      </c>
      <c r="P1112" s="275">
        <v>384</v>
      </c>
      <c r="Q1112" s="179" t="s">
        <v>40</v>
      </c>
      <c r="R1112" s="254">
        <v>15000</v>
      </c>
      <c r="S1112" s="254">
        <f>ROUNDDOWN(P1112*R1112,-3)</f>
        <v>5760000</v>
      </c>
      <c r="T1112" s="275">
        <v>384</v>
      </c>
      <c r="U1112" s="179" t="s">
        <v>40</v>
      </c>
      <c r="V1112" s="254">
        <v>15000</v>
      </c>
      <c r="W1112" s="254">
        <f>ROUNDDOWN(T1112*V1112,-3)</f>
        <v>5760000</v>
      </c>
      <c r="X1112" s="354">
        <f t="shared" si="311"/>
        <v>1728000</v>
      </c>
      <c r="Y1112" s="254"/>
      <c r="Z1112" s="354">
        <f t="shared" si="310"/>
        <v>5760000</v>
      </c>
      <c r="AA1112" s="254">
        <f t="shared" si="312"/>
        <v>5760000</v>
      </c>
      <c r="AB1112" s="275">
        <v>384</v>
      </c>
      <c r="AC1112" s="179" t="s">
        <v>40</v>
      </c>
      <c r="AD1112" s="254">
        <v>15000</v>
      </c>
      <c r="AE1112" s="254">
        <f>ROUNDDOWN(AB1112*AD1112,-3)</f>
        <v>5760000</v>
      </c>
      <c r="AF1112" s="275">
        <v>384</v>
      </c>
      <c r="AG1112" s="179" t="s">
        <v>40</v>
      </c>
      <c r="AH1112" s="254">
        <v>15000</v>
      </c>
      <c r="AI1112" s="254">
        <f>ROUNDDOWN(AF1112*AH1112,-3)</f>
        <v>5760000</v>
      </c>
      <c r="AJ1112" s="275">
        <v>384</v>
      </c>
      <c r="AK1112" s="179" t="s">
        <v>40</v>
      </c>
      <c r="AL1112" s="254">
        <v>15000</v>
      </c>
      <c r="AM1112" s="254">
        <f>ROUNDDOWN(AJ1112*AL1112,-3)</f>
        <v>5760000</v>
      </c>
      <c r="AN1112" s="275">
        <v>384</v>
      </c>
      <c r="AO1112" s="179" t="s">
        <v>40</v>
      </c>
      <c r="AP1112" s="254">
        <v>15000</v>
      </c>
      <c r="AQ1112" s="254">
        <f>ROUNDDOWN(AN1112*AP1112,-3)</f>
        <v>5760000</v>
      </c>
      <c r="AR1112" s="351">
        <f t="shared" si="313"/>
        <v>0</v>
      </c>
    </row>
    <row r="1113" spans="2:44" x14ac:dyDescent="0.4">
      <c r="B1113" s="208" t="s">
        <v>27</v>
      </c>
      <c r="C1113" s="180" t="s">
        <v>296</v>
      </c>
      <c r="D1113" s="275">
        <f>D1110</f>
        <v>384</v>
      </c>
      <c r="E1113" s="179" t="s">
        <v>231</v>
      </c>
      <c r="F1113" s="254">
        <v>75000</v>
      </c>
      <c r="G1113" s="254">
        <f>ROUNDDOWN(D1113*F1113,-3)</f>
        <v>28800000</v>
      </c>
      <c r="H1113" s="275">
        <f>H1110</f>
        <v>384</v>
      </c>
      <c r="I1113" s="179" t="s">
        <v>231</v>
      </c>
      <c r="J1113" s="254">
        <v>75000</v>
      </c>
      <c r="K1113" s="254">
        <f>ROUNDDOWN(H1113*J1113,-3)</f>
        <v>28800000</v>
      </c>
      <c r="L1113" s="275">
        <f>L1110</f>
        <v>384</v>
      </c>
      <c r="M1113" s="179" t="s">
        <v>231</v>
      </c>
      <c r="N1113" s="254">
        <v>75000</v>
      </c>
      <c r="O1113" s="254">
        <f>ROUNDDOWN(L1113*N1113,-3)</f>
        <v>28800000</v>
      </c>
      <c r="P1113" s="275">
        <v>0</v>
      </c>
      <c r="Q1113" s="179" t="s">
        <v>231</v>
      </c>
      <c r="R1113" s="254">
        <v>75000</v>
      </c>
      <c r="S1113" s="254">
        <f>ROUNDDOWN(P1113*R1113,-3)</f>
        <v>0</v>
      </c>
      <c r="T1113" s="275">
        <v>0</v>
      </c>
      <c r="U1113" s="179" t="s">
        <v>231</v>
      </c>
      <c r="V1113" s="254">
        <v>75000</v>
      </c>
      <c r="W1113" s="254">
        <f>ROUNDDOWN(T1113*V1113,-3)</f>
        <v>0</v>
      </c>
      <c r="X1113" s="354">
        <f t="shared" si="311"/>
        <v>0</v>
      </c>
      <c r="Y1113" s="254"/>
      <c r="Z1113" s="354">
        <f t="shared" si="310"/>
        <v>0</v>
      </c>
      <c r="AA1113" s="254"/>
      <c r="AB1113" s="275">
        <v>0</v>
      </c>
      <c r="AC1113" s="179" t="s">
        <v>231</v>
      </c>
      <c r="AD1113" s="254">
        <v>75000</v>
      </c>
      <c r="AE1113" s="254">
        <f>ROUNDDOWN(AB1113*AD1113,-3)</f>
        <v>0</v>
      </c>
      <c r="AF1113" s="275">
        <v>0</v>
      </c>
      <c r="AG1113" s="179" t="s">
        <v>231</v>
      </c>
      <c r="AH1113" s="254">
        <v>75000</v>
      </c>
      <c r="AI1113" s="254">
        <f>ROUNDDOWN(AF1113*AH1113,-3)</f>
        <v>0</v>
      </c>
      <c r="AJ1113" s="275">
        <v>0</v>
      </c>
      <c r="AK1113" s="179" t="s">
        <v>231</v>
      </c>
      <c r="AL1113" s="254">
        <v>75000</v>
      </c>
      <c r="AM1113" s="254">
        <f>ROUNDDOWN(AJ1113*AL1113,-3)</f>
        <v>0</v>
      </c>
      <c r="AN1113" s="275">
        <v>0</v>
      </c>
      <c r="AO1113" s="179" t="s">
        <v>231</v>
      </c>
      <c r="AP1113" s="254">
        <v>75000</v>
      </c>
      <c r="AQ1113" s="254">
        <f>ROUNDDOWN(AN1113*AP1113,-3)</f>
        <v>0</v>
      </c>
      <c r="AR1113" s="351">
        <f t="shared" si="313"/>
        <v>0</v>
      </c>
    </row>
    <row r="1114" spans="2:44" x14ac:dyDescent="0.4">
      <c r="B1114" s="208" t="s">
        <v>27</v>
      </c>
      <c r="C1114" s="180" t="s">
        <v>299</v>
      </c>
      <c r="D1114" s="275">
        <f>D1113/24</f>
        <v>16</v>
      </c>
      <c r="E1114" s="179" t="s">
        <v>51</v>
      </c>
      <c r="F1114" s="254">
        <v>140000</v>
      </c>
      <c r="G1114" s="254">
        <f>ROUNDDOWN(D1114*F1114,-3)</f>
        <v>2240000</v>
      </c>
      <c r="H1114" s="275">
        <f>H1113/24</f>
        <v>16</v>
      </c>
      <c r="I1114" s="179" t="s">
        <v>51</v>
      </c>
      <c r="J1114" s="254">
        <v>140000</v>
      </c>
      <c r="K1114" s="254">
        <f>ROUNDDOWN(H1114*J1114,-3)</f>
        <v>2240000</v>
      </c>
      <c r="L1114" s="275">
        <v>0</v>
      </c>
      <c r="M1114" s="179" t="s">
        <v>51</v>
      </c>
      <c r="N1114" s="254">
        <v>140000</v>
      </c>
      <c r="O1114" s="254">
        <f>ROUNDDOWN(L1114*N1114,-3)</f>
        <v>0</v>
      </c>
      <c r="P1114" s="275">
        <v>0</v>
      </c>
      <c r="Q1114" s="179" t="s">
        <v>51</v>
      </c>
      <c r="R1114" s="254">
        <v>140000</v>
      </c>
      <c r="S1114" s="254">
        <f>ROUNDDOWN(P1114*R1114,-3)</f>
        <v>0</v>
      </c>
      <c r="T1114" s="275">
        <v>0</v>
      </c>
      <c r="U1114" s="179" t="s">
        <v>51</v>
      </c>
      <c r="V1114" s="254">
        <v>140000</v>
      </c>
      <c r="W1114" s="254">
        <f>ROUNDDOWN(T1114*V1114,-3)</f>
        <v>0</v>
      </c>
      <c r="X1114" s="354">
        <f t="shared" si="311"/>
        <v>0</v>
      </c>
      <c r="Y1114" s="254"/>
      <c r="Z1114" s="354">
        <f t="shared" si="310"/>
        <v>0</v>
      </c>
      <c r="AA1114" s="254"/>
      <c r="AB1114" s="275">
        <v>0</v>
      </c>
      <c r="AC1114" s="179" t="s">
        <v>51</v>
      </c>
      <c r="AD1114" s="254">
        <v>140000</v>
      </c>
      <c r="AE1114" s="254">
        <f>ROUNDDOWN(AB1114*AD1114,-3)</f>
        <v>0</v>
      </c>
      <c r="AF1114" s="275">
        <v>0</v>
      </c>
      <c r="AG1114" s="179" t="s">
        <v>51</v>
      </c>
      <c r="AH1114" s="254">
        <v>140000</v>
      </c>
      <c r="AI1114" s="254">
        <f>ROUNDDOWN(AF1114*AH1114,-3)</f>
        <v>0</v>
      </c>
      <c r="AJ1114" s="275">
        <v>0</v>
      </c>
      <c r="AK1114" s="179" t="s">
        <v>51</v>
      </c>
      <c r="AL1114" s="254">
        <v>140000</v>
      </c>
      <c r="AM1114" s="254">
        <f>ROUNDDOWN(AJ1114*AL1114,-3)</f>
        <v>0</v>
      </c>
      <c r="AN1114" s="275">
        <v>0</v>
      </c>
      <c r="AO1114" s="179" t="s">
        <v>51</v>
      </c>
      <c r="AP1114" s="254">
        <v>140000</v>
      </c>
      <c r="AQ1114" s="254">
        <f>ROUNDDOWN(AN1114*AP1114,-3)</f>
        <v>0</v>
      </c>
      <c r="AR1114" s="351">
        <f t="shared" si="313"/>
        <v>0</v>
      </c>
    </row>
    <row r="1115" spans="2:44" x14ac:dyDescent="0.4">
      <c r="B1115" s="312" t="s">
        <v>418</v>
      </c>
      <c r="C1115" s="313" t="s">
        <v>419</v>
      </c>
      <c r="D1115" s="269">
        <v>48</v>
      </c>
      <c r="E1115" s="270" t="s">
        <v>171</v>
      </c>
      <c r="F1115" s="254">
        <v>0</v>
      </c>
      <c r="G1115" s="254">
        <f>G1116+G1120</f>
        <v>24140000</v>
      </c>
      <c r="H1115" s="314">
        <v>48</v>
      </c>
      <c r="I1115" s="315" t="s">
        <v>171</v>
      </c>
      <c r="J1115" s="316">
        <v>0</v>
      </c>
      <c r="K1115" s="316">
        <f>K1116+K1120</f>
        <v>24140000</v>
      </c>
      <c r="L1115" s="314">
        <v>48</v>
      </c>
      <c r="M1115" s="315" t="s">
        <v>171</v>
      </c>
      <c r="N1115" s="316">
        <v>0</v>
      </c>
      <c r="O1115" s="316">
        <f>O1116+O1120</f>
        <v>24140000</v>
      </c>
      <c r="P1115" s="314">
        <v>48</v>
      </c>
      <c r="Q1115" s="315" t="s">
        <v>171</v>
      </c>
      <c r="R1115" s="316">
        <v>0</v>
      </c>
      <c r="S1115" s="316">
        <f>S1116+S1120</f>
        <v>20540000</v>
      </c>
      <c r="T1115" s="314">
        <v>48</v>
      </c>
      <c r="U1115" s="315" t="s">
        <v>171</v>
      </c>
      <c r="V1115" s="316">
        <v>0</v>
      </c>
      <c r="W1115" s="316">
        <f>W1116+W1120</f>
        <v>20540000</v>
      </c>
      <c r="X1115" s="354">
        <f t="shared" si="311"/>
        <v>6162000</v>
      </c>
      <c r="Y1115" s="316"/>
      <c r="Z1115" s="354">
        <f t="shared" si="310"/>
        <v>20540000</v>
      </c>
      <c r="AA1115" s="316"/>
      <c r="AB1115" s="314">
        <v>48</v>
      </c>
      <c r="AC1115" s="315" t="s">
        <v>171</v>
      </c>
      <c r="AD1115" s="316">
        <v>0</v>
      </c>
      <c r="AE1115" s="316">
        <f>AE1116+AE1120</f>
        <v>20540000</v>
      </c>
      <c r="AF1115" s="314">
        <v>48</v>
      </c>
      <c r="AG1115" s="315" t="s">
        <v>171</v>
      </c>
      <c r="AH1115" s="316">
        <v>0</v>
      </c>
      <c r="AI1115" s="316">
        <f>AI1116+AI1120</f>
        <v>20540000</v>
      </c>
      <c r="AJ1115" s="314">
        <v>48</v>
      </c>
      <c r="AK1115" s="315" t="s">
        <v>171</v>
      </c>
      <c r="AL1115" s="316">
        <v>0</v>
      </c>
      <c r="AM1115" s="316">
        <f>AM1116+AM1120</f>
        <v>20540000</v>
      </c>
      <c r="AN1115" s="314">
        <v>48</v>
      </c>
      <c r="AO1115" s="315" t="s">
        <v>171</v>
      </c>
      <c r="AP1115" s="316">
        <v>0</v>
      </c>
      <c r="AQ1115" s="316">
        <f>AQ1116+AQ1120</f>
        <v>20540000</v>
      </c>
      <c r="AR1115" s="351">
        <f t="shared" si="313"/>
        <v>0</v>
      </c>
    </row>
    <row r="1116" spans="2:44" x14ac:dyDescent="0.4">
      <c r="B1116" s="208">
        <v>525111</v>
      </c>
      <c r="C1116" s="180" t="s">
        <v>174</v>
      </c>
      <c r="D1116" s="178"/>
      <c r="E1116" s="179"/>
      <c r="F1116" s="180"/>
      <c r="G1116" s="254">
        <f>SUM(G1117:G1119)</f>
        <v>12340000</v>
      </c>
      <c r="H1116" s="178"/>
      <c r="I1116" s="179"/>
      <c r="J1116" s="180"/>
      <c r="K1116" s="254">
        <f>SUM(K1117:K1119)</f>
        <v>12340000</v>
      </c>
      <c r="L1116" s="178"/>
      <c r="M1116" s="179"/>
      <c r="N1116" s="180"/>
      <c r="O1116" s="254">
        <f>SUM(O1117:O1119)</f>
        <v>12340000</v>
      </c>
      <c r="P1116" s="178"/>
      <c r="Q1116" s="179"/>
      <c r="R1116" s="180"/>
      <c r="S1116" s="254">
        <f>SUM(S1117:S1119)</f>
        <v>12340000</v>
      </c>
      <c r="T1116" s="178"/>
      <c r="U1116" s="179"/>
      <c r="V1116" s="180"/>
      <c r="W1116" s="254">
        <f>SUM(W1117:W1119)</f>
        <v>12340000</v>
      </c>
      <c r="X1116" s="354">
        <f t="shared" si="311"/>
        <v>3702000</v>
      </c>
      <c r="Y1116" s="254"/>
      <c r="Z1116" s="354">
        <f t="shared" si="310"/>
        <v>12340000</v>
      </c>
      <c r="AA1116" s="254"/>
      <c r="AB1116" s="178"/>
      <c r="AC1116" s="179"/>
      <c r="AD1116" s="180"/>
      <c r="AE1116" s="254">
        <f>SUM(AE1117:AE1119)</f>
        <v>12340000</v>
      </c>
      <c r="AF1116" s="178"/>
      <c r="AG1116" s="179"/>
      <c r="AH1116" s="180"/>
      <c r="AI1116" s="254">
        <f>SUM(AI1117:AI1119)</f>
        <v>12340000</v>
      </c>
      <c r="AJ1116" s="178"/>
      <c r="AK1116" s="179"/>
      <c r="AL1116" s="180"/>
      <c r="AM1116" s="254">
        <f>SUM(AM1117:AM1119)</f>
        <v>12340000</v>
      </c>
      <c r="AN1116" s="178"/>
      <c r="AO1116" s="179"/>
      <c r="AP1116" s="180"/>
      <c r="AQ1116" s="254">
        <f>SUM(AQ1117:AQ1119)</f>
        <v>12340000</v>
      </c>
      <c r="AR1116" s="351">
        <f t="shared" si="313"/>
        <v>0</v>
      </c>
    </row>
    <row r="1117" spans="2:44" x14ac:dyDescent="0.4">
      <c r="B1117" s="208" t="s">
        <v>27</v>
      </c>
      <c r="C1117" s="180" t="s">
        <v>46</v>
      </c>
      <c r="D1117" s="178">
        <v>44</v>
      </c>
      <c r="E1117" s="179" t="s">
        <v>47</v>
      </c>
      <c r="F1117" s="254">
        <v>150000</v>
      </c>
      <c r="G1117" s="254">
        <f>ROUNDDOWN(D1117*F1117,-3)</f>
        <v>6600000</v>
      </c>
      <c r="H1117" s="178">
        <v>44</v>
      </c>
      <c r="I1117" s="179" t="s">
        <v>47</v>
      </c>
      <c r="J1117" s="254">
        <v>150000</v>
      </c>
      <c r="K1117" s="254">
        <f>ROUNDDOWN(H1117*J1117,-3)</f>
        <v>6600000</v>
      </c>
      <c r="L1117" s="178">
        <v>44</v>
      </c>
      <c r="M1117" s="179" t="s">
        <v>47</v>
      </c>
      <c r="N1117" s="254">
        <v>150000</v>
      </c>
      <c r="O1117" s="254">
        <f>ROUNDDOWN(L1117*N1117,-3)</f>
        <v>6600000</v>
      </c>
      <c r="P1117" s="178">
        <v>44</v>
      </c>
      <c r="Q1117" s="179" t="s">
        <v>47</v>
      </c>
      <c r="R1117" s="254">
        <v>150000</v>
      </c>
      <c r="S1117" s="254">
        <f>ROUNDDOWN(P1117*R1117,-3)</f>
        <v>6600000</v>
      </c>
      <c r="T1117" s="178">
        <v>44</v>
      </c>
      <c r="U1117" s="179" t="s">
        <v>47</v>
      </c>
      <c r="V1117" s="254">
        <v>150000</v>
      </c>
      <c r="W1117" s="254">
        <f>ROUNDDOWN(T1117*V1117,-3)</f>
        <v>6600000</v>
      </c>
      <c r="X1117" s="354">
        <f t="shared" si="311"/>
        <v>1980000</v>
      </c>
      <c r="Y1117" s="254"/>
      <c r="Z1117" s="354">
        <f t="shared" si="310"/>
        <v>6600000</v>
      </c>
      <c r="AA1117" s="254">
        <f t="shared" si="312"/>
        <v>6600000</v>
      </c>
      <c r="AB1117" s="178">
        <v>44</v>
      </c>
      <c r="AC1117" s="179" t="s">
        <v>47</v>
      </c>
      <c r="AD1117" s="254">
        <v>150000</v>
      </c>
      <c r="AE1117" s="254">
        <f>ROUNDDOWN(AB1117*AD1117,-3)</f>
        <v>6600000</v>
      </c>
      <c r="AF1117" s="178">
        <v>44</v>
      </c>
      <c r="AG1117" s="179" t="s">
        <v>47</v>
      </c>
      <c r="AH1117" s="254">
        <v>150000</v>
      </c>
      <c r="AI1117" s="254">
        <f>ROUNDDOWN(AF1117*AH1117,-3)</f>
        <v>6600000</v>
      </c>
      <c r="AJ1117" s="178">
        <v>44</v>
      </c>
      <c r="AK1117" s="179" t="s">
        <v>47</v>
      </c>
      <c r="AL1117" s="254">
        <v>150000</v>
      </c>
      <c r="AM1117" s="254">
        <f>ROUNDDOWN(AJ1117*AL1117,-3)</f>
        <v>6600000</v>
      </c>
      <c r="AN1117" s="178">
        <v>44</v>
      </c>
      <c r="AO1117" s="179" t="s">
        <v>47</v>
      </c>
      <c r="AP1117" s="254">
        <v>150000</v>
      </c>
      <c r="AQ1117" s="254">
        <f>ROUNDDOWN(AN1117*AP1117,-3)</f>
        <v>6600000</v>
      </c>
      <c r="AR1117" s="351">
        <f t="shared" si="313"/>
        <v>0</v>
      </c>
    </row>
    <row r="1118" spans="2:44" x14ac:dyDescent="0.4">
      <c r="B1118" s="208" t="s">
        <v>27</v>
      </c>
      <c r="C1118" s="180" t="s">
        <v>48</v>
      </c>
      <c r="D1118" s="178">
        <v>32</v>
      </c>
      <c r="E1118" s="179" t="s">
        <v>47</v>
      </c>
      <c r="F1118" s="254">
        <v>150000</v>
      </c>
      <c r="G1118" s="254">
        <f>ROUNDDOWN(D1118*F1118,-3)</f>
        <v>4800000</v>
      </c>
      <c r="H1118" s="178">
        <v>32</v>
      </c>
      <c r="I1118" s="179" t="s">
        <v>47</v>
      </c>
      <c r="J1118" s="254">
        <v>150000</v>
      </c>
      <c r="K1118" s="254">
        <f>ROUNDDOWN(H1118*J1118,-3)</f>
        <v>4800000</v>
      </c>
      <c r="L1118" s="178">
        <v>32</v>
      </c>
      <c r="M1118" s="179" t="s">
        <v>47</v>
      </c>
      <c r="N1118" s="254">
        <v>150000</v>
      </c>
      <c r="O1118" s="254">
        <f>ROUNDDOWN(L1118*N1118,-3)</f>
        <v>4800000</v>
      </c>
      <c r="P1118" s="178">
        <v>32</v>
      </c>
      <c r="Q1118" s="179" t="s">
        <v>47</v>
      </c>
      <c r="R1118" s="254">
        <v>150000</v>
      </c>
      <c r="S1118" s="254">
        <f>ROUNDDOWN(P1118*R1118,-3)</f>
        <v>4800000</v>
      </c>
      <c r="T1118" s="178">
        <v>32</v>
      </c>
      <c r="U1118" s="179" t="s">
        <v>47</v>
      </c>
      <c r="V1118" s="254">
        <v>150000</v>
      </c>
      <c r="W1118" s="254">
        <f>ROUNDDOWN(T1118*V1118,-3)</f>
        <v>4800000</v>
      </c>
      <c r="X1118" s="354">
        <f t="shared" si="311"/>
        <v>1440000</v>
      </c>
      <c r="Y1118" s="254"/>
      <c r="Z1118" s="354">
        <f t="shared" si="310"/>
        <v>4800000</v>
      </c>
      <c r="AA1118" s="254">
        <f t="shared" si="312"/>
        <v>4800000</v>
      </c>
      <c r="AB1118" s="178">
        <v>32</v>
      </c>
      <c r="AC1118" s="179" t="s">
        <v>47</v>
      </c>
      <c r="AD1118" s="254">
        <v>150000</v>
      </c>
      <c r="AE1118" s="254">
        <f>ROUNDDOWN(AB1118*AD1118,-3)</f>
        <v>4800000</v>
      </c>
      <c r="AF1118" s="178">
        <v>32</v>
      </c>
      <c r="AG1118" s="179" t="s">
        <v>47</v>
      </c>
      <c r="AH1118" s="254">
        <v>150000</v>
      </c>
      <c r="AI1118" s="254">
        <f>ROUNDDOWN(AF1118*AH1118,-3)</f>
        <v>4800000</v>
      </c>
      <c r="AJ1118" s="178">
        <v>32</v>
      </c>
      <c r="AK1118" s="179" t="s">
        <v>47</v>
      </c>
      <c r="AL1118" s="254">
        <v>150000</v>
      </c>
      <c r="AM1118" s="254">
        <f>ROUNDDOWN(AJ1118*AL1118,-3)</f>
        <v>4800000</v>
      </c>
      <c r="AN1118" s="178">
        <v>32</v>
      </c>
      <c r="AO1118" s="179" t="s">
        <v>47</v>
      </c>
      <c r="AP1118" s="254">
        <v>150000</v>
      </c>
      <c r="AQ1118" s="254">
        <f>ROUNDDOWN(AN1118*AP1118,-3)</f>
        <v>4800000</v>
      </c>
      <c r="AR1118" s="351">
        <f t="shared" si="313"/>
        <v>0</v>
      </c>
    </row>
    <row r="1119" spans="2:44" x14ac:dyDescent="0.4">
      <c r="B1119" s="208" t="s">
        <v>27</v>
      </c>
      <c r="C1119" s="180" t="s">
        <v>175</v>
      </c>
      <c r="D1119" s="178">
        <v>1</v>
      </c>
      <c r="E1119" s="179" t="s">
        <v>38</v>
      </c>
      <c r="F1119" s="254">
        <v>940000</v>
      </c>
      <c r="G1119" s="254">
        <f>ROUNDDOWN(D1119*F1119,-3)</f>
        <v>940000</v>
      </c>
      <c r="H1119" s="178">
        <v>1</v>
      </c>
      <c r="I1119" s="179" t="s">
        <v>38</v>
      </c>
      <c r="J1119" s="254">
        <v>940000</v>
      </c>
      <c r="K1119" s="254">
        <f>ROUNDDOWN(H1119*J1119,-3)</f>
        <v>940000</v>
      </c>
      <c r="L1119" s="178">
        <v>1</v>
      </c>
      <c r="M1119" s="179" t="s">
        <v>38</v>
      </c>
      <c r="N1119" s="254">
        <v>940000</v>
      </c>
      <c r="O1119" s="254">
        <f>ROUNDDOWN(L1119*N1119,-3)</f>
        <v>940000</v>
      </c>
      <c r="P1119" s="178">
        <v>1</v>
      </c>
      <c r="Q1119" s="179" t="s">
        <v>38</v>
      </c>
      <c r="R1119" s="254">
        <v>940000</v>
      </c>
      <c r="S1119" s="254">
        <f>ROUNDDOWN(P1119*R1119,-3)</f>
        <v>940000</v>
      </c>
      <c r="T1119" s="178">
        <v>1</v>
      </c>
      <c r="U1119" s="179" t="s">
        <v>38</v>
      </c>
      <c r="V1119" s="254">
        <v>940000</v>
      </c>
      <c r="W1119" s="254">
        <f>ROUNDDOWN(T1119*V1119,-3)</f>
        <v>940000</v>
      </c>
      <c r="X1119" s="354">
        <f t="shared" si="311"/>
        <v>282000</v>
      </c>
      <c r="Y1119" s="254"/>
      <c r="Z1119" s="354">
        <f t="shared" si="310"/>
        <v>940000</v>
      </c>
      <c r="AA1119" s="254">
        <f t="shared" si="312"/>
        <v>940000</v>
      </c>
      <c r="AB1119" s="178">
        <v>1</v>
      </c>
      <c r="AC1119" s="179" t="s">
        <v>38</v>
      </c>
      <c r="AD1119" s="254">
        <v>940000</v>
      </c>
      <c r="AE1119" s="254">
        <f>ROUNDDOWN(AB1119*AD1119,-3)</f>
        <v>940000</v>
      </c>
      <c r="AF1119" s="178">
        <v>1</v>
      </c>
      <c r="AG1119" s="179" t="s">
        <v>38</v>
      </c>
      <c r="AH1119" s="254">
        <v>940000</v>
      </c>
      <c r="AI1119" s="254">
        <f>ROUNDDOWN(AF1119*AH1119,-3)</f>
        <v>940000</v>
      </c>
      <c r="AJ1119" s="178">
        <v>1</v>
      </c>
      <c r="AK1119" s="179" t="s">
        <v>38</v>
      </c>
      <c r="AL1119" s="254">
        <v>940000</v>
      </c>
      <c r="AM1119" s="254">
        <f>ROUNDDOWN(AJ1119*AL1119,-3)</f>
        <v>940000</v>
      </c>
      <c r="AN1119" s="178">
        <v>1</v>
      </c>
      <c r="AO1119" s="179" t="s">
        <v>38</v>
      </c>
      <c r="AP1119" s="254">
        <v>940000</v>
      </c>
      <c r="AQ1119" s="254">
        <f>ROUNDDOWN(AN1119*AP1119,-3)</f>
        <v>940000</v>
      </c>
      <c r="AR1119" s="351">
        <f t="shared" si="313"/>
        <v>0</v>
      </c>
    </row>
    <row r="1120" spans="2:44" x14ac:dyDescent="0.4">
      <c r="B1120" s="208">
        <v>525112</v>
      </c>
      <c r="C1120" s="180" t="s">
        <v>97</v>
      </c>
      <c r="D1120" s="178"/>
      <c r="E1120" s="179"/>
      <c r="F1120" s="180"/>
      <c r="G1120" s="254">
        <f>SUM(G1121:G1125)</f>
        <v>11800000</v>
      </c>
      <c r="H1120" s="178"/>
      <c r="I1120" s="179"/>
      <c r="J1120" s="180"/>
      <c r="K1120" s="254">
        <f>SUM(K1121:K1125)</f>
        <v>11800000</v>
      </c>
      <c r="L1120" s="178"/>
      <c r="M1120" s="179"/>
      <c r="N1120" s="180"/>
      <c r="O1120" s="254">
        <f>SUM(O1121:O1125)</f>
        <v>11800000</v>
      </c>
      <c r="P1120" s="178"/>
      <c r="Q1120" s="179"/>
      <c r="R1120" s="180"/>
      <c r="S1120" s="254">
        <f>SUM(S1121:S1125)</f>
        <v>8200000</v>
      </c>
      <c r="T1120" s="178"/>
      <c r="U1120" s="179"/>
      <c r="V1120" s="180"/>
      <c r="W1120" s="254">
        <f>SUM(W1121:W1125)</f>
        <v>8200000</v>
      </c>
      <c r="X1120" s="354">
        <f t="shared" si="311"/>
        <v>2460000</v>
      </c>
      <c r="Y1120" s="254"/>
      <c r="Z1120" s="354">
        <f t="shared" si="310"/>
        <v>8200000</v>
      </c>
      <c r="AA1120" s="254"/>
      <c r="AB1120" s="178"/>
      <c r="AC1120" s="179"/>
      <c r="AD1120" s="180"/>
      <c r="AE1120" s="254">
        <f>SUM(AE1121:AE1125)</f>
        <v>8200000</v>
      </c>
      <c r="AF1120" s="178"/>
      <c r="AG1120" s="179"/>
      <c r="AH1120" s="180"/>
      <c r="AI1120" s="254">
        <f>SUM(AI1121:AI1125)</f>
        <v>8200000</v>
      </c>
      <c r="AJ1120" s="178"/>
      <c r="AK1120" s="179"/>
      <c r="AL1120" s="180"/>
      <c r="AM1120" s="254">
        <f>SUM(AM1121:AM1125)</f>
        <v>8200000</v>
      </c>
      <c r="AN1120" s="178"/>
      <c r="AO1120" s="179"/>
      <c r="AP1120" s="180"/>
      <c r="AQ1120" s="254">
        <f>SUM(AQ1121:AQ1125)</f>
        <v>8200000</v>
      </c>
      <c r="AR1120" s="351">
        <f t="shared" si="313"/>
        <v>0</v>
      </c>
    </row>
    <row r="1121" spans="2:44" x14ac:dyDescent="0.4">
      <c r="B1121" s="208" t="s">
        <v>27</v>
      </c>
      <c r="C1121" s="180" t="s">
        <v>295</v>
      </c>
      <c r="D1121" s="178">
        <v>1</v>
      </c>
      <c r="E1121" s="179" t="s">
        <v>38</v>
      </c>
      <c r="F1121" s="254">
        <v>1200000</v>
      </c>
      <c r="G1121" s="254">
        <f>ROUNDDOWN(D1121*F1121,-3)</f>
        <v>1200000</v>
      </c>
      <c r="H1121" s="178">
        <v>1</v>
      </c>
      <c r="I1121" s="179" t="s">
        <v>38</v>
      </c>
      <c r="J1121" s="254">
        <v>1200000</v>
      </c>
      <c r="K1121" s="254">
        <f>ROUNDDOWN(H1121*J1121,-3)</f>
        <v>1200000</v>
      </c>
      <c r="L1121" s="178">
        <v>1</v>
      </c>
      <c r="M1121" s="179" t="s">
        <v>38</v>
      </c>
      <c r="N1121" s="254">
        <v>1200000</v>
      </c>
      <c r="O1121" s="254">
        <f>ROUNDDOWN(L1121*N1121,-3)</f>
        <v>1200000</v>
      </c>
      <c r="P1121" s="178">
        <v>1</v>
      </c>
      <c r="Q1121" s="179" t="s">
        <v>38</v>
      </c>
      <c r="R1121" s="254">
        <v>1200000</v>
      </c>
      <c r="S1121" s="254">
        <f>ROUNDDOWN(P1121*R1121,-3)</f>
        <v>1200000</v>
      </c>
      <c r="T1121" s="178">
        <v>1</v>
      </c>
      <c r="U1121" s="179" t="s">
        <v>38</v>
      </c>
      <c r="V1121" s="254">
        <v>1200000</v>
      </c>
      <c r="W1121" s="254">
        <f>ROUNDDOWN(T1121*V1121,-3)</f>
        <v>1200000</v>
      </c>
      <c r="X1121" s="354">
        <f t="shared" si="311"/>
        <v>360000</v>
      </c>
      <c r="Y1121" s="254"/>
      <c r="Z1121" s="354">
        <f t="shared" si="310"/>
        <v>1200000</v>
      </c>
      <c r="AA1121" s="254">
        <f t="shared" si="312"/>
        <v>1200000</v>
      </c>
      <c r="AB1121" s="178">
        <v>1</v>
      </c>
      <c r="AC1121" s="179" t="s">
        <v>38</v>
      </c>
      <c r="AD1121" s="254">
        <v>1200000</v>
      </c>
      <c r="AE1121" s="254">
        <f>ROUNDDOWN(AB1121*AD1121,-3)</f>
        <v>1200000</v>
      </c>
      <c r="AF1121" s="178">
        <v>1</v>
      </c>
      <c r="AG1121" s="179" t="s">
        <v>38</v>
      </c>
      <c r="AH1121" s="254">
        <v>1200000</v>
      </c>
      <c r="AI1121" s="254">
        <f>ROUNDDOWN(AF1121*AH1121,-3)</f>
        <v>1200000</v>
      </c>
      <c r="AJ1121" s="178">
        <v>1</v>
      </c>
      <c r="AK1121" s="179" t="s">
        <v>38</v>
      </c>
      <c r="AL1121" s="254">
        <v>1200000</v>
      </c>
      <c r="AM1121" s="254">
        <f>ROUNDDOWN(AJ1121*AL1121,-3)</f>
        <v>1200000</v>
      </c>
      <c r="AN1121" s="178">
        <v>1</v>
      </c>
      <c r="AO1121" s="179" t="s">
        <v>38</v>
      </c>
      <c r="AP1121" s="254">
        <v>1200000</v>
      </c>
      <c r="AQ1121" s="254">
        <f>ROUNDDOWN(AN1121*AP1121,-3)</f>
        <v>1200000</v>
      </c>
      <c r="AR1121" s="351">
        <f t="shared" si="313"/>
        <v>0</v>
      </c>
    </row>
    <row r="1122" spans="2:44" x14ac:dyDescent="0.4">
      <c r="B1122" s="208" t="s">
        <v>27</v>
      </c>
      <c r="C1122" s="180" t="s">
        <v>296</v>
      </c>
      <c r="D1122" s="275">
        <f>D1115</f>
        <v>48</v>
      </c>
      <c r="E1122" s="179" t="s">
        <v>231</v>
      </c>
      <c r="F1122" s="254">
        <v>75000</v>
      </c>
      <c r="G1122" s="254">
        <f>ROUNDDOWN(D1122*F1122,-3)</f>
        <v>3600000</v>
      </c>
      <c r="H1122" s="275">
        <f>H1115</f>
        <v>48</v>
      </c>
      <c r="I1122" s="179" t="s">
        <v>231</v>
      </c>
      <c r="J1122" s="254">
        <v>75000</v>
      </c>
      <c r="K1122" s="254">
        <f>ROUNDDOWN(H1122*J1122,-3)</f>
        <v>3600000</v>
      </c>
      <c r="L1122" s="275">
        <f>L1115</f>
        <v>48</v>
      </c>
      <c r="M1122" s="179" t="s">
        <v>231</v>
      </c>
      <c r="N1122" s="254">
        <v>75000</v>
      </c>
      <c r="O1122" s="254">
        <f>ROUNDDOWN(L1122*N1122,-3)</f>
        <v>3600000</v>
      </c>
      <c r="P1122" s="275">
        <v>0</v>
      </c>
      <c r="Q1122" s="179" t="s">
        <v>231</v>
      </c>
      <c r="R1122" s="254">
        <v>75000</v>
      </c>
      <c r="S1122" s="254">
        <f>ROUNDDOWN(P1122*R1122,-3)</f>
        <v>0</v>
      </c>
      <c r="T1122" s="275">
        <v>0</v>
      </c>
      <c r="U1122" s="179" t="s">
        <v>231</v>
      </c>
      <c r="V1122" s="254">
        <v>75000</v>
      </c>
      <c r="W1122" s="254">
        <f>ROUNDDOWN(T1122*V1122,-3)</f>
        <v>0</v>
      </c>
      <c r="X1122" s="354">
        <f t="shared" si="311"/>
        <v>0</v>
      </c>
      <c r="Y1122" s="254"/>
      <c r="Z1122" s="354">
        <f t="shared" si="310"/>
        <v>0</v>
      </c>
      <c r="AA1122" s="254"/>
      <c r="AB1122" s="275">
        <v>0</v>
      </c>
      <c r="AC1122" s="179" t="s">
        <v>231</v>
      </c>
      <c r="AD1122" s="254">
        <v>75000</v>
      </c>
      <c r="AE1122" s="254">
        <f>ROUNDDOWN(AB1122*AD1122,-3)</f>
        <v>0</v>
      </c>
      <c r="AF1122" s="275">
        <v>0</v>
      </c>
      <c r="AG1122" s="179" t="s">
        <v>231</v>
      </c>
      <c r="AH1122" s="254">
        <v>75000</v>
      </c>
      <c r="AI1122" s="254">
        <f>ROUNDDOWN(AF1122*AH1122,-3)</f>
        <v>0</v>
      </c>
      <c r="AJ1122" s="275">
        <v>0</v>
      </c>
      <c r="AK1122" s="179" t="s">
        <v>231</v>
      </c>
      <c r="AL1122" s="254">
        <v>75000</v>
      </c>
      <c r="AM1122" s="254">
        <f>ROUNDDOWN(AJ1122*AL1122,-3)</f>
        <v>0</v>
      </c>
      <c r="AN1122" s="275">
        <v>0</v>
      </c>
      <c r="AO1122" s="179" t="s">
        <v>231</v>
      </c>
      <c r="AP1122" s="254">
        <v>75000</v>
      </c>
      <c r="AQ1122" s="254">
        <f>ROUNDDOWN(AN1122*AP1122,-3)</f>
        <v>0</v>
      </c>
      <c r="AR1122" s="351">
        <f t="shared" si="313"/>
        <v>0</v>
      </c>
    </row>
    <row r="1123" spans="2:44" x14ac:dyDescent="0.4">
      <c r="B1123" s="208" t="s">
        <v>27</v>
      </c>
      <c r="C1123" s="180" t="s">
        <v>44</v>
      </c>
      <c r="D1123" s="275">
        <f>D1115</f>
        <v>48</v>
      </c>
      <c r="E1123" s="179" t="s">
        <v>40</v>
      </c>
      <c r="F1123" s="254">
        <v>50000</v>
      </c>
      <c r="G1123" s="254">
        <f>ROUNDDOWN(D1123*F1123,-3)</f>
        <v>2400000</v>
      </c>
      <c r="H1123" s="275">
        <f>H1115</f>
        <v>48</v>
      </c>
      <c r="I1123" s="179" t="s">
        <v>40</v>
      </c>
      <c r="J1123" s="254">
        <v>50000</v>
      </c>
      <c r="K1123" s="254">
        <f>ROUNDDOWN(H1123*J1123,-3)</f>
        <v>2400000</v>
      </c>
      <c r="L1123" s="275">
        <f>L1115</f>
        <v>48</v>
      </c>
      <c r="M1123" s="179" t="s">
        <v>40</v>
      </c>
      <c r="N1123" s="254">
        <v>50000</v>
      </c>
      <c r="O1123" s="254">
        <f>ROUNDDOWN(L1123*N1123,-3)</f>
        <v>2400000</v>
      </c>
      <c r="P1123" s="275">
        <v>48</v>
      </c>
      <c r="Q1123" s="179" t="s">
        <v>40</v>
      </c>
      <c r="R1123" s="254">
        <v>50000</v>
      </c>
      <c r="S1123" s="254">
        <f>ROUNDDOWN(P1123*R1123,-3)</f>
        <v>2400000</v>
      </c>
      <c r="T1123" s="275">
        <v>48</v>
      </c>
      <c r="U1123" s="179" t="s">
        <v>40</v>
      </c>
      <c r="V1123" s="254">
        <v>50000</v>
      </c>
      <c r="W1123" s="254">
        <f>ROUNDDOWN(T1123*V1123,-3)</f>
        <v>2400000</v>
      </c>
      <c r="X1123" s="354">
        <f t="shared" si="311"/>
        <v>720000</v>
      </c>
      <c r="Y1123" s="254"/>
      <c r="Z1123" s="354">
        <f t="shared" si="310"/>
        <v>2400000</v>
      </c>
      <c r="AA1123" s="254">
        <f t="shared" si="312"/>
        <v>2400000</v>
      </c>
      <c r="AB1123" s="275">
        <v>48</v>
      </c>
      <c r="AC1123" s="179" t="s">
        <v>40</v>
      </c>
      <c r="AD1123" s="254">
        <v>50000</v>
      </c>
      <c r="AE1123" s="254">
        <f>ROUNDDOWN(AB1123*AD1123,-3)</f>
        <v>2400000</v>
      </c>
      <c r="AF1123" s="275">
        <v>48</v>
      </c>
      <c r="AG1123" s="179" t="s">
        <v>40</v>
      </c>
      <c r="AH1123" s="254">
        <v>50000</v>
      </c>
      <c r="AI1123" s="254">
        <f>ROUNDDOWN(AF1123*AH1123,-3)</f>
        <v>2400000</v>
      </c>
      <c r="AJ1123" s="275">
        <v>48</v>
      </c>
      <c r="AK1123" s="179" t="s">
        <v>40</v>
      </c>
      <c r="AL1123" s="254">
        <v>50000</v>
      </c>
      <c r="AM1123" s="254">
        <f>ROUNDDOWN(AJ1123*AL1123,-3)</f>
        <v>2400000</v>
      </c>
      <c r="AN1123" s="275">
        <v>48</v>
      </c>
      <c r="AO1123" s="179" t="s">
        <v>40</v>
      </c>
      <c r="AP1123" s="254">
        <v>50000</v>
      </c>
      <c r="AQ1123" s="254">
        <f>ROUNDDOWN(AN1123*AP1123,-3)</f>
        <v>2400000</v>
      </c>
      <c r="AR1123" s="351">
        <f t="shared" si="313"/>
        <v>0</v>
      </c>
    </row>
    <row r="1124" spans="2:44" x14ac:dyDescent="0.4">
      <c r="B1124" s="208" t="s">
        <v>27</v>
      </c>
      <c r="C1124" s="180" t="s">
        <v>297</v>
      </c>
      <c r="D1124" s="275">
        <f>D1115</f>
        <v>48</v>
      </c>
      <c r="E1124" s="179" t="s">
        <v>40</v>
      </c>
      <c r="F1124" s="254">
        <v>75000</v>
      </c>
      <c r="G1124" s="254">
        <f>ROUNDDOWN(D1124*F1124,-3)</f>
        <v>3600000</v>
      </c>
      <c r="H1124" s="275">
        <f>H1115</f>
        <v>48</v>
      </c>
      <c r="I1124" s="179" t="s">
        <v>40</v>
      </c>
      <c r="J1124" s="254">
        <v>75000</v>
      </c>
      <c r="K1124" s="254">
        <f>ROUNDDOWN(H1124*J1124,-3)</f>
        <v>3600000</v>
      </c>
      <c r="L1124" s="275">
        <f>L1115</f>
        <v>48</v>
      </c>
      <c r="M1124" s="179" t="s">
        <v>40</v>
      </c>
      <c r="N1124" s="254">
        <v>75000</v>
      </c>
      <c r="O1124" s="254">
        <f>ROUNDDOWN(L1124*N1124,-3)</f>
        <v>3600000</v>
      </c>
      <c r="P1124" s="275">
        <v>48</v>
      </c>
      <c r="Q1124" s="179" t="s">
        <v>40</v>
      </c>
      <c r="R1124" s="254">
        <v>75000</v>
      </c>
      <c r="S1124" s="254">
        <f>ROUNDDOWN(P1124*R1124,-3)</f>
        <v>3600000</v>
      </c>
      <c r="T1124" s="275">
        <v>48</v>
      </c>
      <c r="U1124" s="179" t="s">
        <v>40</v>
      </c>
      <c r="V1124" s="254">
        <v>75000</v>
      </c>
      <c r="W1124" s="254">
        <f>ROUNDDOWN(T1124*V1124,-3)</f>
        <v>3600000</v>
      </c>
      <c r="X1124" s="354">
        <f t="shared" si="311"/>
        <v>1080000</v>
      </c>
      <c r="Y1124" s="254"/>
      <c r="Z1124" s="354">
        <f t="shared" si="310"/>
        <v>3600000</v>
      </c>
      <c r="AA1124" s="254">
        <f t="shared" si="312"/>
        <v>3600000</v>
      </c>
      <c r="AB1124" s="275">
        <v>48</v>
      </c>
      <c r="AC1124" s="179" t="s">
        <v>40</v>
      </c>
      <c r="AD1124" s="254">
        <v>75000</v>
      </c>
      <c r="AE1124" s="254">
        <f>ROUNDDOWN(AB1124*AD1124,-3)</f>
        <v>3600000</v>
      </c>
      <c r="AF1124" s="275">
        <v>48</v>
      </c>
      <c r="AG1124" s="179" t="s">
        <v>40</v>
      </c>
      <c r="AH1124" s="254">
        <v>75000</v>
      </c>
      <c r="AI1124" s="254">
        <f>ROUNDDOWN(AF1124*AH1124,-3)</f>
        <v>3600000</v>
      </c>
      <c r="AJ1124" s="275">
        <v>48</v>
      </c>
      <c r="AK1124" s="179" t="s">
        <v>40</v>
      </c>
      <c r="AL1124" s="254">
        <v>75000</v>
      </c>
      <c r="AM1124" s="254">
        <f>ROUNDDOWN(AJ1124*AL1124,-3)</f>
        <v>3600000</v>
      </c>
      <c r="AN1124" s="275">
        <v>48</v>
      </c>
      <c r="AO1124" s="179" t="s">
        <v>40</v>
      </c>
      <c r="AP1124" s="254">
        <v>75000</v>
      </c>
      <c r="AQ1124" s="254">
        <f>ROUNDDOWN(AN1124*AP1124,-3)</f>
        <v>3600000</v>
      </c>
      <c r="AR1124" s="351">
        <f t="shared" si="313"/>
        <v>0</v>
      </c>
    </row>
    <row r="1125" spans="2:44" x14ac:dyDescent="0.4">
      <c r="B1125" s="208" t="s">
        <v>27</v>
      </c>
      <c r="C1125" s="180" t="s">
        <v>299</v>
      </c>
      <c r="D1125" s="275">
        <f>D1115/24</f>
        <v>2</v>
      </c>
      <c r="E1125" s="179" t="s">
        <v>51</v>
      </c>
      <c r="F1125" s="254">
        <v>500000</v>
      </c>
      <c r="G1125" s="254">
        <f>ROUNDDOWN(D1125*F1125,-3)</f>
        <v>1000000</v>
      </c>
      <c r="H1125" s="275">
        <f>H1115/24</f>
        <v>2</v>
      </c>
      <c r="I1125" s="179" t="s">
        <v>51</v>
      </c>
      <c r="J1125" s="254">
        <v>500000</v>
      </c>
      <c r="K1125" s="254">
        <f>ROUNDDOWN(H1125*J1125,-3)</f>
        <v>1000000</v>
      </c>
      <c r="L1125" s="275">
        <f>L1115/24</f>
        <v>2</v>
      </c>
      <c r="M1125" s="179" t="s">
        <v>51</v>
      </c>
      <c r="N1125" s="254">
        <v>500000</v>
      </c>
      <c r="O1125" s="254">
        <f>ROUNDDOWN(L1125*N1125,-3)</f>
        <v>1000000</v>
      </c>
      <c r="P1125" s="275">
        <v>2</v>
      </c>
      <c r="Q1125" s="179" t="s">
        <v>51</v>
      </c>
      <c r="R1125" s="254">
        <v>500000</v>
      </c>
      <c r="S1125" s="254">
        <f>ROUNDDOWN(P1125*R1125,-3)</f>
        <v>1000000</v>
      </c>
      <c r="T1125" s="275">
        <v>2</v>
      </c>
      <c r="U1125" s="179" t="s">
        <v>51</v>
      </c>
      <c r="V1125" s="254">
        <v>500000</v>
      </c>
      <c r="W1125" s="254">
        <f>ROUNDDOWN(T1125*V1125,-3)</f>
        <v>1000000</v>
      </c>
      <c r="X1125" s="354">
        <f t="shared" si="311"/>
        <v>300000</v>
      </c>
      <c r="Y1125" s="254"/>
      <c r="Z1125" s="354">
        <f t="shared" si="310"/>
        <v>1000000</v>
      </c>
      <c r="AA1125" s="254">
        <f t="shared" si="312"/>
        <v>1000000</v>
      </c>
      <c r="AB1125" s="275">
        <v>2</v>
      </c>
      <c r="AC1125" s="179" t="s">
        <v>51</v>
      </c>
      <c r="AD1125" s="254">
        <v>500000</v>
      </c>
      <c r="AE1125" s="254">
        <f>ROUNDDOWN(AB1125*AD1125,-3)</f>
        <v>1000000</v>
      </c>
      <c r="AF1125" s="275">
        <v>2</v>
      </c>
      <c r="AG1125" s="179" t="s">
        <v>51</v>
      </c>
      <c r="AH1125" s="254">
        <v>500000</v>
      </c>
      <c r="AI1125" s="254">
        <f>ROUNDDOWN(AF1125*AH1125,-3)</f>
        <v>1000000</v>
      </c>
      <c r="AJ1125" s="275">
        <v>2</v>
      </c>
      <c r="AK1125" s="179" t="s">
        <v>51</v>
      </c>
      <c r="AL1125" s="254">
        <v>500000</v>
      </c>
      <c r="AM1125" s="254">
        <f>ROUNDDOWN(AJ1125*AL1125,-3)</f>
        <v>1000000</v>
      </c>
      <c r="AN1125" s="275">
        <v>2</v>
      </c>
      <c r="AO1125" s="179" t="s">
        <v>51</v>
      </c>
      <c r="AP1125" s="254">
        <v>500000</v>
      </c>
      <c r="AQ1125" s="254">
        <f>ROUNDDOWN(AN1125*AP1125,-3)</f>
        <v>1000000</v>
      </c>
      <c r="AR1125" s="351">
        <f t="shared" si="313"/>
        <v>0</v>
      </c>
    </row>
    <row r="1126" spans="2:44" x14ac:dyDescent="0.4">
      <c r="B1126" s="312" t="s">
        <v>420</v>
      </c>
      <c r="C1126" s="313" t="s">
        <v>421</v>
      </c>
      <c r="D1126" s="269">
        <v>48</v>
      </c>
      <c r="E1126" s="270" t="s">
        <v>171</v>
      </c>
      <c r="F1126" s="254">
        <v>0</v>
      </c>
      <c r="G1126" s="254">
        <f>G1127+G1131</f>
        <v>24140000</v>
      </c>
      <c r="H1126" s="314">
        <v>48</v>
      </c>
      <c r="I1126" s="315" t="s">
        <v>171</v>
      </c>
      <c r="J1126" s="316">
        <v>0</v>
      </c>
      <c r="K1126" s="316">
        <f>K1127+K1131</f>
        <v>24140000</v>
      </c>
      <c r="L1126" s="314">
        <v>48</v>
      </c>
      <c r="M1126" s="315" t="s">
        <v>171</v>
      </c>
      <c r="N1126" s="316">
        <v>0</v>
      </c>
      <c r="O1126" s="316">
        <f>O1127+O1131</f>
        <v>24140000</v>
      </c>
      <c r="P1126" s="314">
        <v>48</v>
      </c>
      <c r="Q1126" s="315" t="s">
        <v>171</v>
      </c>
      <c r="R1126" s="316">
        <v>0</v>
      </c>
      <c r="S1126" s="316">
        <f>S1127+S1131</f>
        <v>20540000</v>
      </c>
      <c r="T1126" s="314">
        <v>48</v>
      </c>
      <c r="U1126" s="315" t="s">
        <v>171</v>
      </c>
      <c r="V1126" s="316">
        <v>0</v>
      </c>
      <c r="W1126" s="316">
        <f>W1127+W1131</f>
        <v>20540000</v>
      </c>
      <c r="X1126" s="354">
        <f t="shared" si="311"/>
        <v>6162000</v>
      </c>
      <c r="Y1126" s="316"/>
      <c r="Z1126" s="354">
        <f t="shared" si="310"/>
        <v>20540000</v>
      </c>
      <c r="AA1126" s="316"/>
      <c r="AB1126" s="314">
        <v>48</v>
      </c>
      <c r="AC1126" s="315" t="s">
        <v>171</v>
      </c>
      <c r="AD1126" s="316">
        <v>0</v>
      </c>
      <c r="AE1126" s="316">
        <f>AE1127+AE1131</f>
        <v>20540000</v>
      </c>
      <c r="AF1126" s="314">
        <v>48</v>
      </c>
      <c r="AG1126" s="315" t="s">
        <v>171</v>
      </c>
      <c r="AH1126" s="316">
        <v>0</v>
      </c>
      <c r="AI1126" s="316">
        <f>AI1127+AI1131</f>
        <v>20540000</v>
      </c>
      <c r="AJ1126" s="314">
        <v>48</v>
      </c>
      <c r="AK1126" s="315" t="s">
        <v>171</v>
      </c>
      <c r="AL1126" s="316">
        <v>0</v>
      </c>
      <c r="AM1126" s="316">
        <f>AM1127+AM1131</f>
        <v>20540000</v>
      </c>
      <c r="AN1126" s="314">
        <v>48</v>
      </c>
      <c r="AO1126" s="315" t="s">
        <v>171</v>
      </c>
      <c r="AP1126" s="316">
        <v>0</v>
      </c>
      <c r="AQ1126" s="316">
        <f>AQ1127+AQ1131</f>
        <v>20540000</v>
      </c>
      <c r="AR1126" s="351">
        <f t="shared" si="313"/>
        <v>0</v>
      </c>
    </row>
    <row r="1127" spans="2:44" x14ac:dyDescent="0.4">
      <c r="B1127" s="208">
        <v>525111</v>
      </c>
      <c r="C1127" s="180" t="s">
        <v>174</v>
      </c>
      <c r="D1127" s="178"/>
      <c r="E1127" s="179"/>
      <c r="F1127" s="180"/>
      <c r="G1127" s="254">
        <f>SUM(G1128:G1130)</f>
        <v>12340000</v>
      </c>
      <c r="H1127" s="178"/>
      <c r="I1127" s="179"/>
      <c r="J1127" s="180"/>
      <c r="K1127" s="254">
        <f>SUM(K1128:K1130)</f>
        <v>12340000</v>
      </c>
      <c r="L1127" s="178"/>
      <c r="M1127" s="179"/>
      <c r="N1127" s="180"/>
      <c r="O1127" s="254">
        <f>SUM(O1128:O1130)</f>
        <v>12340000</v>
      </c>
      <c r="P1127" s="178"/>
      <c r="Q1127" s="179"/>
      <c r="R1127" s="180"/>
      <c r="S1127" s="254">
        <f>SUM(S1128:S1130)</f>
        <v>12340000</v>
      </c>
      <c r="T1127" s="178"/>
      <c r="U1127" s="179"/>
      <c r="V1127" s="180"/>
      <c r="W1127" s="254">
        <f>SUM(W1128:W1130)</f>
        <v>12340000</v>
      </c>
      <c r="X1127" s="354">
        <f t="shared" si="311"/>
        <v>3702000</v>
      </c>
      <c r="Y1127" s="254"/>
      <c r="Z1127" s="354">
        <f t="shared" si="310"/>
        <v>12340000</v>
      </c>
      <c r="AA1127" s="254"/>
      <c r="AB1127" s="178"/>
      <c r="AC1127" s="179"/>
      <c r="AD1127" s="180"/>
      <c r="AE1127" s="254">
        <f>SUM(AE1128:AE1130)</f>
        <v>12340000</v>
      </c>
      <c r="AF1127" s="178"/>
      <c r="AG1127" s="179"/>
      <c r="AH1127" s="180"/>
      <c r="AI1127" s="254">
        <f>SUM(AI1128:AI1130)</f>
        <v>12340000</v>
      </c>
      <c r="AJ1127" s="178"/>
      <c r="AK1127" s="179"/>
      <c r="AL1127" s="180"/>
      <c r="AM1127" s="254">
        <f>SUM(AM1128:AM1130)</f>
        <v>12340000</v>
      </c>
      <c r="AN1127" s="178"/>
      <c r="AO1127" s="179"/>
      <c r="AP1127" s="180"/>
      <c r="AQ1127" s="254">
        <f>SUM(AQ1128:AQ1130)</f>
        <v>12340000</v>
      </c>
      <c r="AR1127" s="351">
        <f t="shared" si="313"/>
        <v>0</v>
      </c>
    </row>
    <row r="1128" spans="2:44" x14ac:dyDescent="0.4">
      <c r="B1128" s="208" t="s">
        <v>27</v>
      </c>
      <c r="C1128" s="180" t="s">
        <v>46</v>
      </c>
      <c r="D1128" s="178">
        <v>44</v>
      </c>
      <c r="E1128" s="179" t="s">
        <v>47</v>
      </c>
      <c r="F1128" s="254">
        <v>150000</v>
      </c>
      <c r="G1128" s="254">
        <f>ROUNDDOWN(D1128*F1128,-3)</f>
        <v>6600000</v>
      </c>
      <c r="H1128" s="178">
        <v>44</v>
      </c>
      <c r="I1128" s="179" t="s">
        <v>47</v>
      </c>
      <c r="J1128" s="254">
        <v>150000</v>
      </c>
      <c r="K1128" s="254">
        <f>ROUNDDOWN(H1128*J1128,-3)</f>
        <v>6600000</v>
      </c>
      <c r="L1128" s="178">
        <v>44</v>
      </c>
      <c r="M1128" s="179" t="s">
        <v>47</v>
      </c>
      <c r="N1128" s="254">
        <v>150000</v>
      </c>
      <c r="O1128" s="254">
        <f>ROUNDDOWN(L1128*N1128,-3)</f>
        <v>6600000</v>
      </c>
      <c r="P1128" s="178">
        <v>44</v>
      </c>
      <c r="Q1128" s="179" t="s">
        <v>47</v>
      </c>
      <c r="R1128" s="254">
        <v>150000</v>
      </c>
      <c r="S1128" s="254">
        <f>ROUNDDOWN(P1128*R1128,-3)</f>
        <v>6600000</v>
      </c>
      <c r="T1128" s="178">
        <v>44</v>
      </c>
      <c r="U1128" s="179" t="s">
        <v>47</v>
      </c>
      <c r="V1128" s="254">
        <v>150000</v>
      </c>
      <c r="W1128" s="254">
        <f>ROUNDDOWN(T1128*V1128,-3)</f>
        <v>6600000</v>
      </c>
      <c r="X1128" s="354">
        <f t="shared" si="311"/>
        <v>1980000</v>
      </c>
      <c r="Y1128" s="254"/>
      <c r="Z1128" s="354">
        <f t="shared" si="310"/>
        <v>6600000</v>
      </c>
      <c r="AA1128" s="254">
        <f t="shared" si="312"/>
        <v>6600000</v>
      </c>
      <c r="AB1128" s="178">
        <v>44</v>
      </c>
      <c r="AC1128" s="179" t="s">
        <v>47</v>
      </c>
      <c r="AD1128" s="254">
        <v>150000</v>
      </c>
      <c r="AE1128" s="254">
        <f>ROUNDDOWN(AB1128*AD1128,-3)</f>
        <v>6600000</v>
      </c>
      <c r="AF1128" s="178">
        <v>44</v>
      </c>
      <c r="AG1128" s="179" t="s">
        <v>47</v>
      </c>
      <c r="AH1128" s="254">
        <v>150000</v>
      </c>
      <c r="AI1128" s="254">
        <f>ROUNDDOWN(AF1128*AH1128,-3)</f>
        <v>6600000</v>
      </c>
      <c r="AJ1128" s="178">
        <v>44</v>
      </c>
      <c r="AK1128" s="179" t="s">
        <v>47</v>
      </c>
      <c r="AL1128" s="254">
        <v>150000</v>
      </c>
      <c r="AM1128" s="254">
        <f>ROUNDDOWN(AJ1128*AL1128,-3)</f>
        <v>6600000</v>
      </c>
      <c r="AN1128" s="178">
        <v>44</v>
      </c>
      <c r="AO1128" s="179" t="s">
        <v>47</v>
      </c>
      <c r="AP1128" s="254">
        <v>150000</v>
      </c>
      <c r="AQ1128" s="254">
        <f>ROUNDDOWN(AN1128*AP1128,-3)</f>
        <v>6600000</v>
      </c>
      <c r="AR1128" s="351">
        <f t="shared" si="313"/>
        <v>0</v>
      </c>
    </row>
    <row r="1129" spans="2:44" x14ac:dyDescent="0.4">
      <c r="B1129" s="208" t="s">
        <v>27</v>
      </c>
      <c r="C1129" s="180" t="s">
        <v>48</v>
      </c>
      <c r="D1129" s="178">
        <v>32</v>
      </c>
      <c r="E1129" s="179" t="s">
        <v>47</v>
      </c>
      <c r="F1129" s="254">
        <v>150000</v>
      </c>
      <c r="G1129" s="254">
        <f>ROUNDDOWN(D1129*F1129,-3)</f>
        <v>4800000</v>
      </c>
      <c r="H1129" s="178">
        <v>32</v>
      </c>
      <c r="I1129" s="179" t="s">
        <v>47</v>
      </c>
      <c r="J1129" s="254">
        <v>150000</v>
      </c>
      <c r="K1129" s="254">
        <f>ROUNDDOWN(H1129*J1129,-3)</f>
        <v>4800000</v>
      </c>
      <c r="L1129" s="178">
        <v>32</v>
      </c>
      <c r="M1129" s="179" t="s">
        <v>47</v>
      </c>
      <c r="N1129" s="254">
        <v>150000</v>
      </c>
      <c r="O1129" s="254">
        <f>ROUNDDOWN(L1129*N1129,-3)</f>
        <v>4800000</v>
      </c>
      <c r="P1129" s="178">
        <v>32</v>
      </c>
      <c r="Q1129" s="179" t="s">
        <v>47</v>
      </c>
      <c r="R1129" s="254">
        <v>150000</v>
      </c>
      <c r="S1129" s="254">
        <f>ROUNDDOWN(P1129*R1129,-3)</f>
        <v>4800000</v>
      </c>
      <c r="T1129" s="178">
        <v>32</v>
      </c>
      <c r="U1129" s="179" t="s">
        <v>47</v>
      </c>
      <c r="V1129" s="254">
        <v>150000</v>
      </c>
      <c r="W1129" s="254">
        <f>ROUNDDOWN(T1129*V1129,-3)</f>
        <v>4800000</v>
      </c>
      <c r="X1129" s="354">
        <f t="shared" si="311"/>
        <v>1440000</v>
      </c>
      <c r="Y1129" s="254"/>
      <c r="Z1129" s="354">
        <f t="shared" si="310"/>
        <v>4800000</v>
      </c>
      <c r="AA1129" s="254">
        <f t="shared" si="312"/>
        <v>4800000</v>
      </c>
      <c r="AB1129" s="178">
        <v>32</v>
      </c>
      <c r="AC1129" s="179" t="s">
        <v>47</v>
      </c>
      <c r="AD1129" s="254">
        <v>150000</v>
      </c>
      <c r="AE1129" s="254">
        <f>ROUNDDOWN(AB1129*AD1129,-3)</f>
        <v>4800000</v>
      </c>
      <c r="AF1129" s="178">
        <v>32</v>
      </c>
      <c r="AG1129" s="179" t="s">
        <v>47</v>
      </c>
      <c r="AH1129" s="254">
        <v>150000</v>
      </c>
      <c r="AI1129" s="254">
        <f>ROUNDDOWN(AF1129*AH1129,-3)</f>
        <v>4800000</v>
      </c>
      <c r="AJ1129" s="178">
        <v>32</v>
      </c>
      <c r="AK1129" s="179" t="s">
        <v>47</v>
      </c>
      <c r="AL1129" s="254">
        <v>150000</v>
      </c>
      <c r="AM1129" s="254">
        <f>ROUNDDOWN(AJ1129*AL1129,-3)</f>
        <v>4800000</v>
      </c>
      <c r="AN1129" s="178">
        <v>32</v>
      </c>
      <c r="AO1129" s="179" t="s">
        <v>47</v>
      </c>
      <c r="AP1129" s="254">
        <v>150000</v>
      </c>
      <c r="AQ1129" s="254">
        <f>ROUNDDOWN(AN1129*AP1129,-3)</f>
        <v>4800000</v>
      </c>
      <c r="AR1129" s="351">
        <f t="shared" si="313"/>
        <v>0</v>
      </c>
    </row>
    <row r="1130" spans="2:44" x14ac:dyDescent="0.4">
      <c r="B1130" s="208" t="s">
        <v>27</v>
      </c>
      <c r="C1130" s="180" t="s">
        <v>175</v>
      </c>
      <c r="D1130" s="178">
        <v>1</v>
      </c>
      <c r="E1130" s="179" t="s">
        <v>38</v>
      </c>
      <c r="F1130" s="254">
        <v>940000</v>
      </c>
      <c r="G1130" s="254">
        <f>ROUNDDOWN(D1130*F1130,-3)</f>
        <v>940000</v>
      </c>
      <c r="H1130" s="178">
        <v>1</v>
      </c>
      <c r="I1130" s="179" t="s">
        <v>38</v>
      </c>
      <c r="J1130" s="254">
        <v>940000</v>
      </c>
      <c r="K1130" s="254">
        <f>ROUNDDOWN(H1130*J1130,-3)</f>
        <v>940000</v>
      </c>
      <c r="L1130" s="178">
        <v>1</v>
      </c>
      <c r="M1130" s="179" t="s">
        <v>38</v>
      </c>
      <c r="N1130" s="254">
        <v>940000</v>
      </c>
      <c r="O1130" s="254">
        <f>ROUNDDOWN(L1130*N1130,-3)</f>
        <v>940000</v>
      </c>
      <c r="P1130" s="178">
        <v>1</v>
      </c>
      <c r="Q1130" s="179" t="s">
        <v>38</v>
      </c>
      <c r="R1130" s="254">
        <v>940000</v>
      </c>
      <c r="S1130" s="254">
        <f>ROUNDDOWN(P1130*R1130,-3)</f>
        <v>940000</v>
      </c>
      <c r="T1130" s="178">
        <v>1</v>
      </c>
      <c r="U1130" s="179" t="s">
        <v>38</v>
      </c>
      <c r="V1130" s="254">
        <v>940000</v>
      </c>
      <c r="W1130" s="254">
        <f>ROUNDDOWN(T1130*V1130,-3)</f>
        <v>940000</v>
      </c>
      <c r="X1130" s="354">
        <f t="shared" si="311"/>
        <v>282000</v>
      </c>
      <c r="Y1130" s="254"/>
      <c r="Z1130" s="354">
        <f t="shared" si="310"/>
        <v>940000</v>
      </c>
      <c r="AA1130" s="254">
        <f t="shared" si="312"/>
        <v>940000</v>
      </c>
      <c r="AB1130" s="178">
        <v>1</v>
      </c>
      <c r="AC1130" s="179" t="s">
        <v>38</v>
      </c>
      <c r="AD1130" s="254">
        <v>940000</v>
      </c>
      <c r="AE1130" s="254">
        <f>ROUNDDOWN(AB1130*AD1130,-3)</f>
        <v>940000</v>
      </c>
      <c r="AF1130" s="178">
        <v>1</v>
      </c>
      <c r="AG1130" s="179" t="s">
        <v>38</v>
      </c>
      <c r="AH1130" s="254">
        <v>940000</v>
      </c>
      <c r="AI1130" s="254">
        <f>ROUNDDOWN(AF1130*AH1130,-3)</f>
        <v>940000</v>
      </c>
      <c r="AJ1130" s="178">
        <v>1</v>
      </c>
      <c r="AK1130" s="179" t="s">
        <v>38</v>
      </c>
      <c r="AL1130" s="254">
        <v>940000</v>
      </c>
      <c r="AM1130" s="254">
        <f>ROUNDDOWN(AJ1130*AL1130,-3)</f>
        <v>940000</v>
      </c>
      <c r="AN1130" s="178">
        <v>1</v>
      </c>
      <c r="AO1130" s="179" t="s">
        <v>38</v>
      </c>
      <c r="AP1130" s="254">
        <v>940000</v>
      </c>
      <c r="AQ1130" s="254">
        <f>ROUNDDOWN(AN1130*AP1130,-3)</f>
        <v>940000</v>
      </c>
      <c r="AR1130" s="351">
        <f t="shared" si="313"/>
        <v>0</v>
      </c>
    </row>
    <row r="1131" spans="2:44" x14ac:dyDescent="0.4">
      <c r="B1131" s="208">
        <v>525112</v>
      </c>
      <c r="C1131" s="180" t="s">
        <v>97</v>
      </c>
      <c r="D1131" s="178"/>
      <c r="E1131" s="179"/>
      <c r="F1131" s="180"/>
      <c r="G1131" s="254">
        <f>SUM(G1132:G1136)</f>
        <v>11800000</v>
      </c>
      <c r="H1131" s="178"/>
      <c r="I1131" s="179"/>
      <c r="J1131" s="180"/>
      <c r="K1131" s="254">
        <f>SUM(K1132:K1136)</f>
        <v>11800000</v>
      </c>
      <c r="L1131" s="178"/>
      <c r="M1131" s="179"/>
      <c r="N1131" s="180"/>
      <c r="O1131" s="254">
        <f>SUM(O1132:O1136)</f>
        <v>11800000</v>
      </c>
      <c r="P1131" s="178"/>
      <c r="Q1131" s="179"/>
      <c r="R1131" s="180"/>
      <c r="S1131" s="254">
        <f>SUM(S1132:S1136)</f>
        <v>8200000</v>
      </c>
      <c r="T1131" s="178"/>
      <c r="U1131" s="179"/>
      <c r="V1131" s="180"/>
      <c r="W1131" s="254">
        <f>SUM(W1132:W1136)</f>
        <v>8200000</v>
      </c>
      <c r="X1131" s="354">
        <f t="shared" si="311"/>
        <v>2460000</v>
      </c>
      <c r="Y1131" s="254"/>
      <c r="Z1131" s="354">
        <f t="shared" si="310"/>
        <v>8200000</v>
      </c>
      <c r="AA1131" s="254"/>
      <c r="AB1131" s="178"/>
      <c r="AC1131" s="179"/>
      <c r="AD1131" s="180"/>
      <c r="AE1131" s="254">
        <f>SUM(AE1132:AE1136)</f>
        <v>8200000</v>
      </c>
      <c r="AF1131" s="178"/>
      <c r="AG1131" s="179"/>
      <c r="AH1131" s="180"/>
      <c r="AI1131" s="254">
        <f>SUM(AI1132:AI1136)</f>
        <v>8200000</v>
      </c>
      <c r="AJ1131" s="178"/>
      <c r="AK1131" s="179"/>
      <c r="AL1131" s="180"/>
      <c r="AM1131" s="254">
        <f>SUM(AM1132:AM1136)</f>
        <v>8200000</v>
      </c>
      <c r="AN1131" s="178"/>
      <c r="AO1131" s="179"/>
      <c r="AP1131" s="180"/>
      <c r="AQ1131" s="254">
        <f>SUM(AQ1132:AQ1136)</f>
        <v>8200000</v>
      </c>
      <c r="AR1131" s="351">
        <f t="shared" si="313"/>
        <v>0</v>
      </c>
    </row>
    <row r="1132" spans="2:44" x14ac:dyDescent="0.4">
      <c r="B1132" s="208" t="s">
        <v>27</v>
      </c>
      <c r="C1132" s="180" t="s">
        <v>295</v>
      </c>
      <c r="D1132" s="178">
        <v>1</v>
      </c>
      <c r="E1132" s="179" t="s">
        <v>38</v>
      </c>
      <c r="F1132" s="254">
        <v>1200000</v>
      </c>
      <c r="G1132" s="254">
        <f>ROUNDDOWN(D1132*F1132,-3)</f>
        <v>1200000</v>
      </c>
      <c r="H1132" s="178">
        <v>1</v>
      </c>
      <c r="I1132" s="179" t="s">
        <v>38</v>
      </c>
      <c r="J1132" s="254">
        <v>1200000</v>
      </c>
      <c r="K1132" s="254">
        <f>ROUNDDOWN(H1132*J1132,-3)</f>
        <v>1200000</v>
      </c>
      <c r="L1132" s="178">
        <v>1</v>
      </c>
      <c r="M1132" s="179" t="s">
        <v>38</v>
      </c>
      <c r="N1132" s="254">
        <v>1200000</v>
      </c>
      <c r="O1132" s="254">
        <f>ROUNDDOWN(L1132*N1132,-3)</f>
        <v>1200000</v>
      </c>
      <c r="P1132" s="178">
        <v>1</v>
      </c>
      <c r="Q1132" s="179" t="s">
        <v>38</v>
      </c>
      <c r="R1132" s="254">
        <v>1200000</v>
      </c>
      <c r="S1132" s="254">
        <f>ROUNDDOWN(P1132*R1132,-3)</f>
        <v>1200000</v>
      </c>
      <c r="T1132" s="178">
        <v>1</v>
      </c>
      <c r="U1132" s="179" t="s">
        <v>38</v>
      </c>
      <c r="V1132" s="254">
        <v>1200000</v>
      </c>
      <c r="W1132" s="254">
        <f>ROUNDDOWN(T1132*V1132,-3)</f>
        <v>1200000</v>
      </c>
      <c r="X1132" s="354">
        <f t="shared" si="311"/>
        <v>360000</v>
      </c>
      <c r="Y1132" s="254"/>
      <c r="Z1132" s="354">
        <f t="shared" si="310"/>
        <v>1200000</v>
      </c>
      <c r="AA1132" s="254">
        <f t="shared" si="312"/>
        <v>1200000</v>
      </c>
      <c r="AB1132" s="178">
        <v>1</v>
      </c>
      <c r="AC1132" s="179" t="s">
        <v>38</v>
      </c>
      <c r="AD1132" s="254">
        <v>1200000</v>
      </c>
      <c r="AE1132" s="254">
        <f>ROUNDDOWN(AB1132*AD1132,-3)</f>
        <v>1200000</v>
      </c>
      <c r="AF1132" s="178">
        <v>1</v>
      </c>
      <c r="AG1132" s="179" t="s">
        <v>38</v>
      </c>
      <c r="AH1132" s="254">
        <v>1200000</v>
      </c>
      <c r="AI1132" s="254">
        <f>ROUNDDOWN(AF1132*AH1132,-3)</f>
        <v>1200000</v>
      </c>
      <c r="AJ1132" s="178">
        <v>1</v>
      </c>
      <c r="AK1132" s="179" t="s">
        <v>38</v>
      </c>
      <c r="AL1132" s="254">
        <v>1200000</v>
      </c>
      <c r="AM1132" s="254">
        <f>ROUNDDOWN(AJ1132*AL1132,-3)</f>
        <v>1200000</v>
      </c>
      <c r="AN1132" s="178">
        <v>1</v>
      </c>
      <c r="AO1132" s="179" t="s">
        <v>38</v>
      </c>
      <c r="AP1132" s="254">
        <v>1200000</v>
      </c>
      <c r="AQ1132" s="254">
        <f>ROUNDDOWN(AN1132*AP1132,-3)</f>
        <v>1200000</v>
      </c>
      <c r="AR1132" s="351">
        <f t="shared" si="313"/>
        <v>0</v>
      </c>
    </row>
    <row r="1133" spans="2:44" x14ac:dyDescent="0.4">
      <c r="B1133" s="208" t="s">
        <v>27</v>
      </c>
      <c r="C1133" s="180" t="s">
        <v>296</v>
      </c>
      <c r="D1133" s="275">
        <f>D1126</f>
        <v>48</v>
      </c>
      <c r="E1133" s="179" t="s">
        <v>231</v>
      </c>
      <c r="F1133" s="254">
        <v>75000</v>
      </c>
      <c r="G1133" s="254">
        <f>ROUNDDOWN(D1133*F1133,-3)</f>
        <v>3600000</v>
      </c>
      <c r="H1133" s="275">
        <f>H1126</f>
        <v>48</v>
      </c>
      <c r="I1133" s="179" t="s">
        <v>231</v>
      </c>
      <c r="J1133" s="254">
        <v>75000</v>
      </c>
      <c r="K1133" s="254">
        <f>ROUNDDOWN(H1133*J1133,-3)</f>
        <v>3600000</v>
      </c>
      <c r="L1133" s="275">
        <f>L1126</f>
        <v>48</v>
      </c>
      <c r="M1133" s="179" t="s">
        <v>231</v>
      </c>
      <c r="N1133" s="254">
        <v>75000</v>
      </c>
      <c r="O1133" s="254">
        <f>ROUNDDOWN(L1133*N1133,-3)</f>
        <v>3600000</v>
      </c>
      <c r="P1133" s="275">
        <v>0</v>
      </c>
      <c r="Q1133" s="179" t="s">
        <v>231</v>
      </c>
      <c r="R1133" s="254">
        <v>75000</v>
      </c>
      <c r="S1133" s="254">
        <f>ROUNDDOWN(P1133*R1133,-3)</f>
        <v>0</v>
      </c>
      <c r="T1133" s="275">
        <v>0</v>
      </c>
      <c r="U1133" s="179" t="s">
        <v>231</v>
      </c>
      <c r="V1133" s="254">
        <v>75000</v>
      </c>
      <c r="W1133" s="254">
        <f>ROUNDDOWN(T1133*V1133,-3)</f>
        <v>0</v>
      </c>
      <c r="X1133" s="354">
        <f t="shared" si="311"/>
        <v>0</v>
      </c>
      <c r="Y1133" s="254"/>
      <c r="Z1133" s="354">
        <f t="shared" si="310"/>
        <v>0</v>
      </c>
      <c r="AA1133" s="254"/>
      <c r="AB1133" s="275">
        <v>0</v>
      </c>
      <c r="AC1133" s="179" t="s">
        <v>231</v>
      </c>
      <c r="AD1133" s="254">
        <v>75000</v>
      </c>
      <c r="AE1133" s="254">
        <f>ROUNDDOWN(AB1133*AD1133,-3)</f>
        <v>0</v>
      </c>
      <c r="AF1133" s="275">
        <v>0</v>
      </c>
      <c r="AG1133" s="179" t="s">
        <v>231</v>
      </c>
      <c r="AH1133" s="254">
        <v>75000</v>
      </c>
      <c r="AI1133" s="254">
        <f>ROUNDDOWN(AF1133*AH1133,-3)</f>
        <v>0</v>
      </c>
      <c r="AJ1133" s="275">
        <v>0</v>
      </c>
      <c r="AK1133" s="179" t="s">
        <v>231</v>
      </c>
      <c r="AL1133" s="254">
        <v>75000</v>
      </c>
      <c r="AM1133" s="254">
        <f>ROUNDDOWN(AJ1133*AL1133,-3)</f>
        <v>0</v>
      </c>
      <c r="AN1133" s="275">
        <v>0</v>
      </c>
      <c r="AO1133" s="179" t="s">
        <v>231</v>
      </c>
      <c r="AP1133" s="254">
        <v>75000</v>
      </c>
      <c r="AQ1133" s="254">
        <f>ROUNDDOWN(AN1133*AP1133,-3)</f>
        <v>0</v>
      </c>
      <c r="AR1133" s="351">
        <f t="shared" si="313"/>
        <v>0</v>
      </c>
    </row>
    <row r="1134" spans="2:44" x14ac:dyDescent="0.4">
      <c r="B1134" s="208" t="s">
        <v>27</v>
      </c>
      <c r="C1134" s="180" t="s">
        <v>44</v>
      </c>
      <c r="D1134" s="275">
        <f>D1126</f>
        <v>48</v>
      </c>
      <c r="E1134" s="179" t="s">
        <v>40</v>
      </c>
      <c r="F1134" s="254">
        <v>50000</v>
      </c>
      <c r="G1134" s="254">
        <f>ROUNDDOWN(D1134*F1134,-3)</f>
        <v>2400000</v>
      </c>
      <c r="H1134" s="275">
        <f>H1126</f>
        <v>48</v>
      </c>
      <c r="I1134" s="179" t="s">
        <v>40</v>
      </c>
      <c r="J1134" s="254">
        <v>50000</v>
      </c>
      <c r="K1134" s="254">
        <f>ROUNDDOWN(H1134*J1134,-3)</f>
        <v>2400000</v>
      </c>
      <c r="L1134" s="275">
        <f>L1126</f>
        <v>48</v>
      </c>
      <c r="M1134" s="179" t="s">
        <v>40</v>
      </c>
      <c r="N1134" s="254">
        <v>50000</v>
      </c>
      <c r="O1134" s="254">
        <f>ROUNDDOWN(L1134*N1134,-3)</f>
        <v>2400000</v>
      </c>
      <c r="P1134" s="275">
        <v>48</v>
      </c>
      <c r="Q1134" s="179" t="s">
        <v>40</v>
      </c>
      <c r="R1134" s="254">
        <v>50000</v>
      </c>
      <c r="S1134" s="254">
        <f>ROUNDDOWN(P1134*R1134,-3)</f>
        <v>2400000</v>
      </c>
      <c r="T1134" s="275">
        <v>48</v>
      </c>
      <c r="U1134" s="179" t="s">
        <v>40</v>
      </c>
      <c r="V1134" s="254">
        <v>50000</v>
      </c>
      <c r="W1134" s="254">
        <f>ROUNDDOWN(T1134*V1134,-3)</f>
        <v>2400000</v>
      </c>
      <c r="X1134" s="354">
        <f t="shared" si="311"/>
        <v>720000</v>
      </c>
      <c r="Y1134" s="254"/>
      <c r="Z1134" s="354">
        <f t="shared" si="310"/>
        <v>2400000</v>
      </c>
      <c r="AA1134" s="254">
        <f t="shared" si="312"/>
        <v>2400000</v>
      </c>
      <c r="AB1134" s="275">
        <v>48</v>
      </c>
      <c r="AC1134" s="179" t="s">
        <v>40</v>
      </c>
      <c r="AD1134" s="254">
        <v>50000</v>
      </c>
      <c r="AE1134" s="254">
        <f>ROUNDDOWN(AB1134*AD1134,-3)</f>
        <v>2400000</v>
      </c>
      <c r="AF1134" s="275">
        <v>48</v>
      </c>
      <c r="AG1134" s="179" t="s">
        <v>40</v>
      </c>
      <c r="AH1134" s="254">
        <v>50000</v>
      </c>
      <c r="AI1134" s="254">
        <f>ROUNDDOWN(AF1134*AH1134,-3)</f>
        <v>2400000</v>
      </c>
      <c r="AJ1134" s="275">
        <v>48</v>
      </c>
      <c r="AK1134" s="179" t="s">
        <v>40</v>
      </c>
      <c r="AL1134" s="254">
        <v>50000</v>
      </c>
      <c r="AM1134" s="254">
        <f>ROUNDDOWN(AJ1134*AL1134,-3)</f>
        <v>2400000</v>
      </c>
      <c r="AN1134" s="275">
        <v>48</v>
      </c>
      <c r="AO1134" s="179" t="s">
        <v>40</v>
      </c>
      <c r="AP1134" s="254">
        <v>50000</v>
      </c>
      <c r="AQ1134" s="254">
        <f>ROUNDDOWN(AN1134*AP1134,-3)</f>
        <v>2400000</v>
      </c>
      <c r="AR1134" s="351">
        <f t="shared" si="313"/>
        <v>0</v>
      </c>
    </row>
    <row r="1135" spans="2:44" x14ac:dyDescent="0.4">
      <c r="B1135" s="208" t="s">
        <v>27</v>
      </c>
      <c r="C1135" s="180" t="s">
        <v>297</v>
      </c>
      <c r="D1135" s="275">
        <f>D1126</f>
        <v>48</v>
      </c>
      <c r="E1135" s="179" t="s">
        <v>40</v>
      </c>
      <c r="F1135" s="254">
        <v>75000</v>
      </c>
      <c r="G1135" s="254">
        <f>ROUNDDOWN(D1135*F1135,-3)</f>
        <v>3600000</v>
      </c>
      <c r="H1135" s="275">
        <f>H1126</f>
        <v>48</v>
      </c>
      <c r="I1135" s="179" t="s">
        <v>40</v>
      </c>
      <c r="J1135" s="254">
        <v>75000</v>
      </c>
      <c r="K1135" s="254">
        <f>ROUNDDOWN(H1135*J1135,-3)</f>
        <v>3600000</v>
      </c>
      <c r="L1135" s="275">
        <f>L1126</f>
        <v>48</v>
      </c>
      <c r="M1135" s="179" t="s">
        <v>40</v>
      </c>
      <c r="N1135" s="254">
        <v>75000</v>
      </c>
      <c r="O1135" s="254">
        <f>ROUNDDOWN(L1135*N1135,-3)</f>
        <v>3600000</v>
      </c>
      <c r="P1135" s="275">
        <v>48</v>
      </c>
      <c r="Q1135" s="179" t="s">
        <v>40</v>
      </c>
      <c r="R1135" s="254">
        <v>75000</v>
      </c>
      <c r="S1135" s="254">
        <f>ROUNDDOWN(P1135*R1135,-3)</f>
        <v>3600000</v>
      </c>
      <c r="T1135" s="275">
        <v>48</v>
      </c>
      <c r="U1135" s="179" t="s">
        <v>40</v>
      </c>
      <c r="V1135" s="254">
        <v>75000</v>
      </c>
      <c r="W1135" s="254">
        <f>ROUNDDOWN(T1135*V1135,-3)</f>
        <v>3600000</v>
      </c>
      <c r="X1135" s="354">
        <f t="shared" si="311"/>
        <v>1080000</v>
      </c>
      <c r="Y1135" s="254"/>
      <c r="Z1135" s="354">
        <f t="shared" si="310"/>
        <v>3600000</v>
      </c>
      <c r="AA1135" s="254">
        <f t="shared" si="312"/>
        <v>3600000</v>
      </c>
      <c r="AB1135" s="275">
        <v>48</v>
      </c>
      <c r="AC1135" s="179" t="s">
        <v>40</v>
      </c>
      <c r="AD1135" s="254">
        <v>75000</v>
      </c>
      <c r="AE1135" s="254">
        <f>ROUNDDOWN(AB1135*AD1135,-3)</f>
        <v>3600000</v>
      </c>
      <c r="AF1135" s="275">
        <v>48</v>
      </c>
      <c r="AG1135" s="179" t="s">
        <v>40</v>
      </c>
      <c r="AH1135" s="254">
        <v>75000</v>
      </c>
      <c r="AI1135" s="254">
        <f>ROUNDDOWN(AF1135*AH1135,-3)</f>
        <v>3600000</v>
      </c>
      <c r="AJ1135" s="275">
        <v>48</v>
      </c>
      <c r="AK1135" s="179" t="s">
        <v>40</v>
      </c>
      <c r="AL1135" s="254">
        <v>75000</v>
      </c>
      <c r="AM1135" s="254">
        <f>ROUNDDOWN(AJ1135*AL1135,-3)</f>
        <v>3600000</v>
      </c>
      <c r="AN1135" s="275">
        <v>48</v>
      </c>
      <c r="AO1135" s="179" t="s">
        <v>40</v>
      </c>
      <c r="AP1135" s="254">
        <v>75000</v>
      </c>
      <c r="AQ1135" s="254">
        <f>ROUNDDOWN(AN1135*AP1135,-3)</f>
        <v>3600000</v>
      </c>
      <c r="AR1135" s="351">
        <f t="shared" si="313"/>
        <v>0</v>
      </c>
    </row>
    <row r="1136" spans="2:44" x14ac:dyDescent="0.4">
      <c r="B1136" s="208" t="s">
        <v>27</v>
      </c>
      <c r="C1136" s="180" t="s">
        <v>299</v>
      </c>
      <c r="D1136" s="275">
        <f>D1126/24</f>
        <v>2</v>
      </c>
      <c r="E1136" s="179" t="s">
        <v>51</v>
      </c>
      <c r="F1136" s="254">
        <v>500000</v>
      </c>
      <c r="G1136" s="254">
        <f>ROUNDDOWN(D1136*F1136,-3)</f>
        <v>1000000</v>
      </c>
      <c r="H1136" s="275">
        <f>H1126/24</f>
        <v>2</v>
      </c>
      <c r="I1136" s="179" t="s">
        <v>51</v>
      </c>
      <c r="J1136" s="254">
        <v>500000</v>
      </c>
      <c r="K1136" s="254">
        <f>ROUNDDOWN(H1136*J1136,-3)</f>
        <v>1000000</v>
      </c>
      <c r="L1136" s="275">
        <f>L1126/24</f>
        <v>2</v>
      </c>
      <c r="M1136" s="179" t="s">
        <v>51</v>
      </c>
      <c r="N1136" s="254">
        <v>500000</v>
      </c>
      <c r="O1136" s="254">
        <f>ROUNDDOWN(L1136*N1136,-3)</f>
        <v>1000000</v>
      </c>
      <c r="P1136" s="275">
        <v>2</v>
      </c>
      <c r="Q1136" s="179" t="s">
        <v>51</v>
      </c>
      <c r="R1136" s="254">
        <v>500000</v>
      </c>
      <c r="S1136" s="254">
        <f>ROUNDDOWN(P1136*R1136,-3)</f>
        <v>1000000</v>
      </c>
      <c r="T1136" s="275">
        <v>2</v>
      </c>
      <c r="U1136" s="179" t="s">
        <v>51</v>
      </c>
      <c r="V1136" s="254">
        <v>500000</v>
      </c>
      <c r="W1136" s="254">
        <f>ROUNDDOWN(T1136*V1136,-3)</f>
        <v>1000000</v>
      </c>
      <c r="X1136" s="354">
        <f t="shared" si="311"/>
        <v>300000</v>
      </c>
      <c r="Y1136" s="254"/>
      <c r="Z1136" s="354">
        <f t="shared" si="310"/>
        <v>1000000</v>
      </c>
      <c r="AA1136" s="254">
        <f t="shared" si="312"/>
        <v>1000000</v>
      </c>
      <c r="AB1136" s="275">
        <v>2</v>
      </c>
      <c r="AC1136" s="179" t="s">
        <v>51</v>
      </c>
      <c r="AD1136" s="254">
        <v>500000</v>
      </c>
      <c r="AE1136" s="254">
        <f>ROUNDDOWN(AB1136*AD1136,-3)</f>
        <v>1000000</v>
      </c>
      <c r="AF1136" s="275">
        <v>2</v>
      </c>
      <c r="AG1136" s="179" t="s">
        <v>51</v>
      </c>
      <c r="AH1136" s="254">
        <v>500000</v>
      </c>
      <c r="AI1136" s="254">
        <f>ROUNDDOWN(AF1136*AH1136,-3)</f>
        <v>1000000</v>
      </c>
      <c r="AJ1136" s="275">
        <v>2</v>
      </c>
      <c r="AK1136" s="179" t="s">
        <v>51</v>
      </c>
      <c r="AL1136" s="254">
        <v>500000</v>
      </c>
      <c r="AM1136" s="254">
        <f>ROUNDDOWN(AJ1136*AL1136,-3)</f>
        <v>1000000</v>
      </c>
      <c r="AN1136" s="275">
        <v>2</v>
      </c>
      <c r="AO1136" s="179" t="s">
        <v>51</v>
      </c>
      <c r="AP1136" s="254">
        <v>500000</v>
      </c>
      <c r="AQ1136" s="254">
        <f>ROUNDDOWN(AN1136*AP1136,-3)</f>
        <v>1000000</v>
      </c>
      <c r="AR1136" s="351">
        <f t="shared" si="313"/>
        <v>0</v>
      </c>
    </row>
    <row r="1137" spans="2:45" x14ac:dyDescent="0.4">
      <c r="B1137" s="312" t="s">
        <v>849</v>
      </c>
      <c r="C1137" s="313" t="s">
        <v>850</v>
      </c>
      <c r="D1137" s="269">
        <v>24</v>
      </c>
      <c r="E1137" s="270" t="s">
        <v>171</v>
      </c>
      <c r="F1137" s="254">
        <v>0</v>
      </c>
      <c r="G1137" s="254">
        <f>G1138+G1142</f>
        <v>51430000</v>
      </c>
      <c r="H1137" s="314"/>
      <c r="I1137" s="315"/>
      <c r="J1137" s="316"/>
      <c r="K1137" s="316">
        <f>K1138+K1142</f>
        <v>0</v>
      </c>
      <c r="L1137" s="314">
        <v>24</v>
      </c>
      <c r="M1137" s="315" t="s">
        <v>171</v>
      </c>
      <c r="N1137" s="316">
        <v>0</v>
      </c>
      <c r="O1137" s="316">
        <f>O1138+O1142</f>
        <v>51430000</v>
      </c>
      <c r="P1137" s="314">
        <v>24</v>
      </c>
      <c r="Q1137" s="315" t="s">
        <v>171</v>
      </c>
      <c r="R1137" s="316">
        <v>0</v>
      </c>
      <c r="S1137" s="316">
        <f>S1138+S1142</f>
        <v>49630000</v>
      </c>
      <c r="T1137" s="314">
        <v>24</v>
      </c>
      <c r="U1137" s="315" t="s">
        <v>171</v>
      </c>
      <c r="V1137" s="316">
        <v>0</v>
      </c>
      <c r="W1137" s="316">
        <f>W1138+W1142</f>
        <v>124609000</v>
      </c>
      <c r="X1137" s="354">
        <f t="shared" si="311"/>
        <v>37382700</v>
      </c>
      <c r="Y1137" s="316"/>
      <c r="Z1137" s="354">
        <f t="shared" si="310"/>
        <v>124609000</v>
      </c>
      <c r="AA1137" s="316"/>
      <c r="AB1137" s="314">
        <v>24</v>
      </c>
      <c r="AC1137" s="315" t="s">
        <v>171</v>
      </c>
      <c r="AD1137" s="316">
        <v>0</v>
      </c>
      <c r="AE1137" s="316">
        <f>AE1138+AE1142</f>
        <v>235800000</v>
      </c>
      <c r="AF1137" s="314">
        <v>24</v>
      </c>
      <c r="AG1137" s="315" t="s">
        <v>171</v>
      </c>
      <c r="AH1137" s="316">
        <v>0</v>
      </c>
      <c r="AI1137" s="316">
        <f>AI1138+AI1142</f>
        <v>235800000</v>
      </c>
      <c r="AJ1137" s="314">
        <v>24</v>
      </c>
      <c r="AK1137" s="315" t="s">
        <v>171</v>
      </c>
      <c r="AL1137" s="316">
        <v>0</v>
      </c>
      <c r="AM1137" s="316">
        <f>AM1138+AM1142</f>
        <v>247800000</v>
      </c>
      <c r="AN1137" s="314">
        <v>24</v>
      </c>
      <c r="AO1137" s="315" t="s">
        <v>171</v>
      </c>
      <c r="AP1137" s="316">
        <v>0</v>
      </c>
      <c r="AQ1137" s="316">
        <f>AQ1138+AQ1142</f>
        <v>247800000</v>
      </c>
      <c r="AR1137" s="351">
        <f t="shared" si="313"/>
        <v>0</v>
      </c>
    </row>
    <row r="1138" spans="2:45" x14ac:dyDescent="0.4">
      <c r="B1138" s="208">
        <v>525111</v>
      </c>
      <c r="C1138" s="180" t="s">
        <v>174</v>
      </c>
      <c r="D1138" s="178">
        <v>0</v>
      </c>
      <c r="E1138" s="179"/>
      <c r="F1138" s="180">
        <v>0</v>
      </c>
      <c r="G1138" s="254">
        <f>SUM(G1139:G1141)</f>
        <v>17810000</v>
      </c>
      <c r="H1138" s="178"/>
      <c r="I1138" s="179"/>
      <c r="J1138" s="180"/>
      <c r="K1138" s="254">
        <f>SUM(K1139:K1141)</f>
        <v>0</v>
      </c>
      <c r="L1138" s="178">
        <v>0</v>
      </c>
      <c r="M1138" s="179"/>
      <c r="N1138" s="180">
        <v>0</v>
      </c>
      <c r="O1138" s="254">
        <f>SUM(O1139:O1141)</f>
        <v>17810000</v>
      </c>
      <c r="P1138" s="178">
        <v>0</v>
      </c>
      <c r="Q1138" s="179"/>
      <c r="R1138" s="180">
        <v>0</v>
      </c>
      <c r="S1138" s="254">
        <f>SUM(S1139:S1141)</f>
        <v>17810000</v>
      </c>
      <c r="T1138" s="178">
        <v>0</v>
      </c>
      <c r="U1138" s="179"/>
      <c r="V1138" s="180">
        <v>0</v>
      </c>
      <c r="W1138" s="254">
        <f>SUM(W1139:W1141)</f>
        <v>26400000</v>
      </c>
      <c r="X1138" s="354">
        <f t="shared" si="311"/>
        <v>7920000</v>
      </c>
      <c r="Y1138" s="254"/>
      <c r="Z1138" s="354">
        <f t="shared" si="310"/>
        <v>26400000</v>
      </c>
      <c r="AA1138" s="254"/>
      <c r="AB1138" s="178">
        <v>0</v>
      </c>
      <c r="AC1138" s="179"/>
      <c r="AD1138" s="180">
        <v>0</v>
      </c>
      <c r="AE1138" s="254">
        <f>SUM(AE1139:AE1141)</f>
        <v>41100000</v>
      </c>
      <c r="AF1138" s="178">
        <v>0</v>
      </c>
      <c r="AG1138" s="179"/>
      <c r="AH1138" s="180">
        <v>0</v>
      </c>
      <c r="AI1138" s="254">
        <f>SUM(AI1139:AI1141)</f>
        <v>41100000</v>
      </c>
      <c r="AJ1138" s="178">
        <v>0</v>
      </c>
      <c r="AK1138" s="179"/>
      <c r="AL1138" s="180">
        <v>0</v>
      </c>
      <c r="AM1138" s="254">
        <f>SUM(AM1139:AM1141)</f>
        <v>41100000</v>
      </c>
      <c r="AN1138" s="178">
        <v>0</v>
      </c>
      <c r="AO1138" s="179"/>
      <c r="AP1138" s="180">
        <v>0</v>
      </c>
      <c r="AQ1138" s="254">
        <f>SUM(AQ1139:AQ1141)</f>
        <v>41100000</v>
      </c>
      <c r="AR1138" s="351">
        <f t="shared" si="313"/>
        <v>0</v>
      </c>
    </row>
    <row r="1139" spans="2:45" x14ac:dyDescent="0.4">
      <c r="B1139" s="208" t="s">
        <v>27</v>
      </c>
      <c r="C1139" s="180" t="s">
        <v>46</v>
      </c>
      <c r="D1139" s="178">
        <v>13</v>
      </c>
      <c r="E1139" s="179" t="s">
        <v>47</v>
      </c>
      <c r="F1139" s="254">
        <v>150000</v>
      </c>
      <c r="G1139" s="254">
        <f>ROUNDDOWN(D1139*F1139,-3)</f>
        <v>1950000</v>
      </c>
      <c r="H1139" s="178"/>
      <c r="I1139" s="179"/>
      <c r="J1139" s="254"/>
      <c r="K1139" s="254">
        <f>ROUNDDOWN(H1139*J1139,-3)</f>
        <v>0</v>
      </c>
      <c r="L1139" s="178">
        <v>13</v>
      </c>
      <c r="M1139" s="179" t="s">
        <v>47</v>
      </c>
      <c r="N1139" s="254">
        <v>150000</v>
      </c>
      <c r="O1139" s="254">
        <f>ROUNDDOWN(L1139*N1139,-3)</f>
        <v>1950000</v>
      </c>
      <c r="P1139" s="178">
        <v>13</v>
      </c>
      <c r="Q1139" s="179" t="s">
        <v>47</v>
      </c>
      <c r="R1139" s="254">
        <v>150000</v>
      </c>
      <c r="S1139" s="254">
        <f>ROUNDDOWN(P1139*R1139,-3)</f>
        <v>1950000</v>
      </c>
      <c r="T1139" s="178">
        <v>44</v>
      </c>
      <c r="U1139" s="179" t="s">
        <v>47</v>
      </c>
      <c r="V1139" s="254">
        <v>150000</v>
      </c>
      <c r="W1139" s="254">
        <f>ROUNDDOWN(T1139*V1139,-3)</f>
        <v>6600000</v>
      </c>
      <c r="X1139" s="354">
        <f t="shared" si="311"/>
        <v>1980000</v>
      </c>
      <c r="Y1139" s="254"/>
      <c r="Z1139" s="354">
        <f t="shared" si="310"/>
        <v>6600000</v>
      </c>
      <c r="AA1139" s="254">
        <f t="shared" si="312"/>
        <v>6600000</v>
      </c>
      <c r="AB1139" s="178">
        <v>142</v>
      </c>
      <c r="AC1139" s="179" t="s">
        <v>47</v>
      </c>
      <c r="AD1139" s="254">
        <v>150000</v>
      </c>
      <c r="AE1139" s="254">
        <f>ROUNDDOWN(AB1139*AD1139,-3)</f>
        <v>21300000</v>
      </c>
      <c r="AF1139" s="178">
        <v>142</v>
      </c>
      <c r="AG1139" s="179" t="s">
        <v>47</v>
      </c>
      <c r="AH1139" s="254">
        <v>150000</v>
      </c>
      <c r="AI1139" s="254">
        <f>ROUNDDOWN(AF1139*AH1139,-3)</f>
        <v>21300000</v>
      </c>
      <c r="AJ1139" s="178">
        <v>142</v>
      </c>
      <c r="AK1139" s="179" t="s">
        <v>47</v>
      </c>
      <c r="AL1139" s="254">
        <v>150000</v>
      </c>
      <c r="AM1139" s="254">
        <f>ROUNDDOWN(AJ1139*AL1139,-3)</f>
        <v>21300000</v>
      </c>
      <c r="AN1139" s="178">
        <v>142</v>
      </c>
      <c r="AO1139" s="179" t="s">
        <v>47</v>
      </c>
      <c r="AP1139" s="254">
        <v>150000</v>
      </c>
      <c r="AQ1139" s="254">
        <f>ROUNDDOWN(AN1139*AP1139,-3)</f>
        <v>21300000</v>
      </c>
      <c r="AR1139" s="351">
        <f t="shared" si="313"/>
        <v>0</v>
      </c>
    </row>
    <row r="1140" spans="2:45" x14ac:dyDescent="0.4">
      <c r="B1140" s="208" t="s">
        <v>27</v>
      </c>
      <c r="C1140" s="180" t="s">
        <v>48</v>
      </c>
      <c r="D1140" s="178">
        <v>94</v>
      </c>
      <c r="E1140" s="179" t="s">
        <v>47</v>
      </c>
      <c r="F1140" s="254">
        <v>150000</v>
      </c>
      <c r="G1140" s="254">
        <f>ROUNDDOWN(D1140*F1140,-3)</f>
        <v>14100000</v>
      </c>
      <c r="H1140" s="178"/>
      <c r="I1140" s="179"/>
      <c r="J1140" s="254"/>
      <c r="K1140" s="254">
        <f>ROUNDDOWN(H1140*J1140,-3)</f>
        <v>0</v>
      </c>
      <c r="L1140" s="178">
        <v>94</v>
      </c>
      <c r="M1140" s="179" t="s">
        <v>47</v>
      </c>
      <c r="N1140" s="254">
        <v>150000</v>
      </c>
      <c r="O1140" s="254">
        <f>ROUNDDOWN(L1140*N1140,-3)</f>
        <v>14100000</v>
      </c>
      <c r="P1140" s="178">
        <v>94</v>
      </c>
      <c r="Q1140" s="179" t="s">
        <v>47</v>
      </c>
      <c r="R1140" s="254">
        <v>150000</v>
      </c>
      <c r="S1140" s="254">
        <f>ROUNDDOWN(P1140*R1140,-3)</f>
        <v>14100000</v>
      </c>
      <c r="T1140" s="178">
        <v>108</v>
      </c>
      <c r="U1140" s="179" t="s">
        <v>47</v>
      </c>
      <c r="V1140" s="254">
        <v>150000</v>
      </c>
      <c r="W1140" s="254">
        <f>ROUNDDOWN(T1140*V1140,-3)</f>
        <v>16200000</v>
      </c>
      <c r="X1140" s="354">
        <f t="shared" si="311"/>
        <v>4860000</v>
      </c>
      <c r="Y1140" s="254"/>
      <c r="Z1140" s="354">
        <f t="shared" si="310"/>
        <v>16200000</v>
      </c>
      <c r="AA1140" s="254">
        <f t="shared" si="312"/>
        <v>16200000</v>
      </c>
      <c r="AB1140" s="178">
        <v>108</v>
      </c>
      <c r="AC1140" s="179" t="s">
        <v>47</v>
      </c>
      <c r="AD1140" s="254">
        <v>150000</v>
      </c>
      <c r="AE1140" s="254">
        <f>ROUNDDOWN(AB1140*AD1140,-3)</f>
        <v>16200000</v>
      </c>
      <c r="AF1140" s="178">
        <v>108</v>
      </c>
      <c r="AG1140" s="179" t="s">
        <v>47</v>
      </c>
      <c r="AH1140" s="254">
        <v>150000</v>
      </c>
      <c r="AI1140" s="254">
        <f>ROUNDDOWN(AF1140*AH1140,-3)</f>
        <v>16200000</v>
      </c>
      <c r="AJ1140" s="178">
        <v>108</v>
      </c>
      <c r="AK1140" s="179" t="s">
        <v>47</v>
      </c>
      <c r="AL1140" s="254">
        <v>150000</v>
      </c>
      <c r="AM1140" s="254">
        <f>ROUNDDOWN(AJ1140*AL1140,-3)</f>
        <v>16200000</v>
      </c>
      <c r="AN1140" s="178">
        <v>108</v>
      </c>
      <c r="AO1140" s="179" t="s">
        <v>47</v>
      </c>
      <c r="AP1140" s="254">
        <v>150000</v>
      </c>
      <c r="AQ1140" s="254">
        <f>ROUNDDOWN(AN1140*AP1140,-3)</f>
        <v>16200000</v>
      </c>
      <c r="AR1140" s="351">
        <f t="shared" si="313"/>
        <v>0</v>
      </c>
    </row>
    <row r="1141" spans="2:45" x14ac:dyDescent="0.4">
      <c r="B1141" s="208" t="s">
        <v>27</v>
      </c>
      <c r="C1141" s="180" t="s">
        <v>175</v>
      </c>
      <c r="D1141" s="178">
        <v>1</v>
      </c>
      <c r="E1141" s="179" t="s">
        <v>38</v>
      </c>
      <c r="F1141" s="254">
        <v>1760000</v>
      </c>
      <c r="G1141" s="254">
        <f>ROUNDDOWN(D1141*F1141,-3)</f>
        <v>1760000</v>
      </c>
      <c r="H1141" s="178"/>
      <c r="I1141" s="179"/>
      <c r="J1141" s="254"/>
      <c r="K1141" s="254">
        <f>ROUNDDOWN(H1141*J1141,-3)</f>
        <v>0</v>
      </c>
      <c r="L1141" s="178">
        <v>1</v>
      </c>
      <c r="M1141" s="179" t="s">
        <v>38</v>
      </c>
      <c r="N1141" s="254">
        <v>1760000</v>
      </c>
      <c r="O1141" s="254">
        <f>ROUNDDOWN(L1141*N1141,-3)</f>
        <v>1760000</v>
      </c>
      <c r="P1141" s="178">
        <v>1</v>
      </c>
      <c r="Q1141" s="179" t="s">
        <v>38</v>
      </c>
      <c r="R1141" s="254">
        <v>1760000</v>
      </c>
      <c r="S1141" s="254">
        <f>ROUNDDOWN(P1141*R1141,-3)</f>
        <v>1760000</v>
      </c>
      <c r="T1141" s="178">
        <v>1</v>
      </c>
      <c r="U1141" s="179" t="s">
        <v>38</v>
      </c>
      <c r="V1141" s="254">
        <v>3600000</v>
      </c>
      <c r="W1141" s="254">
        <f>ROUNDDOWN(T1141*V1141,-3)</f>
        <v>3600000</v>
      </c>
      <c r="X1141" s="354">
        <f t="shared" si="311"/>
        <v>1080000</v>
      </c>
      <c r="Y1141" s="254"/>
      <c r="Z1141" s="354">
        <f t="shared" si="310"/>
        <v>3600000</v>
      </c>
      <c r="AA1141" s="254">
        <f t="shared" si="312"/>
        <v>3600000</v>
      </c>
      <c r="AB1141" s="178">
        <v>1</v>
      </c>
      <c r="AC1141" s="179" t="s">
        <v>38</v>
      </c>
      <c r="AD1141" s="254">
        <v>3600000</v>
      </c>
      <c r="AE1141" s="254">
        <f>ROUNDDOWN(AB1141*AD1141,-3)</f>
        <v>3600000</v>
      </c>
      <c r="AF1141" s="178">
        <v>1</v>
      </c>
      <c r="AG1141" s="179" t="s">
        <v>38</v>
      </c>
      <c r="AH1141" s="254">
        <v>3600000</v>
      </c>
      <c r="AI1141" s="254">
        <f>ROUNDDOWN(AF1141*AH1141,-3)</f>
        <v>3600000</v>
      </c>
      <c r="AJ1141" s="178">
        <v>1</v>
      </c>
      <c r="AK1141" s="179" t="s">
        <v>38</v>
      </c>
      <c r="AL1141" s="254">
        <v>3600000</v>
      </c>
      <c r="AM1141" s="254">
        <f>ROUNDDOWN(AJ1141*AL1141,-3)</f>
        <v>3600000</v>
      </c>
      <c r="AN1141" s="178">
        <v>1</v>
      </c>
      <c r="AO1141" s="179" t="s">
        <v>38</v>
      </c>
      <c r="AP1141" s="254">
        <v>3600000</v>
      </c>
      <c r="AQ1141" s="254">
        <f>ROUNDDOWN(AN1141*AP1141,-3)</f>
        <v>3600000</v>
      </c>
      <c r="AR1141" s="351">
        <f t="shared" si="313"/>
        <v>0</v>
      </c>
    </row>
    <row r="1142" spans="2:45" x14ac:dyDescent="0.4">
      <c r="B1142" s="208">
        <v>525112</v>
      </c>
      <c r="C1142" s="180" t="s">
        <v>97</v>
      </c>
      <c r="D1142" s="178">
        <v>0</v>
      </c>
      <c r="E1142" s="179"/>
      <c r="F1142" s="180">
        <v>0</v>
      </c>
      <c r="G1142" s="254">
        <f>SUM(G1143:G1150)</f>
        <v>33620000</v>
      </c>
      <c r="H1142" s="178"/>
      <c r="I1142" s="179"/>
      <c r="J1142" s="180"/>
      <c r="K1142" s="254">
        <f>SUM(K1143:K1150)</f>
        <v>0</v>
      </c>
      <c r="L1142" s="178">
        <v>0</v>
      </c>
      <c r="M1142" s="179"/>
      <c r="N1142" s="180">
        <v>0</v>
      </c>
      <c r="O1142" s="254">
        <f>SUM(O1143:O1150)</f>
        <v>33620000</v>
      </c>
      <c r="P1142" s="178">
        <v>0</v>
      </c>
      <c r="Q1142" s="179"/>
      <c r="R1142" s="180">
        <v>0</v>
      </c>
      <c r="S1142" s="254">
        <f>SUM(S1143:S1150)</f>
        <v>31820000</v>
      </c>
      <c r="T1142" s="178">
        <v>0</v>
      </c>
      <c r="U1142" s="179"/>
      <c r="V1142" s="180">
        <v>0</v>
      </c>
      <c r="W1142" s="254">
        <f>SUM(W1143:W1150)</f>
        <v>98209000</v>
      </c>
      <c r="X1142" s="354">
        <f t="shared" si="311"/>
        <v>29462700</v>
      </c>
      <c r="Y1142" s="254"/>
      <c r="Z1142" s="354">
        <f t="shared" si="310"/>
        <v>98209000</v>
      </c>
      <c r="AA1142" s="254"/>
      <c r="AB1142" s="178">
        <v>0</v>
      </c>
      <c r="AC1142" s="179"/>
      <c r="AD1142" s="180">
        <v>0</v>
      </c>
      <c r="AE1142" s="254">
        <f>SUM(AE1143:AE1150)</f>
        <v>194700000</v>
      </c>
      <c r="AF1142" s="178">
        <v>0</v>
      </c>
      <c r="AG1142" s="179"/>
      <c r="AH1142" s="180">
        <v>0</v>
      </c>
      <c r="AI1142" s="254">
        <f>SUM(AI1143:AI1150)</f>
        <v>194700000</v>
      </c>
      <c r="AJ1142" s="178">
        <v>0</v>
      </c>
      <c r="AK1142" s="179"/>
      <c r="AL1142" s="180">
        <v>0</v>
      </c>
      <c r="AM1142" s="254">
        <f>SUM(AM1143:AM1150)</f>
        <v>206700000</v>
      </c>
      <c r="AN1142" s="178">
        <v>0</v>
      </c>
      <c r="AO1142" s="179"/>
      <c r="AP1142" s="180">
        <v>0</v>
      </c>
      <c r="AQ1142" s="254">
        <f>SUM(AQ1143:AQ1150)</f>
        <v>206700000</v>
      </c>
      <c r="AR1142" s="351">
        <f t="shared" si="313"/>
        <v>0</v>
      </c>
    </row>
    <row r="1143" spans="2:45" x14ac:dyDescent="0.4">
      <c r="B1143" s="208" t="s">
        <v>27</v>
      </c>
      <c r="C1143" s="180" t="s">
        <v>295</v>
      </c>
      <c r="D1143" s="178">
        <v>1</v>
      </c>
      <c r="E1143" s="179" t="s">
        <v>38</v>
      </c>
      <c r="F1143" s="254">
        <v>600000</v>
      </c>
      <c r="G1143" s="254">
        <f t="shared" ref="G1143:G1150" si="314">ROUNDDOWN(D1143*F1143,-3)</f>
        <v>600000</v>
      </c>
      <c r="H1143" s="178"/>
      <c r="I1143" s="179"/>
      <c r="J1143" s="254"/>
      <c r="K1143" s="254">
        <f t="shared" ref="K1143:K1150" si="315">ROUNDDOWN(H1143*J1143,-3)</f>
        <v>0</v>
      </c>
      <c r="L1143" s="178">
        <v>1</v>
      </c>
      <c r="M1143" s="179" t="s">
        <v>38</v>
      </c>
      <c r="N1143" s="254">
        <v>600000</v>
      </c>
      <c r="O1143" s="254">
        <f t="shared" ref="O1143:O1150" si="316">ROUNDDOWN(L1143*N1143,-3)</f>
        <v>600000</v>
      </c>
      <c r="P1143" s="178">
        <v>1</v>
      </c>
      <c r="Q1143" s="179" t="s">
        <v>38</v>
      </c>
      <c r="R1143" s="254">
        <v>600000</v>
      </c>
      <c r="S1143" s="254">
        <f t="shared" ref="S1143:S1150" si="317">ROUNDDOWN(P1143*R1143,-3)</f>
        <v>600000</v>
      </c>
      <c r="T1143" s="178">
        <v>1</v>
      </c>
      <c r="U1143" s="179" t="s">
        <v>38</v>
      </c>
      <c r="V1143" s="254">
        <v>600000</v>
      </c>
      <c r="W1143" s="254">
        <f t="shared" ref="W1143:W1150" si="318">ROUNDDOWN(T1143*V1143,-3)</f>
        <v>600000</v>
      </c>
      <c r="X1143" s="354">
        <f t="shared" si="311"/>
        <v>180000</v>
      </c>
      <c r="Y1143" s="254"/>
      <c r="Z1143" s="354">
        <f t="shared" si="310"/>
        <v>600000</v>
      </c>
      <c r="AA1143" s="254">
        <f t="shared" si="312"/>
        <v>600000</v>
      </c>
      <c r="AB1143" s="178">
        <v>1</v>
      </c>
      <c r="AC1143" s="179" t="s">
        <v>38</v>
      </c>
      <c r="AD1143" s="254">
        <v>5200000</v>
      </c>
      <c r="AE1143" s="254">
        <f t="shared" ref="AE1143:AE1150" si="319">ROUNDDOWN(AB1143*AD1143,-3)</f>
        <v>5200000</v>
      </c>
      <c r="AF1143" s="178">
        <v>1</v>
      </c>
      <c r="AG1143" s="179" t="s">
        <v>38</v>
      </c>
      <c r="AH1143" s="254">
        <v>5200000</v>
      </c>
      <c r="AI1143" s="254">
        <f t="shared" ref="AI1143:AI1150" si="320">ROUNDDOWN(AF1143*AH1143,-3)</f>
        <v>5200000</v>
      </c>
      <c r="AJ1143" s="178">
        <v>1</v>
      </c>
      <c r="AK1143" s="179" t="s">
        <v>38</v>
      </c>
      <c r="AL1143" s="254">
        <v>5200000</v>
      </c>
      <c r="AM1143" s="254">
        <f t="shared" ref="AM1143:AM1150" si="321">ROUNDDOWN(AJ1143*AL1143,-3)</f>
        <v>5200000</v>
      </c>
      <c r="AN1143" s="178">
        <v>1</v>
      </c>
      <c r="AO1143" s="179" t="s">
        <v>38</v>
      </c>
      <c r="AP1143" s="254">
        <v>5200000</v>
      </c>
      <c r="AQ1143" s="254">
        <f t="shared" ref="AQ1143:AQ1150" si="322">ROUNDDOWN(AN1143*AP1143,-3)</f>
        <v>5200000</v>
      </c>
      <c r="AR1143" s="351">
        <f t="shared" si="313"/>
        <v>0</v>
      </c>
    </row>
    <row r="1144" spans="2:45" x14ac:dyDescent="0.4">
      <c r="B1144" s="208" t="s">
        <v>27</v>
      </c>
      <c r="C1144" s="180" t="s">
        <v>296</v>
      </c>
      <c r="D1144" s="275">
        <f>D1137</f>
        <v>24</v>
      </c>
      <c r="E1144" s="179" t="s">
        <v>231</v>
      </c>
      <c r="F1144" s="254">
        <v>75000</v>
      </c>
      <c r="G1144" s="254">
        <f t="shared" si="314"/>
        <v>1800000</v>
      </c>
      <c r="H1144" s="275"/>
      <c r="I1144" s="179"/>
      <c r="J1144" s="254"/>
      <c r="K1144" s="254">
        <f t="shared" si="315"/>
        <v>0</v>
      </c>
      <c r="L1144" s="275">
        <f>L1137</f>
        <v>24</v>
      </c>
      <c r="M1144" s="179" t="s">
        <v>231</v>
      </c>
      <c r="N1144" s="254">
        <v>75000</v>
      </c>
      <c r="O1144" s="254">
        <f t="shared" si="316"/>
        <v>1800000</v>
      </c>
      <c r="P1144" s="275">
        <v>0</v>
      </c>
      <c r="Q1144" s="179" t="s">
        <v>231</v>
      </c>
      <c r="R1144" s="254">
        <v>75000</v>
      </c>
      <c r="S1144" s="254">
        <f t="shared" si="317"/>
        <v>0</v>
      </c>
      <c r="T1144" s="275">
        <v>0</v>
      </c>
      <c r="U1144" s="179" t="s">
        <v>231</v>
      </c>
      <c r="V1144" s="254">
        <v>75000</v>
      </c>
      <c r="W1144" s="254">
        <f t="shared" si="318"/>
        <v>0</v>
      </c>
      <c r="X1144" s="354">
        <f t="shared" si="311"/>
        <v>0</v>
      </c>
      <c r="Y1144" s="254"/>
      <c r="Z1144" s="354">
        <f t="shared" si="310"/>
        <v>0</v>
      </c>
      <c r="AA1144" s="254"/>
      <c r="AB1144" s="275">
        <v>0</v>
      </c>
      <c r="AC1144" s="179" t="s">
        <v>231</v>
      </c>
      <c r="AD1144" s="254">
        <v>75000</v>
      </c>
      <c r="AE1144" s="254">
        <f t="shared" si="319"/>
        <v>0</v>
      </c>
      <c r="AF1144" s="275">
        <v>0</v>
      </c>
      <c r="AG1144" s="179" t="s">
        <v>231</v>
      </c>
      <c r="AH1144" s="254">
        <v>75000</v>
      </c>
      <c r="AI1144" s="254">
        <f t="shared" si="320"/>
        <v>0</v>
      </c>
      <c r="AJ1144" s="275">
        <v>0</v>
      </c>
      <c r="AK1144" s="179" t="s">
        <v>231</v>
      </c>
      <c r="AL1144" s="254">
        <v>75000</v>
      </c>
      <c r="AM1144" s="254">
        <f t="shared" si="321"/>
        <v>0</v>
      </c>
      <c r="AN1144" s="275">
        <v>0</v>
      </c>
      <c r="AO1144" s="179" t="s">
        <v>231</v>
      </c>
      <c r="AP1144" s="254">
        <v>75000</v>
      </c>
      <c r="AQ1144" s="254">
        <f t="shared" si="322"/>
        <v>0</v>
      </c>
      <c r="AR1144" s="351">
        <f t="shared" si="313"/>
        <v>0</v>
      </c>
    </row>
    <row r="1145" spans="2:45" x14ac:dyDescent="0.4">
      <c r="B1145" s="208" t="s">
        <v>27</v>
      </c>
      <c r="C1145" s="180" t="s">
        <v>44</v>
      </c>
      <c r="D1145" s="275">
        <f>D1137</f>
        <v>24</v>
      </c>
      <c r="E1145" s="179" t="s">
        <v>40</v>
      </c>
      <c r="F1145" s="254">
        <v>100000</v>
      </c>
      <c r="G1145" s="254">
        <f t="shared" si="314"/>
        <v>2400000</v>
      </c>
      <c r="H1145" s="275"/>
      <c r="I1145" s="179"/>
      <c r="J1145" s="254"/>
      <c r="K1145" s="254">
        <f t="shared" si="315"/>
        <v>0</v>
      </c>
      <c r="L1145" s="275">
        <f>L1137</f>
        <v>24</v>
      </c>
      <c r="M1145" s="179" t="s">
        <v>40</v>
      </c>
      <c r="N1145" s="254">
        <v>100000</v>
      </c>
      <c r="O1145" s="254">
        <f t="shared" si="316"/>
        <v>2400000</v>
      </c>
      <c r="P1145" s="275">
        <v>24</v>
      </c>
      <c r="Q1145" s="179" t="s">
        <v>40</v>
      </c>
      <c r="R1145" s="254">
        <v>100000</v>
      </c>
      <c r="S1145" s="254">
        <f t="shared" si="317"/>
        <v>2400000</v>
      </c>
      <c r="T1145" s="275">
        <v>24</v>
      </c>
      <c r="U1145" s="179" t="s">
        <v>40</v>
      </c>
      <c r="V1145" s="254">
        <v>100000</v>
      </c>
      <c r="W1145" s="254">
        <f t="shared" si="318"/>
        <v>2400000</v>
      </c>
      <c r="X1145" s="354">
        <f t="shared" si="311"/>
        <v>720000</v>
      </c>
      <c r="Y1145" s="254"/>
      <c r="Z1145" s="354">
        <f t="shared" si="310"/>
        <v>2400000</v>
      </c>
      <c r="AA1145" s="254">
        <f t="shared" si="312"/>
        <v>2400000</v>
      </c>
      <c r="AB1145" s="275">
        <v>1</v>
      </c>
      <c r="AC1145" s="179" t="s">
        <v>38</v>
      </c>
      <c r="AD1145" s="254">
        <v>21000000</v>
      </c>
      <c r="AE1145" s="254">
        <f t="shared" si="319"/>
        <v>21000000</v>
      </c>
      <c r="AF1145" s="275">
        <v>1</v>
      </c>
      <c r="AG1145" s="179" t="s">
        <v>38</v>
      </c>
      <c r="AH1145" s="254">
        <v>21000000</v>
      </c>
      <c r="AI1145" s="254">
        <f t="shared" si="320"/>
        <v>21000000</v>
      </c>
      <c r="AJ1145" s="275">
        <v>1</v>
      </c>
      <c r="AK1145" s="179" t="s">
        <v>38</v>
      </c>
      <c r="AL1145" s="254">
        <f>21000000+12000000</f>
        <v>33000000</v>
      </c>
      <c r="AM1145" s="254">
        <f t="shared" si="321"/>
        <v>33000000</v>
      </c>
      <c r="AN1145" s="275">
        <v>1</v>
      </c>
      <c r="AO1145" s="179" t="s">
        <v>38</v>
      </c>
      <c r="AP1145" s="254">
        <f>21000000+12000000</f>
        <v>33000000</v>
      </c>
      <c r="AQ1145" s="254">
        <f t="shared" si="322"/>
        <v>33000000</v>
      </c>
      <c r="AR1145" s="351">
        <f t="shared" si="313"/>
        <v>0</v>
      </c>
    </row>
    <row r="1146" spans="2:45" x14ac:dyDescent="0.4">
      <c r="B1146" s="208" t="s">
        <v>27</v>
      </c>
      <c r="C1146" s="180" t="s">
        <v>299</v>
      </c>
      <c r="D1146" s="275">
        <f>D1137/24</f>
        <v>1</v>
      </c>
      <c r="E1146" s="179" t="s">
        <v>51</v>
      </c>
      <c r="F1146" s="254">
        <v>600000</v>
      </c>
      <c r="G1146" s="254">
        <f t="shared" si="314"/>
        <v>600000</v>
      </c>
      <c r="H1146" s="275"/>
      <c r="I1146" s="179"/>
      <c r="J1146" s="254"/>
      <c r="K1146" s="254">
        <f t="shared" si="315"/>
        <v>0</v>
      </c>
      <c r="L1146" s="275">
        <f>L1137/24</f>
        <v>1</v>
      </c>
      <c r="M1146" s="179" t="s">
        <v>51</v>
      </c>
      <c r="N1146" s="254">
        <v>600000</v>
      </c>
      <c r="O1146" s="254">
        <f t="shared" si="316"/>
        <v>600000</v>
      </c>
      <c r="P1146" s="275">
        <v>1</v>
      </c>
      <c r="Q1146" s="179" t="s">
        <v>51</v>
      </c>
      <c r="R1146" s="254">
        <v>600000</v>
      </c>
      <c r="S1146" s="254">
        <f t="shared" si="317"/>
        <v>600000</v>
      </c>
      <c r="T1146" s="275">
        <v>1</v>
      </c>
      <c r="U1146" s="179" t="s">
        <v>51</v>
      </c>
      <c r="V1146" s="254">
        <v>600000</v>
      </c>
      <c r="W1146" s="254">
        <f t="shared" si="318"/>
        <v>600000</v>
      </c>
      <c r="X1146" s="354">
        <f t="shared" si="311"/>
        <v>180000</v>
      </c>
      <c r="Y1146" s="254"/>
      <c r="Z1146" s="354">
        <f t="shared" si="310"/>
        <v>600000</v>
      </c>
      <c r="AA1146" s="254">
        <f t="shared" si="312"/>
        <v>600000</v>
      </c>
      <c r="AB1146" s="275">
        <v>1</v>
      </c>
      <c r="AC1146" s="179" t="s">
        <v>51</v>
      </c>
      <c r="AD1146" s="254">
        <v>600000</v>
      </c>
      <c r="AE1146" s="254">
        <f t="shared" si="319"/>
        <v>600000</v>
      </c>
      <c r="AF1146" s="275">
        <v>1</v>
      </c>
      <c r="AG1146" s="179" t="s">
        <v>51</v>
      </c>
      <c r="AH1146" s="254">
        <v>600000</v>
      </c>
      <c r="AI1146" s="254">
        <f t="shared" si="320"/>
        <v>600000</v>
      </c>
      <c r="AJ1146" s="275">
        <v>1</v>
      </c>
      <c r="AK1146" s="179" t="s">
        <v>51</v>
      </c>
      <c r="AL1146" s="254">
        <v>600000</v>
      </c>
      <c r="AM1146" s="254">
        <f t="shared" si="321"/>
        <v>600000</v>
      </c>
      <c r="AN1146" s="275">
        <v>1</v>
      </c>
      <c r="AO1146" s="179" t="s">
        <v>51</v>
      </c>
      <c r="AP1146" s="254">
        <v>600000</v>
      </c>
      <c r="AQ1146" s="254">
        <f t="shared" si="322"/>
        <v>600000</v>
      </c>
      <c r="AR1146" s="351">
        <f t="shared" si="313"/>
        <v>0</v>
      </c>
    </row>
    <row r="1147" spans="2:45" x14ac:dyDescent="0.4">
      <c r="B1147" s="208" t="s">
        <v>27</v>
      </c>
      <c r="C1147" s="180" t="s">
        <v>297</v>
      </c>
      <c r="D1147" s="178">
        <v>168</v>
      </c>
      <c r="E1147" s="179" t="s">
        <v>40</v>
      </c>
      <c r="F1147" s="254">
        <v>60000</v>
      </c>
      <c r="G1147" s="254">
        <f t="shared" si="314"/>
        <v>10080000</v>
      </c>
      <c r="H1147" s="178"/>
      <c r="I1147" s="179"/>
      <c r="J1147" s="254"/>
      <c r="K1147" s="254">
        <f t="shared" si="315"/>
        <v>0</v>
      </c>
      <c r="L1147" s="178">
        <v>168</v>
      </c>
      <c r="M1147" s="179" t="s">
        <v>40</v>
      </c>
      <c r="N1147" s="254">
        <v>60000</v>
      </c>
      <c r="O1147" s="254">
        <f t="shared" si="316"/>
        <v>10080000</v>
      </c>
      <c r="P1147" s="178">
        <v>168</v>
      </c>
      <c r="Q1147" s="179" t="s">
        <v>40</v>
      </c>
      <c r="R1147" s="254">
        <v>60000</v>
      </c>
      <c r="S1147" s="254">
        <f t="shared" si="317"/>
        <v>10080000</v>
      </c>
      <c r="T1147" s="178">
        <v>1</v>
      </c>
      <c r="U1147" s="179" t="s">
        <v>38</v>
      </c>
      <c r="V1147" s="254">
        <v>23577000</v>
      </c>
      <c r="W1147" s="254">
        <f t="shared" si="318"/>
        <v>23577000</v>
      </c>
      <c r="X1147" s="354">
        <f t="shared" si="311"/>
        <v>7073100</v>
      </c>
      <c r="Y1147" s="254"/>
      <c r="Z1147" s="354">
        <f t="shared" si="310"/>
        <v>23577000</v>
      </c>
      <c r="AA1147" s="254">
        <f t="shared" si="312"/>
        <v>23577000</v>
      </c>
      <c r="AB1147" s="178">
        <v>1</v>
      </c>
      <c r="AC1147" s="179" t="s">
        <v>38</v>
      </c>
      <c r="AD1147" s="254">
        <v>30000000</v>
      </c>
      <c r="AE1147" s="254">
        <f t="shared" si="319"/>
        <v>30000000</v>
      </c>
      <c r="AF1147" s="178">
        <v>1</v>
      </c>
      <c r="AG1147" s="179" t="s">
        <v>38</v>
      </c>
      <c r="AH1147" s="254">
        <v>30000000</v>
      </c>
      <c r="AI1147" s="254">
        <f t="shared" si="320"/>
        <v>30000000</v>
      </c>
      <c r="AJ1147" s="178">
        <v>1</v>
      </c>
      <c r="AK1147" s="179" t="s">
        <v>38</v>
      </c>
      <c r="AL1147" s="254">
        <v>30000000</v>
      </c>
      <c r="AM1147" s="254">
        <f t="shared" si="321"/>
        <v>30000000</v>
      </c>
      <c r="AN1147" s="178">
        <v>1</v>
      </c>
      <c r="AO1147" s="179" t="s">
        <v>38</v>
      </c>
      <c r="AP1147" s="254">
        <v>30000000</v>
      </c>
      <c r="AQ1147" s="254">
        <f t="shared" si="322"/>
        <v>30000000</v>
      </c>
      <c r="AR1147" s="351">
        <f t="shared" si="313"/>
        <v>0</v>
      </c>
    </row>
    <row r="1148" spans="2:45" x14ac:dyDescent="0.4">
      <c r="B1148" s="208" t="s">
        <v>27</v>
      </c>
      <c r="C1148" s="180" t="s">
        <v>298</v>
      </c>
      <c r="D1148" s="178">
        <v>1</v>
      </c>
      <c r="E1148" s="179" t="s">
        <v>38</v>
      </c>
      <c r="F1148" s="254">
        <v>15240000</v>
      </c>
      <c r="G1148" s="254">
        <f t="shared" si="314"/>
        <v>15240000</v>
      </c>
      <c r="H1148" s="178"/>
      <c r="I1148" s="179"/>
      <c r="J1148" s="254"/>
      <c r="K1148" s="254">
        <f t="shared" si="315"/>
        <v>0</v>
      </c>
      <c r="L1148" s="178">
        <v>1</v>
      </c>
      <c r="M1148" s="179" t="s">
        <v>38</v>
      </c>
      <c r="N1148" s="254">
        <v>15240000</v>
      </c>
      <c r="O1148" s="254">
        <f t="shared" si="316"/>
        <v>15240000</v>
      </c>
      <c r="P1148" s="178">
        <v>1</v>
      </c>
      <c r="Q1148" s="179" t="s">
        <v>38</v>
      </c>
      <c r="R1148" s="254">
        <v>15240000</v>
      </c>
      <c r="S1148" s="254">
        <f t="shared" si="317"/>
        <v>15240000</v>
      </c>
      <c r="T1148" s="178">
        <v>1</v>
      </c>
      <c r="U1148" s="179" t="s">
        <v>38</v>
      </c>
      <c r="V1148" s="254">
        <v>68132000</v>
      </c>
      <c r="W1148" s="254">
        <f t="shared" si="318"/>
        <v>68132000</v>
      </c>
      <c r="X1148" s="354">
        <f t="shared" si="311"/>
        <v>20439600</v>
      </c>
      <c r="Y1148" s="254"/>
      <c r="Z1148" s="354">
        <f t="shared" si="310"/>
        <v>68132000</v>
      </c>
      <c r="AA1148" s="254">
        <f t="shared" si="312"/>
        <v>68132000</v>
      </c>
      <c r="AB1148" s="178">
        <v>1</v>
      </c>
      <c r="AC1148" s="179" t="s">
        <v>38</v>
      </c>
      <c r="AD1148" s="254">
        <v>135000000</v>
      </c>
      <c r="AE1148" s="254">
        <f t="shared" si="319"/>
        <v>135000000</v>
      </c>
      <c r="AF1148" s="178">
        <v>1</v>
      </c>
      <c r="AG1148" s="179" t="s">
        <v>38</v>
      </c>
      <c r="AH1148" s="254">
        <v>135000000</v>
      </c>
      <c r="AI1148" s="254">
        <f t="shared" si="320"/>
        <v>135000000</v>
      </c>
      <c r="AJ1148" s="178">
        <v>1</v>
      </c>
      <c r="AK1148" s="179" t="s">
        <v>38</v>
      </c>
      <c r="AL1148" s="254">
        <v>135000000</v>
      </c>
      <c r="AM1148" s="254">
        <f t="shared" si="321"/>
        <v>135000000</v>
      </c>
      <c r="AN1148" s="178">
        <v>1</v>
      </c>
      <c r="AO1148" s="179" t="s">
        <v>38</v>
      </c>
      <c r="AP1148" s="254">
        <v>135000000</v>
      </c>
      <c r="AQ1148" s="254">
        <f t="shared" si="322"/>
        <v>135000000</v>
      </c>
      <c r="AR1148" s="351">
        <f t="shared" si="313"/>
        <v>0</v>
      </c>
    </row>
    <row r="1149" spans="2:45" x14ac:dyDescent="0.4">
      <c r="B1149" s="208"/>
      <c r="C1149" s="180" t="s">
        <v>348</v>
      </c>
      <c r="D1149" s="275">
        <f>D1137</f>
        <v>24</v>
      </c>
      <c r="E1149" s="179" t="s">
        <v>40</v>
      </c>
      <c r="F1149" s="254">
        <v>100000</v>
      </c>
      <c r="G1149" s="254">
        <f t="shared" si="314"/>
        <v>2400000</v>
      </c>
      <c r="H1149" s="275"/>
      <c r="I1149" s="179"/>
      <c r="J1149" s="254"/>
      <c r="K1149" s="254">
        <f t="shared" si="315"/>
        <v>0</v>
      </c>
      <c r="L1149" s="275">
        <f>L1137</f>
        <v>24</v>
      </c>
      <c r="M1149" s="179" t="s">
        <v>40</v>
      </c>
      <c r="N1149" s="254">
        <v>100000</v>
      </c>
      <c r="O1149" s="254">
        <f t="shared" si="316"/>
        <v>2400000</v>
      </c>
      <c r="P1149" s="275">
        <v>24</v>
      </c>
      <c r="Q1149" s="179" t="s">
        <v>40</v>
      </c>
      <c r="R1149" s="254">
        <v>100000</v>
      </c>
      <c r="S1149" s="254">
        <f t="shared" si="317"/>
        <v>2400000</v>
      </c>
      <c r="T1149" s="275">
        <v>24</v>
      </c>
      <c r="U1149" s="179" t="s">
        <v>40</v>
      </c>
      <c r="V1149" s="254">
        <v>100000</v>
      </c>
      <c r="W1149" s="254">
        <f t="shared" si="318"/>
        <v>2400000</v>
      </c>
      <c r="X1149" s="354">
        <f t="shared" si="311"/>
        <v>720000</v>
      </c>
      <c r="Y1149" s="254"/>
      <c r="Z1149" s="354">
        <f t="shared" si="310"/>
        <v>2400000</v>
      </c>
      <c r="AA1149" s="254">
        <f t="shared" si="312"/>
        <v>2400000</v>
      </c>
      <c r="AB1149" s="275">
        <v>24</v>
      </c>
      <c r="AC1149" s="179" t="s">
        <v>40</v>
      </c>
      <c r="AD1149" s="254">
        <v>100000</v>
      </c>
      <c r="AE1149" s="254">
        <f t="shared" si="319"/>
        <v>2400000</v>
      </c>
      <c r="AF1149" s="275">
        <v>24</v>
      </c>
      <c r="AG1149" s="179" t="s">
        <v>40</v>
      </c>
      <c r="AH1149" s="254">
        <v>100000</v>
      </c>
      <c r="AI1149" s="254">
        <f t="shared" si="320"/>
        <v>2400000</v>
      </c>
      <c r="AJ1149" s="275">
        <v>24</v>
      </c>
      <c r="AK1149" s="179" t="s">
        <v>40</v>
      </c>
      <c r="AL1149" s="254">
        <v>100000</v>
      </c>
      <c r="AM1149" s="254">
        <f t="shared" si="321"/>
        <v>2400000</v>
      </c>
      <c r="AN1149" s="275">
        <v>24</v>
      </c>
      <c r="AO1149" s="179" t="s">
        <v>40</v>
      </c>
      <c r="AP1149" s="254">
        <v>100000</v>
      </c>
      <c r="AQ1149" s="254">
        <f t="shared" si="322"/>
        <v>2400000</v>
      </c>
      <c r="AR1149" s="351">
        <f t="shared" si="313"/>
        <v>0</v>
      </c>
    </row>
    <row r="1150" spans="2:45" x14ac:dyDescent="0.4">
      <c r="B1150" s="208"/>
      <c r="C1150" s="180" t="s">
        <v>294</v>
      </c>
      <c r="D1150" s="275">
        <f>D1137/24</f>
        <v>1</v>
      </c>
      <c r="E1150" s="179" t="s">
        <v>51</v>
      </c>
      <c r="F1150" s="254">
        <v>500000</v>
      </c>
      <c r="G1150" s="254">
        <f t="shared" si="314"/>
        <v>500000</v>
      </c>
      <c r="H1150" s="275"/>
      <c r="I1150" s="179"/>
      <c r="J1150" s="254"/>
      <c r="K1150" s="254">
        <f t="shared" si="315"/>
        <v>0</v>
      </c>
      <c r="L1150" s="275">
        <f>L1137/24</f>
        <v>1</v>
      </c>
      <c r="M1150" s="179" t="s">
        <v>51</v>
      </c>
      <c r="N1150" s="254">
        <v>500000</v>
      </c>
      <c r="O1150" s="254">
        <f t="shared" si="316"/>
        <v>500000</v>
      </c>
      <c r="P1150" s="275">
        <v>1</v>
      </c>
      <c r="Q1150" s="179" t="s">
        <v>51</v>
      </c>
      <c r="R1150" s="254">
        <v>500000</v>
      </c>
      <c r="S1150" s="254">
        <f t="shared" si="317"/>
        <v>500000</v>
      </c>
      <c r="T1150" s="275">
        <v>1</v>
      </c>
      <c r="U1150" s="179" t="s">
        <v>51</v>
      </c>
      <c r="V1150" s="254">
        <v>500000</v>
      </c>
      <c r="W1150" s="254">
        <f t="shared" si="318"/>
        <v>500000</v>
      </c>
      <c r="X1150" s="354">
        <f t="shared" si="311"/>
        <v>150000</v>
      </c>
      <c r="Y1150" s="254"/>
      <c r="Z1150" s="354">
        <f t="shared" si="310"/>
        <v>500000</v>
      </c>
      <c r="AA1150" s="254">
        <f t="shared" si="312"/>
        <v>500000</v>
      </c>
      <c r="AB1150" s="275">
        <v>1</v>
      </c>
      <c r="AC1150" s="179" t="s">
        <v>51</v>
      </c>
      <c r="AD1150" s="254">
        <v>500000</v>
      </c>
      <c r="AE1150" s="254">
        <f t="shared" si="319"/>
        <v>500000</v>
      </c>
      <c r="AF1150" s="275">
        <v>1</v>
      </c>
      <c r="AG1150" s="179" t="s">
        <v>51</v>
      </c>
      <c r="AH1150" s="254">
        <v>500000</v>
      </c>
      <c r="AI1150" s="254">
        <f t="shared" si="320"/>
        <v>500000</v>
      </c>
      <c r="AJ1150" s="275">
        <v>1</v>
      </c>
      <c r="AK1150" s="179" t="s">
        <v>51</v>
      </c>
      <c r="AL1150" s="254">
        <v>500000</v>
      </c>
      <c r="AM1150" s="254">
        <f t="shared" si="321"/>
        <v>500000</v>
      </c>
      <c r="AN1150" s="275">
        <v>1</v>
      </c>
      <c r="AO1150" s="179" t="s">
        <v>51</v>
      </c>
      <c r="AP1150" s="254">
        <v>500000</v>
      </c>
      <c r="AQ1150" s="254">
        <f t="shared" si="322"/>
        <v>500000</v>
      </c>
      <c r="AR1150" s="351">
        <f t="shared" si="313"/>
        <v>0</v>
      </c>
    </row>
    <row r="1151" spans="2:45" x14ac:dyDescent="0.4">
      <c r="B1151" s="272"/>
      <c r="C1151" s="266"/>
      <c r="D1151" s="280"/>
      <c r="E1151" s="274"/>
      <c r="F1151" s="261"/>
      <c r="G1151" s="261"/>
      <c r="H1151" s="280"/>
      <c r="I1151" s="274"/>
      <c r="J1151" s="261"/>
      <c r="K1151" s="261"/>
      <c r="L1151" s="280"/>
      <c r="M1151" s="274"/>
      <c r="N1151" s="261"/>
      <c r="O1151" s="261"/>
      <c r="P1151" s="280"/>
      <c r="Q1151" s="274"/>
      <c r="R1151" s="261"/>
      <c r="S1151" s="261"/>
      <c r="T1151" s="280"/>
      <c r="U1151" s="274"/>
      <c r="V1151" s="261"/>
      <c r="W1151" s="261"/>
      <c r="X1151" s="354">
        <f t="shared" si="311"/>
        <v>0</v>
      </c>
      <c r="Y1151" s="261"/>
      <c r="Z1151" s="354">
        <f t="shared" si="310"/>
        <v>0</v>
      </c>
      <c r="AA1151" s="261"/>
      <c r="AB1151" s="280"/>
      <c r="AC1151" s="274"/>
      <c r="AD1151" s="261"/>
      <c r="AE1151" s="261"/>
      <c r="AF1151" s="280"/>
      <c r="AG1151" s="274"/>
      <c r="AH1151" s="261"/>
      <c r="AI1151" s="261"/>
      <c r="AJ1151" s="280"/>
      <c r="AK1151" s="274"/>
      <c r="AL1151" s="261"/>
      <c r="AM1151" s="261"/>
      <c r="AN1151" s="280"/>
      <c r="AO1151" s="274"/>
      <c r="AP1151" s="261"/>
      <c r="AQ1151" s="261"/>
      <c r="AR1151" s="351">
        <f t="shared" si="313"/>
        <v>0</v>
      </c>
    </row>
    <row r="1152" spans="2:45" s="5" customFormat="1" x14ac:dyDescent="0.4">
      <c r="B1152" s="369">
        <v>601</v>
      </c>
      <c r="C1152" s="370" t="s">
        <v>202</v>
      </c>
      <c r="D1152" s="261">
        <f>D1153+D1166+D1174+D1186+D1199+D1207+D1218+D1226+D1230+D1236+D1239+D1242+D1245+D1248+D1251+D1258+D1267+D1285</f>
        <v>18</v>
      </c>
      <c r="E1152" s="267" t="s">
        <v>422</v>
      </c>
      <c r="F1152" s="261"/>
      <c r="G1152" s="261">
        <f>G1153+G1166+G1174+G1186+G1199+G1207+G1218+G1226+G1230+G1236+G1239+G1242+G1245+G1248+G1251+G1258+G1267+G1285</f>
        <v>39020587000</v>
      </c>
      <c r="H1152" s="261">
        <f>H1153+H1166+H1174+H1186+H1199+H1207+H1218+H1226+H1230+H1236+H1239+H1242+H1245+H1248+H1251+H1258+H1267+H1285</f>
        <v>18</v>
      </c>
      <c r="I1152" s="267" t="s">
        <v>422</v>
      </c>
      <c r="J1152" s="261"/>
      <c r="K1152" s="261">
        <f>K1153+K1166+K1174+K1186+K1199+K1207+K1218+K1226+K1230+K1236+K1239+K1242+K1245+K1248+K1251+K1258+K1267+K1285</f>
        <v>39020587000</v>
      </c>
      <c r="L1152" s="261">
        <f>L1153+L1166+L1174+L1186+L1199+L1207+L1218+L1226+L1230+L1236+L1239+L1242+L1245+L1248+L1251+L1258+L1267+L1285</f>
        <v>18</v>
      </c>
      <c r="M1152" s="267" t="s">
        <v>422</v>
      </c>
      <c r="N1152" s="261"/>
      <c r="O1152" s="261">
        <f>O1153+O1166+O1174+O1186+O1199+O1207+O1218+O1226+O1230+O1236+O1239+O1242+O1245+O1248+O1251+O1258+O1267+O1285</f>
        <v>39020587000</v>
      </c>
      <c r="P1152" s="261">
        <v>18</v>
      </c>
      <c r="Q1152" s="267" t="s">
        <v>422</v>
      </c>
      <c r="R1152" s="261"/>
      <c r="S1152" s="261">
        <f>S1153+S1166+S1174+S1186+S1199+S1207+S1218+S1226+S1230+S1236+S1239+S1242+S1245+S1248+S1251+S1258+S1267+S1285</f>
        <v>39020587000</v>
      </c>
      <c r="T1152" s="371">
        <v>18</v>
      </c>
      <c r="U1152" s="372" t="s">
        <v>422</v>
      </c>
      <c r="V1152" s="371"/>
      <c r="W1152" s="371">
        <f>W1153+W1166+W1174+W1186+W1199+W1207+W1218+W1226+W1230+W1236+W1239+W1242+W1245+W1248+W1251+W1258+W1267+W1285+W1308+W1313+W1316+W1331</f>
        <v>40205815000</v>
      </c>
      <c r="X1152" s="354">
        <f t="shared" si="311"/>
        <v>12061744500</v>
      </c>
      <c r="Y1152" s="261"/>
      <c r="Z1152" s="354">
        <f t="shared" ref="Z1152:Z1215" si="323">W1152-Y1152</f>
        <v>40205815000</v>
      </c>
      <c r="AA1152" s="261"/>
      <c r="AB1152" s="371">
        <v>18</v>
      </c>
      <c r="AC1152" s="372" t="s">
        <v>422</v>
      </c>
      <c r="AD1152" s="371"/>
      <c r="AE1152" s="371">
        <f>AE1153+AE1166+AE1174+AE1186+AE1199+AE1207+AE1218+AE1226+AE1230+AE1236+AE1239+AE1242+AE1245+AE1248+AE1251+AE1258+AE1267+AE1285+AE1308+AE1313+AE1316+AE1331</f>
        <v>39934709000</v>
      </c>
      <c r="AF1152" s="371">
        <v>18</v>
      </c>
      <c r="AG1152" s="372" t="s">
        <v>422</v>
      </c>
      <c r="AH1152" s="371"/>
      <c r="AI1152" s="371">
        <f>AI1153+AI1166+AI1174+AI1186+AI1199+AI1207+AI1218+AI1226+AI1230+AI1236+AI1239+AI1242+AI1245+AI1248+AI1251+AI1258+AI1267+AI1285+AI1308+AI1313+AI1316+AI1331</f>
        <v>39934274000</v>
      </c>
      <c r="AJ1152" s="371">
        <v>18</v>
      </c>
      <c r="AK1152" s="372" t="s">
        <v>422</v>
      </c>
      <c r="AL1152" s="371"/>
      <c r="AM1152" s="371">
        <f>AM1153+AM1166+AM1174+AM1186+AM1199+AM1207+AM1218+AM1226+AM1230+AM1236+AM1239+AM1242+AM1245+AM1248+AM1251+AM1258+AM1267+AM1285+AM1308+AM1313+AM1316+AM1331</f>
        <v>39707204000</v>
      </c>
      <c r="AN1152" s="371">
        <v>18</v>
      </c>
      <c r="AO1152" s="372" t="s">
        <v>422</v>
      </c>
      <c r="AP1152" s="371"/>
      <c r="AQ1152" s="371">
        <f>AQ1153+AQ1166+AQ1174+AQ1186+AQ1199+AQ1207+AQ1218+AQ1226+AQ1230+AQ1236+AQ1239+AQ1242+AQ1245+AQ1248+AQ1251+AQ1258+AQ1267+AQ1285+AQ1308+AQ1313+AQ1316+AQ1331</f>
        <v>39550204000</v>
      </c>
      <c r="AR1152" s="351">
        <f t="shared" si="313"/>
        <v>157000000</v>
      </c>
      <c r="AS1152" s="379"/>
    </row>
    <row r="1153" spans="2:44" x14ac:dyDescent="0.4">
      <c r="B1153" s="312" t="s">
        <v>34</v>
      </c>
      <c r="C1153" s="313" t="s">
        <v>423</v>
      </c>
      <c r="D1153" s="269">
        <v>1</v>
      </c>
      <c r="E1153" s="270" t="s">
        <v>130</v>
      </c>
      <c r="F1153" s="254">
        <v>0</v>
      </c>
      <c r="G1153" s="254">
        <f>G1154+G1161</f>
        <v>81140000</v>
      </c>
      <c r="H1153" s="314">
        <v>1</v>
      </c>
      <c r="I1153" s="315" t="s">
        <v>130</v>
      </c>
      <c r="J1153" s="316">
        <v>0</v>
      </c>
      <c r="K1153" s="316">
        <f>K1154+K1161</f>
        <v>81140000</v>
      </c>
      <c r="L1153" s="314">
        <v>1</v>
      </c>
      <c r="M1153" s="315" t="s">
        <v>130</v>
      </c>
      <c r="N1153" s="316">
        <v>0</v>
      </c>
      <c r="O1153" s="316">
        <f>O1154+O1161</f>
        <v>81140000</v>
      </c>
      <c r="P1153" s="314">
        <v>1</v>
      </c>
      <c r="Q1153" s="315" t="s">
        <v>130</v>
      </c>
      <c r="R1153" s="316">
        <v>0</v>
      </c>
      <c r="S1153" s="316">
        <f>S1154+S1161</f>
        <v>81140000</v>
      </c>
      <c r="T1153" s="314">
        <v>1</v>
      </c>
      <c r="U1153" s="315" t="s">
        <v>130</v>
      </c>
      <c r="V1153" s="316">
        <v>0</v>
      </c>
      <c r="W1153" s="316">
        <f>W1154+W1161</f>
        <v>56142000</v>
      </c>
      <c r="X1153" s="354">
        <f t="shared" si="311"/>
        <v>16842600</v>
      </c>
      <c r="Y1153" s="316"/>
      <c r="Z1153" s="354">
        <f t="shared" si="323"/>
        <v>56142000</v>
      </c>
      <c r="AA1153" s="316"/>
      <c r="AB1153" s="314">
        <v>1</v>
      </c>
      <c r="AC1153" s="315" t="s">
        <v>130</v>
      </c>
      <c r="AD1153" s="316">
        <v>0</v>
      </c>
      <c r="AE1153" s="316">
        <f>AE1154+AE1161</f>
        <v>56142000</v>
      </c>
      <c r="AF1153" s="314">
        <v>1</v>
      </c>
      <c r="AG1153" s="315" t="s">
        <v>130</v>
      </c>
      <c r="AH1153" s="316">
        <v>0</v>
      </c>
      <c r="AI1153" s="316">
        <f>AI1154+AI1161</f>
        <v>56142000</v>
      </c>
      <c r="AJ1153" s="314">
        <v>1</v>
      </c>
      <c r="AK1153" s="315" t="s">
        <v>130</v>
      </c>
      <c r="AL1153" s="316">
        <v>0</v>
      </c>
      <c r="AM1153" s="316">
        <f>AM1154+AM1161</f>
        <v>56142000</v>
      </c>
      <c r="AN1153" s="314">
        <v>1</v>
      </c>
      <c r="AO1153" s="315" t="s">
        <v>130</v>
      </c>
      <c r="AP1153" s="316">
        <v>0</v>
      </c>
      <c r="AQ1153" s="316">
        <f>AQ1154+AQ1161</f>
        <v>56142000</v>
      </c>
      <c r="AR1153" s="351">
        <f t="shared" si="313"/>
        <v>0</v>
      </c>
    </row>
    <row r="1154" spans="2:44" x14ac:dyDescent="0.4">
      <c r="B1154" s="208">
        <v>525112</v>
      </c>
      <c r="C1154" s="180" t="s">
        <v>97</v>
      </c>
      <c r="D1154" s="178">
        <v>0</v>
      </c>
      <c r="E1154" s="179" t="s">
        <v>27</v>
      </c>
      <c r="F1154" s="180">
        <v>0</v>
      </c>
      <c r="G1154" s="254">
        <f>SUM(G1155:G1160)</f>
        <v>75000000</v>
      </c>
      <c r="H1154" s="178">
        <v>0</v>
      </c>
      <c r="I1154" s="179" t="s">
        <v>27</v>
      </c>
      <c r="J1154" s="180">
        <v>0</v>
      </c>
      <c r="K1154" s="254">
        <f>SUM(K1155:K1160)</f>
        <v>75000000</v>
      </c>
      <c r="L1154" s="178">
        <v>0</v>
      </c>
      <c r="M1154" s="179" t="s">
        <v>27</v>
      </c>
      <c r="N1154" s="180">
        <v>0</v>
      </c>
      <c r="O1154" s="254">
        <f>SUM(O1155:O1160)</f>
        <v>75000000</v>
      </c>
      <c r="P1154" s="178">
        <v>0</v>
      </c>
      <c r="Q1154" s="179" t="s">
        <v>27</v>
      </c>
      <c r="R1154" s="180">
        <v>0</v>
      </c>
      <c r="S1154" s="254">
        <f>SUM(S1155:S1160)</f>
        <v>75000000</v>
      </c>
      <c r="T1154" s="178">
        <v>0</v>
      </c>
      <c r="U1154" s="179" t="s">
        <v>27</v>
      </c>
      <c r="V1154" s="180">
        <v>0</v>
      </c>
      <c r="W1154" s="254">
        <f>SUM(W1155:W1160)</f>
        <v>50002000</v>
      </c>
      <c r="X1154" s="354">
        <f t="shared" si="311"/>
        <v>15000600</v>
      </c>
      <c r="Y1154" s="254"/>
      <c r="Z1154" s="354">
        <f t="shared" si="323"/>
        <v>50002000</v>
      </c>
      <c r="AA1154" s="254"/>
      <c r="AB1154" s="178">
        <v>0</v>
      </c>
      <c r="AC1154" s="179" t="s">
        <v>27</v>
      </c>
      <c r="AD1154" s="180">
        <v>0</v>
      </c>
      <c r="AE1154" s="254">
        <f>SUM(AE1155:AE1160)</f>
        <v>50002000</v>
      </c>
      <c r="AF1154" s="178">
        <v>0</v>
      </c>
      <c r="AG1154" s="179" t="s">
        <v>27</v>
      </c>
      <c r="AH1154" s="180">
        <v>0</v>
      </c>
      <c r="AI1154" s="254">
        <f>SUM(AI1155:AI1160)</f>
        <v>50002000</v>
      </c>
      <c r="AJ1154" s="178">
        <v>0</v>
      </c>
      <c r="AK1154" s="179" t="s">
        <v>27</v>
      </c>
      <c r="AL1154" s="180">
        <v>0</v>
      </c>
      <c r="AM1154" s="254">
        <f>SUM(AM1155:AM1160)</f>
        <v>50002000</v>
      </c>
      <c r="AN1154" s="178">
        <v>0</v>
      </c>
      <c r="AO1154" s="179" t="s">
        <v>27</v>
      </c>
      <c r="AP1154" s="180">
        <v>0</v>
      </c>
      <c r="AQ1154" s="254">
        <f>SUM(AQ1155:AQ1160)</f>
        <v>50002000</v>
      </c>
      <c r="AR1154" s="351">
        <f t="shared" si="313"/>
        <v>0</v>
      </c>
    </row>
    <row r="1155" spans="2:44" x14ac:dyDescent="0.4">
      <c r="B1155" s="208" t="s">
        <v>27</v>
      </c>
      <c r="C1155" s="180" t="s">
        <v>424</v>
      </c>
      <c r="D1155" s="178">
        <v>2</v>
      </c>
      <c r="E1155" s="179" t="s">
        <v>51</v>
      </c>
      <c r="F1155" s="254">
        <v>1000000</v>
      </c>
      <c r="G1155" s="254">
        <f t="shared" ref="G1155:G1160" si="324">ROUNDDOWN(D1155*F1155,-3)</f>
        <v>2000000</v>
      </c>
      <c r="H1155" s="178">
        <v>2</v>
      </c>
      <c r="I1155" s="179" t="s">
        <v>51</v>
      </c>
      <c r="J1155" s="254">
        <v>1000000</v>
      </c>
      <c r="K1155" s="254">
        <f t="shared" ref="K1155:K1160" si="325">ROUNDDOWN(H1155*J1155,-3)</f>
        <v>2000000</v>
      </c>
      <c r="L1155" s="178">
        <v>2</v>
      </c>
      <c r="M1155" s="179" t="s">
        <v>51</v>
      </c>
      <c r="N1155" s="254">
        <v>1000000</v>
      </c>
      <c r="O1155" s="254">
        <f t="shared" ref="O1155:O1160" si="326">ROUNDDOWN(L1155*N1155,-3)</f>
        <v>2000000</v>
      </c>
      <c r="P1155" s="178">
        <v>2</v>
      </c>
      <c r="Q1155" s="179" t="s">
        <v>51</v>
      </c>
      <c r="R1155" s="254">
        <v>1000000</v>
      </c>
      <c r="S1155" s="254">
        <f t="shared" ref="S1155:S1160" si="327">ROUNDDOWN(P1155*R1155,-3)</f>
        <v>2000000</v>
      </c>
      <c r="T1155" s="178">
        <v>2</v>
      </c>
      <c r="U1155" s="179" t="s">
        <v>51</v>
      </c>
      <c r="V1155" s="254">
        <v>1000000</v>
      </c>
      <c r="W1155" s="254">
        <f t="shared" ref="W1155:W1160" si="328">ROUNDDOWN(T1155*V1155,-3)</f>
        <v>2000000</v>
      </c>
      <c r="X1155" s="354">
        <f t="shared" si="311"/>
        <v>600000</v>
      </c>
      <c r="Y1155" s="254">
        <f t="shared" ref="Y1155:Y1160" si="329">CEILING(X1155,1000)</f>
        <v>600000</v>
      </c>
      <c r="Z1155" s="354">
        <f t="shared" si="323"/>
        <v>1400000</v>
      </c>
      <c r="AA1155" s="254">
        <f t="shared" si="312"/>
        <v>1400000</v>
      </c>
      <c r="AB1155" s="178">
        <v>2</v>
      </c>
      <c r="AC1155" s="179" t="s">
        <v>51</v>
      </c>
      <c r="AD1155" s="254">
        <v>1000000</v>
      </c>
      <c r="AE1155" s="254">
        <f t="shared" ref="AE1155:AE1160" si="330">ROUNDDOWN(AB1155*AD1155,-3)</f>
        <v>2000000</v>
      </c>
      <c r="AF1155" s="178">
        <v>2</v>
      </c>
      <c r="AG1155" s="179" t="s">
        <v>51</v>
      </c>
      <c r="AH1155" s="254">
        <v>1000000</v>
      </c>
      <c r="AI1155" s="254">
        <f t="shared" ref="AI1155:AI1160" si="331">ROUNDDOWN(AF1155*AH1155,-3)</f>
        <v>2000000</v>
      </c>
      <c r="AJ1155" s="178">
        <v>2</v>
      </c>
      <c r="AK1155" s="179" t="s">
        <v>51</v>
      </c>
      <c r="AL1155" s="254">
        <v>1000000</v>
      </c>
      <c r="AM1155" s="254">
        <f t="shared" ref="AM1155:AM1160" si="332">ROUNDDOWN(AJ1155*AL1155,-3)</f>
        <v>2000000</v>
      </c>
      <c r="AN1155" s="178">
        <v>2</v>
      </c>
      <c r="AO1155" s="179" t="s">
        <v>51</v>
      </c>
      <c r="AP1155" s="254">
        <v>1000000</v>
      </c>
      <c r="AQ1155" s="254">
        <f t="shared" ref="AQ1155:AQ1160" si="333">ROUNDDOWN(AN1155*AP1155,-3)</f>
        <v>2000000</v>
      </c>
      <c r="AR1155" s="351">
        <f t="shared" si="313"/>
        <v>0</v>
      </c>
    </row>
    <row r="1156" spans="2:44" x14ac:dyDescent="0.4">
      <c r="B1156" s="208" t="s">
        <v>27</v>
      </c>
      <c r="C1156" s="180" t="s">
        <v>425</v>
      </c>
      <c r="D1156" s="178">
        <v>2</v>
      </c>
      <c r="E1156" s="179" t="s">
        <v>51</v>
      </c>
      <c r="F1156" s="254">
        <v>1300000</v>
      </c>
      <c r="G1156" s="254">
        <f t="shared" si="324"/>
        <v>2600000</v>
      </c>
      <c r="H1156" s="178">
        <v>2</v>
      </c>
      <c r="I1156" s="179" t="s">
        <v>51</v>
      </c>
      <c r="J1156" s="254">
        <v>1300000</v>
      </c>
      <c r="K1156" s="254">
        <f t="shared" si="325"/>
        <v>2600000</v>
      </c>
      <c r="L1156" s="178">
        <v>2</v>
      </c>
      <c r="M1156" s="179" t="s">
        <v>51</v>
      </c>
      <c r="N1156" s="254">
        <v>1300000</v>
      </c>
      <c r="O1156" s="254">
        <f t="shared" si="326"/>
        <v>2600000</v>
      </c>
      <c r="P1156" s="178">
        <v>2</v>
      </c>
      <c r="Q1156" s="179" t="s">
        <v>51</v>
      </c>
      <c r="R1156" s="254">
        <v>1300000</v>
      </c>
      <c r="S1156" s="254">
        <f t="shared" si="327"/>
        <v>2600000</v>
      </c>
      <c r="T1156" s="178">
        <v>2</v>
      </c>
      <c r="U1156" s="179" t="s">
        <v>51</v>
      </c>
      <c r="V1156" s="254">
        <v>1300000</v>
      </c>
      <c r="W1156" s="254">
        <f t="shared" si="328"/>
        <v>2600000</v>
      </c>
      <c r="X1156" s="354">
        <f t="shared" si="311"/>
        <v>780000</v>
      </c>
      <c r="Y1156" s="254">
        <f t="shared" si="329"/>
        <v>780000</v>
      </c>
      <c r="Z1156" s="354">
        <f t="shared" si="323"/>
        <v>1820000</v>
      </c>
      <c r="AA1156" s="254">
        <f t="shared" si="312"/>
        <v>1820000</v>
      </c>
      <c r="AB1156" s="178">
        <v>2</v>
      </c>
      <c r="AC1156" s="179" t="s">
        <v>51</v>
      </c>
      <c r="AD1156" s="254">
        <v>1300000</v>
      </c>
      <c r="AE1156" s="254">
        <f t="shared" si="330"/>
        <v>2600000</v>
      </c>
      <c r="AF1156" s="178">
        <v>2</v>
      </c>
      <c r="AG1156" s="179" t="s">
        <v>51</v>
      </c>
      <c r="AH1156" s="254">
        <v>1300000</v>
      </c>
      <c r="AI1156" s="254">
        <f t="shared" si="331"/>
        <v>2600000</v>
      </c>
      <c r="AJ1156" s="178">
        <v>2</v>
      </c>
      <c r="AK1156" s="179" t="s">
        <v>51</v>
      </c>
      <c r="AL1156" s="254">
        <v>1300000</v>
      </c>
      <c r="AM1156" s="254">
        <f t="shared" si="332"/>
        <v>2600000</v>
      </c>
      <c r="AN1156" s="178">
        <v>2</v>
      </c>
      <c r="AO1156" s="179" t="s">
        <v>51</v>
      </c>
      <c r="AP1156" s="254">
        <v>1300000</v>
      </c>
      <c r="AQ1156" s="254">
        <f t="shared" si="333"/>
        <v>2600000</v>
      </c>
      <c r="AR1156" s="351">
        <f t="shared" si="313"/>
        <v>0</v>
      </c>
    </row>
    <row r="1157" spans="2:44" x14ac:dyDescent="0.4">
      <c r="B1157" s="208"/>
      <c r="C1157" s="180" t="s">
        <v>426</v>
      </c>
      <c r="D1157" s="178">
        <f>(3550/5)*2</f>
        <v>1420</v>
      </c>
      <c r="E1157" s="179" t="s">
        <v>40</v>
      </c>
      <c r="F1157" s="254">
        <v>10000</v>
      </c>
      <c r="G1157" s="254">
        <f t="shared" si="324"/>
        <v>14200000</v>
      </c>
      <c r="H1157" s="178">
        <f>(3550/5)*2</f>
        <v>1420</v>
      </c>
      <c r="I1157" s="179" t="s">
        <v>40</v>
      </c>
      <c r="J1157" s="254">
        <v>10000</v>
      </c>
      <c r="K1157" s="254">
        <f t="shared" si="325"/>
        <v>14200000</v>
      </c>
      <c r="L1157" s="178">
        <f>(3550/5)*2</f>
        <v>1420</v>
      </c>
      <c r="M1157" s="179" t="s">
        <v>40</v>
      </c>
      <c r="N1157" s="254">
        <v>10000</v>
      </c>
      <c r="O1157" s="254">
        <f t="shared" si="326"/>
        <v>14200000</v>
      </c>
      <c r="P1157" s="178">
        <v>1420</v>
      </c>
      <c r="Q1157" s="179" t="s">
        <v>40</v>
      </c>
      <c r="R1157" s="254">
        <v>10000</v>
      </c>
      <c r="S1157" s="254">
        <f t="shared" si="327"/>
        <v>14200000</v>
      </c>
      <c r="T1157" s="178">
        <v>1420</v>
      </c>
      <c r="U1157" s="179" t="s">
        <v>40</v>
      </c>
      <c r="V1157" s="254">
        <v>10000</v>
      </c>
      <c r="W1157" s="254">
        <f t="shared" si="328"/>
        <v>14200000</v>
      </c>
      <c r="X1157" s="354">
        <f t="shared" si="311"/>
        <v>4260000</v>
      </c>
      <c r="Y1157" s="254">
        <f t="shared" si="329"/>
        <v>4260000</v>
      </c>
      <c r="Z1157" s="354">
        <f t="shared" si="323"/>
        <v>9940000</v>
      </c>
      <c r="AA1157" s="254">
        <f t="shared" si="312"/>
        <v>9940000</v>
      </c>
      <c r="AB1157" s="178">
        <v>1420</v>
      </c>
      <c r="AC1157" s="179" t="s">
        <v>40</v>
      </c>
      <c r="AD1157" s="254">
        <v>10000</v>
      </c>
      <c r="AE1157" s="254">
        <f t="shared" si="330"/>
        <v>14200000</v>
      </c>
      <c r="AF1157" s="178">
        <v>1420</v>
      </c>
      <c r="AG1157" s="179" t="s">
        <v>40</v>
      </c>
      <c r="AH1157" s="254">
        <v>10000</v>
      </c>
      <c r="AI1157" s="254">
        <f t="shared" si="331"/>
        <v>14200000</v>
      </c>
      <c r="AJ1157" s="178">
        <v>1420</v>
      </c>
      <c r="AK1157" s="179" t="s">
        <v>40</v>
      </c>
      <c r="AL1157" s="254">
        <v>10000</v>
      </c>
      <c r="AM1157" s="254">
        <f t="shared" si="332"/>
        <v>14200000</v>
      </c>
      <c r="AN1157" s="178">
        <v>1420</v>
      </c>
      <c r="AO1157" s="179" t="s">
        <v>40</v>
      </c>
      <c r="AP1157" s="254">
        <v>10000</v>
      </c>
      <c r="AQ1157" s="254">
        <f t="shared" si="333"/>
        <v>14200000</v>
      </c>
      <c r="AR1157" s="351">
        <f t="shared" si="313"/>
        <v>0</v>
      </c>
    </row>
    <row r="1158" spans="2:44" x14ac:dyDescent="0.4">
      <c r="B1158" s="208"/>
      <c r="C1158" s="180" t="s">
        <v>427</v>
      </c>
      <c r="D1158" s="178">
        <f>(2260/5)*2</f>
        <v>904</v>
      </c>
      <c r="E1158" s="179" t="s">
        <v>40</v>
      </c>
      <c r="F1158" s="254">
        <v>50000</v>
      </c>
      <c r="G1158" s="254">
        <f t="shared" si="324"/>
        <v>45200000</v>
      </c>
      <c r="H1158" s="178">
        <f>(2260/5)*2</f>
        <v>904</v>
      </c>
      <c r="I1158" s="179" t="s">
        <v>40</v>
      </c>
      <c r="J1158" s="254">
        <v>50000</v>
      </c>
      <c r="K1158" s="254">
        <f t="shared" si="325"/>
        <v>45200000</v>
      </c>
      <c r="L1158" s="178">
        <f>(2260/5)*2</f>
        <v>904</v>
      </c>
      <c r="M1158" s="179" t="s">
        <v>40</v>
      </c>
      <c r="N1158" s="254">
        <v>50000</v>
      </c>
      <c r="O1158" s="254">
        <f t="shared" si="326"/>
        <v>45200000</v>
      </c>
      <c r="P1158" s="178">
        <v>904</v>
      </c>
      <c r="Q1158" s="179" t="s">
        <v>40</v>
      </c>
      <c r="R1158" s="254">
        <v>50000</v>
      </c>
      <c r="S1158" s="254">
        <f t="shared" si="327"/>
        <v>45200000</v>
      </c>
      <c r="T1158" s="178">
        <v>1</v>
      </c>
      <c r="U1158" s="179" t="s">
        <v>51</v>
      </c>
      <c r="V1158" s="254">
        <v>20202000</v>
      </c>
      <c r="W1158" s="254">
        <f t="shared" si="328"/>
        <v>20202000</v>
      </c>
      <c r="X1158" s="354">
        <f t="shared" si="311"/>
        <v>6060600</v>
      </c>
      <c r="Y1158" s="254">
        <f t="shared" si="329"/>
        <v>6061000</v>
      </c>
      <c r="Z1158" s="354">
        <f t="shared" si="323"/>
        <v>14141000</v>
      </c>
      <c r="AA1158" s="254">
        <f t="shared" si="312"/>
        <v>14141000</v>
      </c>
      <c r="AB1158" s="178">
        <v>1</v>
      </c>
      <c r="AC1158" s="179" t="s">
        <v>51</v>
      </c>
      <c r="AD1158" s="254">
        <v>20202000</v>
      </c>
      <c r="AE1158" s="254">
        <f t="shared" si="330"/>
        <v>20202000</v>
      </c>
      <c r="AF1158" s="178">
        <v>1</v>
      </c>
      <c r="AG1158" s="179" t="s">
        <v>51</v>
      </c>
      <c r="AH1158" s="254">
        <v>20202000</v>
      </c>
      <c r="AI1158" s="254">
        <f t="shared" si="331"/>
        <v>20202000</v>
      </c>
      <c r="AJ1158" s="178">
        <v>1</v>
      </c>
      <c r="AK1158" s="179" t="s">
        <v>51</v>
      </c>
      <c r="AL1158" s="254">
        <v>20202000</v>
      </c>
      <c r="AM1158" s="254">
        <f t="shared" si="332"/>
        <v>20202000</v>
      </c>
      <c r="AN1158" s="178">
        <v>1</v>
      </c>
      <c r="AO1158" s="179" t="s">
        <v>51</v>
      </c>
      <c r="AP1158" s="254">
        <v>20202000</v>
      </c>
      <c r="AQ1158" s="254">
        <f t="shared" si="333"/>
        <v>20202000</v>
      </c>
      <c r="AR1158" s="351">
        <f t="shared" si="313"/>
        <v>0</v>
      </c>
    </row>
    <row r="1159" spans="2:44" x14ac:dyDescent="0.4">
      <c r="B1159" s="208"/>
      <c r="C1159" s="180" t="s">
        <v>428</v>
      </c>
      <c r="D1159" s="178">
        <v>2</v>
      </c>
      <c r="E1159" s="179" t="s">
        <v>51</v>
      </c>
      <c r="F1159" s="254">
        <v>500000</v>
      </c>
      <c r="G1159" s="254">
        <f t="shared" si="324"/>
        <v>1000000</v>
      </c>
      <c r="H1159" s="178">
        <v>2</v>
      </c>
      <c r="I1159" s="179" t="s">
        <v>51</v>
      </c>
      <c r="J1159" s="254">
        <v>500000</v>
      </c>
      <c r="K1159" s="254">
        <f t="shared" si="325"/>
        <v>1000000</v>
      </c>
      <c r="L1159" s="178">
        <v>2</v>
      </c>
      <c r="M1159" s="179" t="s">
        <v>51</v>
      </c>
      <c r="N1159" s="254">
        <v>500000</v>
      </c>
      <c r="O1159" s="254">
        <f t="shared" si="326"/>
        <v>1000000</v>
      </c>
      <c r="P1159" s="178">
        <v>2</v>
      </c>
      <c r="Q1159" s="179" t="s">
        <v>51</v>
      </c>
      <c r="R1159" s="254">
        <v>500000</v>
      </c>
      <c r="S1159" s="254">
        <f t="shared" si="327"/>
        <v>1000000</v>
      </c>
      <c r="T1159" s="178">
        <v>2</v>
      </c>
      <c r="U1159" s="179" t="s">
        <v>51</v>
      </c>
      <c r="V1159" s="254">
        <v>500000</v>
      </c>
      <c r="W1159" s="254">
        <f t="shared" si="328"/>
        <v>1000000</v>
      </c>
      <c r="X1159" s="354">
        <f t="shared" si="311"/>
        <v>300000</v>
      </c>
      <c r="Y1159" s="254">
        <f t="shared" si="329"/>
        <v>300000</v>
      </c>
      <c r="Z1159" s="354">
        <f t="shared" si="323"/>
        <v>700000</v>
      </c>
      <c r="AA1159" s="254">
        <f t="shared" si="312"/>
        <v>700000</v>
      </c>
      <c r="AB1159" s="178">
        <v>2</v>
      </c>
      <c r="AC1159" s="179" t="s">
        <v>51</v>
      </c>
      <c r="AD1159" s="254">
        <v>500000</v>
      </c>
      <c r="AE1159" s="254">
        <f t="shared" si="330"/>
        <v>1000000</v>
      </c>
      <c r="AF1159" s="178">
        <v>2</v>
      </c>
      <c r="AG1159" s="179" t="s">
        <v>51</v>
      </c>
      <c r="AH1159" s="254">
        <v>500000</v>
      </c>
      <c r="AI1159" s="254">
        <f t="shared" si="331"/>
        <v>1000000</v>
      </c>
      <c r="AJ1159" s="178">
        <v>2</v>
      </c>
      <c r="AK1159" s="179" t="s">
        <v>51</v>
      </c>
      <c r="AL1159" s="254">
        <v>500000</v>
      </c>
      <c r="AM1159" s="254">
        <f t="shared" si="332"/>
        <v>1000000</v>
      </c>
      <c r="AN1159" s="178">
        <v>2</v>
      </c>
      <c r="AO1159" s="179" t="s">
        <v>51</v>
      </c>
      <c r="AP1159" s="254">
        <v>500000</v>
      </c>
      <c r="AQ1159" s="254">
        <f t="shared" si="333"/>
        <v>1000000</v>
      </c>
      <c r="AR1159" s="351">
        <f t="shared" si="313"/>
        <v>0</v>
      </c>
    </row>
    <row r="1160" spans="2:44" x14ac:dyDescent="0.4">
      <c r="B1160" s="208"/>
      <c r="C1160" s="180" t="s">
        <v>429</v>
      </c>
      <c r="D1160" s="178">
        <v>1</v>
      </c>
      <c r="E1160" s="179" t="s">
        <v>38</v>
      </c>
      <c r="F1160" s="254">
        <v>10000000</v>
      </c>
      <c r="G1160" s="254">
        <f t="shared" si="324"/>
        <v>10000000</v>
      </c>
      <c r="H1160" s="178">
        <v>1</v>
      </c>
      <c r="I1160" s="179" t="s">
        <v>38</v>
      </c>
      <c r="J1160" s="254">
        <v>10000000</v>
      </c>
      <c r="K1160" s="254">
        <f t="shared" si="325"/>
        <v>10000000</v>
      </c>
      <c r="L1160" s="178">
        <v>1</v>
      </c>
      <c r="M1160" s="179" t="s">
        <v>38</v>
      </c>
      <c r="N1160" s="254">
        <v>10000000</v>
      </c>
      <c r="O1160" s="254">
        <f t="shared" si="326"/>
        <v>10000000</v>
      </c>
      <c r="P1160" s="178">
        <v>1</v>
      </c>
      <c r="Q1160" s="179" t="s">
        <v>38</v>
      </c>
      <c r="R1160" s="254">
        <v>10000000</v>
      </c>
      <c r="S1160" s="254">
        <f t="shared" si="327"/>
        <v>10000000</v>
      </c>
      <c r="T1160" s="178">
        <v>1</v>
      </c>
      <c r="U1160" s="179" t="s">
        <v>38</v>
      </c>
      <c r="V1160" s="254">
        <v>10000000</v>
      </c>
      <c r="W1160" s="254">
        <f t="shared" si="328"/>
        <v>10000000</v>
      </c>
      <c r="X1160" s="354">
        <f t="shared" ref="X1160:X1223" si="334">W1160*30%</f>
        <v>3000000</v>
      </c>
      <c r="Y1160" s="254">
        <f t="shared" si="329"/>
        <v>3000000</v>
      </c>
      <c r="Z1160" s="354">
        <f t="shared" si="323"/>
        <v>7000000</v>
      </c>
      <c r="AA1160" s="254">
        <f t="shared" ref="AA1160:AA1223" si="335">CEILING(Z1160,1000)</f>
        <v>7000000</v>
      </c>
      <c r="AB1160" s="178">
        <v>1</v>
      </c>
      <c r="AC1160" s="179" t="s">
        <v>38</v>
      </c>
      <c r="AD1160" s="254">
        <v>10000000</v>
      </c>
      <c r="AE1160" s="254">
        <f t="shared" si="330"/>
        <v>10000000</v>
      </c>
      <c r="AF1160" s="178">
        <v>1</v>
      </c>
      <c r="AG1160" s="179" t="s">
        <v>38</v>
      </c>
      <c r="AH1160" s="254">
        <v>10000000</v>
      </c>
      <c r="AI1160" s="254">
        <f t="shared" si="331"/>
        <v>10000000</v>
      </c>
      <c r="AJ1160" s="178">
        <v>1</v>
      </c>
      <c r="AK1160" s="179" t="s">
        <v>38</v>
      </c>
      <c r="AL1160" s="254">
        <v>10000000</v>
      </c>
      <c r="AM1160" s="254">
        <f t="shared" si="332"/>
        <v>10000000</v>
      </c>
      <c r="AN1160" s="178">
        <v>1</v>
      </c>
      <c r="AO1160" s="179" t="s">
        <v>38</v>
      </c>
      <c r="AP1160" s="254">
        <v>10000000</v>
      </c>
      <c r="AQ1160" s="254">
        <f t="shared" si="333"/>
        <v>10000000</v>
      </c>
      <c r="AR1160" s="351">
        <f t="shared" si="313"/>
        <v>0</v>
      </c>
    </row>
    <row r="1161" spans="2:44" x14ac:dyDescent="0.4">
      <c r="B1161" s="208">
        <v>525111</v>
      </c>
      <c r="C1161" s="180" t="s">
        <v>174</v>
      </c>
      <c r="D1161" s="178"/>
      <c r="E1161" s="179"/>
      <c r="F1161" s="254"/>
      <c r="G1161" s="254">
        <f>SUM(G1162:G1165)</f>
        <v>6140000</v>
      </c>
      <c r="H1161" s="178"/>
      <c r="I1161" s="179"/>
      <c r="J1161" s="254"/>
      <c r="K1161" s="254">
        <f>SUM(K1162:K1165)</f>
        <v>6140000</v>
      </c>
      <c r="L1161" s="178"/>
      <c r="M1161" s="179"/>
      <c r="N1161" s="254"/>
      <c r="O1161" s="254">
        <f>SUM(O1162:O1165)</f>
        <v>6140000</v>
      </c>
      <c r="P1161" s="178"/>
      <c r="Q1161" s="179"/>
      <c r="R1161" s="254"/>
      <c r="S1161" s="254">
        <f>SUM(S1162:S1165)</f>
        <v>6140000</v>
      </c>
      <c r="T1161" s="178"/>
      <c r="U1161" s="179"/>
      <c r="V1161" s="254"/>
      <c r="W1161" s="254">
        <f>SUM(W1162:W1165)</f>
        <v>6140000</v>
      </c>
      <c r="X1161" s="354">
        <f t="shared" si="334"/>
        <v>1842000</v>
      </c>
      <c r="Y1161" s="254"/>
      <c r="Z1161" s="354">
        <f t="shared" si="323"/>
        <v>6140000</v>
      </c>
      <c r="AA1161" s="254"/>
      <c r="AB1161" s="178"/>
      <c r="AC1161" s="179"/>
      <c r="AD1161" s="254"/>
      <c r="AE1161" s="254">
        <f>SUM(AE1162:AE1165)</f>
        <v>6140000</v>
      </c>
      <c r="AF1161" s="178"/>
      <c r="AG1161" s="179"/>
      <c r="AH1161" s="254"/>
      <c r="AI1161" s="254">
        <f>SUM(AI1162:AI1165)</f>
        <v>6140000</v>
      </c>
      <c r="AJ1161" s="178"/>
      <c r="AK1161" s="179"/>
      <c r="AL1161" s="254"/>
      <c r="AM1161" s="254">
        <f>SUM(AM1162:AM1165)</f>
        <v>6140000</v>
      </c>
      <c r="AN1161" s="178"/>
      <c r="AO1161" s="179"/>
      <c r="AP1161" s="254"/>
      <c r="AQ1161" s="254">
        <f>SUM(AQ1162:AQ1165)</f>
        <v>6140000</v>
      </c>
      <c r="AR1161" s="351">
        <f t="shared" si="313"/>
        <v>0</v>
      </c>
    </row>
    <row r="1162" spans="2:44" x14ac:dyDescent="0.4">
      <c r="B1162" s="208"/>
      <c r="C1162" s="180" t="s">
        <v>430</v>
      </c>
      <c r="D1162" s="178">
        <v>36</v>
      </c>
      <c r="E1162" s="179" t="s">
        <v>431</v>
      </c>
      <c r="F1162" s="254">
        <v>100000</v>
      </c>
      <c r="G1162" s="254">
        <f>ROUNDDOWN(D1162*F1162,-3)</f>
        <v>3600000</v>
      </c>
      <c r="H1162" s="178">
        <v>36</v>
      </c>
      <c r="I1162" s="179" t="s">
        <v>431</v>
      </c>
      <c r="J1162" s="254">
        <v>100000</v>
      </c>
      <c r="K1162" s="254">
        <f>ROUNDDOWN(H1162*J1162,-3)</f>
        <v>3600000</v>
      </c>
      <c r="L1162" s="178">
        <v>36</v>
      </c>
      <c r="M1162" s="179" t="s">
        <v>431</v>
      </c>
      <c r="N1162" s="254">
        <v>100000</v>
      </c>
      <c r="O1162" s="254">
        <f>ROUNDDOWN(L1162*N1162,-3)</f>
        <v>3600000</v>
      </c>
      <c r="P1162" s="178">
        <v>36</v>
      </c>
      <c r="Q1162" s="179" t="s">
        <v>431</v>
      </c>
      <c r="R1162" s="254">
        <v>100000</v>
      </c>
      <c r="S1162" s="254">
        <f>ROUNDDOWN(P1162*R1162,-3)</f>
        <v>3600000</v>
      </c>
      <c r="T1162" s="178">
        <v>36</v>
      </c>
      <c r="U1162" s="179" t="s">
        <v>431</v>
      </c>
      <c r="V1162" s="254">
        <v>100000</v>
      </c>
      <c r="W1162" s="254">
        <f>ROUNDDOWN(T1162*V1162,-3)</f>
        <v>3600000</v>
      </c>
      <c r="X1162" s="354">
        <f t="shared" si="334"/>
        <v>1080000</v>
      </c>
      <c r="Y1162" s="254">
        <f>CEILING(X1162,1000)</f>
        <v>1080000</v>
      </c>
      <c r="Z1162" s="354">
        <f t="shared" si="323"/>
        <v>2520000</v>
      </c>
      <c r="AA1162" s="254">
        <f t="shared" si="335"/>
        <v>2520000</v>
      </c>
      <c r="AB1162" s="178">
        <v>36</v>
      </c>
      <c r="AC1162" s="179" t="s">
        <v>431</v>
      </c>
      <c r="AD1162" s="254">
        <v>100000</v>
      </c>
      <c r="AE1162" s="254">
        <f>ROUNDDOWN(AB1162*AD1162,-3)</f>
        <v>3600000</v>
      </c>
      <c r="AF1162" s="178">
        <v>36</v>
      </c>
      <c r="AG1162" s="179" t="s">
        <v>431</v>
      </c>
      <c r="AH1162" s="254">
        <v>100000</v>
      </c>
      <c r="AI1162" s="254">
        <f>ROUNDDOWN(AF1162*AH1162,-3)</f>
        <v>3600000</v>
      </c>
      <c r="AJ1162" s="178">
        <v>36</v>
      </c>
      <c r="AK1162" s="179" t="s">
        <v>431</v>
      </c>
      <c r="AL1162" s="254">
        <v>100000</v>
      </c>
      <c r="AM1162" s="254">
        <f>ROUNDDOWN(AJ1162*AL1162,-3)</f>
        <v>3600000</v>
      </c>
      <c r="AN1162" s="178">
        <v>36</v>
      </c>
      <c r="AO1162" s="179" t="s">
        <v>431</v>
      </c>
      <c r="AP1162" s="254">
        <v>100000</v>
      </c>
      <c r="AQ1162" s="254">
        <f>ROUNDDOWN(AN1162*AP1162,-3)</f>
        <v>3600000</v>
      </c>
      <c r="AR1162" s="351">
        <f t="shared" ref="AR1162:AR1225" si="336">AM1162-AQ1162</f>
        <v>0</v>
      </c>
    </row>
    <row r="1163" spans="2:44" x14ac:dyDescent="0.4">
      <c r="B1163" s="208"/>
      <c r="C1163" s="180" t="s">
        <v>432</v>
      </c>
      <c r="D1163" s="178">
        <v>10</v>
      </c>
      <c r="E1163" s="179" t="s">
        <v>40</v>
      </c>
      <c r="F1163" s="254">
        <v>200000</v>
      </c>
      <c r="G1163" s="254">
        <f>ROUNDDOWN(D1163*F1163,-3)</f>
        <v>2000000</v>
      </c>
      <c r="H1163" s="178">
        <v>10</v>
      </c>
      <c r="I1163" s="179" t="s">
        <v>40</v>
      </c>
      <c r="J1163" s="254">
        <v>200000</v>
      </c>
      <c r="K1163" s="254">
        <f>ROUNDDOWN(H1163*J1163,-3)</f>
        <v>2000000</v>
      </c>
      <c r="L1163" s="178">
        <v>10</v>
      </c>
      <c r="M1163" s="179" t="s">
        <v>40</v>
      </c>
      <c r="N1163" s="254">
        <v>200000</v>
      </c>
      <c r="O1163" s="254">
        <f>ROUNDDOWN(L1163*N1163,-3)</f>
        <v>2000000</v>
      </c>
      <c r="P1163" s="178">
        <v>10</v>
      </c>
      <c r="Q1163" s="179" t="s">
        <v>40</v>
      </c>
      <c r="R1163" s="254">
        <v>200000</v>
      </c>
      <c r="S1163" s="254">
        <f>ROUNDDOWN(P1163*R1163,-3)</f>
        <v>2000000</v>
      </c>
      <c r="T1163" s="178">
        <v>10</v>
      </c>
      <c r="U1163" s="179" t="s">
        <v>40</v>
      </c>
      <c r="V1163" s="254">
        <v>200000</v>
      </c>
      <c r="W1163" s="254">
        <f>ROUNDDOWN(T1163*V1163,-3)</f>
        <v>2000000</v>
      </c>
      <c r="X1163" s="354">
        <f t="shared" si="334"/>
        <v>600000</v>
      </c>
      <c r="Y1163" s="254">
        <f>CEILING(X1163,1000)</f>
        <v>600000</v>
      </c>
      <c r="Z1163" s="354">
        <f t="shared" si="323"/>
        <v>1400000</v>
      </c>
      <c r="AA1163" s="254">
        <f t="shared" si="335"/>
        <v>1400000</v>
      </c>
      <c r="AB1163" s="178">
        <v>10</v>
      </c>
      <c r="AC1163" s="179" t="s">
        <v>40</v>
      </c>
      <c r="AD1163" s="254">
        <v>200000</v>
      </c>
      <c r="AE1163" s="254">
        <f>ROUNDDOWN(AB1163*AD1163,-3)</f>
        <v>2000000</v>
      </c>
      <c r="AF1163" s="178">
        <v>10</v>
      </c>
      <c r="AG1163" s="179" t="s">
        <v>40</v>
      </c>
      <c r="AH1163" s="254">
        <v>200000</v>
      </c>
      <c r="AI1163" s="254">
        <f>ROUNDDOWN(AF1163*AH1163,-3)</f>
        <v>2000000</v>
      </c>
      <c r="AJ1163" s="178">
        <v>10</v>
      </c>
      <c r="AK1163" s="179" t="s">
        <v>40</v>
      </c>
      <c r="AL1163" s="254">
        <v>200000</v>
      </c>
      <c r="AM1163" s="254">
        <f>ROUNDDOWN(AJ1163*AL1163,-3)</f>
        <v>2000000</v>
      </c>
      <c r="AN1163" s="178">
        <v>10</v>
      </c>
      <c r="AO1163" s="179" t="s">
        <v>40</v>
      </c>
      <c r="AP1163" s="254">
        <v>200000</v>
      </c>
      <c r="AQ1163" s="254">
        <f>ROUNDDOWN(AN1163*AP1163,-3)</f>
        <v>2000000</v>
      </c>
      <c r="AR1163" s="351">
        <f t="shared" si="336"/>
        <v>0</v>
      </c>
    </row>
    <row r="1164" spans="2:44" x14ac:dyDescent="0.4">
      <c r="B1164" s="208"/>
      <c r="C1164" s="180" t="s">
        <v>433</v>
      </c>
      <c r="D1164" s="178">
        <v>2</v>
      </c>
      <c r="E1164" s="179" t="s">
        <v>40</v>
      </c>
      <c r="F1164" s="254">
        <v>200000</v>
      </c>
      <c r="G1164" s="254">
        <f>ROUNDDOWN(D1164*F1164,-3)</f>
        <v>400000</v>
      </c>
      <c r="H1164" s="178">
        <v>2</v>
      </c>
      <c r="I1164" s="179" t="s">
        <v>40</v>
      </c>
      <c r="J1164" s="254">
        <v>200000</v>
      </c>
      <c r="K1164" s="254">
        <f>ROUNDDOWN(H1164*J1164,-3)</f>
        <v>400000</v>
      </c>
      <c r="L1164" s="178">
        <v>2</v>
      </c>
      <c r="M1164" s="179" t="s">
        <v>40</v>
      </c>
      <c r="N1164" s="254">
        <v>200000</v>
      </c>
      <c r="O1164" s="254">
        <f>ROUNDDOWN(L1164*N1164,-3)</f>
        <v>400000</v>
      </c>
      <c r="P1164" s="178">
        <v>2</v>
      </c>
      <c r="Q1164" s="179" t="s">
        <v>40</v>
      </c>
      <c r="R1164" s="254">
        <v>200000</v>
      </c>
      <c r="S1164" s="254">
        <f>ROUNDDOWN(P1164*R1164,-3)</f>
        <v>400000</v>
      </c>
      <c r="T1164" s="178">
        <v>2</v>
      </c>
      <c r="U1164" s="179" t="s">
        <v>40</v>
      </c>
      <c r="V1164" s="254">
        <v>200000</v>
      </c>
      <c r="W1164" s="254">
        <f>ROUNDDOWN(T1164*V1164,-3)</f>
        <v>400000</v>
      </c>
      <c r="X1164" s="354">
        <f t="shared" si="334"/>
        <v>120000</v>
      </c>
      <c r="Y1164" s="254">
        <f>CEILING(X1164,1000)</f>
        <v>120000</v>
      </c>
      <c r="Z1164" s="354">
        <f t="shared" si="323"/>
        <v>280000</v>
      </c>
      <c r="AA1164" s="254">
        <f t="shared" si="335"/>
        <v>280000</v>
      </c>
      <c r="AB1164" s="178">
        <v>2</v>
      </c>
      <c r="AC1164" s="179" t="s">
        <v>40</v>
      </c>
      <c r="AD1164" s="254">
        <v>200000</v>
      </c>
      <c r="AE1164" s="254">
        <f>ROUNDDOWN(AB1164*AD1164,-3)</f>
        <v>400000</v>
      </c>
      <c r="AF1164" s="178">
        <v>2</v>
      </c>
      <c r="AG1164" s="179" t="s">
        <v>40</v>
      </c>
      <c r="AH1164" s="254">
        <v>200000</v>
      </c>
      <c r="AI1164" s="254">
        <f>ROUNDDOWN(AF1164*AH1164,-3)</f>
        <v>400000</v>
      </c>
      <c r="AJ1164" s="178">
        <v>2</v>
      </c>
      <c r="AK1164" s="179" t="s">
        <v>40</v>
      </c>
      <c r="AL1164" s="254">
        <v>200000</v>
      </c>
      <c r="AM1164" s="254">
        <f>ROUNDDOWN(AJ1164*AL1164,-3)</f>
        <v>400000</v>
      </c>
      <c r="AN1164" s="178">
        <v>2</v>
      </c>
      <c r="AO1164" s="179" t="s">
        <v>40</v>
      </c>
      <c r="AP1164" s="254">
        <v>200000</v>
      </c>
      <c r="AQ1164" s="254">
        <f>ROUNDDOWN(AN1164*AP1164,-3)</f>
        <v>400000</v>
      </c>
      <c r="AR1164" s="351">
        <f t="shared" si="336"/>
        <v>0</v>
      </c>
    </row>
    <row r="1165" spans="2:44" x14ac:dyDescent="0.4">
      <c r="B1165" s="208"/>
      <c r="C1165" s="180" t="s">
        <v>434</v>
      </c>
      <c r="D1165" s="178">
        <v>2</v>
      </c>
      <c r="E1165" s="179" t="s">
        <v>40</v>
      </c>
      <c r="F1165" s="254">
        <v>70000</v>
      </c>
      <c r="G1165" s="254">
        <f>ROUNDDOWN(D1165*F1165,-3)</f>
        <v>140000</v>
      </c>
      <c r="H1165" s="178">
        <v>2</v>
      </c>
      <c r="I1165" s="179" t="s">
        <v>40</v>
      </c>
      <c r="J1165" s="254">
        <v>70000</v>
      </c>
      <c r="K1165" s="254">
        <f>ROUNDDOWN(H1165*J1165,-3)</f>
        <v>140000</v>
      </c>
      <c r="L1165" s="178">
        <v>2</v>
      </c>
      <c r="M1165" s="179" t="s">
        <v>40</v>
      </c>
      <c r="N1165" s="254">
        <v>70000</v>
      </c>
      <c r="O1165" s="254">
        <f>ROUNDDOWN(L1165*N1165,-3)</f>
        <v>140000</v>
      </c>
      <c r="P1165" s="178">
        <v>2</v>
      </c>
      <c r="Q1165" s="179" t="s">
        <v>40</v>
      </c>
      <c r="R1165" s="254">
        <v>70000</v>
      </c>
      <c r="S1165" s="254">
        <f>ROUNDDOWN(P1165*R1165,-3)</f>
        <v>140000</v>
      </c>
      <c r="T1165" s="178">
        <v>2</v>
      </c>
      <c r="U1165" s="179" t="s">
        <v>40</v>
      </c>
      <c r="V1165" s="254">
        <v>70000</v>
      </c>
      <c r="W1165" s="254">
        <f>ROUNDDOWN(T1165*V1165,-3)</f>
        <v>140000</v>
      </c>
      <c r="X1165" s="354">
        <f t="shared" si="334"/>
        <v>42000</v>
      </c>
      <c r="Y1165" s="254">
        <f>CEILING(X1165,1000)</f>
        <v>42000</v>
      </c>
      <c r="Z1165" s="354">
        <f t="shared" si="323"/>
        <v>98000</v>
      </c>
      <c r="AA1165" s="254">
        <f t="shared" si="335"/>
        <v>98000</v>
      </c>
      <c r="AB1165" s="178">
        <v>2</v>
      </c>
      <c r="AC1165" s="179" t="s">
        <v>40</v>
      </c>
      <c r="AD1165" s="254">
        <v>70000</v>
      </c>
      <c r="AE1165" s="254">
        <f>ROUNDDOWN(AB1165*AD1165,-3)</f>
        <v>140000</v>
      </c>
      <c r="AF1165" s="178">
        <v>2</v>
      </c>
      <c r="AG1165" s="179" t="s">
        <v>40</v>
      </c>
      <c r="AH1165" s="254">
        <v>70000</v>
      </c>
      <c r="AI1165" s="254">
        <f>ROUNDDOWN(AF1165*AH1165,-3)</f>
        <v>140000</v>
      </c>
      <c r="AJ1165" s="178">
        <v>2</v>
      </c>
      <c r="AK1165" s="179" t="s">
        <v>40</v>
      </c>
      <c r="AL1165" s="254">
        <v>70000</v>
      </c>
      <c r="AM1165" s="254">
        <f>ROUNDDOWN(AJ1165*AL1165,-3)</f>
        <v>140000</v>
      </c>
      <c r="AN1165" s="178">
        <v>2</v>
      </c>
      <c r="AO1165" s="179" t="s">
        <v>40</v>
      </c>
      <c r="AP1165" s="254">
        <v>70000</v>
      </c>
      <c r="AQ1165" s="254">
        <f>ROUNDDOWN(AN1165*AP1165,-3)</f>
        <v>140000</v>
      </c>
      <c r="AR1165" s="351">
        <f t="shared" si="336"/>
        <v>0</v>
      </c>
    </row>
    <row r="1166" spans="2:44" x14ac:dyDescent="0.4">
      <c r="B1166" s="312" t="s">
        <v>52</v>
      </c>
      <c r="C1166" s="313" t="s">
        <v>435</v>
      </c>
      <c r="D1166" s="269">
        <v>1</v>
      </c>
      <c r="E1166" s="270" t="s">
        <v>130</v>
      </c>
      <c r="F1166" s="254"/>
      <c r="G1166" s="254">
        <f>G1167+G1170</f>
        <v>239190000</v>
      </c>
      <c r="H1166" s="314">
        <v>1</v>
      </c>
      <c r="I1166" s="315" t="s">
        <v>130</v>
      </c>
      <c r="J1166" s="316"/>
      <c r="K1166" s="316">
        <f>K1167+K1170</f>
        <v>239190000</v>
      </c>
      <c r="L1166" s="314">
        <v>1</v>
      </c>
      <c r="M1166" s="315" t="s">
        <v>130</v>
      </c>
      <c r="N1166" s="316"/>
      <c r="O1166" s="316">
        <f>O1167+O1170</f>
        <v>239190000</v>
      </c>
      <c r="P1166" s="314">
        <v>1</v>
      </c>
      <c r="Q1166" s="315" t="s">
        <v>130</v>
      </c>
      <c r="R1166" s="316"/>
      <c r="S1166" s="316">
        <f>S1167+S1170</f>
        <v>239190000</v>
      </c>
      <c r="T1166" s="314">
        <v>1</v>
      </c>
      <c r="U1166" s="315" t="s">
        <v>130</v>
      </c>
      <c r="V1166" s="316"/>
      <c r="W1166" s="316">
        <f>W1167+W1170</f>
        <v>239190000</v>
      </c>
      <c r="X1166" s="354">
        <f t="shared" si="334"/>
        <v>71757000</v>
      </c>
      <c r="Y1166" s="316"/>
      <c r="Z1166" s="354">
        <f t="shared" si="323"/>
        <v>239190000</v>
      </c>
      <c r="AA1166" s="316"/>
      <c r="AB1166" s="314">
        <v>1</v>
      </c>
      <c r="AC1166" s="315" t="s">
        <v>130</v>
      </c>
      <c r="AD1166" s="316"/>
      <c r="AE1166" s="316">
        <f>AE1167+AE1170</f>
        <v>239190000</v>
      </c>
      <c r="AF1166" s="314">
        <v>1</v>
      </c>
      <c r="AG1166" s="315" t="s">
        <v>130</v>
      </c>
      <c r="AH1166" s="316"/>
      <c r="AI1166" s="316">
        <f>AI1167+AI1170</f>
        <v>239190000</v>
      </c>
      <c r="AJ1166" s="314">
        <v>1</v>
      </c>
      <c r="AK1166" s="315" t="s">
        <v>130</v>
      </c>
      <c r="AL1166" s="316"/>
      <c r="AM1166" s="316">
        <f>AM1167+AM1170</f>
        <v>239190000</v>
      </c>
      <c r="AN1166" s="314">
        <v>1</v>
      </c>
      <c r="AO1166" s="315" t="s">
        <v>130</v>
      </c>
      <c r="AP1166" s="316"/>
      <c r="AQ1166" s="316">
        <f>AQ1167+AQ1170</f>
        <v>239190000</v>
      </c>
      <c r="AR1166" s="351">
        <f t="shared" si="336"/>
        <v>0</v>
      </c>
    </row>
    <row r="1167" spans="2:44" x14ac:dyDescent="0.4">
      <c r="B1167" s="208">
        <v>525112</v>
      </c>
      <c r="C1167" s="180" t="s">
        <v>97</v>
      </c>
      <c r="D1167" s="178"/>
      <c r="E1167" s="179" t="s">
        <v>27</v>
      </c>
      <c r="F1167" s="180"/>
      <c r="G1167" s="254">
        <f>SUM(G1168:G1169)</f>
        <v>39000000</v>
      </c>
      <c r="H1167" s="178"/>
      <c r="I1167" s="179" t="s">
        <v>27</v>
      </c>
      <c r="J1167" s="180"/>
      <c r="K1167" s="254">
        <f>SUM(K1168:K1169)</f>
        <v>39000000</v>
      </c>
      <c r="L1167" s="178"/>
      <c r="M1167" s="179" t="s">
        <v>27</v>
      </c>
      <c r="N1167" s="180"/>
      <c r="O1167" s="254">
        <f>SUM(O1168:O1169)</f>
        <v>39000000</v>
      </c>
      <c r="P1167" s="178"/>
      <c r="Q1167" s="179" t="s">
        <v>27</v>
      </c>
      <c r="R1167" s="180"/>
      <c r="S1167" s="254">
        <f>SUM(S1168:S1169)</f>
        <v>39000000</v>
      </c>
      <c r="T1167" s="178"/>
      <c r="U1167" s="179" t="s">
        <v>27</v>
      </c>
      <c r="V1167" s="180"/>
      <c r="W1167" s="254">
        <f>SUM(W1168:W1169)</f>
        <v>39000000</v>
      </c>
      <c r="X1167" s="354">
        <f t="shared" si="334"/>
        <v>11700000</v>
      </c>
      <c r="Y1167" s="254"/>
      <c r="Z1167" s="354">
        <f t="shared" si="323"/>
        <v>39000000</v>
      </c>
      <c r="AA1167" s="254"/>
      <c r="AB1167" s="178"/>
      <c r="AC1167" s="179" t="s">
        <v>27</v>
      </c>
      <c r="AD1167" s="180"/>
      <c r="AE1167" s="254">
        <f>SUM(AE1168:AE1169)</f>
        <v>39000000</v>
      </c>
      <c r="AF1167" s="178"/>
      <c r="AG1167" s="179" t="s">
        <v>27</v>
      </c>
      <c r="AH1167" s="180"/>
      <c r="AI1167" s="254">
        <f>SUM(AI1168:AI1169)</f>
        <v>39000000</v>
      </c>
      <c r="AJ1167" s="178"/>
      <c r="AK1167" s="179" t="s">
        <v>27</v>
      </c>
      <c r="AL1167" s="180"/>
      <c r="AM1167" s="254">
        <f>SUM(AM1168:AM1169)</f>
        <v>39000000</v>
      </c>
      <c r="AN1167" s="178"/>
      <c r="AO1167" s="179" t="s">
        <v>27</v>
      </c>
      <c r="AP1167" s="180"/>
      <c r="AQ1167" s="254">
        <f>SUM(AQ1168:AQ1169)</f>
        <v>39000000</v>
      </c>
      <c r="AR1167" s="351">
        <f t="shared" si="336"/>
        <v>0</v>
      </c>
    </row>
    <row r="1168" spans="2:44" x14ac:dyDescent="0.4">
      <c r="B1168" s="208" t="s">
        <v>27</v>
      </c>
      <c r="C1168" s="180" t="s">
        <v>436</v>
      </c>
      <c r="D1168" s="178">
        <v>30</v>
      </c>
      <c r="E1168" s="179" t="s">
        <v>437</v>
      </c>
      <c r="F1168" s="254">
        <v>500000</v>
      </c>
      <c r="G1168" s="254">
        <f>ROUNDDOWN(D1168*F1168,-3)</f>
        <v>15000000</v>
      </c>
      <c r="H1168" s="178">
        <v>30</v>
      </c>
      <c r="I1168" s="179" t="s">
        <v>437</v>
      </c>
      <c r="J1168" s="254">
        <v>500000</v>
      </c>
      <c r="K1168" s="254">
        <f>ROUNDDOWN(H1168*J1168,-3)</f>
        <v>15000000</v>
      </c>
      <c r="L1168" s="178">
        <v>30</v>
      </c>
      <c r="M1168" s="179" t="s">
        <v>437</v>
      </c>
      <c r="N1168" s="254">
        <v>500000</v>
      </c>
      <c r="O1168" s="254">
        <f>ROUNDDOWN(L1168*N1168,-3)</f>
        <v>15000000</v>
      </c>
      <c r="P1168" s="178">
        <v>30</v>
      </c>
      <c r="Q1168" s="179" t="s">
        <v>437</v>
      </c>
      <c r="R1168" s="254">
        <v>500000</v>
      </c>
      <c r="S1168" s="254">
        <f>ROUNDDOWN(P1168*R1168,-3)</f>
        <v>15000000</v>
      </c>
      <c r="T1168" s="178">
        <v>30</v>
      </c>
      <c r="U1168" s="179" t="s">
        <v>437</v>
      </c>
      <c r="V1168" s="254">
        <v>500000</v>
      </c>
      <c r="W1168" s="254">
        <f>ROUNDDOWN(T1168*V1168,-3)</f>
        <v>15000000</v>
      </c>
      <c r="X1168" s="354">
        <f t="shared" si="334"/>
        <v>4500000</v>
      </c>
      <c r="Y1168" s="254">
        <f>CEILING(X1168,1000)</f>
        <v>4500000</v>
      </c>
      <c r="Z1168" s="354">
        <f t="shared" si="323"/>
        <v>10500000</v>
      </c>
      <c r="AA1168" s="254">
        <f t="shared" si="335"/>
        <v>10500000</v>
      </c>
      <c r="AB1168" s="178">
        <v>30</v>
      </c>
      <c r="AC1168" s="179" t="s">
        <v>437</v>
      </c>
      <c r="AD1168" s="254">
        <v>500000</v>
      </c>
      <c r="AE1168" s="254">
        <f>ROUNDDOWN(AB1168*AD1168,-3)</f>
        <v>15000000</v>
      </c>
      <c r="AF1168" s="178">
        <v>30</v>
      </c>
      <c r="AG1168" s="179" t="s">
        <v>437</v>
      </c>
      <c r="AH1168" s="254">
        <v>500000</v>
      </c>
      <c r="AI1168" s="254">
        <f>ROUNDDOWN(AF1168*AH1168,-3)</f>
        <v>15000000</v>
      </c>
      <c r="AJ1168" s="178">
        <v>30</v>
      </c>
      <c r="AK1168" s="179" t="s">
        <v>437</v>
      </c>
      <c r="AL1168" s="254">
        <v>500000</v>
      </c>
      <c r="AM1168" s="254">
        <f>ROUNDDOWN(AJ1168*AL1168,-3)</f>
        <v>15000000</v>
      </c>
      <c r="AN1168" s="178">
        <v>30</v>
      </c>
      <c r="AO1168" s="179" t="s">
        <v>437</v>
      </c>
      <c r="AP1168" s="254">
        <v>500000</v>
      </c>
      <c r="AQ1168" s="254">
        <f>ROUNDDOWN(AN1168*AP1168,-3)</f>
        <v>15000000</v>
      </c>
      <c r="AR1168" s="351">
        <f t="shared" si="336"/>
        <v>0</v>
      </c>
    </row>
    <row r="1169" spans="2:44" x14ac:dyDescent="0.4">
      <c r="B1169" s="208"/>
      <c r="C1169" s="180" t="s">
        <v>438</v>
      </c>
      <c r="D1169" s="178">
        <v>30</v>
      </c>
      <c r="E1169" s="179" t="s">
        <v>437</v>
      </c>
      <c r="F1169" s="254">
        <v>800000</v>
      </c>
      <c r="G1169" s="254">
        <f>ROUNDDOWN(D1169*F1169,-3)</f>
        <v>24000000</v>
      </c>
      <c r="H1169" s="178">
        <v>30</v>
      </c>
      <c r="I1169" s="179" t="s">
        <v>437</v>
      </c>
      <c r="J1169" s="254">
        <v>800000</v>
      </c>
      <c r="K1169" s="254">
        <f>ROUNDDOWN(H1169*J1169,-3)</f>
        <v>24000000</v>
      </c>
      <c r="L1169" s="178">
        <v>30</v>
      </c>
      <c r="M1169" s="179" t="s">
        <v>437</v>
      </c>
      <c r="N1169" s="254">
        <v>800000</v>
      </c>
      <c r="O1169" s="254">
        <f>ROUNDDOWN(L1169*N1169,-3)</f>
        <v>24000000</v>
      </c>
      <c r="P1169" s="178">
        <v>30</v>
      </c>
      <c r="Q1169" s="179" t="s">
        <v>437</v>
      </c>
      <c r="R1169" s="254">
        <v>800000</v>
      </c>
      <c r="S1169" s="254">
        <f>ROUNDDOWN(P1169*R1169,-3)</f>
        <v>24000000</v>
      </c>
      <c r="T1169" s="178">
        <v>30</v>
      </c>
      <c r="U1169" s="179" t="s">
        <v>437</v>
      </c>
      <c r="V1169" s="254">
        <v>800000</v>
      </c>
      <c r="W1169" s="254">
        <f>ROUNDDOWN(T1169*V1169,-3)</f>
        <v>24000000</v>
      </c>
      <c r="X1169" s="354">
        <f t="shared" si="334"/>
        <v>7200000</v>
      </c>
      <c r="Y1169" s="254">
        <f>CEILING(X1169,1000)</f>
        <v>7200000</v>
      </c>
      <c r="Z1169" s="354">
        <f t="shared" si="323"/>
        <v>16800000</v>
      </c>
      <c r="AA1169" s="254">
        <f t="shared" si="335"/>
        <v>16800000</v>
      </c>
      <c r="AB1169" s="178">
        <v>30</v>
      </c>
      <c r="AC1169" s="179" t="s">
        <v>437</v>
      </c>
      <c r="AD1169" s="254">
        <v>800000</v>
      </c>
      <c r="AE1169" s="254">
        <f>ROUNDDOWN(AB1169*AD1169,-3)</f>
        <v>24000000</v>
      </c>
      <c r="AF1169" s="178">
        <v>30</v>
      </c>
      <c r="AG1169" s="179" t="s">
        <v>437</v>
      </c>
      <c r="AH1169" s="254">
        <v>800000</v>
      </c>
      <c r="AI1169" s="254">
        <f>ROUNDDOWN(AF1169*AH1169,-3)</f>
        <v>24000000</v>
      </c>
      <c r="AJ1169" s="178">
        <v>30</v>
      </c>
      <c r="AK1169" s="179" t="s">
        <v>437</v>
      </c>
      <c r="AL1169" s="254">
        <v>800000</v>
      </c>
      <c r="AM1169" s="254">
        <f>ROUNDDOWN(AJ1169*AL1169,-3)</f>
        <v>24000000</v>
      </c>
      <c r="AN1169" s="178">
        <v>30</v>
      </c>
      <c r="AO1169" s="179" t="s">
        <v>437</v>
      </c>
      <c r="AP1169" s="254">
        <v>800000</v>
      </c>
      <c r="AQ1169" s="254">
        <f>ROUNDDOWN(AN1169*AP1169,-3)</f>
        <v>24000000</v>
      </c>
      <c r="AR1169" s="351">
        <f t="shared" si="336"/>
        <v>0</v>
      </c>
    </row>
    <row r="1170" spans="2:44" x14ac:dyDescent="0.4">
      <c r="B1170" s="208">
        <v>525115</v>
      </c>
      <c r="C1170" s="180" t="s">
        <v>90</v>
      </c>
      <c r="D1170" s="178"/>
      <c r="E1170" s="179" t="s">
        <v>27</v>
      </c>
      <c r="F1170" s="180"/>
      <c r="G1170" s="254">
        <f>SUM(G1171:G1173)</f>
        <v>200190000</v>
      </c>
      <c r="H1170" s="178"/>
      <c r="I1170" s="179" t="s">
        <v>27</v>
      </c>
      <c r="J1170" s="180"/>
      <c r="K1170" s="254">
        <f>SUM(K1171:K1173)</f>
        <v>200190000</v>
      </c>
      <c r="L1170" s="178"/>
      <c r="M1170" s="179" t="s">
        <v>27</v>
      </c>
      <c r="N1170" s="180"/>
      <c r="O1170" s="254">
        <f>SUM(O1171:O1173)</f>
        <v>200190000</v>
      </c>
      <c r="P1170" s="178"/>
      <c r="Q1170" s="179" t="s">
        <v>27</v>
      </c>
      <c r="R1170" s="180"/>
      <c r="S1170" s="254">
        <f>SUM(S1171:S1173)</f>
        <v>200190000</v>
      </c>
      <c r="T1170" s="178"/>
      <c r="U1170" s="179" t="s">
        <v>27</v>
      </c>
      <c r="V1170" s="180"/>
      <c r="W1170" s="254">
        <f>SUM(W1171:W1173)</f>
        <v>200190000</v>
      </c>
      <c r="X1170" s="354">
        <f t="shared" si="334"/>
        <v>60057000</v>
      </c>
      <c r="Y1170" s="254"/>
      <c r="Z1170" s="354">
        <f t="shared" si="323"/>
        <v>200190000</v>
      </c>
      <c r="AA1170" s="254"/>
      <c r="AB1170" s="178"/>
      <c r="AC1170" s="179" t="s">
        <v>27</v>
      </c>
      <c r="AD1170" s="180"/>
      <c r="AE1170" s="254">
        <f>SUM(AE1171:AE1173)</f>
        <v>200190000</v>
      </c>
      <c r="AF1170" s="178"/>
      <c r="AG1170" s="179" t="s">
        <v>27</v>
      </c>
      <c r="AH1170" s="180"/>
      <c r="AI1170" s="254">
        <f>SUM(AI1171:AI1173)</f>
        <v>200190000</v>
      </c>
      <c r="AJ1170" s="178"/>
      <c r="AK1170" s="179" t="s">
        <v>27</v>
      </c>
      <c r="AL1170" s="180"/>
      <c r="AM1170" s="254">
        <f>SUM(AM1171:AM1173)</f>
        <v>200190000</v>
      </c>
      <c r="AN1170" s="178"/>
      <c r="AO1170" s="179" t="s">
        <v>27</v>
      </c>
      <c r="AP1170" s="180"/>
      <c r="AQ1170" s="254">
        <f>SUM(AQ1171:AQ1173)</f>
        <v>200190000</v>
      </c>
      <c r="AR1170" s="351">
        <f t="shared" si="336"/>
        <v>0</v>
      </c>
    </row>
    <row r="1171" spans="2:44" x14ac:dyDescent="0.4">
      <c r="B1171" s="208"/>
      <c r="C1171" s="180" t="s">
        <v>439</v>
      </c>
      <c r="D1171" s="178">
        <v>30</v>
      </c>
      <c r="E1171" s="179" t="s">
        <v>40</v>
      </c>
      <c r="F1171" s="254">
        <v>3829000</v>
      </c>
      <c r="G1171" s="254">
        <f>ROUNDDOWN(D1171*F1171,-3)</f>
        <v>114870000</v>
      </c>
      <c r="H1171" s="178">
        <v>30</v>
      </c>
      <c r="I1171" s="179" t="s">
        <v>40</v>
      </c>
      <c r="J1171" s="254">
        <v>3829000</v>
      </c>
      <c r="K1171" s="254">
        <f>ROUNDDOWN(H1171*J1171,-3)</f>
        <v>114870000</v>
      </c>
      <c r="L1171" s="178">
        <v>30</v>
      </c>
      <c r="M1171" s="179" t="s">
        <v>40</v>
      </c>
      <c r="N1171" s="254">
        <v>3829000</v>
      </c>
      <c r="O1171" s="254">
        <f>ROUNDDOWN(L1171*N1171,-3)</f>
        <v>114870000</v>
      </c>
      <c r="P1171" s="178">
        <v>30</v>
      </c>
      <c r="Q1171" s="179" t="s">
        <v>40</v>
      </c>
      <c r="R1171" s="254">
        <v>3829000</v>
      </c>
      <c r="S1171" s="254">
        <f>ROUNDDOWN(P1171*R1171,-3)</f>
        <v>114870000</v>
      </c>
      <c r="T1171" s="178">
        <v>30</v>
      </c>
      <c r="U1171" s="179" t="s">
        <v>40</v>
      </c>
      <c r="V1171" s="254">
        <v>3829000</v>
      </c>
      <c r="W1171" s="254">
        <f>ROUNDDOWN(T1171*V1171,-3)</f>
        <v>114870000</v>
      </c>
      <c r="X1171" s="354">
        <f t="shared" si="334"/>
        <v>34461000</v>
      </c>
      <c r="Y1171" s="254">
        <f>CEILING(X1171,1000)</f>
        <v>34461000</v>
      </c>
      <c r="Z1171" s="354">
        <f t="shared" si="323"/>
        <v>80409000</v>
      </c>
      <c r="AA1171" s="254">
        <f t="shared" si="335"/>
        <v>80409000</v>
      </c>
      <c r="AB1171" s="178">
        <v>30</v>
      </c>
      <c r="AC1171" s="179" t="s">
        <v>40</v>
      </c>
      <c r="AD1171" s="254">
        <v>3829000</v>
      </c>
      <c r="AE1171" s="254">
        <f>ROUNDDOWN(AB1171*AD1171,-3)</f>
        <v>114870000</v>
      </c>
      <c r="AF1171" s="178">
        <v>30</v>
      </c>
      <c r="AG1171" s="179" t="s">
        <v>40</v>
      </c>
      <c r="AH1171" s="254">
        <v>3829000</v>
      </c>
      <c r="AI1171" s="254">
        <f>ROUNDDOWN(AF1171*AH1171,-3)</f>
        <v>114870000</v>
      </c>
      <c r="AJ1171" s="178">
        <v>30</v>
      </c>
      <c r="AK1171" s="179" t="s">
        <v>40</v>
      </c>
      <c r="AL1171" s="254">
        <v>3829000</v>
      </c>
      <c r="AM1171" s="254">
        <f>ROUNDDOWN(AJ1171*AL1171,-3)</f>
        <v>114870000</v>
      </c>
      <c r="AN1171" s="178">
        <v>30</v>
      </c>
      <c r="AO1171" s="179" t="s">
        <v>40</v>
      </c>
      <c r="AP1171" s="254">
        <v>3829000</v>
      </c>
      <c r="AQ1171" s="254">
        <f>ROUNDDOWN(AN1171*AP1171,-3)</f>
        <v>114870000</v>
      </c>
      <c r="AR1171" s="351">
        <f t="shared" si="336"/>
        <v>0</v>
      </c>
    </row>
    <row r="1172" spans="2:44" x14ac:dyDescent="0.4">
      <c r="B1172" s="208"/>
      <c r="C1172" s="180" t="s">
        <v>440</v>
      </c>
      <c r="D1172" s="178">
        <v>60</v>
      </c>
      <c r="E1172" s="179" t="s">
        <v>57</v>
      </c>
      <c r="F1172" s="254">
        <v>1197000</v>
      </c>
      <c r="G1172" s="254">
        <f>ROUNDDOWN(D1172*F1172,-3)</f>
        <v>71820000</v>
      </c>
      <c r="H1172" s="178">
        <v>60</v>
      </c>
      <c r="I1172" s="179" t="s">
        <v>57</v>
      </c>
      <c r="J1172" s="254">
        <v>1197000</v>
      </c>
      <c r="K1172" s="254">
        <f>ROUNDDOWN(H1172*J1172,-3)</f>
        <v>71820000</v>
      </c>
      <c r="L1172" s="178">
        <v>60</v>
      </c>
      <c r="M1172" s="179" t="s">
        <v>57</v>
      </c>
      <c r="N1172" s="254">
        <v>1197000</v>
      </c>
      <c r="O1172" s="254">
        <f>ROUNDDOWN(L1172*N1172,-3)</f>
        <v>71820000</v>
      </c>
      <c r="P1172" s="178">
        <v>60</v>
      </c>
      <c r="Q1172" s="179" t="s">
        <v>57</v>
      </c>
      <c r="R1172" s="254">
        <v>1197000</v>
      </c>
      <c r="S1172" s="254">
        <f>ROUNDDOWN(P1172*R1172,-3)</f>
        <v>71820000</v>
      </c>
      <c r="T1172" s="178">
        <v>60</v>
      </c>
      <c r="U1172" s="179" t="s">
        <v>57</v>
      </c>
      <c r="V1172" s="254">
        <v>1197000</v>
      </c>
      <c r="W1172" s="254">
        <f>ROUNDDOWN(T1172*V1172,-3)</f>
        <v>71820000</v>
      </c>
      <c r="X1172" s="354">
        <f t="shared" si="334"/>
        <v>21546000</v>
      </c>
      <c r="Y1172" s="254">
        <f>CEILING(X1172,1000)</f>
        <v>21546000</v>
      </c>
      <c r="Z1172" s="354">
        <f t="shared" si="323"/>
        <v>50274000</v>
      </c>
      <c r="AA1172" s="254">
        <f t="shared" si="335"/>
        <v>50274000</v>
      </c>
      <c r="AB1172" s="178">
        <v>60</v>
      </c>
      <c r="AC1172" s="179" t="s">
        <v>57</v>
      </c>
      <c r="AD1172" s="254">
        <v>1197000</v>
      </c>
      <c r="AE1172" s="254">
        <f>ROUNDDOWN(AB1172*AD1172,-3)</f>
        <v>71820000</v>
      </c>
      <c r="AF1172" s="178">
        <v>60</v>
      </c>
      <c r="AG1172" s="179" t="s">
        <v>57</v>
      </c>
      <c r="AH1172" s="254">
        <v>1197000</v>
      </c>
      <c r="AI1172" s="254">
        <f>ROUNDDOWN(AF1172*AH1172,-3)</f>
        <v>71820000</v>
      </c>
      <c r="AJ1172" s="178">
        <v>60</v>
      </c>
      <c r="AK1172" s="179" t="s">
        <v>57</v>
      </c>
      <c r="AL1172" s="254">
        <v>1197000</v>
      </c>
      <c r="AM1172" s="254">
        <f>ROUNDDOWN(AJ1172*AL1172,-3)</f>
        <v>71820000</v>
      </c>
      <c r="AN1172" s="178">
        <v>60</v>
      </c>
      <c r="AO1172" s="179" t="s">
        <v>57</v>
      </c>
      <c r="AP1172" s="254">
        <v>1197000</v>
      </c>
      <c r="AQ1172" s="254">
        <f>ROUNDDOWN(AN1172*AP1172,-3)</f>
        <v>71820000</v>
      </c>
      <c r="AR1172" s="351">
        <f t="shared" si="336"/>
        <v>0</v>
      </c>
    </row>
    <row r="1173" spans="2:44" x14ac:dyDescent="0.4">
      <c r="B1173" s="208"/>
      <c r="C1173" s="180" t="s">
        <v>441</v>
      </c>
      <c r="D1173" s="178">
        <v>90</v>
      </c>
      <c r="E1173" s="179" t="s">
        <v>57</v>
      </c>
      <c r="F1173" s="254">
        <v>150000</v>
      </c>
      <c r="G1173" s="254">
        <f>ROUNDDOWN(D1173*F1173,-3)</f>
        <v>13500000</v>
      </c>
      <c r="H1173" s="178">
        <v>90</v>
      </c>
      <c r="I1173" s="179" t="s">
        <v>57</v>
      </c>
      <c r="J1173" s="254">
        <v>150000</v>
      </c>
      <c r="K1173" s="254">
        <f>ROUNDDOWN(H1173*J1173,-3)</f>
        <v>13500000</v>
      </c>
      <c r="L1173" s="178">
        <v>90</v>
      </c>
      <c r="M1173" s="179" t="s">
        <v>57</v>
      </c>
      <c r="N1173" s="254">
        <v>150000</v>
      </c>
      <c r="O1173" s="254">
        <f>ROUNDDOWN(L1173*N1173,-3)</f>
        <v>13500000</v>
      </c>
      <c r="P1173" s="178">
        <v>90</v>
      </c>
      <c r="Q1173" s="179" t="s">
        <v>57</v>
      </c>
      <c r="R1173" s="254">
        <v>150000</v>
      </c>
      <c r="S1173" s="254">
        <f>ROUNDDOWN(P1173*R1173,-3)</f>
        <v>13500000</v>
      </c>
      <c r="T1173" s="178">
        <v>90</v>
      </c>
      <c r="U1173" s="179" t="s">
        <v>57</v>
      </c>
      <c r="V1173" s="254">
        <v>150000</v>
      </c>
      <c r="W1173" s="254">
        <f>ROUNDDOWN(T1173*V1173,-3)</f>
        <v>13500000</v>
      </c>
      <c r="X1173" s="354">
        <f t="shared" si="334"/>
        <v>4050000</v>
      </c>
      <c r="Y1173" s="254">
        <f>CEILING(X1173,1000)</f>
        <v>4050000</v>
      </c>
      <c r="Z1173" s="354">
        <f t="shared" si="323"/>
        <v>9450000</v>
      </c>
      <c r="AA1173" s="254">
        <f t="shared" si="335"/>
        <v>9450000</v>
      </c>
      <c r="AB1173" s="178">
        <v>90</v>
      </c>
      <c r="AC1173" s="179" t="s">
        <v>57</v>
      </c>
      <c r="AD1173" s="254">
        <v>150000</v>
      </c>
      <c r="AE1173" s="254">
        <f>ROUNDDOWN(AB1173*AD1173,-3)</f>
        <v>13500000</v>
      </c>
      <c r="AF1173" s="178">
        <v>90</v>
      </c>
      <c r="AG1173" s="179" t="s">
        <v>57</v>
      </c>
      <c r="AH1173" s="254">
        <v>150000</v>
      </c>
      <c r="AI1173" s="254">
        <f>ROUNDDOWN(AF1173*AH1173,-3)</f>
        <v>13500000</v>
      </c>
      <c r="AJ1173" s="178">
        <v>90</v>
      </c>
      <c r="AK1173" s="179" t="s">
        <v>57</v>
      </c>
      <c r="AL1173" s="254">
        <v>150000</v>
      </c>
      <c r="AM1173" s="254">
        <f>ROUNDDOWN(AJ1173*AL1173,-3)</f>
        <v>13500000</v>
      </c>
      <c r="AN1173" s="178">
        <v>90</v>
      </c>
      <c r="AO1173" s="179" t="s">
        <v>57</v>
      </c>
      <c r="AP1173" s="254">
        <v>150000</v>
      </c>
      <c r="AQ1173" s="254">
        <f>ROUNDDOWN(AN1173*AP1173,-3)</f>
        <v>13500000</v>
      </c>
      <c r="AR1173" s="351">
        <f t="shared" si="336"/>
        <v>0</v>
      </c>
    </row>
    <row r="1174" spans="2:44" x14ac:dyDescent="0.4">
      <c r="B1174" s="312" t="s">
        <v>62</v>
      </c>
      <c r="C1174" s="313" t="s">
        <v>442</v>
      </c>
      <c r="D1174" s="269">
        <v>1</v>
      </c>
      <c r="E1174" s="270" t="s">
        <v>130</v>
      </c>
      <c r="F1174" s="254">
        <v>0</v>
      </c>
      <c r="G1174" s="254">
        <f>G1175+G1180+G1182</f>
        <v>63326000</v>
      </c>
      <c r="H1174" s="314">
        <v>1</v>
      </c>
      <c r="I1174" s="315" t="s">
        <v>130</v>
      </c>
      <c r="J1174" s="316">
        <v>0</v>
      </c>
      <c r="K1174" s="316">
        <f>K1175+K1180+K1182</f>
        <v>63326000</v>
      </c>
      <c r="L1174" s="314">
        <v>1</v>
      </c>
      <c r="M1174" s="315" t="s">
        <v>130</v>
      </c>
      <c r="N1174" s="316">
        <v>0</v>
      </c>
      <c r="O1174" s="316">
        <f>O1175+O1180+O1182</f>
        <v>63326000</v>
      </c>
      <c r="P1174" s="314">
        <v>1</v>
      </c>
      <c r="Q1174" s="315" t="s">
        <v>130</v>
      </c>
      <c r="R1174" s="316">
        <v>0</v>
      </c>
      <c r="S1174" s="316">
        <f>S1175+S1180+S1182</f>
        <v>63326000</v>
      </c>
      <c r="T1174" s="314">
        <v>1</v>
      </c>
      <c r="U1174" s="315" t="s">
        <v>130</v>
      </c>
      <c r="V1174" s="316">
        <v>0</v>
      </c>
      <c r="W1174" s="316">
        <f>W1175+W1180+W1182</f>
        <v>63326000</v>
      </c>
      <c r="X1174" s="354">
        <f t="shared" si="334"/>
        <v>18997800</v>
      </c>
      <c r="Y1174" s="316"/>
      <c r="Z1174" s="354">
        <f t="shared" si="323"/>
        <v>63326000</v>
      </c>
      <c r="AA1174" s="316"/>
      <c r="AB1174" s="314">
        <v>1</v>
      </c>
      <c r="AC1174" s="315" t="s">
        <v>130</v>
      </c>
      <c r="AD1174" s="316">
        <v>0</v>
      </c>
      <c r="AE1174" s="316">
        <f>AE1175+AE1180+AE1182</f>
        <v>63326000</v>
      </c>
      <c r="AF1174" s="314">
        <v>1</v>
      </c>
      <c r="AG1174" s="315" t="s">
        <v>130</v>
      </c>
      <c r="AH1174" s="316">
        <v>0</v>
      </c>
      <c r="AI1174" s="316">
        <f>AI1175+AI1180+AI1182</f>
        <v>63326000</v>
      </c>
      <c r="AJ1174" s="314">
        <v>1</v>
      </c>
      <c r="AK1174" s="315" t="s">
        <v>130</v>
      </c>
      <c r="AL1174" s="316">
        <v>0</v>
      </c>
      <c r="AM1174" s="316">
        <f>AM1175+AM1180+AM1182</f>
        <v>63326000</v>
      </c>
      <c r="AN1174" s="314">
        <v>1</v>
      </c>
      <c r="AO1174" s="315" t="s">
        <v>130</v>
      </c>
      <c r="AP1174" s="316">
        <v>0</v>
      </c>
      <c r="AQ1174" s="316">
        <f>AQ1175+AQ1180+AQ1182</f>
        <v>63326000</v>
      </c>
      <c r="AR1174" s="351">
        <f t="shared" si="336"/>
        <v>0</v>
      </c>
    </row>
    <row r="1175" spans="2:44" x14ac:dyDescent="0.4">
      <c r="B1175" s="208">
        <v>525112</v>
      </c>
      <c r="C1175" s="180" t="s">
        <v>97</v>
      </c>
      <c r="D1175" s="178"/>
      <c r="E1175" s="179" t="s">
        <v>27</v>
      </c>
      <c r="F1175" s="180"/>
      <c r="G1175" s="254">
        <f>SUM(G1176:G1179)</f>
        <v>40980000</v>
      </c>
      <c r="H1175" s="178"/>
      <c r="I1175" s="179" t="s">
        <v>27</v>
      </c>
      <c r="J1175" s="180"/>
      <c r="K1175" s="254">
        <f>SUM(K1176:K1179)</f>
        <v>40980000</v>
      </c>
      <c r="L1175" s="178"/>
      <c r="M1175" s="179" t="s">
        <v>27</v>
      </c>
      <c r="N1175" s="180"/>
      <c r="O1175" s="254">
        <f>SUM(O1176:O1179)</f>
        <v>40980000</v>
      </c>
      <c r="P1175" s="178"/>
      <c r="Q1175" s="179" t="s">
        <v>27</v>
      </c>
      <c r="R1175" s="180"/>
      <c r="S1175" s="254">
        <f>SUM(S1176:S1179)</f>
        <v>40980000</v>
      </c>
      <c r="T1175" s="178"/>
      <c r="U1175" s="179" t="s">
        <v>27</v>
      </c>
      <c r="V1175" s="180"/>
      <c r="W1175" s="254">
        <f>SUM(W1176:W1179)</f>
        <v>40980000</v>
      </c>
      <c r="X1175" s="354">
        <f t="shared" si="334"/>
        <v>12294000</v>
      </c>
      <c r="Y1175" s="254"/>
      <c r="Z1175" s="354">
        <f t="shared" si="323"/>
        <v>40980000</v>
      </c>
      <c r="AA1175" s="254"/>
      <c r="AB1175" s="178"/>
      <c r="AC1175" s="179" t="s">
        <v>27</v>
      </c>
      <c r="AD1175" s="180"/>
      <c r="AE1175" s="254">
        <f>SUM(AE1176:AE1179)</f>
        <v>40980000</v>
      </c>
      <c r="AF1175" s="178"/>
      <c r="AG1175" s="179" t="s">
        <v>27</v>
      </c>
      <c r="AH1175" s="180"/>
      <c r="AI1175" s="254">
        <f>SUM(AI1176:AI1179)</f>
        <v>40980000</v>
      </c>
      <c r="AJ1175" s="178"/>
      <c r="AK1175" s="179" t="s">
        <v>27</v>
      </c>
      <c r="AL1175" s="180"/>
      <c r="AM1175" s="254">
        <f>SUM(AM1176:AM1179)</f>
        <v>40980000</v>
      </c>
      <c r="AN1175" s="178"/>
      <c r="AO1175" s="179" t="s">
        <v>27</v>
      </c>
      <c r="AP1175" s="180"/>
      <c r="AQ1175" s="254">
        <f>SUM(AQ1176:AQ1179)</f>
        <v>40980000</v>
      </c>
      <c r="AR1175" s="351">
        <f t="shared" si="336"/>
        <v>0</v>
      </c>
    </row>
    <row r="1176" spans="2:44" x14ac:dyDescent="0.4">
      <c r="B1176" s="208" t="s">
        <v>27</v>
      </c>
      <c r="C1176" s="180" t="s">
        <v>443</v>
      </c>
      <c r="D1176" s="178">
        <v>20</v>
      </c>
      <c r="E1176" s="179" t="s">
        <v>40</v>
      </c>
      <c r="F1176" s="254">
        <v>150000</v>
      </c>
      <c r="G1176" s="254">
        <f>ROUNDDOWN(D1176*F1176,-3)</f>
        <v>3000000</v>
      </c>
      <c r="H1176" s="178">
        <v>20</v>
      </c>
      <c r="I1176" s="179" t="s">
        <v>40</v>
      </c>
      <c r="J1176" s="254">
        <v>150000</v>
      </c>
      <c r="K1176" s="254">
        <f>ROUNDDOWN(H1176*J1176,-3)</f>
        <v>3000000</v>
      </c>
      <c r="L1176" s="178">
        <v>20</v>
      </c>
      <c r="M1176" s="179" t="s">
        <v>40</v>
      </c>
      <c r="N1176" s="254">
        <v>150000</v>
      </c>
      <c r="O1176" s="254">
        <f>ROUNDDOWN(L1176*N1176,-3)</f>
        <v>3000000</v>
      </c>
      <c r="P1176" s="178">
        <v>20</v>
      </c>
      <c r="Q1176" s="179" t="s">
        <v>40</v>
      </c>
      <c r="R1176" s="254">
        <v>150000</v>
      </c>
      <c r="S1176" s="254">
        <f>ROUNDDOWN(P1176*R1176,-3)</f>
        <v>3000000</v>
      </c>
      <c r="T1176" s="178">
        <v>20</v>
      </c>
      <c r="U1176" s="179" t="s">
        <v>40</v>
      </c>
      <c r="V1176" s="254">
        <v>150000</v>
      </c>
      <c r="W1176" s="254">
        <f>ROUNDDOWN(T1176*V1176,-3)</f>
        <v>3000000</v>
      </c>
      <c r="X1176" s="354">
        <f t="shared" si="334"/>
        <v>900000</v>
      </c>
      <c r="Y1176" s="254"/>
      <c r="Z1176" s="354">
        <f t="shared" si="323"/>
        <v>3000000</v>
      </c>
      <c r="AA1176" s="254">
        <f t="shared" si="335"/>
        <v>3000000</v>
      </c>
      <c r="AB1176" s="178">
        <v>20</v>
      </c>
      <c r="AC1176" s="179" t="s">
        <v>40</v>
      </c>
      <c r="AD1176" s="254">
        <v>150000</v>
      </c>
      <c r="AE1176" s="254">
        <f>ROUNDDOWN(AB1176*AD1176,-3)</f>
        <v>3000000</v>
      </c>
      <c r="AF1176" s="178">
        <v>20</v>
      </c>
      <c r="AG1176" s="179" t="s">
        <v>40</v>
      </c>
      <c r="AH1176" s="254">
        <v>150000</v>
      </c>
      <c r="AI1176" s="254">
        <f>ROUNDDOWN(AF1176*AH1176,-3)</f>
        <v>3000000</v>
      </c>
      <c r="AJ1176" s="178">
        <v>20</v>
      </c>
      <c r="AK1176" s="179" t="s">
        <v>40</v>
      </c>
      <c r="AL1176" s="254">
        <v>150000</v>
      </c>
      <c r="AM1176" s="254">
        <f>ROUNDDOWN(AJ1176*AL1176,-3)</f>
        <v>3000000</v>
      </c>
      <c r="AN1176" s="178">
        <v>20</v>
      </c>
      <c r="AO1176" s="179" t="s">
        <v>40</v>
      </c>
      <c r="AP1176" s="254">
        <v>150000</v>
      </c>
      <c r="AQ1176" s="254">
        <f>ROUNDDOWN(AN1176*AP1176,-3)</f>
        <v>3000000</v>
      </c>
      <c r="AR1176" s="351">
        <f t="shared" si="336"/>
        <v>0</v>
      </c>
    </row>
    <row r="1177" spans="2:44" x14ac:dyDescent="0.4">
      <c r="B1177" s="208"/>
      <c r="C1177" s="180" t="s">
        <v>156</v>
      </c>
      <c r="D1177" s="178">
        <v>20</v>
      </c>
      <c r="E1177" s="179" t="s">
        <v>57</v>
      </c>
      <c r="F1177" s="254">
        <v>75000</v>
      </c>
      <c r="G1177" s="254">
        <f>ROUNDDOWN(D1177*F1177,-3)</f>
        <v>1500000</v>
      </c>
      <c r="H1177" s="178">
        <v>20</v>
      </c>
      <c r="I1177" s="179" t="s">
        <v>57</v>
      </c>
      <c r="J1177" s="254">
        <v>75000</v>
      </c>
      <c r="K1177" s="254">
        <f>ROUNDDOWN(H1177*J1177,-3)</f>
        <v>1500000</v>
      </c>
      <c r="L1177" s="178">
        <v>20</v>
      </c>
      <c r="M1177" s="179" t="s">
        <v>57</v>
      </c>
      <c r="N1177" s="254">
        <v>75000</v>
      </c>
      <c r="O1177" s="254">
        <f>ROUNDDOWN(L1177*N1177,-3)</f>
        <v>1500000</v>
      </c>
      <c r="P1177" s="178">
        <v>20</v>
      </c>
      <c r="Q1177" s="179" t="s">
        <v>57</v>
      </c>
      <c r="R1177" s="254">
        <v>75000</v>
      </c>
      <c r="S1177" s="254">
        <f>ROUNDDOWN(P1177*R1177,-3)</f>
        <v>1500000</v>
      </c>
      <c r="T1177" s="178">
        <v>20</v>
      </c>
      <c r="U1177" s="179" t="s">
        <v>57</v>
      </c>
      <c r="V1177" s="254">
        <v>75000</v>
      </c>
      <c r="W1177" s="254">
        <f>ROUNDDOWN(T1177*V1177,-3)</f>
        <v>1500000</v>
      </c>
      <c r="X1177" s="354">
        <f t="shared" si="334"/>
        <v>450000</v>
      </c>
      <c r="Y1177" s="254"/>
      <c r="Z1177" s="354">
        <f t="shared" si="323"/>
        <v>1500000</v>
      </c>
      <c r="AA1177" s="254">
        <f t="shared" si="335"/>
        <v>1500000</v>
      </c>
      <c r="AB1177" s="178">
        <v>20</v>
      </c>
      <c r="AC1177" s="179" t="s">
        <v>57</v>
      </c>
      <c r="AD1177" s="254">
        <v>75000</v>
      </c>
      <c r="AE1177" s="254">
        <f>ROUNDDOWN(AB1177*AD1177,-3)</f>
        <v>1500000</v>
      </c>
      <c r="AF1177" s="178">
        <v>20</v>
      </c>
      <c r="AG1177" s="179" t="s">
        <v>57</v>
      </c>
      <c r="AH1177" s="254">
        <v>75000</v>
      </c>
      <c r="AI1177" s="254">
        <f>ROUNDDOWN(AF1177*AH1177,-3)</f>
        <v>1500000</v>
      </c>
      <c r="AJ1177" s="178">
        <v>20</v>
      </c>
      <c r="AK1177" s="179" t="s">
        <v>57</v>
      </c>
      <c r="AL1177" s="254">
        <v>75000</v>
      </c>
      <c r="AM1177" s="254">
        <f>ROUNDDOWN(AJ1177*AL1177,-3)</f>
        <v>1500000</v>
      </c>
      <c r="AN1177" s="178">
        <v>20</v>
      </c>
      <c r="AO1177" s="179" t="s">
        <v>57</v>
      </c>
      <c r="AP1177" s="254">
        <v>75000</v>
      </c>
      <c r="AQ1177" s="254">
        <f>ROUNDDOWN(AN1177*AP1177,-3)</f>
        <v>1500000</v>
      </c>
      <c r="AR1177" s="351">
        <f t="shared" si="336"/>
        <v>0</v>
      </c>
    </row>
    <row r="1178" spans="2:44" x14ac:dyDescent="0.4">
      <c r="B1178" s="208"/>
      <c r="C1178" s="180" t="s">
        <v>157</v>
      </c>
      <c r="D1178" s="178">
        <v>20</v>
      </c>
      <c r="E1178" s="179" t="s">
        <v>57</v>
      </c>
      <c r="F1178" s="254">
        <v>24000</v>
      </c>
      <c r="G1178" s="254">
        <f>ROUNDDOWN(D1178*F1178,-3)</f>
        <v>480000</v>
      </c>
      <c r="H1178" s="178">
        <v>20</v>
      </c>
      <c r="I1178" s="179" t="s">
        <v>57</v>
      </c>
      <c r="J1178" s="254">
        <v>24000</v>
      </c>
      <c r="K1178" s="254">
        <f>ROUNDDOWN(H1178*J1178,-3)</f>
        <v>480000</v>
      </c>
      <c r="L1178" s="178">
        <v>20</v>
      </c>
      <c r="M1178" s="179" t="s">
        <v>57</v>
      </c>
      <c r="N1178" s="254">
        <v>24000</v>
      </c>
      <c r="O1178" s="254">
        <f>ROUNDDOWN(L1178*N1178,-3)</f>
        <v>480000</v>
      </c>
      <c r="P1178" s="178">
        <v>20</v>
      </c>
      <c r="Q1178" s="179" t="s">
        <v>57</v>
      </c>
      <c r="R1178" s="254">
        <v>24000</v>
      </c>
      <c r="S1178" s="254">
        <f>ROUNDDOWN(P1178*R1178,-3)</f>
        <v>480000</v>
      </c>
      <c r="T1178" s="178">
        <v>20</v>
      </c>
      <c r="U1178" s="179" t="s">
        <v>57</v>
      </c>
      <c r="V1178" s="254">
        <v>24000</v>
      </c>
      <c r="W1178" s="254">
        <f>ROUNDDOWN(T1178*V1178,-3)</f>
        <v>480000</v>
      </c>
      <c r="X1178" s="354">
        <f t="shared" si="334"/>
        <v>144000</v>
      </c>
      <c r="Y1178" s="254"/>
      <c r="Z1178" s="354">
        <f t="shared" si="323"/>
        <v>480000</v>
      </c>
      <c r="AA1178" s="254">
        <f t="shared" si="335"/>
        <v>480000</v>
      </c>
      <c r="AB1178" s="178">
        <v>20</v>
      </c>
      <c r="AC1178" s="179" t="s">
        <v>57</v>
      </c>
      <c r="AD1178" s="254">
        <v>24000</v>
      </c>
      <c r="AE1178" s="254">
        <f>ROUNDDOWN(AB1178*AD1178,-3)</f>
        <v>480000</v>
      </c>
      <c r="AF1178" s="178">
        <v>20</v>
      </c>
      <c r="AG1178" s="179" t="s">
        <v>57</v>
      </c>
      <c r="AH1178" s="254">
        <v>24000</v>
      </c>
      <c r="AI1178" s="254">
        <f>ROUNDDOWN(AF1178*AH1178,-3)</f>
        <v>480000</v>
      </c>
      <c r="AJ1178" s="178">
        <v>20</v>
      </c>
      <c r="AK1178" s="179" t="s">
        <v>57</v>
      </c>
      <c r="AL1178" s="254">
        <v>24000</v>
      </c>
      <c r="AM1178" s="254">
        <f>ROUNDDOWN(AJ1178*AL1178,-3)</f>
        <v>480000</v>
      </c>
      <c r="AN1178" s="178">
        <v>20</v>
      </c>
      <c r="AO1178" s="179" t="s">
        <v>57</v>
      </c>
      <c r="AP1178" s="254">
        <v>24000</v>
      </c>
      <c r="AQ1178" s="254">
        <f>ROUNDDOWN(AN1178*AP1178,-3)</f>
        <v>480000</v>
      </c>
      <c r="AR1178" s="351">
        <f t="shared" si="336"/>
        <v>0</v>
      </c>
    </row>
    <row r="1179" spans="2:44" x14ac:dyDescent="0.4">
      <c r="B1179" s="208"/>
      <c r="C1179" s="180" t="s">
        <v>444</v>
      </c>
      <c r="D1179" s="178">
        <v>36</v>
      </c>
      <c r="E1179" s="179" t="s">
        <v>445</v>
      </c>
      <c r="F1179" s="254">
        <v>1000000</v>
      </c>
      <c r="G1179" s="254">
        <f>ROUNDDOWN(D1179*F1179,-3)</f>
        <v>36000000</v>
      </c>
      <c r="H1179" s="178">
        <v>36</v>
      </c>
      <c r="I1179" s="179" t="s">
        <v>445</v>
      </c>
      <c r="J1179" s="254">
        <v>1000000</v>
      </c>
      <c r="K1179" s="254">
        <f>ROUNDDOWN(H1179*J1179,-3)</f>
        <v>36000000</v>
      </c>
      <c r="L1179" s="178">
        <v>36</v>
      </c>
      <c r="M1179" s="179" t="s">
        <v>445</v>
      </c>
      <c r="N1179" s="254">
        <v>1000000</v>
      </c>
      <c r="O1179" s="254">
        <f>ROUNDDOWN(L1179*N1179,-3)</f>
        <v>36000000</v>
      </c>
      <c r="P1179" s="178">
        <v>36</v>
      </c>
      <c r="Q1179" s="179" t="s">
        <v>445</v>
      </c>
      <c r="R1179" s="254">
        <v>1000000</v>
      </c>
      <c r="S1179" s="254">
        <f>ROUNDDOWN(P1179*R1179,-3)</f>
        <v>36000000</v>
      </c>
      <c r="T1179" s="178">
        <v>36</v>
      </c>
      <c r="U1179" s="179" t="s">
        <v>445</v>
      </c>
      <c r="V1179" s="254">
        <v>1000000</v>
      </c>
      <c r="W1179" s="254">
        <f>ROUNDDOWN(T1179*V1179,-3)</f>
        <v>36000000</v>
      </c>
      <c r="X1179" s="354">
        <f t="shared" si="334"/>
        <v>10800000</v>
      </c>
      <c r="Y1179" s="254">
        <f>CEILING(X1179,1000)</f>
        <v>10800000</v>
      </c>
      <c r="Z1179" s="354">
        <f t="shared" si="323"/>
        <v>25200000</v>
      </c>
      <c r="AA1179" s="254">
        <f t="shared" si="335"/>
        <v>25200000</v>
      </c>
      <c r="AB1179" s="178">
        <v>36</v>
      </c>
      <c r="AC1179" s="179" t="s">
        <v>445</v>
      </c>
      <c r="AD1179" s="254">
        <v>1000000</v>
      </c>
      <c r="AE1179" s="254">
        <f>ROUNDDOWN(AB1179*AD1179,-3)</f>
        <v>36000000</v>
      </c>
      <c r="AF1179" s="178">
        <v>36</v>
      </c>
      <c r="AG1179" s="179" t="s">
        <v>445</v>
      </c>
      <c r="AH1179" s="254">
        <v>1000000</v>
      </c>
      <c r="AI1179" s="254">
        <f>ROUNDDOWN(AF1179*AH1179,-3)</f>
        <v>36000000</v>
      </c>
      <c r="AJ1179" s="178">
        <v>36</v>
      </c>
      <c r="AK1179" s="179" t="s">
        <v>445</v>
      </c>
      <c r="AL1179" s="254">
        <v>1000000</v>
      </c>
      <c r="AM1179" s="254">
        <f>ROUNDDOWN(AJ1179*AL1179,-3)</f>
        <v>36000000</v>
      </c>
      <c r="AN1179" s="178">
        <v>36</v>
      </c>
      <c r="AO1179" s="179" t="s">
        <v>445</v>
      </c>
      <c r="AP1179" s="254">
        <v>1000000</v>
      </c>
      <c r="AQ1179" s="254">
        <f>ROUNDDOWN(AN1179*AP1179,-3)</f>
        <v>36000000</v>
      </c>
      <c r="AR1179" s="351">
        <f t="shared" si="336"/>
        <v>0</v>
      </c>
    </row>
    <row r="1180" spans="2:44" x14ac:dyDescent="0.4">
      <c r="B1180" s="208">
        <v>525119</v>
      </c>
      <c r="C1180" s="180" t="s">
        <v>42</v>
      </c>
      <c r="D1180" s="178"/>
      <c r="E1180" s="179" t="s">
        <v>27</v>
      </c>
      <c r="F1180" s="180"/>
      <c r="G1180" s="254">
        <f>G1181</f>
        <v>1625000</v>
      </c>
      <c r="H1180" s="178"/>
      <c r="I1180" s="179" t="s">
        <v>27</v>
      </c>
      <c r="J1180" s="180"/>
      <c r="K1180" s="254">
        <f>K1181</f>
        <v>1625000</v>
      </c>
      <c r="L1180" s="178"/>
      <c r="M1180" s="179" t="s">
        <v>27</v>
      </c>
      <c r="N1180" s="180"/>
      <c r="O1180" s="254">
        <f>O1181</f>
        <v>1625000</v>
      </c>
      <c r="P1180" s="178"/>
      <c r="Q1180" s="179" t="s">
        <v>27</v>
      </c>
      <c r="R1180" s="180"/>
      <c r="S1180" s="254">
        <f>S1181</f>
        <v>1625000</v>
      </c>
      <c r="T1180" s="178"/>
      <c r="U1180" s="179" t="s">
        <v>27</v>
      </c>
      <c r="V1180" s="180"/>
      <c r="W1180" s="254">
        <f>W1181</f>
        <v>1625000</v>
      </c>
      <c r="X1180" s="354">
        <f t="shared" si="334"/>
        <v>487500</v>
      </c>
      <c r="Y1180" s="254"/>
      <c r="Z1180" s="354">
        <f t="shared" si="323"/>
        <v>1625000</v>
      </c>
      <c r="AA1180" s="254"/>
      <c r="AB1180" s="178"/>
      <c r="AC1180" s="179" t="s">
        <v>27</v>
      </c>
      <c r="AD1180" s="180"/>
      <c r="AE1180" s="254">
        <f>AE1181</f>
        <v>1625000</v>
      </c>
      <c r="AF1180" s="178"/>
      <c r="AG1180" s="179" t="s">
        <v>27</v>
      </c>
      <c r="AH1180" s="180"/>
      <c r="AI1180" s="254">
        <f>AI1181</f>
        <v>1625000</v>
      </c>
      <c r="AJ1180" s="178"/>
      <c r="AK1180" s="179" t="s">
        <v>27</v>
      </c>
      <c r="AL1180" s="180"/>
      <c r="AM1180" s="254">
        <f>AM1181</f>
        <v>1625000</v>
      </c>
      <c r="AN1180" s="178"/>
      <c r="AO1180" s="179" t="s">
        <v>27</v>
      </c>
      <c r="AP1180" s="180"/>
      <c r="AQ1180" s="254">
        <f>AQ1181</f>
        <v>1625000</v>
      </c>
      <c r="AR1180" s="351">
        <f t="shared" si="336"/>
        <v>0</v>
      </c>
    </row>
    <row r="1181" spans="2:44" x14ac:dyDescent="0.4">
      <c r="B1181" s="208" t="s">
        <v>27</v>
      </c>
      <c r="C1181" s="180" t="s">
        <v>446</v>
      </c>
      <c r="D1181" s="178">
        <v>1</v>
      </c>
      <c r="E1181" s="179" t="s">
        <v>38</v>
      </c>
      <c r="F1181" s="254">
        <v>1625000</v>
      </c>
      <c r="G1181" s="254">
        <f>ROUNDDOWN(D1181*F1181,-3)</f>
        <v>1625000</v>
      </c>
      <c r="H1181" s="178">
        <v>1</v>
      </c>
      <c r="I1181" s="179" t="s">
        <v>38</v>
      </c>
      <c r="J1181" s="254">
        <v>1625000</v>
      </c>
      <c r="K1181" s="254">
        <f>ROUNDDOWN(H1181*J1181,-3)</f>
        <v>1625000</v>
      </c>
      <c r="L1181" s="178">
        <v>1</v>
      </c>
      <c r="M1181" s="179" t="s">
        <v>38</v>
      </c>
      <c r="N1181" s="254">
        <v>1625000</v>
      </c>
      <c r="O1181" s="254">
        <f>ROUNDDOWN(L1181*N1181,-3)</f>
        <v>1625000</v>
      </c>
      <c r="P1181" s="178">
        <v>1</v>
      </c>
      <c r="Q1181" s="179" t="s">
        <v>38</v>
      </c>
      <c r="R1181" s="254">
        <v>1625000</v>
      </c>
      <c r="S1181" s="254">
        <f>ROUNDDOWN(P1181*R1181,-3)</f>
        <v>1625000</v>
      </c>
      <c r="T1181" s="178">
        <v>1</v>
      </c>
      <c r="U1181" s="179" t="s">
        <v>38</v>
      </c>
      <c r="V1181" s="254">
        <v>1625000</v>
      </c>
      <c r="W1181" s="254">
        <f>ROUNDDOWN(T1181*V1181,-3)</f>
        <v>1625000</v>
      </c>
      <c r="X1181" s="354">
        <f t="shared" si="334"/>
        <v>487500</v>
      </c>
      <c r="Y1181" s="254"/>
      <c r="Z1181" s="354">
        <f t="shared" si="323"/>
        <v>1625000</v>
      </c>
      <c r="AA1181" s="254">
        <f t="shared" si="335"/>
        <v>1625000</v>
      </c>
      <c r="AB1181" s="178">
        <v>1</v>
      </c>
      <c r="AC1181" s="179" t="s">
        <v>38</v>
      </c>
      <c r="AD1181" s="254">
        <v>1625000</v>
      </c>
      <c r="AE1181" s="254">
        <f>ROUNDDOWN(AB1181*AD1181,-3)</f>
        <v>1625000</v>
      </c>
      <c r="AF1181" s="178">
        <v>1</v>
      </c>
      <c r="AG1181" s="179" t="s">
        <v>38</v>
      </c>
      <c r="AH1181" s="254">
        <v>1625000</v>
      </c>
      <c r="AI1181" s="254">
        <f>ROUNDDOWN(AF1181*AH1181,-3)</f>
        <v>1625000</v>
      </c>
      <c r="AJ1181" s="178">
        <v>1</v>
      </c>
      <c r="AK1181" s="179" t="s">
        <v>38</v>
      </c>
      <c r="AL1181" s="254">
        <v>1625000</v>
      </c>
      <c r="AM1181" s="254">
        <f>ROUNDDOWN(AJ1181*AL1181,-3)</f>
        <v>1625000</v>
      </c>
      <c r="AN1181" s="178">
        <v>1</v>
      </c>
      <c r="AO1181" s="179" t="s">
        <v>38</v>
      </c>
      <c r="AP1181" s="254">
        <v>1625000</v>
      </c>
      <c r="AQ1181" s="254">
        <f>ROUNDDOWN(AN1181*AP1181,-3)</f>
        <v>1625000</v>
      </c>
      <c r="AR1181" s="351">
        <f t="shared" si="336"/>
        <v>0</v>
      </c>
    </row>
    <row r="1182" spans="2:44" x14ac:dyDescent="0.4">
      <c r="B1182" s="208">
        <v>525115</v>
      </c>
      <c r="C1182" s="180" t="s">
        <v>90</v>
      </c>
      <c r="D1182" s="178"/>
      <c r="E1182" s="179" t="s">
        <v>27</v>
      </c>
      <c r="F1182" s="180"/>
      <c r="G1182" s="254">
        <f>SUM(G1183:G1185)</f>
        <v>20721000</v>
      </c>
      <c r="H1182" s="178"/>
      <c r="I1182" s="179" t="s">
        <v>27</v>
      </c>
      <c r="J1182" s="180"/>
      <c r="K1182" s="254">
        <f>SUM(K1183:K1185)</f>
        <v>20721000</v>
      </c>
      <c r="L1182" s="178"/>
      <c r="M1182" s="179" t="s">
        <v>27</v>
      </c>
      <c r="N1182" s="180"/>
      <c r="O1182" s="254">
        <f>SUM(O1183:O1185)</f>
        <v>20721000</v>
      </c>
      <c r="P1182" s="178"/>
      <c r="Q1182" s="179" t="s">
        <v>27</v>
      </c>
      <c r="R1182" s="180"/>
      <c r="S1182" s="254">
        <f>SUM(S1183:S1185)</f>
        <v>20721000</v>
      </c>
      <c r="T1182" s="178"/>
      <c r="U1182" s="179" t="s">
        <v>27</v>
      </c>
      <c r="V1182" s="180"/>
      <c r="W1182" s="254">
        <f>SUM(W1183:W1185)</f>
        <v>20721000</v>
      </c>
      <c r="X1182" s="354">
        <f t="shared" si="334"/>
        <v>6216300</v>
      </c>
      <c r="Y1182" s="254"/>
      <c r="Z1182" s="354">
        <f t="shared" si="323"/>
        <v>20721000</v>
      </c>
      <c r="AA1182" s="254"/>
      <c r="AB1182" s="178"/>
      <c r="AC1182" s="179" t="s">
        <v>27</v>
      </c>
      <c r="AD1182" s="180"/>
      <c r="AE1182" s="254">
        <f>SUM(AE1183:AE1185)</f>
        <v>20721000</v>
      </c>
      <c r="AF1182" s="178"/>
      <c r="AG1182" s="179" t="s">
        <v>27</v>
      </c>
      <c r="AH1182" s="180"/>
      <c r="AI1182" s="254">
        <f>SUM(AI1183:AI1185)</f>
        <v>20721000</v>
      </c>
      <c r="AJ1182" s="178"/>
      <c r="AK1182" s="179" t="s">
        <v>27</v>
      </c>
      <c r="AL1182" s="180"/>
      <c r="AM1182" s="254">
        <f>SUM(AM1183:AM1185)</f>
        <v>20721000</v>
      </c>
      <c r="AN1182" s="178"/>
      <c r="AO1182" s="179" t="s">
        <v>27</v>
      </c>
      <c r="AP1182" s="180"/>
      <c r="AQ1182" s="254">
        <f>SUM(AQ1183:AQ1185)</f>
        <v>20721000</v>
      </c>
      <c r="AR1182" s="351">
        <f t="shared" si="336"/>
        <v>0</v>
      </c>
    </row>
    <row r="1183" spans="2:44" x14ac:dyDescent="0.4">
      <c r="B1183" s="208"/>
      <c r="C1183" s="180" t="s">
        <v>447</v>
      </c>
      <c r="D1183" s="178">
        <v>3</v>
      </c>
      <c r="E1183" s="179" t="s">
        <v>40</v>
      </c>
      <c r="F1183" s="254">
        <v>3829000</v>
      </c>
      <c r="G1183" s="254">
        <f>ROUNDDOWN(D1183*F1183,-3)</f>
        <v>11487000</v>
      </c>
      <c r="H1183" s="178">
        <v>3</v>
      </c>
      <c r="I1183" s="179" t="s">
        <v>40</v>
      </c>
      <c r="J1183" s="254">
        <v>3829000</v>
      </c>
      <c r="K1183" s="254">
        <f>ROUNDDOWN(H1183*J1183,-3)</f>
        <v>11487000</v>
      </c>
      <c r="L1183" s="178">
        <v>3</v>
      </c>
      <c r="M1183" s="179" t="s">
        <v>40</v>
      </c>
      <c r="N1183" s="254">
        <v>3829000</v>
      </c>
      <c r="O1183" s="254">
        <f>ROUNDDOWN(L1183*N1183,-3)</f>
        <v>11487000</v>
      </c>
      <c r="P1183" s="178">
        <v>3</v>
      </c>
      <c r="Q1183" s="179" t="s">
        <v>40</v>
      </c>
      <c r="R1183" s="254">
        <v>3829000</v>
      </c>
      <c r="S1183" s="254">
        <f>ROUNDDOWN(P1183*R1183,-3)</f>
        <v>11487000</v>
      </c>
      <c r="T1183" s="178">
        <v>3</v>
      </c>
      <c r="U1183" s="179" t="s">
        <v>40</v>
      </c>
      <c r="V1183" s="254">
        <v>3829000</v>
      </c>
      <c r="W1183" s="254">
        <f>ROUNDDOWN(T1183*V1183,-3)</f>
        <v>11487000</v>
      </c>
      <c r="X1183" s="354">
        <f t="shared" si="334"/>
        <v>3446100</v>
      </c>
      <c r="Y1183" s="254">
        <f>CEILING(X1183,1000)</f>
        <v>3447000</v>
      </c>
      <c r="Z1183" s="354">
        <f t="shared" si="323"/>
        <v>8040000</v>
      </c>
      <c r="AA1183" s="254">
        <f t="shared" si="335"/>
        <v>8040000</v>
      </c>
      <c r="AB1183" s="178">
        <v>3</v>
      </c>
      <c r="AC1183" s="179" t="s">
        <v>40</v>
      </c>
      <c r="AD1183" s="254">
        <v>3829000</v>
      </c>
      <c r="AE1183" s="254">
        <f>ROUNDDOWN(AB1183*AD1183,-3)</f>
        <v>11487000</v>
      </c>
      <c r="AF1183" s="178">
        <v>3</v>
      </c>
      <c r="AG1183" s="179" t="s">
        <v>40</v>
      </c>
      <c r="AH1183" s="254">
        <v>3829000</v>
      </c>
      <c r="AI1183" s="254">
        <f>ROUNDDOWN(AF1183*AH1183,-3)</f>
        <v>11487000</v>
      </c>
      <c r="AJ1183" s="178">
        <v>3</v>
      </c>
      <c r="AK1183" s="179" t="s">
        <v>40</v>
      </c>
      <c r="AL1183" s="254">
        <v>3829000</v>
      </c>
      <c r="AM1183" s="254">
        <f>ROUNDDOWN(AJ1183*AL1183,-3)</f>
        <v>11487000</v>
      </c>
      <c r="AN1183" s="178">
        <v>3</v>
      </c>
      <c r="AO1183" s="179" t="s">
        <v>40</v>
      </c>
      <c r="AP1183" s="254">
        <v>3829000</v>
      </c>
      <c r="AQ1183" s="254">
        <f>ROUNDDOWN(AN1183*AP1183,-3)</f>
        <v>11487000</v>
      </c>
      <c r="AR1183" s="351">
        <f t="shared" si="336"/>
        <v>0</v>
      </c>
    </row>
    <row r="1184" spans="2:44" x14ac:dyDescent="0.4">
      <c r="B1184" s="208"/>
      <c r="C1184" s="180" t="s">
        <v>448</v>
      </c>
      <c r="D1184" s="178">
        <v>6</v>
      </c>
      <c r="E1184" s="179" t="s">
        <v>57</v>
      </c>
      <c r="F1184" s="254">
        <v>1138000</v>
      </c>
      <c r="G1184" s="254">
        <f>ROUNDDOWN(D1184*F1184,-3)</f>
        <v>6828000</v>
      </c>
      <c r="H1184" s="178">
        <v>6</v>
      </c>
      <c r="I1184" s="179" t="s">
        <v>57</v>
      </c>
      <c r="J1184" s="254">
        <v>1138000</v>
      </c>
      <c r="K1184" s="254">
        <f>ROUNDDOWN(H1184*J1184,-3)</f>
        <v>6828000</v>
      </c>
      <c r="L1184" s="178">
        <v>6</v>
      </c>
      <c r="M1184" s="179" t="s">
        <v>57</v>
      </c>
      <c r="N1184" s="254">
        <v>1138000</v>
      </c>
      <c r="O1184" s="254">
        <f>ROUNDDOWN(L1184*N1184,-3)</f>
        <v>6828000</v>
      </c>
      <c r="P1184" s="178">
        <v>6</v>
      </c>
      <c r="Q1184" s="179" t="s">
        <v>57</v>
      </c>
      <c r="R1184" s="254">
        <v>1138000</v>
      </c>
      <c r="S1184" s="254">
        <f>ROUNDDOWN(P1184*R1184,-3)</f>
        <v>6828000</v>
      </c>
      <c r="T1184" s="178">
        <v>6</v>
      </c>
      <c r="U1184" s="179" t="s">
        <v>57</v>
      </c>
      <c r="V1184" s="254">
        <v>1138000</v>
      </c>
      <c r="W1184" s="254">
        <f>ROUNDDOWN(T1184*V1184,-3)</f>
        <v>6828000</v>
      </c>
      <c r="X1184" s="354">
        <f t="shared" si="334"/>
        <v>2048400</v>
      </c>
      <c r="Y1184" s="254">
        <f>CEILING(X1184,1000)</f>
        <v>2049000</v>
      </c>
      <c r="Z1184" s="354">
        <f t="shared" si="323"/>
        <v>4779000</v>
      </c>
      <c r="AA1184" s="254">
        <f t="shared" si="335"/>
        <v>4779000</v>
      </c>
      <c r="AB1184" s="178">
        <v>6</v>
      </c>
      <c r="AC1184" s="179" t="s">
        <v>57</v>
      </c>
      <c r="AD1184" s="254">
        <v>1138000</v>
      </c>
      <c r="AE1184" s="254">
        <f>ROUNDDOWN(AB1184*AD1184,-3)</f>
        <v>6828000</v>
      </c>
      <c r="AF1184" s="178">
        <v>6</v>
      </c>
      <c r="AG1184" s="179" t="s">
        <v>57</v>
      </c>
      <c r="AH1184" s="254">
        <v>1138000</v>
      </c>
      <c r="AI1184" s="254">
        <f>ROUNDDOWN(AF1184*AH1184,-3)</f>
        <v>6828000</v>
      </c>
      <c r="AJ1184" s="178">
        <v>6</v>
      </c>
      <c r="AK1184" s="179" t="s">
        <v>57</v>
      </c>
      <c r="AL1184" s="254">
        <v>1138000</v>
      </c>
      <c r="AM1184" s="254">
        <f>ROUNDDOWN(AJ1184*AL1184,-3)</f>
        <v>6828000</v>
      </c>
      <c r="AN1184" s="178">
        <v>6</v>
      </c>
      <c r="AO1184" s="179" t="s">
        <v>57</v>
      </c>
      <c r="AP1184" s="254">
        <v>1138000</v>
      </c>
      <c r="AQ1184" s="254">
        <f>ROUNDDOWN(AN1184*AP1184,-3)</f>
        <v>6828000</v>
      </c>
      <c r="AR1184" s="351">
        <f t="shared" si="336"/>
        <v>0</v>
      </c>
    </row>
    <row r="1185" spans="2:44" x14ac:dyDescent="0.4">
      <c r="B1185" s="208"/>
      <c r="C1185" s="180" t="s">
        <v>449</v>
      </c>
      <c r="D1185" s="178">
        <v>3</v>
      </c>
      <c r="E1185" s="179" t="s">
        <v>57</v>
      </c>
      <c r="F1185" s="254">
        <v>802000</v>
      </c>
      <c r="G1185" s="254">
        <f>ROUNDDOWN(D1185*F1185,-3)</f>
        <v>2406000</v>
      </c>
      <c r="H1185" s="178">
        <v>3</v>
      </c>
      <c r="I1185" s="179" t="s">
        <v>57</v>
      </c>
      <c r="J1185" s="254">
        <v>802000</v>
      </c>
      <c r="K1185" s="254">
        <f>ROUNDDOWN(H1185*J1185,-3)</f>
        <v>2406000</v>
      </c>
      <c r="L1185" s="178">
        <v>3</v>
      </c>
      <c r="M1185" s="179" t="s">
        <v>57</v>
      </c>
      <c r="N1185" s="254">
        <v>802000</v>
      </c>
      <c r="O1185" s="254">
        <f>ROUNDDOWN(L1185*N1185,-3)</f>
        <v>2406000</v>
      </c>
      <c r="P1185" s="178">
        <v>3</v>
      </c>
      <c r="Q1185" s="179" t="s">
        <v>57</v>
      </c>
      <c r="R1185" s="254">
        <v>802000</v>
      </c>
      <c r="S1185" s="254">
        <f>ROUNDDOWN(P1185*R1185,-3)</f>
        <v>2406000</v>
      </c>
      <c r="T1185" s="178">
        <v>3</v>
      </c>
      <c r="U1185" s="179" t="s">
        <v>57</v>
      </c>
      <c r="V1185" s="254">
        <v>802000</v>
      </c>
      <c r="W1185" s="254">
        <f>ROUNDDOWN(T1185*V1185,-3)</f>
        <v>2406000</v>
      </c>
      <c r="X1185" s="354">
        <f t="shared" si="334"/>
        <v>721800</v>
      </c>
      <c r="Y1185" s="254"/>
      <c r="Z1185" s="354">
        <f t="shared" si="323"/>
        <v>2406000</v>
      </c>
      <c r="AA1185" s="254">
        <f t="shared" si="335"/>
        <v>2406000</v>
      </c>
      <c r="AB1185" s="178">
        <v>3</v>
      </c>
      <c r="AC1185" s="179" t="s">
        <v>57</v>
      </c>
      <c r="AD1185" s="254">
        <v>802000</v>
      </c>
      <c r="AE1185" s="254">
        <f>ROUNDDOWN(AB1185*AD1185,-3)</f>
        <v>2406000</v>
      </c>
      <c r="AF1185" s="178">
        <v>3</v>
      </c>
      <c r="AG1185" s="179" t="s">
        <v>57</v>
      </c>
      <c r="AH1185" s="254">
        <v>802000</v>
      </c>
      <c r="AI1185" s="254">
        <f>ROUNDDOWN(AF1185*AH1185,-3)</f>
        <v>2406000</v>
      </c>
      <c r="AJ1185" s="178">
        <v>3</v>
      </c>
      <c r="AK1185" s="179" t="s">
        <v>57</v>
      </c>
      <c r="AL1185" s="254">
        <v>802000</v>
      </c>
      <c r="AM1185" s="254">
        <f>ROUNDDOWN(AJ1185*AL1185,-3)</f>
        <v>2406000</v>
      </c>
      <c r="AN1185" s="178">
        <v>3</v>
      </c>
      <c r="AO1185" s="179" t="s">
        <v>57</v>
      </c>
      <c r="AP1185" s="254">
        <v>802000</v>
      </c>
      <c r="AQ1185" s="254">
        <f>ROUNDDOWN(AN1185*AP1185,-3)</f>
        <v>2406000</v>
      </c>
      <c r="AR1185" s="351">
        <f t="shared" si="336"/>
        <v>0</v>
      </c>
    </row>
    <row r="1186" spans="2:44" x14ac:dyDescent="0.4">
      <c r="B1186" s="312" t="s">
        <v>69</v>
      </c>
      <c r="C1186" s="313" t="s">
        <v>450</v>
      </c>
      <c r="D1186" s="269">
        <v>1</v>
      </c>
      <c r="E1186" s="270" t="s">
        <v>130</v>
      </c>
      <c r="F1186" s="254">
        <v>0</v>
      </c>
      <c r="G1186" s="254">
        <f>G1187+G1191+G1193+G1195</f>
        <v>50550000</v>
      </c>
      <c r="H1186" s="314">
        <v>1</v>
      </c>
      <c r="I1186" s="315" t="s">
        <v>130</v>
      </c>
      <c r="J1186" s="316">
        <v>0</v>
      </c>
      <c r="K1186" s="316">
        <f>K1187+K1191+K1193+K1195</f>
        <v>50550000</v>
      </c>
      <c r="L1186" s="314">
        <v>1</v>
      </c>
      <c r="M1186" s="315" t="s">
        <v>130</v>
      </c>
      <c r="N1186" s="316">
        <v>0</v>
      </c>
      <c r="O1186" s="316">
        <f>O1187+O1191+O1193+O1195</f>
        <v>50550000</v>
      </c>
      <c r="P1186" s="314">
        <v>1</v>
      </c>
      <c r="Q1186" s="315" t="s">
        <v>130</v>
      </c>
      <c r="R1186" s="316">
        <v>0</v>
      </c>
      <c r="S1186" s="316">
        <f>S1187+S1191+S1193+S1195</f>
        <v>50550000</v>
      </c>
      <c r="T1186" s="314">
        <v>1</v>
      </c>
      <c r="U1186" s="315" t="s">
        <v>130</v>
      </c>
      <c r="V1186" s="316">
        <v>0</v>
      </c>
      <c r="W1186" s="316">
        <f>W1187+W1191+W1193+W1195</f>
        <v>50550000</v>
      </c>
      <c r="X1186" s="354">
        <f t="shared" si="334"/>
        <v>15165000</v>
      </c>
      <c r="Y1186" s="316"/>
      <c r="Z1186" s="354">
        <f t="shared" si="323"/>
        <v>50550000</v>
      </c>
      <c r="AA1186" s="316"/>
      <c r="AB1186" s="314">
        <v>1</v>
      </c>
      <c r="AC1186" s="315" t="s">
        <v>130</v>
      </c>
      <c r="AD1186" s="316">
        <v>0</v>
      </c>
      <c r="AE1186" s="316">
        <f>AE1187+AE1191+AE1193+AE1195</f>
        <v>50550000</v>
      </c>
      <c r="AF1186" s="314">
        <v>1</v>
      </c>
      <c r="AG1186" s="315" t="s">
        <v>130</v>
      </c>
      <c r="AH1186" s="316">
        <v>0</v>
      </c>
      <c r="AI1186" s="316">
        <f>AI1187+AI1191+AI1193+AI1195</f>
        <v>50550000</v>
      </c>
      <c r="AJ1186" s="314">
        <v>1</v>
      </c>
      <c r="AK1186" s="315" t="s">
        <v>130</v>
      </c>
      <c r="AL1186" s="316">
        <v>0</v>
      </c>
      <c r="AM1186" s="316">
        <f>AM1187+AM1191+AM1193+AM1195</f>
        <v>50550000</v>
      </c>
      <c r="AN1186" s="314">
        <v>1</v>
      </c>
      <c r="AO1186" s="315" t="s">
        <v>130</v>
      </c>
      <c r="AP1186" s="316">
        <v>0</v>
      </c>
      <c r="AQ1186" s="316">
        <f>AQ1187+AQ1191+AQ1193+AQ1195</f>
        <v>50550000</v>
      </c>
      <c r="AR1186" s="351">
        <f t="shared" si="336"/>
        <v>0</v>
      </c>
    </row>
    <row r="1187" spans="2:44" x14ac:dyDescent="0.4">
      <c r="B1187" s="208">
        <v>525112</v>
      </c>
      <c r="C1187" s="180" t="s">
        <v>97</v>
      </c>
      <c r="D1187" s="178"/>
      <c r="E1187" s="179" t="s">
        <v>27</v>
      </c>
      <c r="F1187" s="180"/>
      <c r="G1187" s="254">
        <f>SUM(G1188:G1190)</f>
        <v>3260000</v>
      </c>
      <c r="H1187" s="178"/>
      <c r="I1187" s="179" t="s">
        <v>27</v>
      </c>
      <c r="J1187" s="180"/>
      <c r="K1187" s="254">
        <f>SUM(K1188:K1190)</f>
        <v>3260000</v>
      </c>
      <c r="L1187" s="178"/>
      <c r="M1187" s="179" t="s">
        <v>27</v>
      </c>
      <c r="N1187" s="180"/>
      <c r="O1187" s="254">
        <f>SUM(O1188:O1190)</f>
        <v>3260000</v>
      </c>
      <c r="P1187" s="178"/>
      <c r="Q1187" s="179" t="s">
        <v>27</v>
      </c>
      <c r="R1187" s="180"/>
      <c r="S1187" s="254">
        <f>SUM(S1188:S1190)</f>
        <v>3260000</v>
      </c>
      <c r="T1187" s="178"/>
      <c r="U1187" s="179" t="s">
        <v>27</v>
      </c>
      <c r="V1187" s="180"/>
      <c r="W1187" s="254">
        <f>SUM(W1188:W1190)</f>
        <v>3260000</v>
      </c>
      <c r="X1187" s="354">
        <f t="shared" si="334"/>
        <v>978000</v>
      </c>
      <c r="Y1187" s="254"/>
      <c r="Z1187" s="354">
        <f t="shared" si="323"/>
        <v>3260000</v>
      </c>
      <c r="AA1187" s="254"/>
      <c r="AB1187" s="178"/>
      <c r="AC1187" s="179" t="s">
        <v>27</v>
      </c>
      <c r="AD1187" s="180"/>
      <c r="AE1187" s="254">
        <f>SUM(AE1188:AE1190)</f>
        <v>3260000</v>
      </c>
      <c r="AF1187" s="178"/>
      <c r="AG1187" s="179" t="s">
        <v>27</v>
      </c>
      <c r="AH1187" s="180"/>
      <c r="AI1187" s="254">
        <f>SUM(AI1188:AI1190)</f>
        <v>3260000</v>
      </c>
      <c r="AJ1187" s="178"/>
      <c r="AK1187" s="179" t="s">
        <v>27</v>
      </c>
      <c r="AL1187" s="180"/>
      <c r="AM1187" s="254">
        <f>SUM(AM1188:AM1190)</f>
        <v>3260000</v>
      </c>
      <c r="AN1187" s="178"/>
      <c r="AO1187" s="179" t="s">
        <v>27</v>
      </c>
      <c r="AP1187" s="180"/>
      <c r="AQ1187" s="254">
        <f>SUM(AQ1188:AQ1190)</f>
        <v>3260000</v>
      </c>
      <c r="AR1187" s="351">
        <f t="shared" si="336"/>
        <v>0</v>
      </c>
    </row>
    <row r="1188" spans="2:44" x14ac:dyDescent="0.4">
      <c r="B1188" s="208" t="s">
        <v>27</v>
      </c>
      <c r="C1188" s="180" t="s">
        <v>451</v>
      </c>
      <c r="D1188" s="178">
        <v>2</v>
      </c>
      <c r="E1188" s="179" t="s">
        <v>54</v>
      </c>
      <c r="F1188" s="254">
        <v>150000</v>
      </c>
      <c r="G1188" s="254">
        <f>ROUNDDOWN(D1188*F1188,-3)</f>
        <v>300000</v>
      </c>
      <c r="H1188" s="178">
        <v>2</v>
      </c>
      <c r="I1188" s="179" t="s">
        <v>54</v>
      </c>
      <c r="J1188" s="254">
        <v>150000</v>
      </c>
      <c r="K1188" s="254">
        <f>ROUNDDOWN(H1188*J1188,-3)</f>
        <v>300000</v>
      </c>
      <c r="L1188" s="178">
        <v>2</v>
      </c>
      <c r="M1188" s="179" t="s">
        <v>54</v>
      </c>
      <c r="N1188" s="254">
        <v>150000</v>
      </c>
      <c r="O1188" s="254">
        <f>ROUNDDOWN(L1188*N1188,-3)</f>
        <v>300000</v>
      </c>
      <c r="P1188" s="178">
        <v>2</v>
      </c>
      <c r="Q1188" s="179" t="s">
        <v>54</v>
      </c>
      <c r="R1188" s="254">
        <v>150000</v>
      </c>
      <c r="S1188" s="254">
        <f>ROUNDDOWN(P1188*R1188,-3)</f>
        <v>300000</v>
      </c>
      <c r="T1188" s="178">
        <v>2</v>
      </c>
      <c r="U1188" s="179" t="s">
        <v>54</v>
      </c>
      <c r="V1188" s="254">
        <v>150000</v>
      </c>
      <c r="W1188" s="254">
        <f>ROUNDDOWN(T1188*V1188,-3)</f>
        <v>300000</v>
      </c>
      <c r="X1188" s="354">
        <f t="shared" si="334"/>
        <v>90000</v>
      </c>
      <c r="Y1188" s="254"/>
      <c r="Z1188" s="354">
        <f t="shared" si="323"/>
        <v>300000</v>
      </c>
      <c r="AA1188" s="254">
        <f t="shared" si="335"/>
        <v>300000</v>
      </c>
      <c r="AB1188" s="178">
        <v>2</v>
      </c>
      <c r="AC1188" s="179" t="s">
        <v>54</v>
      </c>
      <c r="AD1188" s="254">
        <v>150000</v>
      </c>
      <c r="AE1188" s="254">
        <f>ROUNDDOWN(AB1188*AD1188,-3)</f>
        <v>300000</v>
      </c>
      <c r="AF1188" s="178">
        <v>2</v>
      </c>
      <c r="AG1188" s="179" t="s">
        <v>54</v>
      </c>
      <c r="AH1188" s="254">
        <v>150000</v>
      </c>
      <c r="AI1188" s="254">
        <f>ROUNDDOWN(AF1188*AH1188,-3)</f>
        <v>300000</v>
      </c>
      <c r="AJ1188" s="178">
        <v>2</v>
      </c>
      <c r="AK1188" s="179" t="s">
        <v>54</v>
      </c>
      <c r="AL1188" s="254">
        <v>150000</v>
      </c>
      <c r="AM1188" s="254">
        <f>ROUNDDOWN(AJ1188*AL1188,-3)</f>
        <v>300000</v>
      </c>
      <c r="AN1188" s="178">
        <v>2</v>
      </c>
      <c r="AO1188" s="179" t="s">
        <v>54</v>
      </c>
      <c r="AP1188" s="254">
        <v>150000</v>
      </c>
      <c r="AQ1188" s="254">
        <f>ROUNDDOWN(AN1188*AP1188,-3)</f>
        <v>300000</v>
      </c>
      <c r="AR1188" s="351">
        <f t="shared" si="336"/>
        <v>0</v>
      </c>
    </row>
    <row r="1189" spans="2:44" x14ac:dyDescent="0.4">
      <c r="B1189" s="208"/>
      <c r="C1189" s="180" t="s">
        <v>156</v>
      </c>
      <c r="D1189" s="178">
        <v>40</v>
      </c>
      <c r="E1189" s="179" t="s">
        <v>40</v>
      </c>
      <c r="F1189" s="254">
        <v>50000</v>
      </c>
      <c r="G1189" s="254">
        <f>ROUNDDOWN(D1189*F1189,-3)</f>
        <v>2000000</v>
      </c>
      <c r="H1189" s="178">
        <v>40</v>
      </c>
      <c r="I1189" s="179" t="s">
        <v>40</v>
      </c>
      <c r="J1189" s="254">
        <v>50000</v>
      </c>
      <c r="K1189" s="254">
        <f>ROUNDDOWN(H1189*J1189,-3)</f>
        <v>2000000</v>
      </c>
      <c r="L1189" s="178">
        <v>40</v>
      </c>
      <c r="M1189" s="179" t="s">
        <v>40</v>
      </c>
      <c r="N1189" s="254">
        <v>50000</v>
      </c>
      <c r="O1189" s="254">
        <f>ROUNDDOWN(L1189*N1189,-3)</f>
        <v>2000000</v>
      </c>
      <c r="P1189" s="178">
        <v>40</v>
      </c>
      <c r="Q1189" s="179" t="s">
        <v>40</v>
      </c>
      <c r="R1189" s="254">
        <v>50000</v>
      </c>
      <c r="S1189" s="254">
        <f>ROUNDDOWN(P1189*R1189,-3)</f>
        <v>2000000</v>
      </c>
      <c r="T1189" s="178">
        <v>40</v>
      </c>
      <c r="U1189" s="179" t="s">
        <v>40</v>
      </c>
      <c r="V1189" s="254">
        <v>50000</v>
      </c>
      <c r="W1189" s="254">
        <f>ROUNDDOWN(T1189*V1189,-3)</f>
        <v>2000000</v>
      </c>
      <c r="X1189" s="354">
        <f t="shared" si="334"/>
        <v>600000</v>
      </c>
      <c r="Y1189" s="254"/>
      <c r="Z1189" s="354">
        <f t="shared" si="323"/>
        <v>2000000</v>
      </c>
      <c r="AA1189" s="254">
        <f t="shared" si="335"/>
        <v>2000000</v>
      </c>
      <c r="AB1189" s="178">
        <v>40</v>
      </c>
      <c r="AC1189" s="179" t="s">
        <v>40</v>
      </c>
      <c r="AD1189" s="254">
        <v>50000</v>
      </c>
      <c r="AE1189" s="254">
        <f>ROUNDDOWN(AB1189*AD1189,-3)</f>
        <v>2000000</v>
      </c>
      <c r="AF1189" s="178">
        <v>40</v>
      </c>
      <c r="AG1189" s="179" t="s">
        <v>40</v>
      </c>
      <c r="AH1189" s="254">
        <v>50000</v>
      </c>
      <c r="AI1189" s="254">
        <f>ROUNDDOWN(AF1189*AH1189,-3)</f>
        <v>2000000</v>
      </c>
      <c r="AJ1189" s="178">
        <v>40</v>
      </c>
      <c r="AK1189" s="179" t="s">
        <v>40</v>
      </c>
      <c r="AL1189" s="254">
        <v>50000</v>
      </c>
      <c r="AM1189" s="254">
        <f>ROUNDDOWN(AJ1189*AL1189,-3)</f>
        <v>2000000</v>
      </c>
      <c r="AN1189" s="178">
        <v>40</v>
      </c>
      <c r="AO1189" s="179" t="s">
        <v>40</v>
      </c>
      <c r="AP1189" s="254">
        <v>50000</v>
      </c>
      <c r="AQ1189" s="254">
        <f>ROUNDDOWN(AN1189*AP1189,-3)</f>
        <v>2000000</v>
      </c>
      <c r="AR1189" s="351">
        <f t="shared" si="336"/>
        <v>0</v>
      </c>
    </row>
    <row r="1190" spans="2:44" x14ac:dyDescent="0.4">
      <c r="B1190" s="208"/>
      <c r="C1190" s="180" t="s">
        <v>157</v>
      </c>
      <c r="D1190" s="178">
        <v>40</v>
      </c>
      <c r="E1190" s="179" t="s">
        <v>40</v>
      </c>
      <c r="F1190" s="254">
        <v>24000</v>
      </c>
      <c r="G1190" s="254">
        <f>ROUNDDOWN(D1190*F1190,-3)</f>
        <v>960000</v>
      </c>
      <c r="H1190" s="178">
        <v>40</v>
      </c>
      <c r="I1190" s="179" t="s">
        <v>40</v>
      </c>
      <c r="J1190" s="254">
        <v>24000</v>
      </c>
      <c r="K1190" s="254">
        <f>ROUNDDOWN(H1190*J1190,-3)</f>
        <v>960000</v>
      </c>
      <c r="L1190" s="178">
        <v>40</v>
      </c>
      <c r="M1190" s="179" t="s">
        <v>40</v>
      </c>
      <c r="N1190" s="254">
        <v>24000</v>
      </c>
      <c r="O1190" s="254">
        <f>ROUNDDOWN(L1190*N1190,-3)</f>
        <v>960000</v>
      </c>
      <c r="P1190" s="178">
        <v>40</v>
      </c>
      <c r="Q1190" s="179" t="s">
        <v>40</v>
      </c>
      <c r="R1190" s="254">
        <v>24000</v>
      </c>
      <c r="S1190" s="254">
        <f>ROUNDDOWN(P1190*R1190,-3)</f>
        <v>960000</v>
      </c>
      <c r="T1190" s="178">
        <v>40</v>
      </c>
      <c r="U1190" s="179" t="s">
        <v>40</v>
      </c>
      <c r="V1190" s="254">
        <v>24000</v>
      </c>
      <c r="W1190" s="254">
        <f>ROUNDDOWN(T1190*V1190,-3)</f>
        <v>960000</v>
      </c>
      <c r="X1190" s="354">
        <f t="shared" si="334"/>
        <v>288000</v>
      </c>
      <c r="Y1190" s="254"/>
      <c r="Z1190" s="354">
        <f t="shared" si="323"/>
        <v>960000</v>
      </c>
      <c r="AA1190" s="254">
        <f t="shared" si="335"/>
        <v>960000</v>
      </c>
      <c r="AB1190" s="178">
        <v>40</v>
      </c>
      <c r="AC1190" s="179" t="s">
        <v>40</v>
      </c>
      <c r="AD1190" s="254">
        <v>24000</v>
      </c>
      <c r="AE1190" s="254">
        <f>ROUNDDOWN(AB1190*AD1190,-3)</f>
        <v>960000</v>
      </c>
      <c r="AF1190" s="178">
        <v>40</v>
      </c>
      <c r="AG1190" s="179" t="s">
        <v>40</v>
      </c>
      <c r="AH1190" s="254">
        <v>24000</v>
      </c>
      <c r="AI1190" s="254">
        <f>ROUNDDOWN(AF1190*AH1190,-3)</f>
        <v>960000</v>
      </c>
      <c r="AJ1190" s="178">
        <v>40</v>
      </c>
      <c r="AK1190" s="179" t="s">
        <v>40</v>
      </c>
      <c r="AL1190" s="254">
        <v>24000</v>
      </c>
      <c r="AM1190" s="254">
        <f>ROUNDDOWN(AJ1190*AL1190,-3)</f>
        <v>960000</v>
      </c>
      <c r="AN1190" s="178">
        <v>40</v>
      </c>
      <c r="AO1190" s="179" t="s">
        <v>40</v>
      </c>
      <c r="AP1190" s="254">
        <v>24000</v>
      </c>
      <c r="AQ1190" s="254">
        <f>ROUNDDOWN(AN1190*AP1190,-3)</f>
        <v>960000</v>
      </c>
      <c r="AR1190" s="351">
        <f t="shared" si="336"/>
        <v>0</v>
      </c>
    </row>
    <row r="1191" spans="2:44" x14ac:dyDescent="0.4">
      <c r="B1191" s="208">
        <v>525113</v>
      </c>
      <c r="C1191" s="180" t="s">
        <v>99</v>
      </c>
      <c r="D1191" s="178"/>
      <c r="E1191" s="179" t="s">
        <v>27</v>
      </c>
      <c r="F1191" s="180"/>
      <c r="G1191" s="254">
        <f>SUM(G1192:G1192)</f>
        <v>30000000</v>
      </c>
      <c r="H1191" s="178"/>
      <c r="I1191" s="179" t="s">
        <v>27</v>
      </c>
      <c r="J1191" s="180"/>
      <c r="K1191" s="254">
        <f>SUM(K1192:K1192)</f>
        <v>30000000</v>
      </c>
      <c r="L1191" s="178"/>
      <c r="M1191" s="179" t="s">
        <v>27</v>
      </c>
      <c r="N1191" s="180"/>
      <c r="O1191" s="254">
        <f>SUM(O1192:O1192)</f>
        <v>30000000</v>
      </c>
      <c r="P1191" s="178"/>
      <c r="Q1191" s="179" t="s">
        <v>27</v>
      </c>
      <c r="R1191" s="180"/>
      <c r="S1191" s="254">
        <f>SUM(S1192:S1192)</f>
        <v>30000000</v>
      </c>
      <c r="T1191" s="178"/>
      <c r="U1191" s="179" t="s">
        <v>27</v>
      </c>
      <c r="V1191" s="180"/>
      <c r="W1191" s="254">
        <f>SUM(W1192:W1192)</f>
        <v>30000000</v>
      </c>
      <c r="X1191" s="354">
        <f t="shared" si="334"/>
        <v>9000000</v>
      </c>
      <c r="Y1191" s="254"/>
      <c r="Z1191" s="354">
        <f t="shared" si="323"/>
        <v>30000000</v>
      </c>
      <c r="AA1191" s="254"/>
      <c r="AB1191" s="178"/>
      <c r="AC1191" s="179" t="s">
        <v>27</v>
      </c>
      <c r="AD1191" s="180"/>
      <c r="AE1191" s="254">
        <f>SUM(AE1192:AE1192)</f>
        <v>30000000</v>
      </c>
      <c r="AF1191" s="178"/>
      <c r="AG1191" s="179" t="s">
        <v>27</v>
      </c>
      <c r="AH1191" s="180"/>
      <c r="AI1191" s="254">
        <f>SUM(AI1192:AI1192)</f>
        <v>30000000</v>
      </c>
      <c r="AJ1191" s="178"/>
      <c r="AK1191" s="179" t="s">
        <v>27</v>
      </c>
      <c r="AL1191" s="180"/>
      <c r="AM1191" s="254">
        <f>SUM(AM1192:AM1192)</f>
        <v>30000000</v>
      </c>
      <c r="AN1191" s="178"/>
      <c r="AO1191" s="179" t="s">
        <v>27</v>
      </c>
      <c r="AP1191" s="180"/>
      <c r="AQ1191" s="254">
        <f>SUM(AQ1192:AQ1192)</f>
        <v>30000000</v>
      </c>
      <c r="AR1191" s="351">
        <f t="shared" si="336"/>
        <v>0</v>
      </c>
    </row>
    <row r="1192" spans="2:44" x14ac:dyDescent="0.4">
      <c r="B1192" s="208"/>
      <c r="C1192" s="180" t="s">
        <v>452</v>
      </c>
      <c r="D1192" s="178">
        <v>1</v>
      </c>
      <c r="E1192" s="179" t="s">
        <v>54</v>
      </c>
      <c r="F1192" s="254">
        <v>30000000</v>
      </c>
      <c r="G1192" s="254">
        <f>ROUNDDOWN(D1192*F1192,-3)</f>
        <v>30000000</v>
      </c>
      <c r="H1192" s="178">
        <v>1</v>
      </c>
      <c r="I1192" s="179" t="s">
        <v>54</v>
      </c>
      <c r="J1192" s="254">
        <v>30000000</v>
      </c>
      <c r="K1192" s="254">
        <f>ROUNDDOWN(H1192*J1192,-3)</f>
        <v>30000000</v>
      </c>
      <c r="L1192" s="178">
        <v>1</v>
      </c>
      <c r="M1192" s="179" t="s">
        <v>54</v>
      </c>
      <c r="N1192" s="254">
        <v>30000000</v>
      </c>
      <c r="O1192" s="254">
        <f>ROUNDDOWN(L1192*N1192,-3)</f>
        <v>30000000</v>
      </c>
      <c r="P1192" s="178">
        <v>1</v>
      </c>
      <c r="Q1192" s="179" t="s">
        <v>54</v>
      </c>
      <c r="R1192" s="254">
        <v>30000000</v>
      </c>
      <c r="S1192" s="254">
        <f>ROUNDDOWN(P1192*R1192,-3)</f>
        <v>30000000</v>
      </c>
      <c r="T1192" s="178">
        <v>1</v>
      </c>
      <c r="U1192" s="179" t="s">
        <v>54</v>
      </c>
      <c r="V1192" s="254">
        <v>30000000</v>
      </c>
      <c r="W1192" s="254">
        <f>ROUNDDOWN(T1192*V1192,-3)</f>
        <v>30000000</v>
      </c>
      <c r="X1192" s="354">
        <f t="shared" si="334"/>
        <v>9000000</v>
      </c>
      <c r="Y1192" s="254">
        <f>CEILING(X1192,1000)</f>
        <v>9000000</v>
      </c>
      <c r="Z1192" s="354">
        <f t="shared" si="323"/>
        <v>21000000</v>
      </c>
      <c r="AA1192" s="254">
        <f t="shared" si="335"/>
        <v>21000000</v>
      </c>
      <c r="AB1192" s="178">
        <v>1</v>
      </c>
      <c r="AC1192" s="179" t="s">
        <v>54</v>
      </c>
      <c r="AD1192" s="254">
        <v>30000000</v>
      </c>
      <c r="AE1192" s="254">
        <f>ROUNDDOWN(AB1192*AD1192,-3)</f>
        <v>30000000</v>
      </c>
      <c r="AF1192" s="178">
        <v>1</v>
      </c>
      <c r="AG1192" s="179" t="s">
        <v>54</v>
      </c>
      <c r="AH1192" s="254">
        <v>30000000</v>
      </c>
      <c r="AI1192" s="254">
        <f>ROUNDDOWN(AF1192*AH1192,-3)</f>
        <v>30000000</v>
      </c>
      <c r="AJ1192" s="178">
        <v>1</v>
      </c>
      <c r="AK1192" s="179" t="s">
        <v>54</v>
      </c>
      <c r="AL1192" s="254">
        <v>30000000</v>
      </c>
      <c r="AM1192" s="254">
        <f>ROUNDDOWN(AJ1192*AL1192,-3)</f>
        <v>30000000</v>
      </c>
      <c r="AN1192" s="178">
        <v>1</v>
      </c>
      <c r="AO1192" s="179" t="s">
        <v>54</v>
      </c>
      <c r="AP1192" s="254">
        <v>30000000</v>
      </c>
      <c r="AQ1192" s="254">
        <f>ROUNDDOWN(AN1192*AP1192,-3)</f>
        <v>30000000</v>
      </c>
      <c r="AR1192" s="351">
        <f t="shared" si="336"/>
        <v>0</v>
      </c>
    </row>
    <row r="1193" spans="2:44" x14ac:dyDescent="0.4">
      <c r="B1193" s="208">
        <v>525119</v>
      </c>
      <c r="C1193" s="180" t="s">
        <v>42</v>
      </c>
      <c r="D1193" s="178"/>
      <c r="E1193" s="179" t="s">
        <v>27</v>
      </c>
      <c r="F1193" s="180"/>
      <c r="G1193" s="254">
        <f>G1194</f>
        <v>1200000</v>
      </c>
      <c r="H1193" s="178"/>
      <c r="I1193" s="179" t="s">
        <v>27</v>
      </c>
      <c r="J1193" s="180"/>
      <c r="K1193" s="254">
        <f>K1194</f>
        <v>1200000</v>
      </c>
      <c r="L1193" s="178"/>
      <c r="M1193" s="179" t="s">
        <v>27</v>
      </c>
      <c r="N1193" s="180"/>
      <c r="O1193" s="254">
        <f>O1194</f>
        <v>1200000</v>
      </c>
      <c r="P1193" s="178"/>
      <c r="Q1193" s="179" t="s">
        <v>27</v>
      </c>
      <c r="R1193" s="180"/>
      <c r="S1193" s="254">
        <f>S1194</f>
        <v>1200000</v>
      </c>
      <c r="T1193" s="178"/>
      <c r="U1193" s="179" t="s">
        <v>27</v>
      </c>
      <c r="V1193" s="180"/>
      <c r="W1193" s="254">
        <f>W1194</f>
        <v>1200000</v>
      </c>
      <c r="X1193" s="354">
        <f t="shared" si="334"/>
        <v>360000</v>
      </c>
      <c r="Y1193" s="254"/>
      <c r="Z1193" s="354">
        <f t="shared" si="323"/>
        <v>1200000</v>
      </c>
      <c r="AA1193" s="254"/>
      <c r="AB1193" s="178"/>
      <c r="AC1193" s="179" t="s">
        <v>27</v>
      </c>
      <c r="AD1193" s="180"/>
      <c r="AE1193" s="254">
        <f>AE1194</f>
        <v>1200000</v>
      </c>
      <c r="AF1193" s="178"/>
      <c r="AG1193" s="179" t="s">
        <v>27</v>
      </c>
      <c r="AH1193" s="180"/>
      <c r="AI1193" s="254">
        <f>AI1194</f>
        <v>1200000</v>
      </c>
      <c r="AJ1193" s="178"/>
      <c r="AK1193" s="179" t="s">
        <v>27</v>
      </c>
      <c r="AL1193" s="180"/>
      <c r="AM1193" s="254">
        <f>AM1194</f>
        <v>1200000</v>
      </c>
      <c r="AN1193" s="178"/>
      <c r="AO1193" s="179" t="s">
        <v>27</v>
      </c>
      <c r="AP1193" s="180"/>
      <c r="AQ1193" s="254">
        <f>AQ1194</f>
        <v>1200000</v>
      </c>
      <c r="AR1193" s="351">
        <f t="shared" si="336"/>
        <v>0</v>
      </c>
    </row>
    <row r="1194" spans="2:44" x14ac:dyDescent="0.4">
      <c r="B1194" s="208" t="s">
        <v>27</v>
      </c>
      <c r="C1194" s="180" t="s">
        <v>446</v>
      </c>
      <c r="D1194" s="178">
        <v>1</v>
      </c>
      <c r="E1194" s="179" t="s">
        <v>38</v>
      </c>
      <c r="F1194" s="254">
        <v>1200000</v>
      </c>
      <c r="G1194" s="254">
        <f>ROUNDDOWN(D1194*F1194,-3)</f>
        <v>1200000</v>
      </c>
      <c r="H1194" s="178">
        <v>1</v>
      </c>
      <c r="I1194" s="179" t="s">
        <v>38</v>
      </c>
      <c r="J1194" s="254">
        <v>1200000</v>
      </c>
      <c r="K1194" s="254">
        <f>ROUNDDOWN(H1194*J1194,-3)</f>
        <v>1200000</v>
      </c>
      <c r="L1194" s="178">
        <v>1</v>
      </c>
      <c r="M1194" s="179" t="s">
        <v>38</v>
      </c>
      <c r="N1194" s="254">
        <v>1200000</v>
      </c>
      <c r="O1194" s="254">
        <f>ROUNDDOWN(L1194*N1194,-3)</f>
        <v>1200000</v>
      </c>
      <c r="P1194" s="178">
        <v>1</v>
      </c>
      <c r="Q1194" s="179" t="s">
        <v>38</v>
      </c>
      <c r="R1194" s="254">
        <v>1200000</v>
      </c>
      <c r="S1194" s="254">
        <f>ROUNDDOWN(P1194*R1194,-3)</f>
        <v>1200000</v>
      </c>
      <c r="T1194" s="178">
        <v>1</v>
      </c>
      <c r="U1194" s="179" t="s">
        <v>38</v>
      </c>
      <c r="V1194" s="254">
        <v>1200000</v>
      </c>
      <c r="W1194" s="254">
        <f>ROUNDDOWN(T1194*V1194,-3)</f>
        <v>1200000</v>
      </c>
      <c r="X1194" s="354">
        <f t="shared" si="334"/>
        <v>360000</v>
      </c>
      <c r="Y1194" s="254"/>
      <c r="Z1194" s="354">
        <f t="shared" si="323"/>
        <v>1200000</v>
      </c>
      <c r="AA1194" s="254">
        <f t="shared" si="335"/>
        <v>1200000</v>
      </c>
      <c r="AB1194" s="178">
        <v>1</v>
      </c>
      <c r="AC1194" s="179" t="s">
        <v>38</v>
      </c>
      <c r="AD1194" s="254">
        <v>1200000</v>
      </c>
      <c r="AE1194" s="254">
        <f>ROUNDDOWN(AB1194*AD1194,-3)</f>
        <v>1200000</v>
      </c>
      <c r="AF1194" s="178">
        <v>1</v>
      </c>
      <c r="AG1194" s="179" t="s">
        <v>38</v>
      </c>
      <c r="AH1194" s="254">
        <v>1200000</v>
      </c>
      <c r="AI1194" s="254">
        <f>ROUNDDOWN(AF1194*AH1194,-3)</f>
        <v>1200000</v>
      </c>
      <c r="AJ1194" s="178">
        <v>1</v>
      </c>
      <c r="AK1194" s="179" t="s">
        <v>38</v>
      </c>
      <c r="AL1194" s="254">
        <v>1200000</v>
      </c>
      <c r="AM1194" s="254">
        <f>ROUNDDOWN(AJ1194*AL1194,-3)</f>
        <v>1200000</v>
      </c>
      <c r="AN1194" s="178">
        <v>1</v>
      </c>
      <c r="AO1194" s="179" t="s">
        <v>38</v>
      </c>
      <c r="AP1194" s="254">
        <v>1200000</v>
      </c>
      <c r="AQ1194" s="254">
        <f>ROUNDDOWN(AN1194*AP1194,-3)</f>
        <v>1200000</v>
      </c>
      <c r="AR1194" s="351">
        <f t="shared" si="336"/>
        <v>0</v>
      </c>
    </row>
    <row r="1195" spans="2:44" x14ac:dyDescent="0.4">
      <c r="B1195" s="208">
        <v>525115</v>
      </c>
      <c r="C1195" s="180" t="s">
        <v>90</v>
      </c>
      <c r="D1195" s="178"/>
      <c r="E1195" s="179" t="s">
        <v>27</v>
      </c>
      <c r="F1195" s="180"/>
      <c r="G1195" s="254">
        <f>SUM(G1196:G1198)</f>
        <v>16090000</v>
      </c>
      <c r="H1195" s="178"/>
      <c r="I1195" s="179" t="s">
        <v>27</v>
      </c>
      <c r="J1195" s="180"/>
      <c r="K1195" s="254">
        <f>SUM(K1196:K1198)</f>
        <v>16090000</v>
      </c>
      <c r="L1195" s="178"/>
      <c r="M1195" s="179" t="s">
        <v>27</v>
      </c>
      <c r="N1195" s="180"/>
      <c r="O1195" s="254">
        <f>SUM(O1196:O1198)</f>
        <v>16090000</v>
      </c>
      <c r="P1195" s="178"/>
      <c r="Q1195" s="179" t="s">
        <v>27</v>
      </c>
      <c r="R1195" s="180"/>
      <c r="S1195" s="254">
        <f>SUM(S1196:S1198)</f>
        <v>16090000</v>
      </c>
      <c r="T1195" s="178"/>
      <c r="U1195" s="179" t="s">
        <v>27</v>
      </c>
      <c r="V1195" s="180"/>
      <c r="W1195" s="254">
        <f>SUM(W1196:W1198)</f>
        <v>16090000</v>
      </c>
      <c r="X1195" s="354">
        <f t="shared" si="334"/>
        <v>4827000</v>
      </c>
      <c r="Y1195" s="254"/>
      <c r="Z1195" s="354">
        <f t="shared" si="323"/>
        <v>16090000</v>
      </c>
      <c r="AA1195" s="254"/>
      <c r="AB1195" s="178"/>
      <c r="AC1195" s="179" t="s">
        <v>27</v>
      </c>
      <c r="AD1195" s="180"/>
      <c r="AE1195" s="254">
        <f>SUM(AE1196:AE1198)</f>
        <v>16090000</v>
      </c>
      <c r="AF1195" s="178"/>
      <c r="AG1195" s="179" t="s">
        <v>27</v>
      </c>
      <c r="AH1195" s="180"/>
      <c r="AI1195" s="254">
        <f>SUM(AI1196:AI1198)</f>
        <v>16090000</v>
      </c>
      <c r="AJ1195" s="178"/>
      <c r="AK1195" s="179" t="s">
        <v>27</v>
      </c>
      <c r="AL1195" s="180"/>
      <c r="AM1195" s="254">
        <f>SUM(AM1196:AM1198)</f>
        <v>16090000</v>
      </c>
      <c r="AN1195" s="178"/>
      <c r="AO1195" s="179" t="s">
        <v>27</v>
      </c>
      <c r="AP1195" s="180"/>
      <c r="AQ1195" s="254">
        <f>SUM(AQ1196:AQ1198)</f>
        <v>16090000</v>
      </c>
      <c r="AR1195" s="351">
        <f t="shared" si="336"/>
        <v>0</v>
      </c>
    </row>
    <row r="1196" spans="2:44" x14ac:dyDescent="0.4">
      <c r="B1196" s="208"/>
      <c r="C1196" s="180" t="s">
        <v>453</v>
      </c>
      <c r="D1196" s="178">
        <v>2</v>
      </c>
      <c r="E1196" s="179" t="s">
        <v>40</v>
      </c>
      <c r="F1196" s="254">
        <v>3829000</v>
      </c>
      <c r="G1196" s="254">
        <f>ROUNDDOWN(D1196*F1196,-3)</f>
        <v>7658000</v>
      </c>
      <c r="H1196" s="178">
        <v>2</v>
      </c>
      <c r="I1196" s="179" t="s">
        <v>40</v>
      </c>
      <c r="J1196" s="254">
        <v>3829000</v>
      </c>
      <c r="K1196" s="254">
        <f>ROUNDDOWN(H1196*J1196,-3)</f>
        <v>7658000</v>
      </c>
      <c r="L1196" s="178">
        <v>2</v>
      </c>
      <c r="M1196" s="179" t="s">
        <v>40</v>
      </c>
      <c r="N1196" s="254">
        <v>3829000</v>
      </c>
      <c r="O1196" s="254">
        <f>ROUNDDOWN(L1196*N1196,-3)</f>
        <v>7658000</v>
      </c>
      <c r="P1196" s="178">
        <v>2</v>
      </c>
      <c r="Q1196" s="179" t="s">
        <v>40</v>
      </c>
      <c r="R1196" s="254">
        <v>3829000</v>
      </c>
      <c r="S1196" s="254">
        <f>ROUNDDOWN(P1196*R1196,-3)</f>
        <v>7658000</v>
      </c>
      <c r="T1196" s="178">
        <v>2</v>
      </c>
      <c r="U1196" s="179" t="s">
        <v>40</v>
      </c>
      <c r="V1196" s="254">
        <v>3829000</v>
      </c>
      <c r="W1196" s="254">
        <f>ROUNDDOWN(T1196*V1196,-3)</f>
        <v>7658000</v>
      </c>
      <c r="X1196" s="354">
        <f t="shared" si="334"/>
        <v>2297400</v>
      </c>
      <c r="Y1196" s="254">
        <f>CEILING(X1196,1000)</f>
        <v>2298000</v>
      </c>
      <c r="Z1196" s="354">
        <f t="shared" si="323"/>
        <v>5360000</v>
      </c>
      <c r="AA1196" s="254">
        <f t="shared" si="335"/>
        <v>5360000</v>
      </c>
      <c r="AB1196" s="178">
        <v>2</v>
      </c>
      <c r="AC1196" s="179" t="s">
        <v>40</v>
      </c>
      <c r="AD1196" s="254">
        <v>3829000</v>
      </c>
      <c r="AE1196" s="254">
        <f>ROUNDDOWN(AB1196*AD1196,-3)</f>
        <v>7658000</v>
      </c>
      <c r="AF1196" s="178">
        <v>2</v>
      </c>
      <c r="AG1196" s="179" t="s">
        <v>40</v>
      </c>
      <c r="AH1196" s="254">
        <v>3829000</v>
      </c>
      <c r="AI1196" s="254">
        <f>ROUNDDOWN(AF1196*AH1196,-3)</f>
        <v>7658000</v>
      </c>
      <c r="AJ1196" s="178">
        <v>2</v>
      </c>
      <c r="AK1196" s="179" t="s">
        <v>40</v>
      </c>
      <c r="AL1196" s="254">
        <v>3829000</v>
      </c>
      <c r="AM1196" s="254">
        <f>ROUNDDOWN(AJ1196*AL1196,-3)</f>
        <v>7658000</v>
      </c>
      <c r="AN1196" s="178">
        <v>2</v>
      </c>
      <c r="AO1196" s="179" t="s">
        <v>40</v>
      </c>
      <c r="AP1196" s="254">
        <v>3829000</v>
      </c>
      <c r="AQ1196" s="254">
        <f>ROUNDDOWN(AN1196*AP1196,-3)</f>
        <v>7658000</v>
      </c>
      <c r="AR1196" s="351">
        <f t="shared" si="336"/>
        <v>0</v>
      </c>
    </row>
    <row r="1197" spans="2:44" x14ac:dyDescent="0.4">
      <c r="B1197" s="208"/>
      <c r="C1197" s="180" t="s">
        <v>454</v>
      </c>
      <c r="D1197" s="178">
        <v>6</v>
      </c>
      <c r="E1197" s="179" t="s">
        <v>57</v>
      </c>
      <c r="F1197" s="254">
        <v>1138000</v>
      </c>
      <c r="G1197" s="254">
        <f>ROUNDDOWN(D1197*F1197,-3)</f>
        <v>6828000</v>
      </c>
      <c r="H1197" s="178">
        <v>6</v>
      </c>
      <c r="I1197" s="179" t="s">
        <v>57</v>
      </c>
      <c r="J1197" s="254">
        <v>1138000</v>
      </c>
      <c r="K1197" s="254">
        <f>ROUNDDOWN(H1197*J1197,-3)</f>
        <v>6828000</v>
      </c>
      <c r="L1197" s="178">
        <v>6</v>
      </c>
      <c r="M1197" s="179" t="s">
        <v>57</v>
      </c>
      <c r="N1197" s="254">
        <v>1138000</v>
      </c>
      <c r="O1197" s="254">
        <f>ROUNDDOWN(L1197*N1197,-3)</f>
        <v>6828000</v>
      </c>
      <c r="P1197" s="178">
        <v>6</v>
      </c>
      <c r="Q1197" s="179" t="s">
        <v>57</v>
      </c>
      <c r="R1197" s="254">
        <v>1138000</v>
      </c>
      <c r="S1197" s="254">
        <f>ROUNDDOWN(P1197*R1197,-3)</f>
        <v>6828000</v>
      </c>
      <c r="T1197" s="178">
        <v>6</v>
      </c>
      <c r="U1197" s="179" t="s">
        <v>57</v>
      </c>
      <c r="V1197" s="254">
        <v>1138000</v>
      </c>
      <c r="W1197" s="254">
        <f>ROUNDDOWN(T1197*V1197,-3)</f>
        <v>6828000</v>
      </c>
      <c r="X1197" s="354">
        <f t="shared" si="334"/>
        <v>2048400</v>
      </c>
      <c r="Y1197" s="254">
        <f>CEILING(X1197,1000)</f>
        <v>2049000</v>
      </c>
      <c r="Z1197" s="354">
        <f t="shared" si="323"/>
        <v>4779000</v>
      </c>
      <c r="AA1197" s="254">
        <f t="shared" si="335"/>
        <v>4779000</v>
      </c>
      <c r="AB1197" s="178">
        <v>6</v>
      </c>
      <c r="AC1197" s="179" t="s">
        <v>57</v>
      </c>
      <c r="AD1197" s="254">
        <v>1138000</v>
      </c>
      <c r="AE1197" s="254">
        <f>ROUNDDOWN(AB1197*AD1197,-3)</f>
        <v>6828000</v>
      </c>
      <c r="AF1197" s="178">
        <v>6</v>
      </c>
      <c r="AG1197" s="179" t="s">
        <v>57</v>
      </c>
      <c r="AH1197" s="254">
        <v>1138000</v>
      </c>
      <c r="AI1197" s="254">
        <f>ROUNDDOWN(AF1197*AH1197,-3)</f>
        <v>6828000</v>
      </c>
      <c r="AJ1197" s="178">
        <v>6</v>
      </c>
      <c r="AK1197" s="179" t="s">
        <v>57</v>
      </c>
      <c r="AL1197" s="254">
        <v>1138000</v>
      </c>
      <c r="AM1197" s="254">
        <f>ROUNDDOWN(AJ1197*AL1197,-3)</f>
        <v>6828000</v>
      </c>
      <c r="AN1197" s="178">
        <v>6</v>
      </c>
      <c r="AO1197" s="179" t="s">
        <v>57</v>
      </c>
      <c r="AP1197" s="254">
        <v>1138000</v>
      </c>
      <c r="AQ1197" s="254">
        <f>ROUNDDOWN(AN1197*AP1197,-3)</f>
        <v>6828000</v>
      </c>
      <c r="AR1197" s="351">
        <f t="shared" si="336"/>
        <v>0</v>
      </c>
    </row>
    <row r="1198" spans="2:44" x14ac:dyDescent="0.4">
      <c r="B1198" s="208"/>
      <c r="C1198" s="180" t="s">
        <v>455</v>
      </c>
      <c r="D1198" s="178">
        <v>2</v>
      </c>
      <c r="E1198" s="179" t="s">
        <v>40</v>
      </c>
      <c r="F1198" s="254">
        <v>802000</v>
      </c>
      <c r="G1198" s="254">
        <f>ROUNDDOWN(D1198*F1198,-3)</f>
        <v>1604000</v>
      </c>
      <c r="H1198" s="178">
        <v>2</v>
      </c>
      <c r="I1198" s="179" t="s">
        <v>40</v>
      </c>
      <c r="J1198" s="254">
        <v>802000</v>
      </c>
      <c r="K1198" s="254">
        <f>ROUNDDOWN(H1198*J1198,-3)</f>
        <v>1604000</v>
      </c>
      <c r="L1198" s="178">
        <v>2</v>
      </c>
      <c r="M1198" s="179" t="s">
        <v>40</v>
      </c>
      <c r="N1198" s="254">
        <v>802000</v>
      </c>
      <c r="O1198" s="254">
        <f>ROUNDDOWN(L1198*N1198,-3)</f>
        <v>1604000</v>
      </c>
      <c r="P1198" s="178">
        <v>2</v>
      </c>
      <c r="Q1198" s="179" t="s">
        <v>40</v>
      </c>
      <c r="R1198" s="254">
        <v>802000</v>
      </c>
      <c r="S1198" s="254">
        <f>ROUNDDOWN(P1198*R1198,-3)</f>
        <v>1604000</v>
      </c>
      <c r="T1198" s="178">
        <v>2</v>
      </c>
      <c r="U1198" s="179" t="s">
        <v>40</v>
      </c>
      <c r="V1198" s="254">
        <v>802000</v>
      </c>
      <c r="W1198" s="254">
        <f>ROUNDDOWN(T1198*V1198,-3)</f>
        <v>1604000</v>
      </c>
      <c r="X1198" s="354">
        <f t="shared" si="334"/>
        <v>481200</v>
      </c>
      <c r="Y1198" s="254"/>
      <c r="Z1198" s="354">
        <f t="shared" si="323"/>
        <v>1604000</v>
      </c>
      <c r="AA1198" s="254">
        <f t="shared" si="335"/>
        <v>1604000</v>
      </c>
      <c r="AB1198" s="178">
        <v>2</v>
      </c>
      <c r="AC1198" s="179" t="s">
        <v>40</v>
      </c>
      <c r="AD1198" s="254">
        <v>802000</v>
      </c>
      <c r="AE1198" s="254">
        <f>ROUNDDOWN(AB1198*AD1198,-3)</f>
        <v>1604000</v>
      </c>
      <c r="AF1198" s="178">
        <v>2</v>
      </c>
      <c r="AG1198" s="179" t="s">
        <v>40</v>
      </c>
      <c r="AH1198" s="254">
        <v>802000</v>
      </c>
      <c r="AI1198" s="254">
        <f>ROUNDDOWN(AF1198*AH1198,-3)</f>
        <v>1604000</v>
      </c>
      <c r="AJ1198" s="178">
        <v>2</v>
      </c>
      <c r="AK1198" s="179" t="s">
        <v>40</v>
      </c>
      <c r="AL1198" s="254">
        <v>802000</v>
      </c>
      <c r="AM1198" s="254">
        <f>ROUNDDOWN(AJ1198*AL1198,-3)</f>
        <v>1604000</v>
      </c>
      <c r="AN1198" s="178">
        <v>2</v>
      </c>
      <c r="AO1198" s="179" t="s">
        <v>40</v>
      </c>
      <c r="AP1198" s="254">
        <v>802000</v>
      </c>
      <c r="AQ1198" s="254">
        <f>ROUNDDOWN(AN1198*AP1198,-3)</f>
        <v>1604000</v>
      </c>
      <c r="AR1198" s="351">
        <f t="shared" si="336"/>
        <v>0</v>
      </c>
    </row>
    <row r="1199" spans="2:44" x14ac:dyDescent="0.4">
      <c r="B1199" s="312" t="s">
        <v>77</v>
      </c>
      <c r="C1199" s="313" t="s">
        <v>456</v>
      </c>
      <c r="D1199" s="269">
        <v>1</v>
      </c>
      <c r="E1199" s="270" t="s">
        <v>130</v>
      </c>
      <c r="F1199" s="254">
        <v>0</v>
      </c>
      <c r="G1199" s="254">
        <f>G1200+G1202</f>
        <v>33915000</v>
      </c>
      <c r="H1199" s="314">
        <v>1</v>
      </c>
      <c r="I1199" s="315" t="s">
        <v>130</v>
      </c>
      <c r="J1199" s="316">
        <v>0</v>
      </c>
      <c r="K1199" s="316">
        <f>K1200+K1202</f>
        <v>33915000</v>
      </c>
      <c r="L1199" s="314">
        <v>1</v>
      </c>
      <c r="M1199" s="315" t="s">
        <v>130</v>
      </c>
      <c r="N1199" s="316">
        <v>0</v>
      </c>
      <c r="O1199" s="316">
        <f>O1200+O1202</f>
        <v>33915000</v>
      </c>
      <c r="P1199" s="314">
        <v>1</v>
      </c>
      <c r="Q1199" s="315" t="s">
        <v>130</v>
      </c>
      <c r="R1199" s="316">
        <v>0</v>
      </c>
      <c r="S1199" s="316">
        <f>S1200+S1202</f>
        <v>33915000</v>
      </c>
      <c r="T1199" s="314">
        <v>1</v>
      </c>
      <c r="U1199" s="315" t="s">
        <v>130</v>
      </c>
      <c r="V1199" s="316">
        <v>0</v>
      </c>
      <c r="W1199" s="316">
        <f>W1200+W1202</f>
        <v>33915000</v>
      </c>
      <c r="X1199" s="354">
        <f t="shared" si="334"/>
        <v>10174500</v>
      </c>
      <c r="Y1199" s="316"/>
      <c r="Z1199" s="354">
        <f t="shared" si="323"/>
        <v>33915000</v>
      </c>
      <c r="AA1199" s="316"/>
      <c r="AB1199" s="314">
        <v>1</v>
      </c>
      <c r="AC1199" s="315" t="s">
        <v>130</v>
      </c>
      <c r="AD1199" s="316">
        <v>0</v>
      </c>
      <c r="AE1199" s="316">
        <f>AE1200+AE1202</f>
        <v>33915000</v>
      </c>
      <c r="AF1199" s="314">
        <v>1</v>
      </c>
      <c r="AG1199" s="315" t="s">
        <v>130</v>
      </c>
      <c r="AH1199" s="316">
        <v>0</v>
      </c>
      <c r="AI1199" s="316">
        <f>AI1200+AI1202</f>
        <v>33915000</v>
      </c>
      <c r="AJ1199" s="314">
        <v>1</v>
      </c>
      <c r="AK1199" s="315" t="s">
        <v>130</v>
      </c>
      <c r="AL1199" s="316">
        <v>0</v>
      </c>
      <c r="AM1199" s="316">
        <f>AM1200+AM1202</f>
        <v>33915000</v>
      </c>
      <c r="AN1199" s="314">
        <v>1</v>
      </c>
      <c r="AO1199" s="315" t="s">
        <v>130</v>
      </c>
      <c r="AP1199" s="316">
        <v>0</v>
      </c>
      <c r="AQ1199" s="316">
        <f>AQ1200+AQ1202</f>
        <v>33915000</v>
      </c>
      <c r="AR1199" s="351">
        <f t="shared" si="336"/>
        <v>0</v>
      </c>
    </row>
    <row r="1200" spans="2:44" x14ac:dyDescent="0.4">
      <c r="B1200" s="208">
        <v>525119</v>
      </c>
      <c r="C1200" s="180" t="s">
        <v>42</v>
      </c>
      <c r="D1200" s="178"/>
      <c r="E1200" s="179" t="s">
        <v>27</v>
      </c>
      <c r="F1200" s="180"/>
      <c r="G1200" s="254">
        <f>G1201</f>
        <v>500000</v>
      </c>
      <c r="H1200" s="178"/>
      <c r="I1200" s="179" t="s">
        <v>27</v>
      </c>
      <c r="J1200" s="180"/>
      <c r="K1200" s="254">
        <f>K1201</f>
        <v>500000</v>
      </c>
      <c r="L1200" s="178"/>
      <c r="M1200" s="179" t="s">
        <v>27</v>
      </c>
      <c r="N1200" s="180"/>
      <c r="O1200" s="254">
        <f>O1201</f>
        <v>500000</v>
      </c>
      <c r="P1200" s="178"/>
      <c r="Q1200" s="179" t="s">
        <v>27</v>
      </c>
      <c r="R1200" s="180"/>
      <c r="S1200" s="254">
        <f>S1201</f>
        <v>500000</v>
      </c>
      <c r="T1200" s="178"/>
      <c r="U1200" s="179" t="s">
        <v>27</v>
      </c>
      <c r="V1200" s="180"/>
      <c r="W1200" s="254">
        <f>W1201</f>
        <v>500000</v>
      </c>
      <c r="X1200" s="354">
        <f t="shared" si="334"/>
        <v>150000</v>
      </c>
      <c r="Y1200" s="254"/>
      <c r="Z1200" s="354">
        <f t="shared" si="323"/>
        <v>500000</v>
      </c>
      <c r="AA1200" s="254"/>
      <c r="AB1200" s="178"/>
      <c r="AC1200" s="179" t="s">
        <v>27</v>
      </c>
      <c r="AD1200" s="180"/>
      <c r="AE1200" s="254">
        <f>AE1201</f>
        <v>500000</v>
      </c>
      <c r="AF1200" s="178"/>
      <c r="AG1200" s="179" t="s">
        <v>27</v>
      </c>
      <c r="AH1200" s="180"/>
      <c r="AI1200" s="254">
        <f>AI1201</f>
        <v>500000</v>
      </c>
      <c r="AJ1200" s="178"/>
      <c r="AK1200" s="179" t="s">
        <v>27</v>
      </c>
      <c r="AL1200" s="180"/>
      <c r="AM1200" s="254">
        <f>AM1201</f>
        <v>500000</v>
      </c>
      <c r="AN1200" s="178"/>
      <c r="AO1200" s="179" t="s">
        <v>27</v>
      </c>
      <c r="AP1200" s="180"/>
      <c r="AQ1200" s="254">
        <f>AQ1201</f>
        <v>500000</v>
      </c>
      <c r="AR1200" s="351">
        <f t="shared" si="336"/>
        <v>0</v>
      </c>
    </row>
    <row r="1201" spans="2:44" x14ac:dyDescent="0.4">
      <c r="B1201" s="208" t="s">
        <v>27</v>
      </c>
      <c r="C1201" s="180" t="s">
        <v>446</v>
      </c>
      <c r="D1201" s="178">
        <v>1</v>
      </c>
      <c r="E1201" s="179" t="s">
        <v>38</v>
      </c>
      <c r="F1201" s="254">
        <v>500000</v>
      </c>
      <c r="G1201" s="254">
        <f>ROUNDDOWN(D1201*F1201,-3)</f>
        <v>500000</v>
      </c>
      <c r="H1201" s="178">
        <v>1</v>
      </c>
      <c r="I1201" s="179" t="s">
        <v>38</v>
      </c>
      <c r="J1201" s="254">
        <v>500000</v>
      </c>
      <c r="K1201" s="254">
        <f>ROUNDDOWN(H1201*J1201,-3)</f>
        <v>500000</v>
      </c>
      <c r="L1201" s="178">
        <v>1</v>
      </c>
      <c r="M1201" s="179" t="s">
        <v>38</v>
      </c>
      <c r="N1201" s="254">
        <v>500000</v>
      </c>
      <c r="O1201" s="254">
        <f>ROUNDDOWN(L1201*N1201,-3)</f>
        <v>500000</v>
      </c>
      <c r="P1201" s="178">
        <v>1</v>
      </c>
      <c r="Q1201" s="179" t="s">
        <v>38</v>
      </c>
      <c r="R1201" s="254">
        <v>500000</v>
      </c>
      <c r="S1201" s="254">
        <f>ROUNDDOWN(P1201*R1201,-3)</f>
        <v>500000</v>
      </c>
      <c r="T1201" s="178">
        <v>1</v>
      </c>
      <c r="U1201" s="179" t="s">
        <v>38</v>
      </c>
      <c r="V1201" s="254">
        <v>500000</v>
      </c>
      <c r="W1201" s="254">
        <f>ROUNDDOWN(T1201*V1201,-3)</f>
        <v>500000</v>
      </c>
      <c r="X1201" s="354">
        <f t="shared" si="334"/>
        <v>150000</v>
      </c>
      <c r="Y1201" s="254"/>
      <c r="Z1201" s="354">
        <f t="shared" si="323"/>
        <v>500000</v>
      </c>
      <c r="AA1201" s="254">
        <f t="shared" si="335"/>
        <v>500000</v>
      </c>
      <c r="AB1201" s="178">
        <v>1</v>
      </c>
      <c r="AC1201" s="179" t="s">
        <v>38</v>
      </c>
      <c r="AD1201" s="254">
        <v>500000</v>
      </c>
      <c r="AE1201" s="254">
        <f>ROUNDDOWN(AB1201*AD1201,-3)</f>
        <v>500000</v>
      </c>
      <c r="AF1201" s="178">
        <v>1</v>
      </c>
      <c r="AG1201" s="179" t="s">
        <v>38</v>
      </c>
      <c r="AH1201" s="254">
        <v>500000</v>
      </c>
      <c r="AI1201" s="254">
        <f>ROUNDDOWN(AF1201*AH1201,-3)</f>
        <v>500000</v>
      </c>
      <c r="AJ1201" s="178">
        <v>1</v>
      </c>
      <c r="AK1201" s="179" t="s">
        <v>38</v>
      </c>
      <c r="AL1201" s="254">
        <v>500000</v>
      </c>
      <c r="AM1201" s="254">
        <f>ROUNDDOWN(AJ1201*AL1201,-3)</f>
        <v>500000</v>
      </c>
      <c r="AN1201" s="178">
        <v>1</v>
      </c>
      <c r="AO1201" s="179" t="s">
        <v>38</v>
      </c>
      <c r="AP1201" s="254">
        <v>500000</v>
      </c>
      <c r="AQ1201" s="254">
        <f>ROUNDDOWN(AN1201*AP1201,-3)</f>
        <v>500000</v>
      </c>
      <c r="AR1201" s="351">
        <f t="shared" si="336"/>
        <v>0</v>
      </c>
    </row>
    <row r="1202" spans="2:44" x14ac:dyDescent="0.4">
      <c r="B1202" s="208">
        <v>525115</v>
      </c>
      <c r="C1202" s="180" t="s">
        <v>90</v>
      </c>
      <c r="D1202" s="178"/>
      <c r="E1202" s="179" t="s">
        <v>27</v>
      </c>
      <c r="F1202" s="180"/>
      <c r="G1202" s="254">
        <f>SUM(G1203:G1206)</f>
        <v>33415000</v>
      </c>
      <c r="H1202" s="178"/>
      <c r="I1202" s="179" t="s">
        <v>27</v>
      </c>
      <c r="J1202" s="180"/>
      <c r="K1202" s="254">
        <f>SUM(K1203:K1206)</f>
        <v>33415000</v>
      </c>
      <c r="L1202" s="178"/>
      <c r="M1202" s="179" t="s">
        <v>27</v>
      </c>
      <c r="N1202" s="180"/>
      <c r="O1202" s="254">
        <f>SUM(O1203:O1206)</f>
        <v>33415000</v>
      </c>
      <c r="P1202" s="178"/>
      <c r="Q1202" s="179" t="s">
        <v>27</v>
      </c>
      <c r="R1202" s="180"/>
      <c r="S1202" s="254">
        <f>SUM(S1203:S1206)</f>
        <v>33415000</v>
      </c>
      <c r="T1202" s="178"/>
      <c r="U1202" s="179" t="s">
        <v>27</v>
      </c>
      <c r="V1202" s="180"/>
      <c r="W1202" s="254">
        <f>SUM(W1203:W1206)</f>
        <v>33415000</v>
      </c>
      <c r="X1202" s="354">
        <f t="shared" si="334"/>
        <v>10024500</v>
      </c>
      <c r="Y1202" s="254"/>
      <c r="Z1202" s="354">
        <f t="shared" si="323"/>
        <v>33415000</v>
      </c>
      <c r="AA1202" s="254"/>
      <c r="AB1202" s="178"/>
      <c r="AC1202" s="179" t="s">
        <v>27</v>
      </c>
      <c r="AD1202" s="180"/>
      <c r="AE1202" s="254">
        <f>SUM(AE1203:AE1206)</f>
        <v>33415000</v>
      </c>
      <c r="AF1202" s="178"/>
      <c r="AG1202" s="179" t="s">
        <v>27</v>
      </c>
      <c r="AH1202" s="180"/>
      <c r="AI1202" s="254">
        <f>SUM(AI1203:AI1206)</f>
        <v>33415000</v>
      </c>
      <c r="AJ1202" s="178"/>
      <c r="AK1202" s="179" t="s">
        <v>27</v>
      </c>
      <c r="AL1202" s="180"/>
      <c r="AM1202" s="254">
        <f>SUM(AM1203:AM1206)</f>
        <v>33415000</v>
      </c>
      <c r="AN1202" s="178"/>
      <c r="AO1202" s="179" t="s">
        <v>27</v>
      </c>
      <c r="AP1202" s="180"/>
      <c r="AQ1202" s="254">
        <f>SUM(AQ1203:AQ1206)</f>
        <v>33415000</v>
      </c>
      <c r="AR1202" s="351">
        <f t="shared" si="336"/>
        <v>0</v>
      </c>
    </row>
    <row r="1203" spans="2:44" x14ac:dyDescent="0.4">
      <c r="B1203" s="208"/>
      <c r="C1203" s="180" t="s">
        <v>457</v>
      </c>
      <c r="D1203" s="178">
        <v>5</v>
      </c>
      <c r="E1203" s="179" t="s">
        <v>40</v>
      </c>
      <c r="F1203" s="254">
        <v>3829000</v>
      </c>
      <c r="G1203" s="254">
        <f>ROUNDDOWN(D1203*F1203,-3)</f>
        <v>19145000</v>
      </c>
      <c r="H1203" s="178">
        <v>5</v>
      </c>
      <c r="I1203" s="179" t="s">
        <v>40</v>
      </c>
      <c r="J1203" s="254">
        <v>3829000</v>
      </c>
      <c r="K1203" s="254">
        <f>ROUNDDOWN(H1203*J1203,-3)</f>
        <v>19145000</v>
      </c>
      <c r="L1203" s="178">
        <v>5</v>
      </c>
      <c r="M1203" s="179" t="s">
        <v>40</v>
      </c>
      <c r="N1203" s="254">
        <v>3829000</v>
      </c>
      <c r="O1203" s="254">
        <f>ROUNDDOWN(L1203*N1203,-3)</f>
        <v>19145000</v>
      </c>
      <c r="P1203" s="178">
        <v>5</v>
      </c>
      <c r="Q1203" s="179" t="s">
        <v>40</v>
      </c>
      <c r="R1203" s="254">
        <v>3829000</v>
      </c>
      <c r="S1203" s="254">
        <f>ROUNDDOWN(P1203*R1203,-3)</f>
        <v>19145000</v>
      </c>
      <c r="T1203" s="178">
        <v>5</v>
      </c>
      <c r="U1203" s="179" t="s">
        <v>40</v>
      </c>
      <c r="V1203" s="254">
        <v>3829000</v>
      </c>
      <c r="W1203" s="254">
        <f>ROUNDDOWN(T1203*V1203,-3)</f>
        <v>19145000</v>
      </c>
      <c r="X1203" s="354">
        <f t="shared" si="334"/>
        <v>5743500</v>
      </c>
      <c r="Y1203" s="254">
        <f>CEILING(X1203,1000)</f>
        <v>5744000</v>
      </c>
      <c r="Z1203" s="354">
        <f t="shared" si="323"/>
        <v>13401000</v>
      </c>
      <c r="AA1203" s="254">
        <f t="shared" si="335"/>
        <v>13401000</v>
      </c>
      <c r="AB1203" s="178">
        <v>5</v>
      </c>
      <c r="AC1203" s="179" t="s">
        <v>40</v>
      </c>
      <c r="AD1203" s="254">
        <v>3829000</v>
      </c>
      <c r="AE1203" s="254">
        <f>ROUNDDOWN(AB1203*AD1203,-3)</f>
        <v>19145000</v>
      </c>
      <c r="AF1203" s="178">
        <v>5</v>
      </c>
      <c r="AG1203" s="179" t="s">
        <v>40</v>
      </c>
      <c r="AH1203" s="254">
        <v>3829000</v>
      </c>
      <c r="AI1203" s="254">
        <f>ROUNDDOWN(AF1203*AH1203,-3)</f>
        <v>19145000</v>
      </c>
      <c r="AJ1203" s="178">
        <v>5</v>
      </c>
      <c r="AK1203" s="179" t="s">
        <v>40</v>
      </c>
      <c r="AL1203" s="254">
        <v>3829000</v>
      </c>
      <c r="AM1203" s="254">
        <f>ROUNDDOWN(AJ1203*AL1203,-3)</f>
        <v>19145000</v>
      </c>
      <c r="AN1203" s="178">
        <v>5</v>
      </c>
      <c r="AO1203" s="179" t="s">
        <v>40</v>
      </c>
      <c r="AP1203" s="254">
        <v>3829000</v>
      </c>
      <c r="AQ1203" s="254">
        <f>ROUNDDOWN(AN1203*AP1203,-3)</f>
        <v>19145000</v>
      </c>
      <c r="AR1203" s="351">
        <f t="shared" si="336"/>
        <v>0</v>
      </c>
    </row>
    <row r="1204" spans="2:44" x14ac:dyDescent="0.4">
      <c r="B1204" s="208"/>
      <c r="C1204" s="180" t="s">
        <v>458</v>
      </c>
      <c r="D1204" s="178">
        <v>5</v>
      </c>
      <c r="E1204" s="179" t="s">
        <v>57</v>
      </c>
      <c r="F1204" s="254">
        <v>992000</v>
      </c>
      <c r="G1204" s="254">
        <f>ROUNDDOWN(D1204*F1204,-3)</f>
        <v>4960000</v>
      </c>
      <c r="H1204" s="178">
        <v>5</v>
      </c>
      <c r="I1204" s="179" t="s">
        <v>57</v>
      </c>
      <c r="J1204" s="254">
        <v>992000</v>
      </c>
      <c r="K1204" s="254">
        <f>ROUNDDOWN(H1204*J1204,-3)</f>
        <v>4960000</v>
      </c>
      <c r="L1204" s="178">
        <v>5</v>
      </c>
      <c r="M1204" s="179" t="s">
        <v>57</v>
      </c>
      <c r="N1204" s="254">
        <v>992000</v>
      </c>
      <c r="O1204" s="254">
        <f>ROUNDDOWN(L1204*N1204,-3)</f>
        <v>4960000</v>
      </c>
      <c r="P1204" s="178">
        <v>5</v>
      </c>
      <c r="Q1204" s="179" t="s">
        <v>57</v>
      </c>
      <c r="R1204" s="254">
        <v>992000</v>
      </c>
      <c r="S1204" s="254">
        <f>ROUNDDOWN(P1204*R1204,-3)</f>
        <v>4960000</v>
      </c>
      <c r="T1204" s="178">
        <v>5</v>
      </c>
      <c r="U1204" s="179" t="s">
        <v>57</v>
      </c>
      <c r="V1204" s="254">
        <v>992000</v>
      </c>
      <c r="W1204" s="254">
        <f>ROUNDDOWN(T1204*V1204,-3)</f>
        <v>4960000</v>
      </c>
      <c r="X1204" s="354">
        <f t="shared" si="334"/>
        <v>1488000</v>
      </c>
      <c r="Y1204" s="254">
        <f>CEILING(X1204,1000)</f>
        <v>1488000</v>
      </c>
      <c r="Z1204" s="354">
        <f t="shared" si="323"/>
        <v>3472000</v>
      </c>
      <c r="AA1204" s="254">
        <f t="shared" si="335"/>
        <v>3472000</v>
      </c>
      <c r="AB1204" s="178">
        <v>5</v>
      </c>
      <c r="AC1204" s="179" t="s">
        <v>57</v>
      </c>
      <c r="AD1204" s="254">
        <v>992000</v>
      </c>
      <c r="AE1204" s="254">
        <f>ROUNDDOWN(AB1204*AD1204,-3)</f>
        <v>4960000</v>
      </c>
      <c r="AF1204" s="178">
        <v>5</v>
      </c>
      <c r="AG1204" s="179" t="s">
        <v>57</v>
      </c>
      <c r="AH1204" s="254">
        <v>992000</v>
      </c>
      <c r="AI1204" s="254">
        <f>ROUNDDOWN(AF1204*AH1204,-3)</f>
        <v>4960000</v>
      </c>
      <c r="AJ1204" s="178">
        <v>5</v>
      </c>
      <c r="AK1204" s="179" t="s">
        <v>57</v>
      </c>
      <c r="AL1204" s="254">
        <v>992000</v>
      </c>
      <c r="AM1204" s="254">
        <f>ROUNDDOWN(AJ1204*AL1204,-3)</f>
        <v>4960000</v>
      </c>
      <c r="AN1204" s="178">
        <v>5</v>
      </c>
      <c r="AO1204" s="179" t="s">
        <v>57</v>
      </c>
      <c r="AP1204" s="254">
        <v>992000</v>
      </c>
      <c r="AQ1204" s="254">
        <f>ROUNDDOWN(AN1204*AP1204,-3)</f>
        <v>4960000</v>
      </c>
      <c r="AR1204" s="351">
        <f t="shared" si="336"/>
        <v>0</v>
      </c>
    </row>
    <row r="1205" spans="2:44" x14ac:dyDescent="0.4">
      <c r="B1205" s="208"/>
      <c r="C1205" s="180" t="s">
        <v>459</v>
      </c>
      <c r="D1205" s="178">
        <v>5</v>
      </c>
      <c r="E1205" s="179" t="s">
        <v>40</v>
      </c>
      <c r="F1205" s="254">
        <v>802000</v>
      </c>
      <c r="G1205" s="254">
        <f>ROUNDDOWN(D1205*F1205,-3)</f>
        <v>4010000</v>
      </c>
      <c r="H1205" s="178">
        <v>5</v>
      </c>
      <c r="I1205" s="179" t="s">
        <v>40</v>
      </c>
      <c r="J1205" s="254">
        <v>802000</v>
      </c>
      <c r="K1205" s="254">
        <f>ROUNDDOWN(H1205*J1205,-3)</f>
        <v>4010000</v>
      </c>
      <c r="L1205" s="178">
        <v>5</v>
      </c>
      <c r="M1205" s="179" t="s">
        <v>40</v>
      </c>
      <c r="N1205" s="254">
        <v>802000</v>
      </c>
      <c r="O1205" s="254">
        <f>ROUNDDOWN(L1205*N1205,-3)</f>
        <v>4010000</v>
      </c>
      <c r="P1205" s="178">
        <v>5</v>
      </c>
      <c r="Q1205" s="179" t="s">
        <v>40</v>
      </c>
      <c r="R1205" s="254">
        <v>802000</v>
      </c>
      <c r="S1205" s="254">
        <f>ROUNDDOWN(P1205*R1205,-3)</f>
        <v>4010000</v>
      </c>
      <c r="T1205" s="178">
        <v>5</v>
      </c>
      <c r="U1205" s="179" t="s">
        <v>40</v>
      </c>
      <c r="V1205" s="254">
        <v>802000</v>
      </c>
      <c r="W1205" s="254">
        <f>ROUNDDOWN(T1205*V1205,-3)</f>
        <v>4010000</v>
      </c>
      <c r="X1205" s="354">
        <f t="shared" si="334"/>
        <v>1203000</v>
      </c>
      <c r="Y1205" s="254">
        <f>CEILING(X1205,1000)</f>
        <v>1203000</v>
      </c>
      <c r="Z1205" s="354">
        <f t="shared" si="323"/>
        <v>2807000</v>
      </c>
      <c r="AA1205" s="254">
        <f t="shared" si="335"/>
        <v>2807000</v>
      </c>
      <c r="AB1205" s="178">
        <v>5</v>
      </c>
      <c r="AC1205" s="179" t="s">
        <v>40</v>
      </c>
      <c r="AD1205" s="254">
        <v>802000</v>
      </c>
      <c r="AE1205" s="254">
        <f>ROUNDDOWN(AB1205*AD1205,-3)</f>
        <v>4010000</v>
      </c>
      <c r="AF1205" s="178">
        <v>5</v>
      </c>
      <c r="AG1205" s="179" t="s">
        <v>40</v>
      </c>
      <c r="AH1205" s="254">
        <v>802000</v>
      </c>
      <c r="AI1205" s="254">
        <f>ROUNDDOWN(AF1205*AH1205,-3)</f>
        <v>4010000</v>
      </c>
      <c r="AJ1205" s="178">
        <v>5</v>
      </c>
      <c r="AK1205" s="179" t="s">
        <v>40</v>
      </c>
      <c r="AL1205" s="254">
        <v>802000</v>
      </c>
      <c r="AM1205" s="254">
        <f>ROUNDDOWN(AJ1205*AL1205,-3)</f>
        <v>4010000</v>
      </c>
      <c r="AN1205" s="178">
        <v>5</v>
      </c>
      <c r="AO1205" s="179" t="s">
        <v>40</v>
      </c>
      <c r="AP1205" s="254">
        <v>802000</v>
      </c>
      <c r="AQ1205" s="254">
        <f>ROUNDDOWN(AN1205*AP1205,-3)</f>
        <v>4010000</v>
      </c>
      <c r="AR1205" s="351">
        <f t="shared" si="336"/>
        <v>0</v>
      </c>
    </row>
    <row r="1206" spans="2:44" x14ac:dyDescent="0.4">
      <c r="B1206" s="208"/>
      <c r="C1206" s="180" t="s">
        <v>460</v>
      </c>
      <c r="D1206" s="178">
        <v>10</v>
      </c>
      <c r="E1206" s="179" t="s">
        <v>57</v>
      </c>
      <c r="F1206" s="254">
        <v>530000</v>
      </c>
      <c r="G1206" s="254">
        <f>ROUNDDOWN(D1206*F1206,-3)</f>
        <v>5300000</v>
      </c>
      <c r="H1206" s="178">
        <v>10</v>
      </c>
      <c r="I1206" s="179" t="s">
        <v>57</v>
      </c>
      <c r="J1206" s="254">
        <v>530000</v>
      </c>
      <c r="K1206" s="254">
        <f>ROUNDDOWN(H1206*J1206,-3)</f>
        <v>5300000</v>
      </c>
      <c r="L1206" s="178">
        <v>10</v>
      </c>
      <c r="M1206" s="179" t="s">
        <v>57</v>
      </c>
      <c r="N1206" s="254">
        <v>530000</v>
      </c>
      <c r="O1206" s="254">
        <f>ROUNDDOWN(L1206*N1206,-3)</f>
        <v>5300000</v>
      </c>
      <c r="P1206" s="178">
        <v>10</v>
      </c>
      <c r="Q1206" s="179" t="s">
        <v>57</v>
      </c>
      <c r="R1206" s="254">
        <v>530000</v>
      </c>
      <c r="S1206" s="254">
        <f>ROUNDDOWN(P1206*R1206,-3)</f>
        <v>5300000</v>
      </c>
      <c r="T1206" s="178">
        <v>10</v>
      </c>
      <c r="U1206" s="179" t="s">
        <v>57</v>
      </c>
      <c r="V1206" s="254">
        <v>530000</v>
      </c>
      <c r="W1206" s="254">
        <f>ROUNDDOWN(T1206*V1206,-3)</f>
        <v>5300000</v>
      </c>
      <c r="X1206" s="354">
        <f t="shared" si="334"/>
        <v>1590000</v>
      </c>
      <c r="Y1206" s="254">
        <f>CEILING(X1206,1000)</f>
        <v>1590000</v>
      </c>
      <c r="Z1206" s="354">
        <f t="shared" si="323"/>
        <v>3710000</v>
      </c>
      <c r="AA1206" s="254">
        <f t="shared" si="335"/>
        <v>3710000</v>
      </c>
      <c r="AB1206" s="178">
        <v>10</v>
      </c>
      <c r="AC1206" s="179" t="s">
        <v>57</v>
      </c>
      <c r="AD1206" s="254">
        <v>530000</v>
      </c>
      <c r="AE1206" s="254">
        <f>ROUNDDOWN(AB1206*AD1206,-3)</f>
        <v>5300000</v>
      </c>
      <c r="AF1206" s="178">
        <v>10</v>
      </c>
      <c r="AG1206" s="179" t="s">
        <v>57</v>
      </c>
      <c r="AH1206" s="254">
        <v>530000</v>
      </c>
      <c r="AI1206" s="254">
        <f>ROUNDDOWN(AF1206*AH1206,-3)</f>
        <v>5300000</v>
      </c>
      <c r="AJ1206" s="178">
        <v>10</v>
      </c>
      <c r="AK1206" s="179" t="s">
        <v>57</v>
      </c>
      <c r="AL1206" s="254">
        <v>530000</v>
      </c>
      <c r="AM1206" s="254">
        <f>ROUNDDOWN(AJ1206*AL1206,-3)</f>
        <v>5300000</v>
      </c>
      <c r="AN1206" s="178">
        <v>10</v>
      </c>
      <c r="AO1206" s="179" t="s">
        <v>57</v>
      </c>
      <c r="AP1206" s="254">
        <v>530000</v>
      </c>
      <c r="AQ1206" s="254">
        <f>ROUNDDOWN(AN1206*AP1206,-3)</f>
        <v>5300000</v>
      </c>
      <c r="AR1206" s="351">
        <f t="shared" si="336"/>
        <v>0</v>
      </c>
    </row>
    <row r="1207" spans="2:44" x14ac:dyDescent="0.4">
      <c r="B1207" s="312" t="s">
        <v>380</v>
      </c>
      <c r="C1207" s="313" t="s">
        <v>461</v>
      </c>
      <c r="D1207" s="269">
        <v>1</v>
      </c>
      <c r="E1207" s="270" t="s">
        <v>130</v>
      </c>
      <c r="F1207" s="254" t="s">
        <v>462</v>
      </c>
      <c r="G1207" s="254">
        <f>G1208+G1211+G1214+G1216</f>
        <v>435900000</v>
      </c>
      <c r="H1207" s="314">
        <v>1</v>
      </c>
      <c r="I1207" s="315" t="s">
        <v>130</v>
      </c>
      <c r="J1207" s="316" t="s">
        <v>462</v>
      </c>
      <c r="K1207" s="316">
        <f>K1208+K1211+K1214+K1216</f>
        <v>435900000</v>
      </c>
      <c r="L1207" s="314">
        <v>1</v>
      </c>
      <c r="M1207" s="315" t="s">
        <v>130</v>
      </c>
      <c r="N1207" s="316" t="s">
        <v>462</v>
      </c>
      <c r="O1207" s="316">
        <f>O1208+O1211+O1214+O1216</f>
        <v>435900000</v>
      </c>
      <c r="P1207" s="314">
        <v>1</v>
      </c>
      <c r="Q1207" s="315" t="s">
        <v>130</v>
      </c>
      <c r="R1207" s="316" t="s">
        <v>462</v>
      </c>
      <c r="S1207" s="316">
        <f>S1208+S1211+S1214+S1216</f>
        <v>435900000</v>
      </c>
      <c r="T1207" s="314">
        <v>1</v>
      </c>
      <c r="U1207" s="315" t="s">
        <v>130</v>
      </c>
      <c r="V1207" s="316" t="s">
        <v>462</v>
      </c>
      <c r="W1207" s="316">
        <f>W1208+W1211+W1214+W1216</f>
        <v>306242000</v>
      </c>
      <c r="X1207" s="354">
        <f t="shared" si="334"/>
        <v>91872600</v>
      </c>
      <c r="Y1207" s="316"/>
      <c r="Z1207" s="354">
        <f t="shared" si="323"/>
        <v>306242000</v>
      </c>
      <c r="AA1207" s="316"/>
      <c r="AB1207" s="314">
        <v>1</v>
      </c>
      <c r="AC1207" s="315" t="s">
        <v>130</v>
      </c>
      <c r="AD1207" s="316" t="s">
        <v>462</v>
      </c>
      <c r="AE1207" s="316">
        <f>AE1208+AE1211+AE1214+AE1216</f>
        <v>306242000</v>
      </c>
      <c r="AF1207" s="314">
        <v>1</v>
      </c>
      <c r="AG1207" s="315" t="s">
        <v>130</v>
      </c>
      <c r="AH1207" s="316" t="s">
        <v>462</v>
      </c>
      <c r="AI1207" s="316">
        <f>AI1208+AI1211+AI1214+AI1216</f>
        <v>306242000</v>
      </c>
      <c r="AJ1207" s="314">
        <v>1</v>
      </c>
      <c r="AK1207" s="315" t="s">
        <v>130</v>
      </c>
      <c r="AL1207" s="316" t="s">
        <v>462</v>
      </c>
      <c r="AM1207" s="316">
        <f>AM1208+AM1211+AM1214+AM1216</f>
        <v>306242000</v>
      </c>
      <c r="AN1207" s="314">
        <v>1</v>
      </c>
      <c r="AO1207" s="315" t="s">
        <v>130</v>
      </c>
      <c r="AP1207" s="316" t="s">
        <v>462</v>
      </c>
      <c r="AQ1207" s="316">
        <f>AQ1208+AQ1211+AQ1214+AQ1216</f>
        <v>306242000</v>
      </c>
      <c r="AR1207" s="351">
        <f t="shared" si="336"/>
        <v>0</v>
      </c>
    </row>
    <row r="1208" spans="2:44" x14ac:dyDescent="0.4">
      <c r="B1208" s="208">
        <v>525112</v>
      </c>
      <c r="C1208" s="180" t="s">
        <v>97</v>
      </c>
      <c r="D1208" s="178">
        <v>0</v>
      </c>
      <c r="E1208" s="179" t="s">
        <v>27</v>
      </c>
      <c r="F1208" s="180">
        <v>0</v>
      </c>
      <c r="G1208" s="254">
        <f>SUM(G1209:G1210)</f>
        <v>215200000</v>
      </c>
      <c r="H1208" s="178">
        <v>0</v>
      </c>
      <c r="I1208" s="179" t="s">
        <v>27</v>
      </c>
      <c r="J1208" s="180">
        <v>0</v>
      </c>
      <c r="K1208" s="254">
        <f>SUM(K1209:K1210)</f>
        <v>215200000</v>
      </c>
      <c r="L1208" s="178">
        <v>0</v>
      </c>
      <c r="M1208" s="179" t="s">
        <v>27</v>
      </c>
      <c r="N1208" s="180">
        <v>0</v>
      </c>
      <c r="O1208" s="254">
        <f>SUM(O1209:O1210)</f>
        <v>215200000</v>
      </c>
      <c r="P1208" s="178">
        <v>0</v>
      </c>
      <c r="Q1208" s="179" t="s">
        <v>27</v>
      </c>
      <c r="R1208" s="180">
        <v>0</v>
      </c>
      <c r="S1208" s="254">
        <f>SUM(S1209:S1210)</f>
        <v>215200000</v>
      </c>
      <c r="T1208" s="178">
        <v>0</v>
      </c>
      <c r="U1208" s="179" t="s">
        <v>27</v>
      </c>
      <c r="V1208" s="180">
        <v>0</v>
      </c>
      <c r="W1208" s="254">
        <f>SUM(W1209:W1210)</f>
        <v>85542000</v>
      </c>
      <c r="X1208" s="354">
        <f t="shared" si="334"/>
        <v>25662600</v>
      </c>
      <c r="Y1208" s="254"/>
      <c r="Z1208" s="354">
        <f t="shared" si="323"/>
        <v>85542000</v>
      </c>
      <c r="AA1208" s="254"/>
      <c r="AB1208" s="178">
        <v>0</v>
      </c>
      <c r="AC1208" s="179" t="s">
        <v>27</v>
      </c>
      <c r="AD1208" s="180">
        <v>0</v>
      </c>
      <c r="AE1208" s="254">
        <f>SUM(AE1209:AE1210)</f>
        <v>85542000</v>
      </c>
      <c r="AF1208" s="178">
        <v>0</v>
      </c>
      <c r="AG1208" s="179" t="s">
        <v>27</v>
      </c>
      <c r="AH1208" s="180">
        <v>0</v>
      </c>
      <c r="AI1208" s="254">
        <f>SUM(AI1209:AI1210)</f>
        <v>85542000</v>
      </c>
      <c r="AJ1208" s="178">
        <v>0</v>
      </c>
      <c r="AK1208" s="179" t="s">
        <v>27</v>
      </c>
      <c r="AL1208" s="180">
        <v>0</v>
      </c>
      <c r="AM1208" s="254">
        <f>SUM(AM1209:AM1210)</f>
        <v>85542000</v>
      </c>
      <c r="AN1208" s="178">
        <v>0</v>
      </c>
      <c r="AO1208" s="179" t="s">
        <v>27</v>
      </c>
      <c r="AP1208" s="180">
        <v>0</v>
      </c>
      <c r="AQ1208" s="254">
        <f>SUM(AQ1209:AQ1210)</f>
        <v>85542000</v>
      </c>
      <c r="AR1208" s="351">
        <f t="shared" si="336"/>
        <v>0</v>
      </c>
    </row>
    <row r="1209" spans="2:44" x14ac:dyDescent="0.4">
      <c r="B1209" s="208" t="s">
        <v>27</v>
      </c>
      <c r="C1209" s="180" t="s">
        <v>463</v>
      </c>
      <c r="D1209" s="178">
        <v>1</v>
      </c>
      <c r="E1209" s="179" t="s">
        <v>51</v>
      </c>
      <c r="F1209" s="254">
        <v>70200000</v>
      </c>
      <c r="G1209" s="254">
        <f>ROUNDDOWN(D1209*F1209,-3)</f>
        <v>70200000</v>
      </c>
      <c r="H1209" s="178">
        <v>1</v>
      </c>
      <c r="I1209" s="179" t="s">
        <v>51</v>
      </c>
      <c r="J1209" s="254">
        <v>70200000</v>
      </c>
      <c r="K1209" s="254">
        <f>ROUNDDOWN(H1209*J1209,-3)</f>
        <v>70200000</v>
      </c>
      <c r="L1209" s="178">
        <v>1</v>
      </c>
      <c r="M1209" s="179" t="s">
        <v>51</v>
      </c>
      <c r="N1209" s="254">
        <v>70200000</v>
      </c>
      <c r="O1209" s="254">
        <f>ROUNDDOWN(L1209*N1209,-3)</f>
        <v>70200000</v>
      </c>
      <c r="P1209" s="178">
        <v>1</v>
      </c>
      <c r="Q1209" s="179" t="s">
        <v>51</v>
      </c>
      <c r="R1209" s="254">
        <v>70200000</v>
      </c>
      <c r="S1209" s="254">
        <f>ROUNDDOWN(P1209*R1209,-3)</f>
        <v>70200000</v>
      </c>
      <c r="T1209" s="178">
        <v>1</v>
      </c>
      <c r="U1209" s="179" t="s">
        <v>51</v>
      </c>
      <c r="V1209" s="254">
        <v>42042000</v>
      </c>
      <c r="W1209" s="254">
        <f>ROUNDDOWN(T1209*V1209,-3)</f>
        <v>42042000</v>
      </c>
      <c r="X1209" s="354">
        <f t="shared" si="334"/>
        <v>12612600</v>
      </c>
      <c r="Y1209" s="254">
        <f>CEILING(X1209,1000)</f>
        <v>12613000</v>
      </c>
      <c r="Z1209" s="354">
        <f t="shared" si="323"/>
        <v>29429000</v>
      </c>
      <c r="AA1209" s="254">
        <f t="shared" si="335"/>
        <v>29429000</v>
      </c>
      <c r="AB1209" s="178">
        <v>1</v>
      </c>
      <c r="AC1209" s="179" t="s">
        <v>51</v>
      </c>
      <c r="AD1209" s="254">
        <v>42042000</v>
      </c>
      <c r="AE1209" s="254">
        <f>ROUNDDOWN(AB1209*AD1209,-3)</f>
        <v>42042000</v>
      </c>
      <c r="AF1209" s="178">
        <v>1</v>
      </c>
      <c r="AG1209" s="179" t="s">
        <v>51</v>
      </c>
      <c r="AH1209" s="254">
        <v>42042000</v>
      </c>
      <c r="AI1209" s="254">
        <f>ROUNDDOWN(AF1209*AH1209,-3)</f>
        <v>42042000</v>
      </c>
      <c r="AJ1209" s="178">
        <v>1</v>
      </c>
      <c r="AK1209" s="179" t="s">
        <v>51</v>
      </c>
      <c r="AL1209" s="254">
        <v>42042000</v>
      </c>
      <c r="AM1209" s="254">
        <f>ROUNDDOWN(AJ1209*AL1209,-3)</f>
        <v>42042000</v>
      </c>
      <c r="AN1209" s="178">
        <v>1</v>
      </c>
      <c r="AO1209" s="179" t="s">
        <v>51</v>
      </c>
      <c r="AP1209" s="254">
        <v>42042000</v>
      </c>
      <c r="AQ1209" s="254">
        <f>ROUNDDOWN(AN1209*AP1209,-3)</f>
        <v>42042000</v>
      </c>
      <c r="AR1209" s="351">
        <f t="shared" si="336"/>
        <v>0</v>
      </c>
    </row>
    <row r="1210" spans="2:44" x14ac:dyDescent="0.4">
      <c r="B1210" s="208" t="s">
        <v>27</v>
      </c>
      <c r="C1210" s="180" t="s">
        <v>464</v>
      </c>
      <c r="D1210" s="178">
        <v>1</v>
      </c>
      <c r="E1210" s="179" t="s">
        <v>51</v>
      </c>
      <c r="F1210" s="254">
        <v>145000000</v>
      </c>
      <c r="G1210" s="254">
        <f>ROUNDDOWN(D1210*F1210,-3)</f>
        <v>145000000</v>
      </c>
      <c r="H1210" s="178">
        <v>1</v>
      </c>
      <c r="I1210" s="179" t="s">
        <v>51</v>
      </c>
      <c r="J1210" s="254">
        <v>145000000</v>
      </c>
      <c r="K1210" s="254">
        <f>ROUNDDOWN(H1210*J1210,-3)</f>
        <v>145000000</v>
      </c>
      <c r="L1210" s="178">
        <v>1</v>
      </c>
      <c r="M1210" s="179" t="s">
        <v>51</v>
      </c>
      <c r="N1210" s="254">
        <v>145000000</v>
      </c>
      <c r="O1210" s="254">
        <f>ROUNDDOWN(L1210*N1210,-3)</f>
        <v>145000000</v>
      </c>
      <c r="P1210" s="178">
        <v>1</v>
      </c>
      <c r="Q1210" s="179" t="s">
        <v>51</v>
      </c>
      <c r="R1210" s="254">
        <v>145000000</v>
      </c>
      <c r="S1210" s="254">
        <f>ROUNDDOWN(P1210*R1210,-3)</f>
        <v>145000000</v>
      </c>
      <c r="T1210" s="178">
        <v>1</v>
      </c>
      <c r="U1210" s="179" t="s">
        <v>51</v>
      </c>
      <c r="V1210" s="254">
        <v>43500000</v>
      </c>
      <c r="W1210" s="254">
        <f>ROUNDDOWN(T1210*V1210,-3)</f>
        <v>43500000</v>
      </c>
      <c r="X1210" s="354">
        <f t="shared" si="334"/>
        <v>13050000</v>
      </c>
      <c r="Y1210" s="254">
        <f>CEILING(X1210,1000)</f>
        <v>13050000</v>
      </c>
      <c r="Z1210" s="354">
        <f t="shared" si="323"/>
        <v>30450000</v>
      </c>
      <c r="AA1210" s="254">
        <f t="shared" si="335"/>
        <v>30450000</v>
      </c>
      <c r="AB1210" s="178">
        <v>1</v>
      </c>
      <c r="AC1210" s="179" t="s">
        <v>51</v>
      </c>
      <c r="AD1210" s="254">
        <v>43500000</v>
      </c>
      <c r="AE1210" s="254">
        <f>ROUNDDOWN(AB1210*AD1210,-3)</f>
        <v>43500000</v>
      </c>
      <c r="AF1210" s="178">
        <v>1</v>
      </c>
      <c r="AG1210" s="179" t="s">
        <v>51</v>
      </c>
      <c r="AH1210" s="254">
        <v>43500000</v>
      </c>
      <c r="AI1210" s="254">
        <f>ROUNDDOWN(AF1210*AH1210,-3)</f>
        <v>43500000</v>
      </c>
      <c r="AJ1210" s="178">
        <v>1</v>
      </c>
      <c r="AK1210" s="179" t="s">
        <v>51</v>
      </c>
      <c r="AL1210" s="254">
        <v>43500000</v>
      </c>
      <c r="AM1210" s="254">
        <f>ROUNDDOWN(AJ1210*AL1210,-3)</f>
        <v>43500000</v>
      </c>
      <c r="AN1210" s="178">
        <v>1</v>
      </c>
      <c r="AO1210" s="179" t="s">
        <v>51</v>
      </c>
      <c r="AP1210" s="254">
        <v>43500000</v>
      </c>
      <c r="AQ1210" s="254">
        <f>ROUNDDOWN(AN1210*AP1210,-3)</f>
        <v>43500000</v>
      </c>
      <c r="AR1210" s="351">
        <f t="shared" si="336"/>
        <v>0</v>
      </c>
    </row>
    <row r="1211" spans="2:44" x14ac:dyDescent="0.4">
      <c r="B1211" s="208">
        <v>525113</v>
      </c>
      <c r="C1211" s="180" t="s">
        <v>99</v>
      </c>
      <c r="D1211" s="178"/>
      <c r="E1211" s="179" t="s">
        <v>27</v>
      </c>
      <c r="F1211" s="180"/>
      <c r="G1211" s="254">
        <f>SUM(G1212:G1213)</f>
        <v>100500000</v>
      </c>
      <c r="H1211" s="178"/>
      <c r="I1211" s="179" t="s">
        <v>27</v>
      </c>
      <c r="J1211" s="180"/>
      <c r="K1211" s="254">
        <f>SUM(K1212:K1213)</f>
        <v>100500000</v>
      </c>
      <c r="L1211" s="178"/>
      <c r="M1211" s="179" t="s">
        <v>27</v>
      </c>
      <c r="N1211" s="180"/>
      <c r="O1211" s="254">
        <f>SUM(O1212:O1213)</f>
        <v>100500000</v>
      </c>
      <c r="P1211" s="178"/>
      <c r="Q1211" s="179" t="s">
        <v>27</v>
      </c>
      <c r="R1211" s="180"/>
      <c r="S1211" s="254">
        <f>SUM(S1212:S1213)</f>
        <v>100500000</v>
      </c>
      <c r="T1211" s="178"/>
      <c r="U1211" s="179" t="s">
        <v>27</v>
      </c>
      <c r="V1211" s="180"/>
      <c r="W1211" s="254">
        <f>SUM(W1212:W1213)</f>
        <v>100500000</v>
      </c>
      <c r="X1211" s="354">
        <f t="shared" si="334"/>
        <v>30150000</v>
      </c>
      <c r="Y1211" s="254"/>
      <c r="Z1211" s="354">
        <f t="shared" si="323"/>
        <v>100500000</v>
      </c>
      <c r="AA1211" s="254"/>
      <c r="AB1211" s="178"/>
      <c r="AC1211" s="179" t="s">
        <v>27</v>
      </c>
      <c r="AD1211" s="180"/>
      <c r="AE1211" s="254">
        <f>SUM(AE1212:AE1213)</f>
        <v>100500000</v>
      </c>
      <c r="AF1211" s="178"/>
      <c r="AG1211" s="179" t="s">
        <v>27</v>
      </c>
      <c r="AH1211" s="180"/>
      <c r="AI1211" s="254">
        <f>SUM(AI1212:AI1213)</f>
        <v>100500000</v>
      </c>
      <c r="AJ1211" s="178"/>
      <c r="AK1211" s="179" t="s">
        <v>27</v>
      </c>
      <c r="AL1211" s="180"/>
      <c r="AM1211" s="254">
        <f>SUM(AM1212:AM1213)</f>
        <v>100500000</v>
      </c>
      <c r="AN1211" s="178"/>
      <c r="AO1211" s="179" t="s">
        <v>27</v>
      </c>
      <c r="AP1211" s="180"/>
      <c r="AQ1211" s="254">
        <f>SUM(AQ1212:AQ1213)</f>
        <v>100500000</v>
      </c>
      <c r="AR1211" s="351">
        <f t="shared" si="336"/>
        <v>0</v>
      </c>
    </row>
    <row r="1212" spans="2:44" x14ac:dyDescent="0.4">
      <c r="B1212" s="208"/>
      <c r="C1212" s="180" t="s">
        <v>465</v>
      </c>
      <c r="D1212" s="178">
        <v>32</v>
      </c>
      <c r="E1212" s="179" t="s">
        <v>47</v>
      </c>
      <c r="F1212" s="254">
        <v>750000</v>
      </c>
      <c r="G1212" s="254">
        <f>ROUNDDOWN(D1212*F1212,-3)</f>
        <v>24000000</v>
      </c>
      <c r="H1212" s="178">
        <v>32</v>
      </c>
      <c r="I1212" s="179" t="s">
        <v>47</v>
      </c>
      <c r="J1212" s="254">
        <v>750000</v>
      </c>
      <c r="K1212" s="254">
        <f>ROUNDDOWN(H1212*J1212,-3)</f>
        <v>24000000</v>
      </c>
      <c r="L1212" s="178">
        <v>32</v>
      </c>
      <c r="M1212" s="179" t="s">
        <v>47</v>
      </c>
      <c r="N1212" s="254">
        <v>750000</v>
      </c>
      <c r="O1212" s="254">
        <f>ROUNDDOWN(L1212*N1212,-3)</f>
        <v>24000000</v>
      </c>
      <c r="P1212" s="178">
        <v>32</v>
      </c>
      <c r="Q1212" s="179" t="s">
        <v>47</v>
      </c>
      <c r="R1212" s="254">
        <v>750000</v>
      </c>
      <c r="S1212" s="254">
        <f>ROUNDDOWN(P1212*R1212,-3)</f>
        <v>24000000</v>
      </c>
      <c r="T1212" s="178">
        <v>32</v>
      </c>
      <c r="U1212" s="179" t="s">
        <v>47</v>
      </c>
      <c r="V1212" s="254">
        <v>750000</v>
      </c>
      <c r="W1212" s="254">
        <f>ROUNDDOWN(T1212*V1212,-3)</f>
        <v>24000000</v>
      </c>
      <c r="X1212" s="354">
        <f t="shared" si="334"/>
        <v>7200000</v>
      </c>
      <c r="Y1212" s="254">
        <f>CEILING(X1212,1000)</f>
        <v>7200000</v>
      </c>
      <c r="Z1212" s="354">
        <f t="shared" si="323"/>
        <v>16800000</v>
      </c>
      <c r="AA1212" s="254">
        <f t="shared" si="335"/>
        <v>16800000</v>
      </c>
      <c r="AB1212" s="178">
        <v>32</v>
      </c>
      <c r="AC1212" s="179" t="s">
        <v>47</v>
      </c>
      <c r="AD1212" s="254">
        <v>750000</v>
      </c>
      <c r="AE1212" s="254">
        <f>ROUNDDOWN(AB1212*AD1212,-3)</f>
        <v>24000000</v>
      </c>
      <c r="AF1212" s="178">
        <v>32</v>
      </c>
      <c r="AG1212" s="179" t="s">
        <v>47</v>
      </c>
      <c r="AH1212" s="254">
        <v>750000</v>
      </c>
      <c r="AI1212" s="254">
        <f>ROUNDDOWN(AF1212*AH1212,-3)</f>
        <v>24000000</v>
      </c>
      <c r="AJ1212" s="178">
        <v>32</v>
      </c>
      <c r="AK1212" s="179" t="s">
        <v>47</v>
      </c>
      <c r="AL1212" s="254">
        <v>750000</v>
      </c>
      <c r="AM1212" s="254">
        <f>ROUNDDOWN(AJ1212*AL1212,-3)</f>
        <v>24000000</v>
      </c>
      <c r="AN1212" s="178">
        <v>32</v>
      </c>
      <c r="AO1212" s="179" t="s">
        <v>47</v>
      </c>
      <c r="AP1212" s="254">
        <v>750000</v>
      </c>
      <c r="AQ1212" s="254">
        <f>ROUNDDOWN(AN1212*AP1212,-3)</f>
        <v>24000000</v>
      </c>
      <c r="AR1212" s="351">
        <f t="shared" si="336"/>
        <v>0</v>
      </c>
    </row>
    <row r="1213" spans="2:44" x14ac:dyDescent="0.4">
      <c r="B1213" s="208"/>
      <c r="C1213" s="180" t="s">
        <v>466</v>
      </c>
      <c r="D1213" s="178">
        <v>102</v>
      </c>
      <c r="E1213" s="179" t="s">
        <v>57</v>
      </c>
      <c r="F1213" s="254">
        <v>750000</v>
      </c>
      <c r="G1213" s="254">
        <f>ROUNDDOWN(D1213*F1213,-3)</f>
        <v>76500000</v>
      </c>
      <c r="H1213" s="178">
        <v>102</v>
      </c>
      <c r="I1213" s="179" t="s">
        <v>57</v>
      </c>
      <c r="J1213" s="254">
        <v>750000</v>
      </c>
      <c r="K1213" s="254">
        <f>ROUNDDOWN(H1213*J1213,-3)</f>
        <v>76500000</v>
      </c>
      <c r="L1213" s="178">
        <v>102</v>
      </c>
      <c r="M1213" s="179" t="s">
        <v>57</v>
      </c>
      <c r="N1213" s="254">
        <v>750000</v>
      </c>
      <c r="O1213" s="254">
        <f>ROUNDDOWN(L1213*N1213,-3)</f>
        <v>76500000</v>
      </c>
      <c r="P1213" s="178">
        <v>102</v>
      </c>
      <c r="Q1213" s="179" t="s">
        <v>57</v>
      </c>
      <c r="R1213" s="254">
        <v>750000</v>
      </c>
      <c r="S1213" s="254">
        <f>ROUNDDOWN(P1213*R1213,-3)</f>
        <v>76500000</v>
      </c>
      <c r="T1213" s="178">
        <v>102</v>
      </c>
      <c r="U1213" s="179" t="s">
        <v>57</v>
      </c>
      <c r="V1213" s="254">
        <v>750000</v>
      </c>
      <c r="W1213" s="254">
        <f>ROUNDDOWN(T1213*V1213,-3)</f>
        <v>76500000</v>
      </c>
      <c r="X1213" s="354">
        <f t="shared" si="334"/>
        <v>22950000</v>
      </c>
      <c r="Y1213" s="254">
        <f>CEILING(X1213,1000)</f>
        <v>22950000</v>
      </c>
      <c r="Z1213" s="354">
        <f t="shared" si="323"/>
        <v>53550000</v>
      </c>
      <c r="AA1213" s="254">
        <f t="shared" si="335"/>
        <v>53550000</v>
      </c>
      <c r="AB1213" s="178">
        <v>102</v>
      </c>
      <c r="AC1213" s="179" t="s">
        <v>57</v>
      </c>
      <c r="AD1213" s="254">
        <v>750000</v>
      </c>
      <c r="AE1213" s="254">
        <f>ROUNDDOWN(AB1213*AD1213,-3)</f>
        <v>76500000</v>
      </c>
      <c r="AF1213" s="178">
        <v>102</v>
      </c>
      <c r="AG1213" s="179" t="s">
        <v>57</v>
      </c>
      <c r="AH1213" s="254">
        <v>750000</v>
      </c>
      <c r="AI1213" s="254">
        <f>ROUNDDOWN(AF1213*AH1213,-3)</f>
        <v>76500000</v>
      </c>
      <c r="AJ1213" s="178">
        <v>102</v>
      </c>
      <c r="AK1213" s="179" t="s">
        <v>57</v>
      </c>
      <c r="AL1213" s="254">
        <v>750000</v>
      </c>
      <c r="AM1213" s="254">
        <f>ROUNDDOWN(AJ1213*AL1213,-3)</f>
        <v>76500000</v>
      </c>
      <c r="AN1213" s="178">
        <v>102</v>
      </c>
      <c r="AO1213" s="179" t="s">
        <v>57</v>
      </c>
      <c r="AP1213" s="254">
        <v>750000</v>
      </c>
      <c r="AQ1213" s="254">
        <f>ROUNDDOWN(AN1213*AP1213,-3)</f>
        <v>76500000</v>
      </c>
      <c r="AR1213" s="351">
        <f t="shared" si="336"/>
        <v>0</v>
      </c>
    </row>
    <row r="1214" spans="2:44" x14ac:dyDescent="0.4">
      <c r="B1214" s="208">
        <v>525119</v>
      </c>
      <c r="C1214" s="180" t="s">
        <v>42</v>
      </c>
      <c r="D1214" s="178"/>
      <c r="E1214" s="179" t="s">
        <v>27</v>
      </c>
      <c r="F1214" s="180"/>
      <c r="G1214" s="254">
        <f>G1215</f>
        <v>7500000</v>
      </c>
      <c r="H1214" s="178"/>
      <c r="I1214" s="179" t="s">
        <v>27</v>
      </c>
      <c r="J1214" s="180"/>
      <c r="K1214" s="254">
        <f>K1215</f>
        <v>7500000</v>
      </c>
      <c r="L1214" s="178"/>
      <c r="M1214" s="179" t="s">
        <v>27</v>
      </c>
      <c r="N1214" s="180"/>
      <c r="O1214" s="254">
        <f>O1215</f>
        <v>7500000</v>
      </c>
      <c r="P1214" s="178"/>
      <c r="Q1214" s="179" t="s">
        <v>27</v>
      </c>
      <c r="R1214" s="180"/>
      <c r="S1214" s="254">
        <f>S1215</f>
        <v>7500000</v>
      </c>
      <c r="T1214" s="178"/>
      <c r="U1214" s="179" t="s">
        <v>27</v>
      </c>
      <c r="V1214" s="180"/>
      <c r="W1214" s="254">
        <f>W1215</f>
        <v>7500000</v>
      </c>
      <c r="X1214" s="354">
        <f t="shared" si="334"/>
        <v>2250000</v>
      </c>
      <c r="Y1214" s="254"/>
      <c r="Z1214" s="354">
        <f t="shared" si="323"/>
        <v>7500000</v>
      </c>
      <c r="AA1214" s="254"/>
      <c r="AB1214" s="178"/>
      <c r="AC1214" s="179" t="s">
        <v>27</v>
      </c>
      <c r="AD1214" s="180"/>
      <c r="AE1214" s="254">
        <f>AE1215</f>
        <v>7500000</v>
      </c>
      <c r="AF1214" s="178"/>
      <c r="AG1214" s="179" t="s">
        <v>27</v>
      </c>
      <c r="AH1214" s="180"/>
      <c r="AI1214" s="254">
        <f>AI1215</f>
        <v>7500000</v>
      </c>
      <c r="AJ1214" s="178"/>
      <c r="AK1214" s="179" t="s">
        <v>27</v>
      </c>
      <c r="AL1214" s="180"/>
      <c r="AM1214" s="254">
        <f>AM1215</f>
        <v>7500000</v>
      </c>
      <c r="AN1214" s="178"/>
      <c r="AO1214" s="179" t="s">
        <v>27</v>
      </c>
      <c r="AP1214" s="180"/>
      <c r="AQ1214" s="254">
        <f>AQ1215</f>
        <v>7500000</v>
      </c>
      <c r="AR1214" s="351">
        <f t="shared" si="336"/>
        <v>0</v>
      </c>
    </row>
    <row r="1215" spans="2:44" x14ac:dyDescent="0.4">
      <c r="B1215" s="208" t="s">
        <v>27</v>
      </c>
      <c r="C1215" s="180" t="s">
        <v>61</v>
      </c>
      <c r="D1215" s="178">
        <v>1</v>
      </c>
      <c r="E1215" s="179" t="s">
        <v>38</v>
      </c>
      <c r="F1215" s="254">
        <v>7500000</v>
      </c>
      <c r="G1215" s="254">
        <f>ROUNDDOWN(D1215*F1215,-3)</f>
        <v>7500000</v>
      </c>
      <c r="H1215" s="178">
        <v>1</v>
      </c>
      <c r="I1215" s="179" t="s">
        <v>38</v>
      </c>
      <c r="J1215" s="254">
        <v>7500000</v>
      </c>
      <c r="K1215" s="254">
        <f>ROUNDDOWN(H1215*J1215,-3)</f>
        <v>7500000</v>
      </c>
      <c r="L1215" s="178">
        <v>1</v>
      </c>
      <c r="M1215" s="179" t="s">
        <v>38</v>
      </c>
      <c r="N1215" s="254">
        <v>7500000</v>
      </c>
      <c r="O1215" s="254">
        <f>ROUNDDOWN(L1215*N1215,-3)</f>
        <v>7500000</v>
      </c>
      <c r="P1215" s="178">
        <v>1</v>
      </c>
      <c r="Q1215" s="179" t="s">
        <v>38</v>
      </c>
      <c r="R1215" s="254">
        <v>7500000</v>
      </c>
      <c r="S1215" s="254">
        <f>ROUNDDOWN(P1215*R1215,-3)</f>
        <v>7500000</v>
      </c>
      <c r="T1215" s="178">
        <v>1</v>
      </c>
      <c r="U1215" s="179" t="s">
        <v>38</v>
      </c>
      <c r="V1215" s="254">
        <v>7500000</v>
      </c>
      <c r="W1215" s="254">
        <f>ROUNDDOWN(T1215*V1215,-3)</f>
        <v>7500000</v>
      </c>
      <c r="X1215" s="354">
        <f t="shared" si="334"/>
        <v>2250000</v>
      </c>
      <c r="Y1215" s="254">
        <f>CEILING(X1215,1000)</f>
        <v>2250000</v>
      </c>
      <c r="Z1215" s="354">
        <f t="shared" si="323"/>
        <v>5250000</v>
      </c>
      <c r="AA1215" s="254">
        <f t="shared" si="335"/>
        <v>5250000</v>
      </c>
      <c r="AB1215" s="178">
        <v>1</v>
      </c>
      <c r="AC1215" s="179" t="s">
        <v>38</v>
      </c>
      <c r="AD1215" s="254">
        <v>7500000</v>
      </c>
      <c r="AE1215" s="254">
        <f>ROUNDDOWN(AB1215*AD1215,-3)</f>
        <v>7500000</v>
      </c>
      <c r="AF1215" s="178">
        <v>1</v>
      </c>
      <c r="AG1215" s="179" t="s">
        <v>38</v>
      </c>
      <c r="AH1215" s="254">
        <v>7500000</v>
      </c>
      <c r="AI1215" s="254">
        <f>ROUNDDOWN(AF1215*AH1215,-3)</f>
        <v>7500000</v>
      </c>
      <c r="AJ1215" s="178">
        <v>1</v>
      </c>
      <c r="AK1215" s="179" t="s">
        <v>38</v>
      </c>
      <c r="AL1215" s="254">
        <v>7500000</v>
      </c>
      <c r="AM1215" s="254">
        <f>ROUNDDOWN(AJ1215*AL1215,-3)</f>
        <v>7500000</v>
      </c>
      <c r="AN1215" s="178">
        <v>1</v>
      </c>
      <c r="AO1215" s="179" t="s">
        <v>38</v>
      </c>
      <c r="AP1215" s="254">
        <v>7500000</v>
      </c>
      <c r="AQ1215" s="254">
        <f>ROUNDDOWN(AN1215*AP1215,-3)</f>
        <v>7500000</v>
      </c>
      <c r="AR1215" s="351">
        <f t="shared" si="336"/>
        <v>0</v>
      </c>
    </row>
    <row r="1216" spans="2:44" x14ac:dyDescent="0.4">
      <c r="B1216" s="208">
        <v>525115</v>
      </c>
      <c r="C1216" s="180" t="s">
        <v>90</v>
      </c>
      <c r="D1216" s="178"/>
      <c r="E1216" s="179"/>
      <c r="F1216" s="254"/>
      <c r="G1216" s="254">
        <f>SUM(G1217:G1217)</f>
        <v>112700000</v>
      </c>
      <c r="H1216" s="178"/>
      <c r="I1216" s="179"/>
      <c r="J1216" s="254"/>
      <c r="K1216" s="254">
        <f>SUM(K1217:K1217)</f>
        <v>112700000</v>
      </c>
      <c r="L1216" s="178"/>
      <c r="M1216" s="179"/>
      <c r="N1216" s="254"/>
      <c r="O1216" s="254">
        <f>SUM(O1217:O1217)</f>
        <v>112700000</v>
      </c>
      <c r="P1216" s="178"/>
      <c r="Q1216" s="179"/>
      <c r="R1216" s="254"/>
      <c r="S1216" s="254">
        <f>SUM(S1217:S1217)</f>
        <v>112700000</v>
      </c>
      <c r="T1216" s="178"/>
      <c r="U1216" s="179"/>
      <c r="V1216" s="254"/>
      <c r="W1216" s="254">
        <f>SUM(W1217:W1217)</f>
        <v>112700000</v>
      </c>
      <c r="X1216" s="354">
        <f t="shared" si="334"/>
        <v>33810000</v>
      </c>
      <c r="Y1216" s="254"/>
      <c r="Z1216" s="354">
        <f t="shared" ref="Z1216:Z1279" si="337">W1216-Y1216</f>
        <v>112700000</v>
      </c>
      <c r="AA1216" s="254"/>
      <c r="AB1216" s="178"/>
      <c r="AC1216" s="179"/>
      <c r="AD1216" s="254"/>
      <c r="AE1216" s="254">
        <f>SUM(AE1217:AE1217)</f>
        <v>112700000</v>
      </c>
      <c r="AF1216" s="178"/>
      <c r="AG1216" s="179"/>
      <c r="AH1216" s="254"/>
      <c r="AI1216" s="254">
        <f>SUM(AI1217:AI1217)</f>
        <v>112700000</v>
      </c>
      <c r="AJ1216" s="178"/>
      <c r="AK1216" s="179"/>
      <c r="AL1216" s="254"/>
      <c r="AM1216" s="254">
        <f>SUM(AM1217:AM1217)</f>
        <v>112700000</v>
      </c>
      <c r="AN1216" s="178"/>
      <c r="AO1216" s="179"/>
      <c r="AP1216" s="254"/>
      <c r="AQ1216" s="254">
        <f>SUM(AQ1217:AQ1217)</f>
        <v>112700000</v>
      </c>
      <c r="AR1216" s="351">
        <f t="shared" si="336"/>
        <v>0</v>
      </c>
    </row>
    <row r="1217" spans="2:44" x14ac:dyDescent="0.4">
      <c r="B1217" s="208"/>
      <c r="C1217" s="180" t="s">
        <v>467</v>
      </c>
      <c r="D1217" s="178">
        <v>100</v>
      </c>
      <c r="E1217" s="179" t="s">
        <v>57</v>
      </c>
      <c r="F1217" s="254">
        <v>1127000</v>
      </c>
      <c r="G1217" s="254">
        <f>ROUNDDOWN(D1217*F1217,-3)</f>
        <v>112700000</v>
      </c>
      <c r="H1217" s="178">
        <v>100</v>
      </c>
      <c r="I1217" s="179" t="s">
        <v>57</v>
      </c>
      <c r="J1217" s="254">
        <v>1127000</v>
      </c>
      <c r="K1217" s="254">
        <f>ROUNDDOWN(H1217*J1217,-3)</f>
        <v>112700000</v>
      </c>
      <c r="L1217" s="178">
        <v>100</v>
      </c>
      <c r="M1217" s="179" t="s">
        <v>57</v>
      </c>
      <c r="N1217" s="254">
        <v>1127000</v>
      </c>
      <c r="O1217" s="254">
        <f>ROUNDDOWN(L1217*N1217,-3)</f>
        <v>112700000</v>
      </c>
      <c r="P1217" s="178">
        <v>100</v>
      </c>
      <c r="Q1217" s="179" t="s">
        <v>57</v>
      </c>
      <c r="R1217" s="254">
        <v>1127000</v>
      </c>
      <c r="S1217" s="254">
        <f>ROUNDDOWN(P1217*R1217,-3)</f>
        <v>112700000</v>
      </c>
      <c r="T1217" s="178">
        <v>100</v>
      </c>
      <c r="U1217" s="179" t="s">
        <v>57</v>
      </c>
      <c r="V1217" s="254">
        <v>1127000</v>
      </c>
      <c r="W1217" s="254">
        <f>ROUNDDOWN(T1217*V1217,-3)</f>
        <v>112700000</v>
      </c>
      <c r="X1217" s="354">
        <f t="shared" si="334"/>
        <v>33810000</v>
      </c>
      <c r="Y1217" s="254">
        <f>CEILING(X1217,1000)</f>
        <v>33810000</v>
      </c>
      <c r="Z1217" s="354">
        <f t="shared" si="337"/>
        <v>78890000</v>
      </c>
      <c r="AA1217" s="254">
        <f t="shared" si="335"/>
        <v>78890000</v>
      </c>
      <c r="AB1217" s="178">
        <v>100</v>
      </c>
      <c r="AC1217" s="179" t="s">
        <v>57</v>
      </c>
      <c r="AD1217" s="254">
        <v>1127000</v>
      </c>
      <c r="AE1217" s="254">
        <f>ROUNDDOWN(AB1217*AD1217,-3)</f>
        <v>112700000</v>
      </c>
      <c r="AF1217" s="178">
        <v>100</v>
      </c>
      <c r="AG1217" s="179" t="s">
        <v>57</v>
      </c>
      <c r="AH1217" s="254">
        <v>1127000</v>
      </c>
      <c r="AI1217" s="254">
        <f>ROUNDDOWN(AF1217*AH1217,-3)</f>
        <v>112700000</v>
      </c>
      <c r="AJ1217" s="178">
        <v>100</v>
      </c>
      <c r="AK1217" s="179" t="s">
        <v>57</v>
      </c>
      <c r="AL1217" s="254">
        <v>1127000</v>
      </c>
      <c r="AM1217" s="254">
        <f>ROUNDDOWN(AJ1217*AL1217,-3)</f>
        <v>112700000</v>
      </c>
      <c r="AN1217" s="178">
        <v>100</v>
      </c>
      <c r="AO1217" s="179" t="s">
        <v>57</v>
      </c>
      <c r="AP1217" s="254">
        <v>1127000</v>
      </c>
      <c r="AQ1217" s="254">
        <f>ROUNDDOWN(AN1217*AP1217,-3)</f>
        <v>112700000</v>
      </c>
      <c r="AR1217" s="351">
        <f t="shared" si="336"/>
        <v>0</v>
      </c>
    </row>
    <row r="1218" spans="2:44" x14ac:dyDescent="0.4">
      <c r="B1218" s="312" t="s">
        <v>382</v>
      </c>
      <c r="C1218" s="313" t="s">
        <v>468</v>
      </c>
      <c r="D1218" s="269">
        <v>1</v>
      </c>
      <c r="E1218" s="270" t="s">
        <v>130</v>
      </c>
      <c r="F1218" s="254"/>
      <c r="G1218" s="254">
        <f>G1219+G1221</f>
        <v>123845000</v>
      </c>
      <c r="H1218" s="314">
        <v>1</v>
      </c>
      <c r="I1218" s="315" t="s">
        <v>130</v>
      </c>
      <c r="J1218" s="316"/>
      <c r="K1218" s="316">
        <f>K1219+K1221</f>
        <v>123845000</v>
      </c>
      <c r="L1218" s="314">
        <v>1</v>
      </c>
      <c r="M1218" s="315" t="s">
        <v>130</v>
      </c>
      <c r="N1218" s="316"/>
      <c r="O1218" s="316">
        <f>O1219+O1221</f>
        <v>123845000</v>
      </c>
      <c r="P1218" s="314">
        <v>1</v>
      </c>
      <c r="Q1218" s="315" t="s">
        <v>130</v>
      </c>
      <c r="R1218" s="316"/>
      <c r="S1218" s="316">
        <f>S1219+S1221</f>
        <v>123845000</v>
      </c>
      <c r="T1218" s="314">
        <v>1</v>
      </c>
      <c r="U1218" s="315" t="s">
        <v>130</v>
      </c>
      <c r="V1218" s="316"/>
      <c r="W1218" s="316">
        <f>W1219+W1221</f>
        <v>123845000</v>
      </c>
      <c r="X1218" s="354">
        <f t="shared" si="334"/>
        <v>37153500</v>
      </c>
      <c r="Y1218" s="316"/>
      <c r="Z1218" s="354">
        <f t="shared" si="337"/>
        <v>123845000</v>
      </c>
      <c r="AA1218" s="316"/>
      <c r="AB1218" s="314">
        <v>1</v>
      </c>
      <c r="AC1218" s="315" t="s">
        <v>130</v>
      </c>
      <c r="AD1218" s="316"/>
      <c r="AE1218" s="316">
        <f>AE1219+AE1221</f>
        <v>123845000</v>
      </c>
      <c r="AF1218" s="314">
        <v>1</v>
      </c>
      <c r="AG1218" s="315" t="s">
        <v>130</v>
      </c>
      <c r="AH1218" s="316"/>
      <c r="AI1218" s="316">
        <f>AI1219+AI1221</f>
        <v>123845000</v>
      </c>
      <c r="AJ1218" s="314">
        <v>1</v>
      </c>
      <c r="AK1218" s="315" t="s">
        <v>130</v>
      </c>
      <c r="AL1218" s="316"/>
      <c r="AM1218" s="316">
        <f>AM1219+AM1221</f>
        <v>123845000</v>
      </c>
      <c r="AN1218" s="314">
        <v>1</v>
      </c>
      <c r="AO1218" s="315" t="s">
        <v>130</v>
      </c>
      <c r="AP1218" s="316"/>
      <c r="AQ1218" s="316">
        <f>AQ1219+AQ1221</f>
        <v>123845000</v>
      </c>
      <c r="AR1218" s="351">
        <f t="shared" si="336"/>
        <v>0</v>
      </c>
    </row>
    <row r="1219" spans="2:44" x14ac:dyDescent="0.4">
      <c r="B1219" s="208">
        <v>525112</v>
      </c>
      <c r="C1219" s="180" t="s">
        <v>97</v>
      </c>
      <c r="D1219" s="178"/>
      <c r="E1219" s="179" t="s">
        <v>27</v>
      </c>
      <c r="F1219" s="180"/>
      <c r="G1219" s="254">
        <f>SUM(G1220:G1220)</f>
        <v>50000000</v>
      </c>
      <c r="H1219" s="178"/>
      <c r="I1219" s="179" t="s">
        <v>27</v>
      </c>
      <c r="J1219" s="180"/>
      <c r="K1219" s="254">
        <f>SUM(K1220:K1220)</f>
        <v>50000000</v>
      </c>
      <c r="L1219" s="178"/>
      <c r="M1219" s="179" t="s">
        <v>27</v>
      </c>
      <c r="N1219" s="180"/>
      <c r="O1219" s="254">
        <f>SUM(O1220:O1220)</f>
        <v>50000000</v>
      </c>
      <c r="P1219" s="178"/>
      <c r="Q1219" s="179" t="s">
        <v>27</v>
      </c>
      <c r="R1219" s="180"/>
      <c r="S1219" s="254">
        <f>SUM(S1220:S1220)</f>
        <v>50000000</v>
      </c>
      <c r="T1219" s="178"/>
      <c r="U1219" s="179" t="s">
        <v>27</v>
      </c>
      <c r="V1219" s="180"/>
      <c r="W1219" s="254">
        <f>SUM(W1220:W1220)</f>
        <v>50000000</v>
      </c>
      <c r="X1219" s="354">
        <f t="shared" si="334"/>
        <v>15000000</v>
      </c>
      <c r="Y1219" s="254"/>
      <c r="Z1219" s="354">
        <f t="shared" si="337"/>
        <v>50000000</v>
      </c>
      <c r="AA1219" s="254"/>
      <c r="AB1219" s="178"/>
      <c r="AC1219" s="179" t="s">
        <v>27</v>
      </c>
      <c r="AD1219" s="180"/>
      <c r="AE1219" s="254">
        <f>SUM(AE1220:AE1220)</f>
        <v>50000000</v>
      </c>
      <c r="AF1219" s="178"/>
      <c r="AG1219" s="179" t="s">
        <v>27</v>
      </c>
      <c r="AH1219" s="180"/>
      <c r="AI1219" s="254">
        <f>SUM(AI1220:AI1220)</f>
        <v>50000000</v>
      </c>
      <c r="AJ1219" s="178"/>
      <c r="AK1219" s="179" t="s">
        <v>27</v>
      </c>
      <c r="AL1219" s="180"/>
      <c r="AM1219" s="254">
        <f>SUM(AM1220:AM1220)</f>
        <v>50000000</v>
      </c>
      <c r="AN1219" s="178"/>
      <c r="AO1219" s="179" t="s">
        <v>27</v>
      </c>
      <c r="AP1219" s="180"/>
      <c r="AQ1219" s="254">
        <f>SUM(AQ1220:AQ1220)</f>
        <v>50000000</v>
      </c>
      <c r="AR1219" s="351">
        <f t="shared" si="336"/>
        <v>0</v>
      </c>
    </row>
    <row r="1220" spans="2:44" x14ac:dyDescent="0.4">
      <c r="B1220" s="208" t="s">
        <v>27</v>
      </c>
      <c r="C1220" s="180" t="s">
        <v>469</v>
      </c>
      <c r="D1220" s="178">
        <v>1</v>
      </c>
      <c r="E1220" s="179" t="s">
        <v>38</v>
      </c>
      <c r="F1220" s="254">
        <v>50000000</v>
      </c>
      <c r="G1220" s="254">
        <f>ROUNDDOWN(D1220*F1220,-3)</f>
        <v>50000000</v>
      </c>
      <c r="H1220" s="178">
        <v>1</v>
      </c>
      <c r="I1220" s="179" t="s">
        <v>38</v>
      </c>
      <c r="J1220" s="254">
        <v>50000000</v>
      </c>
      <c r="K1220" s="254">
        <f>ROUNDDOWN(H1220*J1220,-3)</f>
        <v>50000000</v>
      </c>
      <c r="L1220" s="178">
        <v>1</v>
      </c>
      <c r="M1220" s="179" t="s">
        <v>38</v>
      </c>
      <c r="N1220" s="254">
        <v>50000000</v>
      </c>
      <c r="O1220" s="254">
        <f>ROUNDDOWN(L1220*N1220,-3)</f>
        <v>50000000</v>
      </c>
      <c r="P1220" s="178">
        <v>1</v>
      </c>
      <c r="Q1220" s="179" t="s">
        <v>38</v>
      </c>
      <c r="R1220" s="254">
        <v>50000000</v>
      </c>
      <c r="S1220" s="254">
        <f>ROUNDDOWN(P1220*R1220,-3)</f>
        <v>50000000</v>
      </c>
      <c r="T1220" s="178">
        <v>1</v>
      </c>
      <c r="U1220" s="179" t="s">
        <v>38</v>
      </c>
      <c r="V1220" s="254">
        <v>50000000</v>
      </c>
      <c r="W1220" s="254">
        <f>ROUNDDOWN(T1220*V1220,-3)</f>
        <v>50000000</v>
      </c>
      <c r="X1220" s="354">
        <f t="shared" si="334"/>
        <v>15000000</v>
      </c>
      <c r="Y1220" s="254">
        <f>CEILING(X1220,1000)</f>
        <v>15000000</v>
      </c>
      <c r="Z1220" s="354">
        <f t="shared" si="337"/>
        <v>35000000</v>
      </c>
      <c r="AA1220" s="254">
        <f t="shared" si="335"/>
        <v>35000000</v>
      </c>
      <c r="AB1220" s="178">
        <v>1</v>
      </c>
      <c r="AC1220" s="179" t="s">
        <v>38</v>
      </c>
      <c r="AD1220" s="254">
        <v>50000000</v>
      </c>
      <c r="AE1220" s="254">
        <f>ROUNDDOWN(AB1220*AD1220,-3)</f>
        <v>50000000</v>
      </c>
      <c r="AF1220" s="178">
        <v>1</v>
      </c>
      <c r="AG1220" s="179" t="s">
        <v>38</v>
      </c>
      <c r="AH1220" s="254">
        <v>50000000</v>
      </c>
      <c r="AI1220" s="254">
        <f>ROUNDDOWN(AF1220*AH1220,-3)</f>
        <v>50000000</v>
      </c>
      <c r="AJ1220" s="178">
        <v>1</v>
      </c>
      <c r="AK1220" s="179" t="s">
        <v>38</v>
      </c>
      <c r="AL1220" s="254">
        <v>50000000</v>
      </c>
      <c r="AM1220" s="254">
        <f>ROUNDDOWN(AJ1220*AL1220,-3)</f>
        <v>50000000</v>
      </c>
      <c r="AN1220" s="178">
        <v>1</v>
      </c>
      <c r="AO1220" s="179" t="s">
        <v>38</v>
      </c>
      <c r="AP1220" s="254">
        <v>50000000</v>
      </c>
      <c r="AQ1220" s="254">
        <f>ROUNDDOWN(AN1220*AP1220,-3)</f>
        <v>50000000</v>
      </c>
      <c r="AR1220" s="351">
        <f t="shared" si="336"/>
        <v>0</v>
      </c>
    </row>
    <row r="1221" spans="2:44" x14ac:dyDescent="0.4">
      <c r="B1221" s="208">
        <v>525115</v>
      </c>
      <c r="C1221" s="180" t="s">
        <v>90</v>
      </c>
      <c r="D1221" s="178"/>
      <c r="E1221" s="179" t="s">
        <v>27</v>
      </c>
      <c r="F1221" s="180"/>
      <c r="G1221" s="254">
        <f>SUM(G1222:G1225)</f>
        <v>73845000</v>
      </c>
      <c r="H1221" s="178"/>
      <c r="I1221" s="179" t="s">
        <v>27</v>
      </c>
      <c r="J1221" s="180"/>
      <c r="K1221" s="254">
        <f>SUM(K1222:K1225)</f>
        <v>73845000</v>
      </c>
      <c r="L1221" s="178"/>
      <c r="M1221" s="179" t="s">
        <v>27</v>
      </c>
      <c r="N1221" s="180"/>
      <c r="O1221" s="254">
        <f>SUM(O1222:O1225)</f>
        <v>73845000</v>
      </c>
      <c r="P1221" s="178"/>
      <c r="Q1221" s="179" t="s">
        <v>27</v>
      </c>
      <c r="R1221" s="180"/>
      <c r="S1221" s="254">
        <f>SUM(S1222:S1225)</f>
        <v>73845000</v>
      </c>
      <c r="T1221" s="178"/>
      <c r="U1221" s="179" t="s">
        <v>27</v>
      </c>
      <c r="V1221" s="180"/>
      <c r="W1221" s="254">
        <f>SUM(W1222:W1225)</f>
        <v>73845000</v>
      </c>
      <c r="X1221" s="354">
        <f t="shared" si="334"/>
        <v>22153500</v>
      </c>
      <c r="Y1221" s="254"/>
      <c r="Z1221" s="354">
        <f t="shared" si="337"/>
        <v>73845000</v>
      </c>
      <c r="AA1221" s="254"/>
      <c r="AB1221" s="178"/>
      <c r="AC1221" s="179" t="s">
        <v>27</v>
      </c>
      <c r="AD1221" s="180"/>
      <c r="AE1221" s="254">
        <f>SUM(AE1222:AE1225)</f>
        <v>73845000</v>
      </c>
      <c r="AF1221" s="178"/>
      <c r="AG1221" s="179" t="s">
        <v>27</v>
      </c>
      <c r="AH1221" s="180"/>
      <c r="AI1221" s="254">
        <f>SUM(AI1222:AI1225)</f>
        <v>73845000</v>
      </c>
      <c r="AJ1221" s="178"/>
      <c r="AK1221" s="179" t="s">
        <v>27</v>
      </c>
      <c r="AL1221" s="180"/>
      <c r="AM1221" s="254">
        <f>SUM(AM1222:AM1225)</f>
        <v>73845000</v>
      </c>
      <c r="AN1221" s="178"/>
      <c r="AO1221" s="179" t="s">
        <v>27</v>
      </c>
      <c r="AP1221" s="180"/>
      <c r="AQ1221" s="254">
        <f>SUM(AQ1222:AQ1225)</f>
        <v>73845000</v>
      </c>
      <c r="AR1221" s="351">
        <f t="shared" si="336"/>
        <v>0</v>
      </c>
    </row>
    <row r="1222" spans="2:44" x14ac:dyDescent="0.4">
      <c r="B1222" s="208"/>
      <c r="C1222" s="180" t="s">
        <v>470</v>
      </c>
      <c r="D1222" s="178">
        <v>9</v>
      </c>
      <c r="E1222" s="179" t="s">
        <v>40</v>
      </c>
      <c r="F1222" s="254">
        <v>3829000</v>
      </c>
      <c r="G1222" s="254">
        <f>ROUNDDOWN(D1222*F1222,-3)</f>
        <v>34461000</v>
      </c>
      <c r="H1222" s="178">
        <v>9</v>
      </c>
      <c r="I1222" s="179" t="s">
        <v>40</v>
      </c>
      <c r="J1222" s="254">
        <v>3829000</v>
      </c>
      <c r="K1222" s="254">
        <f>ROUNDDOWN(H1222*J1222,-3)</f>
        <v>34461000</v>
      </c>
      <c r="L1222" s="178">
        <v>9</v>
      </c>
      <c r="M1222" s="179" t="s">
        <v>40</v>
      </c>
      <c r="N1222" s="254">
        <v>3829000</v>
      </c>
      <c r="O1222" s="254">
        <f>ROUNDDOWN(L1222*N1222,-3)</f>
        <v>34461000</v>
      </c>
      <c r="P1222" s="178">
        <v>9</v>
      </c>
      <c r="Q1222" s="179" t="s">
        <v>40</v>
      </c>
      <c r="R1222" s="254">
        <v>3829000</v>
      </c>
      <c r="S1222" s="254">
        <f>ROUNDDOWN(P1222*R1222,-3)</f>
        <v>34461000</v>
      </c>
      <c r="T1222" s="178">
        <v>9</v>
      </c>
      <c r="U1222" s="179" t="s">
        <v>40</v>
      </c>
      <c r="V1222" s="254">
        <v>3829000</v>
      </c>
      <c r="W1222" s="254">
        <f>ROUNDDOWN(T1222*V1222,-3)</f>
        <v>34461000</v>
      </c>
      <c r="X1222" s="354">
        <f t="shared" si="334"/>
        <v>10338300</v>
      </c>
      <c r="Y1222" s="254">
        <f>CEILING(X1222,1000)</f>
        <v>10339000</v>
      </c>
      <c r="Z1222" s="354">
        <f t="shared" si="337"/>
        <v>24122000</v>
      </c>
      <c r="AA1222" s="254">
        <f t="shared" si="335"/>
        <v>24122000</v>
      </c>
      <c r="AB1222" s="178">
        <v>9</v>
      </c>
      <c r="AC1222" s="179" t="s">
        <v>40</v>
      </c>
      <c r="AD1222" s="254">
        <v>3829000</v>
      </c>
      <c r="AE1222" s="254">
        <f>ROUNDDOWN(AB1222*AD1222,-3)</f>
        <v>34461000</v>
      </c>
      <c r="AF1222" s="178">
        <v>9</v>
      </c>
      <c r="AG1222" s="179" t="s">
        <v>40</v>
      </c>
      <c r="AH1222" s="254">
        <v>3829000</v>
      </c>
      <c r="AI1222" s="254">
        <f>ROUNDDOWN(AF1222*AH1222,-3)</f>
        <v>34461000</v>
      </c>
      <c r="AJ1222" s="178">
        <v>9</v>
      </c>
      <c r="AK1222" s="179" t="s">
        <v>40</v>
      </c>
      <c r="AL1222" s="254">
        <v>3829000</v>
      </c>
      <c r="AM1222" s="254">
        <f>ROUNDDOWN(AJ1222*AL1222,-3)</f>
        <v>34461000</v>
      </c>
      <c r="AN1222" s="178">
        <v>9</v>
      </c>
      <c r="AO1222" s="179" t="s">
        <v>40</v>
      </c>
      <c r="AP1222" s="254">
        <v>3829000</v>
      </c>
      <c r="AQ1222" s="254">
        <f>ROUNDDOWN(AN1222*AP1222,-3)</f>
        <v>34461000</v>
      </c>
      <c r="AR1222" s="351">
        <f t="shared" si="336"/>
        <v>0</v>
      </c>
    </row>
    <row r="1223" spans="2:44" x14ac:dyDescent="0.4">
      <c r="B1223" s="208"/>
      <c r="C1223" s="180" t="s">
        <v>471</v>
      </c>
      <c r="D1223" s="178">
        <v>18</v>
      </c>
      <c r="E1223" s="179" t="s">
        <v>57</v>
      </c>
      <c r="F1223" s="254">
        <v>992000</v>
      </c>
      <c r="G1223" s="254">
        <f>ROUNDDOWN(D1223*F1223,-3)</f>
        <v>17856000</v>
      </c>
      <c r="H1223" s="178">
        <v>18</v>
      </c>
      <c r="I1223" s="179" t="s">
        <v>57</v>
      </c>
      <c r="J1223" s="254">
        <v>992000</v>
      </c>
      <c r="K1223" s="254">
        <f>ROUNDDOWN(H1223*J1223,-3)</f>
        <v>17856000</v>
      </c>
      <c r="L1223" s="178">
        <v>18</v>
      </c>
      <c r="M1223" s="179" t="s">
        <v>57</v>
      </c>
      <c r="N1223" s="254">
        <v>992000</v>
      </c>
      <c r="O1223" s="254">
        <f>ROUNDDOWN(L1223*N1223,-3)</f>
        <v>17856000</v>
      </c>
      <c r="P1223" s="178">
        <v>18</v>
      </c>
      <c r="Q1223" s="179" t="s">
        <v>57</v>
      </c>
      <c r="R1223" s="254">
        <v>992000</v>
      </c>
      <c r="S1223" s="254">
        <f>ROUNDDOWN(P1223*R1223,-3)</f>
        <v>17856000</v>
      </c>
      <c r="T1223" s="178">
        <v>18</v>
      </c>
      <c r="U1223" s="179" t="s">
        <v>57</v>
      </c>
      <c r="V1223" s="254">
        <v>992000</v>
      </c>
      <c r="W1223" s="254">
        <f>ROUNDDOWN(T1223*V1223,-3)</f>
        <v>17856000</v>
      </c>
      <c r="X1223" s="354">
        <f t="shared" si="334"/>
        <v>5356800</v>
      </c>
      <c r="Y1223" s="254">
        <f>CEILING(X1223,1000)</f>
        <v>5357000</v>
      </c>
      <c r="Z1223" s="354">
        <f t="shared" si="337"/>
        <v>12499000</v>
      </c>
      <c r="AA1223" s="254">
        <f t="shared" si="335"/>
        <v>12499000</v>
      </c>
      <c r="AB1223" s="178">
        <v>18</v>
      </c>
      <c r="AC1223" s="179" t="s">
        <v>57</v>
      </c>
      <c r="AD1223" s="254">
        <v>992000</v>
      </c>
      <c r="AE1223" s="254">
        <f>ROUNDDOWN(AB1223*AD1223,-3)</f>
        <v>17856000</v>
      </c>
      <c r="AF1223" s="178">
        <v>18</v>
      </c>
      <c r="AG1223" s="179" t="s">
        <v>57</v>
      </c>
      <c r="AH1223" s="254">
        <v>992000</v>
      </c>
      <c r="AI1223" s="254">
        <f>ROUNDDOWN(AF1223*AH1223,-3)</f>
        <v>17856000</v>
      </c>
      <c r="AJ1223" s="178">
        <v>18</v>
      </c>
      <c r="AK1223" s="179" t="s">
        <v>57</v>
      </c>
      <c r="AL1223" s="254">
        <v>992000</v>
      </c>
      <c r="AM1223" s="254">
        <f>ROUNDDOWN(AJ1223*AL1223,-3)</f>
        <v>17856000</v>
      </c>
      <c r="AN1223" s="178">
        <v>18</v>
      </c>
      <c r="AO1223" s="179" t="s">
        <v>57</v>
      </c>
      <c r="AP1223" s="254">
        <v>992000</v>
      </c>
      <c r="AQ1223" s="254">
        <f>ROUNDDOWN(AN1223*AP1223,-3)</f>
        <v>17856000</v>
      </c>
      <c r="AR1223" s="351">
        <f t="shared" si="336"/>
        <v>0</v>
      </c>
    </row>
    <row r="1224" spans="2:44" x14ac:dyDescent="0.4">
      <c r="B1224" s="208"/>
      <c r="C1224" s="180" t="s">
        <v>472</v>
      </c>
      <c r="D1224" s="178">
        <v>27</v>
      </c>
      <c r="E1224" s="179" t="s">
        <v>57</v>
      </c>
      <c r="F1224" s="254">
        <v>530000</v>
      </c>
      <c r="G1224" s="254">
        <f>ROUNDDOWN(D1224*F1224,-3)</f>
        <v>14310000</v>
      </c>
      <c r="H1224" s="178">
        <v>27</v>
      </c>
      <c r="I1224" s="179" t="s">
        <v>57</v>
      </c>
      <c r="J1224" s="254">
        <v>530000</v>
      </c>
      <c r="K1224" s="254">
        <f>ROUNDDOWN(H1224*J1224,-3)</f>
        <v>14310000</v>
      </c>
      <c r="L1224" s="178">
        <v>27</v>
      </c>
      <c r="M1224" s="179" t="s">
        <v>57</v>
      </c>
      <c r="N1224" s="254">
        <v>530000</v>
      </c>
      <c r="O1224" s="254">
        <f>ROUNDDOWN(L1224*N1224,-3)</f>
        <v>14310000</v>
      </c>
      <c r="P1224" s="178">
        <v>27</v>
      </c>
      <c r="Q1224" s="179" t="s">
        <v>57</v>
      </c>
      <c r="R1224" s="254">
        <v>530000</v>
      </c>
      <c r="S1224" s="254">
        <f>ROUNDDOWN(P1224*R1224,-3)</f>
        <v>14310000</v>
      </c>
      <c r="T1224" s="178">
        <v>27</v>
      </c>
      <c r="U1224" s="179" t="s">
        <v>57</v>
      </c>
      <c r="V1224" s="254">
        <v>530000</v>
      </c>
      <c r="W1224" s="254">
        <f>ROUNDDOWN(T1224*V1224,-3)</f>
        <v>14310000</v>
      </c>
      <c r="X1224" s="354">
        <f t="shared" ref="X1224:X1287" si="338">W1224*30%</f>
        <v>4293000</v>
      </c>
      <c r="Y1224" s="254">
        <f>CEILING(X1224,1000)</f>
        <v>4293000</v>
      </c>
      <c r="Z1224" s="354">
        <f t="shared" si="337"/>
        <v>10017000</v>
      </c>
      <c r="AA1224" s="254">
        <f t="shared" ref="AA1224:AA1284" si="339">CEILING(Z1224,1000)</f>
        <v>10017000</v>
      </c>
      <c r="AB1224" s="178">
        <v>27</v>
      </c>
      <c r="AC1224" s="179" t="s">
        <v>57</v>
      </c>
      <c r="AD1224" s="254">
        <v>530000</v>
      </c>
      <c r="AE1224" s="254">
        <f>ROUNDDOWN(AB1224*AD1224,-3)</f>
        <v>14310000</v>
      </c>
      <c r="AF1224" s="178">
        <v>27</v>
      </c>
      <c r="AG1224" s="179" t="s">
        <v>57</v>
      </c>
      <c r="AH1224" s="254">
        <v>530000</v>
      </c>
      <c r="AI1224" s="254">
        <f>ROUNDDOWN(AF1224*AH1224,-3)</f>
        <v>14310000</v>
      </c>
      <c r="AJ1224" s="178">
        <v>27</v>
      </c>
      <c r="AK1224" s="179" t="s">
        <v>57</v>
      </c>
      <c r="AL1224" s="254">
        <v>530000</v>
      </c>
      <c r="AM1224" s="254">
        <f>ROUNDDOWN(AJ1224*AL1224,-3)</f>
        <v>14310000</v>
      </c>
      <c r="AN1224" s="178">
        <v>27</v>
      </c>
      <c r="AO1224" s="179" t="s">
        <v>57</v>
      </c>
      <c r="AP1224" s="254">
        <v>530000</v>
      </c>
      <c r="AQ1224" s="254">
        <f>ROUNDDOWN(AN1224*AP1224,-3)</f>
        <v>14310000</v>
      </c>
      <c r="AR1224" s="351">
        <f t="shared" si="336"/>
        <v>0</v>
      </c>
    </row>
    <row r="1225" spans="2:44" x14ac:dyDescent="0.4">
      <c r="B1225" s="208"/>
      <c r="C1225" s="180" t="s">
        <v>473</v>
      </c>
      <c r="D1225" s="178">
        <v>9</v>
      </c>
      <c r="E1225" s="179" t="s">
        <v>40</v>
      </c>
      <c r="F1225" s="254">
        <v>802000</v>
      </c>
      <c r="G1225" s="254">
        <f>ROUNDDOWN(D1225*F1225,-3)</f>
        <v>7218000</v>
      </c>
      <c r="H1225" s="178">
        <v>9</v>
      </c>
      <c r="I1225" s="179" t="s">
        <v>40</v>
      </c>
      <c r="J1225" s="254">
        <v>802000</v>
      </c>
      <c r="K1225" s="254">
        <f>ROUNDDOWN(H1225*J1225,-3)</f>
        <v>7218000</v>
      </c>
      <c r="L1225" s="178">
        <v>9</v>
      </c>
      <c r="M1225" s="179" t="s">
        <v>40</v>
      </c>
      <c r="N1225" s="254">
        <v>802000</v>
      </c>
      <c r="O1225" s="254">
        <f>ROUNDDOWN(L1225*N1225,-3)</f>
        <v>7218000</v>
      </c>
      <c r="P1225" s="178">
        <v>9</v>
      </c>
      <c r="Q1225" s="179" t="s">
        <v>40</v>
      </c>
      <c r="R1225" s="254">
        <v>802000</v>
      </c>
      <c r="S1225" s="254">
        <f>ROUNDDOWN(P1225*R1225,-3)</f>
        <v>7218000</v>
      </c>
      <c r="T1225" s="178">
        <v>9</v>
      </c>
      <c r="U1225" s="179" t="s">
        <v>40</v>
      </c>
      <c r="V1225" s="254">
        <v>802000</v>
      </c>
      <c r="W1225" s="254">
        <f>ROUNDDOWN(T1225*V1225,-3)</f>
        <v>7218000</v>
      </c>
      <c r="X1225" s="354">
        <f t="shared" si="338"/>
        <v>2165400</v>
      </c>
      <c r="Y1225" s="254">
        <f>CEILING(X1225,1000)</f>
        <v>2166000</v>
      </c>
      <c r="Z1225" s="354">
        <f t="shared" si="337"/>
        <v>5052000</v>
      </c>
      <c r="AA1225" s="254">
        <f t="shared" si="339"/>
        <v>5052000</v>
      </c>
      <c r="AB1225" s="178">
        <v>9</v>
      </c>
      <c r="AC1225" s="179" t="s">
        <v>40</v>
      </c>
      <c r="AD1225" s="254">
        <v>802000</v>
      </c>
      <c r="AE1225" s="254">
        <f>ROUNDDOWN(AB1225*AD1225,-3)</f>
        <v>7218000</v>
      </c>
      <c r="AF1225" s="178">
        <v>9</v>
      </c>
      <c r="AG1225" s="179" t="s">
        <v>40</v>
      </c>
      <c r="AH1225" s="254">
        <v>802000</v>
      </c>
      <c r="AI1225" s="254">
        <f>ROUNDDOWN(AF1225*AH1225,-3)</f>
        <v>7218000</v>
      </c>
      <c r="AJ1225" s="178">
        <v>9</v>
      </c>
      <c r="AK1225" s="179" t="s">
        <v>40</v>
      </c>
      <c r="AL1225" s="254">
        <v>802000</v>
      </c>
      <c r="AM1225" s="254">
        <f>ROUNDDOWN(AJ1225*AL1225,-3)</f>
        <v>7218000</v>
      </c>
      <c r="AN1225" s="178">
        <v>9</v>
      </c>
      <c r="AO1225" s="179" t="s">
        <v>40</v>
      </c>
      <c r="AP1225" s="254">
        <v>802000</v>
      </c>
      <c r="AQ1225" s="254">
        <f>ROUNDDOWN(AN1225*AP1225,-3)</f>
        <v>7218000</v>
      </c>
      <c r="AR1225" s="351">
        <f t="shared" si="336"/>
        <v>0</v>
      </c>
    </row>
    <row r="1226" spans="2:44" x14ac:dyDescent="0.4">
      <c r="B1226" s="312" t="s">
        <v>384</v>
      </c>
      <c r="C1226" s="313" t="s">
        <v>474</v>
      </c>
      <c r="D1226" s="269">
        <v>1</v>
      </c>
      <c r="E1226" s="270" t="s">
        <v>130</v>
      </c>
      <c r="F1226" s="254">
        <v>0</v>
      </c>
      <c r="G1226" s="254">
        <f>G1227</f>
        <v>25000000</v>
      </c>
      <c r="H1226" s="314">
        <v>1</v>
      </c>
      <c r="I1226" s="315" t="s">
        <v>130</v>
      </c>
      <c r="J1226" s="316">
        <v>0</v>
      </c>
      <c r="K1226" s="316">
        <f>K1227</f>
        <v>25000000</v>
      </c>
      <c r="L1226" s="314">
        <v>1</v>
      </c>
      <c r="M1226" s="315" t="s">
        <v>130</v>
      </c>
      <c r="N1226" s="316">
        <v>0</v>
      </c>
      <c r="O1226" s="316">
        <f>O1227</f>
        <v>25000000</v>
      </c>
      <c r="P1226" s="314">
        <v>1</v>
      </c>
      <c r="Q1226" s="315" t="s">
        <v>130</v>
      </c>
      <c r="R1226" s="316">
        <v>0</v>
      </c>
      <c r="S1226" s="316">
        <f>S1227</f>
        <v>25000000</v>
      </c>
      <c r="T1226" s="314">
        <v>1</v>
      </c>
      <c r="U1226" s="315" t="s">
        <v>130</v>
      </c>
      <c r="V1226" s="316">
        <v>0</v>
      </c>
      <c r="W1226" s="316">
        <f>W1227</f>
        <v>25000000</v>
      </c>
      <c r="X1226" s="354">
        <f t="shared" si="338"/>
        <v>7500000</v>
      </c>
      <c r="Y1226" s="316"/>
      <c r="Z1226" s="354">
        <f t="shared" si="337"/>
        <v>25000000</v>
      </c>
      <c r="AA1226" s="316"/>
      <c r="AB1226" s="314">
        <v>1</v>
      </c>
      <c r="AC1226" s="315" t="s">
        <v>130</v>
      </c>
      <c r="AD1226" s="316">
        <v>0</v>
      </c>
      <c r="AE1226" s="316">
        <f>AE1227</f>
        <v>7500000</v>
      </c>
      <c r="AF1226" s="314">
        <v>1</v>
      </c>
      <c r="AG1226" s="315" t="s">
        <v>130</v>
      </c>
      <c r="AH1226" s="316">
        <v>0</v>
      </c>
      <c r="AI1226" s="316">
        <f>AI1227</f>
        <v>2000</v>
      </c>
      <c r="AJ1226" s="314">
        <v>1</v>
      </c>
      <c r="AK1226" s="315" t="s">
        <v>130</v>
      </c>
      <c r="AL1226" s="316">
        <v>0</v>
      </c>
      <c r="AM1226" s="316">
        <f>AM1227</f>
        <v>7500000</v>
      </c>
      <c r="AN1226" s="314">
        <v>1</v>
      </c>
      <c r="AO1226" s="315" t="s">
        <v>130</v>
      </c>
      <c r="AP1226" s="316">
        <v>0</v>
      </c>
      <c r="AQ1226" s="316">
        <f>AQ1227</f>
        <v>7500000</v>
      </c>
      <c r="AR1226" s="351">
        <f t="shared" ref="AR1226:AR1289" si="340">AM1226-AQ1226</f>
        <v>0</v>
      </c>
    </row>
    <row r="1227" spans="2:44" x14ac:dyDescent="0.4">
      <c r="B1227" s="208">
        <v>525112</v>
      </c>
      <c r="C1227" s="180" t="s">
        <v>97</v>
      </c>
      <c r="D1227" s="178">
        <v>0</v>
      </c>
      <c r="E1227" s="179" t="s">
        <v>27</v>
      </c>
      <c r="F1227" s="180">
        <v>0</v>
      </c>
      <c r="G1227" s="254">
        <f>SUM(G1228:G1229)</f>
        <v>25000000</v>
      </c>
      <c r="H1227" s="178">
        <v>0</v>
      </c>
      <c r="I1227" s="179" t="s">
        <v>27</v>
      </c>
      <c r="J1227" s="180">
        <v>0</v>
      </c>
      <c r="K1227" s="254">
        <f>SUM(K1228:K1229)</f>
        <v>25000000</v>
      </c>
      <c r="L1227" s="178">
        <v>0</v>
      </c>
      <c r="M1227" s="179" t="s">
        <v>27</v>
      </c>
      <c r="N1227" s="180">
        <v>0</v>
      </c>
      <c r="O1227" s="254">
        <f>SUM(O1228:O1229)</f>
        <v>25000000</v>
      </c>
      <c r="P1227" s="178">
        <v>0</v>
      </c>
      <c r="Q1227" s="179" t="s">
        <v>27</v>
      </c>
      <c r="R1227" s="180">
        <v>0</v>
      </c>
      <c r="S1227" s="254">
        <f>SUM(S1228:S1229)</f>
        <v>25000000</v>
      </c>
      <c r="T1227" s="178">
        <v>0</v>
      </c>
      <c r="U1227" s="179" t="s">
        <v>27</v>
      </c>
      <c r="V1227" s="180">
        <v>0</v>
      </c>
      <c r="W1227" s="254">
        <f>SUM(W1228:W1229)</f>
        <v>25000000</v>
      </c>
      <c r="X1227" s="354">
        <f t="shared" si="338"/>
        <v>7500000</v>
      </c>
      <c r="Y1227" s="254"/>
      <c r="Z1227" s="354">
        <f t="shared" si="337"/>
        <v>25000000</v>
      </c>
      <c r="AA1227" s="254"/>
      <c r="AB1227" s="178">
        <v>0</v>
      </c>
      <c r="AC1227" s="179" t="s">
        <v>27</v>
      </c>
      <c r="AD1227" s="180">
        <v>0</v>
      </c>
      <c r="AE1227" s="254">
        <f>SUM(AE1228:AE1229)</f>
        <v>7500000</v>
      </c>
      <c r="AF1227" s="178">
        <v>0</v>
      </c>
      <c r="AG1227" s="179" t="s">
        <v>27</v>
      </c>
      <c r="AH1227" s="180">
        <v>0</v>
      </c>
      <c r="AI1227" s="254">
        <f>SUM(AI1228:AI1229)</f>
        <v>2000</v>
      </c>
      <c r="AJ1227" s="178">
        <v>0</v>
      </c>
      <c r="AK1227" s="179" t="s">
        <v>27</v>
      </c>
      <c r="AL1227" s="180">
        <v>0</v>
      </c>
      <c r="AM1227" s="254">
        <f>SUM(AM1228:AM1229)</f>
        <v>7500000</v>
      </c>
      <c r="AN1227" s="178">
        <v>0</v>
      </c>
      <c r="AO1227" s="179" t="s">
        <v>27</v>
      </c>
      <c r="AP1227" s="180">
        <v>0</v>
      </c>
      <c r="AQ1227" s="254">
        <f>SUM(AQ1228:AQ1229)</f>
        <v>7500000</v>
      </c>
      <c r="AR1227" s="351">
        <f t="shared" si="340"/>
        <v>0</v>
      </c>
    </row>
    <row r="1228" spans="2:44" x14ac:dyDescent="0.4">
      <c r="B1228" s="208" t="s">
        <v>27</v>
      </c>
      <c r="C1228" s="180" t="s">
        <v>475</v>
      </c>
      <c r="D1228" s="178">
        <v>1</v>
      </c>
      <c r="E1228" s="179" t="s">
        <v>38</v>
      </c>
      <c r="F1228" s="254">
        <v>10000000</v>
      </c>
      <c r="G1228" s="254">
        <f>ROUNDDOWN(D1228*F1228,-3)</f>
        <v>10000000</v>
      </c>
      <c r="H1228" s="178">
        <v>1</v>
      </c>
      <c r="I1228" s="179" t="s">
        <v>38</v>
      </c>
      <c r="J1228" s="254">
        <v>10000000</v>
      </c>
      <c r="K1228" s="254">
        <f>ROUNDDOWN(H1228*J1228,-3)</f>
        <v>10000000</v>
      </c>
      <c r="L1228" s="178">
        <v>1</v>
      </c>
      <c r="M1228" s="179" t="s">
        <v>38</v>
      </c>
      <c r="N1228" s="254">
        <v>10000000</v>
      </c>
      <c r="O1228" s="254">
        <f>ROUNDDOWN(L1228*N1228,-3)</f>
        <v>10000000</v>
      </c>
      <c r="P1228" s="178">
        <v>1</v>
      </c>
      <c r="Q1228" s="179" t="s">
        <v>38</v>
      </c>
      <c r="R1228" s="254">
        <v>10000000</v>
      </c>
      <c r="S1228" s="254">
        <f>ROUNDDOWN(P1228*R1228,-3)</f>
        <v>10000000</v>
      </c>
      <c r="T1228" s="178">
        <v>1</v>
      </c>
      <c r="U1228" s="179" t="s">
        <v>38</v>
      </c>
      <c r="V1228" s="254">
        <v>10000000</v>
      </c>
      <c r="W1228" s="254">
        <f>ROUNDDOWN(T1228*V1228,-3)</f>
        <v>10000000</v>
      </c>
      <c r="X1228" s="354">
        <f t="shared" si="338"/>
        <v>3000000</v>
      </c>
      <c r="Y1228" s="254">
        <f>CEILING(X1228,1000)</f>
        <v>3000000</v>
      </c>
      <c r="Z1228" s="354">
        <f t="shared" si="337"/>
        <v>7000000</v>
      </c>
      <c r="AA1228" s="254">
        <f t="shared" si="339"/>
        <v>7000000</v>
      </c>
      <c r="AB1228" s="178">
        <v>1</v>
      </c>
      <c r="AC1228" s="179" t="s">
        <v>38</v>
      </c>
      <c r="AD1228" s="254">
        <v>3000000</v>
      </c>
      <c r="AE1228" s="254">
        <f>ROUNDDOWN(AB1228*AD1228,-3)</f>
        <v>3000000</v>
      </c>
      <c r="AF1228" s="178">
        <v>1</v>
      </c>
      <c r="AG1228" s="179" t="s">
        <v>38</v>
      </c>
      <c r="AH1228" s="254">
        <v>1000</v>
      </c>
      <c r="AI1228" s="254">
        <f>ROUNDDOWN(AF1228*AH1228,-3)</f>
        <v>1000</v>
      </c>
      <c r="AJ1228" s="178">
        <v>1</v>
      </c>
      <c r="AK1228" s="179" t="s">
        <v>38</v>
      </c>
      <c r="AL1228" s="254">
        <v>3000000</v>
      </c>
      <c r="AM1228" s="254">
        <f>ROUNDDOWN(AJ1228*AL1228,-3)</f>
        <v>3000000</v>
      </c>
      <c r="AN1228" s="178">
        <v>1</v>
      </c>
      <c r="AO1228" s="179" t="s">
        <v>38</v>
      </c>
      <c r="AP1228" s="254">
        <v>3000000</v>
      </c>
      <c r="AQ1228" s="254">
        <f>ROUNDDOWN(AN1228*AP1228,-3)</f>
        <v>3000000</v>
      </c>
      <c r="AR1228" s="351">
        <f t="shared" si="340"/>
        <v>0</v>
      </c>
    </row>
    <row r="1229" spans="2:44" x14ac:dyDescent="0.4">
      <c r="B1229" s="208" t="s">
        <v>27</v>
      </c>
      <c r="C1229" s="180" t="s">
        <v>476</v>
      </c>
      <c r="D1229" s="178">
        <v>1</v>
      </c>
      <c r="E1229" s="179" t="s">
        <v>38</v>
      </c>
      <c r="F1229" s="254">
        <v>15000000</v>
      </c>
      <c r="G1229" s="254">
        <f>ROUNDDOWN(D1229*F1229,-3)</f>
        <v>15000000</v>
      </c>
      <c r="H1229" s="178">
        <v>1</v>
      </c>
      <c r="I1229" s="179" t="s">
        <v>38</v>
      </c>
      <c r="J1229" s="254">
        <v>15000000</v>
      </c>
      <c r="K1229" s="254">
        <f>ROUNDDOWN(H1229*J1229,-3)</f>
        <v>15000000</v>
      </c>
      <c r="L1229" s="178">
        <v>1</v>
      </c>
      <c r="M1229" s="179" t="s">
        <v>38</v>
      </c>
      <c r="N1229" s="254">
        <v>15000000</v>
      </c>
      <c r="O1229" s="254">
        <f>ROUNDDOWN(L1229*N1229,-3)</f>
        <v>15000000</v>
      </c>
      <c r="P1229" s="178">
        <v>1</v>
      </c>
      <c r="Q1229" s="179" t="s">
        <v>38</v>
      </c>
      <c r="R1229" s="254">
        <v>15000000</v>
      </c>
      <c r="S1229" s="254">
        <f>ROUNDDOWN(P1229*R1229,-3)</f>
        <v>15000000</v>
      </c>
      <c r="T1229" s="178">
        <v>1</v>
      </c>
      <c r="U1229" s="179" t="s">
        <v>38</v>
      </c>
      <c r="V1229" s="254">
        <v>15000000</v>
      </c>
      <c r="W1229" s="254">
        <f>ROUNDDOWN(T1229*V1229,-3)</f>
        <v>15000000</v>
      </c>
      <c r="X1229" s="354">
        <f t="shared" si="338"/>
        <v>4500000</v>
      </c>
      <c r="Y1229" s="254">
        <f>CEILING(X1229,1000)</f>
        <v>4500000</v>
      </c>
      <c r="Z1229" s="354">
        <f t="shared" si="337"/>
        <v>10500000</v>
      </c>
      <c r="AA1229" s="254">
        <f t="shared" si="339"/>
        <v>10500000</v>
      </c>
      <c r="AB1229" s="178">
        <v>1</v>
      </c>
      <c r="AC1229" s="179" t="s">
        <v>38</v>
      </c>
      <c r="AD1229" s="254">
        <v>4500000</v>
      </c>
      <c r="AE1229" s="254">
        <f>ROUNDDOWN(AB1229*AD1229,-3)</f>
        <v>4500000</v>
      </c>
      <c r="AF1229" s="178">
        <v>1</v>
      </c>
      <c r="AG1229" s="179" t="s">
        <v>38</v>
      </c>
      <c r="AH1229" s="254">
        <v>1000</v>
      </c>
      <c r="AI1229" s="254">
        <f>ROUNDDOWN(AF1229*AH1229,-3)</f>
        <v>1000</v>
      </c>
      <c r="AJ1229" s="178">
        <v>1</v>
      </c>
      <c r="AK1229" s="179" t="s">
        <v>38</v>
      </c>
      <c r="AL1229" s="254">
        <v>4500000</v>
      </c>
      <c r="AM1229" s="254">
        <f>ROUNDDOWN(AJ1229*AL1229,-3)</f>
        <v>4500000</v>
      </c>
      <c r="AN1229" s="178">
        <v>1</v>
      </c>
      <c r="AO1229" s="179" t="s">
        <v>38</v>
      </c>
      <c r="AP1229" s="254">
        <v>4500000</v>
      </c>
      <c r="AQ1229" s="254">
        <f>ROUNDDOWN(AN1229*AP1229,-3)</f>
        <v>4500000</v>
      </c>
      <c r="AR1229" s="351">
        <f t="shared" si="340"/>
        <v>0</v>
      </c>
    </row>
    <row r="1230" spans="2:44" x14ac:dyDescent="0.4">
      <c r="B1230" s="312" t="s">
        <v>386</v>
      </c>
      <c r="C1230" s="313" t="s">
        <v>477</v>
      </c>
      <c r="D1230" s="269">
        <v>1</v>
      </c>
      <c r="E1230" s="270" t="s">
        <v>130</v>
      </c>
      <c r="F1230" s="254">
        <v>0</v>
      </c>
      <c r="G1230" s="254">
        <f>G1231+G1234</f>
        <v>348000000</v>
      </c>
      <c r="H1230" s="314">
        <v>1</v>
      </c>
      <c r="I1230" s="315" t="s">
        <v>130</v>
      </c>
      <c r="J1230" s="316">
        <v>0</v>
      </c>
      <c r="K1230" s="316">
        <f>K1231+K1234</f>
        <v>348000000</v>
      </c>
      <c r="L1230" s="314">
        <v>1</v>
      </c>
      <c r="M1230" s="315" t="s">
        <v>130</v>
      </c>
      <c r="N1230" s="316">
        <v>0</v>
      </c>
      <c r="O1230" s="316">
        <f>O1231+O1234</f>
        <v>348000000</v>
      </c>
      <c r="P1230" s="314">
        <v>1</v>
      </c>
      <c r="Q1230" s="315" t="s">
        <v>130</v>
      </c>
      <c r="R1230" s="316">
        <v>0</v>
      </c>
      <c r="S1230" s="316">
        <f>S1231+S1234</f>
        <v>348000000</v>
      </c>
      <c r="T1230" s="314">
        <v>1</v>
      </c>
      <c r="U1230" s="315" t="s">
        <v>130</v>
      </c>
      <c r="V1230" s="316">
        <v>0</v>
      </c>
      <c r="W1230" s="316">
        <f>W1231+W1234</f>
        <v>348000000</v>
      </c>
      <c r="X1230" s="354">
        <f t="shared" si="338"/>
        <v>104400000</v>
      </c>
      <c r="Y1230" s="316"/>
      <c r="Z1230" s="354">
        <f t="shared" si="337"/>
        <v>348000000</v>
      </c>
      <c r="AA1230" s="316"/>
      <c r="AB1230" s="314">
        <v>1</v>
      </c>
      <c r="AC1230" s="315" t="s">
        <v>130</v>
      </c>
      <c r="AD1230" s="316">
        <v>0</v>
      </c>
      <c r="AE1230" s="316">
        <f>AE1231+AE1234</f>
        <v>278000000</v>
      </c>
      <c r="AF1230" s="314">
        <v>1</v>
      </c>
      <c r="AG1230" s="315" t="s">
        <v>130</v>
      </c>
      <c r="AH1230" s="316">
        <v>0</v>
      </c>
      <c r="AI1230" s="316">
        <f>AI1231+AI1234</f>
        <v>248002000</v>
      </c>
      <c r="AJ1230" s="314">
        <v>1</v>
      </c>
      <c r="AK1230" s="315" t="s">
        <v>130</v>
      </c>
      <c r="AL1230" s="316">
        <v>0</v>
      </c>
      <c r="AM1230" s="316">
        <f>AM1231+AM1234</f>
        <v>278000000</v>
      </c>
      <c r="AN1230" s="314">
        <v>1</v>
      </c>
      <c r="AO1230" s="315" t="s">
        <v>130</v>
      </c>
      <c r="AP1230" s="316">
        <v>0</v>
      </c>
      <c r="AQ1230" s="316">
        <f>AQ1231+AQ1234</f>
        <v>278000000</v>
      </c>
      <c r="AR1230" s="351">
        <f t="shared" si="340"/>
        <v>0</v>
      </c>
    </row>
    <row r="1231" spans="2:44" x14ac:dyDescent="0.4">
      <c r="B1231" s="208">
        <v>525112</v>
      </c>
      <c r="C1231" s="180" t="s">
        <v>97</v>
      </c>
      <c r="D1231" s="178">
        <v>0</v>
      </c>
      <c r="E1231" s="179" t="s">
        <v>27</v>
      </c>
      <c r="F1231" s="180">
        <v>0</v>
      </c>
      <c r="G1231" s="254">
        <f>SUM(G1232:G1233)</f>
        <v>100000000</v>
      </c>
      <c r="H1231" s="178">
        <v>0</v>
      </c>
      <c r="I1231" s="179" t="s">
        <v>27</v>
      </c>
      <c r="J1231" s="180">
        <v>0</v>
      </c>
      <c r="K1231" s="254">
        <f>SUM(K1232:K1233)</f>
        <v>100000000</v>
      </c>
      <c r="L1231" s="178">
        <v>0</v>
      </c>
      <c r="M1231" s="179" t="s">
        <v>27</v>
      </c>
      <c r="N1231" s="180">
        <v>0</v>
      </c>
      <c r="O1231" s="254">
        <f>SUM(O1232:O1233)</f>
        <v>100000000</v>
      </c>
      <c r="P1231" s="178">
        <v>0</v>
      </c>
      <c r="Q1231" s="179" t="s">
        <v>27</v>
      </c>
      <c r="R1231" s="180">
        <v>0</v>
      </c>
      <c r="S1231" s="254">
        <f>SUM(S1232:S1233)</f>
        <v>100000000</v>
      </c>
      <c r="T1231" s="178">
        <v>0</v>
      </c>
      <c r="U1231" s="179" t="s">
        <v>27</v>
      </c>
      <c r="V1231" s="180">
        <v>0</v>
      </c>
      <c r="W1231" s="254">
        <f>SUM(W1232:W1233)</f>
        <v>100000000</v>
      </c>
      <c r="X1231" s="354">
        <f t="shared" si="338"/>
        <v>30000000</v>
      </c>
      <c r="Y1231" s="254"/>
      <c r="Z1231" s="354">
        <f t="shared" si="337"/>
        <v>100000000</v>
      </c>
      <c r="AA1231" s="254"/>
      <c r="AB1231" s="178">
        <v>0</v>
      </c>
      <c r="AC1231" s="179" t="s">
        <v>27</v>
      </c>
      <c r="AD1231" s="180">
        <v>0</v>
      </c>
      <c r="AE1231" s="254">
        <f>SUM(AE1232:AE1233)</f>
        <v>30000000</v>
      </c>
      <c r="AF1231" s="178">
        <v>0</v>
      </c>
      <c r="AG1231" s="179" t="s">
        <v>27</v>
      </c>
      <c r="AH1231" s="180">
        <v>0</v>
      </c>
      <c r="AI1231" s="254">
        <f>SUM(AI1232:AI1233)</f>
        <v>2000</v>
      </c>
      <c r="AJ1231" s="178">
        <v>0</v>
      </c>
      <c r="AK1231" s="179" t="s">
        <v>27</v>
      </c>
      <c r="AL1231" s="180">
        <v>0</v>
      </c>
      <c r="AM1231" s="254">
        <f>SUM(AM1232:AM1233)</f>
        <v>30000000</v>
      </c>
      <c r="AN1231" s="178">
        <v>0</v>
      </c>
      <c r="AO1231" s="179" t="s">
        <v>27</v>
      </c>
      <c r="AP1231" s="180">
        <v>0</v>
      </c>
      <c r="AQ1231" s="254">
        <f>SUM(AQ1232:AQ1233)</f>
        <v>30000000</v>
      </c>
      <c r="AR1231" s="351">
        <f t="shared" si="340"/>
        <v>0</v>
      </c>
    </row>
    <row r="1232" spans="2:44" x14ac:dyDescent="0.4">
      <c r="B1232" s="208" t="s">
        <v>27</v>
      </c>
      <c r="C1232" s="180" t="s">
        <v>478</v>
      </c>
      <c r="D1232" s="178">
        <v>400</v>
      </c>
      <c r="E1232" s="179" t="s">
        <v>40</v>
      </c>
      <c r="F1232" s="254">
        <v>125000</v>
      </c>
      <c r="G1232" s="254">
        <f>ROUNDDOWN(D1232*F1232,-3)</f>
        <v>50000000</v>
      </c>
      <c r="H1232" s="178">
        <v>400</v>
      </c>
      <c r="I1232" s="179" t="s">
        <v>40</v>
      </c>
      <c r="J1232" s="254">
        <v>125000</v>
      </c>
      <c r="K1232" s="254">
        <f>ROUNDDOWN(H1232*J1232,-3)</f>
        <v>50000000</v>
      </c>
      <c r="L1232" s="178">
        <v>400</v>
      </c>
      <c r="M1232" s="179" t="s">
        <v>40</v>
      </c>
      <c r="N1232" s="254">
        <v>125000</v>
      </c>
      <c r="O1232" s="254">
        <f>ROUNDDOWN(L1232*N1232,-3)</f>
        <v>50000000</v>
      </c>
      <c r="P1232" s="178">
        <v>400</v>
      </c>
      <c r="Q1232" s="179" t="s">
        <v>40</v>
      </c>
      <c r="R1232" s="254">
        <v>125000</v>
      </c>
      <c r="S1232" s="254">
        <f>ROUNDDOWN(P1232*R1232,-3)</f>
        <v>50000000</v>
      </c>
      <c r="T1232" s="178">
        <v>400</v>
      </c>
      <c r="U1232" s="179" t="s">
        <v>40</v>
      </c>
      <c r="V1232" s="254">
        <v>125000</v>
      </c>
      <c r="W1232" s="254">
        <f>ROUNDDOWN(T1232*V1232,-3)</f>
        <v>50000000</v>
      </c>
      <c r="X1232" s="354">
        <f t="shared" si="338"/>
        <v>15000000</v>
      </c>
      <c r="Y1232" s="254">
        <f>CEILING(X1232,1000)</f>
        <v>15000000</v>
      </c>
      <c r="Z1232" s="354">
        <f t="shared" si="337"/>
        <v>35000000</v>
      </c>
      <c r="AA1232" s="254">
        <f t="shared" si="339"/>
        <v>35000000</v>
      </c>
      <c r="AB1232" s="178">
        <v>1</v>
      </c>
      <c r="AC1232" s="179" t="s">
        <v>40</v>
      </c>
      <c r="AD1232" s="254">
        <v>15000000</v>
      </c>
      <c r="AE1232" s="254">
        <f>ROUNDDOWN(AB1232*AD1232,-3)</f>
        <v>15000000</v>
      </c>
      <c r="AF1232" s="178">
        <v>1</v>
      </c>
      <c r="AG1232" s="179" t="s">
        <v>40</v>
      </c>
      <c r="AH1232" s="254">
        <v>1000</v>
      </c>
      <c r="AI1232" s="254">
        <f>ROUNDDOWN(AF1232*AH1232,-3)</f>
        <v>1000</v>
      </c>
      <c r="AJ1232" s="178">
        <v>1</v>
      </c>
      <c r="AK1232" s="179" t="s">
        <v>40</v>
      </c>
      <c r="AL1232" s="254">
        <v>15000000</v>
      </c>
      <c r="AM1232" s="254">
        <f>ROUNDDOWN(AJ1232*AL1232,-3)</f>
        <v>15000000</v>
      </c>
      <c r="AN1232" s="178">
        <v>1</v>
      </c>
      <c r="AO1232" s="179" t="s">
        <v>40</v>
      </c>
      <c r="AP1232" s="254">
        <v>15000000</v>
      </c>
      <c r="AQ1232" s="254">
        <f>ROUNDDOWN(AN1232*AP1232,-3)</f>
        <v>15000000</v>
      </c>
      <c r="AR1232" s="351">
        <f t="shared" si="340"/>
        <v>0</v>
      </c>
    </row>
    <row r="1233" spans="2:44" x14ac:dyDescent="0.4">
      <c r="B1233" s="208"/>
      <c r="C1233" s="180" t="s">
        <v>479</v>
      </c>
      <c r="D1233" s="178">
        <v>400</v>
      </c>
      <c r="E1233" s="179" t="s">
        <v>40</v>
      </c>
      <c r="F1233" s="254">
        <v>125000</v>
      </c>
      <c r="G1233" s="254">
        <f>ROUNDDOWN(D1233*F1233,-3)</f>
        <v>50000000</v>
      </c>
      <c r="H1233" s="178">
        <v>400</v>
      </c>
      <c r="I1233" s="179" t="s">
        <v>40</v>
      </c>
      <c r="J1233" s="254">
        <v>125000</v>
      </c>
      <c r="K1233" s="254">
        <f>ROUNDDOWN(H1233*J1233,-3)</f>
        <v>50000000</v>
      </c>
      <c r="L1233" s="178">
        <v>400</v>
      </c>
      <c r="M1233" s="179" t="s">
        <v>40</v>
      </c>
      <c r="N1233" s="254">
        <v>125000</v>
      </c>
      <c r="O1233" s="254">
        <f>ROUNDDOWN(L1233*N1233,-3)</f>
        <v>50000000</v>
      </c>
      <c r="P1233" s="178">
        <v>400</v>
      </c>
      <c r="Q1233" s="179" t="s">
        <v>40</v>
      </c>
      <c r="R1233" s="254">
        <v>125000</v>
      </c>
      <c r="S1233" s="254">
        <f>ROUNDDOWN(P1233*R1233,-3)</f>
        <v>50000000</v>
      </c>
      <c r="T1233" s="178">
        <v>400</v>
      </c>
      <c r="U1233" s="179" t="s">
        <v>40</v>
      </c>
      <c r="V1233" s="254">
        <v>125000</v>
      </c>
      <c r="W1233" s="254">
        <f>ROUNDDOWN(T1233*V1233,-3)</f>
        <v>50000000</v>
      </c>
      <c r="X1233" s="354">
        <f t="shared" si="338"/>
        <v>15000000</v>
      </c>
      <c r="Y1233" s="254">
        <f>CEILING(X1233,1000)</f>
        <v>15000000</v>
      </c>
      <c r="Z1233" s="354">
        <f t="shared" si="337"/>
        <v>35000000</v>
      </c>
      <c r="AA1233" s="254">
        <f t="shared" si="339"/>
        <v>35000000</v>
      </c>
      <c r="AB1233" s="178">
        <v>1</v>
      </c>
      <c r="AC1233" s="179" t="s">
        <v>40</v>
      </c>
      <c r="AD1233" s="254">
        <v>15000000</v>
      </c>
      <c r="AE1233" s="254">
        <f>ROUNDDOWN(AB1233*AD1233,-3)</f>
        <v>15000000</v>
      </c>
      <c r="AF1233" s="178">
        <v>1</v>
      </c>
      <c r="AG1233" s="179" t="s">
        <v>40</v>
      </c>
      <c r="AH1233" s="254">
        <v>1000</v>
      </c>
      <c r="AI1233" s="254">
        <f>ROUNDDOWN(AF1233*AH1233,-3)</f>
        <v>1000</v>
      </c>
      <c r="AJ1233" s="178">
        <v>1</v>
      </c>
      <c r="AK1233" s="179" t="s">
        <v>40</v>
      </c>
      <c r="AL1233" s="254">
        <v>15000000</v>
      </c>
      <c r="AM1233" s="254">
        <f>ROUNDDOWN(AJ1233*AL1233,-3)</f>
        <v>15000000</v>
      </c>
      <c r="AN1233" s="178">
        <v>1</v>
      </c>
      <c r="AO1233" s="179" t="s">
        <v>40</v>
      </c>
      <c r="AP1233" s="254">
        <v>15000000</v>
      </c>
      <c r="AQ1233" s="254">
        <f>ROUNDDOWN(AN1233*AP1233,-3)</f>
        <v>15000000</v>
      </c>
      <c r="AR1233" s="351">
        <f t="shared" si="340"/>
        <v>0</v>
      </c>
    </row>
    <row r="1234" spans="2:44" x14ac:dyDescent="0.4">
      <c r="B1234" s="208">
        <v>525113</v>
      </c>
      <c r="C1234" s="180" t="s">
        <v>99</v>
      </c>
      <c r="D1234" s="178">
        <v>0</v>
      </c>
      <c r="E1234" s="179" t="s">
        <v>27</v>
      </c>
      <c r="F1234" s="180">
        <v>0</v>
      </c>
      <c r="G1234" s="254">
        <f>G1235</f>
        <v>248000000</v>
      </c>
      <c r="H1234" s="178">
        <v>0</v>
      </c>
      <c r="I1234" s="179" t="s">
        <v>27</v>
      </c>
      <c r="J1234" s="180">
        <v>0</v>
      </c>
      <c r="K1234" s="254">
        <f>K1235</f>
        <v>248000000</v>
      </c>
      <c r="L1234" s="178">
        <v>0</v>
      </c>
      <c r="M1234" s="179" t="s">
        <v>27</v>
      </c>
      <c r="N1234" s="180">
        <v>0</v>
      </c>
      <c r="O1234" s="254">
        <f>O1235</f>
        <v>248000000</v>
      </c>
      <c r="P1234" s="178">
        <v>0</v>
      </c>
      <c r="Q1234" s="179" t="s">
        <v>27</v>
      </c>
      <c r="R1234" s="180">
        <v>0</v>
      </c>
      <c r="S1234" s="254">
        <f>S1235</f>
        <v>248000000</v>
      </c>
      <c r="T1234" s="178">
        <v>0</v>
      </c>
      <c r="U1234" s="179" t="s">
        <v>27</v>
      </c>
      <c r="V1234" s="180">
        <v>0</v>
      </c>
      <c r="W1234" s="254">
        <f>W1235</f>
        <v>248000000</v>
      </c>
      <c r="X1234" s="354">
        <f t="shared" si="338"/>
        <v>74400000</v>
      </c>
      <c r="Y1234" s="254"/>
      <c r="Z1234" s="354">
        <f t="shared" si="337"/>
        <v>248000000</v>
      </c>
      <c r="AA1234" s="254"/>
      <c r="AB1234" s="178">
        <v>0</v>
      </c>
      <c r="AC1234" s="179" t="s">
        <v>27</v>
      </c>
      <c r="AD1234" s="180">
        <v>0</v>
      </c>
      <c r="AE1234" s="254">
        <f>AE1235</f>
        <v>248000000</v>
      </c>
      <c r="AF1234" s="178">
        <v>0</v>
      </c>
      <c r="AG1234" s="179" t="s">
        <v>27</v>
      </c>
      <c r="AH1234" s="180">
        <v>0</v>
      </c>
      <c r="AI1234" s="254">
        <f>AI1235</f>
        <v>248000000</v>
      </c>
      <c r="AJ1234" s="178">
        <v>0</v>
      </c>
      <c r="AK1234" s="179" t="s">
        <v>27</v>
      </c>
      <c r="AL1234" s="180">
        <v>0</v>
      </c>
      <c r="AM1234" s="254">
        <f>AM1235</f>
        <v>248000000</v>
      </c>
      <c r="AN1234" s="178">
        <v>0</v>
      </c>
      <c r="AO1234" s="179" t="s">
        <v>27</v>
      </c>
      <c r="AP1234" s="180">
        <v>0</v>
      </c>
      <c r="AQ1234" s="254">
        <f>AQ1235</f>
        <v>248000000</v>
      </c>
      <c r="AR1234" s="351">
        <f t="shared" si="340"/>
        <v>0</v>
      </c>
    </row>
    <row r="1235" spans="2:44" x14ac:dyDescent="0.4">
      <c r="B1235" s="208" t="s">
        <v>27</v>
      </c>
      <c r="C1235" s="180" t="s">
        <v>480</v>
      </c>
      <c r="D1235" s="178">
        <v>400</v>
      </c>
      <c r="E1235" s="179" t="s">
        <v>40</v>
      </c>
      <c r="F1235" s="254">
        <v>620000</v>
      </c>
      <c r="G1235" s="254">
        <f>ROUNDDOWN(D1235*F1235,-3)</f>
        <v>248000000</v>
      </c>
      <c r="H1235" s="178">
        <v>400</v>
      </c>
      <c r="I1235" s="179" t="s">
        <v>40</v>
      </c>
      <c r="J1235" s="254">
        <v>620000</v>
      </c>
      <c r="K1235" s="254">
        <f>ROUNDDOWN(H1235*J1235,-3)</f>
        <v>248000000</v>
      </c>
      <c r="L1235" s="178">
        <v>400</v>
      </c>
      <c r="M1235" s="179" t="s">
        <v>40</v>
      </c>
      <c r="N1235" s="254">
        <v>620000</v>
      </c>
      <c r="O1235" s="254">
        <f>ROUNDDOWN(L1235*N1235,-3)</f>
        <v>248000000</v>
      </c>
      <c r="P1235" s="178">
        <v>400</v>
      </c>
      <c r="Q1235" s="179" t="s">
        <v>40</v>
      </c>
      <c r="R1235" s="254">
        <v>620000</v>
      </c>
      <c r="S1235" s="254">
        <f>ROUNDDOWN(P1235*R1235,-3)</f>
        <v>248000000</v>
      </c>
      <c r="T1235" s="178">
        <v>400</v>
      </c>
      <c r="U1235" s="179" t="s">
        <v>40</v>
      </c>
      <c r="V1235" s="254">
        <v>620000</v>
      </c>
      <c r="W1235" s="254">
        <f>ROUNDDOWN(T1235*V1235,-3)</f>
        <v>248000000</v>
      </c>
      <c r="X1235" s="354">
        <f t="shared" si="338"/>
        <v>74400000</v>
      </c>
      <c r="Y1235" s="254">
        <f>CEILING(X1235,1000)</f>
        <v>74400000</v>
      </c>
      <c r="Z1235" s="354">
        <f t="shared" si="337"/>
        <v>173600000</v>
      </c>
      <c r="AA1235" s="254">
        <f t="shared" si="339"/>
        <v>173600000</v>
      </c>
      <c r="AB1235" s="178">
        <v>400</v>
      </c>
      <c r="AC1235" s="179" t="s">
        <v>40</v>
      </c>
      <c r="AD1235" s="254">
        <v>620000</v>
      </c>
      <c r="AE1235" s="254">
        <f>ROUNDDOWN(AB1235*AD1235,-3)</f>
        <v>248000000</v>
      </c>
      <c r="AF1235" s="178">
        <v>400</v>
      </c>
      <c r="AG1235" s="179" t="s">
        <v>40</v>
      </c>
      <c r="AH1235" s="254">
        <v>620000</v>
      </c>
      <c r="AI1235" s="254">
        <f>ROUNDDOWN(AF1235*AH1235,-3)</f>
        <v>248000000</v>
      </c>
      <c r="AJ1235" s="178">
        <v>400</v>
      </c>
      <c r="AK1235" s="179" t="s">
        <v>40</v>
      </c>
      <c r="AL1235" s="254">
        <v>620000</v>
      </c>
      <c r="AM1235" s="254">
        <f>ROUNDDOWN(AJ1235*AL1235,-3)</f>
        <v>248000000</v>
      </c>
      <c r="AN1235" s="178">
        <v>400</v>
      </c>
      <c r="AO1235" s="179" t="s">
        <v>40</v>
      </c>
      <c r="AP1235" s="254">
        <v>620000</v>
      </c>
      <c r="AQ1235" s="254">
        <f>ROUNDDOWN(AN1235*AP1235,-3)</f>
        <v>248000000</v>
      </c>
      <c r="AR1235" s="351">
        <f t="shared" si="340"/>
        <v>0</v>
      </c>
    </row>
    <row r="1236" spans="2:44" x14ac:dyDescent="0.4">
      <c r="B1236" s="312" t="s">
        <v>388</v>
      </c>
      <c r="C1236" s="313" t="s">
        <v>481</v>
      </c>
      <c r="D1236" s="269">
        <v>1</v>
      </c>
      <c r="E1236" s="270" t="s">
        <v>130</v>
      </c>
      <c r="F1236" s="254">
        <v>0</v>
      </c>
      <c r="G1236" s="254">
        <f>G1237</f>
        <v>240000000</v>
      </c>
      <c r="H1236" s="314">
        <v>1</v>
      </c>
      <c r="I1236" s="315" t="s">
        <v>130</v>
      </c>
      <c r="J1236" s="316">
        <v>0</v>
      </c>
      <c r="K1236" s="316">
        <f>K1237</f>
        <v>240000000</v>
      </c>
      <c r="L1236" s="314">
        <v>1</v>
      </c>
      <c r="M1236" s="315" t="s">
        <v>130</v>
      </c>
      <c r="N1236" s="316">
        <v>0</v>
      </c>
      <c r="O1236" s="316">
        <f>O1237</f>
        <v>240000000</v>
      </c>
      <c r="P1236" s="314">
        <v>1</v>
      </c>
      <c r="Q1236" s="315" t="s">
        <v>130</v>
      </c>
      <c r="R1236" s="316">
        <v>0</v>
      </c>
      <c r="S1236" s="316">
        <f>S1237</f>
        <v>240000000</v>
      </c>
      <c r="T1236" s="314">
        <v>1</v>
      </c>
      <c r="U1236" s="315" t="s">
        <v>130</v>
      </c>
      <c r="V1236" s="316">
        <v>0</v>
      </c>
      <c r="W1236" s="316">
        <f>W1237</f>
        <v>240000000</v>
      </c>
      <c r="X1236" s="354">
        <f t="shared" si="338"/>
        <v>72000000</v>
      </c>
      <c r="Y1236" s="316"/>
      <c r="Z1236" s="354">
        <f t="shared" si="337"/>
        <v>240000000</v>
      </c>
      <c r="AA1236" s="316"/>
      <c r="AB1236" s="314">
        <v>1</v>
      </c>
      <c r="AC1236" s="315" t="s">
        <v>130</v>
      </c>
      <c r="AD1236" s="316">
        <v>0</v>
      </c>
      <c r="AE1236" s="316">
        <f>AE1237</f>
        <v>240000000</v>
      </c>
      <c r="AF1236" s="314">
        <v>1</v>
      </c>
      <c r="AG1236" s="315" t="s">
        <v>130</v>
      </c>
      <c r="AH1236" s="316">
        <v>0</v>
      </c>
      <c r="AI1236" s="316">
        <f>AI1237</f>
        <v>240000000</v>
      </c>
      <c r="AJ1236" s="314">
        <v>1</v>
      </c>
      <c r="AK1236" s="315" t="s">
        <v>130</v>
      </c>
      <c r="AL1236" s="316">
        <v>0</v>
      </c>
      <c r="AM1236" s="316">
        <f>AM1237</f>
        <v>240000000</v>
      </c>
      <c r="AN1236" s="314">
        <v>1</v>
      </c>
      <c r="AO1236" s="315" t="s">
        <v>130</v>
      </c>
      <c r="AP1236" s="316">
        <v>0</v>
      </c>
      <c r="AQ1236" s="316">
        <f>AQ1237</f>
        <v>240000000</v>
      </c>
      <c r="AR1236" s="351">
        <f t="shared" si="340"/>
        <v>0</v>
      </c>
    </row>
    <row r="1237" spans="2:44" x14ac:dyDescent="0.4">
      <c r="B1237" s="208">
        <v>525112</v>
      </c>
      <c r="C1237" s="180" t="s">
        <v>97</v>
      </c>
      <c r="D1237" s="178"/>
      <c r="E1237" s="179" t="s">
        <v>27</v>
      </c>
      <c r="F1237" s="180">
        <v>0</v>
      </c>
      <c r="G1237" s="254">
        <f>G1238</f>
        <v>240000000</v>
      </c>
      <c r="H1237" s="178"/>
      <c r="I1237" s="179" t="s">
        <v>27</v>
      </c>
      <c r="J1237" s="180">
        <v>0</v>
      </c>
      <c r="K1237" s="254">
        <f>K1238</f>
        <v>240000000</v>
      </c>
      <c r="L1237" s="178"/>
      <c r="M1237" s="179" t="s">
        <v>27</v>
      </c>
      <c r="N1237" s="180">
        <v>0</v>
      </c>
      <c r="O1237" s="254">
        <f>O1238</f>
        <v>240000000</v>
      </c>
      <c r="P1237" s="178"/>
      <c r="Q1237" s="179" t="s">
        <v>27</v>
      </c>
      <c r="R1237" s="180">
        <v>0</v>
      </c>
      <c r="S1237" s="254">
        <f>S1238</f>
        <v>240000000</v>
      </c>
      <c r="T1237" s="178"/>
      <c r="U1237" s="179" t="s">
        <v>27</v>
      </c>
      <c r="V1237" s="180">
        <v>0</v>
      </c>
      <c r="W1237" s="254">
        <f>W1238</f>
        <v>240000000</v>
      </c>
      <c r="X1237" s="354">
        <f t="shared" si="338"/>
        <v>72000000</v>
      </c>
      <c r="Y1237" s="254"/>
      <c r="Z1237" s="354">
        <f t="shared" si="337"/>
        <v>240000000</v>
      </c>
      <c r="AA1237" s="254"/>
      <c r="AB1237" s="178"/>
      <c r="AC1237" s="179" t="s">
        <v>27</v>
      </c>
      <c r="AD1237" s="180">
        <v>0</v>
      </c>
      <c r="AE1237" s="254">
        <f>AE1238</f>
        <v>240000000</v>
      </c>
      <c r="AF1237" s="178"/>
      <c r="AG1237" s="179" t="s">
        <v>27</v>
      </c>
      <c r="AH1237" s="180">
        <v>0</v>
      </c>
      <c r="AI1237" s="254">
        <f>AI1238</f>
        <v>240000000</v>
      </c>
      <c r="AJ1237" s="178"/>
      <c r="AK1237" s="179" t="s">
        <v>27</v>
      </c>
      <c r="AL1237" s="180">
        <v>0</v>
      </c>
      <c r="AM1237" s="254">
        <f>AM1238</f>
        <v>240000000</v>
      </c>
      <c r="AN1237" s="178"/>
      <c r="AO1237" s="179" t="s">
        <v>27</v>
      </c>
      <c r="AP1237" s="180">
        <v>0</v>
      </c>
      <c r="AQ1237" s="254">
        <f>AQ1238</f>
        <v>240000000</v>
      </c>
      <c r="AR1237" s="351">
        <f t="shared" si="340"/>
        <v>0</v>
      </c>
    </row>
    <row r="1238" spans="2:44" x14ac:dyDescent="0.4">
      <c r="B1238" s="208" t="s">
        <v>27</v>
      </c>
      <c r="C1238" s="180" t="s">
        <v>482</v>
      </c>
      <c r="D1238" s="178">
        <v>96</v>
      </c>
      <c r="E1238" s="179" t="s">
        <v>40</v>
      </c>
      <c r="F1238" s="254">
        <v>2500000</v>
      </c>
      <c r="G1238" s="254">
        <f>ROUNDDOWN(D1238*F1238,-3)</f>
        <v>240000000</v>
      </c>
      <c r="H1238" s="178">
        <v>96</v>
      </c>
      <c r="I1238" s="179" t="s">
        <v>40</v>
      </c>
      <c r="J1238" s="254">
        <v>2500000</v>
      </c>
      <c r="K1238" s="254">
        <f>ROUNDDOWN(H1238*J1238,-3)</f>
        <v>240000000</v>
      </c>
      <c r="L1238" s="178">
        <v>96</v>
      </c>
      <c r="M1238" s="179" t="s">
        <v>40</v>
      </c>
      <c r="N1238" s="254">
        <v>2500000</v>
      </c>
      <c r="O1238" s="254">
        <f>ROUNDDOWN(L1238*N1238,-3)</f>
        <v>240000000</v>
      </c>
      <c r="P1238" s="178">
        <v>96</v>
      </c>
      <c r="Q1238" s="179" t="s">
        <v>40</v>
      </c>
      <c r="R1238" s="254">
        <v>2500000</v>
      </c>
      <c r="S1238" s="254">
        <f>ROUNDDOWN(P1238*R1238,-3)</f>
        <v>240000000</v>
      </c>
      <c r="T1238" s="178">
        <v>96</v>
      </c>
      <c r="U1238" s="179" t="s">
        <v>40</v>
      </c>
      <c r="V1238" s="254">
        <v>2500000</v>
      </c>
      <c r="W1238" s="254">
        <f>ROUNDDOWN(T1238*V1238,-3)</f>
        <v>240000000</v>
      </c>
      <c r="X1238" s="354">
        <f t="shared" si="338"/>
        <v>72000000</v>
      </c>
      <c r="Y1238" s="254">
        <f>CEILING(X1238,1000)</f>
        <v>72000000</v>
      </c>
      <c r="Z1238" s="354">
        <f t="shared" si="337"/>
        <v>168000000</v>
      </c>
      <c r="AA1238" s="254">
        <f t="shared" si="339"/>
        <v>168000000</v>
      </c>
      <c r="AB1238" s="178">
        <v>96</v>
      </c>
      <c r="AC1238" s="179" t="s">
        <v>40</v>
      </c>
      <c r="AD1238" s="254">
        <v>2500000</v>
      </c>
      <c r="AE1238" s="254">
        <f>ROUNDDOWN(AB1238*AD1238,-3)</f>
        <v>240000000</v>
      </c>
      <c r="AF1238" s="178">
        <v>96</v>
      </c>
      <c r="AG1238" s="179" t="s">
        <v>40</v>
      </c>
      <c r="AH1238" s="254">
        <v>2500000</v>
      </c>
      <c r="AI1238" s="254">
        <f>ROUNDDOWN(AF1238*AH1238,-3)</f>
        <v>240000000</v>
      </c>
      <c r="AJ1238" s="178">
        <v>96</v>
      </c>
      <c r="AK1238" s="179" t="s">
        <v>40</v>
      </c>
      <c r="AL1238" s="254">
        <v>2500000</v>
      </c>
      <c r="AM1238" s="254">
        <f>ROUNDDOWN(AJ1238*AL1238,-3)</f>
        <v>240000000</v>
      </c>
      <c r="AN1238" s="178">
        <v>96</v>
      </c>
      <c r="AO1238" s="179" t="s">
        <v>40</v>
      </c>
      <c r="AP1238" s="254">
        <v>2500000</v>
      </c>
      <c r="AQ1238" s="254">
        <f>ROUNDDOWN(AN1238*AP1238,-3)</f>
        <v>240000000</v>
      </c>
      <c r="AR1238" s="351">
        <f t="shared" si="340"/>
        <v>0</v>
      </c>
    </row>
    <row r="1239" spans="2:44" x14ac:dyDescent="0.4">
      <c r="B1239" s="312" t="s">
        <v>390</v>
      </c>
      <c r="C1239" s="313" t="s">
        <v>483</v>
      </c>
      <c r="D1239" s="269">
        <v>1</v>
      </c>
      <c r="E1239" s="270" t="s">
        <v>130</v>
      </c>
      <c r="F1239" s="254">
        <v>0</v>
      </c>
      <c r="G1239" s="254">
        <f>G1240</f>
        <v>300000000</v>
      </c>
      <c r="H1239" s="314">
        <v>1</v>
      </c>
      <c r="I1239" s="315" t="s">
        <v>130</v>
      </c>
      <c r="J1239" s="316">
        <v>0</v>
      </c>
      <c r="K1239" s="316">
        <f>K1240</f>
        <v>300000000</v>
      </c>
      <c r="L1239" s="314">
        <v>1</v>
      </c>
      <c r="M1239" s="315" t="s">
        <v>130</v>
      </c>
      <c r="N1239" s="316">
        <v>0</v>
      </c>
      <c r="O1239" s="316">
        <f>O1240</f>
        <v>300000000</v>
      </c>
      <c r="P1239" s="314">
        <v>1</v>
      </c>
      <c r="Q1239" s="315" t="s">
        <v>130</v>
      </c>
      <c r="R1239" s="316">
        <v>0</v>
      </c>
      <c r="S1239" s="316">
        <f>S1240</f>
        <v>300000000</v>
      </c>
      <c r="T1239" s="314">
        <v>1</v>
      </c>
      <c r="U1239" s="315" t="s">
        <v>130</v>
      </c>
      <c r="V1239" s="316">
        <v>0</v>
      </c>
      <c r="W1239" s="316">
        <f>W1240</f>
        <v>300000000</v>
      </c>
      <c r="X1239" s="354">
        <f t="shared" si="338"/>
        <v>90000000</v>
      </c>
      <c r="Y1239" s="316"/>
      <c r="Z1239" s="354">
        <f t="shared" si="337"/>
        <v>300000000</v>
      </c>
      <c r="AA1239" s="316"/>
      <c r="AB1239" s="314">
        <v>1</v>
      </c>
      <c r="AC1239" s="315" t="s">
        <v>130</v>
      </c>
      <c r="AD1239" s="316">
        <v>0</v>
      </c>
      <c r="AE1239" s="316">
        <f>AE1240</f>
        <v>300000000</v>
      </c>
      <c r="AF1239" s="314">
        <v>1</v>
      </c>
      <c r="AG1239" s="315" t="s">
        <v>130</v>
      </c>
      <c r="AH1239" s="316">
        <v>0</v>
      </c>
      <c r="AI1239" s="316">
        <f>AI1240</f>
        <v>300000000</v>
      </c>
      <c r="AJ1239" s="314">
        <v>1</v>
      </c>
      <c r="AK1239" s="315" t="s">
        <v>130</v>
      </c>
      <c r="AL1239" s="316">
        <v>0</v>
      </c>
      <c r="AM1239" s="316">
        <f>AM1240</f>
        <v>300000000</v>
      </c>
      <c r="AN1239" s="314">
        <v>1</v>
      </c>
      <c r="AO1239" s="315" t="s">
        <v>130</v>
      </c>
      <c r="AP1239" s="316">
        <v>0</v>
      </c>
      <c r="AQ1239" s="316">
        <f>AQ1240</f>
        <v>300000000</v>
      </c>
      <c r="AR1239" s="351">
        <f t="shared" si="340"/>
        <v>0</v>
      </c>
    </row>
    <row r="1240" spans="2:44" x14ac:dyDescent="0.4">
      <c r="B1240" s="208">
        <v>525112</v>
      </c>
      <c r="C1240" s="180" t="s">
        <v>97</v>
      </c>
      <c r="D1240" s="178"/>
      <c r="E1240" s="179" t="s">
        <v>27</v>
      </c>
      <c r="F1240" s="180">
        <v>0</v>
      </c>
      <c r="G1240" s="254">
        <f>G1241</f>
        <v>300000000</v>
      </c>
      <c r="H1240" s="178"/>
      <c r="I1240" s="179" t="s">
        <v>27</v>
      </c>
      <c r="J1240" s="180">
        <v>0</v>
      </c>
      <c r="K1240" s="254">
        <f>K1241</f>
        <v>300000000</v>
      </c>
      <c r="L1240" s="178"/>
      <c r="M1240" s="179" t="s">
        <v>27</v>
      </c>
      <c r="N1240" s="180">
        <v>0</v>
      </c>
      <c r="O1240" s="254">
        <f>O1241</f>
        <v>300000000</v>
      </c>
      <c r="P1240" s="178"/>
      <c r="Q1240" s="179" t="s">
        <v>27</v>
      </c>
      <c r="R1240" s="180">
        <v>0</v>
      </c>
      <c r="S1240" s="254">
        <f>S1241</f>
        <v>300000000</v>
      </c>
      <c r="T1240" s="178"/>
      <c r="U1240" s="179" t="s">
        <v>27</v>
      </c>
      <c r="V1240" s="180">
        <v>0</v>
      </c>
      <c r="W1240" s="254">
        <f>W1241</f>
        <v>300000000</v>
      </c>
      <c r="X1240" s="354">
        <f t="shared" si="338"/>
        <v>90000000</v>
      </c>
      <c r="Y1240" s="254"/>
      <c r="Z1240" s="354">
        <f t="shared" si="337"/>
        <v>300000000</v>
      </c>
      <c r="AA1240" s="254"/>
      <c r="AB1240" s="178"/>
      <c r="AC1240" s="179" t="s">
        <v>27</v>
      </c>
      <c r="AD1240" s="180">
        <v>0</v>
      </c>
      <c r="AE1240" s="254">
        <f>AE1241</f>
        <v>300000000</v>
      </c>
      <c r="AF1240" s="178"/>
      <c r="AG1240" s="179" t="s">
        <v>27</v>
      </c>
      <c r="AH1240" s="180">
        <v>0</v>
      </c>
      <c r="AI1240" s="254">
        <f>AI1241</f>
        <v>300000000</v>
      </c>
      <c r="AJ1240" s="178"/>
      <c r="AK1240" s="179" t="s">
        <v>27</v>
      </c>
      <c r="AL1240" s="180">
        <v>0</v>
      </c>
      <c r="AM1240" s="254">
        <f>AM1241</f>
        <v>300000000</v>
      </c>
      <c r="AN1240" s="178"/>
      <c r="AO1240" s="179" t="s">
        <v>27</v>
      </c>
      <c r="AP1240" s="180">
        <v>0</v>
      </c>
      <c r="AQ1240" s="254">
        <f>AQ1241</f>
        <v>300000000</v>
      </c>
      <c r="AR1240" s="351">
        <f t="shared" si="340"/>
        <v>0</v>
      </c>
    </row>
    <row r="1241" spans="2:44" x14ac:dyDescent="0.4">
      <c r="B1241" s="208" t="s">
        <v>27</v>
      </c>
      <c r="C1241" s="180" t="s">
        <v>484</v>
      </c>
      <c r="D1241" s="178">
        <v>120</v>
      </c>
      <c r="E1241" s="179" t="s">
        <v>40</v>
      </c>
      <c r="F1241" s="254">
        <v>2500000</v>
      </c>
      <c r="G1241" s="254">
        <f>ROUNDDOWN(D1241*F1241,-3)</f>
        <v>300000000</v>
      </c>
      <c r="H1241" s="178">
        <v>120</v>
      </c>
      <c r="I1241" s="179" t="s">
        <v>40</v>
      </c>
      <c r="J1241" s="254">
        <v>2500000</v>
      </c>
      <c r="K1241" s="254">
        <f>ROUNDDOWN(H1241*J1241,-3)</f>
        <v>300000000</v>
      </c>
      <c r="L1241" s="178">
        <v>120</v>
      </c>
      <c r="M1241" s="179" t="s">
        <v>40</v>
      </c>
      <c r="N1241" s="254">
        <v>2500000</v>
      </c>
      <c r="O1241" s="254">
        <f>ROUNDDOWN(L1241*N1241,-3)</f>
        <v>300000000</v>
      </c>
      <c r="P1241" s="178">
        <v>120</v>
      </c>
      <c r="Q1241" s="179" t="s">
        <v>40</v>
      </c>
      <c r="R1241" s="254">
        <v>2500000</v>
      </c>
      <c r="S1241" s="254">
        <f>ROUNDDOWN(P1241*R1241,-3)</f>
        <v>300000000</v>
      </c>
      <c r="T1241" s="178">
        <v>120</v>
      </c>
      <c r="U1241" s="179" t="s">
        <v>40</v>
      </c>
      <c r="V1241" s="254">
        <v>2500000</v>
      </c>
      <c r="W1241" s="254">
        <f>ROUNDDOWN(T1241*V1241,-3)</f>
        <v>300000000</v>
      </c>
      <c r="X1241" s="354">
        <f t="shared" si="338"/>
        <v>90000000</v>
      </c>
      <c r="Y1241" s="254">
        <f>CEILING(X1241,1000)</f>
        <v>90000000</v>
      </c>
      <c r="Z1241" s="354">
        <f t="shared" si="337"/>
        <v>210000000</v>
      </c>
      <c r="AA1241" s="254">
        <f t="shared" si="339"/>
        <v>210000000</v>
      </c>
      <c r="AB1241" s="178">
        <v>120</v>
      </c>
      <c r="AC1241" s="179" t="s">
        <v>40</v>
      </c>
      <c r="AD1241" s="254">
        <v>2500000</v>
      </c>
      <c r="AE1241" s="254">
        <f>ROUNDDOWN(AB1241*AD1241,-3)</f>
        <v>300000000</v>
      </c>
      <c r="AF1241" s="178">
        <v>120</v>
      </c>
      <c r="AG1241" s="179" t="s">
        <v>40</v>
      </c>
      <c r="AH1241" s="254">
        <v>2500000</v>
      </c>
      <c r="AI1241" s="254">
        <f>ROUNDDOWN(AF1241*AH1241,-3)</f>
        <v>300000000</v>
      </c>
      <c r="AJ1241" s="178">
        <v>120</v>
      </c>
      <c r="AK1241" s="179" t="s">
        <v>40</v>
      </c>
      <c r="AL1241" s="254">
        <v>2500000</v>
      </c>
      <c r="AM1241" s="254">
        <f>ROUNDDOWN(AJ1241*AL1241,-3)</f>
        <v>300000000</v>
      </c>
      <c r="AN1241" s="178">
        <v>120</v>
      </c>
      <c r="AO1241" s="179" t="s">
        <v>40</v>
      </c>
      <c r="AP1241" s="254">
        <v>2500000</v>
      </c>
      <c r="AQ1241" s="254">
        <f>ROUNDDOWN(AN1241*AP1241,-3)</f>
        <v>300000000</v>
      </c>
      <c r="AR1241" s="351">
        <f t="shared" si="340"/>
        <v>0</v>
      </c>
    </row>
    <row r="1242" spans="2:44" x14ac:dyDescent="0.4">
      <c r="B1242" s="312" t="s">
        <v>392</v>
      </c>
      <c r="C1242" s="313" t="s">
        <v>485</v>
      </c>
      <c r="D1242" s="269">
        <v>1</v>
      </c>
      <c r="E1242" s="270" t="s">
        <v>130</v>
      </c>
      <c r="F1242" s="254">
        <v>0</v>
      </c>
      <c r="G1242" s="254">
        <f>G1243</f>
        <v>300000000</v>
      </c>
      <c r="H1242" s="314">
        <v>1</v>
      </c>
      <c r="I1242" s="315" t="s">
        <v>130</v>
      </c>
      <c r="J1242" s="316">
        <v>0</v>
      </c>
      <c r="K1242" s="316">
        <f>K1243</f>
        <v>300000000</v>
      </c>
      <c r="L1242" s="314">
        <v>1</v>
      </c>
      <c r="M1242" s="315" t="s">
        <v>130</v>
      </c>
      <c r="N1242" s="316">
        <v>0</v>
      </c>
      <c r="O1242" s="316">
        <f>O1243</f>
        <v>300000000</v>
      </c>
      <c r="P1242" s="314">
        <v>1</v>
      </c>
      <c r="Q1242" s="315" t="s">
        <v>130</v>
      </c>
      <c r="R1242" s="316">
        <v>0</v>
      </c>
      <c r="S1242" s="316">
        <f>S1243</f>
        <v>300000000</v>
      </c>
      <c r="T1242" s="314">
        <v>1</v>
      </c>
      <c r="U1242" s="315" t="s">
        <v>130</v>
      </c>
      <c r="V1242" s="316">
        <v>0</v>
      </c>
      <c r="W1242" s="316">
        <f>W1243</f>
        <v>300000000</v>
      </c>
      <c r="X1242" s="354">
        <f t="shared" si="338"/>
        <v>90000000</v>
      </c>
      <c r="Y1242" s="316"/>
      <c r="Z1242" s="354">
        <f t="shared" si="337"/>
        <v>300000000</v>
      </c>
      <c r="AA1242" s="316"/>
      <c r="AB1242" s="314">
        <v>1</v>
      </c>
      <c r="AC1242" s="315" t="s">
        <v>130</v>
      </c>
      <c r="AD1242" s="316">
        <v>0</v>
      </c>
      <c r="AE1242" s="316">
        <f>AE1243</f>
        <v>300000000</v>
      </c>
      <c r="AF1242" s="314">
        <v>1</v>
      </c>
      <c r="AG1242" s="315" t="s">
        <v>130</v>
      </c>
      <c r="AH1242" s="316">
        <v>0</v>
      </c>
      <c r="AI1242" s="316">
        <f>AI1243</f>
        <v>300000000</v>
      </c>
      <c r="AJ1242" s="314">
        <v>1</v>
      </c>
      <c r="AK1242" s="315" t="s">
        <v>130</v>
      </c>
      <c r="AL1242" s="316">
        <v>0</v>
      </c>
      <c r="AM1242" s="316">
        <f>AM1243</f>
        <v>300000000</v>
      </c>
      <c r="AN1242" s="314">
        <v>1</v>
      </c>
      <c r="AO1242" s="315" t="s">
        <v>130</v>
      </c>
      <c r="AP1242" s="316">
        <v>0</v>
      </c>
      <c r="AQ1242" s="316">
        <f>AQ1243</f>
        <v>300000000</v>
      </c>
      <c r="AR1242" s="351">
        <f t="shared" si="340"/>
        <v>0</v>
      </c>
    </row>
    <row r="1243" spans="2:44" x14ac:dyDescent="0.4">
      <c r="B1243" s="208">
        <v>525112</v>
      </c>
      <c r="C1243" s="180" t="s">
        <v>97</v>
      </c>
      <c r="D1243" s="178"/>
      <c r="E1243" s="179" t="s">
        <v>27</v>
      </c>
      <c r="F1243" s="180">
        <v>0</v>
      </c>
      <c r="G1243" s="254">
        <f>G1244</f>
        <v>300000000</v>
      </c>
      <c r="H1243" s="178"/>
      <c r="I1243" s="179" t="s">
        <v>27</v>
      </c>
      <c r="J1243" s="180">
        <v>0</v>
      </c>
      <c r="K1243" s="254">
        <f>K1244</f>
        <v>300000000</v>
      </c>
      <c r="L1243" s="178"/>
      <c r="M1243" s="179" t="s">
        <v>27</v>
      </c>
      <c r="N1243" s="180">
        <v>0</v>
      </c>
      <c r="O1243" s="254">
        <f>O1244</f>
        <v>300000000</v>
      </c>
      <c r="P1243" s="178"/>
      <c r="Q1243" s="179" t="s">
        <v>27</v>
      </c>
      <c r="R1243" s="180">
        <v>0</v>
      </c>
      <c r="S1243" s="254">
        <f>S1244</f>
        <v>300000000</v>
      </c>
      <c r="T1243" s="178"/>
      <c r="U1243" s="179" t="s">
        <v>27</v>
      </c>
      <c r="V1243" s="180">
        <v>0</v>
      </c>
      <c r="W1243" s="254">
        <f>W1244</f>
        <v>300000000</v>
      </c>
      <c r="X1243" s="354">
        <f t="shared" si="338"/>
        <v>90000000</v>
      </c>
      <c r="Y1243" s="254"/>
      <c r="Z1243" s="354">
        <f t="shared" si="337"/>
        <v>300000000</v>
      </c>
      <c r="AA1243" s="254"/>
      <c r="AB1243" s="178"/>
      <c r="AC1243" s="179" t="s">
        <v>27</v>
      </c>
      <c r="AD1243" s="180">
        <v>0</v>
      </c>
      <c r="AE1243" s="254">
        <f>AE1244</f>
        <v>300000000</v>
      </c>
      <c r="AF1243" s="178"/>
      <c r="AG1243" s="179" t="s">
        <v>27</v>
      </c>
      <c r="AH1243" s="180">
        <v>0</v>
      </c>
      <c r="AI1243" s="254">
        <f>AI1244</f>
        <v>300000000</v>
      </c>
      <c r="AJ1243" s="178"/>
      <c r="AK1243" s="179" t="s">
        <v>27</v>
      </c>
      <c r="AL1243" s="180">
        <v>0</v>
      </c>
      <c r="AM1243" s="254">
        <f>AM1244</f>
        <v>300000000</v>
      </c>
      <c r="AN1243" s="178"/>
      <c r="AO1243" s="179" t="s">
        <v>27</v>
      </c>
      <c r="AP1243" s="180">
        <v>0</v>
      </c>
      <c r="AQ1243" s="254">
        <f>AQ1244</f>
        <v>300000000</v>
      </c>
      <c r="AR1243" s="351">
        <f t="shared" si="340"/>
        <v>0</v>
      </c>
    </row>
    <row r="1244" spans="2:44" x14ac:dyDescent="0.4">
      <c r="B1244" s="208" t="s">
        <v>27</v>
      </c>
      <c r="C1244" s="180" t="s">
        <v>486</v>
      </c>
      <c r="D1244" s="178">
        <v>120</v>
      </c>
      <c r="E1244" s="179" t="s">
        <v>40</v>
      </c>
      <c r="F1244" s="254">
        <v>2500000</v>
      </c>
      <c r="G1244" s="254">
        <f>ROUNDDOWN(D1244*F1244,-3)</f>
        <v>300000000</v>
      </c>
      <c r="H1244" s="178">
        <v>120</v>
      </c>
      <c r="I1244" s="179" t="s">
        <v>40</v>
      </c>
      <c r="J1244" s="254">
        <v>2500000</v>
      </c>
      <c r="K1244" s="254">
        <f>ROUNDDOWN(H1244*J1244,-3)</f>
        <v>300000000</v>
      </c>
      <c r="L1244" s="178">
        <v>120</v>
      </c>
      <c r="M1244" s="179" t="s">
        <v>40</v>
      </c>
      <c r="N1244" s="254">
        <v>2500000</v>
      </c>
      <c r="O1244" s="254">
        <f>ROUNDDOWN(L1244*N1244,-3)</f>
        <v>300000000</v>
      </c>
      <c r="P1244" s="178">
        <v>120</v>
      </c>
      <c r="Q1244" s="179" t="s">
        <v>40</v>
      </c>
      <c r="R1244" s="254">
        <v>2500000</v>
      </c>
      <c r="S1244" s="254">
        <f>ROUNDDOWN(P1244*R1244,-3)</f>
        <v>300000000</v>
      </c>
      <c r="T1244" s="178">
        <v>120</v>
      </c>
      <c r="U1244" s="179" t="s">
        <v>40</v>
      </c>
      <c r="V1244" s="254">
        <v>2500000</v>
      </c>
      <c r="W1244" s="254">
        <f>ROUNDDOWN(T1244*V1244,-3)</f>
        <v>300000000</v>
      </c>
      <c r="X1244" s="354">
        <f t="shared" si="338"/>
        <v>90000000</v>
      </c>
      <c r="Y1244" s="254">
        <f>CEILING(X1244,1000)</f>
        <v>90000000</v>
      </c>
      <c r="Z1244" s="354">
        <f t="shared" si="337"/>
        <v>210000000</v>
      </c>
      <c r="AA1244" s="254">
        <f t="shared" si="339"/>
        <v>210000000</v>
      </c>
      <c r="AB1244" s="178">
        <v>120</v>
      </c>
      <c r="AC1244" s="179" t="s">
        <v>40</v>
      </c>
      <c r="AD1244" s="254">
        <v>2500000</v>
      </c>
      <c r="AE1244" s="254">
        <f>ROUNDDOWN(AB1244*AD1244,-3)</f>
        <v>300000000</v>
      </c>
      <c r="AF1244" s="178">
        <v>120</v>
      </c>
      <c r="AG1244" s="179" t="s">
        <v>40</v>
      </c>
      <c r="AH1244" s="254">
        <v>2500000</v>
      </c>
      <c r="AI1244" s="254">
        <f>ROUNDDOWN(AF1244*AH1244,-3)</f>
        <v>300000000</v>
      </c>
      <c r="AJ1244" s="178">
        <v>120</v>
      </c>
      <c r="AK1244" s="179" t="s">
        <v>40</v>
      </c>
      <c r="AL1244" s="254">
        <v>2500000</v>
      </c>
      <c r="AM1244" s="254">
        <f>ROUNDDOWN(AJ1244*AL1244,-3)</f>
        <v>300000000</v>
      </c>
      <c r="AN1244" s="178">
        <v>120</v>
      </c>
      <c r="AO1244" s="179" t="s">
        <v>40</v>
      </c>
      <c r="AP1244" s="254">
        <v>2500000</v>
      </c>
      <c r="AQ1244" s="254">
        <f>ROUNDDOWN(AN1244*AP1244,-3)</f>
        <v>300000000</v>
      </c>
      <c r="AR1244" s="351">
        <f t="shared" si="340"/>
        <v>0</v>
      </c>
    </row>
    <row r="1245" spans="2:44" x14ac:dyDescent="0.4">
      <c r="B1245" s="312" t="s">
        <v>394</v>
      </c>
      <c r="C1245" s="313" t="s">
        <v>487</v>
      </c>
      <c r="D1245" s="269">
        <v>1</v>
      </c>
      <c r="E1245" s="270" t="s">
        <v>130</v>
      </c>
      <c r="F1245" s="254">
        <v>0</v>
      </c>
      <c r="G1245" s="254">
        <f>G1246</f>
        <v>240000000</v>
      </c>
      <c r="H1245" s="314">
        <v>1</v>
      </c>
      <c r="I1245" s="315" t="s">
        <v>130</v>
      </c>
      <c r="J1245" s="316">
        <v>0</v>
      </c>
      <c r="K1245" s="316">
        <f>K1246</f>
        <v>240000000</v>
      </c>
      <c r="L1245" s="314">
        <v>1</v>
      </c>
      <c r="M1245" s="315" t="s">
        <v>130</v>
      </c>
      <c r="N1245" s="316">
        <v>0</v>
      </c>
      <c r="O1245" s="316">
        <f>O1246</f>
        <v>240000000</v>
      </c>
      <c r="P1245" s="314">
        <v>1</v>
      </c>
      <c r="Q1245" s="315" t="s">
        <v>130</v>
      </c>
      <c r="R1245" s="316">
        <v>0</v>
      </c>
      <c r="S1245" s="316">
        <f>S1246</f>
        <v>240000000</v>
      </c>
      <c r="T1245" s="314">
        <v>1</v>
      </c>
      <c r="U1245" s="315" t="s">
        <v>130</v>
      </c>
      <c r="V1245" s="316">
        <v>0</v>
      </c>
      <c r="W1245" s="316">
        <f>W1246</f>
        <v>240000000</v>
      </c>
      <c r="X1245" s="354">
        <f t="shared" si="338"/>
        <v>72000000</v>
      </c>
      <c r="Y1245" s="316"/>
      <c r="Z1245" s="354">
        <f t="shared" si="337"/>
        <v>240000000</v>
      </c>
      <c r="AA1245" s="316"/>
      <c r="AB1245" s="314">
        <v>1</v>
      </c>
      <c r="AC1245" s="315" t="s">
        <v>130</v>
      </c>
      <c r="AD1245" s="316">
        <v>0</v>
      </c>
      <c r="AE1245" s="316">
        <f>AE1246</f>
        <v>240000000</v>
      </c>
      <c r="AF1245" s="314">
        <v>1</v>
      </c>
      <c r="AG1245" s="315" t="s">
        <v>130</v>
      </c>
      <c r="AH1245" s="316">
        <v>0</v>
      </c>
      <c r="AI1245" s="316">
        <f>AI1246</f>
        <v>240000000</v>
      </c>
      <c r="AJ1245" s="314">
        <v>1</v>
      </c>
      <c r="AK1245" s="315" t="s">
        <v>130</v>
      </c>
      <c r="AL1245" s="316">
        <v>0</v>
      </c>
      <c r="AM1245" s="316">
        <f>AM1246</f>
        <v>240000000</v>
      </c>
      <c r="AN1245" s="314">
        <v>1</v>
      </c>
      <c r="AO1245" s="315" t="s">
        <v>130</v>
      </c>
      <c r="AP1245" s="316">
        <v>0</v>
      </c>
      <c r="AQ1245" s="316">
        <f>AQ1246</f>
        <v>240000000</v>
      </c>
      <c r="AR1245" s="351">
        <f t="shared" si="340"/>
        <v>0</v>
      </c>
    </row>
    <row r="1246" spans="2:44" x14ac:dyDescent="0.4">
      <c r="B1246" s="208">
        <v>525112</v>
      </c>
      <c r="C1246" s="180" t="s">
        <v>97</v>
      </c>
      <c r="D1246" s="178"/>
      <c r="E1246" s="179" t="s">
        <v>27</v>
      </c>
      <c r="F1246" s="180">
        <v>0</v>
      </c>
      <c r="G1246" s="254">
        <f>G1247</f>
        <v>240000000</v>
      </c>
      <c r="H1246" s="178"/>
      <c r="I1246" s="179" t="s">
        <v>27</v>
      </c>
      <c r="J1246" s="180">
        <v>0</v>
      </c>
      <c r="K1246" s="254">
        <f>K1247</f>
        <v>240000000</v>
      </c>
      <c r="L1246" s="178"/>
      <c r="M1246" s="179" t="s">
        <v>27</v>
      </c>
      <c r="N1246" s="180">
        <v>0</v>
      </c>
      <c r="O1246" s="254">
        <f>O1247</f>
        <v>240000000</v>
      </c>
      <c r="P1246" s="178"/>
      <c r="Q1246" s="179" t="s">
        <v>27</v>
      </c>
      <c r="R1246" s="180">
        <v>0</v>
      </c>
      <c r="S1246" s="254">
        <f>S1247</f>
        <v>240000000</v>
      </c>
      <c r="T1246" s="178"/>
      <c r="U1246" s="179" t="s">
        <v>27</v>
      </c>
      <c r="V1246" s="180">
        <v>0</v>
      </c>
      <c r="W1246" s="254">
        <f>W1247</f>
        <v>240000000</v>
      </c>
      <c r="X1246" s="354">
        <f t="shared" si="338"/>
        <v>72000000</v>
      </c>
      <c r="Y1246" s="254"/>
      <c r="Z1246" s="354">
        <f t="shared" si="337"/>
        <v>240000000</v>
      </c>
      <c r="AA1246" s="254"/>
      <c r="AB1246" s="178"/>
      <c r="AC1246" s="179" t="s">
        <v>27</v>
      </c>
      <c r="AD1246" s="180">
        <v>0</v>
      </c>
      <c r="AE1246" s="254">
        <f>AE1247</f>
        <v>240000000</v>
      </c>
      <c r="AF1246" s="178"/>
      <c r="AG1246" s="179" t="s">
        <v>27</v>
      </c>
      <c r="AH1246" s="180">
        <v>0</v>
      </c>
      <c r="AI1246" s="254">
        <f>AI1247</f>
        <v>240000000</v>
      </c>
      <c r="AJ1246" s="178"/>
      <c r="AK1246" s="179" t="s">
        <v>27</v>
      </c>
      <c r="AL1246" s="180">
        <v>0</v>
      </c>
      <c r="AM1246" s="254">
        <f>AM1247</f>
        <v>240000000</v>
      </c>
      <c r="AN1246" s="178"/>
      <c r="AO1246" s="179" t="s">
        <v>27</v>
      </c>
      <c r="AP1246" s="180">
        <v>0</v>
      </c>
      <c r="AQ1246" s="254">
        <f>AQ1247</f>
        <v>240000000</v>
      </c>
      <c r="AR1246" s="351">
        <f t="shared" si="340"/>
        <v>0</v>
      </c>
    </row>
    <row r="1247" spans="2:44" x14ac:dyDescent="0.4">
      <c r="B1247" s="208" t="s">
        <v>27</v>
      </c>
      <c r="C1247" s="180" t="s">
        <v>488</v>
      </c>
      <c r="D1247" s="178">
        <v>120</v>
      </c>
      <c r="E1247" s="179" t="s">
        <v>40</v>
      </c>
      <c r="F1247" s="254">
        <v>2000000</v>
      </c>
      <c r="G1247" s="254">
        <f>ROUNDDOWN(D1247*F1247,-3)</f>
        <v>240000000</v>
      </c>
      <c r="H1247" s="178">
        <v>120</v>
      </c>
      <c r="I1247" s="179" t="s">
        <v>40</v>
      </c>
      <c r="J1247" s="254">
        <v>2000000</v>
      </c>
      <c r="K1247" s="254">
        <f>ROUNDDOWN(H1247*J1247,-3)</f>
        <v>240000000</v>
      </c>
      <c r="L1247" s="178">
        <v>120</v>
      </c>
      <c r="M1247" s="179" t="s">
        <v>40</v>
      </c>
      <c r="N1247" s="254">
        <v>2000000</v>
      </c>
      <c r="O1247" s="254">
        <f>ROUNDDOWN(L1247*N1247,-3)</f>
        <v>240000000</v>
      </c>
      <c r="P1247" s="178">
        <v>120</v>
      </c>
      <c r="Q1247" s="179" t="s">
        <v>40</v>
      </c>
      <c r="R1247" s="254">
        <v>2000000</v>
      </c>
      <c r="S1247" s="254">
        <f>ROUNDDOWN(P1247*R1247,-3)</f>
        <v>240000000</v>
      </c>
      <c r="T1247" s="178">
        <v>120</v>
      </c>
      <c r="U1247" s="179" t="s">
        <v>40</v>
      </c>
      <c r="V1247" s="254">
        <v>2000000</v>
      </c>
      <c r="W1247" s="254">
        <f>ROUNDDOWN(T1247*V1247,-3)</f>
        <v>240000000</v>
      </c>
      <c r="X1247" s="354">
        <f t="shared" si="338"/>
        <v>72000000</v>
      </c>
      <c r="Y1247" s="254">
        <f>CEILING(X1247,1000)</f>
        <v>72000000</v>
      </c>
      <c r="Z1247" s="354">
        <f t="shared" si="337"/>
        <v>168000000</v>
      </c>
      <c r="AA1247" s="254">
        <f t="shared" si="339"/>
        <v>168000000</v>
      </c>
      <c r="AB1247" s="178">
        <v>120</v>
      </c>
      <c r="AC1247" s="179" t="s">
        <v>40</v>
      </c>
      <c r="AD1247" s="254">
        <v>2000000</v>
      </c>
      <c r="AE1247" s="254">
        <f>ROUNDDOWN(AB1247*AD1247,-3)</f>
        <v>240000000</v>
      </c>
      <c r="AF1247" s="178">
        <v>120</v>
      </c>
      <c r="AG1247" s="179" t="s">
        <v>40</v>
      </c>
      <c r="AH1247" s="254">
        <v>2000000</v>
      </c>
      <c r="AI1247" s="254">
        <f>ROUNDDOWN(AF1247*AH1247,-3)</f>
        <v>240000000</v>
      </c>
      <c r="AJ1247" s="178">
        <v>120</v>
      </c>
      <c r="AK1247" s="179" t="s">
        <v>40</v>
      </c>
      <c r="AL1247" s="254">
        <v>2000000</v>
      </c>
      <c r="AM1247" s="254">
        <f>ROUNDDOWN(AJ1247*AL1247,-3)</f>
        <v>240000000</v>
      </c>
      <c r="AN1247" s="178">
        <v>120</v>
      </c>
      <c r="AO1247" s="179" t="s">
        <v>40</v>
      </c>
      <c r="AP1247" s="254">
        <v>2000000</v>
      </c>
      <c r="AQ1247" s="254">
        <f>ROUNDDOWN(AN1247*AP1247,-3)</f>
        <v>240000000</v>
      </c>
      <c r="AR1247" s="351">
        <f t="shared" si="340"/>
        <v>0</v>
      </c>
    </row>
    <row r="1248" spans="2:44" x14ac:dyDescent="0.4">
      <c r="B1248" s="312" t="s">
        <v>396</v>
      </c>
      <c r="C1248" s="313" t="s">
        <v>874</v>
      </c>
      <c r="D1248" s="269">
        <v>1</v>
      </c>
      <c r="E1248" s="270" t="s">
        <v>130</v>
      </c>
      <c r="F1248" s="254">
        <v>0</v>
      </c>
      <c r="G1248" s="254">
        <f>G1249</f>
        <v>34663691000</v>
      </c>
      <c r="H1248" s="314">
        <v>1</v>
      </c>
      <c r="I1248" s="315" t="s">
        <v>130</v>
      </c>
      <c r="J1248" s="316">
        <v>0</v>
      </c>
      <c r="K1248" s="316">
        <f>K1249</f>
        <v>34663691000</v>
      </c>
      <c r="L1248" s="314">
        <v>1</v>
      </c>
      <c r="M1248" s="315" t="s">
        <v>130</v>
      </c>
      <c r="N1248" s="316">
        <v>0</v>
      </c>
      <c r="O1248" s="316">
        <f>O1249</f>
        <v>34663691000</v>
      </c>
      <c r="P1248" s="314">
        <v>1</v>
      </c>
      <c r="Q1248" s="315" t="s">
        <v>130</v>
      </c>
      <c r="R1248" s="316">
        <v>0</v>
      </c>
      <c r="S1248" s="316">
        <f>S1249</f>
        <v>34663691000</v>
      </c>
      <c r="T1248" s="314">
        <v>1</v>
      </c>
      <c r="U1248" s="315" t="s">
        <v>130</v>
      </c>
      <c r="V1248" s="316">
        <v>0</v>
      </c>
      <c r="W1248" s="316">
        <f>W1249</f>
        <v>34663691000</v>
      </c>
      <c r="X1248" s="354">
        <f t="shared" si="338"/>
        <v>10399107300</v>
      </c>
      <c r="Y1248" s="316"/>
      <c r="Z1248" s="354">
        <f t="shared" si="337"/>
        <v>34663691000</v>
      </c>
      <c r="AA1248" s="316"/>
      <c r="AB1248" s="314">
        <v>1</v>
      </c>
      <c r="AC1248" s="315" t="s">
        <v>130</v>
      </c>
      <c r="AD1248" s="316">
        <v>0</v>
      </c>
      <c r="AE1248" s="316">
        <f>AE1249</f>
        <v>33883835000</v>
      </c>
      <c r="AF1248" s="314">
        <v>1</v>
      </c>
      <c r="AG1248" s="315" t="s">
        <v>130</v>
      </c>
      <c r="AH1248" s="316">
        <v>0</v>
      </c>
      <c r="AI1248" s="316">
        <f>AI1249</f>
        <v>33931896000</v>
      </c>
      <c r="AJ1248" s="314">
        <v>1</v>
      </c>
      <c r="AK1248" s="315" t="s">
        <v>130</v>
      </c>
      <c r="AL1248" s="316">
        <v>0</v>
      </c>
      <c r="AM1248" s="316">
        <f>AM1249</f>
        <v>33883835000</v>
      </c>
      <c r="AN1248" s="314">
        <v>1</v>
      </c>
      <c r="AO1248" s="315" t="s">
        <v>130</v>
      </c>
      <c r="AP1248" s="316">
        <v>0</v>
      </c>
      <c r="AQ1248" s="316">
        <f>AQ1249</f>
        <v>33723835000</v>
      </c>
      <c r="AR1248" s="351">
        <f t="shared" si="340"/>
        <v>160000000</v>
      </c>
    </row>
    <row r="1249" spans="2:44" x14ac:dyDescent="0.4">
      <c r="B1249" s="208">
        <v>525111</v>
      </c>
      <c r="C1249" s="180" t="s">
        <v>174</v>
      </c>
      <c r="D1249" s="178"/>
      <c r="E1249" s="179"/>
      <c r="F1249" s="180"/>
      <c r="G1249" s="254">
        <f>G1250</f>
        <v>34663691000</v>
      </c>
      <c r="H1249" s="178"/>
      <c r="I1249" s="179"/>
      <c r="J1249" s="180"/>
      <c r="K1249" s="254">
        <f>K1250</f>
        <v>34663691000</v>
      </c>
      <c r="L1249" s="178"/>
      <c r="M1249" s="179"/>
      <c r="N1249" s="180"/>
      <c r="O1249" s="254">
        <f>O1250</f>
        <v>34663691000</v>
      </c>
      <c r="P1249" s="178"/>
      <c r="Q1249" s="179"/>
      <c r="R1249" s="180"/>
      <c r="S1249" s="254">
        <f>S1250</f>
        <v>34663691000</v>
      </c>
      <c r="T1249" s="178"/>
      <c r="U1249" s="179"/>
      <c r="V1249" s="180"/>
      <c r="W1249" s="254">
        <f>W1250</f>
        <v>34663691000</v>
      </c>
      <c r="X1249" s="354">
        <f t="shared" si="338"/>
        <v>10399107300</v>
      </c>
      <c r="Y1249" s="254"/>
      <c r="Z1249" s="354">
        <f t="shared" si="337"/>
        <v>34663691000</v>
      </c>
      <c r="AA1249" s="254"/>
      <c r="AB1249" s="178"/>
      <c r="AC1249" s="179"/>
      <c r="AD1249" s="180"/>
      <c r="AE1249" s="254">
        <f>AE1250</f>
        <v>33883835000</v>
      </c>
      <c r="AF1249" s="178"/>
      <c r="AG1249" s="179"/>
      <c r="AH1249" s="180"/>
      <c r="AI1249" s="254">
        <f>AI1250</f>
        <v>33931896000</v>
      </c>
      <c r="AJ1249" s="178"/>
      <c r="AK1249" s="179"/>
      <c r="AL1249" s="180"/>
      <c r="AM1249" s="254">
        <f>AM1250</f>
        <v>33883835000</v>
      </c>
      <c r="AN1249" s="178"/>
      <c r="AO1249" s="179"/>
      <c r="AP1249" s="180"/>
      <c r="AQ1249" s="254">
        <f>AQ1250</f>
        <v>33723835000</v>
      </c>
      <c r="AR1249" s="351">
        <f t="shared" si="340"/>
        <v>160000000</v>
      </c>
    </row>
    <row r="1250" spans="2:44" x14ac:dyDescent="0.4">
      <c r="B1250" s="208" t="s">
        <v>27</v>
      </c>
      <c r="C1250" s="180" t="s">
        <v>490</v>
      </c>
      <c r="D1250" s="178">
        <v>1</v>
      </c>
      <c r="E1250" s="179" t="s">
        <v>38</v>
      </c>
      <c r="F1250" s="254">
        <v>34663691000</v>
      </c>
      <c r="G1250" s="254">
        <f>ROUNDDOWN(D1250*F1250,-3)</f>
        <v>34663691000</v>
      </c>
      <c r="H1250" s="178">
        <v>1</v>
      </c>
      <c r="I1250" s="179" t="s">
        <v>38</v>
      </c>
      <c r="J1250" s="254">
        <v>34663691000</v>
      </c>
      <c r="K1250" s="254">
        <f>ROUNDDOWN(H1250*J1250,-3)</f>
        <v>34663691000</v>
      </c>
      <c r="L1250" s="178">
        <v>1</v>
      </c>
      <c r="M1250" s="179" t="s">
        <v>38</v>
      </c>
      <c r="N1250" s="254">
        <v>34663691000</v>
      </c>
      <c r="O1250" s="254">
        <f>ROUNDDOWN(L1250*N1250,-3)</f>
        <v>34663691000</v>
      </c>
      <c r="P1250" s="178">
        <v>1</v>
      </c>
      <c r="Q1250" s="179" t="s">
        <v>38</v>
      </c>
      <c r="R1250" s="254">
        <v>34663691000</v>
      </c>
      <c r="S1250" s="254">
        <f>ROUNDDOWN(P1250*R1250,-3)</f>
        <v>34663691000</v>
      </c>
      <c r="T1250" s="178">
        <v>1</v>
      </c>
      <c r="U1250" s="179" t="s">
        <v>38</v>
      </c>
      <c r="V1250" s="254">
        <v>34663691000</v>
      </c>
      <c r="W1250" s="254">
        <f>ROUNDDOWN(T1250*V1250,-3)</f>
        <v>34663691000</v>
      </c>
      <c r="X1250" s="354">
        <f t="shared" si="338"/>
        <v>10399107300</v>
      </c>
      <c r="Y1250" s="251">
        <v>12174496000</v>
      </c>
      <c r="Z1250" s="354">
        <f t="shared" si="337"/>
        <v>22489195000</v>
      </c>
      <c r="AA1250" s="254">
        <f t="shared" si="339"/>
        <v>22489195000</v>
      </c>
      <c r="AB1250" s="178">
        <v>1</v>
      </c>
      <c r="AC1250" s="179" t="s">
        <v>38</v>
      </c>
      <c r="AD1250" s="254">
        <v>33883835000</v>
      </c>
      <c r="AE1250" s="254">
        <f>ROUNDDOWN(AB1250*AD1250,-3)</f>
        <v>33883835000</v>
      </c>
      <c r="AF1250" s="178">
        <v>1</v>
      </c>
      <c r="AG1250" s="179" t="s">
        <v>38</v>
      </c>
      <c r="AH1250" s="254">
        <v>33931896000</v>
      </c>
      <c r="AI1250" s="254">
        <f>ROUNDDOWN(AF1250*AH1250,-3)</f>
        <v>33931896000</v>
      </c>
      <c r="AJ1250" s="178">
        <v>1</v>
      </c>
      <c r="AK1250" s="179" t="s">
        <v>38</v>
      </c>
      <c r="AL1250" s="254">
        <v>33883835000</v>
      </c>
      <c r="AM1250" s="254">
        <f>ROUNDDOWN(AJ1250*AL1250,-3)</f>
        <v>33883835000</v>
      </c>
      <c r="AN1250" s="178">
        <v>1</v>
      </c>
      <c r="AO1250" s="179" t="s">
        <v>38</v>
      </c>
      <c r="AP1250" s="254">
        <f>33883835000-160000000</f>
        <v>33723835000</v>
      </c>
      <c r="AQ1250" s="254">
        <f>ROUNDDOWN(AN1250*AP1250,-3)</f>
        <v>33723835000</v>
      </c>
      <c r="AR1250" s="351">
        <f t="shared" si="340"/>
        <v>160000000</v>
      </c>
    </row>
    <row r="1251" spans="2:44" x14ac:dyDescent="0.4">
      <c r="B1251" s="312" t="s">
        <v>398</v>
      </c>
      <c r="C1251" s="313" t="s">
        <v>491</v>
      </c>
      <c r="D1251" s="269">
        <v>1</v>
      </c>
      <c r="E1251" s="270" t="s">
        <v>130</v>
      </c>
      <c r="F1251" s="254">
        <v>0</v>
      </c>
      <c r="G1251" s="254">
        <f>G1252+G1254+G1256</f>
        <v>1532065000</v>
      </c>
      <c r="H1251" s="314">
        <v>1</v>
      </c>
      <c r="I1251" s="315" t="s">
        <v>130</v>
      </c>
      <c r="J1251" s="316">
        <v>0</v>
      </c>
      <c r="K1251" s="316">
        <f>K1252+K1254+K1256</f>
        <v>1532065000</v>
      </c>
      <c r="L1251" s="314">
        <v>1</v>
      </c>
      <c r="M1251" s="315" t="s">
        <v>130</v>
      </c>
      <c r="N1251" s="316">
        <v>0</v>
      </c>
      <c r="O1251" s="316">
        <f>O1252+O1254+O1256</f>
        <v>1532065000</v>
      </c>
      <c r="P1251" s="314">
        <v>1</v>
      </c>
      <c r="Q1251" s="315" t="s">
        <v>130</v>
      </c>
      <c r="R1251" s="316">
        <v>0</v>
      </c>
      <c r="S1251" s="316">
        <f>S1252+S1254+S1256</f>
        <v>1532065000</v>
      </c>
      <c r="T1251" s="314">
        <v>1</v>
      </c>
      <c r="U1251" s="315" t="s">
        <v>130</v>
      </c>
      <c r="V1251" s="316">
        <v>0</v>
      </c>
      <c r="W1251" s="316">
        <f>W1252+W1254+W1256</f>
        <v>1532065000</v>
      </c>
      <c r="X1251" s="354">
        <f t="shared" si="338"/>
        <v>459619500</v>
      </c>
      <c r="Y1251" s="316"/>
      <c r="Z1251" s="354">
        <f t="shared" si="337"/>
        <v>1532065000</v>
      </c>
      <c r="AA1251" s="316"/>
      <c r="AB1251" s="314">
        <v>1</v>
      </c>
      <c r="AC1251" s="315" t="s">
        <v>130</v>
      </c>
      <c r="AD1251" s="316">
        <v>0</v>
      </c>
      <c r="AE1251" s="316">
        <f>AE1252+AE1254+AE1256</f>
        <v>1532065000</v>
      </c>
      <c r="AF1251" s="314">
        <v>1</v>
      </c>
      <c r="AG1251" s="315" t="s">
        <v>130</v>
      </c>
      <c r="AH1251" s="316">
        <v>0</v>
      </c>
      <c r="AI1251" s="316">
        <f>AI1252+AI1254+AI1256</f>
        <v>1532065000</v>
      </c>
      <c r="AJ1251" s="314">
        <v>1</v>
      </c>
      <c r="AK1251" s="315" t="s">
        <v>130</v>
      </c>
      <c r="AL1251" s="316">
        <v>0</v>
      </c>
      <c r="AM1251" s="316">
        <f>AM1252+AM1254+AM1256</f>
        <v>1240590000</v>
      </c>
      <c r="AN1251" s="314">
        <v>1</v>
      </c>
      <c r="AO1251" s="315" t="s">
        <v>130</v>
      </c>
      <c r="AP1251" s="316">
        <v>0</v>
      </c>
      <c r="AQ1251" s="316">
        <f>AQ1252+AQ1254+AQ1256</f>
        <v>1240590000</v>
      </c>
      <c r="AR1251" s="351">
        <f t="shared" si="340"/>
        <v>0</v>
      </c>
    </row>
    <row r="1252" spans="2:44" x14ac:dyDescent="0.4">
      <c r="B1252" s="208">
        <v>525112</v>
      </c>
      <c r="C1252" s="180" t="s">
        <v>97</v>
      </c>
      <c r="D1252" s="178">
        <v>0</v>
      </c>
      <c r="E1252" s="179" t="s">
        <v>27</v>
      </c>
      <c r="F1252" s="180">
        <v>0</v>
      </c>
      <c r="G1252" s="254">
        <f>G1253</f>
        <v>626400000</v>
      </c>
      <c r="H1252" s="178">
        <v>0</v>
      </c>
      <c r="I1252" s="179" t="s">
        <v>27</v>
      </c>
      <c r="J1252" s="180">
        <v>0</v>
      </c>
      <c r="K1252" s="254">
        <f>K1253</f>
        <v>626400000</v>
      </c>
      <c r="L1252" s="178">
        <v>0</v>
      </c>
      <c r="M1252" s="179" t="s">
        <v>27</v>
      </c>
      <c r="N1252" s="180">
        <v>0</v>
      </c>
      <c r="O1252" s="254">
        <f>O1253</f>
        <v>626400000</v>
      </c>
      <c r="P1252" s="178">
        <v>0</v>
      </c>
      <c r="Q1252" s="179" t="s">
        <v>27</v>
      </c>
      <c r="R1252" s="180">
        <v>0</v>
      </c>
      <c r="S1252" s="254">
        <f>S1253</f>
        <v>626400000</v>
      </c>
      <c r="T1252" s="178">
        <v>0</v>
      </c>
      <c r="U1252" s="179" t="s">
        <v>27</v>
      </c>
      <c r="V1252" s="180">
        <v>0</v>
      </c>
      <c r="W1252" s="254">
        <f>W1253</f>
        <v>626400000</v>
      </c>
      <c r="X1252" s="354">
        <f t="shared" si="338"/>
        <v>187920000</v>
      </c>
      <c r="Y1252" s="254"/>
      <c r="Z1252" s="354">
        <f t="shared" si="337"/>
        <v>626400000</v>
      </c>
      <c r="AA1252" s="254"/>
      <c r="AB1252" s="178">
        <v>0</v>
      </c>
      <c r="AC1252" s="179" t="s">
        <v>27</v>
      </c>
      <c r="AD1252" s="180">
        <v>0</v>
      </c>
      <c r="AE1252" s="254">
        <f>AE1253</f>
        <v>626400000</v>
      </c>
      <c r="AF1252" s="178">
        <v>0</v>
      </c>
      <c r="AG1252" s="179" t="s">
        <v>27</v>
      </c>
      <c r="AH1252" s="180">
        <v>0</v>
      </c>
      <c r="AI1252" s="254">
        <f>AI1253</f>
        <v>626400000</v>
      </c>
      <c r="AJ1252" s="178">
        <v>0</v>
      </c>
      <c r="AK1252" s="179" t="s">
        <v>27</v>
      </c>
      <c r="AL1252" s="180">
        <v>0</v>
      </c>
      <c r="AM1252" s="254">
        <f>AM1253</f>
        <v>360000000</v>
      </c>
      <c r="AN1252" s="178">
        <v>0</v>
      </c>
      <c r="AO1252" s="179" t="s">
        <v>27</v>
      </c>
      <c r="AP1252" s="180">
        <v>0</v>
      </c>
      <c r="AQ1252" s="254">
        <f>AQ1253</f>
        <v>360000000</v>
      </c>
      <c r="AR1252" s="351">
        <f t="shared" si="340"/>
        <v>0</v>
      </c>
    </row>
    <row r="1253" spans="2:44" x14ac:dyDescent="0.4">
      <c r="B1253" s="208" t="s">
        <v>27</v>
      </c>
      <c r="C1253" s="180" t="s">
        <v>492</v>
      </c>
      <c r="D1253" s="178">
        <v>1</v>
      </c>
      <c r="E1253" s="179" t="s">
        <v>38</v>
      </c>
      <c r="F1253" s="254">
        <v>626400000</v>
      </c>
      <c r="G1253" s="254">
        <f>ROUNDDOWN(D1253*F1253,-3)</f>
        <v>626400000</v>
      </c>
      <c r="H1253" s="178">
        <v>1</v>
      </c>
      <c r="I1253" s="179" t="s">
        <v>38</v>
      </c>
      <c r="J1253" s="254">
        <v>626400000</v>
      </c>
      <c r="K1253" s="254">
        <f>ROUNDDOWN(H1253*J1253,-3)</f>
        <v>626400000</v>
      </c>
      <c r="L1253" s="178">
        <v>1</v>
      </c>
      <c r="M1253" s="179" t="s">
        <v>38</v>
      </c>
      <c r="N1253" s="254">
        <v>626400000</v>
      </c>
      <c r="O1253" s="254">
        <f>ROUNDDOWN(L1253*N1253,-3)</f>
        <v>626400000</v>
      </c>
      <c r="P1253" s="178">
        <v>1</v>
      </c>
      <c r="Q1253" s="179" t="s">
        <v>38</v>
      </c>
      <c r="R1253" s="254">
        <v>626400000</v>
      </c>
      <c r="S1253" s="254">
        <f>ROUNDDOWN(P1253*R1253,-3)</f>
        <v>626400000</v>
      </c>
      <c r="T1253" s="178">
        <v>1</v>
      </c>
      <c r="U1253" s="179" t="s">
        <v>38</v>
      </c>
      <c r="V1253" s="254">
        <v>626400000</v>
      </c>
      <c r="W1253" s="254">
        <f>ROUNDDOWN(T1253*V1253,-3)</f>
        <v>626400000</v>
      </c>
      <c r="X1253" s="354">
        <f t="shared" si="338"/>
        <v>187920000</v>
      </c>
      <c r="Y1253" s="254"/>
      <c r="Z1253" s="354">
        <f t="shared" si="337"/>
        <v>626400000</v>
      </c>
      <c r="AA1253" s="254">
        <f t="shared" si="339"/>
        <v>626400000</v>
      </c>
      <c r="AB1253" s="178">
        <v>1</v>
      </c>
      <c r="AC1253" s="179" t="s">
        <v>38</v>
      </c>
      <c r="AD1253" s="254">
        <v>626400000</v>
      </c>
      <c r="AE1253" s="254">
        <f>ROUNDDOWN(AB1253*AD1253,-3)</f>
        <v>626400000</v>
      </c>
      <c r="AF1253" s="178">
        <v>1</v>
      </c>
      <c r="AG1253" s="179" t="s">
        <v>38</v>
      </c>
      <c r="AH1253" s="254">
        <v>626400000</v>
      </c>
      <c r="AI1253" s="254">
        <f>ROUNDDOWN(AF1253*AH1253,-3)</f>
        <v>626400000</v>
      </c>
      <c r="AJ1253" s="178">
        <v>1</v>
      </c>
      <c r="AK1253" s="179" t="s">
        <v>38</v>
      </c>
      <c r="AL1253" s="254">
        <v>360000000</v>
      </c>
      <c r="AM1253" s="254">
        <f>ROUNDDOWN(AJ1253*AL1253,-3)</f>
        <v>360000000</v>
      </c>
      <c r="AN1253" s="178">
        <v>1</v>
      </c>
      <c r="AO1253" s="179" t="s">
        <v>38</v>
      </c>
      <c r="AP1253" s="254">
        <v>360000000</v>
      </c>
      <c r="AQ1253" s="254">
        <f>ROUNDDOWN(AN1253*AP1253,-3)</f>
        <v>360000000</v>
      </c>
      <c r="AR1253" s="351">
        <f t="shared" si="340"/>
        <v>0</v>
      </c>
    </row>
    <row r="1254" spans="2:44" x14ac:dyDescent="0.4">
      <c r="B1254" s="208">
        <v>525113</v>
      </c>
      <c r="C1254" s="180" t="s">
        <v>99</v>
      </c>
      <c r="D1254" s="178">
        <v>0</v>
      </c>
      <c r="E1254" s="179" t="s">
        <v>27</v>
      </c>
      <c r="F1254" s="180">
        <v>0</v>
      </c>
      <c r="G1254" s="254">
        <f>G1255</f>
        <v>875665000</v>
      </c>
      <c r="H1254" s="178">
        <v>0</v>
      </c>
      <c r="I1254" s="179" t="s">
        <v>27</v>
      </c>
      <c r="J1254" s="180">
        <v>0</v>
      </c>
      <c r="K1254" s="254">
        <f>K1255</f>
        <v>875665000</v>
      </c>
      <c r="L1254" s="178">
        <v>0</v>
      </c>
      <c r="M1254" s="179" t="s">
        <v>27</v>
      </c>
      <c r="N1254" s="180">
        <v>0</v>
      </c>
      <c r="O1254" s="254">
        <f>O1255</f>
        <v>875665000</v>
      </c>
      <c r="P1254" s="178">
        <v>0</v>
      </c>
      <c r="Q1254" s="179" t="s">
        <v>27</v>
      </c>
      <c r="R1254" s="180">
        <v>0</v>
      </c>
      <c r="S1254" s="254">
        <f>S1255</f>
        <v>875665000</v>
      </c>
      <c r="T1254" s="178">
        <v>0</v>
      </c>
      <c r="U1254" s="179" t="s">
        <v>27</v>
      </c>
      <c r="V1254" s="180">
        <v>0</v>
      </c>
      <c r="W1254" s="254">
        <f>W1255</f>
        <v>875665000</v>
      </c>
      <c r="X1254" s="354">
        <f t="shared" si="338"/>
        <v>262699500</v>
      </c>
      <c r="Y1254" s="254"/>
      <c r="Z1254" s="354">
        <f t="shared" si="337"/>
        <v>875665000</v>
      </c>
      <c r="AA1254" s="254"/>
      <c r="AB1254" s="178">
        <v>0</v>
      </c>
      <c r="AC1254" s="179" t="s">
        <v>27</v>
      </c>
      <c r="AD1254" s="180">
        <v>0</v>
      </c>
      <c r="AE1254" s="254">
        <f>AE1255</f>
        <v>875665000</v>
      </c>
      <c r="AF1254" s="178">
        <v>0</v>
      </c>
      <c r="AG1254" s="179" t="s">
        <v>27</v>
      </c>
      <c r="AH1254" s="180">
        <v>0</v>
      </c>
      <c r="AI1254" s="254">
        <f>AI1255</f>
        <v>875665000</v>
      </c>
      <c r="AJ1254" s="178">
        <v>0</v>
      </c>
      <c r="AK1254" s="179" t="s">
        <v>27</v>
      </c>
      <c r="AL1254" s="180">
        <v>0</v>
      </c>
      <c r="AM1254" s="254">
        <f>AM1255</f>
        <v>350590000</v>
      </c>
      <c r="AN1254" s="178">
        <v>0</v>
      </c>
      <c r="AO1254" s="179" t="s">
        <v>27</v>
      </c>
      <c r="AP1254" s="180">
        <v>0</v>
      </c>
      <c r="AQ1254" s="254">
        <f>AQ1255</f>
        <v>350590000</v>
      </c>
      <c r="AR1254" s="351">
        <f t="shared" si="340"/>
        <v>0</v>
      </c>
    </row>
    <row r="1255" spans="2:44" x14ac:dyDescent="0.4">
      <c r="B1255" s="208" t="s">
        <v>27</v>
      </c>
      <c r="C1255" s="180" t="s">
        <v>493</v>
      </c>
      <c r="D1255" s="178">
        <v>1</v>
      </c>
      <c r="E1255" s="179" t="s">
        <v>66</v>
      </c>
      <c r="F1255" s="254">
        <v>875665000</v>
      </c>
      <c r="G1255" s="254">
        <f>ROUNDDOWN(D1255*F1255,-3)</f>
        <v>875665000</v>
      </c>
      <c r="H1255" s="178">
        <v>1</v>
      </c>
      <c r="I1255" s="179" t="s">
        <v>66</v>
      </c>
      <c r="J1255" s="254">
        <v>875665000</v>
      </c>
      <c r="K1255" s="254">
        <f>ROUNDDOWN(H1255*J1255,-3)</f>
        <v>875665000</v>
      </c>
      <c r="L1255" s="178">
        <v>1</v>
      </c>
      <c r="M1255" s="179" t="s">
        <v>66</v>
      </c>
      <c r="N1255" s="254">
        <v>875665000</v>
      </c>
      <c r="O1255" s="254">
        <f>ROUNDDOWN(L1255*N1255,-3)</f>
        <v>875665000</v>
      </c>
      <c r="P1255" s="178">
        <v>1</v>
      </c>
      <c r="Q1255" s="179" t="s">
        <v>66</v>
      </c>
      <c r="R1255" s="254">
        <v>875665000</v>
      </c>
      <c r="S1255" s="254">
        <f>ROUNDDOWN(P1255*R1255,-3)</f>
        <v>875665000</v>
      </c>
      <c r="T1255" s="178">
        <v>1</v>
      </c>
      <c r="U1255" s="179" t="s">
        <v>66</v>
      </c>
      <c r="V1255" s="254">
        <v>875665000</v>
      </c>
      <c r="W1255" s="254">
        <f>ROUNDDOWN(T1255*V1255,-3)</f>
        <v>875665000</v>
      </c>
      <c r="X1255" s="354">
        <f t="shared" si="338"/>
        <v>262699500</v>
      </c>
      <c r="Y1255" s="254"/>
      <c r="Z1255" s="354">
        <f t="shared" si="337"/>
        <v>875665000</v>
      </c>
      <c r="AA1255" s="254">
        <f t="shared" si="339"/>
        <v>875665000</v>
      </c>
      <c r="AB1255" s="178">
        <v>1</v>
      </c>
      <c r="AC1255" s="179" t="s">
        <v>66</v>
      </c>
      <c r="AD1255" s="254">
        <v>875665000</v>
      </c>
      <c r="AE1255" s="254">
        <f>ROUNDDOWN(AB1255*AD1255,-3)</f>
        <v>875665000</v>
      </c>
      <c r="AF1255" s="178">
        <v>1</v>
      </c>
      <c r="AG1255" s="179" t="s">
        <v>66</v>
      </c>
      <c r="AH1255" s="254">
        <v>875665000</v>
      </c>
      <c r="AI1255" s="254">
        <f>ROUNDDOWN(AF1255*AH1255,-3)</f>
        <v>875665000</v>
      </c>
      <c r="AJ1255" s="178">
        <v>1</v>
      </c>
      <c r="AK1255" s="179" t="s">
        <v>66</v>
      </c>
      <c r="AL1255" s="254">
        <f>310590000+40000000</f>
        <v>350590000</v>
      </c>
      <c r="AM1255" s="254">
        <f>ROUNDDOWN(AJ1255*AL1255,-3)</f>
        <v>350590000</v>
      </c>
      <c r="AN1255" s="178">
        <v>1</v>
      </c>
      <c r="AO1255" s="179" t="s">
        <v>66</v>
      </c>
      <c r="AP1255" s="254">
        <f>310590000+40000000</f>
        <v>350590000</v>
      </c>
      <c r="AQ1255" s="254">
        <f>ROUNDDOWN(AN1255*AP1255,-3)</f>
        <v>350590000</v>
      </c>
      <c r="AR1255" s="351">
        <f t="shared" si="340"/>
        <v>0</v>
      </c>
    </row>
    <row r="1256" spans="2:44" x14ac:dyDescent="0.4">
      <c r="B1256" s="208">
        <v>525121</v>
      </c>
      <c r="C1256" s="180" t="s">
        <v>494</v>
      </c>
      <c r="D1256" s="178">
        <v>0</v>
      </c>
      <c r="E1256" s="179" t="s">
        <v>27</v>
      </c>
      <c r="F1256" s="180">
        <v>0</v>
      </c>
      <c r="G1256" s="254">
        <f>SUM(G1257:G1257)</f>
        <v>30000000</v>
      </c>
      <c r="H1256" s="178">
        <v>0</v>
      </c>
      <c r="I1256" s="179" t="s">
        <v>27</v>
      </c>
      <c r="J1256" s="180">
        <v>0</v>
      </c>
      <c r="K1256" s="254">
        <f>SUM(K1257:K1257)</f>
        <v>30000000</v>
      </c>
      <c r="L1256" s="178">
        <v>0</v>
      </c>
      <c r="M1256" s="179" t="s">
        <v>27</v>
      </c>
      <c r="N1256" s="180">
        <v>0</v>
      </c>
      <c r="O1256" s="254">
        <f>SUM(O1257:O1257)</f>
        <v>30000000</v>
      </c>
      <c r="P1256" s="178">
        <v>0</v>
      </c>
      <c r="Q1256" s="179" t="s">
        <v>27</v>
      </c>
      <c r="R1256" s="180">
        <v>0</v>
      </c>
      <c r="S1256" s="254">
        <f>SUM(S1257:S1257)</f>
        <v>30000000</v>
      </c>
      <c r="T1256" s="178">
        <v>0</v>
      </c>
      <c r="U1256" s="179" t="s">
        <v>27</v>
      </c>
      <c r="V1256" s="180">
        <v>0</v>
      </c>
      <c r="W1256" s="254">
        <f>SUM(W1257:W1257)</f>
        <v>30000000</v>
      </c>
      <c r="X1256" s="354">
        <f t="shared" si="338"/>
        <v>9000000</v>
      </c>
      <c r="Y1256" s="254"/>
      <c r="Z1256" s="354">
        <f t="shared" si="337"/>
        <v>30000000</v>
      </c>
      <c r="AA1256" s="254"/>
      <c r="AB1256" s="178">
        <v>0</v>
      </c>
      <c r="AC1256" s="179" t="s">
        <v>27</v>
      </c>
      <c r="AD1256" s="180">
        <v>0</v>
      </c>
      <c r="AE1256" s="254">
        <f>SUM(AE1257:AE1257)</f>
        <v>30000000</v>
      </c>
      <c r="AF1256" s="178">
        <v>0</v>
      </c>
      <c r="AG1256" s="179" t="s">
        <v>27</v>
      </c>
      <c r="AH1256" s="180">
        <v>0</v>
      </c>
      <c r="AI1256" s="254">
        <f>SUM(AI1257:AI1257)</f>
        <v>30000000</v>
      </c>
      <c r="AJ1256" s="178">
        <v>0</v>
      </c>
      <c r="AK1256" s="179" t="s">
        <v>27</v>
      </c>
      <c r="AL1256" s="180">
        <v>0</v>
      </c>
      <c r="AM1256" s="254">
        <f>SUM(AM1257:AM1257)</f>
        <v>530000000</v>
      </c>
      <c r="AN1256" s="178">
        <v>0</v>
      </c>
      <c r="AO1256" s="179" t="s">
        <v>27</v>
      </c>
      <c r="AP1256" s="180">
        <v>0</v>
      </c>
      <c r="AQ1256" s="254">
        <f>SUM(AQ1257:AQ1257)</f>
        <v>530000000</v>
      </c>
      <c r="AR1256" s="351">
        <f t="shared" si="340"/>
        <v>0</v>
      </c>
    </row>
    <row r="1257" spans="2:44" x14ac:dyDescent="0.4">
      <c r="B1257" s="208" t="s">
        <v>27</v>
      </c>
      <c r="C1257" s="180" t="s">
        <v>495</v>
      </c>
      <c r="D1257" s="178">
        <v>1</v>
      </c>
      <c r="E1257" s="179" t="s">
        <v>38</v>
      </c>
      <c r="F1257" s="254">
        <f>50*600000</f>
        <v>30000000</v>
      </c>
      <c r="G1257" s="254">
        <f>ROUNDDOWN(D1257*F1257,-3)</f>
        <v>30000000</v>
      </c>
      <c r="H1257" s="178">
        <v>1</v>
      </c>
      <c r="I1257" s="179" t="s">
        <v>38</v>
      </c>
      <c r="J1257" s="254">
        <f>50*600000</f>
        <v>30000000</v>
      </c>
      <c r="K1257" s="254">
        <f>ROUNDDOWN(H1257*J1257,-3)</f>
        <v>30000000</v>
      </c>
      <c r="L1257" s="178">
        <v>1</v>
      </c>
      <c r="M1257" s="179" t="s">
        <v>38</v>
      </c>
      <c r="N1257" s="254">
        <f>50*600000</f>
        <v>30000000</v>
      </c>
      <c r="O1257" s="254">
        <f>ROUNDDOWN(L1257*N1257,-3)</f>
        <v>30000000</v>
      </c>
      <c r="P1257" s="178">
        <v>1</v>
      </c>
      <c r="Q1257" s="179" t="s">
        <v>38</v>
      </c>
      <c r="R1257" s="254">
        <f>50*600000</f>
        <v>30000000</v>
      </c>
      <c r="S1257" s="254">
        <f>ROUNDDOWN(P1257*R1257,-3)</f>
        <v>30000000</v>
      </c>
      <c r="T1257" s="178">
        <v>1</v>
      </c>
      <c r="U1257" s="179" t="s">
        <v>38</v>
      </c>
      <c r="V1257" s="254">
        <f>50*600000</f>
        <v>30000000</v>
      </c>
      <c r="W1257" s="254">
        <f>ROUNDDOWN(T1257*V1257,-3)</f>
        <v>30000000</v>
      </c>
      <c r="X1257" s="354">
        <f t="shared" si="338"/>
        <v>9000000</v>
      </c>
      <c r="Y1257" s="254">
        <f>CEILING(X1257,1000)</f>
        <v>9000000</v>
      </c>
      <c r="Z1257" s="354">
        <f t="shared" si="337"/>
        <v>21000000</v>
      </c>
      <c r="AA1257" s="254">
        <f t="shared" si="339"/>
        <v>21000000</v>
      </c>
      <c r="AB1257" s="178">
        <v>1</v>
      </c>
      <c r="AC1257" s="179" t="s">
        <v>38</v>
      </c>
      <c r="AD1257" s="254">
        <f>50*600000</f>
        <v>30000000</v>
      </c>
      <c r="AE1257" s="254">
        <f>ROUNDDOWN(AB1257*AD1257,-3)</f>
        <v>30000000</v>
      </c>
      <c r="AF1257" s="178">
        <v>1</v>
      </c>
      <c r="AG1257" s="179" t="s">
        <v>38</v>
      </c>
      <c r="AH1257" s="254">
        <f>50*600000</f>
        <v>30000000</v>
      </c>
      <c r="AI1257" s="254">
        <f>ROUNDDOWN(AF1257*AH1257,-3)</f>
        <v>30000000</v>
      </c>
      <c r="AJ1257" s="178">
        <v>1</v>
      </c>
      <c r="AK1257" s="179" t="s">
        <v>38</v>
      </c>
      <c r="AL1257" s="254">
        <f>30000000+500000000</f>
        <v>530000000</v>
      </c>
      <c r="AM1257" s="254">
        <f>ROUNDDOWN(AJ1257*AL1257,-3)</f>
        <v>530000000</v>
      </c>
      <c r="AN1257" s="178">
        <v>1</v>
      </c>
      <c r="AO1257" s="179" t="s">
        <v>38</v>
      </c>
      <c r="AP1257" s="254">
        <f>30000000+500000000</f>
        <v>530000000</v>
      </c>
      <c r="AQ1257" s="254">
        <f>ROUNDDOWN(AN1257*AP1257,-3)</f>
        <v>530000000</v>
      </c>
      <c r="AR1257" s="351">
        <f t="shared" si="340"/>
        <v>0</v>
      </c>
    </row>
    <row r="1258" spans="2:44" x14ac:dyDescent="0.4">
      <c r="B1258" s="312" t="s">
        <v>400</v>
      </c>
      <c r="C1258" s="313" t="s">
        <v>496</v>
      </c>
      <c r="D1258" s="269">
        <v>1</v>
      </c>
      <c r="E1258" s="270" t="s">
        <v>130</v>
      </c>
      <c r="F1258" s="254">
        <v>0</v>
      </c>
      <c r="G1258" s="254">
        <f>G1259+G1262+G1264</f>
        <v>105305000</v>
      </c>
      <c r="H1258" s="314">
        <v>1</v>
      </c>
      <c r="I1258" s="315" t="s">
        <v>130</v>
      </c>
      <c r="J1258" s="316">
        <v>0</v>
      </c>
      <c r="K1258" s="316">
        <f>K1259+K1262+K1264</f>
        <v>105305000</v>
      </c>
      <c r="L1258" s="314">
        <v>1</v>
      </c>
      <c r="M1258" s="315" t="s">
        <v>130</v>
      </c>
      <c r="N1258" s="316">
        <v>0</v>
      </c>
      <c r="O1258" s="316">
        <f>O1259+O1262+O1264</f>
        <v>105305000</v>
      </c>
      <c r="P1258" s="314">
        <v>1</v>
      </c>
      <c r="Q1258" s="315" t="s">
        <v>130</v>
      </c>
      <c r="R1258" s="316">
        <v>0</v>
      </c>
      <c r="S1258" s="316">
        <f>S1259+S1262+S1264</f>
        <v>105305000</v>
      </c>
      <c r="T1258" s="314">
        <v>1</v>
      </c>
      <c r="U1258" s="315" t="s">
        <v>130</v>
      </c>
      <c r="V1258" s="316">
        <v>0</v>
      </c>
      <c r="W1258" s="316">
        <f>W1259+W1262+W1264</f>
        <v>105305000</v>
      </c>
      <c r="X1258" s="354">
        <f t="shared" si="338"/>
        <v>31591500</v>
      </c>
      <c r="Y1258" s="316"/>
      <c r="Z1258" s="354">
        <f t="shared" si="337"/>
        <v>105305000</v>
      </c>
      <c r="AA1258" s="316"/>
      <c r="AB1258" s="314">
        <v>1</v>
      </c>
      <c r="AC1258" s="315" t="s">
        <v>130</v>
      </c>
      <c r="AD1258" s="316">
        <v>0</v>
      </c>
      <c r="AE1258" s="316">
        <f>AE1259+AE1262+AE1264</f>
        <v>105305000</v>
      </c>
      <c r="AF1258" s="314">
        <v>1</v>
      </c>
      <c r="AG1258" s="315" t="s">
        <v>130</v>
      </c>
      <c r="AH1258" s="316">
        <v>0</v>
      </c>
      <c r="AI1258" s="316">
        <f>AI1259+AI1262+AI1264</f>
        <v>105305000</v>
      </c>
      <c r="AJ1258" s="314">
        <v>1</v>
      </c>
      <c r="AK1258" s="315" t="s">
        <v>130</v>
      </c>
      <c r="AL1258" s="316">
        <v>0</v>
      </c>
      <c r="AM1258" s="316">
        <f>AM1259+AM1262+AM1264</f>
        <v>105305000</v>
      </c>
      <c r="AN1258" s="314">
        <v>1</v>
      </c>
      <c r="AO1258" s="315" t="s">
        <v>130</v>
      </c>
      <c r="AP1258" s="316">
        <v>0</v>
      </c>
      <c r="AQ1258" s="316">
        <f>AQ1259+AQ1262+AQ1264</f>
        <v>105305000</v>
      </c>
      <c r="AR1258" s="351">
        <f t="shared" si="340"/>
        <v>0</v>
      </c>
    </row>
    <row r="1259" spans="2:44" x14ac:dyDescent="0.4">
      <c r="B1259" s="208">
        <v>525112</v>
      </c>
      <c r="C1259" s="180" t="s">
        <v>97</v>
      </c>
      <c r="D1259" s="178">
        <v>0</v>
      </c>
      <c r="E1259" s="179" t="s">
        <v>27</v>
      </c>
      <c r="F1259" s="180">
        <v>0</v>
      </c>
      <c r="G1259" s="254">
        <f>G1260+G1261</f>
        <v>4745000</v>
      </c>
      <c r="H1259" s="178">
        <v>0</v>
      </c>
      <c r="I1259" s="179" t="s">
        <v>27</v>
      </c>
      <c r="J1259" s="180">
        <v>0</v>
      </c>
      <c r="K1259" s="254">
        <f>K1260+K1261</f>
        <v>4745000</v>
      </c>
      <c r="L1259" s="178">
        <v>0</v>
      </c>
      <c r="M1259" s="179" t="s">
        <v>27</v>
      </c>
      <c r="N1259" s="180">
        <v>0</v>
      </c>
      <c r="O1259" s="254">
        <f>O1260+O1261</f>
        <v>4745000</v>
      </c>
      <c r="P1259" s="178">
        <v>0</v>
      </c>
      <c r="Q1259" s="179" t="s">
        <v>27</v>
      </c>
      <c r="R1259" s="180">
        <v>0</v>
      </c>
      <c r="S1259" s="254">
        <f>S1260+S1261</f>
        <v>4745000</v>
      </c>
      <c r="T1259" s="178">
        <v>0</v>
      </c>
      <c r="U1259" s="179" t="s">
        <v>27</v>
      </c>
      <c r="V1259" s="180">
        <v>0</v>
      </c>
      <c r="W1259" s="254">
        <f>W1260+W1261</f>
        <v>4745000</v>
      </c>
      <c r="X1259" s="354">
        <f t="shared" si="338"/>
        <v>1423500</v>
      </c>
      <c r="Y1259" s="254"/>
      <c r="Z1259" s="354">
        <f t="shared" si="337"/>
        <v>4745000</v>
      </c>
      <c r="AA1259" s="254"/>
      <c r="AB1259" s="178">
        <v>0</v>
      </c>
      <c r="AC1259" s="179" t="s">
        <v>27</v>
      </c>
      <c r="AD1259" s="180">
        <v>0</v>
      </c>
      <c r="AE1259" s="254">
        <f>AE1260+AE1261</f>
        <v>4745000</v>
      </c>
      <c r="AF1259" s="178">
        <v>0</v>
      </c>
      <c r="AG1259" s="179" t="s">
        <v>27</v>
      </c>
      <c r="AH1259" s="180">
        <v>0</v>
      </c>
      <c r="AI1259" s="254">
        <f>AI1260+AI1261</f>
        <v>4745000</v>
      </c>
      <c r="AJ1259" s="178">
        <v>0</v>
      </c>
      <c r="AK1259" s="179" t="s">
        <v>27</v>
      </c>
      <c r="AL1259" s="180">
        <v>0</v>
      </c>
      <c r="AM1259" s="254">
        <f>AM1260+AM1261</f>
        <v>4745000</v>
      </c>
      <c r="AN1259" s="178">
        <v>0</v>
      </c>
      <c r="AO1259" s="179" t="s">
        <v>27</v>
      </c>
      <c r="AP1259" s="180">
        <v>0</v>
      </c>
      <c r="AQ1259" s="254">
        <f>AQ1260+AQ1261</f>
        <v>4745000</v>
      </c>
      <c r="AR1259" s="351">
        <f t="shared" si="340"/>
        <v>0</v>
      </c>
    </row>
    <row r="1260" spans="2:44" x14ac:dyDescent="0.4">
      <c r="B1260" s="208" t="s">
        <v>27</v>
      </c>
      <c r="C1260" s="180" t="s">
        <v>497</v>
      </c>
      <c r="D1260" s="178">
        <v>15</v>
      </c>
      <c r="E1260" s="179" t="s">
        <v>40</v>
      </c>
      <c r="F1260" s="254">
        <v>200000</v>
      </c>
      <c r="G1260" s="254">
        <f>ROUNDDOWN(D1260*F1260,-3)</f>
        <v>3000000</v>
      </c>
      <c r="H1260" s="178">
        <v>15</v>
      </c>
      <c r="I1260" s="179" t="s">
        <v>40</v>
      </c>
      <c r="J1260" s="254">
        <v>200000</v>
      </c>
      <c r="K1260" s="254">
        <f>ROUNDDOWN(H1260*J1260,-3)</f>
        <v>3000000</v>
      </c>
      <c r="L1260" s="178">
        <v>15</v>
      </c>
      <c r="M1260" s="179" t="s">
        <v>40</v>
      </c>
      <c r="N1260" s="254">
        <v>200000</v>
      </c>
      <c r="O1260" s="254">
        <f>ROUNDDOWN(L1260*N1260,-3)</f>
        <v>3000000</v>
      </c>
      <c r="P1260" s="178">
        <v>15</v>
      </c>
      <c r="Q1260" s="179" t="s">
        <v>40</v>
      </c>
      <c r="R1260" s="254">
        <v>200000</v>
      </c>
      <c r="S1260" s="254">
        <f>ROUNDDOWN(P1260*R1260,-3)</f>
        <v>3000000</v>
      </c>
      <c r="T1260" s="178">
        <v>15</v>
      </c>
      <c r="U1260" s="179" t="s">
        <v>40</v>
      </c>
      <c r="V1260" s="254">
        <v>200000</v>
      </c>
      <c r="W1260" s="254">
        <f>ROUNDDOWN(T1260*V1260,-3)</f>
        <v>3000000</v>
      </c>
      <c r="X1260" s="354">
        <f t="shared" si="338"/>
        <v>900000</v>
      </c>
      <c r="Y1260" s="254"/>
      <c r="Z1260" s="354">
        <f t="shared" si="337"/>
        <v>3000000</v>
      </c>
      <c r="AA1260" s="254">
        <f t="shared" si="339"/>
        <v>3000000</v>
      </c>
      <c r="AB1260" s="178">
        <v>15</v>
      </c>
      <c r="AC1260" s="179" t="s">
        <v>40</v>
      </c>
      <c r="AD1260" s="254">
        <v>200000</v>
      </c>
      <c r="AE1260" s="254">
        <f>ROUNDDOWN(AB1260*AD1260,-3)</f>
        <v>3000000</v>
      </c>
      <c r="AF1260" s="178">
        <v>15</v>
      </c>
      <c r="AG1260" s="179" t="s">
        <v>40</v>
      </c>
      <c r="AH1260" s="254">
        <v>200000</v>
      </c>
      <c r="AI1260" s="254">
        <f>ROUNDDOWN(AF1260*AH1260,-3)</f>
        <v>3000000</v>
      </c>
      <c r="AJ1260" s="178">
        <v>15</v>
      </c>
      <c r="AK1260" s="179" t="s">
        <v>40</v>
      </c>
      <c r="AL1260" s="254">
        <v>200000</v>
      </c>
      <c r="AM1260" s="254">
        <f>ROUNDDOWN(AJ1260*AL1260,-3)</f>
        <v>3000000</v>
      </c>
      <c r="AN1260" s="178">
        <v>15</v>
      </c>
      <c r="AO1260" s="179" t="s">
        <v>40</v>
      </c>
      <c r="AP1260" s="254">
        <v>200000</v>
      </c>
      <c r="AQ1260" s="254">
        <f>ROUNDDOWN(AN1260*AP1260,-3)</f>
        <v>3000000</v>
      </c>
      <c r="AR1260" s="351">
        <f t="shared" si="340"/>
        <v>0</v>
      </c>
    </row>
    <row r="1261" spans="2:44" x14ac:dyDescent="0.4">
      <c r="B1261" s="208"/>
      <c r="C1261" s="180" t="s">
        <v>498</v>
      </c>
      <c r="D1261" s="178">
        <v>1</v>
      </c>
      <c r="E1261" s="179" t="s">
        <v>54</v>
      </c>
      <c r="F1261" s="254">
        <v>1745000</v>
      </c>
      <c r="G1261" s="254">
        <f>ROUNDDOWN(D1261*F1261,-3)</f>
        <v>1745000</v>
      </c>
      <c r="H1261" s="178">
        <v>1</v>
      </c>
      <c r="I1261" s="179" t="s">
        <v>54</v>
      </c>
      <c r="J1261" s="254">
        <v>1745000</v>
      </c>
      <c r="K1261" s="254">
        <f>ROUNDDOWN(H1261*J1261,-3)</f>
        <v>1745000</v>
      </c>
      <c r="L1261" s="178">
        <v>1</v>
      </c>
      <c r="M1261" s="179" t="s">
        <v>54</v>
      </c>
      <c r="N1261" s="254">
        <v>1745000</v>
      </c>
      <c r="O1261" s="254">
        <f>ROUNDDOWN(L1261*N1261,-3)</f>
        <v>1745000</v>
      </c>
      <c r="P1261" s="178">
        <v>1</v>
      </c>
      <c r="Q1261" s="179" t="s">
        <v>54</v>
      </c>
      <c r="R1261" s="254">
        <v>1745000</v>
      </c>
      <c r="S1261" s="254">
        <f>ROUNDDOWN(P1261*R1261,-3)</f>
        <v>1745000</v>
      </c>
      <c r="T1261" s="178">
        <v>1</v>
      </c>
      <c r="U1261" s="179" t="s">
        <v>54</v>
      </c>
      <c r="V1261" s="254">
        <v>1745000</v>
      </c>
      <c r="W1261" s="254">
        <f>ROUNDDOWN(T1261*V1261,-3)</f>
        <v>1745000</v>
      </c>
      <c r="X1261" s="354">
        <f t="shared" si="338"/>
        <v>523500</v>
      </c>
      <c r="Y1261" s="254"/>
      <c r="Z1261" s="354">
        <f t="shared" si="337"/>
        <v>1745000</v>
      </c>
      <c r="AA1261" s="254">
        <f t="shared" si="339"/>
        <v>1745000</v>
      </c>
      <c r="AB1261" s="178">
        <v>1</v>
      </c>
      <c r="AC1261" s="179" t="s">
        <v>54</v>
      </c>
      <c r="AD1261" s="254">
        <v>1745000</v>
      </c>
      <c r="AE1261" s="254">
        <f>ROUNDDOWN(AB1261*AD1261,-3)</f>
        <v>1745000</v>
      </c>
      <c r="AF1261" s="178">
        <v>1</v>
      </c>
      <c r="AG1261" s="179" t="s">
        <v>54</v>
      </c>
      <c r="AH1261" s="254">
        <v>1745000</v>
      </c>
      <c r="AI1261" s="254">
        <f>ROUNDDOWN(AF1261*AH1261,-3)</f>
        <v>1745000</v>
      </c>
      <c r="AJ1261" s="178">
        <v>1</v>
      </c>
      <c r="AK1261" s="179" t="s">
        <v>54</v>
      </c>
      <c r="AL1261" s="254">
        <v>1745000</v>
      </c>
      <c r="AM1261" s="254">
        <f>ROUNDDOWN(AJ1261*AL1261,-3)</f>
        <v>1745000</v>
      </c>
      <c r="AN1261" s="178">
        <v>1</v>
      </c>
      <c r="AO1261" s="179" t="s">
        <v>54</v>
      </c>
      <c r="AP1261" s="254">
        <v>1745000</v>
      </c>
      <c r="AQ1261" s="254">
        <f>ROUNDDOWN(AN1261*AP1261,-3)</f>
        <v>1745000</v>
      </c>
      <c r="AR1261" s="351">
        <f t="shared" si="340"/>
        <v>0</v>
      </c>
    </row>
    <row r="1262" spans="2:44" x14ac:dyDescent="0.4">
      <c r="B1262" s="208">
        <v>525113</v>
      </c>
      <c r="C1262" s="180" t="s">
        <v>99</v>
      </c>
      <c r="D1262" s="178">
        <v>0</v>
      </c>
      <c r="E1262" s="179" t="s">
        <v>27</v>
      </c>
      <c r="F1262" s="180">
        <v>0</v>
      </c>
      <c r="G1262" s="254">
        <f>SUM(G1263:G1263)</f>
        <v>60000000</v>
      </c>
      <c r="H1262" s="178">
        <v>0</v>
      </c>
      <c r="I1262" s="179" t="s">
        <v>27</v>
      </c>
      <c r="J1262" s="180">
        <v>0</v>
      </c>
      <c r="K1262" s="254">
        <f>SUM(K1263:K1263)</f>
        <v>60000000</v>
      </c>
      <c r="L1262" s="178">
        <v>0</v>
      </c>
      <c r="M1262" s="179" t="s">
        <v>27</v>
      </c>
      <c r="N1262" s="180">
        <v>0</v>
      </c>
      <c r="O1262" s="254">
        <f>SUM(O1263:O1263)</f>
        <v>60000000</v>
      </c>
      <c r="P1262" s="178">
        <v>0</v>
      </c>
      <c r="Q1262" s="179" t="s">
        <v>27</v>
      </c>
      <c r="R1262" s="180">
        <v>0</v>
      </c>
      <c r="S1262" s="254">
        <f>SUM(S1263:S1263)</f>
        <v>60000000</v>
      </c>
      <c r="T1262" s="178">
        <v>0</v>
      </c>
      <c r="U1262" s="179" t="s">
        <v>27</v>
      </c>
      <c r="V1262" s="180">
        <v>0</v>
      </c>
      <c r="W1262" s="254">
        <f>SUM(W1263:W1263)</f>
        <v>60000000</v>
      </c>
      <c r="X1262" s="354">
        <f t="shared" si="338"/>
        <v>18000000</v>
      </c>
      <c r="Y1262" s="254"/>
      <c r="Z1262" s="354">
        <f t="shared" si="337"/>
        <v>60000000</v>
      </c>
      <c r="AA1262" s="254"/>
      <c r="AB1262" s="178">
        <v>0</v>
      </c>
      <c r="AC1262" s="179" t="s">
        <v>27</v>
      </c>
      <c r="AD1262" s="180">
        <v>0</v>
      </c>
      <c r="AE1262" s="254">
        <f>SUM(AE1263:AE1263)</f>
        <v>60000000</v>
      </c>
      <c r="AF1262" s="178">
        <v>0</v>
      </c>
      <c r="AG1262" s="179" t="s">
        <v>27</v>
      </c>
      <c r="AH1262" s="180">
        <v>0</v>
      </c>
      <c r="AI1262" s="254">
        <f>SUM(AI1263:AI1263)</f>
        <v>60000000</v>
      </c>
      <c r="AJ1262" s="178">
        <v>0</v>
      </c>
      <c r="AK1262" s="179" t="s">
        <v>27</v>
      </c>
      <c r="AL1262" s="180">
        <v>0</v>
      </c>
      <c r="AM1262" s="254">
        <f>SUM(AM1263:AM1263)</f>
        <v>60000000</v>
      </c>
      <c r="AN1262" s="178">
        <v>0</v>
      </c>
      <c r="AO1262" s="179" t="s">
        <v>27</v>
      </c>
      <c r="AP1262" s="180">
        <v>0</v>
      </c>
      <c r="AQ1262" s="254">
        <f>SUM(AQ1263:AQ1263)</f>
        <v>60000000</v>
      </c>
      <c r="AR1262" s="351">
        <f t="shared" si="340"/>
        <v>0</v>
      </c>
    </row>
    <row r="1263" spans="2:44" x14ac:dyDescent="0.4">
      <c r="B1263" s="208" t="s">
        <v>27</v>
      </c>
      <c r="C1263" s="180" t="s">
        <v>452</v>
      </c>
      <c r="D1263" s="178">
        <v>1</v>
      </c>
      <c r="E1263" s="179" t="s">
        <v>54</v>
      </c>
      <c r="F1263" s="254">
        <v>60000000</v>
      </c>
      <c r="G1263" s="254">
        <f>ROUNDDOWN(D1263*F1263,-3)</f>
        <v>60000000</v>
      </c>
      <c r="H1263" s="178">
        <v>1</v>
      </c>
      <c r="I1263" s="179" t="s">
        <v>54</v>
      </c>
      <c r="J1263" s="254">
        <v>60000000</v>
      </c>
      <c r="K1263" s="254">
        <f>ROUNDDOWN(H1263*J1263,-3)</f>
        <v>60000000</v>
      </c>
      <c r="L1263" s="178">
        <v>1</v>
      </c>
      <c r="M1263" s="179" t="s">
        <v>54</v>
      </c>
      <c r="N1263" s="254">
        <v>60000000</v>
      </c>
      <c r="O1263" s="254">
        <f>ROUNDDOWN(L1263*N1263,-3)</f>
        <v>60000000</v>
      </c>
      <c r="P1263" s="178">
        <v>1</v>
      </c>
      <c r="Q1263" s="179" t="s">
        <v>54</v>
      </c>
      <c r="R1263" s="254">
        <v>60000000</v>
      </c>
      <c r="S1263" s="254">
        <f>ROUNDDOWN(P1263*R1263,-3)</f>
        <v>60000000</v>
      </c>
      <c r="T1263" s="178">
        <v>1</v>
      </c>
      <c r="U1263" s="179" t="s">
        <v>54</v>
      </c>
      <c r="V1263" s="254">
        <v>60000000</v>
      </c>
      <c r="W1263" s="254">
        <f>ROUNDDOWN(T1263*V1263,-3)</f>
        <v>60000000</v>
      </c>
      <c r="X1263" s="354">
        <f t="shared" si="338"/>
        <v>18000000</v>
      </c>
      <c r="Y1263" s="254">
        <f>CEILING(X1263,1000)</f>
        <v>18000000</v>
      </c>
      <c r="Z1263" s="354">
        <f t="shared" si="337"/>
        <v>42000000</v>
      </c>
      <c r="AA1263" s="254">
        <f t="shared" si="339"/>
        <v>42000000</v>
      </c>
      <c r="AB1263" s="178">
        <v>1</v>
      </c>
      <c r="AC1263" s="179" t="s">
        <v>54</v>
      </c>
      <c r="AD1263" s="254">
        <v>60000000</v>
      </c>
      <c r="AE1263" s="254">
        <f>ROUNDDOWN(AB1263*AD1263,-3)</f>
        <v>60000000</v>
      </c>
      <c r="AF1263" s="178">
        <v>1</v>
      </c>
      <c r="AG1263" s="179" t="s">
        <v>54</v>
      </c>
      <c r="AH1263" s="254">
        <v>60000000</v>
      </c>
      <c r="AI1263" s="254">
        <f>ROUNDDOWN(AF1263*AH1263,-3)</f>
        <v>60000000</v>
      </c>
      <c r="AJ1263" s="178">
        <v>1</v>
      </c>
      <c r="AK1263" s="179" t="s">
        <v>54</v>
      </c>
      <c r="AL1263" s="254">
        <v>60000000</v>
      </c>
      <c r="AM1263" s="254">
        <f>ROUNDDOWN(AJ1263*AL1263,-3)</f>
        <v>60000000</v>
      </c>
      <c r="AN1263" s="178">
        <v>1</v>
      </c>
      <c r="AO1263" s="179" t="s">
        <v>54</v>
      </c>
      <c r="AP1263" s="254">
        <v>60000000</v>
      </c>
      <c r="AQ1263" s="254">
        <f>ROUNDDOWN(AN1263*AP1263,-3)</f>
        <v>60000000</v>
      </c>
      <c r="AR1263" s="351">
        <f t="shared" si="340"/>
        <v>0</v>
      </c>
    </row>
    <row r="1264" spans="2:44" x14ac:dyDescent="0.4">
      <c r="B1264" s="208">
        <v>525115</v>
      </c>
      <c r="C1264" s="180" t="s">
        <v>90</v>
      </c>
      <c r="D1264" s="178">
        <v>0</v>
      </c>
      <c r="E1264" s="179" t="s">
        <v>27</v>
      </c>
      <c r="F1264" s="180">
        <v>0</v>
      </c>
      <c r="G1264" s="254">
        <f>SUM(G1265:G1266)</f>
        <v>40560000</v>
      </c>
      <c r="H1264" s="178">
        <v>0</v>
      </c>
      <c r="I1264" s="179" t="s">
        <v>27</v>
      </c>
      <c r="J1264" s="180">
        <v>0</v>
      </c>
      <c r="K1264" s="254">
        <f>SUM(K1265:K1266)</f>
        <v>40560000</v>
      </c>
      <c r="L1264" s="178">
        <v>0</v>
      </c>
      <c r="M1264" s="179" t="s">
        <v>27</v>
      </c>
      <c r="N1264" s="180">
        <v>0</v>
      </c>
      <c r="O1264" s="254">
        <f>SUM(O1265:O1266)</f>
        <v>40560000</v>
      </c>
      <c r="P1264" s="178">
        <v>0</v>
      </c>
      <c r="Q1264" s="179" t="s">
        <v>27</v>
      </c>
      <c r="R1264" s="180">
        <v>0</v>
      </c>
      <c r="S1264" s="254">
        <f>SUM(S1265:S1266)</f>
        <v>40560000</v>
      </c>
      <c r="T1264" s="178">
        <v>0</v>
      </c>
      <c r="U1264" s="179" t="s">
        <v>27</v>
      </c>
      <c r="V1264" s="180">
        <v>0</v>
      </c>
      <c r="W1264" s="254">
        <f>SUM(W1265:W1266)</f>
        <v>40560000</v>
      </c>
      <c r="X1264" s="354">
        <f t="shared" si="338"/>
        <v>12168000</v>
      </c>
      <c r="Y1264" s="254"/>
      <c r="Z1264" s="354">
        <f t="shared" si="337"/>
        <v>40560000</v>
      </c>
      <c r="AA1264" s="254"/>
      <c r="AB1264" s="178">
        <v>0</v>
      </c>
      <c r="AC1264" s="179" t="s">
        <v>27</v>
      </c>
      <c r="AD1264" s="180">
        <v>0</v>
      </c>
      <c r="AE1264" s="254">
        <f>SUM(AE1265:AE1266)</f>
        <v>40560000</v>
      </c>
      <c r="AF1264" s="178">
        <v>0</v>
      </c>
      <c r="AG1264" s="179" t="s">
        <v>27</v>
      </c>
      <c r="AH1264" s="180">
        <v>0</v>
      </c>
      <c r="AI1264" s="254">
        <f>SUM(AI1265:AI1266)</f>
        <v>40560000</v>
      </c>
      <c r="AJ1264" s="178">
        <v>0</v>
      </c>
      <c r="AK1264" s="179" t="s">
        <v>27</v>
      </c>
      <c r="AL1264" s="180">
        <v>0</v>
      </c>
      <c r="AM1264" s="254">
        <f>SUM(AM1265:AM1266)</f>
        <v>40560000</v>
      </c>
      <c r="AN1264" s="178">
        <v>0</v>
      </c>
      <c r="AO1264" s="179" t="s">
        <v>27</v>
      </c>
      <c r="AP1264" s="180">
        <v>0</v>
      </c>
      <c r="AQ1264" s="254">
        <f>SUM(AQ1265:AQ1266)</f>
        <v>40560000</v>
      </c>
      <c r="AR1264" s="351">
        <f t="shared" si="340"/>
        <v>0</v>
      </c>
    </row>
    <row r="1265" spans="2:44" x14ac:dyDescent="0.4">
      <c r="B1265" s="208" t="s">
        <v>27</v>
      </c>
      <c r="C1265" s="283" t="s">
        <v>499</v>
      </c>
      <c r="D1265" s="178">
        <v>30</v>
      </c>
      <c r="E1265" s="179" t="s">
        <v>57</v>
      </c>
      <c r="F1265" s="254">
        <v>1127000</v>
      </c>
      <c r="G1265" s="254">
        <f>ROUNDDOWN(D1265*F1265,-3)</f>
        <v>33810000</v>
      </c>
      <c r="H1265" s="178">
        <v>30</v>
      </c>
      <c r="I1265" s="179" t="s">
        <v>57</v>
      </c>
      <c r="J1265" s="254">
        <v>1127000</v>
      </c>
      <c r="K1265" s="254">
        <f>ROUNDDOWN(H1265*J1265,-3)</f>
        <v>33810000</v>
      </c>
      <c r="L1265" s="178">
        <v>30</v>
      </c>
      <c r="M1265" s="179" t="s">
        <v>57</v>
      </c>
      <c r="N1265" s="254">
        <v>1127000</v>
      </c>
      <c r="O1265" s="254">
        <f>ROUNDDOWN(L1265*N1265,-3)</f>
        <v>33810000</v>
      </c>
      <c r="P1265" s="178">
        <v>30</v>
      </c>
      <c r="Q1265" s="179" t="s">
        <v>57</v>
      </c>
      <c r="R1265" s="254">
        <v>1127000</v>
      </c>
      <c r="S1265" s="254">
        <f>ROUNDDOWN(P1265*R1265,-3)</f>
        <v>33810000</v>
      </c>
      <c r="T1265" s="178">
        <v>30</v>
      </c>
      <c r="U1265" s="179" t="s">
        <v>57</v>
      </c>
      <c r="V1265" s="254">
        <v>1127000</v>
      </c>
      <c r="W1265" s="254">
        <f>ROUNDDOWN(T1265*V1265,-3)</f>
        <v>33810000</v>
      </c>
      <c r="X1265" s="354">
        <f t="shared" si="338"/>
        <v>10143000</v>
      </c>
      <c r="Y1265" s="254">
        <f>CEILING(X1265,1000)</f>
        <v>10143000</v>
      </c>
      <c r="Z1265" s="354">
        <f t="shared" si="337"/>
        <v>23667000</v>
      </c>
      <c r="AA1265" s="254">
        <f t="shared" si="339"/>
        <v>23667000</v>
      </c>
      <c r="AB1265" s="178">
        <v>30</v>
      </c>
      <c r="AC1265" s="179" t="s">
        <v>57</v>
      </c>
      <c r="AD1265" s="254">
        <v>1127000</v>
      </c>
      <c r="AE1265" s="254">
        <f>ROUNDDOWN(AB1265*AD1265,-3)</f>
        <v>33810000</v>
      </c>
      <c r="AF1265" s="178">
        <v>30</v>
      </c>
      <c r="AG1265" s="179" t="s">
        <v>57</v>
      </c>
      <c r="AH1265" s="254">
        <v>1127000</v>
      </c>
      <c r="AI1265" s="254">
        <f>ROUNDDOWN(AF1265*AH1265,-3)</f>
        <v>33810000</v>
      </c>
      <c r="AJ1265" s="178">
        <v>30</v>
      </c>
      <c r="AK1265" s="179" t="s">
        <v>57</v>
      </c>
      <c r="AL1265" s="254">
        <v>1127000</v>
      </c>
      <c r="AM1265" s="254">
        <f>ROUNDDOWN(AJ1265*AL1265,-3)</f>
        <v>33810000</v>
      </c>
      <c r="AN1265" s="178">
        <v>30</v>
      </c>
      <c r="AO1265" s="179" t="s">
        <v>57</v>
      </c>
      <c r="AP1265" s="254">
        <v>1127000</v>
      </c>
      <c r="AQ1265" s="254">
        <f>ROUNDDOWN(AN1265*AP1265,-3)</f>
        <v>33810000</v>
      </c>
      <c r="AR1265" s="351">
        <f t="shared" si="340"/>
        <v>0</v>
      </c>
    </row>
    <row r="1266" spans="2:44" x14ac:dyDescent="0.4">
      <c r="B1266" s="208" t="s">
        <v>27</v>
      </c>
      <c r="C1266" s="283" t="s">
        <v>500</v>
      </c>
      <c r="D1266" s="178">
        <v>45</v>
      </c>
      <c r="E1266" s="179" t="s">
        <v>57</v>
      </c>
      <c r="F1266" s="254">
        <v>150000</v>
      </c>
      <c r="G1266" s="254">
        <f>ROUNDDOWN(D1266*F1266,-3)</f>
        <v>6750000</v>
      </c>
      <c r="H1266" s="178">
        <v>45</v>
      </c>
      <c r="I1266" s="179" t="s">
        <v>57</v>
      </c>
      <c r="J1266" s="254">
        <v>150000</v>
      </c>
      <c r="K1266" s="254">
        <f>ROUNDDOWN(H1266*J1266,-3)</f>
        <v>6750000</v>
      </c>
      <c r="L1266" s="178">
        <v>45</v>
      </c>
      <c r="M1266" s="179" t="s">
        <v>57</v>
      </c>
      <c r="N1266" s="254">
        <v>150000</v>
      </c>
      <c r="O1266" s="254">
        <f>ROUNDDOWN(L1266*N1266,-3)</f>
        <v>6750000</v>
      </c>
      <c r="P1266" s="178">
        <v>45</v>
      </c>
      <c r="Q1266" s="179" t="s">
        <v>57</v>
      </c>
      <c r="R1266" s="254">
        <v>150000</v>
      </c>
      <c r="S1266" s="254">
        <f>ROUNDDOWN(P1266*R1266,-3)</f>
        <v>6750000</v>
      </c>
      <c r="T1266" s="178">
        <v>45</v>
      </c>
      <c r="U1266" s="179" t="s">
        <v>57</v>
      </c>
      <c r="V1266" s="254">
        <v>150000</v>
      </c>
      <c r="W1266" s="254">
        <f>ROUNDDOWN(T1266*V1266,-3)</f>
        <v>6750000</v>
      </c>
      <c r="X1266" s="354">
        <f t="shared" si="338"/>
        <v>2025000</v>
      </c>
      <c r="Y1266" s="254">
        <f>CEILING(X1266,1000)</f>
        <v>2025000</v>
      </c>
      <c r="Z1266" s="354">
        <f t="shared" si="337"/>
        <v>4725000</v>
      </c>
      <c r="AA1266" s="254">
        <f t="shared" si="339"/>
        <v>4725000</v>
      </c>
      <c r="AB1266" s="178">
        <v>45</v>
      </c>
      <c r="AC1266" s="179" t="s">
        <v>57</v>
      </c>
      <c r="AD1266" s="254">
        <v>150000</v>
      </c>
      <c r="AE1266" s="254">
        <f>ROUNDDOWN(AB1266*AD1266,-3)</f>
        <v>6750000</v>
      </c>
      <c r="AF1266" s="178">
        <v>45</v>
      </c>
      <c r="AG1266" s="179" t="s">
        <v>57</v>
      </c>
      <c r="AH1266" s="254">
        <v>150000</v>
      </c>
      <c r="AI1266" s="254">
        <f>ROUNDDOWN(AF1266*AH1266,-3)</f>
        <v>6750000</v>
      </c>
      <c r="AJ1266" s="178">
        <v>45</v>
      </c>
      <c r="AK1266" s="179" t="s">
        <v>57</v>
      </c>
      <c r="AL1266" s="254">
        <v>150000</v>
      </c>
      <c r="AM1266" s="254">
        <f>ROUNDDOWN(AJ1266*AL1266,-3)</f>
        <v>6750000</v>
      </c>
      <c r="AN1266" s="178">
        <v>45</v>
      </c>
      <c r="AO1266" s="179" t="s">
        <v>57</v>
      </c>
      <c r="AP1266" s="254">
        <v>150000</v>
      </c>
      <c r="AQ1266" s="254">
        <f>ROUNDDOWN(AN1266*AP1266,-3)</f>
        <v>6750000</v>
      </c>
      <c r="AR1266" s="351">
        <f t="shared" si="340"/>
        <v>0</v>
      </c>
    </row>
    <row r="1267" spans="2:44" x14ac:dyDescent="0.4">
      <c r="B1267" s="312" t="s">
        <v>402</v>
      </c>
      <c r="C1267" s="313" t="s">
        <v>501</v>
      </c>
      <c r="D1267" s="269">
        <v>1</v>
      </c>
      <c r="E1267" s="270" t="s">
        <v>130</v>
      </c>
      <c r="F1267" s="254">
        <v>0</v>
      </c>
      <c r="G1267" s="254">
        <f>G1268+G1272+G1279</f>
        <v>238660000</v>
      </c>
      <c r="H1267" s="314">
        <v>1</v>
      </c>
      <c r="I1267" s="315" t="s">
        <v>130</v>
      </c>
      <c r="J1267" s="316">
        <v>0</v>
      </c>
      <c r="K1267" s="316">
        <f>K1268+K1272+K1279</f>
        <v>238660000</v>
      </c>
      <c r="L1267" s="314">
        <v>1</v>
      </c>
      <c r="M1267" s="315" t="s">
        <v>130</v>
      </c>
      <c r="N1267" s="316">
        <v>0</v>
      </c>
      <c r="O1267" s="316">
        <f>O1268+O1272+O1279</f>
        <v>238660000</v>
      </c>
      <c r="P1267" s="314">
        <v>1</v>
      </c>
      <c r="Q1267" s="315" t="s">
        <v>130</v>
      </c>
      <c r="R1267" s="316">
        <v>0</v>
      </c>
      <c r="S1267" s="316">
        <f>S1268+S1272+S1279</f>
        <v>238660000</v>
      </c>
      <c r="T1267" s="314">
        <v>1</v>
      </c>
      <c r="U1267" s="315" t="s">
        <v>130</v>
      </c>
      <c r="V1267" s="316">
        <v>0</v>
      </c>
      <c r="W1267" s="316">
        <f>W1268+W1272+W1279</f>
        <v>238660000</v>
      </c>
      <c r="X1267" s="354">
        <f t="shared" si="338"/>
        <v>71598000</v>
      </c>
      <c r="Y1267" s="316"/>
      <c r="Z1267" s="354">
        <f t="shared" si="337"/>
        <v>238660000</v>
      </c>
      <c r="AA1267" s="316"/>
      <c r="AB1267" s="314">
        <v>1</v>
      </c>
      <c r="AC1267" s="315" t="s">
        <v>130</v>
      </c>
      <c r="AD1267" s="316">
        <v>0</v>
      </c>
      <c r="AE1267" s="316">
        <f>AE1268+AE1272+AE1279</f>
        <v>238660000</v>
      </c>
      <c r="AF1267" s="314">
        <v>1</v>
      </c>
      <c r="AG1267" s="315" t="s">
        <v>130</v>
      </c>
      <c r="AH1267" s="316">
        <v>0</v>
      </c>
      <c r="AI1267" s="316">
        <f>AI1268+AI1272+AI1279</f>
        <v>238660000</v>
      </c>
      <c r="AJ1267" s="314">
        <v>1</v>
      </c>
      <c r="AK1267" s="315" t="s">
        <v>130</v>
      </c>
      <c r="AL1267" s="316">
        <v>0</v>
      </c>
      <c r="AM1267" s="316">
        <f>AM1268+AM1272+AM1279</f>
        <v>238660000</v>
      </c>
      <c r="AN1267" s="314">
        <v>1</v>
      </c>
      <c r="AO1267" s="315" t="s">
        <v>130</v>
      </c>
      <c r="AP1267" s="316">
        <v>0</v>
      </c>
      <c r="AQ1267" s="316">
        <f>AQ1268+AQ1272+AQ1279</f>
        <v>238660000</v>
      </c>
      <c r="AR1267" s="351">
        <f t="shared" si="340"/>
        <v>0</v>
      </c>
    </row>
    <row r="1268" spans="2:44" x14ac:dyDescent="0.4">
      <c r="B1268" s="208">
        <v>525112</v>
      </c>
      <c r="C1268" s="180" t="s">
        <v>97</v>
      </c>
      <c r="D1268" s="178">
        <v>0</v>
      </c>
      <c r="E1268" s="179" t="s">
        <v>27</v>
      </c>
      <c r="F1268" s="180">
        <v>0</v>
      </c>
      <c r="G1268" s="254">
        <f>SUM(G1269:G1271)</f>
        <v>19745000</v>
      </c>
      <c r="H1268" s="178">
        <v>0</v>
      </c>
      <c r="I1268" s="179" t="s">
        <v>27</v>
      </c>
      <c r="J1268" s="180">
        <v>0</v>
      </c>
      <c r="K1268" s="254">
        <f>SUM(K1269:K1271)</f>
        <v>19745000</v>
      </c>
      <c r="L1268" s="178">
        <v>0</v>
      </c>
      <c r="M1268" s="179" t="s">
        <v>27</v>
      </c>
      <c r="N1268" s="180">
        <v>0</v>
      </c>
      <c r="O1268" s="254">
        <f>SUM(O1269:O1271)</f>
        <v>19745000</v>
      </c>
      <c r="P1268" s="178">
        <v>0</v>
      </c>
      <c r="Q1268" s="179" t="s">
        <v>27</v>
      </c>
      <c r="R1268" s="180">
        <v>0</v>
      </c>
      <c r="S1268" s="254">
        <f>SUM(S1269:S1271)</f>
        <v>19745000</v>
      </c>
      <c r="T1268" s="178">
        <v>0</v>
      </c>
      <c r="U1268" s="179" t="s">
        <v>27</v>
      </c>
      <c r="V1268" s="180">
        <v>0</v>
      </c>
      <c r="W1268" s="254">
        <f>SUM(W1269:W1271)</f>
        <v>19745000</v>
      </c>
      <c r="X1268" s="354">
        <f t="shared" si="338"/>
        <v>5923500</v>
      </c>
      <c r="Y1268" s="254"/>
      <c r="Z1268" s="354">
        <f t="shared" si="337"/>
        <v>19745000</v>
      </c>
      <c r="AA1268" s="254"/>
      <c r="AB1268" s="178">
        <v>0</v>
      </c>
      <c r="AC1268" s="179" t="s">
        <v>27</v>
      </c>
      <c r="AD1268" s="180">
        <v>0</v>
      </c>
      <c r="AE1268" s="254">
        <f>SUM(AE1269:AE1271)</f>
        <v>19745000</v>
      </c>
      <c r="AF1268" s="178">
        <v>0</v>
      </c>
      <c r="AG1268" s="179" t="s">
        <v>27</v>
      </c>
      <c r="AH1268" s="180">
        <v>0</v>
      </c>
      <c r="AI1268" s="254">
        <f>SUM(AI1269:AI1271)</f>
        <v>19745000</v>
      </c>
      <c r="AJ1268" s="178">
        <v>0</v>
      </c>
      <c r="AK1268" s="179" t="s">
        <v>27</v>
      </c>
      <c r="AL1268" s="180">
        <v>0</v>
      </c>
      <c r="AM1268" s="254">
        <f>SUM(AM1269:AM1271)</f>
        <v>19745000</v>
      </c>
      <c r="AN1268" s="178">
        <v>0</v>
      </c>
      <c r="AO1268" s="179" t="s">
        <v>27</v>
      </c>
      <c r="AP1268" s="180">
        <v>0</v>
      </c>
      <c r="AQ1268" s="254">
        <f>SUM(AQ1269:AQ1271)</f>
        <v>19745000</v>
      </c>
      <c r="AR1268" s="351">
        <f t="shared" si="340"/>
        <v>0</v>
      </c>
    </row>
    <row r="1269" spans="2:44" x14ac:dyDescent="0.4">
      <c r="B1269" s="208" t="s">
        <v>27</v>
      </c>
      <c r="C1269" s="180" t="s">
        <v>502</v>
      </c>
      <c r="D1269" s="178">
        <v>30</v>
      </c>
      <c r="E1269" s="179" t="s">
        <v>40</v>
      </c>
      <c r="F1269" s="254">
        <v>500000</v>
      </c>
      <c r="G1269" s="254">
        <f>ROUNDDOWN(D1269*F1269,-3)</f>
        <v>15000000</v>
      </c>
      <c r="H1269" s="178">
        <v>30</v>
      </c>
      <c r="I1269" s="179" t="s">
        <v>40</v>
      </c>
      <c r="J1269" s="254">
        <v>500000</v>
      </c>
      <c r="K1269" s="254">
        <f>ROUNDDOWN(H1269*J1269,-3)</f>
        <v>15000000</v>
      </c>
      <c r="L1269" s="178">
        <v>30</v>
      </c>
      <c r="M1269" s="179" t="s">
        <v>40</v>
      </c>
      <c r="N1269" s="254">
        <v>500000</v>
      </c>
      <c r="O1269" s="254">
        <f>ROUNDDOWN(L1269*N1269,-3)</f>
        <v>15000000</v>
      </c>
      <c r="P1269" s="178">
        <v>30</v>
      </c>
      <c r="Q1269" s="179" t="s">
        <v>40</v>
      </c>
      <c r="R1269" s="254">
        <v>500000</v>
      </c>
      <c r="S1269" s="254">
        <f>ROUNDDOWN(P1269*R1269,-3)</f>
        <v>15000000</v>
      </c>
      <c r="T1269" s="178">
        <v>30</v>
      </c>
      <c r="U1269" s="179" t="s">
        <v>40</v>
      </c>
      <c r="V1269" s="254">
        <v>500000</v>
      </c>
      <c r="W1269" s="254">
        <f>ROUNDDOWN(T1269*V1269,-3)</f>
        <v>15000000</v>
      </c>
      <c r="X1269" s="354">
        <f t="shared" si="338"/>
        <v>4500000</v>
      </c>
      <c r="Y1269" s="254">
        <f>CEILING(X1269,1000)</f>
        <v>4500000</v>
      </c>
      <c r="Z1269" s="354">
        <f t="shared" si="337"/>
        <v>10500000</v>
      </c>
      <c r="AA1269" s="254">
        <f t="shared" si="339"/>
        <v>10500000</v>
      </c>
      <c r="AB1269" s="178">
        <v>30</v>
      </c>
      <c r="AC1269" s="179" t="s">
        <v>40</v>
      </c>
      <c r="AD1269" s="254">
        <v>500000</v>
      </c>
      <c r="AE1269" s="254">
        <f>ROUNDDOWN(AB1269*AD1269,-3)</f>
        <v>15000000</v>
      </c>
      <c r="AF1269" s="178">
        <v>30</v>
      </c>
      <c r="AG1269" s="179" t="s">
        <v>40</v>
      </c>
      <c r="AH1269" s="254">
        <v>500000</v>
      </c>
      <c r="AI1269" s="254">
        <f>ROUNDDOWN(AF1269*AH1269,-3)</f>
        <v>15000000</v>
      </c>
      <c r="AJ1269" s="178">
        <v>30</v>
      </c>
      <c r="AK1269" s="179" t="s">
        <v>40</v>
      </c>
      <c r="AL1269" s="254">
        <v>500000</v>
      </c>
      <c r="AM1269" s="254">
        <f>ROUNDDOWN(AJ1269*AL1269,-3)</f>
        <v>15000000</v>
      </c>
      <c r="AN1269" s="178">
        <v>30</v>
      </c>
      <c r="AO1269" s="179" t="s">
        <v>40</v>
      </c>
      <c r="AP1269" s="254">
        <v>500000</v>
      </c>
      <c r="AQ1269" s="254">
        <f>ROUNDDOWN(AN1269*AP1269,-3)</f>
        <v>15000000</v>
      </c>
      <c r="AR1269" s="351">
        <f t="shared" si="340"/>
        <v>0</v>
      </c>
    </row>
    <row r="1270" spans="2:44" x14ac:dyDescent="0.4">
      <c r="B1270" s="208" t="s">
        <v>27</v>
      </c>
      <c r="C1270" s="180" t="s">
        <v>503</v>
      </c>
      <c r="D1270" s="178">
        <v>40</v>
      </c>
      <c r="E1270" s="179" t="s">
        <v>40</v>
      </c>
      <c r="F1270" s="254">
        <v>75000</v>
      </c>
      <c r="G1270" s="254">
        <f>ROUNDDOWN(D1270*F1270,-3)</f>
        <v>3000000</v>
      </c>
      <c r="H1270" s="178">
        <v>40</v>
      </c>
      <c r="I1270" s="179" t="s">
        <v>40</v>
      </c>
      <c r="J1270" s="254">
        <v>75000</v>
      </c>
      <c r="K1270" s="254">
        <f>ROUNDDOWN(H1270*J1270,-3)</f>
        <v>3000000</v>
      </c>
      <c r="L1270" s="178">
        <v>40</v>
      </c>
      <c r="M1270" s="179" t="s">
        <v>40</v>
      </c>
      <c r="N1270" s="254">
        <v>75000</v>
      </c>
      <c r="O1270" s="254">
        <f>ROUNDDOWN(L1270*N1270,-3)</f>
        <v>3000000</v>
      </c>
      <c r="P1270" s="178">
        <v>40</v>
      </c>
      <c r="Q1270" s="179" t="s">
        <v>40</v>
      </c>
      <c r="R1270" s="254">
        <v>75000</v>
      </c>
      <c r="S1270" s="254">
        <f>ROUNDDOWN(P1270*R1270,-3)</f>
        <v>3000000</v>
      </c>
      <c r="T1270" s="178">
        <v>40</v>
      </c>
      <c r="U1270" s="179" t="s">
        <v>40</v>
      </c>
      <c r="V1270" s="254">
        <v>75000</v>
      </c>
      <c r="W1270" s="254">
        <f>ROUNDDOWN(T1270*V1270,-3)</f>
        <v>3000000</v>
      </c>
      <c r="X1270" s="354">
        <f t="shared" si="338"/>
        <v>900000</v>
      </c>
      <c r="Y1270" s="254"/>
      <c r="Z1270" s="354">
        <f t="shared" si="337"/>
        <v>3000000</v>
      </c>
      <c r="AA1270" s="254">
        <f t="shared" si="339"/>
        <v>3000000</v>
      </c>
      <c r="AB1270" s="178">
        <v>40</v>
      </c>
      <c r="AC1270" s="179" t="s">
        <v>40</v>
      </c>
      <c r="AD1270" s="254">
        <v>75000</v>
      </c>
      <c r="AE1270" s="254">
        <f>ROUNDDOWN(AB1270*AD1270,-3)</f>
        <v>3000000</v>
      </c>
      <c r="AF1270" s="178">
        <v>40</v>
      </c>
      <c r="AG1270" s="179" t="s">
        <v>40</v>
      </c>
      <c r="AH1270" s="254">
        <v>75000</v>
      </c>
      <c r="AI1270" s="254">
        <f>ROUNDDOWN(AF1270*AH1270,-3)</f>
        <v>3000000</v>
      </c>
      <c r="AJ1270" s="178">
        <v>40</v>
      </c>
      <c r="AK1270" s="179" t="s">
        <v>40</v>
      </c>
      <c r="AL1270" s="254">
        <v>75000</v>
      </c>
      <c r="AM1270" s="254">
        <f>ROUNDDOWN(AJ1270*AL1270,-3)</f>
        <v>3000000</v>
      </c>
      <c r="AN1270" s="178">
        <v>40</v>
      </c>
      <c r="AO1270" s="179" t="s">
        <v>40</v>
      </c>
      <c r="AP1270" s="254">
        <v>75000</v>
      </c>
      <c r="AQ1270" s="254">
        <f>ROUNDDOWN(AN1270*AP1270,-3)</f>
        <v>3000000</v>
      </c>
      <c r="AR1270" s="351">
        <f t="shared" si="340"/>
        <v>0</v>
      </c>
    </row>
    <row r="1271" spans="2:44" x14ac:dyDescent="0.4">
      <c r="B1271" s="208"/>
      <c r="C1271" s="180" t="s">
        <v>498</v>
      </c>
      <c r="D1271" s="178">
        <v>1</v>
      </c>
      <c r="E1271" s="179" t="s">
        <v>54</v>
      </c>
      <c r="F1271" s="254">
        <v>1745000</v>
      </c>
      <c r="G1271" s="254">
        <f>ROUNDDOWN(D1271*F1271,-3)</f>
        <v>1745000</v>
      </c>
      <c r="H1271" s="178">
        <v>1</v>
      </c>
      <c r="I1271" s="179" t="s">
        <v>54</v>
      </c>
      <c r="J1271" s="254">
        <v>1745000</v>
      </c>
      <c r="K1271" s="254">
        <f>ROUNDDOWN(H1271*J1271,-3)</f>
        <v>1745000</v>
      </c>
      <c r="L1271" s="178">
        <v>1</v>
      </c>
      <c r="M1271" s="179" t="s">
        <v>54</v>
      </c>
      <c r="N1271" s="254">
        <v>1745000</v>
      </c>
      <c r="O1271" s="254">
        <f>ROUNDDOWN(L1271*N1271,-3)</f>
        <v>1745000</v>
      </c>
      <c r="P1271" s="178">
        <v>1</v>
      </c>
      <c r="Q1271" s="179" t="s">
        <v>54</v>
      </c>
      <c r="R1271" s="254">
        <v>1745000</v>
      </c>
      <c r="S1271" s="254">
        <f>ROUNDDOWN(P1271*R1271,-3)</f>
        <v>1745000</v>
      </c>
      <c r="T1271" s="178">
        <v>1</v>
      </c>
      <c r="U1271" s="179" t="s">
        <v>54</v>
      </c>
      <c r="V1271" s="254">
        <v>1745000</v>
      </c>
      <c r="W1271" s="254">
        <f>ROUNDDOWN(T1271*V1271,-3)</f>
        <v>1745000</v>
      </c>
      <c r="X1271" s="354">
        <f t="shared" si="338"/>
        <v>523500</v>
      </c>
      <c r="Y1271" s="254"/>
      <c r="Z1271" s="354">
        <f t="shared" si="337"/>
        <v>1745000</v>
      </c>
      <c r="AA1271" s="254">
        <f t="shared" si="339"/>
        <v>1745000</v>
      </c>
      <c r="AB1271" s="178">
        <v>1</v>
      </c>
      <c r="AC1271" s="179" t="s">
        <v>54</v>
      </c>
      <c r="AD1271" s="254">
        <v>1745000</v>
      </c>
      <c r="AE1271" s="254">
        <f>ROUNDDOWN(AB1271*AD1271,-3)</f>
        <v>1745000</v>
      </c>
      <c r="AF1271" s="178">
        <v>1</v>
      </c>
      <c r="AG1271" s="179" t="s">
        <v>54</v>
      </c>
      <c r="AH1271" s="254">
        <v>1745000</v>
      </c>
      <c r="AI1271" s="254">
        <f>ROUNDDOWN(AF1271*AH1271,-3)</f>
        <v>1745000</v>
      </c>
      <c r="AJ1271" s="178">
        <v>1</v>
      </c>
      <c r="AK1271" s="179" t="s">
        <v>54</v>
      </c>
      <c r="AL1271" s="254">
        <v>1745000</v>
      </c>
      <c r="AM1271" s="254">
        <f>ROUNDDOWN(AJ1271*AL1271,-3)</f>
        <v>1745000</v>
      </c>
      <c r="AN1271" s="178">
        <v>1</v>
      </c>
      <c r="AO1271" s="179" t="s">
        <v>54</v>
      </c>
      <c r="AP1271" s="254">
        <v>1745000</v>
      </c>
      <c r="AQ1271" s="254">
        <f>ROUNDDOWN(AN1271*AP1271,-3)</f>
        <v>1745000</v>
      </c>
      <c r="AR1271" s="351">
        <f t="shared" si="340"/>
        <v>0</v>
      </c>
    </row>
    <row r="1272" spans="2:44" x14ac:dyDescent="0.4">
      <c r="B1272" s="208">
        <v>525113</v>
      </c>
      <c r="C1272" s="180" t="s">
        <v>99</v>
      </c>
      <c r="D1272" s="178">
        <v>0</v>
      </c>
      <c r="E1272" s="179" t="s">
        <v>27</v>
      </c>
      <c r="F1272" s="180">
        <v>0</v>
      </c>
      <c r="G1272" s="254">
        <f>SUM(G1273:G1278)</f>
        <v>121705000</v>
      </c>
      <c r="H1272" s="178">
        <v>0</v>
      </c>
      <c r="I1272" s="179" t="s">
        <v>27</v>
      </c>
      <c r="J1272" s="180">
        <v>0</v>
      </c>
      <c r="K1272" s="254">
        <f>SUM(K1273:K1278)</f>
        <v>121705000</v>
      </c>
      <c r="L1272" s="178">
        <v>0</v>
      </c>
      <c r="M1272" s="179" t="s">
        <v>27</v>
      </c>
      <c r="N1272" s="180">
        <v>0</v>
      </c>
      <c r="O1272" s="254">
        <f>SUM(O1273:O1278)</f>
        <v>121705000</v>
      </c>
      <c r="P1272" s="178">
        <v>0</v>
      </c>
      <c r="Q1272" s="179" t="s">
        <v>27</v>
      </c>
      <c r="R1272" s="180">
        <v>0</v>
      </c>
      <c r="S1272" s="254">
        <f>SUM(S1273:S1278)</f>
        <v>121705000</v>
      </c>
      <c r="T1272" s="178">
        <v>0</v>
      </c>
      <c r="U1272" s="179" t="s">
        <v>27</v>
      </c>
      <c r="V1272" s="180">
        <v>0</v>
      </c>
      <c r="W1272" s="254">
        <f>SUM(W1273:W1278)</f>
        <v>121705000</v>
      </c>
      <c r="X1272" s="354">
        <f t="shared" si="338"/>
        <v>36511500</v>
      </c>
      <c r="Y1272" s="254"/>
      <c r="Z1272" s="354">
        <f t="shared" si="337"/>
        <v>121705000</v>
      </c>
      <c r="AA1272" s="254"/>
      <c r="AB1272" s="178">
        <v>0</v>
      </c>
      <c r="AC1272" s="179" t="s">
        <v>27</v>
      </c>
      <c r="AD1272" s="180">
        <v>0</v>
      </c>
      <c r="AE1272" s="254">
        <f>SUM(AE1273:AE1278)</f>
        <v>121705000</v>
      </c>
      <c r="AF1272" s="178">
        <v>0</v>
      </c>
      <c r="AG1272" s="179" t="s">
        <v>27</v>
      </c>
      <c r="AH1272" s="180">
        <v>0</v>
      </c>
      <c r="AI1272" s="254">
        <f>SUM(AI1273:AI1278)</f>
        <v>121705000</v>
      </c>
      <c r="AJ1272" s="178">
        <v>0</v>
      </c>
      <c r="AK1272" s="179" t="s">
        <v>27</v>
      </c>
      <c r="AL1272" s="180">
        <v>0</v>
      </c>
      <c r="AM1272" s="254">
        <f>SUM(AM1273:AM1278)</f>
        <v>121705000</v>
      </c>
      <c r="AN1272" s="178">
        <v>0</v>
      </c>
      <c r="AO1272" s="179" t="s">
        <v>27</v>
      </c>
      <c r="AP1272" s="180">
        <v>0</v>
      </c>
      <c r="AQ1272" s="254">
        <f>SUM(AQ1273:AQ1278)</f>
        <v>121705000</v>
      </c>
      <c r="AR1272" s="351">
        <f t="shared" si="340"/>
        <v>0</v>
      </c>
    </row>
    <row r="1273" spans="2:44" x14ac:dyDescent="0.4">
      <c r="B1273" s="208" t="s">
        <v>27</v>
      </c>
      <c r="C1273" s="180" t="s">
        <v>504</v>
      </c>
      <c r="D1273" s="178">
        <v>16</v>
      </c>
      <c r="E1273" s="179" t="s">
        <v>47</v>
      </c>
      <c r="F1273" s="254">
        <v>1700000</v>
      </c>
      <c r="G1273" s="254">
        <f t="shared" ref="G1273:G1278" si="341">ROUNDDOWN(D1273*F1273,-3)</f>
        <v>27200000</v>
      </c>
      <c r="H1273" s="178">
        <v>16</v>
      </c>
      <c r="I1273" s="179" t="s">
        <v>47</v>
      </c>
      <c r="J1273" s="254">
        <v>1700000</v>
      </c>
      <c r="K1273" s="254">
        <f t="shared" ref="K1273:K1278" si="342">ROUNDDOWN(H1273*J1273,-3)</f>
        <v>27200000</v>
      </c>
      <c r="L1273" s="178">
        <v>16</v>
      </c>
      <c r="M1273" s="179" t="s">
        <v>47</v>
      </c>
      <c r="N1273" s="254">
        <v>1700000</v>
      </c>
      <c r="O1273" s="254">
        <f t="shared" ref="O1273:O1278" si="343">ROUNDDOWN(L1273*N1273,-3)</f>
        <v>27200000</v>
      </c>
      <c r="P1273" s="178">
        <v>16</v>
      </c>
      <c r="Q1273" s="179" t="s">
        <v>47</v>
      </c>
      <c r="R1273" s="254">
        <v>1700000</v>
      </c>
      <c r="S1273" s="254">
        <f t="shared" ref="S1273:S1278" si="344">ROUNDDOWN(P1273*R1273,-3)</f>
        <v>27200000</v>
      </c>
      <c r="T1273" s="178">
        <v>16</v>
      </c>
      <c r="U1273" s="179" t="s">
        <v>47</v>
      </c>
      <c r="V1273" s="254">
        <v>1700000</v>
      </c>
      <c r="W1273" s="254">
        <f t="shared" ref="W1273:W1278" si="345">ROUNDDOWN(T1273*V1273,-3)</f>
        <v>27200000</v>
      </c>
      <c r="X1273" s="354">
        <f t="shared" si="338"/>
        <v>8160000</v>
      </c>
      <c r="Y1273" s="254">
        <f>CEILING(X1273,1000)</f>
        <v>8160000</v>
      </c>
      <c r="Z1273" s="354">
        <f t="shared" si="337"/>
        <v>19040000</v>
      </c>
      <c r="AA1273" s="254">
        <f t="shared" si="339"/>
        <v>19040000</v>
      </c>
      <c r="AB1273" s="178">
        <v>16</v>
      </c>
      <c r="AC1273" s="179" t="s">
        <v>47</v>
      </c>
      <c r="AD1273" s="254">
        <v>1700000</v>
      </c>
      <c r="AE1273" s="254">
        <f t="shared" ref="AE1273:AE1278" si="346">ROUNDDOWN(AB1273*AD1273,-3)</f>
        <v>27200000</v>
      </c>
      <c r="AF1273" s="178">
        <v>16</v>
      </c>
      <c r="AG1273" s="179" t="s">
        <v>47</v>
      </c>
      <c r="AH1273" s="254">
        <v>1700000</v>
      </c>
      <c r="AI1273" s="254">
        <f t="shared" ref="AI1273:AI1278" si="347">ROUNDDOWN(AF1273*AH1273,-3)</f>
        <v>27200000</v>
      </c>
      <c r="AJ1273" s="178">
        <v>16</v>
      </c>
      <c r="AK1273" s="179" t="s">
        <v>47</v>
      </c>
      <c r="AL1273" s="254">
        <v>1700000</v>
      </c>
      <c r="AM1273" s="254">
        <f t="shared" ref="AM1273:AM1278" si="348">ROUNDDOWN(AJ1273*AL1273,-3)</f>
        <v>27200000</v>
      </c>
      <c r="AN1273" s="178">
        <v>16</v>
      </c>
      <c r="AO1273" s="179" t="s">
        <v>47</v>
      </c>
      <c r="AP1273" s="254">
        <v>1700000</v>
      </c>
      <c r="AQ1273" s="254">
        <f t="shared" ref="AQ1273:AQ1278" si="349">ROUNDDOWN(AN1273*AP1273,-3)</f>
        <v>27200000</v>
      </c>
      <c r="AR1273" s="351">
        <f t="shared" si="340"/>
        <v>0</v>
      </c>
    </row>
    <row r="1274" spans="2:44" x14ac:dyDescent="0.4">
      <c r="B1274" s="208" t="s">
        <v>27</v>
      </c>
      <c r="C1274" s="180" t="s">
        <v>505</v>
      </c>
      <c r="D1274" s="178">
        <v>40</v>
      </c>
      <c r="E1274" s="179" t="s">
        <v>47</v>
      </c>
      <c r="F1274" s="254">
        <v>1700000</v>
      </c>
      <c r="G1274" s="254">
        <f t="shared" si="341"/>
        <v>68000000</v>
      </c>
      <c r="H1274" s="178">
        <v>40</v>
      </c>
      <c r="I1274" s="179" t="s">
        <v>47</v>
      </c>
      <c r="J1274" s="254">
        <v>1700000</v>
      </c>
      <c r="K1274" s="254">
        <f t="shared" si="342"/>
        <v>68000000</v>
      </c>
      <c r="L1274" s="178">
        <v>40</v>
      </c>
      <c r="M1274" s="179" t="s">
        <v>47</v>
      </c>
      <c r="N1274" s="254">
        <v>1700000</v>
      </c>
      <c r="O1274" s="254">
        <f t="shared" si="343"/>
        <v>68000000</v>
      </c>
      <c r="P1274" s="178">
        <v>40</v>
      </c>
      <c r="Q1274" s="179" t="s">
        <v>47</v>
      </c>
      <c r="R1274" s="254">
        <v>1700000</v>
      </c>
      <c r="S1274" s="254">
        <f t="shared" si="344"/>
        <v>68000000</v>
      </c>
      <c r="T1274" s="178">
        <v>40</v>
      </c>
      <c r="U1274" s="179" t="s">
        <v>47</v>
      </c>
      <c r="V1274" s="254">
        <v>1700000</v>
      </c>
      <c r="W1274" s="254">
        <f t="shared" si="345"/>
        <v>68000000</v>
      </c>
      <c r="X1274" s="354">
        <f t="shared" si="338"/>
        <v>20400000</v>
      </c>
      <c r="Y1274" s="254">
        <f>CEILING(X1274,1000)</f>
        <v>20400000</v>
      </c>
      <c r="Z1274" s="354">
        <f t="shared" si="337"/>
        <v>47600000</v>
      </c>
      <c r="AA1274" s="254">
        <f t="shared" si="339"/>
        <v>47600000</v>
      </c>
      <c r="AB1274" s="178">
        <v>40</v>
      </c>
      <c r="AC1274" s="179" t="s">
        <v>47</v>
      </c>
      <c r="AD1274" s="254">
        <v>1700000</v>
      </c>
      <c r="AE1274" s="254">
        <f t="shared" si="346"/>
        <v>68000000</v>
      </c>
      <c r="AF1274" s="178">
        <v>40</v>
      </c>
      <c r="AG1274" s="179" t="s">
        <v>47</v>
      </c>
      <c r="AH1274" s="254">
        <v>1700000</v>
      </c>
      <c r="AI1274" s="254">
        <f t="shared" si="347"/>
        <v>68000000</v>
      </c>
      <c r="AJ1274" s="178">
        <v>40</v>
      </c>
      <c r="AK1274" s="179" t="s">
        <v>47</v>
      </c>
      <c r="AL1274" s="254">
        <v>1700000</v>
      </c>
      <c r="AM1274" s="254">
        <f t="shared" si="348"/>
        <v>68000000</v>
      </c>
      <c r="AN1274" s="178">
        <v>40</v>
      </c>
      <c r="AO1274" s="179" t="s">
        <v>47</v>
      </c>
      <c r="AP1274" s="254">
        <v>1700000</v>
      </c>
      <c r="AQ1274" s="254">
        <f t="shared" si="349"/>
        <v>68000000</v>
      </c>
      <c r="AR1274" s="351">
        <f t="shared" si="340"/>
        <v>0</v>
      </c>
    </row>
    <row r="1275" spans="2:44" x14ac:dyDescent="0.4">
      <c r="B1275" s="208" t="s">
        <v>27</v>
      </c>
      <c r="C1275" s="180" t="s">
        <v>506</v>
      </c>
      <c r="D1275" s="178">
        <v>3</v>
      </c>
      <c r="E1275" s="179" t="s">
        <v>54</v>
      </c>
      <c r="F1275" s="254">
        <v>3375000</v>
      </c>
      <c r="G1275" s="254">
        <f t="shared" si="341"/>
        <v>10125000</v>
      </c>
      <c r="H1275" s="178">
        <v>3</v>
      </c>
      <c r="I1275" s="179" t="s">
        <v>54</v>
      </c>
      <c r="J1275" s="254">
        <v>3375000</v>
      </c>
      <c r="K1275" s="254">
        <f t="shared" si="342"/>
        <v>10125000</v>
      </c>
      <c r="L1275" s="178">
        <v>3</v>
      </c>
      <c r="M1275" s="179" t="s">
        <v>54</v>
      </c>
      <c r="N1275" s="254">
        <v>3375000</v>
      </c>
      <c r="O1275" s="254">
        <f t="shared" si="343"/>
        <v>10125000</v>
      </c>
      <c r="P1275" s="178">
        <v>3</v>
      </c>
      <c r="Q1275" s="179" t="s">
        <v>54</v>
      </c>
      <c r="R1275" s="254">
        <v>3375000</v>
      </c>
      <c r="S1275" s="254">
        <f t="shared" si="344"/>
        <v>10125000</v>
      </c>
      <c r="T1275" s="178">
        <v>3</v>
      </c>
      <c r="U1275" s="179" t="s">
        <v>54</v>
      </c>
      <c r="V1275" s="254">
        <v>3375000</v>
      </c>
      <c r="W1275" s="254">
        <f t="shared" si="345"/>
        <v>10125000</v>
      </c>
      <c r="X1275" s="354">
        <f t="shared" si="338"/>
        <v>3037500</v>
      </c>
      <c r="Y1275" s="254">
        <f>CEILING(X1275,1000)</f>
        <v>3038000</v>
      </c>
      <c r="Z1275" s="354">
        <f t="shared" si="337"/>
        <v>7087000</v>
      </c>
      <c r="AA1275" s="254">
        <f t="shared" si="339"/>
        <v>7087000</v>
      </c>
      <c r="AB1275" s="178">
        <v>3</v>
      </c>
      <c r="AC1275" s="179" t="s">
        <v>54</v>
      </c>
      <c r="AD1275" s="254">
        <v>3375000</v>
      </c>
      <c r="AE1275" s="254">
        <f t="shared" si="346"/>
        <v>10125000</v>
      </c>
      <c r="AF1275" s="178">
        <v>3</v>
      </c>
      <c r="AG1275" s="179" t="s">
        <v>54</v>
      </c>
      <c r="AH1275" s="254">
        <v>3375000</v>
      </c>
      <c r="AI1275" s="254">
        <f t="shared" si="347"/>
        <v>10125000</v>
      </c>
      <c r="AJ1275" s="178">
        <v>3</v>
      </c>
      <c r="AK1275" s="179" t="s">
        <v>54</v>
      </c>
      <c r="AL1275" s="254">
        <v>3375000</v>
      </c>
      <c r="AM1275" s="254">
        <f t="shared" si="348"/>
        <v>10125000</v>
      </c>
      <c r="AN1275" s="178">
        <v>3</v>
      </c>
      <c r="AO1275" s="179" t="s">
        <v>54</v>
      </c>
      <c r="AP1275" s="254">
        <v>3375000</v>
      </c>
      <c r="AQ1275" s="254">
        <f t="shared" si="349"/>
        <v>10125000</v>
      </c>
      <c r="AR1275" s="351">
        <f t="shared" si="340"/>
        <v>0</v>
      </c>
    </row>
    <row r="1276" spans="2:44" x14ac:dyDescent="0.4">
      <c r="B1276" s="208" t="s">
        <v>27</v>
      </c>
      <c r="C1276" s="180" t="s">
        <v>507</v>
      </c>
      <c r="D1276" s="178">
        <v>3</v>
      </c>
      <c r="E1276" s="179" t="s">
        <v>54</v>
      </c>
      <c r="F1276" s="254">
        <v>4860000</v>
      </c>
      <c r="G1276" s="254">
        <f t="shared" si="341"/>
        <v>14580000</v>
      </c>
      <c r="H1276" s="178">
        <v>3</v>
      </c>
      <c r="I1276" s="179" t="s">
        <v>54</v>
      </c>
      <c r="J1276" s="254">
        <v>4860000</v>
      </c>
      <c r="K1276" s="254">
        <f t="shared" si="342"/>
        <v>14580000</v>
      </c>
      <c r="L1276" s="178">
        <v>3</v>
      </c>
      <c r="M1276" s="179" t="s">
        <v>54</v>
      </c>
      <c r="N1276" s="254">
        <v>4860000</v>
      </c>
      <c r="O1276" s="254">
        <f t="shared" si="343"/>
        <v>14580000</v>
      </c>
      <c r="P1276" s="178">
        <v>3</v>
      </c>
      <c r="Q1276" s="179" t="s">
        <v>54</v>
      </c>
      <c r="R1276" s="254">
        <v>4860000</v>
      </c>
      <c r="S1276" s="254">
        <f t="shared" si="344"/>
        <v>14580000</v>
      </c>
      <c r="T1276" s="178">
        <v>3</v>
      </c>
      <c r="U1276" s="179" t="s">
        <v>54</v>
      </c>
      <c r="V1276" s="254">
        <v>4860000</v>
      </c>
      <c r="W1276" s="254">
        <f t="shared" si="345"/>
        <v>14580000</v>
      </c>
      <c r="X1276" s="354">
        <f t="shared" si="338"/>
        <v>4374000</v>
      </c>
      <c r="Y1276" s="254">
        <f>CEILING(X1276,1000)</f>
        <v>4374000</v>
      </c>
      <c r="Z1276" s="354">
        <f t="shared" si="337"/>
        <v>10206000</v>
      </c>
      <c r="AA1276" s="254">
        <f t="shared" si="339"/>
        <v>10206000</v>
      </c>
      <c r="AB1276" s="178">
        <v>3</v>
      </c>
      <c r="AC1276" s="179" t="s">
        <v>54</v>
      </c>
      <c r="AD1276" s="254">
        <v>4860000</v>
      </c>
      <c r="AE1276" s="254">
        <f t="shared" si="346"/>
        <v>14580000</v>
      </c>
      <c r="AF1276" s="178">
        <v>3</v>
      </c>
      <c r="AG1276" s="179" t="s">
        <v>54</v>
      </c>
      <c r="AH1276" s="254">
        <v>4860000</v>
      </c>
      <c r="AI1276" s="254">
        <f t="shared" si="347"/>
        <v>14580000</v>
      </c>
      <c r="AJ1276" s="178">
        <v>3</v>
      </c>
      <c r="AK1276" s="179" t="s">
        <v>54</v>
      </c>
      <c r="AL1276" s="254">
        <v>4860000</v>
      </c>
      <c r="AM1276" s="254">
        <f t="shared" si="348"/>
        <v>14580000</v>
      </c>
      <c r="AN1276" s="178">
        <v>3</v>
      </c>
      <c r="AO1276" s="179" t="s">
        <v>54</v>
      </c>
      <c r="AP1276" s="254">
        <v>4860000</v>
      </c>
      <c r="AQ1276" s="254">
        <f t="shared" si="349"/>
        <v>14580000</v>
      </c>
      <c r="AR1276" s="351">
        <f t="shared" si="340"/>
        <v>0</v>
      </c>
    </row>
    <row r="1277" spans="2:44" x14ac:dyDescent="0.4">
      <c r="B1277" s="208" t="s">
        <v>27</v>
      </c>
      <c r="C1277" s="180" t="s">
        <v>508</v>
      </c>
      <c r="D1277" s="178">
        <v>3</v>
      </c>
      <c r="E1277" s="179" t="s">
        <v>40</v>
      </c>
      <c r="F1277" s="254">
        <v>300000</v>
      </c>
      <c r="G1277" s="254">
        <f t="shared" si="341"/>
        <v>900000</v>
      </c>
      <c r="H1277" s="178">
        <v>3</v>
      </c>
      <c r="I1277" s="179" t="s">
        <v>40</v>
      </c>
      <c r="J1277" s="254">
        <v>300000</v>
      </c>
      <c r="K1277" s="254">
        <f t="shared" si="342"/>
        <v>900000</v>
      </c>
      <c r="L1277" s="178">
        <v>3</v>
      </c>
      <c r="M1277" s="179" t="s">
        <v>40</v>
      </c>
      <c r="N1277" s="254">
        <v>300000</v>
      </c>
      <c r="O1277" s="254">
        <f t="shared" si="343"/>
        <v>900000</v>
      </c>
      <c r="P1277" s="178">
        <v>3</v>
      </c>
      <c r="Q1277" s="179" t="s">
        <v>40</v>
      </c>
      <c r="R1277" s="254">
        <v>300000</v>
      </c>
      <c r="S1277" s="254">
        <f t="shared" si="344"/>
        <v>900000</v>
      </c>
      <c r="T1277" s="178">
        <v>3</v>
      </c>
      <c r="U1277" s="179" t="s">
        <v>40</v>
      </c>
      <c r="V1277" s="254">
        <v>300000</v>
      </c>
      <c r="W1277" s="254">
        <f t="shared" si="345"/>
        <v>900000</v>
      </c>
      <c r="X1277" s="354">
        <f t="shared" si="338"/>
        <v>270000</v>
      </c>
      <c r="Y1277" s="254"/>
      <c r="Z1277" s="354">
        <f t="shared" si="337"/>
        <v>900000</v>
      </c>
      <c r="AA1277" s="254">
        <f t="shared" si="339"/>
        <v>900000</v>
      </c>
      <c r="AB1277" s="178">
        <v>3</v>
      </c>
      <c r="AC1277" s="179" t="s">
        <v>40</v>
      </c>
      <c r="AD1277" s="254">
        <v>300000</v>
      </c>
      <c r="AE1277" s="254">
        <f t="shared" si="346"/>
        <v>900000</v>
      </c>
      <c r="AF1277" s="178">
        <v>3</v>
      </c>
      <c r="AG1277" s="179" t="s">
        <v>40</v>
      </c>
      <c r="AH1277" s="254">
        <v>300000</v>
      </c>
      <c r="AI1277" s="254">
        <f t="shared" si="347"/>
        <v>900000</v>
      </c>
      <c r="AJ1277" s="178">
        <v>3</v>
      </c>
      <c r="AK1277" s="179" t="s">
        <v>40</v>
      </c>
      <c r="AL1277" s="254">
        <v>300000</v>
      </c>
      <c r="AM1277" s="254">
        <f t="shared" si="348"/>
        <v>900000</v>
      </c>
      <c r="AN1277" s="178">
        <v>3</v>
      </c>
      <c r="AO1277" s="179" t="s">
        <v>40</v>
      </c>
      <c r="AP1277" s="254">
        <v>300000</v>
      </c>
      <c r="AQ1277" s="254">
        <f t="shared" si="349"/>
        <v>900000</v>
      </c>
      <c r="AR1277" s="351">
        <f t="shared" si="340"/>
        <v>0</v>
      </c>
    </row>
    <row r="1278" spans="2:44" x14ac:dyDescent="0.4">
      <c r="B1278" s="208" t="s">
        <v>27</v>
      </c>
      <c r="C1278" s="180" t="s">
        <v>509</v>
      </c>
      <c r="D1278" s="178">
        <v>3</v>
      </c>
      <c r="E1278" s="179" t="s">
        <v>40</v>
      </c>
      <c r="F1278" s="254">
        <v>300000</v>
      </c>
      <c r="G1278" s="254">
        <f t="shared" si="341"/>
        <v>900000</v>
      </c>
      <c r="H1278" s="178">
        <v>3</v>
      </c>
      <c r="I1278" s="179" t="s">
        <v>40</v>
      </c>
      <c r="J1278" s="254">
        <v>300000</v>
      </c>
      <c r="K1278" s="254">
        <f t="shared" si="342"/>
        <v>900000</v>
      </c>
      <c r="L1278" s="178">
        <v>3</v>
      </c>
      <c r="M1278" s="179" t="s">
        <v>40</v>
      </c>
      <c r="N1278" s="254">
        <v>300000</v>
      </c>
      <c r="O1278" s="254">
        <f t="shared" si="343"/>
        <v>900000</v>
      </c>
      <c r="P1278" s="178">
        <v>3</v>
      </c>
      <c r="Q1278" s="179" t="s">
        <v>40</v>
      </c>
      <c r="R1278" s="254">
        <v>300000</v>
      </c>
      <c r="S1278" s="254">
        <f t="shared" si="344"/>
        <v>900000</v>
      </c>
      <c r="T1278" s="178">
        <v>3</v>
      </c>
      <c r="U1278" s="179" t="s">
        <v>40</v>
      </c>
      <c r="V1278" s="254">
        <v>300000</v>
      </c>
      <c r="W1278" s="254">
        <f t="shared" si="345"/>
        <v>900000</v>
      </c>
      <c r="X1278" s="354">
        <f t="shared" si="338"/>
        <v>270000</v>
      </c>
      <c r="Y1278" s="254"/>
      <c r="Z1278" s="354">
        <f t="shared" si="337"/>
        <v>900000</v>
      </c>
      <c r="AA1278" s="254">
        <f t="shared" si="339"/>
        <v>900000</v>
      </c>
      <c r="AB1278" s="178">
        <v>3</v>
      </c>
      <c r="AC1278" s="179" t="s">
        <v>40</v>
      </c>
      <c r="AD1278" s="254">
        <v>300000</v>
      </c>
      <c r="AE1278" s="254">
        <f t="shared" si="346"/>
        <v>900000</v>
      </c>
      <c r="AF1278" s="178">
        <v>3</v>
      </c>
      <c r="AG1278" s="179" t="s">
        <v>40</v>
      </c>
      <c r="AH1278" s="254">
        <v>300000</v>
      </c>
      <c r="AI1278" s="254">
        <f t="shared" si="347"/>
        <v>900000</v>
      </c>
      <c r="AJ1278" s="178">
        <v>3</v>
      </c>
      <c r="AK1278" s="179" t="s">
        <v>40</v>
      </c>
      <c r="AL1278" s="254">
        <v>300000</v>
      </c>
      <c r="AM1278" s="254">
        <f t="shared" si="348"/>
        <v>900000</v>
      </c>
      <c r="AN1278" s="178">
        <v>3</v>
      </c>
      <c r="AO1278" s="179" t="s">
        <v>40</v>
      </c>
      <c r="AP1278" s="254">
        <v>300000</v>
      </c>
      <c r="AQ1278" s="254">
        <f t="shared" si="349"/>
        <v>900000</v>
      </c>
      <c r="AR1278" s="351">
        <f t="shared" si="340"/>
        <v>0</v>
      </c>
    </row>
    <row r="1279" spans="2:44" x14ac:dyDescent="0.4">
      <c r="B1279" s="208">
        <v>525115</v>
      </c>
      <c r="C1279" s="180" t="s">
        <v>90</v>
      </c>
      <c r="D1279" s="178">
        <v>0</v>
      </c>
      <c r="E1279" s="179" t="s">
        <v>27</v>
      </c>
      <c r="F1279" s="180">
        <v>0</v>
      </c>
      <c r="G1279" s="254">
        <f>SUM(G1280:G1284)</f>
        <v>97210000</v>
      </c>
      <c r="H1279" s="178">
        <v>0</v>
      </c>
      <c r="I1279" s="179" t="s">
        <v>27</v>
      </c>
      <c r="J1279" s="180">
        <v>0</v>
      </c>
      <c r="K1279" s="254">
        <f>SUM(K1280:K1284)</f>
        <v>97210000</v>
      </c>
      <c r="L1279" s="178">
        <v>0</v>
      </c>
      <c r="M1279" s="179" t="s">
        <v>27</v>
      </c>
      <c r="N1279" s="180">
        <v>0</v>
      </c>
      <c r="O1279" s="254">
        <f>SUM(O1280:O1284)</f>
        <v>97210000</v>
      </c>
      <c r="P1279" s="178">
        <v>0</v>
      </c>
      <c r="Q1279" s="179" t="s">
        <v>27</v>
      </c>
      <c r="R1279" s="180">
        <v>0</v>
      </c>
      <c r="S1279" s="254">
        <f>SUM(S1280:S1284)</f>
        <v>97210000</v>
      </c>
      <c r="T1279" s="178">
        <v>0</v>
      </c>
      <c r="U1279" s="179" t="s">
        <v>27</v>
      </c>
      <c r="V1279" s="180">
        <v>0</v>
      </c>
      <c r="W1279" s="254">
        <f>SUM(W1280:W1284)</f>
        <v>97210000</v>
      </c>
      <c r="X1279" s="354">
        <f t="shared" si="338"/>
        <v>29163000</v>
      </c>
      <c r="Y1279" s="254"/>
      <c r="Z1279" s="354">
        <f t="shared" si="337"/>
        <v>97210000</v>
      </c>
      <c r="AA1279" s="254"/>
      <c r="AB1279" s="178">
        <v>0</v>
      </c>
      <c r="AC1279" s="179" t="s">
        <v>27</v>
      </c>
      <c r="AD1279" s="180">
        <v>0</v>
      </c>
      <c r="AE1279" s="254">
        <f>SUM(AE1280:AE1284)</f>
        <v>97210000</v>
      </c>
      <c r="AF1279" s="178">
        <v>0</v>
      </c>
      <c r="AG1279" s="179" t="s">
        <v>27</v>
      </c>
      <c r="AH1279" s="180">
        <v>0</v>
      </c>
      <c r="AI1279" s="254">
        <f>SUM(AI1280:AI1284)</f>
        <v>97210000</v>
      </c>
      <c r="AJ1279" s="178">
        <v>0</v>
      </c>
      <c r="AK1279" s="179" t="s">
        <v>27</v>
      </c>
      <c r="AL1279" s="180">
        <v>0</v>
      </c>
      <c r="AM1279" s="254">
        <f>SUM(AM1280:AM1284)</f>
        <v>97210000</v>
      </c>
      <c r="AN1279" s="178">
        <v>0</v>
      </c>
      <c r="AO1279" s="179" t="s">
        <v>27</v>
      </c>
      <c r="AP1279" s="180">
        <v>0</v>
      </c>
      <c r="AQ1279" s="254">
        <f>SUM(AQ1280:AQ1284)</f>
        <v>97210000</v>
      </c>
      <c r="AR1279" s="351">
        <f t="shared" si="340"/>
        <v>0</v>
      </c>
    </row>
    <row r="1280" spans="2:44" x14ac:dyDescent="0.4">
      <c r="B1280" s="208" t="s">
        <v>27</v>
      </c>
      <c r="C1280" s="283" t="s">
        <v>499</v>
      </c>
      <c r="D1280" s="178">
        <v>60</v>
      </c>
      <c r="E1280" s="179" t="s">
        <v>57</v>
      </c>
      <c r="F1280" s="254">
        <v>1127000</v>
      </c>
      <c r="G1280" s="254">
        <f>ROUNDDOWN(D1280*F1280,-3)</f>
        <v>67620000</v>
      </c>
      <c r="H1280" s="178">
        <v>60</v>
      </c>
      <c r="I1280" s="179" t="s">
        <v>57</v>
      </c>
      <c r="J1280" s="254">
        <v>1127000</v>
      </c>
      <c r="K1280" s="254">
        <f>ROUNDDOWN(H1280*J1280,-3)</f>
        <v>67620000</v>
      </c>
      <c r="L1280" s="178">
        <v>60</v>
      </c>
      <c r="M1280" s="179" t="s">
        <v>57</v>
      </c>
      <c r="N1280" s="254">
        <v>1127000</v>
      </c>
      <c r="O1280" s="254">
        <f>ROUNDDOWN(L1280*N1280,-3)</f>
        <v>67620000</v>
      </c>
      <c r="P1280" s="178">
        <v>60</v>
      </c>
      <c r="Q1280" s="179" t="s">
        <v>57</v>
      </c>
      <c r="R1280" s="254">
        <v>1127000</v>
      </c>
      <c r="S1280" s="254">
        <f>ROUNDDOWN(P1280*R1280,-3)</f>
        <v>67620000</v>
      </c>
      <c r="T1280" s="178">
        <v>60</v>
      </c>
      <c r="U1280" s="179" t="s">
        <v>57</v>
      </c>
      <c r="V1280" s="254">
        <v>1127000</v>
      </c>
      <c r="W1280" s="254">
        <f>ROUNDDOWN(T1280*V1280,-3)</f>
        <v>67620000</v>
      </c>
      <c r="X1280" s="354">
        <f t="shared" si="338"/>
        <v>20286000</v>
      </c>
      <c r="Y1280" s="254">
        <f>CEILING(X1280,1000)</f>
        <v>20286000</v>
      </c>
      <c r="Z1280" s="354">
        <f t="shared" ref="Z1280:Z1307" si="350">W1280-Y1280</f>
        <v>47334000</v>
      </c>
      <c r="AA1280" s="254">
        <f t="shared" si="339"/>
        <v>47334000</v>
      </c>
      <c r="AB1280" s="178">
        <v>60</v>
      </c>
      <c r="AC1280" s="179" t="s">
        <v>57</v>
      </c>
      <c r="AD1280" s="254">
        <v>1127000</v>
      </c>
      <c r="AE1280" s="254">
        <f>ROUNDDOWN(AB1280*AD1280,-3)</f>
        <v>67620000</v>
      </c>
      <c r="AF1280" s="178">
        <v>60</v>
      </c>
      <c r="AG1280" s="179" t="s">
        <v>57</v>
      </c>
      <c r="AH1280" s="254">
        <v>1127000</v>
      </c>
      <c r="AI1280" s="254">
        <f>ROUNDDOWN(AF1280*AH1280,-3)</f>
        <v>67620000</v>
      </c>
      <c r="AJ1280" s="178">
        <v>60</v>
      </c>
      <c r="AK1280" s="179" t="s">
        <v>57</v>
      </c>
      <c r="AL1280" s="254">
        <v>1127000</v>
      </c>
      <c r="AM1280" s="254">
        <f>ROUNDDOWN(AJ1280*AL1280,-3)</f>
        <v>67620000</v>
      </c>
      <c r="AN1280" s="178">
        <v>60</v>
      </c>
      <c r="AO1280" s="179" t="s">
        <v>57</v>
      </c>
      <c r="AP1280" s="254">
        <v>1127000</v>
      </c>
      <c r="AQ1280" s="254">
        <f>ROUNDDOWN(AN1280*AP1280,-3)</f>
        <v>67620000</v>
      </c>
      <c r="AR1280" s="351">
        <f t="shared" si="340"/>
        <v>0</v>
      </c>
    </row>
    <row r="1281" spans="2:44" x14ac:dyDescent="0.4">
      <c r="B1281" s="208" t="s">
        <v>27</v>
      </c>
      <c r="C1281" s="283" t="s">
        <v>500</v>
      </c>
      <c r="D1281" s="178">
        <v>90</v>
      </c>
      <c r="E1281" s="179" t="s">
        <v>57</v>
      </c>
      <c r="F1281" s="254">
        <v>150000</v>
      </c>
      <c r="G1281" s="254">
        <f>ROUNDDOWN(D1281*F1281,-3)</f>
        <v>13500000</v>
      </c>
      <c r="H1281" s="178">
        <v>90</v>
      </c>
      <c r="I1281" s="179" t="s">
        <v>57</v>
      </c>
      <c r="J1281" s="254">
        <v>150000</v>
      </c>
      <c r="K1281" s="254">
        <f>ROUNDDOWN(H1281*J1281,-3)</f>
        <v>13500000</v>
      </c>
      <c r="L1281" s="178">
        <v>90</v>
      </c>
      <c r="M1281" s="179" t="s">
        <v>57</v>
      </c>
      <c r="N1281" s="254">
        <v>150000</v>
      </c>
      <c r="O1281" s="254">
        <f>ROUNDDOWN(L1281*N1281,-3)</f>
        <v>13500000</v>
      </c>
      <c r="P1281" s="178">
        <v>90</v>
      </c>
      <c r="Q1281" s="179" t="s">
        <v>57</v>
      </c>
      <c r="R1281" s="254">
        <v>150000</v>
      </c>
      <c r="S1281" s="254">
        <f>ROUNDDOWN(P1281*R1281,-3)</f>
        <v>13500000</v>
      </c>
      <c r="T1281" s="178">
        <v>90</v>
      </c>
      <c r="U1281" s="179" t="s">
        <v>57</v>
      </c>
      <c r="V1281" s="254">
        <v>150000</v>
      </c>
      <c r="W1281" s="254">
        <f>ROUNDDOWN(T1281*V1281,-3)</f>
        <v>13500000</v>
      </c>
      <c r="X1281" s="354">
        <f t="shared" si="338"/>
        <v>4050000</v>
      </c>
      <c r="Y1281" s="254">
        <f>CEILING(X1281,1000)</f>
        <v>4050000</v>
      </c>
      <c r="Z1281" s="354">
        <f t="shared" si="350"/>
        <v>9450000</v>
      </c>
      <c r="AA1281" s="254">
        <f t="shared" si="339"/>
        <v>9450000</v>
      </c>
      <c r="AB1281" s="178">
        <v>90</v>
      </c>
      <c r="AC1281" s="179" t="s">
        <v>57</v>
      </c>
      <c r="AD1281" s="254">
        <v>150000</v>
      </c>
      <c r="AE1281" s="254">
        <f>ROUNDDOWN(AB1281*AD1281,-3)</f>
        <v>13500000</v>
      </c>
      <c r="AF1281" s="178">
        <v>90</v>
      </c>
      <c r="AG1281" s="179" t="s">
        <v>57</v>
      </c>
      <c r="AH1281" s="254">
        <v>150000</v>
      </c>
      <c r="AI1281" s="254">
        <f>ROUNDDOWN(AF1281*AH1281,-3)</f>
        <v>13500000</v>
      </c>
      <c r="AJ1281" s="178">
        <v>90</v>
      </c>
      <c r="AK1281" s="179" t="s">
        <v>57</v>
      </c>
      <c r="AL1281" s="254">
        <v>150000</v>
      </c>
      <c r="AM1281" s="254">
        <f>ROUNDDOWN(AJ1281*AL1281,-3)</f>
        <v>13500000</v>
      </c>
      <c r="AN1281" s="178">
        <v>90</v>
      </c>
      <c r="AO1281" s="179" t="s">
        <v>57</v>
      </c>
      <c r="AP1281" s="254">
        <v>150000</v>
      </c>
      <c r="AQ1281" s="254">
        <f>ROUNDDOWN(AN1281*AP1281,-3)</f>
        <v>13500000</v>
      </c>
      <c r="AR1281" s="351">
        <f t="shared" si="340"/>
        <v>0</v>
      </c>
    </row>
    <row r="1282" spans="2:44" x14ac:dyDescent="0.4">
      <c r="B1282" s="208" t="s">
        <v>27</v>
      </c>
      <c r="C1282" s="283" t="s">
        <v>510</v>
      </c>
      <c r="D1282" s="178">
        <v>2</v>
      </c>
      <c r="E1282" s="179" t="s">
        <v>40</v>
      </c>
      <c r="F1282" s="254">
        <v>3829000</v>
      </c>
      <c r="G1282" s="254">
        <f>ROUNDDOWN(D1282*F1282,-3)</f>
        <v>7658000</v>
      </c>
      <c r="H1282" s="178">
        <v>2</v>
      </c>
      <c r="I1282" s="179" t="s">
        <v>40</v>
      </c>
      <c r="J1282" s="254">
        <v>3829000</v>
      </c>
      <c r="K1282" s="254">
        <f>ROUNDDOWN(H1282*J1282,-3)</f>
        <v>7658000</v>
      </c>
      <c r="L1282" s="178">
        <v>2</v>
      </c>
      <c r="M1282" s="179" t="s">
        <v>40</v>
      </c>
      <c r="N1282" s="254">
        <v>3829000</v>
      </c>
      <c r="O1282" s="254">
        <f>ROUNDDOWN(L1282*N1282,-3)</f>
        <v>7658000</v>
      </c>
      <c r="P1282" s="178">
        <v>2</v>
      </c>
      <c r="Q1282" s="179" t="s">
        <v>40</v>
      </c>
      <c r="R1282" s="254">
        <v>3829000</v>
      </c>
      <c r="S1282" s="254">
        <f>ROUNDDOWN(P1282*R1282,-3)</f>
        <v>7658000</v>
      </c>
      <c r="T1282" s="178">
        <v>2</v>
      </c>
      <c r="U1282" s="179" t="s">
        <v>40</v>
      </c>
      <c r="V1282" s="254">
        <v>3829000</v>
      </c>
      <c r="W1282" s="254">
        <f>ROUNDDOWN(T1282*V1282,-3)</f>
        <v>7658000</v>
      </c>
      <c r="X1282" s="354">
        <f t="shared" si="338"/>
        <v>2297400</v>
      </c>
      <c r="Y1282" s="254">
        <f>CEILING(X1282,1000)</f>
        <v>2298000</v>
      </c>
      <c r="Z1282" s="354">
        <f t="shared" si="350"/>
        <v>5360000</v>
      </c>
      <c r="AA1282" s="254">
        <f t="shared" si="339"/>
        <v>5360000</v>
      </c>
      <c r="AB1282" s="178">
        <v>2</v>
      </c>
      <c r="AC1282" s="179" t="s">
        <v>40</v>
      </c>
      <c r="AD1282" s="254">
        <v>3829000</v>
      </c>
      <c r="AE1282" s="254">
        <f>ROUNDDOWN(AB1282*AD1282,-3)</f>
        <v>7658000</v>
      </c>
      <c r="AF1282" s="178">
        <v>2</v>
      </c>
      <c r="AG1282" s="179" t="s">
        <v>40</v>
      </c>
      <c r="AH1282" s="254">
        <v>3829000</v>
      </c>
      <c r="AI1282" s="254">
        <f>ROUNDDOWN(AF1282*AH1282,-3)</f>
        <v>7658000</v>
      </c>
      <c r="AJ1282" s="178">
        <v>2</v>
      </c>
      <c r="AK1282" s="179" t="s">
        <v>40</v>
      </c>
      <c r="AL1282" s="254">
        <v>3829000</v>
      </c>
      <c r="AM1282" s="254">
        <f>ROUNDDOWN(AJ1282*AL1282,-3)</f>
        <v>7658000</v>
      </c>
      <c r="AN1282" s="178">
        <v>2</v>
      </c>
      <c r="AO1282" s="179" t="s">
        <v>40</v>
      </c>
      <c r="AP1282" s="254">
        <v>3829000</v>
      </c>
      <c r="AQ1282" s="254">
        <f>ROUNDDOWN(AN1282*AP1282,-3)</f>
        <v>7658000</v>
      </c>
      <c r="AR1282" s="351">
        <f t="shared" si="340"/>
        <v>0</v>
      </c>
    </row>
    <row r="1283" spans="2:44" x14ac:dyDescent="0.4">
      <c r="B1283" s="208" t="s">
        <v>27</v>
      </c>
      <c r="C1283" s="283" t="s">
        <v>511</v>
      </c>
      <c r="D1283" s="178">
        <v>6</v>
      </c>
      <c r="E1283" s="179" t="s">
        <v>57</v>
      </c>
      <c r="F1283" s="254">
        <v>1138000</v>
      </c>
      <c r="G1283" s="254">
        <f>ROUNDDOWN(D1283*F1283,-3)</f>
        <v>6828000</v>
      </c>
      <c r="H1283" s="178">
        <v>6</v>
      </c>
      <c r="I1283" s="179" t="s">
        <v>57</v>
      </c>
      <c r="J1283" s="254">
        <v>1138000</v>
      </c>
      <c r="K1283" s="254">
        <f>ROUNDDOWN(H1283*J1283,-3)</f>
        <v>6828000</v>
      </c>
      <c r="L1283" s="178">
        <v>6</v>
      </c>
      <c r="M1283" s="179" t="s">
        <v>57</v>
      </c>
      <c r="N1283" s="254">
        <v>1138000</v>
      </c>
      <c r="O1283" s="254">
        <f>ROUNDDOWN(L1283*N1283,-3)</f>
        <v>6828000</v>
      </c>
      <c r="P1283" s="178">
        <v>6</v>
      </c>
      <c r="Q1283" s="179" t="s">
        <v>57</v>
      </c>
      <c r="R1283" s="254">
        <v>1138000</v>
      </c>
      <c r="S1283" s="254">
        <f>ROUNDDOWN(P1283*R1283,-3)</f>
        <v>6828000</v>
      </c>
      <c r="T1283" s="178">
        <v>6</v>
      </c>
      <c r="U1283" s="179" t="s">
        <v>57</v>
      </c>
      <c r="V1283" s="254">
        <v>1138000</v>
      </c>
      <c r="W1283" s="254">
        <f>ROUNDDOWN(T1283*V1283,-3)</f>
        <v>6828000</v>
      </c>
      <c r="X1283" s="354">
        <f t="shared" si="338"/>
        <v>2048400</v>
      </c>
      <c r="Y1283" s="254">
        <f>CEILING(X1283,1000)</f>
        <v>2049000</v>
      </c>
      <c r="Z1283" s="354">
        <f t="shared" si="350"/>
        <v>4779000</v>
      </c>
      <c r="AA1283" s="254">
        <f t="shared" si="339"/>
        <v>4779000</v>
      </c>
      <c r="AB1283" s="178">
        <v>6</v>
      </c>
      <c r="AC1283" s="179" t="s">
        <v>57</v>
      </c>
      <c r="AD1283" s="254">
        <v>1138000</v>
      </c>
      <c r="AE1283" s="254">
        <f>ROUNDDOWN(AB1283*AD1283,-3)</f>
        <v>6828000</v>
      </c>
      <c r="AF1283" s="178">
        <v>6</v>
      </c>
      <c r="AG1283" s="179" t="s">
        <v>57</v>
      </c>
      <c r="AH1283" s="254">
        <v>1138000</v>
      </c>
      <c r="AI1283" s="254">
        <f>ROUNDDOWN(AF1283*AH1283,-3)</f>
        <v>6828000</v>
      </c>
      <c r="AJ1283" s="178">
        <v>6</v>
      </c>
      <c r="AK1283" s="179" t="s">
        <v>57</v>
      </c>
      <c r="AL1283" s="254">
        <v>1138000</v>
      </c>
      <c r="AM1283" s="254">
        <f>ROUNDDOWN(AJ1283*AL1283,-3)</f>
        <v>6828000</v>
      </c>
      <c r="AN1283" s="178">
        <v>6</v>
      </c>
      <c r="AO1283" s="179" t="s">
        <v>57</v>
      </c>
      <c r="AP1283" s="254">
        <v>1138000</v>
      </c>
      <c r="AQ1283" s="254">
        <f>ROUNDDOWN(AN1283*AP1283,-3)</f>
        <v>6828000</v>
      </c>
      <c r="AR1283" s="351">
        <f t="shared" si="340"/>
        <v>0</v>
      </c>
    </row>
    <row r="1284" spans="2:44" x14ac:dyDescent="0.4">
      <c r="B1284" s="208" t="s">
        <v>27</v>
      </c>
      <c r="C1284" s="283" t="s">
        <v>512</v>
      </c>
      <c r="D1284" s="178">
        <v>2</v>
      </c>
      <c r="E1284" s="179" t="s">
        <v>40</v>
      </c>
      <c r="F1284" s="254">
        <v>802000</v>
      </c>
      <c r="G1284" s="254">
        <f>ROUNDDOWN(D1284*F1284,-3)</f>
        <v>1604000</v>
      </c>
      <c r="H1284" s="178">
        <v>2</v>
      </c>
      <c r="I1284" s="179" t="s">
        <v>40</v>
      </c>
      <c r="J1284" s="254">
        <v>802000</v>
      </c>
      <c r="K1284" s="254">
        <f>ROUNDDOWN(H1284*J1284,-3)</f>
        <v>1604000</v>
      </c>
      <c r="L1284" s="178">
        <v>2</v>
      </c>
      <c r="M1284" s="179" t="s">
        <v>40</v>
      </c>
      <c r="N1284" s="254">
        <v>802000</v>
      </c>
      <c r="O1284" s="254">
        <f>ROUNDDOWN(L1284*N1284,-3)</f>
        <v>1604000</v>
      </c>
      <c r="P1284" s="178">
        <v>2</v>
      </c>
      <c r="Q1284" s="179" t="s">
        <v>40</v>
      </c>
      <c r="R1284" s="254">
        <v>802000</v>
      </c>
      <c r="S1284" s="254">
        <f>ROUNDDOWN(P1284*R1284,-3)</f>
        <v>1604000</v>
      </c>
      <c r="T1284" s="178">
        <v>2</v>
      </c>
      <c r="U1284" s="179" t="s">
        <v>40</v>
      </c>
      <c r="V1284" s="254">
        <v>802000</v>
      </c>
      <c r="W1284" s="254">
        <f>ROUNDDOWN(T1284*V1284,-3)</f>
        <v>1604000</v>
      </c>
      <c r="X1284" s="354">
        <f t="shared" si="338"/>
        <v>481200</v>
      </c>
      <c r="Y1284" s="254"/>
      <c r="Z1284" s="354">
        <f t="shared" si="350"/>
        <v>1604000</v>
      </c>
      <c r="AA1284" s="254">
        <f t="shared" si="339"/>
        <v>1604000</v>
      </c>
      <c r="AB1284" s="178">
        <v>2</v>
      </c>
      <c r="AC1284" s="179" t="s">
        <v>40</v>
      </c>
      <c r="AD1284" s="254">
        <v>802000</v>
      </c>
      <c r="AE1284" s="254">
        <f>ROUNDDOWN(AB1284*AD1284,-3)</f>
        <v>1604000</v>
      </c>
      <c r="AF1284" s="178">
        <v>2</v>
      </c>
      <c r="AG1284" s="179" t="s">
        <v>40</v>
      </c>
      <c r="AH1284" s="254">
        <v>802000</v>
      </c>
      <c r="AI1284" s="254">
        <f>ROUNDDOWN(AF1284*AH1284,-3)</f>
        <v>1604000</v>
      </c>
      <c r="AJ1284" s="178">
        <v>2</v>
      </c>
      <c r="AK1284" s="179" t="s">
        <v>40</v>
      </c>
      <c r="AL1284" s="254">
        <v>802000</v>
      </c>
      <c r="AM1284" s="254">
        <f>ROUNDDOWN(AJ1284*AL1284,-3)</f>
        <v>1604000</v>
      </c>
      <c r="AN1284" s="178">
        <v>2</v>
      </c>
      <c r="AO1284" s="179" t="s">
        <v>40</v>
      </c>
      <c r="AP1284" s="254">
        <v>802000</v>
      </c>
      <c r="AQ1284" s="254">
        <f>ROUNDDOWN(AN1284*AP1284,-3)</f>
        <v>1604000</v>
      </c>
      <c r="AR1284" s="351">
        <f t="shared" si="340"/>
        <v>0</v>
      </c>
    </row>
    <row r="1285" spans="2:44" x14ac:dyDescent="0.4">
      <c r="B1285" s="322" t="s">
        <v>404</v>
      </c>
      <c r="C1285" s="313" t="s">
        <v>513</v>
      </c>
      <c r="D1285" s="269">
        <v>1</v>
      </c>
      <c r="E1285" s="270" t="s">
        <v>130</v>
      </c>
      <c r="F1285" s="285">
        <v>0</v>
      </c>
      <c r="G1285" s="286">
        <f>G1286</f>
        <v>0</v>
      </c>
      <c r="H1285" s="314">
        <v>1</v>
      </c>
      <c r="I1285" s="315" t="s">
        <v>130</v>
      </c>
      <c r="J1285" s="323">
        <v>0</v>
      </c>
      <c r="K1285" s="324">
        <f>K1286</f>
        <v>0</v>
      </c>
      <c r="L1285" s="314">
        <v>1</v>
      </c>
      <c r="M1285" s="315" t="s">
        <v>130</v>
      </c>
      <c r="N1285" s="323">
        <v>0</v>
      </c>
      <c r="O1285" s="324">
        <f>O1286</f>
        <v>0</v>
      </c>
      <c r="P1285" s="314">
        <v>1</v>
      </c>
      <c r="Q1285" s="315" t="s">
        <v>130</v>
      </c>
      <c r="R1285" s="323">
        <v>0</v>
      </c>
      <c r="S1285" s="324">
        <f>S1286</f>
        <v>0</v>
      </c>
      <c r="T1285" s="314">
        <v>1</v>
      </c>
      <c r="U1285" s="315" t="s">
        <v>130</v>
      </c>
      <c r="V1285" s="323">
        <v>0</v>
      </c>
      <c r="W1285" s="324">
        <f>W1286</f>
        <v>0</v>
      </c>
      <c r="X1285" s="354">
        <f t="shared" si="338"/>
        <v>0</v>
      </c>
      <c r="Y1285" s="324"/>
      <c r="Z1285" s="354">
        <f t="shared" si="350"/>
        <v>0</v>
      </c>
      <c r="AA1285" s="324"/>
      <c r="AB1285" s="314">
        <v>1</v>
      </c>
      <c r="AC1285" s="315" t="s">
        <v>130</v>
      </c>
      <c r="AD1285" s="323">
        <v>0</v>
      </c>
      <c r="AE1285" s="324">
        <f>AE1286</f>
        <v>0</v>
      </c>
      <c r="AF1285" s="314">
        <v>1</v>
      </c>
      <c r="AG1285" s="315" t="s">
        <v>130</v>
      </c>
      <c r="AH1285" s="323">
        <v>0</v>
      </c>
      <c r="AI1285" s="324">
        <f>AI1286</f>
        <v>0</v>
      </c>
      <c r="AJ1285" s="314">
        <v>1</v>
      </c>
      <c r="AK1285" s="315" t="s">
        <v>130</v>
      </c>
      <c r="AL1285" s="323">
        <v>0</v>
      </c>
      <c r="AM1285" s="324">
        <f>AM1286</f>
        <v>0</v>
      </c>
      <c r="AN1285" s="314">
        <v>1</v>
      </c>
      <c r="AO1285" s="315" t="s">
        <v>130</v>
      </c>
      <c r="AP1285" s="323">
        <v>0</v>
      </c>
      <c r="AQ1285" s="324">
        <f>AQ1286</f>
        <v>0</v>
      </c>
      <c r="AR1285" s="351">
        <f t="shared" si="340"/>
        <v>0</v>
      </c>
    </row>
    <row r="1286" spans="2:44" x14ac:dyDescent="0.4">
      <c r="B1286" s="284"/>
      <c r="C1286" s="180"/>
      <c r="D1286" s="286"/>
      <c r="E1286" s="285"/>
      <c r="F1286" s="285"/>
      <c r="G1286" s="286"/>
      <c r="H1286" s="286"/>
      <c r="I1286" s="285"/>
      <c r="J1286" s="285"/>
      <c r="K1286" s="286"/>
      <c r="L1286" s="286"/>
      <c r="M1286" s="285"/>
      <c r="N1286" s="285"/>
      <c r="O1286" s="286"/>
      <c r="P1286" s="286"/>
      <c r="Q1286" s="285"/>
      <c r="R1286" s="285"/>
      <c r="S1286" s="286"/>
      <c r="T1286" s="286"/>
      <c r="U1286" s="285"/>
      <c r="V1286" s="285"/>
      <c r="W1286" s="286"/>
      <c r="X1286" s="354">
        <f t="shared" si="338"/>
        <v>0</v>
      </c>
      <c r="Y1286" s="286"/>
      <c r="Z1286" s="354">
        <f t="shared" si="350"/>
        <v>0</v>
      </c>
      <c r="AA1286" s="286"/>
      <c r="AB1286" s="286"/>
      <c r="AC1286" s="285"/>
      <c r="AD1286" s="285"/>
      <c r="AE1286" s="286"/>
      <c r="AF1286" s="286"/>
      <c r="AG1286" s="285"/>
      <c r="AH1286" s="285"/>
      <c r="AI1286" s="286"/>
      <c r="AJ1286" s="286"/>
      <c r="AK1286" s="285"/>
      <c r="AL1286" s="285"/>
      <c r="AM1286" s="286"/>
      <c r="AN1286" s="286"/>
      <c r="AO1286" s="285"/>
      <c r="AP1286" s="285"/>
      <c r="AQ1286" s="286"/>
      <c r="AR1286" s="351">
        <f t="shared" si="340"/>
        <v>0</v>
      </c>
    </row>
    <row r="1287" spans="2:44" x14ac:dyDescent="0.4">
      <c r="B1287" s="284"/>
      <c r="C1287" s="180"/>
      <c r="D1287" s="286"/>
      <c r="E1287" s="285"/>
      <c r="F1287" s="286"/>
      <c r="G1287" s="286"/>
      <c r="H1287" s="286"/>
      <c r="I1287" s="285"/>
      <c r="J1287" s="286"/>
      <c r="K1287" s="286"/>
      <c r="L1287" s="286"/>
      <c r="M1287" s="285"/>
      <c r="N1287" s="286"/>
      <c r="O1287" s="286"/>
      <c r="P1287" s="286"/>
      <c r="Q1287" s="285"/>
      <c r="R1287" s="286"/>
      <c r="S1287" s="286"/>
      <c r="T1287" s="286"/>
      <c r="U1287" s="285"/>
      <c r="V1287" s="286"/>
      <c r="W1287" s="286"/>
      <c r="X1287" s="354">
        <f t="shared" si="338"/>
        <v>0</v>
      </c>
      <c r="Y1287" s="286"/>
      <c r="Z1287" s="354">
        <f t="shared" si="350"/>
        <v>0</v>
      </c>
      <c r="AA1287" s="286"/>
      <c r="AB1287" s="286"/>
      <c r="AC1287" s="285"/>
      <c r="AD1287" s="286"/>
      <c r="AE1287" s="286"/>
      <c r="AF1287" s="286"/>
      <c r="AG1287" s="285"/>
      <c r="AH1287" s="286"/>
      <c r="AI1287" s="286"/>
      <c r="AJ1287" s="286"/>
      <c r="AK1287" s="285"/>
      <c r="AL1287" s="286"/>
      <c r="AM1287" s="286"/>
      <c r="AN1287" s="286"/>
      <c r="AO1287" s="285"/>
      <c r="AP1287" s="286"/>
      <c r="AQ1287" s="286"/>
      <c r="AR1287" s="351">
        <f t="shared" si="340"/>
        <v>0</v>
      </c>
    </row>
    <row r="1288" spans="2:44" x14ac:dyDescent="0.4">
      <c r="B1288" s="284"/>
      <c r="C1288" s="180"/>
      <c r="D1288" s="286"/>
      <c r="E1288" s="285"/>
      <c r="F1288" s="286"/>
      <c r="G1288" s="286"/>
      <c r="H1288" s="286"/>
      <c r="I1288" s="285"/>
      <c r="J1288" s="286"/>
      <c r="K1288" s="286"/>
      <c r="L1288" s="286"/>
      <c r="M1288" s="285"/>
      <c r="N1288" s="286"/>
      <c r="O1288" s="286"/>
      <c r="P1288" s="286"/>
      <c r="Q1288" s="285"/>
      <c r="R1288" s="286"/>
      <c r="S1288" s="286"/>
      <c r="T1288" s="286"/>
      <c r="U1288" s="285"/>
      <c r="V1288" s="286"/>
      <c r="W1288" s="286"/>
      <c r="X1288" s="354">
        <f t="shared" ref="X1288:X1384" si="351">W1288*30%</f>
        <v>0</v>
      </c>
      <c r="Y1288" s="286"/>
      <c r="Z1288" s="354">
        <f t="shared" si="350"/>
        <v>0</v>
      </c>
      <c r="AA1288" s="286"/>
      <c r="AB1288" s="286"/>
      <c r="AC1288" s="285"/>
      <c r="AD1288" s="286"/>
      <c r="AE1288" s="286"/>
      <c r="AF1288" s="286"/>
      <c r="AG1288" s="285"/>
      <c r="AH1288" s="286"/>
      <c r="AI1288" s="286"/>
      <c r="AJ1288" s="286"/>
      <c r="AK1288" s="285"/>
      <c r="AL1288" s="286"/>
      <c r="AM1288" s="286"/>
      <c r="AN1288" s="286"/>
      <c r="AO1288" s="285"/>
      <c r="AP1288" s="286"/>
      <c r="AQ1288" s="286"/>
      <c r="AR1288" s="351">
        <f t="shared" si="340"/>
        <v>0</v>
      </c>
    </row>
    <row r="1289" spans="2:44" x14ac:dyDescent="0.4">
      <c r="B1289" s="284"/>
      <c r="C1289" s="180"/>
      <c r="D1289" s="286"/>
      <c r="E1289" s="285"/>
      <c r="F1289" s="286"/>
      <c r="G1289" s="286"/>
      <c r="H1289" s="286"/>
      <c r="I1289" s="285"/>
      <c r="J1289" s="286"/>
      <c r="K1289" s="286"/>
      <c r="L1289" s="286"/>
      <c r="M1289" s="285"/>
      <c r="N1289" s="286"/>
      <c r="O1289" s="286"/>
      <c r="P1289" s="286"/>
      <c r="Q1289" s="285"/>
      <c r="R1289" s="286"/>
      <c r="S1289" s="286"/>
      <c r="T1289" s="286"/>
      <c r="U1289" s="285"/>
      <c r="V1289" s="286"/>
      <c r="W1289" s="286"/>
      <c r="X1289" s="354">
        <f t="shared" si="351"/>
        <v>0</v>
      </c>
      <c r="Y1289" s="286"/>
      <c r="Z1289" s="354">
        <f t="shared" si="350"/>
        <v>0</v>
      </c>
      <c r="AA1289" s="286"/>
      <c r="AB1289" s="286"/>
      <c r="AC1289" s="285"/>
      <c r="AD1289" s="286"/>
      <c r="AE1289" s="286"/>
      <c r="AF1289" s="286"/>
      <c r="AG1289" s="285"/>
      <c r="AH1289" s="286"/>
      <c r="AI1289" s="286"/>
      <c r="AJ1289" s="286"/>
      <c r="AK1289" s="285"/>
      <c r="AL1289" s="286"/>
      <c r="AM1289" s="286"/>
      <c r="AN1289" s="286"/>
      <c r="AO1289" s="285"/>
      <c r="AP1289" s="286"/>
      <c r="AQ1289" s="286"/>
      <c r="AR1289" s="351">
        <f t="shared" si="340"/>
        <v>0</v>
      </c>
    </row>
    <row r="1290" spans="2:44" x14ac:dyDescent="0.4">
      <c r="B1290" s="284"/>
      <c r="C1290" s="180"/>
      <c r="D1290" s="286"/>
      <c r="E1290" s="285"/>
      <c r="F1290" s="286"/>
      <c r="G1290" s="286"/>
      <c r="H1290" s="286"/>
      <c r="I1290" s="285"/>
      <c r="J1290" s="286"/>
      <c r="K1290" s="286"/>
      <c r="L1290" s="286"/>
      <c r="M1290" s="285"/>
      <c r="N1290" s="286"/>
      <c r="O1290" s="286"/>
      <c r="P1290" s="286"/>
      <c r="Q1290" s="285"/>
      <c r="R1290" s="286"/>
      <c r="S1290" s="286"/>
      <c r="T1290" s="286"/>
      <c r="U1290" s="285"/>
      <c r="V1290" s="286"/>
      <c r="W1290" s="286"/>
      <c r="X1290" s="354">
        <f t="shared" si="351"/>
        <v>0</v>
      </c>
      <c r="Y1290" s="286"/>
      <c r="Z1290" s="354">
        <f t="shared" si="350"/>
        <v>0</v>
      </c>
      <c r="AA1290" s="286"/>
      <c r="AB1290" s="286"/>
      <c r="AC1290" s="285"/>
      <c r="AD1290" s="286"/>
      <c r="AE1290" s="286"/>
      <c r="AF1290" s="286"/>
      <c r="AG1290" s="285"/>
      <c r="AH1290" s="286"/>
      <c r="AI1290" s="286"/>
      <c r="AJ1290" s="286"/>
      <c r="AK1290" s="285"/>
      <c r="AL1290" s="286"/>
      <c r="AM1290" s="286"/>
      <c r="AN1290" s="286"/>
      <c r="AO1290" s="285"/>
      <c r="AP1290" s="286"/>
      <c r="AQ1290" s="286"/>
      <c r="AR1290" s="351">
        <f t="shared" ref="AR1290:AR1353" si="352">AM1290-AQ1290</f>
        <v>0</v>
      </c>
    </row>
    <row r="1291" spans="2:44" x14ac:dyDescent="0.4">
      <c r="B1291" s="284"/>
      <c r="C1291" s="283"/>
      <c r="D1291" s="286"/>
      <c r="E1291" s="285"/>
      <c r="F1291" s="286"/>
      <c r="G1291" s="286"/>
      <c r="H1291" s="286"/>
      <c r="I1291" s="285"/>
      <c r="J1291" s="286"/>
      <c r="K1291" s="286"/>
      <c r="L1291" s="286"/>
      <c r="M1291" s="285"/>
      <c r="N1291" s="286"/>
      <c r="O1291" s="286"/>
      <c r="P1291" s="286"/>
      <c r="Q1291" s="285"/>
      <c r="R1291" s="286"/>
      <c r="S1291" s="286"/>
      <c r="T1291" s="286"/>
      <c r="U1291" s="285"/>
      <c r="V1291" s="286"/>
      <c r="W1291" s="286"/>
      <c r="X1291" s="354">
        <f t="shared" si="351"/>
        <v>0</v>
      </c>
      <c r="Y1291" s="286"/>
      <c r="Z1291" s="354">
        <f t="shared" si="350"/>
        <v>0</v>
      </c>
      <c r="AA1291" s="286"/>
      <c r="AB1291" s="286"/>
      <c r="AC1291" s="285"/>
      <c r="AD1291" s="286"/>
      <c r="AE1291" s="286"/>
      <c r="AF1291" s="286"/>
      <c r="AG1291" s="285"/>
      <c r="AH1291" s="286"/>
      <c r="AI1291" s="286"/>
      <c r="AJ1291" s="286"/>
      <c r="AK1291" s="285"/>
      <c r="AL1291" s="286"/>
      <c r="AM1291" s="286"/>
      <c r="AN1291" s="286"/>
      <c r="AO1291" s="285"/>
      <c r="AP1291" s="286"/>
      <c r="AQ1291" s="286"/>
      <c r="AR1291" s="351">
        <f t="shared" si="352"/>
        <v>0</v>
      </c>
    </row>
    <row r="1292" spans="2:44" x14ac:dyDescent="0.4">
      <c r="B1292" s="284"/>
      <c r="C1292" s="283"/>
      <c r="D1292" s="286"/>
      <c r="E1292" s="285"/>
      <c r="F1292" s="286"/>
      <c r="G1292" s="286"/>
      <c r="H1292" s="286"/>
      <c r="I1292" s="285"/>
      <c r="J1292" s="286"/>
      <c r="K1292" s="286"/>
      <c r="L1292" s="286"/>
      <c r="M1292" s="285"/>
      <c r="N1292" s="286"/>
      <c r="O1292" s="286"/>
      <c r="P1292" s="286"/>
      <c r="Q1292" s="285"/>
      <c r="R1292" s="286"/>
      <c r="S1292" s="286"/>
      <c r="T1292" s="286"/>
      <c r="U1292" s="285"/>
      <c r="V1292" s="286"/>
      <c r="W1292" s="286"/>
      <c r="X1292" s="354">
        <f t="shared" si="351"/>
        <v>0</v>
      </c>
      <c r="Y1292" s="286"/>
      <c r="Z1292" s="354">
        <f t="shared" si="350"/>
        <v>0</v>
      </c>
      <c r="AA1292" s="286"/>
      <c r="AB1292" s="286"/>
      <c r="AC1292" s="285"/>
      <c r="AD1292" s="286"/>
      <c r="AE1292" s="286"/>
      <c r="AF1292" s="286"/>
      <c r="AG1292" s="285"/>
      <c r="AH1292" s="286"/>
      <c r="AI1292" s="286"/>
      <c r="AJ1292" s="286"/>
      <c r="AK1292" s="285"/>
      <c r="AL1292" s="286"/>
      <c r="AM1292" s="286"/>
      <c r="AN1292" s="286"/>
      <c r="AO1292" s="285"/>
      <c r="AP1292" s="286"/>
      <c r="AQ1292" s="286"/>
      <c r="AR1292" s="351">
        <f t="shared" si="352"/>
        <v>0</v>
      </c>
    </row>
    <row r="1293" spans="2:44" x14ac:dyDescent="0.4">
      <c r="B1293" s="284"/>
      <c r="C1293" s="180"/>
      <c r="D1293" s="286"/>
      <c r="E1293" s="285"/>
      <c r="F1293" s="286"/>
      <c r="G1293" s="286"/>
      <c r="H1293" s="286"/>
      <c r="I1293" s="285"/>
      <c r="J1293" s="286"/>
      <c r="K1293" s="286"/>
      <c r="L1293" s="286"/>
      <c r="M1293" s="285"/>
      <c r="N1293" s="286"/>
      <c r="O1293" s="286"/>
      <c r="P1293" s="286"/>
      <c r="Q1293" s="285"/>
      <c r="R1293" s="286"/>
      <c r="S1293" s="286"/>
      <c r="T1293" s="286"/>
      <c r="U1293" s="285"/>
      <c r="V1293" s="286"/>
      <c r="W1293" s="286"/>
      <c r="X1293" s="354">
        <f t="shared" si="351"/>
        <v>0</v>
      </c>
      <c r="Y1293" s="286"/>
      <c r="Z1293" s="354">
        <f t="shared" si="350"/>
        <v>0</v>
      </c>
      <c r="AA1293" s="286"/>
      <c r="AB1293" s="286"/>
      <c r="AC1293" s="285"/>
      <c r="AD1293" s="286"/>
      <c r="AE1293" s="286"/>
      <c r="AF1293" s="286"/>
      <c r="AG1293" s="285"/>
      <c r="AH1293" s="286"/>
      <c r="AI1293" s="286"/>
      <c r="AJ1293" s="286"/>
      <c r="AK1293" s="285"/>
      <c r="AL1293" s="286"/>
      <c r="AM1293" s="286"/>
      <c r="AN1293" s="286"/>
      <c r="AO1293" s="285"/>
      <c r="AP1293" s="286"/>
      <c r="AQ1293" s="286"/>
      <c r="AR1293" s="351">
        <f t="shared" si="352"/>
        <v>0</v>
      </c>
    </row>
    <row r="1294" spans="2:44" x14ac:dyDescent="0.4">
      <c r="B1294" s="284"/>
      <c r="C1294" s="180"/>
      <c r="D1294" s="286"/>
      <c r="E1294" s="285"/>
      <c r="F1294" s="286"/>
      <c r="G1294" s="286"/>
      <c r="H1294" s="286"/>
      <c r="I1294" s="285"/>
      <c r="J1294" s="286"/>
      <c r="K1294" s="286"/>
      <c r="L1294" s="286"/>
      <c r="M1294" s="285"/>
      <c r="N1294" s="286"/>
      <c r="O1294" s="286"/>
      <c r="P1294" s="286"/>
      <c r="Q1294" s="285"/>
      <c r="R1294" s="286"/>
      <c r="S1294" s="286"/>
      <c r="T1294" s="286"/>
      <c r="U1294" s="285"/>
      <c r="V1294" s="286"/>
      <c r="W1294" s="286"/>
      <c r="X1294" s="354">
        <f t="shared" si="351"/>
        <v>0</v>
      </c>
      <c r="Y1294" s="286"/>
      <c r="Z1294" s="354">
        <f t="shared" si="350"/>
        <v>0</v>
      </c>
      <c r="AA1294" s="286"/>
      <c r="AB1294" s="286"/>
      <c r="AC1294" s="285"/>
      <c r="AD1294" s="286"/>
      <c r="AE1294" s="286"/>
      <c r="AF1294" s="286"/>
      <c r="AG1294" s="285"/>
      <c r="AH1294" s="286"/>
      <c r="AI1294" s="286"/>
      <c r="AJ1294" s="286"/>
      <c r="AK1294" s="285"/>
      <c r="AL1294" s="286"/>
      <c r="AM1294" s="286"/>
      <c r="AN1294" s="286"/>
      <c r="AO1294" s="285"/>
      <c r="AP1294" s="286"/>
      <c r="AQ1294" s="286"/>
      <c r="AR1294" s="351">
        <f t="shared" si="352"/>
        <v>0</v>
      </c>
    </row>
    <row r="1295" spans="2:44" x14ac:dyDescent="0.4">
      <c r="B1295" s="284"/>
      <c r="C1295" s="180"/>
      <c r="D1295" s="286"/>
      <c r="E1295" s="285"/>
      <c r="F1295" s="286"/>
      <c r="G1295" s="286"/>
      <c r="H1295" s="286"/>
      <c r="I1295" s="285"/>
      <c r="J1295" s="286"/>
      <c r="K1295" s="286"/>
      <c r="L1295" s="286"/>
      <c r="M1295" s="285"/>
      <c r="N1295" s="286"/>
      <c r="O1295" s="286"/>
      <c r="P1295" s="286"/>
      <c r="Q1295" s="285"/>
      <c r="R1295" s="286"/>
      <c r="S1295" s="286"/>
      <c r="T1295" s="286"/>
      <c r="U1295" s="285"/>
      <c r="V1295" s="286"/>
      <c r="W1295" s="286"/>
      <c r="X1295" s="354">
        <f t="shared" si="351"/>
        <v>0</v>
      </c>
      <c r="Y1295" s="286"/>
      <c r="Z1295" s="354">
        <f t="shared" si="350"/>
        <v>0</v>
      </c>
      <c r="AA1295" s="286"/>
      <c r="AB1295" s="286"/>
      <c r="AC1295" s="285"/>
      <c r="AD1295" s="286"/>
      <c r="AE1295" s="286"/>
      <c r="AF1295" s="286"/>
      <c r="AG1295" s="285"/>
      <c r="AH1295" s="286"/>
      <c r="AI1295" s="286"/>
      <c r="AJ1295" s="286"/>
      <c r="AK1295" s="285"/>
      <c r="AL1295" s="286"/>
      <c r="AM1295" s="286"/>
      <c r="AN1295" s="286"/>
      <c r="AO1295" s="285"/>
      <c r="AP1295" s="286"/>
      <c r="AQ1295" s="286"/>
      <c r="AR1295" s="351">
        <f t="shared" si="352"/>
        <v>0</v>
      </c>
    </row>
    <row r="1296" spans="2:44" x14ac:dyDescent="0.4">
      <c r="B1296" s="284"/>
      <c r="C1296" s="180"/>
      <c r="D1296" s="286"/>
      <c r="E1296" s="285"/>
      <c r="F1296" s="286"/>
      <c r="G1296" s="286"/>
      <c r="H1296" s="286"/>
      <c r="I1296" s="285"/>
      <c r="J1296" s="286"/>
      <c r="K1296" s="286"/>
      <c r="L1296" s="286"/>
      <c r="M1296" s="285"/>
      <c r="N1296" s="286"/>
      <c r="O1296" s="286"/>
      <c r="P1296" s="286"/>
      <c r="Q1296" s="285"/>
      <c r="R1296" s="286"/>
      <c r="S1296" s="286"/>
      <c r="T1296" s="286"/>
      <c r="U1296" s="285"/>
      <c r="V1296" s="286"/>
      <c r="W1296" s="286"/>
      <c r="X1296" s="354">
        <f t="shared" si="351"/>
        <v>0</v>
      </c>
      <c r="Y1296" s="286"/>
      <c r="Z1296" s="354">
        <f t="shared" si="350"/>
        <v>0</v>
      </c>
      <c r="AA1296" s="286"/>
      <c r="AB1296" s="286"/>
      <c r="AC1296" s="285"/>
      <c r="AD1296" s="286"/>
      <c r="AE1296" s="286"/>
      <c r="AF1296" s="286"/>
      <c r="AG1296" s="285"/>
      <c r="AH1296" s="286"/>
      <c r="AI1296" s="286"/>
      <c r="AJ1296" s="286"/>
      <c r="AK1296" s="285"/>
      <c r="AL1296" s="286"/>
      <c r="AM1296" s="286"/>
      <c r="AN1296" s="286"/>
      <c r="AO1296" s="285"/>
      <c r="AP1296" s="286"/>
      <c r="AQ1296" s="286"/>
      <c r="AR1296" s="351">
        <f t="shared" si="352"/>
        <v>0</v>
      </c>
    </row>
    <row r="1297" spans="2:44" x14ac:dyDescent="0.4">
      <c r="B1297" s="284"/>
      <c r="C1297" s="180"/>
      <c r="D1297" s="286"/>
      <c r="E1297" s="285"/>
      <c r="F1297" s="286"/>
      <c r="G1297" s="286"/>
      <c r="H1297" s="286"/>
      <c r="I1297" s="285"/>
      <c r="J1297" s="286"/>
      <c r="K1297" s="286"/>
      <c r="L1297" s="286"/>
      <c r="M1297" s="285"/>
      <c r="N1297" s="286"/>
      <c r="O1297" s="286"/>
      <c r="P1297" s="286"/>
      <c r="Q1297" s="285"/>
      <c r="R1297" s="286"/>
      <c r="S1297" s="286"/>
      <c r="T1297" s="286"/>
      <c r="U1297" s="285"/>
      <c r="V1297" s="286"/>
      <c r="W1297" s="286"/>
      <c r="X1297" s="354">
        <f t="shared" si="351"/>
        <v>0</v>
      </c>
      <c r="Y1297" s="286"/>
      <c r="Z1297" s="354">
        <f t="shared" si="350"/>
        <v>0</v>
      </c>
      <c r="AA1297" s="286"/>
      <c r="AB1297" s="286"/>
      <c r="AC1297" s="285"/>
      <c r="AD1297" s="286"/>
      <c r="AE1297" s="286"/>
      <c r="AF1297" s="286"/>
      <c r="AG1297" s="285"/>
      <c r="AH1297" s="286"/>
      <c r="AI1297" s="286"/>
      <c r="AJ1297" s="286"/>
      <c r="AK1297" s="285"/>
      <c r="AL1297" s="286"/>
      <c r="AM1297" s="286"/>
      <c r="AN1297" s="286"/>
      <c r="AO1297" s="285"/>
      <c r="AP1297" s="286"/>
      <c r="AQ1297" s="286"/>
      <c r="AR1297" s="351">
        <f t="shared" si="352"/>
        <v>0</v>
      </c>
    </row>
    <row r="1298" spans="2:44" x14ac:dyDescent="0.4">
      <c r="B1298" s="284"/>
      <c r="C1298" s="180"/>
      <c r="D1298" s="286"/>
      <c r="E1298" s="285"/>
      <c r="F1298" s="286"/>
      <c r="G1298" s="286"/>
      <c r="H1298" s="286"/>
      <c r="I1298" s="285"/>
      <c r="J1298" s="286"/>
      <c r="K1298" s="286"/>
      <c r="L1298" s="286"/>
      <c r="M1298" s="285"/>
      <c r="N1298" s="286"/>
      <c r="O1298" s="286"/>
      <c r="P1298" s="286"/>
      <c r="Q1298" s="285"/>
      <c r="R1298" s="286"/>
      <c r="S1298" s="286"/>
      <c r="T1298" s="286"/>
      <c r="U1298" s="285"/>
      <c r="V1298" s="286"/>
      <c r="W1298" s="286"/>
      <c r="X1298" s="354">
        <f t="shared" si="351"/>
        <v>0</v>
      </c>
      <c r="Y1298" s="286"/>
      <c r="Z1298" s="354">
        <f t="shared" si="350"/>
        <v>0</v>
      </c>
      <c r="AA1298" s="286"/>
      <c r="AB1298" s="286"/>
      <c r="AC1298" s="285"/>
      <c r="AD1298" s="286"/>
      <c r="AE1298" s="286"/>
      <c r="AF1298" s="286"/>
      <c r="AG1298" s="285"/>
      <c r="AH1298" s="286"/>
      <c r="AI1298" s="286"/>
      <c r="AJ1298" s="286"/>
      <c r="AK1298" s="285"/>
      <c r="AL1298" s="286"/>
      <c r="AM1298" s="286"/>
      <c r="AN1298" s="286"/>
      <c r="AO1298" s="285"/>
      <c r="AP1298" s="286"/>
      <c r="AQ1298" s="286"/>
      <c r="AR1298" s="351">
        <f t="shared" si="352"/>
        <v>0</v>
      </c>
    </row>
    <row r="1299" spans="2:44" x14ac:dyDescent="0.4">
      <c r="B1299" s="284"/>
      <c r="C1299" s="180"/>
      <c r="D1299" s="286"/>
      <c r="E1299" s="285"/>
      <c r="F1299" s="286"/>
      <c r="G1299" s="286"/>
      <c r="H1299" s="286"/>
      <c r="I1299" s="285"/>
      <c r="J1299" s="286"/>
      <c r="K1299" s="286"/>
      <c r="L1299" s="286"/>
      <c r="M1299" s="285"/>
      <c r="N1299" s="286"/>
      <c r="O1299" s="286"/>
      <c r="P1299" s="286"/>
      <c r="Q1299" s="285"/>
      <c r="R1299" s="286"/>
      <c r="S1299" s="286"/>
      <c r="T1299" s="286"/>
      <c r="U1299" s="285"/>
      <c r="V1299" s="286"/>
      <c r="W1299" s="286"/>
      <c r="X1299" s="354">
        <f t="shared" si="351"/>
        <v>0</v>
      </c>
      <c r="Y1299" s="286"/>
      <c r="Z1299" s="354">
        <f t="shared" si="350"/>
        <v>0</v>
      </c>
      <c r="AA1299" s="286"/>
      <c r="AB1299" s="286"/>
      <c r="AC1299" s="285"/>
      <c r="AD1299" s="286"/>
      <c r="AE1299" s="286"/>
      <c r="AF1299" s="286"/>
      <c r="AG1299" s="285"/>
      <c r="AH1299" s="286"/>
      <c r="AI1299" s="286"/>
      <c r="AJ1299" s="286"/>
      <c r="AK1299" s="285"/>
      <c r="AL1299" s="286"/>
      <c r="AM1299" s="286"/>
      <c r="AN1299" s="286"/>
      <c r="AO1299" s="285"/>
      <c r="AP1299" s="286"/>
      <c r="AQ1299" s="286"/>
      <c r="AR1299" s="351">
        <f t="shared" si="352"/>
        <v>0</v>
      </c>
    </row>
    <row r="1300" spans="2:44" x14ac:dyDescent="0.4">
      <c r="B1300" s="284"/>
      <c r="C1300" s="180"/>
      <c r="D1300" s="286"/>
      <c r="E1300" s="285"/>
      <c r="F1300" s="286"/>
      <c r="G1300" s="286"/>
      <c r="H1300" s="286"/>
      <c r="I1300" s="285"/>
      <c r="J1300" s="286"/>
      <c r="K1300" s="286"/>
      <c r="L1300" s="286"/>
      <c r="M1300" s="285"/>
      <c r="N1300" s="286"/>
      <c r="O1300" s="286"/>
      <c r="P1300" s="286"/>
      <c r="Q1300" s="285"/>
      <c r="R1300" s="286"/>
      <c r="S1300" s="286"/>
      <c r="T1300" s="286"/>
      <c r="U1300" s="285"/>
      <c r="V1300" s="286"/>
      <c r="W1300" s="286"/>
      <c r="X1300" s="354">
        <f t="shared" si="351"/>
        <v>0</v>
      </c>
      <c r="Y1300" s="286"/>
      <c r="Z1300" s="354">
        <f t="shared" si="350"/>
        <v>0</v>
      </c>
      <c r="AA1300" s="286"/>
      <c r="AB1300" s="286"/>
      <c r="AC1300" s="285"/>
      <c r="AD1300" s="286"/>
      <c r="AE1300" s="286"/>
      <c r="AF1300" s="286"/>
      <c r="AG1300" s="285"/>
      <c r="AH1300" s="286"/>
      <c r="AI1300" s="286"/>
      <c r="AJ1300" s="286"/>
      <c r="AK1300" s="285"/>
      <c r="AL1300" s="286"/>
      <c r="AM1300" s="286"/>
      <c r="AN1300" s="286"/>
      <c r="AO1300" s="285"/>
      <c r="AP1300" s="286"/>
      <c r="AQ1300" s="286"/>
      <c r="AR1300" s="351">
        <f t="shared" si="352"/>
        <v>0</v>
      </c>
    </row>
    <row r="1301" spans="2:44" x14ac:dyDescent="0.4">
      <c r="B1301" s="284"/>
      <c r="C1301" s="180"/>
      <c r="D1301" s="286"/>
      <c r="E1301" s="285"/>
      <c r="F1301" s="286"/>
      <c r="G1301" s="286"/>
      <c r="H1301" s="286"/>
      <c r="I1301" s="285"/>
      <c r="J1301" s="286"/>
      <c r="K1301" s="286"/>
      <c r="L1301" s="286"/>
      <c r="M1301" s="285"/>
      <c r="N1301" s="286"/>
      <c r="O1301" s="286"/>
      <c r="P1301" s="286"/>
      <c r="Q1301" s="285"/>
      <c r="R1301" s="286"/>
      <c r="S1301" s="286"/>
      <c r="T1301" s="286"/>
      <c r="U1301" s="285"/>
      <c r="V1301" s="286"/>
      <c r="W1301" s="286"/>
      <c r="X1301" s="354">
        <f t="shared" si="351"/>
        <v>0</v>
      </c>
      <c r="Y1301" s="286"/>
      <c r="Z1301" s="354">
        <f t="shared" si="350"/>
        <v>0</v>
      </c>
      <c r="AA1301" s="286"/>
      <c r="AB1301" s="286"/>
      <c r="AC1301" s="285"/>
      <c r="AD1301" s="286"/>
      <c r="AE1301" s="286"/>
      <c r="AF1301" s="286"/>
      <c r="AG1301" s="285"/>
      <c r="AH1301" s="286"/>
      <c r="AI1301" s="286"/>
      <c r="AJ1301" s="286"/>
      <c r="AK1301" s="285"/>
      <c r="AL1301" s="286"/>
      <c r="AM1301" s="286"/>
      <c r="AN1301" s="286"/>
      <c r="AO1301" s="285"/>
      <c r="AP1301" s="286"/>
      <c r="AQ1301" s="286"/>
      <c r="AR1301" s="351">
        <f t="shared" si="352"/>
        <v>0</v>
      </c>
    </row>
    <row r="1302" spans="2:44" x14ac:dyDescent="0.4">
      <c r="B1302" s="284"/>
      <c r="C1302" s="180"/>
      <c r="D1302" s="286"/>
      <c r="E1302" s="285"/>
      <c r="F1302" s="286"/>
      <c r="G1302" s="286"/>
      <c r="H1302" s="286"/>
      <c r="I1302" s="285"/>
      <c r="J1302" s="286"/>
      <c r="K1302" s="286"/>
      <c r="L1302" s="286"/>
      <c r="M1302" s="285"/>
      <c r="N1302" s="286"/>
      <c r="O1302" s="286"/>
      <c r="P1302" s="286"/>
      <c r="Q1302" s="285"/>
      <c r="R1302" s="286"/>
      <c r="S1302" s="286"/>
      <c r="T1302" s="286"/>
      <c r="U1302" s="285"/>
      <c r="V1302" s="286"/>
      <c r="W1302" s="286"/>
      <c r="X1302" s="354">
        <f t="shared" si="351"/>
        <v>0</v>
      </c>
      <c r="Y1302" s="286"/>
      <c r="Z1302" s="354">
        <f t="shared" si="350"/>
        <v>0</v>
      </c>
      <c r="AA1302" s="286"/>
      <c r="AB1302" s="286"/>
      <c r="AC1302" s="285"/>
      <c r="AD1302" s="286"/>
      <c r="AE1302" s="286"/>
      <c r="AF1302" s="286"/>
      <c r="AG1302" s="285"/>
      <c r="AH1302" s="286"/>
      <c r="AI1302" s="286"/>
      <c r="AJ1302" s="286"/>
      <c r="AK1302" s="285"/>
      <c r="AL1302" s="286"/>
      <c r="AM1302" s="286"/>
      <c r="AN1302" s="286"/>
      <c r="AO1302" s="285"/>
      <c r="AP1302" s="286"/>
      <c r="AQ1302" s="286"/>
      <c r="AR1302" s="351">
        <f t="shared" si="352"/>
        <v>0</v>
      </c>
    </row>
    <row r="1303" spans="2:44" x14ac:dyDescent="0.4">
      <c r="B1303" s="284"/>
      <c r="C1303" s="180"/>
      <c r="D1303" s="286"/>
      <c r="E1303" s="285"/>
      <c r="F1303" s="286"/>
      <c r="G1303" s="286"/>
      <c r="H1303" s="286"/>
      <c r="I1303" s="285"/>
      <c r="J1303" s="286"/>
      <c r="K1303" s="286"/>
      <c r="L1303" s="286"/>
      <c r="M1303" s="285"/>
      <c r="N1303" s="286"/>
      <c r="O1303" s="286"/>
      <c r="P1303" s="286"/>
      <c r="Q1303" s="285"/>
      <c r="R1303" s="286"/>
      <c r="S1303" s="286"/>
      <c r="T1303" s="286"/>
      <c r="U1303" s="285"/>
      <c r="V1303" s="286"/>
      <c r="W1303" s="286"/>
      <c r="X1303" s="354">
        <f t="shared" si="351"/>
        <v>0</v>
      </c>
      <c r="Y1303" s="286"/>
      <c r="Z1303" s="354">
        <f t="shared" si="350"/>
        <v>0</v>
      </c>
      <c r="AA1303" s="286"/>
      <c r="AB1303" s="286"/>
      <c r="AC1303" s="285"/>
      <c r="AD1303" s="286"/>
      <c r="AE1303" s="286"/>
      <c r="AF1303" s="286"/>
      <c r="AG1303" s="285"/>
      <c r="AH1303" s="286"/>
      <c r="AI1303" s="286"/>
      <c r="AJ1303" s="286"/>
      <c r="AK1303" s="285"/>
      <c r="AL1303" s="286"/>
      <c r="AM1303" s="286"/>
      <c r="AN1303" s="286"/>
      <c r="AO1303" s="285"/>
      <c r="AP1303" s="286"/>
      <c r="AQ1303" s="286"/>
      <c r="AR1303" s="351">
        <f t="shared" si="352"/>
        <v>0</v>
      </c>
    </row>
    <row r="1304" spans="2:44" x14ac:dyDescent="0.4">
      <c r="B1304" s="284"/>
      <c r="C1304" s="180"/>
      <c r="D1304" s="286"/>
      <c r="E1304" s="285"/>
      <c r="F1304" s="286"/>
      <c r="G1304" s="286"/>
      <c r="H1304" s="286"/>
      <c r="I1304" s="285"/>
      <c r="J1304" s="286"/>
      <c r="K1304" s="286"/>
      <c r="L1304" s="286"/>
      <c r="M1304" s="285"/>
      <c r="N1304" s="286"/>
      <c r="O1304" s="286"/>
      <c r="P1304" s="286"/>
      <c r="Q1304" s="285"/>
      <c r="R1304" s="286"/>
      <c r="S1304" s="286"/>
      <c r="T1304" s="286"/>
      <c r="U1304" s="285"/>
      <c r="V1304" s="286"/>
      <c r="W1304" s="286"/>
      <c r="X1304" s="354">
        <f t="shared" si="351"/>
        <v>0</v>
      </c>
      <c r="Y1304" s="286"/>
      <c r="Z1304" s="354">
        <f t="shared" si="350"/>
        <v>0</v>
      </c>
      <c r="AA1304" s="286"/>
      <c r="AB1304" s="286"/>
      <c r="AC1304" s="285"/>
      <c r="AD1304" s="286"/>
      <c r="AE1304" s="286"/>
      <c r="AF1304" s="286"/>
      <c r="AG1304" s="285"/>
      <c r="AH1304" s="286"/>
      <c r="AI1304" s="286"/>
      <c r="AJ1304" s="286"/>
      <c r="AK1304" s="285"/>
      <c r="AL1304" s="286"/>
      <c r="AM1304" s="286"/>
      <c r="AN1304" s="286"/>
      <c r="AO1304" s="285"/>
      <c r="AP1304" s="286"/>
      <c r="AQ1304" s="286"/>
      <c r="AR1304" s="351">
        <f t="shared" si="352"/>
        <v>0</v>
      </c>
    </row>
    <row r="1305" spans="2:44" x14ac:dyDescent="0.4">
      <c r="B1305" s="284"/>
      <c r="C1305" s="180"/>
      <c r="D1305" s="286"/>
      <c r="E1305" s="285"/>
      <c r="F1305" s="286"/>
      <c r="G1305" s="286"/>
      <c r="H1305" s="286"/>
      <c r="I1305" s="285"/>
      <c r="J1305" s="286"/>
      <c r="K1305" s="286"/>
      <c r="L1305" s="286"/>
      <c r="M1305" s="285"/>
      <c r="N1305" s="286"/>
      <c r="O1305" s="286"/>
      <c r="P1305" s="286"/>
      <c r="Q1305" s="285"/>
      <c r="R1305" s="286"/>
      <c r="S1305" s="286"/>
      <c r="T1305" s="286"/>
      <c r="U1305" s="285"/>
      <c r="V1305" s="286"/>
      <c r="W1305" s="286"/>
      <c r="X1305" s="354">
        <f t="shared" si="351"/>
        <v>0</v>
      </c>
      <c r="Y1305" s="286"/>
      <c r="Z1305" s="354">
        <f t="shared" si="350"/>
        <v>0</v>
      </c>
      <c r="AA1305" s="286"/>
      <c r="AB1305" s="286"/>
      <c r="AC1305" s="285"/>
      <c r="AD1305" s="286"/>
      <c r="AE1305" s="286"/>
      <c r="AF1305" s="286"/>
      <c r="AG1305" s="285"/>
      <c r="AH1305" s="286"/>
      <c r="AI1305" s="286"/>
      <c r="AJ1305" s="286"/>
      <c r="AK1305" s="285"/>
      <c r="AL1305" s="286"/>
      <c r="AM1305" s="286"/>
      <c r="AN1305" s="286"/>
      <c r="AO1305" s="285"/>
      <c r="AP1305" s="286"/>
      <c r="AQ1305" s="286"/>
      <c r="AR1305" s="351">
        <f t="shared" si="352"/>
        <v>0</v>
      </c>
    </row>
    <row r="1306" spans="2:44" x14ac:dyDescent="0.4">
      <c r="B1306" s="284"/>
      <c r="C1306" s="180"/>
      <c r="D1306" s="286"/>
      <c r="E1306" s="285"/>
      <c r="F1306" s="286"/>
      <c r="G1306" s="286"/>
      <c r="H1306" s="286"/>
      <c r="I1306" s="285"/>
      <c r="J1306" s="286"/>
      <c r="K1306" s="286"/>
      <c r="L1306" s="286"/>
      <c r="M1306" s="285"/>
      <c r="N1306" s="286"/>
      <c r="O1306" s="286"/>
      <c r="P1306" s="286"/>
      <c r="Q1306" s="285"/>
      <c r="R1306" s="286"/>
      <c r="S1306" s="286"/>
      <c r="T1306" s="286"/>
      <c r="U1306" s="285"/>
      <c r="V1306" s="286"/>
      <c r="W1306" s="286"/>
      <c r="X1306" s="354">
        <f t="shared" si="351"/>
        <v>0</v>
      </c>
      <c r="Y1306" s="286"/>
      <c r="Z1306" s="354">
        <f t="shared" si="350"/>
        <v>0</v>
      </c>
      <c r="AA1306" s="286"/>
      <c r="AB1306" s="286"/>
      <c r="AC1306" s="285"/>
      <c r="AD1306" s="286"/>
      <c r="AE1306" s="286"/>
      <c r="AF1306" s="286"/>
      <c r="AG1306" s="285"/>
      <c r="AH1306" s="286"/>
      <c r="AI1306" s="286"/>
      <c r="AJ1306" s="286"/>
      <c r="AK1306" s="285"/>
      <c r="AL1306" s="286"/>
      <c r="AM1306" s="286"/>
      <c r="AN1306" s="286"/>
      <c r="AO1306" s="285"/>
      <c r="AP1306" s="286"/>
      <c r="AQ1306" s="286"/>
      <c r="AR1306" s="351">
        <f t="shared" si="352"/>
        <v>0</v>
      </c>
    </row>
    <row r="1307" spans="2:44" collapsed="1" x14ac:dyDescent="0.4">
      <c r="B1307" s="208"/>
      <c r="C1307" s="180"/>
      <c r="D1307" s="178"/>
      <c r="E1307" s="179"/>
      <c r="F1307" s="254"/>
      <c r="G1307" s="254"/>
      <c r="H1307" s="178"/>
      <c r="I1307" s="179"/>
      <c r="J1307" s="254"/>
      <c r="K1307" s="254"/>
      <c r="L1307" s="178"/>
      <c r="M1307" s="179"/>
      <c r="N1307" s="254"/>
      <c r="O1307" s="254"/>
      <c r="P1307" s="178"/>
      <c r="Q1307" s="179"/>
      <c r="R1307" s="254"/>
      <c r="S1307" s="254"/>
      <c r="T1307" s="178"/>
      <c r="U1307" s="179"/>
      <c r="V1307" s="254"/>
      <c r="W1307" s="254"/>
      <c r="X1307" s="354">
        <f t="shared" si="351"/>
        <v>0</v>
      </c>
      <c r="Y1307" s="254"/>
      <c r="Z1307" s="354">
        <f t="shared" si="350"/>
        <v>0</v>
      </c>
      <c r="AA1307" s="254"/>
      <c r="AB1307" s="178"/>
      <c r="AC1307" s="179"/>
      <c r="AD1307" s="254"/>
      <c r="AE1307" s="254"/>
      <c r="AF1307" s="178"/>
      <c r="AG1307" s="179"/>
      <c r="AH1307" s="254"/>
      <c r="AI1307" s="254"/>
      <c r="AJ1307" s="178"/>
      <c r="AK1307" s="179"/>
      <c r="AL1307" s="254"/>
      <c r="AM1307" s="254"/>
      <c r="AN1307" s="178"/>
      <c r="AO1307" s="179"/>
      <c r="AP1307" s="254"/>
      <c r="AQ1307" s="254"/>
      <c r="AR1307" s="351">
        <f t="shared" si="352"/>
        <v>0</v>
      </c>
    </row>
    <row r="1308" spans="2:44" x14ac:dyDescent="0.4">
      <c r="B1308" s="312" t="s">
        <v>406</v>
      </c>
      <c r="C1308" s="313" t="s">
        <v>864</v>
      </c>
      <c r="D1308" s="269">
        <v>0</v>
      </c>
      <c r="E1308" s="270" t="s">
        <v>27</v>
      </c>
      <c r="F1308" s="254">
        <v>0</v>
      </c>
      <c r="G1308" s="254"/>
      <c r="H1308" s="314">
        <v>0</v>
      </c>
      <c r="I1308" s="315" t="s">
        <v>27</v>
      </c>
      <c r="J1308" s="316">
        <v>0</v>
      </c>
      <c r="K1308" s="316">
        <v>28739000</v>
      </c>
      <c r="L1308" s="314">
        <v>0</v>
      </c>
      <c r="M1308" s="315" t="s">
        <v>27</v>
      </c>
      <c r="N1308" s="316">
        <v>0</v>
      </c>
      <c r="O1308" s="316">
        <v>0</v>
      </c>
      <c r="P1308" s="314">
        <v>0</v>
      </c>
      <c r="Q1308" s="315" t="s">
        <v>27</v>
      </c>
      <c r="R1308" s="316">
        <v>0</v>
      </c>
      <c r="S1308" s="316">
        <v>1260082000</v>
      </c>
      <c r="T1308" s="314">
        <v>0</v>
      </c>
      <c r="U1308" s="315" t="s">
        <v>27</v>
      </c>
      <c r="V1308" s="316">
        <v>0</v>
      </c>
      <c r="W1308" s="316">
        <v>1260082000</v>
      </c>
      <c r="X1308" s="354">
        <v>378024600</v>
      </c>
      <c r="Y1308" s="316"/>
      <c r="Z1308" s="354">
        <v>1260082000</v>
      </c>
      <c r="AA1308" s="316"/>
      <c r="AB1308" s="314">
        <v>0</v>
      </c>
      <c r="AC1308" s="315" t="s">
        <v>27</v>
      </c>
      <c r="AD1308" s="316">
        <v>0</v>
      </c>
      <c r="AE1308" s="316">
        <f>AE1309</f>
        <v>1248832000</v>
      </c>
      <c r="AF1308" s="314">
        <v>0</v>
      </c>
      <c r="AG1308" s="315" t="s">
        <v>27</v>
      </c>
      <c r="AH1308" s="316">
        <v>0</v>
      </c>
      <c r="AI1308" s="316">
        <f>AI1309</f>
        <v>1248832000</v>
      </c>
      <c r="AJ1308" s="314">
        <v>0</v>
      </c>
      <c r="AK1308" s="315" t="s">
        <v>27</v>
      </c>
      <c r="AL1308" s="316">
        <v>0</v>
      </c>
      <c r="AM1308" s="316">
        <f>AM1309</f>
        <v>1258832000</v>
      </c>
      <c r="AN1308" s="314">
        <v>0</v>
      </c>
      <c r="AO1308" s="315" t="s">
        <v>27</v>
      </c>
      <c r="AP1308" s="316">
        <v>0</v>
      </c>
      <c r="AQ1308" s="316">
        <f>AQ1309</f>
        <v>1261832000</v>
      </c>
      <c r="AR1308" s="351">
        <f t="shared" si="352"/>
        <v>-3000000</v>
      </c>
    </row>
    <row r="1309" spans="2:44" x14ac:dyDescent="0.4">
      <c r="B1309" s="208">
        <v>525115</v>
      </c>
      <c r="C1309" s="180" t="s">
        <v>90</v>
      </c>
      <c r="D1309" s="269"/>
      <c r="E1309" s="270"/>
      <c r="F1309" s="254"/>
      <c r="G1309" s="254"/>
      <c r="H1309" s="269"/>
      <c r="I1309" s="270"/>
      <c r="J1309" s="254"/>
      <c r="K1309" s="254">
        <v>28739000</v>
      </c>
      <c r="L1309" s="269"/>
      <c r="M1309" s="270"/>
      <c r="N1309" s="254"/>
      <c r="O1309" s="254">
        <v>0</v>
      </c>
      <c r="P1309" s="269"/>
      <c r="Q1309" s="270"/>
      <c r="R1309" s="254"/>
      <c r="S1309" s="254">
        <v>1260082000</v>
      </c>
      <c r="T1309" s="269"/>
      <c r="U1309" s="270"/>
      <c r="V1309" s="254"/>
      <c r="W1309" s="254">
        <v>1260082000</v>
      </c>
      <c r="X1309" s="354">
        <v>378024600</v>
      </c>
      <c r="Y1309" s="254"/>
      <c r="Z1309" s="354">
        <v>1260082000</v>
      </c>
      <c r="AA1309" s="254"/>
      <c r="AB1309" s="269"/>
      <c r="AC1309" s="270"/>
      <c r="AD1309" s="254"/>
      <c r="AE1309" s="254">
        <f>SUM(AE1310:AE1312)</f>
        <v>1248832000</v>
      </c>
      <c r="AF1309" s="269"/>
      <c r="AG1309" s="270"/>
      <c r="AH1309" s="254"/>
      <c r="AI1309" s="254">
        <f>SUM(AI1310:AI1312)</f>
        <v>1248832000</v>
      </c>
      <c r="AJ1309" s="269"/>
      <c r="AK1309" s="270"/>
      <c r="AL1309" s="254"/>
      <c r="AM1309" s="254">
        <f>SUM(AM1310:AM1312)</f>
        <v>1258832000</v>
      </c>
      <c r="AN1309" s="269"/>
      <c r="AO1309" s="270"/>
      <c r="AP1309" s="254"/>
      <c r="AQ1309" s="254">
        <f>SUM(AQ1310:AQ1312)</f>
        <v>1261832000</v>
      </c>
      <c r="AR1309" s="351">
        <f t="shared" si="352"/>
        <v>-3000000</v>
      </c>
    </row>
    <row r="1310" spans="2:44" x14ac:dyDescent="0.4">
      <c r="B1310" s="208"/>
      <c r="C1310" s="180" t="s">
        <v>845</v>
      </c>
      <c r="D1310" s="269"/>
      <c r="E1310" s="270"/>
      <c r="F1310" s="254"/>
      <c r="G1310" s="254"/>
      <c r="H1310" s="269">
        <v>1</v>
      </c>
      <c r="I1310" s="270" t="s">
        <v>38</v>
      </c>
      <c r="J1310" s="254">
        <v>10000000</v>
      </c>
      <c r="K1310" s="254">
        <v>10000000</v>
      </c>
      <c r="L1310" s="269"/>
      <c r="M1310" s="270"/>
      <c r="N1310" s="254"/>
      <c r="O1310" s="254">
        <v>0</v>
      </c>
      <c r="P1310" s="269">
        <v>1</v>
      </c>
      <c r="Q1310" s="270" t="s">
        <v>38</v>
      </c>
      <c r="R1310" s="254">
        <v>300000000</v>
      </c>
      <c r="S1310" s="254">
        <v>300000000</v>
      </c>
      <c r="T1310" s="269">
        <v>1</v>
      </c>
      <c r="U1310" s="270" t="s">
        <v>38</v>
      </c>
      <c r="V1310" s="254">
        <v>300000000</v>
      </c>
      <c r="W1310" s="254">
        <v>300000000</v>
      </c>
      <c r="X1310" s="354">
        <v>90000000</v>
      </c>
      <c r="Y1310" s="254"/>
      <c r="Z1310" s="354">
        <v>300000000</v>
      </c>
      <c r="AA1310" s="254">
        <v>300000000</v>
      </c>
      <c r="AB1310" s="269">
        <v>1</v>
      </c>
      <c r="AC1310" s="270" t="s">
        <v>38</v>
      </c>
      <c r="AD1310" s="254">
        <v>300000000</v>
      </c>
      <c r="AE1310" s="254">
        <f t="shared" ref="AE1310:AE1312" si="353">ROUNDDOWN(AB1310*AD1310,-3)</f>
        <v>300000000</v>
      </c>
      <c r="AF1310" s="269">
        <v>1</v>
      </c>
      <c r="AG1310" s="270" t="s">
        <v>38</v>
      </c>
      <c r="AH1310" s="254">
        <v>300000000</v>
      </c>
      <c r="AI1310" s="254">
        <f t="shared" ref="AI1310:AI1312" si="354">ROUNDDOWN(AF1310*AH1310,-3)</f>
        <v>300000000</v>
      </c>
      <c r="AJ1310" s="269">
        <v>1</v>
      </c>
      <c r="AK1310" s="270" t="s">
        <v>38</v>
      </c>
      <c r="AL1310" s="254">
        <v>300000000</v>
      </c>
      <c r="AM1310" s="254">
        <f t="shared" ref="AM1310:AM1312" si="355">ROUNDDOWN(AJ1310*AL1310,-3)</f>
        <v>300000000</v>
      </c>
      <c r="AN1310" s="269">
        <v>1</v>
      </c>
      <c r="AO1310" s="270" t="s">
        <v>38</v>
      </c>
      <c r="AP1310" s="254">
        <v>300000000</v>
      </c>
      <c r="AQ1310" s="254">
        <f t="shared" ref="AQ1310:AQ1312" si="356">ROUNDDOWN(AN1310*AP1310,-3)</f>
        <v>300000000</v>
      </c>
      <c r="AR1310" s="351">
        <f t="shared" si="352"/>
        <v>0</v>
      </c>
    </row>
    <row r="1311" spans="2:44" x14ac:dyDescent="0.4">
      <c r="B1311" s="208"/>
      <c r="C1311" s="180" t="s">
        <v>846</v>
      </c>
      <c r="D1311" s="269"/>
      <c r="E1311" s="270"/>
      <c r="F1311" s="254"/>
      <c r="G1311" s="254"/>
      <c r="H1311" s="269">
        <v>1</v>
      </c>
      <c r="I1311" s="270" t="s">
        <v>38</v>
      </c>
      <c r="J1311" s="254">
        <v>10000000</v>
      </c>
      <c r="K1311" s="254">
        <v>10000000</v>
      </c>
      <c r="L1311" s="269"/>
      <c r="M1311" s="270"/>
      <c r="N1311" s="254"/>
      <c r="O1311" s="254">
        <v>0</v>
      </c>
      <c r="P1311" s="269">
        <v>1</v>
      </c>
      <c r="Q1311" s="270" t="s">
        <v>38</v>
      </c>
      <c r="R1311" s="254">
        <v>600000000</v>
      </c>
      <c r="S1311" s="254">
        <v>600000000</v>
      </c>
      <c r="T1311" s="269">
        <v>1</v>
      </c>
      <c r="U1311" s="270" t="s">
        <v>38</v>
      </c>
      <c r="V1311" s="254">
        <v>600000000</v>
      </c>
      <c r="W1311" s="254">
        <v>600000000</v>
      </c>
      <c r="X1311" s="354">
        <v>180000000</v>
      </c>
      <c r="Y1311" s="254"/>
      <c r="Z1311" s="354">
        <v>600000000</v>
      </c>
      <c r="AA1311" s="254">
        <v>600000000</v>
      </c>
      <c r="AB1311" s="269">
        <v>1</v>
      </c>
      <c r="AC1311" s="270" t="s">
        <v>38</v>
      </c>
      <c r="AD1311" s="254">
        <v>513777000</v>
      </c>
      <c r="AE1311" s="254">
        <f t="shared" si="353"/>
        <v>513777000</v>
      </c>
      <c r="AF1311" s="269">
        <v>1</v>
      </c>
      <c r="AG1311" s="270" t="s">
        <v>38</v>
      </c>
      <c r="AH1311" s="254">
        <v>513777000</v>
      </c>
      <c r="AI1311" s="254">
        <f t="shared" si="354"/>
        <v>513777000</v>
      </c>
      <c r="AJ1311" s="269">
        <v>1</v>
      </c>
      <c r="AK1311" s="270" t="s">
        <v>38</v>
      </c>
      <c r="AL1311" s="254">
        <v>513777000</v>
      </c>
      <c r="AM1311" s="254">
        <f t="shared" si="355"/>
        <v>513777000</v>
      </c>
      <c r="AN1311" s="269">
        <v>1</v>
      </c>
      <c r="AO1311" s="270" t="s">
        <v>38</v>
      </c>
      <c r="AP1311" s="254">
        <v>513777000</v>
      </c>
      <c r="AQ1311" s="254">
        <f t="shared" si="356"/>
        <v>513777000</v>
      </c>
      <c r="AR1311" s="351">
        <f t="shared" si="352"/>
        <v>0</v>
      </c>
    </row>
    <row r="1312" spans="2:44" x14ac:dyDescent="0.4">
      <c r="B1312" s="208"/>
      <c r="C1312" s="180" t="s">
        <v>847</v>
      </c>
      <c r="D1312" s="269"/>
      <c r="E1312" s="270"/>
      <c r="F1312" s="254"/>
      <c r="G1312" s="254"/>
      <c r="H1312" s="269">
        <v>1</v>
      </c>
      <c r="I1312" s="270" t="s">
        <v>38</v>
      </c>
      <c r="J1312" s="254">
        <v>8739000</v>
      </c>
      <c r="K1312" s="254">
        <v>8739000</v>
      </c>
      <c r="L1312" s="269"/>
      <c r="M1312" s="270"/>
      <c r="N1312" s="254"/>
      <c r="O1312" s="254">
        <v>0</v>
      </c>
      <c r="P1312" s="269">
        <v>1</v>
      </c>
      <c r="Q1312" s="270" t="s">
        <v>38</v>
      </c>
      <c r="R1312" s="254">
        <v>360082000</v>
      </c>
      <c r="S1312" s="254">
        <v>360082000</v>
      </c>
      <c r="T1312" s="269">
        <v>1</v>
      </c>
      <c r="U1312" s="270" t="s">
        <v>38</v>
      </c>
      <c r="V1312" s="254">
        <v>360082000</v>
      </c>
      <c r="W1312" s="254">
        <v>360082000</v>
      </c>
      <c r="X1312" s="354">
        <v>108024600</v>
      </c>
      <c r="Y1312" s="254"/>
      <c r="Z1312" s="354">
        <v>360082000</v>
      </c>
      <c r="AA1312" s="254">
        <v>360082000</v>
      </c>
      <c r="AB1312" s="269">
        <v>1</v>
      </c>
      <c r="AC1312" s="270" t="s">
        <v>38</v>
      </c>
      <c r="AD1312" s="254">
        <v>435055000</v>
      </c>
      <c r="AE1312" s="254">
        <f t="shared" si="353"/>
        <v>435055000</v>
      </c>
      <c r="AF1312" s="269">
        <v>1</v>
      </c>
      <c r="AG1312" s="270" t="s">
        <v>38</v>
      </c>
      <c r="AH1312" s="254">
        <v>435055000</v>
      </c>
      <c r="AI1312" s="254">
        <f t="shared" si="354"/>
        <v>435055000</v>
      </c>
      <c r="AJ1312" s="269">
        <v>1</v>
      </c>
      <c r="AK1312" s="270" t="s">
        <v>38</v>
      </c>
      <c r="AL1312" s="254">
        <v>445055000</v>
      </c>
      <c r="AM1312" s="254">
        <f t="shared" si="355"/>
        <v>445055000</v>
      </c>
      <c r="AN1312" s="269">
        <v>1</v>
      </c>
      <c r="AO1312" s="270" t="s">
        <v>38</v>
      </c>
      <c r="AP1312" s="254">
        <f>445055000+3000000</f>
        <v>448055000</v>
      </c>
      <c r="AQ1312" s="254">
        <f t="shared" si="356"/>
        <v>448055000</v>
      </c>
      <c r="AR1312" s="351">
        <f t="shared" si="352"/>
        <v>-3000000</v>
      </c>
    </row>
    <row r="1313" spans="2:44" x14ac:dyDescent="0.4">
      <c r="B1313" s="312" t="s">
        <v>408</v>
      </c>
      <c r="C1313" s="313" t="s">
        <v>867</v>
      </c>
      <c r="D1313" s="269">
        <v>0</v>
      </c>
      <c r="E1313" s="270" t="s">
        <v>27</v>
      </c>
      <c r="F1313" s="254">
        <v>0</v>
      </c>
      <c r="G1313" s="254"/>
      <c r="H1313" s="314">
        <v>0</v>
      </c>
      <c r="I1313" s="315" t="s">
        <v>27</v>
      </c>
      <c r="J1313" s="316">
        <v>0</v>
      </c>
      <c r="K1313" s="316">
        <v>10000000</v>
      </c>
      <c r="L1313" s="314">
        <v>0</v>
      </c>
      <c r="M1313" s="315" t="s">
        <v>27</v>
      </c>
      <c r="N1313" s="316">
        <v>0</v>
      </c>
      <c r="O1313" s="316">
        <v>0</v>
      </c>
      <c r="P1313" s="314">
        <v>0</v>
      </c>
      <c r="Q1313" s="315" t="s">
        <v>27</v>
      </c>
      <c r="R1313" s="316">
        <v>0</v>
      </c>
      <c r="S1313" s="316">
        <v>79802000</v>
      </c>
      <c r="T1313" s="314">
        <v>0</v>
      </c>
      <c r="U1313" s="315" t="s">
        <v>27</v>
      </c>
      <c r="V1313" s="316">
        <v>0</v>
      </c>
      <c r="W1313" s="316">
        <v>79802000</v>
      </c>
      <c r="X1313" s="354">
        <v>23940600</v>
      </c>
      <c r="Y1313" s="316"/>
      <c r="Z1313" s="354">
        <v>79802000</v>
      </c>
      <c r="AA1313" s="316"/>
      <c r="AB1313" s="314">
        <v>0</v>
      </c>
      <c r="AC1313" s="315" t="s">
        <v>27</v>
      </c>
      <c r="AD1313" s="316">
        <v>0</v>
      </c>
      <c r="AE1313" s="316">
        <f>AE1314</f>
        <v>79802000</v>
      </c>
      <c r="AF1313" s="314">
        <v>0</v>
      </c>
      <c r="AG1313" s="315" t="s">
        <v>27</v>
      </c>
      <c r="AH1313" s="316">
        <v>0</v>
      </c>
      <c r="AI1313" s="316">
        <f>AI1314</f>
        <v>79802000</v>
      </c>
      <c r="AJ1313" s="314">
        <v>0</v>
      </c>
      <c r="AK1313" s="315" t="s">
        <v>27</v>
      </c>
      <c r="AL1313" s="316">
        <v>0</v>
      </c>
      <c r="AM1313" s="316">
        <f>AM1314</f>
        <v>79802000</v>
      </c>
      <c r="AN1313" s="314">
        <v>0</v>
      </c>
      <c r="AO1313" s="315" t="s">
        <v>27</v>
      </c>
      <c r="AP1313" s="316">
        <v>0</v>
      </c>
      <c r="AQ1313" s="316">
        <f>AQ1314</f>
        <v>79802000</v>
      </c>
      <c r="AR1313" s="351">
        <f t="shared" si="352"/>
        <v>0</v>
      </c>
    </row>
    <row r="1314" spans="2:44" x14ac:dyDescent="0.4">
      <c r="B1314" s="208">
        <v>525112</v>
      </c>
      <c r="C1314" s="180" t="s">
        <v>97</v>
      </c>
      <c r="D1314" s="269"/>
      <c r="E1314" s="270"/>
      <c r="F1314" s="254"/>
      <c r="G1314" s="254"/>
      <c r="H1314" s="269"/>
      <c r="I1314" s="270"/>
      <c r="J1314" s="254"/>
      <c r="K1314" s="254">
        <v>10000000</v>
      </c>
      <c r="L1314" s="269"/>
      <c r="M1314" s="270"/>
      <c r="N1314" s="254"/>
      <c r="O1314" s="254">
        <v>0</v>
      </c>
      <c r="P1314" s="269"/>
      <c r="Q1314" s="270"/>
      <c r="R1314" s="254"/>
      <c r="S1314" s="254">
        <v>79802000</v>
      </c>
      <c r="T1314" s="269"/>
      <c r="U1314" s="270"/>
      <c r="V1314" s="254"/>
      <c r="W1314" s="254">
        <v>79802000</v>
      </c>
      <c r="X1314" s="354">
        <v>23940600</v>
      </c>
      <c r="Y1314" s="254"/>
      <c r="Z1314" s="354">
        <v>79802000</v>
      </c>
      <c r="AA1314" s="254"/>
      <c r="AB1314" s="269"/>
      <c r="AC1314" s="270"/>
      <c r="AD1314" s="254"/>
      <c r="AE1314" s="254">
        <v>79802000</v>
      </c>
      <c r="AF1314" s="269"/>
      <c r="AG1314" s="270"/>
      <c r="AH1314" s="254"/>
      <c r="AI1314" s="254">
        <v>79802000</v>
      </c>
      <c r="AJ1314" s="269"/>
      <c r="AK1314" s="270"/>
      <c r="AL1314" s="254"/>
      <c r="AM1314" s="254">
        <v>79802000</v>
      </c>
      <c r="AN1314" s="269"/>
      <c r="AO1314" s="270"/>
      <c r="AP1314" s="254"/>
      <c r="AQ1314" s="254">
        <v>79802000</v>
      </c>
      <c r="AR1314" s="351">
        <f t="shared" si="352"/>
        <v>0</v>
      </c>
    </row>
    <row r="1315" spans="2:44" x14ac:dyDescent="0.4">
      <c r="B1315" s="208"/>
      <c r="C1315" s="180" t="s">
        <v>868</v>
      </c>
      <c r="D1315" s="269"/>
      <c r="E1315" s="270"/>
      <c r="F1315" s="254"/>
      <c r="G1315" s="254"/>
      <c r="H1315" s="269">
        <v>1</v>
      </c>
      <c r="I1315" s="270" t="s">
        <v>38</v>
      </c>
      <c r="J1315" s="254">
        <v>10000000</v>
      </c>
      <c r="K1315" s="254">
        <v>10000000</v>
      </c>
      <c r="L1315" s="269"/>
      <c r="M1315" s="270"/>
      <c r="N1315" s="254"/>
      <c r="O1315" s="254">
        <v>0</v>
      </c>
      <c r="P1315" s="269">
        <v>1</v>
      </c>
      <c r="Q1315" s="270" t="s">
        <v>38</v>
      </c>
      <c r="R1315" s="254">
        <v>79802000</v>
      </c>
      <c r="S1315" s="254">
        <v>79802000</v>
      </c>
      <c r="T1315" s="269">
        <v>1</v>
      </c>
      <c r="U1315" s="270" t="s">
        <v>38</v>
      </c>
      <c r="V1315" s="254">
        <v>79802000</v>
      </c>
      <c r="W1315" s="254">
        <v>79802000</v>
      </c>
      <c r="X1315" s="354">
        <v>23940600</v>
      </c>
      <c r="Y1315" s="254"/>
      <c r="Z1315" s="354">
        <v>79802000</v>
      </c>
      <c r="AA1315" s="254">
        <v>79802000</v>
      </c>
      <c r="AB1315" s="269">
        <v>1</v>
      </c>
      <c r="AC1315" s="270" t="s">
        <v>38</v>
      </c>
      <c r="AD1315" s="254">
        <v>79802000</v>
      </c>
      <c r="AE1315" s="254">
        <f t="shared" ref="AE1315" si="357">ROUNDDOWN(AB1315*AD1315,-3)</f>
        <v>79802000</v>
      </c>
      <c r="AF1315" s="269">
        <v>1</v>
      </c>
      <c r="AG1315" s="270" t="s">
        <v>38</v>
      </c>
      <c r="AH1315" s="254">
        <v>79802000</v>
      </c>
      <c r="AI1315" s="254">
        <f t="shared" ref="AI1315" si="358">ROUNDDOWN(AF1315*AH1315,-3)</f>
        <v>79802000</v>
      </c>
      <c r="AJ1315" s="269">
        <v>1</v>
      </c>
      <c r="AK1315" s="270" t="s">
        <v>38</v>
      </c>
      <c r="AL1315" s="254">
        <v>79802000</v>
      </c>
      <c r="AM1315" s="254">
        <f t="shared" ref="AM1315" si="359">ROUNDDOWN(AJ1315*AL1315,-3)</f>
        <v>79802000</v>
      </c>
      <c r="AN1315" s="269">
        <v>1</v>
      </c>
      <c r="AO1315" s="270" t="s">
        <v>38</v>
      </c>
      <c r="AP1315" s="254">
        <v>79802000</v>
      </c>
      <c r="AQ1315" s="254">
        <f t="shared" ref="AQ1315" si="360">ROUNDDOWN(AN1315*AP1315,-3)</f>
        <v>79802000</v>
      </c>
      <c r="AR1315" s="351">
        <f t="shared" si="352"/>
        <v>0</v>
      </c>
    </row>
    <row r="1316" spans="2:44" x14ac:dyDescent="0.4">
      <c r="B1316" s="312" t="s">
        <v>410</v>
      </c>
      <c r="C1316" s="313" t="s">
        <v>832</v>
      </c>
      <c r="D1316" s="269">
        <v>0</v>
      </c>
      <c r="E1316" s="270" t="s">
        <v>27</v>
      </c>
      <c r="F1316" s="254">
        <v>0</v>
      </c>
      <c r="G1316" s="254"/>
      <c r="H1316" s="314">
        <v>0</v>
      </c>
      <c r="I1316" s="315" t="s">
        <v>27</v>
      </c>
      <c r="J1316" s="316">
        <v>0</v>
      </c>
      <c r="K1316" s="316">
        <f>K1317+K1323+K1325</f>
        <v>1095697000</v>
      </c>
      <c r="L1316" s="314">
        <v>0</v>
      </c>
      <c r="M1316" s="315" t="s">
        <v>27</v>
      </c>
      <c r="N1316" s="316">
        <v>0</v>
      </c>
      <c r="O1316" s="316">
        <f>O1317+O1323+O1325+O1329</f>
        <v>1345697000</v>
      </c>
      <c r="P1316" s="314">
        <v>0</v>
      </c>
      <c r="Q1316" s="315" t="s">
        <v>27</v>
      </c>
      <c r="R1316" s="316">
        <v>0</v>
      </c>
      <c r="S1316" s="316">
        <f>S1317+S1323+S1325+S1329</f>
        <v>1345697000</v>
      </c>
      <c r="T1316" s="314">
        <v>0</v>
      </c>
      <c r="U1316" s="315" t="s">
        <v>27</v>
      </c>
      <c r="V1316" s="316">
        <v>0</v>
      </c>
      <c r="W1316" s="316">
        <f>W1317+W1323+W1325+W1329</f>
        <v>0</v>
      </c>
      <c r="X1316" s="354">
        <f t="shared" ref="X1316:X1336" si="361">W1316*30%</f>
        <v>0</v>
      </c>
      <c r="Y1316" s="316"/>
      <c r="Z1316" s="354">
        <f t="shared" ref="Z1316:Z1336" si="362">W1316-Y1316</f>
        <v>0</v>
      </c>
      <c r="AA1316" s="316"/>
      <c r="AB1316" s="314">
        <v>0</v>
      </c>
      <c r="AC1316" s="315" t="s">
        <v>27</v>
      </c>
      <c r="AD1316" s="316">
        <v>0</v>
      </c>
      <c r="AE1316" s="316">
        <f>AE1317+AE1323+AE1325+AE1329</f>
        <v>382500000</v>
      </c>
      <c r="AF1316" s="314">
        <v>0</v>
      </c>
      <c r="AG1316" s="315" t="s">
        <v>27</v>
      </c>
      <c r="AH1316" s="316">
        <v>0</v>
      </c>
      <c r="AI1316" s="316">
        <f>AI1317+AI1323+AI1325+AI1329</f>
        <v>382500000</v>
      </c>
      <c r="AJ1316" s="314">
        <v>0</v>
      </c>
      <c r="AK1316" s="315" t="s">
        <v>27</v>
      </c>
      <c r="AL1316" s="316">
        <v>0</v>
      </c>
      <c r="AM1316" s="316">
        <f>AM1317+AM1323+AM1325+AM1329</f>
        <v>382500000</v>
      </c>
      <c r="AN1316" s="314">
        <v>0</v>
      </c>
      <c r="AO1316" s="315" t="s">
        <v>27</v>
      </c>
      <c r="AP1316" s="316">
        <v>0</v>
      </c>
      <c r="AQ1316" s="316">
        <f>AQ1317+AQ1323+AQ1325+AQ1329</f>
        <v>382500000</v>
      </c>
      <c r="AR1316" s="351">
        <f t="shared" si="352"/>
        <v>0</v>
      </c>
    </row>
    <row r="1317" spans="2:44" x14ac:dyDescent="0.4">
      <c r="B1317" s="208">
        <v>525112</v>
      </c>
      <c r="C1317" s="180" t="s">
        <v>97</v>
      </c>
      <c r="D1317" s="269"/>
      <c r="E1317" s="270"/>
      <c r="F1317" s="254"/>
      <c r="G1317" s="254"/>
      <c r="H1317" s="269"/>
      <c r="I1317" s="270"/>
      <c r="J1317" s="254"/>
      <c r="K1317" s="254">
        <f>SUM(K1318:K1321)</f>
        <v>369675000</v>
      </c>
      <c r="L1317" s="269"/>
      <c r="M1317" s="270"/>
      <c r="N1317" s="254"/>
      <c r="O1317" s="254">
        <f>SUM(O1318:O1321)</f>
        <v>369675000</v>
      </c>
      <c r="P1317" s="269"/>
      <c r="Q1317" s="270"/>
      <c r="R1317" s="254"/>
      <c r="S1317" s="254">
        <f>SUM(S1318:S1321)</f>
        <v>369675000</v>
      </c>
      <c r="T1317" s="269"/>
      <c r="U1317" s="270"/>
      <c r="V1317" s="254"/>
      <c r="W1317" s="254">
        <f>SUM(W1318:W1321)</f>
        <v>0</v>
      </c>
      <c r="X1317" s="354">
        <f t="shared" si="361"/>
        <v>0</v>
      </c>
      <c r="Y1317" s="254"/>
      <c r="Z1317" s="354">
        <f t="shared" si="362"/>
        <v>0</v>
      </c>
      <c r="AA1317" s="254"/>
      <c r="AB1317" s="269"/>
      <c r="AC1317" s="270"/>
      <c r="AD1317" s="254"/>
      <c r="AE1317" s="254">
        <f>SUM(AE1318:AE1322)</f>
        <v>214000000</v>
      </c>
      <c r="AF1317" s="269"/>
      <c r="AG1317" s="270"/>
      <c r="AH1317" s="254"/>
      <c r="AI1317" s="254">
        <f>SUM(AI1318:AI1322)</f>
        <v>214000000</v>
      </c>
      <c r="AJ1317" s="269"/>
      <c r="AK1317" s="270"/>
      <c r="AL1317" s="254"/>
      <c r="AM1317" s="254">
        <f>SUM(AM1318:AM1322)</f>
        <v>214000000</v>
      </c>
      <c r="AN1317" s="269"/>
      <c r="AO1317" s="270"/>
      <c r="AP1317" s="254"/>
      <c r="AQ1317" s="254">
        <f>SUM(AQ1318:AQ1322)</f>
        <v>214000000</v>
      </c>
      <c r="AR1317" s="351">
        <f t="shared" si="352"/>
        <v>0</v>
      </c>
    </row>
    <row r="1318" spans="2:44" x14ac:dyDescent="0.4">
      <c r="B1318" s="208"/>
      <c r="C1318" s="180" t="s">
        <v>833</v>
      </c>
      <c r="D1318" s="269"/>
      <c r="E1318" s="270"/>
      <c r="F1318" s="254"/>
      <c r="G1318" s="254"/>
      <c r="H1318" s="269">
        <v>925</v>
      </c>
      <c r="I1318" s="270" t="s">
        <v>841</v>
      </c>
      <c r="J1318" s="254">
        <v>135000</v>
      </c>
      <c r="K1318" s="254">
        <f t="shared" ref="K1318:K1321" si="363">ROUNDDOWN(H1318*J1318,-3)</f>
        <v>124875000</v>
      </c>
      <c r="L1318" s="269">
        <v>925</v>
      </c>
      <c r="M1318" s="270" t="s">
        <v>841</v>
      </c>
      <c r="N1318" s="254">
        <v>135000</v>
      </c>
      <c r="O1318" s="254">
        <f t="shared" ref="O1318:O1321" si="364">ROUNDDOWN(L1318*N1318,-3)</f>
        <v>124875000</v>
      </c>
      <c r="P1318" s="269">
        <v>925</v>
      </c>
      <c r="Q1318" s="270" t="s">
        <v>841</v>
      </c>
      <c r="R1318" s="254">
        <v>135000</v>
      </c>
      <c r="S1318" s="254">
        <f t="shared" ref="S1318:S1321" si="365">ROUNDDOWN(P1318*R1318,-3)</f>
        <v>124875000</v>
      </c>
      <c r="T1318" s="269"/>
      <c r="U1318" s="270"/>
      <c r="V1318" s="254"/>
      <c r="W1318" s="254">
        <f t="shared" ref="W1318:W1321" si="366">ROUNDDOWN(T1318*V1318,-3)</f>
        <v>0</v>
      </c>
      <c r="X1318" s="354">
        <f t="shared" si="361"/>
        <v>0</v>
      </c>
      <c r="Y1318" s="254"/>
      <c r="Z1318" s="354">
        <f t="shared" si="362"/>
        <v>0</v>
      </c>
      <c r="AA1318" s="254">
        <f t="shared" ref="AA1318:AA1321" si="367">CEILING(Z1318,1000)</f>
        <v>0</v>
      </c>
      <c r="AB1318" s="269">
        <v>350</v>
      </c>
      <c r="AC1318" s="270" t="s">
        <v>841</v>
      </c>
      <c r="AD1318" s="254">
        <v>135000</v>
      </c>
      <c r="AE1318" s="254">
        <f t="shared" ref="AE1318:AE1321" si="368">ROUNDDOWN(AB1318*AD1318,-3)</f>
        <v>47250000</v>
      </c>
      <c r="AF1318" s="269">
        <v>350</v>
      </c>
      <c r="AG1318" s="270" t="s">
        <v>841</v>
      </c>
      <c r="AH1318" s="254">
        <v>135000</v>
      </c>
      <c r="AI1318" s="254">
        <f t="shared" ref="AI1318:AI1322" si="369">ROUNDDOWN(AF1318*AH1318,-3)</f>
        <v>47250000</v>
      </c>
      <c r="AJ1318" s="269">
        <v>350</v>
      </c>
      <c r="AK1318" s="270" t="s">
        <v>841</v>
      </c>
      <c r="AL1318" s="254">
        <v>135000</v>
      </c>
      <c r="AM1318" s="254">
        <f t="shared" ref="AM1318:AM1322" si="370">ROUNDDOWN(AJ1318*AL1318,-3)</f>
        <v>47250000</v>
      </c>
      <c r="AN1318" s="269">
        <v>350</v>
      </c>
      <c r="AO1318" s="270" t="s">
        <v>841</v>
      </c>
      <c r="AP1318" s="254">
        <v>135000</v>
      </c>
      <c r="AQ1318" s="254">
        <f t="shared" ref="AQ1318:AQ1322" si="371">ROUNDDOWN(AN1318*AP1318,-3)</f>
        <v>47250000</v>
      </c>
      <c r="AR1318" s="351">
        <f t="shared" si="352"/>
        <v>0</v>
      </c>
    </row>
    <row r="1319" spans="2:44" x14ac:dyDescent="0.4">
      <c r="B1319" s="208"/>
      <c r="C1319" s="180" t="s">
        <v>834</v>
      </c>
      <c r="D1319" s="269"/>
      <c r="E1319" s="270"/>
      <c r="F1319" s="254"/>
      <c r="G1319" s="254"/>
      <c r="H1319" s="269">
        <v>18</v>
      </c>
      <c r="I1319" s="270" t="s">
        <v>842</v>
      </c>
      <c r="J1319" s="254">
        <v>2000000</v>
      </c>
      <c r="K1319" s="254">
        <f t="shared" si="363"/>
        <v>36000000</v>
      </c>
      <c r="L1319" s="269">
        <v>18</v>
      </c>
      <c r="M1319" s="270" t="s">
        <v>842</v>
      </c>
      <c r="N1319" s="254">
        <v>2000000</v>
      </c>
      <c r="O1319" s="254">
        <f t="shared" si="364"/>
        <v>36000000</v>
      </c>
      <c r="P1319" s="269">
        <v>18</v>
      </c>
      <c r="Q1319" s="270" t="s">
        <v>842</v>
      </c>
      <c r="R1319" s="254">
        <v>2000000</v>
      </c>
      <c r="S1319" s="254">
        <f t="shared" si="365"/>
        <v>36000000</v>
      </c>
      <c r="T1319" s="269"/>
      <c r="U1319" s="270"/>
      <c r="V1319" s="254"/>
      <c r="W1319" s="254">
        <f t="shared" si="366"/>
        <v>0</v>
      </c>
      <c r="X1319" s="354">
        <f t="shared" si="361"/>
        <v>0</v>
      </c>
      <c r="Y1319" s="254"/>
      <c r="Z1319" s="354">
        <f t="shared" si="362"/>
        <v>0</v>
      </c>
      <c r="AA1319" s="254">
        <f t="shared" si="367"/>
        <v>0</v>
      </c>
      <c r="AB1319" s="269">
        <v>18</v>
      </c>
      <c r="AC1319" s="270" t="s">
        <v>842</v>
      </c>
      <c r="AD1319" s="254">
        <v>2000000</v>
      </c>
      <c r="AE1319" s="254">
        <f t="shared" si="368"/>
        <v>36000000</v>
      </c>
      <c r="AF1319" s="269">
        <v>18</v>
      </c>
      <c r="AG1319" s="270" t="s">
        <v>842</v>
      </c>
      <c r="AH1319" s="254">
        <v>2000000</v>
      </c>
      <c r="AI1319" s="254">
        <f t="shared" si="369"/>
        <v>36000000</v>
      </c>
      <c r="AJ1319" s="269">
        <v>18</v>
      </c>
      <c r="AK1319" s="270" t="s">
        <v>842</v>
      </c>
      <c r="AL1319" s="254">
        <v>2000000</v>
      </c>
      <c r="AM1319" s="254">
        <f t="shared" si="370"/>
        <v>36000000</v>
      </c>
      <c r="AN1319" s="269">
        <v>18</v>
      </c>
      <c r="AO1319" s="270" t="s">
        <v>842</v>
      </c>
      <c r="AP1319" s="254">
        <v>2000000</v>
      </c>
      <c r="AQ1319" s="254">
        <f t="shared" si="371"/>
        <v>36000000</v>
      </c>
      <c r="AR1319" s="351">
        <f t="shared" si="352"/>
        <v>0</v>
      </c>
    </row>
    <row r="1320" spans="2:44" x14ac:dyDescent="0.4">
      <c r="B1320" s="208"/>
      <c r="C1320" s="180" t="s">
        <v>835</v>
      </c>
      <c r="D1320" s="269"/>
      <c r="E1320" s="270"/>
      <c r="F1320" s="254"/>
      <c r="G1320" s="254"/>
      <c r="H1320" s="269">
        <v>3570</v>
      </c>
      <c r="I1320" s="270" t="s">
        <v>57</v>
      </c>
      <c r="J1320" s="254">
        <v>40000</v>
      </c>
      <c r="K1320" s="254">
        <f t="shared" si="363"/>
        <v>142800000</v>
      </c>
      <c r="L1320" s="269">
        <v>3570</v>
      </c>
      <c r="M1320" s="270" t="s">
        <v>57</v>
      </c>
      <c r="N1320" s="254">
        <v>40000</v>
      </c>
      <c r="O1320" s="254">
        <f t="shared" si="364"/>
        <v>142800000</v>
      </c>
      <c r="P1320" s="269">
        <v>3570</v>
      </c>
      <c r="Q1320" s="270" t="s">
        <v>57</v>
      </c>
      <c r="R1320" s="254">
        <v>40000</v>
      </c>
      <c r="S1320" s="254">
        <f t="shared" si="365"/>
        <v>142800000</v>
      </c>
      <c r="T1320" s="269"/>
      <c r="U1320" s="270"/>
      <c r="V1320" s="254"/>
      <c r="W1320" s="254">
        <f t="shared" si="366"/>
        <v>0</v>
      </c>
      <c r="X1320" s="354">
        <f t="shared" si="361"/>
        <v>0</v>
      </c>
      <c r="Y1320" s="254"/>
      <c r="Z1320" s="354">
        <f t="shared" si="362"/>
        <v>0</v>
      </c>
      <c r="AA1320" s="254">
        <f t="shared" si="367"/>
        <v>0</v>
      </c>
      <c r="AB1320" s="269">
        <v>1500</v>
      </c>
      <c r="AC1320" s="270" t="s">
        <v>57</v>
      </c>
      <c r="AD1320" s="254">
        <v>40000</v>
      </c>
      <c r="AE1320" s="254">
        <f t="shared" si="368"/>
        <v>60000000</v>
      </c>
      <c r="AF1320" s="269">
        <v>1500</v>
      </c>
      <c r="AG1320" s="270" t="s">
        <v>57</v>
      </c>
      <c r="AH1320" s="254">
        <v>40000</v>
      </c>
      <c r="AI1320" s="254">
        <f t="shared" si="369"/>
        <v>60000000</v>
      </c>
      <c r="AJ1320" s="269">
        <v>1500</v>
      </c>
      <c r="AK1320" s="270" t="s">
        <v>57</v>
      </c>
      <c r="AL1320" s="254">
        <v>40000</v>
      </c>
      <c r="AM1320" s="254">
        <f t="shared" si="370"/>
        <v>60000000</v>
      </c>
      <c r="AN1320" s="269">
        <v>1500</v>
      </c>
      <c r="AO1320" s="270" t="s">
        <v>57</v>
      </c>
      <c r="AP1320" s="254">
        <v>40000</v>
      </c>
      <c r="AQ1320" s="254">
        <f t="shared" si="371"/>
        <v>60000000</v>
      </c>
      <c r="AR1320" s="351">
        <f t="shared" si="352"/>
        <v>0</v>
      </c>
    </row>
    <row r="1321" spans="2:44" x14ac:dyDescent="0.4">
      <c r="B1321" s="208"/>
      <c r="C1321" s="180" t="s">
        <v>836</v>
      </c>
      <c r="D1321" s="269"/>
      <c r="E1321" s="270"/>
      <c r="F1321" s="254"/>
      <c r="G1321" s="254"/>
      <c r="H1321" s="269">
        <v>1</v>
      </c>
      <c r="I1321" s="270" t="s">
        <v>38</v>
      </c>
      <c r="J1321" s="254">
        <v>66000000</v>
      </c>
      <c r="K1321" s="254">
        <f t="shared" si="363"/>
        <v>66000000</v>
      </c>
      <c r="L1321" s="269">
        <v>1</v>
      </c>
      <c r="M1321" s="270" t="s">
        <v>38</v>
      </c>
      <c r="N1321" s="254">
        <v>66000000</v>
      </c>
      <c r="O1321" s="254">
        <f t="shared" si="364"/>
        <v>66000000</v>
      </c>
      <c r="P1321" s="269">
        <v>1</v>
      </c>
      <c r="Q1321" s="270" t="s">
        <v>38</v>
      </c>
      <c r="R1321" s="254">
        <v>66000000</v>
      </c>
      <c r="S1321" s="254">
        <f t="shared" si="365"/>
        <v>66000000</v>
      </c>
      <c r="T1321" s="269"/>
      <c r="U1321" s="270"/>
      <c r="V1321" s="254"/>
      <c r="W1321" s="254">
        <f t="shared" si="366"/>
        <v>0</v>
      </c>
      <c r="X1321" s="354">
        <f t="shared" si="361"/>
        <v>0</v>
      </c>
      <c r="Y1321" s="254"/>
      <c r="Z1321" s="354">
        <f t="shared" si="362"/>
        <v>0</v>
      </c>
      <c r="AA1321" s="254">
        <f t="shared" si="367"/>
        <v>0</v>
      </c>
      <c r="AB1321" s="269">
        <v>1</v>
      </c>
      <c r="AC1321" s="270" t="s">
        <v>38</v>
      </c>
      <c r="AD1321" s="254">
        <v>66000000</v>
      </c>
      <c r="AE1321" s="254">
        <f t="shared" si="368"/>
        <v>66000000</v>
      </c>
      <c r="AF1321" s="269">
        <v>1</v>
      </c>
      <c r="AG1321" s="270" t="s">
        <v>38</v>
      </c>
      <c r="AH1321" s="254">
        <v>66000000</v>
      </c>
      <c r="AI1321" s="254">
        <f t="shared" si="369"/>
        <v>66000000</v>
      </c>
      <c r="AJ1321" s="269">
        <v>1</v>
      </c>
      <c r="AK1321" s="270" t="s">
        <v>38</v>
      </c>
      <c r="AL1321" s="254">
        <v>66000000</v>
      </c>
      <c r="AM1321" s="254">
        <f t="shared" si="370"/>
        <v>66000000</v>
      </c>
      <c r="AN1321" s="269">
        <v>1</v>
      </c>
      <c r="AO1321" s="270" t="s">
        <v>38</v>
      </c>
      <c r="AP1321" s="254">
        <v>66000000</v>
      </c>
      <c r="AQ1321" s="254">
        <f t="shared" si="371"/>
        <v>66000000</v>
      </c>
      <c r="AR1321" s="351">
        <f t="shared" si="352"/>
        <v>0</v>
      </c>
    </row>
    <row r="1322" spans="2:44" x14ac:dyDescent="0.4">
      <c r="B1322" s="208"/>
      <c r="C1322" s="180" t="s">
        <v>881</v>
      </c>
      <c r="D1322" s="269"/>
      <c r="E1322" s="270"/>
      <c r="F1322" s="254"/>
      <c r="G1322" s="254"/>
      <c r="H1322" s="269"/>
      <c r="I1322" s="270"/>
      <c r="J1322" s="254"/>
      <c r="K1322" s="254"/>
      <c r="L1322" s="269"/>
      <c r="M1322" s="270"/>
      <c r="N1322" s="254"/>
      <c r="O1322" s="254"/>
      <c r="P1322" s="269"/>
      <c r="Q1322" s="270"/>
      <c r="R1322" s="254"/>
      <c r="S1322" s="254"/>
      <c r="T1322" s="269"/>
      <c r="U1322" s="270"/>
      <c r="V1322" s="254"/>
      <c r="W1322" s="254"/>
      <c r="X1322" s="354"/>
      <c r="Y1322" s="254"/>
      <c r="Z1322" s="354"/>
      <c r="AA1322" s="254"/>
      <c r="AB1322" s="269">
        <v>1</v>
      </c>
      <c r="AC1322" s="270" t="s">
        <v>38</v>
      </c>
      <c r="AD1322" s="254">
        <v>4750000</v>
      </c>
      <c r="AE1322" s="254">
        <f t="shared" ref="AE1322" si="372">ROUNDDOWN(AB1322*AD1322,-3)</f>
        <v>4750000</v>
      </c>
      <c r="AF1322" s="269">
        <v>1</v>
      </c>
      <c r="AG1322" s="270" t="s">
        <v>38</v>
      </c>
      <c r="AH1322" s="254">
        <v>4750000</v>
      </c>
      <c r="AI1322" s="254">
        <f t="shared" si="369"/>
        <v>4750000</v>
      </c>
      <c r="AJ1322" s="269">
        <v>1</v>
      </c>
      <c r="AK1322" s="270" t="s">
        <v>38</v>
      </c>
      <c r="AL1322" s="254">
        <v>4750000</v>
      </c>
      <c r="AM1322" s="254">
        <f t="shared" si="370"/>
        <v>4750000</v>
      </c>
      <c r="AN1322" s="269">
        <v>1</v>
      </c>
      <c r="AO1322" s="270" t="s">
        <v>38</v>
      </c>
      <c r="AP1322" s="254">
        <v>4750000</v>
      </c>
      <c r="AQ1322" s="254">
        <f t="shared" si="371"/>
        <v>4750000</v>
      </c>
      <c r="AR1322" s="351">
        <f t="shared" si="352"/>
        <v>0</v>
      </c>
    </row>
    <row r="1323" spans="2:44" x14ac:dyDescent="0.4">
      <c r="B1323" s="208">
        <v>525114</v>
      </c>
      <c r="C1323" s="180" t="s">
        <v>206</v>
      </c>
      <c r="D1323" s="269"/>
      <c r="E1323" s="270"/>
      <c r="F1323" s="254"/>
      <c r="G1323" s="254"/>
      <c r="H1323" s="269"/>
      <c r="I1323" s="270"/>
      <c r="J1323" s="254"/>
      <c r="K1323" s="254">
        <f>SUM(K1324)</f>
        <v>432522000</v>
      </c>
      <c r="L1323" s="269"/>
      <c r="M1323" s="270"/>
      <c r="N1323" s="254"/>
      <c r="O1323" s="254">
        <f>SUM(O1324)</f>
        <v>232522000</v>
      </c>
      <c r="P1323" s="269"/>
      <c r="Q1323" s="270"/>
      <c r="R1323" s="254"/>
      <c r="S1323" s="254">
        <f>SUM(S1324)</f>
        <v>232522000</v>
      </c>
      <c r="T1323" s="269"/>
      <c r="U1323" s="270"/>
      <c r="V1323" s="254"/>
      <c r="W1323" s="254">
        <f>SUM(W1324)</f>
        <v>0</v>
      </c>
      <c r="X1323" s="354">
        <f t="shared" si="361"/>
        <v>0</v>
      </c>
      <c r="Y1323" s="254"/>
      <c r="Z1323" s="354">
        <f t="shared" si="362"/>
        <v>0</v>
      </c>
      <c r="AA1323" s="254"/>
      <c r="AB1323" s="269"/>
      <c r="AC1323" s="270"/>
      <c r="AD1323" s="254"/>
      <c r="AE1323" s="254">
        <f>SUM(AE1324)</f>
        <v>50000000</v>
      </c>
      <c r="AF1323" s="269"/>
      <c r="AG1323" s="270"/>
      <c r="AH1323" s="254"/>
      <c r="AI1323" s="254">
        <f>SUM(AI1324)</f>
        <v>50000000</v>
      </c>
      <c r="AJ1323" s="269"/>
      <c r="AK1323" s="270"/>
      <c r="AL1323" s="254"/>
      <c r="AM1323" s="254">
        <f>SUM(AM1324)</f>
        <v>50000000</v>
      </c>
      <c r="AN1323" s="269"/>
      <c r="AO1323" s="270"/>
      <c r="AP1323" s="254"/>
      <c r="AQ1323" s="254">
        <f>SUM(AQ1324)</f>
        <v>50000000</v>
      </c>
      <c r="AR1323" s="351">
        <f t="shared" si="352"/>
        <v>0</v>
      </c>
    </row>
    <row r="1324" spans="2:44" x14ac:dyDescent="0.4">
      <c r="B1324" s="208"/>
      <c r="C1324" s="180" t="s">
        <v>837</v>
      </c>
      <c r="D1324" s="269"/>
      <c r="E1324" s="270"/>
      <c r="F1324" s="254"/>
      <c r="G1324" s="254"/>
      <c r="H1324" s="269">
        <v>1</v>
      </c>
      <c r="I1324" s="270" t="s">
        <v>38</v>
      </c>
      <c r="J1324" s="254">
        <v>432522000</v>
      </c>
      <c r="K1324" s="254">
        <f>ROUNDDOWN(H1324*J1324,-3)</f>
        <v>432522000</v>
      </c>
      <c r="L1324" s="269">
        <v>1</v>
      </c>
      <c r="M1324" s="270" t="s">
        <v>38</v>
      </c>
      <c r="N1324" s="254">
        <f>432522000-200000000</f>
        <v>232522000</v>
      </c>
      <c r="O1324" s="254">
        <f>ROUNDDOWN(L1324*N1324,-3)</f>
        <v>232522000</v>
      </c>
      <c r="P1324" s="269">
        <v>1</v>
      </c>
      <c r="Q1324" s="270" t="s">
        <v>38</v>
      </c>
      <c r="R1324" s="254">
        <f>432522000-200000000</f>
        <v>232522000</v>
      </c>
      <c r="S1324" s="254">
        <f>ROUNDDOWN(P1324*R1324,-3)</f>
        <v>232522000</v>
      </c>
      <c r="T1324" s="269"/>
      <c r="U1324" s="270"/>
      <c r="V1324" s="254"/>
      <c r="W1324" s="254">
        <f>ROUNDDOWN(T1324*V1324,-3)</f>
        <v>0</v>
      </c>
      <c r="X1324" s="354">
        <f t="shared" si="361"/>
        <v>0</v>
      </c>
      <c r="Y1324" s="254"/>
      <c r="Z1324" s="354">
        <f t="shared" si="362"/>
        <v>0</v>
      </c>
      <c r="AA1324" s="254">
        <f t="shared" ref="AA1324" si="373">CEILING(Z1324,1000)</f>
        <v>0</v>
      </c>
      <c r="AB1324" s="269">
        <v>1</v>
      </c>
      <c r="AC1324" s="270" t="s">
        <v>38</v>
      </c>
      <c r="AD1324" s="254">
        <v>50000000</v>
      </c>
      <c r="AE1324" s="254">
        <f>ROUNDDOWN(AB1324*AD1324,-3)</f>
        <v>50000000</v>
      </c>
      <c r="AF1324" s="269">
        <v>1</v>
      </c>
      <c r="AG1324" s="270" t="s">
        <v>38</v>
      </c>
      <c r="AH1324" s="254">
        <v>50000000</v>
      </c>
      <c r="AI1324" s="254">
        <f>ROUNDDOWN(AF1324*AH1324,-3)</f>
        <v>50000000</v>
      </c>
      <c r="AJ1324" s="269">
        <v>1</v>
      </c>
      <c r="AK1324" s="270" t="s">
        <v>38</v>
      </c>
      <c r="AL1324" s="254">
        <v>50000000</v>
      </c>
      <c r="AM1324" s="254">
        <f>ROUNDDOWN(AJ1324*AL1324,-3)</f>
        <v>50000000</v>
      </c>
      <c r="AN1324" s="269">
        <v>1</v>
      </c>
      <c r="AO1324" s="270" t="s">
        <v>38</v>
      </c>
      <c r="AP1324" s="254">
        <v>50000000</v>
      </c>
      <c r="AQ1324" s="254">
        <f>ROUNDDOWN(AN1324*AP1324,-3)</f>
        <v>50000000</v>
      </c>
      <c r="AR1324" s="351">
        <f t="shared" si="352"/>
        <v>0</v>
      </c>
    </row>
    <row r="1325" spans="2:44" x14ac:dyDescent="0.4">
      <c r="B1325" s="208">
        <v>525118</v>
      </c>
      <c r="C1325" s="180" t="s">
        <v>838</v>
      </c>
      <c r="D1325" s="269"/>
      <c r="E1325" s="270"/>
      <c r="F1325" s="254"/>
      <c r="G1325" s="254"/>
      <c r="H1325" s="269"/>
      <c r="I1325" s="270"/>
      <c r="J1325" s="254"/>
      <c r="K1325" s="254">
        <f>SUM(K1326:K1328)</f>
        <v>293500000</v>
      </c>
      <c r="L1325" s="269"/>
      <c r="M1325" s="270"/>
      <c r="N1325" s="254"/>
      <c r="O1325" s="254">
        <f>SUM(O1326:O1328)</f>
        <v>293500000</v>
      </c>
      <c r="P1325" s="269"/>
      <c r="Q1325" s="270"/>
      <c r="R1325" s="254"/>
      <c r="S1325" s="254">
        <f>SUM(S1326:S1328)</f>
        <v>293500000</v>
      </c>
      <c r="T1325" s="269"/>
      <c r="U1325" s="270"/>
      <c r="V1325" s="254"/>
      <c r="W1325" s="254">
        <f>SUM(W1326:W1328)</f>
        <v>0</v>
      </c>
      <c r="X1325" s="354">
        <f t="shared" si="361"/>
        <v>0</v>
      </c>
      <c r="Y1325" s="254"/>
      <c r="Z1325" s="354">
        <f t="shared" si="362"/>
        <v>0</v>
      </c>
      <c r="AA1325" s="254"/>
      <c r="AB1325" s="269"/>
      <c r="AC1325" s="270"/>
      <c r="AD1325" s="254"/>
      <c r="AE1325" s="254">
        <f>SUM(AE1326:AE1328)</f>
        <v>68500000</v>
      </c>
      <c r="AF1325" s="269"/>
      <c r="AG1325" s="270"/>
      <c r="AH1325" s="254"/>
      <c r="AI1325" s="254">
        <f>SUM(AI1326:AI1328)</f>
        <v>68500000</v>
      </c>
      <c r="AJ1325" s="269"/>
      <c r="AK1325" s="270"/>
      <c r="AL1325" s="254"/>
      <c r="AM1325" s="254">
        <f>SUM(AM1326:AM1328)</f>
        <v>68500000</v>
      </c>
      <c r="AN1325" s="269"/>
      <c r="AO1325" s="270"/>
      <c r="AP1325" s="254"/>
      <c r="AQ1325" s="254">
        <f>SUM(AQ1326:AQ1328)</f>
        <v>68500000</v>
      </c>
      <c r="AR1325" s="351">
        <f t="shared" si="352"/>
        <v>0</v>
      </c>
    </row>
    <row r="1326" spans="2:44" x14ac:dyDescent="0.4">
      <c r="B1326" s="208"/>
      <c r="C1326" s="180" t="s">
        <v>839</v>
      </c>
      <c r="D1326" s="269"/>
      <c r="E1326" s="270"/>
      <c r="F1326" s="254"/>
      <c r="G1326" s="254"/>
      <c r="H1326" s="269">
        <v>1000</v>
      </c>
      <c r="I1326" s="270" t="s">
        <v>843</v>
      </c>
      <c r="J1326" s="254">
        <v>30000</v>
      </c>
      <c r="K1326" s="254">
        <f t="shared" ref="K1326:K1328" si="374">ROUNDDOWN(H1326*J1326,-3)</f>
        <v>30000000</v>
      </c>
      <c r="L1326" s="269">
        <v>1000</v>
      </c>
      <c r="M1326" s="270" t="s">
        <v>843</v>
      </c>
      <c r="N1326" s="254">
        <v>30000</v>
      </c>
      <c r="O1326" s="254">
        <f t="shared" ref="O1326:O1328" si="375">ROUNDDOWN(L1326*N1326,-3)</f>
        <v>30000000</v>
      </c>
      <c r="P1326" s="269">
        <v>1000</v>
      </c>
      <c r="Q1326" s="270" t="s">
        <v>843</v>
      </c>
      <c r="R1326" s="254">
        <v>30000</v>
      </c>
      <c r="S1326" s="254">
        <f t="shared" ref="S1326:S1328" si="376">ROUNDDOWN(P1326*R1326,-3)</f>
        <v>30000000</v>
      </c>
      <c r="T1326" s="269"/>
      <c r="U1326" s="270"/>
      <c r="V1326" s="254"/>
      <c r="W1326" s="254">
        <f t="shared" ref="W1326:W1328" si="377">ROUNDDOWN(T1326*V1326,-3)</f>
        <v>0</v>
      </c>
      <c r="X1326" s="354">
        <f t="shared" si="361"/>
        <v>0</v>
      </c>
      <c r="Y1326" s="254"/>
      <c r="Z1326" s="354">
        <f t="shared" si="362"/>
        <v>0</v>
      </c>
      <c r="AA1326" s="254">
        <f t="shared" ref="AA1326:AA1328" si="378">CEILING(Z1326,1000)</f>
        <v>0</v>
      </c>
      <c r="AB1326" s="269">
        <v>1000</v>
      </c>
      <c r="AC1326" s="270" t="s">
        <v>843</v>
      </c>
      <c r="AD1326" s="254">
        <v>30000</v>
      </c>
      <c r="AE1326" s="254">
        <f t="shared" ref="AE1326:AE1328" si="379">ROUNDDOWN(AB1326*AD1326,-3)</f>
        <v>30000000</v>
      </c>
      <c r="AF1326" s="269">
        <v>1000</v>
      </c>
      <c r="AG1326" s="270" t="s">
        <v>843</v>
      </c>
      <c r="AH1326" s="254">
        <v>30000</v>
      </c>
      <c r="AI1326" s="254">
        <f t="shared" ref="AI1326:AI1328" si="380">ROUNDDOWN(AF1326*AH1326,-3)</f>
        <v>30000000</v>
      </c>
      <c r="AJ1326" s="269">
        <v>1000</v>
      </c>
      <c r="AK1326" s="270" t="s">
        <v>843</v>
      </c>
      <c r="AL1326" s="254">
        <v>30000</v>
      </c>
      <c r="AM1326" s="254">
        <f t="shared" ref="AM1326:AM1328" si="381">ROUNDDOWN(AJ1326*AL1326,-3)</f>
        <v>30000000</v>
      </c>
      <c r="AN1326" s="269">
        <v>1000</v>
      </c>
      <c r="AO1326" s="270" t="s">
        <v>843</v>
      </c>
      <c r="AP1326" s="254">
        <v>30000</v>
      </c>
      <c r="AQ1326" s="254">
        <f t="shared" ref="AQ1326:AQ1328" si="382">ROUNDDOWN(AN1326*AP1326,-3)</f>
        <v>30000000</v>
      </c>
      <c r="AR1326" s="351">
        <f t="shared" si="352"/>
        <v>0</v>
      </c>
    </row>
    <row r="1327" spans="2:44" x14ac:dyDescent="0.4">
      <c r="B1327" s="208"/>
      <c r="C1327" s="180" t="s">
        <v>840</v>
      </c>
      <c r="D1327" s="269"/>
      <c r="E1327" s="270"/>
      <c r="F1327" s="254"/>
      <c r="G1327" s="254"/>
      <c r="H1327" s="269">
        <v>10000</v>
      </c>
      <c r="I1327" s="270" t="s">
        <v>843</v>
      </c>
      <c r="J1327" s="254">
        <v>25000</v>
      </c>
      <c r="K1327" s="254">
        <f t="shared" si="374"/>
        <v>250000000</v>
      </c>
      <c r="L1327" s="269">
        <v>10000</v>
      </c>
      <c r="M1327" s="270" t="s">
        <v>843</v>
      </c>
      <c r="N1327" s="254">
        <v>25000</v>
      </c>
      <c r="O1327" s="254">
        <f t="shared" si="375"/>
        <v>250000000</v>
      </c>
      <c r="P1327" s="269">
        <v>10000</v>
      </c>
      <c r="Q1327" s="270" t="s">
        <v>843</v>
      </c>
      <c r="R1327" s="254">
        <v>25000</v>
      </c>
      <c r="S1327" s="254">
        <f t="shared" si="376"/>
        <v>250000000</v>
      </c>
      <c r="T1327" s="269"/>
      <c r="U1327" s="270"/>
      <c r="V1327" s="254"/>
      <c r="W1327" s="254">
        <f t="shared" si="377"/>
        <v>0</v>
      </c>
      <c r="X1327" s="354">
        <f t="shared" si="361"/>
        <v>0</v>
      </c>
      <c r="Y1327" s="254"/>
      <c r="Z1327" s="354">
        <f t="shared" si="362"/>
        <v>0</v>
      </c>
      <c r="AA1327" s="254">
        <f t="shared" si="378"/>
        <v>0</v>
      </c>
      <c r="AB1327" s="269">
        <v>1000</v>
      </c>
      <c r="AC1327" s="270" t="s">
        <v>843</v>
      </c>
      <c r="AD1327" s="254">
        <v>25000</v>
      </c>
      <c r="AE1327" s="254">
        <f t="shared" si="379"/>
        <v>25000000</v>
      </c>
      <c r="AF1327" s="269">
        <v>1000</v>
      </c>
      <c r="AG1327" s="270" t="s">
        <v>843</v>
      </c>
      <c r="AH1327" s="254">
        <v>25000</v>
      </c>
      <c r="AI1327" s="254">
        <f t="shared" si="380"/>
        <v>25000000</v>
      </c>
      <c r="AJ1327" s="269">
        <v>1000</v>
      </c>
      <c r="AK1327" s="270" t="s">
        <v>843</v>
      </c>
      <c r="AL1327" s="254">
        <v>25000</v>
      </c>
      <c r="AM1327" s="254">
        <f t="shared" si="381"/>
        <v>25000000</v>
      </c>
      <c r="AN1327" s="269">
        <v>1000</v>
      </c>
      <c r="AO1327" s="270" t="s">
        <v>843</v>
      </c>
      <c r="AP1327" s="254">
        <v>25000</v>
      </c>
      <c r="AQ1327" s="254">
        <f t="shared" si="382"/>
        <v>25000000</v>
      </c>
      <c r="AR1327" s="351">
        <f t="shared" si="352"/>
        <v>0</v>
      </c>
    </row>
    <row r="1328" spans="2:44" x14ac:dyDescent="0.4">
      <c r="B1328" s="208"/>
      <c r="C1328" s="180" t="s">
        <v>837</v>
      </c>
      <c r="D1328" s="269"/>
      <c r="E1328" s="270"/>
      <c r="F1328" s="254"/>
      <c r="G1328" s="254"/>
      <c r="H1328" s="269">
        <v>450</v>
      </c>
      <c r="I1328" s="270" t="s">
        <v>843</v>
      </c>
      <c r="J1328" s="254">
        <v>30000</v>
      </c>
      <c r="K1328" s="254">
        <f t="shared" si="374"/>
        <v>13500000</v>
      </c>
      <c r="L1328" s="269">
        <v>450</v>
      </c>
      <c r="M1328" s="270" t="s">
        <v>843</v>
      </c>
      <c r="N1328" s="254">
        <v>30000</v>
      </c>
      <c r="O1328" s="254">
        <f t="shared" si="375"/>
        <v>13500000</v>
      </c>
      <c r="P1328" s="269">
        <v>450</v>
      </c>
      <c r="Q1328" s="270" t="s">
        <v>843</v>
      </c>
      <c r="R1328" s="254">
        <v>30000</v>
      </c>
      <c r="S1328" s="254">
        <f t="shared" si="376"/>
        <v>13500000</v>
      </c>
      <c r="T1328" s="269"/>
      <c r="U1328" s="270"/>
      <c r="V1328" s="254"/>
      <c r="W1328" s="254">
        <f t="shared" si="377"/>
        <v>0</v>
      </c>
      <c r="X1328" s="354">
        <f t="shared" si="361"/>
        <v>0</v>
      </c>
      <c r="Y1328" s="254"/>
      <c r="Z1328" s="354">
        <f t="shared" si="362"/>
        <v>0</v>
      </c>
      <c r="AA1328" s="254">
        <f t="shared" si="378"/>
        <v>0</v>
      </c>
      <c r="AB1328" s="269">
        <v>450</v>
      </c>
      <c r="AC1328" s="270" t="s">
        <v>843</v>
      </c>
      <c r="AD1328" s="254">
        <v>30000</v>
      </c>
      <c r="AE1328" s="254">
        <f t="shared" si="379"/>
        <v>13500000</v>
      </c>
      <c r="AF1328" s="269">
        <v>450</v>
      </c>
      <c r="AG1328" s="270" t="s">
        <v>843</v>
      </c>
      <c r="AH1328" s="254">
        <v>30000</v>
      </c>
      <c r="AI1328" s="254">
        <f t="shared" si="380"/>
        <v>13500000</v>
      </c>
      <c r="AJ1328" s="269">
        <v>450</v>
      </c>
      <c r="AK1328" s="270" t="s">
        <v>843</v>
      </c>
      <c r="AL1328" s="254">
        <v>30000</v>
      </c>
      <c r="AM1328" s="254">
        <f t="shared" si="381"/>
        <v>13500000</v>
      </c>
      <c r="AN1328" s="269">
        <v>450</v>
      </c>
      <c r="AO1328" s="270" t="s">
        <v>843</v>
      </c>
      <c r="AP1328" s="254">
        <v>30000</v>
      </c>
      <c r="AQ1328" s="254">
        <f t="shared" si="382"/>
        <v>13500000</v>
      </c>
      <c r="AR1328" s="351">
        <f t="shared" si="352"/>
        <v>0</v>
      </c>
    </row>
    <row r="1329" spans="2:45" x14ac:dyDescent="0.4">
      <c r="B1329" s="208">
        <v>525111</v>
      </c>
      <c r="C1329" s="180" t="s">
        <v>174</v>
      </c>
      <c r="D1329" s="269"/>
      <c r="E1329" s="270"/>
      <c r="F1329" s="254"/>
      <c r="G1329" s="254"/>
      <c r="H1329" s="269"/>
      <c r="I1329" s="270"/>
      <c r="J1329" s="254"/>
      <c r="K1329" s="254"/>
      <c r="L1329" s="269"/>
      <c r="M1329" s="270"/>
      <c r="N1329" s="254"/>
      <c r="O1329" s="254">
        <f>SUM(O1330)</f>
        <v>450000000</v>
      </c>
      <c r="P1329" s="269"/>
      <c r="Q1329" s="270"/>
      <c r="R1329" s="254"/>
      <c r="S1329" s="254">
        <f>SUM(S1330)</f>
        <v>450000000</v>
      </c>
      <c r="T1329" s="269"/>
      <c r="U1329" s="270"/>
      <c r="V1329" s="254"/>
      <c r="W1329" s="254">
        <f>SUM(W1330)</f>
        <v>0</v>
      </c>
      <c r="X1329" s="354">
        <f t="shared" si="361"/>
        <v>0</v>
      </c>
      <c r="Y1329" s="254"/>
      <c r="Z1329" s="354">
        <f t="shared" si="362"/>
        <v>0</v>
      </c>
      <c r="AA1329" s="254"/>
      <c r="AB1329" s="269"/>
      <c r="AC1329" s="270"/>
      <c r="AD1329" s="254"/>
      <c r="AE1329" s="254">
        <f>SUM(AE1330)</f>
        <v>50000000</v>
      </c>
      <c r="AF1329" s="269"/>
      <c r="AG1329" s="270"/>
      <c r="AH1329" s="254"/>
      <c r="AI1329" s="254">
        <f>SUM(AI1330)</f>
        <v>50000000</v>
      </c>
      <c r="AJ1329" s="269"/>
      <c r="AK1329" s="270"/>
      <c r="AL1329" s="254"/>
      <c r="AM1329" s="254">
        <f>SUM(AM1330)</f>
        <v>50000000</v>
      </c>
      <c r="AN1329" s="269"/>
      <c r="AO1329" s="270"/>
      <c r="AP1329" s="254"/>
      <c r="AQ1329" s="254">
        <f>SUM(AQ1330)</f>
        <v>50000000</v>
      </c>
      <c r="AR1329" s="351">
        <f t="shared" si="352"/>
        <v>0</v>
      </c>
    </row>
    <row r="1330" spans="2:45" x14ac:dyDescent="0.4">
      <c r="B1330" s="208" t="s">
        <v>27</v>
      </c>
      <c r="C1330" s="180" t="s">
        <v>848</v>
      </c>
      <c r="D1330" s="269"/>
      <c r="E1330" s="270"/>
      <c r="F1330" s="254"/>
      <c r="G1330" s="254"/>
      <c r="H1330" s="269"/>
      <c r="I1330" s="270"/>
      <c r="J1330" s="254"/>
      <c r="K1330" s="254"/>
      <c r="L1330" s="269">
        <v>1</v>
      </c>
      <c r="M1330" s="270" t="s">
        <v>38</v>
      </c>
      <c r="N1330" s="254">
        <v>450000000</v>
      </c>
      <c r="O1330" s="254">
        <f t="shared" ref="O1330" si="383">ROUNDDOWN(L1330*N1330,-3)</f>
        <v>450000000</v>
      </c>
      <c r="P1330" s="269">
        <v>1</v>
      </c>
      <c r="Q1330" s="270" t="s">
        <v>38</v>
      </c>
      <c r="R1330" s="254">
        <v>450000000</v>
      </c>
      <c r="S1330" s="254">
        <f t="shared" ref="S1330" si="384">ROUNDDOWN(P1330*R1330,-3)</f>
        <v>450000000</v>
      </c>
      <c r="T1330" s="269"/>
      <c r="U1330" s="270"/>
      <c r="V1330" s="254"/>
      <c r="W1330" s="254">
        <f t="shared" ref="W1330" si="385">ROUNDDOWN(T1330*V1330,-3)</f>
        <v>0</v>
      </c>
      <c r="X1330" s="354">
        <f t="shared" si="361"/>
        <v>0</v>
      </c>
      <c r="Y1330" s="254"/>
      <c r="Z1330" s="354">
        <f t="shared" si="362"/>
        <v>0</v>
      </c>
      <c r="AA1330" s="254">
        <f t="shared" ref="AA1330" si="386">CEILING(Z1330,1000)</f>
        <v>0</v>
      </c>
      <c r="AB1330" s="269">
        <v>1</v>
      </c>
      <c r="AC1330" s="270" t="s">
        <v>38</v>
      </c>
      <c r="AD1330" s="254">
        <v>50000000</v>
      </c>
      <c r="AE1330" s="254">
        <f t="shared" ref="AE1330" si="387">ROUNDDOWN(AB1330*AD1330,-3)</f>
        <v>50000000</v>
      </c>
      <c r="AF1330" s="269">
        <v>1</v>
      </c>
      <c r="AG1330" s="270" t="s">
        <v>38</v>
      </c>
      <c r="AH1330" s="254">
        <v>50000000</v>
      </c>
      <c r="AI1330" s="254">
        <f t="shared" ref="AI1330" si="388">ROUNDDOWN(AF1330*AH1330,-3)</f>
        <v>50000000</v>
      </c>
      <c r="AJ1330" s="269">
        <v>1</v>
      </c>
      <c r="AK1330" s="270" t="s">
        <v>38</v>
      </c>
      <c r="AL1330" s="254">
        <v>50000000</v>
      </c>
      <c r="AM1330" s="254">
        <f t="shared" ref="AM1330" si="389">ROUNDDOWN(AJ1330*AL1330,-3)</f>
        <v>50000000</v>
      </c>
      <c r="AN1330" s="269">
        <v>1</v>
      </c>
      <c r="AO1330" s="270" t="s">
        <v>38</v>
      </c>
      <c r="AP1330" s="254">
        <v>50000000</v>
      </c>
      <c r="AQ1330" s="254">
        <f t="shared" ref="AQ1330" si="390">ROUNDDOWN(AN1330*AP1330,-3)</f>
        <v>50000000</v>
      </c>
      <c r="AR1330" s="351">
        <f t="shared" si="352"/>
        <v>0</v>
      </c>
    </row>
    <row r="1331" spans="2:45" x14ac:dyDescent="0.4">
      <c r="B1331" s="312" t="s">
        <v>412</v>
      </c>
      <c r="C1331" s="313" t="s">
        <v>876</v>
      </c>
      <c r="D1331" s="269">
        <v>1</v>
      </c>
      <c r="E1331" s="270" t="s">
        <v>130</v>
      </c>
      <c r="F1331" s="254">
        <v>0</v>
      </c>
      <c r="G1331" s="254" t="e">
        <f>G1332+G1335+#REF!</f>
        <v>#REF!</v>
      </c>
      <c r="H1331" s="314">
        <v>1</v>
      </c>
      <c r="I1331" s="315" t="s">
        <v>130</v>
      </c>
      <c r="J1331" s="316">
        <v>0</v>
      </c>
      <c r="K1331" s="316" t="e">
        <f>K1332+K1335+#REF!</f>
        <v>#REF!</v>
      </c>
      <c r="L1331" s="314">
        <v>1</v>
      </c>
      <c r="M1331" s="315" t="s">
        <v>130</v>
      </c>
      <c r="N1331" s="316">
        <v>0</v>
      </c>
      <c r="O1331" s="316" t="e">
        <f>O1332+O1335+#REF!</f>
        <v>#REF!</v>
      </c>
      <c r="P1331" s="314">
        <v>1</v>
      </c>
      <c r="Q1331" s="315" t="s">
        <v>130</v>
      </c>
      <c r="R1331" s="316">
        <v>0</v>
      </c>
      <c r="S1331" s="316" t="e">
        <f>S1332+S1335+#REF!</f>
        <v>#REF!</v>
      </c>
      <c r="T1331" s="314">
        <v>1</v>
      </c>
      <c r="U1331" s="315" t="s">
        <v>130</v>
      </c>
      <c r="V1331" s="316">
        <v>0</v>
      </c>
      <c r="W1331" s="316">
        <f>W1332+W1335</f>
        <v>0</v>
      </c>
      <c r="X1331" s="354">
        <f t="shared" si="361"/>
        <v>0</v>
      </c>
      <c r="Y1331" s="316"/>
      <c r="Z1331" s="354">
        <f t="shared" si="362"/>
        <v>0</v>
      </c>
      <c r="AA1331" s="316"/>
      <c r="AB1331" s="314">
        <v>1</v>
      </c>
      <c r="AC1331" s="315" t="s">
        <v>130</v>
      </c>
      <c r="AD1331" s="316">
        <v>0</v>
      </c>
      <c r="AE1331" s="316">
        <f>AE1332+AE1335</f>
        <v>225000000</v>
      </c>
      <c r="AF1331" s="314">
        <v>1</v>
      </c>
      <c r="AG1331" s="315" t="s">
        <v>130</v>
      </c>
      <c r="AH1331" s="316">
        <v>0</v>
      </c>
      <c r="AI1331" s="316">
        <f>AI1332+AI1335</f>
        <v>214000000</v>
      </c>
      <c r="AJ1331" s="314">
        <v>1</v>
      </c>
      <c r="AK1331" s="315" t="s">
        <v>130</v>
      </c>
      <c r="AL1331" s="316">
        <v>0</v>
      </c>
      <c r="AM1331" s="316">
        <f>AM1332+AM1335</f>
        <v>278970000</v>
      </c>
      <c r="AN1331" s="314">
        <v>1</v>
      </c>
      <c r="AO1331" s="315" t="s">
        <v>130</v>
      </c>
      <c r="AP1331" s="316">
        <v>0</v>
      </c>
      <c r="AQ1331" s="316">
        <f>AQ1332+AQ1335</f>
        <v>278970000</v>
      </c>
      <c r="AR1331" s="351">
        <f t="shared" si="352"/>
        <v>0</v>
      </c>
    </row>
    <row r="1332" spans="2:45" x14ac:dyDescent="0.4">
      <c r="B1332" s="208">
        <v>525112</v>
      </c>
      <c r="C1332" s="180" t="s">
        <v>97</v>
      </c>
      <c r="D1332" s="178">
        <v>0</v>
      </c>
      <c r="E1332" s="179" t="s">
        <v>27</v>
      </c>
      <c r="F1332" s="180">
        <v>0</v>
      </c>
      <c r="G1332" s="254">
        <f>SUM(G1333:G1334)</f>
        <v>18000000</v>
      </c>
      <c r="H1332" s="178">
        <v>0</v>
      </c>
      <c r="I1332" s="179" t="s">
        <v>27</v>
      </c>
      <c r="J1332" s="180">
        <v>0</v>
      </c>
      <c r="K1332" s="254">
        <f>SUM(K1333:K1334)</f>
        <v>18000000</v>
      </c>
      <c r="L1332" s="178">
        <v>0</v>
      </c>
      <c r="M1332" s="179" t="s">
        <v>27</v>
      </c>
      <c r="N1332" s="180">
        <v>0</v>
      </c>
      <c r="O1332" s="254">
        <f>SUM(O1333:O1334)</f>
        <v>18000000</v>
      </c>
      <c r="P1332" s="178">
        <v>0</v>
      </c>
      <c r="Q1332" s="179" t="s">
        <v>27</v>
      </c>
      <c r="R1332" s="180">
        <v>0</v>
      </c>
      <c r="S1332" s="254">
        <f>SUM(S1333:S1334)</f>
        <v>18000000</v>
      </c>
      <c r="T1332" s="178"/>
      <c r="U1332" s="179"/>
      <c r="V1332" s="180"/>
      <c r="W1332" s="254"/>
      <c r="X1332" s="354">
        <f t="shared" si="361"/>
        <v>0</v>
      </c>
      <c r="Y1332" s="254"/>
      <c r="Z1332" s="354">
        <f t="shared" si="362"/>
        <v>0</v>
      </c>
      <c r="AA1332" s="254"/>
      <c r="AB1332" s="178">
        <v>0</v>
      </c>
      <c r="AC1332" s="179" t="s">
        <v>27</v>
      </c>
      <c r="AD1332" s="180">
        <v>0</v>
      </c>
      <c r="AE1332" s="254">
        <f>SUM(AE1333:AE1334)</f>
        <v>149000000</v>
      </c>
      <c r="AF1332" s="178">
        <v>0</v>
      </c>
      <c r="AG1332" s="179" t="s">
        <v>27</v>
      </c>
      <c r="AH1332" s="180">
        <v>0</v>
      </c>
      <c r="AI1332" s="254">
        <f>SUM(AI1333:AI1334)</f>
        <v>149000000</v>
      </c>
      <c r="AJ1332" s="178">
        <v>0</v>
      </c>
      <c r="AK1332" s="179" t="s">
        <v>27</v>
      </c>
      <c r="AL1332" s="180">
        <v>0</v>
      </c>
      <c r="AM1332" s="254">
        <f>SUM(AM1333:AM1334)</f>
        <v>202970000</v>
      </c>
      <c r="AN1332" s="178">
        <v>0</v>
      </c>
      <c r="AO1332" s="179" t="s">
        <v>27</v>
      </c>
      <c r="AP1332" s="180">
        <v>0</v>
      </c>
      <c r="AQ1332" s="254">
        <f>SUM(AQ1333:AQ1334)</f>
        <v>202970000</v>
      </c>
      <c r="AR1332" s="351">
        <f t="shared" si="352"/>
        <v>0</v>
      </c>
    </row>
    <row r="1333" spans="2:45" x14ac:dyDescent="0.4">
      <c r="B1333" s="208" t="s">
        <v>27</v>
      </c>
      <c r="C1333" s="180" t="s">
        <v>877</v>
      </c>
      <c r="D1333" s="178">
        <v>30</v>
      </c>
      <c r="E1333" s="179" t="s">
        <v>40</v>
      </c>
      <c r="F1333" s="254">
        <v>500000</v>
      </c>
      <c r="G1333" s="254">
        <f>ROUNDDOWN(D1333*F1333,-3)</f>
        <v>15000000</v>
      </c>
      <c r="H1333" s="178">
        <v>30</v>
      </c>
      <c r="I1333" s="179" t="s">
        <v>40</v>
      </c>
      <c r="J1333" s="254">
        <v>500000</v>
      </c>
      <c r="K1333" s="254">
        <f>ROUNDDOWN(H1333*J1333,-3)</f>
        <v>15000000</v>
      </c>
      <c r="L1333" s="178">
        <v>30</v>
      </c>
      <c r="M1333" s="179" t="s">
        <v>40</v>
      </c>
      <c r="N1333" s="254">
        <v>500000</v>
      </c>
      <c r="O1333" s="254">
        <f>ROUNDDOWN(L1333*N1333,-3)</f>
        <v>15000000</v>
      </c>
      <c r="P1333" s="178">
        <v>30</v>
      </c>
      <c r="Q1333" s="179" t="s">
        <v>40</v>
      </c>
      <c r="R1333" s="254">
        <v>500000</v>
      </c>
      <c r="S1333" s="254">
        <f>ROUNDDOWN(P1333*R1333,-3)</f>
        <v>15000000</v>
      </c>
      <c r="T1333" s="178"/>
      <c r="U1333" s="179"/>
      <c r="V1333" s="254"/>
      <c r="W1333" s="254"/>
      <c r="X1333" s="354">
        <f t="shared" si="361"/>
        <v>0</v>
      </c>
      <c r="Y1333" s="254">
        <f>CEILING(X1333,1000)</f>
        <v>0</v>
      </c>
      <c r="Z1333" s="354">
        <f t="shared" si="362"/>
        <v>0</v>
      </c>
      <c r="AA1333" s="254">
        <f t="shared" ref="AA1333:AA1334" si="391">CEILING(Z1333,1000)</f>
        <v>0</v>
      </c>
      <c r="AB1333" s="178">
        <v>1</v>
      </c>
      <c r="AC1333" s="179" t="s">
        <v>38</v>
      </c>
      <c r="AD1333" s="254">
        <v>92000000</v>
      </c>
      <c r="AE1333" s="254">
        <f>ROUNDDOWN(AB1333*AD1333,-3)</f>
        <v>92000000</v>
      </c>
      <c r="AF1333" s="178">
        <v>1</v>
      </c>
      <c r="AG1333" s="179" t="s">
        <v>38</v>
      </c>
      <c r="AH1333" s="254">
        <v>92000000</v>
      </c>
      <c r="AI1333" s="254">
        <f>ROUNDDOWN(AF1333*AH1333,-3)</f>
        <v>92000000</v>
      </c>
      <c r="AJ1333" s="178">
        <v>1</v>
      </c>
      <c r="AK1333" s="179" t="s">
        <v>38</v>
      </c>
      <c r="AL1333" s="254">
        <v>145970000</v>
      </c>
      <c r="AM1333" s="254">
        <f>ROUNDDOWN(AJ1333*AL1333,-3)</f>
        <v>145970000</v>
      </c>
      <c r="AN1333" s="178">
        <v>1</v>
      </c>
      <c r="AO1333" s="179" t="s">
        <v>38</v>
      </c>
      <c r="AP1333" s="254">
        <v>145970000</v>
      </c>
      <c r="AQ1333" s="254">
        <f>ROUNDDOWN(AN1333*AP1333,-3)</f>
        <v>145970000</v>
      </c>
      <c r="AR1333" s="351">
        <f t="shared" si="352"/>
        <v>0</v>
      </c>
    </row>
    <row r="1334" spans="2:45" x14ac:dyDescent="0.4">
      <c r="B1334" s="208" t="s">
        <v>27</v>
      </c>
      <c r="C1334" s="180" t="s">
        <v>878</v>
      </c>
      <c r="D1334" s="178">
        <v>40</v>
      </c>
      <c r="E1334" s="179" t="s">
        <v>40</v>
      </c>
      <c r="F1334" s="254">
        <v>75000</v>
      </c>
      <c r="G1334" s="254">
        <f>ROUNDDOWN(D1334*F1334,-3)</f>
        <v>3000000</v>
      </c>
      <c r="H1334" s="178">
        <v>40</v>
      </c>
      <c r="I1334" s="179" t="s">
        <v>40</v>
      </c>
      <c r="J1334" s="254">
        <v>75000</v>
      </c>
      <c r="K1334" s="254">
        <f>ROUNDDOWN(H1334*J1334,-3)</f>
        <v>3000000</v>
      </c>
      <c r="L1334" s="178">
        <v>40</v>
      </c>
      <c r="M1334" s="179" t="s">
        <v>40</v>
      </c>
      <c r="N1334" s="254">
        <v>75000</v>
      </c>
      <c r="O1334" s="254">
        <f>ROUNDDOWN(L1334*N1334,-3)</f>
        <v>3000000</v>
      </c>
      <c r="P1334" s="178">
        <v>40</v>
      </c>
      <c r="Q1334" s="179" t="s">
        <v>40</v>
      </c>
      <c r="R1334" s="254">
        <v>75000</v>
      </c>
      <c r="S1334" s="254">
        <f>ROUNDDOWN(P1334*R1334,-3)</f>
        <v>3000000</v>
      </c>
      <c r="T1334" s="178"/>
      <c r="U1334" s="179"/>
      <c r="V1334" s="254"/>
      <c r="W1334" s="254"/>
      <c r="X1334" s="354">
        <f t="shared" si="361"/>
        <v>0</v>
      </c>
      <c r="Y1334" s="254"/>
      <c r="Z1334" s="354">
        <f t="shared" si="362"/>
        <v>0</v>
      </c>
      <c r="AA1334" s="254">
        <f t="shared" si="391"/>
        <v>0</v>
      </c>
      <c r="AB1334" s="178">
        <v>1</v>
      </c>
      <c r="AC1334" s="179" t="s">
        <v>38</v>
      </c>
      <c r="AD1334" s="254">
        <v>57000000</v>
      </c>
      <c r="AE1334" s="254">
        <f>ROUNDDOWN(AB1334*AD1334,-3)</f>
        <v>57000000</v>
      </c>
      <c r="AF1334" s="178">
        <v>1</v>
      </c>
      <c r="AG1334" s="179" t="s">
        <v>38</v>
      </c>
      <c r="AH1334" s="254">
        <v>57000000</v>
      </c>
      <c r="AI1334" s="254">
        <f>ROUNDDOWN(AF1334*AH1334,-3)</f>
        <v>57000000</v>
      </c>
      <c r="AJ1334" s="178">
        <v>1</v>
      </c>
      <c r="AK1334" s="179" t="s">
        <v>38</v>
      </c>
      <c r="AL1334" s="254">
        <v>57000000</v>
      </c>
      <c r="AM1334" s="254">
        <f>ROUNDDOWN(AJ1334*AL1334,-3)</f>
        <v>57000000</v>
      </c>
      <c r="AN1334" s="178">
        <v>1</v>
      </c>
      <c r="AO1334" s="179" t="s">
        <v>38</v>
      </c>
      <c r="AP1334" s="254">
        <v>57000000</v>
      </c>
      <c r="AQ1334" s="254">
        <f>ROUNDDOWN(AN1334*AP1334,-3)</f>
        <v>57000000</v>
      </c>
      <c r="AR1334" s="351">
        <f t="shared" si="352"/>
        <v>0</v>
      </c>
    </row>
    <row r="1335" spans="2:45" x14ac:dyDescent="0.4">
      <c r="B1335" s="208">
        <v>525113</v>
      </c>
      <c r="C1335" s="180" t="s">
        <v>99</v>
      </c>
      <c r="D1335" s="178">
        <v>0</v>
      </c>
      <c r="E1335" s="179" t="s">
        <v>27</v>
      </c>
      <c r="F1335" s="180">
        <v>0</v>
      </c>
      <c r="G1335" s="254">
        <f>SUM(G1336:G1336)</f>
        <v>27200000</v>
      </c>
      <c r="H1335" s="178">
        <v>0</v>
      </c>
      <c r="I1335" s="179" t="s">
        <v>27</v>
      </c>
      <c r="J1335" s="180">
        <v>0</v>
      </c>
      <c r="K1335" s="254">
        <f>SUM(K1336:K1336)</f>
        <v>27200000</v>
      </c>
      <c r="L1335" s="178">
        <v>0</v>
      </c>
      <c r="M1335" s="179" t="s">
        <v>27</v>
      </c>
      <c r="N1335" s="180">
        <v>0</v>
      </c>
      <c r="O1335" s="254">
        <f>SUM(O1336:O1336)</f>
        <v>27200000</v>
      </c>
      <c r="P1335" s="178">
        <v>0</v>
      </c>
      <c r="Q1335" s="179" t="s">
        <v>27</v>
      </c>
      <c r="R1335" s="180">
        <v>0</v>
      </c>
      <c r="S1335" s="254">
        <f>SUM(S1336:S1336)</f>
        <v>27200000</v>
      </c>
      <c r="T1335" s="178"/>
      <c r="U1335" s="179"/>
      <c r="V1335" s="180"/>
      <c r="W1335" s="254"/>
      <c r="X1335" s="354">
        <f t="shared" si="361"/>
        <v>0</v>
      </c>
      <c r="Y1335" s="254"/>
      <c r="Z1335" s="354">
        <f t="shared" si="362"/>
        <v>0</v>
      </c>
      <c r="AA1335" s="254"/>
      <c r="AB1335" s="178">
        <v>0</v>
      </c>
      <c r="AC1335" s="179" t="s">
        <v>27</v>
      </c>
      <c r="AD1335" s="180">
        <v>0</v>
      </c>
      <c r="AE1335" s="254">
        <f>SUM(AE1336:AE1337)</f>
        <v>76000000</v>
      </c>
      <c r="AF1335" s="178">
        <v>0</v>
      </c>
      <c r="AG1335" s="179" t="s">
        <v>27</v>
      </c>
      <c r="AH1335" s="180">
        <v>0</v>
      </c>
      <c r="AI1335" s="254">
        <f>SUM(AI1336:AI1336)</f>
        <v>65000000</v>
      </c>
      <c r="AJ1335" s="178">
        <v>0</v>
      </c>
      <c r="AK1335" s="179" t="s">
        <v>27</v>
      </c>
      <c r="AL1335" s="180">
        <v>0</v>
      </c>
      <c r="AM1335" s="254">
        <f>SUM(AM1336:AM1337)</f>
        <v>76000000</v>
      </c>
      <c r="AN1335" s="178">
        <v>0</v>
      </c>
      <c r="AO1335" s="179" t="s">
        <v>27</v>
      </c>
      <c r="AP1335" s="180">
        <v>0</v>
      </c>
      <c r="AQ1335" s="254">
        <f>SUM(AQ1336:AQ1337)</f>
        <v>76000000</v>
      </c>
      <c r="AR1335" s="351">
        <f t="shared" si="352"/>
        <v>0</v>
      </c>
    </row>
    <row r="1336" spans="2:45" x14ac:dyDescent="0.4">
      <c r="B1336" s="208" t="s">
        <v>27</v>
      </c>
      <c r="C1336" s="180" t="s">
        <v>879</v>
      </c>
      <c r="D1336" s="178">
        <v>16</v>
      </c>
      <c r="E1336" s="179" t="s">
        <v>47</v>
      </c>
      <c r="F1336" s="254">
        <v>1700000</v>
      </c>
      <c r="G1336" s="254">
        <f t="shared" ref="G1336" si="392">ROUNDDOWN(D1336*F1336,-3)</f>
        <v>27200000</v>
      </c>
      <c r="H1336" s="178">
        <v>16</v>
      </c>
      <c r="I1336" s="179" t="s">
        <v>47</v>
      </c>
      <c r="J1336" s="254">
        <v>1700000</v>
      </c>
      <c r="K1336" s="254">
        <f t="shared" ref="K1336" si="393">ROUNDDOWN(H1336*J1336,-3)</f>
        <v>27200000</v>
      </c>
      <c r="L1336" s="178">
        <v>16</v>
      </c>
      <c r="M1336" s="179" t="s">
        <v>47</v>
      </c>
      <c r="N1336" s="254">
        <v>1700000</v>
      </c>
      <c r="O1336" s="254">
        <f t="shared" ref="O1336" si="394">ROUNDDOWN(L1336*N1336,-3)</f>
        <v>27200000</v>
      </c>
      <c r="P1336" s="178">
        <v>16</v>
      </c>
      <c r="Q1336" s="179" t="s">
        <v>47</v>
      </c>
      <c r="R1336" s="254">
        <v>1700000</v>
      </c>
      <c r="S1336" s="254">
        <f t="shared" ref="S1336" si="395">ROUNDDOWN(P1336*R1336,-3)</f>
        <v>27200000</v>
      </c>
      <c r="T1336" s="178"/>
      <c r="U1336" s="179"/>
      <c r="V1336" s="254"/>
      <c r="W1336" s="254"/>
      <c r="X1336" s="354">
        <f t="shared" si="361"/>
        <v>0</v>
      </c>
      <c r="Y1336" s="254">
        <f>CEILING(X1336,1000)</f>
        <v>0</v>
      </c>
      <c r="Z1336" s="354">
        <f t="shared" si="362"/>
        <v>0</v>
      </c>
      <c r="AA1336" s="254">
        <f t="shared" ref="AA1336" si="396">CEILING(Z1336,1000)</f>
        <v>0</v>
      </c>
      <c r="AB1336" s="178">
        <v>1</v>
      </c>
      <c r="AC1336" s="179" t="s">
        <v>662</v>
      </c>
      <c r="AD1336" s="254">
        <v>65000000</v>
      </c>
      <c r="AE1336" s="254">
        <f t="shared" ref="AE1336:AE1337" si="397">ROUNDDOWN(AB1336*AD1336,-3)</f>
        <v>65000000</v>
      </c>
      <c r="AF1336" s="178">
        <v>1</v>
      </c>
      <c r="AG1336" s="179" t="s">
        <v>662</v>
      </c>
      <c r="AH1336" s="254">
        <v>65000000</v>
      </c>
      <c r="AI1336" s="254">
        <f t="shared" ref="AI1336:AI1337" si="398">ROUNDDOWN(AF1336*AH1336,-3)</f>
        <v>65000000</v>
      </c>
      <c r="AJ1336" s="178">
        <v>1</v>
      </c>
      <c r="AK1336" s="179" t="s">
        <v>662</v>
      </c>
      <c r="AL1336" s="254">
        <v>65000000</v>
      </c>
      <c r="AM1336" s="254">
        <f t="shared" ref="AM1336:AM1337" si="399">ROUNDDOWN(AJ1336*AL1336,-3)</f>
        <v>65000000</v>
      </c>
      <c r="AN1336" s="178">
        <v>1</v>
      </c>
      <c r="AO1336" s="179" t="s">
        <v>662</v>
      </c>
      <c r="AP1336" s="254">
        <v>65000000</v>
      </c>
      <c r="AQ1336" s="254">
        <f t="shared" ref="AQ1336:AQ1337" si="400">ROUNDDOWN(AN1336*AP1336,-3)</f>
        <v>65000000</v>
      </c>
      <c r="AR1336" s="351">
        <f t="shared" si="352"/>
        <v>0</v>
      </c>
    </row>
    <row r="1337" spans="2:45" x14ac:dyDescent="0.4">
      <c r="B1337" s="208"/>
      <c r="C1337" s="180" t="s">
        <v>880</v>
      </c>
      <c r="D1337" s="178"/>
      <c r="E1337" s="179"/>
      <c r="F1337" s="254"/>
      <c r="G1337" s="254"/>
      <c r="H1337" s="178"/>
      <c r="I1337" s="179"/>
      <c r="J1337" s="254"/>
      <c r="K1337" s="254"/>
      <c r="L1337" s="178"/>
      <c r="M1337" s="179"/>
      <c r="N1337" s="254"/>
      <c r="O1337" s="254"/>
      <c r="P1337" s="178"/>
      <c r="Q1337" s="179"/>
      <c r="R1337" s="254"/>
      <c r="S1337" s="254"/>
      <c r="T1337" s="178"/>
      <c r="U1337" s="179"/>
      <c r="V1337" s="254"/>
      <c r="W1337" s="254"/>
      <c r="X1337" s="354"/>
      <c r="Y1337" s="254"/>
      <c r="Z1337" s="354"/>
      <c r="AA1337" s="254"/>
      <c r="AB1337" s="178">
        <v>1</v>
      </c>
      <c r="AC1337" s="179" t="s">
        <v>38</v>
      </c>
      <c r="AD1337" s="254">
        <v>11000000</v>
      </c>
      <c r="AE1337" s="254">
        <f t="shared" si="397"/>
        <v>11000000</v>
      </c>
      <c r="AF1337" s="178">
        <v>1</v>
      </c>
      <c r="AG1337" s="179" t="s">
        <v>38</v>
      </c>
      <c r="AH1337" s="254">
        <v>11000000</v>
      </c>
      <c r="AI1337" s="254">
        <f t="shared" si="398"/>
        <v>11000000</v>
      </c>
      <c r="AJ1337" s="178">
        <v>1</v>
      </c>
      <c r="AK1337" s="179" t="s">
        <v>38</v>
      </c>
      <c r="AL1337" s="254">
        <v>11000000</v>
      </c>
      <c r="AM1337" s="254">
        <f t="shared" si="399"/>
        <v>11000000</v>
      </c>
      <c r="AN1337" s="178">
        <v>1</v>
      </c>
      <c r="AO1337" s="179" t="s">
        <v>38</v>
      </c>
      <c r="AP1337" s="254">
        <v>11000000</v>
      </c>
      <c r="AQ1337" s="254">
        <f t="shared" si="400"/>
        <v>11000000</v>
      </c>
      <c r="AR1337" s="351">
        <f t="shared" si="352"/>
        <v>0</v>
      </c>
    </row>
    <row r="1338" spans="2:45" x14ac:dyDescent="0.4">
      <c r="B1338" s="330" t="s">
        <v>514</v>
      </c>
      <c r="C1338" s="326" t="s">
        <v>515</v>
      </c>
      <c r="D1338" s="254">
        <f>D1339+D1359</f>
        <v>483</v>
      </c>
      <c r="E1338" s="270" t="s">
        <v>130</v>
      </c>
      <c r="F1338" s="254">
        <v>0</v>
      </c>
      <c r="G1338" s="254">
        <f>G1339+G1359</f>
        <v>19568880000</v>
      </c>
      <c r="H1338" s="254">
        <f>H1339+H1359</f>
        <v>483</v>
      </c>
      <c r="I1338" s="270" t="s">
        <v>130</v>
      </c>
      <c r="J1338" s="254">
        <v>0</v>
      </c>
      <c r="K1338" s="254">
        <f>K1339+K1359</f>
        <v>19568880000</v>
      </c>
      <c r="L1338" s="329">
        <f>L1339+L1359</f>
        <v>483</v>
      </c>
      <c r="M1338" s="328" t="s">
        <v>130</v>
      </c>
      <c r="N1338" s="329">
        <v>0</v>
      </c>
      <c r="O1338" s="329">
        <f>O1339+O1359</f>
        <v>19568880000</v>
      </c>
      <c r="P1338" s="329">
        <v>483</v>
      </c>
      <c r="Q1338" s="328" t="s">
        <v>130</v>
      </c>
      <c r="R1338" s="329">
        <v>0</v>
      </c>
      <c r="S1338" s="329">
        <f>S1339+S1359</f>
        <v>19568880000</v>
      </c>
      <c r="T1338" s="329">
        <v>483</v>
      </c>
      <c r="U1338" s="328" t="s">
        <v>130</v>
      </c>
      <c r="V1338" s="329">
        <v>0</v>
      </c>
      <c r="W1338" s="329">
        <f>W1339+W1359</f>
        <v>19568880000</v>
      </c>
      <c r="X1338" s="354">
        <f t="shared" si="351"/>
        <v>5870664000</v>
      </c>
      <c r="Y1338" s="329"/>
      <c r="Z1338" s="354">
        <f t="shared" ref="Z1338:Z1404" si="401">W1338-Y1338</f>
        <v>19568880000</v>
      </c>
      <c r="AA1338" s="329"/>
      <c r="AB1338" s="329">
        <v>483</v>
      </c>
      <c r="AC1338" s="328" t="s">
        <v>130</v>
      </c>
      <c r="AD1338" s="329">
        <v>0</v>
      </c>
      <c r="AE1338" s="329">
        <f>AE1339+AE1359</f>
        <v>19568880000</v>
      </c>
      <c r="AF1338" s="329">
        <v>483</v>
      </c>
      <c r="AG1338" s="328" t="s">
        <v>130</v>
      </c>
      <c r="AH1338" s="329">
        <v>0</v>
      </c>
      <c r="AI1338" s="329" t="e">
        <f>AI1339+AI1359</f>
        <v>#REF!</v>
      </c>
      <c r="AJ1338" s="329">
        <v>483</v>
      </c>
      <c r="AK1338" s="328" t="s">
        <v>130</v>
      </c>
      <c r="AL1338" s="329">
        <v>0</v>
      </c>
      <c r="AM1338" s="329">
        <f>AM1339+AM1359</f>
        <v>19568880000</v>
      </c>
      <c r="AN1338" s="329">
        <v>483</v>
      </c>
      <c r="AO1338" s="328" t="s">
        <v>130</v>
      </c>
      <c r="AP1338" s="329">
        <v>0</v>
      </c>
      <c r="AQ1338" s="329">
        <f>AQ1339+AQ1359</f>
        <v>19568880000</v>
      </c>
      <c r="AR1338" s="351">
        <f t="shared" si="352"/>
        <v>0</v>
      </c>
    </row>
    <row r="1339" spans="2:45" s="5" customFormat="1" x14ac:dyDescent="0.4">
      <c r="B1339" s="374" t="s">
        <v>149</v>
      </c>
      <c r="C1339" s="370" t="s">
        <v>516</v>
      </c>
      <c r="D1339" s="279">
        <v>473</v>
      </c>
      <c r="E1339" s="267" t="s">
        <v>130</v>
      </c>
      <c r="F1339" s="261">
        <v>0</v>
      </c>
      <c r="G1339" s="261">
        <f>G1340</f>
        <v>391250000</v>
      </c>
      <c r="H1339" s="279">
        <v>473</v>
      </c>
      <c r="I1339" s="267" t="s">
        <v>130</v>
      </c>
      <c r="J1339" s="261">
        <v>0</v>
      </c>
      <c r="K1339" s="261">
        <f>K1340</f>
        <v>391250000</v>
      </c>
      <c r="L1339" s="279">
        <v>473</v>
      </c>
      <c r="M1339" s="267" t="s">
        <v>130</v>
      </c>
      <c r="N1339" s="261">
        <v>0</v>
      </c>
      <c r="O1339" s="261">
        <f>O1340</f>
        <v>391250000</v>
      </c>
      <c r="P1339" s="279">
        <v>473</v>
      </c>
      <c r="Q1339" s="267" t="s">
        <v>130</v>
      </c>
      <c r="R1339" s="261">
        <v>0</v>
      </c>
      <c r="S1339" s="261">
        <f>S1340</f>
        <v>391250000</v>
      </c>
      <c r="T1339" s="373">
        <v>473</v>
      </c>
      <c r="U1339" s="372" t="s">
        <v>130</v>
      </c>
      <c r="V1339" s="371">
        <v>0</v>
      </c>
      <c r="W1339" s="371">
        <f>W1340</f>
        <v>391250000</v>
      </c>
      <c r="X1339" s="354">
        <f t="shared" si="351"/>
        <v>117375000</v>
      </c>
      <c r="Y1339" s="261"/>
      <c r="Z1339" s="354">
        <f t="shared" si="401"/>
        <v>391250000</v>
      </c>
      <c r="AA1339" s="261"/>
      <c r="AB1339" s="373">
        <v>473</v>
      </c>
      <c r="AC1339" s="372" t="s">
        <v>130</v>
      </c>
      <c r="AD1339" s="371">
        <v>0</v>
      </c>
      <c r="AE1339" s="371">
        <f>AE1340</f>
        <v>863100000</v>
      </c>
      <c r="AF1339" s="373">
        <v>473</v>
      </c>
      <c r="AG1339" s="372" t="s">
        <v>130</v>
      </c>
      <c r="AH1339" s="371">
        <v>0</v>
      </c>
      <c r="AI1339" s="371">
        <f>AI1340</f>
        <v>863100000</v>
      </c>
      <c r="AJ1339" s="373">
        <v>473</v>
      </c>
      <c r="AK1339" s="372" t="s">
        <v>130</v>
      </c>
      <c r="AL1339" s="371">
        <v>0</v>
      </c>
      <c r="AM1339" s="371">
        <f>AM1340</f>
        <v>863100000</v>
      </c>
      <c r="AN1339" s="373">
        <v>473</v>
      </c>
      <c r="AO1339" s="372" t="s">
        <v>130</v>
      </c>
      <c r="AP1339" s="371">
        <v>0</v>
      </c>
      <c r="AQ1339" s="371">
        <f>AQ1340</f>
        <v>863100000</v>
      </c>
      <c r="AR1339" s="351">
        <f t="shared" si="352"/>
        <v>0</v>
      </c>
      <c r="AS1339" s="379"/>
    </row>
    <row r="1340" spans="2:45" x14ac:dyDescent="0.4">
      <c r="B1340" s="312" t="s">
        <v>34</v>
      </c>
      <c r="C1340" s="313" t="s">
        <v>516</v>
      </c>
      <c r="D1340" s="269">
        <v>10</v>
      </c>
      <c r="E1340" s="270" t="s">
        <v>130</v>
      </c>
      <c r="F1340" s="254">
        <v>0</v>
      </c>
      <c r="G1340" s="254">
        <f>G1341+G1348+G1350+G1356</f>
        <v>391250000</v>
      </c>
      <c r="H1340" s="314">
        <v>10</v>
      </c>
      <c r="I1340" s="315" t="s">
        <v>130</v>
      </c>
      <c r="J1340" s="316">
        <v>0</v>
      </c>
      <c r="K1340" s="316">
        <f>K1341+K1348+K1350+K1356</f>
        <v>391250000</v>
      </c>
      <c r="L1340" s="314">
        <v>10</v>
      </c>
      <c r="M1340" s="315" t="s">
        <v>130</v>
      </c>
      <c r="N1340" s="316">
        <v>0</v>
      </c>
      <c r="O1340" s="316">
        <f>O1341+O1348+O1350+O1356</f>
        <v>391250000</v>
      </c>
      <c r="P1340" s="314">
        <v>10</v>
      </c>
      <c r="Q1340" s="315" t="s">
        <v>130</v>
      </c>
      <c r="R1340" s="316">
        <v>0</v>
      </c>
      <c r="S1340" s="316">
        <f>S1341+S1348+S1350+S1356</f>
        <v>391250000</v>
      </c>
      <c r="T1340" s="314">
        <v>10</v>
      </c>
      <c r="U1340" s="315" t="s">
        <v>130</v>
      </c>
      <c r="V1340" s="316">
        <v>0</v>
      </c>
      <c r="W1340" s="316">
        <f>W1341+W1348+W1350+W1356</f>
        <v>391250000</v>
      </c>
      <c r="X1340" s="354">
        <f t="shared" si="351"/>
        <v>117375000</v>
      </c>
      <c r="Y1340" s="316"/>
      <c r="Z1340" s="354">
        <f t="shared" si="401"/>
        <v>391250000</v>
      </c>
      <c r="AA1340" s="316"/>
      <c r="AB1340" s="314">
        <v>10</v>
      </c>
      <c r="AC1340" s="315" t="s">
        <v>130</v>
      </c>
      <c r="AD1340" s="316">
        <v>0</v>
      </c>
      <c r="AE1340" s="316">
        <f>AE1341+AE1348+AE1350+AE1356</f>
        <v>863100000</v>
      </c>
      <c r="AF1340" s="314">
        <v>10</v>
      </c>
      <c r="AG1340" s="315" t="s">
        <v>130</v>
      </c>
      <c r="AH1340" s="316">
        <v>0</v>
      </c>
      <c r="AI1340" s="316">
        <f>AI1341+AI1348+AI1350+AI1356</f>
        <v>863100000</v>
      </c>
      <c r="AJ1340" s="314">
        <v>10</v>
      </c>
      <c r="AK1340" s="315" t="s">
        <v>130</v>
      </c>
      <c r="AL1340" s="316">
        <v>0</v>
      </c>
      <c r="AM1340" s="316">
        <f>AM1341+AM1348+AM1350+AM1356</f>
        <v>863100000</v>
      </c>
      <c r="AN1340" s="314">
        <v>10</v>
      </c>
      <c r="AO1340" s="315" t="s">
        <v>130</v>
      </c>
      <c r="AP1340" s="316">
        <v>0</v>
      </c>
      <c r="AQ1340" s="316">
        <f>AQ1341+AQ1348+AQ1350+AQ1356</f>
        <v>863100000</v>
      </c>
      <c r="AR1340" s="351">
        <f t="shared" si="352"/>
        <v>0</v>
      </c>
    </row>
    <row r="1341" spans="2:45" x14ac:dyDescent="0.4">
      <c r="B1341" s="208">
        <v>525112</v>
      </c>
      <c r="C1341" s="180" t="s">
        <v>97</v>
      </c>
      <c r="D1341" s="178">
        <v>0</v>
      </c>
      <c r="E1341" s="179" t="s">
        <v>27</v>
      </c>
      <c r="F1341" s="180">
        <v>0</v>
      </c>
      <c r="G1341" s="254">
        <f>SUM(G1342:G1347)</f>
        <v>32500000</v>
      </c>
      <c r="H1341" s="178">
        <v>0</v>
      </c>
      <c r="I1341" s="179" t="s">
        <v>27</v>
      </c>
      <c r="J1341" s="180">
        <v>0</v>
      </c>
      <c r="K1341" s="254">
        <f>SUM(K1342:K1347)</f>
        <v>32500000</v>
      </c>
      <c r="L1341" s="178">
        <v>0</v>
      </c>
      <c r="M1341" s="179" t="s">
        <v>27</v>
      </c>
      <c r="N1341" s="180">
        <v>0</v>
      </c>
      <c r="O1341" s="254">
        <f>SUM(O1342:O1347)</f>
        <v>32500000</v>
      </c>
      <c r="P1341" s="178">
        <v>0</v>
      </c>
      <c r="Q1341" s="179" t="s">
        <v>27</v>
      </c>
      <c r="R1341" s="180">
        <v>0</v>
      </c>
      <c r="S1341" s="254">
        <f>SUM(S1342:S1347)</f>
        <v>32500000</v>
      </c>
      <c r="T1341" s="178">
        <v>0</v>
      </c>
      <c r="U1341" s="179" t="s">
        <v>27</v>
      </c>
      <c r="V1341" s="180">
        <v>0</v>
      </c>
      <c r="W1341" s="254">
        <f>SUM(W1342:W1347)</f>
        <v>36690000</v>
      </c>
      <c r="X1341" s="354">
        <f t="shared" si="351"/>
        <v>11007000</v>
      </c>
      <c r="Y1341" s="254"/>
      <c r="Z1341" s="354">
        <f t="shared" si="401"/>
        <v>36690000</v>
      </c>
      <c r="AA1341" s="254"/>
      <c r="AB1341" s="178">
        <v>0</v>
      </c>
      <c r="AC1341" s="179" t="s">
        <v>27</v>
      </c>
      <c r="AD1341" s="180">
        <v>0</v>
      </c>
      <c r="AE1341" s="254">
        <f>SUM(AE1342:AE1347)</f>
        <v>412450000</v>
      </c>
      <c r="AF1341" s="178">
        <v>0</v>
      </c>
      <c r="AG1341" s="179" t="s">
        <v>27</v>
      </c>
      <c r="AH1341" s="180">
        <v>0</v>
      </c>
      <c r="AI1341" s="254">
        <f>SUM(AI1342:AI1347)</f>
        <v>412450000</v>
      </c>
      <c r="AJ1341" s="178">
        <v>0</v>
      </c>
      <c r="AK1341" s="179" t="s">
        <v>27</v>
      </c>
      <c r="AL1341" s="180">
        <v>0</v>
      </c>
      <c r="AM1341" s="254">
        <f>SUM(AM1342:AM1347)</f>
        <v>412450000</v>
      </c>
      <c r="AN1341" s="178">
        <v>0</v>
      </c>
      <c r="AO1341" s="179" t="s">
        <v>27</v>
      </c>
      <c r="AP1341" s="180">
        <v>0</v>
      </c>
      <c r="AQ1341" s="254">
        <f>SUM(AQ1342:AQ1347)</f>
        <v>412450000</v>
      </c>
      <c r="AR1341" s="351">
        <f t="shared" si="352"/>
        <v>0</v>
      </c>
    </row>
    <row r="1342" spans="2:45" x14ac:dyDescent="0.4">
      <c r="B1342" s="208" t="s">
        <v>27</v>
      </c>
      <c r="C1342" s="180" t="s">
        <v>517</v>
      </c>
      <c r="D1342" s="178">
        <v>10</v>
      </c>
      <c r="E1342" s="179" t="s">
        <v>54</v>
      </c>
      <c r="F1342" s="254">
        <v>150000</v>
      </c>
      <c r="G1342" s="254">
        <f t="shared" ref="G1342:G1347" si="402">ROUNDDOWN(D1342*F1342,-3)</f>
        <v>1500000</v>
      </c>
      <c r="H1342" s="178">
        <v>10</v>
      </c>
      <c r="I1342" s="179" t="s">
        <v>54</v>
      </c>
      <c r="J1342" s="254">
        <v>150000</v>
      </c>
      <c r="K1342" s="254">
        <f t="shared" ref="K1342:K1347" si="403">ROUNDDOWN(H1342*J1342,-3)</f>
        <v>1500000</v>
      </c>
      <c r="L1342" s="178">
        <v>10</v>
      </c>
      <c r="M1342" s="179" t="s">
        <v>54</v>
      </c>
      <c r="N1342" s="254">
        <v>150000</v>
      </c>
      <c r="O1342" s="254">
        <f t="shared" ref="O1342:O1347" si="404">ROUNDDOWN(L1342*N1342,-3)</f>
        <v>1500000</v>
      </c>
      <c r="P1342" s="178">
        <v>10</v>
      </c>
      <c r="Q1342" s="179" t="s">
        <v>54</v>
      </c>
      <c r="R1342" s="254">
        <v>150000</v>
      </c>
      <c r="S1342" s="254">
        <f t="shared" ref="S1342:S1347" si="405">ROUNDDOWN(P1342*R1342,-3)</f>
        <v>1500000</v>
      </c>
      <c r="T1342" s="178">
        <v>10</v>
      </c>
      <c r="U1342" s="179" t="s">
        <v>54</v>
      </c>
      <c r="V1342" s="254">
        <v>150000</v>
      </c>
      <c r="W1342" s="254">
        <f t="shared" ref="W1342:W1347" si="406">ROUNDDOWN(T1342*V1342,-3)</f>
        <v>1500000</v>
      </c>
      <c r="X1342" s="354">
        <f t="shared" si="351"/>
        <v>450000</v>
      </c>
      <c r="Y1342" s="254">
        <f t="shared" ref="Y1342:Y1347" si="407">CEILING(X1342,1000)</f>
        <v>450000</v>
      </c>
      <c r="Z1342" s="354">
        <f t="shared" si="401"/>
        <v>1050000</v>
      </c>
      <c r="AA1342" s="254">
        <f t="shared" ref="AA1342:AA1384" si="408">CEILING(Z1342,1000)</f>
        <v>1050000</v>
      </c>
      <c r="AB1342" s="178">
        <v>19</v>
      </c>
      <c r="AC1342" s="179" t="s">
        <v>130</v>
      </c>
      <c r="AD1342" s="254">
        <v>150000</v>
      </c>
      <c r="AE1342" s="254">
        <f t="shared" ref="AE1342:AE1347" si="409">ROUNDDOWN(AB1342*AD1342,-3)</f>
        <v>2850000</v>
      </c>
      <c r="AF1342" s="178">
        <v>19</v>
      </c>
      <c r="AG1342" s="179" t="s">
        <v>130</v>
      </c>
      <c r="AH1342" s="254">
        <v>150000</v>
      </c>
      <c r="AI1342" s="254">
        <f t="shared" ref="AI1342:AI1347" si="410">ROUNDDOWN(AF1342*AH1342,-3)</f>
        <v>2850000</v>
      </c>
      <c r="AJ1342" s="178">
        <v>19</v>
      </c>
      <c r="AK1342" s="179" t="s">
        <v>130</v>
      </c>
      <c r="AL1342" s="254">
        <v>150000</v>
      </c>
      <c r="AM1342" s="254">
        <f t="shared" ref="AM1342:AM1347" si="411">ROUNDDOWN(AJ1342*AL1342,-3)</f>
        <v>2850000</v>
      </c>
      <c r="AN1342" s="178">
        <v>19</v>
      </c>
      <c r="AO1342" s="179" t="s">
        <v>130</v>
      </c>
      <c r="AP1342" s="254">
        <v>150000</v>
      </c>
      <c r="AQ1342" s="254">
        <f t="shared" ref="AQ1342:AQ1347" si="412">ROUNDDOWN(AN1342*AP1342,-3)</f>
        <v>2850000</v>
      </c>
      <c r="AR1342" s="351">
        <f t="shared" si="352"/>
        <v>0</v>
      </c>
    </row>
    <row r="1343" spans="2:45" x14ac:dyDescent="0.4">
      <c r="B1343" s="208"/>
      <c r="C1343" s="180" t="s">
        <v>885</v>
      </c>
      <c r="D1343" s="178">
        <v>100</v>
      </c>
      <c r="E1343" s="179" t="s">
        <v>40</v>
      </c>
      <c r="F1343" s="254">
        <v>50000</v>
      </c>
      <c r="G1343" s="254">
        <f t="shared" si="402"/>
        <v>5000000</v>
      </c>
      <c r="H1343" s="178">
        <v>100</v>
      </c>
      <c r="I1343" s="179" t="s">
        <v>40</v>
      </c>
      <c r="J1343" s="254">
        <v>50000</v>
      </c>
      <c r="K1343" s="254">
        <f t="shared" si="403"/>
        <v>5000000</v>
      </c>
      <c r="L1343" s="178">
        <v>100</v>
      </c>
      <c r="M1343" s="179" t="s">
        <v>40</v>
      </c>
      <c r="N1343" s="254">
        <v>50000</v>
      </c>
      <c r="O1343" s="254">
        <f t="shared" si="404"/>
        <v>5000000</v>
      </c>
      <c r="P1343" s="178">
        <v>100</v>
      </c>
      <c r="Q1343" s="179" t="s">
        <v>40</v>
      </c>
      <c r="R1343" s="254">
        <v>50000</v>
      </c>
      <c r="S1343" s="254">
        <f t="shared" si="405"/>
        <v>5000000</v>
      </c>
      <c r="T1343" s="178">
        <v>100</v>
      </c>
      <c r="U1343" s="179" t="s">
        <v>40</v>
      </c>
      <c r="V1343" s="254">
        <v>50000</v>
      </c>
      <c r="W1343" s="254">
        <f t="shared" si="406"/>
        <v>5000000</v>
      </c>
      <c r="X1343" s="354">
        <f t="shared" si="351"/>
        <v>1500000</v>
      </c>
      <c r="Y1343" s="254">
        <f t="shared" si="407"/>
        <v>1500000</v>
      </c>
      <c r="Z1343" s="354">
        <f t="shared" si="401"/>
        <v>3500000</v>
      </c>
      <c r="AA1343" s="254">
        <f t="shared" si="408"/>
        <v>3500000</v>
      </c>
      <c r="AB1343" s="178">
        <v>152</v>
      </c>
      <c r="AC1343" s="179" t="s">
        <v>40</v>
      </c>
      <c r="AD1343" s="254">
        <v>50000</v>
      </c>
      <c r="AE1343" s="254">
        <f t="shared" si="409"/>
        <v>7600000</v>
      </c>
      <c r="AF1343" s="178">
        <v>152</v>
      </c>
      <c r="AG1343" s="179" t="s">
        <v>40</v>
      </c>
      <c r="AH1343" s="254">
        <v>50000</v>
      </c>
      <c r="AI1343" s="254">
        <f t="shared" si="410"/>
        <v>7600000</v>
      </c>
      <c r="AJ1343" s="178">
        <v>152</v>
      </c>
      <c r="AK1343" s="179" t="s">
        <v>40</v>
      </c>
      <c r="AL1343" s="254">
        <v>50000</v>
      </c>
      <c r="AM1343" s="254">
        <f t="shared" si="411"/>
        <v>7600000</v>
      </c>
      <c r="AN1343" s="178">
        <v>152</v>
      </c>
      <c r="AO1343" s="179" t="s">
        <v>40</v>
      </c>
      <c r="AP1343" s="254">
        <v>50000</v>
      </c>
      <c r="AQ1343" s="254">
        <f t="shared" si="412"/>
        <v>7600000</v>
      </c>
      <c r="AR1343" s="351">
        <f t="shared" si="352"/>
        <v>0</v>
      </c>
    </row>
    <row r="1344" spans="2:45" x14ac:dyDescent="0.4">
      <c r="B1344" s="208"/>
      <c r="C1344" s="180" t="s">
        <v>886</v>
      </c>
      <c r="D1344" s="178">
        <v>300</v>
      </c>
      <c r="E1344" s="179" t="s">
        <v>40</v>
      </c>
      <c r="F1344" s="254">
        <v>50000</v>
      </c>
      <c r="G1344" s="254">
        <f t="shared" si="402"/>
        <v>15000000</v>
      </c>
      <c r="H1344" s="178">
        <v>300</v>
      </c>
      <c r="I1344" s="179" t="s">
        <v>40</v>
      </c>
      <c r="J1344" s="254">
        <v>50000</v>
      </c>
      <c r="K1344" s="254">
        <f t="shared" si="403"/>
        <v>15000000</v>
      </c>
      <c r="L1344" s="178">
        <v>300</v>
      </c>
      <c r="M1344" s="179" t="s">
        <v>40</v>
      </c>
      <c r="N1344" s="254">
        <v>50000</v>
      </c>
      <c r="O1344" s="254">
        <f t="shared" si="404"/>
        <v>15000000</v>
      </c>
      <c r="P1344" s="178">
        <v>300</v>
      </c>
      <c r="Q1344" s="179" t="s">
        <v>40</v>
      </c>
      <c r="R1344" s="254">
        <v>50000</v>
      </c>
      <c r="S1344" s="254">
        <f t="shared" si="405"/>
        <v>15000000</v>
      </c>
      <c r="T1344" s="178">
        <v>1</v>
      </c>
      <c r="U1344" s="179" t="s">
        <v>38</v>
      </c>
      <c r="V1344" s="254">
        <v>14907000</v>
      </c>
      <c r="W1344" s="254">
        <f t="shared" si="406"/>
        <v>14907000</v>
      </c>
      <c r="X1344" s="354">
        <f t="shared" si="351"/>
        <v>4472100</v>
      </c>
      <c r="Y1344" s="254">
        <f t="shared" si="407"/>
        <v>4473000</v>
      </c>
      <c r="Z1344" s="354">
        <f t="shared" si="401"/>
        <v>10434000</v>
      </c>
      <c r="AA1344" s="254">
        <f t="shared" si="408"/>
        <v>10434000</v>
      </c>
      <c r="AB1344" s="178">
        <v>570</v>
      </c>
      <c r="AC1344" s="179" t="s">
        <v>40</v>
      </c>
      <c r="AD1344" s="254">
        <v>50000</v>
      </c>
      <c r="AE1344" s="254">
        <f t="shared" si="409"/>
        <v>28500000</v>
      </c>
      <c r="AF1344" s="178">
        <v>570</v>
      </c>
      <c r="AG1344" s="179" t="s">
        <v>40</v>
      </c>
      <c r="AH1344" s="254">
        <v>50000</v>
      </c>
      <c r="AI1344" s="254">
        <f t="shared" si="410"/>
        <v>28500000</v>
      </c>
      <c r="AJ1344" s="178">
        <v>570</v>
      </c>
      <c r="AK1344" s="179" t="s">
        <v>40</v>
      </c>
      <c r="AL1344" s="254">
        <v>50000</v>
      </c>
      <c r="AM1344" s="254">
        <f t="shared" si="411"/>
        <v>28500000</v>
      </c>
      <c r="AN1344" s="178">
        <v>570</v>
      </c>
      <c r="AO1344" s="179" t="s">
        <v>40</v>
      </c>
      <c r="AP1344" s="254">
        <v>50000</v>
      </c>
      <c r="AQ1344" s="254">
        <f t="shared" si="412"/>
        <v>28500000</v>
      </c>
      <c r="AR1344" s="351">
        <f t="shared" si="352"/>
        <v>0</v>
      </c>
    </row>
    <row r="1345" spans="2:44" x14ac:dyDescent="0.4">
      <c r="B1345" s="208"/>
      <c r="C1345" s="180" t="s">
        <v>887</v>
      </c>
      <c r="D1345" s="178">
        <v>10</v>
      </c>
      <c r="E1345" s="179" t="s">
        <v>54</v>
      </c>
      <c r="F1345" s="254">
        <v>500000</v>
      </c>
      <c r="G1345" s="254">
        <f t="shared" si="402"/>
        <v>5000000</v>
      </c>
      <c r="H1345" s="178">
        <v>10</v>
      </c>
      <c r="I1345" s="179" t="s">
        <v>54</v>
      </c>
      <c r="J1345" s="254">
        <v>500000</v>
      </c>
      <c r="K1345" s="254">
        <f t="shared" si="403"/>
        <v>5000000</v>
      </c>
      <c r="L1345" s="178">
        <v>10</v>
      </c>
      <c r="M1345" s="179" t="s">
        <v>54</v>
      </c>
      <c r="N1345" s="254">
        <v>500000</v>
      </c>
      <c r="O1345" s="254">
        <f t="shared" si="404"/>
        <v>5000000</v>
      </c>
      <c r="P1345" s="178">
        <v>10</v>
      </c>
      <c r="Q1345" s="179" t="s">
        <v>54</v>
      </c>
      <c r="R1345" s="254">
        <v>500000</v>
      </c>
      <c r="S1345" s="254">
        <f t="shared" si="405"/>
        <v>5000000</v>
      </c>
      <c r="T1345" s="178">
        <v>10</v>
      </c>
      <c r="U1345" s="179" t="s">
        <v>54</v>
      </c>
      <c r="V1345" s="254">
        <v>500000</v>
      </c>
      <c r="W1345" s="254">
        <f t="shared" si="406"/>
        <v>5000000</v>
      </c>
      <c r="X1345" s="354">
        <f t="shared" si="351"/>
        <v>1500000</v>
      </c>
      <c r="Y1345" s="254">
        <f t="shared" si="407"/>
        <v>1500000</v>
      </c>
      <c r="Z1345" s="354">
        <f t="shared" si="401"/>
        <v>3500000</v>
      </c>
      <c r="AA1345" s="254">
        <f t="shared" si="408"/>
        <v>3500000</v>
      </c>
      <c r="AB1345" s="178">
        <v>285</v>
      </c>
      <c r="AC1345" s="179" t="s">
        <v>130</v>
      </c>
      <c r="AD1345" s="254">
        <v>500000</v>
      </c>
      <c r="AE1345" s="254">
        <f t="shared" si="409"/>
        <v>142500000</v>
      </c>
      <c r="AF1345" s="178">
        <v>285</v>
      </c>
      <c r="AG1345" s="179" t="s">
        <v>130</v>
      </c>
      <c r="AH1345" s="254">
        <v>500000</v>
      </c>
      <c r="AI1345" s="254">
        <f t="shared" si="410"/>
        <v>142500000</v>
      </c>
      <c r="AJ1345" s="178">
        <v>285</v>
      </c>
      <c r="AK1345" s="179" t="s">
        <v>130</v>
      </c>
      <c r="AL1345" s="254">
        <v>500000</v>
      </c>
      <c r="AM1345" s="254">
        <f t="shared" si="411"/>
        <v>142500000</v>
      </c>
      <c r="AN1345" s="178">
        <v>285</v>
      </c>
      <c r="AO1345" s="179" t="s">
        <v>130</v>
      </c>
      <c r="AP1345" s="254">
        <v>500000</v>
      </c>
      <c r="AQ1345" s="254">
        <f t="shared" si="412"/>
        <v>142500000</v>
      </c>
      <c r="AR1345" s="351">
        <f t="shared" si="352"/>
        <v>0</v>
      </c>
    </row>
    <row r="1346" spans="2:44" x14ac:dyDescent="0.4">
      <c r="B1346" s="208"/>
      <c r="C1346" s="180" t="s">
        <v>521</v>
      </c>
      <c r="D1346" s="178">
        <v>10</v>
      </c>
      <c r="E1346" s="179" t="s">
        <v>54</v>
      </c>
      <c r="F1346" s="254">
        <v>300000</v>
      </c>
      <c r="G1346" s="254">
        <f t="shared" si="402"/>
        <v>3000000</v>
      </c>
      <c r="H1346" s="178">
        <v>10</v>
      </c>
      <c r="I1346" s="179" t="s">
        <v>54</v>
      </c>
      <c r="J1346" s="254">
        <v>300000</v>
      </c>
      <c r="K1346" s="254">
        <f t="shared" si="403"/>
        <v>3000000</v>
      </c>
      <c r="L1346" s="178">
        <v>10</v>
      </c>
      <c r="M1346" s="179" t="s">
        <v>54</v>
      </c>
      <c r="N1346" s="254">
        <v>300000</v>
      </c>
      <c r="O1346" s="254">
        <f t="shared" si="404"/>
        <v>3000000</v>
      </c>
      <c r="P1346" s="178">
        <v>10</v>
      </c>
      <c r="Q1346" s="179" t="s">
        <v>54</v>
      </c>
      <c r="R1346" s="254">
        <v>300000</v>
      </c>
      <c r="S1346" s="254">
        <f t="shared" si="405"/>
        <v>3000000</v>
      </c>
      <c r="T1346" s="178">
        <v>10</v>
      </c>
      <c r="U1346" s="179" t="s">
        <v>54</v>
      </c>
      <c r="V1346" s="254">
        <v>300000</v>
      </c>
      <c r="W1346" s="254">
        <f t="shared" si="406"/>
        <v>3000000</v>
      </c>
      <c r="X1346" s="354">
        <f t="shared" si="351"/>
        <v>900000</v>
      </c>
      <c r="Y1346" s="254">
        <f t="shared" si="407"/>
        <v>900000</v>
      </c>
      <c r="Z1346" s="354">
        <f t="shared" si="401"/>
        <v>2100000</v>
      </c>
      <c r="AA1346" s="254">
        <f t="shared" si="408"/>
        <v>2100000</v>
      </c>
      <c r="AB1346" s="178">
        <v>1</v>
      </c>
      <c r="AC1346" s="179" t="s">
        <v>884</v>
      </c>
      <c r="AD1346" s="254">
        <v>3000000</v>
      </c>
      <c r="AE1346" s="254">
        <f t="shared" si="409"/>
        <v>3000000</v>
      </c>
      <c r="AF1346" s="178">
        <v>1</v>
      </c>
      <c r="AG1346" s="179" t="s">
        <v>884</v>
      </c>
      <c r="AH1346" s="254">
        <v>3000000</v>
      </c>
      <c r="AI1346" s="254">
        <f t="shared" si="410"/>
        <v>3000000</v>
      </c>
      <c r="AJ1346" s="178">
        <v>1</v>
      </c>
      <c r="AK1346" s="179" t="s">
        <v>884</v>
      </c>
      <c r="AL1346" s="254">
        <v>3000000</v>
      </c>
      <c r="AM1346" s="254">
        <f t="shared" si="411"/>
        <v>3000000</v>
      </c>
      <c r="AN1346" s="178">
        <v>1</v>
      </c>
      <c r="AO1346" s="179" t="s">
        <v>884</v>
      </c>
      <c r="AP1346" s="254">
        <v>3000000</v>
      </c>
      <c r="AQ1346" s="254">
        <f t="shared" si="412"/>
        <v>3000000</v>
      </c>
      <c r="AR1346" s="351">
        <f t="shared" si="352"/>
        <v>0</v>
      </c>
    </row>
    <row r="1347" spans="2:44" x14ac:dyDescent="0.4">
      <c r="B1347" s="208"/>
      <c r="C1347" s="180" t="s">
        <v>522</v>
      </c>
      <c r="D1347" s="178">
        <v>10</v>
      </c>
      <c r="E1347" s="179" t="s">
        <v>54</v>
      </c>
      <c r="F1347" s="254">
        <v>300000</v>
      </c>
      <c r="G1347" s="254">
        <f t="shared" si="402"/>
        <v>3000000</v>
      </c>
      <c r="H1347" s="178">
        <v>10</v>
      </c>
      <c r="I1347" s="179" t="s">
        <v>54</v>
      </c>
      <c r="J1347" s="254">
        <v>300000</v>
      </c>
      <c r="K1347" s="254">
        <f t="shared" si="403"/>
        <v>3000000</v>
      </c>
      <c r="L1347" s="178">
        <v>10</v>
      </c>
      <c r="M1347" s="179" t="s">
        <v>54</v>
      </c>
      <c r="N1347" s="254">
        <v>300000</v>
      </c>
      <c r="O1347" s="254">
        <f t="shared" si="404"/>
        <v>3000000</v>
      </c>
      <c r="P1347" s="178">
        <v>10</v>
      </c>
      <c r="Q1347" s="179" t="s">
        <v>54</v>
      </c>
      <c r="R1347" s="254">
        <v>300000</v>
      </c>
      <c r="S1347" s="254">
        <f t="shared" si="405"/>
        <v>3000000</v>
      </c>
      <c r="T1347" s="178">
        <v>1</v>
      </c>
      <c r="U1347" s="179" t="s">
        <v>38</v>
      </c>
      <c r="V1347" s="254">
        <v>7283000</v>
      </c>
      <c r="W1347" s="254">
        <f t="shared" si="406"/>
        <v>7283000</v>
      </c>
      <c r="X1347" s="354">
        <f t="shared" si="351"/>
        <v>2184900</v>
      </c>
      <c r="Y1347" s="254">
        <f t="shared" si="407"/>
        <v>2185000</v>
      </c>
      <c r="Z1347" s="354">
        <f t="shared" si="401"/>
        <v>5098000</v>
      </c>
      <c r="AA1347" s="254">
        <f t="shared" si="408"/>
        <v>5098000</v>
      </c>
      <c r="AB1347" s="178">
        <v>1</v>
      </c>
      <c r="AC1347" s="179" t="s">
        <v>884</v>
      </c>
      <c r="AD1347" s="254">
        <f>150000000+78000000</f>
        <v>228000000</v>
      </c>
      <c r="AE1347" s="254">
        <f t="shared" si="409"/>
        <v>228000000</v>
      </c>
      <c r="AF1347" s="178">
        <v>1</v>
      </c>
      <c r="AG1347" s="179" t="s">
        <v>884</v>
      </c>
      <c r="AH1347" s="254">
        <f>150000000+78000000</f>
        <v>228000000</v>
      </c>
      <c r="AI1347" s="254">
        <f t="shared" si="410"/>
        <v>228000000</v>
      </c>
      <c r="AJ1347" s="178">
        <v>1</v>
      </c>
      <c r="AK1347" s="179" t="s">
        <v>884</v>
      </c>
      <c r="AL1347" s="254">
        <f>150000000+78000000</f>
        <v>228000000</v>
      </c>
      <c r="AM1347" s="254">
        <f t="shared" si="411"/>
        <v>228000000</v>
      </c>
      <c r="AN1347" s="178">
        <v>1</v>
      </c>
      <c r="AO1347" s="179" t="s">
        <v>884</v>
      </c>
      <c r="AP1347" s="254">
        <f>150000000+78000000</f>
        <v>228000000</v>
      </c>
      <c r="AQ1347" s="254">
        <f t="shared" si="412"/>
        <v>228000000</v>
      </c>
      <c r="AR1347" s="351">
        <f t="shared" si="352"/>
        <v>0</v>
      </c>
    </row>
    <row r="1348" spans="2:44" x14ac:dyDescent="0.4">
      <c r="B1348" s="208">
        <v>525119</v>
      </c>
      <c r="C1348" s="180" t="s">
        <v>42</v>
      </c>
      <c r="D1348" s="178"/>
      <c r="E1348" s="179"/>
      <c r="F1348" s="180"/>
      <c r="G1348" s="254">
        <f>SUM(G1349:G1349)</f>
        <v>5000000</v>
      </c>
      <c r="H1348" s="178"/>
      <c r="I1348" s="179"/>
      <c r="J1348" s="180"/>
      <c r="K1348" s="254">
        <f>SUM(K1349:K1349)</f>
        <v>5000000</v>
      </c>
      <c r="L1348" s="178"/>
      <c r="M1348" s="179"/>
      <c r="N1348" s="180"/>
      <c r="O1348" s="254">
        <f>SUM(O1349:O1349)</f>
        <v>5000000</v>
      </c>
      <c r="P1348" s="178"/>
      <c r="Q1348" s="179"/>
      <c r="R1348" s="180"/>
      <c r="S1348" s="254">
        <f>SUM(S1349:S1349)</f>
        <v>5000000</v>
      </c>
      <c r="T1348" s="178"/>
      <c r="U1348" s="179"/>
      <c r="V1348" s="180"/>
      <c r="W1348" s="254">
        <f>SUM(W1349:W1349)</f>
        <v>5000000</v>
      </c>
      <c r="X1348" s="354">
        <f t="shared" si="351"/>
        <v>1500000</v>
      </c>
      <c r="Y1348" s="254"/>
      <c r="Z1348" s="354">
        <f t="shared" si="401"/>
        <v>5000000</v>
      </c>
      <c r="AA1348" s="254"/>
      <c r="AB1348" s="178"/>
      <c r="AC1348" s="179"/>
      <c r="AD1348" s="180"/>
      <c r="AE1348" s="254">
        <f>SUM(AE1349:AE1349)</f>
        <v>5000000</v>
      </c>
      <c r="AF1348" s="178"/>
      <c r="AG1348" s="179"/>
      <c r="AH1348" s="180"/>
      <c r="AI1348" s="254">
        <f>SUM(AI1349:AI1349)</f>
        <v>5000000</v>
      </c>
      <c r="AJ1348" s="178"/>
      <c r="AK1348" s="179"/>
      <c r="AL1348" s="180"/>
      <c r="AM1348" s="254">
        <f>SUM(AM1349:AM1349)</f>
        <v>5000000</v>
      </c>
      <c r="AN1348" s="178"/>
      <c r="AO1348" s="179"/>
      <c r="AP1348" s="180"/>
      <c r="AQ1348" s="254">
        <f>SUM(AQ1349:AQ1349)</f>
        <v>5000000</v>
      </c>
      <c r="AR1348" s="351">
        <f t="shared" si="352"/>
        <v>0</v>
      </c>
    </row>
    <row r="1349" spans="2:44" x14ac:dyDescent="0.4">
      <c r="B1349" s="208" t="s">
        <v>27</v>
      </c>
      <c r="C1349" s="180" t="s">
        <v>61</v>
      </c>
      <c r="D1349" s="178">
        <v>10</v>
      </c>
      <c r="E1349" s="179" t="s">
        <v>130</v>
      </c>
      <c r="F1349" s="254">
        <v>500000</v>
      </c>
      <c r="G1349" s="254">
        <f>D1349*F1349</f>
        <v>5000000</v>
      </c>
      <c r="H1349" s="178">
        <v>10</v>
      </c>
      <c r="I1349" s="179" t="s">
        <v>130</v>
      </c>
      <c r="J1349" s="254">
        <v>500000</v>
      </c>
      <c r="K1349" s="254">
        <f>H1349*J1349</f>
        <v>5000000</v>
      </c>
      <c r="L1349" s="178">
        <v>10</v>
      </c>
      <c r="M1349" s="179" t="s">
        <v>130</v>
      </c>
      <c r="N1349" s="254">
        <v>500000</v>
      </c>
      <c r="O1349" s="254">
        <f>L1349*N1349</f>
        <v>5000000</v>
      </c>
      <c r="P1349" s="178">
        <v>10</v>
      </c>
      <c r="Q1349" s="179" t="s">
        <v>130</v>
      </c>
      <c r="R1349" s="254">
        <v>500000</v>
      </c>
      <c r="S1349" s="254">
        <f>P1349*R1349</f>
        <v>5000000</v>
      </c>
      <c r="T1349" s="178">
        <v>10</v>
      </c>
      <c r="U1349" s="179" t="s">
        <v>130</v>
      </c>
      <c r="V1349" s="254">
        <v>500000</v>
      </c>
      <c r="W1349" s="254">
        <f>T1349*V1349</f>
        <v>5000000</v>
      </c>
      <c r="X1349" s="354">
        <f t="shared" si="351"/>
        <v>1500000</v>
      </c>
      <c r="Y1349" s="254">
        <f>CEILING(X1349,1000)</f>
        <v>1500000</v>
      </c>
      <c r="Z1349" s="354">
        <f t="shared" si="401"/>
        <v>3500000</v>
      </c>
      <c r="AA1349" s="254">
        <f t="shared" si="408"/>
        <v>3500000</v>
      </c>
      <c r="AB1349" s="178">
        <v>1</v>
      </c>
      <c r="AC1349" s="179" t="s">
        <v>884</v>
      </c>
      <c r="AD1349" s="254">
        <v>5000000</v>
      </c>
      <c r="AE1349" s="254">
        <f>AB1349*AD1349</f>
        <v>5000000</v>
      </c>
      <c r="AF1349" s="178">
        <v>1</v>
      </c>
      <c r="AG1349" s="179" t="s">
        <v>884</v>
      </c>
      <c r="AH1349" s="254">
        <v>5000000</v>
      </c>
      <c r="AI1349" s="254">
        <f>AF1349*AH1349</f>
        <v>5000000</v>
      </c>
      <c r="AJ1349" s="178">
        <v>1</v>
      </c>
      <c r="AK1349" s="179" t="s">
        <v>884</v>
      </c>
      <c r="AL1349" s="254">
        <v>5000000</v>
      </c>
      <c r="AM1349" s="254">
        <f>AJ1349*AL1349</f>
        <v>5000000</v>
      </c>
      <c r="AN1349" s="178">
        <v>1</v>
      </c>
      <c r="AO1349" s="179" t="s">
        <v>884</v>
      </c>
      <c r="AP1349" s="254">
        <v>5000000</v>
      </c>
      <c r="AQ1349" s="254">
        <f>AN1349*AP1349</f>
        <v>5000000</v>
      </c>
      <c r="AR1349" s="351">
        <f t="shared" si="352"/>
        <v>0</v>
      </c>
    </row>
    <row r="1350" spans="2:44" x14ac:dyDescent="0.4">
      <c r="B1350" s="208">
        <v>525113</v>
      </c>
      <c r="C1350" s="180" t="s">
        <v>99</v>
      </c>
      <c r="D1350" s="178"/>
      <c r="E1350" s="179"/>
      <c r="F1350" s="180"/>
      <c r="G1350" s="254">
        <f>SUM(G1351:G1355)</f>
        <v>205150000</v>
      </c>
      <c r="H1350" s="178"/>
      <c r="I1350" s="179"/>
      <c r="J1350" s="180"/>
      <c r="K1350" s="254">
        <f>SUM(K1351:K1355)</f>
        <v>205150000</v>
      </c>
      <c r="L1350" s="178"/>
      <c r="M1350" s="179"/>
      <c r="N1350" s="180"/>
      <c r="O1350" s="254">
        <f>SUM(O1351:O1355)</f>
        <v>205150000</v>
      </c>
      <c r="P1350" s="178"/>
      <c r="Q1350" s="179"/>
      <c r="R1350" s="180"/>
      <c r="S1350" s="254">
        <f>SUM(S1351:S1355)</f>
        <v>205150000</v>
      </c>
      <c r="T1350" s="178"/>
      <c r="U1350" s="179"/>
      <c r="V1350" s="180"/>
      <c r="W1350" s="254">
        <f>SUM(W1351:W1355)</f>
        <v>200960000</v>
      </c>
      <c r="X1350" s="354">
        <f t="shared" si="351"/>
        <v>60288000</v>
      </c>
      <c r="Y1350" s="254"/>
      <c r="Z1350" s="354">
        <f t="shared" si="401"/>
        <v>200960000</v>
      </c>
      <c r="AA1350" s="254"/>
      <c r="AB1350" s="178"/>
      <c r="AC1350" s="179"/>
      <c r="AD1350" s="180"/>
      <c r="AE1350" s="254">
        <f>SUM(AE1351:AE1355)</f>
        <v>282650000</v>
      </c>
      <c r="AF1350" s="178"/>
      <c r="AG1350" s="179"/>
      <c r="AH1350" s="180"/>
      <c r="AI1350" s="254">
        <f>SUM(AI1351:AI1355)</f>
        <v>282650000</v>
      </c>
      <c r="AJ1350" s="178"/>
      <c r="AK1350" s="179"/>
      <c r="AL1350" s="180"/>
      <c r="AM1350" s="254">
        <f>SUM(AM1351:AM1355)</f>
        <v>282650000</v>
      </c>
      <c r="AN1350" s="178"/>
      <c r="AO1350" s="179"/>
      <c r="AP1350" s="180"/>
      <c r="AQ1350" s="254">
        <f>SUM(AQ1351:AQ1355)</f>
        <v>282650000</v>
      </c>
      <c r="AR1350" s="351">
        <f t="shared" si="352"/>
        <v>0</v>
      </c>
    </row>
    <row r="1351" spans="2:44" x14ac:dyDescent="0.4">
      <c r="B1351" s="208"/>
      <c r="C1351" s="180" t="s">
        <v>523</v>
      </c>
      <c r="D1351" s="178">
        <v>10</v>
      </c>
      <c r="E1351" s="179" t="s">
        <v>51</v>
      </c>
      <c r="F1351" s="254">
        <v>13915000</v>
      </c>
      <c r="G1351" s="254">
        <f>ROUNDDOWN(D1351*F1351,-3)</f>
        <v>139150000</v>
      </c>
      <c r="H1351" s="178">
        <v>10</v>
      </c>
      <c r="I1351" s="179" t="s">
        <v>51</v>
      </c>
      <c r="J1351" s="254">
        <v>13915000</v>
      </c>
      <c r="K1351" s="254">
        <f>ROUNDDOWN(H1351*J1351,-3)</f>
        <v>139150000</v>
      </c>
      <c r="L1351" s="178">
        <v>10</v>
      </c>
      <c r="M1351" s="179" t="s">
        <v>51</v>
      </c>
      <c r="N1351" s="254">
        <v>13915000</v>
      </c>
      <c r="O1351" s="254">
        <f>ROUNDDOWN(L1351*N1351,-3)</f>
        <v>139150000</v>
      </c>
      <c r="P1351" s="178">
        <v>10</v>
      </c>
      <c r="Q1351" s="179" t="s">
        <v>51</v>
      </c>
      <c r="R1351" s="254">
        <v>13915000</v>
      </c>
      <c r="S1351" s="254">
        <f>ROUNDDOWN(P1351*R1351,-3)</f>
        <v>139150000</v>
      </c>
      <c r="T1351" s="178">
        <v>10</v>
      </c>
      <c r="U1351" s="179" t="s">
        <v>51</v>
      </c>
      <c r="V1351" s="254">
        <v>13496000</v>
      </c>
      <c r="W1351" s="254">
        <f>ROUNDDOWN(T1351*V1351,-3)</f>
        <v>134960000</v>
      </c>
      <c r="X1351" s="354">
        <f t="shared" si="351"/>
        <v>40488000</v>
      </c>
      <c r="Y1351" s="254">
        <f>CEILING(X1351,1000)</f>
        <v>40488000</v>
      </c>
      <c r="Z1351" s="354">
        <f t="shared" si="401"/>
        <v>94472000</v>
      </c>
      <c r="AA1351" s="254">
        <f t="shared" si="408"/>
        <v>94472000</v>
      </c>
      <c r="AB1351" s="178">
        <v>10</v>
      </c>
      <c r="AC1351" s="179" t="s">
        <v>51</v>
      </c>
      <c r="AD1351" s="254">
        <v>13915000</v>
      </c>
      <c r="AE1351" s="254">
        <f>ROUNDDOWN(AB1351*AD1351,-3)</f>
        <v>139150000</v>
      </c>
      <c r="AF1351" s="178">
        <v>10</v>
      </c>
      <c r="AG1351" s="179" t="s">
        <v>51</v>
      </c>
      <c r="AH1351" s="254">
        <v>13915000</v>
      </c>
      <c r="AI1351" s="254">
        <f>ROUNDDOWN(AF1351*AH1351,-3)</f>
        <v>139150000</v>
      </c>
      <c r="AJ1351" s="178">
        <v>10</v>
      </c>
      <c r="AK1351" s="179" t="s">
        <v>51</v>
      </c>
      <c r="AL1351" s="254">
        <v>13915000</v>
      </c>
      <c r="AM1351" s="254">
        <f>ROUNDDOWN(AJ1351*AL1351,-3)</f>
        <v>139150000</v>
      </c>
      <c r="AN1351" s="178">
        <v>10</v>
      </c>
      <c r="AO1351" s="179" t="s">
        <v>51</v>
      </c>
      <c r="AP1351" s="254">
        <v>13915000</v>
      </c>
      <c r="AQ1351" s="254">
        <f>ROUNDDOWN(AN1351*AP1351,-3)</f>
        <v>139150000</v>
      </c>
      <c r="AR1351" s="351">
        <f t="shared" si="352"/>
        <v>0</v>
      </c>
    </row>
    <row r="1352" spans="2:44" x14ac:dyDescent="0.4">
      <c r="B1352" s="208"/>
      <c r="C1352" s="180" t="s">
        <v>888</v>
      </c>
      <c r="D1352" s="178">
        <v>10</v>
      </c>
      <c r="E1352" s="179" t="s">
        <v>525</v>
      </c>
      <c r="F1352" s="254">
        <v>1000000</v>
      </c>
      <c r="G1352" s="254">
        <f>ROUNDDOWN(D1352*F1352,-3)</f>
        <v>10000000</v>
      </c>
      <c r="H1352" s="178">
        <v>10</v>
      </c>
      <c r="I1352" s="179" t="s">
        <v>525</v>
      </c>
      <c r="J1352" s="254">
        <v>1000000</v>
      </c>
      <c r="K1352" s="254">
        <f>ROUNDDOWN(H1352*J1352,-3)</f>
        <v>10000000</v>
      </c>
      <c r="L1352" s="178">
        <v>10</v>
      </c>
      <c r="M1352" s="179" t="s">
        <v>525</v>
      </c>
      <c r="N1352" s="254">
        <v>1000000</v>
      </c>
      <c r="O1352" s="254">
        <f>ROUNDDOWN(L1352*N1352,-3)</f>
        <v>10000000</v>
      </c>
      <c r="P1352" s="178">
        <v>10</v>
      </c>
      <c r="Q1352" s="179" t="s">
        <v>525</v>
      </c>
      <c r="R1352" s="254">
        <v>1000000</v>
      </c>
      <c r="S1352" s="254">
        <f>ROUNDDOWN(P1352*R1352,-3)</f>
        <v>10000000</v>
      </c>
      <c r="T1352" s="178">
        <v>10</v>
      </c>
      <c r="U1352" s="179" t="s">
        <v>525</v>
      </c>
      <c r="V1352" s="254">
        <v>1000000</v>
      </c>
      <c r="W1352" s="254">
        <f>ROUNDDOWN(T1352*V1352,-3)</f>
        <v>10000000</v>
      </c>
      <c r="X1352" s="354">
        <f t="shared" si="351"/>
        <v>3000000</v>
      </c>
      <c r="Y1352" s="254">
        <f>CEILING(X1352,1000)</f>
        <v>3000000</v>
      </c>
      <c r="Z1352" s="354">
        <f t="shared" si="401"/>
        <v>7000000</v>
      </c>
      <c r="AA1352" s="254">
        <f t="shared" si="408"/>
        <v>7000000</v>
      </c>
      <c r="AB1352" s="178">
        <v>150</v>
      </c>
      <c r="AC1352" s="179" t="s">
        <v>40</v>
      </c>
      <c r="AD1352" s="254">
        <v>100000</v>
      </c>
      <c r="AE1352" s="254">
        <f>ROUNDDOWN(AB1352*AD1352,-3)</f>
        <v>15000000</v>
      </c>
      <c r="AF1352" s="178">
        <v>150</v>
      </c>
      <c r="AG1352" s="179" t="s">
        <v>40</v>
      </c>
      <c r="AH1352" s="254">
        <v>100000</v>
      </c>
      <c r="AI1352" s="254">
        <f>ROUNDDOWN(AF1352*AH1352,-3)</f>
        <v>15000000</v>
      </c>
      <c r="AJ1352" s="178">
        <v>150</v>
      </c>
      <c r="AK1352" s="179" t="s">
        <v>40</v>
      </c>
      <c r="AL1352" s="254">
        <v>100000</v>
      </c>
      <c r="AM1352" s="254">
        <f>ROUNDDOWN(AJ1352*AL1352,-3)</f>
        <v>15000000</v>
      </c>
      <c r="AN1352" s="178">
        <v>150</v>
      </c>
      <c r="AO1352" s="179" t="s">
        <v>40</v>
      </c>
      <c r="AP1352" s="254">
        <v>100000</v>
      </c>
      <c r="AQ1352" s="254">
        <f>ROUNDDOWN(AN1352*AP1352,-3)</f>
        <v>15000000</v>
      </c>
      <c r="AR1352" s="351">
        <f t="shared" si="352"/>
        <v>0</v>
      </c>
    </row>
    <row r="1353" spans="2:44" x14ac:dyDescent="0.4">
      <c r="B1353" s="208"/>
      <c r="C1353" s="180" t="s">
        <v>889</v>
      </c>
      <c r="D1353" s="178">
        <v>10</v>
      </c>
      <c r="E1353" s="179" t="s">
        <v>40</v>
      </c>
      <c r="F1353" s="254">
        <v>1000000</v>
      </c>
      <c r="G1353" s="254">
        <f>ROUNDDOWN(D1353*F1353,-3)</f>
        <v>10000000</v>
      </c>
      <c r="H1353" s="178">
        <v>10</v>
      </c>
      <c r="I1353" s="179" t="s">
        <v>40</v>
      </c>
      <c r="J1353" s="254">
        <v>1000000</v>
      </c>
      <c r="K1353" s="254">
        <f>ROUNDDOWN(H1353*J1353,-3)</f>
        <v>10000000</v>
      </c>
      <c r="L1353" s="178">
        <v>10</v>
      </c>
      <c r="M1353" s="179" t="s">
        <v>40</v>
      </c>
      <c r="N1353" s="254">
        <v>1000000</v>
      </c>
      <c r="O1353" s="254">
        <f>ROUNDDOWN(L1353*N1353,-3)</f>
        <v>10000000</v>
      </c>
      <c r="P1353" s="178">
        <v>10</v>
      </c>
      <c r="Q1353" s="179" t="s">
        <v>40</v>
      </c>
      <c r="R1353" s="254">
        <v>1000000</v>
      </c>
      <c r="S1353" s="254">
        <f>ROUNDDOWN(P1353*R1353,-3)</f>
        <v>10000000</v>
      </c>
      <c r="T1353" s="178">
        <v>10</v>
      </c>
      <c r="U1353" s="179" t="s">
        <v>40</v>
      </c>
      <c r="V1353" s="254">
        <v>1000000</v>
      </c>
      <c r="W1353" s="254">
        <f>ROUNDDOWN(T1353*V1353,-3)</f>
        <v>10000000</v>
      </c>
      <c r="X1353" s="354">
        <f t="shared" si="351"/>
        <v>3000000</v>
      </c>
      <c r="Y1353" s="254">
        <f>CEILING(X1353,1000)</f>
        <v>3000000</v>
      </c>
      <c r="Z1353" s="354">
        <f t="shared" si="401"/>
        <v>7000000</v>
      </c>
      <c r="AA1353" s="254">
        <f t="shared" si="408"/>
        <v>7000000</v>
      </c>
      <c r="AB1353" s="178">
        <v>150</v>
      </c>
      <c r="AC1353" s="179" t="s">
        <v>40</v>
      </c>
      <c r="AD1353" s="254">
        <v>250000</v>
      </c>
      <c r="AE1353" s="254">
        <f>ROUNDDOWN(AB1353*AD1353,-3)</f>
        <v>37500000</v>
      </c>
      <c r="AF1353" s="178">
        <v>150</v>
      </c>
      <c r="AG1353" s="179" t="s">
        <v>40</v>
      </c>
      <c r="AH1353" s="254">
        <v>250000</v>
      </c>
      <c r="AI1353" s="254">
        <f>ROUNDDOWN(AF1353*AH1353,-3)</f>
        <v>37500000</v>
      </c>
      <c r="AJ1353" s="178">
        <v>150</v>
      </c>
      <c r="AK1353" s="179" t="s">
        <v>40</v>
      </c>
      <c r="AL1353" s="254">
        <v>250000</v>
      </c>
      <c r="AM1353" s="254">
        <f>ROUNDDOWN(AJ1353*AL1353,-3)</f>
        <v>37500000</v>
      </c>
      <c r="AN1353" s="178">
        <v>150</v>
      </c>
      <c r="AO1353" s="179" t="s">
        <v>40</v>
      </c>
      <c r="AP1353" s="254">
        <v>250000</v>
      </c>
      <c r="AQ1353" s="254">
        <f>ROUNDDOWN(AN1353*AP1353,-3)</f>
        <v>37500000</v>
      </c>
      <c r="AR1353" s="351">
        <f t="shared" si="352"/>
        <v>0</v>
      </c>
    </row>
    <row r="1354" spans="2:44" ht="28.95" customHeight="1" x14ac:dyDescent="0.4">
      <c r="B1354" s="208" t="s">
        <v>27</v>
      </c>
      <c r="C1354" s="180" t="s">
        <v>890</v>
      </c>
      <c r="D1354" s="178">
        <f>4*10</f>
        <v>40</v>
      </c>
      <c r="E1354" s="179" t="s">
        <v>47</v>
      </c>
      <c r="F1354" s="254">
        <v>900000</v>
      </c>
      <c r="G1354" s="254">
        <f>ROUNDDOWN(D1354*F1354,-3)</f>
        <v>36000000</v>
      </c>
      <c r="H1354" s="178">
        <f>4*10</f>
        <v>40</v>
      </c>
      <c r="I1354" s="179" t="s">
        <v>47</v>
      </c>
      <c r="J1354" s="254">
        <v>900000</v>
      </c>
      <c r="K1354" s="254">
        <f>ROUNDDOWN(H1354*J1354,-3)</f>
        <v>36000000</v>
      </c>
      <c r="L1354" s="178">
        <f>4*10</f>
        <v>40</v>
      </c>
      <c r="M1354" s="179" t="s">
        <v>47</v>
      </c>
      <c r="N1354" s="254">
        <v>900000</v>
      </c>
      <c r="O1354" s="254">
        <f>ROUNDDOWN(L1354*N1354,-3)</f>
        <v>36000000</v>
      </c>
      <c r="P1354" s="178">
        <v>40</v>
      </c>
      <c r="Q1354" s="179" t="s">
        <v>47</v>
      </c>
      <c r="R1354" s="254">
        <v>900000</v>
      </c>
      <c r="S1354" s="254">
        <f>ROUNDDOWN(P1354*R1354,-3)</f>
        <v>36000000</v>
      </c>
      <c r="T1354" s="178">
        <v>40</v>
      </c>
      <c r="U1354" s="179" t="s">
        <v>47</v>
      </c>
      <c r="V1354" s="254">
        <v>900000</v>
      </c>
      <c r="W1354" s="254">
        <f>ROUNDDOWN(T1354*V1354,-3)</f>
        <v>36000000</v>
      </c>
      <c r="X1354" s="354">
        <f t="shared" si="351"/>
        <v>10800000</v>
      </c>
      <c r="Y1354" s="254">
        <f>CEILING(X1354,1000)</f>
        <v>10800000</v>
      </c>
      <c r="Z1354" s="354">
        <f t="shared" si="401"/>
        <v>25200000</v>
      </c>
      <c r="AA1354" s="254">
        <f t="shared" si="408"/>
        <v>25200000</v>
      </c>
      <c r="AB1354" s="178">
        <v>80</v>
      </c>
      <c r="AC1354" s="179" t="s">
        <v>47</v>
      </c>
      <c r="AD1354" s="254">
        <v>900000</v>
      </c>
      <c r="AE1354" s="254">
        <f>ROUNDDOWN(AB1354*AD1354,-3)</f>
        <v>72000000</v>
      </c>
      <c r="AF1354" s="178">
        <v>80</v>
      </c>
      <c r="AG1354" s="179" t="s">
        <v>47</v>
      </c>
      <c r="AH1354" s="254">
        <v>900000</v>
      </c>
      <c r="AI1354" s="254">
        <f>ROUNDDOWN(AF1354*AH1354,-3)</f>
        <v>72000000</v>
      </c>
      <c r="AJ1354" s="178">
        <v>80</v>
      </c>
      <c r="AK1354" s="179" t="s">
        <v>47</v>
      </c>
      <c r="AL1354" s="254">
        <v>900000</v>
      </c>
      <c r="AM1354" s="254">
        <f>ROUNDDOWN(AJ1354*AL1354,-3)</f>
        <v>72000000</v>
      </c>
      <c r="AN1354" s="178">
        <v>80</v>
      </c>
      <c r="AO1354" s="179" t="s">
        <v>47</v>
      </c>
      <c r="AP1354" s="254">
        <v>900000</v>
      </c>
      <c r="AQ1354" s="254">
        <f>ROUNDDOWN(AN1354*AP1354,-3)</f>
        <v>72000000</v>
      </c>
      <c r="AR1354" s="351">
        <f t="shared" ref="AR1354:AR1417" si="413">AM1354-AQ1354</f>
        <v>0</v>
      </c>
    </row>
    <row r="1355" spans="2:44" x14ac:dyDescent="0.4">
      <c r="B1355" s="208"/>
      <c r="C1355" s="180" t="s">
        <v>528</v>
      </c>
      <c r="D1355" s="178">
        <v>10</v>
      </c>
      <c r="E1355" s="179" t="s">
        <v>529</v>
      </c>
      <c r="F1355" s="254">
        <v>1000000</v>
      </c>
      <c r="G1355" s="254">
        <f>ROUNDDOWN(D1355*F1355,-3)</f>
        <v>10000000</v>
      </c>
      <c r="H1355" s="178">
        <v>10</v>
      </c>
      <c r="I1355" s="179" t="s">
        <v>529</v>
      </c>
      <c r="J1355" s="254">
        <v>1000000</v>
      </c>
      <c r="K1355" s="254">
        <f>ROUNDDOWN(H1355*J1355,-3)</f>
        <v>10000000</v>
      </c>
      <c r="L1355" s="178">
        <v>10</v>
      </c>
      <c r="M1355" s="179" t="s">
        <v>529</v>
      </c>
      <c r="N1355" s="254">
        <v>1000000</v>
      </c>
      <c r="O1355" s="254">
        <f>ROUNDDOWN(L1355*N1355,-3)</f>
        <v>10000000</v>
      </c>
      <c r="P1355" s="178">
        <v>10</v>
      </c>
      <c r="Q1355" s="179" t="s">
        <v>529</v>
      </c>
      <c r="R1355" s="254">
        <v>1000000</v>
      </c>
      <c r="S1355" s="254">
        <f>ROUNDDOWN(P1355*R1355,-3)</f>
        <v>10000000</v>
      </c>
      <c r="T1355" s="178">
        <v>10</v>
      </c>
      <c r="U1355" s="179" t="s">
        <v>529</v>
      </c>
      <c r="V1355" s="254">
        <v>1000000</v>
      </c>
      <c r="W1355" s="254">
        <f>ROUNDDOWN(T1355*V1355,-3)</f>
        <v>10000000</v>
      </c>
      <c r="X1355" s="354">
        <f t="shared" si="351"/>
        <v>3000000</v>
      </c>
      <c r="Y1355" s="254">
        <f>CEILING(X1355,1000)</f>
        <v>3000000</v>
      </c>
      <c r="Z1355" s="354">
        <f t="shared" si="401"/>
        <v>7000000</v>
      </c>
      <c r="AA1355" s="254">
        <f t="shared" si="408"/>
        <v>7000000</v>
      </c>
      <c r="AB1355" s="178">
        <v>19</v>
      </c>
      <c r="AC1355" s="179" t="s">
        <v>529</v>
      </c>
      <c r="AD1355" s="254">
        <v>1000000</v>
      </c>
      <c r="AE1355" s="254">
        <f>ROUNDDOWN(AB1355*AD1355,-3)</f>
        <v>19000000</v>
      </c>
      <c r="AF1355" s="178">
        <v>19</v>
      </c>
      <c r="AG1355" s="179" t="s">
        <v>529</v>
      </c>
      <c r="AH1355" s="254">
        <v>1000000</v>
      </c>
      <c r="AI1355" s="254">
        <f>ROUNDDOWN(AF1355*AH1355,-3)</f>
        <v>19000000</v>
      </c>
      <c r="AJ1355" s="178">
        <v>19</v>
      </c>
      <c r="AK1355" s="179" t="s">
        <v>529</v>
      </c>
      <c r="AL1355" s="254">
        <v>1000000</v>
      </c>
      <c r="AM1355" s="254">
        <f>ROUNDDOWN(AJ1355*AL1355,-3)</f>
        <v>19000000</v>
      </c>
      <c r="AN1355" s="178">
        <v>19</v>
      </c>
      <c r="AO1355" s="179" t="s">
        <v>529</v>
      </c>
      <c r="AP1355" s="254">
        <v>1000000</v>
      </c>
      <c r="AQ1355" s="254">
        <f>ROUNDDOWN(AN1355*AP1355,-3)</f>
        <v>19000000</v>
      </c>
      <c r="AR1355" s="351">
        <f t="shared" si="413"/>
        <v>0</v>
      </c>
    </row>
    <row r="1356" spans="2:44" x14ac:dyDescent="0.4">
      <c r="B1356" s="208">
        <v>525115</v>
      </c>
      <c r="C1356" s="180" t="s">
        <v>90</v>
      </c>
      <c r="D1356" s="178"/>
      <c r="E1356" s="179" t="s">
        <v>27</v>
      </c>
      <c r="F1356" s="180"/>
      <c r="G1356" s="254">
        <f>SUM(G1357:G1358)</f>
        <v>148600000</v>
      </c>
      <c r="H1356" s="178"/>
      <c r="I1356" s="179" t="s">
        <v>27</v>
      </c>
      <c r="J1356" s="180"/>
      <c r="K1356" s="254">
        <f>SUM(K1357:K1358)</f>
        <v>148600000</v>
      </c>
      <c r="L1356" s="178"/>
      <c r="M1356" s="179" t="s">
        <v>27</v>
      </c>
      <c r="N1356" s="180"/>
      <c r="O1356" s="254">
        <f>SUM(O1357:O1358)</f>
        <v>148600000</v>
      </c>
      <c r="P1356" s="178"/>
      <c r="Q1356" s="179" t="s">
        <v>27</v>
      </c>
      <c r="R1356" s="180"/>
      <c r="S1356" s="254">
        <f>SUM(S1357:S1358)</f>
        <v>148600000</v>
      </c>
      <c r="T1356" s="178"/>
      <c r="U1356" s="179" t="s">
        <v>27</v>
      </c>
      <c r="V1356" s="180"/>
      <c r="W1356" s="254">
        <f>SUM(W1357:W1358)</f>
        <v>148600000</v>
      </c>
      <c r="X1356" s="354">
        <f t="shared" si="351"/>
        <v>44580000</v>
      </c>
      <c r="Y1356" s="254"/>
      <c r="Z1356" s="354">
        <f t="shared" si="401"/>
        <v>148600000</v>
      </c>
      <c r="AA1356" s="254"/>
      <c r="AB1356" s="178"/>
      <c r="AC1356" s="179" t="s">
        <v>27</v>
      </c>
      <c r="AD1356" s="180"/>
      <c r="AE1356" s="254">
        <f>SUM(AE1357:AE1358)</f>
        <v>163000000</v>
      </c>
      <c r="AF1356" s="178"/>
      <c r="AG1356" s="179" t="s">
        <v>27</v>
      </c>
      <c r="AH1356" s="180"/>
      <c r="AI1356" s="254">
        <f>SUM(AI1357:AI1358)</f>
        <v>163000000</v>
      </c>
      <c r="AJ1356" s="178"/>
      <c r="AK1356" s="179" t="s">
        <v>27</v>
      </c>
      <c r="AL1356" s="180"/>
      <c r="AM1356" s="254">
        <f>SUM(AM1357:AM1358)</f>
        <v>163000000</v>
      </c>
      <c r="AN1356" s="178"/>
      <c r="AO1356" s="179" t="s">
        <v>27</v>
      </c>
      <c r="AP1356" s="180"/>
      <c r="AQ1356" s="254">
        <f>SUM(AQ1357:AQ1358)</f>
        <v>163000000</v>
      </c>
      <c r="AR1356" s="351">
        <f t="shared" si="413"/>
        <v>0</v>
      </c>
    </row>
    <row r="1357" spans="2:44" x14ac:dyDescent="0.4">
      <c r="B1357" s="208"/>
      <c r="C1357" s="180" t="s">
        <v>530</v>
      </c>
      <c r="D1357" s="178">
        <f>5*2*10</f>
        <v>100</v>
      </c>
      <c r="E1357" s="179" t="s">
        <v>57</v>
      </c>
      <c r="F1357" s="254">
        <v>910000</v>
      </c>
      <c r="G1357" s="254">
        <f>ROUNDDOWN(D1357*F1357,-3)</f>
        <v>91000000</v>
      </c>
      <c r="H1357" s="178">
        <f>5*2*10</f>
        <v>100</v>
      </c>
      <c r="I1357" s="179" t="s">
        <v>57</v>
      </c>
      <c r="J1357" s="254">
        <v>910000</v>
      </c>
      <c r="K1357" s="254">
        <f>ROUNDDOWN(H1357*J1357,-3)</f>
        <v>91000000</v>
      </c>
      <c r="L1357" s="178">
        <f>5*2*10</f>
        <v>100</v>
      </c>
      <c r="M1357" s="179" t="s">
        <v>57</v>
      </c>
      <c r="N1357" s="254">
        <v>910000</v>
      </c>
      <c r="O1357" s="254">
        <f>ROUNDDOWN(L1357*N1357,-3)</f>
        <v>91000000</v>
      </c>
      <c r="P1357" s="178">
        <v>100</v>
      </c>
      <c r="Q1357" s="179" t="s">
        <v>57</v>
      </c>
      <c r="R1357" s="254">
        <v>910000</v>
      </c>
      <c r="S1357" s="254">
        <f>ROUNDDOWN(P1357*R1357,-3)</f>
        <v>91000000</v>
      </c>
      <c r="T1357" s="178">
        <v>100</v>
      </c>
      <c r="U1357" s="179" t="s">
        <v>57</v>
      </c>
      <c r="V1357" s="254">
        <v>910000</v>
      </c>
      <c r="W1357" s="254">
        <f>ROUNDDOWN(T1357*V1357,-3)</f>
        <v>91000000</v>
      </c>
      <c r="X1357" s="354">
        <f t="shared" si="351"/>
        <v>27300000</v>
      </c>
      <c r="Y1357" s="254">
        <f>CEILING(X1357,1000)</f>
        <v>27300000</v>
      </c>
      <c r="Z1357" s="354">
        <f t="shared" si="401"/>
        <v>63700000</v>
      </c>
      <c r="AA1357" s="254">
        <f t="shared" si="408"/>
        <v>63700000</v>
      </c>
      <c r="AB1357" s="178">
        <v>100</v>
      </c>
      <c r="AC1357" s="179" t="s">
        <v>57</v>
      </c>
      <c r="AD1357" s="254">
        <v>910000</v>
      </c>
      <c r="AE1357" s="254">
        <f>ROUNDDOWN(AB1357*AD1357,-3)</f>
        <v>91000000</v>
      </c>
      <c r="AF1357" s="178">
        <v>100</v>
      </c>
      <c r="AG1357" s="179" t="s">
        <v>57</v>
      </c>
      <c r="AH1357" s="254">
        <v>910000</v>
      </c>
      <c r="AI1357" s="254">
        <f>ROUNDDOWN(AF1357*AH1357,-3)</f>
        <v>91000000</v>
      </c>
      <c r="AJ1357" s="178">
        <v>100</v>
      </c>
      <c r="AK1357" s="179" t="s">
        <v>57</v>
      </c>
      <c r="AL1357" s="254">
        <v>910000</v>
      </c>
      <c r="AM1357" s="254">
        <f>ROUNDDOWN(AJ1357*AL1357,-3)</f>
        <v>91000000</v>
      </c>
      <c r="AN1357" s="178">
        <v>100</v>
      </c>
      <c r="AO1357" s="179" t="s">
        <v>57</v>
      </c>
      <c r="AP1357" s="254">
        <v>910000</v>
      </c>
      <c r="AQ1357" s="254">
        <f>ROUNDDOWN(AN1357*AP1357,-3)</f>
        <v>91000000</v>
      </c>
      <c r="AR1357" s="351">
        <f t="shared" si="413"/>
        <v>0</v>
      </c>
    </row>
    <row r="1358" spans="2:44" x14ac:dyDescent="0.4">
      <c r="B1358" s="208"/>
      <c r="C1358" s="376" t="s">
        <v>891</v>
      </c>
      <c r="D1358" s="178">
        <f>4*3*10</f>
        <v>120</v>
      </c>
      <c r="E1358" s="179" t="s">
        <v>57</v>
      </c>
      <c r="F1358" s="254">
        <v>480000</v>
      </c>
      <c r="G1358" s="254">
        <f>ROUNDDOWN(D1358*F1358,-3)</f>
        <v>57600000</v>
      </c>
      <c r="H1358" s="178">
        <f>4*3*10</f>
        <v>120</v>
      </c>
      <c r="I1358" s="179" t="s">
        <v>57</v>
      </c>
      <c r="J1358" s="254">
        <v>480000</v>
      </c>
      <c r="K1358" s="254">
        <f>ROUNDDOWN(H1358*J1358,-3)</f>
        <v>57600000</v>
      </c>
      <c r="L1358" s="178">
        <f>4*3*10</f>
        <v>120</v>
      </c>
      <c r="M1358" s="179" t="s">
        <v>57</v>
      </c>
      <c r="N1358" s="254">
        <v>480000</v>
      </c>
      <c r="O1358" s="254">
        <f>ROUNDDOWN(L1358*N1358,-3)</f>
        <v>57600000</v>
      </c>
      <c r="P1358" s="178">
        <v>120</v>
      </c>
      <c r="Q1358" s="179" t="s">
        <v>57</v>
      </c>
      <c r="R1358" s="254">
        <v>480000</v>
      </c>
      <c r="S1358" s="254">
        <f>ROUNDDOWN(P1358*R1358,-3)</f>
        <v>57600000</v>
      </c>
      <c r="T1358" s="178">
        <v>120</v>
      </c>
      <c r="U1358" s="179" t="s">
        <v>57</v>
      </c>
      <c r="V1358" s="254">
        <v>480000</v>
      </c>
      <c r="W1358" s="254">
        <f>ROUNDDOWN(T1358*V1358,-3)</f>
        <v>57600000</v>
      </c>
      <c r="X1358" s="354">
        <f t="shared" si="351"/>
        <v>17280000</v>
      </c>
      <c r="Y1358" s="254">
        <f>CEILING(X1358,1000)</f>
        <v>17280000</v>
      </c>
      <c r="Z1358" s="354">
        <f t="shared" si="401"/>
        <v>40320000</v>
      </c>
      <c r="AA1358" s="254">
        <f t="shared" si="408"/>
        <v>40320000</v>
      </c>
      <c r="AB1358" s="178">
        <v>150</v>
      </c>
      <c r="AC1358" s="179" t="s">
        <v>57</v>
      </c>
      <c r="AD1358" s="254">
        <v>480000</v>
      </c>
      <c r="AE1358" s="254">
        <f>ROUNDDOWN(AB1358*AD1358,-3)</f>
        <v>72000000</v>
      </c>
      <c r="AF1358" s="178">
        <v>150</v>
      </c>
      <c r="AG1358" s="179" t="s">
        <v>57</v>
      </c>
      <c r="AH1358" s="254">
        <v>480000</v>
      </c>
      <c r="AI1358" s="254">
        <f>ROUNDDOWN(AF1358*AH1358,-3)</f>
        <v>72000000</v>
      </c>
      <c r="AJ1358" s="178">
        <v>150</v>
      </c>
      <c r="AK1358" s="179" t="s">
        <v>57</v>
      </c>
      <c r="AL1358" s="254">
        <v>480000</v>
      </c>
      <c r="AM1358" s="254">
        <f>ROUNDDOWN(AJ1358*AL1358,-3)</f>
        <v>72000000</v>
      </c>
      <c r="AN1358" s="178">
        <v>150</v>
      </c>
      <c r="AO1358" s="179" t="s">
        <v>57</v>
      </c>
      <c r="AP1358" s="254">
        <v>480000</v>
      </c>
      <c r="AQ1358" s="254">
        <f>ROUNDDOWN(AN1358*AP1358,-3)</f>
        <v>72000000</v>
      </c>
      <c r="AR1358" s="351">
        <f t="shared" si="413"/>
        <v>0</v>
      </c>
    </row>
    <row r="1359" spans="2:44" x14ac:dyDescent="0.4">
      <c r="B1359" s="374" t="s">
        <v>186</v>
      </c>
      <c r="C1359" s="370" t="s">
        <v>532</v>
      </c>
      <c r="D1359" s="279">
        <f>D1360</f>
        <v>10</v>
      </c>
      <c r="E1359" s="267" t="s">
        <v>86</v>
      </c>
      <c r="F1359" s="261">
        <v>0</v>
      </c>
      <c r="G1359" s="261">
        <f>G1360+G1388+G1405+G1414+G1419+G1428+G1436+G1439+G1444+G1452+G1462+G1469+G1472+G1484</f>
        <v>19177630000</v>
      </c>
      <c r="H1359" s="279">
        <f>H1360</f>
        <v>10</v>
      </c>
      <c r="I1359" s="267" t="s">
        <v>86</v>
      </c>
      <c r="J1359" s="261">
        <v>0</v>
      </c>
      <c r="K1359" s="261">
        <f>K1360+K1388+K1405+K1414+K1419+K1428+K1436+K1439+K1444+K1452+K1462+K1469+K1472+K1484</f>
        <v>19177630000</v>
      </c>
      <c r="L1359" s="279">
        <f>L1360</f>
        <v>10</v>
      </c>
      <c r="M1359" s="267" t="s">
        <v>86</v>
      </c>
      <c r="N1359" s="261">
        <v>0</v>
      </c>
      <c r="O1359" s="261">
        <f>O1360+O1388+O1405+O1414+O1419+O1428+O1436+O1439+O1444+O1452+O1462+O1469+O1472+O1484</f>
        <v>19177630000</v>
      </c>
      <c r="P1359" s="279">
        <v>10</v>
      </c>
      <c r="Q1359" s="267" t="s">
        <v>86</v>
      </c>
      <c r="R1359" s="261">
        <v>0</v>
      </c>
      <c r="S1359" s="261">
        <f>S1360+S1388+S1405+S1414+S1419+S1428+S1436+S1439+S1444+S1452+S1462+S1469+S1472+S1484</f>
        <v>19177630000</v>
      </c>
      <c r="T1359" s="373">
        <v>10</v>
      </c>
      <c r="U1359" s="372" t="s">
        <v>86</v>
      </c>
      <c r="V1359" s="371">
        <v>0</v>
      </c>
      <c r="W1359" s="371">
        <f>W1360+W1388+W1405+W1414+W1419+W1428+W1436+W1439+W1444+W1452+W1462+W1469+W1472+W1484+W1489</f>
        <v>19177630000</v>
      </c>
      <c r="X1359" s="354">
        <f t="shared" si="351"/>
        <v>5753289000</v>
      </c>
      <c r="Y1359" s="261"/>
      <c r="Z1359" s="354">
        <f t="shared" si="401"/>
        <v>19177630000</v>
      </c>
      <c r="AA1359" s="261"/>
      <c r="AB1359" s="373">
        <v>10</v>
      </c>
      <c r="AC1359" s="372" t="s">
        <v>86</v>
      </c>
      <c r="AD1359" s="371">
        <v>0</v>
      </c>
      <c r="AE1359" s="371">
        <f>AE1360+AE1388+AE1405+AE1414+AE1419+AE1428+AE1436+AE1439+AE1444+AE1452+AE1462+AE1469+AE1472+AE1484+AE1489</f>
        <v>18705780000</v>
      </c>
      <c r="AF1359" s="373">
        <v>10</v>
      </c>
      <c r="AG1359" s="372" t="s">
        <v>86</v>
      </c>
      <c r="AH1359" s="371">
        <v>0</v>
      </c>
      <c r="AI1359" s="371" t="e">
        <f>AI1360+AI1388+AI1405+AI1414+AI1419+AI1428+AI1436+AI1439+AI1444+AI1452+AI1462+AI1469+AI1472+AI1484+AI1489</f>
        <v>#REF!</v>
      </c>
      <c r="AJ1359" s="373">
        <v>10</v>
      </c>
      <c r="AK1359" s="372" t="s">
        <v>86</v>
      </c>
      <c r="AL1359" s="371">
        <v>0</v>
      </c>
      <c r="AM1359" s="371">
        <f>AM1360+AM1388+AM1405+AM1414+AM1419+AM1428+AM1436+AM1439+AM1444+AM1452+AM1462+AM1469+AM1472+AM1484+AM1489</f>
        <v>18705780000</v>
      </c>
      <c r="AN1359" s="373">
        <v>10</v>
      </c>
      <c r="AO1359" s="372" t="s">
        <v>86</v>
      </c>
      <c r="AP1359" s="371">
        <v>0</v>
      </c>
      <c r="AQ1359" s="371">
        <f>AQ1360+AQ1388+AQ1405+AQ1414+AQ1419+AQ1428+AQ1436+AQ1439+AQ1444+AQ1452+AQ1462+AQ1469+AQ1472+AQ1484+AQ1489</f>
        <v>18705780000</v>
      </c>
      <c r="AR1359" s="351">
        <f t="shared" si="413"/>
        <v>0</v>
      </c>
    </row>
    <row r="1360" spans="2:44" x14ac:dyDescent="0.4">
      <c r="B1360" s="312" t="s">
        <v>34</v>
      </c>
      <c r="C1360" s="313" t="s">
        <v>533</v>
      </c>
      <c r="D1360" s="269">
        <v>10</v>
      </c>
      <c r="E1360" s="270" t="s">
        <v>86</v>
      </c>
      <c r="F1360" s="254">
        <v>0</v>
      </c>
      <c r="G1360" s="254">
        <f>G1361+G1369+G1375</f>
        <v>791720000</v>
      </c>
      <c r="H1360" s="314">
        <v>10</v>
      </c>
      <c r="I1360" s="315" t="s">
        <v>86</v>
      </c>
      <c r="J1360" s="316">
        <v>0</v>
      </c>
      <c r="K1360" s="316">
        <f>K1361+K1369+K1375</f>
        <v>791720000</v>
      </c>
      <c r="L1360" s="314">
        <v>10</v>
      </c>
      <c r="M1360" s="315" t="s">
        <v>86</v>
      </c>
      <c r="N1360" s="316">
        <v>0</v>
      </c>
      <c r="O1360" s="316">
        <f>O1361+O1369+O1375</f>
        <v>791720000</v>
      </c>
      <c r="P1360" s="314">
        <v>10</v>
      </c>
      <c r="Q1360" s="315" t="s">
        <v>86</v>
      </c>
      <c r="R1360" s="316">
        <v>0</v>
      </c>
      <c r="S1360" s="316">
        <f>S1361+S1369+S1375</f>
        <v>791720000</v>
      </c>
      <c r="T1360" s="314">
        <v>10</v>
      </c>
      <c r="U1360" s="315" t="s">
        <v>86</v>
      </c>
      <c r="V1360" s="316">
        <v>0</v>
      </c>
      <c r="W1360" s="316">
        <f>W1361+W1369+W1375</f>
        <v>791720000</v>
      </c>
      <c r="X1360" s="354">
        <f t="shared" si="351"/>
        <v>237516000</v>
      </c>
      <c r="Y1360" s="316"/>
      <c r="Z1360" s="354">
        <f t="shared" si="401"/>
        <v>791720000</v>
      </c>
      <c r="AA1360" s="316"/>
      <c r="AB1360" s="314">
        <v>10</v>
      </c>
      <c r="AC1360" s="315" t="s">
        <v>86</v>
      </c>
      <c r="AD1360" s="316">
        <v>0</v>
      </c>
      <c r="AE1360" s="316">
        <f>AE1361+AE1369+AE1375</f>
        <v>1082325000</v>
      </c>
      <c r="AF1360" s="314">
        <v>10</v>
      </c>
      <c r="AG1360" s="315" t="s">
        <v>86</v>
      </c>
      <c r="AH1360" s="316">
        <v>0</v>
      </c>
      <c r="AI1360" s="316">
        <f>AI1361+AI1369+AI1375</f>
        <v>1069828000</v>
      </c>
      <c r="AJ1360" s="314">
        <v>10</v>
      </c>
      <c r="AK1360" s="315" t="s">
        <v>86</v>
      </c>
      <c r="AL1360" s="316">
        <v>0</v>
      </c>
      <c r="AM1360" s="316">
        <f>AM1361+AM1369+AM1375</f>
        <v>1082325000</v>
      </c>
      <c r="AN1360" s="314">
        <v>10</v>
      </c>
      <c r="AO1360" s="315" t="s">
        <v>86</v>
      </c>
      <c r="AP1360" s="316">
        <v>0</v>
      </c>
      <c r="AQ1360" s="316">
        <f>AQ1361+AQ1369+AQ1375</f>
        <v>1082325000</v>
      </c>
      <c r="AR1360" s="351">
        <f t="shared" si="413"/>
        <v>0</v>
      </c>
    </row>
    <row r="1361" spans="2:44" x14ac:dyDescent="0.4">
      <c r="B1361" s="208">
        <v>525112</v>
      </c>
      <c r="C1361" s="180" t="s">
        <v>97</v>
      </c>
      <c r="D1361" s="178">
        <v>0</v>
      </c>
      <c r="E1361" s="179" t="s">
        <v>27</v>
      </c>
      <c r="F1361" s="180">
        <v>0</v>
      </c>
      <c r="G1361" s="254">
        <f>SUM(G1362:G1368)</f>
        <v>258500000</v>
      </c>
      <c r="H1361" s="178">
        <v>0</v>
      </c>
      <c r="I1361" s="179" t="s">
        <v>27</v>
      </c>
      <c r="J1361" s="180">
        <v>0</v>
      </c>
      <c r="K1361" s="254">
        <f>SUM(K1362:K1368)</f>
        <v>258500000</v>
      </c>
      <c r="L1361" s="178">
        <v>0</v>
      </c>
      <c r="M1361" s="179" t="s">
        <v>27</v>
      </c>
      <c r="N1361" s="180">
        <v>0</v>
      </c>
      <c r="O1361" s="254">
        <f>SUM(O1362:O1368)</f>
        <v>258500000</v>
      </c>
      <c r="P1361" s="178">
        <v>0</v>
      </c>
      <c r="Q1361" s="179" t="s">
        <v>27</v>
      </c>
      <c r="R1361" s="180">
        <v>0</v>
      </c>
      <c r="S1361" s="254">
        <f>SUM(S1362:S1368)</f>
        <v>258500000</v>
      </c>
      <c r="T1361" s="178">
        <v>0</v>
      </c>
      <c r="U1361" s="179" t="s">
        <v>27</v>
      </c>
      <c r="V1361" s="180">
        <v>0</v>
      </c>
      <c r="W1361" s="254">
        <f>SUM(W1362:W1368)</f>
        <v>258500000</v>
      </c>
      <c r="X1361" s="354">
        <f t="shared" si="351"/>
        <v>77550000</v>
      </c>
      <c r="Y1361" s="254"/>
      <c r="Z1361" s="354">
        <f t="shared" si="401"/>
        <v>258500000</v>
      </c>
      <c r="AA1361" s="254"/>
      <c r="AB1361" s="178">
        <v>0</v>
      </c>
      <c r="AC1361" s="179" t="s">
        <v>27</v>
      </c>
      <c r="AD1361" s="180">
        <v>0</v>
      </c>
      <c r="AE1361" s="254">
        <f>SUM(AE1362:AE1368)</f>
        <v>179750000</v>
      </c>
      <c r="AF1361" s="178">
        <v>0</v>
      </c>
      <c r="AG1361" s="179" t="s">
        <v>27</v>
      </c>
      <c r="AH1361" s="180">
        <v>0</v>
      </c>
      <c r="AI1361" s="254">
        <f>SUM(AI1362:AI1368)</f>
        <v>179750000</v>
      </c>
      <c r="AJ1361" s="178">
        <v>0</v>
      </c>
      <c r="AK1361" s="179" t="s">
        <v>27</v>
      </c>
      <c r="AL1361" s="180">
        <v>0</v>
      </c>
      <c r="AM1361" s="254">
        <f>SUM(AM1362:AM1368)</f>
        <v>179750000</v>
      </c>
      <c r="AN1361" s="178">
        <v>0</v>
      </c>
      <c r="AO1361" s="179" t="s">
        <v>27</v>
      </c>
      <c r="AP1361" s="180">
        <v>0</v>
      </c>
      <c r="AQ1361" s="254">
        <f>SUM(AQ1362:AQ1368)</f>
        <v>179750000</v>
      </c>
      <c r="AR1361" s="351">
        <f t="shared" si="413"/>
        <v>0</v>
      </c>
    </row>
    <row r="1362" spans="2:44" x14ac:dyDescent="0.4">
      <c r="B1362" s="208" t="s">
        <v>27</v>
      </c>
      <c r="C1362" s="180" t="s">
        <v>534</v>
      </c>
      <c r="D1362" s="178">
        <v>30</v>
      </c>
      <c r="E1362" s="179" t="s">
        <v>54</v>
      </c>
      <c r="F1362" s="254">
        <v>200000</v>
      </c>
      <c r="G1362" s="254">
        <f t="shared" ref="G1362:G1368" si="414">ROUNDDOWN(D1362*F1362,-3)</f>
        <v>6000000</v>
      </c>
      <c r="H1362" s="178">
        <v>30</v>
      </c>
      <c r="I1362" s="179" t="s">
        <v>54</v>
      </c>
      <c r="J1362" s="254">
        <v>200000</v>
      </c>
      <c r="K1362" s="254">
        <f t="shared" ref="K1362:K1368" si="415">ROUNDDOWN(H1362*J1362,-3)</f>
        <v>6000000</v>
      </c>
      <c r="L1362" s="178">
        <v>30</v>
      </c>
      <c r="M1362" s="179" t="s">
        <v>54</v>
      </c>
      <c r="N1362" s="254">
        <v>200000</v>
      </c>
      <c r="O1362" s="254">
        <f t="shared" ref="O1362:O1368" si="416">ROUNDDOWN(L1362*N1362,-3)</f>
        <v>6000000</v>
      </c>
      <c r="P1362" s="178">
        <v>30</v>
      </c>
      <c r="Q1362" s="179" t="s">
        <v>54</v>
      </c>
      <c r="R1362" s="254">
        <v>200000</v>
      </c>
      <c r="S1362" s="254">
        <f t="shared" ref="S1362:S1368" si="417">ROUNDDOWN(P1362*R1362,-3)</f>
        <v>6000000</v>
      </c>
      <c r="T1362" s="178">
        <v>30</v>
      </c>
      <c r="U1362" s="179" t="s">
        <v>54</v>
      </c>
      <c r="V1362" s="254">
        <v>200000</v>
      </c>
      <c r="W1362" s="254">
        <f t="shared" ref="W1362:W1368" si="418">ROUNDDOWN(T1362*V1362,-3)</f>
        <v>6000000</v>
      </c>
      <c r="X1362" s="354">
        <f t="shared" si="351"/>
        <v>1800000</v>
      </c>
      <c r="Y1362" s="254">
        <f t="shared" ref="Y1362:Y1368" si="419">CEILING(X1362,1000)</f>
        <v>1800000</v>
      </c>
      <c r="Z1362" s="354">
        <f t="shared" si="401"/>
        <v>4200000</v>
      </c>
      <c r="AA1362" s="254">
        <f t="shared" si="408"/>
        <v>4200000</v>
      </c>
      <c r="AB1362" s="178">
        <v>25</v>
      </c>
      <c r="AC1362" s="179" t="s">
        <v>54</v>
      </c>
      <c r="AD1362" s="254">
        <v>200000</v>
      </c>
      <c r="AE1362" s="254">
        <f t="shared" ref="AE1362:AE1368" si="420">ROUNDDOWN(AB1362*AD1362,-3)</f>
        <v>5000000</v>
      </c>
      <c r="AF1362" s="178">
        <v>25</v>
      </c>
      <c r="AG1362" s="179" t="s">
        <v>54</v>
      </c>
      <c r="AH1362" s="254">
        <v>200000</v>
      </c>
      <c r="AI1362" s="254">
        <f t="shared" ref="AI1362:AI1368" si="421">ROUNDDOWN(AF1362*AH1362,-3)</f>
        <v>5000000</v>
      </c>
      <c r="AJ1362" s="178">
        <v>25</v>
      </c>
      <c r="AK1362" s="179" t="s">
        <v>54</v>
      </c>
      <c r="AL1362" s="254">
        <v>200000</v>
      </c>
      <c r="AM1362" s="254">
        <f t="shared" ref="AM1362:AM1368" si="422">ROUNDDOWN(AJ1362*AL1362,-3)</f>
        <v>5000000</v>
      </c>
      <c r="AN1362" s="178">
        <v>25</v>
      </c>
      <c r="AO1362" s="179" t="s">
        <v>54</v>
      </c>
      <c r="AP1362" s="254">
        <v>200000</v>
      </c>
      <c r="AQ1362" s="254">
        <f t="shared" ref="AQ1362:AQ1368" si="423">ROUNDDOWN(AN1362*AP1362,-3)</f>
        <v>5000000</v>
      </c>
      <c r="AR1362" s="351">
        <f t="shared" si="413"/>
        <v>0</v>
      </c>
    </row>
    <row r="1363" spans="2:44" x14ac:dyDescent="0.4">
      <c r="B1363" s="208" t="s">
        <v>27</v>
      </c>
      <c r="C1363" s="180" t="s">
        <v>535</v>
      </c>
      <c r="D1363" s="178">
        <v>1</v>
      </c>
      <c r="E1363" s="179" t="s">
        <v>38</v>
      </c>
      <c r="F1363" s="254">
        <v>190000000</v>
      </c>
      <c r="G1363" s="254">
        <f t="shared" si="414"/>
        <v>190000000</v>
      </c>
      <c r="H1363" s="178">
        <v>1</v>
      </c>
      <c r="I1363" s="179" t="s">
        <v>38</v>
      </c>
      <c r="J1363" s="254">
        <v>190000000</v>
      </c>
      <c r="K1363" s="254">
        <f t="shared" si="415"/>
        <v>190000000</v>
      </c>
      <c r="L1363" s="178">
        <v>1</v>
      </c>
      <c r="M1363" s="179" t="s">
        <v>38</v>
      </c>
      <c r="N1363" s="254">
        <v>190000000</v>
      </c>
      <c r="O1363" s="254">
        <f t="shared" si="416"/>
        <v>190000000</v>
      </c>
      <c r="P1363" s="178">
        <v>1</v>
      </c>
      <c r="Q1363" s="179" t="s">
        <v>38</v>
      </c>
      <c r="R1363" s="254">
        <v>190000000</v>
      </c>
      <c r="S1363" s="254">
        <f t="shared" si="417"/>
        <v>190000000</v>
      </c>
      <c r="T1363" s="178">
        <v>1</v>
      </c>
      <c r="U1363" s="179" t="s">
        <v>38</v>
      </c>
      <c r="V1363" s="254">
        <v>190000000</v>
      </c>
      <c r="W1363" s="254">
        <f t="shared" si="418"/>
        <v>190000000</v>
      </c>
      <c r="X1363" s="354">
        <f t="shared" si="351"/>
        <v>57000000</v>
      </c>
      <c r="Y1363" s="254">
        <f t="shared" si="419"/>
        <v>57000000</v>
      </c>
      <c r="Z1363" s="354">
        <f t="shared" si="401"/>
        <v>133000000</v>
      </c>
      <c r="AA1363" s="254">
        <f t="shared" si="408"/>
        <v>133000000</v>
      </c>
      <c r="AB1363" s="178">
        <v>1</v>
      </c>
      <c r="AC1363" s="179" t="s">
        <v>38</v>
      </c>
      <c r="AD1363" s="254">
        <v>65000000</v>
      </c>
      <c r="AE1363" s="254">
        <f t="shared" si="420"/>
        <v>65000000</v>
      </c>
      <c r="AF1363" s="178">
        <v>1</v>
      </c>
      <c r="AG1363" s="179" t="s">
        <v>38</v>
      </c>
      <c r="AH1363" s="254">
        <v>65000000</v>
      </c>
      <c r="AI1363" s="254">
        <f t="shared" si="421"/>
        <v>65000000</v>
      </c>
      <c r="AJ1363" s="178">
        <v>1</v>
      </c>
      <c r="AK1363" s="179" t="s">
        <v>38</v>
      </c>
      <c r="AL1363" s="254">
        <v>65000000</v>
      </c>
      <c r="AM1363" s="254">
        <f t="shared" si="422"/>
        <v>65000000</v>
      </c>
      <c r="AN1363" s="178">
        <v>1</v>
      </c>
      <c r="AO1363" s="179" t="s">
        <v>38</v>
      </c>
      <c r="AP1363" s="254">
        <v>65000000</v>
      </c>
      <c r="AQ1363" s="254">
        <f t="shared" si="423"/>
        <v>65000000</v>
      </c>
      <c r="AR1363" s="351">
        <f t="shared" si="413"/>
        <v>0</v>
      </c>
    </row>
    <row r="1364" spans="2:44" x14ac:dyDescent="0.4">
      <c r="B1364" s="208"/>
      <c r="C1364" s="180" t="s">
        <v>892</v>
      </c>
      <c r="D1364" s="178">
        <v>450</v>
      </c>
      <c r="E1364" s="179" t="s">
        <v>40</v>
      </c>
      <c r="F1364" s="254">
        <v>50000</v>
      </c>
      <c r="G1364" s="254">
        <f t="shared" si="414"/>
        <v>22500000</v>
      </c>
      <c r="H1364" s="178">
        <v>450</v>
      </c>
      <c r="I1364" s="179" t="s">
        <v>40</v>
      </c>
      <c r="J1364" s="254">
        <v>50000</v>
      </c>
      <c r="K1364" s="254">
        <f t="shared" si="415"/>
        <v>22500000</v>
      </c>
      <c r="L1364" s="178">
        <v>450</v>
      </c>
      <c r="M1364" s="179" t="s">
        <v>40</v>
      </c>
      <c r="N1364" s="254">
        <v>50000</v>
      </c>
      <c r="O1364" s="254">
        <f t="shared" si="416"/>
        <v>22500000</v>
      </c>
      <c r="P1364" s="178">
        <v>450</v>
      </c>
      <c r="Q1364" s="179" t="s">
        <v>40</v>
      </c>
      <c r="R1364" s="254">
        <v>50000</v>
      </c>
      <c r="S1364" s="254">
        <f t="shared" si="417"/>
        <v>22500000</v>
      </c>
      <c r="T1364" s="178">
        <v>450</v>
      </c>
      <c r="U1364" s="179" t="s">
        <v>40</v>
      </c>
      <c r="V1364" s="254">
        <v>50000</v>
      </c>
      <c r="W1364" s="254">
        <f t="shared" si="418"/>
        <v>22500000</v>
      </c>
      <c r="X1364" s="354">
        <f t="shared" si="351"/>
        <v>6750000</v>
      </c>
      <c r="Y1364" s="254">
        <f t="shared" si="419"/>
        <v>6750000</v>
      </c>
      <c r="Z1364" s="354">
        <f t="shared" si="401"/>
        <v>15750000</v>
      </c>
      <c r="AA1364" s="254">
        <f t="shared" si="408"/>
        <v>15750000</v>
      </c>
      <c r="AB1364" s="178">
        <v>750</v>
      </c>
      <c r="AC1364" s="179" t="s">
        <v>40</v>
      </c>
      <c r="AD1364" s="254">
        <v>50000</v>
      </c>
      <c r="AE1364" s="254">
        <f t="shared" si="420"/>
        <v>37500000</v>
      </c>
      <c r="AF1364" s="178">
        <v>750</v>
      </c>
      <c r="AG1364" s="179" t="s">
        <v>40</v>
      </c>
      <c r="AH1364" s="254">
        <v>50000</v>
      </c>
      <c r="AI1364" s="254">
        <f t="shared" si="421"/>
        <v>37500000</v>
      </c>
      <c r="AJ1364" s="178">
        <v>750</v>
      </c>
      <c r="AK1364" s="179" t="s">
        <v>40</v>
      </c>
      <c r="AL1364" s="254">
        <v>50000</v>
      </c>
      <c r="AM1364" s="254">
        <f t="shared" si="422"/>
        <v>37500000</v>
      </c>
      <c r="AN1364" s="178">
        <v>750</v>
      </c>
      <c r="AO1364" s="179" t="s">
        <v>40</v>
      </c>
      <c r="AP1364" s="254">
        <v>50000</v>
      </c>
      <c r="AQ1364" s="254">
        <f t="shared" si="423"/>
        <v>37500000</v>
      </c>
      <c r="AR1364" s="351">
        <f t="shared" si="413"/>
        <v>0</v>
      </c>
    </row>
    <row r="1365" spans="2:44" x14ac:dyDescent="0.4">
      <c r="B1365" s="208"/>
      <c r="C1365" s="180" t="s">
        <v>893</v>
      </c>
      <c r="D1365" s="178">
        <v>450</v>
      </c>
      <c r="E1365" s="179" t="s">
        <v>40</v>
      </c>
      <c r="F1365" s="254">
        <v>50000</v>
      </c>
      <c r="G1365" s="254">
        <f t="shared" si="414"/>
        <v>22500000</v>
      </c>
      <c r="H1365" s="178">
        <v>450</v>
      </c>
      <c r="I1365" s="179" t="s">
        <v>40</v>
      </c>
      <c r="J1365" s="254">
        <v>50000</v>
      </c>
      <c r="K1365" s="254">
        <f t="shared" si="415"/>
        <v>22500000</v>
      </c>
      <c r="L1365" s="178">
        <v>450</v>
      </c>
      <c r="M1365" s="179" t="s">
        <v>40</v>
      </c>
      <c r="N1365" s="254">
        <v>50000</v>
      </c>
      <c r="O1365" s="254">
        <f t="shared" si="416"/>
        <v>22500000</v>
      </c>
      <c r="P1365" s="178">
        <v>450</v>
      </c>
      <c r="Q1365" s="179" t="s">
        <v>40</v>
      </c>
      <c r="R1365" s="254">
        <v>50000</v>
      </c>
      <c r="S1365" s="254">
        <f t="shared" si="417"/>
        <v>22500000</v>
      </c>
      <c r="T1365" s="178">
        <v>450</v>
      </c>
      <c r="U1365" s="179" t="s">
        <v>40</v>
      </c>
      <c r="V1365" s="254">
        <v>50000</v>
      </c>
      <c r="W1365" s="254">
        <f t="shared" si="418"/>
        <v>22500000</v>
      </c>
      <c r="X1365" s="354">
        <f t="shared" si="351"/>
        <v>6750000</v>
      </c>
      <c r="Y1365" s="254">
        <f t="shared" si="419"/>
        <v>6750000</v>
      </c>
      <c r="Z1365" s="354">
        <f t="shared" si="401"/>
        <v>15750000</v>
      </c>
      <c r="AA1365" s="254">
        <f t="shared" si="408"/>
        <v>15750000</v>
      </c>
      <c r="AB1365" s="178">
        <v>750</v>
      </c>
      <c r="AC1365" s="179" t="s">
        <v>40</v>
      </c>
      <c r="AD1365" s="254">
        <v>50000</v>
      </c>
      <c r="AE1365" s="254">
        <f t="shared" si="420"/>
        <v>37500000</v>
      </c>
      <c r="AF1365" s="178">
        <v>750</v>
      </c>
      <c r="AG1365" s="179" t="s">
        <v>40</v>
      </c>
      <c r="AH1365" s="254">
        <v>50000</v>
      </c>
      <c r="AI1365" s="254">
        <f t="shared" si="421"/>
        <v>37500000</v>
      </c>
      <c r="AJ1365" s="178">
        <v>750</v>
      </c>
      <c r="AK1365" s="179" t="s">
        <v>40</v>
      </c>
      <c r="AL1365" s="254">
        <v>50000</v>
      </c>
      <c r="AM1365" s="254">
        <f t="shared" si="422"/>
        <v>37500000</v>
      </c>
      <c r="AN1365" s="178">
        <v>750</v>
      </c>
      <c r="AO1365" s="179" t="s">
        <v>40</v>
      </c>
      <c r="AP1365" s="254">
        <v>50000</v>
      </c>
      <c r="AQ1365" s="254">
        <f t="shared" si="423"/>
        <v>37500000</v>
      </c>
      <c r="AR1365" s="351">
        <f t="shared" si="413"/>
        <v>0</v>
      </c>
    </row>
    <row r="1366" spans="2:44" x14ac:dyDescent="0.4">
      <c r="B1366" s="208"/>
      <c r="C1366" s="180" t="s">
        <v>520</v>
      </c>
      <c r="D1366" s="178">
        <v>10</v>
      </c>
      <c r="E1366" s="179" t="s">
        <v>54</v>
      </c>
      <c r="F1366" s="254">
        <v>500000</v>
      </c>
      <c r="G1366" s="254">
        <f t="shared" si="414"/>
        <v>5000000</v>
      </c>
      <c r="H1366" s="178">
        <v>10</v>
      </c>
      <c r="I1366" s="179" t="s">
        <v>54</v>
      </c>
      <c r="J1366" s="254">
        <v>500000</v>
      </c>
      <c r="K1366" s="254">
        <f t="shared" si="415"/>
        <v>5000000</v>
      </c>
      <c r="L1366" s="178">
        <v>10</v>
      </c>
      <c r="M1366" s="179" t="s">
        <v>54</v>
      </c>
      <c r="N1366" s="254">
        <v>500000</v>
      </c>
      <c r="O1366" s="254">
        <f t="shared" si="416"/>
        <v>5000000</v>
      </c>
      <c r="P1366" s="178">
        <v>10</v>
      </c>
      <c r="Q1366" s="179" t="s">
        <v>54</v>
      </c>
      <c r="R1366" s="254">
        <v>500000</v>
      </c>
      <c r="S1366" s="254">
        <f t="shared" si="417"/>
        <v>5000000</v>
      </c>
      <c r="T1366" s="178">
        <v>10</v>
      </c>
      <c r="U1366" s="179" t="s">
        <v>54</v>
      </c>
      <c r="V1366" s="254">
        <v>500000</v>
      </c>
      <c r="W1366" s="254">
        <f t="shared" si="418"/>
        <v>5000000</v>
      </c>
      <c r="X1366" s="354">
        <f t="shared" si="351"/>
        <v>1500000</v>
      </c>
      <c r="Y1366" s="254">
        <f t="shared" si="419"/>
        <v>1500000</v>
      </c>
      <c r="Z1366" s="354">
        <f t="shared" si="401"/>
        <v>3500000</v>
      </c>
      <c r="AA1366" s="254">
        <f t="shared" si="408"/>
        <v>3500000</v>
      </c>
      <c r="AB1366" s="178">
        <v>1</v>
      </c>
      <c r="AC1366" s="179" t="s">
        <v>884</v>
      </c>
      <c r="AD1366" s="254">
        <v>10000000</v>
      </c>
      <c r="AE1366" s="254">
        <f t="shared" si="420"/>
        <v>10000000</v>
      </c>
      <c r="AF1366" s="178">
        <v>1</v>
      </c>
      <c r="AG1366" s="179" t="s">
        <v>884</v>
      </c>
      <c r="AH1366" s="254">
        <v>10000000</v>
      </c>
      <c r="AI1366" s="254">
        <f t="shared" si="421"/>
        <v>10000000</v>
      </c>
      <c r="AJ1366" s="178">
        <v>1</v>
      </c>
      <c r="AK1366" s="179" t="s">
        <v>884</v>
      </c>
      <c r="AL1366" s="254">
        <v>10000000</v>
      </c>
      <c r="AM1366" s="254">
        <f t="shared" si="422"/>
        <v>10000000</v>
      </c>
      <c r="AN1366" s="178">
        <v>1</v>
      </c>
      <c r="AO1366" s="179" t="s">
        <v>884</v>
      </c>
      <c r="AP1366" s="254">
        <v>10000000</v>
      </c>
      <c r="AQ1366" s="254">
        <f t="shared" si="423"/>
        <v>10000000</v>
      </c>
      <c r="AR1366" s="351">
        <f t="shared" si="413"/>
        <v>0</v>
      </c>
    </row>
    <row r="1367" spans="2:44" x14ac:dyDescent="0.4">
      <c r="B1367" s="208"/>
      <c r="C1367" s="180" t="s">
        <v>61</v>
      </c>
      <c r="D1367" s="178">
        <v>10</v>
      </c>
      <c r="E1367" s="179" t="s">
        <v>130</v>
      </c>
      <c r="F1367" s="254">
        <v>500000</v>
      </c>
      <c r="G1367" s="254">
        <f t="shared" si="414"/>
        <v>5000000</v>
      </c>
      <c r="H1367" s="178">
        <v>10</v>
      </c>
      <c r="I1367" s="179" t="s">
        <v>130</v>
      </c>
      <c r="J1367" s="254">
        <v>500000</v>
      </c>
      <c r="K1367" s="254">
        <f t="shared" si="415"/>
        <v>5000000</v>
      </c>
      <c r="L1367" s="178">
        <v>10</v>
      </c>
      <c r="M1367" s="179" t="s">
        <v>130</v>
      </c>
      <c r="N1367" s="254">
        <v>500000</v>
      </c>
      <c r="O1367" s="254">
        <f t="shared" si="416"/>
        <v>5000000</v>
      </c>
      <c r="P1367" s="178">
        <v>10</v>
      </c>
      <c r="Q1367" s="179" t="s">
        <v>130</v>
      </c>
      <c r="R1367" s="254">
        <v>500000</v>
      </c>
      <c r="S1367" s="254">
        <f t="shared" si="417"/>
        <v>5000000</v>
      </c>
      <c r="T1367" s="178">
        <v>10</v>
      </c>
      <c r="U1367" s="179" t="s">
        <v>130</v>
      </c>
      <c r="V1367" s="254">
        <v>500000</v>
      </c>
      <c r="W1367" s="254">
        <f t="shared" si="418"/>
        <v>5000000</v>
      </c>
      <c r="X1367" s="354">
        <f t="shared" si="351"/>
        <v>1500000</v>
      </c>
      <c r="Y1367" s="254">
        <f t="shared" si="419"/>
        <v>1500000</v>
      </c>
      <c r="Z1367" s="354">
        <f t="shared" si="401"/>
        <v>3500000</v>
      </c>
      <c r="AA1367" s="254">
        <f t="shared" si="408"/>
        <v>3500000</v>
      </c>
      <c r="AB1367" s="178">
        <v>1</v>
      </c>
      <c r="AC1367" s="179" t="s">
        <v>884</v>
      </c>
      <c r="AD1367" s="254">
        <v>6000000</v>
      </c>
      <c r="AE1367" s="254">
        <f t="shared" si="420"/>
        <v>6000000</v>
      </c>
      <c r="AF1367" s="178">
        <v>1</v>
      </c>
      <c r="AG1367" s="179" t="s">
        <v>884</v>
      </c>
      <c r="AH1367" s="254">
        <v>6000000</v>
      </c>
      <c r="AI1367" s="254">
        <f t="shared" si="421"/>
        <v>6000000</v>
      </c>
      <c r="AJ1367" s="178">
        <v>1</v>
      </c>
      <c r="AK1367" s="179" t="s">
        <v>884</v>
      </c>
      <c r="AL1367" s="254">
        <v>6000000</v>
      </c>
      <c r="AM1367" s="254">
        <f t="shared" si="422"/>
        <v>6000000</v>
      </c>
      <c r="AN1367" s="178">
        <v>1</v>
      </c>
      <c r="AO1367" s="179" t="s">
        <v>884</v>
      </c>
      <c r="AP1367" s="254">
        <v>6000000</v>
      </c>
      <c r="AQ1367" s="254">
        <f t="shared" si="423"/>
        <v>6000000</v>
      </c>
      <c r="AR1367" s="351">
        <f t="shared" si="413"/>
        <v>0</v>
      </c>
    </row>
    <row r="1368" spans="2:44" x14ac:dyDescent="0.4">
      <c r="B1368" s="208"/>
      <c r="C1368" s="180" t="s">
        <v>894</v>
      </c>
      <c r="D1368" s="178">
        <v>150</v>
      </c>
      <c r="E1368" s="179" t="s">
        <v>40</v>
      </c>
      <c r="F1368" s="254">
        <v>50000</v>
      </c>
      <c r="G1368" s="254">
        <f t="shared" si="414"/>
        <v>7500000</v>
      </c>
      <c r="H1368" s="178">
        <v>150</v>
      </c>
      <c r="I1368" s="179" t="s">
        <v>40</v>
      </c>
      <c r="J1368" s="254">
        <v>50000</v>
      </c>
      <c r="K1368" s="254">
        <f t="shared" si="415"/>
        <v>7500000</v>
      </c>
      <c r="L1368" s="178">
        <v>150</v>
      </c>
      <c r="M1368" s="179" t="s">
        <v>40</v>
      </c>
      <c r="N1368" s="254">
        <v>50000</v>
      </c>
      <c r="O1368" s="254">
        <f t="shared" si="416"/>
        <v>7500000</v>
      </c>
      <c r="P1368" s="178">
        <v>150</v>
      </c>
      <c r="Q1368" s="179" t="s">
        <v>40</v>
      </c>
      <c r="R1368" s="254">
        <v>50000</v>
      </c>
      <c r="S1368" s="254">
        <f t="shared" si="417"/>
        <v>7500000</v>
      </c>
      <c r="T1368" s="178">
        <v>150</v>
      </c>
      <c r="U1368" s="179" t="s">
        <v>40</v>
      </c>
      <c r="V1368" s="254">
        <v>50000</v>
      </c>
      <c r="W1368" s="254">
        <f t="shared" si="418"/>
        <v>7500000</v>
      </c>
      <c r="X1368" s="354">
        <f t="shared" si="351"/>
        <v>2250000</v>
      </c>
      <c r="Y1368" s="254">
        <f t="shared" si="419"/>
        <v>2250000</v>
      </c>
      <c r="Z1368" s="354">
        <f t="shared" si="401"/>
        <v>5250000</v>
      </c>
      <c r="AA1368" s="254">
        <f t="shared" si="408"/>
        <v>5250000</v>
      </c>
      <c r="AB1368" s="178">
        <v>375</v>
      </c>
      <c r="AC1368" s="179" t="s">
        <v>40</v>
      </c>
      <c r="AD1368" s="254">
        <v>50000</v>
      </c>
      <c r="AE1368" s="254">
        <f t="shared" si="420"/>
        <v>18750000</v>
      </c>
      <c r="AF1368" s="178">
        <v>375</v>
      </c>
      <c r="AG1368" s="179" t="s">
        <v>40</v>
      </c>
      <c r="AH1368" s="254">
        <v>50000</v>
      </c>
      <c r="AI1368" s="254">
        <f t="shared" si="421"/>
        <v>18750000</v>
      </c>
      <c r="AJ1368" s="178">
        <v>375</v>
      </c>
      <c r="AK1368" s="179" t="s">
        <v>40</v>
      </c>
      <c r="AL1368" s="254">
        <v>50000</v>
      </c>
      <c r="AM1368" s="254">
        <f t="shared" si="422"/>
        <v>18750000</v>
      </c>
      <c r="AN1368" s="178">
        <v>375</v>
      </c>
      <c r="AO1368" s="179" t="s">
        <v>40</v>
      </c>
      <c r="AP1368" s="254">
        <v>50000</v>
      </c>
      <c r="AQ1368" s="254">
        <f t="shared" si="423"/>
        <v>18750000</v>
      </c>
      <c r="AR1368" s="351">
        <f t="shared" si="413"/>
        <v>0</v>
      </c>
    </row>
    <row r="1369" spans="2:44" x14ac:dyDescent="0.4">
      <c r="B1369" s="208">
        <v>525113</v>
      </c>
      <c r="C1369" s="180" t="s">
        <v>99</v>
      </c>
      <c r="D1369" s="178"/>
      <c r="E1369" s="179"/>
      <c r="F1369" s="180"/>
      <c r="G1369" s="254">
        <f>SUM(G1370:G1371)</f>
        <v>138000000</v>
      </c>
      <c r="H1369" s="178"/>
      <c r="I1369" s="179"/>
      <c r="J1369" s="180"/>
      <c r="K1369" s="254">
        <f>SUM(K1370:K1371)</f>
        <v>138000000</v>
      </c>
      <c r="L1369" s="178"/>
      <c r="M1369" s="179"/>
      <c r="N1369" s="180"/>
      <c r="O1369" s="254">
        <f>SUM(O1370:O1371)</f>
        <v>138000000</v>
      </c>
      <c r="P1369" s="178"/>
      <c r="Q1369" s="179"/>
      <c r="R1369" s="180"/>
      <c r="S1369" s="254">
        <f>SUM(S1370:S1371)</f>
        <v>138000000</v>
      </c>
      <c r="T1369" s="178"/>
      <c r="U1369" s="179"/>
      <c r="V1369" s="180"/>
      <c r="W1369" s="254">
        <f>SUM(W1370:W1371)</f>
        <v>138000000</v>
      </c>
      <c r="X1369" s="354">
        <f t="shared" si="351"/>
        <v>41400000</v>
      </c>
      <c r="Y1369" s="254"/>
      <c r="Z1369" s="354">
        <f t="shared" si="401"/>
        <v>138000000</v>
      </c>
      <c r="AA1369" s="254"/>
      <c r="AB1369" s="178"/>
      <c r="AC1369" s="179"/>
      <c r="AD1369" s="180"/>
      <c r="AE1369" s="254">
        <f>SUM(AE1370:AE1374)</f>
        <v>218500000</v>
      </c>
      <c r="AF1369" s="178"/>
      <c r="AG1369" s="179"/>
      <c r="AH1369" s="180"/>
      <c r="AI1369" s="254">
        <f>SUM(AI1370:AI1374)</f>
        <v>218500000</v>
      </c>
      <c r="AJ1369" s="178"/>
      <c r="AK1369" s="179"/>
      <c r="AL1369" s="180"/>
      <c r="AM1369" s="254">
        <f>SUM(AM1370:AM1374)</f>
        <v>218500000</v>
      </c>
      <c r="AN1369" s="178"/>
      <c r="AO1369" s="179"/>
      <c r="AP1369" s="180"/>
      <c r="AQ1369" s="254">
        <f>SUM(AQ1370:AQ1374)</f>
        <v>218500000</v>
      </c>
      <c r="AR1369" s="351">
        <f t="shared" si="413"/>
        <v>0</v>
      </c>
    </row>
    <row r="1370" spans="2:44" x14ac:dyDescent="0.4">
      <c r="B1370" s="208" t="s">
        <v>27</v>
      </c>
      <c r="C1370" s="180" t="s">
        <v>895</v>
      </c>
      <c r="D1370" s="178">
        <v>120</v>
      </c>
      <c r="E1370" s="179" t="s">
        <v>47</v>
      </c>
      <c r="F1370" s="254">
        <v>900000</v>
      </c>
      <c r="G1370" s="254">
        <f>ROUNDDOWN(D1370*F1370,-3)</f>
        <v>108000000</v>
      </c>
      <c r="H1370" s="178">
        <v>120</v>
      </c>
      <c r="I1370" s="179" t="s">
        <v>47</v>
      </c>
      <c r="J1370" s="254">
        <v>900000</v>
      </c>
      <c r="K1370" s="254">
        <f>ROUNDDOWN(H1370*J1370,-3)</f>
        <v>108000000</v>
      </c>
      <c r="L1370" s="178">
        <v>120</v>
      </c>
      <c r="M1370" s="179" t="s">
        <v>47</v>
      </c>
      <c r="N1370" s="254">
        <v>900000</v>
      </c>
      <c r="O1370" s="254">
        <f>ROUNDDOWN(L1370*N1370,-3)</f>
        <v>108000000</v>
      </c>
      <c r="P1370" s="178">
        <v>120</v>
      </c>
      <c r="Q1370" s="179" t="s">
        <v>47</v>
      </c>
      <c r="R1370" s="254">
        <v>900000</v>
      </c>
      <c r="S1370" s="254">
        <f>ROUNDDOWN(P1370*R1370,-3)</f>
        <v>108000000</v>
      </c>
      <c r="T1370" s="178">
        <v>120</v>
      </c>
      <c r="U1370" s="179" t="s">
        <v>47</v>
      </c>
      <c r="V1370" s="254">
        <v>900000</v>
      </c>
      <c r="W1370" s="254">
        <f>ROUNDDOWN(T1370*V1370,-3)</f>
        <v>108000000</v>
      </c>
      <c r="X1370" s="354">
        <f t="shared" si="351"/>
        <v>32400000</v>
      </c>
      <c r="Y1370" s="254">
        <f>CEILING(X1370,1000)</f>
        <v>32400000</v>
      </c>
      <c r="Z1370" s="354">
        <f t="shared" si="401"/>
        <v>75600000</v>
      </c>
      <c r="AA1370" s="254">
        <f t="shared" si="408"/>
        <v>75600000</v>
      </c>
      <c r="AB1370" s="178">
        <v>150</v>
      </c>
      <c r="AC1370" s="179" t="s">
        <v>47</v>
      </c>
      <c r="AD1370" s="254">
        <v>900000</v>
      </c>
      <c r="AE1370" s="254">
        <f>ROUNDDOWN(AB1370*AD1370,-3)</f>
        <v>135000000</v>
      </c>
      <c r="AF1370" s="178">
        <v>150</v>
      </c>
      <c r="AG1370" s="179" t="s">
        <v>47</v>
      </c>
      <c r="AH1370" s="254">
        <v>900000</v>
      </c>
      <c r="AI1370" s="254">
        <f>ROUNDDOWN(AF1370*AH1370,-3)</f>
        <v>135000000</v>
      </c>
      <c r="AJ1370" s="178">
        <v>150</v>
      </c>
      <c r="AK1370" s="179" t="s">
        <v>47</v>
      </c>
      <c r="AL1370" s="254">
        <v>900000</v>
      </c>
      <c r="AM1370" s="254">
        <f>ROUNDDOWN(AJ1370*AL1370,-3)</f>
        <v>135000000</v>
      </c>
      <c r="AN1370" s="178">
        <v>150</v>
      </c>
      <c r="AO1370" s="179" t="s">
        <v>47</v>
      </c>
      <c r="AP1370" s="254">
        <v>900000</v>
      </c>
      <c r="AQ1370" s="254">
        <f>ROUNDDOWN(AN1370*AP1370,-3)</f>
        <v>135000000</v>
      </c>
      <c r="AR1370" s="351">
        <f t="shared" si="413"/>
        <v>0</v>
      </c>
    </row>
    <row r="1371" spans="2:44" x14ac:dyDescent="0.4">
      <c r="B1371" s="208"/>
      <c r="C1371" s="180" t="s">
        <v>540</v>
      </c>
      <c r="D1371" s="178">
        <v>30</v>
      </c>
      <c r="E1371" s="179" t="s">
        <v>529</v>
      </c>
      <c r="F1371" s="254">
        <v>1000000</v>
      </c>
      <c r="G1371" s="254">
        <f>ROUNDDOWN(D1371*F1371,-3)</f>
        <v>30000000</v>
      </c>
      <c r="H1371" s="178">
        <v>30</v>
      </c>
      <c r="I1371" s="179" t="s">
        <v>529</v>
      </c>
      <c r="J1371" s="254">
        <v>1000000</v>
      </c>
      <c r="K1371" s="254">
        <f>ROUNDDOWN(H1371*J1371,-3)</f>
        <v>30000000</v>
      </c>
      <c r="L1371" s="178">
        <v>30</v>
      </c>
      <c r="M1371" s="179" t="s">
        <v>529</v>
      </c>
      <c r="N1371" s="254">
        <v>1000000</v>
      </c>
      <c r="O1371" s="254">
        <f>ROUNDDOWN(L1371*N1371,-3)</f>
        <v>30000000</v>
      </c>
      <c r="P1371" s="178">
        <v>30</v>
      </c>
      <c r="Q1371" s="179" t="s">
        <v>529</v>
      </c>
      <c r="R1371" s="254">
        <v>1000000</v>
      </c>
      <c r="S1371" s="254">
        <f>ROUNDDOWN(P1371*R1371,-3)</f>
        <v>30000000</v>
      </c>
      <c r="T1371" s="178">
        <v>30</v>
      </c>
      <c r="U1371" s="179" t="s">
        <v>529</v>
      </c>
      <c r="V1371" s="254">
        <v>1000000</v>
      </c>
      <c r="W1371" s="254">
        <f>ROUNDDOWN(T1371*V1371,-3)</f>
        <v>30000000</v>
      </c>
      <c r="X1371" s="354">
        <f t="shared" si="351"/>
        <v>9000000</v>
      </c>
      <c r="Y1371" s="254">
        <f>CEILING(X1371,1000)</f>
        <v>9000000</v>
      </c>
      <c r="Z1371" s="354">
        <f t="shared" si="401"/>
        <v>21000000</v>
      </c>
      <c r="AA1371" s="254">
        <f t="shared" si="408"/>
        <v>21000000</v>
      </c>
      <c r="AB1371" s="178">
        <v>25</v>
      </c>
      <c r="AC1371" s="179" t="s">
        <v>529</v>
      </c>
      <c r="AD1371" s="254">
        <v>1000000</v>
      </c>
      <c r="AE1371" s="254">
        <f>ROUNDDOWN(AB1371*AD1371,-3)</f>
        <v>25000000</v>
      </c>
      <c r="AF1371" s="178">
        <v>25</v>
      </c>
      <c r="AG1371" s="179" t="s">
        <v>529</v>
      </c>
      <c r="AH1371" s="254">
        <v>1000000</v>
      </c>
      <c r="AI1371" s="254">
        <f>ROUNDDOWN(AF1371*AH1371,-3)</f>
        <v>25000000</v>
      </c>
      <c r="AJ1371" s="178">
        <v>25</v>
      </c>
      <c r="AK1371" s="179" t="s">
        <v>529</v>
      </c>
      <c r="AL1371" s="254">
        <v>1000000</v>
      </c>
      <c r="AM1371" s="254">
        <f>ROUNDDOWN(AJ1371*AL1371,-3)</f>
        <v>25000000</v>
      </c>
      <c r="AN1371" s="178">
        <v>25</v>
      </c>
      <c r="AO1371" s="179" t="s">
        <v>529</v>
      </c>
      <c r="AP1371" s="254">
        <v>1000000</v>
      </c>
      <c r="AQ1371" s="254">
        <f>ROUNDDOWN(AN1371*AP1371,-3)</f>
        <v>25000000</v>
      </c>
      <c r="AR1371" s="351">
        <f t="shared" si="413"/>
        <v>0</v>
      </c>
    </row>
    <row r="1372" spans="2:44" x14ac:dyDescent="0.4">
      <c r="B1372" s="208"/>
      <c r="C1372" s="180" t="s">
        <v>896</v>
      </c>
      <c r="D1372" s="178"/>
      <c r="E1372" s="179"/>
      <c r="F1372" s="254"/>
      <c r="G1372" s="254"/>
      <c r="H1372" s="178"/>
      <c r="I1372" s="179"/>
      <c r="J1372" s="254"/>
      <c r="K1372" s="254"/>
      <c r="L1372" s="178"/>
      <c r="M1372" s="179"/>
      <c r="N1372" s="254"/>
      <c r="O1372" s="254"/>
      <c r="P1372" s="178"/>
      <c r="Q1372" s="179"/>
      <c r="R1372" s="254"/>
      <c r="S1372" s="254"/>
      <c r="T1372" s="178"/>
      <c r="U1372" s="179"/>
      <c r="V1372" s="254"/>
      <c r="W1372" s="254"/>
      <c r="X1372" s="354"/>
      <c r="Y1372" s="254"/>
      <c r="Z1372" s="354"/>
      <c r="AA1372" s="254"/>
      <c r="AB1372" s="178">
        <v>25</v>
      </c>
      <c r="AC1372" s="179" t="s">
        <v>130</v>
      </c>
      <c r="AD1372" s="254">
        <v>1540000</v>
      </c>
      <c r="AE1372" s="254">
        <f t="shared" ref="AE1372:AE1374" si="424">ROUNDDOWN(AB1372*AD1372,-3)</f>
        <v>38500000</v>
      </c>
      <c r="AF1372" s="178">
        <v>25</v>
      </c>
      <c r="AG1372" s="179" t="s">
        <v>130</v>
      </c>
      <c r="AH1372" s="254">
        <v>1540000</v>
      </c>
      <c r="AI1372" s="254">
        <f t="shared" ref="AI1372:AI1374" si="425">ROUNDDOWN(AF1372*AH1372,-3)</f>
        <v>38500000</v>
      </c>
      <c r="AJ1372" s="178">
        <v>25</v>
      </c>
      <c r="AK1372" s="179" t="s">
        <v>130</v>
      </c>
      <c r="AL1372" s="254">
        <v>1540000</v>
      </c>
      <c r="AM1372" s="254">
        <f t="shared" ref="AM1372:AM1374" si="426">ROUNDDOWN(AJ1372*AL1372,-3)</f>
        <v>38500000</v>
      </c>
      <c r="AN1372" s="178">
        <v>25</v>
      </c>
      <c r="AO1372" s="179" t="s">
        <v>130</v>
      </c>
      <c r="AP1372" s="254">
        <v>1540000</v>
      </c>
      <c r="AQ1372" s="254">
        <f t="shared" ref="AQ1372:AQ1374" si="427">ROUNDDOWN(AN1372*AP1372,-3)</f>
        <v>38500000</v>
      </c>
      <c r="AR1372" s="351">
        <f t="shared" si="413"/>
        <v>0</v>
      </c>
    </row>
    <row r="1373" spans="2:44" x14ac:dyDescent="0.4">
      <c r="B1373" s="208"/>
      <c r="C1373" s="180" t="s">
        <v>897</v>
      </c>
      <c r="D1373" s="178"/>
      <c r="E1373" s="179"/>
      <c r="F1373" s="254"/>
      <c r="G1373" s="254"/>
      <c r="H1373" s="178"/>
      <c r="I1373" s="179"/>
      <c r="J1373" s="254"/>
      <c r="K1373" s="254"/>
      <c r="L1373" s="178"/>
      <c r="M1373" s="179"/>
      <c r="N1373" s="254"/>
      <c r="O1373" s="254"/>
      <c r="P1373" s="178"/>
      <c r="Q1373" s="179"/>
      <c r="R1373" s="254"/>
      <c r="S1373" s="254"/>
      <c r="T1373" s="178"/>
      <c r="U1373" s="179"/>
      <c r="V1373" s="254"/>
      <c r="W1373" s="254"/>
      <c r="X1373" s="354"/>
      <c r="Y1373" s="254"/>
      <c r="Z1373" s="354"/>
      <c r="AA1373" s="254"/>
      <c r="AB1373" s="178">
        <v>1000</v>
      </c>
      <c r="AC1373" s="179" t="s">
        <v>899</v>
      </c>
      <c r="AD1373" s="254">
        <v>8000</v>
      </c>
      <c r="AE1373" s="254">
        <f t="shared" si="424"/>
        <v>8000000</v>
      </c>
      <c r="AF1373" s="178">
        <v>1000</v>
      </c>
      <c r="AG1373" s="179" t="s">
        <v>899</v>
      </c>
      <c r="AH1373" s="254">
        <v>8000</v>
      </c>
      <c r="AI1373" s="254">
        <f t="shared" si="425"/>
        <v>8000000</v>
      </c>
      <c r="AJ1373" s="178">
        <v>1000</v>
      </c>
      <c r="AK1373" s="179" t="s">
        <v>899</v>
      </c>
      <c r="AL1373" s="254">
        <v>8000</v>
      </c>
      <c r="AM1373" s="254">
        <f t="shared" si="426"/>
        <v>8000000</v>
      </c>
      <c r="AN1373" s="178">
        <v>1000</v>
      </c>
      <c r="AO1373" s="179" t="s">
        <v>899</v>
      </c>
      <c r="AP1373" s="254">
        <v>8000</v>
      </c>
      <c r="AQ1373" s="254">
        <f t="shared" si="427"/>
        <v>8000000</v>
      </c>
      <c r="AR1373" s="351">
        <f t="shared" si="413"/>
        <v>0</v>
      </c>
    </row>
    <row r="1374" spans="2:44" x14ac:dyDescent="0.4">
      <c r="B1374" s="208"/>
      <c r="C1374" s="180" t="s">
        <v>898</v>
      </c>
      <c r="D1374" s="178"/>
      <c r="E1374" s="179"/>
      <c r="F1374" s="254"/>
      <c r="G1374" s="254"/>
      <c r="H1374" s="178"/>
      <c r="I1374" s="179"/>
      <c r="J1374" s="254"/>
      <c r="K1374" s="254"/>
      <c r="L1374" s="178"/>
      <c r="M1374" s="179"/>
      <c r="N1374" s="254"/>
      <c r="O1374" s="254"/>
      <c r="P1374" s="178"/>
      <c r="Q1374" s="179"/>
      <c r="R1374" s="254"/>
      <c r="S1374" s="254"/>
      <c r="T1374" s="178"/>
      <c r="U1374" s="179"/>
      <c r="V1374" s="254"/>
      <c r="W1374" s="254"/>
      <c r="X1374" s="354"/>
      <c r="Y1374" s="254"/>
      <c r="Z1374" s="354"/>
      <c r="AA1374" s="254"/>
      <c r="AB1374" s="178">
        <v>150</v>
      </c>
      <c r="AC1374" s="179" t="s">
        <v>57</v>
      </c>
      <c r="AD1374" s="254">
        <v>80000</v>
      </c>
      <c r="AE1374" s="254">
        <f t="shared" si="424"/>
        <v>12000000</v>
      </c>
      <c r="AF1374" s="178">
        <v>150</v>
      </c>
      <c r="AG1374" s="179" t="s">
        <v>57</v>
      </c>
      <c r="AH1374" s="254">
        <v>80000</v>
      </c>
      <c r="AI1374" s="254">
        <f t="shared" si="425"/>
        <v>12000000</v>
      </c>
      <c r="AJ1374" s="178">
        <v>150</v>
      </c>
      <c r="AK1374" s="179" t="s">
        <v>57</v>
      </c>
      <c r="AL1374" s="254">
        <v>80000</v>
      </c>
      <c r="AM1374" s="254">
        <f t="shared" si="426"/>
        <v>12000000</v>
      </c>
      <c r="AN1374" s="178">
        <v>150</v>
      </c>
      <c r="AO1374" s="179" t="s">
        <v>57</v>
      </c>
      <c r="AP1374" s="254">
        <v>80000</v>
      </c>
      <c r="AQ1374" s="254">
        <f t="shared" si="427"/>
        <v>12000000</v>
      </c>
      <c r="AR1374" s="351">
        <f t="shared" si="413"/>
        <v>0</v>
      </c>
    </row>
    <row r="1375" spans="2:44" x14ac:dyDescent="0.4">
      <c r="B1375" s="208">
        <v>525115</v>
      </c>
      <c r="C1375" s="180" t="s">
        <v>90</v>
      </c>
      <c r="D1375" s="178"/>
      <c r="E1375" s="179" t="s">
        <v>27</v>
      </c>
      <c r="F1375" s="180"/>
      <c r="G1375" s="254">
        <f>SUM(G1376:G1387)</f>
        <v>395220000</v>
      </c>
      <c r="H1375" s="178"/>
      <c r="I1375" s="179" t="s">
        <v>27</v>
      </c>
      <c r="J1375" s="180"/>
      <c r="K1375" s="254">
        <f>SUM(K1376:K1387)</f>
        <v>395220000</v>
      </c>
      <c r="L1375" s="178"/>
      <c r="M1375" s="179" t="s">
        <v>27</v>
      </c>
      <c r="N1375" s="180"/>
      <c r="O1375" s="254">
        <f>SUM(O1376:O1387)</f>
        <v>395220000</v>
      </c>
      <c r="P1375" s="178"/>
      <c r="Q1375" s="179" t="s">
        <v>27</v>
      </c>
      <c r="R1375" s="180"/>
      <c r="S1375" s="254">
        <f>SUM(S1376:S1387)</f>
        <v>395220000</v>
      </c>
      <c r="T1375" s="178"/>
      <c r="U1375" s="179" t="s">
        <v>27</v>
      </c>
      <c r="V1375" s="180"/>
      <c r="W1375" s="254">
        <f>SUM(W1376:W1387)</f>
        <v>395220000</v>
      </c>
      <c r="X1375" s="354">
        <f t="shared" si="351"/>
        <v>118566000</v>
      </c>
      <c r="Y1375" s="254"/>
      <c r="Z1375" s="354">
        <f t="shared" si="401"/>
        <v>395220000</v>
      </c>
      <c r="AA1375" s="254"/>
      <c r="AB1375" s="178"/>
      <c r="AC1375" s="179" t="s">
        <v>27</v>
      </c>
      <c r="AD1375" s="180"/>
      <c r="AE1375" s="254">
        <f>SUM(AE1376:AE1387)</f>
        <v>684075000</v>
      </c>
      <c r="AF1375" s="178"/>
      <c r="AG1375" s="179" t="s">
        <v>27</v>
      </c>
      <c r="AH1375" s="180"/>
      <c r="AI1375" s="254">
        <f>SUM(AI1376:AI1387)</f>
        <v>671578000</v>
      </c>
      <c r="AJ1375" s="178"/>
      <c r="AK1375" s="179" t="s">
        <v>27</v>
      </c>
      <c r="AL1375" s="180"/>
      <c r="AM1375" s="254">
        <f>SUM(AM1376:AM1387)</f>
        <v>684075000</v>
      </c>
      <c r="AN1375" s="178"/>
      <c r="AO1375" s="179" t="s">
        <v>27</v>
      </c>
      <c r="AP1375" s="180"/>
      <c r="AQ1375" s="254">
        <f>SUM(AQ1376:AQ1387)</f>
        <v>684075000</v>
      </c>
      <c r="AR1375" s="351">
        <f t="shared" si="413"/>
        <v>0</v>
      </c>
    </row>
    <row r="1376" spans="2:44" x14ac:dyDescent="0.4">
      <c r="B1376" s="208"/>
      <c r="C1376" s="180" t="s">
        <v>900</v>
      </c>
      <c r="D1376" s="178">
        <v>15</v>
      </c>
      <c r="E1376" s="179" t="s">
        <v>40</v>
      </c>
      <c r="F1376" s="254">
        <v>6150000</v>
      </c>
      <c r="G1376" s="254">
        <f t="shared" ref="G1376:G1387" si="428">ROUNDDOWN(D1376*F1376,-3)</f>
        <v>92250000</v>
      </c>
      <c r="H1376" s="178">
        <v>15</v>
      </c>
      <c r="I1376" s="179" t="s">
        <v>40</v>
      </c>
      <c r="J1376" s="254">
        <v>6150000</v>
      </c>
      <c r="K1376" s="254">
        <f t="shared" ref="K1376:K1387" si="429">ROUNDDOWN(H1376*J1376,-3)</f>
        <v>92250000</v>
      </c>
      <c r="L1376" s="178">
        <v>15</v>
      </c>
      <c r="M1376" s="179" t="s">
        <v>40</v>
      </c>
      <c r="N1376" s="254">
        <v>6150000</v>
      </c>
      <c r="O1376" s="254">
        <f t="shared" ref="O1376:O1387" si="430">ROUNDDOWN(L1376*N1376,-3)</f>
        <v>92250000</v>
      </c>
      <c r="P1376" s="178">
        <v>15</v>
      </c>
      <c r="Q1376" s="179" t="s">
        <v>40</v>
      </c>
      <c r="R1376" s="254">
        <v>6150000</v>
      </c>
      <c r="S1376" s="254">
        <f t="shared" ref="S1376:S1387" si="431">ROUNDDOWN(P1376*R1376,-3)</f>
        <v>92250000</v>
      </c>
      <c r="T1376" s="178">
        <v>15</v>
      </c>
      <c r="U1376" s="179" t="s">
        <v>40</v>
      </c>
      <c r="V1376" s="254">
        <v>6150000</v>
      </c>
      <c r="W1376" s="254">
        <f t="shared" ref="W1376:W1387" si="432">ROUNDDOWN(T1376*V1376,-3)</f>
        <v>92250000</v>
      </c>
      <c r="X1376" s="354">
        <f t="shared" si="351"/>
        <v>27675000</v>
      </c>
      <c r="Y1376" s="254">
        <f t="shared" ref="Y1376:Y1387" si="433">CEILING(X1376,1000)</f>
        <v>27675000</v>
      </c>
      <c r="Z1376" s="354">
        <f t="shared" si="401"/>
        <v>64575000</v>
      </c>
      <c r="AA1376" s="254">
        <f t="shared" si="408"/>
        <v>64575000</v>
      </c>
      <c r="AB1376" s="178">
        <v>6</v>
      </c>
      <c r="AC1376" s="179" t="s">
        <v>40</v>
      </c>
      <c r="AD1376" s="254">
        <v>4615000</v>
      </c>
      <c r="AE1376" s="254">
        <f t="shared" ref="AE1376:AE1387" si="434">ROUNDDOWN(AB1376*AD1376,-3)</f>
        <v>27690000</v>
      </c>
      <c r="AF1376" s="178">
        <v>6</v>
      </c>
      <c r="AG1376" s="179" t="s">
        <v>40</v>
      </c>
      <c r="AH1376" s="254">
        <v>3829000</v>
      </c>
      <c r="AI1376" s="254">
        <f t="shared" ref="AI1376:AI1387" si="435">ROUNDDOWN(AF1376*AH1376,-3)</f>
        <v>22974000</v>
      </c>
      <c r="AJ1376" s="178">
        <v>6</v>
      </c>
      <c r="AK1376" s="179" t="s">
        <v>40</v>
      </c>
      <c r="AL1376" s="254">
        <v>4615000</v>
      </c>
      <c r="AM1376" s="254">
        <f t="shared" ref="AM1376:AM1387" si="436">ROUNDDOWN(AJ1376*AL1376,-3)</f>
        <v>27690000</v>
      </c>
      <c r="AN1376" s="178">
        <v>6</v>
      </c>
      <c r="AO1376" s="179" t="s">
        <v>40</v>
      </c>
      <c r="AP1376" s="254">
        <v>4615000</v>
      </c>
      <c r="AQ1376" s="254">
        <f t="shared" ref="AQ1376:AQ1387" si="437">ROUNDDOWN(AN1376*AP1376,-3)</f>
        <v>27690000</v>
      </c>
      <c r="AR1376" s="351">
        <f t="shared" si="413"/>
        <v>0</v>
      </c>
    </row>
    <row r="1377" spans="2:44" x14ac:dyDescent="0.4">
      <c r="B1377" s="208"/>
      <c r="C1377" s="180" t="s">
        <v>901</v>
      </c>
      <c r="D1377" s="178">
        <v>30</v>
      </c>
      <c r="E1377" s="179" t="s">
        <v>57</v>
      </c>
      <c r="F1377" s="254">
        <v>804000</v>
      </c>
      <c r="G1377" s="254">
        <f t="shared" si="428"/>
        <v>24120000</v>
      </c>
      <c r="H1377" s="178">
        <v>30</v>
      </c>
      <c r="I1377" s="179" t="s">
        <v>57</v>
      </c>
      <c r="J1377" s="254">
        <v>804000</v>
      </c>
      <c r="K1377" s="254">
        <f t="shared" si="429"/>
        <v>24120000</v>
      </c>
      <c r="L1377" s="178">
        <v>30</v>
      </c>
      <c r="M1377" s="179" t="s">
        <v>57</v>
      </c>
      <c r="N1377" s="254">
        <v>804000</v>
      </c>
      <c r="O1377" s="254">
        <f t="shared" si="430"/>
        <v>24120000</v>
      </c>
      <c r="P1377" s="178">
        <v>30</v>
      </c>
      <c r="Q1377" s="179" t="s">
        <v>57</v>
      </c>
      <c r="R1377" s="254">
        <v>804000</v>
      </c>
      <c r="S1377" s="254">
        <f t="shared" si="431"/>
        <v>24120000</v>
      </c>
      <c r="T1377" s="178">
        <v>30</v>
      </c>
      <c r="U1377" s="179" t="s">
        <v>57</v>
      </c>
      <c r="V1377" s="254">
        <v>804000</v>
      </c>
      <c r="W1377" s="254">
        <f t="shared" si="432"/>
        <v>24120000</v>
      </c>
      <c r="X1377" s="354">
        <f t="shared" si="351"/>
        <v>7236000</v>
      </c>
      <c r="Y1377" s="254">
        <f t="shared" si="433"/>
        <v>7236000</v>
      </c>
      <c r="Z1377" s="354">
        <f t="shared" si="401"/>
        <v>16884000</v>
      </c>
      <c r="AA1377" s="254">
        <f t="shared" si="408"/>
        <v>16884000</v>
      </c>
      <c r="AB1377" s="178">
        <v>9</v>
      </c>
      <c r="AC1377" s="179" t="s">
        <v>57</v>
      </c>
      <c r="AD1377" s="254">
        <v>804000</v>
      </c>
      <c r="AE1377" s="254">
        <f t="shared" si="434"/>
        <v>7236000</v>
      </c>
      <c r="AF1377" s="178">
        <v>8</v>
      </c>
      <c r="AG1377" s="179" t="s">
        <v>57</v>
      </c>
      <c r="AH1377" s="254">
        <v>804000</v>
      </c>
      <c r="AI1377" s="254">
        <f t="shared" si="435"/>
        <v>6432000</v>
      </c>
      <c r="AJ1377" s="178">
        <v>9</v>
      </c>
      <c r="AK1377" s="179" t="s">
        <v>57</v>
      </c>
      <c r="AL1377" s="254">
        <v>804000</v>
      </c>
      <c r="AM1377" s="254">
        <f t="shared" si="436"/>
        <v>7236000</v>
      </c>
      <c r="AN1377" s="178">
        <v>9</v>
      </c>
      <c r="AO1377" s="179" t="s">
        <v>57</v>
      </c>
      <c r="AP1377" s="254">
        <v>804000</v>
      </c>
      <c r="AQ1377" s="254">
        <f t="shared" si="437"/>
        <v>7236000</v>
      </c>
      <c r="AR1377" s="351">
        <f t="shared" si="413"/>
        <v>0</v>
      </c>
    </row>
    <row r="1378" spans="2:44" x14ac:dyDescent="0.4">
      <c r="B1378" s="208"/>
      <c r="C1378" s="180" t="s">
        <v>902</v>
      </c>
      <c r="D1378" s="178">
        <v>45</v>
      </c>
      <c r="E1378" s="179" t="s">
        <v>57</v>
      </c>
      <c r="F1378" s="254">
        <v>430000</v>
      </c>
      <c r="G1378" s="254">
        <f t="shared" si="428"/>
        <v>19350000</v>
      </c>
      <c r="H1378" s="178">
        <v>45</v>
      </c>
      <c r="I1378" s="179" t="s">
        <v>57</v>
      </c>
      <c r="J1378" s="254">
        <v>430000</v>
      </c>
      <c r="K1378" s="254">
        <f t="shared" si="429"/>
        <v>19350000</v>
      </c>
      <c r="L1378" s="178">
        <v>45</v>
      </c>
      <c r="M1378" s="179" t="s">
        <v>57</v>
      </c>
      <c r="N1378" s="254">
        <v>430000</v>
      </c>
      <c r="O1378" s="254">
        <f t="shared" si="430"/>
        <v>19350000</v>
      </c>
      <c r="P1378" s="178">
        <v>45</v>
      </c>
      <c r="Q1378" s="179" t="s">
        <v>57</v>
      </c>
      <c r="R1378" s="254">
        <v>430000</v>
      </c>
      <c r="S1378" s="254">
        <f t="shared" si="431"/>
        <v>19350000</v>
      </c>
      <c r="T1378" s="178">
        <v>45</v>
      </c>
      <c r="U1378" s="179" t="s">
        <v>57</v>
      </c>
      <c r="V1378" s="254">
        <v>430000</v>
      </c>
      <c r="W1378" s="254">
        <f t="shared" si="432"/>
        <v>19350000</v>
      </c>
      <c r="X1378" s="354">
        <f t="shared" si="351"/>
        <v>5805000</v>
      </c>
      <c r="Y1378" s="254">
        <f t="shared" si="433"/>
        <v>5805000</v>
      </c>
      <c r="Z1378" s="354">
        <f t="shared" si="401"/>
        <v>13545000</v>
      </c>
      <c r="AA1378" s="254">
        <f t="shared" si="408"/>
        <v>13545000</v>
      </c>
      <c r="AB1378" s="178">
        <v>14</v>
      </c>
      <c r="AC1378" s="179" t="s">
        <v>57</v>
      </c>
      <c r="AD1378" s="254">
        <v>430000</v>
      </c>
      <c r="AE1378" s="254">
        <f t="shared" si="434"/>
        <v>6020000</v>
      </c>
      <c r="AF1378" s="178">
        <v>12</v>
      </c>
      <c r="AG1378" s="179" t="s">
        <v>57</v>
      </c>
      <c r="AH1378" s="254">
        <v>430000</v>
      </c>
      <c r="AI1378" s="254">
        <f t="shared" si="435"/>
        <v>5160000</v>
      </c>
      <c r="AJ1378" s="178">
        <v>14</v>
      </c>
      <c r="AK1378" s="179" t="s">
        <v>57</v>
      </c>
      <c r="AL1378" s="254">
        <v>430000</v>
      </c>
      <c r="AM1378" s="254">
        <f t="shared" si="436"/>
        <v>6020000</v>
      </c>
      <c r="AN1378" s="178">
        <v>14</v>
      </c>
      <c r="AO1378" s="179" t="s">
        <v>57</v>
      </c>
      <c r="AP1378" s="254">
        <v>430000</v>
      </c>
      <c r="AQ1378" s="254">
        <f t="shared" si="437"/>
        <v>6020000</v>
      </c>
      <c r="AR1378" s="351">
        <f t="shared" si="413"/>
        <v>0</v>
      </c>
    </row>
    <row r="1379" spans="2:44" x14ac:dyDescent="0.4">
      <c r="B1379" s="208"/>
      <c r="C1379" s="180" t="s">
        <v>903</v>
      </c>
      <c r="D1379" s="178">
        <v>15</v>
      </c>
      <c r="E1379" s="179" t="s">
        <v>40</v>
      </c>
      <c r="F1379" s="254">
        <v>1398000</v>
      </c>
      <c r="G1379" s="254">
        <f t="shared" si="428"/>
        <v>20970000</v>
      </c>
      <c r="H1379" s="178">
        <v>15</v>
      </c>
      <c r="I1379" s="179" t="s">
        <v>40</v>
      </c>
      <c r="J1379" s="254">
        <v>1398000</v>
      </c>
      <c r="K1379" s="254">
        <f t="shared" si="429"/>
        <v>20970000</v>
      </c>
      <c r="L1379" s="178">
        <v>15</v>
      </c>
      <c r="M1379" s="179" t="s">
        <v>40</v>
      </c>
      <c r="N1379" s="254">
        <v>1398000</v>
      </c>
      <c r="O1379" s="254">
        <f t="shared" si="430"/>
        <v>20970000</v>
      </c>
      <c r="P1379" s="178">
        <v>15</v>
      </c>
      <c r="Q1379" s="179" t="s">
        <v>40</v>
      </c>
      <c r="R1379" s="254">
        <v>1398000</v>
      </c>
      <c r="S1379" s="254">
        <f t="shared" si="431"/>
        <v>20970000</v>
      </c>
      <c r="T1379" s="178">
        <v>15</v>
      </c>
      <c r="U1379" s="179" t="s">
        <v>40</v>
      </c>
      <c r="V1379" s="254">
        <v>1398000</v>
      </c>
      <c r="W1379" s="254">
        <f t="shared" si="432"/>
        <v>20970000</v>
      </c>
      <c r="X1379" s="354">
        <f t="shared" si="351"/>
        <v>6291000</v>
      </c>
      <c r="Y1379" s="254">
        <f t="shared" si="433"/>
        <v>6291000</v>
      </c>
      <c r="Z1379" s="354">
        <f t="shared" si="401"/>
        <v>14679000</v>
      </c>
      <c r="AA1379" s="254">
        <f t="shared" si="408"/>
        <v>14679000</v>
      </c>
      <c r="AB1379" s="178">
        <v>5</v>
      </c>
      <c r="AC1379" s="179" t="s">
        <v>40</v>
      </c>
      <c r="AD1379" s="254">
        <v>1398000</v>
      </c>
      <c r="AE1379" s="254">
        <f t="shared" si="434"/>
        <v>6990000</v>
      </c>
      <c r="AF1379" s="178">
        <v>4</v>
      </c>
      <c r="AG1379" s="179" t="s">
        <v>40</v>
      </c>
      <c r="AH1379" s="254">
        <v>900000</v>
      </c>
      <c r="AI1379" s="254">
        <f t="shared" si="435"/>
        <v>3600000</v>
      </c>
      <c r="AJ1379" s="178">
        <v>5</v>
      </c>
      <c r="AK1379" s="179" t="s">
        <v>40</v>
      </c>
      <c r="AL1379" s="254">
        <v>1398000</v>
      </c>
      <c r="AM1379" s="254">
        <f t="shared" si="436"/>
        <v>6990000</v>
      </c>
      <c r="AN1379" s="178">
        <v>5</v>
      </c>
      <c r="AO1379" s="179" t="s">
        <v>40</v>
      </c>
      <c r="AP1379" s="254">
        <v>1398000</v>
      </c>
      <c r="AQ1379" s="254">
        <f t="shared" si="437"/>
        <v>6990000</v>
      </c>
      <c r="AR1379" s="351">
        <f t="shared" si="413"/>
        <v>0</v>
      </c>
    </row>
    <row r="1380" spans="2:44" x14ac:dyDescent="0.4">
      <c r="B1380" s="208"/>
      <c r="C1380" s="180" t="s">
        <v>904</v>
      </c>
      <c r="D1380" s="178">
        <v>15</v>
      </c>
      <c r="E1380" s="179" t="s">
        <v>40</v>
      </c>
      <c r="F1380" s="254">
        <v>4311000</v>
      </c>
      <c r="G1380" s="254">
        <f t="shared" si="428"/>
        <v>64665000</v>
      </c>
      <c r="H1380" s="178">
        <v>15</v>
      </c>
      <c r="I1380" s="179" t="s">
        <v>40</v>
      </c>
      <c r="J1380" s="254">
        <v>4311000</v>
      </c>
      <c r="K1380" s="254">
        <f t="shared" si="429"/>
        <v>64665000</v>
      </c>
      <c r="L1380" s="178">
        <v>15</v>
      </c>
      <c r="M1380" s="179" t="s">
        <v>40</v>
      </c>
      <c r="N1380" s="254">
        <v>4311000</v>
      </c>
      <c r="O1380" s="254">
        <f t="shared" si="430"/>
        <v>64665000</v>
      </c>
      <c r="P1380" s="178">
        <v>15</v>
      </c>
      <c r="Q1380" s="179" t="s">
        <v>40</v>
      </c>
      <c r="R1380" s="254">
        <v>4311000</v>
      </c>
      <c r="S1380" s="254">
        <f t="shared" si="431"/>
        <v>64665000</v>
      </c>
      <c r="T1380" s="178">
        <v>15</v>
      </c>
      <c r="U1380" s="179" t="s">
        <v>40</v>
      </c>
      <c r="V1380" s="254">
        <v>4311000</v>
      </c>
      <c r="W1380" s="254">
        <f t="shared" si="432"/>
        <v>64665000</v>
      </c>
      <c r="X1380" s="354">
        <f t="shared" si="351"/>
        <v>19399500</v>
      </c>
      <c r="Y1380" s="254">
        <f t="shared" si="433"/>
        <v>19400000</v>
      </c>
      <c r="Z1380" s="354">
        <f t="shared" si="401"/>
        <v>45265000</v>
      </c>
      <c r="AA1380" s="254">
        <f t="shared" si="408"/>
        <v>45265000</v>
      </c>
      <c r="AB1380" s="178">
        <v>24</v>
      </c>
      <c r="AC1380" s="179" t="s">
        <v>40</v>
      </c>
      <c r="AD1380" s="254">
        <v>4311000</v>
      </c>
      <c r="AE1380" s="254">
        <f t="shared" si="434"/>
        <v>103464000</v>
      </c>
      <c r="AF1380" s="178">
        <v>24</v>
      </c>
      <c r="AG1380" s="179" t="s">
        <v>40</v>
      </c>
      <c r="AH1380" s="254">
        <v>4311000</v>
      </c>
      <c r="AI1380" s="254">
        <f t="shared" si="435"/>
        <v>103464000</v>
      </c>
      <c r="AJ1380" s="178">
        <v>24</v>
      </c>
      <c r="AK1380" s="179" t="s">
        <v>40</v>
      </c>
      <c r="AL1380" s="254">
        <v>4311000</v>
      </c>
      <c r="AM1380" s="254">
        <f t="shared" si="436"/>
        <v>103464000</v>
      </c>
      <c r="AN1380" s="178">
        <v>24</v>
      </c>
      <c r="AO1380" s="179" t="s">
        <v>40</v>
      </c>
      <c r="AP1380" s="254">
        <v>4311000</v>
      </c>
      <c r="AQ1380" s="254">
        <f t="shared" si="437"/>
        <v>103464000</v>
      </c>
      <c r="AR1380" s="351">
        <f t="shared" si="413"/>
        <v>0</v>
      </c>
    </row>
    <row r="1381" spans="2:44" x14ac:dyDescent="0.4">
      <c r="B1381" s="208"/>
      <c r="C1381" s="180" t="s">
        <v>905</v>
      </c>
      <c r="D1381" s="178">
        <v>30</v>
      </c>
      <c r="E1381" s="179" t="s">
        <v>57</v>
      </c>
      <c r="F1381" s="254">
        <v>550000</v>
      </c>
      <c r="G1381" s="254">
        <f t="shared" si="428"/>
        <v>16500000</v>
      </c>
      <c r="H1381" s="178">
        <v>30</v>
      </c>
      <c r="I1381" s="179" t="s">
        <v>57</v>
      </c>
      <c r="J1381" s="254">
        <v>550000</v>
      </c>
      <c r="K1381" s="254">
        <f t="shared" si="429"/>
        <v>16500000</v>
      </c>
      <c r="L1381" s="178">
        <v>30</v>
      </c>
      <c r="M1381" s="179" t="s">
        <v>57</v>
      </c>
      <c r="N1381" s="254">
        <v>550000</v>
      </c>
      <c r="O1381" s="254">
        <f t="shared" si="430"/>
        <v>16500000</v>
      </c>
      <c r="P1381" s="178">
        <v>30</v>
      </c>
      <c r="Q1381" s="179" t="s">
        <v>57</v>
      </c>
      <c r="R1381" s="254">
        <v>550000</v>
      </c>
      <c r="S1381" s="254">
        <f t="shared" si="431"/>
        <v>16500000</v>
      </c>
      <c r="T1381" s="178">
        <v>30</v>
      </c>
      <c r="U1381" s="179" t="s">
        <v>57</v>
      </c>
      <c r="V1381" s="254">
        <v>550000</v>
      </c>
      <c r="W1381" s="254">
        <f t="shared" si="432"/>
        <v>16500000</v>
      </c>
      <c r="X1381" s="354">
        <f t="shared" si="351"/>
        <v>4950000</v>
      </c>
      <c r="Y1381" s="254">
        <f t="shared" si="433"/>
        <v>4950000</v>
      </c>
      <c r="Z1381" s="354">
        <f t="shared" si="401"/>
        <v>11550000</v>
      </c>
      <c r="AA1381" s="254">
        <f t="shared" si="408"/>
        <v>11550000</v>
      </c>
      <c r="AB1381" s="178">
        <v>24</v>
      </c>
      <c r="AC1381" s="179" t="s">
        <v>57</v>
      </c>
      <c r="AD1381" s="254">
        <v>550000</v>
      </c>
      <c r="AE1381" s="254">
        <f t="shared" si="434"/>
        <v>13200000</v>
      </c>
      <c r="AF1381" s="178">
        <v>24</v>
      </c>
      <c r="AG1381" s="179" t="s">
        <v>57</v>
      </c>
      <c r="AH1381" s="254">
        <v>550000</v>
      </c>
      <c r="AI1381" s="254">
        <f t="shared" si="435"/>
        <v>13200000</v>
      </c>
      <c r="AJ1381" s="178">
        <v>24</v>
      </c>
      <c r="AK1381" s="179" t="s">
        <v>57</v>
      </c>
      <c r="AL1381" s="254">
        <v>550000</v>
      </c>
      <c r="AM1381" s="254">
        <f t="shared" si="436"/>
        <v>13200000</v>
      </c>
      <c r="AN1381" s="178">
        <v>24</v>
      </c>
      <c r="AO1381" s="179" t="s">
        <v>57</v>
      </c>
      <c r="AP1381" s="254">
        <v>550000</v>
      </c>
      <c r="AQ1381" s="254">
        <f t="shared" si="437"/>
        <v>13200000</v>
      </c>
      <c r="AR1381" s="351">
        <f t="shared" si="413"/>
        <v>0</v>
      </c>
    </row>
    <row r="1382" spans="2:44" x14ac:dyDescent="0.4">
      <c r="B1382" s="208"/>
      <c r="C1382" s="180" t="s">
        <v>906</v>
      </c>
      <c r="D1382" s="178">
        <v>45</v>
      </c>
      <c r="E1382" s="179" t="s">
        <v>57</v>
      </c>
      <c r="F1382" s="254">
        <v>430000</v>
      </c>
      <c r="G1382" s="254">
        <f t="shared" si="428"/>
        <v>19350000</v>
      </c>
      <c r="H1382" s="178">
        <v>45</v>
      </c>
      <c r="I1382" s="179" t="s">
        <v>57</v>
      </c>
      <c r="J1382" s="254">
        <v>430000</v>
      </c>
      <c r="K1382" s="254">
        <f t="shared" si="429"/>
        <v>19350000</v>
      </c>
      <c r="L1382" s="178">
        <v>45</v>
      </c>
      <c r="M1382" s="179" t="s">
        <v>57</v>
      </c>
      <c r="N1382" s="254">
        <v>430000</v>
      </c>
      <c r="O1382" s="254">
        <f t="shared" si="430"/>
        <v>19350000</v>
      </c>
      <c r="P1382" s="178">
        <v>45</v>
      </c>
      <c r="Q1382" s="179" t="s">
        <v>57</v>
      </c>
      <c r="R1382" s="254">
        <v>430000</v>
      </c>
      <c r="S1382" s="254">
        <f t="shared" si="431"/>
        <v>19350000</v>
      </c>
      <c r="T1382" s="178">
        <v>45</v>
      </c>
      <c r="U1382" s="179" t="s">
        <v>57</v>
      </c>
      <c r="V1382" s="254">
        <v>430000</v>
      </c>
      <c r="W1382" s="254">
        <f t="shared" si="432"/>
        <v>19350000</v>
      </c>
      <c r="X1382" s="354">
        <f t="shared" si="351"/>
        <v>5805000</v>
      </c>
      <c r="Y1382" s="254">
        <f t="shared" si="433"/>
        <v>5805000</v>
      </c>
      <c r="Z1382" s="354">
        <f t="shared" si="401"/>
        <v>13545000</v>
      </c>
      <c r="AA1382" s="254">
        <f t="shared" si="408"/>
        <v>13545000</v>
      </c>
      <c r="AB1382" s="178">
        <v>36</v>
      </c>
      <c r="AC1382" s="179" t="s">
        <v>57</v>
      </c>
      <c r="AD1382" s="254">
        <v>430000</v>
      </c>
      <c r="AE1382" s="254">
        <f t="shared" si="434"/>
        <v>15480000</v>
      </c>
      <c r="AF1382" s="178">
        <v>36</v>
      </c>
      <c r="AG1382" s="179" t="s">
        <v>57</v>
      </c>
      <c r="AH1382" s="254">
        <v>430000</v>
      </c>
      <c r="AI1382" s="254">
        <f t="shared" si="435"/>
        <v>15480000</v>
      </c>
      <c r="AJ1382" s="178">
        <v>36</v>
      </c>
      <c r="AK1382" s="179" t="s">
        <v>57</v>
      </c>
      <c r="AL1382" s="254">
        <v>430000</v>
      </c>
      <c r="AM1382" s="254">
        <f t="shared" si="436"/>
        <v>15480000</v>
      </c>
      <c r="AN1382" s="178">
        <v>36</v>
      </c>
      <c r="AO1382" s="179" t="s">
        <v>57</v>
      </c>
      <c r="AP1382" s="254">
        <v>430000</v>
      </c>
      <c r="AQ1382" s="254">
        <f t="shared" si="437"/>
        <v>15480000</v>
      </c>
      <c r="AR1382" s="351">
        <f t="shared" si="413"/>
        <v>0</v>
      </c>
    </row>
    <row r="1383" spans="2:44" x14ac:dyDescent="0.4">
      <c r="B1383" s="208"/>
      <c r="C1383" s="180" t="s">
        <v>907</v>
      </c>
      <c r="D1383" s="178">
        <v>15</v>
      </c>
      <c r="E1383" s="179" t="s">
        <v>40</v>
      </c>
      <c r="F1383" s="254">
        <v>564000</v>
      </c>
      <c r="G1383" s="254">
        <f t="shared" si="428"/>
        <v>8460000</v>
      </c>
      <c r="H1383" s="178">
        <v>15</v>
      </c>
      <c r="I1383" s="179" t="s">
        <v>40</v>
      </c>
      <c r="J1383" s="254">
        <v>564000</v>
      </c>
      <c r="K1383" s="254">
        <f t="shared" si="429"/>
        <v>8460000</v>
      </c>
      <c r="L1383" s="178">
        <v>15</v>
      </c>
      <c r="M1383" s="179" t="s">
        <v>40</v>
      </c>
      <c r="N1383" s="254">
        <v>564000</v>
      </c>
      <c r="O1383" s="254">
        <f t="shared" si="430"/>
        <v>8460000</v>
      </c>
      <c r="P1383" s="178">
        <v>15</v>
      </c>
      <c r="Q1383" s="179" t="s">
        <v>40</v>
      </c>
      <c r="R1383" s="254">
        <v>564000</v>
      </c>
      <c r="S1383" s="254">
        <f t="shared" si="431"/>
        <v>8460000</v>
      </c>
      <c r="T1383" s="178">
        <v>15</v>
      </c>
      <c r="U1383" s="179" t="s">
        <v>40</v>
      </c>
      <c r="V1383" s="254">
        <v>564000</v>
      </c>
      <c r="W1383" s="254">
        <f t="shared" si="432"/>
        <v>8460000</v>
      </c>
      <c r="X1383" s="354">
        <f t="shared" si="351"/>
        <v>2538000</v>
      </c>
      <c r="Y1383" s="254">
        <f t="shared" si="433"/>
        <v>2538000</v>
      </c>
      <c r="Z1383" s="354">
        <f t="shared" si="401"/>
        <v>5922000</v>
      </c>
      <c r="AA1383" s="254">
        <f t="shared" si="408"/>
        <v>5922000</v>
      </c>
      <c r="AB1383" s="178">
        <v>12</v>
      </c>
      <c r="AC1383" s="179" t="s">
        <v>40</v>
      </c>
      <c r="AD1383" s="254">
        <v>564000</v>
      </c>
      <c r="AE1383" s="254">
        <f t="shared" si="434"/>
        <v>6768000</v>
      </c>
      <c r="AF1383" s="178">
        <v>12</v>
      </c>
      <c r="AG1383" s="179" t="s">
        <v>40</v>
      </c>
      <c r="AH1383" s="254">
        <v>564000</v>
      </c>
      <c r="AI1383" s="254">
        <f t="shared" si="435"/>
        <v>6768000</v>
      </c>
      <c r="AJ1383" s="178">
        <v>12</v>
      </c>
      <c r="AK1383" s="179" t="s">
        <v>40</v>
      </c>
      <c r="AL1383" s="254">
        <v>564000</v>
      </c>
      <c r="AM1383" s="254">
        <f t="shared" si="436"/>
        <v>6768000</v>
      </c>
      <c r="AN1383" s="178">
        <v>12</v>
      </c>
      <c r="AO1383" s="179" t="s">
        <v>40</v>
      </c>
      <c r="AP1383" s="254">
        <v>564000</v>
      </c>
      <c r="AQ1383" s="254">
        <f t="shared" si="437"/>
        <v>6768000</v>
      </c>
      <c r="AR1383" s="351">
        <f t="shared" si="413"/>
        <v>0</v>
      </c>
    </row>
    <row r="1384" spans="2:44" x14ac:dyDescent="0.4">
      <c r="B1384" s="208"/>
      <c r="C1384" s="180" t="s">
        <v>908</v>
      </c>
      <c r="D1384" s="178">
        <v>15</v>
      </c>
      <c r="E1384" s="179" t="s">
        <v>40</v>
      </c>
      <c r="F1384" s="254">
        <v>5337000</v>
      </c>
      <c r="G1384" s="254">
        <f t="shared" si="428"/>
        <v>80055000</v>
      </c>
      <c r="H1384" s="178">
        <v>15</v>
      </c>
      <c r="I1384" s="179" t="s">
        <v>40</v>
      </c>
      <c r="J1384" s="254">
        <v>5337000</v>
      </c>
      <c r="K1384" s="254">
        <f t="shared" si="429"/>
        <v>80055000</v>
      </c>
      <c r="L1384" s="178">
        <v>15</v>
      </c>
      <c r="M1384" s="179" t="s">
        <v>40</v>
      </c>
      <c r="N1384" s="254">
        <v>5337000</v>
      </c>
      <c r="O1384" s="254">
        <f t="shared" si="430"/>
        <v>80055000</v>
      </c>
      <c r="P1384" s="178">
        <v>15</v>
      </c>
      <c r="Q1384" s="179" t="s">
        <v>40</v>
      </c>
      <c r="R1384" s="254">
        <v>5337000</v>
      </c>
      <c r="S1384" s="254">
        <f t="shared" si="431"/>
        <v>80055000</v>
      </c>
      <c r="T1384" s="178">
        <v>15</v>
      </c>
      <c r="U1384" s="179" t="s">
        <v>40</v>
      </c>
      <c r="V1384" s="254">
        <v>5337000</v>
      </c>
      <c r="W1384" s="254">
        <f t="shared" si="432"/>
        <v>80055000</v>
      </c>
      <c r="X1384" s="354">
        <f t="shared" si="351"/>
        <v>24016500</v>
      </c>
      <c r="Y1384" s="254">
        <f t="shared" si="433"/>
        <v>24017000</v>
      </c>
      <c r="Z1384" s="354">
        <f t="shared" si="401"/>
        <v>56038000</v>
      </c>
      <c r="AA1384" s="254">
        <f t="shared" si="408"/>
        <v>56038000</v>
      </c>
      <c r="AB1384" s="178">
        <v>1</v>
      </c>
      <c r="AC1384" s="179" t="s">
        <v>884</v>
      </c>
      <c r="AD1384" s="254">
        <v>50000000</v>
      </c>
      <c r="AE1384" s="254">
        <f t="shared" si="434"/>
        <v>50000000</v>
      </c>
      <c r="AF1384" s="178">
        <v>1</v>
      </c>
      <c r="AG1384" s="179" t="s">
        <v>884</v>
      </c>
      <c r="AH1384" s="254">
        <v>50000000</v>
      </c>
      <c r="AI1384" s="254">
        <f t="shared" si="435"/>
        <v>50000000</v>
      </c>
      <c r="AJ1384" s="178">
        <v>1</v>
      </c>
      <c r="AK1384" s="179" t="s">
        <v>884</v>
      </c>
      <c r="AL1384" s="254">
        <v>50000000</v>
      </c>
      <c r="AM1384" s="254">
        <f t="shared" si="436"/>
        <v>50000000</v>
      </c>
      <c r="AN1384" s="178">
        <v>1</v>
      </c>
      <c r="AO1384" s="179" t="s">
        <v>884</v>
      </c>
      <c r="AP1384" s="254">
        <v>50000000</v>
      </c>
      <c r="AQ1384" s="254">
        <f t="shared" si="437"/>
        <v>50000000</v>
      </c>
      <c r="AR1384" s="351">
        <f t="shared" si="413"/>
        <v>0</v>
      </c>
    </row>
    <row r="1385" spans="2:44" x14ac:dyDescent="0.4">
      <c r="B1385" s="208"/>
      <c r="C1385" s="180" t="s">
        <v>909</v>
      </c>
      <c r="D1385" s="178">
        <v>30</v>
      </c>
      <c r="E1385" s="179" t="s">
        <v>57</v>
      </c>
      <c r="F1385" s="254">
        <v>792000</v>
      </c>
      <c r="G1385" s="254">
        <f t="shared" si="428"/>
        <v>23760000</v>
      </c>
      <c r="H1385" s="178">
        <v>30</v>
      </c>
      <c r="I1385" s="179" t="s">
        <v>57</v>
      </c>
      <c r="J1385" s="254">
        <v>792000</v>
      </c>
      <c r="K1385" s="254">
        <f t="shared" si="429"/>
        <v>23760000</v>
      </c>
      <c r="L1385" s="178">
        <v>30</v>
      </c>
      <c r="M1385" s="179" t="s">
        <v>57</v>
      </c>
      <c r="N1385" s="254">
        <v>792000</v>
      </c>
      <c r="O1385" s="254">
        <f t="shared" si="430"/>
        <v>23760000</v>
      </c>
      <c r="P1385" s="178">
        <v>30</v>
      </c>
      <c r="Q1385" s="179" t="s">
        <v>57</v>
      </c>
      <c r="R1385" s="254">
        <v>792000</v>
      </c>
      <c r="S1385" s="254">
        <f t="shared" si="431"/>
        <v>23760000</v>
      </c>
      <c r="T1385" s="178">
        <v>30</v>
      </c>
      <c r="U1385" s="179" t="s">
        <v>57</v>
      </c>
      <c r="V1385" s="254">
        <v>792000</v>
      </c>
      <c r="W1385" s="254">
        <f t="shared" si="432"/>
        <v>23760000</v>
      </c>
      <c r="X1385" s="354">
        <f t="shared" ref="X1385:X1448" si="438">W1385*30%</f>
        <v>7128000</v>
      </c>
      <c r="Y1385" s="254">
        <f t="shared" si="433"/>
        <v>7128000</v>
      </c>
      <c r="Z1385" s="354">
        <f t="shared" si="401"/>
        <v>16632000</v>
      </c>
      <c r="AA1385" s="254">
        <f t="shared" ref="AA1385:AA1441" si="439">CEILING(Z1385,1000)</f>
        <v>16632000</v>
      </c>
      <c r="AB1385" s="178">
        <v>560</v>
      </c>
      <c r="AC1385" s="179" t="s">
        <v>57</v>
      </c>
      <c r="AD1385" s="254">
        <v>400000</v>
      </c>
      <c r="AE1385" s="254">
        <f t="shared" si="434"/>
        <v>224000000</v>
      </c>
      <c r="AF1385" s="178">
        <v>560</v>
      </c>
      <c r="AG1385" s="179" t="s">
        <v>57</v>
      </c>
      <c r="AH1385" s="254">
        <v>400000</v>
      </c>
      <c r="AI1385" s="254">
        <f t="shared" si="435"/>
        <v>224000000</v>
      </c>
      <c r="AJ1385" s="178">
        <v>560</v>
      </c>
      <c r="AK1385" s="179" t="s">
        <v>57</v>
      </c>
      <c r="AL1385" s="254">
        <v>400000</v>
      </c>
      <c r="AM1385" s="254">
        <f t="shared" si="436"/>
        <v>224000000</v>
      </c>
      <c r="AN1385" s="178">
        <v>560</v>
      </c>
      <c r="AO1385" s="179" t="s">
        <v>57</v>
      </c>
      <c r="AP1385" s="254">
        <v>400000</v>
      </c>
      <c r="AQ1385" s="254">
        <f t="shared" si="437"/>
        <v>224000000</v>
      </c>
      <c r="AR1385" s="351">
        <f t="shared" si="413"/>
        <v>0</v>
      </c>
    </row>
    <row r="1386" spans="2:44" x14ac:dyDescent="0.4">
      <c r="B1386" s="208"/>
      <c r="C1386" s="180" t="s">
        <v>910</v>
      </c>
      <c r="D1386" s="178">
        <v>45</v>
      </c>
      <c r="E1386" s="179" t="s">
        <v>57</v>
      </c>
      <c r="F1386" s="254">
        <v>370000</v>
      </c>
      <c r="G1386" s="254">
        <f t="shared" si="428"/>
        <v>16650000</v>
      </c>
      <c r="H1386" s="178">
        <v>45</v>
      </c>
      <c r="I1386" s="179" t="s">
        <v>57</v>
      </c>
      <c r="J1386" s="254">
        <v>370000</v>
      </c>
      <c r="K1386" s="254">
        <f t="shared" si="429"/>
        <v>16650000</v>
      </c>
      <c r="L1386" s="178">
        <v>45</v>
      </c>
      <c r="M1386" s="179" t="s">
        <v>57</v>
      </c>
      <c r="N1386" s="254">
        <v>370000</v>
      </c>
      <c r="O1386" s="254">
        <f t="shared" si="430"/>
        <v>16650000</v>
      </c>
      <c r="P1386" s="178">
        <v>45</v>
      </c>
      <c r="Q1386" s="179" t="s">
        <v>57</v>
      </c>
      <c r="R1386" s="254">
        <v>370000</v>
      </c>
      <c r="S1386" s="254">
        <f t="shared" si="431"/>
        <v>16650000</v>
      </c>
      <c r="T1386" s="178">
        <v>45</v>
      </c>
      <c r="U1386" s="179" t="s">
        <v>57</v>
      </c>
      <c r="V1386" s="254">
        <v>370000</v>
      </c>
      <c r="W1386" s="254">
        <f t="shared" si="432"/>
        <v>16650000</v>
      </c>
      <c r="X1386" s="354">
        <f t="shared" si="438"/>
        <v>4995000</v>
      </c>
      <c r="Y1386" s="254">
        <f t="shared" si="433"/>
        <v>4995000</v>
      </c>
      <c r="Z1386" s="354">
        <f t="shared" si="401"/>
        <v>11655000</v>
      </c>
      <c r="AA1386" s="254">
        <f t="shared" si="439"/>
        <v>11655000</v>
      </c>
      <c r="AB1386" s="178">
        <v>1260</v>
      </c>
      <c r="AC1386" s="179" t="s">
        <v>57</v>
      </c>
      <c r="AD1386" s="254">
        <v>175000</v>
      </c>
      <c r="AE1386" s="254">
        <f t="shared" si="434"/>
        <v>220500000</v>
      </c>
      <c r="AF1386" s="178">
        <v>1260</v>
      </c>
      <c r="AG1386" s="179" t="s">
        <v>57</v>
      </c>
      <c r="AH1386" s="254">
        <v>175000</v>
      </c>
      <c r="AI1386" s="254">
        <f t="shared" si="435"/>
        <v>220500000</v>
      </c>
      <c r="AJ1386" s="178">
        <v>1260</v>
      </c>
      <c r="AK1386" s="179" t="s">
        <v>57</v>
      </c>
      <c r="AL1386" s="254">
        <v>175000</v>
      </c>
      <c r="AM1386" s="254">
        <f t="shared" si="436"/>
        <v>220500000</v>
      </c>
      <c r="AN1386" s="178">
        <v>1260</v>
      </c>
      <c r="AO1386" s="179" t="s">
        <v>57</v>
      </c>
      <c r="AP1386" s="254">
        <v>175000</v>
      </c>
      <c r="AQ1386" s="254">
        <f t="shared" si="437"/>
        <v>220500000</v>
      </c>
      <c r="AR1386" s="351">
        <f t="shared" si="413"/>
        <v>0</v>
      </c>
    </row>
    <row r="1387" spans="2:44" x14ac:dyDescent="0.4">
      <c r="B1387" s="208"/>
      <c r="C1387" s="180" t="s">
        <v>544</v>
      </c>
      <c r="D1387" s="178">
        <v>15</v>
      </c>
      <c r="E1387" s="179" t="s">
        <v>40</v>
      </c>
      <c r="F1387" s="254">
        <v>606000</v>
      </c>
      <c r="G1387" s="254">
        <f t="shared" si="428"/>
        <v>9090000</v>
      </c>
      <c r="H1387" s="178">
        <v>15</v>
      </c>
      <c r="I1387" s="179" t="s">
        <v>40</v>
      </c>
      <c r="J1387" s="254">
        <v>606000</v>
      </c>
      <c r="K1387" s="254">
        <f t="shared" si="429"/>
        <v>9090000</v>
      </c>
      <c r="L1387" s="178">
        <v>15</v>
      </c>
      <c r="M1387" s="179" t="s">
        <v>40</v>
      </c>
      <c r="N1387" s="254">
        <v>606000</v>
      </c>
      <c r="O1387" s="254">
        <f t="shared" si="430"/>
        <v>9090000</v>
      </c>
      <c r="P1387" s="178">
        <v>15</v>
      </c>
      <c r="Q1387" s="179" t="s">
        <v>40</v>
      </c>
      <c r="R1387" s="254">
        <v>606000</v>
      </c>
      <c r="S1387" s="254">
        <f t="shared" si="431"/>
        <v>9090000</v>
      </c>
      <c r="T1387" s="178">
        <v>15</v>
      </c>
      <c r="U1387" s="179" t="s">
        <v>40</v>
      </c>
      <c r="V1387" s="254">
        <v>606000</v>
      </c>
      <c r="W1387" s="254">
        <f t="shared" si="432"/>
        <v>9090000</v>
      </c>
      <c r="X1387" s="354">
        <f t="shared" si="438"/>
        <v>2727000</v>
      </c>
      <c r="Y1387" s="254">
        <f t="shared" si="433"/>
        <v>2727000</v>
      </c>
      <c r="Z1387" s="354">
        <f t="shared" si="401"/>
        <v>6363000</v>
      </c>
      <c r="AA1387" s="254">
        <f t="shared" si="439"/>
        <v>6363000</v>
      </c>
      <c r="AB1387" s="178">
        <v>1</v>
      </c>
      <c r="AC1387" s="179" t="s">
        <v>40</v>
      </c>
      <c r="AD1387" s="254">
        <v>2727000</v>
      </c>
      <c r="AE1387" s="254">
        <f t="shared" si="434"/>
        <v>2727000</v>
      </c>
      <c r="AF1387" s="178">
        <v>0</v>
      </c>
      <c r="AG1387" s="179" t="s">
        <v>40</v>
      </c>
      <c r="AH1387" s="254">
        <v>606000</v>
      </c>
      <c r="AI1387" s="254">
        <f t="shared" si="435"/>
        <v>0</v>
      </c>
      <c r="AJ1387" s="178">
        <v>1</v>
      </c>
      <c r="AK1387" s="179" t="s">
        <v>40</v>
      </c>
      <c r="AL1387" s="254">
        <v>2727000</v>
      </c>
      <c r="AM1387" s="254">
        <f t="shared" si="436"/>
        <v>2727000</v>
      </c>
      <c r="AN1387" s="178">
        <v>1</v>
      </c>
      <c r="AO1387" s="179" t="s">
        <v>40</v>
      </c>
      <c r="AP1387" s="254">
        <v>2727000</v>
      </c>
      <c r="AQ1387" s="254">
        <f t="shared" si="437"/>
        <v>2727000</v>
      </c>
      <c r="AR1387" s="351">
        <f t="shared" si="413"/>
        <v>0</v>
      </c>
    </row>
    <row r="1388" spans="2:44" x14ac:dyDescent="0.4">
      <c r="B1388" s="312" t="s">
        <v>52</v>
      </c>
      <c r="C1388" s="313" t="s">
        <v>547</v>
      </c>
      <c r="D1388" s="269"/>
      <c r="E1388" s="270" t="s">
        <v>27</v>
      </c>
      <c r="F1388" s="254">
        <v>0</v>
      </c>
      <c r="G1388" s="254">
        <f>G1389+G1392+G1399</f>
        <v>779820000</v>
      </c>
      <c r="H1388" s="314"/>
      <c r="I1388" s="315" t="s">
        <v>27</v>
      </c>
      <c r="J1388" s="316">
        <v>0</v>
      </c>
      <c r="K1388" s="316">
        <f>K1389+K1392+K1399</f>
        <v>779820000</v>
      </c>
      <c r="L1388" s="314"/>
      <c r="M1388" s="315" t="s">
        <v>27</v>
      </c>
      <c r="N1388" s="316">
        <v>0</v>
      </c>
      <c r="O1388" s="316">
        <f>O1389+O1392+O1399</f>
        <v>779820000</v>
      </c>
      <c r="P1388" s="314"/>
      <c r="Q1388" s="315" t="s">
        <v>27</v>
      </c>
      <c r="R1388" s="316">
        <v>0</v>
      </c>
      <c r="S1388" s="316">
        <f>S1389+S1392+S1399</f>
        <v>779820000</v>
      </c>
      <c r="T1388" s="314"/>
      <c r="U1388" s="315" t="s">
        <v>27</v>
      </c>
      <c r="V1388" s="316">
        <v>0</v>
      </c>
      <c r="W1388" s="316">
        <f>W1389+W1392+W1399</f>
        <v>779820000</v>
      </c>
      <c r="X1388" s="354">
        <f t="shared" si="438"/>
        <v>233946000</v>
      </c>
      <c r="Y1388" s="316"/>
      <c r="Z1388" s="354">
        <f t="shared" si="401"/>
        <v>779820000</v>
      </c>
      <c r="AA1388" s="316"/>
      <c r="AB1388" s="314"/>
      <c r="AC1388" s="315" t="s">
        <v>27</v>
      </c>
      <c r="AD1388" s="316">
        <v>0</v>
      </c>
      <c r="AE1388" s="316">
        <f>AE1389+AE1392+AE1399</f>
        <v>723820000</v>
      </c>
      <c r="AF1388" s="314"/>
      <c r="AG1388" s="315" t="s">
        <v>27</v>
      </c>
      <c r="AH1388" s="316">
        <v>0</v>
      </c>
      <c r="AI1388" s="316">
        <f>AI1389+AI1392+AI1399</f>
        <v>699822000</v>
      </c>
      <c r="AJ1388" s="314"/>
      <c r="AK1388" s="315" t="s">
        <v>27</v>
      </c>
      <c r="AL1388" s="316">
        <v>0</v>
      </c>
      <c r="AM1388" s="316">
        <f>AM1389+AM1392+AM1399</f>
        <v>723820000</v>
      </c>
      <c r="AN1388" s="314"/>
      <c r="AO1388" s="315" t="s">
        <v>27</v>
      </c>
      <c r="AP1388" s="316">
        <v>0</v>
      </c>
      <c r="AQ1388" s="316">
        <f>AQ1389+AQ1392+AQ1399</f>
        <v>723820000</v>
      </c>
      <c r="AR1388" s="351">
        <f t="shared" si="413"/>
        <v>0</v>
      </c>
    </row>
    <row r="1389" spans="2:44" x14ac:dyDescent="0.4">
      <c r="B1389" s="208">
        <v>525112</v>
      </c>
      <c r="C1389" s="180" t="s">
        <v>97</v>
      </c>
      <c r="D1389" s="178">
        <v>0</v>
      </c>
      <c r="E1389" s="179" t="s">
        <v>27</v>
      </c>
      <c r="F1389" s="180">
        <v>0</v>
      </c>
      <c r="G1389" s="254">
        <f>SUM(G1390:G1391)</f>
        <v>80000000</v>
      </c>
      <c r="H1389" s="178">
        <v>0</v>
      </c>
      <c r="I1389" s="179" t="s">
        <v>27</v>
      </c>
      <c r="J1389" s="180">
        <v>0</v>
      </c>
      <c r="K1389" s="254">
        <f>SUM(K1390:K1391)</f>
        <v>80000000</v>
      </c>
      <c r="L1389" s="178">
        <v>0</v>
      </c>
      <c r="M1389" s="179" t="s">
        <v>27</v>
      </c>
      <c r="N1389" s="180">
        <v>0</v>
      </c>
      <c r="O1389" s="254">
        <f>SUM(O1390:O1391)</f>
        <v>80000000</v>
      </c>
      <c r="P1389" s="178">
        <v>0</v>
      </c>
      <c r="Q1389" s="179" t="s">
        <v>27</v>
      </c>
      <c r="R1389" s="180">
        <v>0</v>
      </c>
      <c r="S1389" s="254">
        <f>SUM(S1390:S1391)</f>
        <v>80000000</v>
      </c>
      <c r="T1389" s="178">
        <v>0</v>
      </c>
      <c r="U1389" s="179" t="s">
        <v>27</v>
      </c>
      <c r="V1389" s="180">
        <v>0</v>
      </c>
      <c r="W1389" s="254">
        <f>SUM(W1390:W1391)</f>
        <v>80000000</v>
      </c>
      <c r="X1389" s="354">
        <f t="shared" si="438"/>
        <v>24000000</v>
      </c>
      <c r="Y1389" s="254"/>
      <c r="Z1389" s="354">
        <f t="shared" si="401"/>
        <v>80000000</v>
      </c>
      <c r="AA1389" s="254"/>
      <c r="AB1389" s="178">
        <v>0</v>
      </c>
      <c r="AC1389" s="179" t="s">
        <v>27</v>
      </c>
      <c r="AD1389" s="180">
        <v>0</v>
      </c>
      <c r="AE1389" s="254">
        <f>SUM(AE1390:AE1391)</f>
        <v>24000000</v>
      </c>
      <c r="AF1389" s="178">
        <v>0</v>
      </c>
      <c r="AG1389" s="179" t="s">
        <v>27</v>
      </c>
      <c r="AH1389" s="180">
        <v>0</v>
      </c>
      <c r="AI1389" s="254">
        <f>SUM(AI1390:AI1391)</f>
        <v>2000</v>
      </c>
      <c r="AJ1389" s="178">
        <v>0</v>
      </c>
      <c r="AK1389" s="179" t="s">
        <v>27</v>
      </c>
      <c r="AL1389" s="180">
        <v>0</v>
      </c>
      <c r="AM1389" s="254">
        <f>SUM(AM1390:AM1391)</f>
        <v>24000000</v>
      </c>
      <c r="AN1389" s="178">
        <v>0</v>
      </c>
      <c r="AO1389" s="179" t="s">
        <v>27</v>
      </c>
      <c r="AP1389" s="180">
        <v>0</v>
      </c>
      <c r="AQ1389" s="254">
        <f>SUM(AQ1390:AQ1391)</f>
        <v>24000000</v>
      </c>
      <c r="AR1389" s="351">
        <f t="shared" si="413"/>
        <v>0</v>
      </c>
    </row>
    <row r="1390" spans="2:44" x14ac:dyDescent="0.4">
      <c r="B1390" s="208" t="s">
        <v>27</v>
      </c>
      <c r="C1390" s="180" t="s">
        <v>548</v>
      </c>
      <c r="D1390" s="178">
        <v>1</v>
      </c>
      <c r="E1390" s="179" t="s">
        <v>38</v>
      </c>
      <c r="F1390" s="254">
        <v>30000000</v>
      </c>
      <c r="G1390" s="254">
        <f>ROUNDDOWN(D1390*F1390,-3)</f>
        <v>30000000</v>
      </c>
      <c r="H1390" s="178">
        <v>1</v>
      </c>
      <c r="I1390" s="179" t="s">
        <v>38</v>
      </c>
      <c r="J1390" s="254">
        <v>30000000</v>
      </c>
      <c r="K1390" s="254">
        <f>ROUNDDOWN(H1390*J1390,-3)</f>
        <v>30000000</v>
      </c>
      <c r="L1390" s="178">
        <v>1</v>
      </c>
      <c r="M1390" s="179" t="s">
        <v>38</v>
      </c>
      <c r="N1390" s="254">
        <v>30000000</v>
      </c>
      <c r="O1390" s="254">
        <f>ROUNDDOWN(L1390*N1390,-3)</f>
        <v>30000000</v>
      </c>
      <c r="P1390" s="178">
        <v>1</v>
      </c>
      <c r="Q1390" s="179" t="s">
        <v>38</v>
      </c>
      <c r="R1390" s="254">
        <v>30000000</v>
      </c>
      <c r="S1390" s="254">
        <f>ROUNDDOWN(P1390*R1390,-3)</f>
        <v>30000000</v>
      </c>
      <c r="T1390" s="178">
        <v>1</v>
      </c>
      <c r="U1390" s="179" t="s">
        <v>38</v>
      </c>
      <c r="V1390" s="254">
        <v>30000000</v>
      </c>
      <c r="W1390" s="254">
        <f>ROUNDDOWN(T1390*V1390,-3)</f>
        <v>30000000</v>
      </c>
      <c r="X1390" s="354">
        <f t="shared" si="438"/>
        <v>9000000</v>
      </c>
      <c r="Y1390" s="254">
        <f>CEILING(X1390,1000)</f>
        <v>9000000</v>
      </c>
      <c r="Z1390" s="354">
        <f t="shared" si="401"/>
        <v>21000000</v>
      </c>
      <c r="AA1390" s="254">
        <f t="shared" si="439"/>
        <v>21000000</v>
      </c>
      <c r="AB1390" s="178">
        <v>1</v>
      </c>
      <c r="AC1390" s="179" t="s">
        <v>38</v>
      </c>
      <c r="AD1390" s="254">
        <v>9000000</v>
      </c>
      <c r="AE1390" s="254">
        <f>ROUNDDOWN(AB1390*AD1390,-3)</f>
        <v>9000000</v>
      </c>
      <c r="AF1390" s="178">
        <v>1</v>
      </c>
      <c r="AG1390" s="179" t="s">
        <v>38</v>
      </c>
      <c r="AH1390" s="254">
        <v>1000</v>
      </c>
      <c r="AI1390" s="254">
        <f>ROUNDDOWN(AF1390*AH1390,-3)</f>
        <v>1000</v>
      </c>
      <c r="AJ1390" s="178">
        <v>1</v>
      </c>
      <c r="AK1390" s="179" t="s">
        <v>38</v>
      </c>
      <c r="AL1390" s="254">
        <v>9000000</v>
      </c>
      <c r="AM1390" s="254">
        <f>ROUNDDOWN(AJ1390*AL1390,-3)</f>
        <v>9000000</v>
      </c>
      <c r="AN1390" s="178">
        <v>1</v>
      </c>
      <c r="AO1390" s="179" t="s">
        <v>38</v>
      </c>
      <c r="AP1390" s="254">
        <v>9000000</v>
      </c>
      <c r="AQ1390" s="254">
        <f>ROUNDDOWN(AN1390*AP1390,-3)</f>
        <v>9000000</v>
      </c>
      <c r="AR1390" s="351">
        <f t="shared" si="413"/>
        <v>0</v>
      </c>
    </row>
    <row r="1391" spans="2:44" x14ac:dyDescent="0.4">
      <c r="B1391" s="208"/>
      <c r="C1391" s="180" t="s">
        <v>549</v>
      </c>
      <c r="D1391" s="178">
        <v>1</v>
      </c>
      <c r="E1391" s="179" t="s">
        <v>38</v>
      </c>
      <c r="F1391" s="254">
        <v>50000000</v>
      </c>
      <c r="G1391" s="254">
        <f>ROUNDDOWN(D1391*F1391,-3)</f>
        <v>50000000</v>
      </c>
      <c r="H1391" s="178">
        <v>1</v>
      </c>
      <c r="I1391" s="179" t="s">
        <v>38</v>
      </c>
      <c r="J1391" s="254">
        <v>50000000</v>
      </c>
      <c r="K1391" s="254">
        <f>ROUNDDOWN(H1391*J1391,-3)</f>
        <v>50000000</v>
      </c>
      <c r="L1391" s="178">
        <v>1</v>
      </c>
      <c r="M1391" s="179" t="s">
        <v>38</v>
      </c>
      <c r="N1391" s="254">
        <v>50000000</v>
      </c>
      <c r="O1391" s="254">
        <f>ROUNDDOWN(L1391*N1391,-3)</f>
        <v>50000000</v>
      </c>
      <c r="P1391" s="178">
        <v>1</v>
      </c>
      <c r="Q1391" s="179" t="s">
        <v>38</v>
      </c>
      <c r="R1391" s="254">
        <v>50000000</v>
      </c>
      <c r="S1391" s="254">
        <f>ROUNDDOWN(P1391*R1391,-3)</f>
        <v>50000000</v>
      </c>
      <c r="T1391" s="178">
        <v>1</v>
      </c>
      <c r="U1391" s="179" t="s">
        <v>38</v>
      </c>
      <c r="V1391" s="254">
        <v>50000000</v>
      </c>
      <c r="W1391" s="254">
        <f>ROUNDDOWN(T1391*V1391,-3)</f>
        <v>50000000</v>
      </c>
      <c r="X1391" s="354">
        <f t="shared" si="438"/>
        <v>15000000</v>
      </c>
      <c r="Y1391" s="254">
        <f>CEILING(X1391,1000)</f>
        <v>15000000</v>
      </c>
      <c r="Z1391" s="354">
        <f t="shared" si="401"/>
        <v>35000000</v>
      </c>
      <c r="AA1391" s="254">
        <f t="shared" si="439"/>
        <v>35000000</v>
      </c>
      <c r="AB1391" s="178">
        <v>1</v>
      </c>
      <c r="AC1391" s="179" t="s">
        <v>38</v>
      </c>
      <c r="AD1391" s="254">
        <v>15000000</v>
      </c>
      <c r="AE1391" s="254">
        <f>ROUNDDOWN(AB1391*AD1391,-3)</f>
        <v>15000000</v>
      </c>
      <c r="AF1391" s="178">
        <v>1</v>
      </c>
      <c r="AG1391" s="179" t="s">
        <v>38</v>
      </c>
      <c r="AH1391" s="254">
        <v>1000</v>
      </c>
      <c r="AI1391" s="254">
        <f>ROUNDDOWN(AF1391*AH1391,-3)</f>
        <v>1000</v>
      </c>
      <c r="AJ1391" s="178">
        <v>1</v>
      </c>
      <c r="AK1391" s="179" t="s">
        <v>38</v>
      </c>
      <c r="AL1391" s="254">
        <v>15000000</v>
      </c>
      <c r="AM1391" s="254">
        <f>ROUNDDOWN(AJ1391*AL1391,-3)</f>
        <v>15000000</v>
      </c>
      <c r="AN1391" s="178">
        <v>1</v>
      </c>
      <c r="AO1391" s="179" t="s">
        <v>38</v>
      </c>
      <c r="AP1391" s="254">
        <v>15000000</v>
      </c>
      <c r="AQ1391" s="254">
        <f>ROUNDDOWN(AN1391*AP1391,-3)</f>
        <v>15000000</v>
      </c>
      <c r="AR1391" s="351">
        <f t="shared" si="413"/>
        <v>0</v>
      </c>
    </row>
    <row r="1392" spans="2:44" x14ac:dyDescent="0.4">
      <c r="B1392" s="208"/>
      <c r="C1392" s="180"/>
      <c r="D1392" s="178"/>
      <c r="E1392" s="179"/>
      <c r="F1392" s="180"/>
      <c r="G1392" s="254"/>
      <c r="H1392" s="178"/>
      <c r="I1392" s="179"/>
      <c r="J1392" s="180"/>
      <c r="K1392" s="254"/>
      <c r="L1392" s="178"/>
      <c r="M1392" s="179"/>
      <c r="N1392" s="180"/>
      <c r="O1392" s="254"/>
      <c r="P1392" s="178"/>
      <c r="Q1392" s="179"/>
      <c r="R1392" s="180"/>
      <c r="S1392" s="254"/>
      <c r="T1392" s="178"/>
      <c r="U1392" s="179"/>
      <c r="V1392" s="180"/>
      <c r="W1392" s="254"/>
      <c r="X1392" s="354">
        <f t="shared" si="438"/>
        <v>0</v>
      </c>
      <c r="Y1392" s="254"/>
      <c r="Z1392" s="354">
        <f t="shared" si="401"/>
        <v>0</v>
      </c>
      <c r="AA1392" s="254"/>
      <c r="AB1392" s="178"/>
      <c r="AC1392" s="179"/>
      <c r="AD1392" s="180"/>
      <c r="AE1392" s="254"/>
      <c r="AF1392" s="178"/>
      <c r="AG1392" s="179"/>
      <c r="AH1392" s="180"/>
      <c r="AI1392" s="254"/>
      <c r="AJ1392" s="178"/>
      <c r="AK1392" s="179"/>
      <c r="AL1392" s="180"/>
      <c r="AM1392" s="254"/>
      <c r="AN1392" s="178"/>
      <c r="AO1392" s="179"/>
      <c r="AP1392" s="180"/>
      <c r="AQ1392" s="254"/>
      <c r="AR1392" s="351">
        <f t="shared" si="413"/>
        <v>0</v>
      </c>
    </row>
    <row r="1393" spans="2:44" x14ac:dyDescent="0.4">
      <c r="B1393" s="208"/>
      <c r="C1393" s="180"/>
      <c r="D1393" s="178"/>
      <c r="E1393" s="179"/>
      <c r="F1393" s="254"/>
      <c r="G1393" s="254"/>
      <c r="H1393" s="178"/>
      <c r="I1393" s="179"/>
      <c r="J1393" s="254"/>
      <c r="K1393" s="254"/>
      <c r="L1393" s="178"/>
      <c r="M1393" s="179"/>
      <c r="N1393" s="254"/>
      <c r="O1393" s="254"/>
      <c r="P1393" s="178"/>
      <c r="Q1393" s="179"/>
      <c r="R1393" s="254"/>
      <c r="S1393" s="254"/>
      <c r="T1393" s="178"/>
      <c r="U1393" s="179"/>
      <c r="V1393" s="254"/>
      <c r="W1393" s="254"/>
      <c r="X1393" s="354">
        <f t="shared" si="438"/>
        <v>0</v>
      </c>
      <c r="Y1393" s="254"/>
      <c r="Z1393" s="354">
        <f t="shared" si="401"/>
        <v>0</v>
      </c>
      <c r="AA1393" s="254"/>
      <c r="AB1393" s="178"/>
      <c r="AC1393" s="179"/>
      <c r="AD1393" s="254"/>
      <c r="AE1393" s="254"/>
      <c r="AF1393" s="178"/>
      <c r="AG1393" s="179"/>
      <c r="AH1393" s="254"/>
      <c r="AI1393" s="254"/>
      <c r="AJ1393" s="178"/>
      <c r="AK1393" s="179"/>
      <c r="AL1393" s="254"/>
      <c r="AM1393" s="254"/>
      <c r="AN1393" s="178"/>
      <c r="AO1393" s="179"/>
      <c r="AP1393" s="254"/>
      <c r="AQ1393" s="254"/>
      <c r="AR1393" s="351">
        <f t="shared" si="413"/>
        <v>0</v>
      </c>
    </row>
    <row r="1394" spans="2:44" x14ac:dyDescent="0.4">
      <c r="B1394" s="208"/>
      <c r="C1394" s="180"/>
      <c r="D1394" s="178"/>
      <c r="E1394" s="179"/>
      <c r="F1394" s="254"/>
      <c r="G1394" s="254"/>
      <c r="H1394" s="178"/>
      <c r="I1394" s="179"/>
      <c r="J1394" s="254"/>
      <c r="K1394" s="254"/>
      <c r="L1394" s="178"/>
      <c r="M1394" s="179"/>
      <c r="N1394" s="254"/>
      <c r="O1394" s="254"/>
      <c r="P1394" s="178"/>
      <c r="Q1394" s="179"/>
      <c r="R1394" s="254"/>
      <c r="S1394" s="254"/>
      <c r="T1394" s="178"/>
      <c r="U1394" s="179"/>
      <c r="V1394" s="254"/>
      <c r="W1394" s="254"/>
      <c r="X1394" s="354">
        <f t="shared" si="438"/>
        <v>0</v>
      </c>
      <c r="Y1394" s="254"/>
      <c r="Z1394" s="354">
        <f t="shared" si="401"/>
        <v>0</v>
      </c>
      <c r="AA1394" s="254"/>
      <c r="AB1394" s="178"/>
      <c r="AC1394" s="179"/>
      <c r="AD1394" s="254"/>
      <c r="AE1394" s="254"/>
      <c r="AF1394" s="178"/>
      <c r="AG1394" s="179"/>
      <c r="AH1394" s="254"/>
      <c r="AI1394" s="254"/>
      <c r="AJ1394" s="178"/>
      <c r="AK1394" s="179"/>
      <c r="AL1394" s="254"/>
      <c r="AM1394" s="254"/>
      <c r="AN1394" s="178"/>
      <c r="AO1394" s="179"/>
      <c r="AP1394" s="254"/>
      <c r="AQ1394" s="254"/>
      <c r="AR1394" s="351">
        <f t="shared" si="413"/>
        <v>0</v>
      </c>
    </row>
    <row r="1395" spans="2:44" x14ac:dyDescent="0.4">
      <c r="B1395" s="208"/>
      <c r="C1395" s="180"/>
      <c r="D1395" s="178"/>
      <c r="E1395" s="179"/>
      <c r="F1395" s="254"/>
      <c r="G1395" s="254"/>
      <c r="H1395" s="178"/>
      <c r="I1395" s="179"/>
      <c r="J1395" s="254"/>
      <c r="K1395" s="254"/>
      <c r="L1395" s="178"/>
      <c r="M1395" s="179"/>
      <c r="N1395" s="254"/>
      <c r="O1395" s="254"/>
      <c r="P1395" s="178"/>
      <c r="Q1395" s="179"/>
      <c r="R1395" s="254"/>
      <c r="S1395" s="254"/>
      <c r="T1395" s="178"/>
      <c r="U1395" s="179"/>
      <c r="V1395" s="254"/>
      <c r="W1395" s="254"/>
      <c r="X1395" s="354">
        <f t="shared" si="438"/>
        <v>0</v>
      </c>
      <c r="Y1395" s="254"/>
      <c r="Z1395" s="354">
        <f t="shared" si="401"/>
        <v>0</v>
      </c>
      <c r="AA1395" s="254"/>
      <c r="AB1395" s="178"/>
      <c r="AC1395" s="179"/>
      <c r="AD1395" s="254"/>
      <c r="AE1395" s="254"/>
      <c r="AF1395" s="178"/>
      <c r="AG1395" s="179"/>
      <c r="AH1395" s="254"/>
      <c r="AI1395" s="254"/>
      <c r="AJ1395" s="178"/>
      <c r="AK1395" s="179"/>
      <c r="AL1395" s="254"/>
      <c r="AM1395" s="254"/>
      <c r="AN1395" s="178"/>
      <c r="AO1395" s="179"/>
      <c r="AP1395" s="254"/>
      <c r="AQ1395" s="254"/>
      <c r="AR1395" s="351">
        <f t="shared" si="413"/>
        <v>0</v>
      </c>
    </row>
    <row r="1396" spans="2:44" x14ac:dyDescent="0.4">
      <c r="B1396" s="208"/>
      <c r="C1396" s="180"/>
      <c r="D1396" s="178"/>
      <c r="E1396" s="179"/>
      <c r="F1396" s="254"/>
      <c r="G1396" s="254"/>
      <c r="H1396" s="178"/>
      <c r="I1396" s="179"/>
      <c r="J1396" s="254"/>
      <c r="K1396" s="254"/>
      <c r="L1396" s="178"/>
      <c r="M1396" s="179"/>
      <c r="N1396" s="254"/>
      <c r="O1396" s="254"/>
      <c r="P1396" s="178"/>
      <c r="Q1396" s="179"/>
      <c r="R1396" s="254"/>
      <c r="S1396" s="254"/>
      <c r="T1396" s="178"/>
      <c r="U1396" s="179"/>
      <c r="V1396" s="254"/>
      <c r="W1396" s="254"/>
      <c r="X1396" s="354">
        <f t="shared" si="438"/>
        <v>0</v>
      </c>
      <c r="Y1396" s="254"/>
      <c r="Z1396" s="354">
        <f t="shared" si="401"/>
        <v>0</v>
      </c>
      <c r="AA1396" s="254"/>
      <c r="AB1396" s="178"/>
      <c r="AC1396" s="179"/>
      <c r="AD1396" s="254"/>
      <c r="AE1396" s="254"/>
      <c r="AF1396" s="178"/>
      <c r="AG1396" s="179"/>
      <c r="AH1396" s="254"/>
      <c r="AI1396" s="254"/>
      <c r="AJ1396" s="178"/>
      <c r="AK1396" s="179"/>
      <c r="AL1396" s="254"/>
      <c r="AM1396" s="254"/>
      <c r="AN1396" s="178"/>
      <c r="AO1396" s="179"/>
      <c r="AP1396" s="254"/>
      <c r="AQ1396" s="254"/>
      <c r="AR1396" s="351">
        <f t="shared" si="413"/>
        <v>0</v>
      </c>
    </row>
    <row r="1397" spans="2:44" x14ac:dyDescent="0.4">
      <c r="B1397" s="208"/>
      <c r="C1397" s="180"/>
      <c r="D1397" s="178"/>
      <c r="E1397" s="179"/>
      <c r="F1397" s="254"/>
      <c r="G1397" s="254"/>
      <c r="H1397" s="178"/>
      <c r="I1397" s="179"/>
      <c r="J1397" s="254"/>
      <c r="K1397" s="254"/>
      <c r="L1397" s="178"/>
      <c r="M1397" s="179"/>
      <c r="N1397" s="254"/>
      <c r="O1397" s="254"/>
      <c r="P1397" s="178"/>
      <c r="Q1397" s="179"/>
      <c r="R1397" s="254"/>
      <c r="S1397" s="254"/>
      <c r="T1397" s="178"/>
      <c r="U1397" s="179"/>
      <c r="V1397" s="254"/>
      <c r="W1397" s="254"/>
      <c r="X1397" s="354">
        <f t="shared" si="438"/>
        <v>0</v>
      </c>
      <c r="Y1397" s="254"/>
      <c r="Z1397" s="354">
        <f t="shared" si="401"/>
        <v>0</v>
      </c>
      <c r="AA1397" s="254"/>
      <c r="AB1397" s="178"/>
      <c r="AC1397" s="179"/>
      <c r="AD1397" s="254"/>
      <c r="AE1397" s="254"/>
      <c r="AF1397" s="178"/>
      <c r="AG1397" s="179"/>
      <c r="AH1397" s="254"/>
      <c r="AI1397" s="254"/>
      <c r="AJ1397" s="178"/>
      <c r="AK1397" s="179"/>
      <c r="AL1397" s="254"/>
      <c r="AM1397" s="254"/>
      <c r="AN1397" s="178"/>
      <c r="AO1397" s="179"/>
      <c r="AP1397" s="254"/>
      <c r="AQ1397" s="254"/>
      <c r="AR1397" s="351">
        <f t="shared" si="413"/>
        <v>0</v>
      </c>
    </row>
    <row r="1398" spans="2:44" x14ac:dyDescent="0.4">
      <c r="B1398" s="208"/>
      <c r="C1398" s="180"/>
      <c r="D1398" s="178"/>
      <c r="E1398" s="179"/>
      <c r="F1398" s="254"/>
      <c r="G1398" s="254"/>
      <c r="H1398" s="178"/>
      <c r="I1398" s="179"/>
      <c r="J1398" s="254"/>
      <c r="K1398" s="254"/>
      <c r="L1398" s="178"/>
      <c r="M1398" s="179"/>
      <c r="N1398" s="254"/>
      <c r="O1398" s="254"/>
      <c r="P1398" s="178"/>
      <c r="Q1398" s="179"/>
      <c r="R1398" s="254"/>
      <c r="S1398" s="254"/>
      <c r="T1398" s="178"/>
      <c r="U1398" s="179"/>
      <c r="V1398" s="254"/>
      <c r="W1398" s="254"/>
      <c r="X1398" s="354">
        <f t="shared" si="438"/>
        <v>0</v>
      </c>
      <c r="Y1398" s="254"/>
      <c r="Z1398" s="354">
        <f t="shared" si="401"/>
        <v>0</v>
      </c>
      <c r="AA1398" s="254"/>
      <c r="AB1398" s="178"/>
      <c r="AC1398" s="179"/>
      <c r="AD1398" s="254"/>
      <c r="AE1398" s="254"/>
      <c r="AF1398" s="178"/>
      <c r="AG1398" s="179"/>
      <c r="AH1398" s="254"/>
      <c r="AI1398" s="254"/>
      <c r="AJ1398" s="178"/>
      <c r="AK1398" s="179"/>
      <c r="AL1398" s="254"/>
      <c r="AM1398" s="254"/>
      <c r="AN1398" s="178"/>
      <c r="AO1398" s="179"/>
      <c r="AP1398" s="254"/>
      <c r="AQ1398" s="254"/>
      <c r="AR1398" s="351">
        <f t="shared" si="413"/>
        <v>0</v>
      </c>
    </row>
    <row r="1399" spans="2:44" x14ac:dyDescent="0.4">
      <c r="B1399" s="208">
        <v>525111</v>
      </c>
      <c r="C1399" s="180" t="s">
        <v>174</v>
      </c>
      <c r="D1399" s="178">
        <v>0</v>
      </c>
      <c r="E1399" s="179" t="s">
        <v>27</v>
      </c>
      <c r="F1399" s="180">
        <v>0</v>
      </c>
      <c r="G1399" s="254">
        <f>SUM(G1400:G1404)</f>
        <v>699820000</v>
      </c>
      <c r="H1399" s="178">
        <v>0</v>
      </c>
      <c r="I1399" s="179" t="s">
        <v>27</v>
      </c>
      <c r="J1399" s="180">
        <v>0</v>
      </c>
      <c r="K1399" s="254">
        <f>SUM(K1400:K1404)</f>
        <v>699820000</v>
      </c>
      <c r="L1399" s="178">
        <v>0</v>
      </c>
      <c r="M1399" s="179" t="s">
        <v>27</v>
      </c>
      <c r="N1399" s="180">
        <v>0</v>
      </c>
      <c r="O1399" s="254">
        <f>SUM(O1400:O1404)</f>
        <v>699820000</v>
      </c>
      <c r="P1399" s="178">
        <v>0</v>
      </c>
      <c r="Q1399" s="179" t="s">
        <v>27</v>
      </c>
      <c r="R1399" s="180">
        <v>0</v>
      </c>
      <c r="S1399" s="254">
        <f>SUM(S1400:S1404)</f>
        <v>699820000</v>
      </c>
      <c r="T1399" s="178">
        <v>0</v>
      </c>
      <c r="U1399" s="179" t="s">
        <v>27</v>
      </c>
      <c r="V1399" s="180">
        <v>0</v>
      </c>
      <c r="W1399" s="254">
        <f>SUM(W1400:W1404)</f>
        <v>699820000</v>
      </c>
      <c r="X1399" s="354">
        <f t="shared" si="438"/>
        <v>209946000</v>
      </c>
      <c r="Y1399" s="254"/>
      <c r="Z1399" s="354">
        <f t="shared" si="401"/>
        <v>699820000</v>
      </c>
      <c r="AA1399" s="254"/>
      <c r="AB1399" s="178">
        <v>0</v>
      </c>
      <c r="AC1399" s="179" t="s">
        <v>27</v>
      </c>
      <c r="AD1399" s="180">
        <v>0</v>
      </c>
      <c r="AE1399" s="254">
        <f>SUM(AE1400:AE1404)</f>
        <v>699820000</v>
      </c>
      <c r="AF1399" s="178">
        <v>0</v>
      </c>
      <c r="AG1399" s="179" t="s">
        <v>27</v>
      </c>
      <c r="AH1399" s="180">
        <v>0</v>
      </c>
      <c r="AI1399" s="254">
        <f>SUM(AI1400:AI1404)</f>
        <v>699820000</v>
      </c>
      <c r="AJ1399" s="178">
        <v>0</v>
      </c>
      <c r="AK1399" s="179" t="s">
        <v>27</v>
      </c>
      <c r="AL1399" s="180">
        <v>0</v>
      </c>
      <c r="AM1399" s="254">
        <f>SUM(AM1400:AM1404)</f>
        <v>699820000</v>
      </c>
      <c r="AN1399" s="178">
        <v>0</v>
      </c>
      <c r="AO1399" s="179" t="s">
        <v>27</v>
      </c>
      <c r="AP1399" s="180">
        <v>0</v>
      </c>
      <c r="AQ1399" s="254">
        <f>SUM(AQ1400:AQ1404)</f>
        <v>699820000</v>
      </c>
      <c r="AR1399" s="351">
        <f t="shared" si="413"/>
        <v>0</v>
      </c>
    </row>
    <row r="1400" spans="2:44" x14ac:dyDescent="0.4">
      <c r="B1400" s="287"/>
      <c r="C1400" s="180" t="s">
        <v>550</v>
      </c>
      <c r="D1400" s="178">
        <v>1</v>
      </c>
      <c r="E1400" s="179" t="s">
        <v>38</v>
      </c>
      <c r="F1400" s="254">
        <v>278610000</v>
      </c>
      <c r="G1400" s="254">
        <f>ROUNDDOWN(D1400*F1400,-3)</f>
        <v>278610000</v>
      </c>
      <c r="H1400" s="178">
        <v>1</v>
      </c>
      <c r="I1400" s="179" t="s">
        <v>38</v>
      </c>
      <c r="J1400" s="254">
        <v>278610000</v>
      </c>
      <c r="K1400" s="254">
        <f>ROUNDDOWN(H1400*J1400,-3)</f>
        <v>278610000</v>
      </c>
      <c r="L1400" s="178">
        <v>1</v>
      </c>
      <c r="M1400" s="179" t="s">
        <v>38</v>
      </c>
      <c r="N1400" s="254">
        <v>278610000</v>
      </c>
      <c r="O1400" s="254">
        <f>ROUNDDOWN(L1400*N1400,-3)</f>
        <v>278610000</v>
      </c>
      <c r="P1400" s="178">
        <v>1</v>
      </c>
      <c r="Q1400" s="179" t="s">
        <v>38</v>
      </c>
      <c r="R1400" s="254">
        <v>278610000</v>
      </c>
      <c r="S1400" s="254">
        <f>ROUNDDOWN(P1400*R1400,-3)</f>
        <v>278610000</v>
      </c>
      <c r="T1400" s="178">
        <v>1</v>
      </c>
      <c r="U1400" s="179" t="s">
        <v>38</v>
      </c>
      <c r="V1400" s="254">
        <v>278610000</v>
      </c>
      <c r="W1400" s="254">
        <f>ROUNDDOWN(T1400*V1400,-3)</f>
        <v>278610000</v>
      </c>
      <c r="X1400" s="354">
        <f t="shared" si="438"/>
        <v>83583000</v>
      </c>
      <c r="Y1400" s="254">
        <f>CEILING(X1400,1000)</f>
        <v>83583000</v>
      </c>
      <c r="Z1400" s="354">
        <f t="shared" si="401"/>
        <v>195027000</v>
      </c>
      <c r="AA1400" s="254">
        <f t="shared" si="439"/>
        <v>195027000</v>
      </c>
      <c r="AB1400" s="178">
        <v>1</v>
      </c>
      <c r="AC1400" s="179" t="s">
        <v>38</v>
      </c>
      <c r="AD1400" s="254">
        <v>278610000</v>
      </c>
      <c r="AE1400" s="254">
        <f>ROUNDDOWN(AB1400*AD1400,-3)</f>
        <v>278610000</v>
      </c>
      <c r="AF1400" s="178">
        <v>1</v>
      </c>
      <c r="AG1400" s="179" t="s">
        <v>38</v>
      </c>
      <c r="AH1400" s="254">
        <v>278610000</v>
      </c>
      <c r="AI1400" s="254">
        <f>ROUNDDOWN(AF1400*AH1400,-3)</f>
        <v>278610000</v>
      </c>
      <c r="AJ1400" s="178">
        <v>1</v>
      </c>
      <c r="AK1400" s="179" t="s">
        <v>38</v>
      </c>
      <c r="AL1400" s="254">
        <v>278610000</v>
      </c>
      <c r="AM1400" s="254">
        <f>ROUNDDOWN(AJ1400*AL1400,-3)</f>
        <v>278610000</v>
      </c>
      <c r="AN1400" s="178">
        <v>1</v>
      </c>
      <c r="AO1400" s="179" t="s">
        <v>38</v>
      </c>
      <c r="AP1400" s="254">
        <v>278610000</v>
      </c>
      <c r="AQ1400" s="254">
        <f>ROUNDDOWN(AN1400*AP1400,-3)</f>
        <v>278610000</v>
      </c>
      <c r="AR1400" s="351">
        <f t="shared" si="413"/>
        <v>0</v>
      </c>
    </row>
    <row r="1401" spans="2:44" x14ac:dyDescent="0.4">
      <c r="B1401" s="208"/>
      <c r="C1401" s="180" t="s">
        <v>551</v>
      </c>
      <c r="D1401" s="178">
        <v>1</v>
      </c>
      <c r="E1401" s="179" t="s">
        <v>38</v>
      </c>
      <c r="F1401" s="254">
        <v>139305000</v>
      </c>
      <c r="G1401" s="254">
        <f>ROUNDDOWN(D1401*F1401,-3)</f>
        <v>139305000</v>
      </c>
      <c r="H1401" s="178">
        <v>1</v>
      </c>
      <c r="I1401" s="179" t="s">
        <v>38</v>
      </c>
      <c r="J1401" s="254">
        <v>139305000</v>
      </c>
      <c r="K1401" s="254">
        <f>ROUNDDOWN(H1401*J1401,-3)</f>
        <v>139305000</v>
      </c>
      <c r="L1401" s="178">
        <v>1</v>
      </c>
      <c r="M1401" s="179" t="s">
        <v>38</v>
      </c>
      <c r="N1401" s="254">
        <v>139305000</v>
      </c>
      <c r="O1401" s="254">
        <f>ROUNDDOWN(L1401*N1401,-3)</f>
        <v>139305000</v>
      </c>
      <c r="P1401" s="178">
        <v>1</v>
      </c>
      <c r="Q1401" s="179" t="s">
        <v>38</v>
      </c>
      <c r="R1401" s="254">
        <v>139305000</v>
      </c>
      <c r="S1401" s="254">
        <f>ROUNDDOWN(P1401*R1401,-3)</f>
        <v>139305000</v>
      </c>
      <c r="T1401" s="178">
        <v>1</v>
      </c>
      <c r="U1401" s="179" t="s">
        <v>38</v>
      </c>
      <c r="V1401" s="254">
        <v>139305000</v>
      </c>
      <c r="W1401" s="254">
        <f>ROUNDDOWN(T1401*V1401,-3)</f>
        <v>139305000</v>
      </c>
      <c r="X1401" s="354">
        <f t="shared" si="438"/>
        <v>41791500</v>
      </c>
      <c r="Y1401" s="254">
        <f>CEILING(X1401,1000)</f>
        <v>41792000</v>
      </c>
      <c r="Z1401" s="354">
        <f t="shared" si="401"/>
        <v>97513000</v>
      </c>
      <c r="AA1401" s="254">
        <f t="shared" si="439"/>
        <v>97513000</v>
      </c>
      <c r="AB1401" s="178">
        <v>1</v>
      </c>
      <c r="AC1401" s="179" t="s">
        <v>38</v>
      </c>
      <c r="AD1401" s="254">
        <v>139305000</v>
      </c>
      <c r="AE1401" s="254">
        <f>ROUNDDOWN(AB1401*AD1401,-3)</f>
        <v>139305000</v>
      </c>
      <c r="AF1401" s="178">
        <v>1</v>
      </c>
      <c r="AG1401" s="179" t="s">
        <v>38</v>
      </c>
      <c r="AH1401" s="254">
        <v>139305000</v>
      </c>
      <c r="AI1401" s="254">
        <f>ROUNDDOWN(AF1401*AH1401,-3)</f>
        <v>139305000</v>
      </c>
      <c r="AJ1401" s="178">
        <v>1</v>
      </c>
      <c r="AK1401" s="179" t="s">
        <v>38</v>
      </c>
      <c r="AL1401" s="254">
        <v>139305000</v>
      </c>
      <c r="AM1401" s="254">
        <f>ROUNDDOWN(AJ1401*AL1401,-3)</f>
        <v>139305000</v>
      </c>
      <c r="AN1401" s="178">
        <v>1</v>
      </c>
      <c r="AO1401" s="179" t="s">
        <v>38</v>
      </c>
      <c r="AP1401" s="254">
        <v>139305000</v>
      </c>
      <c r="AQ1401" s="254">
        <f>ROUNDDOWN(AN1401*AP1401,-3)</f>
        <v>139305000</v>
      </c>
      <c r="AR1401" s="351">
        <f t="shared" si="413"/>
        <v>0</v>
      </c>
    </row>
    <row r="1402" spans="2:44" x14ac:dyDescent="0.4">
      <c r="B1402" s="208"/>
      <c r="C1402" s="180" t="s">
        <v>552</v>
      </c>
      <c r="D1402" s="178">
        <v>1</v>
      </c>
      <c r="E1402" s="179" t="s">
        <v>38</v>
      </c>
      <c r="F1402" s="254">
        <v>163305000</v>
      </c>
      <c r="G1402" s="254">
        <f>ROUNDDOWN(D1402*F1402,-3)</f>
        <v>163305000</v>
      </c>
      <c r="H1402" s="178">
        <v>1</v>
      </c>
      <c r="I1402" s="179" t="s">
        <v>38</v>
      </c>
      <c r="J1402" s="254">
        <v>163305000</v>
      </c>
      <c r="K1402" s="254">
        <f>ROUNDDOWN(H1402*J1402,-3)</f>
        <v>163305000</v>
      </c>
      <c r="L1402" s="178">
        <v>1</v>
      </c>
      <c r="M1402" s="179" t="s">
        <v>38</v>
      </c>
      <c r="N1402" s="254">
        <v>163305000</v>
      </c>
      <c r="O1402" s="254">
        <f>ROUNDDOWN(L1402*N1402,-3)</f>
        <v>163305000</v>
      </c>
      <c r="P1402" s="178">
        <v>1</v>
      </c>
      <c r="Q1402" s="179" t="s">
        <v>38</v>
      </c>
      <c r="R1402" s="254">
        <v>163305000</v>
      </c>
      <c r="S1402" s="254">
        <f>ROUNDDOWN(P1402*R1402,-3)</f>
        <v>163305000</v>
      </c>
      <c r="T1402" s="178">
        <v>1</v>
      </c>
      <c r="U1402" s="179" t="s">
        <v>38</v>
      </c>
      <c r="V1402" s="254">
        <v>163305000</v>
      </c>
      <c r="W1402" s="254">
        <f>ROUNDDOWN(T1402*V1402,-3)</f>
        <v>163305000</v>
      </c>
      <c r="X1402" s="354">
        <f t="shared" si="438"/>
        <v>48991500</v>
      </c>
      <c r="Y1402" s="254">
        <f>CEILING(X1402,1000)</f>
        <v>48992000</v>
      </c>
      <c r="Z1402" s="354">
        <f t="shared" si="401"/>
        <v>114313000</v>
      </c>
      <c r="AA1402" s="254">
        <f t="shared" si="439"/>
        <v>114313000</v>
      </c>
      <c r="AB1402" s="178">
        <v>1</v>
      </c>
      <c r="AC1402" s="179" t="s">
        <v>38</v>
      </c>
      <c r="AD1402" s="254">
        <v>163305000</v>
      </c>
      <c r="AE1402" s="254">
        <f>ROUNDDOWN(AB1402*AD1402,-3)</f>
        <v>163305000</v>
      </c>
      <c r="AF1402" s="178">
        <v>1</v>
      </c>
      <c r="AG1402" s="179" t="s">
        <v>38</v>
      </c>
      <c r="AH1402" s="254">
        <v>163305000</v>
      </c>
      <c r="AI1402" s="254">
        <f>ROUNDDOWN(AF1402*AH1402,-3)</f>
        <v>163305000</v>
      </c>
      <c r="AJ1402" s="178">
        <v>1</v>
      </c>
      <c r="AK1402" s="179" t="s">
        <v>38</v>
      </c>
      <c r="AL1402" s="254">
        <v>163305000</v>
      </c>
      <c r="AM1402" s="254">
        <f>ROUNDDOWN(AJ1402*AL1402,-3)</f>
        <v>163305000</v>
      </c>
      <c r="AN1402" s="178">
        <v>1</v>
      </c>
      <c r="AO1402" s="179" t="s">
        <v>38</v>
      </c>
      <c r="AP1402" s="254">
        <v>163305000</v>
      </c>
      <c r="AQ1402" s="254">
        <f>ROUNDDOWN(AN1402*AP1402,-3)</f>
        <v>163305000</v>
      </c>
      <c r="AR1402" s="351">
        <f t="shared" si="413"/>
        <v>0</v>
      </c>
    </row>
    <row r="1403" spans="2:44" x14ac:dyDescent="0.4">
      <c r="B1403" s="277"/>
      <c r="C1403" s="180" t="s">
        <v>553</v>
      </c>
      <c r="D1403" s="178">
        <v>1</v>
      </c>
      <c r="E1403" s="179" t="s">
        <v>38</v>
      </c>
      <c r="F1403" s="254">
        <v>53280000</v>
      </c>
      <c r="G1403" s="254">
        <f>ROUNDDOWN(D1403*F1403,-3)</f>
        <v>53280000</v>
      </c>
      <c r="H1403" s="178">
        <v>1</v>
      </c>
      <c r="I1403" s="179" t="s">
        <v>38</v>
      </c>
      <c r="J1403" s="254">
        <v>53280000</v>
      </c>
      <c r="K1403" s="254">
        <f>ROUNDDOWN(H1403*J1403,-3)</f>
        <v>53280000</v>
      </c>
      <c r="L1403" s="178">
        <v>1</v>
      </c>
      <c r="M1403" s="179" t="s">
        <v>38</v>
      </c>
      <c r="N1403" s="254">
        <v>53280000</v>
      </c>
      <c r="O1403" s="254">
        <f>ROUNDDOWN(L1403*N1403,-3)</f>
        <v>53280000</v>
      </c>
      <c r="P1403" s="178">
        <v>1</v>
      </c>
      <c r="Q1403" s="179" t="s">
        <v>38</v>
      </c>
      <c r="R1403" s="254">
        <v>53280000</v>
      </c>
      <c r="S1403" s="254">
        <f>ROUNDDOWN(P1403*R1403,-3)</f>
        <v>53280000</v>
      </c>
      <c r="T1403" s="178">
        <v>1</v>
      </c>
      <c r="U1403" s="179" t="s">
        <v>38</v>
      </c>
      <c r="V1403" s="254">
        <v>53280000</v>
      </c>
      <c r="W1403" s="254">
        <f>ROUNDDOWN(T1403*V1403,-3)</f>
        <v>53280000</v>
      </c>
      <c r="X1403" s="354">
        <f t="shared" si="438"/>
        <v>15984000</v>
      </c>
      <c r="Y1403" s="254">
        <f>CEILING(X1403,1000)</f>
        <v>15984000</v>
      </c>
      <c r="Z1403" s="354">
        <f t="shared" si="401"/>
        <v>37296000</v>
      </c>
      <c r="AA1403" s="254">
        <f t="shared" si="439"/>
        <v>37296000</v>
      </c>
      <c r="AB1403" s="178">
        <v>1</v>
      </c>
      <c r="AC1403" s="179" t="s">
        <v>38</v>
      </c>
      <c r="AD1403" s="254">
        <v>53280000</v>
      </c>
      <c r="AE1403" s="254">
        <f>ROUNDDOWN(AB1403*AD1403,-3)</f>
        <v>53280000</v>
      </c>
      <c r="AF1403" s="178">
        <v>1</v>
      </c>
      <c r="AG1403" s="179" t="s">
        <v>38</v>
      </c>
      <c r="AH1403" s="254">
        <v>53280000</v>
      </c>
      <c r="AI1403" s="254">
        <f>ROUNDDOWN(AF1403*AH1403,-3)</f>
        <v>53280000</v>
      </c>
      <c r="AJ1403" s="178">
        <v>1</v>
      </c>
      <c r="AK1403" s="179" t="s">
        <v>38</v>
      </c>
      <c r="AL1403" s="254">
        <v>53280000</v>
      </c>
      <c r="AM1403" s="254">
        <f>ROUNDDOWN(AJ1403*AL1403,-3)</f>
        <v>53280000</v>
      </c>
      <c r="AN1403" s="178">
        <v>1</v>
      </c>
      <c r="AO1403" s="179" t="s">
        <v>38</v>
      </c>
      <c r="AP1403" s="254">
        <v>53280000</v>
      </c>
      <c r="AQ1403" s="254">
        <f>ROUNDDOWN(AN1403*AP1403,-3)</f>
        <v>53280000</v>
      </c>
      <c r="AR1403" s="351">
        <f t="shared" si="413"/>
        <v>0</v>
      </c>
    </row>
    <row r="1404" spans="2:44" x14ac:dyDescent="0.4">
      <c r="B1404" s="208" t="s">
        <v>27</v>
      </c>
      <c r="C1404" s="180" t="s">
        <v>554</v>
      </c>
      <c r="D1404" s="178">
        <v>1</v>
      </c>
      <c r="E1404" s="179" t="s">
        <v>38</v>
      </c>
      <c r="F1404" s="254">
        <v>65320000</v>
      </c>
      <c r="G1404" s="254">
        <f>ROUNDDOWN(D1404*F1404,-3)</f>
        <v>65320000</v>
      </c>
      <c r="H1404" s="178">
        <v>1</v>
      </c>
      <c r="I1404" s="179" t="s">
        <v>38</v>
      </c>
      <c r="J1404" s="254">
        <v>65320000</v>
      </c>
      <c r="K1404" s="254">
        <f>ROUNDDOWN(H1404*J1404,-3)</f>
        <v>65320000</v>
      </c>
      <c r="L1404" s="178">
        <v>1</v>
      </c>
      <c r="M1404" s="179" t="s">
        <v>38</v>
      </c>
      <c r="N1404" s="254">
        <v>65320000</v>
      </c>
      <c r="O1404" s="254">
        <f>ROUNDDOWN(L1404*N1404,-3)</f>
        <v>65320000</v>
      </c>
      <c r="P1404" s="178">
        <v>1</v>
      </c>
      <c r="Q1404" s="179" t="s">
        <v>38</v>
      </c>
      <c r="R1404" s="254">
        <v>65320000</v>
      </c>
      <c r="S1404" s="254">
        <f>ROUNDDOWN(P1404*R1404,-3)</f>
        <v>65320000</v>
      </c>
      <c r="T1404" s="178">
        <v>1</v>
      </c>
      <c r="U1404" s="179" t="s">
        <v>38</v>
      </c>
      <c r="V1404" s="254">
        <v>65320000</v>
      </c>
      <c r="W1404" s="254">
        <f>ROUNDDOWN(T1404*V1404,-3)</f>
        <v>65320000</v>
      </c>
      <c r="X1404" s="354">
        <f t="shared" si="438"/>
        <v>19596000</v>
      </c>
      <c r="Y1404" s="254">
        <f>CEILING(X1404,1000)</f>
        <v>19596000</v>
      </c>
      <c r="Z1404" s="354">
        <f t="shared" si="401"/>
        <v>45724000</v>
      </c>
      <c r="AA1404" s="254">
        <f t="shared" si="439"/>
        <v>45724000</v>
      </c>
      <c r="AB1404" s="178">
        <v>1</v>
      </c>
      <c r="AC1404" s="179" t="s">
        <v>38</v>
      </c>
      <c r="AD1404" s="254">
        <v>65320000</v>
      </c>
      <c r="AE1404" s="254">
        <f>ROUNDDOWN(AB1404*AD1404,-3)</f>
        <v>65320000</v>
      </c>
      <c r="AF1404" s="178">
        <v>1</v>
      </c>
      <c r="AG1404" s="179" t="s">
        <v>38</v>
      </c>
      <c r="AH1404" s="254">
        <v>65320000</v>
      </c>
      <c r="AI1404" s="254">
        <f>ROUNDDOWN(AF1404*AH1404,-3)</f>
        <v>65320000</v>
      </c>
      <c r="AJ1404" s="178">
        <v>1</v>
      </c>
      <c r="AK1404" s="179" t="s">
        <v>38</v>
      </c>
      <c r="AL1404" s="254">
        <v>65320000</v>
      </c>
      <c r="AM1404" s="254">
        <f>ROUNDDOWN(AJ1404*AL1404,-3)</f>
        <v>65320000</v>
      </c>
      <c r="AN1404" s="178">
        <v>1</v>
      </c>
      <c r="AO1404" s="179" t="s">
        <v>38</v>
      </c>
      <c r="AP1404" s="254">
        <v>65320000</v>
      </c>
      <c r="AQ1404" s="254">
        <f>ROUNDDOWN(AN1404*AP1404,-3)</f>
        <v>65320000</v>
      </c>
      <c r="AR1404" s="351">
        <f t="shared" si="413"/>
        <v>0</v>
      </c>
    </row>
    <row r="1405" spans="2:44" x14ac:dyDescent="0.4">
      <c r="B1405" s="312" t="s">
        <v>62</v>
      </c>
      <c r="C1405" s="313" t="s">
        <v>555</v>
      </c>
      <c r="D1405" s="269"/>
      <c r="E1405" s="270" t="s">
        <v>27</v>
      </c>
      <c r="F1405" s="254">
        <v>0</v>
      </c>
      <c r="G1405" s="254">
        <f>G1408+G1410+G1406</f>
        <v>53336000</v>
      </c>
      <c r="H1405" s="314"/>
      <c r="I1405" s="315" t="s">
        <v>27</v>
      </c>
      <c r="J1405" s="316">
        <v>0</v>
      </c>
      <c r="K1405" s="316">
        <f>K1408+K1410+K1406</f>
        <v>53336000</v>
      </c>
      <c r="L1405" s="314"/>
      <c r="M1405" s="315" t="s">
        <v>27</v>
      </c>
      <c r="N1405" s="316">
        <v>0</v>
      </c>
      <c r="O1405" s="316">
        <f>O1408+O1410+O1406</f>
        <v>53336000</v>
      </c>
      <c r="P1405" s="314"/>
      <c r="Q1405" s="315" t="s">
        <v>27</v>
      </c>
      <c r="R1405" s="316">
        <v>0</v>
      </c>
      <c r="S1405" s="316">
        <f>S1408+S1410+S1406</f>
        <v>53336000</v>
      </c>
      <c r="T1405" s="314"/>
      <c r="U1405" s="315" t="s">
        <v>27</v>
      </c>
      <c r="V1405" s="316">
        <v>0</v>
      </c>
      <c r="W1405" s="316">
        <f>W1408+W1410+W1406</f>
        <v>53336000</v>
      </c>
      <c r="X1405" s="354">
        <f t="shared" si="438"/>
        <v>16000800</v>
      </c>
      <c r="Y1405" s="316"/>
      <c r="Z1405" s="354">
        <f t="shared" ref="Z1405:Z1468" si="440">W1405-Y1405</f>
        <v>53336000</v>
      </c>
      <c r="AA1405" s="316"/>
      <c r="AB1405" s="314"/>
      <c r="AC1405" s="315" t="s">
        <v>27</v>
      </c>
      <c r="AD1405" s="316">
        <v>0</v>
      </c>
      <c r="AE1405" s="316">
        <f>AE1408+AE1410+AE1406</f>
        <v>53336000</v>
      </c>
      <c r="AF1405" s="314"/>
      <c r="AG1405" s="315" t="s">
        <v>27</v>
      </c>
      <c r="AH1405" s="316">
        <v>0</v>
      </c>
      <c r="AI1405" s="316">
        <f>AI1408+AI1410+AI1406</f>
        <v>53336000</v>
      </c>
      <c r="AJ1405" s="314"/>
      <c r="AK1405" s="315" t="s">
        <v>27</v>
      </c>
      <c r="AL1405" s="316">
        <v>0</v>
      </c>
      <c r="AM1405" s="316">
        <f>AM1408+AM1410+AM1406</f>
        <v>53336000</v>
      </c>
      <c r="AN1405" s="314"/>
      <c r="AO1405" s="315" t="s">
        <v>27</v>
      </c>
      <c r="AP1405" s="316">
        <v>0</v>
      </c>
      <c r="AQ1405" s="316">
        <f>AQ1408+AQ1410+AQ1406</f>
        <v>53336000</v>
      </c>
      <c r="AR1405" s="351">
        <f t="shared" si="413"/>
        <v>0</v>
      </c>
    </row>
    <row r="1406" spans="2:44" x14ac:dyDescent="0.4">
      <c r="B1406" s="208">
        <v>525112</v>
      </c>
      <c r="C1406" s="180" t="s">
        <v>97</v>
      </c>
      <c r="D1406" s="178">
        <v>0</v>
      </c>
      <c r="E1406" s="179" t="s">
        <v>27</v>
      </c>
      <c r="F1406" s="180">
        <v>0</v>
      </c>
      <c r="G1406" s="254">
        <f>SUM(G1407:G1407)</f>
        <v>7681000</v>
      </c>
      <c r="H1406" s="178">
        <v>0</v>
      </c>
      <c r="I1406" s="179" t="s">
        <v>27</v>
      </c>
      <c r="J1406" s="180">
        <v>0</v>
      </c>
      <c r="K1406" s="254">
        <f>SUM(K1407:K1407)</f>
        <v>7681000</v>
      </c>
      <c r="L1406" s="178">
        <v>0</v>
      </c>
      <c r="M1406" s="179" t="s">
        <v>27</v>
      </c>
      <c r="N1406" s="180">
        <v>0</v>
      </c>
      <c r="O1406" s="254">
        <f>SUM(O1407:O1407)</f>
        <v>7681000</v>
      </c>
      <c r="P1406" s="178">
        <v>0</v>
      </c>
      <c r="Q1406" s="179" t="s">
        <v>27</v>
      </c>
      <c r="R1406" s="180">
        <v>0</v>
      </c>
      <c r="S1406" s="254">
        <f>SUM(S1407:S1407)</f>
        <v>7681000</v>
      </c>
      <c r="T1406" s="178">
        <v>0</v>
      </c>
      <c r="U1406" s="179" t="s">
        <v>27</v>
      </c>
      <c r="V1406" s="180">
        <v>0</v>
      </c>
      <c r="W1406" s="254">
        <f>SUM(W1407:W1407)</f>
        <v>7681000</v>
      </c>
      <c r="X1406" s="354">
        <f t="shared" si="438"/>
        <v>2304300</v>
      </c>
      <c r="Y1406" s="254"/>
      <c r="Z1406" s="354">
        <f t="shared" si="440"/>
        <v>7681000</v>
      </c>
      <c r="AA1406" s="254"/>
      <c r="AB1406" s="178">
        <v>0</v>
      </c>
      <c r="AC1406" s="179" t="s">
        <v>27</v>
      </c>
      <c r="AD1406" s="180">
        <v>0</v>
      </c>
      <c r="AE1406" s="254">
        <f>SUM(AE1407:AE1407)</f>
        <v>7681000</v>
      </c>
      <c r="AF1406" s="178">
        <v>0</v>
      </c>
      <c r="AG1406" s="179" t="s">
        <v>27</v>
      </c>
      <c r="AH1406" s="180">
        <v>0</v>
      </c>
      <c r="AI1406" s="254">
        <f>SUM(AI1407:AI1407)</f>
        <v>7681000</v>
      </c>
      <c r="AJ1406" s="178">
        <v>0</v>
      </c>
      <c r="AK1406" s="179" t="s">
        <v>27</v>
      </c>
      <c r="AL1406" s="180">
        <v>0</v>
      </c>
      <c r="AM1406" s="254">
        <f>SUM(AM1407:AM1407)</f>
        <v>7681000</v>
      </c>
      <c r="AN1406" s="178">
        <v>0</v>
      </c>
      <c r="AO1406" s="179" t="s">
        <v>27</v>
      </c>
      <c r="AP1406" s="180">
        <v>0</v>
      </c>
      <c r="AQ1406" s="254">
        <f>SUM(AQ1407:AQ1407)</f>
        <v>7681000</v>
      </c>
      <c r="AR1406" s="351">
        <f t="shared" si="413"/>
        <v>0</v>
      </c>
    </row>
    <row r="1407" spans="2:44" x14ac:dyDescent="0.4">
      <c r="B1407" s="208"/>
      <c r="C1407" s="180" t="s">
        <v>556</v>
      </c>
      <c r="D1407" s="178">
        <v>1</v>
      </c>
      <c r="E1407" s="179" t="s">
        <v>66</v>
      </c>
      <c r="F1407" s="254">
        <v>7681000</v>
      </c>
      <c r="G1407" s="254">
        <f>ROUNDDOWN(D1407*F1407,-3)</f>
        <v>7681000</v>
      </c>
      <c r="H1407" s="178">
        <v>1</v>
      </c>
      <c r="I1407" s="179" t="s">
        <v>66</v>
      </c>
      <c r="J1407" s="254">
        <v>7681000</v>
      </c>
      <c r="K1407" s="254">
        <f>ROUNDDOWN(H1407*J1407,-3)</f>
        <v>7681000</v>
      </c>
      <c r="L1407" s="178">
        <v>1</v>
      </c>
      <c r="M1407" s="179" t="s">
        <v>66</v>
      </c>
      <c r="N1407" s="254">
        <v>7681000</v>
      </c>
      <c r="O1407" s="254">
        <f>ROUNDDOWN(L1407*N1407,-3)</f>
        <v>7681000</v>
      </c>
      <c r="P1407" s="178">
        <v>1</v>
      </c>
      <c r="Q1407" s="179" t="s">
        <v>66</v>
      </c>
      <c r="R1407" s="254">
        <v>7681000</v>
      </c>
      <c r="S1407" s="254">
        <f>ROUNDDOWN(P1407*R1407,-3)</f>
        <v>7681000</v>
      </c>
      <c r="T1407" s="178">
        <v>1</v>
      </c>
      <c r="U1407" s="179" t="s">
        <v>66</v>
      </c>
      <c r="V1407" s="254">
        <v>7681000</v>
      </c>
      <c r="W1407" s="254">
        <f>ROUNDDOWN(T1407*V1407,-3)</f>
        <v>7681000</v>
      </c>
      <c r="X1407" s="354">
        <f t="shared" si="438"/>
        <v>2304300</v>
      </c>
      <c r="Y1407" s="254">
        <f>CEILING(X1407,1000)</f>
        <v>2305000</v>
      </c>
      <c r="Z1407" s="354">
        <f t="shared" si="440"/>
        <v>5376000</v>
      </c>
      <c r="AA1407" s="254">
        <f t="shared" si="439"/>
        <v>5376000</v>
      </c>
      <c r="AB1407" s="178">
        <v>1</v>
      </c>
      <c r="AC1407" s="179" t="s">
        <v>66</v>
      </c>
      <c r="AD1407" s="254">
        <v>7681000</v>
      </c>
      <c r="AE1407" s="254">
        <f>ROUNDDOWN(AB1407*AD1407,-3)</f>
        <v>7681000</v>
      </c>
      <c r="AF1407" s="178">
        <v>1</v>
      </c>
      <c r="AG1407" s="179" t="s">
        <v>66</v>
      </c>
      <c r="AH1407" s="254">
        <v>7681000</v>
      </c>
      <c r="AI1407" s="254">
        <f>ROUNDDOWN(AF1407*AH1407,-3)</f>
        <v>7681000</v>
      </c>
      <c r="AJ1407" s="178">
        <v>1</v>
      </c>
      <c r="AK1407" s="179" t="s">
        <v>66</v>
      </c>
      <c r="AL1407" s="254">
        <v>7681000</v>
      </c>
      <c r="AM1407" s="254">
        <f>ROUNDDOWN(AJ1407*AL1407,-3)</f>
        <v>7681000</v>
      </c>
      <c r="AN1407" s="178">
        <v>1</v>
      </c>
      <c r="AO1407" s="179" t="s">
        <v>66</v>
      </c>
      <c r="AP1407" s="254">
        <v>7681000</v>
      </c>
      <c r="AQ1407" s="254">
        <f>ROUNDDOWN(AN1407*AP1407,-3)</f>
        <v>7681000</v>
      </c>
      <c r="AR1407" s="351">
        <f t="shared" si="413"/>
        <v>0</v>
      </c>
    </row>
    <row r="1408" spans="2:44" x14ac:dyDescent="0.4">
      <c r="B1408" s="208">
        <v>525113</v>
      </c>
      <c r="C1408" s="180" t="s">
        <v>99</v>
      </c>
      <c r="D1408" s="178"/>
      <c r="E1408" s="179" t="s">
        <v>27</v>
      </c>
      <c r="F1408" s="180">
        <v>0</v>
      </c>
      <c r="G1408" s="254">
        <f>SUM(G1409:G1409)</f>
        <v>18000000</v>
      </c>
      <c r="H1408" s="178"/>
      <c r="I1408" s="179" t="s">
        <v>27</v>
      </c>
      <c r="J1408" s="180">
        <v>0</v>
      </c>
      <c r="K1408" s="254">
        <f>SUM(K1409:K1409)</f>
        <v>18000000</v>
      </c>
      <c r="L1408" s="178"/>
      <c r="M1408" s="179" t="s">
        <v>27</v>
      </c>
      <c r="N1408" s="180">
        <v>0</v>
      </c>
      <c r="O1408" s="254">
        <f>SUM(O1409:O1409)</f>
        <v>18000000</v>
      </c>
      <c r="P1408" s="178"/>
      <c r="Q1408" s="179" t="s">
        <v>27</v>
      </c>
      <c r="R1408" s="180">
        <v>0</v>
      </c>
      <c r="S1408" s="254">
        <f>SUM(S1409:S1409)</f>
        <v>18000000</v>
      </c>
      <c r="T1408" s="178"/>
      <c r="U1408" s="179" t="s">
        <v>27</v>
      </c>
      <c r="V1408" s="180">
        <v>0</v>
      </c>
      <c r="W1408" s="254">
        <f>SUM(W1409:W1409)</f>
        <v>18000000</v>
      </c>
      <c r="X1408" s="354">
        <f t="shared" si="438"/>
        <v>5400000</v>
      </c>
      <c r="Y1408" s="254"/>
      <c r="Z1408" s="354">
        <f t="shared" si="440"/>
        <v>18000000</v>
      </c>
      <c r="AA1408" s="254"/>
      <c r="AB1408" s="178"/>
      <c r="AC1408" s="179" t="s">
        <v>27</v>
      </c>
      <c r="AD1408" s="180">
        <v>0</v>
      </c>
      <c r="AE1408" s="254">
        <f>SUM(AE1409:AE1409)</f>
        <v>18000000</v>
      </c>
      <c r="AF1408" s="178"/>
      <c r="AG1408" s="179" t="s">
        <v>27</v>
      </c>
      <c r="AH1408" s="180">
        <v>0</v>
      </c>
      <c r="AI1408" s="254">
        <f>SUM(AI1409:AI1409)</f>
        <v>18000000</v>
      </c>
      <c r="AJ1408" s="178"/>
      <c r="AK1408" s="179" t="s">
        <v>27</v>
      </c>
      <c r="AL1408" s="180">
        <v>0</v>
      </c>
      <c r="AM1408" s="254">
        <f>SUM(AM1409:AM1409)</f>
        <v>18000000</v>
      </c>
      <c r="AN1408" s="178"/>
      <c r="AO1408" s="179" t="s">
        <v>27</v>
      </c>
      <c r="AP1408" s="180">
        <v>0</v>
      </c>
      <c r="AQ1408" s="254">
        <f>SUM(AQ1409:AQ1409)</f>
        <v>18000000</v>
      </c>
      <c r="AR1408" s="351">
        <f t="shared" si="413"/>
        <v>0</v>
      </c>
    </row>
    <row r="1409" spans="2:44" x14ac:dyDescent="0.4">
      <c r="B1409" s="208" t="s">
        <v>27</v>
      </c>
      <c r="C1409" s="180" t="s">
        <v>557</v>
      </c>
      <c r="D1409" s="178">
        <v>20</v>
      </c>
      <c r="E1409" s="179" t="s">
        <v>47</v>
      </c>
      <c r="F1409" s="254">
        <v>900000</v>
      </c>
      <c r="G1409" s="254">
        <f>ROUNDDOWN(D1409*F1409,-3)</f>
        <v>18000000</v>
      </c>
      <c r="H1409" s="178">
        <v>20</v>
      </c>
      <c r="I1409" s="179" t="s">
        <v>47</v>
      </c>
      <c r="J1409" s="254">
        <v>900000</v>
      </c>
      <c r="K1409" s="254">
        <f>ROUNDDOWN(H1409*J1409,-3)</f>
        <v>18000000</v>
      </c>
      <c r="L1409" s="178">
        <v>20</v>
      </c>
      <c r="M1409" s="179" t="s">
        <v>47</v>
      </c>
      <c r="N1409" s="254">
        <v>900000</v>
      </c>
      <c r="O1409" s="254">
        <f>ROUNDDOWN(L1409*N1409,-3)</f>
        <v>18000000</v>
      </c>
      <c r="P1409" s="178">
        <v>20</v>
      </c>
      <c r="Q1409" s="179" t="s">
        <v>47</v>
      </c>
      <c r="R1409" s="254">
        <v>900000</v>
      </c>
      <c r="S1409" s="254">
        <f>ROUNDDOWN(P1409*R1409,-3)</f>
        <v>18000000</v>
      </c>
      <c r="T1409" s="178">
        <v>20</v>
      </c>
      <c r="U1409" s="179" t="s">
        <v>47</v>
      </c>
      <c r="V1409" s="254">
        <v>900000</v>
      </c>
      <c r="W1409" s="254">
        <f>ROUNDDOWN(T1409*V1409,-3)</f>
        <v>18000000</v>
      </c>
      <c r="X1409" s="354">
        <f t="shared" si="438"/>
        <v>5400000</v>
      </c>
      <c r="Y1409" s="254">
        <f>CEILING(X1409,1000)</f>
        <v>5400000</v>
      </c>
      <c r="Z1409" s="354">
        <f t="shared" si="440"/>
        <v>12600000</v>
      </c>
      <c r="AA1409" s="254">
        <f t="shared" si="439"/>
        <v>12600000</v>
      </c>
      <c r="AB1409" s="178">
        <v>20</v>
      </c>
      <c r="AC1409" s="179" t="s">
        <v>47</v>
      </c>
      <c r="AD1409" s="254">
        <v>900000</v>
      </c>
      <c r="AE1409" s="254">
        <f>ROUNDDOWN(AB1409*AD1409,-3)</f>
        <v>18000000</v>
      </c>
      <c r="AF1409" s="178">
        <v>20</v>
      </c>
      <c r="AG1409" s="179" t="s">
        <v>47</v>
      </c>
      <c r="AH1409" s="254">
        <v>900000</v>
      </c>
      <c r="AI1409" s="254">
        <f>ROUNDDOWN(AF1409*AH1409,-3)</f>
        <v>18000000</v>
      </c>
      <c r="AJ1409" s="178">
        <v>20</v>
      </c>
      <c r="AK1409" s="179" t="s">
        <v>47</v>
      </c>
      <c r="AL1409" s="254">
        <v>900000</v>
      </c>
      <c r="AM1409" s="254">
        <f>ROUNDDOWN(AJ1409*AL1409,-3)</f>
        <v>18000000</v>
      </c>
      <c r="AN1409" s="178">
        <v>20</v>
      </c>
      <c r="AO1409" s="179" t="s">
        <v>47</v>
      </c>
      <c r="AP1409" s="254">
        <v>900000</v>
      </c>
      <c r="AQ1409" s="254">
        <f>ROUNDDOWN(AN1409*AP1409,-3)</f>
        <v>18000000</v>
      </c>
      <c r="AR1409" s="351">
        <f t="shared" si="413"/>
        <v>0</v>
      </c>
    </row>
    <row r="1410" spans="2:44" x14ac:dyDescent="0.4">
      <c r="B1410" s="208">
        <v>525115</v>
      </c>
      <c r="C1410" s="180" t="s">
        <v>90</v>
      </c>
      <c r="D1410" s="178"/>
      <c r="E1410" s="179" t="s">
        <v>27</v>
      </c>
      <c r="F1410" s="180">
        <v>0</v>
      </c>
      <c r="G1410" s="254">
        <f>SUM(G1411:G1413)</f>
        <v>27655000</v>
      </c>
      <c r="H1410" s="178"/>
      <c r="I1410" s="179" t="s">
        <v>27</v>
      </c>
      <c r="J1410" s="180">
        <v>0</v>
      </c>
      <c r="K1410" s="254">
        <f>SUM(K1411:K1413)</f>
        <v>27655000</v>
      </c>
      <c r="L1410" s="178"/>
      <c r="M1410" s="179" t="s">
        <v>27</v>
      </c>
      <c r="N1410" s="180">
        <v>0</v>
      </c>
      <c r="O1410" s="254">
        <f>SUM(O1411:O1413)</f>
        <v>27655000</v>
      </c>
      <c r="P1410" s="178"/>
      <c r="Q1410" s="179" t="s">
        <v>27</v>
      </c>
      <c r="R1410" s="180">
        <v>0</v>
      </c>
      <c r="S1410" s="254">
        <f>SUM(S1411:S1413)</f>
        <v>27655000</v>
      </c>
      <c r="T1410" s="178"/>
      <c r="U1410" s="179" t="s">
        <v>27</v>
      </c>
      <c r="V1410" s="180">
        <v>0</v>
      </c>
      <c r="W1410" s="254">
        <f>SUM(W1411:W1413)</f>
        <v>27655000</v>
      </c>
      <c r="X1410" s="354">
        <f t="shared" si="438"/>
        <v>8296500</v>
      </c>
      <c r="Y1410" s="254"/>
      <c r="Z1410" s="354">
        <f t="shared" si="440"/>
        <v>27655000</v>
      </c>
      <c r="AA1410" s="254"/>
      <c r="AB1410" s="178"/>
      <c r="AC1410" s="179" t="s">
        <v>27</v>
      </c>
      <c r="AD1410" s="180">
        <v>0</v>
      </c>
      <c r="AE1410" s="254">
        <f>SUM(AE1411:AE1413)</f>
        <v>27655000</v>
      </c>
      <c r="AF1410" s="178"/>
      <c r="AG1410" s="179" t="s">
        <v>27</v>
      </c>
      <c r="AH1410" s="180">
        <v>0</v>
      </c>
      <c r="AI1410" s="254">
        <f>SUM(AI1411:AI1413)</f>
        <v>27655000</v>
      </c>
      <c r="AJ1410" s="178"/>
      <c r="AK1410" s="179" t="s">
        <v>27</v>
      </c>
      <c r="AL1410" s="180">
        <v>0</v>
      </c>
      <c r="AM1410" s="254">
        <f>SUM(AM1411:AM1413)</f>
        <v>27655000</v>
      </c>
      <c r="AN1410" s="178"/>
      <c r="AO1410" s="179" t="s">
        <v>27</v>
      </c>
      <c r="AP1410" s="180">
        <v>0</v>
      </c>
      <c r="AQ1410" s="254">
        <f>SUM(AQ1411:AQ1413)</f>
        <v>27655000</v>
      </c>
      <c r="AR1410" s="351">
        <f t="shared" si="413"/>
        <v>0</v>
      </c>
    </row>
    <row r="1411" spans="2:44" x14ac:dyDescent="0.4">
      <c r="B1411" s="208" t="s">
        <v>27</v>
      </c>
      <c r="C1411" s="180" t="s">
        <v>558</v>
      </c>
      <c r="D1411" s="178">
        <v>5</v>
      </c>
      <c r="E1411" s="179" t="s">
        <v>40</v>
      </c>
      <c r="F1411" s="254">
        <v>3829000</v>
      </c>
      <c r="G1411" s="254">
        <f>ROUNDDOWN(D1411*F1411,-3)</f>
        <v>19145000</v>
      </c>
      <c r="H1411" s="178">
        <v>5</v>
      </c>
      <c r="I1411" s="179" t="s">
        <v>40</v>
      </c>
      <c r="J1411" s="254">
        <v>3829000</v>
      </c>
      <c r="K1411" s="254">
        <f>ROUNDDOWN(H1411*J1411,-3)</f>
        <v>19145000</v>
      </c>
      <c r="L1411" s="178">
        <v>5</v>
      </c>
      <c r="M1411" s="179" t="s">
        <v>40</v>
      </c>
      <c r="N1411" s="254">
        <v>3829000</v>
      </c>
      <c r="O1411" s="254">
        <f>ROUNDDOWN(L1411*N1411,-3)</f>
        <v>19145000</v>
      </c>
      <c r="P1411" s="178">
        <v>5</v>
      </c>
      <c r="Q1411" s="179" t="s">
        <v>40</v>
      </c>
      <c r="R1411" s="254">
        <v>3829000</v>
      </c>
      <c r="S1411" s="254">
        <f>ROUNDDOWN(P1411*R1411,-3)</f>
        <v>19145000</v>
      </c>
      <c r="T1411" s="178">
        <v>5</v>
      </c>
      <c r="U1411" s="179" t="s">
        <v>40</v>
      </c>
      <c r="V1411" s="254">
        <v>3829000</v>
      </c>
      <c r="W1411" s="254">
        <f>ROUNDDOWN(T1411*V1411,-3)</f>
        <v>19145000</v>
      </c>
      <c r="X1411" s="354">
        <f t="shared" si="438"/>
        <v>5743500</v>
      </c>
      <c r="Y1411" s="254">
        <f>CEILING(X1411,1000)</f>
        <v>5744000</v>
      </c>
      <c r="Z1411" s="354">
        <f t="shared" si="440"/>
        <v>13401000</v>
      </c>
      <c r="AA1411" s="254">
        <f t="shared" si="439"/>
        <v>13401000</v>
      </c>
      <c r="AB1411" s="178">
        <v>5</v>
      </c>
      <c r="AC1411" s="179" t="s">
        <v>40</v>
      </c>
      <c r="AD1411" s="254">
        <v>3829000</v>
      </c>
      <c r="AE1411" s="254">
        <f>ROUNDDOWN(AB1411*AD1411,-3)</f>
        <v>19145000</v>
      </c>
      <c r="AF1411" s="178">
        <v>5</v>
      </c>
      <c r="AG1411" s="179" t="s">
        <v>40</v>
      </c>
      <c r="AH1411" s="254">
        <v>3829000</v>
      </c>
      <c r="AI1411" s="254">
        <f>ROUNDDOWN(AF1411*AH1411,-3)</f>
        <v>19145000</v>
      </c>
      <c r="AJ1411" s="178">
        <v>5</v>
      </c>
      <c r="AK1411" s="179" t="s">
        <v>40</v>
      </c>
      <c r="AL1411" s="254">
        <v>3829000</v>
      </c>
      <c r="AM1411" s="254">
        <f>ROUNDDOWN(AJ1411*AL1411,-3)</f>
        <v>19145000</v>
      </c>
      <c r="AN1411" s="178">
        <v>5</v>
      </c>
      <c r="AO1411" s="179" t="s">
        <v>40</v>
      </c>
      <c r="AP1411" s="254">
        <v>3829000</v>
      </c>
      <c r="AQ1411" s="254">
        <f>ROUNDDOWN(AN1411*AP1411,-3)</f>
        <v>19145000</v>
      </c>
      <c r="AR1411" s="351">
        <f t="shared" si="413"/>
        <v>0</v>
      </c>
    </row>
    <row r="1412" spans="2:44" x14ac:dyDescent="0.4">
      <c r="B1412" s="208" t="s">
        <v>27</v>
      </c>
      <c r="C1412" s="180" t="s">
        <v>559</v>
      </c>
      <c r="D1412" s="178">
        <v>5</v>
      </c>
      <c r="E1412" s="179" t="s">
        <v>40</v>
      </c>
      <c r="F1412" s="254">
        <v>900000</v>
      </c>
      <c r="G1412" s="254">
        <f>ROUNDDOWN(D1412*F1412,-3)</f>
        <v>4500000</v>
      </c>
      <c r="H1412" s="178">
        <v>5</v>
      </c>
      <c r="I1412" s="179" t="s">
        <v>40</v>
      </c>
      <c r="J1412" s="254">
        <v>900000</v>
      </c>
      <c r="K1412" s="254">
        <f>ROUNDDOWN(H1412*J1412,-3)</f>
        <v>4500000</v>
      </c>
      <c r="L1412" s="178">
        <v>5</v>
      </c>
      <c r="M1412" s="179" t="s">
        <v>40</v>
      </c>
      <c r="N1412" s="254">
        <v>900000</v>
      </c>
      <c r="O1412" s="254">
        <f>ROUNDDOWN(L1412*N1412,-3)</f>
        <v>4500000</v>
      </c>
      <c r="P1412" s="178">
        <v>5</v>
      </c>
      <c r="Q1412" s="179" t="s">
        <v>40</v>
      </c>
      <c r="R1412" s="254">
        <v>900000</v>
      </c>
      <c r="S1412" s="254">
        <f>ROUNDDOWN(P1412*R1412,-3)</f>
        <v>4500000</v>
      </c>
      <c r="T1412" s="178">
        <v>5</v>
      </c>
      <c r="U1412" s="179" t="s">
        <v>40</v>
      </c>
      <c r="V1412" s="254">
        <v>900000</v>
      </c>
      <c r="W1412" s="254">
        <f>ROUNDDOWN(T1412*V1412,-3)</f>
        <v>4500000</v>
      </c>
      <c r="X1412" s="354">
        <f t="shared" si="438"/>
        <v>1350000</v>
      </c>
      <c r="Y1412" s="254">
        <f>CEILING(X1412,1000)</f>
        <v>1350000</v>
      </c>
      <c r="Z1412" s="354">
        <f t="shared" si="440"/>
        <v>3150000</v>
      </c>
      <c r="AA1412" s="254">
        <f t="shared" si="439"/>
        <v>3150000</v>
      </c>
      <c r="AB1412" s="178">
        <v>5</v>
      </c>
      <c r="AC1412" s="179" t="s">
        <v>40</v>
      </c>
      <c r="AD1412" s="254">
        <v>900000</v>
      </c>
      <c r="AE1412" s="254">
        <f>ROUNDDOWN(AB1412*AD1412,-3)</f>
        <v>4500000</v>
      </c>
      <c r="AF1412" s="178">
        <v>5</v>
      </c>
      <c r="AG1412" s="179" t="s">
        <v>40</v>
      </c>
      <c r="AH1412" s="254">
        <v>900000</v>
      </c>
      <c r="AI1412" s="254">
        <f>ROUNDDOWN(AF1412*AH1412,-3)</f>
        <v>4500000</v>
      </c>
      <c r="AJ1412" s="178">
        <v>5</v>
      </c>
      <c r="AK1412" s="179" t="s">
        <v>40</v>
      </c>
      <c r="AL1412" s="254">
        <v>900000</v>
      </c>
      <c r="AM1412" s="254">
        <f>ROUNDDOWN(AJ1412*AL1412,-3)</f>
        <v>4500000</v>
      </c>
      <c r="AN1412" s="178">
        <v>5</v>
      </c>
      <c r="AO1412" s="179" t="s">
        <v>40</v>
      </c>
      <c r="AP1412" s="254">
        <v>900000</v>
      </c>
      <c r="AQ1412" s="254">
        <f>ROUNDDOWN(AN1412*AP1412,-3)</f>
        <v>4500000</v>
      </c>
      <c r="AR1412" s="351">
        <f t="shared" si="413"/>
        <v>0</v>
      </c>
    </row>
    <row r="1413" spans="2:44" x14ac:dyDescent="0.4">
      <c r="B1413" s="208" t="s">
        <v>27</v>
      </c>
      <c r="C1413" s="180" t="s">
        <v>560</v>
      </c>
      <c r="D1413" s="178">
        <v>5</v>
      </c>
      <c r="E1413" s="179" t="s">
        <v>40</v>
      </c>
      <c r="F1413" s="254">
        <v>802000</v>
      </c>
      <c r="G1413" s="254">
        <f>ROUNDDOWN(D1413*F1413,-3)</f>
        <v>4010000</v>
      </c>
      <c r="H1413" s="178">
        <v>5</v>
      </c>
      <c r="I1413" s="179" t="s">
        <v>40</v>
      </c>
      <c r="J1413" s="254">
        <v>802000</v>
      </c>
      <c r="K1413" s="254">
        <f>ROUNDDOWN(H1413*J1413,-3)</f>
        <v>4010000</v>
      </c>
      <c r="L1413" s="178">
        <v>5</v>
      </c>
      <c r="M1413" s="179" t="s">
        <v>40</v>
      </c>
      <c r="N1413" s="254">
        <v>802000</v>
      </c>
      <c r="O1413" s="254">
        <f>ROUNDDOWN(L1413*N1413,-3)</f>
        <v>4010000</v>
      </c>
      <c r="P1413" s="178">
        <v>5</v>
      </c>
      <c r="Q1413" s="179" t="s">
        <v>40</v>
      </c>
      <c r="R1413" s="254">
        <v>802000</v>
      </c>
      <c r="S1413" s="254">
        <f>ROUNDDOWN(P1413*R1413,-3)</f>
        <v>4010000</v>
      </c>
      <c r="T1413" s="178">
        <v>5</v>
      </c>
      <c r="U1413" s="179" t="s">
        <v>40</v>
      </c>
      <c r="V1413" s="254">
        <v>802000</v>
      </c>
      <c r="W1413" s="254">
        <f>ROUNDDOWN(T1413*V1413,-3)</f>
        <v>4010000</v>
      </c>
      <c r="X1413" s="354">
        <f t="shared" si="438"/>
        <v>1203000</v>
      </c>
      <c r="Y1413" s="254">
        <f>CEILING(X1413,1000)</f>
        <v>1203000</v>
      </c>
      <c r="Z1413" s="354">
        <f t="shared" si="440"/>
        <v>2807000</v>
      </c>
      <c r="AA1413" s="254">
        <f t="shared" si="439"/>
        <v>2807000</v>
      </c>
      <c r="AB1413" s="178">
        <v>5</v>
      </c>
      <c r="AC1413" s="179" t="s">
        <v>40</v>
      </c>
      <c r="AD1413" s="254">
        <v>802000</v>
      </c>
      <c r="AE1413" s="254">
        <f>ROUNDDOWN(AB1413*AD1413,-3)</f>
        <v>4010000</v>
      </c>
      <c r="AF1413" s="178">
        <v>5</v>
      </c>
      <c r="AG1413" s="179" t="s">
        <v>40</v>
      </c>
      <c r="AH1413" s="254">
        <v>802000</v>
      </c>
      <c r="AI1413" s="254">
        <f>ROUNDDOWN(AF1413*AH1413,-3)</f>
        <v>4010000</v>
      </c>
      <c r="AJ1413" s="178">
        <v>5</v>
      </c>
      <c r="AK1413" s="179" t="s">
        <v>40</v>
      </c>
      <c r="AL1413" s="254">
        <v>802000</v>
      </c>
      <c r="AM1413" s="254">
        <f>ROUNDDOWN(AJ1413*AL1413,-3)</f>
        <v>4010000</v>
      </c>
      <c r="AN1413" s="178">
        <v>5</v>
      </c>
      <c r="AO1413" s="179" t="s">
        <v>40</v>
      </c>
      <c r="AP1413" s="254">
        <v>802000</v>
      </c>
      <c r="AQ1413" s="254">
        <f>ROUNDDOWN(AN1413*AP1413,-3)</f>
        <v>4010000</v>
      </c>
      <c r="AR1413" s="351">
        <f t="shared" si="413"/>
        <v>0</v>
      </c>
    </row>
    <row r="1414" spans="2:44" x14ac:dyDescent="0.4">
      <c r="B1414" s="312" t="s">
        <v>69</v>
      </c>
      <c r="C1414" s="313" t="s">
        <v>561</v>
      </c>
      <c r="D1414" s="269"/>
      <c r="E1414" s="270" t="s">
        <v>27</v>
      </c>
      <c r="F1414" s="254">
        <v>0</v>
      </c>
      <c r="G1414" s="254">
        <f>G1415+G1417</f>
        <v>1260000000</v>
      </c>
      <c r="H1414" s="314"/>
      <c r="I1414" s="315" t="s">
        <v>27</v>
      </c>
      <c r="J1414" s="316">
        <v>0</v>
      </c>
      <c r="K1414" s="316">
        <f>K1415+K1417</f>
        <v>1260000000</v>
      </c>
      <c r="L1414" s="314"/>
      <c r="M1414" s="315" t="s">
        <v>27</v>
      </c>
      <c r="N1414" s="316">
        <v>0</v>
      </c>
      <c r="O1414" s="316">
        <f>O1415+O1417</f>
        <v>1260000000</v>
      </c>
      <c r="P1414" s="314"/>
      <c r="Q1414" s="315" t="s">
        <v>27</v>
      </c>
      <c r="R1414" s="316">
        <v>0</v>
      </c>
      <c r="S1414" s="316">
        <f>S1415+S1417</f>
        <v>1260000000</v>
      </c>
      <c r="T1414" s="314"/>
      <c r="U1414" s="315" t="s">
        <v>27</v>
      </c>
      <c r="V1414" s="316">
        <v>0</v>
      </c>
      <c r="W1414" s="316">
        <f>W1415+W1417</f>
        <v>1260000000</v>
      </c>
      <c r="X1414" s="354">
        <f t="shared" si="438"/>
        <v>378000000</v>
      </c>
      <c r="Y1414" s="316"/>
      <c r="Z1414" s="354">
        <f t="shared" si="440"/>
        <v>1260000000</v>
      </c>
      <c r="AA1414" s="316"/>
      <c r="AB1414" s="314"/>
      <c r="AC1414" s="315" t="s">
        <v>27</v>
      </c>
      <c r="AD1414" s="316">
        <v>0</v>
      </c>
      <c r="AE1414" s="316">
        <f>AE1415+AE1417</f>
        <v>815331000</v>
      </c>
      <c r="AF1414" s="314"/>
      <c r="AG1414" s="315" t="s">
        <v>27</v>
      </c>
      <c r="AH1414" s="316">
        <v>0</v>
      </c>
      <c r="AI1414" s="316">
        <f>AI1415+AI1417</f>
        <v>560000000</v>
      </c>
      <c r="AJ1414" s="314"/>
      <c r="AK1414" s="315" t="s">
        <v>27</v>
      </c>
      <c r="AL1414" s="316">
        <v>0</v>
      </c>
      <c r="AM1414" s="316">
        <f>AM1415+AM1417</f>
        <v>815331000</v>
      </c>
      <c r="AN1414" s="314"/>
      <c r="AO1414" s="315" t="s">
        <v>27</v>
      </c>
      <c r="AP1414" s="316">
        <v>0</v>
      </c>
      <c r="AQ1414" s="316">
        <f>AQ1415+AQ1417</f>
        <v>815331000</v>
      </c>
      <c r="AR1414" s="351">
        <f t="shared" si="413"/>
        <v>0</v>
      </c>
    </row>
    <row r="1415" spans="2:44" x14ac:dyDescent="0.4">
      <c r="B1415" s="208">
        <v>525112</v>
      </c>
      <c r="C1415" s="180" t="s">
        <v>97</v>
      </c>
      <c r="D1415" s="178">
        <v>0</v>
      </c>
      <c r="E1415" s="179" t="s">
        <v>27</v>
      </c>
      <c r="F1415" s="180">
        <v>0</v>
      </c>
      <c r="G1415" s="254">
        <f>G1416</f>
        <v>540000000</v>
      </c>
      <c r="H1415" s="178">
        <v>0</v>
      </c>
      <c r="I1415" s="179" t="s">
        <v>27</v>
      </c>
      <c r="J1415" s="180">
        <v>0</v>
      </c>
      <c r="K1415" s="254">
        <f>K1416</f>
        <v>540000000</v>
      </c>
      <c r="L1415" s="178">
        <v>0</v>
      </c>
      <c r="M1415" s="179" t="s">
        <v>27</v>
      </c>
      <c r="N1415" s="180">
        <v>0</v>
      </c>
      <c r="O1415" s="254">
        <f>O1416</f>
        <v>540000000</v>
      </c>
      <c r="P1415" s="178">
        <v>0</v>
      </c>
      <c r="Q1415" s="179" t="s">
        <v>27</v>
      </c>
      <c r="R1415" s="180">
        <v>0</v>
      </c>
      <c r="S1415" s="254">
        <f>S1416</f>
        <v>540000000</v>
      </c>
      <c r="T1415" s="178">
        <v>0</v>
      </c>
      <c r="U1415" s="179" t="s">
        <v>27</v>
      </c>
      <c r="V1415" s="180">
        <v>0</v>
      </c>
      <c r="W1415" s="254">
        <f>W1416</f>
        <v>540000000</v>
      </c>
      <c r="X1415" s="354">
        <f t="shared" si="438"/>
        <v>162000000</v>
      </c>
      <c r="Y1415" s="254"/>
      <c r="Z1415" s="354">
        <f t="shared" si="440"/>
        <v>540000000</v>
      </c>
      <c r="AA1415" s="254"/>
      <c r="AB1415" s="178">
        <v>0</v>
      </c>
      <c r="AC1415" s="179" t="s">
        <v>27</v>
      </c>
      <c r="AD1415" s="180">
        <v>0</v>
      </c>
      <c r="AE1415" s="254">
        <f>AE1416</f>
        <v>240000000</v>
      </c>
      <c r="AF1415" s="178">
        <v>0</v>
      </c>
      <c r="AG1415" s="179" t="s">
        <v>27</v>
      </c>
      <c r="AH1415" s="180">
        <v>0</v>
      </c>
      <c r="AI1415" s="254">
        <f>AI1416</f>
        <v>240000000</v>
      </c>
      <c r="AJ1415" s="178">
        <v>0</v>
      </c>
      <c r="AK1415" s="179" t="s">
        <v>27</v>
      </c>
      <c r="AL1415" s="180">
        <v>0</v>
      </c>
      <c r="AM1415" s="254">
        <f>AM1416</f>
        <v>240000000</v>
      </c>
      <c r="AN1415" s="178">
        <v>0</v>
      </c>
      <c r="AO1415" s="179" t="s">
        <v>27</v>
      </c>
      <c r="AP1415" s="180">
        <v>0</v>
      </c>
      <c r="AQ1415" s="254">
        <f>AQ1416</f>
        <v>240000000</v>
      </c>
      <c r="AR1415" s="351">
        <f t="shared" si="413"/>
        <v>0</v>
      </c>
    </row>
    <row r="1416" spans="2:44" x14ac:dyDescent="0.4">
      <c r="B1416" s="208" t="s">
        <v>27</v>
      </c>
      <c r="C1416" s="180" t="s">
        <v>562</v>
      </c>
      <c r="D1416" s="178">
        <v>360</v>
      </c>
      <c r="E1416" s="179" t="s">
        <v>40</v>
      </c>
      <c r="F1416" s="254">
        <v>1500000</v>
      </c>
      <c r="G1416" s="254">
        <f>ROUNDDOWN(D1416*F1416,-3)</f>
        <v>540000000</v>
      </c>
      <c r="H1416" s="178">
        <v>360</v>
      </c>
      <c r="I1416" s="179" t="s">
        <v>40</v>
      </c>
      <c r="J1416" s="254">
        <v>1500000</v>
      </c>
      <c r="K1416" s="254">
        <f>ROUNDDOWN(H1416*J1416,-3)</f>
        <v>540000000</v>
      </c>
      <c r="L1416" s="178">
        <v>360</v>
      </c>
      <c r="M1416" s="179" t="s">
        <v>40</v>
      </c>
      <c r="N1416" s="254">
        <v>1500000</v>
      </c>
      <c r="O1416" s="254">
        <f>ROUNDDOWN(L1416*N1416,-3)</f>
        <v>540000000</v>
      </c>
      <c r="P1416" s="178">
        <v>360</v>
      </c>
      <c r="Q1416" s="179" t="s">
        <v>40</v>
      </c>
      <c r="R1416" s="254">
        <v>1500000</v>
      </c>
      <c r="S1416" s="254">
        <f>ROUNDDOWN(P1416*R1416,-3)</f>
        <v>540000000</v>
      </c>
      <c r="T1416" s="178">
        <v>360</v>
      </c>
      <c r="U1416" s="179" t="s">
        <v>40</v>
      </c>
      <c r="V1416" s="254">
        <v>1500000</v>
      </c>
      <c r="W1416" s="254">
        <f>ROUNDDOWN(T1416*V1416,-3)</f>
        <v>540000000</v>
      </c>
      <c r="X1416" s="354">
        <f t="shared" si="438"/>
        <v>162000000</v>
      </c>
      <c r="Y1416" s="254">
        <f>CEILING(X1416,1000)</f>
        <v>162000000</v>
      </c>
      <c r="Z1416" s="354">
        <f t="shared" si="440"/>
        <v>378000000</v>
      </c>
      <c r="AA1416" s="254">
        <f t="shared" si="439"/>
        <v>378000000</v>
      </c>
      <c r="AB1416" s="178">
        <v>160</v>
      </c>
      <c r="AC1416" s="179" t="s">
        <v>40</v>
      </c>
      <c r="AD1416" s="254">
        <v>1500000</v>
      </c>
      <c r="AE1416" s="254">
        <f>ROUNDDOWN(AB1416*AD1416,-3)</f>
        <v>240000000</v>
      </c>
      <c r="AF1416" s="178">
        <v>160</v>
      </c>
      <c r="AG1416" s="179" t="s">
        <v>40</v>
      </c>
      <c r="AH1416" s="254">
        <v>1500000</v>
      </c>
      <c r="AI1416" s="254">
        <f>ROUNDDOWN(AF1416*AH1416,-3)</f>
        <v>240000000</v>
      </c>
      <c r="AJ1416" s="178">
        <v>160</v>
      </c>
      <c r="AK1416" s="179" t="s">
        <v>40</v>
      </c>
      <c r="AL1416" s="254">
        <v>1500000</v>
      </c>
      <c r="AM1416" s="254">
        <f>ROUNDDOWN(AJ1416*AL1416,-3)</f>
        <v>240000000</v>
      </c>
      <c r="AN1416" s="178">
        <v>160</v>
      </c>
      <c r="AO1416" s="179" t="s">
        <v>40</v>
      </c>
      <c r="AP1416" s="254">
        <v>1500000</v>
      </c>
      <c r="AQ1416" s="254">
        <f>ROUNDDOWN(AN1416*AP1416,-3)</f>
        <v>240000000</v>
      </c>
      <c r="AR1416" s="351">
        <f t="shared" si="413"/>
        <v>0</v>
      </c>
    </row>
    <row r="1417" spans="2:44" x14ac:dyDescent="0.4">
      <c r="B1417" s="208">
        <v>525113</v>
      </c>
      <c r="C1417" s="180" t="s">
        <v>99</v>
      </c>
      <c r="D1417" s="178">
        <v>0</v>
      </c>
      <c r="E1417" s="179" t="s">
        <v>27</v>
      </c>
      <c r="F1417" s="180">
        <v>0</v>
      </c>
      <c r="G1417" s="254">
        <f>G1418</f>
        <v>720000000</v>
      </c>
      <c r="H1417" s="178">
        <v>0</v>
      </c>
      <c r="I1417" s="179" t="s">
        <v>27</v>
      </c>
      <c r="J1417" s="180">
        <v>0</v>
      </c>
      <c r="K1417" s="254">
        <f>K1418</f>
        <v>720000000</v>
      </c>
      <c r="L1417" s="178">
        <v>0</v>
      </c>
      <c r="M1417" s="179" t="s">
        <v>27</v>
      </c>
      <c r="N1417" s="180">
        <v>0</v>
      </c>
      <c r="O1417" s="254">
        <f>O1418</f>
        <v>720000000</v>
      </c>
      <c r="P1417" s="178">
        <v>0</v>
      </c>
      <c r="Q1417" s="179" t="s">
        <v>27</v>
      </c>
      <c r="R1417" s="180">
        <v>0</v>
      </c>
      <c r="S1417" s="254">
        <f>S1418</f>
        <v>720000000</v>
      </c>
      <c r="T1417" s="178">
        <v>0</v>
      </c>
      <c r="U1417" s="179" t="s">
        <v>27</v>
      </c>
      <c r="V1417" s="180">
        <v>0</v>
      </c>
      <c r="W1417" s="254">
        <f>W1418</f>
        <v>720000000</v>
      </c>
      <c r="X1417" s="354">
        <f t="shared" si="438"/>
        <v>216000000</v>
      </c>
      <c r="Y1417" s="254"/>
      <c r="Z1417" s="354">
        <f t="shared" si="440"/>
        <v>720000000</v>
      </c>
      <c r="AA1417" s="254"/>
      <c r="AB1417" s="178">
        <v>0</v>
      </c>
      <c r="AC1417" s="179" t="s">
        <v>27</v>
      </c>
      <c r="AD1417" s="180">
        <v>0</v>
      </c>
      <c r="AE1417" s="254">
        <f>AE1418</f>
        <v>575331000</v>
      </c>
      <c r="AF1417" s="178">
        <v>0</v>
      </c>
      <c r="AG1417" s="179" t="s">
        <v>27</v>
      </c>
      <c r="AH1417" s="180">
        <v>0</v>
      </c>
      <c r="AI1417" s="254">
        <f>AI1418</f>
        <v>320000000</v>
      </c>
      <c r="AJ1417" s="178">
        <v>0</v>
      </c>
      <c r="AK1417" s="179" t="s">
        <v>27</v>
      </c>
      <c r="AL1417" s="180">
        <v>0</v>
      </c>
      <c r="AM1417" s="254">
        <f>AM1418</f>
        <v>575331000</v>
      </c>
      <c r="AN1417" s="178">
        <v>0</v>
      </c>
      <c r="AO1417" s="179" t="s">
        <v>27</v>
      </c>
      <c r="AP1417" s="180">
        <v>0</v>
      </c>
      <c r="AQ1417" s="254">
        <f>AQ1418</f>
        <v>575331000</v>
      </c>
      <c r="AR1417" s="351">
        <f t="shared" si="413"/>
        <v>0</v>
      </c>
    </row>
    <row r="1418" spans="2:44" x14ac:dyDescent="0.4">
      <c r="B1418" s="208" t="s">
        <v>27</v>
      </c>
      <c r="C1418" s="180" t="s">
        <v>563</v>
      </c>
      <c r="D1418" s="178">
        <v>360</v>
      </c>
      <c r="E1418" s="179" t="s">
        <v>40</v>
      </c>
      <c r="F1418" s="254">
        <v>2000000</v>
      </c>
      <c r="G1418" s="254">
        <f>ROUNDDOWN(D1418*F1418,-3)</f>
        <v>720000000</v>
      </c>
      <c r="H1418" s="178">
        <v>360</v>
      </c>
      <c r="I1418" s="179" t="s">
        <v>40</v>
      </c>
      <c r="J1418" s="254">
        <v>2000000</v>
      </c>
      <c r="K1418" s="254">
        <f>ROUNDDOWN(H1418*J1418,-3)</f>
        <v>720000000</v>
      </c>
      <c r="L1418" s="178">
        <v>360</v>
      </c>
      <c r="M1418" s="179" t="s">
        <v>40</v>
      </c>
      <c r="N1418" s="254">
        <v>2000000</v>
      </c>
      <c r="O1418" s="254">
        <f>ROUNDDOWN(L1418*N1418,-3)</f>
        <v>720000000</v>
      </c>
      <c r="P1418" s="178">
        <v>360</v>
      </c>
      <c r="Q1418" s="179" t="s">
        <v>40</v>
      </c>
      <c r="R1418" s="254">
        <v>2000000</v>
      </c>
      <c r="S1418" s="254">
        <f>ROUNDDOWN(P1418*R1418,-3)</f>
        <v>720000000</v>
      </c>
      <c r="T1418" s="178">
        <v>360</v>
      </c>
      <c r="U1418" s="179" t="s">
        <v>40</v>
      </c>
      <c r="V1418" s="254">
        <v>2000000</v>
      </c>
      <c r="W1418" s="254">
        <f>ROUNDDOWN(T1418*V1418,-3)</f>
        <v>720000000</v>
      </c>
      <c r="X1418" s="354">
        <f t="shared" si="438"/>
        <v>216000000</v>
      </c>
      <c r="Y1418" s="254">
        <f>CEILING(X1418,1000)</f>
        <v>216000000</v>
      </c>
      <c r="Z1418" s="354">
        <f t="shared" si="440"/>
        <v>504000000</v>
      </c>
      <c r="AA1418" s="254">
        <f t="shared" si="439"/>
        <v>504000000</v>
      </c>
      <c r="AB1418" s="178">
        <v>1</v>
      </c>
      <c r="AC1418" s="179" t="s">
        <v>662</v>
      </c>
      <c r="AD1418" s="254">
        <v>575331000</v>
      </c>
      <c r="AE1418" s="254">
        <f>ROUNDDOWN(AB1418*AD1418,-3)</f>
        <v>575331000</v>
      </c>
      <c r="AF1418" s="178">
        <v>160</v>
      </c>
      <c r="AG1418" s="179" t="s">
        <v>40</v>
      </c>
      <c r="AH1418" s="254">
        <v>2000000</v>
      </c>
      <c r="AI1418" s="254">
        <f>ROUNDDOWN(AF1418*AH1418,-3)</f>
        <v>320000000</v>
      </c>
      <c r="AJ1418" s="178">
        <v>1</v>
      </c>
      <c r="AK1418" s="179" t="s">
        <v>662</v>
      </c>
      <c r="AL1418" s="254">
        <v>575331000</v>
      </c>
      <c r="AM1418" s="254">
        <f>ROUNDDOWN(AJ1418*AL1418,-3)</f>
        <v>575331000</v>
      </c>
      <c r="AN1418" s="178">
        <v>1</v>
      </c>
      <c r="AO1418" s="179" t="s">
        <v>662</v>
      </c>
      <c r="AP1418" s="254">
        <v>575331000</v>
      </c>
      <c r="AQ1418" s="254">
        <f>ROUNDDOWN(AN1418*AP1418,-3)</f>
        <v>575331000</v>
      </c>
      <c r="AR1418" s="351">
        <f t="shared" ref="AR1418:AR1481" si="441">AM1418-AQ1418</f>
        <v>0</v>
      </c>
    </row>
    <row r="1419" spans="2:44" x14ac:dyDescent="0.4">
      <c r="B1419" s="312" t="s">
        <v>77</v>
      </c>
      <c r="C1419" s="313" t="s">
        <v>564</v>
      </c>
      <c r="D1419" s="269"/>
      <c r="E1419" s="270" t="s">
        <v>27</v>
      </c>
      <c r="F1419" s="254">
        <v>0</v>
      </c>
      <c r="G1419" s="254">
        <f>G1420+G1423+G1425</f>
        <v>50200000</v>
      </c>
      <c r="H1419" s="314"/>
      <c r="I1419" s="315" t="s">
        <v>27</v>
      </c>
      <c r="J1419" s="316">
        <v>0</v>
      </c>
      <c r="K1419" s="316">
        <f>K1420+K1423+K1425</f>
        <v>50200000</v>
      </c>
      <c r="L1419" s="314"/>
      <c r="M1419" s="315" t="s">
        <v>27</v>
      </c>
      <c r="N1419" s="316">
        <v>0</v>
      </c>
      <c r="O1419" s="316">
        <f>O1420+O1423+O1425</f>
        <v>50200000</v>
      </c>
      <c r="P1419" s="314"/>
      <c r="Q1419" s="315" t="s">
        <v>27</v>
      </c>
      <c r="R1419" s="316">
        <v>0</v>
      </c>
      <c r="S1419" s="316">
        <f>S1420+S1423+S1425</f>
        <v>50200000</v>
      </c>
      <c r="T1419" s="314"/>
      <c r="U1419" s="315" t="s">
        <v>27</v>
      </c>
      <c r="V1419" s="316">
        <v>0</v>
      </c>
      <c r="W1419" s="316">
        <f>W1420+W1423+W1425</f>
        <v>50200000</v>
      </c>
      <c r="X1419" s="354">
        <f t="shared" si="438"/>
        <v>15060000</v>
      </c>
      <c r="Y1419" s="316"/>
      <c r="Z1419" s="354">
        <f t="shared" si="440"/>
        <v>50200000</v>
      </c>
      <c r="AA1419" s="316"/>
      <c r="AB1419" s="314"/>
      <c r="AC1419" s="315" t="s">
        <v>27</v>
      </c>
      <c r="AD1419" s="316">
        <v>0</v>
      </c>
      <c r="AE1419" s="316">
        <f>AE1420+AE1423+AE1425</f>
        <v>50200000</v>
      </c>
      <c r="AF1419" s="314"/>
      <c r="AG1419" s="315" t="s">
        <v>27</v>
      </c>
      <c r="AH1419" s="316">
        <v>0</v>
      </c>
      <c r="AI1419" s="316">
        <f>AI1420+AI1423+AI1425</f>
        <v>50200000</v>
      </c>
      <c r="AJ1419" s="314"/>
      <c r="AK1419" s="315" t="s">
        <v>27</v>
      </c>
      <c r="AL1419" s="316">
        <v>0</v>
      </c>
      <c r="AM1419" s="316">
        <f>AM1420+AM1423+AM1425</f>
        <v>50200000</v>
      </c>
      <c r="AN1419" s="314"/>
      <c r="AO1419" s="315" t="s">
        <v>27</v>
      </c>
      <c r="AP1419" s="316">
        <v>0</v>
      </c>
      <c r="AQ1419" s="316">
        <f>AQ1420+AQ1423+AQ1425</f>
        <v>50200000</v>
      </c>
      <c r="AR1419" s="351">
        <f t="shared" si="441"/>
        <v>0</v>
      </c>
    </row>
    <row r="1420" spans="2:44" x14ac:dyDescent="0.4">
      <c r="B1420" s="208">
        <v>525112</v>
      </c>
      <c r="C1420" s="180" t="s">
        <v>97</v>
      </c>
      <c r="D1420" s="178"/>
      <c r="E1420" s="179" t="s">
        <v>27</v>
      </c>
      <c r="F1420" s="180">
        <v>0</v>
      </c>
      <c r="G1420" s="254">
        <f>SUM(G1421:G1422)</f>
        <v>6000000</v>
      </c>
      <c r="H1420" s="178"/>
      <c r="I1420" s="179" t="s">
        <v>27</v>
      </c>
      <c r="J1420" s="180">
        <v>0</v>
      </c>
      <c r="K1420" s="254">
        <f>SUM(K1421:K1422)</f>
        <v>6000000</v>
      </c>
      <c r="L1420" s="178"/>
      <c r="M1420" s="179" t="s">
        <v>27</v>
      </c>
      <c r="N1420" s="180">
        <v>0</v>
      </c>
      <c r="O1420" s="254">
        <f>SUM(O1421:O1422)</f>
        <v>6000000</v>
      </c>
      <c r="P1420" s="178"/>
      <c r="Q1420" s="179" t="s">
        <v>27</v>
      </c>
      <c r="R1420" s="180">
        <v>0</v>
      </c>
      <c r="S1420" s="254">
        <f>SUM(S1421:S1422)</f>
        <v>6000000</v>
      </c>
      <c r="T1420" s="178"/>
      <c r="U1420" s="179" t="s">
        <v>27</v>
      </c>
      <c r="V1420" s="180">
        <v>0</v>
      </c>
      <c r="W1420" s="254">
        <f>SUM(W1421:W1422)</f>
        <v>6000000</v>
      </c>
      <c r="X1420" s="354">
        <f t="shared" si="438"/>
        <v>1800000</v>
      </c>
      <c r="Y1420" s="254"/>
      <c r="Z1420" s="354">
        <f t="shared" si="440"/>
        <v>6000000</v>
      </c>
      <c r="AA1420" s="254"/>
      <c r="AB1420" s="178"/>
      <c r="AC1420" s="179" t="s">
        <v>27</v>
      </c>
      <c r="AD1420" s="180">
        <v>0</v>
      </c>
      <c r="AE1420" s="254">
        <f>SUM(AE1421:AE1422)</f>
        <v>6000000</v>
      </c>
      <c r="AF1420" s="178"/>
      <c r="AG1420" s="179" t="s">
        <v>27</v>
      </c>
      <c r="AH1420" s="180">
        <v>0</v>
      </c>
      <c r="AI1420" s="254">
        <f>SUM(AI1421:AI1422)</f>
        <v>6000000</v>
      </c>
      <c r="AJ1420" s="178"/>
      <c r="AK1420" s="179" t="s">
        <v>27</v>
      </c>
      <c r="AL1420" s="180">
        <v>0</v>
      </c>
      <c r="AM1420" s="254">
        <f>SUM(AM1421:AM1422)</f>
        <v>6000000</v>
      </c>
      <c r="AN1420" s="178"/>
      <c r="AO1420" s="179" t="s">
        <v>27</v>
      </c>
      <c r="AP1420" s="180">
        <v>0</v>
      </c>
      <c r="AQ1420" s="254">
        <f>SUM(AQ1421:AQ1422)</f>
        <v>6000000</v>
      </c>
      <c r="AR1420" s="351">
        <f t="shared" si="441"/>
        <v>0</v>
      </c>
    </row>
    <row r="1421" spans="2:44" x14ac:dyDescent="0.4">
      <c r="B1421" s="208" t="s">
        <v>27</v>
      </c>
      <c r="C1421" s="180" t="s">
        <v>55</v>
      </c>
      <c r="D1421" s="178">
        <v>1</v>
      </c>
      <c r="E1421" s="179" t="s">
        <v>51</v>
      </c>
      <c r="F1421" s="254">
        <v>1000000</v>
      </c>
      <c r="G1421" s="254">
        <f>ROUNDDOWN(D1421*F1421,-3)</f>
        <v>1000000</v>
      </c>
      <c r="H1421" s="178">
        <v>1</v>
      </c>
      <c r="I1421" s="179" t="s">
        <v>51</v>
      </c>
      <c r="J1421" s="254">
        <v>1000000</v>
      </c>
      <c r="K1421" s="254">
        <f>ROUNDDOWN(H1421*J1421,-3)</f>
        <v>1000000</v>
      </c>
      <c r="L1421" s="178">
        <v>1</v>
      </c>
      <c r="M1421" s="179" t="s">
        <v>51</v>
      </c>
      <c r="N1421" s="254">
        <v>1000000</v>
      </c>
      <c r="O1421" s="254">
        <f>ROUNDDOWN(L1421*N1421,-3)</f>
        <v>1000000</v>
      </c>
      <c r="P1421" s="178">
        <v>1</v>
      </c>
      <c r="Q1421" s="179" t="s">
        <v>51</v>
      </c>
      <c r="R1421" s="254">
        <v>1000000</v>
      </c>
      <c r="S1421" s="254">
        <f>ROUNDDOWN(P1421*R1421,-3)</f>
        <v>1000000</v>
      </c>
      <c r="T1421" s="178">
        <v>1</v>
      </c>
      <c r="U1421" s="179" t="s">
        <v>51</v>
      </c>
      <c r="V1421" s="254">
        <v>1000000</v>
      </c>
      <c r="W1421" s="254">
        <f>ROUNDDOWN(T1421*V1421,-3)</f>
        <v>1000000</v>
      </c>
      <c r="X1421" s="354">
        <f t="shared" si="438"/>
        <v>300000</v>
      </c>
      <c r="Y1421" s="254">
        <f>CEILING(X1421,1000)</f>
        <v>300000</v>
      </c>
      <c r="Z1421" s="354">
        <f t="shared" si="440"/>
        <v>700000</v>
      </c>
      <c r="AA1421" s="254">
        <f t="shared" si="439"/>
        <v>700000</v>
      </c>
      <c r="AB1421" s="178">
        <v>1</v>
      </c>
      <c r="AC1421" s="179" t="s">
        <v>51</v>
      </c>
      <c r="AD1421" s="254">
        <v>1000000</v>
      </c>
      <c r="AE1421" s="254">
        <f>ROUNDDOWN(AB1421*AD1421,-3)</f>
        <v>1000000</v>
      </c>
      <c r="AF1421" s="178">
        <v>1</v>
      </c>
      <c r="AG1421" s="179" t="s">
        <v>51</v>
      </c>
      <c r="AH1421" s="254">
        <v>1000000</v>
      </c>
      <c r="AI1421" s="254">
        <f>ROUNDDOWN(AF1421*AH1421,-3)</f>
        <v>1000000</v>
      </c>
      <c r="AJ1421" s="178">
        <v>1</v>
      </c>
      <c r="AK1421" s="179" t="s">
        <v>51</v>
      </c>
      <c r="AL1421" s="254">
        <v>1000000</v>
      </c>
      <c r="AM1421" s="254">
        <f>ROUNDDOWN(AJ1421*AL1421,-3)</f>
        <v>1000000</v>
      </c>
      <c r="AN1421" s="178">
        <v>1</v>
      </c>
      <c r="AO1421" s="179" t="s">
        <v>51</v>
      </c>
      <c r="AP1421" s="254">
        <v>1000000</v>
      </c>
      <c r="AQ1421" s="254">
        <f>ROUNDDOWN(AN1421*AP1421,-3)</f>
        <v>1000000</v>
      </c>
      <c r="AR1421" s="351">
        <f t="shared" si="441"/>
        <v>0</v>
      </c>
    </row>
    <row r="1422" spans="2:44" x14ac:dyDescent="0.4">
      <c r="B1422" s="208"/>
      <c r="C1422" s="180" t="s">
        <v>520</v>
      </c>
      <c r="D1422" s="178">
        <v>25</v>
      </c>
      <c r="E1422" s="179" t="s">
        <v>40</v>
      </c>
      <c r="F1422" s="254">
        <v>200000</v>
      </c>
      <c r="G1422" s="254">
        <f>ROUNDDOWN(D1422*F1422,-3)</f>
        <v>5000000</v>
      </c>
      <c r="H1422" s="178">
        <v>25</v>
      </c>
      <c r="I1422" s="179" t="s">
        <v>40</v>
      </c>
      <c r="J1422" s="254">
        <v>200000</v>
      </c>
      <c r="K1422" s="254">
        <f>ROUNDDOWN(H1422*J1422,-3)</f>
        <v>5000000</v>
      </c>
      <c r="L1422" s="178">
        <v>25</v>
      </c>
      <c r="M1422" s="179" t="s">
        <v>40</v>
      </c>
      <c r="N1422" s="254">
        <v>200000</v>
      </c>
      <c r="O1422" s="254">
        <f>ROUNDDOWN(L1422*N1422,-3)</f>
        <v>5000000</v>
      </c>
      <c r="P1422" s="178">
        <v>25</v>
      </c>
      <c r="Q1422" s="179" t="s">
        <v>40</v>
      </c>
      <c r="R1422" s="254">
        <v>200000</v>
      </c>
      <c r="S1422" s="254">
        <f>ROUNDDOWN(P1422*R1422,-3)</f>
        <v>5000000</v>
      </c>
      <c r="T1422" s="178">
        <v>25</v>
      </c>
      <c r="U1422" s="179" t="s">
        <v>40</v>
      </c>
      <c r="V1422" s="254">
        <v>200000</v>
      </c>
      <c r="W1422" s="254">
        <f>ROUNDDOWN(T1422*V1422,-3)</f>
        <v>5000000</v>
      </c>
      <c r="X1422" s="354">
        <f t="shared" si="438"/>
        <v>1500000</v>
      </c>
      <c r="Y1422" s="254">
        <f>CEILING(X1422,1000)</f>
        <v>1500000</v>
      </c>
      <c r="Z1422" s="354">
        <f t="shared" si="440"/>
        <v>3500000</v>
      </c>
      <c r="AA1422" s="254">
        <f t="shared" si="439"/>
        <v>3500000</v>
      </c>
      <c r="AB1422" s="178">
        <v>25</v>
      </c>
      <c r="AC1422" s="179" t="s">
        <v>40</v>
      </c>
      <c r="AD1422" s="254">
        <v>200000</v>
      </c>
      <c r="AE1422" s="254">
        <f>ROUNDDOWN(AB1422*AD1422,-3)</f>
        <v>5000000</v>
      </c>
      <c r="AF1422" s="178">
        <v>25</v>
      </c>
      <c r="AG1422" s="179" t="s">
        <v>40</v>
      </c>
      <c r="AH1422" s="254">
        <v>200000</v>
      </c>
      <c r="AI1422" s="254">
        <f>ROUNDDOWN(AF1422*AH1422,-3)</f>
        <v>5000000</v>
      </c>
      <c r="AJ1422" s="178">
        <v>25</v>
      </c>
      <c r="AK1422" s="179" t="s">
        <v>40</v>
      </c>
      <c r="AL1422" s="254">
        <v>200000</v>
      </c>
      <c r="AM1422" s="254">
        <f>ROUNDDOWN(AJ1422*AL1422,-3)</f>
        <v>5000000</v>
      </c>
      <c r="AN1422" s="178">
        <v>25</v>
      </c>
      <c r="AO1422" s="179" t="s">
        <v>40</v>
      </c>
      <c r="AP1422" s="254">
        <v>200000</v>
      </c>
      <c r="AQ1422" s="254">
        <f>ROUNDDOWN(AN1422*AP1422,-3)</f>
        <v>5000000</v>
      </c>
      <c r="AR1422" s="351">
        <f t="shared" si="441"/>
        <v>0</v>
      </c>
    </row>
    <row r="1423" spans="2:44" x14ac:dyDescent="0.4">
      <c r="B1423" s="208">
        <v>525113</v>
      </c>
      <c r="C1423" s="180" t="s">
        <v>99</v>
      </c>
      <c r="D1423" s="178"/>
      <c r="E1423" s="179"/>
      <c r="F1423" s="254"/>
      <c r="G1423" s="254">
        <f>SUM(G1424:G1424)</f>
        <v>7200000</v>
      </c>
      <c r="H1423" s="178"/>
      <c r="I1423" s="179"/>
      <c r="J1423" s="254"/>
      <c r="K1423" s="254">
        <f>SUM(K1424:K1424)</f>
        <v>7200000</v>
      </c>
      <c r="L1423" s="178"/>
      <c r="M1423" s="179"/>
      <c r="N1423" s="254"/>
      <c r="O1423" s="254">
        <f>SUM(O1424:O1424)</f>
        <v>7200000</v>
      </c>
      <c r="P1423" s="178"/>
      <c r="Q1423" s="179"/>
      <c r="R1423" s="254"/>
      <c r="S1423" s="254">
        <f>SUM(S1424:S1424)</f>
        <v>7200000</v>
      </c>
      <c r="T1423" s="178"/>
      <c r="U1423" s="179"/>
      <c r="V1423" s="254"/>
      <c r="W1423" s="254">
        <f>SUM(W1424:W1424)</f>
        <v>7200000</v>
      </c>
      <c r="X1423" s="354">
        <f t="shared" si="438"/>
        <v>2160000</v>
      </c>
      <c r="Y1423" s="254"/>
      <c r="Z1423" s="354">
        <f t="shared" si="440"/>
        <v>7200000</v>
      </c>
      <c r="AA1423" s="254"/>
      <c r="AB1423" s="178"/>
      <c r="AC1423" s="179"/>
      <c r="AD1423" s="254"/>
      <c r="AE1423" s="254">
        <f>SUM(AE1424:AE1424)</f>
        <v>7200000</v>
      </c>
      <c r="AF1423" s="178"/>
      <c r="AG1423" s="179"/>
      <c r="AH1423" s="254"/>
      <c r="AI1423" s="254">
        <f>SUM(AI1424:AI1424)</f>
        <v>7200000</v>
      </c>
      <c r="AJ1423" s="178"/>
      <c r="AK1423" s="179"/>
      <c r="AL1423" s="254"/>
      <c r="AM1423" s="254">
        <f>SUM(AM1424:AM1424)</f>
        <v>7200000</v>
      </c>
      <c r="AN1423" s="178"/>
      <c r="AO1423" s="179"/>
      <c r="AP1423" s="254"/>
      <c r="AQ1423" s="254">
        <f>SUM(AQ1424:AQ1424)</f>
        <v>7200000</v>
      </c>
      <c r="AR1423" s="351">
        <f t="shared" si="441"/>
        <v>0</v>
      </c>
    </row>
    <row r="1424" spans="2:44" x14ac:dyDescent="0.4">
      <c r="B1424" s="208"/>
      <c r="C1424" s="180" t="s">
        <v>565</v>
      </c>
      <c r="D1424" s="178">
        <v>8</v>
      </c>
      <c r="E1424" s="179" t="s">
        <v>47</v>
      </c>
      <c r="F1424" s="254">
        <v>900000</v>
      </c>
      <c r="G1424" s="254">
        <f>ROUNDDOWN(D1424*F1424,-3)</f>
        <v>7200000</v>
      </c>
      <c r="H1424" s="178">
        <v>8</v>
      </c>
      <c r="I1424" s="179" t="s">
        <v>47</v>
      </c>
      <c r="J1424" s="254">
        <v>900000</v>
      </c>
      <c r="K1424" s="254">
        <f>ROUNDDOWN(H1424*J1424,-3)</f>
        <v>7200000</v>
      </c>
      <c r="L1424" s="178">
        <v>8</v>
      </c>
      <c r="M1424" s="179" t="s">
        <v>47</v>
      </c>
      <c r="N1424" s="254">
        <v>900000</v>
      </c>
      <c r="O1424" s="254">
        <f>ROUNDDOWN(L1424*N1424,-3)</f>
        <v>7200000</v>
      </c>
      <c r="P1424" s="178">
        <v>8</v>
      </c>
      <c r="Q1424" s="179" t="s">
        <v>47</v>
      </c>
      <c r="R1424" s="254">
        <v>900000</v>
      </c>
      <c r="S1424" s="254">
        <f>ROUNDDOWN(P1424*R1424,-3)</f>
        <v>7200000</v>
      </c>
      <c r="T1424" s="178">
        <v>8</v>
      </c>
      <c r="U1424" s="179" t="s">
        <v>47</v>
      </c>
      <c r="V1424" s="254">
        <v>900000</v>
      </c>
      <c r="W1424" s="254">
        <f>ROUNDDOWN(T1424*V1424,-3)</f>
        <v>7200000</v>
      </c>
      <c r="X1424" s="354">
        <f t="shared" si="438"/>
        <v>2160000</v>
      </c>
      <c r="Y1424" s="254">
        <f>CEILING(X1424,1000)</f>
        <v>2160000</v>
      </c>
      <c r="Z1424" s="354">
        <f t="shared" si="440"/>
        <v>5040000</v>
      </c>
      <c r="AA1424" s="254">
        <f t="shared" si="439"/>
        <v>5040000</v>
      </c>
      <c r="AB1424" s="178">
        <v>8</v>
      </c>
      <c r="AC1424" s="179" t="s">
        <v>47</v>
      </c>
      <c r="AD1424" s="254">
        <v>900000</v>
      </c>
      <c r="AE1424" s="254">
        <f>ROUNDDOWN(AB1424*AD1424,-3)</f>
        <v>7200000</v>
      </c>
      <c r="AF1424" s="178">
        <v>8</v>
      </c>
      <c r="AG1424" s="179" t="s">
        <v>47</v>
      </c>
      <c r="AH1424" s="254">
        <v>900000</v>
      </c>
      <c r="AI1424" s="254">
        <f>ROUNDDOWN(AF1424*AH1424,-3)</f>
        <v>7200000</v>
      </c>
      <c r="AJ1424" s="178">
        <v>8</v>
      </c>
      <c r="AK1424" s="179" t="s">
        <v>47</v>
      </c>
      <c r="AL1424" s="254">
        <v>900000</v>
      </c>
      <c r="AM1424" s="254">
        <f>ROUNDDOWN(AJ1424*AL1424,-3)</f>
        <v>7200000</v>
      </c>
      <c r="AN1424" s="178">
        <v>8</v>
      </c>
      <c r="AO1424" s="179" t="s">
        <v>47</v>
      </c>
      <c r="AP1424" s="254">
        <v>900000</v>
      </c>
      <c r="AQ1424" s="254">
        <f>ROUNDDOWN(AN1424*AP1424,-3)</f>
        <v>7200000</v>
      </c>
      <c r="AR1424" s="351">
        <f t="shared" si="441"/>
        <v>0</v>
      </c>
    </row>
    <row r="1425" spans="2:44" x14ac:dyDescent="0.4">
      <c r="B1425" s="208">
        <v>525115</v>
      </c>
      <c r="C1425" s="180" t="s">
        <v>90</v>
      </c>
      <c r="D1425" s="178"/>
      <c r="E1425" s="179"/>
      <c r="F1425" s="254"/>
      <c r="G1425" s="254">
        <f>SUM(G1426:G1427)</f>
        <v>37000000</v>
      </c>
      <c r="H1425" s="178"/>
      <c r="I1425" s="179"/>
      <c r="J1425" s="254"/>
      <c r="K1425" s="254">
        <f>SUM(K1426:K1427)</f>
        <v>37000000</v>
      </c>
      <c r="L1425" s="178"/>
      <c r="M1425" s="179"/>
      <c r="N1425" s="254"/>
      <c r="O1425" s="254">
        <f>SUM(O1426:O1427)</f>
        <v>37000000</v>
      </c>
      <c r="P1425" s="178"/>
      <c r="Q1425" s="179"/>
      <c r="R1425" s="254"/>
      <c r="S1425" s="254">
        <f>SUM(S1426:S1427)</f>
        <v>37000000</v>
      </c>
      <c r="T1425" s="178"/>
      <c r="U1425" s="179"/>
      <c r="V1425" s="254"/>
      <c r="W1425" s="254">
        <f>SUM(W1426:W1427)</f>
        <v>37000000</v>
      </c>
      <c r="X1425" s="354">
        <f t="shared" si="438"/>
        <v>11100000</v>
      </c>
      <c r="Y1425" s="254"/>
      <c r="Z1425" s="354">
        <f t="shared" si="440"/>
        <v>37000000</v>
      </c>
      <c r="AA1425" s="254"/>
      <c r="AB1425" s="178"/>
      <c r="AC1425" s="179"/>
      <c r="AD1425" s="254"/>
      <c r="AE1425" s="254">
        <f>SUM(AE1426:AE1427)</f>
        <v>37000000</v>
      </c>
      <c r="AF1425" s="178"/>
      <c r="AG1425" s="179"/>
      <c r="AH1425" s="254"/>
      <c r="AI1425" s="254">
        <f>SUM(AI1426:AI1427)</f>
        <v>37000000</v>
      </c>
      <c r="AJ1425" s="178"/>
      <c r="AK1425" s="179"/>
      <c r="AL1425" s="254"/>
      <c r="AM1425" s="254">
        <f>SUM(AM1426:AM1427)</f>
        <v>37000000</v>
      </c>
      <c r="AN1425" s="178"/>
      <c r="AO1425" s="179"/>
      <c r="AP1425" s="254"/>
      <c r="AQ1425" s="254">
        <f>SUM(AQ1426:AQ1427)</f>
        <v>37000000</v>
      </c>
      <c r="AR1425" s="351">
        <f t="shared" si="441"/>
        <v>0</v>
      </c>
    </row>
    <row r="1426" spans="2:44" x14ac:dyDescent="0.4">
      <c r="B1426" s="208"/>
      <c r="C1426" s="180" t="s">
        <v>467</v>
      </c>
      <c r="D1426" s="178">
        <v>40</v>
      </c>
      <c r="E1426" s="179" t="s">
        <v>57</v>
      </c>
      <c r="F1426" s="254">
        <v>700000</v>
      </c>
      <c r="G1426" s="254">
        <f>ROUNDDOWN(D1426*F1426,-3)</f>
        <v>28000000</v>
      </c>
      <c r="H1426" s="178">
        <v>40</v>
      </c>
      <c r="I1426" s="179" t="s">
        <v>57</v>
      </c>
      <c r="J1426" s="254">
        <v>700000</v>
      </c>
      <c r="K1426" s="254">
        <f>ROUNDDOWN(H1426*J1426,-3)</f>
        <v>28000000</v>
      </c>
      <c r="L1426" s="178">
        <v>40</v>
      </c>
      <c r="M1426" s="179" t="s">
        <v>57</v>
      </c>
      <c r="N1426" s="254">
        <v>700000</v>
      </c>
      <c r="O1426" s="254">
        <f>ROUNDDOWN(L1426*N1426,-3)</f>
        <v>28000000</v>
      </c>
      <c r="P1426" s="178">
        <v>40</v>
      </c>
      <c r="Q1426" s="179" t="s">
        <v>57</v>
      </c>
      <c r="R1426" s="254">
        <v>700000</v>
      </c>
      <c r="S1426" s="254">
        <f>ROUNDDOWN(P1426*R1426,-3)</f>
        <v>28000000</v>
      </c>
      <c r="T1426" s="178">
        <v>40</v>
      </c>
      <c r="U1426" s="179" t="s">
        <v>57</v>
      </c>
      <c r="V1426" s="254">
        <v>700000</v>
      </c>
      <c r="W1426" s="254">
        <f>ROUNDDOWN(T1426*V1426,-3)</f>
        <v>28000000</v>
      </c>
      <c r="X1426" s="354">
        <f t="shared" si="438"/>
        <v>8400000</v>
      </c>
      <c r="Y1426" s="254">
        <f>CEILING(X1426,1000)</f>
        <v>8400000</v>
      </c>
      <c r="Z1426" s="354">
        <f t="shared" si="440"/>
        <v>19600000</v>
      </c>
      <c r="AA1426" s="254">
        <f t="shared" si="439"/>
        <v>19600000</v>
      </c>
      <c r="AB1426" s="178">
        <v>40</v>
      </c>
      <c r="AC1426" s="179" t="s">
        <v>57</v>
      </c>
      <c r="AD1426" s="254">
        <v>700000</v>
      </c>
      <c r="AE1426" s="254">
        <f>ROUNDDOWN(AB1426*AD1426,-3)</f>
        <v>28000000</v>
      </c>
      <c r="AF1426" s="178">
        <v>40</v>
      </c>
      <c r="AG1426" s="179" t="s">
        <v>57</v>
      </c>
      <c r="AH1426" s="254">
        <v>700000</v>
      </c>
      <c r="AI1426" s="254">
        <f>ROUNDDOWN(AF1426*AH1426,-3)</f>
        <v>28000000</v>
      </c>
      <c r="AJ1426" s="178">
        <v>40</v>
      </c>
      <c r="AK1426" s="179" t="s">
        <v>57</v>
      </c>
      <c r="AL1426" s="254">
        <v>700000</v>
      </c>
      <c r="AM1426" s="254">
        <f>ROUNDDOWN(AJ1426*AL1426,-3)</f>
        <v>28000000</v>
      </c>
      <c r="AN1426" s="178">
        <v>40</v>
      </c>
      <c r="AO1426" s="179" t="s">
        <v>57</v>
      </c>
      <c r="AP1426" s="254">
        <v>700000</v>
      </c>
      <c r="AQ1426" s="254">
        <f>ROUNDDOWN(AN1426*AP1426,-3)</f>
        <v>28000000</v>
      </c>
      <c r="AR1426" s="351">
        <f t="shared" si="441"/>
        <v>0</v>
      </c>
    </row>
    <row r="1427" spans="2:44" x14ac:dyDescent="0.4">
      <c r="B1427" s="208"/>
      <c r="C1427" s="180" t="s">
        <v>566</v>
      </c>
      <c r="D1427" s="178">
        <v>60</v>
      </c>
      <c r="E1427" s="179" t="s">
        <v>40</v>
      </c>
      <c r="F1427" s="254">
        <v>150000</v>
      </c>
      <c r="G1427" s="254">
        <f>ROUNDDOWN(D1427*F1427,-3)</f>
        <v>9000000</v>
      </c>
      <c r="H1427" s="178">
        <v>60</v>
      </c>
      <c r="I1427" s="179" t="s">
        <v>40</v>
      </c>
      <c r="J1427" s="254">
        <v>150000</v>
      </c>
      <c r="K1427" s="254">
        <f>ROUNDDOWN(H1427*J1427,-3)</f>
        <v>9000000</v>
      </c>
      <c r="L1427" s="178">
        <v>60</v>
      </c>
      <c r="M1427" s="179" t="s">
        <v>40</v>
      </c>
      <c r="N1427" s="254">
        <v>150000</v>
      </c>
      <c r="O1427" s="254">
        <f>ROUNDDOWN(L1427*N1427,-3)</f>
        <v>9000000</v>
      </c>
      <c r="P1427" s="178">
        <v>60</v>
      </c>
      <c r="Q1427" s="179" t="s">
        <v>40</v>
      </c>
      <c r="R1427" s="254">
        <v>150000</v>
      </c>
      <c r="S1427" s="254">
        <f>ROUNDDOWN(P1427*R1427,-3)</f>
        <v>9000000</v>
      </c>
      <c r="T1427" s="178">
        <v>60</v>
      </c>
      <c r="U1427" s="179" t="s">
        <v>40</v>
      </c>
      <c r="V1427" s="254">
        <v>150000</v>
      </c>
      <c r="W1427" s="254">
        <f>ROUNDDOWN(T1427*V1427,-3)</f>
        <v>9000000</v>
      </c>
      <c r="X1427" s="354">
        <f t="shared" si="438"/>
        <v>2700000</v>
      </c>
      <c r="Y1427" s="254">
        <f>CEILING(X1427,1000)</f>
        <v>2700000</v>
      </c>
      <c r="Z1427" s="354">
        <f t="shared" si="440"/>
        <v>6300000</v>
      </c>
      <c r="AA1427" s="254">
        <f t="shared" si="439"/>
        <v>6300000</v>
      </c>
      <c r="AB1427" s="178">
        <v>60</v>
      </c>
      <c r="AC1427" s="179" t="s">
        <v>40</v>
      </c>
      <c r="AD1427" s="254">
        <v>150000</v>
      </c>
      <c r="AE1427" s="254">
        <f>ROUNDDOWN(AB1427*AD1427,-3)</f>
        <v>9000000</v>
      </c>
      <c r="AF1427" s="178">
        <v>60</v>
      </c>
      <c r="AG1427" s="179" t="s">
        <v>40</v>
      </c>
      <c r="AH1427" s="254">
        <v>150000</v>
      </c>
      <c r="AI1427" s="254">
        <f>ROUNDDOWN(AF1427*AH1427,-3)</f>
        <v>9000000</v>
      </c>
      <c r="AJ1427" s="178">
        <v>60</v>
      </c>
      <c r="AK1427" s="179" t="s">
        <v>40</v>
      </c>
      <c r="AL1427" s="254">
        <v>150000</v>
      </c>
      <c r="AM1427" s="254">
        <f>ROUNDDOWN(AJ1427*AL1427,-3)</f>
        <v>9000000</v>
      </c>
      <c r="AN1427" s="178">
        <v>60</v>
      </c>
      <c r="AO1427" s="179" t="s">
        <v>40</v>
      </c>
      <c r="AP1427" s="254">
        <v>150000</v>
      </c>
      <c r="AQ1427" s="254">
        <f>ROUNDDOWN(AN1427*AP1427,-3)</f>
        <v>9000000</v>
      </c>
      <c r="AR1427" s="351">
        <f t="shared" si="441"/>
        <v>0</v>
      </c>
    </row>
    <row r="1428" spans="2:44" x14ac:dyDescent="0.4">
      <c r="B1428" s="312" t="s">
        <v>380</v>
      </c>
      <c r="C1428" s="313" t="s">
        <v>567</v>
      </c>
      <c r="D1428" s="269"/>
      <c r="E1428" s="270" t="s">
        <v>27</v>
      </c>
      <c r="F1428" s="254">
        <v>0</v>
      </c>
      <c r="G1428" s="254">
        <f>G1429+G1434</f>
        <v>1400000000</v>
      </c>
      <c r="H1428" s="314"/>
      <c r="I1428" s="315" t="s">
        <v>27</v>
      </c>
      <c r="J1428" s="316">
        <v>0</v>
      </c>
      <c r="K1428" s="316">
        <f>K1429+K1434</f>
        <v>1400000000</v>
      </c>
      <c r="L1428" s="314"/>
      <c r="M1428" s="315" t="s">
        <v>27</v>
      </c>
      <c r="N1428" s="316">
        <v>0</v>
      </c>
      <c r="O1428" s="316">
        <f>O1429+O1434</f>
        <v>1400000000</v>
      </c>
      <c r="P1428" s="314"/>
      <c r="Q1428" s="315" t="s">
        <v>27</v>
      </c>
      <c r="R1428" s="316">
        <v>0</v>
      </c>
      <c r="S1428" s="316">
        <f>S1429+S1434</f>
        <v>1400000000</v>
      </c>
      <c r="T1428" s="314"/>
      <c r="U1428" s="315" t="s">
        <v>27</v>
      </c>
      <c r="V1428" s="316">
        <v>0</v>
      </c>
      <c r="W1428" s="316">
        <f>W1429+W1434</f>
        <v>1400000000</v>
      </c>
      <c r="X1428" s="354">
        <f t="shared" si="438"/>
        <v>420000000</v>
      </c>
      <c r="Y1428" s="316"/>
      <c r="Z1428" s="354">
        <f t="shared" si="440"/>
        <v>1400000000</v>
      </c>
      <c r="AA1428" s="316"/>
      <c r="AB1428" s="314"/>
      <c r="AC1428" s="315" t="s">
        <v>27</v>
      </c>
      <c r="AD1428" s="316">
        <v>0</v>
      </c>
      <c r="AE1428" s="316">
        <f>AE1429+AE1434</f>
        <v>1341200000</v>
      </c>
      <c r="AF1428" s="314"/>
      <c r="AG1428" s="315" t="s">
        <v>27</v>
      </c>
      <c r="AH1428" s="316">
        <v>0</v>
      </c>
      <c r="AI1428" s="316">
        <f>AI1429+AI1434</f>
        <v>1316001000</v>
      </c>
      <c r="AJ1428" s="314"/>
      <c r="AK1428" s="315" t="s">
        <v>27</v>
      </c>
      <c r="AL1428" s="316">
        <v>0</v>
      </c>
      <c r="AM1428" s="316">
        <f>AM1429+AM1434</f>
        <v>1341200000</v>
      </c>
      <c r="AN1428" s="314"/>
      <c r="AO1428" s="315" t="s">
        <v>27</v>
      </c>
      <c r="AP1428" s="316">
        <v>0</v>
      </c>
      <c r="AQ1428" s="316">
        <f>AQ1429+AQ1434</f>
        <v>1341200000</v>
      </c>
      <c r="AR1428" s="351">
        <f t="shared" si="441"/>
        <v>0</v>
      </c>
    </row>
    <row r="1429" spans="2:44" x14ac:dyDescent="0.4">
      <c r="B1429" s="208">
        <v>525112</v>
      </c>
      <c r="C1429" s="180" t="s">
        <v>97</v>
      </c>
      <c r="D1429" s="178">
        <v>0</v>
      </c>
      <c r="E1429" s="179" t="s">
        <v>27</v>
      </c>
      <c r="F1429" s="180">
        <v>0</v>
      </c>
      <c r="G1429" s="254">
        <f>SUM(G1430:G1433)</f>
        <v>532000000</v>
      </c>
      <c r="H1429" s="178">
        <v>0</v>
      </c>
      <c r="I1429" s="179" t="s">
        <v>27</v>
      </c>
      <c r="J1429" s="180">
        <v>0</v>
      </c>
      <c r="K1429" s="254">
        <f>SUM(K1430:K1433)</f>
        <v>532000000</v>
      </c>
      <c r="L1429" s="178">
        <v>0</v>
      </c>
      <c r="M1429" s="179" t="s">
        <v>27</v>
      </c>
      <c r="N1429" s="180">
        <v>0</v>
      </c>
      <c r="O1429" s="254">
        <f>SUM(O1430:O1433)</f>
        <v>532000000</v>
      </c>
      <c r="P1429" s="178">
        <v>0</v>
      </c>
      <c r="Q1429" s="179" t="s">
        <v>27</v>
      </c>
      <c r="R1429" s="180">
        <v>0</v>
      </c>
      <c r="S1429" s="254">
        <f>SUM(S1430:S1433)</f>
        <v>532000000</v>
      </c>
      <c r="T1429" s="178">
        <v>0</v>
      </c>
      <c r="U1429" s="179" t="s">
        <v>27</v>
      </c>
      <c r="V1429" s="180">
        <v>0</v>
      </c>
      <c r="W1429" s="254">
        <f>SUM(W1430:W1433)</f>
        <v>532000000</v>
      </c>
      <c r="X1429" s="354">
        <f t="shared" si="438"/>
        <v>159600000</v>
      </c>
      <c r="Y1429" s="254"/>
      <c r="Z1429" s="354">
        <f t="shared" si="440"/>
        <v>532000000</v>
      </c>
      <c r="AA1429" s="254"/>
      <c r="AB1429" s="178">
        <v>0</v>
      </c>
      <c r="AC1429" s="179" t="s">
        <v>27</v>
      </c>
      <c r="AD1429" s="180">
        <v>0</v>
      </c>
      <c r="AE1429" s="254">
        <f>SUM(AE1430:AE1433)</f>
        <v>473200000</v>
      </c>
      <c r="AF1429" s="178">
        <v>0</v>
      </c>
      <c r="AG1429" s="179" t="s">
        <v>27</v>
      </c>
      <c r="AH1429" s="180">
        <v>0</v>
      </c>
      <c r="AI1429" s="254">
        <f>SUM(AI1430:AI1433)</f>
        <v>448001000</v>
      </c>
      <c r="AJ1429" s="178">
        <v>0</v>
      </c>
      <c r="AK1429" s="179" t="s">
        <v>27</v>
      </c>
      <c r="AL1429" s="180">
        <v>0</v>
      </c>
      <c r="AM1429" s="254">
        <f>SUM(AM1430:AM1433)</f>
        <v>473200000</v>
      </c>
      <c r="AN1429" s="178">
        <v>0</v>
      </c>
      <c r="AO1429" s="179" t="s">
        <v>27</v>
      </c>
      <c r="AP1429" s="180">
        <v>0</v>
      </c>
      <c r="AQ1429" s="254">
        <f>SUM(AQ1430:AQ1433)</f>
        <v>473200000</v>
      </c>
      <c r="AR1429" s="351">
        <f t="shared" si="441"/>
        <v>0</v>
      </c>
    </row>
    <row r="1430" spans="2:44" x14ac:dyDescent="0.4">
      <c r="B1430" s="208" t="s">
        <v>27</v>
      </c>
      <c r="C1430" s="180" t="s">
        <v>568</v>
      </c>
      <c r="D1430" s="178">
        <v>1120</v>
      </c>
      <c r="E1430" s="179" t="s">
        <v>40</v>
      </c>
      <c r="F1430" s="254">
        <v>339000</v>
      </c>
      <c r="G1430" s="254">
        <f>ROUNDDOWN(D1430*F1430,-3)</f>
        <v>379680000</v>
      </c>
      <c r="H1430" s="178">
        <v>1120</v>
      </c>
      <c r="I1430" s="179" t="s">
        <v>40</v>
      </c>
      <c r="J1430" s="254">
        <v>339000</v>
      </c>
      <c r="K1430" s="254">
        <f>ROUNDDOWN(H1430*J1430,-3)</f>
        <v>379680000</v>
      </c>
      <c r="L1430" s="178">
        <v>1120</v>
      </c>
      <c r="M1430" s="179" t="s">
        <v>40</v>
      </c>
      <c r="N1430" s="254">
        <v>339000</v>
      </c>
      <c r="O1430" s="254">
        <f>ROUNDDOWN(L1430*N1430,-3)</f>
        <v>379680000</v>
      </c>
      <c r="P1430" s="178">
        <v>1120</v>
      </c>
      <c r="Q1430" s="179" t="s">
        <v>40</v>
      </c>
      <c r="R1430" s="254">
        <v>339000</v>
      </c>
      <c r="S1430" s="254">
        <f>ROUNDDOWN(P1430*R1430,-3)</f>
        <v>379680000</v>
      </c>
      <c r="T1430" s="178">
        <v>1120</v>
      </c>
      <c r="U1430" s="179" t="s">
        <v>40</v>
      </c>
      <c r="V1430" s="254">
        <v>339000</v>
      </c>
      <c r="W1430" s="254">
        <f>ROUNDDOWN(T1430*V1430,-3)</f>
        <v>379680000</v>
      </c>
      <c r="X1430" s="354">
        <f t="shared" si="438"/>
        <v>113904000</v>
      </c>
      <c r="Y1430" s="254">
        <f>CEILING(X1430,1000)</f>
        <v>113904000</v>
      </c>
      <c r="Z1430" s="354">
        <f t="shared" si="440"/>
        <v>265776000</v>
      </c>
      <c r="AA1430" s="254">
        <f t="shared" si="439"/>
        <v>265776000</v>
      </c>
      <c r="AB1430" s="178">
        <v>1120</v>
      </c>
      <c r="AC1430" s="179" t="s">
        <v>40</v>
      </c>
      <c r="AD1430" s="254">
        <v>339000</v>
      </c>
      <c r="AE1430" s="254">
        <f>ROUNDDOWN(AB1430*AD1430,-3)</f>
        <v>379680000</v>
      </c>
      <c r="AF1430" s="178">
        <v>1120</v>
      </c>
      <c r="AG1430" s="179" t="s">
        <v>40</v>
      </c>
      <c r="AH1430" s="254">
        <v>339000</v>
      </c>
      <c r="AI1430" s="254">
        <f>ROUNDDOWN(AF1430*AH1430,-3)</f>
        <v>379680000</v>
      </c>
      <c r="AJ1430" s="178">
        <v>1120</v>
      </c>
      <c r="AK1430" s="179" t="s">
        <v>40</v>
      </c>
      <c r="AL1430" s="254">
        <v>339000</v>
      </c>
      <c r="AM1430" s="254">
        <f>ROUNDDOWN(AJ1430*AL1430,-3)</f>
        <v>379680000</v>
      </c>
      <c r="AN1430" s="178">
        <v>1120</v>
      </c>
      <c r="AO1430" s="179" t="s">
        <v>40</v>
      </c>
      <c r="AP1430" s="254">
        <v>339000</v>
      </c>
      <c r="AQ1430" s="254">
        <f>ROUNDDOWN(AN1430*AP1430,-3)</f>
        <v>379680000</v>
      </c>
      <c r="AR1430" s="351">
        <f t="shared" si="441"/>
        <v>0</v>
      </c>
    </row>
    <row r="1431" spans="2:44" x14ac:dyDescent="0.4">
      <c r="B1431" s="208" t="s">
        <v>27</v>
      </c>
      <c r="C1431" s="180" t="s">
        <v>569</v>
      </c>
      <c r="D1431" s="178">
        <v>1120</v>
      </c>
      <c r="E1431" s="179" t="s">
        <v>40</v>
      </c>
      <c r="F1431" s="254">
        <v>35000</v>
      </c>
      <c r="G1431" s="254">
        <f>ROUNDDOWN(D1431*F1431,-3)</f>
        <v>39200000</v>
      </c>
      <c r="H1431" s="178">
        <v>1120</v>
      </c>
      <c r="I1431" s="179" t="s">
        <v>40</v>
      </c>
      <c r="J1431" s="254">
        <v>35000</v>
      </c>
      <c r="K1431" s="254">
        <f>ROUNDDOWN(H1431*J1431,-3)</f>
        <v>39200000</v>
      </c>
      <c r="L1431" s="178">
        <v>1120</v>
      </c>
      <c r="M1431" s="179" t="s">
        <v>40</v>
      </c>
      <c r="N1431" s="254">
        <v>35000</v>
      </c>
      <c r="O1431" s="254">
        <f>ROUNDDOWN(L1431*N1431,-3)</f>
        <v>39200000</v>
      </c>
      <c r="P1431" s="178">
        <v>1120</v>
      </c>
      <c r="Q1431" s="179" t="s">
        <v>40</v>
      </c>
      <c r="R1431" s="254">
        <v>35000</v>
      </c>
      <c r="S1431" s="254">
        <f>ROUNDDOWN(P1431*R1431,-3)</f>
        <v>39200000</v>
      </c>
      <c r="T1431" s="178">
        <v>1120</v>
      </c>
      <c r="U1431" s="179" t="s">
        <v>40</v>
      </c>
      <c r="V1431" s="254">
        <v>35000</v>
      </c>
      <c r="W1431" s="254">
        <f>ROUNDDOWN(T1431*V1431,-3)</f>
        <v>39200000</v>
      </c>
      <c r="X1431" s="354">
        <f t="shared" si="438"/>
        <v>11760000</v>
      </c>
      <c r="Y1431" s="254">
        <f>CEILING(X1431,1000)</f>
        <v>11760000</v>
      </c>
      <c r="Z1431" s="354">
        <f t="shared" si="440"/>
        <v>27440000</v>
      </c>
      <c r="AA1431" s="254">
        <f t="shared" si="439"/>
        <v>27440000</v>
      </c>
      <c r="AB1431" s="178">
        <v>1120</v>
      </c>
      <c r="AC1431" s="179" t="s">
        <v>40</v>
      </c>
      <c r="AD1431" s="254">
        <v>35000</v>
      </c>
      <c r="AE1431" s="254">
        <f>ROUNDDOWN(AB1431*AD1431,-3)</f>
        <v>39200000</v>
      </c>
      <c r="AF1431" s="178">
        <v>1120</v>
      </c>
      <c r="AG1431" s="179" t="s">
        <v>40</v>
      </c>
      <c r="AH1431" s="254">
        <v>35000</v>
      </c>
      <c r="AI1431" s="254">
        <f>ROUNDDOWN(AF1431*AH1431,-3)</f>
        <v>39200000</v>
      </c>
      <c r="AJ1431" s="178">
        <v>1120</v>
      </c>
      <c r="AK1431" s="179" t="s">
        <v>40</v>
      </c>
      <c r="AL1431" s="254">
        <v>35000</v>
      </c>
      <c r="AM1431" s="254">
        <f>ROUNDDOWN(AJ1431*AL1431,-3)</f>
        <v>39200000</v>
      </c>
      <c r="AN1431" s="178">
        <v>1120</v>
      </c>
      <c r="AO1431" s="179" t="s">
        <v>40</v>
      </c>
      <c r="AP1431" s="254">
        <v>35000</v>
      </c>
      <c r="AQ1431" s="254">
        <f>ROUNDDOWN(AN1431*AP1431,-3)</f>
        <v>39200000</v>
      </c>
      <c r="AR1431" s="351">
        <f t="shared" si="441"/>
        <v>0</v>
      </c>
    </row>
    <row r="1432" spans="2:44" x14ac:dyDescent="0.4">
      <c r="B1432" s="208"/>
      <c r="C1432" s="180" t="s">
        <v>570</v>
      </c>
      <c r="D1432" s="178">
        <v>1120</v>
      </c>
      <c r="E1432" s="179" t="s">
        <v>40</v>
      </c>
      <c r="F1432" s="254">
        <v>75000</v>
      </c>
      <c r="G1432" s="254">
        <f>ROUNDDOWN(D1432*F1432,-3)</f>
        <v>84000000</v>
      </c>
      <c r="H1432" s="178">
        <v>1120</v>
      </c>
      <c r="I1432" s="179" t="s">
        <v>40</v>
      </c>
      <c r="J1432" s="254">
        <v>75000</v>
      </c>
      <c r="K1432" s="254">
        <f>ROUNDDOWN(H1432*J1432,-3)</f>
        <v>84000000</v>
      </c>
      <c r="L1432" s="178">
        <v>1120</v>
      </c>
      <c r="M1432" s="179" t="s">
        <v>40</v>
      </c>
      <c r="N1432" s="254">
        <v>75000</v>
      </c>
      <c r="O1432" s="254">
        <f>ROUNDDOWN(L1432*N1432,-3)</f>
        <v>84000000</v>
      </c>
      <c r="P1432" s="178">
        <v>1120</v>
      </c>
      <c r="Q1432" s="179" t="s">
        <v>40</v>
      </c>
      <c r="R1432" s="254">
        <v>75000</v>
      </c>
      <c r="S1432" s="254">
        <f>ROUNDDOWN(P1432*R1432,-3)</f>
        <v>84000000</v>
      </c>
      <c r="T1432" s="178">
        <v>1120</v>
      </c>
      <c r="U1432" s="179" t="s">
        <v>40</v>
      </c>
      <c r="V1432" s="254">
        <v>75000</v>
      </c>
      <c r="W1432" s="254">
        <f>ROUNDDOWN(T1432*V1432,-3)</f>
        <v>84000000</v>
      </c>
      <c r="X1432" s="354">
        <f t="shared" si="438"/>
        <v>25200000</v>
      </c>
      <c r="Y1432" s="254">
        <f>CEILING(X1432,1000)</f>
        <v>25200000</v>
      </c>
      <c r="Z1432" s="354">
        <f t="shared" si="440"/>
        <v>58800000</v>
      </c>
      <c r="AA1432" s="254">
        <f t="shared" si="439"/>
        <v>58800000</v>
      </c>
      <c r="AB1432" s="178">
        <v>336</v>
      </c>
      <c r="AC1432" s="179" t="s">
        <v>40</v>
      </c>
      <c r="AD1432" s="254">
        <v>75000</v>
      </c>
      <c r="AE1432" s="254">
        <f>ROUNDDOWN(AB1432*AD1432,-3)</f>
        <v>25200000</v>
      </c>
      <c r="AF1432" s="178">
        <v>1</v>
      </c>
      <c r="AG1432" s="179" t="s">
        <v>40</v>
      </c>
      <c r="AH1432" s="254">
        <v>1000</v>
      </c>
      <c r="AI1432" s="254">
        <f>ROUNDDOWN(AF1432*AH1432,-3)</f>
        <v>1000</v>
      </c>
      <c r="AJ1432" s="178">
        <v>336</v>
      </c>
      <c r="AK1432" s="179" t="s">
        <v>40</v>
      </c>
      <c r="AL1432" s="254">
        <v>75000</v>
      </c>
      <c r="AM1432" s="254">
        <f>ROUNDDOWN(AJ1432*AL1432,-3)</f>
        <v>25200000</v>
      </c>
      <c r="AN1432" s="178">
        <v>336</v>
      </c>
      <c r="AO1432" s="179" t="s">
        <v>40</v>
      </c>
      <c r="AP1432" s="254">
        <v>75000</v>
      </c>
      <c r="AQ1432" s="254">
        <f>ROUNDDOWN(AN1432*AP1432,-3)</f>
        <v>25200000</v>
      </c>
      <c r="AR1432" s="351">
        <f t="shared" si="441"/>
        <v>0</v>
      </c>
    </row>
    <row r="1433" spans="2:44" x14ac:dyDescent="0.4">
      <c r="B1433" s="208"/>
      <c r="C1433" s="180" t="s">
        <v>498</v>
      </c>
      <c r="D1433" s="178">
        <v>2</v>
      </c>
      <c r="E1433" s="179" t="s">
        <v>51</v>
      </c>
      <c r="F1433" s="254">
        <v>14560000</v>
      </c>
      <c r="G1433" s="254">
        <f>ROUNDDOWN(D1433*F1433,-3)</f>
        <v>29120000</v>
      </c>
      <c r="H1433" s="178">
        <v>2</v>
      </c>
      <c r="I1433" s="179" t="s">
        <v>51</v>
      </c>
      <c r="J1433" s="254">
        <v>14560000</v>
      </c>
      <c r="K1433" s="254">
        <f>ROUNDDOWN(H1433*J1433,-3)</f>
        <v>29120000</v>
      </c>
      <c r="L1433" s="178">
        <v>2</v>
      </c>
      <c r="M1433" s="179" t="s">
        <v>51</v>
      </c>
      <c r="N1433" s="254">
        <v>14560000</v>
      </c>
      <c r="O1433" s="254">
        <f>ROUNDDOWN(L1433*N1433,-3)</f>
        <v>29120000</v>
      </c>
      <c r="P1433" s="178">
        <v>2</v>
      </c>
      <c r="Q1433" s="179" t="s">
        <v>51</v>
      </c>
      <c r="R1433" s="254">
        <v>14560000</v>
      </c>
      <c r="S1433" s="254">
        <f>ROUNDDOWN(P1433*R1433,-3)</f>
        <v>29120000</v>
      </c>
      <c r="T1433" s="178">
        <v>2</v>
      </c>
      <c r="U1433" s="179" t="s">
        <v>51</v>
      </c>
      <c r="V1433" s="254">
        <v>14560000</v>
      </c>
      <c r="W1433" s="254">
        <f>ROUNDDOWN(T1433*V1433,-3)</f>
        <v>29120000</v>
      </c>
      <c r="X1433" s="354">
        <f t="shared" si="438"/>
        <v>8736000</v>
      </c>
      <c r="Y1433" s="254">
        <f>CEILING(X1433,1000)</f>
        <v>8736000</v>
      </c>
      <c r="Z1433" s="354">
        <f t="shared" si="440"/>
        <v>20384000</v>
      </c>
      <c r="AA1433" s="254">
        <f t="shared" si="439"/>
        <v>20384000</v>
      </c>
      <c r="AB1433" s="178">
        <v>2</v>
      </c>
      <c r="AC1433" s="179" t="s">
        <v>51</v>
      </c>
      <c r="AD1433" s="254">
        <v>14560000</v>
      </c>
      <c r="AE1433" s="254">
        <f>ROUNDDOWN(AB1433*AD1433,-3)</f>
        <v>29120000</v>
      </c>
      <c r="AF1433" s="178">
        <v>2</v>
      </c>
      <c r="AG1433" s="179" t="s">
        <v>51</v>
      </c>
      <c r="AH1433" s="254">
        <v>14560000</v>
      </c>
      <c r="AI1433" s="254">
        <f>ROUNDDOWN(AF1433*AH1433,-3)</f>
        <v>29120000</v>
      </c>
      <c r="AJ1433" s="178">
        <v>2</v>
      </c>
      <c r="AK1433" s="179" t="s">
        <v>51</v>
      </c>
      <c r="AL1433" s="254">
        <v>14560000</v>
      </c>
      <c r="AM1433" s="254">
        <f>ROUNDDOWN(AJ1433*AL1433,-3)</f>
        <v>29120000</v>
      </c>
      <c r="AN1433" s="178">
        <v>2</v>
      </c>
      <c r="AO1433" s="179" t="s">
        <v>51</v>
      </c>
      <c r="AP1433" s="254">
        <v>14560000</v>
      </c>
      <c r="AQ1433" s="254">
        <f>ROUNDDOWN(AN1433*AP1433,-3)</f>
        <v>29120000</v>
      </c>
      <c r="AR1433" s="351">
        <f t="shared" si="441"/>
        <v>0</v>
      </c>
    </row>
    <row r="1434" spans="2:44" x14ac:dyDescent="0.4">
      <c r="B1434" s="208">
        <v>525113</v>
      </c>
      <c r="C1434" s="180" t="s">
        <v>99</v>
      </c>
      <c r="D1434" s="178"/>
      <c r="E1434" s="179"/>
      <c r="F1434" s="180"/>
      <c r="G1434" s="254">
        <f>G1435</f>
        <v>868000000</v>
      </c>
      <c r="H1434" s="178"/>
      <c r="I1434" s="179"/>
      <c r="J1434" s="180"/>
      <c r="K1434" s="254">
        <f>K1435</f>
        <v>868000000</v>
      </c>
      <c r="L1434" s="178"/>
      <c r="M1434" s="179"/>
      <c r="N1434" s="180"/>
      <c r="O1434" s="254">
        <f>O1435</f>
        <v>868000000</v>
      </c>
      <c r="P1434" s="178"/>
      <c r="Q1434" s="179"/>
      <c r="R1434" s="180"/>
      <c r="S1434" s="254">
        <f>S1435</f>
        <v>868000000</v>
      </c>
      <c r="T1434" s="178"/>
      <c r="U1434" s="179"/>
      <c r="V1434" s="180"/>
      <c r="W1434" s="254">
        <f>W1435</f>
        <v>868000000</v>
      </c>
      <c r="X1434" s="354">
        <f t="shared" si="438"/>
        <v>260400000</v>
      </c>
      <c r="Y1434" s="254"/>
      <c r="Z1434" s="354">
        <f t="shared" si="440"/>
        <v>868000000</v>
      </c>
      <c r="AA1434" s="254"/>
      <c r="AB1434" s="178"/>
      <c r="AC1434" s="179"/>
      <c r="AD1434" s="180"/>
      <c r="AE1434" s="254">
        <f>AE1435</f>
        <v>868000000</v>
      </c>
      <c r="AF1434" s="178"/>
      <c r="AG1434" s="179"/>
      <c r="AH1434" s="180"/>
      <c r="AI1434" s="254">
        <f>AI1435</f>
        <v>868000000</v>
      </c>
      <c r="AJ1434" s="178"/>
      <c r="AK1434" s="179"/>
      <c r="AL1434" s="180"/>
      <c r="AM1434" s="254">
        <f>AM1435</f>
        <v>868000000</v>
      </c>
      <c r="AN1434" s="178"/>
      <c r="AO1434" s="179"/>
      <c r="AP1434" s="180"/>
      <c r="AQ1434" s="254">
        <f>AQ1435</f>
        <v>868000000</v>
      </c>
      <c r="AR1434" s="351">
        <f t="shared" si="441"/>
        <v>0</v>
      </c>
    </row>
    <row r="1435" spans="2:44" x14ac:dyDescent="0.4">
      <c r="B1435" s="208" t="s">
        <v>27</v>
      </c>
      <c r="C1435" s="180" t="s">
        <v>571</v>
      </c>
      <c r="D1435" s="178">
        <v>1120</v>
      </c>
      <c r="E1435" s="179" t="s">
        <v>40</v>
      </c>
      <c r="F1435" s="254">
        <v>775000</v>
      </c>
      <c r="G1435" s="254">
        <f>ROUNDDOWN(D1435*F1435,-3)</f>
        <v>868000000</v>
      </c>
      <c r="H1435" s="178">
        <v>1120</v>
      </c>
      <c r="I1435" s="179" t="s">
        <v>40</v>
      </c>
      <c r="J1435" s="254">
        <v>775000</v>
      </c>
      <c r="K1435" s="254">
        <f>ROUNDDOWN(H1435*J1435,-3)</f>
        <v>868000000</v>
      </c>
      <c r="L1435" s="178">
        <v>1120</v>
      </c>
      <c r="M1435" s="179" t="s">
        <v>40</v>
      </c>
      <c r="N1435" s="254">
        <v>775000</v>
      </c>
      <c r="O1435" s="254">
        <f>ROUNDDOWN(L1435*N1435,-3)</f>
        <v>868000000</v>
      </c>
      <c r="P1435" s="178">
        <v>1120</v>
      </c>
      <c r="Q1435" s="179" t="s">
        <v>40</v>
      </c>
      <c r="R1435" s="254">
        <v>775000</v>
      </c>
      <c r="S1435" s="254">
        <f>ROUNDDOWN(P1435*R1435,-3)</f>
        <v>868000000</v>
      </c>
      <c r="T1435" s="178">
        <v>1120</v>
      </c>
      <c r="U1435" s="179" t="s">
        <v>40</v>
      </c>
      <c r="V1435" s="254">
        <v>775000</v>
      </c>
      <c r="W1435" s="254">
        <f>ROUNDDOWN(T1435*V1435,-3)</f>
        <v>868000000</v>
      </c>
      <c r="X1435" s="354">
        <f t="shared" si="438"/>
        <v>260400000</v>
      </c>
      <c r="Y1435" s="254">
        <f>CEILING(X1435,1000)</f>
        <v>260400000</v>
      </c>
      <c r="Z1435" s="354">
        <f t="shared" si="440"/>
        <v>607600000</v>
      </c>
      <c r="AA1435" s="254">
        <f t="shared" si="439"/>
        <v>607600000</v>
      </c>
      <c r="AB1435" s="178">
        <v>1120</v>
      </c>
      <c r="AC1435" s="179" t="s">
        <v>40</v>
      </c>
      <c r="AD1435" s="254">
        <v>775000</v>
      </c>
      <c r="AE1435" s="254">
        <f>ROUNDDOWN(AB1435*AD1435,-3)</f>
        <v>868000000</v>
      </c>
      <c r="AF1435" s="178">
        <v>1120</v>
      </c>
      <c r="AG1435" s="179" t="s">
        <v>40</v>
      </c>
      <c r="AH1435" s="254">
        <v>775000</v>
      </c>
      <c r="AI1435" s="254">
        <f>ROUNDDOWN(AF1435*AH1435,-3)</f>
        <v>868000000</v>
      </c>
      <c r="AJ1435" s="178">
        <v>1120</v>
      </c>
      <c r="AK1435" s="179" t="s">
        <v>40</v>
      </c>
      <c r="AL1435" s="254">
        <v>775000</v>
      </c>
      <c r="AM1435" s="254">
        <f>ROUNDDOWN(AJ1435*AL1435,-3)</f>
        <v>868000000</v>
      </c>
      <c r="AN1435" s="178">
        <v>1120</v>
      </c>
      <c r="AO1435" s="179" t="s">
        <v>40</v>
      </c>
      <c r="AP1435" s="254">
        <v>775000</v>
      </c>
      <c r="AQ1435" s="254">
        <f>ROUNDDOWN(AN1435*AP1435,-3)</f>
        <v>868000000</v>
      </c>
      <c r="AR1435" s="351">
        <f t="shared" si="441"/>
        <v>0</v>
      </c>
    </row>
    <row r="1436" spans="2:44" x14ac:dyDescent="0.4">
      <c r="B1436" s="312" t="s">
        <v>382</v>
      </c>
      <c r="C1436" s="313" t="s">
        <v>572</v>
      </c>
      <c r="D1436" s="269"/>
      <c r="E1436" s="270" t="s">
        <v>27</v>
      </c>
      <c r="F1436" s="254">
        <v>0</v>
      </c>
      <c r="G1436" s="254">
        <f>G1437</f>
        <v>1690000000</v>
      </c>
      <c r="H1436" s="314"/>
      <c r="I1436" s="315" t="s">
        <v>27</v>
      </c>
      <c r="J1436" s="316">
        <v>0</v>
      </c>
      <c r="K1436" s="316">
        <f>K1437</f>
        <v>1690000000</v>
      </c>
      <c r="L1436" s="314"/>
      <c r="M1436" s="315" t="s">
        <v>27</v>
      </c>
      <c r="N1436" s="316">
        <v>0</v>
      </c>
      <c r="O1436" s="316">
        <f>O1437</f>
        <v>1690000000</v>
      </c>
      <c r="P1436" s="314"/>
      <c r="Q1436" s="315" t="s">
        <v>27</v>
      </c>
      <c r="R1436" s="316">
        <v>0</v>
      </c>
      <c r="S1436" s="316">
        <f>S1437</f>
        <v>1690000000</v>
      </c>
      <c r="T1436" s="314"/>
      <c r="U1436" s="315" t="s">
        <v>27</v>
      </c>
      <c r="V1436" s="316">
        <v>0</v>
      </c>
      <c r="W1436" s="316">
        <f>W1437</f>
        <v>1690000000</v>
      </c>
      <c r="X1436" s="354">
        <f t="shared" si="438"/>
        <v>507000000</v>
      </c>
      <c r="Y1436" s="316"/>
      <c r="Z1436" s="354">
        <f t="shared" si="440"/>
        <v>1690000000</v>
      </c>
      <c r="AA1436" s="316"/>
      <c r="AB1436" s="314"/>
      <c r="AC1436" s="315" t="s">
        <v>27</v>
      </c>
      <c r="AD1436" s="316">
        <v>0</v>
      </c>
      <c r="AE1436" s="316">
        <f>AE1437</f>
        <v>1690000000</v>
      </c>
      <c r="AF1436" s="314"/>
      <c r="AG1436" s="315" t="s">
        <v>27</v>
      </c>
      <c r="AH1436" s="316">
        <v>0</v>
      </c>
      <c r="AI1436" s="316">
        <f>AI1437</f>
        <v>1690000000</v>
      </c>
      <c r="AJ1436" s="314"/>
      <c r="AK1436" s="315" t="s">
        <v>27</v>
      </c>
      <c r="AL1436" s="316">
        <v>0</v>
      </c>
      <c r="AM1436" s="316">
        <f>AM1437</f>
        <v>1690000000</v>
      </c>
      <c r="AN1436" s="314"/>
      <c r="AO1436" s="315" t="s">
        <v>27</v>
      </c>
      <c r="AP1436" s="316">
        <v>0</v>
      </c>
      <c r="AQ1436" s="316">
        <f>AQ1437</f>
        <v>1690000000</v>
      </c>
      <c r="AR1436" s="351">
        <f t="shared" si="441"/>
        <v>0</v>
      </c>
    </row>
    <row r="1437" spans="2:44" x14ac:dyDescent="0.4">
      <c r="B1437" s="208">
        <v>525112</v>
      </c>
      <c r="C1437" s="180" t="s">
        <v>97</v>
      </c>
      <c r="D1437" s="178">
        <v>0</v>
      </c>
      <c r="E1437" s="179" t="s">
        <v>27</v>
      </c>
      <c r="F1437" s="180">
        <v>0</v>
      </c>
      <c r="G1437" s="254">
        <f>SUM(G1438:G1438)</f>
        <v>1690000000</v>
      </c>
      <c r="H1437" s="178">
        <v>0</v>
      </c>
      <c r="I1437" s="179" t="s">
        <v>27</v>
      </c>
      <c r="J1437" s="180">
        <v>0</v>
      </c>
      <c r="K1437" s="254">
        <f>SUM(K1438:K1438)</f>
        <v>1690000000</v>
      </c>
      <c r="L1437" s="178">
        <v>0</v>
      </c>
      <c r="M1437" s="179" t="s">
        <v>27</v>
      </c>
      <c r="N1437" s="180">
        <v>0</v>
      </c>
      <c r="O1437" s="254">
        <f>SUM(O1438:O1438)</f>
        <v>1690000000</v>
      </c>
      <c r="P1437" s="178">
        <v>0</v>
      </c>
      <c r="Q1437" s="179" t="s">
        <v>27</v>
      </c>
      <c r="R1437" s="180">
        <v>0</v>
      </c>
      <c r="S1437" s="254">
        <f>SUM(S1438:S1438)</f>
        <v>1690000000</v>
      </c>
      <c r="T1437" s="178">
        <v>0</v>
      </c>
      <c r="U1437" s="179" t="s">
        <v>27</v>
      </c>
      <c r="V1437" s="180">
        <v>0</v>
      </c>
      <c r="W1437" s="254">
        <f>SUM(W1438:W1438)</f>
        <v>1690000000</v>
      </c>
      <c r="X1437" s="354">
        <f t="shared" si="438"/>
        <v>507000000</v>
      </c>
      <c r="Y1437" s="254"/>
      <c r="Z1437" s="354">
        <f t="shared" si="440"/>
        <v>1690000000</v>
      </c>
      <c r="AA1437" s="254"/>
      <c r="AB1437" s="178">
        <v>0</v>
      </c>
      <c r="AC1437" s="179" t="s">
        <v>27</v>
      </c>
      <c r="AD1437" s="180">
        <v>0</v>
      </c>
      <c r="AE1437" s="254">
        <f>SUM(AE1438:AE1438)</f>
        <v>1690000000</v>
      </c>
      <c r="AF1437" s="178">
        <v>0</v>
      </c>
      <c r="AG1437" s="179" t="s">
        <v>27</v>
      </c>
      <c r="AH1437" s="180">
        <v>0</v>
      </c>
      <c r="AI1437" s="254">
        <f>SUM(AI1438:AI1438)</f>
        <v>1690000000</v>
      </c>
      <c r="AJ1437" s="178">
        <v>0</v>
      </c>
      <c r="AK1437" s="179" t="s">
        <v>27</v>
      </c>
      <c r="AL1437" s="180">
        <v>0</v>
      </c>
      <c r="AM1437" s="254">
        <f>SUM(AM1438:AM1438)</f>
        <v>1690000000</v>
      </c>
      <c r="AN1437" s="178">
        <v>0</v>
      </c>
      <c r="AO1437" s="179" t="s">
        <v>27</v>
      </c>
      <c r="AP1437" s="180">
        <v>0</v>
      </c>
      <c r="AQ1437" s="254">
        <f>SUM(AQ1438:AQ1438)</f>
        <v>1690000000</v>
      </c>
      <c r="AR1437" s="351">
        <f t="shared" si="441"/>
        <v>0</v>
      </c>
    </row>
    <row r="1438" spans="2:44" x14ac:dyDescent="0.4">
      <c r="B1438" s="208" t="s">
        <v>27</v>
      </c>
      <c r="C1438" s="180" t="s">
        <v>573</v>
      </c>
      <c r="D1438" s="178">
        <v>676</v>
      </c>
      <c r="E1438" s="179" t="s">
        <v>40</v>
      </c>
      <c r="F1438" s="254">
        <v>2500000</v>
      </c>
      <c r="G1438" s="254">
        <f>ROUNDDOWN(D1438*F1438,-3)</f>
        <v>1690000000</v>
      </c>
      <c r="H1438" s="178">
        <v>676</v>
      </c>
      <c r="I1438" s="179" t="s">
        <v>40</v>
      </c>
      <c r="J1438" s="254">
        <v>2500000</v>
      </c>
      <c r="K1438" s="254">
        <f>ROUNDDOWN(H1438*J1438,-3)</f>
        <v>1690000000</v>
      </c>
      <c r="L1438" s="178">
        <v>676</v>
      </c>
      <c r="M1438" s="179" t="s">
        <v>40</v>
      </c>
      <c r="N1438" s="254">
        <v>2500000</v>
      </c>
      <c r="O1438" s="254">
        <f>ROUNDDOWN(L1438*N1438,-3)</f>
        <v>1690000000</v>
      </c>
      <c r="P1438" s="178">
        <v>676</v>
      </c>
      <c r="Q1438" s="179" t="s">
        <v>40</v>
      </c>
      <c r="R1438" s="254">
        <v>2500000</v>
      </c>
      <c r="S1438" s="254">
        <f>ROUNDDOWN(P1438*R1438,-3)</f>
        <v>1690000000</v>
      </c>
      <c r="T1438" s="178">
        <v>676</v>
      </c>
      <c r="U1438" s="179" t="s">
        <v>40</v>
      </c>
      <c r="V1438" s="254">
        <v>2500000</v>
      </c>
      <c r="W1438" s="254">
        <f>ROUNDDOWN(T1438*V1438,-3)</f>
        <v>1690000000</v>
      </c>
      <c r="X1438" s="354">
        <f t="shared" si="438"/>
        <v>507000000</v>
      </c>
      <c r="Y1438" s="254">
        <f>CEILING(X1438,1000)</f>
        <v>507000000</v>
      </c>
      <c r="Z1438" s="354">
        <f t="shared" si="440"/>
        <v>1183000000</v>
      </c>
      <c r="AA1438" s="254">
        <f t="shared" si="439"/>
        <v>1183000000</v>
      </c>
      <c r="AB1438" s="178">
        <v>676</v>
      </c>
      <c r="AC1438" s="179" t="s">
        <v>40</v>
      </c>
      <c r="AD1438" s="254">
        <v>2500000</v>
      </c>
      <c r="AE1438" s="254">
        <f>ROUNDDOWN(AB1438*AD1438,-3)</f>
        <v>1690000000</v>
      </c>
      <c r="AF1438" s="178">
        <v>676</v>
      </c>
      <c r="AG1438" s="179" t="s">
        <v>40</v>
      </c>
      <c r="AH1438" s="254">
        <v>2500000</v>
      </c>
      <c r="AI1438" s="254">
        <f>ROUNDDOWN(AF1438*AH1438,-3)</f>
        <v>1690000000</v>
      </c>
      <c r="AJ1438" s="178">
        <v>676</v>
      </c>
      <c r="AK1438" s="179" t="s">
        <v>40</v>
      </c>
      <c r="AL1438" s="254">
        <v>2500000</v>
      </c>
      <c r="AM1438" s="254">
        <f>ROUNDDOWN(AJ1438*AL1438,-3)</f>
        <v>1690000000</v>
      </c>
      <c r="AN1438" s="178">
        <v>676</v>
      </c>
      <c r="AO1438" s="179" t="s">
        <v>40</v>
      </c>
      <c r="AP1438" s="254">
        <v>2500000</v>
      </c>
      <c r="AQ1438" s="254">
        <f>ROUNDDOWN(AN1438*AP1438,-3)</f>
        <v>1690000000</v>
      </c>
      <c r="AR1438" s="351">
        <f t="shared" si="441"/>
        <v>0</v>
      </c>
    </row>
    <row r="1439" spans="2:44" x14ac:dyDescent="0.4">
      <c r="B1439" s="312" t="s">
        <v>384</v>
      </c>
      <c r="C1439" s="313" t="s">
        <v>574</v>
      </c>
      <c r="D1439" s="269"/>
      <c r="E1439" s="270" t="s">
        <v>27</v>
      </c>
      <c r="F1439" s="254">
        <v>0</v>
      </c>
      <c r="G1439" s="254">
        <f>G1440+G1442</f>
        <v>442800000</v>
      </c>
      <c r="H1439" s="314"/>
      <c r="I1439" s="315" t="s">
        <v>27</v>
      </c>
      <c r="J1439" s="316">
        <v>0</v>
      </c>
      <c r="K1439" s="316">
        <f>K1440+K1442</f>
        <v>442800000</v>
      </c>
      <c r="L1439" s="314"/>
      <c r="M1439" s="315" t="s">
        <v>27</v>
      </c>
      <c r="N1439" s="316">
        <v>0</v>
      </c>
      <c r="O1439" s="316">
        <f>O1440+O1442</f>
        <v>442800000</v>
      </c>
      <c r="P1439" s="314"/>
      <c r="Q1439" s="315" t="s">
        <v>27</v>
      </c>
      <c r="R1439" s="316">
        <v>0</v>
      </c>
      <c r="S1439" s="316">
        <f>S1440+S1442</f>
        <v>442800000</v>
      </c>
      <c r="T1439" s="314"/>
      <c r="U1439" s="315" t="s">
        <v>27</v>
      </c>
      <c r="V1439" s="316">
        <v>0</v>
      </c>
      <c r="W1439" s="316">
        <f>W1440+W1442</f>
        <v>442800000</v>
      </c>
      <c r="X1439" s="354">
        <f t="shared" si="438"/>
        <v>132840000</v>
      </c>
      <c r="Y1439" s="316"/>
      <c r="Z1439" s="354">
        <f t="shared" si="440"/>
        <v>442800000</v>
      </c>
      <c r="AA1439" s="316"/>
      <c r="AB1439" s="314"/>
      <c r="AC1439" s="315" t="s">
        <v>27</v>
      </c>
      <c r="AD1439" s="316">
        <v>0</v>
      </c>
      <c r="AE1439" s="316">
        <f>AE1440+AE1442</f>
        <v>442800000</v>
      </c>
      <c r="AF1439" s="314"/>
      <c r="AG1439" s="315" t="s">
        <v>27</v>
      </c>
      <c r="AH1439" s="316">
        <v>0</v>
      </c>
      <c r="AI1439" s="316">
        <f>AI1440+AI1442</f>
        <v>442800000</v>
      </c>
      <c r="AJ1439" s="314"/>
      <c r="AK1439" s="315" t="s">
        <v>27</v>
      </c>
      <c r="AL1439" s="316">
        <v>0</v>
      </c>
      <c r="AM1439" s="316">
        <f>AM1440+AM1442</f>
        <v>442800000</v>
      </c>
      <c r="AN1439" s="314"/>
      <c r="AO1439" s="315" t="s">
        <v>27</v>
      </c>
      <c r="AP1439" s="316">
        <v>0</v>
      </c>
      <c r="AQ1439" s="316">
        <f>AQ1440+AQ1442</f>
        <v>442800000</v>
      </c>
      <c r="AR1439" s="351">
        <f t="shared" si="441"/>
        <v>0</v>
      </c>
    </row>
    <row r="1440" spans="2:44" x14ac:dyDescent="0.4">
      <c r="B1440" s="208">
        <v>525112</v>
      </c>
      <c r="C1440" s="180" t="s">
        <v>97</v>
      </c>
      <c r="D1440" s="178">
        <v>0</v>
      </c>
      <c r="E1440" s="179" t="s">
        <v>27</v>
      </c>
      <c r="F1440" s="180">
        <v>0</v>
      </c>
      <c r="G1440" s="254">
        <f>SUM(G1441:G1441)</f>
        <v>442800000</v>
      </c>
      <c r="H1440" s="178">
        <v>0</v>
      </c>
      <c r="I1440" s="179" t="s">
        <v>27</v>
      </c>
      <c r="J1440" s="180">
        <v>0</v>
      </c>
      <c r="K1440" s="254">
        <f>SUM(K1441:K1441)</f>
        <v>442800000</v>
      </c>
      <c r="L1440" s="178">
        <v>0</v>
      </c>
      <c r="M1440" s="179" t="s">
        <v>27</v>
      </c>
      <c r="N1440" s="180">
        <v>0</v>
      </c>
      <c r="O1440" s="254">
        <f>SUM(O1441:O1441)</f>
        <v>442800000</v>
      </c>
      <c r="P1440" s="178">
        <v>0</v>
      </c>
      <c r="Q1440" s="179" t="s">
        <v>27</v>
      </c>
      <c r="R1440" s="180">
        <v>0</v>
      </c>
      <c r="S1440" s="254">
        <f>SUM(S1441:S1441)</f>
        <v>442800000</v>
      </c>
      <c r="T1440" s="178">
        <v>0</v>
      </c>
      <c r="U1440" s="179" t="s">
        <v>27</v>
      </c>
      <c r="V1440" s="180">
        <v>0</v>
      </c>
      <c r="W1440" s="254">
        <f>SUM(W1441:W1441)</f>
        <v>442800000</v>
      </c>
      <c r="X1440" s="354">
        <f t="shared" si="438"/>
        <v>132840000</v>
      </c>
      <c r="Y1440" s="254"/>
      <c r="Z1440" s="354">
        <f t="shared" si="440"/>
        <v>442800000</v>
      </c>
      <c r="AA1440" s="254"/>
      <c r="AB1440" s="178">
        <v>0</v>
      </c>
      <c r="AC1440" s="179" t="s">
        <v>27</v>
      </c>
      <c r="AD1440" s="180">
        <v>0</v>
      </c>
      <c r="AE1440" s="254">
        <f>SUM(AE1441:AE1441)</f>
        <v>442800000</v>
      </c>
      <c r="AF1440" s="178">
        <v>0</v>
      </c>
      <c r="AG1440" s="179" t="s">
        <v>27</v>
      </c>
      <c r="AH1440" s="180">
        <v>0</v>
      </c>
      <c r="AI1440" s="254">
        <f>SUM(AI1441:AI1441)</f>
        <v>442800000</v>
      </c>
      <c r="AJ1440" s="178">
        <v>0</v>
      </c>
      <c r="AK1440" s="179" t="s">
        <v>27</v>
      </c>
      <c r="AL1440" s="180">
        <v>0</v>
      </c>
      <c r="AM1440" s="254">
        <f>SUM(AM1441:AM1441)</f>
        <v>442800000</v>
      </c>
      <c r="AN1440" s="178">
        <v>0</v>
      </c>
      <c r="AO1440" s="179" t="s">
        <v>27</v>
      </c>
      <c r="AP1440" s="180">
        <v>0</v>
      </c>
      <c r="AQ1440" s="254">
        <f>SUM(AQ1441:AQ1441)</f>
        <v>442800000</v>
      </c>
      <c r="AR1440" s="351">
        <f t="shared" si="441"/>
        <v>0</v>
      </c>
    </row>
    <row r="1441" spans="2:44" x14ac:dyDescent="0.4">
      <c r="B1441" s="208" t="s">
        <v>27</v>
      </c>
      <c r="C1441" s="180" t="s">
        <v>575</v>
      </c>
      <c r="D1441" s="178">
        <v>123</v>
      </c>
      <c r="E1441" s="179" t="s">
        <v>40</v>
      </c>
      <c r="F1441" s="254">
        <v>3600000</v>
      </c>
      <c r="G1441" s="254">
        <f>ROUNDDOWN(D1441*F1441,-3)</f>
        <v>442800000</v>
      </c>
      <c r="H1441" s="178">
        <v>123</v>
      </c>
      <c r="I1441" s="179" t="s">
        <v>40</v>
      </c>
      <c r="J1441" s="254">
        <v>3600000</v>
      </c>
      <c r="K1441" s="254">
        <f>ROUNDDOWN(H1441*J1441,-3)</f>
        <v>442800000</v>
      </c>
      <c r="L1441" s="178">
        <v>123</v>
      </c>
      <c r="M1441" s="179" t="s">
        <v>40</v>
      </c>
      <c r="N1441" s="254">
        <v>3600000</v>
      </c>
      <c r="O1441" s="254">
        <f>ROUNDDOWN(L1441*N1441,-3)</f>
        <v>442800000</v>
      </c>
      <c r="P1441" s="178">
        <v>123</v>
      </c>
      <c r="Q1441" s="179" t="s">
        <v>40</v>
      </c>
      <c r="R1441" s="254">
        <v>3600000</v>
      </c>
      <c r="S1441" s="254">
        <f>ROUNDDOWN(P1441*R1441,-3)</f>
        <v>442800000</v>
      </c>
      <c r="T1441" s="178">
        <v>123</v>
      </c>
      <c r="U1441" s="179" t="s">
        <v>40</v>
      </c>
      <c r="V1441" s="254">
        <v>3600000</v>
      </c>
      <c r="W1441" s="254">
        <f>ROUNDDOWN(T1441*V1441,-3)</f>
        <v>442800000</v>
      </c>
      <c r="X1441" s="354">
        <f t="shared" si="438"/>
        <v>132840000</v>
      </c>
      <c r="Y1441" s="254">
        <f>CEILING(X1441,1000)</f>
        <v>132840000</v>
      </c>
      <c r="Z1441" s="354">
        <f t="shared" si="440"/>
        <v>309960000</v>
      </c>
      <c r="AA1441" s="254">
        <f t="shared" si="439"/>
        <v>309960000</v>
      </c>
      <c r="AB1441" s="178">
        <v>123</v>
      </c>
      <c r="AC1441" s="179" t="s">
        <v>40</v>
      </c>
      <c r="AD1441" s="254">
        <v>3600000</v>
      </c>
      <c r="AE1441" s="254">
        <f>ROUNDDOWN(AB1441*AD1441,-3)</f>
        <v>442800000</v>
      </c>
      <c r="AF1441" s="178">
        <v>123</v>
      </c>
      <c r="AG1441" s="179" t="s">
        <v>40</v>
      </c>
      <c r="AH1441" s="254">
        <v>3600000</v>
      </c>
      <c r="AI1441" s="254">
        <f>ROUNDDOWN(AF1441*AH1441,-3)</f>
        <v>442800000</v>
      </c>
      <c r="AJ1441" s="178">
        <v>123</v>
      </c>
      <c r="AK1441" s="179" t="s">
        <v>40</v>
      </c>
      <c r="AL1441" s="254">
        <v>3600000</v>
      </c>
      <c r="AM1441" s="254">
        <f>ROUNDDOWN(AJ1441*AL1441,-3)</f>
        <v>442800000</v>
      </c>
      <c r="AN1441" s="178">
        <v>123</v>
      </c>
      <c r="AO1441" s="179" t="s">
        <v>40</v>
      </c>
      <c r="AP1441" s="254">
        <v>3600000</v>
      </c>
      <c r="AQ1441" s="254">
        <f>ROUNDDOWN(AN1441*AP1441,-3)</f>
        <v>442800000</v>
      </c>
      <c r="AR1441" s="351">
        <f t="shared" si="441"/>
        <v>0</v>
      </c>
    </row>
    <row r="1442" spans="2:44" x14ac:dyDescent="0.4">
      <c r="B1442" s="208"/>
      <c r="C1442" s="180"/>
      <c r="D1442" s="178"/>
      <c r="E1442" s="179"/>
      <c r="F1442" s="180"/>
      <c r="G1442" s="254"/>
      <c r="H1442" s="178"/>
      <c r="I1442" s="179"/>
      <c r="J1442" s="180"/>
      <c r="K1442" s="254"/>
      <c r="L1442" s="178"/>
      <c r="M1442" s="179"/>
      <c r="N1442" s="180"/>
      <c r="O1442" s="254"/>
      <c r="P1442" s="178"/>
      <c r="Q1442" s="179"/>
      <c r="R1442" s="180"/>
      <c r="S1442" s="254"/>
      <c r="T1442" s="178"/>
      <c r="U1442" s="179"/>
      <c r="V1442" s="180"/>
      <c r="W1442" s="254"/>
      <c r="X1442" s="354">
        <f t="shared" si="438"/>
        <v>0</v>
      </c>
      <c r="Y1442" s="254"/>
      <c r="Z1442" s="354">
        <f t="shared" si="440"/>
        <v>0</v>
      </c>
      <c r="AA1442" s="254"/>
      <c r="AB1442" s="178"/>
      <c r="AC1442" s="179"/>
      <c r="AD1442" s="180"/>
      <c r="AE1442" s="254"/>
      <c r="AF1442" s="178"/>
      <c r="AG1442" s="179"/>
      <c r="AH1442" s="180"/>
      <c r="AI1442" s="254"/>
      <c r="AJ1442" s="178"/>
      <c r="AK1442" s="179"/>
      <c r="AL1442" s="180"/>
      <c r="AM1442" s="254"/>
      <c r="AN1442" s="178"/>
      <c r="AO1442" s="179"/>
      <c r="AP1442" s="180"/>
      <c r="AQ1442" s="254"/>
      <c r="AR1442" s="351">
        <f t="shared" si="441"/>
        <v>0</v>
      </c>
    </row>
    <row r="1443" spans="2:44" x14ac:dyDescent="0.4">
      <c r="B1443" s="208"/>
      <c r="C1443" s="180"/>
      <c r="D1443" s="178"/>
      <c r="E1443" s="179"/>
      <c r="F1443" s="254"/>
      <c r="G1443" s="254"/>
      <c r="H1443" s="178"/>
      <c r="I1443" s="179"/>
      <c r="J1443" s="254"/>
      <c r="K1443" s="254"/>
      <c r="L1443" s="178"/>
      <c r="M1443" s="179"/>
      <c r="N1443" s="254"/>
      <c r="O1443" s="254"/>
      <c r="P1443" s="178"/>
      <c r="Q1443" s="179"/>
      <c r="R1443" s="254"/>
      <c r="S1443" s="254"/>
      <c r="T1443" s="178"/>
      <c r="U1443" s="179"/>
      <c r="V1443" s="254"/>
      <c r="W1443" s="254"/>
      <c r="X1443" s="354">
        <f t="shared" si="438"/>
        <v>0</v>
      </c>
      <c r="Y1443" s="254"/>
      <c r="Z1443" s="354">
        <f t="shared" si="440"/>
        <v>0</v>
      </c>
      <c r="AA1443" s="254"/>
      <c r="AB1443" s="178"/>
      <c r="AC1443" s="179"/>
      <c r="AD1443" s="254"/>
      <c r="AE1443" s="254"/>
      <c r="AF1443" s="178"/>
      <c r="AG1443" s="179"/>
      <c r="AH1443" s="254"/>
      <c r="AI1443" s="254"/>
      <c r="AJ1443" s="178"/>
      <c r="AK1443" s="179"/>
      <c r="AL1443" s="254"/>
      <c r="AM1443" s="254"/>
      <c r="AN1443" s="178"/>
      <c r="AO1443" s="179"/>
      <c r="AP1443" s="254"/>
      <c r="AQ1443" s="254"/>
      <c r="AR1443" s="351">
        <f t="shared" si="441"/>
        <v>0</v>
      </c>
    </row>
    <row r="1444" spans="2:44" x14ac:dyDescent="0.4">
      <c r="B1444" s="312" t="s">
        <v>386</v>
      </c>
      <c r="C1444" s="313" t="s">
        <v>576</v>
      </c>
      <c r="D1444" s="269"/>
      <c r="E1444" s="270" t="s">
        <v>27</v>
      </c>
      <c r="F1444" s="254">
        <v>0</v>
      </c>
      <c r="G1444" s="254">
        <f>G1445</f>
        <v>0</v>
      </c>
      <c r="H1444" s="314"/>
      <c r="I1444" s="315" t="s">
        <v>27</v>
      </c>
      <c r="J1444" s="316">
        <v>0</v>
      </c>
      <c r="K1444" s="316">
        <f>K1445</f>
        <v>0</v>
      </c>
      <c r="L1444" s="314"/>
      <c r="M1444" s="315" t="s">
        <v>27</v>
      </c>
      <c r="N1444" s="316">
        <v>0</v>
      </c>
      <c r="O1444" s="316">
        <f>O1445</f>
        <v>0</v>
      </c>
      <c r="P1444" s="314"/>
      <c r="Q1444" s="315" t="s">
        <v>27</v>
      </c>
      <c r="R1444" s="316">
        <v>0</v>
      </c>
      <c r="S1444" s="316">
        <f>S1445</f>
        <v>0</v>
      </c>
      <c r="T1444" s="314"/>
      <c r="U1444" s="315" t="s">
        <v>27</v>
      </c>
      <c r="V1444" s="316">
        <v>0</v>
      </c>
      <c r="W1444" s="316">
        <f>W1445</f>
        <v>0</v>
      </c>
      <c r="X1444" s="354">
        <f t="shared" si="438"/>
        <v>0</v>
      </c>
      <c r="Y1444" s="316"/>
      <c r="Z1444" s="354">
        <f t="shared" si="440"/>
        <v>0</v>
      </c>
      <c r="AA1444" s="316"/>
      <c r="AB1444" s="314"/>
      <c r="AC1444" s="315" t="s">
        <v>27</v>
      </c>
      <c r="AD1444" s="316">
        <v>0</v>
      </c>
      <c r="AE1444" s="316">
        <f>AE1445</f>
        <v>0</v>
      </c>
      <c r="AF1444" s="314"/>
      <c r="AG1444" s="315" t="s">
        <v>27</v>
      </c>
      <c r="AH1444" s="316">
        <v>0</v>
      </c>
      <c r="AI1444" s="316">
        <f>AI1445</f>
        <v>0</v>
      </c>
      <c r="AJ1444" s="314"/>
      <c r="AK1444" s="315" t="s">
        <v>27</v>
      </c>
      <c r="AL1444" s="316">
        <v>0</v>
      </c>
      <c r="AM1444" s="316">
        <f>AM1445</f>
        <v>0</v>
      </c>
      <c r="AN1444" s="314"/>
      <c r="AO1444" s="315" t="s">
        <v>27</v>
      </c>
      <c r="AP1444" s="316">
        <v>0</v>
      </c>
      <c r="AQ1444" s="316">
        <f>AQ1445</f>
        <v>0</v>
      </c>
      <c r="AR1444" s="351">
        <f t="shared" si="441"/>
        <v>0</v>
      </c>
    </row>
    <row r="1445" spans="2:44" x14ac:dyDescent="0.4">
      <c r="B1445" s="208"/>
      <c r="C1445" s="180"/>
      <c r="D1445" s="178"/>
      <c r="E1445" s="179"/>
      <c r="F1445" s="180"/>
      <c r="G1445" s="254"/>
      <c r="H1445" s="178"/>
      <c r="I1445" s="179"/>
      <c r="J1445" s="180"/>
      <c r="K1445" s="254"/>
      <c r="L1445" s="178"/>
      <c r="M1445" s="179"/>
      <c r="N1445" s="180"/>
      <c r="O1445" s="254"/>
      <c r="P1445" s="178"/>
      <c r="Q1445" s="179"/>
      <c r="R1445" s="180"/>
      <c r="S1445" s="254"/>
      <c r="T1445" s="178"/>
      <c r="U1445" s="179"/>
      <c r="V1445" s="180"/>
      <c r="W1445" s="254"/>
      <c r="X1445" s="354">
        <f t="shared" si="438"/>
        <v>0</v>
      </c>
      <c r="Y1445" s="254"/>
      <c r="Z1445" s="354">
        <f t="shared" si="440"/>
        <v>0</v>
      </c>
      <c r="AA1445" s="254"/>
      <c r="AB1445" s="178"/>
      <c r="AC1445" s="179"/>
      <c r="AD1445" s="180"/>
      <c r="AE1445" s="254"/>
      <c r="AF1445" s="178"/>
      <c r="AG1445" s="179"/>
      <c r="AH1445" s="180"/>
      <c r="AI1445" s="254"/>
      <c r="AJ1445" s="178"/>
      <c r="AK1445" s="179"/>
      <c r="AL1445" s="180"/>
      <c r="AM1445" s="254"/>
      <c r="AN1445" s="178"/>
      <c r="AO1445" s="179"/>
      <c r="AP1445" s="180"/>
      <c r="AQ1445" s="254"/>
      <c r="AR1445" s="351">
        <f t="shared" si="441"/>
        <v>0</v>
      </c>
    </row>
    <row r="1446" spans="2:44" x14ac:dyDescent="0.4">
      <c r="B1446" s="208"/>
      <c r="C1446" s="180"/>
      <c r="D1446" s="178"/>
      <c r="E1446" s="179"/>
      <c r="F1446" s="254"/>
      <c r="G1446" s="254"/>
      <c r="H1446" s="178"/>
      <c r="I1446" s="179"/>
      <c r="J1446" s="254"/>
      <c r="K1446" s="254"/>
      <c r="L1446" s="178"/>
      <c r="M1446" s="179"/>
      <c r="N1446" s="254"/>
      <c r="O1446" s="254"/>
      <c r="P1446" s="178"/>
      <c r="Q1446" s="179"/>
      <c r="R1446" s="254"/>
      <c r="S1446" s="254"/>
      <c r="T1446" s="178"/>
      <c r="U1446" s="179"/>
      <c r="V1446" s="254"/>
      <c r="W1446" s="254"/>
      <c r="X1446" s="354">
        <f t="shared" si="438"/>
        <v>0</v>
      </c>
      <c r="Y1446" s="254"/>
      <c r="Z1446" s="354">
        <f t="shared" si="440"/>
        <v>0</v>
      </c>
      <c r="AA1446" s="254"/>
      <c r="AB1446" s="178"/>
      <c r="AC1446" s="179"/>
      <c r="AD1446" s="254"/>
      <c r="AE1446" s="254"/>
      <c r="AF1446" s="178"/>
      <c r="AG1446" s="179"/>
      <c r="AH1446" s="254"/>
      <c r="AI1446" s="254"/>
      <c r="AJ1446" s="178"/>
      <c r="AK1446" s="179"/>
      <c r="AL1446" s="254"/>
      <c r="AM1446" s="254"/>
      <c r="AN1446" s="178"/>
      <c r="AO1446" s="179"/>
      <c r="AP1446" s="254"/>
      <c r="AQ1446" s="254"/>
      <c r="AR1446" s="351">
        <f t="shared" si="441"/>
        <v>0</v>
      </c>
    </row>
    <row r="1447" spans="2:44" x14ac:dyDescent="0.4">
      <c r="B1447" s="208"/>
      <c r="C1447" s="180"/>
      <c r="D1447" s="178"/>
      <c r="E1447" s="179"/>
      <c r="F1447" s="254"/>
      <c r="G1447" s="254"/>
      <c r="H1447" s="178"/>
      <c r="I1447" s="179"/>
      <c r="J1447" s="254"/>
      <c r="K1447" s="254"/>
      <c r="L1447" s="178"/>
      <c r="M1447" s="179"/>
      <c r="N1447" s="254"/>
      <c r="O1447" s="254"/>
      <c r="P1447" s="178"/>
      <c r="Q1447" s="179"/>
      <c r="R1447" s="254"/>
      <c r="S1447" s="254"/>
      <c r="T1447" s="178"/>
      <c r="U1447" s="179"/>
      <c r="V1447" s="254"/>
      <c r="W1447" s="254"/>
      <c r="X1447" s="354">
        <f t="shared" si="438"/>
        <v>0</v>
      </c>
      <c r="Y1447" s="254"/>
      <c r="Z1447" s="354">
        <f t="shared" si="440"/>
        <v>0</v>
      </c>
      <c r="AA1447" s="254"/>
      <c r="AB1447" s="178"/>
      <c r="AC1447" s="179"/>
      <c r="AD1447" s="254"/>
      <c r="AE1447" s="254"/>
      <c r="AF1447" s="178"/>
      <c r="AG1447" s="179"/>
      <c r="AH1447" s="254"/>
      <c r="AI1447" s="254"/>
      <c r="AJ1447" s="178"/>
      <c r="AK1447" s="179"/>
      <c r="AL1447" s="254"/>
      <c r="AM1447" s="254"/>
      <c r="AN1447" s="178"/>
      <c r="AO1447" s="179"/>
      <c r="AP1447" s="254"/>
      <c r="AQ1447" s="254"/>
      <c r="AR1447" s="351">
        <f t="shared" si="441"/>
        <v>0</v>
      </c>
    </row>
    <row r="1448" spans="2:44" x14ac:dyDescent="0.4">
      <c r="B1448" s="208"/>
      <c r="C1448" s="180"/>
      <c r="D1448" s="178"/>
      <c r="E1448" s="179"/>
      <c r="F1448" s="254"/>
      <c r="G1448" s="254"/>
      <c r="H1448" s="178"/>
      <c r="I1448" s="179"/>
      <c r="J1448" s="254"/>
      <c r="K1448" s="254"/>
      <c r="L1448" s="178"/>
      <c r="M1448" s="179"/>
      <c r="N1448" s="254"/>
      <c r="O1448" s="254"/>
      <c r="P1448" s="178"/>
      <c r="Q1448" s="179"/>
      <c r="R1448" s="254"/>
      <c r="S1448" s="254"/>
      <c r="T1448" s="178"/>
      <c r="U1448" s="179"/>
      <c r="V1448" s="254"/>
      <c r="W1448" s="254"/>
      <c r="X1448" s="354">
        <f t="shared" si="438"/>
        <v>0</v>
      </c>
      <c r="Y1448" s="254"/>
      <c r="Z1448" s="354">
        <f t="shared" si="440"/>
        <v>0</v>
      </c>
      <c r="AA1448" s="254"/>
      <c r="AB1448" s="178"/>
      <c r="AC1448" s="179"/>
      <c r="AD1448" s="254"/>
      <c r="AE1448" s="254"/>
      <c r="AF1448" s="178"/>
      <c r="AG1448" s="179"/>
      <c r="AH1448" s="254"/>
      <c r="AI1448" s="254"/>
      <c r="AJ1448" s="178"/>
      <c r="AK1448" s="179"/>
      <c r="AL1448" s="254"/>
      <c r="AM1448" s="254"/>
      <c r="AN1448" s="178"/>
      <c r="AO1448" s="179"/>
      <c r="AP1448" s="254"/>
      <c r="AQ1448" s="254"/>
      <c r="AR1448" s="351">
        <f t="shared" si="441"/>
        <v>0</v>
      </c>
    </row>
    <row r="1449" spans="2:44" x14ac:dyDescent="0.4">
      <c r="B1449" s="208"/>
      <c r="C1449" s="180"/>
      <c r="D1449" s="178"/>
      <c r="E1449" s="179"/>
      <c r="F1449" s="254"/>
      <c r="G1449" s="254"/>
      <c r="H1449" s="178"/>
      <c r="I1449" s="179"/>
      <c r="J1449" s="254"/>
      <c r="K1449" s="254"/>
      <c r="L1449" s="178"/>
      <c r="M1449" s="179"/>
      <c r="N1449" s="254"/>
      <c r="O1449" s="254"/>
      <c r="P1449" s="178"/>
      <c r="Q1449" s="179"/>
      <c r="R1449" s="254"/>
      <c r="S1449" s="254"/>
      <c r="T1449" s="178"/>
      <c r="U1449" s="179"/>
      <c r="V1449" s="254"/>
      <c r="W1449" s="254"/>
      <c r="X1449" s="354">
        <f t="shared" ref="X1449:X1522" si="442">W1449*30%</f>
        <v>0</v>
      </c>
      <c r="Y1449" s="254"/>
      <c r="Z1449" s="354">
        <f t="shared" si="440"/>
        <v>0</v>
      </c>
      <c r="AA1449" s="254"/>
      <c r="AB1449" s="178"/>
      <c r="AC1449" s="179"/>
      <c r="AD1449" s="254"/>
      <c r="AE1449" s="254"/>
      <c r="AF1449" s="178"/>
      <c r="AG1449" s="179"/>
      <c r="AH1449" s="254"/>
      <c r="AI1449" s="254"/>
      <c r="AJ1449" s="178"/>
      <c r="AK1449" s="179"/>
      <c r="AL1449" s="254"/>
      <c r="AM1449" s="254"/>
      <c r="AN1449" s="178"/>
      <c r="AO1449" s="179"/>
      <c r="AP1449" s="254"/>
      <c r="AQ1449" s="254"/>
      <c r="AR1449" s="351">
        <f t="shared" si="441"/>
        <v>0</v>
      </c>
    </row>
    <row r="1450" spans="2:44" x14ac:dyDescent="0.4">
      <c r="B1450" s="208"/>
      <c r="C1450" s="180"/>
      <c r="D1450" s="178"/>
      <c r="E1450" s="179"/>
      <c r="F1450" s="254"/>
      <c r="G1450" s="254"/>
      <c r="H1450" s="178"/>
      <c r="I1450" s="179"/>
      <c r="J1450" s="254"/>
      <c r="K1450" s="254"/>
      <c r="L1450" s="178"/>
      <c r="M1450" s="179"/>
      <c r="N1450" s="254"/>
      <c r="O1450" s="254"/>
      <c r="P1450" s="178"/>
      <c r="Q1450" s="179"/>
      <c r="R1450" s="254"/>
      <c r="S1450" s="254"/>
      <c r="T1450" s="178"/>
      <c r="U1450" s="179"/>
      <c r="V1450" s="254"/>
      <c r="W1450" s="254"/>
      <c r="X1450" s="354">
        <f t="shared" si="442"/>
        <v>0</v>
      </c>
      <c r="Y1450" s="254"/>
      <c r="Z1450" s="354">
        <f t="shared" si="440"/>
        <v>0</v>
      </c>
      <c r="AA1450" s="254"/>
      <c r="AB1450" s="178"/>
      <c r="AC1450" s="179"/>
      <c r="AD1450" s="254"/>
      <c r="AE1450" s="254"/>
      <c r="AF1450" s="178"/>
      <c r="AG1450" s="179"/>
      <c r="AH1450" s="254"/>
      <c r="AI1450" s="254"/>
      <c r="AJ1450" s="178"/>
      <c r="AK1450" s="179"/>
      <c r="AL1450" s="254"/>
      <c r="AM1450" s="254"/>
      <c r="AN1450" s="178"/>
      <c r="AO1450" s="179"/>
      <c r="AP1450" s="254"/>
      <c r="AQ1450" s="254"/>
      <c r="AR1450" s="351">
        <f t="shared" si="441"/>
        <v>0</v>
      </c>
    </row>
    <row r="1451" spans="2:44" x14ac:dyDescent="0.4">
      <c r="B1451" s="208"/>
      <c r="C1451" s="180"/>
      <c r="D1451" s="178"/>
      <c r="E1451" s="179"/>
      <c r="F1451" s="254"/>
      <c r="G1451" s="254"/>
      <c r="H1451" s="178"/>
      <c r="I1451" s="179"/>
      <c r="J1451" s="254"/>
      <c r="K1451" s="254"/>
      <c r="L1451" s="178"/>
      <c r="M1451" s="179"/>
      <c r="N1451" s="254"/>
      <c r="O1451" s="254"/>
      <c r="P1451" s="178"/>
      <c r="Q1451" s="179"/>
      <c r="R1451" s="254"/>
      <c r="S1451" s="254"/>
      <c r="T1451" s="178"/>
      <c r="U1451" s="179"/>
      <c r="V1451" s="254"/>
      <c r="W1451" s="254"/>
      <c r="X1451" s="354">
        <f t="shared" si="442"/>
        <v>0</v>
      </c>
      <c r="Y1451" s="254"/>
      <c r="Z1451" s="354">
        <f t="shared" si="440"/>
        <v>0</v>
      </c>
      <c r="AA1451" s="254"/>
      <c r="AB1451" s="178"/>
      <c r="AC1451" s="179"/>
      <c r="AD1451" s="254"/>
      <c r="AE1451" s="254"/>
      <c r="AF1451" s="178"/>
      <c r="AG1451" s="179"/>
      <c r="AH1451" s="254"/>
      <c r="AI1451" s="254"/>
      <c r="AJ1451" s="178"/>
      <c r="AK1451" s="179"/>
      <c r="AL1451" s="254"/>
      <c r="AM1451" s="254"/>
      <c r="AN1451" s="178"/>
      <c r="AO1451" s="179"/>
      <c r="AP1451" s="254"/>
      <c r="AQ1451" s="254"/>
      <c r="AR1451" s="351">
        <f t="shared" si="441"/>
        <v>0</v>
      </c>
    </row>
    <row r="1452" spans="2:44" collapsed="1" x14ac:dyDescent="0.4">
      <c r="B1452" s="312" t="s">
        <v>388</v>
      </c>
      <c r="C1452" s="313" t="s">
        <v>577</v>
      </c>
      <c r="D1452" s="254"/>
      <c r="E1452" s="254"/>
      <c r="F1452" s="254"/>
      <c r="G1452" s="254">
        <f>G1453+G1455</f>
        <v>615120000</v>
      </c>
      <c r="H1452" s="316"/>
      <c r="I1452" s="316"/>
      <c r="J1452" s="316"/>
      <c r="K1452" s="316">
        <f>K1453+K1455</f>
        <v>615120000</v>
      </c>
      <c r="L1452" s="316"/>
      <c r="M1452" s="316"/>
      <c r="N1452" s="316"/>
      <c r="O1452" s="316">
        <f>O1453+O1455</f>
        <v>615120000</v>
      </c>
      <c r="P1452" s="316"/>
      <c r="Q1452" s="316"/>
      <c r="R1452" s="316"/>
      <c r="S1452" s="316">
        <f>S1453+S1455</f>
        <v>615120000</v>
      </c>
      <c r="T1452" s="316"/>
      <c r="U1452" s="316"/>
      <c r="V1452" s="316"/>
      <c r="W1452" s="316">
        <f>W1453+W1455</f>
        <v>615120000</v>
      </c>
      <c r="X1452" s="354">
        <f t="shared" si="442"/>
        <v>184536000</v>
      </c>
      <c r="Y1452" s="316"/>
      <c r="Z1452" s="354">
        <f t="shared" si="440"/>
        <v>615120000</v>
      </c>
      <c r="AA1452" s="316"/>
      <c r="AB1452" s="316"/>
      <c r="AC1452" s="316"/>
      <c r="AD1452" s="316"/>
      <c r="AE1452" s="316">
        <f>AE1453+AE1455</f>
        <v>615120000</v>
      </c>
      <c r="AF1452" s="316"/>
      <c r="AG1452" s="316"/>
      <c r="AH1452" s="316"/>
      <c r="AI1452" s="316">
        <f>AI1453+AI1455</f>
        <v>615120000</v>
      </c>
      <c r="AJ1452" s="316"/>
      <c r="AK1452" s="316"/>
      <c r="AL1452" s="316"/>
      <c r="AM1452" s="316">
        <f>AM1453+AM1455</f>
        <v>615120000</v>
      </c>
      <c r="AN1452" s="316"/>
      <c r="AO1452" s="316"/>
      <c r="AP1452" s="316"/>
      <c r="AQ1452" s="316">
        <f>AQ1453+AQ1455</f>
        <v>615120000</v>
      </c>
      <c r="AR1452" s="351">
        <f t="shared" si="441"/>
        <v>0</v>
      </c>
    </row>
    <row r="1453" spans="2:44" x14ac:dyDescent="0.4">
      <c r="B1453" s="208">
        <v>525119</v>
      </c>
      <c r="C1453" s="180" t="s">
        <v>42</v>
      </c>
      <c r="D1453" s="178"/>
      <c r="E1453" s="179"/>
      <c r="F1453" s="180"/>
      <c r="G1453" s="254">
        <f>G1454</f>
        <v>3000000</v>
      </c>
      <c r="H1453" s="178"/>
      <c r="I1453" s="179"/>
      <c r="J1453" s="180"/>
      <c r="K1453" s="254">
        <f>K1454</f>
        <v>3000000</v>
      </c>
      <c r="L1453" s="178"/>
      <c r="M1453" s="179"/>
      <c r="N1453" s="180"/>
      <c r="O1453" s="254">
        <f>O1454</f>
        <v>3000000</v>
      </c>
      <c r="P1453" s="178"/>
      <c r="Q1453" s="179"/>
      <c r="R1453" s="180"/>
      <c r="S1453" s="254">
        <f>S1454</f>
        <v>3000000</v>
      </c>
      <c r="T1453" s="178"/>
      <c r="U1453" s="179"/>
      <c r="V1453" s="180"/>
      <c r="W1453" s="254">
        <f>W1454</f>
        <v>3000000</v>
      </c>
      <c r="X1453" s="354">
        <f t="shared" si="442"/>
        <v>900000</v>
      </c>
      <c r="Y1453" s="254"/>
      <c r="Z1453" s="354">
        <f t="shared" si="440"/>
        <v>3000000</v>
      </c>
      <c r="AA1453" s="254"/>
      <c r="AB1453" s="178"/>
      <c r="AC1453" s="179"/>
      <c r="AD1453" s="180"/>
      <c r="AE1453" s="254">
        <f>AE1454</f>
        <v>3000000</v>
      </c>
      <c r="AF1453" s="178"/>
      <c r="AG1453" s="179"/>
      <c r="AH1453" s="180"/>
      <c r="AI1453" s="254">
        <f>AI1454</f>
        <v>3000000</v>
      </c>
      <c r="AJ1453" s="178"/>
      <c r="AK1453" s="179"/>
      <c r="AL1453" s="180"/>
      <c r="AM1453" s="254">
        <f>AM1454</f>
        <v>3000000</v>
      </c>
      <c r="AN1453" s="178"/>
      <c r="AO1453" s="179"/>
      <c r="AP1453" s="180"/>
      <c r="AQ1453" s="254">
        <f>AQ1454</f>
        <v>3000000</v>
      </c>
      <c r="AR1453" s="351">
        <f t="shared" si="441"/>
        <v>0</v>
      </c>
    </row>
    <row r="1454" spans="2:44" x14ac:dyDescent="0.4">
      <c r="B1454" s="208"/>
      <c r="C1454" s="180" t="s">
        <v>578</v>
      </c>
      <c r="D1454" s="178">
        <v>1</v>
      </c>
      <c r="E1454" s="179" t="s">
        <v>54</v>
      </c>
      <c r="F1454" s="254">
        <v>3000000</v>
      </c>
      <c r="G1454" s="254">
        <f>ROUNDDOWN(D1454*F1454,-3)</f>
        <v>3000000</v>
      </c>
      <c r="H1454" s="178">
        <v>1</v>
      </c>
      <c r="I1454" s="179" t="s">
        <v>54</v>
      </c>
      <c r="J1454" s="254">
        <v>3000000</v>
      </c>
      <c r="K1454" s="254">
        <f>ROUNDDOWN(H1454*J1454,-3)</f>
        <v>3000000</v>
      </c>
      <c r="L1454" s="178">
        <v>1</v>
      </c>
      <c r="M1454" s="179" t="s">
        <v>54</v>
      </c>
      <c r="N1454" s="254">
        <v>3000000</v>
      </c>
      <c r="O1454" s="254">
        <f>ROUNDDOWN(L1454*N1454,-3)</f>
        <v>3000000</v>
      </c>
      <c r="P1454" s="178">
        <v>1</v>
      </c>
      <c r="Q1454" s="179" t="s">
        <v>54</v>
      </c>
      <c r="R1454" s="254">
        <v>3000000</v>
      </c>
      <c r="S1454" s="254">
        <f>ROUNDDOWN(P1454*R1454,-3)</f>
        <v>3000000</v>
      </c>
      <c r="T1454" s="178">
        <v>1</v>
      </c>
      <c r="U1454" s="179" t="s">
        <v>54</v>
      </c>
      <c r="V1454" s="254">
        <v>3000000</v>
      </c>
      <c r="W1454" s="254">
        <f>ROUNDDOWN(T1454*V1454,-3)</f>
        <v>3000000</v>
      </c>
      <c r="X1454" s="354">
        <f t="shared" si="442"/>
        <v>900000</v>
      </c>
      <c r="Y1454" s="254">
        <f>CEILING(X1454,1000)</f>
        <v>900000</v>
      </c>
      <c r="Z1454" s="354">
        <f t="shared" si="440"/>
        <v>2100000</v>
      </c>
      <c r="AA1454" s="254">
        <f t="shared" ref="AA1454:AA1519" si="443">CEILING(Z1454,1000)</f>
        <v>2100000</v>
      </c>
      <c r="AB1454" s="178">
        <v>1</v>
      </c>
      <c r="AC1454" s="179" t="s">
        <v>54</v>
      </c>
      <c r="AD1454" s="254">
        <v>3000000</v>
      </c>
      <c r="AE1454" s="254">
        <f>ROUNDDOWN(AB1454*AD1454,-3)</f>
        <v>3000000</v>
      </c>
      <c r="AF1454" s="178">
        <v>1</v>
      </c>
      <c r="AG1454" s="179" t="s">
        <v>54</v>
      </c>
      <c r="AH1454" s="254">
        <v>3000000</v>
      </c>
      <c r="AI1454" s="254">
        <f>ROUNDDOWN(AF1454*AH1454,-3)</f>
        <v>3000000</v>
      </c>
      <c r="AJ1454" s="178">
        <v>1</v>
      </c>
      <c r="AK1454" s="179" t="s">
        <v>54</v>
      </c>
      <c r="AL1454" s="254">
        <v>3000000</v>
      </c>
      <c r="AM1454" s="254">
        <f>ROUNDDOWN(AJ1454*AL1454,-3)</f>
        <v>3000000</v>
      </c>
      <c r="AN1454" s="178">
        <v>1</v>
      </c>
      <c r="AO1454" s="179" t="s">
        <v>54</v>
      </c>
      <c r="AP1454" s="254">
        <v>3000000</v>
      </c>
      <c r="AQ1454" s="254">
        <f>ROUNDDOWN(AN1454*AP1454,-3)</f>
        <v>3000000</v>
      </c>
      <c r="AR1454" s="351">
        <f t="shared" si="441"/>
        <v>0</v>
      </c>
    </row>
    <row r="1455" spans="2:44" x14ac:dyDescent="0.4">
      <c r="B1455" s="208">
        <v>525115</v>
      </c>
      <c r="C1455" s="180" t="s">
        <v>90</v>
      </c>
      <c r="D1455" s="178"/>
      <c r="E1455" s="179"/>
      <c r="F1455" s="180"/>
      <c r="G1455" s="254">
        <f>SUM(G1456:G1461)</f>
        <v>612120000</v>
      </c>
      <c r="H1455" s="178"/>
      <c r="I1455" s="179"/>
      <c r="J1455" s="180"/>
      <c r="K1455" s="254">
        <f>SUM(K1456:K1461)</f>
        <v>612120000</v>
      </c>
      <c r="L1455" s="178"/>
      <c r="M1455" s="179"/>
      <c r="N1455" s="180"/>
      <c r="O1455" s="254">
        <f>SUM(O1456:O1461)</f>
        <v>612120000</v>
      </c>
      <c r="P1455" s="178"/>
      <c r="Q1455" s="179"/>
      <c r="R1455" s="180"/>
      <c r="S1455" s="254">
        <f>SUM(S1456:S1461)</f>
        <v>612120000</v>
      </c>
      <c r="T1455" s="178"/>
      <c r="U1455" s="179"/>
      <c r="V1455" s="180"/>
      <c r="W1455" s="254">
        <f>SUM(W1456:W1461)</f>
        <v>612120000</v>
      </c>
      <c r="X1455" s="354">
        <f t="shared" si="442"/>
        <v>183636000</v>
      </c>
      <c r="Y1455" s="254"/>
      <c r="Z1455" s="354">
        <f t="shared" si="440"/>
        <v>612120000</v>
      </c>
      <c r="AA1455" s="254"/>
      <c r="AB1455" s="178"/>
      <c r="AC1455" s="179"/>
      <c r="AD1455" s="180"/>
      <c r="AE1455" s="254">
        <f>SUM(AE1456:AE1461)</f>
        <v>612120000</v>
      </c>
      <c r="AF1455" s="178"/>
      <c r="AG1455" s="179"/>
      <c r="AH1455" s="180"/>
      <c r="AI1455" s="254">
        <f>SUM(AI1456:AI1461)</f>
        <v>612120000</v>
      </c>
      <c r="AJ1455" s="178"/>
      <c r="AK1455" s="179"/>
      <c r="AL1455" s="180"/>
      <c r="AM1455" s="254">
        <f>SUM(AM1456:AM1461)</f>
        <v>612120000</v>
      </c>
      <c r="AN1455" s="178"/>
      <c r="AO1455" s="179"/>
      <c r="AP1455" s="180"/>
      <c r="AQ1455" s="254">
        <f>SUM(AQ1456:AQ1461)</f>
        <v>612120000</v>
      </c>
      <c r="AR1455" s="351">
        <f t="shared" si="441"/>
        <v>0</v>
      </c>
    </row>
    <row r="1456" spans="2:44" x14ac:dyDescent="0.4">
      <c r="B1456" s="208"/>
      <c r="C1456" s="180" t="s">
        <v>579</v>
      </c>
      <c r="D1456" s="178">
        <v>4</v>
      </c>
      <c r="E1456" s="179" t="s">
        <v>40</v>
      </c>
      <c r="F1456" s="254">
        <v>3829000</v>
      </c>
      <c r="G1456" s="254">
        <f t="shared" ref="G1456:G1461" si="444">ROUNDDOWN(D1456*F1456,-3)</f>
        <v>15316000</v>
      </c>
      <c r="H1456" s="178">
        <v>4</v>
      </c>
      <c r="I1456" s="179" t="s">
        <v>40</v>
      </c>
      <c r="J1456" s="254">
        <v>3829000</v>
      </c>
      <c r="K1456" s="254">
        <f t="shared" ref="K1456:K1461" si="445">ROUNDDOWN(H1456*J1456,-3)</f>
        <v>15316000</v>
      </c>
      <c r="L1456" s="178">
        <v>4</v>
      </c>
      <c r="M1456" s="179" t="s">
        <v>40</v>
      </c>
      <c r="N1456" s="254">
        <v>3829000</v>
      </c>
      <c r="O1456" s="254">
        <f t="shared" ref="O1456:O1461" si="446">ROUNDDOWN(L1456*N1456,-3)</f>
        <v>15316000</v>
      </c>
      <c r="P1456" s="178">
        <v>4</v>
      </c>
      <c r="Q1456" s="179" t="s">
        <v>40</v>
      </c>
      <c r="R1456" s="254">
        <v>3829000</v>
      </c>
      <c r="S1456" s="254">
        <f t="shared" ref="S1456:S1461" si="447">ROUNDDOWN(P1456*R1456,-3)</f>
        <v>15316000</v>
      </c>
      <c r="T1456" s="178">
        <v>4</v>
      </c>
      <c r="U1456" s="179" t="s">
        <v>40</v>
      </c>
      <c r="V1456" s="254">
        <v>3829000</v>
      </c>
      <c r="W1456" s="254">
        <f t="shared" ref="W1456:W1461" si="448">ROUNDDOWN(T1456*V1456,-3)</f>
        <v>15316000</v>
      </c>
      <c r="X1456" s="354">
        <f t="shared" si="442"/>
        <v>4594800</v>
      </c>
      <c r="Y1456" s="254">
        <f t="shared" ref="Y1456:Y1461" si="449">CEILING(X1456,1000)</f>
        <v>4595000</v>
      </c>
      <c r="Z1456" s="354">
        <f t="shared" si="440"/>
        <v>10721000</v>
      </c>
      <c r="AA1456" s="254">
        <f t="shared" si="443"/>
        <v>10721000</v>
      </c>
      <c r="AB1456" s="178">
        <v>4</v>
      </c>
      <c r="AC1456" s="179" t="s">
        <v>40</v>
      </c>
      <c r="AD1456" s="254">
        <v>3829000</v>
      </c>
      <c r="AE1456" s="254">
        <f t="shared" ref="AE1456:AE1461" si="450">ROUNDDOWN(AB1456*AD1456,-3)</f>
        <v>15316000</v>
      </c>
      <c r="AF1456" s="178">
        <v>4</v>
      </c>
      <c r="AG1456" s="179" t="s">
        <v>40</v>
      </c>
      <c r="AH1456" s="254">
        <v>3829000</v>
      </c>
      <c r="AI1456" s="254">
        <f t="shared" ref="AI1456:AI1461" si="451">ROUNDDOWN(AF1456*AH1456,-3)</f>
        <v>15316000</v>
      </c>
      <c r="AJ1456" s="178">
        <v>4</v>
      </c>
      <c r="AK1456" s="179" t="s">
        <v>40</v>
      </c>
      <c r="AL1456" s="254">
        <v>3829000</v>
      </c>
      <c r="AM1456" s="254">
        <f t="shared" ref="AM1456:AM1461" si="452">ROUNDDOWN(AJ1456*AL1456,-3)</f>
        <v>15316000</v>
      </c>
      <c r="AN1456" s="178">
        <v>4</v>
      </c>
      <c r="AO1456" s="179" t="s">
        <v>40</v>
      </c>
      <c r="AP1456" s="254">
        <v>3829000</v>
      </c>
      <c r="AQ1456" s="254">
        <f t="shared" ref="AQ1456:AQ1461" si="453">ROUNDDOWN(AN1456*AP1456,-3)</f>
        <v>15316000</v>
      </c>
      <c r="AR1456" s="351">
        <f t="shared" si="441"/>
        <v>0</v>
      </c>
    </row>
    <row r="1457" spans="2:44" x14ac:dyDescent="0.4">
      <c r="B1457" s="208"/>
      <c r="C1457" s="180" t="s">
        <v>455</v>
      </c>
      <c r="D1457" s="178">
        <v>2</v>
      </c>
      <c r="E1457" s="179" t="s">
        <v>40</v>
      </c>
      <c r="F1457" s="254">
        <v>802000</v>
      </c>
      <c r="G1457" s="254">
        <f t="shared" si="444"/>
        <v>1604000</v>
      </c>
      <c r="H1457" s="178">
        <v>2</v>
      </c>
      <c r="I1457" s="179" t="s">
        <v>40</v>
      </c>
      <c r="J1457" s="254">
        <v>802000</v>
      </c>
      <c r="K1457" s="254">
        <f t="shared" si="445"/>
        <v>1604000</v>
      </c>
      <c r="L1457" s="178">
        <v>2</v>
      </c>
      <c r="M1457" s="179" t="s">
        <v>40</v>
      </c>
      <c r="N1457" s="254">
        <v>802000</v>
      </c>
      <c r="O1457" s="254">
        <f t="shared" si="446"/>
        <v>1604000</v>
      </c>
      <c r="P1457" s="178">
        <v>2</v>
      </c>
      <c r="Q1457" s="179" t="s">
        <v>40</v>
      </c>
      <c r="R1457" s="254">
        <v>802000</v>
      </c>
      <c r="S1457" s="254">
        <f t="shared" si="447"/>
        <v>1604000</v>
      </c>
      <c r="T1457" s="178">
        <v>2</v>
      </c>
      <c r="U1457" s="179" t="s">
        <v>40</v>
      </c>
      <c r="V1457" s="254">
        <v>802000</v>
      </c>
      <c r="W1457" s="254">
        <f t="shared" si="448"/>
        <v>1604000</v>
      </c>
      <c r="X1457" s="354">
        <f t="shared" si="442"/>
        <v>481200</v>
      </c>
      <c r="Y1457" s="254">
        <f t="shared" si="449"/>
        <v>482000</v>
      </c>
      <c r="Z1457" s="354">
        <f t="shared" si="440"/>
        <v>1122000</v>
      </c>
      <c r="AA1457" s="254">
        <f t="shared" si="443"/>
        <v>1122000</v>
      </c>
      <c r="AB1457" s="178">
        <v>2</v>
      </c>
      <c r="AC1457" s="179" t="s">
        <v>40</v>
      </c>
      <c r="AD1457" s="254">
        <v>802000</v>
      </c>
      <c r="AE1457" s="254">
        <f t="shared" si="450"/>
        <v>1604000</v>
      </c>
      <c r="AF1457" s="178">
        <v>2</v>
      </c>
      <c r="AG1457" s="179" t="s">
        <v>40</v>
      </c>
      <c r="AH1457" s="254">
        <v>802000</v>
      </c>
      <c r="AI1457" s="254">
        <f t="shared" si="451"/>
        <v>1604000</v>
      </c>
      <c r="AJ1457" s="178">
        <v>2</v>
      </c>
      <c r="AK1457" s="179" t="s">
        <v>40</v>
      </c>
      <c r="AL1457" s="254">
        <v>802000</v>
      </c>
      <c r="AM1457" s="254">
        <f t="shared" si="452"/>
        <v>1604000</v>
      </c>
      <c r="AN1457" s="178">
        <v>2</v>
      </c>
      <c r="AO1457" s="179" t="s">
        <v>40</v>
      </c>
      <c r="AP1457" s="254">
        <v>802000</v>
      </c>
      <c r="AQ1457" s="254">
        <f t="shared" si="453"/>
        <v>1604000</v>
      </c>
      <c r="AR1457" s="351">
        <f t="shared" si="441"/>
        <v>0</v>
      </c>
    </row>
    <row r="1458" spans="2:44" x14ac:dyDescent="0.4">
      <c r="B1458" s="208"/>
      <c r="C1458" s="180" t="s">
        <v>580</v>
      </c>
      <c r="D1458" s="178">
        <v>120</v>
      </c>
      <c r="E1458" s="179" t="s">
        <v>57</v>
      </c>
      <c r="F1458" s="254">
        <v>160000</v>
      </c>
      <c r="G1458" s="254">
        <f t="shared" si="444"/>
        <v>19200000</v>
      </c>
      <c r="H1458" s="178">
        <v>120</v>
      </c>
      <c r="I1458" s="179" t="s">
        <v>57</v>
      </c>
      <c r="J1458" s="254">
        <v>160000</v>
      </c>
      <c r="K1458" s="254">
        <f t="shared" si="445"/>
        <v>19200000</v>
      </c>
      <c r="L1458" s="178">
        <v>120</v>
      </c>
      <c r="M1458" s="179" t="s">
        <v>57</v>
      </c>
      <c r="N1458" s="254">
        <v>160000</v>
      </c>
      <c r="O1458" s="254">
        <f t="shared" si="446"/>
        <v>19200000</v>
      </c>
      <c r="P1458" s="178">
        <v>120</v>
      </c>
      <c r="Q1458" s="179" t="s">
        <v>57</v>
      </c>
      <c r="R1458" s="254">
        <v>160000</v>
      </c>
      <c r="S1458" s="254">
        <f t="shared" si="447"/>
        <v>19200000</v>
      </c>
      <c r="T1458" s="178">
        <v>120</v>
      </c>
      <c r="U1458" s="179" t="s">
        <v>57</v>
      </c>
      <c r="V1458" s="254">
        <v>160000</v>
      </c>
      <c r="W1458" s="254">
        <f t="shared" si="448"/>
        <v>19200000</v>
      </c>
      <c r="X1458" s="354">
        <f t="shared" si="442"/>
        <v>5760000</v>
      </c>
      <c r="Y1458" s="254">
        <f t="shared" si="449"/>
        <v>5760000</v>
      </c>
      <c r="Z1458" s="354">
        <f t="shared" si="440"/>
        <v>13440000</v>
      </c>
      <c r="AA1458" s="254">
        <f t="shared" si="443"/>
        <v>13440000</v>
      </c>
      <c r="AB1458" s="178">
        <v>120</v>
      </c>
      <c r="AC1458" s="179" t="s">
        <v>57</v>
      </c>
      <c r="AD1458" s="254">
        <v>160000</v>
      </c>
      <c r="AE1458" s="254">
        <f t="shared" si="450"/>
        <v>19200000</v>
      </c>
      <c r="AF1458" s="178">
        <v>120</v>
      </c>
      <c r="AG1458" s="179" t="s">
        <v>57</v>
      </c>
      <c r="AH1458" s="254">
        <v>160000</v>
      </c>
      <c r="AI1458" s="254">
        <f t="shared" si="451"/>
        <v>19200000</v>
      </c>
      <c r="AJ1458" s="178">
        <v>120</v>
      </c>
      <c r="AK1458" s="179" t="s">
        <v>57</v>
      </c>
      <c r="AL1458" s="254">
        <v>160000</v>
      </c>
      <c r="AM1458" s="254">
        <f t="shared" si="452"/>
        <v>19200000</v>
      </c>
      <c r="AN1458" s="178">
        <v>120</v>
      </c>
      <c r="AO1458" s="179" t="s">
        <v>57</v>
      </c>
      <c r="AP1458" s="254">
        <v>160000</v>
      </c>
      <c r="AQ1458" s="254">
        <f t="shared" si="453"/>
        <v>19200000</v>
      </c>
      <c r="AR1458" s="351">
        <f t="shared" si="441"/>
        <v>0</v>
      </c>
    </row>
    <row r="1459" spans="2:44" x14ac:dyDescent="0.4">
      <c r="B1459" s="208"/>
      <c r="C1459" s="180" t="s">
        <v>581</v>
      </c>
      <c r="D1459" s="178">
        <v>120</v>
      </c>
      <c r="E1459" s="179" t="s">
        <v>57</v>
      </c>
      <c r="F1459" s="254">
        <v>600000</v>
      </c>
      <c r="G1459" s="254">
        <f t="shared" si="444"/>
        <v>72000000</v>
      </c>
      <c r="H1459" s="178">
        <v>120</v>
      </c>
      <c r="I1459" s="179" t="s">
        <v>57</v>
      </c>
      <c r="J1459" s="254">
        <v>600000</v>
      </c>
      <c r="K1459" s="254">
        <f t="shared" si="445"/>
        <v>72000000</v>
      </c>
      <c r="L1459" s="178">
        <v>120</v>
      </c>
      <c r="M1459" s="179" t="s">
        <v>57</v>
      </c>
      <c r="N1459" s="254">
        <v>600000</v>
      </c>
      <c r="O1459" s="254">
        <f t="shared" si="446"/>
        <v>72000000</v>
      </c>
      <c r="P1459" s="178">
        <v>120</v>
      </c>
      <c r="Q1459" s="179" t="s">
        <v>57</v>
      </c>
      <c r="R1459" s="254">
        <v>600000</v>
      </c>
      <c r="S1459" s="254">
        <f t="shared" si="447"/>
        <v>72000000</v>
      </c>
      <c r="T1459" s="178">
        <v>120</v>
      </c>
      <c r="U1459" s="179" t="s">
        <v>57</v>
      </c>
      <c r="V1459" s="254">
        <v>600000</v>
      </c>
      <c r="W1459" s="254">
        <f t="shared" si="448"/>
        <v>72000000</v>
      </c>
      <c r="X1459" s="354">
        <f t="shared" si="442"/>
        <v>21600000</v>
      </c>
      <c r="Y1459" s="254">
        <f t="shared" si="449"/>
        <v>21600000</v>
      </c>
      <c r="Z1459" s="354">
        <f t="shared" si="440"/>
        <v>50400000</v>
      </c>
      <c r="AA1459" s="254">
        <f t="shared" si="443"/>
        <v>50400000</v>
      </c>
      <c r="AB1459" s="178">
        <v>120</v>
      </c>
      <c r="AC1459" s="179" t="s">
        <v>57</v>
      </c>
      <c r="AD1459" s="254">
        <v>600000</v>
      </c>
      <c r="AE1459" s="254">
        <f t="shared" si="450"/>
        <v>72000000</v>
      </c>
      <c r="AF1459" s="178">
        <v>120</v>
      </c>
      <c r="AG1459" s="179" t="s">
        <v>57</v>
      </c>
      <c r="AH1459" s="254">
        <v>600000</v>
      </c>
      <c r="AI1459" s="254">
        <f t="shared" si="451"/>
        <v>72000000</v>
      </c>
      <c r="AJ1459" s="178">
        <v>120</v>
      </c>
      <c r="AK1459" s="179" t="s">
        <v>57</v>
      </c>
      <c r="AL1459" s="254">
        <v>600000</v>
      </c>
      <c r="AM1459" s="254">
        <f t="shared" si="452"/>
        <v>72000000</v>
      </c>
      <c r="AN1459" s="178">
        <v>120</v>
      </c>
      <c r="AO1459" s="179" t="s">
        <v>57</v>
      </c>
      <c r="AP1459" s="254">
        <v>600000</v>
      </c>
      <c r="AQ1459" s="254">
        <f t="shared" si="453"/>
        <v>72000000</v>
      </c>
      <c r="AR1459" s="351">
        <f t="shared" si="441"/>
        <v>0</v>
      </c>
    </row>
    <row r="1460" spans="2:44" x14ac:dyDescent="0.4">
      <c r="B1460" s="208"/>
      <c r="C1460" s="180" t="s">
        <v>582</v>
      </c>
      <c r="D1460" s="178">
        <v>2</v>
      </c>
      <c r="E1460" s="179" t="s">
        <v>40</v>
      </c>
      <c r="F1460" s="254">
        <v>12000000</v>
      </c>
      <c r="G1460" s="254">
        <f t="shared" si="444"/>
        <v>24000000</v>
      </c>
      <c r="H1460" s="178">
        <v>2</v>
      </c>
      <c r="I1460" s="179" t="s">
        <v>40</v>
      </c>
      <c r="J1460" s="254">
        <v>12000000</v>
      </c>
      <c r="K1460" s="254">
        <f t="shared" si="445"/>
        <v>24000000</v>
      </c>
      <c r="L1460" s="178">
        <v>2</v>
      </c>
      <c r="M1460" s="179" t="s">
        <v>40</v>
      </c>
      <c r="N1460" s="254">
        <v>12000000</v>
      </c>
      <c r="O1460" s="254">
        <f t="shared" si="446"/>
        <v>24000000</v>
      </c>
      <c r="P1460" s="178">
        <v>2</v>
      </c>
      <c r="Q1460" s="179" t="s">
        <v>40</v>
      </c>
      <c r="R1460" s="254">
        <v>12000000</v>
      </c>
      <c r="S1460" s="254">
        <f t="shared" si="447"/>
        <v>24000000</v>
      </c>
      <c r="T1460" s="178">
        <v>2</v>
      </c>
      <c r="U1460" s="179" t="s">
        <v>40</v>
      </c>
      <c r="V1460" s="254">
        <v>12000000</v>
      </c>
      <c r="W1460" s="254">
        <f t="shared" si="448"/>
        <v>24000000</v>
      </c>
      <c r="X1460" s="354">
        <f t="shared" si="442"/>
        <v>7200000</v>
      </c>
      <c r="Y1460" s="254">
        <f t="shared" si="449"/>
        <v>7200000</v>
      </c>
      <c r="Z1460" s="354">
        <f t="shared" si="440"/>
        <v>16800000</v>
      </c>
      <c r="AA1460" s="254">
        <f t="shared" si="443"/>
        <v>16800000</v>
      </c>
      <c r="AB1460" s="178">
        <v>2</v>
      </c>
      <c r="AC1460" s="179" t="s">
        <v>40</v>
      </c>
      <c r="AD1460" s="254">
        <v>12000000</v>
      </c>
      <c r="AE1460" s="254">
        <f t="shared" si="450"/>
        <v>24000000</v>
      </c>
      <c r="AF1460" s="178">
        <v>2</v>
      </c>
      <c r="AG1460" s="179" t="s">
        <v>40</v>
      </c>
      <c r="AH1460" s="254">
        <v>12000000</v>
      </c>
      <c r="AI1460" s="254">
        <f t="shared" si="451"/>
        <v>24000000</v>
      </c>
      <c r="AJ1460" s="178">
        <v>2</v>
      </c>
      <c r="AK1460" s="179" t="s">
        <v>40</v>
      </c>
      <c r="AL1460" s="254">
        <v>12000000</v>
      </c>
      <c r="AM1460" s="254">
        <f t="shared" si="452"/>
        <v>24000000</v>
      </c>
      <c r="AN1460" s="178">
        <v>2</v>
      </c>
      <c r="AO1460" s="179" t="s">
        <v>40</v>
      </c>
      <c r="AP1460" s="254">
        <v>12000000</v>
      </c>
      <c r="AQ1460" s="254">
        <f t="shared" si="453"/>
        <v>24000000</v>
      </c>
      <c r="AR1460" s="351">
        <f t="shared" si="441"/>
        <v>0</v>
      </c>
    </row>
    <row r="1461" spans="2:44" x14ac:dyDescent="0.4">
      <c r="B1461" s="208"/>
      <c r="C1461" s="180" t="s">
        <v>583</v>
      </c>
      <c r="D1461" s="178">
        <v>120</v>
      </c>
      <c r="E1461" s="179" t="s">
        <v>57</v>
      </c>
      <c r="F1461" s="254">
        <v>4000000</v>
      </c>
      <c r="G1461" s="254">
        <f t="shared" si="444"/>
        <v>480000000</v>
      </c>
      <c r="H1461" s="178">
        <v>120</v>
      </c>
      <c r="I1461" s="179" t="s">
        <v>57</v>
      </c>
      <c r="J1461" s="254">
        <v>4000000</v>
      </c>
      <c r="K1461" s="254">
        <f t="shared" si="445"/>
        <v>480000000</v>
      </c>
      <c r="L1461" s="178">
        <v>120</v>
      </c>
      <c r="M1461" s="179" t="s">
        <v>57</v>
      </c>
      <c r="N1461" s="254">
        <v>4000000</v>
      </c>
      <c r="O1461" s="254">
        <f t="shared" si="446"/>
        <v>480000000</v>
      </c>
      <c r="P1461" s="178">
        <v>120</v>
      </c>
      <c r="Q1461" s="179" t="s">
        <v>57</v>
      </c>
      <c r="R1461" s="254">
        <v>4000000</v>
      </c>
      <c r="S1461" s="254">
        <f t="shared" si="447"/>
        <v>480000000</v>
      </c>
      <c r="T1461" s="178">
        <v>120</v>
      </c>
      <c r="U1461" s="179" t="s">
        <v>57</v>
      </c>
      <c r="V1461" s="254">
        <v>4000000</v>
      </c>
      <c r="W1461" s="254">
        <f t="shared" si="448"/>
        <v>480000000</v>
      </c>
      <c r="X1461" s="354">
        <f t="shared" si="442"/>
        <v>144000000</v>
      </c>
      <c r="Y1461" s="254">
        <f t="shared" si="449"/>
        <v>144000000</v>
      </c>
      <c r="Z1461" s="354">
        <f t="shared" si="440"/>
        <v>336000000</v>
      </c>
      <c r="AA1461" s="254">
        <f t="shared" si="443"/>
        <v>336000000</v>
      </c>
      <c r="AB1461" s="178">
        <v>120</v>
      </c>
      <c r="AC1461" s="179" t="s">
        <v>57</v>
      </c>
      <c r="AD1461" s="254">
        <v>4000000</v>
      </c>
      <c r="AE1461" s="254">
        <f t="shared" si="450"/>
        <v>480000000</v>
      </c>
      <c r="AF1461" s="178">
        <v>120</v>
      </c>
      <c r="AG1461" s="179" t="s">
        <v>57</v>
      </c>
      <c r="AH1461" s="254">
        <v>4000000</v>
      </c>
      <c r="AI1461" s="254">
        <f t="shared" si="451"/>
        <v>480000000</v>
      </c>
      <c r="AJ1461" s="178">
        <v>120</v>
      </c>
      <c r="AK1461" s="179" t="s">
        <v>57</v>
      </c>
      <c r="AL1461" s="254">
        <v>4000000</v>
      </c>
      <c r="AM1461" s="254">
        <f t="shared" si="452"/>
        <v>480000000</v>
      </c>
      <c r="AN1461" s="178">
        <v>120</v>
      </c>
      <c r="AO1461" s="179" t="s">
        <v>57</v>
      </c>
      <c r="AP1461" s="254">
        <v>4000000</v>
      </c>
      <c r="AQ1461" s="254">
        <f t="shared" si="453"/>
        <v>480000000</v>
      </c>
      <c r="AR1461" s="351">
        <f t="shared" si="441"/>
        <v>0</v>
      </c>
    </row>
    <row r="1462" spans="2:44" x14ac:dyDescent="0.4">
      <c r="B1462" s="312" t="s">
        <v>390</v>
      </c>
      <c r="C1462" s="313" t="s">
        <v>584</v>
      </c>
      <c r="D1462" s="269"/>
      <c r="E1462" s="270"/>
      <c r="F1462" s="254">
        <v>0</v>
      </c>
      <c r="G1462" s="254">
        <f>G1463+G1465</f>
        <v>139390000</v>
      </c>
      <c r="H1462" s="314"/>
      <c r="I1462" s="315"/>
      <c r="J1462" s="316">
        <v>0</v>
      </c>
      <c r="K1462" s="316">
        <f>K1463+K1465</f>
        <v>139390000</v>
      </c>
      <c r="L1462" s="314"/>
      <c r="M1462" s="315"/>
      <c r="N1462" s="316">
        <v>0</v>
      </c>
      <c r="O1462" s="316">
        <f>O1463+O1465</f>
        <v>139390000</v>
      </c>
      <c r="P1462" s="314"/>
      <c r="Q1462" s="315"/>
      <c r="R1462" s="316">
        <v>0</v>
      </c>
      <c r="S1462" s="316">
        <f>S1463+S1465</f>
        <v>139390000</v>
      </c>
      <c r="T1462" s="314"/>
      <c r="U1462" s="315"/>
      <c r="V1462" s="316">
        <v>0</v>
      </c>
      <c r="W1462" s="316">
        <f>W1463+W1465</f>
        <v>139390000</v>
      </c>
      <c r="X1462" s="354">
        <f t="shared" si="442"/>
        <v>41817000</v>
      </c>
      <c r="Y1462" s="316"/>
      <c r="Z1462" s="354">
        <f t="shared" si="440"/>
        <v>139390000</v>
      </c>
      <c r="AA1462" s="316"/>
      <c r="AB1462" s="314"/>
      <c r="AC1462" s="315"/>
      <c r="AD1462" s="316">
        <v>0</v>
      </c>
      <c r="AE1462" s="316">
        <f>AE1463+AE1465</f>
        <v>139390000</v>
      </c>
      <c r="AF1462" s="314"/>
      <c r="AG1462" s="315"/>
      <c r="AH1462" s="316">
        <v>0</v>
      </c>
      <c r="AI1462" s="316">
        <f>AI1463+AI1465</f>
        <v>139390000</v>
      </c>
      <c r="AJ1462" s="314"/>
      <c r="AK1462" s="315"/>
      <c r="AL1462" s="316">
        <v>0</v>
      </c>
      <c r="AM1462" s="316">
        <f>AM1463+AM1465</f>
        <v>139390000</v>
      </c>
      <c r="AN1462" s="314"/>
      <c r="AO1462" s="315"/>
      <c r="AP1462" s="316">
        <v>0</v>
      </c>
      <c r="AQ1462" s="316">
        <f>AQ1463+AQ1465</f>
        <v>139390000</v>
      </c>
      <c r="AR1462" s="351">
        <f t="shared" si="441"/>
        <v>0</v>
      </c>
    </row>
    <row r="1463" spans="2:44" x14ac:dyDescent="0.4">
      <c r="B1463" s="208">
        <v>525112</v>
      </c>
      <c r="C1463" s="180" t="s">
        <v>97</v>
      </c>
      <c r="D1463" s="178"/>
      <c r="E1463" s="179"/>
      <c r="F1463" s="180"/>
      <c r="G1463" s="254">
        <f>G1464</f>
        <v>12500000</v>
      </c>
      <c r="H1463" s="178"/>
      <c r="I1463" s="179"/>
      <c r="J1463" s="180"/>
      <c r="K1463" s="254">
        <f>K1464</f>
        <v>12500000</v>
      </c>
      <c r="L1463" s="178"/>
      <c r="M1463" s="179"/>
      <c r="N1463" s="180"/>
      <c r="O1463" s="254">
        <f>O1464</f>
        <v>12500000</v>
      </c>
      <c r="P1463" s="178"/>
      <c r="Q1463" s="179"/>
      <c r="R1463" s="180"/>
      <c r="S1463" s="254">
        <f>S1464</f>
        <v>12500000</v>
      </c>
      <c r="T1463" s="178"/>
      <c r="U1463" s="179"/>
      <c r="V1463" s="180"/>
      <c r="W1463" s="254">
        <f>W1464</f>
        <v>12500000</v>
      </c>
      <c r="X1463" s="354">
        <f t="shared" si="442"/>
        <v>3750000</v>
      </c>
      <c r="Y1463" s="254"/>
      <c r="Z1463" s="354">
        <f t="shared" si="440"/>
        <v>12500000</v>
      </c>
      <c r="AA1463" s="254"/>
      <c r="AB1463" s="178"/>
      <c r="AC1463" s="179"/>
      <c r="AD1463" s="180"/>
      <c r="AE1463" s="254">
        <f>AE1464</f>
        <v>12500000</v>
      </c>
      <c r="AF1463" s="178"/>
      <c r="AG1463" s="179"/>
      <c r="AH1463" s="180"/>
      <c r="AI1463" s="254">
        <f>AI1464</f>
        <v>12500000</v>
      </c>
      <c r="AJ1463" s="178"/>
      <c r="AK1463" s="179"/>
      <c r="AL1463" s="180"/>
      <c r="AM1463" s="254">
        <f>AM1464</f>
        <v>12500000</v>
      </c>
      <c r="AN1463" s="178"/>
      <c r="AO1463" s="179"/>
      <c r="AP1463" s="180"/>
      <c r="AQ1463" s="254">
        <f>AQ1464</f>
        <v>12500000</v>
      </c>
      <c r="AR1463" s="351">
        <f t="shared" si="441"/>
        <v>0</v>
      </c>
    </row>
    <row r="1464" spans="2:44" x14ac:dyDescent="0.4">
      <c r="B1464" s="208"/>
      <c r="C1464" s="180" t="s">
        <v>502</v>
      </c>
      <c r="D1464" s="178">
        <v>25</v>
      </c>
      <c r="E1464" s="179" t="s">
        <v>40</v>
      </c>
      <c r="F1464" s="254">
        <v>500000</v>
      </c>
      <c r="G1464" s="254">
        <f>ROUNDDOWN(D1464*F1464,-3)</f>
        <v>12500000</v>
      </c>
      <c r="H1464" s="178">
        <v>25</v>
      </c>
      <c r="I1464" s="179" t="s">
        <v>40</v>
      </c>
      <c r="J1464" s="254">
        <v>500000</v>
      </c>
      <c r="K1464" s="254">
        <f>ROUNDDOWN(H1464*J1464,-3)</f>
        <v>12500000</v>
      </c>
      <c r="L1464" s="178">
        <v>25</v>
      </c>
      <c r="M1464" s="179" t="s">
        <v>40</v>
      </c>
      <c r="N1464" s="254">
        <v>500000</v>
      </c>
      <c r="O1464" s="254">
        <f>ROUNDDOWN(L1464*N1464,-3)</f>
        <v>12500000</v>
      </c>
      <c r="P1464" s="178">
        <v>25</v>
      </c>
      <c r="Q1464" s="179" t="s">
        <v>40</v>
      </c>
      <c r="R1464" s="254">
        <v>500000</v>
      </c>
      <c r="S1464" s="254">
        <f>ROUNDDOWN(P1464*R1464,-3)</f>
        <v>12500000</v>
      </c>
      <c r="T1464" s="178">
        <v>25</v>
      </c>
      <c r="U1464" s="179" t="s">
        <v>40</v>
      </c>
      <c r="V1464" s="254">
        <v>500000</v>
      </c>
      <c r="W1464" s="254">
        <f>ROUNDDOWN(T1464*V1464,-3)</f>
        <v>12500000</v>
      </c>
      <c r="X1464" s="354">
        <f t="shared" si="442"/>
        <v>3750000</v>
      </c>
      <c r="Y1464" s="254">
        <f>CEILING(X1464,1000)</f>
        <v>3750000</v>
      </c>
      <c r="Z1464" s="354">
        <f t="shared" si="440"/>
        <v>8750000</v>
      </c>
      <c r="AA1464" s="254">
        <f t="shared" si="443"/>
        <v>8750000</v>
      </c>
      <c r="AB1464" s="178">
        <v>25</v>
      </c>
      <c r="AC1464" s="179" t="s">
        <v>40</v>
      </c>
      <c r="AD1464" s="254">
        <v>500000</v>
      </c>
      <c r="AE1464" s="254">
        <f>ROUNDDOWN(AB1464*AD1464,-3)</f>
        <v>12500000</v>
      </c>
      <c r="AF1464" s="178">
        <v>25</v>
      </c>
      <c r="AG1464" s="179" t="s">
        <v>40</v>
      </c>
      <c r="AH1464" s="254">
        <v>500000</v>
      </c>
      <c r="AI1464" s="254">
        <f>ROUNDDOWN(AF1464*AH1464,-3)</f>
        <v>12500000</v>
      </c>
      <c r="AJ1464" s="178">
        <v>25</v>
      </c>
      <c r="AK1464" s="179" t="s">
        <v>40</v>
      </c>
      <c r="AL1464" s="254">
        <v>500000</v>
      </c>
      <c r="AM1464" s="254">
        <f>ROUNDDOWN(AJ1464*AL1464,-3)</f>
        <v>12500000</v>
      </c>
      <c r="AN1464" s="178">
        <v>25</v>
      </c>
      <c r="AO1464" s="179" t="s">
        <v>40</v>
      </c>
      <c r="AP1464" s="254">
        <v>500000</v>
      </c>
      <c r="AQ1464" s="254">
        <f>ROUNDDOWN(AN1464*AP1464,-3)</f>
        <v>12500000</v>
      </c>
      <c r="AR1464" s="351">
        <f t="shared" si="441"/>
        <v>0</v>
      </c>
    </row>
    <row r="1465" spans="2:44" x14ac:dyDescent="0.4">
      <c r="B1465" s="208">
        <v>525115</v>
      </c>
      <c r="C1465" s="180" t="s">
        <v>585</v>
      </c>
      <c r="D1465" s="178"/>
      <c r="E1465" s="179"/>
      <c r="F1465" s="254"/>
      <c r="G1465" s="254">
        <f>SUM(G1466:G1468)</f>
        <v>126890000</v>
      </c>
      <c r="H1465" s="178"/>
      <c r="I1465" s="179"/>
      <c r="J1465" s="254"/>
      <c r="K1465" s="254">
        <f>SUM(K1466:K1468)</f>
        <v>126890000</v>
      </c>
      <c r="L1465" s="178"/>
      <c r="M1465" s="179"/>
      <c r="N1465" s="254"/>
      <c r="O1465" s="254">
        <f>SUM(O1466:O1468)</f>
        <v>126890000</v>
      </c>
      <c r="P1465" s="178"/>
      <c r="Q1465" s="179"/>
      <c r="R1465" s="254"/>
      <c r="S1465" s="254">
        <f>SUM(S1466:S1468)</f>
        <v>126890000</v>
      </c>
      <c r="T1465" s="178"/>
      <c r="U1465" s="179"/>
      <c r="V1465" s="254"/>
      <c r="W1465" s="254">
        <f>SUM(W1466:W1468)</f>
        <v>126890000</v>
      </c>
      <c r="X1465" s="354">
        <f t="shared" si="442"/>
        <v>38067000</v>
      </c>
      <c r="Y1465" s="254"/>
      <c r="Z1465" s="354">
        <f t="shared" si="440"/>
        <v>126890000</v>
      </c>
      <c r="AA1465" s="254"/>
      <c r="AB1465" s="178"/>
      <c r="AC1465" s="179"/>
      <c r="AD1465" s="254"/>
      <c r="AE1465" s="254">
        <f>SUM(AE1466:AE1468)</f>
        <v>126890000</v>
      </c>
      <c r="AF1465" s="178"/>
      <c r="AG1465" s="179"/>
      <c r="AH1465" s="254"/>
      <c r="AI1465" s="254">
        <f>SUM(AI1466:AI1468)</f>
        <v>126890000</v>
      </c>
      <c r="AJ1465" s="178"/>
      <c r="AK1465" s="179"/>
      <c r="AL1465" s="254"/>
      <c r="AM1465" s="254">
        <f>SUM(AM1466:AM1468)</f>
        <v>126890000</v>
      </c>
      <c r="AN1465" s="178"/>
      <c r="AO1465" s="179"/>
      <c r="AP1465" s="254"/>
      <c r="AQ1465" s="254">
        <f>SUM(AQ1466:AQ1468)</f>
        <v>126890000</v>
      </c>
      <c r="AR1465" s="351">
        <f t="shared" si="441"/>
        <v>0</v>
      </c>
    </row>
    <row r="1466" spans="2:44" x14ac:dyDescent="0.4">
      <c r="B1466" s="208"/>
      <c r="C1466" s="180" t="s">
        <v>586</v>
      </c>
      <c r="D1466" s="178">
        <v>50</v>
      </c>
      <c r="E1466" s="179" t="s">
        <v>40</v>
      </c>
      <c r="F1466" s="254">
        <v>375000</v>
      </c>
      <c r="G1466" s="254">
        <f>ROUNDDOWN(D1466*F1466,-3)</f>
        <v>18750000</v>
      </c>
      <c r="H1466" s="178">
        <v>50</v>
      </c>
      <c r="I1466" s="179" t="s">
        <v>40</v>
      </c>
      <c r="J1466" s="254">
        <v>375000</v>
      </c>
      <c r="K1466" s="254">
        <f>ROUNDDOWN(H1466*J1466,-3)</f>
        <v>18750000</v>
      </c>
      <c r="L1466" s="178">
        <v>50</v>
      </c>
      <c r="M1466" s="179" t="s">
        <v>40</v>
      </c>
      <c r="N1466" s="254">
        <v>375000</v>
      </c>
      <c r="O1466" s="254">
        <f>ROUNDDOWN(L1466*N1466,-3)</f>
        <v>18750000</v>
      </c>
      <c r="P1466" s="178">
        <v>50</v>
      </c>
      <c r="Q1466" s="179" t="s">
        <v>40</v>
      </c>
      <c r="R1466" s="254">
        <v>375000</v>
      </c>
      <c r="S1466" s="254">
        <f>ROUNDDOWN(P1466*R1466,-3)</f>
        <v>18750000</v>
      </c>
      <c r="T1466" s="178">
        <v>50</v>
      </c>
      <c r="U1466" s="179" t="s">
        <v>40</v>
      </c>
      <c r="V1466" s="254">
        <v>375000</v>
      </c>
      <c r="W1466" s="254">
        <f>ROUNDDOWN(T1466*V1466,-3)</f>
        <v>18750000</v>
      </c>
      <c r="X1466" s="354">
        <f t="shared" si="442"/>
        <v>5625000</v>
      </c>
      <c r="Y1466" s="254">
        <f>CEILING(X1466,1000)</f>
        <v>5625000</v>
      </c>
      <c r="Z1466" s="354">
        <f t="shared" si="440"/>
        <v>13125000</v>
      </c>
      <c r="AA1466" s="254">
        <f t="shared" si="443"/>
        <v>13125000</v>
      </c>
      <c r="AB1466" s="178">
        <v>50</v>
      </c>
      <c r="AC1466" s="179" t="s">
        <v>40</v>
      </c>
      <c r="AD1466" s="254">
        <v>375000</v>
      </c>
      <c r="AE1466" s="254">
        <f>ROUNDDOWN(AB1466*AD1466,-3)</f>
        <v>18750000</v>
      </c>
      <c r="AF1466" s="178">
        <v>50</v>
      </c>
      <c r="AG1466" s="179" t="s">
        <v>40</v>
      </c>
      <c r="AH1466" s="254">
        <v>375000</v>
      </c>
      <c r="AI1466" s="254">
        <f>ROUNDDOWN(AF1466*AH1466,-3)</f>
        <v>18750000</v>
      </c>
      <c r="AJ1466" s="178">
        <v>50</v>
      </c>
      <c r="AK1466" s="179" t="s">
        <v>40</v>
      </c>
      <c r="AL1466" s="254">
        <v>375000</v>
      </c>
      <c r="AM1466" s="254">
        <f>ROUNDDOWN(AJ1466*AL1466,-3)</f>
        <v>18750000</v>
      </c>
      <c r="AN1466" s="178">
        <v>50</v>
      </c>
      <c r="AO1466" s="179" t="s">
        <v>40</v>
      </c>
      <c r="AP1466" s="254">
        <v>375000</v>
      </c>
      <c r="AQ1466" s="254">
        <f>ROUNDDOWN(AN1466*AP1466,-3)</f>
        <v>18750000</v>
      </c>
      <c r="AR1466" s="351">
        <f t="shared" si="441"/>
        <v>0</v>
      </c>
    </row>
    <row r="1467" spans="2:44" x14ac:dyDescent="0.4">
      <c r="B1467" s="208"/>
      <c r="C1467" s="180" t="s">
        <v>587</v>
      </c>
      <c r="D1467" s="178">
        <v>100</v>
      </c>
      <c r="E1467" s="179" t="s">
        <v>57</v>
      </c>
      <c r="F1467" s="254">
        <v>826400</v>
      </c>
      <c r="G1467" s="254">
        <f>ROUNDDOWN(D1467*F1467,-3)</f>
        <v>82640000</v>
      </c>
      <c r="H1467" s="178">
        <v>100</v>
      </c>
      <c r="I1467" s="179" t="s">
        <v>57</v>
      </c>
      <c r="J1467" s="254">
        <v>826400</v>
      </c>
      <c r="K1467" s="254">
        <f>ROUNDDOWN(H1467*J1467,-3)</f>
        <v>82640000</v>
      </c>
      <c r="L1467" s="178">
        <v>100</v>
      </c>
      <c r="M1467" s="179" t="s">
        <v>57</v>
      </c>
      <c r="N1467" s="254">
        <v>826400</v>
      </c>
      <c r="O1467" s="254">
        <f>ROUNDDOWN(L1467*N1467,-3)</f>
        <v>82640000</v>
      </c>
      <c r="P1467" s="178">
        <v>100</v>
      </c>
      <c r="Q1467" s="179" t="s">
        <v>57</v>
      </c>
      <c r="R1467" s="254">
        <v>826400</v>
      </c>
      <c r="S1467" s="254">
        <f>ROUNDDOWN(P1467*R1467,-3)</f>
        <v>82640000</v>
      </c>
      <c r="T1467" s="178">
        <v>100</v>
      </c>
      <c r="U1467" s="179" t="s">
        <v>57</v>
      </c>
      <c r="V1467" s="254">
        <v>826400</v>
      </c>
      <c r="W1467" s="254">
        <f>ROUNDDOWN(T1467*V1467,-3)</f>
        <v>82640000</v>
      </c>
      <c r="X1467" s="354">
        <f t="shared" si="442"/>
        <v>24792000</v>
      </c>
      <c r="Y1467" s="254">
        <f>CEILING(X1467,1000)</f>
        <v>24792000</v>
      </c>
      <c r="Z1467" s="354">
        <f t="shared" si="440"/>
        <v>57848000</v>
      </c>
      <c r="AA1467" s="254">
        <f t="shared" si="443"/>
        <v>57848000</v>
      </c>
      <c r="AB1467" s="178">
        <v>100</v>
      </c>
      <c r="AC1467" s="179" t="s">
        <v>57</v>
      </c>
      <c r="AD1467" s="254">
        <v>826400</v>
      </c>
      <c r="AE1467" s="254">
        <f>ROUNDDOWN(AB1467*AD1467,-3)</f>
        <v>82640000</v>
      </c>
      <c r="AF1467" s="178">
        <v>100</v>
      </c>
      <c r="AG1467" s="179" t="s">
        <v>57</v>
      </c>
      <c r="AH1467" s="254">
        <v>826400</v>
      </c>
      <c r="AI1467" s="254">
        <f>ROUNDDOWN(AF1467*AH1467,-3)</f>
        <v>82640000</v>
      </c>
      <c r="AJ1467" s="178">
        <v>100</v>
      </c>
      <c r="AK1467" s="179" t="s">
        <v>57</v>
      </c>
      <c r="AL1467" s="254">
        <v>826400</v>
      </c>
      <c r="AM1467" s="254">
        <f>ROUNDDOWN(AJ1467*AL1467,-3)</f>
        <v>82640000</v>
      </c>
      <c r="AN1467" s="178">
        <v>100</v>
      </c>
      <c r="AO1467" s="179" t="s">
        <v>57</v>
      </c>
      <c r="AP1467" s="254">
        <v>826400</v>
      </c>
      <c r="AQ1467" s="254">
        <f>ROUNDDOWN(AN1467*AP1467,-3)</f>
        <v>82640000</v>
      </c>
      <c r="AR1467" s="351">
        <f t="shared" si="441"/>
        <v>0</v>
      </c>
    </row>
    <row r="1468" spans="2:44" x14ac:dyDescent="0.4">
      <c r="B1468" s="208"/>
      <c r="C1468" s="180" t="s">
        <v>588</v>
      </c>
      <c r="D1468" s="178">
        <v>150</v>
      </c>
      <c r="E1468" s="179" t="s">
        <v>40</v>
      </c>
      <c r="F1468" s="254">
        <v>170000</v>
      </c>
      <c r="G1468" s="254">
        <f>ROUNDDOWN(D1468*F1468,-3)</f>
        <v>25500000</v>
      </c>
      <c r="H1468" s="178">
        <v>150</v>
      </c>
      <c r="I1468" s="179" t="s">
        <v>40</v>
      </c>
      <c r="J1468" s="254">
        <v>170000</v>
      </c>
      <c r="K1468" s="254">
        <f>ROUNDDOWN(H1468*J1468,-3)</f>
        <v>25500000</v>
      </c>
      <c r="L1468" s="178">
        <v>150</v>
      </c>
      <c r="M1468" s="179" t="s">
        <v>40</v>
      </c>
      <c r="N1468" s="254">
        <v>170000</v>
      </c>
      <c r="O1468" s="254">
        <f>ROUNDDOWN(L1468*N1468,-3)</f>
        <v>25500000</v>
      </c>
      <c r="P1468" s="178">
        <v>150</v>
      </c>
      <c r="Q1468" s="179" t="s">
        <v>40</v>
      </c>
      <c r="R1468" s="254">
        <v>170000</v>
      </c>
      <c r="S1468" s="254">
        <f>ROUNDDOWN(P1468*R1468,-3)</f>
        <v>25500000</v>
      </c>
      <c r="T1468" s="178">
        <v>150</v>
      </c>
      <c r="U1468" s="179" t="s">
        <v>40</v>
      </c>
      <c r="V1468" s="254">
        <v>170000</v>
      </c>
      <c r="W1468" s="254">
        <f>ROUNDDOWN(T1468*V1468,-3)</f>
        <v>25500000</v>
      </c>
      <c r="X1468" s="354">
        <f t="shared" si="442"/>
        <v>7650000</v>
      </c>
      <c r="Y1468" s="254">
        <f>CEILING(X1468,1000)</f>
        <v>7650000</v>
      </c>
      <c r="Z1468" s="354">
        <f t="shared" si="440"/>
        <v>17850000</v>
      </c>
      <c r="AA1468" s="254">
        <f t="shared" si="443"/>
        <v>17850000</v>
      </c>
      <c r="AB1468" s="178">
        <v>150</v>
      </c>
      <c r="AC1468" s="179" t="s">
        <v>40</v>
      </c>
      <c r="AD1468" s="254">
        <v>170000</v>
      </c>
      <c r="AE1468" s="254">
        <f>ROUNDDOWN(AB1468*AD1468,-3)</f>
        <v>25500000</v>
      </c>
      <c r="AF1468" s="178">
        <v>150</v>
      </c>
      <c r="AG1468" s="179" t="s">
        <v>40</v>
      </c>
      <c r="AH1468" s="254">
        <v>170000</v>
      </c>
      <c r="AI1468" s="254">
        <f>ROUNDDOWN(AF1468*AH1468,-3)</f>
        <v>25500000</v>
      </c>
      <c r="AJ1468" s="178">
        <v>150</v>
      </c>
      <c r="AK1468" s="179" t="s">
        <v>40</v>
      </c>
      <c r="AL1468" s="254">
        <v>170000</v>
      </c>
      <c r="AM1468" s="254">
        <f>ROUNDDOWN(AJ1468*AL1468,-3)</f>
        <v>25500000</v>
      </c>
      <c r="AN1468" s="178">
        <v>150</v>
      </c>
      <c r="AO1468" s="179" t="s">
        <v>40</v>
      </c>
      <c r="AP1468" s="254">
        <v>170000</v>
      </c>
      <c r="AQ1468" s="254">
        <f>ROUNDDOWN(AN1468*AP1468,-3)</f>
        <v>25500000</v>
      </c>
      <c r="AR1468" s="351">
        <f t="shared" si="441"/>
        <v>0</v>
      </c>
    </row>
    <row r="1469" spans="2:44" x14ac:dyDescent="0.4">
      <c r="B1469" s="312" t="s">
        <v>392</v>
      </c>
      <c r="C1469" s="313" t="s">
        <v>589</v>
      </c>
      <c r="D1469" s="269"/>
      <c r="E1469" s="270"/>
      <c r="F1469" s="254">
        <v>0</v>
      </c>
      <c r="G1469" s="254">
        <f>G1470</f>
        <v>90000000</v>
      </c>
      <c r="H1469" s="314"/>
      <c r="I1469" s="315"/>
      <c r="J1469" s="316">
        <v>0</v>
      </c>
      <c r="K1469" s="316">
        <f>K1470</f>
        <v>90000000</v>
      </c>
      <c r="L1469" s="314"/>
      <c r="M1469" s="315"/>
      <c r="N1469" s="316">
        <v>0</v>
      </c>
      <c r="O1469" s="316">
        <f>O1470</f>
        <v>90000000</v>
      </c>
      <c r="P1469" s="314"/>
      <c r="Q1469" s="315"/>
      <c r="R1469" s="316">
        <v>0</v>
      </c>
      <c r="S1469" s="316">
        <f>S1470</f>
        <v>90000000</v>
      </c>
      <c r="T1469" s="314"/>
      <c r="U1469" s="315"/>
      <c r="V1469" s="316">
        <v>0</v>
      </c>
      <c r="W1469" s="316">
        <f>W1470</f>
        <v>90000000</v>
      </c>
      <c r="X1469" s="354">
        <f t="shared" si="442"/>
        <v>27000000</v>
      </c>
      <c r="Y1469" s="316"/>
      <c r="Z1469" s="354">
        <f t="shared" ref="Z1469:Z1542" si="454">W1469-Y1469</f>
        <v>90000000</v>
      </c>
      <c r="AA1469" s="316"/>
      <c r="AB1469" s="314"/>
      <c r="AC1469" s="315"/>
      <c r="AD1469" s="316">
        <v>0</v>
      </c>
      <c r="AE1469" s="316">
        <f>AE1470</f>
        <v>45000000</v>
      </c>
      <c r="AF1469" s="314"/>
      <c r="AG1469" s="315"/>
      <c r="AH1469" s="316">
        <v>0</v>
      </c>
      <c r="AI1469" s="316">
        <f>AI1470</f>
        <v>45000000</v>
      </c>
      <c r="AJ1469" s="314"/>
      <c r="AK1469" s="315"/>
      <c r="AL1469" s="316">
        <v>0</v>
      </c>
      <c r="AM1469" s="316">
        <f>AM1470</f>
        <v>45000000</v>
      </c>
      <c r="AN1469" s="314"/>
      <c r="AO1469" s="315"/>
      <c r="AP1469" s="316">
        <v>0</v>
      </c>
      <c r="AQ1469" s="316">
        <f>AQ1470</f>
        <v>45000000</v>
      </c>
      <c r="AR1469" s="351">
        <f t="shared" si="441"/>
        <v>0</v>
      </c>
    </row>
    <row r="1470" spans="2:44" x14ac:dyDescent="0.4">
      <c r="B1470" s="208">
        <v>525112</v>
      </c>
      <c r="C1470" s="180" t="s">
        <v>97</v>
      </c>
      <c r="D1470" s="178"/>
      <c r="E1470" s="179"/>
      <c r="F1470" s="180"/>
      <c r="G1470" s="254">
        <f>SUM(G1471:G1471)</f>
        <v>90000000</v>
      </c>
      <c r="H1470" s="178"/>
      <c r="I1470" s="179"/>
      <c r="J1470" s="180"/>
      <c r="K1470" s="254">
        <f>SUM(K1471:K1471)</f>
        <v>90000000</v>
      </c>
      <c r="L1470" s="178"/>
      <c r="M1470" s="179"/>
      <c r="N1470" s="180"/>
      <c r="O1470" s="254">
        <f>SUM(O1471:O1471)</f>
        <v>90000000</v>
      </c>
      <c r="P1470" s="178"/>
      <c r="Q1470" s="179"/>
      <c r="R1470" s="180"/>
      <c r="S1470" s="254">
        <f>SUM(S1471:S1471)</f>
        <v>90000000</v>
      </c>
      <c r="T1470" s="178"/>
      <c r="U1470" s="179"/>
      <c r="V1470" s="180"/>
      <c r="W1470" s="254">
        <f>SUM(W1471:W1471)</f>
        <v>90000000</v>
      </c>
      <c r="X1470" s="354">
        <f t="shared" si="442"/>
        <v>27000000</v>
      </c>
      <c r="Y1470" s="254"/>
      <c r="Z1470" s="354">
        <f t="shared" si="454"/>
        <v>90000000</v>
      </c>
      <c r="AA1470" s="254"/>
      <c r="AB1470" s="178"/>
      <c r="AC1470" s="179"/>
      <c r="AD1470" s="180"/>
      <c r="AE1470" s="254">
        <f>SUM(AE1471:AE1471)</f>
        <v>45000000</v>
      </c>
      <c r="AF1470" s="178"/>
      <c r="AG1470" s="179"/>
      <c r="AH1470" s="180"/>
      <c r="AI1470" s="254">
        <f>SUM(AI1471:AI1471)</f>
        <v>45000000</v>
      </c>
      <c r="AJ1470" s="178"/>
      <c r="AK1470" s="179"/>
      <c r="AL1470" s="180"/>
      <c r="AM1470" s="254">
        <f>SUM(AM1471:AM1471)</f>
        <v>45000000</v>
      </c>
      <c r="AN1470" s="178"/>
      <c r="AO1470" s="179"/>
      <c r="AP1470" s="180"/>
      <c r="AQ1470" s="254">
        <f>SUM(AQ1471:AQ1471)</f>
        <v>45000000</v>
      </c>
      <c r="AR1470" s="351">
        <f t="shared" si="441"/>
        <v>0</v>
      </c>
    </row>
    <row r="1471" spans="2:44" x14ac:dyDescent="0.4">
      <c r="B1471" s="208" t="s">
        <v>27</v>
      </c>
      <c r="C1471" s="180" t="s">
        <v>590</v>
      </c>
      <c r="D1471" s="178">
        <v>1</v>
      </c>
      <c r="E1471" s="179" t="s">
        <v>38</v>
      </c>
      <c r="F1471" s="254">
        <v>90000000</v>
      </c>
      <c r="G1471" s="254">
        <f>D1471*F1471</f>
        <v>90000000</v>
      </c>
      <c r="H1471" s="178">
        <v>1</v>
      </c>
      <c r="I1471" s="179" t="s">
        <v>38</v>
      </c>
      <c r="J1471" s="254">
        <v>90000000</v>
      </c>
      <c r="K1471" s="254">
        <f>H1471*J1471</f>
        <v>90000000</v>
      </c>
      <c r="L1471" s="178">
        <v>1</v>
      </c>
      <c r="M1471" s="179" t="s">
        <v>38</v>
      </c>
      <c r="N1471" s="254">
        <v>90000000</v>
      </c>
      <c r="O1471" s="254">
        <f>L1471*N1471</f>
        <v>90000000</v>
      </c>
      <c r="P1471" s="178">
        <v>1</v>
      </c>
      <c r="Q1471" s="179" t="s">
        <v>38</v>
      </c>
      <c r="R1471" s="254">
        <v>90000000</v>
      </c>
      <c r="S1471" s="254">
        <f>P1471*R1471</f>
        <v>90000000</v>
      </c>
      <c r="T1471" s="178">
        <v>1</v>
      </c>
      <c r="U1471" s="179" t="s">
        <v>38</v>
      </c>
      <c r="V1471" s="254">
        <v>90000000</v>
      </c>
      <c r="W1471" s="254">
        <f>T1471*V1471</f>
        <v>90000000</v>
      </c>
      <c r="X1471" s="354">
        <f t="shared" si="442"/>
        <v>27000000</v>
      </c>
      <c r="Y1471" s="254">
        <f>CEILING(X1471,1000)</f>
        <v>27000000</v>
      </c>
      <c r="Z1471" s="354">
        <f t="shared" si="454"/>
        <v>63000000</v>
      </c>
      <c r="AA1471" s="254">
        <f t="shared" si="443"/>
        <v>63000000</v>
      </c>
      <c r="AB1471" s="178">
        <v>3</v>
      </c>
      <c r="AC1471" s="179" t="s">
        <v>911</v>
      </c>
      <c r="AD1471" s="254">
        <v>15000000</v>
      </c>
      <c r="AE1471" s="254">
        <f>AB1471*AD1471</f>
        <v>45000000</v>
      </c>
      <c r="AF1471" s="178">
        <v>3</v>
      </c>
      <c r="AG1471" s="179" t="s">
        <v>911</v>
      </c>
      <c r="AH1471" s="254">
        <v>15000000</v>
      </c>
      <c r="AI1471" s="254">
        <f>AF1471*AH1471</f>
        <v>45000000</v>
      </c>
      <c r="AJ1471" s="178">
        <v>3</v>
      </c>
      <c r="AK1471" s="179" t="s">
        <v>911</v>
      </c>
      <c r="AL1471" s="254">
        <v>15000000</v>
      </c>
      <c r="AM1471" s="254">
        <f>AJ1471*AL1471</f>
        <v>45000000</v>
      </c>
      <c r="AN1471" s="178">
        <v>3</v>
      </c>
      <c r="AO1471" s="179" t="s">
        <v>911</v>
      </c>
      <c r="AP1471" s="254">
        <v>15000000</v>
      </c>
      <c r="AQ1471" s="254">
        <f>AN1471*AP1471</f>
        <v>45000000</v>
      </c>
      <c r="AR1471" s="351">
        <f t="shared" si="441"/>
        <v>0</v>
      </c>
    </row>
    <row r="1472" spans="2:44" x14ac:dyDescent="0.4">
      <c r="B1472" s="312" t="s">
        <v>394</v>
      </c>
      <c r="C1472" s="313" t="s">
        <v>591</v>
      </c>
      <c r="D1472" s="269"/>
      <c r="E1472" s="270"/>
      <c r="F1472" s="254">
        <v>0</v>
      </c>
      <c r="G1472" s="254">
        <f>G1473+G1477+G1479+G1481</f>
        <v>153110000</v>
      </c>
      <c r="H1472" s="314"/>
      <c r="I1472" s="315"/>
      <c r="J1472" s="316">
        <v>0</v>
      </c>
      <c r="K1472" s="316">
        <f>K1473+K1477+K1479+K1481</f>
        <v>153110000</v>
      </c>
      <c r="L1472" s="314"/>
      <c r="M1472" s="315"/>
      <c r="N1472" s="316">
        <v>0</v>
      </c>
      <c r="O1472" s="316">
        <f>O1473+O1477+O1479+O1481</f>
        <v>153110000</v>
      </c>
      <c r="P1472" s="314"/>
      <c r="Q1472" s="315"/>
      <c r="R1472" s="316">
        <v>0</v>
      </c>
      <c r="S1472" s="316">
        <f>S1473+S1477+S1479+S1481</f>
        <v>153110000</v>
      </c>
      <c r="T1472" s="314"/>
      <c r="U1472" s="315"/>
      <c r="V1472" s="316">
        <v>0</v>
      </c>
      <c r="W1472" s="316">
        <f>W1473+W1477+W1479+W1481</f>
        <v>153110000</v>
      </c>
      <c r="X1472" s="354">
        <f t="shared" si="442"/>
        <v>45933000</v>
      </c>
      <c r="Y1472" s="316"/>
      <c r="Z1472" s="354">
        <f t="shared" si="454"/>
        <v>153110000</v>
      </c>
      <c r="AA1472" s="316"/>
      <c r="AB1472" s="314"/>
      <c r="AC1472" s="315"/>
      <c r="AD1472" s="316">
        <v>0</v>
      </c>
      <c r="AE1472" s="316">
        <f>AE1473+AE1477+AE1479+AE1481</f>
        <v>153110000</v>
      </c>
      <c r="AF1472" s="314"/>
      <c r="AG1472" s="315"/>
      <c r="AH1472" s="316">
        <v>0</v>
      </c>
      <c r="AI1472" s="316" t="e">
        <f>AI1473+AI1477+AI1479+AI1481+#REF!</f>
        <v>#REF!</v>
      </c>
      <c r="AJ1472" s="314"/>
      <c r="AK1472" s="315"/>
      <c r="AL1472" s="316">
        <v>0</v>
      </c>
      <c r="AM1472" s="316">
        <f>AM1473+AM1477+AM1479+AM1481</f>
        <v>153110000</v>
      </c>
      <c r="AN1472" s="314"/>
      <c r="AO1472" s="315"/>
      <c r="AP1472" s="316">
        <v>0</v>
      </c>
      <c r="AQ1472" s="316">
        <f>AQ1473+AQ1477+AQ1479+AQ1481</f>
        <v>153110000</v>
      </c>
      <c r="AR1472" s="351">
        <f t="shared" si="441"/>
        <v>0</v>
      </c>
    </row>
    <row r="1473" spans="2:45" x14ac:dyDescent="0.4">
      <c r="B1473" s="208">
        <v>525112</v>
      </c>
      <c r="C1473" s="180" t="s">
        <v>97</v>
      </c>
      <c r="D1473" s="178"/>
      <c r="E1473" s="179" t="s">
        <v>27</v>
      </c>
      <c r="F1473" s="180"/>
      <c r="G1473" s="254">
        <f>SUM(G1474:G1476)</f>
        <v>37550000</v>
      </c>
      <c r="H1473" s="178"/>
      <c r="I1473" s="179" t="s">
        <v>27</v>
      </c>
      <c r="J1473" s="180"/>
      <c r="K1473" s="254">
        <f>SUM(K1474:K1476)</f>
        <v>37550000</v>
      </c>
      <c r="L1473" s="178"/>
      <c r="M1473" s="179" t="s">
        <v>27</v>
      </c>
      <c r="N1473" s="180"/>
      <c r="O1473" s="254">
        <f>SUM(O1474:O1476)</f>
        <v>37550000</v>
      </c>
      <c r="P1473" s="178"/>
      <c r="Q1473" s="179" t="s">
        <v>27</v>
      </c>
      <c r="R1473" s="180"/>
      <c r="S1473" s="254">
        <f>SUM(S1474:S1476)</f>
        <v>37550000</v>
      </c>
      <c r="T1473" s="178"/>
      <c r="U1473" s="179" t="s">
        <v>27</v>
      </c>
      <c r="V1473" s="180"/>
      <c r="W1473" s="254">
        <f>SUM(W1474:W1476)</f>
        <v>37550000</v>
      </c>
      <c r="X1473" s="354">
        <f t="shared" si="442"/>
        <v>11265000</v>
      </c>
      <c r="Y1473" s="254"/>
      <c r="Z1473" s="354">
        <f t="shared" si="454"/>
        <v>37550000</v>
      </c>
      <c r="AA1473" s="254"/>
      <c r="AB1473" s="178"/>
      <c r="AC1473" s="179" t="s">
        <v>27</v>
      </c>
      <c r="AD1473" s="180"/>
      <c r="AE1473" s="254">
        <f>SUM(AE1474:AE1476)</f>
        <v>37550000</v>
      </c>
      <c r="AF1473" s="178"/>
      <c r="AG1473" s="179" t="s">
        <v>27</v>
      </c>
      <c r="AH1473" s="180"/>
      <c r="AI1473" s="254">
        <f>SUM(AI1474:AI1476)</f>
        <v>37550000</v>
      </c>
      <c r="AJ1473" s="178"/>
      <c r="AK1473" s="179" t="s">
        <v>27</v>
      </c>
      <c r="AL1473" s="180"/>
      <c r="AM1473" s="254">
        <f>SUM(AM1474:AM1476)</f>
        <v>37550000</v>
      </c>
      <c r="AN1473" s="178"/>
      <c r="AO1473" s="179" t="s">
        <v>27</v>
      </c>
      <c r="AP1473" s="180"/>
      <c r="AQ1473" s="254">
        <f>SUM(AQ1474:AQ1476)</f>
        <v>37550000</v>
      </c>
      <c r="AR1473" s="351">
        <f t="shared" si="441"/>
        <v>0</v>
      </c>
    </row>
    <row r="1474" spans="2:45" x14ac:dyDescent="0.4">
      <c r="B1474" s="208"/>
      <c r="C1474" s="180" t="s">
        <v>425</v>
      </c>
      <c r="D1474" s="178">
        <v>1</v>
      </c>
      <c r="E1474" s="179" t="s">
        <v>130</v>
      </c>
      <c r="F1474" s="254">
        <v>1190000</v>
      </c>
      <c r="G1474" s="254">
        <f>ROUNDDOWN(D1474*F1474,-3)</f>
        <v>1190000</v>
      </c>
      <c r="H1474" s="178">
        <v>1</v>
      </c>
      <c r="I1474" s="179" t="s">
        <v>130</v>
      </c>
      <c r="J1474" s="254">
        <v>1190000</v>
      </c>
      <c r="K1474" s="254">
        <f>ROUNDDOWN(H1474*J1474,-3)</f>
        <v>1190000</v>
      </c>
      <c r="L1474" s="178">
        <v>1</v>
      </c>
      <c r="M1474" s="179" t="s">
        <v>130</v>
      </c>
      <c r="N1474" s="254">
        <v>1190000</v>
      </c>
      <c r="O1474" s="254">
        <f>ROUNDDOWN(L1474*N1474,-3)</f>
        <v>1190000</v>
      </c>
      <c r="P1474" s="178">
        <v>1</v>
      </c>
      <c r="Q1474" s="179" t="s">
        <v>130</v>
      </c>
      <c r="R1474" s="254">
        <v>1190000</v>
      </c>
      <c r="S1474" s="254">
        <f>ROUNDDOWN(P1474*R1474,-3)</f>
        <v>1190000</v>
      </c>
      <c r="T1474" s="178">
        <v>1</v>
      </c>
      <c r="U1474" s="179" t="s">
        <v>130</v>
      </c>
      <c r="V1474" s="254">
        <v>1190000</v>
      </c>
      <c r="W1474" s="254">
        <f>ROUNDDOWN(T1474*V1474,-3)</f>
        <v>1190000</v>
      </c>
      <c r="X1474" s="354">
        <f t="shared" si="442"/>
        <v>357000</v>
      </c>
      <c r="Y1474" s="254">
        <f>CEILING(X1474,1000)</f>
        <v>357000</v>
      </c>
      <c r="Z1474" s="354">
        <f t="shared" si="454"/>
        <v>833000</v>
      </c>
      <c r="AA1474" s="254">
        <f t="shared" si="443"/>
        <v>833000</v>
      </c>
      <c r="AB1474" s="178">
        <v>1</v>
      </c>
      <c r="AC1474" s="179" t="s">
        <v>130</v>
      </c>
      <c r="AD1474" s="254">
        <v>1190000</v>
      </c>
      <c r="AE1474" s="254">
        <f>ROUNDDOWN(AB1474*AD1474,-3)</f>
        <v>1190000</v>
      </c>
      <c r="AF1474" s="178">
        <v>1</v>
      </c>
      <c r="AG1474" s="179" t="s">
        <v>130</v>
      </c>
      <c r="AH1474" s="254">
        <v>1190000</v>
      </c>
      <c r="AI1474" s="254">
        <f>ROUNDDOWN(AF1474*AH1474,-3)</f>
        <v>1190000</v>
      </c>
      <c r="AJ1474" s="178">
        <v>1</v>
      </c>
      <c r="AK1474" s="179" t="s">
        <v>130</v>
      </c>
      <c r="AL1474" s="254">
        <v>1190000</v>
      </c>
      <c r="AM1474" s="254">
        <f>ROUNDDOWN(AJ1474*AL1474,-3)</f>
        <v>1190000</v>
      </c>
      <c r="AN1474" s="178">
        <v>1</v>
      </c>
      <c r="AO1474" s="179" t="s">
        <v>130</v>
      </c>
      <c r="AP1474" s="254">
        <v>1190000</v>
      </c>
      <c r="AQ1474" s="254">
        <f>ROUNDDOWN(AN1474*AP1474,-3)</f>
        <v>1190000</v>
      </c>
      <c r="AR1474" s="351">
        <f t="shared" si="441"/>
        <v>0</v>
      </c>
    </row>
    <row r="1475" spans="2:45" x14ac:dyDescent="0.4">
      <c r="B1475" s="208"/>
      <c r="C1475" s="180" t="s">
        <v>592</v>
      </c>
      <c r="D1475" s="178">
        <v>60</v>
      </c>
      <c r="E1475" s="179" t="s">
        <v>40</v>
      </c>
      <c r="F1475" s="254">
        <v>6000</v>
      </c>
      <c r="G1475" s="254">
        <f>ROUNDDOWN(D1475*F1475,-3)</f>
        <v>360000</v>
      </c>
      <c r="H1475" s="178">
        <v>60</v>
      </c>
      <c r="I1475" s="179" t="s">
        <v>40</v>
      </c>
      <c r="J1475" s="254">
        <v>6000</v>
      </c>
      <c r="K1475" s="254">
        <f>ROUNDDOWN(H1475*J1475,-3)</f>
        <v>360000</v>
      </c>
      <c r="L1475" s="178">
        <v>60</v>
      </c>
      <c r="M1475" s="179" t="s">
        <v>40</v>
      </c>
      <c r="N1475" s="254">
        <v>6000</v>
      </c>
      <c r="O1475" s="254">
        <f>ROUNDDOWN(L1475*N1475,-3)</f>
        <v>360000</v>
      </c>
      <c r="P1475" s="178">
        <v>60</v>
      </c>
      <c r="Q1475" s="179" t="s">
        <v>40</v>
      </c>
      <c r="R1475" s="254">
        <v>6000</v>
      </c>
      <c r="S1475" s="254">
        <f>ROUNDDOWN(P1475*R1475,-3)</f>
        <v>360000</v>
      </c>
      <c r="T1475" s="178">
        <v>60</v>
      </c>
      <c r="U1475" s="179" t="s">
        <v>40</v>
      </c>
      <c r="V1475" s="254">
        <v>6000</v>
      </c>
      <c r="W1475" s="254">
        <f>ROUNDDOWN(T1475*V1475,-3)</f>
        <v>360000</v>
      </c>
      <c r="X1475" s="354">
        <f t="shared" si="442"/>
        <v>108000</v>
      </c>
      <c r="Y1475" s="254">
        <f>CEILING(X1475,1000)</f>
        <v>108000</v>
      </c>
      <c r="Z1475" s="354">
        <f t="shared" si="454"/>
        <v>252000</v>
      </c>
      <c r="AA1475" s="254">
        <f t="shared" si="443"/>
        <v>252000</v>
      </c>
      <c r="AB1475" s="178">
        <v>60</v>
      </c>
      <c r="AC1475" s="179" t="s">
        <v>40</v>
      </c>
      <c r="AD1475" s="254">
        <v>6000</v>
      </c>
      <c r="AE1475" s="254">
        <f>ROUNDDOWN(AB1475*AD1475,-3)</f>
        <v>360000</v>
      </c>
      <c r="AF1475" s="178">
        <v>60</v>
      </c>
      <c r="AG1475" s="179" t="s">
        <v>40</v>
      </c>
      <c r="AH1475" s="254">
        <v>6000</v>
      </c>
      <c r="AI1475" s="254">
        <f>ROUNDDOWN(AF1475*AH1475,-3)</f>
        <v>360000</v>
      </c>
      <c r="AJ1475" s="178">
        <v>60</v>
      </c>
      <c r="AK1475" s="179" t="s">
        <v>40</v>
      </c>
      <c r="AL1475" s="254">
        <v>6000</v>
      </c>
      <c r="AM1475" s="254">
        <f>ROUNDDOWN(AJ1475*AL1475,-3)</f>
        <v>360000</v>
      </c>
      <c r="AN1475" s="178">
        <v>60</v>
      </c>
      <c r="AO1475" s="179" t="s">
        <v>40</v>
      </c>
      <c r="AP1475" s="254">
        <v>6000</v>
      </c>
      <c r="AQ1475" s="254">
        <f>ROUNDDOWN(AN1475*AP1475,-3)</f>
        <v>360000</v>
      </c>
      <c r="AR1475" s="351">
        <f t="shared" si="441"/>
        <v>0</v>
      </c>
    </row>
    <row r="1476" spans="2:45" x14ac:dyDescent="0.4">
      <c r="B1476" s="208"/>
      <c r="C1476" s="180" t="s">
        <v>502</v>
      </c>
      <c r="D1476" s="178">
        <v>60</v>
      </c>
      <c r="E1476" s="179" t="s">
        <v>40</v>
      </c>
      <c r="F1476" s="254">
        <v>600000</v>
      </c>
      <c r="G1476" s="254">
        <f>ROUNDDOWN(D1476*F1476,-3)</f>
        <v>36000000</v>
      </c>
      <c r="H1476" s="178">
        <v>60</v>
      </c>
      <c r="I1476" s="179" t="s">
        <v>40</v>
      </c>
      <c r="J1476" s="254">
        <v>600000</v>
      </c>
      <c r="K1476" s="254">
        <f>ROUNDDOWN(H1476*J1476,-3)</f>
        <v>36000000</v>
      </c>
      <c r="L1476" s="178">
        <v>60</v>
      </c>
      <c r="M1476" s="179" t="s">
        <v>40</v>
      </c>
      <c r="N1476" s="254">
        <v>600000</v>
      </c>
      <c r="O1476" s="254">
        <f>ROUNDDOWN(L1476*N1476,-3)</f>
        <v>36000000</v>
      </c>
      <c r="P1476" s="178">
        <v>60</v>
      </c>
      <c r="Q1476" s="179" t="s">
        <v>40</v>
      </c>
      <c r="R1476" s="254">
        <v>600000</v>
      </c>
      <c r="S1476" s="254">
        <f>ROUNDDOWN(P1476*R1476,-3)</f>
        <v>36000000</v>
      </c>
      <c r="T1476" s="178">
        <v>60</v>
      </c>
      <c r="U1476" s="179" t="s">
        <v>40</v>
      </c>
      <c r="V1476" s="254">
        <v>600000</v>
      </c>
      <c r="W1476" s="254">
        <f>ROUNDDOWN(T1476*V1476,-3)</f>
        <v>36000000</v>
      </c>
      <c r="X1476" s="354">
        <f t="shared" si="442"/>
        <v>10800000</v>
      </c>
      <c r="Y1476" s="254">
        <f>CEILING(X1476,1000)</f>
        <v>10800000</v>
      </c>
      <c r="Z1476" s="354">
        <f t="shared" si="454"/>
        <v>25200000</v>
      </c>
      <c r="AA1476" s="254">
        <f t="shared" si="443"/>
        <v>25200000</v>
      </c>
      <c r="AB1476" s="178">
        <v>60</v>
      </c>
      <c r="AC1476" s="179" t="s">
        <v>40</v>
      </c>
      <c r="AD1476" s="254">
        <v>600000</v>
      </c>
      <c r="AE1476" s="254">
        <f>ROUNDDOWN(AB1476*AD1476,-3)</f>
        <v>36000000</v>
      </c>
      <c r="AF1476" s="178">
        <v>60</v>
      </c>
      <c r="AG1476" s="179" t="s">
        <v>40</v>
      </c>
      <c r="AH1476" s="254">
        <v>600000</v>
      </c>
      <c r="AI1476" s="254">
        <f>ROUNDDOWN(AF1476*AH1476,-3)</f>
        <v>36000000</v>
      </c>
      <c r="AJ1476" s="178">
        <v>60</v>
      </c>
      <c r="AK1476" s="179" t="s">
        <v>40</v>
      </c>
      <c r="AL1476" s="254">
        <v>600000</v>
      </c>
      <c r="AM1476" s="254">
        <f>ROUNDDOWN(AJ1476*AL1476,-3)</f>
        <v>36000000</v>
      </c>
      <c r="AN1476" s="178">
        <v>60</v>
      </c>
      <c r="AO1476" s="179" t="s">
        <v>40</v>
      </c>
      <c r="AP1476" s="254">
        <v>600000</v>
      </c>
      <c r="AQ1476" s="254">
        <f>ROUNDDOWN(AN1476*AP1476,-3)</f>
        <v>36000000</v>
      </c>
      <c r="AR1476" s="351">
        <f t="shared" si="441"/>
        <v>0</v>
      </c>
    </row>
    <row r="1477" spans="2:45" x14ac:dyDescent="0.4">
      <c r="B1477" s="208">
        <v>525113</v>
      </c>
      <c r="C1477" s="180" t="s">
        <v>99</v>
      </c>
      <c r="D1477" s="178"/>
      <c r="E1477" s="179" t="s">
        <v>27</v>
      </c>
      <c r="F1477" s="180"/>
      <c r="G1477" s="254">
        <f>SUM(G1478:G1478)</f>
        <v>14400000</v>
      </c>
      <c r="H1477" s="178"/>
      <c r="I1477" s="179" t="s">
        <v>27</v>
      </c>
      <c r="J1477" s="180"/>
      <c r="K1477" s="254">
        <f>SUM(K1478:K1478)</f>
        <v>14400000</v>
      </c>
      <c r="L1477" s="178"/>
      <c r="M1477" s="179" t="s">
        <v>27</v>
      </c>
      <c r="N1477" s="180"/>
      <c r="O1477" s="254">
        <f>SUM(O1478:O1478)</f>
        <v>14400000</v>
      </c>
      <c r="P1477" s="178"/>
      <c r="Q1477" s="179" t="s">
        <v>27</v>
      </c>
      <c r="R1477" s="180"/>
      <c r="S1477" s="254">
        <f>SUM(S1478:S1478)</f>
        <v>14400000</v>
      </c>
      <c r="T1477" s="178"/>
      <c r="U1477" s="179" t="s">
        <v>27</v>
      </c>
      <c r="V1477" s="180"/>
      <c r="W1477" s="254">
        <f>SUM(W1478:W1478)</f>
        <v>14400000</v>
      </c>
      <c r="X1477" s="354">
        <f t="shared" si="442"/>
        <v>4320000</v>
      </c>
      <c r="Y1477" s="254"/>
      <c r="Z1477" s="354">
        <f t="shared" si="454"/>
        <v>14400000</v>
      </c>
      <c r="AA1477" s="254"/>
      <c r="AB1477" s="178"/>
      <c r="AC1477" s="179" t="s">
        <v>27</v>
      </c>
      <c r="AD1477" s="180"/>
      <c r="AE1477" s="254">
        <f>SUM(AE1478:AE1478)</f>
        <v>14400000</v>
      </c>
      <c r="AF1477" s="178"/>
      <c r="AG1477" s="179" t="s">
        <v>27</v>
      </c>
      <c r="AH1477" s="180"/>
      <c r="AI1477" s="254">
        <f>SUM(AI1478:AI1478)</f>
        <v>14400000</v>
      </c>
      <c r="AJ1477" s="178"/>
      <c r="AK1477" s="179" t="s">
        <v>27</v>
      </c>
      <c r="AL1477" s="180"/>
      <c r="AM1477" s="254">
        <f>SUM(AM1478:AM1478)</f>
        <v>14400000</v>
      </c>
      <c r="AN1477" s="178"/>
      <c r="AO1477" s="179" t="s">
        <v>27</v>
      </c>
      <c r="AP1477" s="180"/>
      <c r="AQ1477" s="254">
        <f>SUM(AQ1478:AQ1478)</f>
        <v>14400000</v>
      </c>
      <c r="AR1477" s="351">
        <f t="shared" si="441"/>
        <v>0</v>
      </c>
    </row>
    <row r="1478" spans="2:45" x14ac:dyDescent="0.4">
      <c r="B1478" s="208"/>
      <c r="C1478" s="180" t="s">
        <v>593</v>
      </c>
      <c r="D1478" s="178">
        <v>16</v>
      </c>
      <c r="E1478" s="179" t="s">
        <v>47</v>
      </c>
      <c r="F1478" s="254">
        <v>900000</v>
      </c>
      <c r="G1478" s="254">
        <f>ROUNDDOWN(D1478*F1478,-3)</f>
        <v>14400000</v>
      </c>
      <c r="H1478" s="178">
        <v>16</v>
      </c>
      <c r="I1478" s="179" t="s">
        <v>47</v>
      </c>
      <c r="J1478" s="254">
        <v>900000</v>
      </c>
      <c r="K1478" s="254">
        <f>ROUNDDOWN(H1478*J1478,-3)</f>
        <v>14400000</v>
      </c>
      <c r="L1478" s="178">
        <v>16</v>
      </c>
      <c r="M1478" s="179" t="s">
        <v>47</v>
      </c>
      <c r="N1478" s="254">
        <v>900000</v>
      </c>
      <c r="O1478" s="254">
        <f>ROUNDDOWN(L1478*N1478,-3)</f>
        <v>14400000</v>
      </c>
      <c r="P1478" s="178">
        <v>16</v>
      </c>
      <c r="Q1478" s="179" t="s">
        <v>47</v>
      </c>
      <c r="R1478" s="254">
        <v>900000</v>
      </c>
      <c r="S1478" s="254">
        <f>ROUNDDOWN(P1478*R1478,-3)</f>
        <v>14400000</v>
      </c>
      <c r="T1478" s="178">
        <v>16</v>
      </c>
      <c r="U1478" s="179" t="s">
        <v>47</v>
      </c>
      <c r="V1478" s="254">
        <v>900000</v>
      </c>
      <c r="W1478" s="254">
        <f>ROUNDDOWN(T1478*V1478,-3)</f>
        <v>14400000</v>
      </c>
      <c r="X1478" s="354">
        <f t="shared" si="442"/>
        <v>4320000</v>
      </c>
      <c r="Y1478" s="254">
        <f>CEILING(X1478,1000)</f>
        <v>4320000</v>
      </c>
      <c r="Z1478" s="354">
        <f t="shared" si="454"/>
        <v>10080000</v>
      </c>
      <c r="AA1478" s="254">
        <f t="shared" si="443"/>
        <v>10080000</v>
      </c>
      <c r="AB1478" s="178">
        <v>16</v>
      </c>
      <c r="AC1478" s="179" t="s">
        <v>47</v>
      </c>
      <c r="AD1478" s="254">
        <v>900000</v>
      </c>
      <c r="AE1478" s="254">
        <f>ROUNDDOWN(AB1478*AD1478,-3)</f>
        <v>14400000</v>
      </c>
      <c r="AF1478" s="178">
        <v>16</v>
      </c>
      <c r="AG1478" s="179" t="s">
        <v>47</v>
      </c>
      <c r="AH1478" s="254">
        <v>900000</v>
      </c>
      <c r="AI1478" s="254">
        <f>ROUNDDOWN(AF1478*AH1478,-3)</f>
        <v>14400000</v>
      </c>
      <c r="AJ1478" s="178">
        <v>16</v>
      </c>
      <c r="AK1478" s="179" t="s">
        <v>47</v>
      </c>
      <c r="AL1478" s="254">
        <v>900000</v>
      </c>
      <c r="AM1478" s="254">
        <f>ROUNDDOWN(AJ1478*AL1478,-3)</f>
        <v>14400000</v>
      </c>
      <c r="AN1478" s="178">
        <v>16</v>
      </c>
      <c r="AO1478" s="179" t="s">
        <v>47</v>
      </c>
      <c r="AP1478" s="254">
        <v>900000</v>
      </c>
      <c r="AQ1478" s="254">
        <f>ROUNDDOWN(AN1478*AP1478,-3)</f>
        <v>14400000</v>
      </c>
      <c r="AR1478" s="351">
        <f t="shared" si="441"/>
        <v>0</v>
      </c>
    </row>
    <row r="1479" spans="2:45" x14ac:dyDescent="0.4">
      <c r="B1479" s="208">
        <v>525119</v>
      </c>
      <c r="C1479" s="180" t="s">
        <v>42</v>
      </c>
      <c r="D1479" s="178"/>
      <c r="E1479" s="179" t="s">
        <v>27</v>
      </c>
      <c r="F1479" s="180"/>
      <c r="G1479" s="254">
        <f>G1480</f>
        <v>2000000</v>
      </c>
      <c r="H1479" s="178"/>
      <c r="I1479" s="179" t="s">
        <v>27</v>
      </c>
      <c r="J1479" s="180"/>
      <c r="K1479" s="254">
        <f>K1480</f>
        <v>2000000</v>
      </c>
      <c r="L1479" s="178"/>
      <c r="M1479" s="179" t="s">
        <v>27</v>
      </c>
      <c r="N1479" s="180"/>
      <c r="O1479" s="254">
        <f>O1480</f>
        <v>2000000</v>
      </c>
      <c r="P1479" s="178"/>
      <c r="Q1479" s="179" t="s">
        <v>27</v>
      </c>
      <c r="R1479" s="180"/>
      <c r="S1479" s="254">
        <f>S1480</f>
        <v>2000000</v>
      </c>
      <c r="T1479" s="178"/>
      <c r="U1479" s="179" t="s">
        <v>27</v>
      </c>
      <c r="V1479" s="180"/>
      <c r="W1479" s="254">
        <f>W1480</f>
        <v>2000000</v>
      </c>
      <c r="X1479" s="354">
        <f t="shared" si="442"/>
        <v>600000</v>
      </c>
      <c r="Y1479" s="254"/>
      <c r="Z1479" s="354">
        <f t="shared" si="454"/>
        <v>2000000</v>
      </c>
      <c r="AA1479" s="254"/>
      <c r="AB1479" s="178"/>
      <c r="AC1479" s="179" t="s">
        <v>27</v>
      </c>
      <c r="AD1479" s="180"/>
      <c r="AE1479" s="254">
        <f>AE1480</f>
        <v>2000000</v>
      </c>
      <c r="AF1479" s="178"/>
      <c r="AG1479" s="179" t="s">
        <v>27</v>
      </c>
      <c r="AH1479" s="180"/>
      <c r="AI1479" s="254">
        <f>AI1480</f>
        <v>2000000</v>
      </c>
      <c r="AJ1479" s="178"/>
      <c r="AK1479" s="179" t="s">
        <v>27</v>
      </c>
      <c r="AL1479" s="180"/>
      <c r="AM1479" s="254">
        <f>AM1480</f>
        <v>2000000</v>
      </c>
      <c r="AN1479" s="178"/>
      <c r="AO1479" s="179" t="s">
        <v>27</v>
      </c>
      <c r="AP1479" s="180"/>
      <c r="AQ1479" s="254">
        <f>AQ1480</f>
        <v>2000000</v>
      </c>
      <c r="AR1479" s="351">
        <f t="shared" si="441"/>
        <v>0</v>
      </c>
    </row>
    <row r="1480" spans="2:45" x14ac:dyDescent="0.4">
      <c r="B1480" s="208" t="s">
        <v>27</v>
      </c>
      <c r="C1480" s="180" t="s">
        <v>446</v>
      </c>
      <c r="D1480" s="178">
        <v>1</v>
      </c>
      <c r="E1480" s="179" t="s">
        <v>51</v>
      </c>
      <c r="F1480" s="254">
        <v>2000000</v>
      </c>
      <c r="G1480" s="254">
        <f>ROUNDDOWN(D1480*F1480,-3)</f>
        <v>2000000</v>
      </c>
      <c r="H1480" s="178">
        <v>1</v>
      </c>
      <c r="I1480" s="179" t="s">
        <v>51</v>
      </c>
      <c r="J1480" s="254">
        <v>2000000</v>
      </c>
      <c r="K1480" s="254">
        <f>ROUNDDOWN(H1480*J1480,-3)</f>
        <v>2000000</v>
      </c>
      <c r="L1480" s="178">
        <v>1</v>
      </c>
      <c r="M1480" s="179" t="s">
        <v>51</v>
      </c>
      <c r="N1480" s="254">
        <v>2000000</v>
      </c>
      <c r="O1480" s="254">
        <f>ROUNDDOWN(L1480*N1480,-3)</f>
        <v>2000000</v>
      </c>
      <c r="P1480" s="178">
        <v>1</v>
      </c>
      <c r="Q1480" s="179" t="s">
        <v>51</v>
      </c>
      <c r="R1480" s="254">
        <v>2000000</v>
      </c>
      <c r="S1480" s="254">
        <f>ROUNDDOWN(P1480*R1480,-3)</f>
        <v>2000000</v>
      </c>
      <c r="T1480" s="178">
        <v>1</v>
      </c>
      <c r="U1480" s="179" t="s">
        <v>51</v>
      </c>
      <c r="V1480" s="254">
        <v>2000000</v>
      </c>
      <c r="W1480" s="254">
        <f>ROUNDDOWN(T1480*V1480,-3)</f>
        <v>2000000</v>
      </c>
      <c r="X1480" s="354">
        <f t="shared" si="442"/>
        <v>600000</v>
      </c>
      <c r="Y1480" s="254">
        <f>CEILING(X1480,1000)</f>
        <v>600000</v>
      </c>
      <c r="Z1480" s="354">
        <f t="shared" si="454"/>
        <v>1400000</v>
      </c>
      <c r="AA1480" s="254">
        <f t="shared" si="443"/>
        <v>1400000</v>
      </c>
      <c r="AB1480" s="178">
        <v>1</v>
      </c>
      <c r="AC1480" s="179" t="s">
        <v>51</v>
      </c>
      <c r="AD1480" s="254">
        <v>2000000</v>
      </c>
      <c r="AE1480" s="254">
        <f>ROUNDDOWN(AB1480*AD1480,-3)</f>
        <v>2000000</v>
      </c>
      <c r="AF1480" s="178">
        <v>1</v>
      </c>
      <c r="AG1480" s="179" t="s">
        <v>51</v>
      </c>
      <c r="AH1480" s="254">
        <v>2000000</v>
      </c>
      <c r="AI1480" s="254">
        <f>ROUNDDOWN(AF1480*AH1480,-3)</f>
        <v>2000000</v>
      </c>
      <c r="AJ1480" s="178">
        <v>1</v>
      </c>
      <c r="AK1480" s="179" t="s">
        <v>51</v>
      </c>
      <c r="AL1480" s="254">
        <v>2000000</v>
      </c>
      <c r="AM1480" s="254">
        <f>ROUNDDOWN(AJ1480*AL1480,-3)</f>
        <v>2000000</v>
      </c>
      <c r="AN1480" s="178">
        <v>1</v>
      </c>
      <c r="AO1480" s="179" t="s">
        <v>51</v>
      </c>
      <c r="AP1480" s="254">
        <v>2000000</v>
      </c>
      <c r="AQ1480" s="254">
        <f>ROUNDDOWN(AN1480*AP1480,-3)</f>
        <v>2000000</v>
      </c>
      <c r="AR1480" s="351">
        <f t="shared" si="441"/>
        <v>0</v>
      </c>
    </row>
    <row r="1481" spans="2:45" x14ac:dyDescent="0.4">
      <c r="B1481" s="208">
        <v>525115</v>
      </c>
      <c r="C1481" s="180" t="s">
        <v>90</v>
      </c>
      <c r="D1481" s="178"/>
      <c r="E1481" s="179"/>
      <c r="F1481" s="254"/>
      <c r="G1481" s="254">
        <f>SUM(G1482:G1483)</f>
        <v>99160000</v>
      </c>
      <c r="H1481" s="178"/>
      <c r="I1481" s="179"/>
      <c r="J1481" s="254"/>
      <c r="K1481" s="254">
        <f>SUM(K1482:K1483)</f>
        <v>99160000</v>
      </c>
      <c r="L1481" s="178"/>
      <c r="M1481" s="179"/>
      <c r="N1481" s="254"/>
      <c r="O1481" s="254">
        <f>SUM(O1482:O1483)</f>
        <v>99160000</v>
      </c>
      <c r="P1481" s="178"/>
      <c r="Q1481" s="179"/>
      <c r="R1481" s="254"/>
      <c r="S1481" s="254">
        <f>SUM(S1482:S1483)</f>
        <v>99160000</v>
      </c>
      <c r="T1481" s="178"/>
      <c r="U1481" s="179"/>
      <c r="V1481" s="254"/>
      <c r="W1481" s="254">
        <f>SUM(W1482:W1483)</f>
        <v>99160000</v>
      </c>
      <c r="X1481" s="354">
        <f t="shared" si="442"/>
        <v>29748000</v>
      </c>
      <c r="Y1481" s="254"/>
      <c r="Z1481" s="354">
        <f t="shared" si="454"/>
        <v>99160000</v>
      </c>
      <c r="AA1481" s="254"/>
      <c r="AB1481" s="178"/>
      <c r="AC1481" s="179"/>
      <c r="AD1481" s="254"/>
      <c r="AE1481" s="254">
        <f>SUM(AE1482:AE1483)</f>
        <v>99160000</v>
      </c>
      <c r="AF1481" s="178"/>
      <c r="AG1481" s="179"/>
      <c r="AH1481" s="254"/>
      <c r="AI1481" s="254">
        <f>SUM(AI1482:AI1483)</f>
        <v>378640000</v>
      </c>
      <c r="AJ1481" s="178"/>
      <c r="AK1481" s="179"/>
      <c r="AL1481" s="254"/>
      <c r="AM1481" s="254">
        <f>SUM(AM1482:AM1483)</f>
        <v>99160000</v>
      </c>
      <c r="AN1481" s="178"/>
      <c r="AO1481" s="179"/>
      <c r="AP1481" s="254"/>
      <c r="AQ1481" s="254">
        <f>SUM(AQ1482:AQ1483)</f>
        <v>99160000</v>
      </c>
      <c r="AR1481" s="351">
        <f t="shared" si="441"/>
        <v>0</v>
      </c>
    </row>
    <row r="1482" spans="2:45" x14ac:dyDescent="0.4">
      <c r="B1482" s="208"/>
      <c r="C1482" s="180" t="s">
        <v>925</v>
      </c>
      <c r="D1482" s="178">
        <v>80</v>
      </c>
      <c r="E1482" s="179" t="s">
        <v>57</v>
      </c>
      <c r="F1482" s="254">
        <v>1127000</v>
      </c>
      <c r="G1482" s="254">
        <f>ROUNDDOWN(D1482*F1482,-3)</f>
        <v>90160000</v>
      </c>
      <c r="H1482" s="178">
        <v>80</v>
      </c>
      <c r="I1482" s="179" t="s">
        <v>57</v>
      </c>
      <c r="J1482" s="254">
        <v>1127000</v>
      </c>
      <c r="K1482" s="254">
        <f>ROUNDDOWN(H1482*J1482,-3)</f>
        <v>90160000</v>
      </c>
      <c r="L1482" s="178">
        <v>80</v>
      </c>
      <c r="M1482" s="179" t="s">
        <v>57</v>
      </c>
      <c r="N1482" s="254">
        <v>1127000</v>
      </c>
      <c r="O1482" s="254">
        <f>ROUNDDOWN(L1482*N1482,-3)</f>
        <v>90160000</v>
      </c>
      <c r="P1482" s="178">
        <v>80</v>
      </c>
      <c r="Q1482" s="179" t="s">
        <v>57</v>
      </c>
      <c r="R1482" s="254">
        <v>1127000</v>
      </c>
      <c r="S1482" s="254">
        <f>ROUNDDOWN(P1482*R1482,-3)</f>
        <v>90160000</v>
      </c>
      <c r="T1482" s="178">
        <v>80</v>
      </c>
      <c r="U1482" s="179" t="s">
        <v>57</v>
      </c>
      <c r="V1482" s="254">
        <v>1127000</v>
      </c>
      <c r="W1482" s="254">
        <f>ROUNDDOWN(T1482*V1482,-3)</f>
        <v>90160000</v>
      </c>
      <c r="X1482" s="354">
        <f t="shared" si="442"/>
        <v>27048000</v>
      </c>
      <c r="Y1482" s="254">
        <f>CEILING(X1482,1000)</f>
        <v>27048000</v>
      </c>
      <c r="Z1482" s="354">
        <f t="shared" si="454"/>
        <v>63112000</v>
      </c>
      <c r="AA1482" s="254">
        <f t="shared" si="443"/>
        <v>63112000</v>
      </c>
      <c r="AB1482" s="178">
        <v>80</v>
      </c>
      <c r="AC1482" s="179" t="s">
        <v>57</v>
      </c>
      <c r="AD1482" s="254">
        <v>1127000</v>
      </c>
      <c r="AE1482" s="254">
        <f>ROUNDDOWN(AB1482*AD1482,-3)</f>
        <v>90160000</v>
      </c>
      <c r="AF1482" s="178">
        <v>320</v>
      </c>
      <c r="AG1482" s="179" t="s">
        <v>57</v>
      </c>
      <c r="AH1482" s="254">
        <v>1127000</v>
      </c>
      <c r="AI1482" s="254">
        <f>ROUNDDOWN(AF1482*AH1482,-3)</f>
        <v>360640000</v>
      </c>
      <c r="AJ1482" s="178">
        <v>80</v>
      </c>
      <c r="AK1482" s="179" t="s">
        <v>57</v>
      </c>
      <c r="AL1482" s="254">
        <v>1127000</v>
      </c>
      <c r="AM1482" s="254">
        <f>ROUNDDOWN(AJ1482*AL1482,-3)</f>
        <v>90160000</v>
      </c>
      <c r="AN1482" s="178">
        <v>80</v>
      </c>
      <c r="AO1482" s="179" t="s">
        <v>57</v>
      </c>
      <c r="AP1482" s="254">
        <v>1127000</v>
      </c>
      <c r="AQ1482" s="254">
        <f>ROUNDDOWN(AN1482*AP1482,-3)</f>
        <v>90160000</v>
      </c>
      <c r="AR1482" s="351">
        <f t="shared" ref="AR1482:AR1545" si="455">AM1482-AQ1482</f>
        <v>0</v>
      </c>
    </row>
    <row r="1483" spans="2:45" x14ac:dyDescent="0.4">
      <c r="B1483" s="208"/>
      <c r="C1483" s="180" t="s">
        <v>926</v>
      </c>
      <c r="D1483" s="178">
        <v>60</v>
      </c>
      <c r="E1483" s="179" t="s">
        <v>40</v>
      </c>
      <c r="F1483" s="254">
        <v>150000</v>
      </c>
      <c r="G1483" s="254">
        <f>ROUNDDOWN(D1483*F1483,-3)</f>
        <v>9000000</v>
      </c>
      <c r="H1483" s="178">
        <v>60</v>
      </c>
      <c r="I1483" s="179" t="s">
        <v>40</v>
      </c>
      <c r="J1483" s="254">
        <v>150000</v>
      </c>
      <c r="K1483" s="254">
        <f>ROUNDDOWN(H1483*J1483,-3)</f>
        <v>9000000</v>
      </c>
      <c r="L1483" s="178">
        <v>60</v>
      </c>
      <c r="M1483" s="179" t="s">
        <v>40</v>
      </c>
      <c r="N1483" s="254">
        <v>150000</v>
      </c>
      <c r="O1483" s="254">
        <f>ROUNDDOWN(L1483*N1483,-3)</f>
        <v>9000000</v>
      </c>
      <c r="P1483" s="178">
        <v>60</v>
      </c>
      <c r="Q1483" s="179" t="s">
        <v>40</v>
      </c>
      <c r="R1483" s="254">
        <v>150000</v>
      </c>
      <c r="S1483" s="254">
        <f>ROUNDDOWN(P1483*R1483,-3)</f>
        <v>9000000</v>
      </c>
      <c r="T1483" s="178">
        <v>60</v>
      </c>
      <c r="U1483" s="179" t="s">
        <v>40</v>
      </c>
      <c r="V1483" s="254">
        <v>150000</v>
      </c>
      <c r="W1483" s="254">
        <f>ROUNDDOWN(T1483*V1483,-3)</f>
        <v>9000000</v>
      </c>
      <c r="X1483" s="354">
        <f t="shared" si="442"/>
        <v>2700000</v>
      </c>
      <c r="Y1483" s="254">
        <f>CEILING(X1483,1000)</f>
        <v>2700000</v>
      </c>
      <c r="Z1483" s="354">
        <f t="shared" si="454"/>
        <v>6300000</v>
      </c>
      <c r="AA1483" s="254">
        <f t="shared" si="443"/>
        <v>6300000</v>
      </c>
      <c r="AB1483" s="178">
        <v>60</v>
      </c>
      <c r="AC1483" s="179" t="s">
        <v>40</v>
      </c>
      <c r="AD1483" s="254">
        <v>150000</v>
      </c>
      <c r="AE1483" s="254">
        <f>ROUNDDOWN(AB1483*AD1483,-3)</f>
        <v>9000000</v>
      </c>
      <c r="AF1483" s="178">
        <v>120</v>
      </c>
      <c r="AG1483" s="179" t="s">
        <v>40</v>
      </c>
      <c r="AH1483" s="254">
        <v>150000</v>
      </c>
      <c r="AI1483" s="254">
        <f>ROUNDDOWN(AF1483*AH1483,-3)</f>
        <v>18000000</v>
      </c>
      <c r="AJ1483" s="178">
        <v>60</v>
      </c>
      <c r="AK1483" s="179" t="s">
        <v>40</v>
      </c>
      <c r="AL1483" s="254">
        <v>150000</v>
      </c>
      <c r="AM1483" s="254">
        <f>ROUNDDOWN(AJ1483*AL1483,-3)</f>
        <v>9000000</v>
      </c>
      <c r="AN1483" s="178">
        <v>60</v>
      </c>
      <c r="AO1483" s="179" t="s">
        <v>40</v>
      </c>
      <c r="AP1483" s="254">
        <v>150000</v>
      </c>
      <c r="AQ1483" s="254">
        <f>ROUNDDOWN(AN1483*AP1483,-3)</f>
        <v>9000000</v>
      </c>
      <c r="AR1483" s="351">
        <f t="shared" si="455"/>
        <v>0</v>
      </c>
    </row>
    <row r="1484" spans="2:45" x14ac:dyDescent="0.4">
      <c r="B1484" s="312" t="s">
        <v>396</v>
      </c>
      <c r="C1484" s="313" t="s">
        <v>596</v>
      </c>
      <c r="D1484" s="269"/>
      <c r="E1484" s="270"/>
      <c r="F1484" s="254">
        <v>0</v>
      </c>
      <c r="G1484" s="254">
        <f>G1485</f>
        <v>11712134000</v>
      </c>
      <c r="H1484" s="314"/>
      <c r="I1484" s="315"/>
      <c r="J1484" s="316">
        <v>0</v>
      </c>
      <c r="K1484" s="316">
        <f>K1485</f>
        <v>11712134000</v>
      </c>
      <c r="L1484" s="314"/>
      <c r="M1484" s="315"/>
      <c r="N1484" s="316">
        <v>0</v>
      </c>
      <c r="O1484" s="316">
        <f>O1485</f>
        <v>11712134000</v>
      </c>
      <c r="P1484" s="314"/>
      <c r="Q1484" s="315"/>
      <c r="R1484" s="316">
        <v>0</v>
      </c>
      <c r="S1484" s="316">
        <f>S1485</f>
        <v>11712134000</v>
      </c>
      <c r="T1484" s="314"/>
      <c r="U1484" s="315"/>
      <c r="V1484" s="316">
        <v>0</v>
      </c>
      <c r="W1484" s="316">
        <f>W1485</f>
        <v>11712134000</v>
      </c>
      <c r="X1484" s="354">
        <f t="shared" si="442"/>
        <v>3513640200</v>
      </c>
      <c r="Y1484" s="316"/>
      <c r="Z1484" s="354">
        <f t="shared" si="454"/>
        <v>11712134000</v>
      </c>
      <c r="AA1484" s="316"/>
      <c r="AB1484" s="314"/>
      <c r="AC1484" s="315"/>
      <c r="AD1484" s="316">
        <v>0</v>
      </c>
      <c r="AE1484" s="316">
        <f>AE1485</f>
        <v>11291948000</v>
      </c>
      <c r="AF1484" s="314"/>
      <c r="AG1484" s="315"/>
      <c r="AH1484" s="316">
        <v>0</v>
      </c>
      <c r="AI1484" s="316">
        <f>AI1485</f>
        <v>11291943000</v>
      </c>
      <c r="AJ1484" s="314"/>
      <c r="AK1484" s="315"/>
      <c r="AL1484" s="316">
        <v>0</v>
      </c>
      <c r="AM1484" s="316">
        <f>AM1485</f>
        <v>11291948000</v>
      </c>
      <c r="AN1484" s="314"/>
      <c r="AO1484" s="315"/>
      <c r="AP1484" s="316">
        <v>0</v>
      </c>
      <c r="AQ1484" s="316">
        <f>AQ1485</f>
        <v>11291948000</v>
      </c>
      <c r="AR1484" s="351">
        <f t="shared" si="455"/>
        <v>0</v>
      </c>
    </row>
    <row r="1485" spans="2:45" x14ac:dyDescent="0.4">
      <c r="B1485" s="208">
        <v>525119</v>
      </c>
      <c r="C1485" s="180" t="s">
        <v>42</v>
      </c>
      <c r="D1485" s="178"/>
      <c r="E1485" s="179" t="s">
        <v>27</v>
      </c>
      <c r="F1485" s="180"/>
      <c r="G1485" s="254">
        <f>G1486+G1487</f>
        <v>11712134000</v>
      </c>
      <c r="H1485" s="178"/>
      <c r="I1485" s="179" t="s">
        <v>27</v>
      </c>
      <c r="J1485" s="180"/>
      <c r="K1485" s="254">
        <f>K1486+K1487</f>
        <v>11712134000</v>
      </c>
      <c r="L1485" s="178"/>
      <c r="M1485" s="179" t="s">
        <v>27</v>
      </c>
      <c r="N1485" s="180"/>
      <c r="O1485" s="254">
        <f>O1486+O1487</f>
        <v>11712134000</v>
      </c>
      <c r="P1485" s="178"/>
      <c r="Q1485" s="179" t="s">
        <v>27</v>
      </c>
      <c r="R1485" s="180"/>
      <c r="S1485" s="254">
        <f>S1486+S1487</f>
        <v>11712134000</v>
      </c>
      <c r="T1485" s="178"/>
      <c r="U1485" s="179" t="s">
        <v>27</v>
      </c>
      <c r="V1485" s="180"/>
      <c r="W1485" s="254">
        <f>W1486+W1487</f>
        <v>11712134000</v>
      </c>
      <c r="X1485" s="354">
        <f t="shared" si="442"/>
        <v>3513640200</v>
      </c>
      <c r="Y1485" s="254"/>
      <c r="Z1485" s="354">
        <f t="shared" si="454"/>
        <v>11712134000</v>
      </c>
      <c r="AA1485" s="254"/>
      <c r="AB1485" s="178"/>
      <c r="AC1485" s="179" t="s">
        <v>27</v>
      </c>
      <c r="AD1485" s="180"/>
      <c r="AE1485" s="254">
        <f>AE1486+AE1487</f>
        <v>11291948000</v>
      </c>
      <c r="AF1485" s="178"/>
      <c r="AG1485" s="179" t="s">
        <v>27</v>
      </c>
      <c r="AH1485" s="180"/>
      <c r="AI1485" s="254">
        <f>AI1486+AI1487</f>
        <v>11291943000</v>
      </c>
      <c r="AJ1485" s="178"/>
      <c r="AK1485" s="179" t="s">
        <v>27</v>
      </c>
      <c r="AL1485" s="180"/>
      <c r="AM1485" s="254">
        <f>AM1486+AM1487</f>
        <v>11291948000</v>
      </c>
      <c r="AN1485" s="178"/>
      <c r="AO1485" s="179" t="s">
        <v>27</v>
      </c>
      <c r="AP1485" s="180"/>
      <c r="AQ1485" s="254">
        <f>AQ1486+AQ1487</f>
        <v>11291948000</v>
      </c>
      <c r="AR1485" s="351">
        <f t="shared" si="455"/>
        <v>0</v>
      </c>
    </row>
    <row r="1486" spans="2:45" x14ac:dyDescent="0.4">
      <c r="B1486" s="208" t="s">
        <v>27</v>
      </c>
      <c r="C1486" s="180" t="s">
        <v>597</v>
      </c>
      <c r="D1486" s="178">
        <v>197460</v>
      </c>
      <c r="E1486" s="179" t="s">
        <v>57</v>
      </c>
      <c r="F1486" s="254">
        <v>40000</v>
      </c>
      <c r="G1486" s="254">
        <f>ROUNDDOWN(D1486*F1486,-3)</f>
        <v>7898400000</v>
      </c>
      <c r="H1486" s="178">
        <v>197460</v>
      </c>
      <c r="I1486" s="179" t="s">
        <v>57</v>
      </c>
      <c r="J1486" s="254">
        <v>40000</v>
      </c>
      <c r="K1486" s="254">
        <f>ROUNDDOWN(H1486*J1486,-3)</f>
        <v>7898400000</v>
      </c>
      <c r="L1486" s="178">
        <v>197460</v>
      </c>
      <c r="M1486" s="179" t="s">
        <v>57</v>
      </c>
      <c r="N1486" s="254">
        <v>40000</v>
      </c>
      <c r="O1486" s="254">
        <f>ROUNDDOWN(L1486*N1486,-3)</f>
        <v>7898400000</v>
      </c>
      <c r="P1486" s="178">
        <v>197460</v>
      </c>
      <c r="Q1486" s="179" t="s">
        <v>57</v>
      </c>
      <c r="R1486" s="254">
        <v>40000</v>
      </c>
      <c r="S1486" s="254">
        <f>ROUNDDOWN(P1486*R1486,-3)</f>
        <v>7898400000</v>
      </c>
      <c r="T1486" s="178">
        <v>197460</v>
      </c>
      <c r="U1486" s="179" t="s">
        <v>57</v>
      </c>
      <c r="V1486" s="254">
        <v>40000</v>
      </c>
      <c r="W1486" s="254">
        <f>ROUNDDOWN(T1486*V1486,-3)</f>
        <v>7898400000</v>
      </c>
      <c r="X1486" s="354">
        <f t="shared" si="442"/>
        <v>2369520000</v>
      </c>
      <c r="Y1486" s="254">
        <f>CEILING(X1486,1000)</f>
        <v>2369520000</v>
      </c>
      <c r="Z1486" s="354">
        <f t="shared" si="454"/>
        <v>5528880000</v>
      </c>
      <c r="AA1486" s="254">
        <f t="shared" si="443"/>
        <v>5528880000</v>
      </c>
      <c r="AB1486" s="178">
        <v>197460</v>
      </c>
      <c r="AC1486" s="179" t="s">
        <v>57</v>
      </c>
      <c r="AD1486" s="254">
        <v>40000</v>
      </c>
      <c r="AE1486" s="254">
        <f>ROUNDDOWN(AB1486*AD1486,-3)</f>
        <v>7898400000</v>
      </c>
      <c r="AF1486" s="178">
        <v>197460</v>
      </c>
      <c r="AG1486" s="179" t="s">
        <v>57</v>
      </c>
      <c r="AH1486" s="254">
        <v>40000</v>
      </c>
      <c r="AI1486" s="254">
        <f>ROUNDDOWN(AF1486*AH1486,-3)</f>
        <v>7898400000</v>
      </c>
      <c r="AJ1486" s="178">
        <v>197460</v>
      </c>
      <c r="AK1486" s="179" t="s">
        <v>57</v>
      </c>
      <c r="AL1486" s="254">
        <v>40000</v>
      </c>
      <c r="AM1486" s="254">
        <f>ROUNDDOWN(AJ1486*AL1486,-3)</f>
        <v>7898400000</v>
      </c>
      <c r="AN1486" s="178">
        <v>197460</v>
      </c>
      <c r="AO1486" s="179" t="s">
        <v>57</v>
      </c>
      <c r="AP1486" s="254">
        <v>40000</v>
      </c>
      <c r="AQ1486" s="254">
        <f>ROUNDDOWN(AN1486*AP1486,-3)</f>
        <v>7898400000</v>
      </c>
      <c r="AR1486" s="351">
        <f t="shared" si="455"/>
        <v>0</v>
      </c>
    </row>
    <row r="1487" spans="2:45" x14ac:dyDescent="0.4">
      <c r="B1487" s="208" t="s">
        <v>27</v>
      </c>
      <c r="C1487" s="180" t="s">
        <v>45</v>
      </c>
      <c r="D1487" s="178">
        <v>1</v>
      </c>
      <c r="E1487" s="179" t="s">
        <v>38</v>
      </c>
      <c r="F1487" s="254">
        <v>3813734000</v>
      </c>
      <c r="G1487" s="254">
        <f>ROUNDDOWN(D1487*F1487,-3)</f>
        <v>3813734000</v>
      </c>
      <c r="H1487" s="178">
        <v>1</v>
      </c>
      <c r="I1487" s="179" t="s">
        <v>38</v>
      </c>
      <c r="J1487" s="254">
        <v>3813734000</v>
      </c>
      <c r="K1487" s="254">
        <f>ROUNDDOWN(H1487*J1487,-3)</f>
        <v>3813734000</v>
      </c>
      <c r="L1487" s="178">
        <v>1</v>
      </c>
      <c r="M1487" s="179" t="s">
        <v>38</v>
      </c>
      <c r="N1487" s="254">
        <v>3813734000</v>
      </c>
      <c r="O1487" s="254">
        <f>ROUNDDOWN(L1487*N1487,-3)</f>
        <v>3813734000</v>
      </c>
      <c r="P1487" s="178">
        <v>1</v>
      </c>
      <c r="Q1487" s="179" t="s">
        <v>38</v>
      </c>
      <c r="R1487" s="254">
        <v>3813734000</v>
      </c>
      <c r="S1487" s="254">
        <f>ROUNDDOWN(P1487*R1487,-3)</f>
        <v>3813734000</v>
      </c>
      <c r="T1487" s="178">
        <v>1</v>
      </c>
      <c r="U1487" s="179" t="s">
        <v>38</v>
      </c>
      <c r="V1487" s="254">
        <v>3813734000</v>
      </c>
      <c r="W1487" s="254">
        <f>ROUNDDOWN(T1487*V1487,-3)</f>
        <v>3813734000</v>
      </c>
      <c r="X1487" s="354">
        <f t="shared" si="442"/>
        <v>1144120200</v>
      </c>
      <c r="Y1487" s="254">
        <f>CEILING(X1487,1000)</f>
        <v>1144121000</v>
      </c>
      <c r="Z1487" s="354">
        <f t="shared" si="454"/>
        <v>2669613000</v>
      </c>
      <c r="AA1487" s="254">
        <f t="shared" si="443"/>
        <v>2669613000</v>
      </c>
      <c r="AB1487" s="178">
        <v>1</v>
      </c>
      <c r="AC1487" s="179" t="s">
        <v>38</v>
      </c>
      <c r="AD1487" s="254">
        <v>3393548000</v>
      </c>
      <c r="AE1487" s="254">
        <f>ROUNDDOWN(AB1487*AD1487,-3)</f>
        <v>3393548000</v>
      </c>
      <c r="AF1487" s="178">
        <v>1</v>
      </c>
      <c r="AG1487" s="179" t="s">
        <v>38</v>
      </c>
      <c r="AH1487" s="254">
        <v>3393543000</v>
      </c>
      <c r="AI1487" s="254">
        <f>ROUNDDOWN(AF1487*AH1487,-3)</f>
        <v>3393543000</v>
      </c>
      <c r="AJ1487" s="178">
        <v>1</v>
      </c>
      <c r="AK1487" s="179" t="s">
        <v>38</v>
      </c>
      <c r="AL1487" s="254">
        <v>3393548000</v>
      </c>
      <c r="AM1487" s="254">
        <f>ROUNDDOWN(AJ1487*AL1487,-3)</f>
        <v>3393548000</v>
      </c>
      <c r="AN1487" s="178">
        <v>1</v>
      </c>
      <c r="AO1487" s="179" t="s">
        <v>38</v>
      </c>
      <c r="AP1487" s="254">
        <v>3393548000</v>
      </c>
      <c r="AQ1487" s="254">
        <f>ROUNDDOWN(AN1487*AP1487,-3)</f>
        <v>3393548000</v>
      </c>
      <c r="AR1487" s="351">
        <f t="shared" si="455"/>
        <v>0</v>
      </c>
    </row>
    <row r="1488" spans="2:45" s="9" customFormat="1" x14ac:dyDescent="0.4">
      <c r="B1488" s="288"/>
      <c r="C1488" s="289"/>
      <c r="D1488" s="290"/>
      <c r="E1488" s="291"/>
      <c r="F1488" s="292"/>
      <c r="G1488" s="292"/>
      <c r="H1488" s="290"/>
      <c r="I1488" s="291"/>
      <c r="J1488" s="292"/>
      <c r="K1488" s="292"/>
      <c r="L1488" s="290"/>
      <c r="M1488" s="291"/>
      <c r="N1488" s="292"/>
      <c r="O1488" s="292"/>
      <c r="P1488" s="290"/>
      <c r="Q1488" s="291"/>
      <c r="R1488" s="292"/>
      <c r="S1488" s="292"/>
      <c r="T1488" s="290"/>
      <c r="U1488" s="291"/>
      <c r="V1488" s="292"/>
      <c r="W1488" s="292"/>
      <c r="X1488" s="354">
        <f t="shared" si="442"/>
        <v>0</v>
      </c>
      <c r="Y1488" s="292"/>
      <c r="Z1488" s="354">
        <f t="shared" si="454"/>
        <v>0</v>
      </c>
      <c r="AA1488" s="292"/>
      <c r="AB1488" s="290"/>
      <c r="AC1488" s="291"/>
      <c r="AD1488" s="292"/>
      <c r="AE1488" s="292"/>
      <c r="AF1488" s="290"/>
      <c r="AG1488" s="291"/>
      <c r="AH1488" s="292"/>
      <c r="AI1488" s="292"/>
      <c r="AJ1488" s="290"/>
      <c r="AK1488" s="291"/>
      <c r="AL1488" s="292"/>
      <c r="AM1488" s="292"/>
      <c r="AN1488" s="290"/>
      <c r="AO1488" s="291"/>
      <c r="AP1488" s="292"/>
      <c r="AQ1488" s="292"/>
      <c r="AR1488" s="351">
        <f t="shared" si="455"/>
        <v>0</v>
      </c>
      <c r="AS1488" s="380"/>
    </row>
    <row r="1489" spans="2:44" x14ac:dyDescent="0.4">
      <c r="B1489" s="312" t="s">
        <v>398</v>
      </c>
      <c r="C1489" s="313" t="s">
        <v>912</v>
      </c>
      <c r="D1489" s="269"/>
      <c r="E1489" s="270"/>
      <c r="F1489" s="254">
        <v>0</v>
      </c>
      <c r="G1489" s="254">
        <f>G1490</f>
        <v>90000000</v>
      </c>
      <c r="H1489" s="314"/>
      <c r="I1489" s="315"/>
      <c r="J1489" s="316">
        <v>0</v>
      </c>
      <c r="K1489" s="316">
        <f>K1490</f>
        <v>90000000</v>
      </c>
      <c r="L1489" s="314"/>
      <c r="M1489" s="315"/>
      <c r="N1489" s="316">
        <v>0</v>
      </c>
      <c r="O1489" s="316">
        <f>O1490</f>
        <v>90000000</v>
      </c>
      <c r="P1489" s="314"/>
      <c r="Q1489" s="315"/>
      <c r="R1489" s="316">
        <v>0</v>
      </c>
      <c r="S1489" s="316">
        <f>S1490</f>
        <v>90000000</v>
      </c>
      <c r="T1489" s="314"/>
      <c r="U1489" s="315"/>
      <c r="V1489" s="316">
        <v>0</v>
      </c>
      <c r="W1489" s="316">
        <f>W1490</f>
        <v>0</v>
      </c>
      <c r="X1489" s="354">
        <f t="shared" ref="X1489:X1491" si="456">W1489*30%</f>
        <v>0</v>
      </c>
      <c r="Y1489" s="316"/>
      <c r="Z1489" s="354">
        <f t="shared" ref="Z1489:Z1491" si="457">W1489-Y1489</f>
        <v>0</v>
      </c>
      <c r="AA1489" s="316"/>
      <c r="AB1489" s="314"/>
      <c r="AC1489" s="315"/>
      <c r="AD1489" s="316">
        <v>0</v>
      </c>
      <c r="AE1489" s="316">
        <f>AE1490</f>
        <v>262200000</v>
      </c>
      <c r="AF1489" s="314"/>
      <c r="AG1489" s="315"/>
      <c r="AH1489" s="316">
        <v>0</v>
      </c>
      <c r="AI1489" s="316">
        <f>AI1490</f>
        <v>262200000</v>
      </c>
      <c r="AJ1489" s="314"/>
      <c r="AK1489" s="315"/>
      <c r="AL1489" s="316">
        <v>0</v>
      </c>
      <c r="AM1489" s="316">
        <f>AM1490</f>
        <v>262200000</v>
      </c>
      <c r="AN1489" s="314"/>
      <c r="AO1489" s="315"/>
      <c r="AP1489" s="316">
        <v>0</v>
      </c>
      <c r="AQ1489" s="316">
        <f>AQ1490</f>
        <v>262200000</v>
      </c>
      <c r="AR1489" s="351">
        <f t="shared" si="455"/>
        <v>0</v>
      </c>
    </row>
    <row r="1490" spans="2:44" x14ac:dyDescent="0.4">
      <c r="B1490" s="208">
        <v>525113</v>
      </c>
      <c r="C1490" s="180" t="s">
        <v>99</v>
      </c>
      <c r="D1490" s="178"/>
      <c r="E1490" s="179"/>
      <c r="F1490" s="180"/>
      <c r="G1490" s="254">
        <f>SUM(G1491:G1491)</f>
        <v>90000000</v>
      </c>
      <c r="H1490" s="178"/>
      <c r="I1490" s="179"/>
      <c r="J1490" s="180"/>
      <c r="K1490" s="254">
        <f>SUM(K1491:K1491)</f>
        <v>90000000</v>
      </c>
      <c r="L1490" s="178"/>
      <c r="M1490" s="179"/>
      <c r="N1490" s="180"/>
      <c r="O1490" s="254">
        <f>SUM(O1491:O1491)</f>
        <v>90000000</v>
      </c>
      <c r="P1490" s="178"/>
      <c r="Q1490" s="179"/>
      <c r="R1490" s="180"/>
      <c r="S1490" s="254">
        <f>SUM(S1491:S1491)</f>
        <v>90000000</v>
      </c>
      <c r="T1490" s="178"/>
      <c r="U1490" s="179"/>
      <c r="V1490" s="180"/>
      <c r="W1490" s="254">
        <f>SUM(W1491:W1491)</f>
        <v>0</v>
      </c>
      <c r="X1490" s="354">
        <f t="shared" si="456"/>
        <v>0</v>
      </c>
      <c r="Y1490" s="254"/>
      <c r="Z1490" s="354">
        <f t="shared" si="457"/>
        <v>0</v>
      </c>
      <c r="AA1490" s="254"/>
      <c r="AB1490" s="178"/>
      <c r="AC1490" s="179"/>
      <c r="AD1490" s="180"/>
      <c r="AE1490" s="254">
        <f>SUM(AE1491:AE1498)</f>
        <v>262200000</v>
      </c>
      <c r="AF1490" s="178"/>
      <c r="AG1490" s="179"/>
      <c r="AH1490" s="180"/>
      <c r="AI1490" s="254">
        <f>SUM(AI1491:AI1498)</f>
        <v>262200000</v>
      </c>
      <c r="AJ1490" s="178"/>
      <c r="AK1490" s="179"/>
      <c r="AL1490" s="180"/>
      <c r="AM1490" s="254">
        <f>SUM(AM1491:AM1498)</f>
        <v>262200000</v>
      </c>
      <c r="AN1490" s="178"/>
      <c r="AO1490" s="179"/>
      <c r="AP1490" s="180"/>
      <c r="AQ1490" s="254">
        <f>SUM(AQ1491:AQ1498)</f>
        <v>262200000</v>
      </c>
      <c r="AR1490" s="351">
        <f t="shared" si="455"/>
        <v>0</v>
      </c>
    </row>
    <row r="1491" spans="2:44" x14ac:dyDescent="0.4">
      <c r="B1491" s="208"/>
      <c r="C1491" s="180" t="s">
        <v>590</v>
      </c>
      <c r="D1491" s="178">
        <v>1</v>
      </c>
      <c r="E1491" s="179" t="s">
        <v>38</v>
      </c>
      <c r="F1491" s="254">
        <v>90000000</v>
      </c>
      <c r="G1491" s="254">
        <f>D1491*F1491</f>
        <v>90000000</v>
      </c>
      <c r="H1491" s="178">
        <v>1</v>
      </c>
      <c r="I1491" s="179" t="s">
        <v>38</v>
      </c>
      <c r="J1491" s="254">
        <v>90000000</v>
      </c>
      <c r="K1491" s="254">
        <f>H1491*J1491</f>
        <v>90000000</v>
      </c>
      <c r="L1491" s="178">
        <v>1</v>
      </c>
      <c r="M1491" s="179" t="s">
        <v>38</v>
      </c>
      <c r="N1491" s="254">
        <v>90000000</v>
      </c>
      <c r="O1491" s="254">
        <f>L1491*N1491</f>
        <v>90000000</v>
      </c>
      <c r="P1491" s="178">
        <v>1</v>
      </c>
      <c r="Q1491" s="179" t="s">
        <v>38</v>
      </c>
      <c r="R1491" s="254">
        <v>90000000</v>
      </c>
      <c r="S1491" s="254">
        <f>P1491*R1491</f>
        <v>90000000</v>
      </c>
      <c r="T1491" s="178"/>
      <c r="U1491" s="179"/>
      <c r="V1491" s="254"/>
      <c r="W1491" s="254">
        <f>T1491*V1491</f>
        <v>0</v>
      </c>
      <c r="X1491" s="354">
        <f t="shared" si="456"/>
        <v>0</v>
      </c>
      <c r="Y1491" s="254">
        <f>CEILING(X1491,1000)</f>
        <v>0</v>
      </c>
      <c r="Z1491" s="354">
        <f t="shared" si="457"/>
        <v>0</v>
      </c>
      <c r="AA1491" s="254">
        <f t="shared" ref="AA1491" si="458">CEILING(Z1491,1000)</f>
        <v>0</v>
      </c>
      <c r="AB1491" s="178">
        <v>15</v>
      </c>
      <c r="AC1491" s="179" t="s">
        <v>911</v>
      </c>
      <c r="AD1491" s="254">
        <v>4500000</v>
      </c>
      <c r="AE1491" s="254">
        <f>AB1491*AD1491</f>
        <v>67500000</v>
      </c>
      <c r="AF1491" s="178">
        <v>15</v>
      </c>
      <c r="AG1491" s="179" t="s">
        <v>911</v>
      </c>
      <c r="AH1491" s="254">
        <v>4500000</v>
      </c>
      <c r="AI1491" s="254">
        <f>AF1491*AH1491</f>
        <v>67500000</v>
      </c>
      <c r="AJ1491" s="178">
        <v>15</v>
      </c>
      <c r="AK1491" s="179" t="s">
        <v>911</v>
      </c>
      <c r="AL1491" s="254">
        <v>4500000</v>
      </c>
      <c r="AM1491" s="254">
        <f>AJ1491*AL1491</f>
        <v>67500000</v>
      </c>
      <c r="AN1491" s="178">
        <v>15</v>
      </c>
      <c r="AO1491" s="179" t="s">
        <v>911</v>
      </c>
      <c r="AP1491" s="254">
        <v>4500000</v>
      </c>
      <c r="AQ1491" s="254">
        <f>AN1491*AP1491</f>
        <v>67500000</v>
      </c>
      <c r="AR1491" s="351">
        <f t="shared" si="455"/>
        <v>0</v>
      </c>
    </row>
    <row r="1492" spans="2:44" x14ac:dyDescent="0.4">
      <c r="B1492" s="208"/>
      <c r="C1492" s="180" t="s">
        <v>921</v>
      </c>
      <c r="D1492" s="178"/>
      <c r="E1492" s="179"/>
      <c r="F1492" s="254"/>
      <c r="G1492" s="254"/>
      <c r="H1492" s="178"/>
      <c r="I1492" s="179"/>
      <c r="J1492" s="254"/>
      <c r="K1492" s="254"/>
      <c r="L1492" s="178"/>
      <c r="M1492" s="179"/>
      <c r="N1492" s="254"/>
      <c r="O1492" s="254"/>
      <c r="P1492" s="178"/>
      <c r="Q1492" s="179"/>
      <c r="R1492" s="254"/>
      <c r="S1492" s="254"/>
      <c r="T1492" s="178"/>
      <c r="U1492" s="179"/>
      <c r="V1492" s="254"/>
      <c r="W1492" s="254"/>
      <c r="X1492" s="354"/>
      <c r="Y1492" s="254"/>
      <c r="Z1492" s="354"/>
      <c r="AA1492" s="254"/>
      <c r="AB1492" s="178">
        <v>50</v>
      </c>
      <c r="AC1492" s="179" t="s">
        <v>918</v>
      </c>
      <c r="AD1492" s="254">
        <v>900000</v>
      </c>
      <c r="AE1492" s="254">
        <f t="shared" ref="AE1492:AE1495" si="459">AB1492*AD1492</f>
        <v>45000000</v>
      </c>
      <c r="AF1492" s="178">
        <v>50</v>
      </c>
      <c r="AG1492" s="179" t="s">
        <v>918</v>
      </c>
      <c r="AH1492" s="254">
        <v>900000</v>
      </c>
      <c r="AI1492" s="254">
        <f t="shared" ref="AI1492:AI1498" si="460">AF1492*AH1492</f>
        <v>45000000</v>
      </c>
      <c r="AJ1492" s="178">
        <v>50</v>
      </c>
      <c r="AK1492" s="179" t="s">
        <v>918</v>
      </c>
      <c r="AL1492" s="254">
        <v>900000</v>
      </c>
      <c r="AM1492" s="254">
        <f t="shared" ref="AM1492:AM1498" si="461">AJ1492*AL1492</f>
        <v>45000000</v>
      </c>
      <c r="AN1492" s="178">
        <v>50</v>
      </c>
      <c r="AO1492" s="179" t="s">
        <v>918</v>
      </c>
      <c r="AP1492" s="254">
        <v>900000</v>
      </c>
      <c r="AQ1492" s="254">
        <f t="shared" ref="AQ1492:AQ1498" si="462">AN1492*AP1492</f>
        <v>45000000</v>
      </c>
      <c r="AR1492" s="351">
        <f t="shared" si="455"/>
        <v>0</v>
      </c>
    </row>
    <row r="1493" spans="2:44" x14ac:dyDescent="0.4">
      <c r="B1493" s="208"/>
      <c r="C1493" s="180" t="s">
        <v>922</v>
      </c>
      <c r="D1493" s="178"/>
      <c r="E1493" s="179"/>
      <c r="F1493" s="254"/>
      <c r="G1493" s="254"/>
      <c r="H1493" s="178"/>
      <c r="I1493" s="179"/>
      <c r="J1493" s="254"/>
      <c r="K1493" s="254"/>
      <c r="L1493" s="178"/>
      <c r="M1493" s="179"/>
      <c r="N1493" s="254"/>
      <c r="O1493" s="254"/>
      <c r="P1493" s="178"/>
      <c r="Q1493" s="179"/>
      <c r="R1493" s="254"/>
      <c r="S1493" s="254"/>
      <c r="T1493" s="178"/>
      <c r="U1493" s="179"/>
      <c r="V1493" s="254"/>
      <c r="W1493" s="254"/>
      <c r="X1493" s="354"/>
      <c r="Y1493" s="254"/>
      <c r="Z1493" s="354"/>
      <c r="AA1493" s="254"/>
      <c r="AB1493" s="178">
        <v>25</v>
      </c>
      <c r="AC1493" s="179" t="s">
        <v>919</v>
      </c>
      <c r="AD1493" s="254">
        <v>500000</v>
      </c>
      <c r="AE1493" s="254">
        <f t="shared" si="459"/>
        <v>12500000</v>
      </c>
      <c r="AF1493" s="178">
        <v>25</v>
      </c>
      <c r="AG1493" s="179" t="s">
        <v>919</v>
      </c>
      <c r="AH1493" s="254">
        <v>500000</v>
      </c>
      <c r="AI1493" s="254">
        <f t="shared" si="460"/>
        <v>12500000</v>
      </c>
      <c r="AJ1493" s="178">
        <v>25</v>
      </c>
      <c r="AK1493" s="179" t="s">
        <v>919</v>
      </c>
      <c r="AL1493" s="254">
        <v>500000</v>
      </c>
      <c r="AM1493" s="254">
        <f t="shared" si="461"/>
        <v>12500000</v>
      </c>
      <c r="AN1493" s="178">
        <v>25</v>
      </c>
      <c r="AO1493" s="179" t="s">
        <v>919</v>
      </c>
      <c r="AP1493" s="254">
        <v>500000</v>
      </c>
      <c r="AQ1493" s="254">
        <f t="shared" si="462"/>
        <v>12500000</v>
      </c>
      <c r="AR1493" s="351">
        <f t="shared" si="455"/>
        <v>0</v>
      </c>
    </row>
    <row r="1494" spans="2:44" x14ac:dyDescent="0.4">
      <c r="B1494" s="208"/>
      <c r="C1494" s="180" t="s">
        <v>923</v>
      </c>
      <c r="D1494" s="178"/>
      <c r="E1494" s="179"/>
      <c r="F1494" s="254"/>
      <c r="G1494" s="254"/>
      <c r="H1494" s="178"/>
      <c r="I1494" s="179"/>
      <c r="J1494" s="254"/>
      <c r="K1494" s="254"/>
      <c r="L1494" s="178"/>
      <c r="M1494" s="179"/>
      <c r="N1494" s="254"/>
      <c r="O1494" s="254"/>
      <c r="P1494" s="178"/>
      <c r="Q1494" s="179"/>
      <c r="R1494" s="254"/>
      <c r="S1494" s="254"/>
      <c r="T1494" s="178"/>
      <c r="U1494" s="179"/>
      <c r="V1494" s="254"/>
      <c r="W1494" s="254"/>
      <c r="X1494" s="354"/>
      <c r="Y1494" s="254"/>
      <c r="Z1494" s="354"/>
      <c r="AA1494" s="254"/>
      <c r="AB1494" s="178">
        <v>25</v>
      </c>
      <c r="AC1494" s="179" t="s">
        <v>920</v>
      </c>
      <c r="AD1494" s="254">
        <v>300000</v>
      </c>
      <c r="AE1494" s="254">
        <f t="shared" si="459"/>
        <v>7500000</v>
      </c>
      <c r="AF1494" s="178">
        <v>25</v>
      </c>
      <c r="AG1494" s="179" t="s">
        <v>920</v>
      </c>
      <c r="AH1494" s="254">
        <v>300000</v>
      </c>
      <c r="AI1494" s="254">
        <f t="shared" si="460"/>
        <v>7500000</v>
      </c>
      <c r="AJ1494" s="178">
        <v>25</v>
      </c>
      <c r="AK1494" s="179" t="s">
        <v>920</v>
      </c>
      <c r="AL1494" s="254">
        <v>300000</v>
      </c>
      <c r="AM1494" s="254">
        <f t="shared" si="461"/>
        <v>7500000</v>
      </c>
      <c r="AN1494" s="178">
        <v>25</v>
      </c>
      <c r="AO1494" s="179" t="s">
        <v>920</v>
      </c>
      <c r="AP1494" s="254">
        <v>300000</v>
      </c>
      <c r="AQ1494" s="254">
        <f t="shared" si="462"/>
        <v>7500000</v>
      </c>
      <c r="AR1494" s="351">
        <f t="shared" si="455"/>
        <v>0</v>
      </c>
    </row>
    <row r="1495" spans="2:44" x14ac:dyDescent="0.4">
      <c r="B1495" s="208"/>
      <c r="C1495" s="180" t="s">
        <v>924</v>
      </c>
      <c r="D1495" s="178"/>
      <c r="E1495" s="179"/>
      <c r="F1495" s="254"/>
      <c r="G1495" s="254"/>
      <c r="H1495" s="178"/>
      <c r="I1495" s="179"/>
      <c r="J1495" s="254"/>
      <c r="K1495" s="254"/>
      <c r="L1495" s="178"/>
      <c r="M1495" s="179"/>
      <c r="N1495" s="254"/>
      <c r="O1495" s="254"/>
      <c r="P1495" s="178"/>
      <c r="Q1495" s="179"/>
      <c r="R1495" s="254"/>
      <c r="S1495" s="254"/>
      <c r="T1495" s="178"/>
      <c r="U1495" s="179"/>
      <c r="V1495" s="254"/>
      <c r="W1495" s="254"/>
      <c r="X1495" s="354"/>
      <c r="Y1495" s="254"/>
      <c r="Z1495" s="354"/>
      <c r="AA1495" s="254"/>
      <c r="AB1495" s="178">
        <v>25</v>
      </c>
      <c r="AC1495" s="179" t="s">
        <v>911</v>
      </c>
      <c r="AD1495" s="254">
        <v>2500000</v>
      </c>
      <c r="AE1495" s="254">
        <f t="shared" si="459"/>
        <v>62500000</v>
      </c>
      <c r="AF1495" s="178">
        <v>25</v>
      </c>
      <c r="AG1495" s="179" t="s">
        <v>911</v>
      </c>
      <c r="AH1495" s="254">
        <v>2500000</v>
      </c>
      <c r="AI1495" s="254">
        <f t="shared" si="460"/>
        <v>62500000</v>
      </c>
      <c r="AJ1495" s="178">
        <v>25</v>
      </c>
      <c r="AK1495" s="179" t="s">
        <v>911</v>
      </c>
      <c r="AL1495" s="254">
        <v>2500000</v>
      </c>
      <c r="AM1495" s="254">
        <f t="shared" si="461"/>
        <v>62500000</v>
      </c>
      <c r="AN1495" s="178">
        <v>25</v>
      </c>
      <c r="AO1495" s="179" t="s">
        <v>911</v>
      </c>
      <c r="AP1495" s="254">
        <v>2500000</v>
      </c>
      <c r="AQ1495" s="254">
        <f t="shared" si="462"/>
        <v>62500000</v>
      </c>
      <c r="AR1495" s="351">
        <f t="shared" si="455"/>
        <v>0</v>
      </c>
    </row>
    <row r="1496" spans="2:44" x14ac:dyDescent="0.4">
      <c r="B1496" s="208"/>
      <c r="C1496" s="180" t="s">
        <v>913</v>
      </c>
      <c r="D1496" s="178"/>
      <c r="E1496" s="179"/>
      <c r="F1496" s="254"/>
      <c r="G1496" s="254"/>
      <c r="H1496" s="178"/>
      <c r="I1496" s="179"/>
      <c r="J1496" s="254"/>
      <c r="K1496" s="254"/>
      <c r="L1496" s="178"/>
      <c r="M1496" s="179"/>
      <c r="N1496" s="254"/>
      <c r="O1496" s="254"/>
      <c r="P1496" s="178"/>
      <c r="Q1496" s="179"/>
      <c r="R1496" s="254"/>
      <c r="S1496" s="254"/>
      <c r="T1496" s="178"/>
      <c r="U1496" s="179"/>
      <c r="V1496" s="254"/>
      <c r="W1496" s="254"/>
      <c r="X1496" s="354"/>
      <c r="Y1496" s="254"/>
      <c r="Z1496" s="354"/>
      <c r="AA1496" s="254"/>
      <c r="AB1496" s="178">
        <v>5</v>
      </c>
      <c r="AC1496" s="179" t="s">
        <v>916</v>
      </c>
      <c r="AD1496" s="254">
        <v>7000000</v>
      </c>
      <c r="AE1496" s="254">
        <f t="shared" ref="AE1496:AE1498" si="463">AB1496*AD1496</f>
        <v>35000000</v>
      </c>
      <c r="AF1496" s="178">
        <v>5</v>
      </c>
      <c r="AG1496" s="179" t="s">
        <v>916</v>
      </c>
      <c r="AH1496" s="254">
        <v>7000000</v>
      </c>
      <c r="AI1496" s="254">
        <f t="shared" si="460"/>
        <v>35000000</v>
      </c>
      <c r="AJ1496" s="178">
        <v>5</v>
      </c>
      <c r="AK1496" s="179" t="s">
        <v>916</v>
      </c>
      <c r="AL1496" s="254">
        <v>7000000</v>
      </c>
      <c r="AM1496" s="254">
        <f t="shared" si="461"/>
        <v>35000000</v>
      </c>
      <c r="AN1496" s="178">
        <v>5</v>
      </c>
      <c r="AO1496" s="179" t="s">
        <v>916</v>
      </c>
      <c r="AP1496" s="254">
        <v>7000000</v>
      </c>
      <c r="AQ1496" s="254">
        <f t="shared" si="462"/>
        <v>35000000</v>
      </c>
      <c r="AR1496" s="351">
        <f t="shared" si="455"/>
        <v>0</v>
      </c>
    </row>
    <row r="1497" spans="2:44" x14ac:dyDescent="0.4">
      <c r="B1497" s="208"/>
      <c r="C1497" s="180" t="s">
        <v>914</v>
      </c>
      <c r="D1497" s="178"/>
      <c r="E1497" s="179"/>
      <c r="F1497" s="254"/>
      <c r="G1497" s="254"/>
      <c r="H1497" s="178"/>
      <c r="I1497" s="179"/>
      <c r="J1497" s="254"/>
      <c r="K1497" s="254"/>
      <c r="L1497" s="178"/>
      <c r="M1497" s="179"/>
      <c r="N1497" s="254"/>
      <c r="O1497" s="254"/>
      <c r="P1497" s="178"/>
      <c r="Q1497" s="179"/>
      <c r="R1497" s="254"/>
      <c r="S1497" s="254"/>
      <c r="T1497" s="178"/>
      <c r="U1497" s="179"/>
      <c r="V1497" s="254"/>
      <c r="W1497" s="254"/>
      <c r="X1497" s="354"/>
      <c r="Y1497" s="254"/>
      <c r="Z1497" s="354"/>
      <c r="AA1497" s="254"/>
      <c r="AB1497" s="178">
        <v>5</v>
      </c>
      <c r="AC1497" s="179" t="s">
        <v>30</v>
      </c>
      <c r="AD1497" s="254">
        <v>5000000</v>
      </c>
      <c r="AE1497" s="254">
        <f t="shared" si="463"/>
        <v>25000000</v>
      </c>
      <c r="AF1497" s="178">
        <v>5</v>
      </c>
      <c r="AG1497" s="179" t="s">
        <v>30</v>
      </c>
      <c r="AH1497" s="254">
        <v>5000000</v>
      </c>
      <c r="AI1497" s="254">
        <f t="shared" si="460"/>
        <v>25000000</v>
      </c>
      <c r="AJ1497" s="178">
        <v>5</v>
      </c>
      <c r="AK1497" s="179" t="s">
        <v>30</v>
      </c>
      <c r="AL1497" s="254">
        <v>5000000</v>
      </c>
      <c r="AM1497" s="254">
        <f t="shared" si="461"/>
        <v>25000000</v>
      </c>
      <c r="AN1497" s="178">
        <v>5</v>
      </c>
      <c r="AO1497" s="179" t="s">
        <v>30</v>
      </c>
      <c r="AP1497" s="254">
        <v>5000000</v>
      </c>
      <c r="AQ1497" s="254">
        <f t="shared" si="462"/>
        <v>25000000</v>
      </c>
      <c r="AR1497" s="351">
        <f t="shared" si="455"/>
        <v>0</v>
      </c>
    </row>
    <row r="1498" spans="2:44" x14ac:dyDescent="0.4">
      <c r="B1498" s="208"/>
      <c r="C1498" s="180" t="s">
        <v>915</v>
      </c>
      <c r="D1498" s="178"/>
      <c r="E1498" s="179"/>
      <c r="F1498" s="254"/>
      <c r="G1498" s="254"/>
      <c r="H1498" s="178"/>
      <c r="I1498" s="179"/>
      <c r="J1498" s="254"/>
      <c r="K1498" s="254"/>
      <c r="L1498" s="178"/>
      <c r="M1498" s="179"/>
      <c r="N1498" s="254"/>
      <c r="O1498" s="254"/>
      <c r="P1498" s="178"/>
      <c r="Q1498" s="179"/>
      <c r="R1498" s="254"/>
      <c r="S1498" s="254"/>
      <c r="T1498" s="178"/>
      <c r="U1498" s="179"/>
      <c r="V1498" s="254"/>
      <c r="W1498" s="254"/>
      <c r="X1498" s="354"/>
      <c r="Y1498" s="254"/>
      <c r="Z1498" s="354"/>
      <c r="AA1498" s="254"/>
      <c r="AB1498" s="178">
        <v>18</v>
      </c>
      <c r="AC1498" s="179" t="s">
        <v>917</v>
      </c>
      <c r="AD1498" s="254">
        <v>400000</v>
      </c>
      <c r="AE1498" s="254">
        <f t="shared" si="463"/>
        <v>7200000</v>
      </c>
      <c r="AF1498" s="178">
        <v>18</v>
      </c>
      <c r="AG1498" s="179" t="s">
        <v>917</v>
      </c>
      <c r="AH1498" s="254">
        <v>400000</v>
      </c>
      <c r="AI1498" s="254">
        <f t="shared" si="460"/>
        <v>7200000</v>
      </c>
      <c r="AJ1498" s="178">
        <v>18</v>
      </c>
      <c r="AK1498" s="179" t="s">
        <v>917</v>
      </c>
      <c r="AL1498" s="254">
        <v>400000</v>
      </c>
      <c r="AM1498" s="254">
        <f t="shared" si="461"/>
        <v>7200000</v>
      </c>
      <c r="AN1498" s="178">
        <v>18</v>
      </c>
      <c r="AO1498" s="179" t="s">
        <v>917</v>
      </c>
      <c r="AP1498" s="254">
        <v>400000</v>
      </c>
      <c r="AQ1498" s="254">
        <f t="shared" si="462"/>
        <v>7200000</v>
      </c>
      <c r="AR1498" s="351">
        <f t="shared" si="455"/>
        <v>0</v>
      </c>
    </row>
    <row r="1499" spans="2:44" x14ac:dyDescent="0.4">
      <c r="B1499" s="343" t="s">
        <v>598</v>
      </c>
      <c r="C1499" s="337" t="s">
        <v>599</v>
      </c>
      <c r="D1499" s="254">
        <v>1243</v>
      </c>
      <c r="E1499" s="270" t="s">
        <v>30</v>
      </c>
      <c r="F1499" s="254">
        <v>0</v>
      </c>
      <c r="G1499" s="254">
        <f>G1500+G1593</f>
        <v>10453721000</v>
      </c>
      <c r="H1499" s="254">
        <v>1243</v>
      </c>
      <c r="I1499" s="270" t="s">
        <v>30</v>
      </c>
      <c r="J1499" s="254">
        <v>0</v>
      </c>
      <c r="K1499" s="254">
        <f>K1500+K1593</f>
        <v>10453721000</v>
      </c>
      <c r="L1499" s="340">
        <v>1243</v>
      </c>
      <c r="M1499" s="339" t="s">
        <v>30</v>
      </c>
      <c r="N1499" s="340">
        <v>0</v>
      </c>
      <c r="O1499" s="340">
        <f>O1500+O1593</f>
        <v>10453721000</v>
      </c>
      <c r="P1499" s="340">
        <v>1243</v>
      </c>
      <c r="Q1499" s="339" t="s">
        <v>30</v>
      </c>
      <c r="R1499" s="340">
        <v>0</v>
      </c>
      <c r="S1499" s="340">
        <f>S1500+S1593</f>
        <v>10453721000</v>
      </c>
      <c r="T1499" s="340">
        <v>1243</v>
      </c>
      <c r="U1499" s="339" t="s">
        <v>30</v>
      </c>
      <c r="V1499" s="340">
        <v>0</v>
      </c>
      <c r="W1499" s="340">
        <f>W1500+W1593</f>
        <v>10453721000</v>
      </c>
      <c r="X1499" s="354">
        <f t="shared" si="442"/>
        <v>3136116300</v>
      </c>
      <c r="Y1499" s="340"/>
      <c r="Z1499" s="354">
        <f t="shared" si="454"/>
        <v>10453721000</v>
      </c>
      <c r="AA1499" s="340"/>
      <c r="AB1499" s="340">
        <v>1243</v>
      </c>
      <c r="AC1499" s="339" t="s">
        <v>30</v>
      </c>
      <c r="AD1499" s="340">
        <v>0</v>
      </c>
      <c r="AE1499" s="340">
        <f>AE1500+AE1593</f>
        <v>10453721000</v>
      </c>
      <c r="AF1499" s="340">
        <v>1243</v>
      </c>
      <c r="AG1499" s="339" t="s">
        <v>30</v>
      </c>
      <c r="AH1499" s="340">
        <v>0</v>
      </c>
      <c r="AI1499" s="340">
        <f>AI1500+AI1593</f>
        <v>10453721000</v>
      </c>
      <c r="AJ1499" s="340">
        <v>1243</v>
      </c>
      <c r="AK1499" s="339" t="s">
        <v>30</v>
      </c>
      <c r="AL1499" s="340">
        <v>0</v>
      </c>
      <c r="AM1499" s="340">
        <f>AM1500+AM1593</f>
        <v>10453721000</v>
      </c>
      <c r="AN1499" s="340">
        <v>1243</v>
      </c>
      <c r="AO1499" s="339" t="s">
        <v>30</v>
      </c>
      <c r="AP1499" s="340">
        <v>0</v>
      </c>
      <c r="AQ1499" s="340">
        <f>AQ1500+AQ1593</f>
        <v>10453721000</v>
      </c>
      <c r="AR1499" s="351">
        <f t="shared" si="455"/>
        <v>0</v>
      </c>
    </row>
    <row r="1500" spans="2:44" x14ac:dyDescent="0.4">
      <c r="B1500" s="325" t="s">
        <v>600</v>
      </c>
      <c r="C1500" s="326" t="s">
        <v>601</v>
      </c>
      <c r="D1500" s="269">
        <f>D1501+D1520+D1539+D1548+D1563</f>
        <v>118</v>
      </c>
      <c r="E1500" s="270" t="s">
        <v>30</v>
      </c>
      <c r="F1500" s="254">
        <v>0</v>
      </c>
      <c r="G1500" s="269">
        <f>G1501+G1520+G1539+G1548+G1563+G1578</f>
        <v>897898000</v>
      </c>
      <c r="H1500" s="269">
        <f>H1501+H1520+H1539+H1548+H1563</f>
        <v>118</v>
      </c>
      <c r="I1500" s="270" t="s">
        <v>30</v>
      </c>
      <c r="J1500" s="254">
        <v>0</v>
      </c>
      <c r="K1500" s="269">
        <f>K1501+K1520+K1539+K1548+K1563+K1578</f>
        <v>897898000</v>
      </c>
      <c r="L1500" s="327">
        <f>L1501+L1520+L1539+L1548+L1563</f>
        <v>118</v>
      </c>
      <c r="M1500" s="328" t="s">
        <v>30</v>
      </c>
      <c r="N1500" s="329">
        <v>0</v>
      </c>
      <c r="O1500" s="327">
        <f>O1501+O1520+O1539+O1548+O1563+O1578</f>
        <v>897898000</v>
      </c>
      <c r="P1500" s="327">
        <v>118</v>
      </c>
      <c r="Q1500" s="328" t="s">
        <v>30</v>
      </c>
      <c r="R1500" s="329">
        <v>0</v>
      </c>
      <c r="S1500" s="327">
        <f>S1501+S1520+S1539+S1548+S1563+S1578</f>
        <v>897898000</v>
      </c>
      <c r="T1500" s="327">
        <v>118</v>
      </c>
      <c r="U1500" s="328" t="s">
        <v>30</v>
      </c>
      <c r="V1500" s="329">
        <v>0</v>
      </c>
      <c r="W1500" s="327">
        <f>W1501+W1520+W1539+W1548+W1563+W1578</f>
        <v>897898000</v>
      </c>
      <c r="X1500" s="354">
        <f t="shared" si="442"/>
        <v>269369400</v>
      </c>
      <c r="Y1500" s="327"/>
      <c r="Z1500" s="354">
        <f t="shared" si="454"/>
        <v>897898000</v>
      </c>
      <c r="AA1500" s="327"/>
      <c r="AB1500" s="327">
        <v>118</v>
      </c>
      <c r="AC1500" s="328" t="s">
        <v>30</v>
      </c>
      <c r="AD1500" s="329">
        <v>0</v>
      </c>
      <c r="AE1500" s="327">
        <f>AE1501+AE1520+AE1539+AE1548+AE1563+AE1578</f>
        <v>897898000</v>
      </c>
      <c r="AF1500" s="327">
        <v>118</v>
      </c>
      <c r="AG1500" s="328" t="s">
        <v>30</v>
      </c>
      <c r="AH1500" s="329">
        <v>0</v>
      </c>
      <c r="AI1500" s="327">
        <f>AI1501+AI1520+AI1539+AI1548+AI1563+AI1578</f>
        <v>897898000</v>
      </c>
      <c r="AJ1500" s="327">
        <v>118</v>
      </c>
      <c r="AK1500" s="328" t="s">
        <v>30</v>
      </c>
      <c r="AL1500" s="329">
        <v>0</v>
      </c>
      <c r="AM1500" s="327">
        <f>AM1501+AM1520+AM1539+AM1548+AM1563+AM1578</f>
        <v>897898000</v>
      </c>
      <c r="AN1500" s="327">
        <v>118</v>
      </c>
      <c r="AO1500" s="328" t="s">
        <v>30</v>
      </c>
      <c r="AP1500" s="329">
        <v>0</v>
      </c>
      <c r="AQ1500" s="327">
        <f>AQ1501+AQ1520+AQ1539+AQ1548+AQ1563+AQ1578</f>
        <v>897898000</v>
      </c>
      <c r="AR1500" s="351">
        <f t="shared" si="455"/>
        <v>0</v>
      </c>
    </row>
    <row r="1501" spans="2:44" x14ac:dyDescent="0.4">
      <c r="B1501" s="363" t="s">
        <v>281</v>
      </c>
      <c r="C1501" s="364" t="s">
        <v>602</v>
      </c>
      <c r="D1501" s="269">
        <f>D1502</f>
        <v>17</v>
      </c>
      <c r="E1501" s="270" t="s">
        <v>30</v>
      </c>
      <c r="F1501" s="254">
        <v>0</v>
      </c>
      <c r="G1501" s="254">
        <f>G1502</f>
        <v>28475000</v>
      </c>
      <c r="H1501" s="269">
        <f>H1502</f>
        <v>17</v>
      </c>
      <c r="I1501" s="270" t="s">
        <v>30</v>
      </c>
      <c r="J1501" s="254">
        <v>0</v>
      </c>
      <c r="K1501" s="254">
        <f>K1502</f>
        <v>28475000</v>
      </c>
      <c r="L1501" s="269">
        <f>L1502</f>
        <v>17</v>
      </c>
      <c r="M1501" s="270" t="s">
        <v>30</v>
      </c>
      <c r="N1501" s="254">
        <v>0</v>
      </c>
      <c r="O1501" s="254">
        <f>O1502</f>
        <v>28475000</v>
      </c>
      <c r="P1501" s="269">
        <v>17</v>
      </c>
      <c r="Q1501" s="270" t="s">
        <v>30</v>
      </c>
      <c r="R1501" s="254">
        <v>0</v>
      </c>
      <c r="S1501" s="254">
        <f>S1502</f>
        <v>28475000</v>
      </c>
      <c r="T1501" s="365">
        <v>17</v>
      </c>
      <c r="U1501" s="366" t="s">
        <v>30</v>
      </c>
      <c r="V1501" s="367">
        <v>0</v>
      </c>
      <c r="W1501" s="367">
        <f>W1502</f>
        <v>28475000</v>
      </c>
      <c r="X1501" s="354">
        <f t="shared" si="442"/>
        <v>8542500</v>
      </c>
      <c r="Y1501" s="254"/>
      <c r="Z1501" s="354">
        <f t="shared" si="454"/>
        <v>28475000</v>
      </c>
      <c r="AA1501" s="254"/>
      <c r="AB1501" s="365">
        <v>17</v>
      </c>
      <c r="AC1501" s="366" t="s">
        <v>30</v>
      </c>
      <c r="AD1501" s="367">
        <v>0</v>
      </c>
      <c r="AE1501" s="367">
        <f>AE1502</f>
        <v>28475000</v>
      </c>
      <c r="AF1501" s="365">
        <v>17</v>
      </c>
      <c r="AG1501" s="366" t="s">
        <v>30</v>
      </c>
      <c r="AH1501" s="367">
        <v>0</v>
      </c>
      <c r="AI1501" s="367">
        <f>AI1502</f>
        <v>28475000</v>
      </c>
      <c r="AJ1501" s="365">
        <v>17</v>
      </c>
      <c r="AK1501" s="366" t="s">
        <v>30</v>
      </c>
      <c r="AL1501" s="367">
        <v>0</v>
      </c>
      <c r="AM1501" s="367">
        <f>AM1502</f>
        <v>19932000</v>
      </c>
      <c r="AN1501" s="365">
        <v>17</v>
      </c>
      <c r="AO1501" s="366" t="s">
        <v>30</v>
      </c>
      <c r="AP1501" s="367">
        <v>0</v>
      </c>
      <c r="AQ1501" s="367">
        <f>AQ1502</f>
        <v>19932000</v>
      </c>
      <c r="AR1501" s="351">
        <f t="shared" si="455"/>
        <v>0</v>
      </c>
    </row>
    <row r="1502" spans="2:44" x14ac:dyDescent="0.4">
      <c r="B1502" s="312" t="s">
        <v>34</v>
      </c>
      <c r="C1502" s="313" t="s">
        <v>603</v>
      </c>
      <c r="D1502" s="269">
        <v>17</v>
      </c>
      <c r="E1502" s="270" t="s">
        <v>30</v>
      </c>
      <c r="F1502" s="254">
        <v>0</v>
      </c>
      <c r="G1502" s="254">
        <f>G1503+G1507+G1512+G1515+G1510</f>
        <v>28475000</v>
      </c>
      <c r="H1502" s="314">
        <v>17</v>
      </c>
      <c r="I1502" s="315" t="s">
        <v>30</v>
      </c>
      <c r="J1502" s="316">
        <v>0</v>
      </c>
      <c r="K1502" s="316">
        <f>K1503+K1507+K1512+K1515+K1510</f>
        <v>28475000</v>
      </c>
      <c r="L1502" s="314">
        <v>17</v>
      </c>
      <c r="M1502" s="315" t="s">
        <v>30</v>
      </c>
      <c r="N1502" s="316">
        <v>0</v>
      </c>
      <c r="O1502" s="316">
        <f>O1503+O1507+O1512+O1515+O1510</f>
        <v>28475000</v>
      </c>
      <c r="P1502" s="314">
        <v>17</v>
      </c>
      <c r="Q1502" s="315" t="s">
        <v>30</v>
      </c>
      <c r="R1502" s="316">
        <v>0</v>
      </c>
      <c r="S1502" s="316">
        <f>S1503+S1507+S1512+S1515+S1510</f>
        <v>28475000</v>
      </c>
      <c r="T1502" s="314">
        <v>17</v>
      </c>
      <c r="U1502" s="315" t="s">
        <v>30</v>
      </c>
      <c r="V1502" s="316">
        <v>0</v>
      </c>
      <c r="W1502" s="316">
        <f>W1503+W1507+W1512+W1515+W1510</f>
        <v>28475000</v>
      </c>
      <c r="X1502" s="354">
        <f t="shared" si="442"/>
        <v>8542500</v>
      </c>
      <c r="Y1502" s="316"/>
      <c r="Z1502" s="354">
        <f t="shared" si="454"/>
        <v>28475000</v>
      </c>
      <c r="AA1502" s="316"/>
      <c r="AB1502" s="314">
        <v>17</v>
      </c>
      <c r="AC1502" s="315" t="s">
        <v>30</v>
      </c>
      <c r="AD1502" s="316">
        <v>0</v>
      </c>
      <c r="AE1502" s="316">
        <f>AE1503+AE1507+AE1512+AE1515+AE1510</f>
        <v>28475000</v>
      </c>
      <c r="AF1502" s="314">
        <v>17</v>
      </c>
      <c r="AG1502" s="315" t="s">
        <v>30</v>
      </c>
      <c r="AH1502" s="316">
        <v>0</v>
      </c>
      <c r="AI1502" s="316">
        <f>AI1503+AI1507+AI1512+AI1515+AI1510</f>
        <v>28475000</v>
      </c>
      <c r="AJ1502" s="314">
        <v>17</v>
      </c>
      <c r="AK1502" s="315" t="s">
        <v>30</v>
      </c>
      <c r="AL1502" s="316">
        <v>0</v>
      </c>
      <c r="AM1502" s="316">
        <f>AM1503+AM1507+AM1512+AM1515+AM1510</f>
        <v>19932000</v>
      </c>
      <c r="AN1502" s="314">
        <v>17</v>
      </c>
      <c r="AO1502" s="315" t="s">
        <v>30</v>
      </c>
      <c r="AP1502" s="316">
        <v>0</v>
      </c>
      <c r="AQ1502" s="316">
        <f>AQ1503+AQ1507+AQ1512+AQ1515+AQ1510</f>
        <v>19932000</v>
      </c>
      <c r="AR1502" s="351">
        <f t="shared" si="455"/>
        <v>0</v>
      </c>
    </row>
    <row r="1503" spans="2:44" x14ac:dyDescent="0.4">
      <c r="B1503" s="268"/>
      <c r="C1503" s="180"/>
      <c r="D1503" s="178"/>
      <c r="E1503" s="179"/>
      <c r="F1503" s="254"/>
      <c r="G1503" s="254"/>
      <c r="H1503" s="178"/>
      <c r="I1503" s="179"/>
      <c r="J1503" s="254"/>
      <c r="K1503" s="254"/>
      <c r="L1503" s="178"/>
      <c r="M1503" s="179"/>
      <c r="N1503" s="254"/>
      <c r="O1503" s="254"/>
      <c r="P1503" s="178"/>
      <c r="Q1503" s="179"/>
      <c r="R1503" s="254"/>
      <c r="S1503" s="254"/>
      <c r="T1503" s="178"/>
      <c r="U1503" s="179"/>
      <c r="V1503" s="254"/>
      <c r="W1503" s="254"/>
      <c r="X1503" s="354">
        <f t="shared" si="442"/>
        <v>0</v>
      </c>
      <c r="Y1503" s="254"/>
      <c r="Z1503" s="354">
        <f t="shared" si="454"/>
        <v>0</v>
      </c>
      <c r="AA1503" s="254"/>
      <c r="AB1503" s="178"/>
      <c r="AC1503" s="179"/>
      <c r="AD1503" s="254"/>
      <c r="AE1503" s="254"/>
      <c r="AF1503" s="178"/>
      <c r="AG1503" s="179"/>
      <c r="AH1503" s="254"/>
      <c r="AI1503" s="254"/>
      <c r="AJ1503" s="178"/>
      <c r="AK1503" s="179"/>
      <c r="AL1503" s="254"/>
      <c r="AM1503" s="254"/>
      <c r="AN1503" s="178"/>
      <c r="AO1503" s="179"/>
      <c r="AP1503" s="254"/>
      <c r="AQ1503" s="254"/>
      <c r="AR1503" s="351">
        <f t="shared" si="455"/>
        <v>0</v>
      </c>
    </row>
    <row r="1504" spans="2:44" x14ac:dyDescent="0.4">
      <c r="B1504" s="208"/>
      <c r="C1504" s="180"/>
      <c r="D1504" s="178"/>
      <c r="E1504" s="179"/>
      <c r="F1504" s="254"/>
      <c r="G1504" s="254"/>
      <c r="H1504" s="178"/>
      <c r="I1504" s="179"/>
      <c r="J1504" s="254"/>
      <c r="K1504" s="254"/>
      <c r="L1504" s="178"/>
      <c r="M1504" s="179"/>
      <c r="N1504" s="254"/>
      <c r="O1504" s="254"/>
      <c r="P1504" s="178"/>
      <c r="Q1504" s="179"/>
      <c r="R1504" s="254"/>
      <c r="S1504" s="254"/>
      <c r="T1504" s="178"/>
      <c r="U1504" s="179"/>
      <c r="V1504" s="254"/>
      <c r="W1504" s="254"/>
      <c r="X1504" s="354">
        <f t="shared" si="442"/>
        <v>0</v>
      </c>
      <c r="Y1504" s="254"/>
      <c r="Z1504" s="354">
        <f t="shared" si="454"/>
        <v>0</v>
      </c>
      <c r="AA1504" s="254"/>
      <c r="AB1504" s="178"/>
      <c r="AC1504" s="179"/>
      <c r="AD1504" s="254"/>
      <c r="AE1504" s="254"/>
      <c r="AF1504" s="178"/>
      <c r="AG1504" s="179"/>
      <c r="AH1504" s="254"/>
      <c r="AI1504" s="254"/>
      <c r="AJ1504" s="178"/>
      <c r="AK1504" s="179"/>
      <c r="AL1504" s="254"/>
      <c r="AM1504" s="254"/>
      <c r="AN1504" s="178"/>
      <c r="AO1504" s="179"/>
      <c r="AP1504" s="254"/>
      <c r="AQ1504" s="254"/>
      <c r="AR1504" s="351">
        <f t="shared" si="455"/>
        <v>0</v>
      </c>
    </row>
    <row r="1505" spans="2:44" x14ac:dyDescent="0.4">
      <c r="B1505" s="208"/>
      <c r="C1505" s="180"/>
      <c r="D1505" s="178"/>
      <c r="E1505" s="179"/>
      <c r="F1505" s="254"/>
      <c r="G1505" s="254"/>
      <c r="H1505" s="178"/>
      <c r="I1505" s="179"/>
      <c r="J1505" s="254"/>
      <c r="K1505" s="254"/>
      <c r="L1505" s="178"/>
      <c r="M1505" s="179"/>
      <c r="N1505" s="254"/>
      <c r="O1505" s="254"/>
      <c r="P1505" s="178"/>
      <c r="Q1505" s="179"/>
      <c r="R1505" s="254"/>
      <c r="S1505" s="254"/>
      <c r="T1505" s="178"/>
      <c r="U1505" s="179"/>
      <c r="V1505" s="254"/>
      <c r="W1505" s="254"/>
      <c r="X1505" s="354">
        <f t="shared" si="442"/>
        <v>0</v>
      </c>
      <c r="Y1505" s="254"/>
      <c r="Z1505" s="354">
        <f t="shared" si="454"/>
        <v>0</v>
      </c>
      <c r="AA1505" s="254"/>
      <c r="AB1505" s="178"/>
      <c r="AC1505" s="179"/>
      <c r="AD1505" s="254"/>
      <c r="AE1505" s="254"/>
      <c r="AF1505" s="178"/>
      <c r="AG1505" s="179"/>
      <c r="AH1505" s="254"/>
      <c r="AI1505" s="254"/>
      <c r="AJ1505" s="178"/>
      <c r="AK1505" s="179"/>
      <c r="AL1505" s="254"/>
      <c r="AM1505" s="254"/>
      <c r="AN1505" s="178"/>
      <c r="AO1505" s="179"/>
      <c r="AP1505" s="254"/>
      <c r="AQ1505" s="254"/>
      <c r="AR1505" s="351">
        <f t="shared" si="455"/>
        <v>0</v>
      </c>
    </row>
    <row r="1506" spans="2:44" x14ac:dyDescent="0.4">
      <c r="B1506" s="208"/>
      <c r="C1506" s="180"/>
      <c r="D1506" s="178"/>
      <c r="E1506" s="179"/>
      <c r="F1506" s="254"/>
      <c r="G1506" s="254"/>
      <c r="H1506" s="178"/>
      <c r="I1506" s="179"/>
      <c r="J1506" s="254"/>
      <c r="K1506" s="254"/>
      <c r="L1506" s="178"/>
      <c r="M1506" s="179"/>
      <c r="N1506" s="254"/>
      <c r="O1506" s="254"/>
      <c r="P1506" s="178"/>
      <c r="Q1506" s="179"/>
      <c r="R1506" s="254"/>
      <c r="S1506" s="254"/>
      <c r="T1506" s="178"/>
      <c r="U1506" s="179"/>
      <c r="V1506" s="254"/>
      <c r="W1506" s="254"/>
      <c r="X1506" s="354">
        <f t="shared" si="442"/>
        <v>0</v>
      </c>
      <c r="Y1506" s="254"/>
      <c r="Z1506" s="354">
        <f t="shared" si="454"/>
        <v>0</v>
      </c>
      <c r="AA1506" s="254"/>
      <c r="AB1506" s="178"/>
      <c r="AC1506" s="179"/>
      <c r="AD1506" s="254"/>
      <c r="AE1506" s="254"/>
      <c r="AF1506" s="178"/>
      <c r="AG1506" s="179"/>
      <c r="AH1506" s="254"/>
      <c r="AI1506" s="254"/>
      <c r="AJ1506" s="178"/>
      <c r="AK1506" s="179"/>
      <c r="AL1506" s="254"/>
      <c r="AM1506" s="254"/>
      <c r="AN1506" s="178"/>
      <c r="AO1506" s="179"/>
      <c r="AP1506" s="254"/>
      <c r="AQ1506" s="254"/>
      <c r="AR1506" s="351">
        <f t="shared" si="455"/>
        <v>0</v>
      </c>
    </row>
    <row r="1507" spans="2:44" x14ac:dyDescent="0.4">
      <c r="B1507" s="268"/>
      <c r="C1507" s="180"/>
      <c r="D1507" s="178"/>
      <c r="E1507" s="179"/>
      <c r="F1507" s="254"/>
      <c r="G1507" s="254"/>
      <c r="H1507" s="178"/>
      <c r="I1507" s="179"/>
      <c r="J1507" s="254"/>
      <c r="K1507" s="254"/>
      <c r="L1507" s="178"/>
      <c r="M1507" s="179"/>
      <c r="N1507" s="254"/>
      <c r="O1507" s="254"/>
      <c r="P1507" s="178"/>
      <c r="Q1507" s="179"/>
      <c r="R1507" s="254"/>
      <c r="S1507" s="254"/>
      <c r="T1507" s="178"/>
      <c r="U1507" s="179"/>
      <c r="V1507" s="254"/>
      <c r="W1507" s="254"/>
      <c r="X1507" s="354">
        <f t="shared" si="442"/>
        <v>0</v>
      </c>
      <c r="Y1507" s="254"/>
      <c r="Z1507" s="354">
        <f t="shared" si="454"/>
        <v>0</v>
      </c>
      <c r="AA1507" s="254"/>
      <c r="AB1507" s="178"/>
      <c r="AC1507" s="179"/>
      <c r="AD1507" s="254"/>
      <c r="AE1507" s="254"/>
      <c r="AF1507" s="178"/>
      <c r="AG1507" s="179"/>
      <c r="AH1507" s="254"/>
      <c r="AI1507" s="254"/>
      <c r="AJ1507" s="178"/>
      <c r="AK1507" s="179"/>
      <c r="AL1507" s="254"/>
      <c r="AM1507" s="254"/>
      <c r="AN1507" s="178"/>
      <c r="AO1507" s="179"/>
      <c r="AP1507" s="254"/>
      <c r="AQ1507" s="254"/>
      <c r="AR1507" s="351">
        <f t="shared" si="455"/>
        <v>0</v>
      </c>
    </row>
    <row r="1508" spans="2:44" x14ac:dyDescent="0.4">
      <c r="B1508" s="268"/>
      <c r="C1508" s="180"/>
      <c r="D1508" s="178"/>
      <c r="E1508" s="179"/>
      <c r="F1508" s="254"/>
      <c r="G1508" s="254"/>
      <c r="H1508" s="178"/>
      <c r="I1508" s="179"/>
      <c r="J1508" s="254"/>
      <c r="K1508" s="254"/>
      <c r="L1508" s="178"/>
      <c r="M1508" s="179"/>
      <c r="N1508" s="254"/>
      <c r="O1508" s="254"/>
      <c r="P1508" s="178"/>
      <c r="Q1508" s="179"/>
      <c r="R1508" s="254"/>
      <c r="S1508" s="254"/>
      <c r="T1508" s="178"/>
      <c r="U1508" s="179"/>
      <c r="V1508" s="254"/>
      <c r="W1508" s="254"/>
      <c r="X1508" s="354">
        <f t="shared" si="442"/>
        <v>0</v>
      </c>
      <c r="Y1508" s="254"/>
      <c r="Z1508" s="354">
        <f t="shared" si="454"/>
        <v>0</v>
      </c>
      <c r="AA1508" s="254"/>
      <c r="AB1508" s="178"/>
      <c r="AC1508" s="179"/>
      <c r="AD1508" s="254"/>
      <c r="AE1508" s="254"/>
      <c r="AF1508" s="178"/>
      <c r="AG1508" s="179"/>
      <c r="AH1508" s="254"/>
      <c r="AI1508" s="254"/>
      <c r="AJ1508" s="178"/>
      <c r="AK1508" s="179"/>
      <c r="AL1508" s="254"/>
      <c r="AM1508" s="254"/>
      <c r="AN1508" s="178"/>
      <c r="AO1508" s="179"/>
      <c r="AP1508" s="254"/>
      <c r="AQ1508" s="254"/>
      <c r="AR1508" s="351">
        <f t="shared" si="455"/>
        <v>0</v>
      </c>
    </row>
    <row r="1509" spans="2:44" x14ac:dyDescent="0.4">
      <c r="B1509" s="268"/>
      <c r="C1509" s="180"/>
      <c r="D1509" s="178"/>
      <c r="E1509" s="179"/>
      <c r="F1509" s="254"/>
      <c r="G1509" s="254"/>
      <c r="H1509" s="178"/>
      <c r="I1509" s="179"/>
      <c r="J1509" s="254"/>
      <c r="K1509" s="254"/>
      <c r="L1509" s="178"/>
      <c r="M1509" s="179"/>
      <c r="N1509" s="254"/>
      <c r="O1509" s="254"/>
      <c r="P1509" s="178"/>
      <c r="Q1509" s="179"/>
      <c r="R1509" s="254"/>
      <c r="S1509" s="254"/>
      <c r="T1509" s="178"/>
      <c r="U1509" s="179"/>
      <c r="V1509" s="254"/>
      <c r="W1509" s="254"/>
      <c r="X1509" s="354">
        <f t="shared" si="442"/>
        <v>0</v>
      </c>
      <c r="Y1509" s="254"/>
      <c r="Z1509" s="354">
        <f t="shared" si="454"/>
        <v>0</v>
      </c>
      <c r="AA1509" s="254"/>
      <c r="AB1509" s="178"/>
      <c r="AC1509" s="179"/>
      <c r="AD1509" s="254"/>
      <c r="AE1509" s="254"/>
      <c r="AF1509" s="178"/>
      <c r="AG1509" s="179"/>
      <c r="AH1509" s="254"/>
      <c r="AI1509" s="254"/>
      <c r="AJ1509" s="178"/>
      <c r="AK1509" s="179"/>
      <c r="AL1509" s="254"/>
      <c r="AM1509" s="254"/>
      <c r="AN1509" s="178"/>
      <c r="AO1509" s="179"/>
      <c r="AP1509" s="254"/>
      <c r="AQ1509" s="254"/>
      <c r="AR1509" s="351">
        <f t="shared" si="455"/>
        <v>0</v>
      </c>
    </row>
    <row r="1510" spans="2:44" x14ac:dyDescent="0.4">
      <c r="B1510" s="268"/>
      <c r="C1510" s="180"/>
      <c r="D1510" s="178"/>
      <c r="E1510" s="179"/>
      <c r="F1510" s="254"/>
      <c r="G1510" s="254"/>
      <c r="H1510" s="178"/>
      <c r="I1510" s="179"/>
      <c r="J1510" s="254"/>
      <c r="K1510" s="254"/>
      <c r="L1510" s="178"/>
      <c r="M1510" s="179"/>
      <c r="N1510" s="254"/>
      <c r="O1510" s="254"/>
      <c r="P1510" s="178"/>
      <c r="Q1510" s="179"/>
      <c r="R1510" s="254"/>
      <c r="S1510" s="254"/>
      <c r="T1510" s="178"/>
      <c r="U1510" s="179"/>
      <c r="V1510" s="254"/>
      <c r="W1510" s="254"/>
      <c r="X1510" s="354">
        <f t="shared" si="442"/>
        <v>0</v>
      </c>
      <c r="Y1510" s="254"/>
      <c r="Z1510" s="354">
        <f t="shared" si="454"/>
        <v>0</v>
      </c>
      <c r="AA1510" s="254"/>
      <c r="AB1510" s="178"/>
      <c r="AC1510" s="179"/>
      <c r="AD1510" s="254"/>
      <c r="AE1510" s="254"/>
      <c r="AF1510" s="178"/>
      <c r="AG1510" s="179"/>
      <c r="AH1510" s="254"/>
      <c r="AI1510" s="254"/>
      <c r="AJ1510" s="178"/>
      <c r="AK1510" s="179"/>
      <c r="AL1510" s="254"/>
      <c r="AM1510" s="254"/>
      <c r="AN1510" s="178"/>
      <c r="AO1510" s="179"/>
      <c r="AP1510" s="254"/>
      <c r="AQ1510" s="254"/>
      <c r="AR1510" s="351">
        <f t="shared" si="455"/>
        <v>0</v>
      </c>
    </row>
    <row r="1511" spans="2:44" x14ac:dyDescent="0.4">
      <c r="B1511" s="268"/>
      <c r="C1511" s="180"/>
      <c r="D1511" s="178"/>
      <c r="E1511" s="179"/>
      <c r="F1511" s="254"/>
      <c r="G1511" s="254"/>
      <c r="H1511" s="178"/>
      <c r="I1511" s="179"/>
      <c r="J1511" s="254"/>
      <c r="K1511" s="254"/>
      <c r="L1511" s="178"/>
      <c r="M1511" s="179"/>
      <c r="N1511" s="254"/>
      <c r="O1511" s="254"/>
      <c r="P1511" s="178"/>
      <c r="Q1511" s="179"/>
      <c r="R1511" s="254"/>
      <c r="S1511" s="254"/>
      <c r="T1511" s="178"/>
      <c r="U1511" s="179"/>
      <c r="V1511" s="254"/>
      <c r="W1511" s="254"/>
      <c r="X1511" s="354">
        <f t="shared" si="442"/>
        <v>0</v>
      </c>
      <c r="Y1511" s="254"/>
      <c r="Z1511" s="354">
        <f t="shared" si="454"/>
        <v>0</v>
      </c>
      <c r="AA1511" s="254"/>
      <c r="AB1511" s="178"/>
      <c r="AC1511" s="179"/>
      <c r="AD1511" s="254"/>
      <c r="AE1511" s="254"/>
      <c r="AF1511" s="178"/>
      <c r="AG1511" s="179"/>
      <c r="AH1511" s="254"/>
      <c r="AI1511" s="254"/>
      <c r="AJ1511" s="178"/>
      <c r="AK1511" s="179"/>
      <c r="AL1511" s="254"/>
      <c r="AM1511" s="254"/>
      <c r="AN1511" s="178"/>
      <c r="AO1511" s="179"/>
      <c r="AP1511" s="254"/>
      <c r="AQ1511" s="254"/>
      <c r="AR1511" s="351">
        <f t="shared" si="455"/>
        <v>0</v>
      </c>
    </row>
    <row r="1512" spans="2:44" x14ac:dyDescent="0.4">
      <c r="B1512" s="208">
        <v>525119</v>
      </c>
      <c r="C1512" s="180" t="s">
        <v>42</v>
      </c>
      <c r="D1512" s="178"/>
      <c r="E1512" s="179"/>
      <c r="F1512" s="180"/>
      <c r="G1512" s="254">
        <f>SUM(G1513:G1514)</f>
        <v>12750000</v>
      </c>
      <c r="H1512" s="178"/>
      <c r="I1512" s="179"/>
      <c r="J1512" s="180"/>
      <c r="K1512" s="254">
        <f>SUM(K1513:K1514)</f>
        <v>12750000</v>
      </c>
      <c r="L1512" s="178"/>
      <c r="M1512" s="179"/>
      <c r="N1512" s="180"/>
      <c r="O1512" s="254">
        <f>SUM(O1513:O1514)</f>
        <v>12750000</v>
      </c>
      <c r="P1512" s="178"/>
      <c r="Q1512" s="179"/>
      <c r="R1512" s="180"/>
      <c r="S1512" s="254">
        <f>SUM(S1513:S1514)</f>
        <v>12750000</v>
      </c>
      <c r="T1512" s="178"/>
      <c r="U1512" s="179"/>
      <c r="V1512" s="180"/>
      <c r="W1512" s="254">
        <f>SUM(W1513:W1514)</f>
        <v>12750000</v>
      </c>
      <c r="X1512" s="354">
        <f t="shared" si="442"/>
        <v>3825000</v>
      </c>
      <c r="Y1512" s="254"/>
      <c r="Z1512" s="354">
        <f t="shared" si="454"/>
        <v>12750000</v>
      </c>
      <c r="AA1512" s="254"/>
      <c r="AB1512" s="178"/>
      <c r="AC1512" s="179"/>
      <c r="AD1512" s="180"/>
      <c r="AE1512" s="254">
        <f>SUM(AE1513:AE1514)</f>
        <v>12750000</v>
      </c>
      <c r="AF1512" s="178"/>
      <c r="AG1512" s="179"/>
      <c r="AH1512" s="180"/>
      <c r="AI1512" s="254">
        <f>SUM(AI1513:AI1514)</f>
        <v>12750000</v>
      </c>
      <c r="AJ1512" s="178"/>
      <c r="AK1512" s="179"/>
      <c r="AL1512" s="180"/>
      <c r="AM1512" s="254">
        <f>SUM(AM1513:AM1514)</f>
        <v>8925000</v>
      </c>
      <c r="AN1512" s="178"/>
      <c r="AO1512" s="179"/>
      <c r="AP1512" s="180"/>
      <c r="AQ1512" s="254">
        <f>SUM(AQ1513:AQ1514)</f>
        <v>8925000</v>
      </c>
      <c r="AR1512" s="351">
        <f t="shared" si="455"/>
        <v>0</v>
      </c>
    </row>
    <row r="1513" spans="2:44" x14ac:dyDescent="0.4">
      <c r="B1513" s="208" t="s">
        <v>27</v>
      </c>
      <c r="C1513" s="180" t="s">
        <v>44</v>
      </c>
      <c r="D1513" s="178">
        <v>17</v>
      </c>
      <c r="E1513" s="179" t="s">
        <v>40</v>
      </c>
      <c r="F1513" s="254">
        <v>450000</v>
      </c>
      <c r="G1513" s="254">
        <f>ROUNDDOWN(D1513*F1513,-3)</f>
        <v>7650000</v>
      </c>
      <c r="H1513" s="178">
        <v>17</v>
      </c>
      <c r="I1513" s="179" t="s">
        <v>40</v>
      </c>
      <c r="J1513" s="254">
        <v>450000</v>
      </c>
      <c r="K1513" s="254">
        <f>ROUNDDOWN(H1513*J1513,-3)</f>
        <v>7650000</v>
      </c>
      <c r="L1513" s="178">
        <v>17</v>
      </c>
      <c r="M1513" s="179" t="s">
        <v>40</v>
      </c>
      <c r="N1513" s="254">
        <v>450000</v>
      </c>
      <c r="O1513" s="254">
        <f>ROUNDDOWN(L1513*N1513,-3)</f>
        <v>7650000</v>
      </c>
      <c r="P1513" s="178">
        <v>17</v>
      </c>
      <c r="Q1513" s="179" t="s">
        <v>40</v>
      </c>
      <c r="R1513" s="254">
        <v>450000</v>
      </c>
      <c r="S1513" s="254">
        <f>ROUNDDOWN(P1513*R1513,-3)</f>
        <v>7650000</v>
      </c>
      <c r="T1513" s="178">
        <v>17</v>
      </c>
      <c r="U1513" s="179" t="s">
        <v>40</v>
      </c>
      <c r="V1513" s="254">
        <v>450000</v>
      </c>
      <c r="W1513" s="254">
        <f>ROUNDDOWN(T1513*V1513,-3)</f>
        <v>7650000</v>
      </c>
      <c r="X1513" s="354">
        <f t="shared" si="442"/>
        <v>2295000</v>
      </c>
      <c r="Y1513" s="254">
        <f>CEILING(X1513,1000)</f>
        <v>2295000</v>
      </c>
      <c r="Z1513" s="354">
        <f t="shared" si="454"/>
        <v>5355000</v>
      </c>
      <c r="AA1513" s="254">
        <f t="shared" si="443"/>
        <v>5355000</v>
      </c>
      <c r="AB1513" s="178">
        <v>17</v>
      </c>
      <c r="AC1513" s="179" t="s">
        <v>40</v>
      </c>
      <c r="AD1513" s="254">
        <v>450000</v>
      </c>
      <c r="AE1513" s="254">
        <f>ROUNDDOWN(AB1513*AD1513,-3)</f>
        <v>7650000</v>
      </c>
      <c r="AF1513" s="178">
        <v>17</v>
      </c>
      <c r="AG1513" s="179" t="s">
        <v>40</v>
      </c>
      <c r="AH1513" s="254">
        <v>450000</v>
      </c>
      <c r="AI1513" s="254">
        <f>ROUNDDOWN(AF1513*AH1513,-3)</f>
        <v>7650000</v>
      </c>
      <c r="AJ1513" s="178">
        <v>1</v>
      </c>
      <c r="AK1513" s="179" t="s">
        <v>38</v>
      </c>
      <c r="AL1513" s="254">
        <v>5355000</v>
      </c>
      <c r="AM1513" s="254">
        <f>ROUNDDOWN(AJ1513*AL1513,-3)</f>
        <v>5355000</v>
      </c>
      <c r="AN1513" s="178">
        <v>1</v>
      </c>
      <c r="AO1513" s="179" t="s">
        <v>38</v>
      </c>
      <c r="AP1513" s="254">
        <v>5355000</v>
      </c>
      <c r="AQ1513" s="254">
        <f>ROUNDDOWN(AN1513*AP1513,-3)</f>
        <v>5355000</v>
      </c>
      <c r="AR1513" s="351">
        <f t="shared" si="455"/>
        <v>0</v>
      </c>
    </row>
    <row r="1514" spans="2:44" x14ac:dyDescent="0.4">
      <c r="B1514" s="208" t="s">
        <v>27</v>
      </c>
      <c r="C1514" s="180" t="s">
        <v>607</v>
      </c>
      <c r="D1514" s="178">
        <v>17</v>
      </c>
      <c r="E1514" s="179" t="s">
        <v>40</v>
      </c>
      <c r="F1514" s="254">
        <v>300000</v>
      </c>
      <c r="G1514" s="254">
        <f>ROUNDDOWN(D1514*F1514,-3)</f>
        <v>5100000</v>
      </c>
      <c r="H1514" s="178">
        <v>17</v>
      </c>
      <c r="I1514" s="179" t="s">
        <v>40</v>
      </c>
      <c r="J1514" s="254">
        <v>300000</v>
      </c>
      <c r="K1514" s="254">
        <f>ROUNDDOWN(H1514*J1514,-3)</f>
        <v>5100000</v>
      </c>
      <c r="L1514" s="178">
        <v>17</v>
      </c>
      <c r="M1514" s="179" t="s">
        <v>40</v>
      </c>
      <c r="N1514" s="254">
        <v>300000</v>
      </c>
      <c r="O1514" s="254">
        <f>ROUNDDOWN(L1514*N1514,-3)</f>
        <v>5100000</v>
      </c>
      <c r="P1514" s="178">
        <v>17</v>
      </c>
      <c r="Q1514" s="179" t="s">
        <v>40</v>
      </c>
      <c r="R1514" s="254">
        <v>300000</v>
      </c>
      <c r="S1514" s="254">
        <f>ROUNDDOWN(P1514*R1514,-3)</f>
        <v>5100000</v>
      </c>
      <c r="T1514" s="178">
        <v>17</v>
      </c>
      <c r="U1514" s="179" t="s">
        <v>40</v>
      </c>
      <c r="V1514" s="254">
        <v>300000</v>
      </c>
      <c r="W1514" s="254">
        <f>ROUNDDOWN(T1514*V1514,-3)</f>
        <v>5100000</v>
      </c>
      <c r="X1514" s="354">
        <f t="shared" si="442"/>
        <v>1530000</v>
      </c>
      <c r="Y1514" s="254">
        <f>CEILING(X1514,1000)</f>
        <v>1530000</v>
      </c>
      <c r="Z1514" s="354">
        <f t="shared" si="454"/>
        <v>3570000</v>
      </c>
      <c r="AA1514" s="254">
        <f t="shared" si="443"/>
        <v>3570000</v>
      </c>
      <c r="AB1514" s="178">
        <v>17</v>
      </c>
      <c r="AC1514" s="179" t="s">
        <v>40</v>
      </c>
      <c r="AD1514" s="254">
        <v>300000</v>
      </c>
      <c r="AE1514" s="254">
        <f>ROUNDDOWN(AB1514*AD1514,-3)</f>
        <v>5100000</v>
      </c>
      <c r="AF1514" s="178">
        <v>17</v>
      </c>
      <c r="AG1514" s="179" t="s">
        <v>40</v>
      </c>
      <c r="AH1514" s="254">
        <v>300000</v>
      </c>
      <c r="AI1514" s="254">
        <f>ROUNDDOWN(AF1514*AH1514,-3)</f>
        <v>5100000</v>
      </c>
      <c r="AJ1514" s="178">
        <v>1</v>
      </c>
      <c r="AK1514" s="179" t="s">
        <v>38</v>
      </c>
      <c r="AL1514" s="254">
        <v>3570000</v>
      </c>
      <c r="AM1514" s="254">
        <f>ROUNDDOWN(AJ1514*AL1514,-3)</f>
        <v>3570000</v>
      </c>
      <c r="AN1514" s="178">
        <v>1</v>
      </c>
      <c r="AO1514" s="179" t="s">
        <v>38</v>
      </c>
      <c r="AP1514" s="254">
        <v>3570000</v>
      </c>
      <c r="AQ1514" s="254">
        <f>ROUNDDOWN(AN1514*AP1514,-3)</f>
        <v>3570000</v>
      </c>
      <c r="AR1514" s="351">
        <f t="shared" si="455"/>
        <v>0</v>
      </c>
    </row>
    <row r="1515" spans="2:44" x14ac:dyDescent="0.4">
      <c r="B1515" s="208">
        <v>525111</v>
      </c>
      <c r="C1515" s="180" t="s">
        <v>174</v>
      </c>
      <c r="D1515" s="178"/>
      <c r="E1515" s="179"/>
      <c r="F1515" s="254"/>
      <c r="G1515" s="254">
        <f>SUM(G1516:G1519)</f>
        <v>15725000</v>
      </c>
      <c r="H1515" s="178"/>
      <c r="I1515" s="179"/>
      <c r="J1515" s="254"/>
      <c r="K1515" s="254">
        <f>SUM(K1516:K1519)</f>
        <v>15725000</v>
      </c>
      <c r="L1515" s="178"/>
      <c r="M1515" s="179"/>
      <c r="N1515" s="254"/>
      <c r="O1515" s="254">
        <f>SUM(O1516:O1519)</f>
        <v>15725000</v>
      </c>
      <c r="P1515" s="178"/>
      <c r="Q1515" s="179"/>
      <c r="R1515" s="254"/>
      <c r="S1515" s="254">
        <f>SUM(S1516:S1519)</f>
        <v>15725000</v>
      </c>
      <c r="T1515" s="178"/>
      <c r="U1515" s="179"/>
      <c r="V1515" s="254"/>
      <c r="W1515" s="254">
        <f>SUM(W1516:W1519)</f>
        <v>15725000</v>
      </c>
      <c r="X1515" s="354">
        <f t="shared" si="442"/>
        <v>4717500</v>
      </c>
      <c r="Y1515" s="254"/>
      <c r="Z1515" s="354">
        <f t="shared" si="454"/>
        <v>15725000</v>
      </c>
      <c r="AA1515" s="254"/>
      <c r="AB1515" s="178"/>
      <c r="AC1515" s="179"/>
      <c r="AD1515" s="254"/>
      <c r="AE1515" s="254">
        <f>SUM(AE1516:AE1519)</f>
        <v>15725000</v>
      </c>
      <c r="AF1515" s="178"/>
      <c r="AG1515" s="179"/>
      <c r="AH1515" s="254"/>
      <c r="AI1515" s="254">
        <f>SUM(AI1516:AI1519)</f>
        <v>15725000</v>
      </c>
      <c r="AJ1515" s="178"/>
      <c r="AK1515" s="179"/>
      <c r="AL1515" s="254"/>
      <c r="AM1515" s="254">
        <f>SUM(AM1516:AM1519)</f>
        <v>11007000</v>
      </c>
      <c r="AN1515" s="178"/>
      <c r="AO1515" s="179"/>
      <c r="AP1515" s="254"/>
      <c r="AQ1515" s="254">
        <f>SUM(AQ1516:AQ1519)</f>
        <v>11007000</v>
      </c>
      <c r="AR1515" s="351">
        <f t="shared" si="455"/>
        <v>0</v>
      </c>
    </row>
    <row r="1516" spans="2:44" x14ac:dyDescent="0.4">
      <c r="B1516" s="208"/>
      <c r="C1516" s="180" t="s">
        <v>608</v>
      </c>
      <c r="D1516" s="178">
        <v>136</v>
      </c>
      <c r="E1516" s="179" t="s">
        <v>40</v>
      </c>
      <c r="F1516" s="254">
        <v>70000</v>
      </c>
      <c r="G1516" s="254">
        <f>F1516*D1516</f>
        <v>9520000</v>
      </c>
      <c r="H1516" s="178">
        <v>136</v>
      </c>
      <c r="I1516" s="179" t="s">
        <v>40</v>
      </c>
      <c r="J1516" s="254">
        <v>70000</v>
      </c>
      <c r="K1516" s="254">
        <f>J1516*H1516</f>
        <v>9520000</v>
      </c>
      <c r="L1516" s="178">
        <v>136</v>
      </c>
      <c r="M1516" s="179" t="s">
        <v>40</v>
      </c>
      <c r="N1516" s="254">
        <v>70000</v>
      </c>
      <c r="O1516" s="254">
        <f>N1516*L1516</f>
        <v>9520000</v>
      </c>
      <c r="P1516" s="178">
        <v>136</v>
      </c>
      <c r="Q1516" s="179" t="s">
        <v>40</v>
      </c>
      <c r="R1516" s="254">
        <v>70000</v>
      </c>
      <c r="S1516" s="254">
        <f>R1516*P1516</f>
        <v>9520000</v>
      </c>
      <c r="T1516" s="178">
        <v>136</v>
      </c>
      <c r="U1516" s="179" t="s">
        <v>40</v>
      </c>
      <c r="V1516" s="254">
        <v>70000</v>
      </c>
      <c r="W1516" s="254">
        <f>V1516*T1516</f>
        <v>9520000</v>
      </c>
      <c r="X1516" s="354">
        <f t="shared" si="442"/>
        <v>2856000</v>
      </c>
      <c r="Y1516" s="254">
        <f>CEILING(X1516,1000)</f>
        <v>2856000</v>
      </c>
      <c r="Z1516" s="354">
        <f t="shared" si="454"/>
        <v>6664000</v>
      </c>
      <c r="AA1516" s="254">
        <f t="shared" si="443"/>
        <v>6664000</v>
      </c>
      <c r="AB1516" s="178">
        <v>136</v>
      </c>
      <c r="AC1516" s="179" t="s">
        <v>40</v>
      </c>
      <c r="AD1516" s="254">
        <v>70000</v>
      </c>
      <c r="AE1516" s="254">
        <f>AD1516*AB1516</f>
        <v>9520000</v>
      </c>
      <c r="AF1516" s="178">
        <v>136</v>
      </c>
      <c r="AG1516" s="179" t="s">
        <v>40</v>
      </c>
      <c r="AH1516" s="254">
        <v>70000</v>
      </c>
      <c r="AI1516" s="254">
        <f>AH1516*AF1516</f>
        <v>9520000</v>
      </c>
      <c r="AJ1516" s="178">
        <v>1</v>
      </c>
      <c r="AK1516" s="179" t="s">
        <v>38</v>
      </c>
      <c r="AL1516" s="254">
        <v>6664000</v>
      </c>
      <c r="AM1516" s="254">
        <f>AL1516*AJ1516</f>
        <v>6664000</v>
      </c>
      <c r="AN1516" s="178">
        <v>1</v>
      </c>
      <c r="AO1516" s="179" t="s">
        <v>38</v>
      </c>
      <c r="AP1516" s="254">
        <v>6664000</v>
      </c>
      <c r="AQ1516" s="254">
        <f>AP1516*AN1516</f>
        <v>6664000</v>
      </c>
      <c r="AR1516" s="351">
        <f t="shared" si="455"/>
        <v>0</v>
      </c>
    </row>
    <row r="1517" spans="2:44" x14ac:dyDescent="0.4">
      <c r="B1517" s="208"/>
      <c r="C1517" s="180" t="s">
        <v>609</v>
      </c>
      <c r="D1517" s="178">
        <v>51</v>
      </c>
      <c r="E1517" s="179" t="s">
        <v>40</v>
      </c>
      <c r="F1517" s="254">
        <v>70000</v>
      </c>
      <c r="G1517" s="254">
        <f>F1517*D1517</f>
        <v>3570000</v>
      </c>
      <c r="H1517" s="178">
        <v>51</v>
      </c>
      <c r="I1517" s="179" t="s">
        <v>40</v>
      </c>
      <c r="J1517" s="254">
        <v>70000</v>
      </c>
      <c r="K1517" s="254">
        <f>J1517*H1517</f>
        <v>3570000</v>
      </c>
      <c r="L1517" s="178">
        <v>51</v>
      </c>
      <c r="M1517" s="179" t="s">
        <v>40</v>
      </c>
      <c r="N1517" s="254">
        <v>70000</v>
      </c>
      <c r="O1517" s="254">
        <f>N1517*L1517</f>
        <v>3570000</v>
      </c>
      <c r="P1517" s="178">
        <v>51</v>
      </c>
      <c r="Q1517" s="179" t="s">
        <v>40</v>
      </c>
      <c r="R1517" s="254">
        <v>70000</v>
      </c>
      <c r="S1517" s="254">
        <f>R1517*P1517</f>
        <v>3570000</v>
      </c>
      <c r="T1517" s="178">
        <v>51</v>
      </c>
      <c r="U1517" s="179" t="s">
        <v>40</v>
      </c>
      <c r="V1517" s="254">
        <v>70000</v>
      </c>
      <c r="W1517" s="254">
        <f>V1517*T1517</f>
        <v>3570000</v>
      </c>
      <c r="X1517" s="354">
        <f t="shared" si="442"/>
        <v>1071000</v>
      </c>
      <c r="Y1517" s="254">
        <f>CEILING(X1517,1000)</f>
        <v>1071000</v>
      </c>
      <c r="Z1517" s="354">
        <f t="shared" si="454"/>
        <v>2499000</v>
      </c>
      <c r="AA1517" s="254">
        <f t="shared" si="443"/>
        <v>2499000</v>
      </c>
      <c r="AB1517" s="178">
        <v>51</v>
      </c>
      <c r="AC1517" s="179" t="s">
        <v>40</v>
      </c>
      <c r="AD1517" s="254">
        <v>70000</v>
      </c>
      <c r="AE1517" s="254">
        <f>AD1517*AB1517</f>
        <v>3570000</v>
      </c>
      <c r="AF1517" s="178">
        <v>51</v>
      </c>
      <c r="AG1517" s="179" t="s">
        <v>40</v>
      </c>
      <c r="AH1517" s="254">
        <v>70000</v>
      </c>
      <c r="AI1517" s="254">
        <f>AH1517*AF1517</f>
        <v>3570000</v>
      </c>
      <c r="AJ1517" s="178">
        <v>1</v>
      </c>
      <c r="AK1517" s="179" t="s">
        <v>38</v>
      </c>
      <c r="AL1517" s="254">
        <v>2499000</v>
      </c>
      <c r="AM1517" s="254">
        <f>AL1517*AJ1517</f>
        <v>2499000</v>
      </c>
      <c r="AN1517" s="178">
        <v>1</v>
      </c>
      <c r="AO1517" s="179" t="s">
        <v>38</v>
      </c>
      <c r="AP1517" s="254">
        <v>2499000</v>
      </c>
      <c r="AQ1517" s="254">
        <f>AP1517*AN1517</f>
        <v>2499000</v>
      </c>
      <c r="AR1517" s="351">
        <f t="shared" si="455"/>
        <v>0</v>
      </c>
    </row>
    <row r="1518" spans="2:44" x14ac:dyDescent="0.4">
      <c r="B1518" s="208"/>
      <c r="C1518" s="180" t="s">
        <v>610</v>
      </c>
      <c r="D1518" s="178">
        <v>34</v>
      </c>
      <c r="E1518" s="179" t="s">
        <v>47</v>
      </c>
      <c r="F1518" s="254">
        <v>25000</v>
      </c>
      <c r="G1518" s="254">
        <f>F1518*D1518</f>
        <v>850000</v>
      </c>
      <c r="H1518" s="178">
        <v>34</v>
      </c>
      <c r="I1518" s="179" t="s">
        <v>47</v>
      </c>
      <c r="J1518" s="254">
        <v>25000</v>
      </c>
      <c r="K1518" s="254">
        <f>J1518*H1518</f>
        <v>850000</v>
      </c>
      <c r="L1518" s="178">
        <v>34</v>
      </c>
      <c r="M1518" s="179" t="s">
        <v>47</v>
      </c>
      <c r="N1518" s="254">
        <v>25000</v>
      </c>
      <c r="O1518" s="254">
        <f>N1518*L1518</f>
        <v>850000</v>
      </c>
      <c r="P1518" s="178">
        <v>34</v>
      </c>
      <c r="Q1518" s="179" t="s">
        <v>47</v>
      </c>
      <c r="R1518" s="254">
        <v>25000</v>
      </c>
      <c r="S1518" s="254">
        <f>R1518*P1518</f>
        <v>850000</v>
      </c>
      <c r="T1518" s="178">
        <v>34</v>
      </c>
      <c r="U1518" s="179" t="s">
        <v>47</v>
      </c>
      <c r="V1518" s="254">
        <v>25000</v>
      </c>
      <c r="W1518" s="254">
        <f>V1518*T1518</f>
        <v>850000</v>
      </c>
      <c r="X1518" s="354">
        <f t="shared" si="442"/>
        <v>255000</v>
      </c>
      <c r="Y1518" s="254">
        <f>CEILING(X1518,1000)</f>
        <v>255000</v>
      </c>
      <c r="Z1518" s="354">
        <f t="shared" si="454"/>
        <v>595000</v>
      </c>
      <c r="AA1518" s="254">
        <f t="shared" si="443"/>
        <v>595000</v>
      </c>
      <c r="AB1518" s="178">
        <v>34</v>
      </c>
      <c r="AC1518" s="179" t="s">
        <v>47</v>
      </c>
      <c r="AD1518" s="254">
        <v>25000</v>
      </c>
      <c r="AE1518" s="254">
        <f>AD1518*AB1518</f>
        <v>850000</v>
      </c>
      <c r="AF1518" s="178">
        <v>34</v>
      </c>
      <c r="AG1518" s="179" t="s">
        <v>47</v>
      </c>
      <c r="AH1518" s="254">
        <v>25000</v>
      </c>
      <c r="AI1518" s="254">
        <f>AH1518*AF1518</f>
        <v>850000</v>
      </c>
      <c r="AJ1518" s="178">
        <v>1</v>
      </c>
      <c r="AK1518" s="179" t="s">
        <v>38</v>
      </c>
      <c r="AL1518" s="254">
        <v>595000</v>
      </c>
      <c r="AM1518" s="254">
        <f>AL1518*AJ1518</f>
        <v>595000</v>
      </c>
      <c r="AN1518" s="178">
        <v>1</v>
      </c>
      <c r="AO1518" s="179" t="s">
        <v>38</v>
      </c>
      <c r="AP1518" s="254">
        <v>595000</v>
      </c>
      <c r="AQ1518" s="254">
        <f>AP1518*AN1518</f>
        <v>595000</v>
      </c>
      <c r="AR1518" s="351">
        <f t="shared" si="455"/>
        <v>0</v>
      </c>
    </row>
    <row r="1519" spans="2:44" x14ac:dyDescent="0.4">
      <c r="B1519" s="208"/>
      <c r="C1519" s="180" t="s">
        <v>611</v>
      </c>
      <c r="D1519" s="178">
        <v>119</v>
      </c>
      <c r="E1519" s="179" t="s">
        <v>47</v>
      </c>
      <c r="F1519" s="254">
        <v>15000</v>
      </c>
      <c r="G1519" s="254">
        <f>F1519*D1519</f>
        <v>1785000</v>
      </c>
      <c r="H1519" s="178">
        <v>119</v>
      </c>
      <c r="I1519" s="179" t="s">
        <v>47</v>
      </c>
      <c r="J1519" s="254">
        <v>15000</v>
      </c>
      <c r="K1519" s="254">
        <f>J1519*H1519</f>
        <v>1785000</v>
      </c>
      <c r="L1519" s="178">
        <v>119</v>
      </c>
      <c r="M1519" s="179" t="s">
        <v>47</v>
      </c>
      <c r="N1519" s="254">
        <v>15000</v>
      </c>
      <c r="O1519" s="254">
        <f>N1519*L1519</f>
        <v>1785000</v>
      </c>
      <c r="P1519" s="178">
        <v>119</v>
      </c>
      <c r="Q1519" s="179" t="s">
        <v>47</v>
      </c>
      <c r="R1519" s="254">
        <v>15000</v>
      </c>
      <c r="S1519" s="254">
        <f>R1519*P1519</f>
        <v>1785000</v>
      </c>
      <c r="T1519" s="178">
        <v>119</v>
      </c>
      <c r="U1519" s="179" t="s">
        <v>47</v>
      </c>
      <c r="V1519" s="254">
        <v>15000</v>
      </c>
      <c r="W1519" s="254">
        <f>V1519*T1519</f>
        <v>1785000</v>
      </c>
      <c r="X1519" s="354">
        <f t="shared" si="442"/>
        <v>535500</v>
      </c>
      <c r="Y1519" s="254">
        <f>CEILING(X1519,1000)</f>
        <v>536000</v>
      </c>
      <c r="Z1519" s="354">
        <f t="shared" si="454"/>
        <v>1249000</v>
      </c>
      <c r="AA1519" s="254">
        <f t="shared" si="443"/>
        <v>1249000</v>
      </c>
      <c r="AB1519" s="178">
        <v>119</v>
      </c>
      <c r="AC1519" s="179" t="s">
        <v>47</v>
      </c>
      <c r="AD1519" s="254">
        <v>15000</v>
      </c>
      <c r="AE1519" s="254">
        <f>AD1519*AB1519</f>
        <v>1785000</v>
      </c>
      <c r="AF1519" s="178">
        <v>119</v>
      </c>
      <c r="AG1519" s="179" t="s">
        <v>47</v>
      </c>
      <c r="AH1519" s="254">
        <v>15000</v>
      </c>
      <c r="AI1519" s="254">
        <f>AH1519*AF1519</f>
        <v>1785000</v>
      </c>
      <c r="AJ1519" s="178">
        <v>1</v>
      </c>
      <c r="AK1519" s="179" t="s">
        <v>38</v>
      </c>
      <c r="AL1519" s="254">
        <v>1249000</v>
      </c>
      <c r="AM1519" s="254">
        <f>AL1519*AJ1519</f>
        <v>1249000</v>
      </c>
      <c r="AN1519" s="178">
        <v>1</v>
      </c>
      <c r="AO1519" s="179" t="s">
        <v>38</v>
      </c>
      <c r="AP1519" s="254">
        <v>1249000</v>
      </c>
      <c r="AQ1519" s="254">
        <f>AP1519*AN1519</f>
        <v>1249000</v>
      </c>
      <c r="AR1519" s="351">
        <f t="shared" si="455"/>
        <v>0</v>
      </c>
    </row>
    <row r="1520" spans="2:44" x14ac:dyDescent="0.4">
      <c r="B1520" s="368" t="s">
        <v>612</v>
      </c>
      <c r="C1520" s="364" t="s">
        <v>613</v>
      </c>
      <c r="D1520" s="269">
        <f>D1521</f>
        <v>14</v>
      </c>
      <c r="E1520" s="270" t="s">
        <v>30</v>
      </c>
      <c r="F1520" s="254">
        <v>0</v>
      </c>
      <c r="G1520" s="254">
        <f>G1521</f>
        <v>23450000</v>
      </c>
      <c r="H1520" s="269">
        <f>H1521</f>
        <v>14</v>
      </c>
      <c r="I1520" s="270" t="s">
        <v>30</v>
      </c>
      <c r="J1520" s="254">
        <v>0</v>
      </c>
      <c r="K1520" s="254">
        <f>K1521</f>
        <v>23450000</v>
      </c>
      <c r="L1520" s="269">
        <f>L1521</f>
        <v>14</v>
      </c>
      <c r="M1520" s="270" t="s">
        <v>30</v>
      </c>
      <c r="N1520" s="254">
        <v>0</v>
      </c>
      <c r="O1520" s="254">
        <f>O1521</f>
        <v>23450000</v>
      </c>
      <c r="P1520" s="269">
        <v>14</v>
      </c>
      <c r="Q1520" s="270" t="s">
        <v>30</v>
      </c>
      <c r="R1520" s="254">
        <v>0</v>
      </c>
      <c r="S1520" s="254">
        <f>S1521</f>
        <v>23450000</v>
      </c>
      <c r="T1520" s="365">
        <v>14</v>
      </c>
      <c r="U1520" s="366" t="s">
        <v>30</v>
      </c>
      <c r="V1520" s="367">
        <v>0</v>
      </c>
      <c r="W1520" s="367">
        <f>W1521</f>
        <v>23450000</v>
      </c>
      <c r="X1520" s="354">
        <f t="shared" si="442"/>
        <v>7035000</v>
      </c>
      <c r="Y1520" s="254"/>
      <c r="Z1520" s="354">
        <f t="shared" si="454"/>
        <v>23450000</v>
      </c>
      <c r="AA1520" s="254"/>
      <c r="AB1520" s="365">
        <v>14</v>
      </c>
      <c r="AC1520" s="366" t="s">
        <v>30</v>
      </c>
      <c r="AD1520" s="367">
        <v>0</v>
      </c>
      <c r="AE1520" s="367">
        <f>AE1521</f>
        <v>23450000</v>
      </c>
      <c r="AF1520" s="365">
        <v>14</v>
      </c>
      <c r="AG1520" s="366" t="s">
        <v>30</v>
      </c>
      <c r="AH1520" s="367">
        <v>0</v>
      </c>
      <c r="AI1520" s="367">
        <f>AI1521</f>
        <v>23450000</v>
      </c>
      <c r="AJ1520" s="365">
        <v>14</v>
      </c>
      <c r="AK1520" s="366" t="s">
        <v>30</v>
      </c>
      <c r="AL1520" s="367">
        <v>0</v>
      </c>
      <c r="AM1520" s="367">
        <f>AM1521</f>
        <v>16415000</v>
      </c>
      <c r="AN1520" s="365">
        <v>14</v>
      </c>
      <c r="AO1520" s="366" t="s">
        <v>30</v>
      </c>
      <c r="AP1520" s="367">
        <v>0</v>
      </c>
      <c r="AQ1520" s="367">
        <f>AQ1521</f>
        <v>16415000</v>
      </c>
      <c r="AR1520" s="351">
        <f t="shared" si="455"/>
        <v>0</v>
      </c>
    </row>
    <row r="1521" spans="2:44" x14ac:dyDescent="0.4">
      <c r="B1521" s="312" t="s">
        <v>34</v>
      </c>
      <c r="C1521" s="313" t="s">
        <v>614</v>
      </c>
      <c r="D1521" s="269">
        <v>14</v>
      </c>
      <c r="E1521" s="270" t="s">
        <v>30</v>
      </c>
      <c r="F1521" s="254">
        <v>0</v>
      </c>
      <c r="G1521" s="254">
        <f>G1522+G1526+G1531+G1534+G1529</f>
        <v>23450000</v>
      </c>
      <c r="H1521" s="314">
        <v>14</v>
      </c>
      <c r="I1521" s="315" t="s">
        <v>30</v>
      </c>
      <c r="J1521" s="316">
        <v>0</v>
      </c>
      <c r="K1521" s="316">
        <f>K1522+K1526+K1531+K1534+K1529</f>
        <v>23450000</v>
      </c>
      <c r="L1521" s="314">
        <v>14</v>
      </c>
      <c r="M1521" s="315" t="s">
        <v>30</v>
      </c>
      <c r="N1521" s="316">
        <v>0</v>
      </c>
      <c r="O1521" s="316">
        <f>O1522+O1526+O1531+O1534+O1529</f>
        <v>23450000</v>
      </c>
      <c r="P1521" s="314">
        <v>14</v>
      </c>
      <c r="Q1521" s="315" t="s">
        <v>30</v>
      </c>
      <c r="R1521" s="316">
        <v>0</v>
      </c>
      <c r="S1521" s="316">
        <f>S1522+S1526+S1531+S1534+S1529</f>
        <v>23450000</v>
      </c>
      <c r="T1521" s="314">
        <v>14</v>
      </c>
      <c r="U1521" s="315" t="s">
        <v>30</v>
      </c>
      <c r="V1521" s="316">
        <v>0</v>
      </c>
      <c r="W1521" s="316">
        <f>W1522+W1526+W1531+W1534+W1529</f>
        <v>23450000</v>
      </c>
      <c r="X1521" s="354">
        <f t="shared" si="442"/>
        <v>7035000</v>
      </c>
      <c r="Y1521" s="316"/>
      <c r="Z1521" s="354">
        <f t="shared" si="454"/>
        <v>23450000</v>
      </c>
      <c r="AA1521" s="316"/>
      <c r="AB1521" s="314">
        <v>14</v>
      </c>
      <c r="AC1521" s="315" t="s">
        <v>30</v>
      </c>
      <c r="AD1521" s="316">
        <v>0</v>
      </c>
      <c r="AE1521" s="316">
        <f>AE1522+AE1526+AE1531+AE1534+AE1529</f>
        <v>23450000</v>
      </c>
      <c r="AF1521" s="314">
        <v>14</v>
      </c>
      <c r="AG1521" s="315" t="s">
        <v>30</v>
      </c>
      <c r="AH1521" s="316">
        <v>0</v>
      </c>
      <c r="AI1521" s="316">
        <f>AI1522+AI1526+AI1531+AI1534+AI1529</f>
        <v>23450000</v>
      </c>
      <c r="AJ1521" s="314">
        <v>14</v>
      </c>
      <c r="AK1521" s="315" t="s">
        <v>30</v>
      </c>
      <c r="AL1521" s="316">
        <v>0</v>
      </c>
      <c r="AM1521" s="316">
        <f>AM1522+AM1526+AM1531+AM1534+AM1529</f>
        <v>16415000</v>
      </c>
      <c r="AN1521" s="314">
        <v>14</v>
      </c>
      <c r="AO1521" s="315" t="s">
        <v>30</v>
      </c>
      <c r="AP1521" s="316">
        <v>0</v>
      </c>
      <c r="AQ1521" s="316">
        <f>AQ1522+AQ1526+AQ1531+AQ1534+AQ1529</f>
        <v>16415000</v>
      </c>
      <c r="AR1521" s="351">
        <f t="shared" si="455"/>
        <v>0</v>
      </c>
    </row>
    <row r="1522" spans="2:44" x14ac:dyDescent="0.4">
      <c r="B1522" s="268"/>
      <c r="C1522" s="180"/>
      <c r="D1522" s="178"/>
      <c r="E1522" s="179"/>
      <c r="F1522" s="254"/>
      <c r="G1522" s="254"/>
      <c r="H1522" s="178"/>
      <c r="I1522" s="179"/>
      <c r="J1522" s="254"/>
      <c r="K1522" s="254"/>
      <c r="L1522" s="178"/>
      <c r="M1522" s="179"/>
      <c r="N1522" s="254"/>
      <c r="O1522" s="254"/>
      <c r="P1522" s="178"/>
      <c r="Q1522" s="179"/>
      <c r="R1522" s="254"/>
      <c r="S1522" s="254"/>
      <c r="T1522" s="178"/>
      <c r="U1522" s="179"/>
      <c r="V1522" s="254"/>
      <c r="W1522" s="254"/>
      <c r="X1522" s="354">
        <f t="shared" si="442"/>
        <v>0</v>
      </c>
      <c r="Y1522" s="254"/>
      <c r="Z1522" s="354">
        <f t="shared" si="454"/>
        <v>0</v>
      </c>
      <c r="AA1522" s="254"/>
      <c r="AB1522" s="178"/>
      <c r="AC1522" s="179"/>
      <c r="AD1522" s="254"/>
      <c r="AE1522" s="254"/>
      <c r="AF1522" s="178"/>
      <c r="AG1522" s="179"/>
      <c r="AH1522" s="254"/>
      <c r="AI1522" s="254"/>
      <c r="AJ1522" s="178"/>
      <c r="AK1522" s="179"/>
      <c r="AL1522" s="254"/>
      <c r="AM1522" s="254"/>
      <c r="AN1522" s="178"/>
      <c r="AO1522" s="179"/>
      <c r="AP1522" s="254"/>
      <c r="AQ1522" s="254"/>
      <c r="AR1522" s="351">
        <f t="shared" si="455"/>
        <v>0</v>
      </c>
    </row>
    <row r="1523" spans="2:44" x14ac:dyDescent="0.4">
      <c r="B1523" s="208"/>
      <c r="C1523" s="180"/>
      <c r="D1523" s="178"/>
      <c r="E1523" s="179"/>
      <c r="F1523" s="254"/>
      <c r="G1523" s="254"/>
      <c r="H1523" s="178"/>
      <c r="I1523" s="179"/>
      <c r="J1523" s="254"/>
      <c r="K1523" s="254"/>
      <c r="L1523" s="178"/>
      <c r="M1523" s="179"/>
      <c r="N1523" s="254"/>
      <c r="O1523" s="254"/>
      <c r="P1523" s="178"/>
      <c r="Q1523" s="179"/>
      <c r="R1523" s="254"/>
      <c r="S1523" s="254"/>
      <c r="T1523" s="178"/>
      <c r="U1523" s="179"/>
      <c r="V1523" s="254"/>
      <c r="W1523" s="254"/>
      <c r="X1523" s="354">
        <f t="shared" ref="X1523:X1588" si="464">W1523*30%</f>
        <v>0</v>
      </c>
      <c r="Y1523" s="254"/>
      <c r="Z1523" s="354">
        <f t="shared" si="454"/>
        <v>0</v>
      </c>
      <c r="AA1523" s="254"/>
      <c r="AB1523" s="178"/>
      <c r="AC1523" s="179"/>
      <c r="AD1523" s="254"/>
      <c r="AE1523" s="254"/>
      <c r="AF1523" s="178"/>
      <c r="AG1523" s="179"/>
      <c r="AH1523" s="254"/>
      <c r="AI1523" s="254"/>
      <c r="AJ1523" s="178"/>
      <c r="AK1523" s="179"/>
      <c r="AL1523" s="254"/>
      <c r="AM1523" s="254"/>
      <c r="AN1523" s="178"/>
      <c r="AO1523" s="179"/>
      <c r="AP1523" s="254"/>
      <c r="AQ1523" s="254"/>
      <c r="AR1523" s="351">
        <f t="shared" si="455"/>
        <v>0</v>
      </c>
    </row>
    <row r="1524" spans="2:44" x14ac:dyDescent="0.4">
      <c r="B1524" s="208"/>
      <c r="C1524" s="180"/>
      <c r="D1524" s="178"/>
      <c r="E1524" s="179"/>
      <c r="F1524" s="254"/>
      <c r="G1524" s="254"/>
      <c r="H1524" s="178"/>
      <c r="I1524" s="179"/>
      <c r="J1524" s="254"/>
      <c r="K1524" s="254"/>
      <c r="L1524" s="178"/>
      <c r="M1524" s="179"/>
      <c r="N1524" s="254"/>
      <c r="O1524" s="254"/>
      <c r="P1524" s="178"/>
      <c r="Q1524" s="179"/>
      <c r="R1524" s="254"/>
      <c r="S1524" s="254"/>
      <c r="T1524" s="178"/>
      <c r="U1524" s="179"/>
      <c r="V1524" s="254"/>
      <c r="W1524" s="254"/>
      <c r="X1524" s="354">
        <f t="shared" si="464"/>
        <v>0</v>
      </c>
      <c r="Y1524" s="254"/>
      <c r="Z1524" s="354">
        <f t="shared" si="454"/>
        <v>0</v>
      </c>
      <c r="AA1524" s="254"/>
      <c r="AB1524" s="178"/>
      <c r="AC1524" s="179"/>
      <c r="AD1524" s="254"/>
      <c r="AE1524" s="254"/>
      <c r="AF1524" s="178"/>
      <c r="AG1524" s="179"/>
      <c r="AH1524" s="254"/>
      <c r="AI1524" s="254"/>
      <c r="AJ1524" s="178"/>
      <c r="AK1524" s="179"/>
      <c r="AL1524" s="254"/>
      <c r="AM1524" s="254"/>
      <c r="AN1524" s="178"/>
      <c r="AO1524" s="179"/>
      <c r="AP1524" s="254"/>
      <c r="AQ1524" s="254"/>
      <c r="AR1524" s="351">
        <f t="shared" si="455"/>
        <v>0</v>
      </c>
    </row>
    <row r="1525" spans="2:44" x14ac:dyDescent="0.4">
      <c r="B1525" s="208"/>
      <c r="C1525" s="180"/>
      <c r="D1525" s="178"/>
      <c r="E1525" s="179"/>
      <c r="F1525" s="254"/>
      <c r="G1525" s="254"/>
      <c r="H1525" s="178"/>
      <c r="I1525" s="179"/>
      <c r="J1525" s="254"/>
      <c r="K1525" s="254"/>
      <c r="L1525" s="178"/>
      <c r="M1525" s="179"/>
      <c r="N1525" s="254"/>
      <c r="O1525" s="254"/>
      <c r="P1525" s="178"/>
      <c r="Q1525" s="179"/>
      <c r="R1525" s="254"/>
      <c r="S1525" s="254"/>
      <c r="T1525" s="178"/>
      <c r="U1525" s="179"/>
      <c r="V1525" s="254"/>
      <c r="W1525" s="254"/>
      <c r="X1525" s="354">
        <f t="shared" si="464"/>
        <v>0</v>
      </c>
      <c r="Y1525" s="254"/>
      <c r="Z1525" s="354">
        <f t="shared" si="454"/>
        <v>0</v>
      </c>
      <c r="AA1525" s="254"/>
      <c r="AB1525" s="178"/>
      <c r="AC1525" s="179"/>
      <c r="AD1525" s="254"/>
      <c r="AE1525" s="254"/>
      <c r="AF1525" s="178"/>
      <c r="AG1525" s="179"/>
      <c r="AH1525" s="254"/>
      <c r="AI1525" s="254"/>
      <c r="AJ1525" s="178"/>
      <c r="AK1525" s="179"/>
      <c r="AL1525" s="254"/>
      <c r="AM1525" s="254"/>
      <c r="AN1525" s="178"/>
      <c r="AO1525" s="179"/>
      <c r="AP1525" s="254"/>
      <c r="AQ1525" s="254"/>
      <c r="AR1525" s="351">
        <f t="shared" si="455"/>
        <v>0</v>
      </c>
    </row>
    <row r="1526" spans="2:44" x14ac:dyDescent="0.4">
      <c r="B1526" s="268"/>
      <c r="C1526" s="180"/>
      <c r="D1526" s="178"/>
      <c r="E1526" s="179"/>
      <c r="F1526" s="254"/>
      <c r="G1526" s="254"/>
      <c r="H1526" s="178"/>
      <c r="I1526" s="179"/>
      <c r="J1526" s="254"/>
      <c r="K1526" s="254"/>
      <c r="L1526" s="178"/>
      <c r="M1526" s="179"/>
      <c r="N1526" s="254"/>
      <c r="O1526" s="254"/>
      <c r="P1526" s="178"/>
      <c r="Q1526" s="179"/>
      <c r="R1526" s="254"/>
      <c r="S1526" s="254"/>
      <c r="T1526" s="178"/>
      <c r="U1526" s="179"/>
      <c r="V1526" s="254"/>
      <c r="W1526" s="254"/>
      <c r="X1526" s="354">
        <f t="shared" si="464"/>
        <v>0</v>
      </c>
      <c r="Y1526" s="254"/>
      <c r="Z1526" s="354">
        <f t="shared" si="454"/>
        <v>0</v>
      </c>
      <c r="AA1526" s="254"/>
      <c r="AB1526" s="178"/>
      <c r="AC1526" s="179"/>
      <c r="AD1526" s="254"/>
      <c r="AE1526" s="254"/>
      <c r="AF1526" s="178"/>
      <c r="AG1526" s="179"/>
      <c r="AH1526" s="254"/>
      <c r="AI1526" s="254"/>
      <c r="AJ1526" s="178"/>
      <c r="AK1526" s="179"/>
      <c r="AL1526" s="254"/>
      <c r="AM1526" s="254"/>
      <c r="AN1526" s="178"/>
      <c r="AO1526" s="179"/>
      <c r="AP1526" s="254"/>
      <c r="AQ1526" s="254"/>
      <c r="AR1526" s="351">
        <f t="shared" si="455"/>
        <v>0</v>
      </c>
    </row>
    <row r="1527" spans="2:44" x14ac:dyDescent="0.4">
      <c r="B1527" s="268"/>
      <c r="C1527" s="180"/>
      <c r="D1527" s="178"/>
      <c r="E1527" s="179"/>
      <c r="F1527" s="254"/>
      <c r="G1527" s="254"/>
      <c r="H1527" s="178"/>
      <c r="I1527" s="179"/>
      <c r="J1527" s="254"/>
      <c r="K1527" s="254"/>
      <c r="L1527" s="178"/>
      <c r="M1527" s="179"/>
      <c r="N1527" s="254"/>
      <c r="O1527" s="254"/>
      <c r="P1527" s="178"/>
      <c r="Q1527" s="179"/>
      <c r="R1527" s="254"/>
      <c r="S1527" s="254"/>
      <c r="T1527" s="178"/>
      <c r="U1527" s="179"/>
      <c r="V1527" s="254"/>
      <c r="W1527" s="254"/>
      <c r="X1527" s="354">
        <f t="shared" si="464"/>
        <v>0</v>
      </c>
      <c r="Y1527" s="254"/>
      <c r="Z1527" s="354">
        <f t="shared" si="454"/>
        <v>0</v>
      </c>
      <c r="AA1527" s="254"/>
      <c r="AB1527" s="178"/>
      <c r="AC1527" s="179"/>
      <c r="AD1527" s="254"/>
      <c r="AE1527" s="254"/>
      <c r="AF1527" s="178"/>
      <c r="AG1527" s="179"/>
      <c r="AH1527" s="254"/>
      <c r="AI1527" s="254"/>
      <c r="AJ1527" s="178"/>
      <c r="AK1527" s="179"/>
      <c r="AL1527" s="254"/>
      <c r="AM1527" s="254"/>
      <c r="AN1527" s="178"/>
      <c r="AO1527" s="179"/>
      <c r="AP1527" s="254"/>
      <c r="AQ1527" s="254"/>
      <c r="AR1527" s="351">
        <f t="shared" si="455"/>
        <v>0</v>
      </c>
    </row>
    <row r="1528" spans="2:44" x14ac:dyDescent="0.4">
      <c r="B1528" s="268"/>
      <c r="C1528" s="180"/>
      <c r="D1528" s="178"/>
      <c r="E1528" s="179"/>
      <c r="F1528" s="254"/>
      <c r="G1528" s="254"/>
      <c r="H1528" s="178"/>
      <c r="I1528" s="179"/>
      <c r="J1528" s="254"/>
      <c r="K1528" s="254"/>
      <c r="L1528" s="178"/>
      <c r="M1528" s="179"/>
      <c r="N1528" s="254"/>
      <c r="O1528" s="254"/>
      <c r="P1528" s="178"/>
      <c r="Q1528" s="179"/>
      <c r="R1528" s="254"/>
      <c r="S1528" s="254"/>
      <c r="T1528" s="178"/>
      <c r="U1528" s="179"/>
      <c r="V1528" s="254"/>
      <c r="W1528" s="254"/>
      <c r="X1528" s="354">
        <f t="shared" si="464"/>
        <v>0</v>
      </c>
      <c r="Y1528" s="254"/>
      <c r="Z1528" s="354">
        <f t="shared" si="454"/>
        <v>0</v>
      </c>
      <c r="AA1528" s="254"/>
      <c r="AB1528" s="178"/>
      <c r="AC1528" s="179"/>
      <c r="AD1528" s="254"/>
      <c r="AE1528" s="254"/>
      <c r="AF1528" s="178"/>
      <c r="AG1528" s="179"/>
      <c r="AH1528" s="254"/>
      <c r="AI1528" s="254"/>
      <c r="AJ1528" s="178"/>
      <c r="AK1528" s="179"/>
      <c r="AL1528" s="254"/>
      <c r="AM1528" s="254"/>
      <c r="AN1528" s="178"/>
      <c r="AO1528" s="179"/>
      <c r="AP1528" s="254"/>
      <c r="AQ1528" s="254"/>
      <c r="AR1528" s="351">
        <f t="shared" si="455"/>
        <v>0</v>
      </c>
    </row>
    <row r="1529" spans="2:44" x14ac:dyDescent="0.4">
      <c r="B1529" s="268"/>
      <c r="C1529" s="180"/>
      <c r="D1529" s="178"/>
      <c r="E1529" s="179"/>
      <c r="F1529" s="254"/>
      <c r="G1529" s="254"/>
      <c r="H1529" s="178"/>
      <c r="I1529" s="179"/>
      <c r="J1529" s="254"/>
      <c r="K1529" s="254"/>
      <c r="L1529" s="178"/>
      <c r="M1529" s="179"/>
      <c r="N1529" s="254"/>
      <c r="O1529" s="254"/>
      <c r="P1529" s="178"/>
      <c r="Q1529" s="179"/>
      <c r="R1529" s="254"/>
      <c r="S1529" s="254"/>
      <c r="T1529" s="178"/>
      <c r="U1529" s="179"/>
      <c r="V1529" s="254"/>
      <c r="W1529" s="254"/>
      <c r="X1529" s="354">
        <f t="shared" si="464"/>
        <v>0</v>
      </c>
      <c r="Y1529" s="254"/>
      <c r="Z1529" s="354">
        <f t="shared" si="454"/>
        <v>0</v>
      </c>
      <c r="AA1529" s="254"/>
      <c r="AB1529" s="178"/>
      <c r="AC1529" s="179"/>
      <c r="AD1529" s="254"/>
      <c r="AE1529" s="254"/>
      <c r="AF1529" s="178"/>
      <c r="AG1529" s="179"/>
      <c r="AH1529" s="254"/>
      <c r="AI1529" s="254"/>
      <c r="AJ1529" s="178"/>
      <c r="AK1529" s="179"/>
      <c r="AL1529" s="254"/>
      <c r="AM1529" s="254"/>
      <c r="AN1529" s="178"/>
      <c r="AO1529" s="179"/>
      <c r="AP1529" s="254"/>
      <c r="AQ1529" s="254"/>
      <c r="AR1529" s="351">
        <f t="shared" si="455"/>
        <v>0</v>
      </c>
    </row>
    <row r="1530" spans="2:44" x14ac:dyDescent="0.4">
      <c r="B1530" s="268"/>
      <c r="C1530" s="180"/>
      <c r="D1530" s="178"/>
      <c r="E1530" s="179"/>
      <c r="F1530" s="254"/>
      <c r="G1530" s="254"/>
      <c r="H1530" s="178"/>
      <c r="I1530" s="179"/>
      <c r="J1530" s="254"/>
      <c r="K1530" s="254"/>
      <c r="L1530" s="178"/>
      <c r="M1530" s="179"/>
      <c r="N1530" s="254"/>
      <c r="O1530" s="254"/>
      <c r="P1530" s="178"/>
      <c r="Q1530" s="179"/>
      <c r="R1530" s="254"/>
      <c r="S1530" s="254"/>
      <c r="T1530" s="178"/>
      <c r="U1530" s="179"/>
      <c r="V1530" s="254"/>
      <c r="W1530" s="254"/>
      <c r="X1530" s="354">
        <f t="shared" si="464"/>
        <v>0</v>
      </c>
      <c r="Y1530" s="254"/>
      <c r="Z1530" s="354">
        <f t="shared" si="454"/>
        <v>0</v>
      </c>
      <c r="AA1530" s="254"/>
      <c r="AB1530" s="178"/>
      <c r="AC1530" s="179"/>
      <c r="AD1530" s="254"/>
      <c r="AE1530" s="254"/>
      <c r="AF1530" s="178"/>
      <c r="AG1530" s="179"/>
      <c r="AH1530" s="254"/>
      <c r="AI1530" s="254"/>
      <c r="AJ1530" s="178"/>
      <c r="AK1530" s="179"/>
      <c r="AL1530" s="254"/>
      <c r="AM1530" s="254"/>
      <c r="AN1530" s="178"/>
      <c r="AO1530" s="179"/>
      <c r="AP1530" s="254"/>
      <c r="AQ1530" s="254"/>
      <c r="AR1530" s="351">
        <f t="shared" si="455"/>
        <v>0</v>
      </c>
    </row>
    <row r="1531" spans="2:44" x14ac:dyDescent="0.4">
      <c r="B1531" s="208">
        <v>525119</v>
      </c>
      <c r="C1531" s="180" t="s">
        <v>42</v>
      </c>
      <c r="D1531" s="178"/>
      <c r="E1531" s="179"/>
      <c r="F1531" s="180"/>
      <c r="G1531" s="254">
        <f>SUM(G1532:G1533)</f>
        <v>10500000</v>
      </c>
      <c r="H1531" s="178"/>
      <c r="I1531" s="179"/>
      <c r="J1531" s="180"/>
      <c r="K1531" s="254">
        <f>SUM(K1532:K1533)</f>
        <v>10500000</v>
      </c>
      <c r="L1531" s="178"/>
      <c r="M1531" s="179"/>
      <c r="N1531" s="180"/>
      <c r="O1531" s="254">
        <f>SUM(O1532:O1533)</f>
        <v>10500000</v>
      </c>
      <c r="P1531" s="178"/>
      <c r="Q1531" s="179"/>
      <c r="R1531" s="180"/>
      <c r="S1531" s="254">
        <f>SUM(S1532:S1533)</f>
        <v>10500000</v>
      </c>
      <c r="T1531" s="178"/>
      <c r="U1531" s="179"/>
      <c r="V1531" s="180"/>
      <c r="W1531" s="254">
        <f>SUM(W1532:W1533)</f>
        <v>10500000</v>
      </c>
      <c r="X1531" s="354">
        <f t="shared" si="464"/>
        <v>3150000</v>
      </c>
      <c r="Y1531" s="254"/>
      <c r="Z1531" s="354">
        <f t="shared" si="454"/>
        <v>10500000</v>
      </c>
      <c r="AA1531" s="254"/>
      <c r="AB1531" s="178"/>
      <c r="AC1531" s="179"/>
      <c r="AD1531" s="180"/>
      <c r="AE1531" s="254">
        <f>SUM(AE1532:AE1533)</f>
        <v>10500000</v>
      </c>
      <c r="AF1531" s="178"/>
      <c r="AG1531" s="179"/>
      <c r="AH1531" s="180"/>
      <c r="AI1531" s="254">
        <f>SUM(AI1532:AI1533)</f>
        <v>10500000</v>
      </c>
      <c r="AJ1531" s="178"/>
      <c r="AK1531" s="179"/>
      <c r="AL1531" s="180"/>
      <c r="AM1531" s="254">
        <f>SUM(AM1532:AM1533)</f>
        <v>7350000</v>
      </c>
      <c r="AN1531" s="178"/>
      <c r="AO1531" s="179"/>
      <c r="AP1531" s="180"/>
      <c r="AQ1531" s="254">
        <f>SUM(AQ1532:AQ1533)</f>
        <v>7350000</v>
      </c>
      <c r="AR1531" s="351">
        <f t="shared" si="455"/>
        <v>0</v>
      </c>
    </row>
    <row r="1532" spans="2:44" x14ac:dyDescent="0.4">
      <c r="B1532" s="208" t="s">
        <v>27</v>
      </c>
      <c r="C1532" s="180" t="s">
        <v>44</v>
      </c>
      <c r="D1532" s="178">
        <v>14</v>
      </c>
      <c r="E1532" s="179" t="s">
        <v>40</v>
      </c>
      <c r="F1532" s="254">
        <v>450000</v>
      </c>
      <c r="G1532" s="254">
        <f>ROUNDDOWN(D1532*F1532,-3)</f>
        <v>6300000</v>
      </c>
      <c r="H1532" s="178">
        <v>14</v>
      </c>
      <c r="I1532" s="179" t="s">
        <v>40</v>
      </c>
      <c r="J1532" s="254">
        <v>450000</v>
      </c>
      <c r="K1532" s="254">
        <f>ROUNDDOWN(H1532*J1532,-3)</f>
        <v>6300000</v>
      </c>
      <c r="L1532" s="178">
        <v>14</v>
      </c>
      <c r="M1532" s="179" t="s">
        <v>40</v>
      </c>
      <c r="N1532" s="254">
        <v>450000</v>
      </c>
      <c r="O1532" s="254">
        <f>ROUNDDOWN(L1532*N1532,-3)</f>
        <v>6300000</v>
      </c>
      <c r="P1532" s="178">
        <v>14</v>
      </c>
      <c r="Q1532" s="179" t="s">
        <v>40</v>
      </c>
      <c r="R1532" s="254">
        <v>450000</v>
      </c>
      <c r="S1532" s="254">
        <f>ROUNDDOWN(P1532*R1532,-3)</f>
        <v>6300000</v>
      </c>
      <c r="T1532" s="178">
        <v>14</v>
      </c>
      <c r="U1532" s="179" t="s">
        <v>40</v>
      </c>
      <c r="V1532" s="254">
        <v>450000</v>
      </c>
      <c r="W1532" s="254">
        <f>ROUNDDOWN(T1532*V1532,-3)</f>
        <v>6300000</v>
      </c>
      <c r="X1532" s="354">
        <f t="shared" si="464"/>
        <v>1890000</v>
      </c>
      <c r="Y1532" s="254">
        <f>CEILING(X1532,1000)</f>
        <v>1890000</v>
      </c>
      <c r="Z1532" s="354">
        <f t="shared" si="454"/>
        <v>4410000</v>
      </c>
      <c r="AA1532" s="254">
        <f t="shared" ref="AA1532:AA1585" si="465">CEILING(Z1532,1000)</f>
        <v>4410000</v>
      </c>
      <c r="AB1532" s="178">
        <v>14</v>
      </c>
      <c r="AC1532" s="179" t="s">
        <v>40</v>
      </c>
      <c r="AD1532" s="254">
        <v>450000</v>
      </c>
      <c r="AE1532" s="254">
        <f>ROUNDDOWN(AB1532*AD1532,-3)</f>
        <v>6300000</v>
      </c>
      <c r="AF1532" s="178">
        <v>14</v>
      </c>
      <c r="AG1532" s="179" t="s">
        <v>40</v>
      </c>
      <c r="AH1532" s="254">
        <v>450000</v>
      </c>
      <c r="AI1532" s="254">
        <f>ROUNDDOWN(AF1532*AH1532,-3)</f>
        <v>6300000</v>
      </c>
      <c r="AJ1532" s="178">
        <v>1</v>
      </c>
      <c r="AK1532" s="179" t="s">
        <v>38</v>
      </c>
      <c r="AL1532" s="254">
        <v>4410000</v>
      </c>
      <c r="AM1532" s="254">
        <f>ROUNDDOWN(AJ1532*AL1532,-3)</f>
        <v>4410000</v>
      </c>
      <c r="AN1532" s="178">
        <v>1</v>
      </c>
      <c r="AO1532" s="179" t="s">
        <v>38</v>
      </c>
      <c r="AP1532" s="254">
        <v>4410000</v>
      </c>
      <c r="AQ1532" s="254">
        <f>ROUNDDOWN(AN1532*AP1532,-3)</f>
        <v>4410000</v>
      </c>
      <c r="AR1532" s="351">
        <f t="shared" si="455"/>
        <v>0</v>
      </c>
    </row>
    <row r="1533" spans="2:44" x14ac:dyDescent="0.4">
      <c r="B1533" s="208" t="s">
        <v>27</v>
      </c>
      <c r="C1533" s="180" t="s">
        <v>607</v>
      </c>
      <c r="D1533" s="178">
        <v>14</v>
      </c>
      <c r="E1533" s="179" t="s">
        <v>40</v>
      </c>
      <c r="F1533" s="254">
        <v>300000</v>
      </c>
      <c r="G1533" s="254">
        <f>ROUNDDOWN(D1533*F1533,-3)</f>
        <v>4200000</v>
      </c>
      <c r="H1533" s="178">
        <v>14</v>
      </c>
      <c r="I1533" s="179" t="s">
        <v>40</v>
      </c>
      <c r="J1533" s="254">
        <v>300000</v>
      </c>
      <c r="K1533" s="254">
        <f>ROUNDDOWN(H1533*J1533,-3)</f>
        <v>4200000</v>
      </c>
      <c r="L1533" s="178">
        <v>14</v>
      </c>
      <c r="M1533" s="179" t="s">
        <v>40</v>
      </c>
      <c r="N1533" s="254">
        <v>300000</v>
      </c>
      <c r="O1533" s="254">
        <f>ROUNDDOWN(L1533*N1533,-3)</f>
        <v>4200000</v>
      </c>
      <c r="P1533" s="178">
        <v>14</v>
      </c>
      <c r="Q1533" s="179" t="s">
        <v>40</v>
      </c>
      <c r="R1533" s="254">
        <v>300000</v>
      </c>
      <c r="S1533" s="254">
        <f>ROUNDDOWN(P1533*R1533,-3)</f>
        <v>4200000</v>
      </c>
      <c r="T1533" s="178">
        <v>14</v>
      </c>
      <c r="U1533" s="179" t="s">
        <v>40</v>
      </c>
      <c r="V1533" s="254">
        <v>300000</v>
      </c>
      <c r="W1533" s="254">
        <f>ROUNDDOWN(T1533*V1533,-3)</f>
        <v>4200000</v>
      </c>
      <c r="X1533" s="354">
        <f t="shared" si="464"/>
        <v>1260000</v>
      </c>
      <c r="Y1533" s="254">
        <f>CEILING(X1533,1000)</f>
        <v>1260000</v>
      </c>
      <c r="Z1533" s="354">
        <f t="shared" si="454"/>
        <v>2940000</v>
      </c>
      <c r="AA1533" s="254">
        <f t="shared" si="465"/>
        <v>2940000</v>
      </c>
      <c r="AB1533" s="178">
        <v>14</v>
      </c>
      <c r="AC1533" s="179" t="s">
        <v>40</v>
      </c>
      <c r="AD1533" s="254">
        <v>300000</v>
      </c>
      <c r="AE1533" s="254">
        <f>ROUNDDOWN(AB1533*AD1533,-3)</f>
        <v>4200000</v>
      </c>
      <c r="AF1533" s="178">
        <v>14</v>
      </c>
      <c r="AG1533" s="179" t="s">
        <v>40</v>
      </c>
      <c r="AH1533" s="254">
        <v>300000</v>
      </c>
      <c r="AI1533" s="254">
        <f>ROUNDDOWN(AF1533*AH1533,-3)</f>
        <v>4200000</v>
      </c>
      <c r="AJ1533" s="178">
        <v>1</v>
      </c>
      <c r="AK1533" s="179" t="s">
        <v>38</v>
      </c>
      <c r="AL1533" s="254">
        <v>2940000</v>
      </c>
      <c r="AM1533" s="254">
        <f>ROUNDDOWN(AJ1533*AL1533,-3)</f>
        <v>2940000</v>
      </c>
      <c r="AN1533" s="178">
        <v>1</v>
      </c>
      <c r="AO1533" s="179" t="s">
        <v>38</v>
      </c>
      <c r="AP1533" s="254">
        <v>2940000</v>
      </c>
      <c r="AQ1533" s="254">
        <f>ROUNDDOWN(AN1533*AP1533,-3)</f>
        <v>2940000</v>
      </c>
      <c r="AR1533" s="351">
        <f t="shared" si="455"/>
        <v>0</v>
      </c>
    </row>
    <row r="1534" spans="2:44" x14ac:dyDescent="0.4">
      <c r="B1534" s="208">
        <v>525111</v>
      </c>
      <c r="C1534" s="180" t="s">
        <v>174</v>
      </c>
      <c r="D1534" s="178"/>
      <c r="E1534" s="179"/>
      <c r="F1534" s="254"/>
      <c r="G1534" s="254">
        <f>SUM(G1535:G1538)</f>
        <v>12950000</v>
      </c>
      <c r="H1534" s="178"/>
      <c r="I1534" s="179"/>
      <c r="J1534" s="254"/>
      <c r="K1534" s="254">
        <f>SUM(K1535:K1538)</f>
        <v>12950000</v>
      </c>
      <c r="L1534" s="178"/>
      <c r="M1534" s="179"/>
      <c r="N1534" s="254"/>
      <c r="O1534" s="254">
        <f>SUM(O1535:O1538)</f>
        <v>12950000</v>
      </c>
      <c r="P1534" s="178"/>
      <c r="Q1534" s="179"/>
      <c r="R1534" s="254"/>
      <c r="S1534" s="254">
        <f>SUM(S1535:S1538)</f>
        <v>12950000</v>
      </c>
      <c r="T1534" s="178"/>
      <c r="U1534" s="179"/>
      <c r="V1534" s="254"/>
      <c r="W1534" s="254">
        <f>SUM(W1535:W1538)</f>
        <v>12950000</v>
      </c>
      <c r="X1534" s="354">
        <f t="shared" si="464"/>
        <v>3885000</v>
      </c>
      <c r="Y1534" s="254"/>
      <c r="Z1534" s="354">
        <f t="shared" si="454"/>
        <v>12950000</v>
      </c>
      <c r="AA1534" s="254"/>
      <c r="AB1534" s="178"/>
      <c r="AC1534" s="179"/>
      <c r="AD1534" s="254"/>
      <c r="AE1534" s="254">
        <f>SUM(AE1535:AE1538)</f>
        <v>12950000</v>
      </c>
      <c r="AF1534" s="178"/>
      <c r="AG1534" s="179"/>
      <c r="AH1534" s="254"/>
      <c r="AI1534" s="254">
        <f>SUM(AI1535:AI1538)</f>
        <v>12950000</v>
      </c>
      <c r="AJ1534" s="178"/>
      <c r="AK1534" s="179"/>
      <c r="AL1534" s="254"/>
      <c r="AM1534" s="254">
        <f>SUM(AM1535:AM1538)</f>
        <v>9065000</v>
      </c>
      <c r="AN1534" s="178"/>
      <c r="AO1534" s="179"/>
      <c r="AP1534" s="254"/>
      <c r="AQ1534" s="254">
        <f>SUM(AQ1535:AQ1538)</f>
        <v>9065000</v>
      </c>
      <c r="AR1534" s="351">
        <f t="shared" si="455"/>
        <v>0</v>
      </c>
    </row>
    <row r="1535" spans="2:44" x14ac:dyDescent="0.4">
      <c r="B1535" s="208"/>
      <c r="C1535" s="180" t="s">
        <v>608</v>
      </c>
      <c r="D1535" s="178">
        <v>112</v>
      </c>
      <c r="E1535" s="179" t="s">
        <v>40</v>
      </c>
      <c r="F1535" s="254">
        <v>70000</v>
      </c>
      <c r="G1535" s="254">
        <f>F1535*D1535</f>
        <v>7840000</v>
      </c>
      <c r="H1535" s="178">
        <v>112</v>
      </c>
      <c r="I1535" s="179" t="s">
        <v>40</v>
      </c>
      <c r="J1535" s="254">
        <v>70000</v>
      </c>
      <c r="K1535" s="254">
        <f>J1535*H1535</f>
        <v>7840000</v>
      </c>
      <c r="L1535" s="178">
        <v>112</v>
      </c>
      <c r="M1535" s="179" t="s">
        <v>40</v>
      </c>
      <c r="N1535" s="254">
        <v>70000</v>
      </c>
      <c r="O1535" s="254">
        <f>N1535*L1535</f>
        <v>7840000</v>
      </c>
      <c r="P1535" s="178">
        <v>112</v>
      </c>
      <c r="Q1535" s="179" t="s">
        <v>40</v>
      </c>
      <c r="R1535" s="254">
        <v>70000</v>
      </c>
      <c r="S1535" s="254">
        <f>R1535*P1535</f>
        <v>7840000</v>
      </c>
      <c r="T1535" s="178">
        <v>112</v>
      </c>
      <c r="U1535" s="179" t="s">
        <v>40</v>
      </c>
      <c r="V1535" s="254">
        <v>70000</v>
      </c>
      <c r="W1535" s="254">
        <f>V1535*T1535</f>
        <v>7840000</v>
      </c>
      <c r="X1535" s="354">
        <f t="shared" si="464"/>
        <v>2352000</v>
      </c>
      <c r="Y1535" s="254">
        <f>CEILING(X1535,1000)</f>
        <v>2352000</v>
      </c>
      <c r="Z1535" s="354">
        <f t="shared" si="454"/>
        <v>5488000</v>
      </c>
      <c r="AA1535" s="254">
        <f t="shared" si="465"/>
        <v>5488000</v>
      </c>
      <c r="AB1535" s="178">
        <v>112</v>
      </c>
      <c r="AC1535" s="179" t="s">
        <v>40</v>
      </c>
      <c r="AD1535" s="254">
        <v>70000</v>
      </c>
      <c r="AE1535" s="254">
        <f>AD1535*AB1535</f>
        <v>7840000</v>
      </c>
      <c r="AF1535" s="178">
        <v>112</v>
      </c>
      <c r="AG1535" s="179" t="s">
        <v>40</v>
      </c>
      <c r="AH1535" s="254">
        <v>70000</v>
      </c>
      <c r="AI1535" s="254">
        <f>AH1535*AF1535</f>
        <v>7840000</v>
      </c>
      <c r="AJ1535" s="178">
        <v>1</v>
      </c>
      <c r="AK1535" s="179" t="s">
        <v>38</v>
      </c>
      <c r="AL1535" s="254">
        <v>5488000</v>
      </c>
      <c r="AM1535" s="254">
        <f>AL1535*AJ1535</f>
        <v>5488000</v>
      </c>
      <c r="AN1535" s="178">
        <v>1</v>
      </c>
      <c r="AO1535" s="179" t="s">
        <v>38</v>
      </c>
      <c r="AP1535" s="254">
        <v>5488000</v>
      </c>
      <c r="AQ1535" s="254">
        <f>AP1535*AN1535</f>
        <v>5488000</v>
      </c>
      <c r="AR1535" s="351">
        <f t="shared" si="455"/>
        <v>0</v>
      </c>
    </row>
    <row r="1536" spans="2:44" x14ac:dyDescent="0.4">
      <c r="B1536" s="208"/>
      <c r="C1536" s="180" t="s">
        <v>609</v>
      </c>
      <c r="D1536" s="178">
        <v>42</v>
      </c>
      <c r="E1536" s="179" t="s">
        <v>40</v>
      </c>
      <c r="F1536" s="254">
        <v>70000</v>
      </c>
      <c r="G1536" s="254">
        <f>F1536*D1536</f>
        <v>2940000</v>
      </c>
      <c r="H1536" s="178">
        <v>42</v>
      </c>
      <c r="I1536" s="179" t="s">
        <v>40</v>
      </c>
      <c r="J1536" s="254">
        <v>70000</v>
      </c>
      <c r="K1536" s="254">
        <f>J1536*H1536</f>
        <v>2940000</v>
      </c>
      <c r="L1536" s="178">
        <v>42</v>
      </c>
      <c r="M1536" s="179" t="s">
        <v>40</v>
      </c>
      <c r="N1536" s="254">
        <v>70000</v>
      </c>
      <c r="O1536" s="254">
        <f>N1536*L1536</f>
        <v>2940000</v>
      </c>
      <c r="P1536" s="178">
        <v>42</v>
      </c>
      <c r="Q1536" s="179" t="s">
        <v>40</v>
      </c>
      <c r="R1536" s="254">
        <v>70000</v>
      </c>
      <c r="S1536" s="254">
        <f>R1536*P1536</f>
        <v>2940000</v>
      </c>
      <c r="T1536" s="178">
        <v>42</v>
      </c>
      <c r="U1536" s="179" t="s">
        <v>40</v>
      </c>
      <c r="V1536" s="254">
        <v>70000</v>
      </c>
      <c r="W1536" s="254">
        <f>V1536*T1536</f>
        <v>2940000</v>
      </c>
      <c r="X1536" s="354">
        <f t="shared" si="464"/>
        <v>882000</v>
      </c>
      <c r="Y1536" s="254">
        <f>CEILING(X1536,1000)</f>
        <v>882000</v>
      </c>
      <c r="Z1536" s="354">
        <f t="shared" si="454"/>
        <v>2058000</v>
      </c>
      <c r="AA1536" s="254">
        <f t="shared" si="465"/>
        <v>2058000</v>
      </c>
      <c r="AB1536" s="178">
        <v>42</v>
      </c>
      <c r="AC1536" s="179" t="s">
        <v>40</v>
      </c>
      <c r="AD1536" s="254">
        <v>70000</v>
      </c>
      <c r="AE1536" s="254">
        <f>AD1536*AB1536</f>
        <v>2940000</v>
      </c>
      <c r="AF1536" s="178">
        <v>42</v>
      </c>
      <c r="AG1536" s="179" t="s">
        <v>40</v>
      </c>
      <c r="AH1536" s="254">
        <v>70000</v>
      </c>
      <c r="AI1536" s="254">
        <f>AH1536*AF1536</f>
        <v>2940000</v>
      </c>
      <c r="AJ1536" s="178">
        <v>1</v>
      </c>
      <c r="AK1536" s="179" t="s">
        <v>38</v>
      </c>
      <c r="AL1536" s="254">
        <v>2058000</v>
      </c>
      <c r="AM1536" s="254">
        <f>AL1536*AJ1536</f>
        <v>2058000</v>
      </c>
      <c r="AN1536" s="178">
        <v>1</v>
      </c>
      <c r="AO1536" s="179" t="s">
        <v>38</v>
      </c>
      <c r="AP1536" s="254">
        <v>2058000</v>
      </c>
      <c r="AQ1536" s="254">
        <f>AP1536*AN1536</f>
        <v>2058000</v>
      </c>
      <c r="AR1536" s="351">
        <f t="shared" si="455"/>
        <v>0</v>
      </c>
    </row>
    <row r="1537" spans="2:44" x14ac:dyDescent="0.4">
      <c r="B1537" s="208"/>
      <c r="C1537" s="180" t="s">
        <v>610</v>
      </c>
      <c r="D1537" s="178">
        <v>28</v>
      </c>
      <c r="E1537" s="179" t="s">
        <v>47</v>
      </c>
      <c r="F1537" s="254">
        <v>25000</v>
      </c>
      <c r="G1537" s="254">
        <f>F1537*D1537</f>
        <v>700000</v>
      </c>
      <c r="H1537" s="178">
        <v>28</v>
      </c>
      <c r="I1537" s="179" t="s">
        <v>47</v>
      </c>
      <c r="J1537" s="254">
        <v>25000</v>
      </c>
      <c r="K1537" s="254">
        <f>J1537*H1537</f>
        <v>700000</v>
      </c>
      <c r="L1537" s="178">
        <v>28</v>
      </c>
      <c r="M1537" s="179" t="s">
        <v>47</v>
      </c>
      <c r="N1537" s="254">
        <v>25000</v>
      </c>
      <c r="O1537" s="254">
        <f>N1537*L1537</f>
        <v>700000</v>
      </c>
      <c r="P1537" s="178">
        <v>28</v>
      </c>
      <c r="Q1537" s="179" t="s">
        <v>47</v>
      </c>
      <c r="R1537" s="254">
        <v>25000</v>
      </c>
      <c r="S1537" s="254">
        <f>R1537*P1537</f>
        <v>700000</v>
      </c>
      <c r="T1537" s="178">
        <v>28</v>
      </c>
      <c r="U1537" s="179" t="s">
        <v>47</v>
      </c>
      <c r="V1537" s="254">
        <v>25000</v>
      </c>
      <c r="W1537" s="254">
        <f>V1537*T1537</f>
        <v>700000</v>
      </c>
      <c r="X1537" s="354">
        <f t="shared" si="464"/>
        <v>210000</v>
      </c>
      <c r="Y1537" s="254">
        <f>CEILING(X1537,1000)</f>
        <v>210000</v>
      </c>
      <c r="Z1537" s="354">
        <f t="shared" si="454"/>
        <v>490000</v>
      </c>
      <c r="AA1537" s="254">
        <f t="shared" si="465"/>
        <v>490000</v>
      </c>
      <c r="AB1537" s="178">
        <v>28</v>
      </c>
      <c r="AC1537" s="179" t="s">
        <v>47</v>
      </c>
      <c r="AD1537" s="254">
        <v>25000</v>
      </c>
      <c r="AE1537" s="254">
        <f>AD1537*AB1537</f>
        <v>700000</v>
      </c>
      <c r="AF1537" s="178">
        <v>28</v>
      </c>
      <c r="AG1537" s="179" t="s">
        <v>47</v>
      </c>
      <c r="AH1537" s="254">
        <v>25000</v>
      </c>
      <c r="AI1537" s="254">
        <f>AH1537*AF1537</f>
        <v>700000</v>
      </c>
      <c r="AJ1537" s="178">
        <v>1</v>
      </c>
      <c r="AK1537" s="179" t="s">
        <v>38</v>
      </c>
      <c r="AL1537" s="254">
        <v>490000</v>
      </c>
      <c r="AM1537" s="254">
        <f>AL1537*AJ1537</f>
        <v>490000</v>
      </c>
      <c r="AN1537" s="178">
        <v>1</v>
      </c>
      <c r="AO1537" s="179" t="s">
        <v>38</v>
      </c>
      <c r="AP1537" s="254">
        <v>490000</v>
      </c>
      <c r="AQ1537" s="254">
        <f>AP1537*AN1537</f>
        <v>490000</v>
      </c>
      <c r="AR1537" s="351">
        <f t="shared" si="455"/>
        <v>0</v>
      </c>
    </row>
    <row r="1538" spans="2:44" x14ac:dyDescent="0.4">
      <c r="B1538" s="208"/>
      <c r="C1538" s="180" t="s">
        <v>611</v>
      </c>
      <c r="D1538" s="178">
        <v>98</v>
      </c>
      <c r="E1538" s="179" t="s">
        <v>47</v>
      </c>
      <c r="F1538" s="254">
        <v>15000</v>
      </c>
      <c r="G1538" s="254">
        <f>F1538*D1538</f>
        <v>1470000</v>
      </c>
      <c r="H1538" s="178">
        <v>98</v>
      </c>
      <c r="I1538" s="179" t="s">
        <v>47</v>
      </c>
      <c r="J1538" s="254">
        <v>15000</v>
      </c>
      <c r="K1538" s="254">
        <f>J1538*H1538</f>
        <v>1470000</v>
      </c>
      <c r="L1538" s="178">
        <v>98</v>
      </c>
      <c r="M1538" s="179" t="s">
        <v>47</v>
      </c>
      <c r="N1538" s="254">
        <v>15000</v>
      </c>
      <c r="O1538" s="254">
        <f>N1538*L1538</f>
        <v>1470000</v>
      </c>
      <c r="P1538" s="178">
        <v>98</v>
      </c>
      <c r="Q1538" s="179" t="s">
        <v>47</v>
      </c>
      <c r="R1538" s="254">
        <v>15000</v>
      </c>
      <c r="S1538" s="254">
        <f>R1538*P1538</f>
        <v>1470000</v>
      </c>
      <c r="T1538" s="178">
        <v>98</v>
      </c>
      <c r="U1538" s="179" t="s">
        <v>47</v>
      </c>
      <c r="V1538" s="254">
        <v>15000</v>
      </c>
      <c r="W1538" s="254">
        <f>V1538*T1538</f>
        <v>1470000</v>
      </c>
      <c r="X1538" s="354">
        <f t="shared" si="464"/>
        <v>441000</v>
      </c>
      <c r="Y1538" s="254">
        <f>CEILING(X1538,1000)</f>
        <v>441000</v>
      </c>
      <c r="Z1538" s="354">
        <f t="shared" si="454"/>
        <v>1029000</v>
      </c>
      <c r="AA1538" s="254">
        <f t="shared" si="465"/>
        <v>1029000</v>
      </c>
      <c r="AB1538" s="178">
        <v>98</v>
      </c>
      <c r="AC1538" s="179" t="s">
        <v>47</v>
      </c>
      <c r="AD1538" s="254">
        <v>15000</v>
      </c>
      <c r="AE1538" s="254">
        <f>AD1538*AB1538</f>
        <v>1470000</v>
      </c>
      <c r="AF1538" s="178">
        <v>98</v>
      </c>
      <c r="AG1538" s="179" t="s">
        <v>47</v>
      </c>
      <c r="AH1538" s="254">
        <v>15000</v>
      </c>
      <c r="AI1538" s="254">
        <f>AH1538*AF1538</f>
        <v>1470000</v>
      </c>
      <c r="AJ1538" s="178">
        <v>1</v>
      </c>
      <c r="AK1538" s="179" t="s">
        <v>38</v>
      </c>
      <c r="AL1538" s="254">
        <v>1029000</v>
      </c>
      <c r="AM1538" s="254">
        <f>AL1538*AJ1538</f>
        <v>1029000</v>
      </c>
      <c r="AN1538" s="178">
        <v>1</v>
      </c>
      <c r="AO1538" s="179" t="s">
        <v>38</v>
      </c>
      <c r="AP1538" s="254">
        <v>1029000</v>
      </c>
      <c r="AQ1538" s="254">
        <f>AP1538*AN1538</f>
        <v>1029000</v>
      </c>
      <c r="AR1538" s="351">
        <f t="shared" si="455"/>
        <v>0</v>
      </c>
    </row>
    <row r="1539" spans="2:44" x14ac:dyDescent="0.4">
      <c r="B1539" s="363" t="s">
        <v>195</v>
      </c>
      <c r="C1539" s="364" t="s">
        <v>615</v>
      </c>
      <c r="D1539" s="269">
        <f>D1540</f>
        <v>8</v>
      </c>
      <c r="E1539" s="270" t="s">
        <v>30</v>
      </c>
      <c r="F1539" s="254">
        <v>0</v>
      </c>
      <c r="G1539" s="254">
        <f>G1540</f>
        <v>23840000</v>
      </c>
      <c r="H1539" s="269">
        <f>H1540</f>
        <v>8</v>
      </c>
      <c r="I1539" s="270" t="s">
        <v>30</v>
      </c>
      <c r="J1539" s="254">
        <v>0</v>
      </c>
      <c r="K1539" s="254">
        <f>K1540</f>
        <v>23840000</v>
      </c>
      <c r="L1539" s="269">
        <f>L1540</f>
        <v>8</v>
      </c>
      <c r="M1539" s="270" t="s">
        <v>30</v>
      </c>
      <c r="N1539" s="254">
        <v>0</v>
      </c>
      <c r="O1539" s="254">
        <f>O1540</f>
        <v>23840000</v>
      </c>
      <c r="P1539" s="269">
        <v>8</v>
      </c>
      <c r="Q1539" s="270" t="s">
        <v>30</v>
      </c>
      <c r="R1539" s="254">
        <v>0</v>
      </c>
      <c r="S1539" s="254">
        <f>S1540</f>
        <v>23840000</v>
      </c>
      <c r="T1539" s="365">
        <v>8</v>
      </c>
      <c r="U1539" s="366" t="s">
        <v>30</v>
      </c>
      <c r="V1539" s="367">
        <v>0</v>
      </c>
      <c r="W1539" s="367">
        <f>W1540</f>
        <v>23840000</v>
      </c>
      <c r="X1539" s="354">
        <f t="shared" si="464"/>
        <v>7152000</v>
      </c>
      <c r="Y1539" s="254"/>
      <c r="Z1539" s="354">
        <f t="shared" si="454"/>
        <v>23840000</v>
      </c>
      <c r="AA1539" s="254"/>
      <c r="AB1539" s="365">
        <v>8</v>
      </c>
      <c r="AC1539" s="366" t="s">
        <v>30</v>
      </c>
      <c r="AD1539" s="367">
        <v>0</v>
      </c>
      <c r="AE1539" s="367">
        <f>AE1540</f>
        <v>23840000</v>
      </c>
      <c r="AF1539" s="365">
        <v>8</v>
      </c>
      <c r="AG1539" s="366" t="s">
        <v>30</v>
      </c>
      <c r="AH1539" s="367">
        <v>0</v>
      </c>
      <c r="AI1539" s="367">
        <f>AI1540</f>
        <v>23840000</v>
      </c>
      <c r="AJ1539" s="365">
        <v>8</v>
      </c>
      <c r="AK1539" s="366" t="s">
        <v>30</v>
      </c>
      <c r="AL1539" s="367">
        <v>0</v>
      </c>
      <c r="AM1539" s="367">
        <f>AM1540</f>
        <v>16688000</v>
      </c>
      <c r="AN1539" s="365">
        <v>8</v>
      </c>
      <c r="AO1539" s="366" t="s">
        <v>30</v>
      </c>
      <c r="AP1539" s="367">
        <v>0</v>
      </c>
      <c r="AQ1539" s="367">
        <f>AQ1540</f>
        <v>16688000</v>
      </c>
      <c r="AR1539" s="351">
        <f t="shared" si="455"/>
        <v>0</v>
      </c>
    </row>
    <row r="1540" spans="2:44" x14ac:dyDescent="0.4">
      <c r="B1540" s="312" t="s">
        <v>34</v>
      </c>
      <c r="C1540" s="313" t="s">
        <v>616</v>
      </c>
      <c r="D1540" s="269">
        <v>8</v>
      </c>
      <c r="E1540" s="270" t="s">
        <v>30</v>
      </c>
      <c r="F1540" s="254">
        <v>0</v>
      </c>
      <c r="G1540" s="254">
        <f>G1541+G1545+G1543</f>
        <v>23840000</v>
      </c>
      <c r="H1540" s="314">
        <v>8</v>
      </c>
      <c r="I1540" s="315" t="s">
        <v>30</v>
      </c>
      <c r="J1540" s="316">
        <v>0</v>
      </c>
      <c r="K1540" s="316">
        <f>K1541+K1545+K1543</f>
        <v>23840000</v>
      </c>
      <c r="L1540" s="314">
        <v>8</v>
      </c>
      <c r="M1540" s="315" t="s">
        <v>30</v>
      </c>
      <c r="N1540" s="316">
        <v>0</v>
      </c>
      <c r="O1540" s="316">
        <f>O1541+O1545+O1543</f>
        <v>23840000</v>
      </c>
      <c r="P1540" s="314">
        <v>8</v>
      </c>
      <c r="Q1540" s="315" t="s">
        <v>30</v>
      </c>
      <c r="R1540" s="316">
        <v>0</v>
      </c>
      <c r="S1540" s="316">
        <f>S1541+S1545+S1543</f>
        <v>23840000</v>
      </c>
      <c r="T1540" s="314">
        <v>8</v>
      </c>
      <c r="U1540" s="315" t="s">
        <v>30</v>
      </c>
      <c r="V1540" s="316">
        <v>0</v>
      </c>
      <c r="W1540" s="316">
        <f>W1541+W1545+W1543</f>
        <v>23840000</v>
      </c>
      <c r="X1540" s="354">
        <f t="shared" si="464"/>
        <v>7152000</v>
      </c>
      <c r="Y1540" s="316"/>
      <c r="Z1540" s="354">
        <f t="shared" si="454"/>
        <v>23840000</v>
      </c>
      <c r="AA1540" s="316"/>
      <c r="AB1540" s="314">
        <v>8</v>
      </c>
      <c r="AC1540" s="315" t="s">
        <v>30</v>
      </c>
      <c r="AD1540" s="316">
        <v>0</v>
      </c>
      <c r="AE1540" s="316">
        <f>AE1541+AE1545+AE1543</f>
        <v>23840000</v>
      </c>
      <c r="AF1540" s="314">
        <v>8</v>
      </c>
      <c r="AG1540" s="315" t="s">
        <v>30</v>
      </c>
      <c r="AH1540" s="316">
        <v>0</v>
      </c>
      <c r="AI1540" s="316">
        <f>AI1541+AI1545+AI1543</f>
        <v>23840000</v>
      </c>
      <c r="AJ1540" s="314">
        <v>8</v>
      </c>
      <c r="AK1540" s="315" t="s">
        <v>30</v>
      </c>
      <c r="AL1540" s="316">
        <v>0</v>
      </c>
      <c r="AM1540" s="316">
        <f>AM1541+AM1545+AM1543</f>
        <v>16688000</v>
      </c>
      <c r="AN1540" s="314">
        <v>8</v>
      </c>
      <c r="AO1540" s="315" t="s">
        <v>30</v>
      </c>
      <c r="AP1540" s="316">
        <v>0</v>
      </c>
      <c r="AQ1540" s="316">
        <f>AQ1541+AQ1545+AQ1543</f>
        <v>16688000</v>
      </c>
      <c r="AR1540" s="351">
        <f t="shared" si="455"/>
        <v>0</v>
      </c>
    </row>
    <row r="1541" spans="2:44" x14ac:dyDescent="0.4">
      <c r="B1541" s="268"/>
      <c r="C1541" s="180"/>
      <c r="D1541" s="178"/>
      <c r="E1541" s="179"/>
      <c r="F1541" s="254"/>
      <c r="G1541" s="254"/>
      <c r="H1541" s="178"/>
      <c r="I1541" s="179"/>
      <c r="J1541" s="254"/>
      <c r="K1541" s="254"/>
      <c r="L1541" s="178"/>
      <c r="M1541" s="179"/>
      <c r="N1541" s="254"/>
      <c r="O1541" s="254"/>
      <c r="P1541" s="178"/>
      <c r="Q1541" s="179"/>
      <c r="R1541" s="254"/>
      <c r="S1541" s="254"/>
      <c r="T1541" s="178"/>
      <c r="U1541" s="179"/>
      <c r="V1541" s="254"/>
      <c r="W1541" s="254"/>
      <c r="X1541" s="354">
        <f t="shared" si="464"/>
        <v>0</v>
      </c>
      <c r="Y1541" s="254"/>
      <c r="Z1541" s="354">
        <f t="shared" si="454"/>
        <v>0</v>
      </c>
      <c r="AA1541" s="254"/>
      <c r="AB1541" s="178"/>
      <c r="AC1541" s="179"/>
      <c r="AD1541" s="254"/>
      <c r="AE1541" s="254"/>
      <c r="AF1541" s="178"/>
      <c r="AG1541" s="179"/>
      <c r="AH1541" s="254"/>
      <c r="AI1541" s="254"/>
      <c r="AJ1541" s="178"/>
      <c r="AK1541" s="179"/>
      <c r="AL1541" s="254"/>
      <c r="AM1541" s="254"/>
      <c r="AN1541" s="178"/>
      <c r="AO1541" s="179"/>
      <c r="AP1541" s="254"/>
      <c r="AQ1541" s="254"/>
      <c r="AR1541" s="351">
        <f t="shared" si="455"/>
        <v>0</v>
      </c>
    </row>
    <row r="1542" spans="2:44" x14ac:dyDescent="0.4">
      <c r="B1542" s="268"/>
      <c r="C1542" s="180"/>
      <c r="D1542" s="178"/>
      <c r="E1542" s="179"/>
      <c r="F1542" s="254"/>
      <c r="G1542" s="254"/>
      <c r="H1542" s="178"/>
      <c r="I1542" s="179"/>
      <c r="J1542" s="254"/>
      <c r="K1542" s="254"/>
      <c r="L1542" s="178"/>
      <c r="M1542" s="179"/>
      <c r="N1542" s="254"/>
      <c r="O1542" s="254"/>
      <c r="P1542" s="178"/>
      <c r="Q1542" s="179"/>
      <c r="R1542" s="254"/>
      <c r="S1542" s="254"/>
      <c r="T1542" s="178"/>
      <c r="U1542" s="179"/>
      <c r="V1542" s="254"/>
      <c r="W1542" s="254"/>
      <c r="X1542" s="354">
        <f t="shared" si="464"/>
        <v>0</v>
      </c>
      <c r="Y1542" s="254"/>
      <c r="Z1542" s="354">
        <f t="shared" si="454"/>
        <v>0</v>
      </c>
      <c r="AA1542" s="254"/>
      <c r="AB1542" s="178"/>
      <c r="AC1542" s="179"/>
      <c r="AD1542" s="254"/>
      <c r="AE1542" s="254"/>
      <c r="AF1542" s="178"/>
      <c r="AG1542" s="179"/>
      <c r="AH1542" s="254"/>
      <c r="AI1542" s="254"/>
      <c r="AJ1542" s="178"/>
      <c r="AK1542" s="179"/>
      <c r="AL1542" s="254"/>
      <c r="AM1542" s="254"/>
      <c r="AN1542" s="178"/>
      <c r="AO1542" s="179"/>
      <c r="AP1542" s="254"/>
      <c r="AQ1542" s="254"/>
      <c r="AR1542" s="351">
        <f t="shared" si="455"/>
        <v>0</v>
      </c>
    </row>
    <row r="1543" spans="2:44" x14ac:dyDescent="0.4">
      <c r="B1543" s="268"/>
      <c r="C1543" s="180"/>
      <c r="D1543" s="178"/>
      <c r="E1543" s="179"/>
      <c r="F1543" s="254"/>
      <c r="G1543" s="254"/>
      <c r="H1543" s="178"/>
      <c r="I1543" s="179"/>
      <c r="J1543" s="254"/>
      <c r="K1543" s="254"/>
      <c r="L1543" s="178"/>
      <c r="M1543" s="179"/>
      <c r="N1543" s="254"/>
      <c r="O1543" s="254"/>
      <c r="P1543" s="178"/>
      <c r="Q1543" s="179"/>
      <c r="R1543" s="254"/>
      <c r="S1543" s="254"/>
      <c r="T1543" s="178"/>
      <c r="U1543" s="179"/>
      <c r="V1543" s="254"/>
      <c r="W1543" s="254"/>
      <c r="X1543" s="354">
        <f t="shared" si="464"/>
        <v>0</v>
      </c>
      <c r="Y1543" s="254"/>
      <c r="Z1543" s="354">
        <f t="shared" ref="Z1543:Z1608" si="466">W1543-Y1543</f>
        <v>0</v>
      </c>
      <c r="AA1543" s="254"/>
      <c r="AB1543" s="178"/>
      <c r="AC1543" s="179"/>
      <c r="AD1543" s="254"/>
      <c r="AE1543" s="254"/>
      <c r="AF1543" s="178"/>
      <c r="AG1543" s="179"/>
      <c r="AH1543" s="254"/>
      <c r="AI1543" s="254"/>
      <c r="AJ1543" s="178"/>
      <c r="AK1543" s="179"/>
      <c r="AL1543" s="254"/>
      <c r="AM1543" s="254"/>
      <c r="AN1543" s="178"/>
      <c r="AO1543" s="179"/>
      <c r="AP1543" s="254"/>
      <c r="AQ1543" s="254"/>
      <c r="AR1543" s="351">
        <f t="shared" si="455"/>
        <v>0</v>
      </c>
    </row>
    <row r="1544" spans="2:44" x14ac:dyDescent="0.4">
      <c r="B1544" s="268"/>
      <c r="C1544" s="180"/>
      <c r="D1544" s="178"/>
      <c r="E1544" s="179"/>
      <c r="F1544" s="254"/>
      <c r="G1544" s="254"/>
      <c r="H1544" s="178"/>
      <c r="I1544" s="179"/>
      <c r="J1544" s="254"/>
      <c r="K1544" s="254"/>
      <c r="L1544" s="178"/>
      <c r="M1544" s="179"/>
      <c r="N1544" s="254"/>
      <c r="O1544" s="254"/>
      <c r="P1544" s="178"/>
      <c r="Q1544" s="179"/>
      <c r="R1544" s="254"/>
      <c r="S1544" s="254"/>
      <c r="T1544" s="178"/>
      <c r="U1544" s="179"/>
      <c r="V1544" s="254"/>
      <c r="W1544" s="254"/>
      <c r="X1544" s="354">
        <f t="shared" si="464"/>
        <v>0</v>
      </c>
      <c r="Y1544" s="254"/>
      <c r="Z1544" s="354">
        <f t="shared" si="466"/>
        <v>0</v>
      </c>
      <c r="AA1544" s="254"/>
      <c r="AB1544" s="178"/>
      <c r="AC1544" s="179"/>
      <c r="AD1544" s="254"/>
      <c r="AE1544" s="254"/>
      <c r="AF1544" s="178"/>
      <c r="AG1544" s="179"/>
      <c r="AH1544" s="254"/>
      <c r="AI1544" s="254"/>
      <c r="AJ1544" s="178"/>
      <c r="AK1544" s="179"/>
      <c r="AL1544" s="254"/>
      <c r="AM1544" s="254"/>
      <c r="AN1544" s="178"/>
      <c r="AO1544" s="179"/>
      <c r="AP1544" s="254"/>
      <c r="AQ1544" s="254"/>
      <c r="AR1544" s="351">
        <f t="shared" si="455"/>
        <v>0</v>
      </c>
    </row>
    <row r="1545" spans="2:44" x14ac:dyDescent="0.4">
      <c r="B1545" s="208">
        <v>525119</v>
      </c>
      <c r="C1545" s="180" t="s">
        <v>42</v>
      </c>
      <c r="D1545" s="178"/>
      <c r="E1545" s="179"/>
      <c r="F1545" s="180"/>
      <c r="G1545" s="254">
        <f>SUM(G1546:G1547)</f>
        <v>23840000</v>
      </c>
      <c r="H1545" s="178"/>
      <c r="I1545" s="179"/>
      <c r="J1545" s="180"/>
      <c r="K1545" s="254">
        <f>SUM(K1546:K1547)</f>
        <v>23840000</v>
      </c>
      <c r="L1545" s="178"/>
      <c r="M1545" s="179"/>
      <c r="N1545" s="180"/>
      <c r="O1545" s="254">
        <f>SUM(O1546:O1547)</f>
        <v>23840000</v>
      </c>
      <c r="P1545" s="178"/>
      <c r="Q1545" s="179"/>
      <c r="R1545" s="180"/>
      <c r="S1545" s="254">
        <f>SUM(S1546:S1547)</f>
        <v>23840000</v>
      </c>
      <c r="T1545" s="178"/>
      <c r="U1545" s="179"/>
      <c r="V1545" s="180"/>
      <c r="W1545" s="254">
        <f>SUM(W1546:W1547)</f>
        <v>23840000</v>
      </c>
      <c r="X1545" s="354">
        <f t="shared" si="464"/>
        <v>7152000</v>
      </c>
      <c r="Y1545" s="254"/>
      <c r="Z1545" s="354">
        <f t="shared" si="466"/>
        <v>23840000</v>
      </c>
      <c r="AA1545" s="254"/>
      <c r="AB1545" s="178"/>
      <c r="AC1545" s="179"/>
      <c r="AD1545" s="180"/>
      <c r="AE1545" s="254">
        <f>SUM(AE1546:AE1547)</f>
        <v>23840000</v>
      </c>
      <c r="AF1545" s="178"/>
      <c r="AG1545" s="179"/>
      <c r="AH1545" s="180"/>
      <c r="AI1545" s="254">
        <f>SUM(AI1546:AI1547)</f>
        <v>23840000</v>
      </c>
      <c r="AJ1545" s="178"/>
      <c r="AK1545" s="179"/>
      <c r="AL1545" s="180"/>
      <c r="AM1545" s="254">
        <f>SUM(AM1546:AM1547)</f>
        <v>16688000</v>
      </c>
      <c r="AN1545" s="178"/>
      <c r="AO1545" s="179"/>
      <c r="AP1545" s="180"/>
      <c r="AQ1545" s="254">
        <f>SUM(AQ1546:AQ1547)</f>
        <v>16688000</v>
      </c>
      <c r="AR1545" s="351">
        <f t="shared" si="455"/>
        <v>0</v>
      </c>
    </row>
    <row r="1546" spans="2:44" x14ac:dyDescent="0.4">
      <c r="B1546" s="208" t="s">
        <v>27</v>
      </c>
      <c r="C1546" s="180" t="s">
        <v>44</v>
      </c>
      <c r="D1546" s="178">
        <v>8</v>
      </c>
      <c r="E1546" s="179" t="s">
        <v>40</v>
      </c>
      <c r="F1546" s="254">
        <v>450000</v>
      </c>
      <c r="G1546" s="254">
        <f>ROUNDDOWN(D1546*F1546,-3)</f>
        <v>3600000</v>
      </c>
      <c r="H1546" s="178">
        <v>8</v>
      </c>
      <c r="I1546" s="179" t="s">
        <v>40</v>
      </c>
      <c r="J1546" s="254">
        <v>450000</v>
      </c>
      <c r="K1546" s="254">
        <f>ROUNDDOWN(H1546*J1546,-3)</f>
        <v>3600000</v>
      </c>
      <c r="L1546" s="178">
        <v>8</v>
      </c>
      <c r="M1546" s="179" t="s">
        <v>40</v>
      </c>
      <c r="N1546" s="254">
        <v>450000</v>
      </c>
      <c r="O1546" s="254">
        <f>ROUNDDOWN(L1546*N1546,-3)</f>
        <v>3600000</v>
      </c>
      <c r="P1546" s="178">
        <v>8</v>
      </c>
      <c r="Q1546" s="179" t="s">
        <v>40</v>
      </c>
      <c r="R1546" s="254">
        <v>450000</v>
      </c>
      <c r="S1546" s="254">
        <f>ROUNDDOWN(P1546*R1546,-3)</f>
        <v>3600000</v>
      </c>
      <c r="T1546" s="178">
        <v>8</v>
      </c>
      <c r="U1546" s="179" t="s">
        <v>40</v>
      </c>
      <c r="V1546" s="254">
        <v>450000</v>
      </c>
      <c r="W1546" s="254">
        <f>ROUNDDOWN(T1546*V1546,-3)</f>
        <v>3600000</v>
      </c>
      <c r="X1546" s="354">
        <f t="shared" si="464"/>
        <v>1080000</v>
      </c>
      <c r="Y1546" s="254">
        <f>CEILING(X1546,1000)</f>
        <v>1080000</v>
      </c>
      <c r="Z1546" s="354">
        <f t="shared" si="466"/>
        <v>2520000</v>
      </c>
      <c r="AA1546" s="254">
        <f t="shared" si="465"/>
        <v>2520000</v>
      </c>
      <c r="AB1546" s="178">
        <v>8</v>
      </c>
      <c r="AC1546" s="179" t="s">
        <v>40</v>
      </c>
      <c r="AD1546" s="254">
        <v>450000</v>
      </c>
      <c r="AE1546" s="254">
        <f>ROUNDDOWN(AB1546*AD1546,-3)</f>
        <v>3600000</v>
      </c>
      <c r="AF1546" s="178">
        <v>8</v>
      </c>
      <c r="AG1546" s="179" t="s">
        <v>40</v>
      </c>
      <c r="AH1546" s="254">
        <v>450000</v>
      </c>
      <c r="AI1546" s="254">
        <f>ROUNDDOWN(AF1546*AH1546,-3)</f>
        <v>3600000</v>
      </c>
      <c r="AJ1546" s="178">
        <v>1</v>
      </c>
      <c r="AK1546" s="179" t="s">
        <v>38</v>
      </c>
      <c r="AL1546" s="254">
        <v>2520000</v>
      </c>
      <c r="AM1546" s="254">
        <f>ROUNDDOWN(AJ1546*AL1546,-3)</f>
        <v>2520000</v>
      </c>
      <c r="AN1546" s="178">
        <v>1</v>
      </c>
      <c r="AO1546" s="179" t="s">
        <v>38</v>
      </c>
      <c r="AP1546" s="254">
        <v>2520000</v>
      </c>
      <c r="AQ1546" s="254">
        <f>ROUNDDOWN(AN1546*AP1546,-3)</f>
        <v>2520000</v>
      </c>
      <c r="AR1546" s="351">
        <f t="shared" ref="AR1546:AR1609" si="467">AM1546-AQ1546</f>
        <v>0</v>
      </c>
    </row>
    <row r="1547" spans="2:44" x14ac:dyDescent="0.4">
      <c r="B1547" s="208" t="s">
        <v>27</v>
      </c>
      <c r="C1547" s="180" t="s">
        <v>45</v>
      </c>
      <c r="D1547" s="178">
        <v>8</v>
      </c>
      <c r="E1547" s="179" t="s">
        <v>40</v>
      </c>
      <c r="F1547" s="254">
        <v>2530000</v>
      </c>
      <c r="G1547" s="254">
        <f>ROUNDDOWN(D1547*F1547,-3)</f>
        <v>20240000</v>
      </c>
      <c r="H1547" s="178">
        <v>8</v>
      </c>
      <c r="I1547" s="179" t="s">
        <v>40</v>
      </c>
      <c r="J1547" s="254">
        <v>2530000</v>
      </c>
      <c r="K1547" s="254">
        <f>ROUNDDOWN(H1547*J1547,-3)</f>
        <v>20240000</v>
      </c>
      <c r="L1547" s="178">
        <v>8</v>
      </c>
      <c r="M1547" s="179" t="s">
        <v>40</v>
      </c>
      <c r="N1547" s="254">
        <v>2530000</v>
      </c>
      <c r="O1547" s="254">
        <f>ROUNDDOWN(L1547*N1547,-3)</f>
        <v>20240000</v>
      </c>
      <c r="P1547" s="178">
        <v>8</v>
      </c>
      <c r="Q1547" s="179" t="s">
        <v>40</v>
      </c>
      <c r="R1547" s="254">
        <v>2530000</v>
      </c>
      <c r="S1547" s="254">
        <f>ROUNDDOWN(P1547*R1547,-3)</f>
        <v>20240000</v>
      </c>
      <c r="T1547" s="178">
        <v>8</v>
      </c>
      <c r="U1547" s="179" t="s">
        <v>40</v>
      </c>
      <c r="V1547" s="254">
        <v>2530000</v>
      </c>
      <c r="W1547" s="254">
        <f>ROUNDDOWN(T1547*V1547,-3)</f>
        <v>20240000</v>
      </c>
      <c r="X1547" s="354">
        <f t="shared" si="464"/>
        <v>6072000</v>
      </c>
      <c r="Y1547" s="254">
        <f>CEILING(X1547,1000)</f>
        <v>6072000</v>
      </c>
      <c r="Z1547" s="354">
        <f t="shared" si="466"/>
        <v>14168000</v>
      </c>
      <c r="AA1547" s="254">
        <f t="shared" si="465"/>
        <v>14168000</v>
      </c>
      <c r="AB1547" s="178">
        <v>8</v>
      </c>
      <c r="AC1547" s="179" t="s">
        <v>40</v>
      </c>
      <c r="AD1547" s="254">
        <v>2530000</v>
      </c>
      <c r="AE1547" s="254">
        <f>ROUNDDOWN(AB1547*AD1547,-3)</f>
        <v>20240000</v>
      </c>
      <c r="AF1547" s="178">
        <v>8</v>
      </c>
      <c r="AG1547" s="179" t="s">
        <v>40</v>
      </c>
      <c r="AH1547" s="254">
        <v>2530000</v>
      </c>
      <c r="AI1547" s="254">
        <f>ROUNDDOWN(AF1547*AH1547,-3)</f>
        <v>20240000</v>
      </c>
      <c r="AJ1547" s="178">
        <v>1</v>
      </c>
      <c r="AK1547" s="179" t="s">
        <v>38</v>
      </c>
      <c r="AL1547" s="254">
        <v>14168000</v>
      </c>
      <c r="AM1547" s="254">
        <f>ROUNDDOWN(AJ1547*AL1547,-3)</f>
        <v>14168000</v>
      </c>
      <c r="AN1547" s="178">
        <v>1</v>
      </c>
      <c r="AO1547" s="179" t="s">
        <v>38</v>
      </c>
      <c r="AP1547" s="254">
        <v>14168000</v>
      </c>
      <c r="AQ1547" s="254">
        <f>ROUNDDOWN(AN1547*AP1547,-3)</f>
        <v>14168000</v>
      </c>
      <c r="AR1547" s="351">
        <f t="shared" si="467"/>
        <v>0</v>
      </c>
    </row>
    <row r="1548" spans="2:44" x14ac:dyDescent="0.4">
      <c r="B1548" s="363" t="s">
        <v>325</v>
      </c>
      <c r="C1548" s="364" t="s">
        <v>617</v>
      </c>
      <c r="D1548" s="269">
        <f>D1549</f>
        <v>41</v>
      </c>
      <c r="E1548" s="270" t="s">
        <v>30</v>
      </c>
      <c r="F1548" s="254">
        <v>0</v>
      </c>
      <c r="G1548" s="254">
        <f>G1549</f>
        <v>84039000</v>
      </c>
      <c r="H1548" s="269">
        <f>H1549</f>
        <v>41</v>
      </c>
      <c r="I1548" s="270" t="s">
        <v>30</v>
      </c>
      <c r="J1548" s="254">
        <v>0</v>
      </c>
      <c r="K1548" s="254">
        <f>K1549</f>
        <v>84039000</v>
      </c>
      <c r="L1548" s="269">
        <f>L1549</f>
        <v>41</v>
      </c>
      <c r="M1548" s="270" t="s">
        <v>30</v>
      </c>
      <c r="N1548" s="254">
        <v>0</v>
      </c>
      <c r="O1548" s="254">
        <f>O1549</f>
        <v>84039000</v>
      </c>
      <c r="P1548" s="269">
        <v>41</v>
      </c>
      <c r="Q1548" s="270" t="s">
        <v>30</v>
      </c>
      <c r="R1548" s="254">
        <v>0</v>
      </c>
      <c r="S1548" s="254">
        <f>S1549</f>
        <v>84039000</v>
      </c>
      <c r="T1548" s="365">
        <v>41</v>
      </c>
      <c r="U1548" s="366" t="s">
        <v>30</v>
      </c>
      <c r="V1548" s="367">
        <v>0</v>
      </c>
      <c r="W1548" s="367">
        <f>W1549</f>
        <v>84039000</v>
      </c>
      <c r="X1548" s="354">
        <f t="shared" si="464"/>
        <v>25211700</v>
      </c>
      <c r="Y1548" s="254"/>
      <c r="Z1548" s="354">
        <f t="shared" si="466"/>
        <v>84039000</v>
      </c>
      <c r="AA1548" s="254"/>
      <c r="AB1548" s="365">
        <v>41</v>
      </c>
      <c r="AC1548" s="366" t="s">
        <v>30</v>
      </c>
      <c r="AD1548" s="367">
        <v>0</v>
      </c>
      <c r="AE1548" s="367">
        <f>AE1549</f>
        <v>84039000</v>
      </c>
      <c r="AF1548" s="365">
        <v>41</v>
      </c>
      <c r="AG1548" s="366" t="s">
        <v>30</v>
      </c>
      <c r="AH1548" s="367">
        <v>0</v>
      </c>
      <c r="AI1548" s="367">
        <f>AI1549</f>
        <v>84039000</v>
      </c>
      <c r="AJ1548" s="365">
        <v>41</v>
      </c>
      <c r="AK1548" s="366" t="s">
        <v>30</v>
      </c>
      <c r="AL1548" s="367">
        <v>0</v>
      </c>
      <c r="AM1548" s="367">
        <f>AM1549</f>
        <v>76047000</v>
      </c>
      <c r="AN1548" s="365">
        <v>41</v>
      </c>
      <c r="AO1548" s="366" t="s">
        <v>30</v>
      </c>
      <c r="AP1548" s="367">
        <v>0</v>
      </c>
      <c r="AQ1548" s="367">
        <f>AQ1549</f>
        <v>76047000</v>
      </c>
      <c r="AR1548" s="351">
        <f t="shared" si="467"/>
        <v>0</v>
      </c>
    </row>
    <row r="1549" spans="2:44" ht="29.15" x14ac:dyDescent="0.4">
      <c r="B1549" s="312" t="s">
        <v>34</v>
      </c>
      <c r="C1549" s="313" t="s">
        <v>618</v>
      </c>
      <c r="D1549" s="269">
        <v>41</v>
      </c>
      <c r="E1549" s="270" t="s">
        <v>30</v>
      </c>
      <c r="F1549" s="254">
        <v>0</v>
      </c>
      <c r="G1549" s="254">
        <f>G1550+G1553+G1555+G1559</f>
        <v>84039000</v>
      </c>
      <c r="H1549" s="314">
        <v>41</v>
      </c>
      <c r="I1549" s="315" t="s">
        <v>30</v>
      </c>
      <c r="J1549" s="316">
        <v>0</v>
      </c>
      <c r="K1549" s="316">
        <f>K1550+K1553+K1555+K1559</f>
        <v>84039000</v>
      </c>
      <c r="L1549" s="314">
        <v>41</v>
      </c>
      <c r="M1549" s="315" t="s">
        <v>30</v>
      </c>
      <c r="N1549" s="316">
        <v>0</v>
      </c>
      <c r="O1549" s="316">
        <f>O1550+O1553+O1555+O1559</f>
        <v>84039000</v>
      </c>
      <c r="P1549" s="314">
        <v>41</v>
      </c>
      <c r="Q1549" s="315" t="s">
        <v>30</v>
      </c>
      <c r="R1549" s="316">
        <v>0</v>
      </c>
      <c r="S1549" s="316">
        <f>S1550+S1553+S1555+S1559</f>
        <v>84039000</v>
      </c>
      <c r="T1549" s="314">
        <v>41</v>
      </c>
      <c r="U1549" s="315" t="s">
        <v>30</v>
      </c>
      <c r="V1549" s="316">
        <v>0</v>
      </c>
      <c r="W1549" s="316">
        <f>W1550+W1553+W1555+W1559</f>
        <v>84039000</v>
      </c>
      <c r="X1549" s="354">
        <f t="shared" si="464"/>
        <v>25211700</v>
      </c>
      <c r="Y1549" s="316"/>
      <c r="Z1549" s="354">
        <f t="shared" si="466"/>
        <v>84039000</v>
      </c>
      <c r="AA1549" s="316"/>
      <c r="AB1549" s="314">
        <v>41</v>
      </c>
      <c r="AC1549" s="315" t="s">
        <v>30</v>
      </c>
      <c r="AD1549" s="316">
        <v>0</v>
      </c>
      <c r="AE1549" s="316">
        <f>AE1550+AE1553+AE1555+AE1559</f>
        <v>84039000</v>
      </c>
      <c r="AF1549" s="314">
        <v>41</v>
      </c>
      <c r="AG1549" s="315" t="s">
        <v>30</v>
      </c>
      <c r="AH1549" s="316">
        <v>0</v>
      </c>
      <c r="AI1549" s="316">
        <f>AI1550+AI1553+AI1555+AI1559</f>
        <v>84039000</v>
      </c>
      <c r="AJ1549" s="314">
        <v>41</v>
      </c>
      <c r="AK1549" s="315" t="s">
        <v>30</v>
      </c>
      <c r="AL1549" s="316">
        <v>0</v>
      </c>
      <c r="AM1549" s="316">
        <f>AM1550+AM1553+AM1555+AM1559</f>
        <v>76047000</v>
      </c>
      <c r="AN1549" s="314">
        <v>41</v>
      </c>
      <c r="AO1549" s="315" t="s">
        <v>30</v>
      </c>
      <c r="AP1549" s="316">
        <v>0</v>
      </c>
      <c r="AQ1549" s="316">
        <f>AQ1550+AQ1553+AQ1555+AQ1559</f>
        <v>76047000</v>
      </c>
      <c r="AR1549" s="351">
        <f t="shared" si="467"/>
        <v>0</v>
      </c>
    </row>
    <row r="1550" spans="2:44" x14ac:dyDescent="0.4">
      <c r="B1550" s="208"/>
      <c r="C1550" s="180"/>
      <c r="D1550" s="178"/>
      <c r="E1550" s="179"/>
      <c r="F1550" s="180"/>
      <c r="G1550" s="254"/>
      <c r="H1550" s="178"/>
      <c r="I1550" s="179"/>
      <c r="J1550" s="180"/>
      <c r="K1550" s="254"/>
      <c r="L1550" s="178"/>
      <c r="M1550" s="179"/>
      <c r="N1550" s="180"/>
      <c r="O1550" s="254"/>
      <c r="P1550" s="178"/>
      <c r="Q1550" s="179"/>
      <c r="R1550" s="180"/>
      <c r="S1550" s="254"/>
      <c r="T1550" s="178"/>
      <c r="U1550" s="179"/>
      <c r="V1550" s="180"/>
      <c r="W1550" s="254"/>
      <c r="X1550" s="354">
        <f t="shared" si="464"/>
        <v>0</v>
      </c>
      <c r="Y1550" s="254"/>
      <c r="Z1550" s="354">
        <f t="shared" si="466"/>
        <v>0</v>
      </c>
      <c r="AA1550" s="254"/>
      <c r="AB1550" s="178"/>
      <c r="AC1550" s="179"/>
      <c r="AD1550" s="180"/>
      <c r="AE1550" s="254"/>
      <c r="AF1550" s="178"/>
      <c r="AG1550" s="179"/>
      <c r="AH1550" s="180"/>
      <c r="AI1550" s="254"/>
      <c r="AJ1550" s="178"/>
      <c r="AK1550" s="179"/>
      <c r="AL1550" s="180"/>
      <c r="AM1550" s="254"/>
      <c r="AN1550" s="178"/>
      <c r="AO1550" s="179"/>
      <c r="AP1550" s="180"/>
      <c r="AQ1550" s="254"/>
      <c r="AR1550" s="351">
        <f t="shared" si="467"/>
        <v>0</v>
      </c>
    </row>
    <row r="1551" spans="2:44" x14ac:dyDescent="0.4">
      <c r="B1551" s="208"/>
      <c r="C1551" s="180"/>
      <c r="D1551" s="178"/>
      <c r="E1551" s="179"/>
      <c r="F1551" s="254"/>
      <c r="G1551" s="254"/>
      <c r="H1551" s="178"/>
      <c r="I1551" s="179"/>
      <c r="J1551" s="254"/>
      <c r="K1551" s="254"/>
      <c r="L1551" s="178"/>
      <c r="M1551" s="179"/>
      <c r="N1551" s="254"/>
      <c r="O1551" s="254"/>
      <c r="P1551" s="178"/>
      <c r="Q1551" s="179"/>
      <c r="R1551" s="254"/>
      <c r="S1551" s="254"/>
      <c r="T1551" s="178"/>
      <c r="U1551" s="179"/>
      <c r="V1551" s="254"/>
      <c r="W1551" s="254"/>
      <c r="X1551" s="354">
        <f t="shared" si="464"/>
        <v>0</v>
      </c>
      <c r="Y1551" s="254"/>
      <c r="Z1551" s="354">
        <f t="shared" si="466"/>
        <v>0</v>
      </c>
      <c r="AA1551" s="254"/>
      <c r="AB1551" s="178"/>
      <c r="AC1551" s="179"/>
      <c r="AD1551" s="254"/>
      <c r="AE1551" s="254"/>
      <c r="AF1551" s="178"/>
      <c r="AG1551" s="179"/>
      <c r="AH1551" s="254"/>
      <c r="AI1551" s="254"/>
      <c r="AJ1551" s="178"/>
      <c r="AK1551" s="179"/>
      <c r="AL1551" s="254"/>
      <c r="AM1551" s="254"/>
      <c r="AN1551" s="178"/>
      <c r="AO1551" s="179"/>
      <c r="AP1551" s="254"/>
      <c r="AQ1551" s="254"/>
      <c r="AR1551" s="351">
        <f t="shared" si="467"/>
        <v>0</v>
      </c>
    </row>
    <row r="1552" spans="2:44" x14ac:dyDescent="0.4">
      <c r="B1552" s="208"/>
      <c r="C1552" s="180"/>
      <c r="D1552" s="178"/>
      <c r="E1552" s="179"/>
      <c r="F1552" s="254"/>
      <c r="G1552" s="254"/>
      <c r="H1552" s="178"/>
      <c r="I1552" s="179"/>
      <c r="J1552" s="254"/>
      <c r="K1552" s="254"/>
      <c r="L1552" s="178"/>
      <c r="M1552" s="179"/>
      <c r="N1552" s="254"/>
      <c r="O1552" s="254"/>
      <c r="P1552" s="178"/>
      <c r="Q1552" s="179"/>
      <c r="R1552" s="254"/>
      <c r="S1552" s="254"/>
      <c r="T1552" s="178"/>
      <c r="U1552" s="179"/>
      <c r="V1552" s="254"/>
      <c r="W1552" s="254"/>
      <c r="X1552" s="354">
        <f t="shared" si="464"/>
        <v>0</v>
      </c>
      <c r="Y1552" s="254"/>
      <c r="Z1552" s="354">
        <f t="shared" si="466"/>
        <v>0</v>
      </c>
      <c r="AA1552" s="254"/>
      <c r="AB1552" s="178"/>
      <c r="AC1552" s="179"/>
      <c r="AD1552" s="254"/>
      <c r="AE1552" s="254"/>
      <c r="AF1552" s="178"/>
      <c r="AG1552" s="179"/>
      <c r="AH1552" s="254"/>
      <c r="AI1552" s="254"/>
      <c r="AJ1552" s="178"/>
      <c r="AK1552" s="179"/>
      <c r="AL1552" s="254"/>
      <c r="AM1552" s="254"/>
      <c r="AN1552" s="178"/>
      <c r="AO1552" s="179"/>
      <c r="AP1552" s="254"/>
      <c r="AQ1552" s="254"/>
      <c r="AR1552" s="351">
        <f t="shared" si="467"/>
        <v>0</v>
      </c>
    </row>
    <row r="1553" spans="2:44" x14ac:dyDescent="0.4">
      <c r="B1553" s="208"/>
      <c r="C1553" s="180"/>
      <c r="D1553" s="178"/>
      <c r="E1553" s="179"/>
      <c r="F1553" s="180"/>
      <c r="G1553" s="254"/>
      <c r="H1553" s="178"/>
      <c r="I1553" s="179"/>
      <c r="J1553" s="180"/>
      <c r="K1553" s="254"/>
      <c r="L1553" s="178"/>
      <c r="M1553" s="179"/>
      <c r="N1553" s="180"/>
      <c r="O1553" s="254"/>
      <c r="P1553" s="178"/>
      <c r="Q1553" s="179"/>
      <c r="R1553" s="180"/>
      <c r="S1553" s="254"/>
      <c r="T1553" s="178"/>
      <c r="U1553" s="179"/>
      <c r="V1553" s="180"/>
      <c r="W1553" s="254"/>
      <c r="X1553" s="354">
        <f t="shared" si="464"/>
        <v>0</v>
      </c>
      <c r="Y1553" s="254"/>
      <c r="Z1553" s="354">
        <f t="shared" si="466"/>
        <v>0</v>
      </c>
      <c r="AA1553" s="254"/>
      <c r="AB1553" s="178"/>
      <c r="AC1553" s="179"/>
      <c r="AD1553" s="180"/>
      <c r="AE1553" s="254"/>
      <c r="AF1553" s="178"/>
      <c r="AG1553" s="179"/>
      <c r="AH1553" s="180"/>
      <c r="AI1553" s="254"/>
      <c r="AJ1553" s="178"/>
      <c r="AK1553" s="179"/>
      <c r="AL1553" s="180"/>
      <c r="AM1553" s="254"/>
      <c r="AN1553" s="178"/>
      <c r="AO1553" s="179"/>
      <c r="AP1553" s="180"/>
      <c r="AQ1553" s="254"/>
      <c r="AR1553" s="351">
        <f t="shared" si="467"/>
        <v>0</v>
      </c>
    </row>
    <row r="1554" spans="2:44" x14ac:dyDescent="0.4">
      <c r="B1554" s="208"/>
      <c r="C1554" s="180"/>
      <c r="D1554" s="178"/>
      <c r="E1554" s="179"/>
      <c r="F1554" s="254"/>
      <c r="G1554" s="254"/>
      <c r="H1554" s="178"/>
      <c r="I1554" s="179"/>
      <c r="J1554" s="254"/>
      <c r="K1554" s="254"/>
      <c r="L1554" s="178"/>
      <c r="M1554" s="179"/>
      <c r="N1554" s="254"/>
      <c r="O1554" s="254"/>
      <c r="P1554" s="178"/>
      <c r="Q1554" s="179"/>
      <c r="R1554" s="254"/>
      <c r="S1554" s="254"/>
      <c r="T1554" s="178"/>
      <c r="U1554" s="179"/>
      <c r="V1554" s="254"/>
      <c r="W1554" s="254"/>
      <c r="X1554" s="354">
        <f t="shared" si="464"/>
        <v>0</v>
      </c>
      <c r="Y1554" s="254"/>
      <c r="Z1554" s="354">
        <f t="shared" si="466"/>
        <v>0</v>
      </c>
      <c r="AA1554" s="254"/>
      <c r="AB1554" s="178"/>
      <c r="AC1554" s="179"/>
      <c r="AD1554" s="254"/>
      <c r="AE1554" s="254"/>
      <c r="AF1554" s="178"/>
      <c r="AG1554" s="179"/>
      <c r="AH1554" s="254"/>
      <c r="AI1554" s="254"/>
      <c r="AJ1554" s="178"/>
      <c r="AK1554" s="179"/>
      <c r="AL1554" s="254"/>
      <c r="AM1554" s="254"/>
      <c r="AN1554" s="178"/>
      <c r="AO1554" s="179"/>
      <c r="AP1554" s="254"/>
      <c r="AQ1554" s="254"/>
      <c r="AR1554" s="351">
        <f t="shared" si="467"/>
        <v>0</v>
      </c>
    </row>
    <row r="1555" spans="2:44" x14ac:dyDescent="0.4">
      <c r="B1555" s="208"/>
      <c r="C1555" s="180"/>
      <c r="D1555" s="178"/>
      <c r="E1555" s="179"/>
      <c r="F1555" s="180"/>
      <c r="G1555" s="254"/>
      <c r="H1555" s="178"/>
      <c r="I1555" s="179"/>
      <c r="J1555" s="180"/>
      <c r="K1555" s="254"/>
      <c r="L1555" s="178"/>
      <c r="M1555" s="179"/>
      <c r="N1555" s="180"/>
      <c r="O1555" s="254"/>
      <c r="P1555" s="178"/>
      <c r="Q1555" s="179"/>
      <c r="R1555" s="180"/>
      <c r="S1555" s="254"/>
      <c r="T1555" s="178"/>
      <c r="U1555" s="179"/>
      <c r="V1555" s="180"/>
      <c r="W1555" s="254"/>
      <c r="X1555" s="354">
        <f t="shared" si="464"/>
        <v>0</v>
      </c>
      <c r="Y1555" s="254"/>
      <c r="Z1555" s="354">
        <f t="shared" si="466"/>
        <v>0</v>
      </c>
      <c r="AA1555" s="254"/>
      <c r="AB1555" s="178"/>
      <c r="AC1555" s="179"/>
      <c r="AD1555" s="180"/>
      <c r="AE1555" s="254"/>
      <c r="AF1555" s="178"/>
      <c r="AG1555" s="179"/>
      <c r="AH1555" s="180"/>
      <c r="AI1555" s="254"/>
      <c r="AJ1555" s="178"/>
      <c r="AK1555" s="179"/>
      <c r="AL1555" s="180"/>
      <c r="AM1555" s="254"/>
      <c r="AN1555" s="178"/>
      <c r="AO1555" s="179"/>
      <c r="AP1555" s="180"/>
      <c r="AQ1555" s="254"/>
      <c r="AR1555" s="351">
        <f t="shared" si="467"/>
        <v>0</v>
      </c>
    </row>
    <row r="1556" spans="2:44" x14ac:dyDescent="0.4">
      <c r="B1556" s="208"/>
      <c r="C1556" s="180"/>
      <c r="D1556" s="178"/>
      <c r="E1556" s="179"/>
      <c r="F1556" s="254"/>
      <c r="G1556" s="254"/>
      <c r="H1556" s="178"/>
      <c r="I1556" s="179"/>
      <c r="J1556" s="254"/>
      <c r="K1556" s="254"/>
      <c r="L1556" s="178"/>
      <c r="M1556" s="179"/>
      <c r="N1556" s="254"/>
      <c r="O1556" s="254"/>
      <c r="P1556" s="178"/>
      <c r="Q1556" s="179"/>
      <c r="R1556" s="254"/>
      <c r="S1556" s="254"/>
      <c r="T1556" s="178"/>
      <c r="U1556" s="179"/>
      <c r="V1556" s="254"/>
      <c r="W1556" s="254"/>
      <c r="X1556" s="354">
        <f t="shared" si="464"/>
        <v>0</v>
      </c>
      <c r="Y1556" s="254"/>
      <c r="Z1556" s="354">
        <f t="shared" si="466"/>
        <v>0</v>
      </c>
      <c r="AA1556" s="254"/>
      <c r="AB1556" s="178"/>
      <c r="AC1556" s="179"/>
      <c r="AD1556" s="254"/>
      <c r="AE1556" s="254"/>
      <c r="AF1556" s="178"/>
      <c r="AG1556" s="179"/>
      <c r="AH1556" s="254"/>
      <c r="AI1556" s="254"/>
      <c r="AJ1556" s="178"/>
      <c r="AK1556" s="179"/>
      <c r="AL1556" s="254"/>
      <c r="AM1556" s="254"/>
      <c r="AN1556" s="178"/>
      <c r="AO1556" s="179"/>
      <c r="AP1556" s="254"/>
      <c r="AQ1556" s="254"/>
      <c r="AR1556" s="351">
        <f t="shared" si="467"/>
        <v>0</v>
      </c>
    </row>
    <row r="1557" spans="2:44" x14ac:dyDescent="0.4">
      <c r="B1557" s="208"/>
      <c r="C1557" s="180"/>
      <c r="D1557" s="178"/>
      <c r="E1557" s="179"/>
      <c r="F1557" s="254"/>
      <c r="G1557" s="254"/>
      <c r="H1557" s="178"/>
      <c r="I1557" s="179"/>
      <c r="J1557" s="254"/>
      <c r="K1557" s="254"/>
      <c r="L1557" s="178"/>
      <c r="M1557" s="179"/>
      <c r="N1557" s="254"/>
      <c r="O1557" s="254"/>
      <c r="P1557" s="178"/>
      <c r="Q1557" s="179"/>
      <c r="R1557" s="254"/>
      <c r="S1557" s="254"/>
      <c r="T1557" s="178"/>
      <c r="U1557" s="179"/>
      <c r="V1557" s="254"/>
      <c r="W1557" s="254"/>
      <c r="X1557" s="354">
        <f t="shared" si="464"/>
        <v>0</v>
      </c>
      <c r="Y1557" s="254"/>
      <c r="Z1557" s="354">
        <f t="shared" si="466"/>
        <v>0</v>
      </c>
      <c r="AA1557" s="254"/>
      <c r="AB1557" s="178"/>
      <c r="AC1557" s="179"/>
      <c r="AD1557" s="254"/>
      <c r="AE1557" s="254"/>
      <c r="AF1557" s="178"/>
      <c r="AG1557" s="179"/>
      <c r="AH1557" s="254"/>
      <c r="AI1557" s="254"/>
      <c r="AJ1557" s="178"/>
      <c r="AK1557" s="179"/>
      <c r="AL1557" s="254"/>
      <c r="AM1557" s="254"/>
      <c r="AN1557" s="178"/>
      <c r="AO1557" s="179"/>
      <c r="AP1557" s="254"/>
      <c r="AQ1557" s="254"/>
      <c r="AR1557" s="351">
        <f t="shared" si="467"/>
        <v>0</v>
      </c>
    </row>
    <row r="1558" spans="2:44" x14ac:dyDescent="0.4">
      <c r="B1558" s="208"/>
      <c r="C1558" s="180"/>
      <c r="D1558" s="178"/>
      <c r="E1558" s="179"/>
      <c r="F1558" s="254"/>
      <c r="G1558" s="254"/>
      <c r="H1558" s="178"/>
      <c r="I1558" s="179"/>
      <c r="J1558" s="254"/>
      <c r="K1558" s="254"/>
      <c r="L1558" s="178"/>
      <c r="M1558" s="179"/>
      <c r="N1558" s="254"/>
      <c r="O1558" s="254"/>
      <c r="P1558" s="178"/>
      <c r="Q1558" s="179"/>
      <c r="R1558" s="254"/>
      <c r="S1558" s="254"/>
      <c r="T1558" s="178"/>
      <c r="U1558" s="179"/>
      <c r="V1558" s="254"/>
      <c r="W1558" s="254"/>
      <c r="X1558" s="354">
        <f t="shared" si="464"/>
        <v>0</v>
      </c>
      <c r="Y1558" s="254"/>
      <c r="Z1558" s="354">
        <f t="shared" si="466"/>
        <v>0</v>
      </c>
      <c r="AA1558" s="254"/>
      <c r="AB1558" s="178"/>
      <c r="AC1558" s="179"/>
      <c r="AD1558" s="254"/>
      <c r="AE1558" s="254"/>
      <c r="AF1558" s="178"/>
      <c r="AG1558" s="179"/>
      <c r="AH1558" s="254"/>
      <c r="AI1558" s="254"/>
      <c r="AJ1558" s="178"/>
      <c r="AK1558" s="179"/>
      <c r="AL1558" s="254"/>
      <c r="AM1558" s="254"/>
      <c r="AN1558" s="178"/>
      <c r="AO1558" s="179"/>
      <c r="AP1558" s="254"/>
      <c r="AQ1558" s="254"/>
      <c r="AR1558" s="351">
        <f t="shared" si="467"/>
        <v>0</v>
      </c>
    </row>
    <row r="1559" spans="2:44" x14ac:dyDescent="0.4">
      <c r="B1559" s="208">
        <v>525119</v>
      </c>
      <c r="C1559" s="180" t="s">
        <v>42</v>
      </c>
      <c r="D1559" s="178"/>
      <c r="E1559" s="179"/>
      <c r="F1559" s="180"/>
      <c r="G1559" s="254">
        <f>SUM(G1560:G1562)</f>
        <v>84039000</v>
      </c>
      <c r="H1559" s="178"/>
      <c r="I1559" s="179"/>
      <c r="J1559" s="180"/>
      <c r="K1559" s="254">
        <f>SUM(K1560:K1562)</f>
        <v>84039000</v>
      </c>
      <c r="L1559" s="178"/>
      <c r="M1559" s="179"/>
      <c r="N1559" s="180"/>
      <c r="O1559" s="254">
        <f>SUM(O1560:O1562)</f>
        <v>84039000</v>
      </c>
      <c r="P1559" s="178"/>
      <c r="Q1559" s="179"/>
      <c r="R1559" s="180"/>
      <c r="S1559" s="254">
        <f>SUM(S1560:S1562)</f>
        <v>84039000</v>
      </c>
      <c r="T1559" s="178"/>
      <c r="U1559" s="179"/>
      <c r="V1559" s="180"/>
      <c r="W1559" s="254">
        <f>SUM(W1560:W1562)</f>
        <v>84039000</v>
      </c>
      <c r="X1559" s="354">
        <f t="shared" si="464"/>
        <v>25211700</v>
      </c>
      <c r="Y1559" s="254"/>
      <c r="Z1559" s="354">
        <f t="shared" si="466"/>
        <v>84039000</v>
      </c>
      <c r="AA1559" s="254"/>
      <c r="AB1559" s="178"/>
      <c r="AC1559" s="179"/>
      <c r="AD1559" s="180"/>
      <c r="AE1559" s="254">
        <f>SUM(AE1560:AE1562)</f>
        <v>84039000</v>
      </c>
      <c r="AF1559" s="178"/>
      <c r="AG1559" s="179"/>
      <c r="AH1559" s="180"/>
      <c r="AI1559" s="254">
        <f>SUM(AI1560:AI1562)</f>
        <v>84039000</v>
      </c>
      <c r="AJ1559" s="178"/>
      <c r="AK1559" s="179"/>
      <c r="AL1559" s="180"/>
      <c r="AM1559" s="254">
        <f>SUM(AM1560:AM1562)</f>
        <v>76047000</v>
      </c>
      <c r="AN1559" s="178"/>
      <c r="AO1559" s="179"/>
      <c r="AP1559" s="180"/>
      <c r="AQ1559" s="254">
        <f>SUM(AQ1560:AQ1562)</f>
        <v>76047000</v>
      </c>
      <c r="AR1559" s="351">
        <f t="shared" si="467"/>
        <v>0</v>
      </c>
    </row>
    <row r="1560" spans="2:44" x14ac:dyDescent="0.4">
      <c r="B1560" s="208"/>
      <c r="C1560" s="180" t="s">
        <v>607</v>
      </c>
      <c r="D1560" s="178">
        <v>41</v>
      </c>
      <c r="E1560" s="179" t="s">
        <v>40</v>
      </c>
      <c r="F1560" s="254">
        <v>300000</v>
      </c>
      <c r="G1560" s="254">
        <f>ROUNDDOWN(D1560*F1560,-3)</f>
        <v>12300000</v>
      </c>
      <c r="H1560" s="178">
        <v>41</v>
      </c>
      <c r="I1560" s="179" t="s">
        <v>40</v>
      </c>
      <c r="J1560" s="254">
        <v>300000</v>
      </c>
      <c r="K1560" s="254">
        <f>ROUNDDOWN(H1560*J1560,-3)</f>
        <v>12300000</v>
      </c>
      <c r="L1560" s="178">
        <v>41</v>
      </c>
      <c r="M1560" s="179" t="s">
        <v>40</v>
      </c>
      <c r="N1560" s="254">
        <v>300000</v>
      </c>
      <c r="O1560" s="254">
        <f>ROUNDDOWN(L1560*N1560,-3)</f>
        <v>12300000</v>
      </c>
      <c r="P1560" s="178">
        <v>41</v>
      </c>
      <c r="Q1560" s="179" t="s">
        <v>40</v>
      </c>
      <c r="R1560" s="254">
        <v>300000</v>
      </c>
      <c r="S1560" s="254">
        <f>ROUNDDOWN(P1560*R1560,-3)</f>
        <v>12300000</v>
      </c>
      <c r="T1560" s="178">
        <v>41</v>
      </c>
      <c r="U1560" s="179" t="s">
        <v>40</v>
      </c>
      <c r="V1560" s="254">
        <v>300000</v>
      </c>
      <c r="W1560" s="254">
        <f>ROUNDDOWN(T1560*V1560,-3)</f>
        <v>12300000</v>
      </c>
      <c r="X1560" s="354">
        <f t="shared" si="464"/>
        <v>3690000</v>
      </c>
      <c r="Y1560" s="254">
        <f>CEILING(X1560,1000)</f>
        <v>3690000</v>
      </c>
      <c r="Z1560" s="354">
        <f t="shared" si="466"/>
        <v>8610000</v>
      </c>
      <c r="AA1560" s="254">
        <f t="shared" si="465"/>
        <v>8610000</v>
      </c>
      <c r="AB1560" s="178">
        <v>41</v>
      </c>
      <c r="AC1560" s="179" t="s">
        <v>40</v>
      </c>
      <c r="AD1560" s="254">
        <v>300000</v>
      </c>
      <c r="AE1560" s="254">
        <f>ROUNDDOWN(AB1560*AD1560,-3)</f>
        <v>12300000</v>
      </c>
      <c r="AF1560" s="178">
        <v>41</v>
      </c>
      <c r="AG1560" s="179" t="s">
        <v>40</v>
      </c>
      <c r="AH1560" s="254">
        <v>300000</v>
      </c>
      <c r="AI1560" s="254">
        <f>ROUNDDOWN(AF1560*AH1560,-3)</f>
        <v>12300000</v>
      </c>
      <c r="AJ1560" s="178">
        <v>1</v>
      </c>
      <c r="AK1560" s="179" t="s">
        <v>38</v>
      </c>
      <c r="AL1560" s="254">
        <v>10037000</v>
      </c>
      <c r="AM1560" s="254">
        <f>ROUNDDOWN(AJ1560*AL1560,-3)</f>
        <v>10037000</v>
      </c>
      <c r="AN1560" s="178">
        <v>1</v>
      </c>
      <c r="AO1560" s="179" t="s">
        <v>38</v>
      </c>
      <c r="AP1560" s="254">
        <v>10037000</v>
      </c>
      <c r="AQ1560" s="254">
        <f>ROUNDDOWN(AN1560*AP1560,-3)</f>
        <v>10037000</v>
      </c>
      <c r="AR1560" s="351">
        <f t="shared" si="467"/>
        <v>0</v>
      </c>
    </row>
    <row r="1561" spans="2:44" x14ac:dyDescent="0.4">
      <c r="B1561" s="208"/>
      <c r="C1561" s="180" t="s">
        <v>254</v>
      </c>
      <c r="D1561" s="178">
        <v>1</v>
      </c>
      <c r="E1561" s="179" t="s">
        <v>38</v>
      </c>
      <c r="F1561" s="254">
        <v>14339000</v>
      </c>
      <c r="G1561" s="254">
        <f>ROUNDDOWN(D1561*F1561,-3)</f>
        <v>14339000</v>
      </c>
      <c r="H1561" s="178">
        <v>1</v>
      </c>
      <c r="I1561" s="179" t="s">
        <v>38</v>
      </c>
      <c r="J1561" s="254">
        <v>14339000</v>
      </c>
      <c r="K1561" s="254">
        <f>ROUNDDOWN(H1561*J1561,-3)</f>
        <v>14339000</v>
      </c>
      <c r="L1561" s="178">
        <v>1</v>
      </c>
      <c r="M1561" s="179" t="s">
        <v>38</v>
      </c>
      <c r="N1561" s="254">
        <v>14339000</v>
      </c>
      <c r="O1561" s="254">
        <f>ROUNDDOWN(L1561*N1561,-3)</f>
        <v>14339000</v>
      </c>
      <c r="P1561" s="178">
        <v>1</v>
      </c>
      <c r="Q1561" s="179" t="s">
        <v>38</v>
      </c>
      <c r="R1561" s="254">
        <v>14339000</v>
      </c>
      <c r="S1561" s="254">
        <f>ROUNDDOWN(P1561*R1561,-3)</f>
        <v>14339000</v>
      </c>
      <c r="T1561" s="178">
        <v>1</v>
      </c>
      <c r="U1561" s="179" t="s">
        <v>38</v>
      </c>
      <c r="V1561" s="254">
        <v>14339000</v>
      </c>
      <c r="W1561" s="254">
        <f>ROUNDDOWN(T1561*V1561,-3)</f>
        <v>14339000</v>
      </c>
      <c r="X1561" s="354">
        <f t="shared" si="464"/>
        <v>4301700</v>
      </c>
      <c r="Y1561" s="254">
        <f>CEILING(X1561,1000)</f>
        <v>4302000</v>
      </c>
      <c r="Z1561" s="354">
        <f t="shared" si="466"/>
        <v>10037000</v>
      </c>
      <c r="AA1561" s="254">
        <f t="shared" si="465"/>
        <v>10037000</v>
      </c>
      <c r="AB1561" s="178">
        <v>1</v>
      </c>
      <c r="AC1561" s="179" t="s">
        <v>38</v>
      </c>
      <c r="AD1561" s="254">
        <v>14339000</v>
      </c>
      <c r="AE1561" s="254">
        <f>ROUNDDOWN(AB1561*AD1561,-3)</f>
        <v>14339000</v>
      </c>
      <c r="AF1561" s="178">
        <v>1</v>
      </c>
      <c r="AG1561" s="179" t="s">
        <v>38</v>
      </c>
      <c r="AH1561" s="254">
        <v>14339000</v>
      </c>
      <c r="AI1561" s="254">
        <f>ROUNDDOWN(AF1561*AH1561,-3)</f>
        <v>14339000</v>
      </c>
      <c r="AJ1561" s="178">
        <v>1</v>
      </c>
      <c r="AK1561" s="179" t="s">
        <v>38</v>
      </c>
      <c r="AL1561" s="254">
        <v>8610000</v>
      </c>
      <c r="AM1561" s="254">
        <f>ROUNDDOWN(AJ1561*AL1561,-3)</f>
        <v>8610000</v>
      </c>
      <c r="AN1561" s="178">
        <v>1</v>
      </c>
      <c r="AO1561" s="179" t="s">
        <v>38</v>
      </c>
      <c r="AP1561" s="254">
        <v>8610000</v>
      </c>
      <c r="AQ1561" s="254">
        <f>ROUNDDOWN(AN1561*AP1561,-3)</f>
        <v>8610000</v>
      </c>
      <c r="AR1561" s="351">
        <f t="shared" si="467"/>
        <v>0</v>
      </c>
    </row>
    <row r="1562" spans="2:44" x14ac:dyDescent="0.4">
      <c r="B1562" s="208" t="s">
        <v>27</v>
      </c>
      <c r="C1562" s="180" t="s">
        <v>72</v>
      </c>
      <c r="D1562" s="178">
        <v>287</v>
      </c>
      <c r="E1562" s="179" t="s">
        <v>231</v>
      </c>
      <c r="F1562" s="254">
        <v>200000</v>
      </c>
      <c r="G1562" s="254">
        <f>ROUNDDOWN(D1562*F1562,-3)</f>
        <v>57400000</v>
      </c>
      <c r="H1562" s="178">
        <v>287</v>
      </c>
      <c r="I1562" s="179" t="s">
        <v>231</v>
      </c>
      <c r="J1562" s="254">
        <v>200000</v>
      </c>
      <c r="K1562" s="254">
        <f>ROUNDDOWN(H1562*J1562,-3)</f>
        <v>57400000</v>
      </c>
      <c r="L1562" s="178">
        <v>287</v>
      </c>
      <c r="M1562" s="179" t="s">
        <v>231</v>
      </c>
      <c r="N1562" s="254">
        <v>200000</v>
      </c>
      <c r="O1562" s="254">
        <f>ROUNDDOWN(L1562*N1562,-3)</f>
        <v>57400000</v>
      </c>
      <c r="P1562" s="178">
        <v>287</v>
      </c>
      <c r="Q1562" s="179" t="s">
        <v>231</v>
      </c>
      <c r="R1562" s="254">
        <v>200000</v>
      </c>
      <c r="S1562" s="254">
        <f>ROUNDDOWN(P1562*R1562,-3)</f>
        <v>57400000</v>
      </c>
      <c r="T1562" s="178">
        <v>287</v>
      </c>
      <c r="U1562" s="179" t="s">
        <v>231</v>
      </c>
      <c r="V1562" s="254">
        <v>200000</v>
      </c>
      <c r="W1562" s="254">
        <f>ROUNDDOWN(T1562*V1562,-3)</f>
        <v>57400000</v>
      </c>
      <c r="X1562" s="354">
        <f t="shared" si="464"/>
        <v>17220000</v>
      </c>
      <c r="Y1562" s="254">
        <f>CEILING(X1562,1000)</f>
        <v>17220000</v>
      </c>
      <c r="Z1562" s="354">
        <f t="shared" si="466"/>
        <v>40180000</v>
      </c>
      <c r="AA1562" s="254">
        <f t="shared" si="465"/>
        <v>40180000</v>
      </c>
      <c r="AB1562" s="178">
        <v>287</v>
      </c>
      <c r="AC1562" s="179" t="s">
        <v>231</v>
      </c>
      <c r="AD1562" s="254">
        <v>200000</v>
      </c>
      <c r="AE1562" s="254">
        <f>ROUNDDOWN(AB1562*AD1562,-3)</f>
        <v>57400000</v>
      </c>
      <c r="AF1562" s="178">
        <v>287</v>
      </c>
      <c r="AG1562" s="179" t="s">
        <v>231</v>
      </c>
      <c r="AH1562" s="254">
        <v>200000</v>
      </c>
      <c r="AI1562" s="254">
        <f>ROUNDDOWN(AF1562*AH1562,-3)</f>
        <v>57400000</v>
      </c>
      <c r="AJ1562" s="178">
        <v>1</v>
      </c>
      <c r="AK1562" s="179" t="s">
        <v>38</v>
      </c>
      <c r="AL1562" s="254">
        <v>57400000</v>
      </c>
      <c r="AM1562" s="254">
        <f>ROUNDDOWN(AJ1562*AL1562,-3)</f>
        <v>57400000</v>
      </c>
      <c r="AN1562" s="178">
        <v>1</v>
      </c>
      <c r="AO1562" s="179" t="s">
        <v>38</v>
      </c>
      <c r="AP1562" s="254">
        <v>57400000</v>
      </c>
      <c r="AQ1562" s="254">
        <f>ROUNDDOWN(AN1562*AP1562,-3)</f>
        <v>57400000</v>
      </c>
      <c r="AR1562" s="351">
        <f t="shared" si="467"/>
        <v>0</v>
      </c>
    </row>
    <row r="1563" spans="2:44" x14ac:dyDescent="0.4">
      <c r="B1563" s="363" t="s">
        <v>251</v>
      </c>
      <c r="C1563" s="364" t="s">
        <v>619</v>
      </c>
      <c r="D1563" s="269">
        <f>D1564</f>
        <v>38</v>
      </c>
      <c r="E1563" s="270" t="s">
        <v>30</v>
      </c>
      <c r="F1563" s="254">
        <v>0</v>
      </c>
      <c r="G1563" s="254">
        <f>G1564</f>
        <v>67294000</v>
      </c>
      <c r="H1563" s="269">
        <f>H1564</f>
        <v>38</v>
      </c>
      <c r="I1563" s="270" t="s">
        <v>30</v>
      </c>
      <c r="J1563" s="254">
        <v>0</v>
      </c>
      <c r="K1563" s="254">
        <f>K1564</f>
        <v>67294000</v>
      </c>
      <c r="L1563" s="269">
        <f>L1564</f>
        <v>38</v>
      </c>
      <c r="M1563" s="270" t="s">
        <v>30</v>
      </c>
      <c r="N1563" s="254">
        <v>0</v>
      </c>
      <c r="O1563" s="254">
        <f>O1564</f>
        <v>67294000</v>
      </c>
      <c r="P1563" s="269">
        <v>38</v>
      </c>
      <c r="Q1563" s="270" t="s">
        <v>30</v>
      </c>
      <c r="R1563" s="254">
        <v>0</v>
      </c>
      <c r="S1563" s="254">
        <f>S1564</f>
        <v>67294000</v>
      </c>
      <c r="T1563" s="365">
        <v>38</v>
      </c>
      <c r="U1563" s="366" t="s">
        <v>30</v>
      </c>
      <c r="V1563" s="367">
        <v>0</v>
      </c>
      <c r="W1563" s="367">
        <f>W1564</f>
        <v>67294000</v>
      </c>
      <c r="X1563" s="354">
        <f t="shared" si="464"/>
        <v>20188200</v>
      </c>
      <c r="Y1563" s="254"/>
      <c r="Z1563" s="354">
        <f t="shared" si="466"/>
        <v>67294000</v>
      </c>
      <c r="AA1563" s="254"/>
      <c r="AB1563" s="365">
        <v>38</v>
      </c>
      <c r="AC1563" s="366" t="s">
        <v>30</v>
      </c>
      <c r="AD1563" s="367">
        <v>0</v>
      </c>
      <c r="AE1563" s="367">
        <f>AE1564</f>
        <v>67294000</v>
      </c>
      <c r="AF1563" s="365">
        <v>38</v>
      </c>
      <c r="AG1563" s="366" t="s">
        <v>30</v>
      </c>
      <c r="AH1563" s="367">
        <v>0</v>
      </c>
      <c r="AI1563" s="367">
        <f>AI1564</f>
        <v>67294000</v>
      </c>
      <c r="AJ1563" s="365">
        <v>38</v>
      </c>
      <c r="AK1563" s="366" t="s">
        <v>30</v>
      </c>
      <c r="AL1563" s="367">
        <v>0</v>
      </c>
      <c r="AM1563" s="367">
        <f>AM1564</f>
        <v>47105000</v>
      </c>
      <c r="AN1563" s="365">
        <v>38</v>
      </c>
      <c r="AO1563" s="366" t="s">
        <v>30</v>
      </c>
      <c r="AP1563" s="367">
        <v>0</v>
      </c>
      <c r="AQ1563" s="367">
        <f>AQ1564</f>
        <v>47105000</v>
      </c>
      <c r="AR1563" s="351">
        <f t="shared" si="467"/>
        <v>0</v>
      </c>
    </row>
    <row r="1564" spans="2:44" ht="29.15" x14ac:dyDescent="0.4">
      <c r="B1564" s="312" t="s">
        <v>34</v>
      </c>
      <c r="C1564" s="313" t="s">
        <v>620</v>
      </c>
      <c r="D1564" s="269">
        <v>38</v>
      </c>
      <c r="E1564" s="270" t="s">
        <v>30</v>
      </c>
      <c r="F1564" s="254">
        <v>0</v>
      </c>
      <c r="G1564" s="254">
        <f>G1565+G1568+G1572+G1574</f>
        <v>67294000</v>
      </c>
      <c r="H1564" s="314">
        <v>38</v>
      </c>
      <c r="I1564" s="315" t="s">
        <v>30</v>
      </c>
      <c r="J1564" s="316">
        <v>0</v>
      </c>
      <c r="K1564" s="316">
        <f>K1565+K1568+K1572+K1574</f>
        <v>67294000</v>
      </c>
      <c r="L1564" s="314">
        <v>38</v>
      </c>
      <c r="M1564" s="315" t="s">
        <v>30</v>
      </c>
      <c r="N1564" s="316">
        <v>0</v>
      </c>
      <c r="O1564" s="316">
        <f>O1565+O1568+O1572+O1574</f>
        <v>67294000</v>
      </c>
      <c r="P1564" s="314">
        <v>38</v>
      </c>
      <c r="Q1564" s="315" t="s">
        <v>30</v>
      </c>
      <c r="R1564" s="316">
        <v>0</v>
      </c>
      <c r="S1564" s="316">
        <f>S1565+S1568+S1572+S1574</f>
        <v>67294000</v>
      </c>
      <c r="T1564" s="314">
        <v>38</v>
      </c>
      <c r="U1564" s="315" t="s">
        <v>30</v>
      </c>
      <c r="V1564" s="316">
        <v>0</v>
      </c>
      <c r="W1564" s="316">
        <f>W1565+W1568+W1572+W1574</f>
        <v>67294000</v>
      </c>
      <c r="X1564" s="354">
        <f t="shared" si="464"/>
        <v>20188200</v>
      </c>
      <c r="Y1564" s="316"/>
      <c r="Z1564" s="354">
        <f t="shared" si="466"/>
        <v>67294000</v>
      </c>
      <c r="AA1564" s="316"/>
      <c r="AB1564" s="314">
        <v>38</v>
      </c>
      <c r="AC1564" s="315" t="s">
        <v>30</v>
      </c>
      <c r="AD1564" s="316">
        <v>0</v>
      </c>
      <c r="AE1564" s="316">
        <f>AE1565+AE1568+AE1572+AE1574</f>
        <v>67294000</v>
      </c>
      <c r="AF1564" s="314">
        <v>38</v>
      </c>
      <c r="AG1564" s="315" t="s">
        <v>30</v>
      </c>
      <c r="AH1564" s="316">
        <v>0</v>
      </c>
      <c r="AI1564" s="316">
        <f>AI1565+AI1568+AI1572+AI1574</f>
        <v>67294000</v>
      </c>
      <c r="AJ1564" s="314">
        <v>38</v>
      </c>
      <c r="AK1564" s="315" t="s">
        <v>30</v>
      </c>
      <c r="AL1564" s="316">
        <v>0</v>
      </c>
      <c r="AM1564" s="316">
        <f>AM1565+AM1568+AM1572+AM1574</f>
        <v>47105000</v>
      </c>
      <c r="AN1564" s="314">
        <v>38</v>
      </c>
      <c r="AO1564" s="315" t="s">
        <v>30</v>
      </c>
      <c r="AP1564" s="316">
        <v>0</v>
      </c>
      <c r="AQ1564" s="316">
        <f>AQ1565+AQ1568+AQ1572+AQ1574</f>
        <v>47105000</v>
      </c>
      <c r="AR1564" s="351">
        <f t="shared" si="467"/>
        <v>0</v>
      </c>
    </row>
    <row r="1565" spans="2:44" x14ac:dyDescent="0.4">
      <c r="B1565" s="208"/>
      <c r="C1565" s="180"/>
      <c r="D1565" s="178"/>
      <c r="E1565" s="179"/>
      <c r="F1565" s="180"/>
      <c r="G1565" s="254"/>
      <c r="H1565" s="178"/>
      <c r="I1565" s="179"/>
      <c r="J1565" s="180"/>
      <c r="K1565" s="254"/>
      <c r="L1565" s="178"/>
      <c r="M1565" s="179"/>
      <c r="N1565" s="180"/>
      <c r="O1565" s="254"/>
      <c r="P1565" s="178"/>
      <c r="Q1565" s="179"/>
      <c r="R1565" s="180"/>
      <c r="S1565" s="254"/>
      <c r="T1565" s="178"/>
      <c r="U1565" s="179"/>
      <c r="V1565" s="180"/>
      <c r="W1565" s="254"/>
      <c r="X1565" s="354">
        <f t="shared" si="464"/>
        <v>0</v>
      </c>
      <c r="Y1565" s="254"/>
      <c r="Z1565" s="354">
        <f t="shared" si="466"/>
        <v>0</v>
      </c>
      <c r="AA1565" s="254"/>
      <c r="AB1565" s="178"/>
      <c r="AC1565" s="179"/>
      <c r="AD1565" s="180"/>
      <c r="AE1565" s="254"/>
      <c r="AF1565" s="178"/>
      <c r="AG1565" s="179"/>
      <c r="AH1565" s="180"/>
      <c r="AI1565" s="254"/>
      <c r="AJ1565" s="178"/>
      <c r="AK1565" s="179"/>
      <c r="AL1565" s="180"/>
      <c r="AM1565" s="254"/>
      <c r="AN1565" s="178"/>
      <c r="AO1565" s="179"/>
      <c r="AP1565" s="180"/>
      <c r="AQ1565" s="254"/>
      <c r="AR1565" s="351">
        <f t="shared" si="467"/>
        <v>0</v>
      </c>
    </row>
    <row r="1566" spans="2:44" x14ac:dyDescent="0.4">
      <c r="B1566" s="208"/>
      <c r="C1566" s="180"/>
      <c r="D1566" s="178"/>
      <c r="E1566" s="179"/>
      <c r="F1566" s="254"/>
      <c r="G1566" s="254"/>
      <c r="H1566" s="178"/>
      <c r="I1566" s="179"/>
      <c r="J1566" s="254"/>
      <c r="K1566" s="254"/>
      <c r="L1566" s="178"/>
      <c r="M1566" s="179"/>
      <c r="N1566" s="254"/>
      <c r="O1566" s="254"/>
      <c r="P1566" s="178"/>
      <c r="Q1566" s="179"/>
      <c r="R1566" s="254"/>
      <c r="S1566" s="254"/>
      <c r="T1566" s="178"/>
      <c r="U1566" s="179"/>
      <c r="V1566" s="254"/>
      <c r="W1566" s="254"/>
      <c r="X1566" s="354">
        <f t="shared" si="464"/>
        <v>0</v>
      </c>
      <c r="Y1566" s="254"/>
      <c r="Z1566" s="354">
        <f t="shared" si="466"/>
        <v>0</v>
      </c>
      <c r="AA1566" s="254"/>
      <c r="AB1566" s="178"/>
      <c r="AC1566" s="179"/>
      <c r="AD1566" s="254"/>
      <c r="AE1566" s="254"/>
      <c r="AF1566" s="178"/>
      <c r="AG1566" s="179"/>
      <c r="AH1566" s="254"/>
      <c r="AI1566" s="254"/>
      <c r="AJ1566" s="178"/>
      <c r="AK1566" s="179"/>
      <c r="AL1566" s="254"/>
      <c r="AM1566" s="254"/>
      <c r="AN1566" s="178"/>
      <c r="AO1566" s="179"/>
      <c r="AP1566" s="254"/>
      <c r="AQ1566" s="254"/>
      <c r="AR1566" s="351">
        <f t="shared" si="467"/>
        <v>0</v>
      </c>
    </row>
    <row r="1567" spans="2:44" x14ac:dyDescent="0.4">
      <c r="B1567" s="208"/>
      <c r="C1567" s="180"/>
      <c r="D1567" s="178"/>
      <c r="E1567" s="179"/>
      <c r="F1567" s="254"/>
      <c r="G1567" s="254"/>
      <c r="H1567" s="178"/>
      <c r="I1567" s="179"/>
      <c r="J1567" s="254"/>
      <c r="K1567" s="254"/>
      <c r="L1567" s="178"/>
      <c r="M1567" s="179"/>
      <c r="N1567" s="254"/>
      <c r="O1567" s="254"/>
      <c r="P1567" s="178"/>
      <c r="Q1567" s="179"/>
      <c r="R1567" s="254"/>
      <c r="S1567" s="254"/>
      <c r="T1567" s="178"/>
      <c r="U1567" s="179"/>
      <c r="V1567" s="254"/>
      <c r="W1567" s="254"/>
      <c r="X1567" s="354">
        <f t="shared" si="464"/>
        <v>0</v>
      </c>
      <c r="Y1567" s="254"/>
      <c r="Z1567" s="354">
        <f t="shared" si="466"/>
        <v>0</v>
      </c>
      <c r="AA1567" s="254"/>
      <c r="AB1567" s="178"/>
      <c r="AC1567" s="179"/>
      <c r="AD1567" s="254"/>
      <c r="AE1567" s="254"/>
      <c r="AF1567" s="178"/>
      <c r="AG1567" s="179"/>
      <c r="AH1567" s="254"/>
      <c r="AI1567" s="254"/>
      <c r="AJ1567" s="178"/>
      <c r="AK1567" s="179"/>
      <c r="AL1567" s="254"/>
      <c r="AM1567" s="254"/>
      <c r="AN1567" s="178"/>
      <c r="AO1567" s="179"/>
      <c r="AP1567" s="254"/>
      <c r="AQ1567" s="254"/>
      <c r="AR1567" s="351">
        <f t="shared" si="467"/>
        <v>0</v>
      </c>
    </row>
    <row r="1568" spans="2:44" x14ac:dyDescent="0.4">
      <c r="B1568" s="208"/>
      <c r="C1568" s="180"/>
      <c r="D1568" s="178"/>
      <c r="E1568" s="179"/>
      <c r="F1568" s="180"/>
      <c r="G1568" s="254"/>
      <c r="H1568" s="178"/>
      <c r="I1568" s="179"/>
      <c r="J1568" s="180"/>
      <c r="K1568" s="254"/>
      <c r="L1568" s="178"/>
      <c r="M1568" s="179"/>
      <c r="N1568" s="180"/>
      <c r="O1568" s="254"/>
      <c r="P1568" s="178"/>
      <c r="Q1568" s="179"/>
      <c r="R1568" s="180"/>
      <c r="S1568" s="254"/>
      <c r="T1568" s="178"/>
      <c r="U1568" s="179"/>
      <c r="V1568" s="180"/>
      <c r="W1568" s="254"/>
      <c r="X1568" s="354">
        <f t="shared" si="464"/>
        <v>0</v>
      </c>
      <c r="Y1568" s="254"/>
      <c r="Z1568" s="354">
        <f t="shared" si="466"/>
        <v>0</v>
      </c>
      <c r="AA1568" s="254"/>
      <c r="AB1568" s="178"/>
      <c r="AC1568" s="179"/>
      <c r="AD1568" s="180"/>
      <c r="AE1568" s="254"/>
      <c r="AF1568" s="178"/>
      <c r="AG1568" s="179"/>
      <c r="AH1568" s="180"/>
      <c r="AI1568" s="254"/>
      <c r="AJ1568" s="178"/>
      <c r="AK1568" s="179"/>
      <c r="AL1568" s="180"/>
      <c r="AM1568" s="254"/>
      <c r="AN1568" s="178"/>
      <c r="AO1568" s="179"/>
      <c r="AP1568" s="180"/>
      <c r="AQ1568" s="254"/>
      <c r="AR1568" s="351">
        <f t="shared" si="467"/>
        <v>0</v>
      </c>
    </row>
    <row r="1569" spans="2:45" x14ac:dyDescent="0.4">
      <c r="B1569" s="208"/>
      <c r="C1569" s="180"/>
      <c r="D1569" s="178"/>
      <c r="E1569" s="179"/>
      <c r="F1569" s="254"/>
      <c r="G1569" s="254"/>
      <c r="H1569" s="178"/>
      <c r="I1569" s="179"/>
      <c r="J1569" s="254"/>
      <c r="K1569" s="254"/>
      <c r="L1569" s="178"/>
      <c r="M1569" s="179"/>
      <c r="N1569" s="254"/>
      <c r="O1569" s="254"/>
      <c r="P1569" s="178"/>
      <c r="Q1569" s="179"/>
      <c r="R1569" s="254"/>
      <c r="S1569" s="254"/>
      <c r="T1569" s="178"/>
      <c r="U1569" s="179"/>
      <c r="V1569" s="254"/>
      <c r="W1569" s="254"/>
      <c r="X1569" s="354">
        <f t="shared" si="464"/>
        <v>0</v>
      </c>
      <c r="Y1569" s="254"/>
      <c r="Z1569" s="354">
        <f t="shared" si="466"/>
        <v>0</v>
      </c>
      <c r="AA1569" s="254"/>
      <c r="AB1569" s="178"/>
      <c r="AC1569" s="179"/>
      <c r="AD1569" s="254"/>
      <c r="AE1569" s="254"/>
      <c r="AF1569" s="178"/>
      <c r="AG1569" s="179"/>
      <c r="AH1569" s="254"/>
      <c r="AI1569" s="254"/>
      <c r="AJ1569" s="178"/>
      <c r="AK1569" s="179"/>
      <c r="AL1569" s="254"/>
      <c r="AM1569" s="254"/>
      <c r="AN1569" s="178"/>
      <c r="AO1569" s="179"/>
      <c r="AP1569" s="254"/>
      <c r="AQ1569" s="254"/>
      <c r="AR1569" s="351">
        <f t="shared" si="467"/>
        <v>0</v>
      </c>
    </row>
    <row r="1570" spans="2:45" x14ac:dyDescent="0.4">
      <c r="B1570" s="208"/>
      <c r="C1570" s="180"/>
      <c r="D1570" s="178"/>
      <c r="E1570" s="179"/>
      <c r="F1570" s="254"/>
      <c r="G1570" s="254"/>
      <c r="H1570" s="178"/>
      <c r="I1570" s="179"/>
      <c r="J1570" s="254"/>
      <c r="K1570" s="254"/>
      <c r="L1570" s="178"/>
      <c r="M1570" s="179"/>
      <c r="N1570" s="254"/>
      <c r="O1570" s="254"/>
      <c r="P1570" s="178"/>
      <c r="Q1570" s="179"/>
      <c r="R1570" s="254"/>
      <c r="S1570" s="254"/>
      <c r="T1570" s="178"/>
      <c r="U1570" s="179"/>
      <c r="V1570" s="254"/>
      <c r="W1570" s="254"/>
      <c r="X1570" s="354">
        <f t="shared" si="464"/>
        <v>0</v>
      </c>
      <c r="Y1570" s="254"/>
      <c r="Z1570" s="354">
        <f t="shared" si="466"/>
        <v>0</v>
      </c>
      <c r="AA1570" s="254"/>
      <c r="AB1570" s="178"/>
      <c r="AC1570" s="179"/>
      <c r="AD1570" s="254"/>
      <c r="AE1570" s="254"/>
      <c r="AF1570" s="178"/>
      <c r="AG1570" s="179"/>
      <c r="AH1570" s="254"/>
      <c r="AI1570" s="254"/>
      <c r="AJ1570" s="178"/>
      <c r="AK1570" s="179"/>
      <c r="AL1570" s="254"/>
      <c r="AM1570" s="254"/>
      <c r="AN1570" s="178"/>
      <c r="AO1570" s="179"/>
      <c r="AP1570" s="254"/>
      <c r="AQ1570" s="254"/>
      <c r="AR1570" s="351">
        <f t="shared" si="467"/>
        <v>0</v>
      </c>
    </row>
    <row r="1571" spans="2:45" x14ac:dyDescent="0.4">
      <c r="B1571" s="208"/>
      <c r="C1571" s="180"/>
      <c r="D1571" s="178"/>
      <c r="E1571" s="179"/>
      <c r="F1571" s="254"/>
      <c r="G1571" s="254"/>
      <c r="H1571" s="178"/>
      <c r="I1571" s="179"/>
      <c r="J1571" s="254"/>
      <c r="K1571" s="254"/>
      <c r="L1571" s="178"/>
      <c r="M1571" s="179"/>
      <c r="N1571" s="254"/>
      <c r="O1571" s="254"/>
      <c r="P1571" s="178"/>
      <c r="Q1571" s="179"/>
      <c r="R1571" s="254"/>
      <c r="S1571" s="254"/>
      <c r="T1571" s="178"/>
      <c r="U1571" s="179"/>
      <c r="V1571" s="254"/>
      <c r="W1571" s="254"/>
      <c r="X1571" s="354">
        <f t="shared" si="464"/>
        <v>0</v>
      </c>
      <c r="Y1571" s="254"/>
      <c r="Z1571" s="354">
        <f t="shared" si="466"/>
        <v>0</v>
      </c>
      <c r="AA1571" s="254"/>
      <c r="AB1571" s="178"/>
      <c r="AC1571" s="179"/>
      <c r="AD1571" s="254"/>
      <c r="AE1571" s="254"/>
      <c r="AF1571" s="178"/>
      <c r="AG1571" s="179"/>
      <c r="AH1571" s="254"/>
      <c r="AI1571" s="254"/>
      <c r="AJ1571" s="178"/>
      <c r="AK1571" s="179"/>
      <c r="AL1571" s="254"/>
      <c r="AM1571" s="254"/>
      <c r="AN1571" s="178"/>
      <c r="AO1571" s="179"/>
      <c r="AP1571" s="254"/>
      <c r="AQ1571" s="254"/>
      <c r="AR1571" s="351">
        <f t="shared" si="467"/>
        <v>0</v>
      </c>
    </row>
    <row r="1572" spans="2:45" x14ac:dyDescent="0.4">
      <c r="B1572" s="208"/>
      <c r="C1572" s="180"/>
      <c r="D1572" s="178"/>
      <c r="E1572" s="179"/>
      <c r="F1572" s="180"/>
      <c r="G1572" s="254"/>
      <c r="H1572" s="178"/>
      <c r="I1572" s="179"/>
      <c r="J1572" s="180"/>
      <c r="K1572" s="254"/>
      <c r="L1572" s="178"/>
      <c r="M1572" s="179"/>
      <c r="N1572" s="180"/>
      <c r="O1572" s="254"/>
      <c r="P1572" s="178"/>
      <c r="Q1572" s="179"/>
      <c r="R1572" s="180"/>
      <c r="S1572" s="254"/>
      <c r="T1572" s="178"/>
      <c r="U1572" s="179"/>
      <c r="V1572" s="180"/>
      <c r="W1572" s="254"/>
      <c r="X1572" s="354">
        <f t="shared" si="464"/>
        <v>0</v>
      </c>
      <c r="Y1572" s="254"/>
      <c r="Z1572" s="354">
        <f t="shared" si="466"/>
        <v>0</v>
      </c>
      <c r="AA1572" s="254"/>
      <c r="AB1572" s="178"/>
      <c r="AC1572" s="179"/>
      <c r="AD1572" s="180"/>
      <c r="AE1572" s="254"/>
      <c r="AF1572" s="178"/>
      <c r="AG1572" s="179"/>
      <c r="AH1572" s="180"/>
      <c r="AI1572" s="254"/>
      <c r="AJ1572" s="178"/>
      <c r="AK1572" s="179"/>
      <c r="AL1572" s="180"/>
      <c r="AM1572" s="254"/>
      <c r="AN1572" s="178"/>
      <c r="AO1572" s="179"/>
      <c r="AP1572" s="180"/>
      <c r="AQ1572" s="254"/>
      <c r="AR1572" s="351">
        <f t="shared" si="467"/>
        <v>0</v>
      </c>
    </row>
    <row r="1573" spans="2:45" x14ac:dyDescent="0.4">
      <c r="B1573" s="208"/>
      <c r="C1573" s="180"/>
      <c r="D1573" s="178"/>
      <c r="E1573" s="179"/>
      <c r="F1573" s="254"/>
      <c r="G1573" s="254"/>
      <c r="H1573" s="178"/>
      <c r="I1573" s="179"/>
      <c r="J1573" s="254"/>
      <c r="K1573" s="254"/>
      <c r="L1573" s="178"/>
      <c r="M1573" s="179"/>
      <c r="N1573" s="254"/>
      <c r="O1573" s="254"/>
      <c r="P1573" s="178"/>
      <c r="Q1573" s="179"/>
      <c r="R1573" s="254"/>
      <c r="S1573" s="254"/>
      <c r="T1573" s="178"/>
      <c r="U1573" s="179"/>
      <c r="V1573" s="254"/>
      <c r="W1573" s="254"/>
      <c r="X1573" s="354">
        <f t="shared" si="464"/>
        <v>0</v>
      </c>
      <c r="Y1573" s="254"/>
      <c r="Z1573" s="354">
        <f t="shared" si="466"/>
        <v>0</v>
      </c>
      <c r="AA1573" s="254"/>
      <c r="AB1573" s="178"/>
      <c r="AC1573" s="179"/>
      <c r="AD1573" s="254"/>
      <c r="AE1573" s="254"/>
      <c r="AF1573" s="178"/>
      <c r="AG1573" s="179"/>
      <c r="AH1573" s="254"/>
      <c r="AI1573" s="254"/>
      <c r="AJ1573" s="178"/>
      <c r="AK1573" s="179"/>
      <c r="AL1573" s="254"/>
      <c r="AM1573" s="254"/>
      <c r="AN1573" s="178"/>
      <c r="AO1573" s="179"/>
      <c r="AP1573" s="254"/>
      <c r="AQ1573" s="254"/>
      <c r="AR1573" s="351">
        <f t="shared" si="467"/>
        <v>0</v>
      </c>
    </row>
    <row r="1574" spans="2:45" x14ac:dyDescent="0.4">
      <c r="B1574" s="208">
        <v>525119</v>
      </c>
      <c r="C1574" s="180" t="s">
        <v>42</v>
      </c>
      <c r="D1574" s="178"/>
      <c r="E1574" s="179"/>
      <c r="F1574" s="180"/>
      <c r="G1574" s="254">
        <f>SUM(G1575:G1577)</f>
        <v>67294000</v>
      </c>
      <c r="H1574" s="178"/>
      <c r="I1574" s="179"/>
      <c r="J1574" s="180"/>
      <c r="K1574" s="254">
        <f>SUM(K1575:K1577)</f>
        <v>67294000</v>
      </c>
      <c r="L1574" s="178"/>
      <c r="M1574" s="179"/>
      <c r="N1574" s="180"/>
      <c r="O1574" s="254">
        <f>SUM(O1575:O1577)</f>
        <v>67294000</v>
      </c>
      <c r="P1574" s="178"/>
      <c r="Q1574" s="179"/>
      <c r="R1574" s="180"/>
      <c r="S1574" s="254">
        <f>SUM(S1575:S1577)</f>
        <v>67294000</v>
      </c>
      <c r="T1574" s="178"/>
      <c r="U1574" s="179"/>
      <c r="V1574" s="180"/>
      <c r="W1574" s="254">
        <f>SUM(W1575:W1577)</f>
        <v>67294000</v>
      </c>
      <c r="X1574" s="354">
        <f t="shared" si="464"/>
        <v>20188200</v>
      </c>
      <c r="Y1574" s="254"/>
      <c r="Z1574" s="354">
        <f t="shared" si="466"/>
        <v>67294000</v>
      </c>
      <c r="AA1574" s="254"/>
      <c r="AB1574" s="178"/>
      <c r="AC1574" s="179"/>
      <c r="AD1574" s="180"/>
      <c r="AE1574" s="254">
        <f>SUM(AE1575:AE1577)</f>
        <v>67294000</v>
      </c>
      <c r="AF1574" s="178"/>
      <c r="AG1574" s="179"/>
      <c r="AH1574" s="180"/>
      <c r="AI1574" s="254">
        <f>SUM(AI1575:AI1577)</f>
        <v>67294000</v>
      </c>
      <c r="AJ1574" s="178"/>
      <c r="AK1574" s="179"/>
      <c r="AL1574" s="180"/>
      <c r="AM1574" s="254">
        <f>SUM(AM1575:AM1577)</f>
        <v>47105000</v>
      </c>
      <c r="AN1574" s="178"/>
      <c r="AO1574" s="179"/>
      <c r="AP1574" s="180"/>
      <c r="AQ1574" s="254">
        <f>SUM(AQ1575:AQ1577)</f>
        <v>47105000</v>
      </c>
      <c r="AR1574" s="351">
        <f t="shared" si="467"/>
        <v>0</v>
      </c>
    </row>
    <row r="1575" spans="2:45" x14ac:dyDescent="0.4">
      <c r="B1575" s="208"/>
      <c r="C1575" s="180" t="s">
        <v>607</v>
      </c>
      <c r="D1575" s="178">
        <v>36</v>
      </c>
      <c r="E1575" s="179" t="s">
        <v>40</v>
      </c>
      <c r="F1575" s="254">
        <v>300000</v>
      </c>
      <c r="G1575" s="254">
        <f>ROUNDDOWN(D1575*F1575,-3)</f>
        <v>10800000</v>
      </c>
      <c r="H1575" s="178">
        <v>36</v>
      </c>
      <c r="I1575" s="179" t="s">
        <v>40</v>
      </c>
      <c r="J1575" s="254">
        <v>300000</v>
      </c>
      <c r="K1575" s="254">
        <f>ROUNDDOWN(H1575*J1575,-3)</f>
        <v>10800000</v>
      </c>
      <c r="L1575" s="178">
        <v>36</v>
      </c>
      <c r="M1575" s="179" t="s">
        <v>40</v>
      </c>
      <c r="N1575" s="254">
        <v>300000</v>
      </c>
      <c r="O1575" s="254">
        <f>ROUNDDOWN(L1575*N1575,-3)</f>
        <v>10800000</v>
      </c>
      <c r="P1575" s="178">
        <v>36</v>
      </c>
      <c r="Q1575" s="179" t="s">
        <v>40</v>
      </c>
      <c r="R1575" s="254">
        <v>300000</v>
      </c>
      <c r="S1575" s="254">
        <f>ROUNDDOWN(P1575*R1575,-3)</f>
        <v>10800000</v>
      </c>
      <c r="T1575" s="178">
        <v>36</v>
      </c>
      <c r="U1575" s="179" t="s">
        <v>40</v>
      </c>
      <c r="V1575" s="254">
        <v>300000</v>
      </c>
      <c r="W1575" s="254">
        <f>ROUNDDOWN(T1575*V1575,-3)</f>
        <v>10800000</v>
      </c>
      <c r="X1575" s="354">
        <f t="shared" si="464"/>
        <v>3240000</v>
      </c>
      <c r="Y1575" s="254">
        <f>CEILING(X1575,1000)</f>
        <v>3240000</v>
      </c>
      <c r="Z1575" s="354">
        <f t="shared" si="466"/>
        <v>7560000</v>
      </c>
      <c r="AA1575" s="254">
        <f t="shared" si="465"/>
        <v>7560000</v>
      </c>
      <c r="AB1575" s="178">
        <v>36</v>
      </c>
      <c r="AC1575" s="179" t="s">
        <v>40</v>
      </c>
      <c r="AD1575" s="254">
        <v>300000</v>
      </c>
      <c r="AE1575" s="254">
        <f>ROUNDDOWN(AB1575*AD1575,-3)</f>
        <v>10800000</v>
      </c>
      <c r="AF1575" s="178">
        <v>36</v>
      </c>
      <c r="AG1575" s="179" t="s">
        <v>40</v>
      </c>
      <c r="AH1575" s="254">
        <v>300000</v>
      </c>
      <c r="AI1575" s="254">
        <f>ROUNDDOWN(AF1575*AH1575,-3)</f>
        <v>10800000</v>
      </c>
      <c r="AJ1575" s="178">
        <v>1</v>
      </c>
      <c r="AK1575" s="179" t="s">
        <v>38</v>
      </c>
      <c r="AL1575" s="254">
        <v>9305000</v>
      </c>
      <c r="AM1575" s="254">
        <f>ROUNDDOWN(AJ1575*AL1575,-3)</f>
        <v>9305000</v>
      </c>
      <c r="AN1575" s="178">
        <v>1</v>
      </c>
      <c r="AO1575" s="179" t="s">
        <v>38</v>
      </c>
      <c r="AP1575" s="254">
        <v>9305000</v>
      </c>
      <c r="AQ1575" s="254">
        <f>ROUNDDOWN(AN1575*AP1575,-3)</f>
        <v>9305000</v>
      </c>
      <c r="AR1575" s="351">
        <f t="shared" si="467"/>
        <v>0</v>
      </c>
    </row>
    <row r="1576" spans="2:45" x14ac:dyDescent="0.4">
      <c r="B1576" s="208"/>
      <c r="C1576" s="180" t="s">
        <v>254</v>
      </c>
      <c r="D1576" s="178">
        <v>1</v>
      </c>
      <c r="E1576" s="179" t="s">
        <v>38</v>
      </c>
      <c r="F1576" s="254">
        <v>13294000</v>
      </c>
      <c r="G1576" s="254">
        <f>ROUNDDOWN(D1576*F1576,-3)</f>
        <v>13294000</v>
      </c>
      <c r="H1576" s="178">
        <v>1</v>
      </c>
      <c r="I1576" s="179" t="s">
        <v>38</v>
      </c>
      <c r="J1576" s="254">
        <v>13294000</v>
      </c>
      <c r="K1576" s="254">
        <f>ROUNDDOWN(H1576*J1576,-3)</f>
        <v>13294000</v>
      </c>
      <c r="L1576" s="178">
        <v>1</v>
      </c>
      <c r="M1576" s="179" t="s">
        <v>38</v>
      </c>
      <c r="N1576" s="254">
        <v>13294000</v>
      </c>
      <c r="O1576" s="254">
        <f>ROUNDDOWN(L1576*N1576,-3)</f>
        <v>13294000</v>
      </c>
      <c r="P1576" s="178">
        <v>1</v>
      </c>
      <c r="Q1576" s="179" t="s">
        <v>38</v>
      </c>
      <c r="R1576" s="254">
        <v>13294000</v>
      </c>
      <c r="S1576" s="254">
        <f>ROUNDDOWN(P1576*R1576,-3)</f>
        <v>13294000</v>
      </c>
      <c r="T1576" s="178">
        <v>1</v>
      </c>
      <c r="U1576" s="179" t="s">
        <v>38</v>
      </c>
      <c r="V1576" s="254">
        <v>13294000</v>
      </c>
      <c r="W1576" s="254">
        <f>ROUNDDOWN(T1576*V1576,-3)</f>
        <v>13294000</v>
      </c>
      <c r="X1576" s="354">
        <f t="shared" si="464"/>
        <v>3988200</v>
      </c>
      <c r="Y1576" s="254">
        <f>CEILING(X1576,1000)</f>
        <v>3989000</v>
      </c>
      <c r="Z1576" s="354">
        <f t="shared" si="466"/>
        <v>9305000</v>
      </c>
      <c r="AA1576" s="254">
        <f t="shared" si="465"/>
        <v>9305000</v>
      </c>
      <c r="AB1576" s="178">
        <v>1</v>
      </c>
      <c r="AC1576" s="179" t="s">
        <v>38</v>
      </c>
      <c r="AD1576" s="254">
        <v>13294000</v>
      </c>
      <c r="AE1576" s="254">
        <f>ROUNDDOWN(AB1576*AD1576,-3)</f>
        <v>13294000</v>
      </c>
      <c r="AF1576" s="178">
        <v>1</v>
      </c>
      <c r="AG1576" s="179" t="s">
        <v>38</v>
      </c>
      <c r="AH1576" s="254">
        <v>13294000</v>
      </c>
      <c r="AI1576" s="254">
        <f>ROUNDDOWN(AF1576*AH1576,-3)</f>
        <v>13294000</v>
      </c>
      <c r="AJ1576" s="178">
        <v>1</v>
      </c>
      <c r="AK1576" s="179" t="s">
        <v>38</v>
      </c>
      <c r="AL1576" s="254">
        <v>7560000</v>
      </c>
      <c r="AM1576" s="254">
        <f>ROUNDDOWN(AJ1576*AL1576,-3)</f>
        <v>7560000</v>
      </c>
      <c r="AN1576" s="178">
        <v>1</v>
      </c>
      <c r="AO1576" s="179" t="s">
        <v>38</v>
      </c>
      <c r="AP1576" s="254">
        <v>7560000</v>
      </c>
      <c r="AQ1576" s="254">
        <f>ROUNDDOWN(AN1576*AP1576,-3)</f>
        <v>7560000</v>
      </c>
      <c r="AR1576" s="351">
        <f t="shared" si="467"/>
        <v>0</v>
      </c>
    </row>
    <row r="1577" spans="2:45" x14ac:dyDescent="0.4">
      <c r="B1577" s="208" t="s">
        <v>27</v>
      </c>
      <c r="C1577" s="180" t="s">
        <v>621</v>
      </c>
      <c r="D1577" s="178">
        <v>216</v>
      </c>
      <c r="E1577" s="179" t="s">
        <v>231</v>
      </c>
      <c r="F1577" s="254">
        <v>200000</v>
      </c>
      <c r="G1577" s="254">
        <f>ROUNDDOWN(D1577*F1577,-3)</f>
        <v>43200000</v>
      </c>
      <c r="H1577" s="178">
        <v>216</v>
      </c>
      <c r="I1577" s="179" t="s">
        <v>231</v>
      </c>
      <c r="J1577" s="254">
        <v>200000</v>
      </c>
      <c r="K1577" s="254">
        <f>ROUNDDOWN(H1577*J1577,-3)</f>
        <v>43200000</v>
      </c>
      <c r="L1577" s="178">
        <v>216</v>
      </c>
      <c r="M1577" s="179" t="s">
        <v>231</v>
      </c>
      <c r="N1577" s="254">
        <v>200000</v>
      </c>
      <c r="O1577" s="254">
        <f>ROUNDDOWN(L1577*N1577,-3)</f>
        <v>43200000</v>
      </c>
      <c r="P1577" s="178">
        <v>216</v>
      </c>
      <c r="Q1577" s="179" t="s">
        <v>231</v>
      </c>
      <c r="R1577" s="254">
        <v>200000</v>
      </c>
      <c r="S1577" s="254">
        <f>ROUNDDOWN(P1577*R1577,-3)</f>
        <v>43200000</v>
      </c>
      <c r="T1577" s="178">
        <v>216</v>
      </c>
      <c r="U1577" s="179" t="s">
        <v>231</v>
      </c>
      <c r="V1577" s="254">
        <v>200000</v>
      </c>
      <c r="W1577" s="254">
        <f>ROUNDDOWN(T1577*V1577,-3)</f>
        <v>43200000</v>
      </c>
      <c r="X1577" s="354">
        <f t="shared" si="464"/>
        <v>12960000</v>
      </c>
      <c r="Y1577" s="254">
        <f>CEILING(X1577,1000)</f>
        <v>12960000</v>
      </c>
      <c r="Z1577" s="354">
        <f t="shared" si="466"/>
        <v>30240000</v>
      </c>
      <c r="AA1577" s="254">
        <f t="shared" si="465"/>
        <v>30240000</v>
      </c>
      <c r="AB1577" s="178">
        <v>216</v>
      </c>
      <c r="AC1577" s="179" t="s">
        <v>231</v>
      </c>
      <c r="AD1577" s="254">
        <v>200000</v>
      </c>
      <c r="AE1577" s="254">
        <f>ROUNDDOWN(AB1577*AD1577,-3)</f>
        <v>43200000</v>
      </c>
      <c r="AF1577" s="178">
        <v>216</v>
      </c>
      <c r="AG1577" s="179" t="s">
        <v>231</v>
      </c>
      <c r="AH1577" s="254">
        <v>200000</v>
      </c>
      <c r="AI1577" s="254">
        <f>ROUNDDOWN(AF1577*AH1577,-3)</f>
        <v>43200000</v>
      </c>
      <c r="AJ1577" s="178">
        <v>1</v>
      </c>
      <c r="AK1577" s="179" t="s">
        <v>38</v>
      </c>
      <c r="AL1577" s="254">
        <v>30240000</v>
      </c>
      <c r="AM1577" s="254">
        <f>ROUNDDOWN(AJ1577*AL1577,-3)</f>
        <v>30240000</v>
      </c>
      <c r="AN1577" s="178">
        <v>1</v>
      </c>
      <c r="AO1577" s="179" t="s">
        <v>38</v>
      </c>
      <c r="AP1577" s="254">
        <v>30240000</v>
      </c>
      <c r="AQ1577" s="254">
        <f>ROUNDDOWN(AN1577*AP1577,-3)</f>
        <v>30240000</v>
      </c>
      <c r="AR1577" s="351">
        <f t="shared" si="467"/>
        <v>0</v>
      </c>
    </row>
    <row r="1578" spans="2:45" s="5" customFormat="1" x14ac:dyDescent="0.4">
      <c r="B1578" s="363" t="s">
        <v>622</v>
      </c>
      <c r="C1578" s="364" t="s">
        <v>202</v>
      </c>
      <c r="D1578" s="254">
        <f>D1579+D1588</f>
        <v>2</v>
      </c>
      <c r="E1578" s="270" t="s">
        <v>422</v>
      </c>
      <c r="F1578" s="254">
        <v>0</v>
      </c>
      <c r="G1578" s="254">
        <f>G1579+G1588</f>
        <v>670800000</v>
      </c>
      <c r="H1578" s="254">
        <f>H1579+H1588</f>
        <v>2</v>
      </c>
      <c r="I1578" s="270" t="s">
        <v>422</v>
      </c>
      <c r="J1578" s="254">
        <v>0</v>
      </c>
      <c r="K1578" s="254">
        <f>K1579+K1588</f>
        <v>670800000</v>
      </c>
      <c r="L1578" s="254">
        <f>L1579+L1588</f>
        <v>2</v>
      </c>
      <c r="M1578" s="270" t="s">
        <v>422</v>
      </c>
      <c r="N1578" s="254">
        <v>0</v>
      </c>
      <c r="O1578" s="254">
        <f>O1579+O1588</f>
        <v>670800000</v>
      </c>
      <c r="P1578" s="254">
        <v>2</v>
      </c>
      <c r="Q1578" s="270" t="s">
        <v>422</v>
      </c>
      <c r="R1578" s="254">
        <v>0</v>
      </c>
      <c r="S1578" s="254">
        <f>S1579+S1588</f>
        <v>670800000</v>
      </c>
      <c r="T1578" s="367">
        <v>2</v>
      </c>
      <c r="U1578" s="366" t="s">
        <v>422</v>
      </c>
      <c r="V1578" s="367">
        <v>0</v>
      </c>
      <c r="W1578" s="367">
        <f>W1579+W1588</f>
        <v>670800000</v>
      </c>
      <c r="X1578" s="354">
        <f t="shared" si="464"/>
        <v>201240000</v>
      </c>
      <c r="Y1578" s="254"/>
      <c r="Z1578" s="354">
        <f t="shared" si="466"/>
        <v>670800000</v>
      </c>
      <c r="AA1578" s="254"/>
      <c r="AB1578" s="367">
        <v>2</v>
      </c>
      <c r="AC1578" s="366" t="s">
        <v>422</v>
      </c>
      <c r="AD1578" s="367">
        <v>0</v>
      </c>
      <c r="AE1578" s="367">
        <f>AE1579+AE1588</f>
        <v>670800000</v>
      </c>
      <c r="AF1578" s="367">
        <v>2</v>
      </c>
      <c r="AG1578" s="366" t="s">
        <v>422</v>
      </c>
      <c r="AH1578" s="367">
        <v>0</v>
      </c>
      <c r="AI1578" s="367">
        <f>AI1579+AI1588</f>
        <v>670800000</v>
      </c>
      <c r="AJ1578" s="367">
        <v>2</v>
      </c>
      <c r="AK1578" s="366" t="s">
        <v>422</v>
      </c>
      <c r="AL1578" s="367">
        <v>0</v>
      </c>
      <c r="AM1578" s="367">
        <f>AM1579+AM1588</f>
        <v>721711000</v>
      </c>
      <c r="AN1578" s="367">
        <v>2</v>
      </c>
      <c r="AO1578" s="366" t="s">
        <v>422</v>
      </c>
      <c r="AP1578" s="367">
        <v>0</v>
      </c>
      <c r="AQ1578" s="367">
        <f>AQ1579+AQ1588</f>
        <v>721711000</v>
      </c>
      <c r="AR1578" s="351">
        <f t="shared" si="467"/>
        <v>0</v>
      </c>
      <c r="AS1578" s="379"/>
    </row>
    <row r="1579" spans="2:45" x14ac:dyDescent="0.4">
      <c r="B1579" s="312" t="s">
        <v>34</v>
      </c>
      <c r="C1579" s="313" t="s">
        <v>623</v>
      </c>
      <c r="D1579" s="269">
        <v>1</v>
      </c>
      <c r="E1579" s="270" t="s">
        <v>27</v>
      </c>
      <c r="F1579" s="254">
        <v>0</v>
      </c>
      <c r="G1579" s="254">
        <f>G1580+G1583</f>
        <v>242000000</v>
      </c>
      <c r="H1579" s="314">
        <v>1</v>
      </c>
      <c r="I1579" s="315" t="s">
        <v>27</v>
      </c>
      <c r="J1579" s="316">
        <v>0</v>
      </c>
      <c r="K1579" s="316">
        <f>K1580+K1583</f>
        <v>242000000</v>
      </c>
      <c r="L1579" s="314">
        <v>1</v>
      </c>
      <c r="M1579" s="315" t="s">
        <v>27</v>
      </c>
      <c r="N1579" s="316">
        <v>0</v>
      </c>
      <c r="O1579" s="316">
        <f>O1580+O1583</f>
        <v>242000000</v>
      </c>
      <c r="P1579" s="314">
        <v>1</v>
      </c>
      <c r="Q1579" s="315" t="s">
        <v>27</v>
      </c>
      <c r="R1579" s="316">
        <v>0</v>
      </c>
      <c r="S1579" s="316">
        <f>S1580+S1583</f>
        <v>242000000</v>
      </c>
      <c r="T1579" s="314">
        <v>1</v>
      </c>
      <c r="U1579" s="315" t="s">
        <v>27</v>
      </c>
      <c r="V1579" s="316">
        <v>0</v>
      </c>
      <c r="W1579" s="316">
        <f>W1580+W1583</f>
        <v>242000000</v>
      </c>
      <c r="X1579" s="354">
        <f t="shared" si="464"/>
        <v>72600000</v>
      </c>
      <c r="Y1579" s="316"/>
      <c r="Z1579" s="354">
        <f t="shared" si="466"/>
        <v>242000000</v>
      </c>
      <c r="AA1579" s="316"/>
      <c r="AB1579" s="314">
        <v>1</v>
      </c>
      <c r="AC1579" s="315" t="s">
        <v>27</v>
      </c>
      <c r="AD1579" s="316">
        <v>0</v>
      </c>
      <c r="AE1579" s="316">
        <f>AE1580+AE1583</f>
        <v>242000000</v>
      </c>
      <c r="AF1579" s="314">
        <v>1</v>
      </c>
      <c r="AG1579" s="315" t="s">
        <v>27</v>
      </c>
      <c r="AH1579" s="316">
        <v>0</v>
      </c>
      <c r="AI1579" s="316">
        <f>AI1580+AI1583</f>
        <v>242000000</v>
      </c>
      <c r="AJ1579" s="314">
        <v>1</v>
      </c>
      <c r="AK1579" s="315" t="s">
        <v>27</v>
      </c>
      <c r="AL1579" s="316">
        <v>0</v>
      </c>
      <c r="AM1579" s="316">
        <f>AM1580+AM1583</f>
        <v>525150000</v>
      </c>
      <c r="AN1579" s="314">
        <v>1</v>
      </c>
      <c r="AO1579" s="315" t="s">
        <v>27</v>
      </c>
      <c r="AP1579" s="316">
        <v>0</v>
      </c>
      <c r="AQ1579" s="316">
        <f>AQ1580+AQ1583</f>
        <v>525150000</v>
      </c>
      <c r="AR1579" s="351">
        <f t="shared" si="467"/>
        <v>0</v>
      </c>
    </row>
    <row r="1580" spans="2:45" x14ac:dyDescent="0.4">
      <c r="B1580" s="208">
        <v>525112</v>
      </c>
      <c r="C1580" s="180" t="s">
        <v>97</v>
      </c>
      <c r="D1580" s="178"/>
      <c r="E1580" s="179" t="s">
        <v>27</v>
      </c>
      <c r="F1580" s="180"/>
      <c r="G1580" s="254">
        <f>SUM(G1581:G1582)</f>
        <v>50000000</v>
      </c>
      <c r="H1580" s="178"/>
      <c r="I1580" s="179" t="s">
        <v>27</v>
      </c>
      <c r="J1580" s="180"/>
      <c r="K1580" s="254">
        <f>SUM(K1581:K1582)</f>
        <v>50000000</v>
      </c>
      <c r="L1580" s="178"/>
      <c r="M1580" s="179" t="s">
        <v>27</v>
      </c>
      <c r="N1580" s="180"/>
      <c r="O1580" s="254">
        <f>SUM(O1581:O1582)</f>
        <v>50000000</v>
      </c>
      <c r="P1580" s="178"/>
      <c r="Q1580" s="179" t="s">
        <v>27</v>
      </c>
      <c r="R1580" s="180"/>
      <c r="S1580" s="254">
        <f>SUM(S1581:S1582)</f>
        <v>50000000</v>
      </c>
      <c r="T1580" s="178"/>
      <c r="U1580" s="179" t="s">
        <v>27</v>
      </c>
      <c r="V1580" s="180"/>
      <c r="W1580" s="254">
        <f>SUM(W1581:W1582)</f>
        <v>50000000</v>
      </c>
      <c r="X1580" s="354">
        <f t="shared" si="464"/>
        <v>15000000</v>
      </c>
      <c r="Y1580" s="254"/>
      <c r="Z1580" s="354">
        <f t="shared" si="466"/>
        <v>50000000</v>
      </c>
      <c r="AA1580" s="254"/>
      <c r="AB1580" s="178"/>
      <c r="AC1580" s="179" t="s">
        <v>27</v>
      </c>
      <c r="AD1580" s="180"/>
      <c r="AE1580" s="254">
        <f>SUM(AE1581:AE1582)</f>
        <v>50000000</v>
      </c>
      <c r="AF1580" s="178"/>
      <c r="AG1580" s="179" t="s">
        <v>27</v>
      </c>
      <c r="AH1580" s="180"/>
      <c r="AI1580" s="254">
        <f>SUM(AI1581:AI1582)</f>
        <v>50000000</v>
      </c>
      <c r="AJ1580" s="178"/>
      <c r="AK1580" s="179" t="s">
        <v>27</v>
      </c>
      <c r="AL1580" s="180"/>
      <c r="AM1580" s="254">
        <f>SUM(AM1581:AM1582)</f>
        <v>15000000</v>
      </c>
      <c r="AN1580" s="178"/>
      <c r="AO1580" s="179" t="s">
        <v>27</v>
      </c>
      <c r="AP1580" s="180"/>
      <c r="AQ1580" s="254">
        <f>SUM(AQ1581:AQ1582)</f>
        <v>15000000</v>
      </c>
      <c r="AR1580" s="351">
        <f t="shared" si="467"/>
        <v>0</v>
      </c>
    </row>
    <row r="1581" spans="2:45" x14ac:dyDescent="0.4">
      <c r="B1581" s="208" t="s">
        <v>27</v>
      </c>
      <c r="C1581" s="180" t="s">
        <v>624</v>
      </c>
      <c r="D1581" s="178">
        <v>1</v>
      </c>
      <c r="E1581" s="179" t="s">
        <v>51</v>
      </c>
      <c r="F1581" s="254">
        <v>25000000</v>
      </c>
      <c r="G1581" s="254">
        <f>ROUNDDOWN(D1581*F1581,-3)</f>
        <v>25000000</v>
      </c>
      <c r="H1581" s="178">
        <v>1</v>
      </c>
      <c r="I1581" s="179" t="s">
        <v>51</v>
      </c>
      <c r="J1581" s="254">
        <v>25000000</v>
      </c>
      <c r="K1581" s="254">
        <f>ROUNDDOWN(H1581*J1581,-3)</f>
        <v>25000000</v>
      </c>
      <c r="L1581" s="178">
        <v>1</v>
      </c>
      <c r="M1581" s="179" t="s">
        <v>51</v>
      </c>
      <c r="N1581" s="254">
        <v>25000000</v>
      </c>
      <c r="O1581" s="254">
        <f>ROUNDDOWN(L1581*N1581,-3)</f>
        <v>25000000</v>
      </c>
      <c r="P1581" s="178">
        <v>1</v>
      </c>
      <c r="Q1581" s="179" t="s">
        <v>51</v>
      </c>
      <c r="R1581" s="254">
        <v>25000000</v>
      </c>
      <c r="S1581" s="254">
        <f>ROUNDDOWN(P1581*R1581,-3)</f>
        <v>25000000</v>
      </c>
      <c r="T1581" s="178">
        <v>1</v>
      </c>
      <c r="U1581" s="179" t="s">
        <v>51</v>
      </c>
      <c r="V1581" s="254">
        <v>25000000</v>
      </c>
      <c r="W1581" s="254">
        <f>ROUNDDOWN(T1581*V1581,-3)</f>
        <v>25000000</v>
      </c>
      <c r="X1581" s="354">
        <f t="shared" si="464"/>
        <v>7500000</v>
      </c>
      <c r="Y1581" s="254">
        <f>CEILING(X1581,1000)</f>
        <v>7500000</v>
      </c>
      <c r="Z1581" s="354">
        <f t="shared" si="466"/>
        <v>17500000</v>
      </c>
      <c r="AA1581" s="254">
        <f t="shared" si="465"/>
        <v>17500000</v>
      </c>
      <c r="AB1581" s="178">
        <v>1</v>
      </c>
      <c r="AC1581" s="179" t="s">
        <v>51</v>
      </c>
      <c r="AD1581" s="254">
        <v>25000000</v>
      </c>
      <c r="AE1581" s="254">
        <f>ROUNDDOWN(AB1581*AD1581,-3)</f>
        <v>25000000</v>
      </c>
      <c r="AF1581" s="178">
        <v>1</v>
      </c>
      <c r="AG1581" s="179" t="s">
        <v>51</v>
      </c>
      <c r="AH1581" s="254">
        <v>25000000</v>
      </c>
      <c r="AI1581" s="254">
        <f>ROUNDDOWN(AF1581*AH1581,-3)</f>
        <v>25000000</v>
      </c>
      <c r="AJ1581" s="178">
        <v>1</v>
      </c>
      <c r="AK1581" s="179" t="s">
        <v>51</v>
      </c>
      <c r="AL1581" s="254">
        <v>7500000</v>
      </c>
      <c r="AM1581" s="254">
        <f>ROUNDDOWN(AJ1581*AL1581,-3)</f>
        <v>7500000</v>
      </c>
      <c r="AN1581" s="178">
        <v>1</v>
      </c>
      <c r="AO1581" s="179" t="s">
        <v>51</v>
      </c>
      <c r="AP1581" s="254">
        <v>7500000</v>
      </c>
      <c r="AQ1581" s="254">
        <f>ROUNDDOWN(AN1581*AP1581,-3)</f>
        <v>7500000</v>
      </c>
      <c r="AR1581" s="351">
        <f t="shared" si="467"/>
        <v>0</v>
      </c>
    </row>
    <row r="1582" spans="2:45" x14ac:dyDescent="0.4">
      <c r="B1582" s="208"/>
      <c r="C1582" s="180" t="s">
        <v>625</v>
      </c>
      <c r="D1582" s="178">
        <v>1</v>
      </c>
      <c r="E1582" s="179" t="s">
        <v>51</v>
      </c>
      <c r="F1582" s="254">
        <v>25000000</v>
      </c>
      <c r="G1582" s="254">
        <f>ROUNDDOWN(D1582*F1582,-3)</f>
        <v>25000000</v>
      </c>
      <c r="H1582" s="178">
        <v>1</v>
      </c>
      <c r="I1582" s="179" t="s">
        <v>51</v>
      </c>
      <c r="J1582" s="254">
        <v>25000000</v>
      </c>
      <c r="K1582" s="254">
        <f>ROUNDDOWN(H1582*J1582,-3)</f>
        <v>25000000</v>
      </c>
      <c r="L1582" s="178">
        <v>1</v>
      </c>
      <c r="M1582" s="179" t="s">
        <v>51</v>
      </c>
      <c r="N1582" s="254">
        <v>25000000</v>
      </c>
      <c r="O1582" s="254">
        <f>ROUNDDOWN(L1582*N1582,-3)</f>
        <v>25000000</v>
      </c>
      <c r="P1582" s="178">
        <v>1</v>
      </c>
      <c r="Q1582" s="179" t="s">
        <v>51</v>
      </c>
      <c r="R1582" s="254">
        <v>25000000</v>
      </c>
      <c r="S1582" s="254">
        <f>ROUNDDOWN(P1582*R1582,-3)</f>
        <v>25000000</v>
      </c>
      <c r="T1582" s="178">
        <v>1</v>
      </c>
      <c r="U1582" s="179" t="s">
        <v>51</v>
      </c>
      <c r="V1582" s="254">
        <v>25000000</v>
      </c>
      <c r="W1582" s="254">
        <f>ROUNDDOWN(T1582*V1582,-3)</f>
        <v>25000000</v>
      </c>
      <c r="X1582" s="354">
        <f t="shared" si="464"/>
        <v>7500000</v>
      </c>
      <c r="Y1582" s="254">
        <f>CEILING(X1582,1000)</f>
        <v>7500000</v>
      </c>
      <c r="Z1582" s="354">
        <f t="shared" si="466"/>
        <v>17500000</v>
      </c>
      <c r="AA1582" s="254">
        <f t="shared" si="465"/>
        <v>17500000</v>
      </c>
      <c r="AB1582" s="178">
        <v>1</v>
      </c>
      <c r="AC1582" s="179" t="s">
        <v>51</v>
      </c>
      <c r="AD1582" s="254">
        <v>25000000</v>
      </c>
      <c r="AE1582" s="254">
        <f>ROUNDDOWN(AB1582*AD1582,-3)</f>
        <v>25000000</v>
      </c>
      <c r="AF1582" s="178">
        <v>1</v>
      </c>
      <c r="AG1582" s="179" t="s">
        <v>51</v>
      </c>
      <c r="AH1582" s="254">
        <v>25000000</v>
      </c>
      <c r="AI1582" s="254">
        <f>ROUNDDOWN(AF1582*AH1582,-3)</f>
        <v>25000000</v>
      </c>
      <c r="AJ1582" s="178">
        <v>1</v>
      </c>
      <c r="AK1582" s="179" t="s">
        <v>51</v>
      </c>
      <c r="AL1582" s="254">
        <v>7500000</v>
      </c>
      <c r="AM1582" s="254">
        <f>ROUNDDOWN(AJ1582*AL1582,-3)</f>
        <v>7500000</v>
      </c>
      <c r="AN1582" s="178">
        <v>1</v>
      </c>
      <c r="AO1582" s="179" t="s">
        <v>51</v>
      </c>
      <c r="AP1582" s="254">
        <v>7500000</v>
      </c>
      <c r="AQ1582" s="254">
        <f>ROUNDDOWN(AN1582*AP1582,-3)</f>
        <v>7500000</v>
      </c>
      <c r="AR1582" s="351">
        <f t="shared" si="467"/>
        <v>0</v>
      </c>
    </row>
    <row r="1583" spans="2:45" x14ac:dyDescent="0.4">
      <c r="B1583" s="208">
        <v>525111</v>
      </c>
      <c r="C1583" s="180" t="s">
        <v>174</v>
      </c>
      <c r="D1583" s="178">
        <v>0</v>
      </c>
      <c r="E1583" s="179" t="s">
        <v>27</v>
      </c>
      <c r="F1583" s="180">
        <v>0</v>
      </c>
      <c r="G1583" s="254">
        <f>SUM(G1584:G1585)</f>
        <v>192000000</v>
      </c>
      <c r="H1583" s="178">
        <v>0</v>
      </c>
      <c r="I1583" s="179" t="s">
        <v>27</v>
      </c>
      <c r="J1583" s="180">
        <v>0</v>
      </c>
      <c r="K1583" s="254">
        <f>SUM(K1584:K1585)</f>
        <v>192000000</v>
      </c>
      <c r="L1583" s="178">
        <v>0</v>
      </c>
      <c r="M1583" s="179" t="s">
        <v>27</v>
      </c>
      <c r="N1583" s="180">
        <v>0</v>
      </c>
      <c r="O1583" s="254">
        <f>SUM(O1584:O1585)</f>
        <v>192000000</v>
      </c>
      <c r="P1583" s="178">
        <v>0</v>
      </c>
      <c r="Q1583" s="179" t="s">
        <v>27</v>
      </c>
      <c r="R1583" s="180">
        <v>0</v>
      </c>
      <c r="S1583" s="254">
        <f>SUM(S1584:S1585)</f>
        <v>192000000</v>
      </c>
      <c r="T1583" s="178">
        <v>0</v>
      </c>
      <c r="U1583" s="179" t="s">
        <v>27</v>
      </c>
      <c r="V1583" s="180">
        <v>0</v>
      </c>
      <c r="W1583" s="254">
        <f>SUM(W1584:W1585)</f>
        <v>192000000</v>
      </c>
      <c r="X1583" s="354">
        <f t="shared" si="464"/>
        <v>57600000</v>
      </c>
      <c r="Y1583" s="254"/>
      <c r="Z1583" s="354">
        <f t="shared" si="466"/>
        <v>192000000</v>
      </c>
      <c r="AA1583" s="254"/>
      <c r="AB1583" s="178">
        <v>0</v>
      </c>
      <c r="AC1583" s="179" t="s">
        <v>27</v>
      </c>
      <c r="AD1583" s="180">
        <v>0</v>
      </c>
      <c r="AE1583" s="254">
        <f>SUM(AE1584:AE1585)</f>
        <v>192000000</v>
      </c>
      <c r="AF1583" s="178">
        <v>0</v>
      </c>
      <c r="AG1583" s="179" t="s">
        <v>27</v>
      </c>
      <c r="AH1583" s="180">
        <v>0</v>
      </c>
      <c r="AI1583" s="254">
        <f>SUM(AI1584:AI1585)</f>
        <v>192000000</v>
      </c>
      <c r="AJ1583" s="178">
        <v>0</v>
      </c>
      <c r="AK1583" s="179" t="s">
        <v>27</v>
      </c>
      <c r="AL1583" s="180">
        <v>0</v>
      </c>
      <c r="AM1583" s="254">
        <f>SUM(AM1584:AM1587)</f>
        <v>510150000</v>
      </c>
      <c r="AN1583" s="178">
        <v>0</v>
      </c>
      <c r="AO1583" s="179" t="s">
        <v>27</v>
      </c>
      <c r="AP1583" s="180">
        <v>0</v>
      </c>
      <c r="AQ1583" s="254">
        <f>SUM(AQ1584:AQ1587)</f>
        <v>510150000</v>
      </c>
      <c r="AR1583" s="351">
        <f t="shared" si="467"/>
        <v>0</v>
      </c>
    </row>
    <row r="1584" spans="2:45" x14ac:dyDescent="0.4">
      <c r="B1584" s="208" t="s">
        <v>27</v>
      </c>
      <c r="C1584" s="180" t="s">
        <v>626</v>
      </c>
      <c r="D1584" s="178">
        <v>480</v>
      </c>
      <c r="E1584" s="179" t="s">
        <v>47</v>
      </c>
      <c r="F1584" s="254">
        <v>150000</v>
      </c>
      <c r="G1584" s="254">
        <f>ROUNDDOWN(D1584*F1584,-3)</f>
        <v>72000000</v>
      </c>
      <c r="H1584" s="178">
        <v>480</v>
      </c>
      <c r="I1584" s="179" t="s">
        <v>47</v>
      </c>
      <c r="J1584" s="254">
        <v>150000</v>
      </c>
      <c r="K1584" s="254">
        <f>ROUNDDOWN(H1584*J1584,-3)</f>
        <v>72000000</v>
      </c>
      <c r="L1584" s="178">
        <v>480</v>
      </c>
      <c r="M1584" s="179" t="s">
        <v>47</v>
      </c>
      <c r="N1584" s="254">
        <v>150000</v>
      </c>
      <c r="O1584" s="254">
        <f>ROUNDDOWN(L1584*N1584,-3)</f>
        <v>72000000</v>
      </c>
      <c r="P1584" s="178">
        <v>480</v>
      </c>
      <c r="Q1584" s="179" t="s">
        <v>47</v>
      </c>
      <c r="R1584" s="254">
        <v>150000</v>
      </c>
      <c r="S1584" s="254">
        <f>ROUNDDOWN(P1584*R1584,-3)</f>
        <v>72000000</v>
      </c>
      <c r="T1584" s="178">
        <v>480</v>
      </c>
      <c r="U1584" s="179" t="s">
        <v>47</v>
      </c>
      <c r="V1584" s="254">
        <v>150000</v>
      </c>
      <c r="W1584" s="254">
        <f>ROUNDDOWN(T1584*V1584,-3)</f>
        <v>72000000</v>
      </c>
      <c r="X1584" s="354">
        <f t="shared" si="464"/>
        <v>21600000</v>
      </c>
      <c r="Y1584" s="254">
        <f>CEILING(X1584,1000)</f>
        <v>21600000</v>
      </c>
      <c r="Z1584" s="354">
        <f t="shared" si="466"/>
        <v>50400000</v>
      </c>
      <c r="AA1584" s="254">
        <f t="shared" si="465"/>
        <v>50400000</v>
      </c>
      <c r="AB1584" s="178">
        <v>480</v>
      </c>
      <c r="AC1584" s="179" t="s">
        <v>47</v>
      </c>
      <c r="AD1584" s="254">
        <v>150000</v>
      </c>
      <c r="AE1584" s="254">
        <f>ROUNDDOWN(AB1584*AD1584,-3)</f>
        <v>72000000</v>
      </c>
      <c r="AF1584" s="178">
        <v>480</v>
      </c>
      <c r="AG1584" s="179" t="s">
        <v>47</v>
      </c>
      <c r="AH1584" s="254">
        <v>150000</v>
      </c>
      <c r="AI1584" s="254">
        <f>ROUNDDOWN(AF1584*AH1584,-3)</f>
        <v>72000000</v>
      </c>
      <c r="AJ1584" s="178">
        <v>880</v>
      </c>
      <c r="AK1584" s="179" t="s">
        <v>47</v>
      </c>
      <c r="AL1584" s="254">
        <v>150000</v>
      </c>
      <c r="AM1584" s="254">
        <f>ROUNDDOWN(AJ1584*AL1584,-3)</f>
        <v>132000000</v>
      </c>
      <c r="AN1584" s="178">
        <v>880</v>
      </c>
      <c r="AO1584" s="179" t="s">
        <v>47</v>
      </c>
      <c r="AP1584" s="254">
        <v>150000</v>
      </c>
      <c r="AQ1584" s="254">
        <f>ROUNDDOWN(AN1584*AP1584,-3)</f>
        <v>132000000</v>
      </c>
      <c r="AR1584" s="351">
        <f t="shared" si="467"/>
        <v>0</v>
      </c>
    </row>
    <row r="1585" spans="2:44" x14ac:dyDescent="0.4">
      <c r="B1585" s="208"/>
      <c r="C1585" s="180" t="s">
        <v>627</v>
      </c>
      <c r="D1585" s="178">
        <v>800</v>
      </c>
      <c r="E1585" s="179" t="s">
        <v>47</v>
      </c>
      <c r="F1585" s="254">
        <v>150000</v>
      </c>
      <c r="G1585" s="254">
        <f>ROUNDDOWN(D1585*F1585,-3)</f>
        <v>120000000</v>
      </c>
      <c r="H1585" s="178">
        <v>800</v>
      </c>
      <c r="I1585" s="179" t="s">
        <v>47</v>
      </c>
      <c r="J1585" s="254">
        <v>150000</v>
      </c>
      <c r="K1585" s="254">
        <f>ROUNDDOWN(H1585*J1585,-3)</f>
        <v>120000000</v>
      </c>
      <c r="L1585" s="178">
        <v>800</v>
      </c>
      <c r="M1585" s="179" t="s">
        <v>47</v>
      </c>
      <c r="N1585" s="254">
        <v>150000</v>
      </c>
      <c r="O1585" s="254">
        <f>ROUNDDOWN(L1585*N1585,-3)</f>
        <v>120000000</v>
      </c>
      <c r="P1585" s="178">
        <v>800</v>
      </c>
      <c r="Q1585" s="179" t="s">
        <v>47</v>
      </c>
      <c r="R1585" s="254">
        <v>150000</v>
      </c>
      <c r="S1585" s="254">
        <f>ROUNDDOWN(P1585*R1585,-3)</f>
        <v>120000000</v>
      </c>
      <c r="T1585" s="178">
        <v>800</v>
      </c>
      <c r="U1585" s="179" t="s">
        <v>47</v>
      </c>
      <c r="V1585" s="254">
        <v>150000</v>
      </c>
      <c r="W1585" s="254">
        <f>ROUNDDOWN(T1585*V1585,-3)</f>
        <v>120000000</v>
      </c>
      <c r="X1585" s="354">
        <f t="shared" si="464"/>
        <v>36000000</v>
      </c>
      <c r="Y1585" s="254">
        <f>CEILING(X1585,1000)</f>
        <v>36000000</v>
      </c>
      <c r="Z1585" s="354">
        <f t="shared" si="466"/>
        <v>84000000</v>
      </c>
      <c r="AA1585" s="254">
        <f t="shared" si="465"/>
        <v>84000000</v>
      </c>
      <c r="AB1585" s="178">
        <v>800</v>
      </c>
      <c r="AC1585" s="179" t="s">
        <v>47</v>
      </c>
      <c r="AD1585" s="254">
        <v>150000</v>
      </c>
      <c r="AE1585" s="254">
        <f>ROUNDDOWN(AB1585*AD1585,-3)</f>
        <v>120000000</v>
      </c>
      <c r="AF1585" s="178">
        <v>800</v>
      </c>
      <c r="AG1585" s="179" t="s">
        <v>47</v>
      </c>
      <c r="AH1585" s="254">
        <v>150000</v>
      </c>
      <c r="AI1585" s="254">
        <f>ROUNDDOWN(AF1585*AH1585,-3)</f>
        <v>120000000</v>
      </c>
      <c r="AJ1585" s="178">
        <v>500</v>
      </c>
      <c r="AK1585" s="179" t="s">
        <v>47</v>
      </c>
      <c r="AL1585" s="254">
        <v>150000</v>
      </c>
      <c r="AM1585" s="254">
        <f>ROUNDDOWN(AJ1585*AL1585,-3)</f>
        <v>75000000</v>
      </c>
      <c r="AN1585" s="178">
        <v>500</v>
      </c>
      <c r="AO1585" s="179" t="s">
        <v>47</v>
      </c>
      <c r="AP1585" s="254">
        <v>150000</v>
      </c>
      <c r="AQ1585" s="254">
        <f>ROUNDDOWN(AN1585*AP1585,-3)</f>
        <v>75000000</v>
      </c>
      <c r="AR1585" s="351">
        <f t="shared" si="467"/>
        <v>0</v>
      </c>
    </row>
    <row r="1586" spans="2:44" x14ac:dyDescent="0.4">
      <c r="B1586" s="208"/>
      <c r="C1586" s="180" t="s">
        <v>930</v>
      </c>
      <c r="D1586" s="178"/>
      <c r="E1586" s="179"/>
      <c r="F1586" s="254"/>
      <c r="G1586" s="254"/>
      <c r="H1586" s="178"/>
      <c r="I1586" s="179"/>
      <c r="J1586" s="254"/>
      <c r="K1586" s="254"/>
      <c r="L1586" s="178"/>
      <c r="M1586" s="179"/>
      <c r="N1586" s="254"/>
      <c r="O1586" s="254"/>
      <c r="P1586" s="178"/>
      <c r="Q1586" s="179"/>
      <c r="R1586" s="254"/>
      <c r="S1586" s="254"/>
      <c r="T1586" s="178"/>
      <c r="U1586" s="179"/>
      <c r="V1586" s="254"/>
      <c r="W1586" s="254"/>
      <c r="X1586" s="354"/>
      <c r="Y1586" s="254"/>
      <c r="Z1586" s="354"/>
      <c r="AA1586" s="254"/>
      <c r="AB1586" s="178"/>
      <c r="AC1586" s="179"/>
      <c r="AD1586" s="254"/>
      <c r="AE1586" s="254"/>
      <c r="AF1586" s="178"/>
      <c r="AG1586" s="179"/>
      <c r="AH1586" s="254"/>
      <c r="AI1586" s="254"/>
      <c r="AJ1586" s="178">
        <v>6</v>
      </c>
      <c r="AK1586" s="179" t="s">
        <v>931</v>
      </c>
      <c r="AL1586" s="254">
        <v>25920000</v>
      </c>
      <c r="AM1586" s="254">
        <f>ROUNDDOWN(AJ1586*AL1586,-3)</f>
        <v>155520000</v>
      </c>
      <c r="AN1586" s="178">
        <v>6</v>
      </c>
      <c r="AO1586" s="179" t="s">
        <v>931</v>
      </c>
      <c r="AP1586" s="254">
        <v>25920000</v>
      </c>
      <c r="AQ1586" s="254">
        <f>ROUNDDOWN(AN1586*AP1586,-3)</f>
        <v>155520000</v>
      </c>
      <c r="AR1586" s="351">
        <f t="shared" si="467"/>
        <v>0</v>
      </c>
    </row>
    <row r="1587" spans="2:44" x14ac:dyDescent="0.4">
      <c r="B1587" s="208"/>
      <c r="C1587" s="180" t="s">
        <v>932</v>
      </c>
      <c r="D1587" s="178"/>
      <c r="E1587" s="179"/>
      <c r="F1587" s="254"/>
      <c r="G1587" s="254"/>
      <c r="H1587" s="178"/>
      <c r="I1587" s="179"/>
      <c r="J1587" s="254"/>
      <c r="K1587" s="254"/>
      <c r="L1587" s="178"/>
      <c r="M1587" s="179"/>
      <c r="N1587" s="254"/>
      <c r="O1587" s="254"/>
      <c r="P1587" s="178"/>
      <c r="Q1587" s="179"/>
      <c r="R1587" s="254"/>
      <c r="S1587" s="254"/>
      <c r="T1587" s="178"/>
      <c r="U1587" s="179"/>
      <c r="V1587" s="254"/>
      <c r="W1587" s="254"/>
      <c r="X1587" s="354"/>
      <c r="Y1587" s="254"/>
      <c r="Z1587" s="354"/>
      <c r="AA1587" s="254"/>
      <c r="AB1587" s="178"/>
      <c r="AC1587" s="179"/>
      <c r="AD1587" s="254"/>
      <c r="AE1587" s="254"/>
      <c r="AF1587" s="178"/>
      <c r="AG1587" s="179"/>
      <c r="AH1587" s="254"/>
      <c r="AI1587" s="254"/>
      <c r="AJ1587" s="178">
        <v>2</v>
      </c>
      <c r="AK1587" s="179" t="s">
        <v>931</v>
      </c>
      <c r="AL1587" s="254">
        <v>73815000</v>
      </c>
      <c r="AM1587" s="254">
        <f>ROUNDDOWN(AJ1587*AL1587,-3)</f>
        <v>147630000</v>
      </c>
      <c r="AN1587" s="178">
        <v>2</v>
      </c>
      <c r="AO1587" s="179" t="s">
        <v>931</v>
      </c>
      <c r="AP1587" s="254">
        <v>73815000</v>
      </c>
      <c r="AQ1587" s="254">
        <f>ROUNDDOWN(AN1587*AP1587,-3)</f>
        <v>147630000</v>
      </c>
      <c r="AR1587" s="351">
        <f t="shared" si="467"/>
        <v>0</v>
      </c>
    </row>
    <row r="1588" spans="2:44" x14ac:dyDescent="0.4">
      <c r="B1588" s="312" t="s">
        <v>52</v>
      </c>
      <c r="C1588" s="313" t="s">
        <v>628</v>
      </c>
      <c r="D1588" s="269">
        <v>1</v>
      </c>
      <c r="E1588" s="270" t="s">
        <v>27</v>
      </c>
      <c r="F1588" s="254">
        <v>0</v>
      </c>
      <c r="G1588" s="254">
        <f>G1589+G1591</f>
        <v>428800000</v>
      </c>
      <c r="H1588" s="314">
        <v>1</v>
      </c>
      <c r="I1588" s="315" t="s">
        <v>27</v>
      </c>
      <c r="J1588" s="316">
        <v>0</v>
      </c>
      <c r="K1588" s="316">
        <f>K1589+K1591</f>
        <v>428800000</v>
      </c>
      <c r="L1588" s="314">
        <v>1</v>
      </c>
      <c r="M1588" s="315" t="s">
        <v>27</v>
      </c>
      <c r="N1588" s="316">
        <v>0</v>
      </c>
      <c r="O1588" s="316">
        <f>O1589+O1591</f>
        <v>428800000</v>
      </c>
      <c r="P1588" s="314">
        <v>1</v>
      </c>
      <c r="Q1588" s="315" t="s">
        <v>27</v>
      </c>
      <c r="R1588" s="316">
        <v>0</v>
      </c>
      <c r="S1588" s="316">
        <f>S1589+S1591</f>
        <v>428800000</v>
      </c>
      <c r="T1588" s="314">
        <v>1</v>
      </c>
      <c r="U1588" s="315" t="s">
        <v>27</v>
      </c>
      <c r="V1588" s="316">
        <v>0</v>
      </c>
      <c r="W1588" s="316">
        <f>W1589+W1591</f>
        <v>428800000</v>
      </c>
      <c r="X1588" s="354">
        <f t="shared" si="464"/>
        <v>128640000</v>
      </c>
      <c r="Y1588" s="316"/>
      <c r="Z1588" s="354">
        <f t="shared" si="466"/>
        <v>428800000</v>
      </c>
      <c r="AA1588" s="316"/>
      <c r="AB1588" s="314">
        <v>1</v>
      </c>
      <c r="AC1588" s="315" t="s">
        <v>27</v>
      </c>
      <c r="AD1588" s="316">
        <v>0</v>
      </c>
      <c r="AE1588" s="316">
        <f>AE1589+AE1591</f>
        <v>428800000</v>
      </c>
      <c r="AF1588" s="314">
        <v>1</v>
      </c>
      <c r="AG1588" s="315" t="s">
        <v>27</v>
      </c>
      <c r="AH1588" s="316">
        <v>0</v>
      </c>
      <c r="AI1588" s="316">
        <f>AI1589+AI1591</f>
        <v>428800000</v>
      </c>
      <c r="AJ1588" s="314">
        <v>1</v>
      </c>
      <c r="AK1588" s="315" t="s">
        <v>27</v>
      </c>
      <c r="AL1588" s="316">
        <v>0</v>
      </c>
      <c r="AM1588" s="316">
        <f>AM1589+AM1591</f>
        <v>196561000</v>
      </c>
      <c r="AN1588" s="314">
        <v>1</v>
      </c>
      <c r="AO1588" s="315" t="s">
        <v>27</v>
      </c>
      <c r="AP1588" s="316">
        <v>0</v>
      </c>
      <c r="AQ1588" s="316">
        <f>AQ1589+AQ1591</f>
        <v>196561000</v>
      </c>
      <c r="AR1588" s="351">
        <f t="shared" si="467"/>
        <v>0</v>
      </c>
    </row>
    <row r="1589" spans="2:44" x14ac:dyDescent="0.4">
      <c r="B1589" s="208">
        <v>525111</v>
      </c>
      <c r="C1589" s="180" t="s">
        <v>174</v>
      </c>
      <c r="D1589" s="178"/>
      <c r="E1589" s="179" t="s">
        <v>27</v>
      </c>
      <c r="F1589" s="180">
        <v>0</v>
      </c>
      <c r="G1589" s="254">
        <f>G1590</f>
        <v>228800000</v>
      </c>
      <c r="H1589" s="178"/>
      <c r="I1589" s="179" t="s">
        <v>27</v>
      </c>
      <c r="J1589" s="180">
        <v>0</v>
      </c>
      <c r="K1589" s="254">
        <f>K1590</f>
        <v>228800000</v>
      </c>
      <c r="L1589" s="178"/>
      <c r="M1589" s="179" t="s">
        <v>27</v>
      </c>
      <c r="N1589" s="180">
        <v>0</v>
      </c>
      <c r="O1589" s="254">
        <f>O1590</f>
        <v>228800000</v>
      </c>
      <c r="P1589" s="178"/>
      <c r="Q1589" s="179" t="s">
        <v>27</v>
      </c>
      <c r="R1589" s="180">
        <v>0</v>
      </c>
      <c r="S1589" s="254">
        <f>S1590</f>
        <v>228800000</v>
      </c>
      <c r="T1589" s="178"/>
      <c r="U1589" s="179" t="s">
        <v>27</v>
      </c>
      <c r="V1589" s="180">
        <v>0</v>
      </c>
      <c r="W1589" s="254">
        <f>W1590</f>
        <v>228800000</v>
      </c>
      <c r="X1589" s="354">
        <f t="shared" ref="X1589:X1652" si="468">W1589*30%</f>
        <v>68640000</v>
      </c>
      <c r="Y1589" s="254"/>
      <c r="Z1589" s="354">
        <f t="shared" si="466"/>
        <v>228800000</v>
      </c>
      <c r="AA1589" s="254"/>
      <c r="AB1589" s="178"/>
      <c r="AC1589" s="179" t="s">
        <v>27</v>
      </c>
      <c r="AD1589" s="180">
        <v>0</v>
      </c>
      <c r="AE1589" s="254">
        <f>AE1590</f>
        <v>228800000</v>
      </c>
      <c r="AF1589" s="178"/>
      <c r="AG1589" s="179" t="s">
        <v>27</v>
      </c>
      <c r="AH1589" s="180">
        <v>0</v>
      </c>
      <c r="AI1589" s="254">
        <f>AI1590</f>
        <v>228800000</v>
      </c>
      <c r="AJ1589" s="178"/>
      <c r="AK1589" s="179" t="s">
        <v>27</v>
      </c>
      <c r="AL1589" s="180">
        <v>0</v>
      </c>
      <c r="AM1589" s="254">
        <f>AM1590</f>
        <v>136561000</v>
      </c>
      <c r="AN1589" s="178"/>
      <c r="AO1589" s="179" t="s">
        <v>27</v>
      </c>
      <c r="AP1589" s="180">
        <v>0</v>
      </c>
      <c r="AQ1589" s="254">
        <f>AQ1590</f>
        <v>136561000</v>
      </c>
      <c r="AR1589" s="351">
        <f t="shared" si="467"/>
        <v>0</v>
      </c>
    </row>
    <row r="1590" spans="2:44" x14ac:dyDescent="0.4">
      <c r="B1590" s="208" t="s">
        <v>27</v>
      </c>
      <c r="C1590" s="180" t="s">
        <v>629</v>
      </c>
      <c r="D1590" s="178">
        <f>2*2*10*52</f>
        <v>2080</v>
      </c>
      <c r="E1590" s="179" t="s">
        <v>47</v>
      </c>
      <c r="F1590" s="254">
        <v>110000</v>
      </c>
      <c r="G1590" s="254">
        <f>ROUNDDOWN(D1590*F1590,-3)</f>
        <v>228800000</v>
      </c>
      <c r="H1590" s="178">
        <f>2*2*10*52</f>
        <v>2080</v>
      </c>
      <c r="I1590" s="179" t="s">
        <v>47</v>
      </c>
      <c r="J1590" s="254">
        <v>110000</v>
      </c>
      <c r="K1590" s="254">
        <f>ROUNDDOWN(H1590*J1590,-3)</f>
        <v>228800000</v>
      </c>
      <c r="L1590" s="178">
        <f>2*2*10*52</f>
        <v>2080</v>
      </c>
      <c r="M1590" s="179" t="s">
        <v>47</v>
      </c>
      <c r="N1590" s="254">
        <v>110000</v>
      </c>
      <c r="O1590" s="254">
        <f>ROUNDDOWN(L1590*N1590,-3)</f>
        <v>228800000</v>
      </c>
      <c r="P1590" s="178">
        <v>2080</v>
      </c>
      <c r="Q1590" s="179" t="s">
        <v>47</v>
      </c>
      <c r="R1590" s="254">
        <v>110000</v>
      </c>
      <c r="S1590" s="254">
        <f>ROUNDDOWN(P1590*R1590,-3)</f>
        <v>228800000</v>
      </c>
      <c r="T1590" s="178">
        <v>2080</v>
      </c>
      <c r="U1590" s="179" t="s">
        <v>47</v>
      </c>
      <c r="V1590" s="254">
        <v>110000</v>
      </c>
      <c r="W1590" s="254">
        <f>ROUNDDOWN(T1590*V1590,-3)</f>
        <v>228800000</v>
      </c>
      <c r="X1590" s="354">
        <f t="shared" si="468"/>
        <v>68640000</v>
      </c>
      <c r="Y1590" s="254">
        <f>CEILING(X1590,1000)</f>
        <v>68640000</v>
      </c>
      <c r="Z1590" s="354">
        <f t="shared" si="466"/>
        <v>160160000</v>
      </c>
      <c r="AA1590" s="254">
        <f t="shared" ref="AA1590:AA1649" si="469">CEILING(Z1590,1000)</f>
        <v>160160000</v>
      </c>
      <c r="AB1590" s="178">
        <v>2080</v>
      </c>
      <c r="AC1590" s="179" t="s">
        <v>47</v>
      </c>
      <c r="AD1590" s="254">
        <v>110000</v>
      </c>
      <c r="AE1590" s="254">
        <f>ROUNDDOWN(AB1590*AD1590,-3)</f>
        <v>228800000</v>
      </c>
      <c r="AF1590" s="178">
        <v>2080</v>
      </c>
      <c r="AG1590" s="179" t="s">
        <v>47</v>
      </c>
      <c r="AH1590" s="254">
        <v>110000</v>
      </c>
      <c r="AI1590" s="254">
        <f>ROUNDDOWN(AF1590*AH1590,-3)</f>
        <v>228800000</v>
      </c>
      <c r="AJ1590" s="178">
        <v>1</v>
      </c>
      <c r="AK1590" s="179" t="s">
        <v>662</v>
      </c>
      <c r="AL1590" s="254">
        <v>136561000</v>
      </c>
      <c r="AM1590" s="254">
        <f>ROUNDDOWN(AJ1590*AL1590,-3)</f>
        <v>136561000</v>
      </c>
      <c r="AN1590" s="178">
        <v>1</v>
      </c>
      <c r="AO1590" s="179" t="s">
        <v>662</v>
      </c>
      <c r="AP1590" s="254">
        <v>136561000</v>
      </c>
      <c r="AQ1590" s="254">
        <f>ROUNDDOWN(AN1590*AP1590,-3)</f>
        <v>136561000</v>
      </c>
      <c r="AR1590" s="351">
        <f t="shared" si="467"/>
        <v>0</v>
      </c>
    </row>
    <row r="1591" spans="2:44" x14ac:dyDescent="0.4">
      <c r="B1591" s="208">
        <v>525112</v>
      </c>
      <c r="C1591" s="180" t="s">
        <v>97</v>
      </c>
      <c r="D1591" s="178">
        <v>0</v>
      </c>
      <c r="E1591" s="179" t="s">
        <v>27</v>
      </c>
      <c r="F1591" s="180">
        <v>0</v>
      </c>
      <c r="G1591" s="254">
        <f>SUM(G1592:G1592)</f>
        <v>200000000</v>
      </c>
      <c r="H1591" s="178">
        <v>0</v>
      </c>
      <c r="I1591" s="179" t="s">
        <v>27</v>
      </c>
      <c r="J1591" s="180">
        <v>0</v>
      </c>
      <c r="K1591" s="254">
        <f>SUM(K1592:K1592)</f>
        <v>200000000</v>
      </c>
      <c r="L1591" s="178">
        <v>0</v>
      </c>
      <c r="M1591" s="179" t="s">
        <v>27</v>
      </c>
      <c r="N1591" s="180">
        <v>0</v>
      </c>
      <c r="O1591" s="254">
        <f>SUM(O1592:O1592)</f>
        <v>200000000</v>
      </c>
      <c r="P1591" s="178">
        <v>0</v>
      </c>
      <c r="Q1591" s="179" t="s">
        <v>27</v>
      </c>
      <c r="R1591" s="180">
        <v>0</v>
      </c>
      <c r="S1591" s="254">
        <f>SUM(S1592:S1592)</f>
        <v>200000000</v>
      </c>
      <c r="T1591" s="178">
        <v>0</v>
      </c>
      <c r="U1591" s="179" t="s">
        <v>27</v>
      </c>
      <c r="V1591" s="180">
        <v>0</v>
      </c>
      <c r="W1591" s="254">
        <f>SUM(W1592:W1592)</f>
        <v>200000000</v>
      </c>
      <c r="X1591" s="354">
        <f t="shared" si="468"/>
        <v>60000000</v>
      </c>
      <c r="Y1591" s="254"/>
      <c r="Z1591" s="354">
        <f t="shared" si="466"/>
        <v>200000000</v>
      </c>
      <c r="AA1591" s="254"/>
      <c r="AB1591" s="178">
        <v>0</v>
      </c>
      <c r="AC1591" s="179" t="s">
        <v>27</v>
      </c>
      <c r="AD1591" s="180">
        <v>0</v>
      </c>
      <c r="AE1591" s="254">
        <f>SUM(AE1592:AE1592)</f>
        <v>200000000</v>
      </c>
      <c r="AF1591" s="178">
        <v>0</v>
      </c>
      <c r="AG1591" s="179" t="s">
        <v>27</v>
      </c>
      <c r="AH1591" s="180">
        <v>0</v>
      </c>
      <c r="AI1591" s="254">
        <f>SUM(AI1592:AI1592)</f>
        <v>200000000</v>
      </c>
      <c r="AJ1591" s="178">
        <v>0</v>
      </c>
      <c r="AK1591" s="179" t="s">
        <v>27</v>
      </c>
      <c r="AL1591" s="180">
        <v>0</v>
      </c>
      <c r="AM1591" s="254">
        <f>SUM(AM1592:AM1592)</f>
        <v>60000000</v>
      </c>
      <c r="AN1591" s="178">
        <v>0</v>
      </c>
      <c r="AO1591" s="179" t="s">
        <v>27</v>
      </c>
      <c r="AP1591" s="180">
        <v>0</v>
      </c>
      <c r="AQ1591" s="254">
        <f>SUM(AQ1592:AQ1592)</f>
        <v>60000000</v>
      </c>
      <c r="AR1591" s="351">
        <f t="shared" si="467"/>
        <v>0</v>
      </c>
    </row>
    <row r="1592" spans="2:44" x14ac:dyDescent="0.4">
      <c r="B1592" s="208" t="s">
        <v>27</v>
      </c>
      <c r="C1592" s="180" t="s">
        <v>630</v>
      </c>
      <c r="D1592" s="178">
        <v>1</v>
      </c>
      <c r="E1592" s="179" t="s">
        <v>38</v>
      </c>
      <c r="F1592" s="254">
        <v>200000000</v>
      </c>
      <c r="G1592" s="254">
        <f>ROUNDDOWN(D1592*F1592,-3)</f>
        <v>200000000</v>
      </c>
      <c r="H1592" s="178">
        <v>1</v>
      </c>
      <c r="I1592" s="179" t="s">
        <v>38</v>
      </c>
      <c r="J1592" s="254">
        <v>200000000</v>
      </c>
      <c r="K1592" s="254">
        <f>ROUNDDOWN(H1592*J1592,-3)</f>
        <v>200000000</v>
      </c>
      <c r="L1592" s="178">
        <v>1</v>
      </c>
      <c r="M1592" s="179" t="s">
        <v>38</v>
      </c>
      <c r="N1592" s="254">
        <v>200000000</v>
      </c>
      <c r="O1592" s="254">
        <f>ROUNDDOWN(L1592*N1592,-3)</f>
        <v>200000000</v>
      </c>
      <c r="P1592" s="178">
        <v>1</v>
      </c>
      <c r="Q1592" s="179" t="s">
        <v>38</v>
      </c>
      <c r="R1592" s="254">
        <v>200000000</v>
      </c>
      <c r="S1592" s="254">
        <f>ROUNDDOWN(P1592*R1592,-3)</f>
        <v>200000000</v>
      </c>
      <c r="T1592" s="178">
        <v>1</v>
      </c>
      <c r="U1592" s="179" t="s">
        <v>38</v>
      </c>
      <c r="V1592" s="254">
        <v>200000000</v>
      </c>
      <c r="W1592" s="254">
        <f>ROUNDDOWN(T1592*V1592,-3)</f>
        <v>200000000</v>
      </c>
      <c r="X1592" s="354">
        <f t="shared" si="468"/>
        <v>60000000</v>
      </c>
      <c r="Y1592" s="254">
        <f>CEILING(X1592,1000)</f>
        <v>60000000</v>
      </c>
      <c r="Z1592" s="354">
        <f t="shared" si="466"/>
        <v>140000000</v>
      </c>
      <c r="AA1592" s="254">
        <f t="shared" si="469"/>
        <v>140000000</v>
      </c>
      <c r="AB1592" s="178">
        <v>1</v>
      </c>
      <c r="AC1592" s="179" t="s">
        <v>38</v>
      </c>
      <c r="AD1592" s="254">
        <v>200000000</v>
      </c>
      <c r="AE1592" s="254">
        <f>ROUNDDOWN(AB1592*AD1592,-3)</f>
        <v>200000000</v>
      </c>
      <c r="AF1592" s="178">
        <v>1</v>
      </c>
      <c r="AG1592" s="179" t="s">
        <v>38</v>
      </c>
      <c r="AH1592" s="254">
        <v>200000000</v>
      </c>
      <c r="AI1592" s="254">
        <f>ROUNDDOWN(AF1592*AH1592,-3)</f>
        <v>200000000</v>
      </c>
      <c r="AJ1592" s="178">
        <v>1</v>
      </c>
      <c r="AK1592" s="179" t="s">
        <v>38</v>
      </c>
      <c r="AL1592" s="254">
        <v>60000000</v>
      </c>
      <c r="AM1592" s="254">
        <f>ROUNDDOWN(AJ1592*AL1592,-3)</f>
        <v>60000000</v>
      </c>
      <c r="AN1592" s="178">
        <v>1</v>
      </c>
      <c r="AO1592" s="179" t="s">
        <v>38</v>
      </c>
      <c r="AP1592" s="254">
        <v>60000000</v>
      </c>
      <c r="AQ1592" s="254">
        <f>ROUNDDOWN(AN1592*AP1592,-3)</f>
        <v>60000000</v>
      </c>
      <c r="AR1592" s="351">
        <f t="shared" si="467"/>
        <v>0</v>
      </c>
    </row>
    <row r="1593" spans="2:44" x14ac:dyDescent="0.4">
      <c r="B1593" s="331" t="s">
        <v>631</v>
      </c>
      <c r="C1593" s="326" t="s">
        <v>632</v>
      </c>
      <c r="D1593" s="254">
        <v>1125</v>
      </c>
      <c r="E1593" s="270" t="s">
        <v>30</v>
      </c>
      <c r="F1593" s="254">
        <v>0</v>
      </c>
      <c r="G1593" s="254">
        <f>G1594+G1650+G1706+G1747+G1838+G1930+G2028</f>
        <v>9555823000</v>
      </c>
      <c r="H1593" s="254">
        <v>1125</v>
      </c>
      <c r="I1593" s="270" t="s">
        <v>30</v>
      </c>
      <c r="J1593" s="254">
        <v>0</v>
      </c>
      <c r="K1593" s="254">
        <f>K1594+K1650+K1706+K1747+K1838+K1930+K2028</f>
        <v>9555823000</v>
      </c>
      <c r="L1593" s="329">
        <v>1125</v>
      </c>
      <c r="M1593" s="328" t="s">
        <v>30</v>
      </c>
      <c r="N1593" s="329">
        <v>0</v>
      </c>
      <c r="O1593" s="329">
        <f>O1594+O1650+O1706+O1747+O1838+O1930+O2028+O2139</f>
        <v>9555823000</v>
      </c>
      <c r="P1593" s="329">
        <v>1125</v>
      </c>
      <c r="Q1593" s="328" t="s">
        <v>30</v>
      </c>
      <c r="R1593" s="329">
        <v>0</v>
      </c>
      <c r="S1593" s="329">
        <f>S1594+S1650+S1706+S1747+S1838+S1930+S2028+S2139</f>
        <v>9555823000</v>
      </c>
      <c r="T1593" s="329">
        <v>1125</v>
      </c>
      <c r="U1593" s="328" t="s">
        <v>30</v>
      </c>
      <c r="V1593" s="329">
        <v>0</v>
      </c>
      <c r="W1593" s="329">
        <f>W1594+W1650+W1706+W1747+W1838+W1930+W2028+W2139</f>
        <v>9555823000</v>
      </c>
      <c r="X1593" s="354">
        <f t="shared" si="468"/>
        <v>2866746900</v>
      </c>
      <c r="Y1593" s="329"/>
      <c r="Z1593" s="354">
        <f t="shared" si="466"/>
        <v>9555823000</v>
      </c>
      <c r="AA1593" s="329"/>
      <c r="AB1593" s="329">
        <v>1125</v>
      </c>
      <c r="AC1593" s="328" t="s">
        <v>30</v>
      </c>
      <c r="AD1593" s="329">
        <v>0</v>
      </c>
      <c r="AE1593" s="329">
        <f>AE1594+AE1650+AE1706+AE1747+AE1838+AE1930+AE2028+AE2139</f>
        <v>9555823000</v>
      </c>
      <c r="AF1593" s="329">
        <v>1125</v>
      </c>
      <c r="AG1593" s="328" t="s">
        <v>30</v>
      </c>
      <c r="AH1593" s="329">
        <v>0</v>
      </c>
      <c r="AI1593" s="329">
        <f>AI1594+AI1650+AI1706+AI1747+AI1838+AI1930+AI2028+AI2139</f>
        <v>9555823000</v>
      </c>
      <c r="AJ1593" s="329">
        <v>1125</v>
      </c>
      <c r="AK1593" s="328" t="s">
        <v>30</v>
      </c>
      <c r="AL1593" s="329">
        <v>0</v>
      </c>
      <c r="AM1593" s="329">
        <f>AM1594+AM1650+AM1706+AM1747+AM1838+AM1930+AM2028+AM2139</f>
        <v>9555823000</v>
      </c>
      <c r="AN1593" s="329">
        <v>1125</v>
      </c>
      <c r="AO1593" s="328" t="s">
        <v>30</v>
      </c>
      <c r="AP1593" s="329">
        <v>0</v>
      </c>
      <c r="AQ1593" s="329">
        <f>AQ1594+AQ1650+AQ1706+AQ1747+AQ1838+AQ1930+AQ2028+AQ2139</f>
        <v>9555823000</v>
      </c>
      <c r="AR1593" s="351">
        <f t="shared" si="467"/>
        <v>0</v>
      </c>
    </row>
    <row r="1594" spans="2:44" x14ac:dyDescent="0.4">
      <c r="B1594" s="363" t="s">
        <v>281</v>
      </c>
      <c r="C1594" s="364" t="s">
        <v>602</v>
      </c>
      <c r="D1594" s="254">
        <f>D1595+D1622+D1606+D1639</f>
        <v>184</v>
      </c>
      <c r="E1594" s="270" t="s">
        <v>30</v>
      </c>
      <c r="F1594" s="254">
        <v>0</v>
      </c>
      <c r="G1594" s="254">
        <f>G1595+G1622+G1606+G1639</f>
        <v>1392780000</v>
      </c>
      <c r="H1594" s="254">
        <f>H1595+H1622+H1606+H1639</f>
        <v>184</v>
      </c>
      <c r="I1594" s="270" t="s">
        <v>30</v>
      </c>
      <c r="J1594" s="254">
        <v>0</v>
      </c>
      <c r="K1594" s="254">
        <f>K1595+K1622+K1606+K1639</f>
        <v>1392780000</v>
      </c>
      <c r="L1594" s="254">
        <f>L1595+L1622+L1606+L1639</f>
        <v>184</v>
      </c>
      <c r="M1594" s="270" t="s">
        <v>30</v>
      </c>
      <c r="N1594" s="254">
        <v>0</v>
      </c>
      <c r="O1594" s="254">
        <f>O1595+O1622+O1606+O1639</f>
        <v>1268307000</v>
      </c>
      <c r="P1594" s="254">
        <v>184</v>
      </c>
      <c r="Q1594" s="270" t="s">
        <v>30</v>
      </c>
      <c r="R1594" s="254">
        <v>0</v>
      </c>
      <c r="S1594" s="254">
        <f>S1595+S1622+S1606+S1639</f>
        <v>1268307000</v>
      </c>
      <c r="T1594" s="367">
        <v>184</v>
      </c>
      <c r="U1594" s="366" t="s">
        <v>30</v>
      </c>
      <c r="V1594" s="367">
        <v>0</v>
      </c>
      <c r="W1594" s="367">
        <f>W1595+W1622+W1606+W1639</f>
        <v>1250847000</v>
      </c>
      <c r="X1594" s="354">
        <f t="shared" si="468"/>
        <v>375254100</v>
      </c>
      <c r="Y1594" s="254"/>
      <c r="Z1594" s="354">
        <f t="shared" si="466"/>
        <v>1250847000</v>
      </c>
      <c r="AA1594" s="254"/>
      <c r="AB1594" s="367">
        <v>184</v>
      </c>
      <c r="AC1594" s="366" t="s">
        <v>30</v>
      </c>
      <c r="AD1594" s="367">
        <v>0</v>
      </c>
      <c r="AE1594" s="367">
        <f>AE1595+AE1622+AE1606+AE1639</f>
        <v>1230297000</v>
      </c>
      <c r="AF1594" s="367">
        <v>184</v>
      </c>
      <c r="AG1594" s="366" t="s">
        <v>30</v>
      </c>
      <c r="AH1594" s="367">
        <v>0</v>
      </c>
      <c r="AI1594" s="367">
        <f>AI1595+AI1622+AI1606+AI1639</f>
        <v>1230297000</v>
      </c>
      <c r="AJ1594" s="367">
        <v>184</v>
      </c>
      <c r="AK1594" s="366" t="s">
        <v>30</v>
      </c>
      <c r="AL1594" s="367">
        <v>0</v>
      </c>
      <c r="AM1594" s="367">
        <f>AM1595+AM1622+AM1606+AM1639</f>
        <v>1230297000</v>
      </c>
      <c r="AN1594" s="367">
        <v>184</v>
      </c>
      <c r="AO1594" s="366" t="s">
        <v>30</v>
      </c>
      <c r="AP1594" s="367">
        <v>0</v>
      </c>
      <c r="AQ1594" s="367">
        <f>AQ1595+AQ1622+AQ1606+AQ1639</f>
        <v>1230297000</v>
      </c>
      <c r="AR1594" s="351">
        <f t="shared" si="467"/>
        <v>0</v>
      </c>
    </row>
    <row r="1595" spans="2:44" x14ac:dyDescent="0.4">
      <c r="B1595" s="312" t="s">
        <v>34</v>
      </c>
      <c r="C1595" s="313" t="s">
        <v>633</v>
      </c>
      <c r="D1595" s="269">
        <v>64</v>
      </c>
      <c r="E1595" s="270" t="s">
        <v>30</v>
      </c>
      <c r="F1595" s="254">
        <v>0</v>
      </c>
      <c r="G1595" s="254">
        <f>G1596+G1600</f>
        <v>317241000</v>
      </c>
      <c r="H1595" s="314">
        <v>64</v>
      </c>
      <c r="I1595" s="315" t="s">
        <v>30</v>
      </c>
      <c r="J1595" s="316">
        <v>0</v>
      </c>
      <c r="K1595" s="316">
        <f>K1596+K1600</f>
        <v>317241000</v>
      </c>
      <c r="L1595" s="314">
        <v>64</v>
      </c>
      <c r="M1595" s="315" t="s">
        <v>30</v>
      </c>
      <c r="N1595" s="316">
        <v>0</v>
      </c>
      <c r="O1595" s="316">
        <f>O1596+O1600</f>
        <v>295210000</v>
      </c>
      <c r="P1595" s="314">
        <v>64</v>
      </c>
      <c r="Q1595" s="315" t="s">
        <v>30</v>
      </c>
      <c r="R1595" s="316">
        <v>0</v>
      </c>
      <c r="S1595" s="316">
        <f>S1596+S1600</f>
        <v>295210000</v>
      </c>
      <c r="T1595" s="314">
        <v>64</v>
      </c>
      <c r="U1595" s="315" t="s">
        <v>30</v>
      </c>
      <c r="V1595" s="316">
        <v>0</v>
      </c>
      <c r="W1595" s="316">
        <f>W1596+W1600</f>
        <v>295210000</v>
      </c>
      <c r="X1595" s="354">
        <f t="shared" si="468"/>
        <v>88563000</v>
      </c>
      <c r="Y1595" s="316"/>
      <c r="Z1595" s="354">
        <f t="shared" si="466"/>
        <v>295210000</v>
      </c>
      <c r="AA1595" s="316"/>
      <c r="AB1595" s="314">
        <v>64</v>
      </c>
      <c r="AC1595" s="315" t="s">
        <v>30</v>
      </c>
      <c r="AD1595" s="316">
        <v>0</v>
      </c>
      <c r="AE1595" s="316">
        <f>AE1596+AE1600</f>
        <v>274660000</v>
      </c>
      <c r="AF1595" s="314">
        <v>64</v>
      </c>
      <c r="AG1595" s="315" t="s">
        <v>30</v>
      </c>
      <c r="AH1595" s="316">
        <v>0</v>
      </c>
      <c r="AI1595" s="316">
        <f>AI1596+AI1600</f>
        <v>274660000</v>
      </c>
      <c r="AJ1595" s="314">
        <v>64</v>
      </c>
      <c r="AK1595" s="315" t="s">
        <v>30</v>
      </c>
      <c r="AL1595" s="316">
        <v>0</v>
      </c>
      <c r="AM1595" s="316">
        <f>AM1596+AM1600</f>
        <v>274660000</v>
      </c>
      <c r="AN1595" s="314">
        <v>64</v>
      </c>
      <c r="AO1595" s="315" t="s">
        <v>30</v>
      </c>
      <c r="AP1595" s="316">
        <v>0</v>
      </c>
      <c r="AQ1595" s="316">
        <f>AQ1596+AQ1600</f>
        <v>274660000</v>
      </c>
      <c r="AR1595" s="351">
        <f t="shared" si="467"/>
        <v>0</v>
      </c>
    </row>
    <row r="1596" spans="2:44" x14ac:dyDescent="0.4">
      <c r="B1596" s="208">
        <v>525111</v>
      </c>
      <c r="C1596" s="180" t="s">
        <v>174</v>
      </c>
      <c r="D1596" s="178"/>
      <c r="E1596" s="179"/>
      <c r="F1596" s="180">
        <v>0</v>
      </c>
      <c r="G1596" s="254">
        <f>SUM(G1597:G1599)</f>
        <v>171875000</v>
      </c>
      <c r="H1596" s="178"/>
      <c r="I1596" s="179"/>
      <c r="J1596" s="180">
        <v>0</v>
      </c>
      <c r="K1596" s="254">
        <f>SUM(K1597:K1599)</f>
        <v>171875000</v>
      </c>
      <c r="L1596" s="178"/>
      <c r="M1596" s="179"/>
      <c r="N1596" s="180">
        <v>0</v>
      </c>
      <c r="O1596" s="254">
        <f>SUM(O1597:O1599)</f>
        <v>171875000</v>
      </c>
      <c r="P1596" s="178"/>
      <c r="Q1596" s="179"/>
      <c r="R1596" s="180">
        <v>0</v>
      </c>
      <c r="S1596" s="254">
        <f>SUM(S1597:S1599)</f>
        <v>171875000</v>
      </c>
      <c r="T1596" s="178"/>
      <c r="U1596" s="179"/>
      <c r="V1596" s="180">
        <v>0</v>
      </c>
      <c r="W1596" s="254">
        <f>SUM(W1597:W1599)</f>
        <v>171875000</v>
      </c>
      <c r="X1596" s="354">
        <f t="shared" si="468"/>
        <v>51562500</v>
      </c>
      <c r="Y1596" s="254"/>
      <c r="Z1596" s="354">
        <f t="shared" si="466"/>
        <v>171875000</v>
      </c>
      <c r="AA1596" s="254"/>
      <c r="AB1596" s="178"/>
      <c r="AC1596" s="179"/>
      <c r="AD1596" s="180">
        <v>0</v>
      </c>
      <c r="AE1596" s="254">
        <f>SUM(AE1597:AE1599)</f>
        <v>151325000</v>
      </c>
      <c r="AF1596" s="178"/>
      <c r="AG1596" s="179"/>
      <c r="AH1596" s="180">
        <v>0</v>
      </c>
      <c r="AI1596" s="254">
        <f>SUM(AI1597:AI1599)</f>
        <v>151325000</v>
      </c>
      <c r="AJ1596" s="178"/>
      <c r="AK1596" s="179"/>
      <c r="AL1596" s="180">
        <v>0</v>
      </c>
      <c r="AM1596" s="254">
        <f>SUM(AM1597:AM1599)</f>
        <v>151325000</v>
      </c>
      <c r="AN1596" s="178"/>
      <c r="AO1596" s="179"/>
      <c r="AP1596" s="180">
        <v>0</v>
      </c>
      <c r="AQ1596" s="254">
        <f>SUM(AQ1597:AQ1599)</f>
        <v>151325000</v>
      </c>
      <c r="AR1596" s="351">
        <f t="shared" si="467"/>
        <v>0</v>
      </c>
    </row>
    <row r="1597" spans="2:44" x14ac:dyDescent="0.4">
      <c r="B1597" s="208" t="s">
        <v>27</v>
      </c>
      <c r="C1597" s="180" t="s">
        <v>604</v>
      </c>
      <c r="D1597" s="178">
        <v>417</v>
      </c>
      <c r="E1597" s="179" t="s">
        <v>47</v>
      </c>
      <c r="F1597" s="254">
        <v>150000</v>
      </c>
      <c r="G1597" s="254">
        <f>ROUNDDOWN(D1597*F1597,-3)</f>
        <v>62550000</v>
      </c>
      <c r="H1597" s="178">
        <v>417</v>
      </c>
      <c r="I1597" s="179" t="s">
        <v>47</v>
      </c>
      <c r="J1597" s="254">
        <v>150000</v>
      </c>
      <c r="K1597" s="254">
        <f>ROUNDDOWN(H1597*J1597,-3)</f>
        <v>62550000</v>
      </c>
      <c r="L1597" s="178">
        <v>417</v>
      </c>
      <c r="M1597" s="179" t="s">
        <v>47</v>
      </c>
      <c r="N1597" s="254">
        <v>150000</v>
      </c>
      <c r="O1597" s="254">
        <f>ROUNDDOWN(L1597*N1597,-3)</f>
        <v>62550000</v>
      </c>
      <c r="P1597" s="178">
        <v>417</v>
      </c>
      <c r="Q1597" s="179" t="s">
        <v>47</v>
      </c>
      <c r="R1597" s="254">
        <v>150000</v>
      </c>
      <c r="S1597" s="254">
        <f>ROUNDDOWN(P1597*R1597,-3)</f>
        <v>62550000</v>
      </c>
      <c r="T1597" s="178">
        <v>417</v>
      </c>
      <c r="U1597" s="179" t="s">
        <v>47</v>
      </c>
      <c r="V1597" s="254">
        <v>150000</v>
      </c>
      <c r="W1597" s="254">
        <f>ROUNDDOWN(T1597*V1597,-3)</f>
        <v>62550000</v>
      </c>
      <c r="X1597" s="354">
        <f t="shared" si="468"/>
        <v>18765000</v>
      </c>
      <c r="Y1597" s="254">
        <f>CEILING(X1597,1000)</f>
        <v>18765000</v>
      </c>
      <c r="Z1597" s="354">
        <f t="shared" si="466"/>
        <v>43785000</v>
      </c>
      <c r="AA1597" s="254">
        <f t="shared" si="469"/>
        <v>43785000</v>
      </c>
      <c r="AB1597" s="178">
        <v>417</v>
      </c>
      <c r="AC1597" s="179" t="s">
        <v>47</v>
      </c>
      <c r="AD1597" s="254">
        <v>150000</v>
      </c>
      <c r="AE1597" s="254">
        <f>ROUNDDOWN(AB1597*AD1597,-3)</f>
        <v>62550000</v>
      </c>
      <c r="AF1597" s="178">
        <v>417</v>
      </c>
      <c r="AG1597" s="179" t="s">
        <v>47</v>
      </c>
      <c r="AH1597" s="254">
        <v>150000</v>
      </c>
      <c r="AI1597" s="254">
        <f>ROUNDDOWN(AF1597*AH1597,-3)</f>
        <v>62550000</v>
      </c>
      <c r="AJ1597" s="178">
        <v>417</v>
      </c>
      <c r="AK1597" s="179" t="s">
        <v>47</v>
      </c>
      <c r="AL1597" s="254">
        <v>150000</v>
      </c>
      <c r="AM1597" s="254">
        <f>ROUNDDOWN(AJ1597*AL1597,-3)</f>
        <v>62550000</v>
      </c>
      <c r="AN1597" s="178">
        <v>417</v>
      </c>
      <c r="AO1597" s="179" t="s">
        <v>47</v>
      </c>
      <c r="AP1597" s="254">
        <v>150000</v>
      </c>
      <c r="AQ1597" s="254">
        <f>ROUNDDOWN(AN1597*AP1597,-3)</f>
        <v>62550000</v>
      </c>
      <c r="AR1597" s="351">
        <f t="shared" si="467"/>
        <v>0</v>
      </c>
    </row>
    <row r="1598" spans="2:44" x14ac:dyDescent="0.4">
      <c r="B1598" s="208" t="s">
        <v>27</v>
      </c>
      <c r="C1598" s="180" t="s">
        <v>605</v>
      </c>
      <c r="D1598" s="178">
        <v>1</v>
      </c>
      <c r="E1598" s="179" t="s">
        <v>38</v>
      </c>
      <c r="F1598" s="254">
        <v>9140000</v>
      </c>
      <c r="G1598" s="254">
        <f>ROUNDDOWN(D1598*F1598,-3)</f>
        <v>9140000</v>
      </c>
      <c r="H1598" s="178">
        <v>1</v>
      </c>
      <c r="I1598" s="179" t="s">
        <v>38</v>
      </c>
      <c r="J1598" s="254">
        <v>9140000</v>
      </c>
      <c r="K1598" s="254">
        <f>ROUNDDOWN(H1598*J1598,-3)</f>
        <v>9140000</v>
      </c>
      <c r="L1598" s="178">
        <v>1</v>
      </c>
      <c r="M1598" s="179" t="s">
        <v>38</v>
      </c>
      <c r="N1598" s="254">
        <v>9140000</v>
      </c>
      <c r="O1598" s="254">
        <f>ROUNDDOWN(L1598*N1598,-3)</f>
        <v>9140000</v>
      </c>
      <c r="P1598" s="178">
        <v>1</v>
      </c>
      <c r="Q1598" s="179" t="s">
        <v>38</v>
      </c>
      <c r="R1598" s="254">
        <v>9140000</v>
      </c>
      <c r="S1598" s="254">
        <f>ROUNDDOWN(P1598*R1598,-3)</f>
        <v>9140000</v>
      </c>
      <c r="T1598" s="178">
        <v>1</v>
      </c>
      <c r="U1598" s="179" t="s">
        <v>38</v>
      </c>
      <c r="V1598" s="254">
        <v>9140000</v>
      </c>
      <c r="W1598" s="254">
        <f>ROUNDDOWN(T1598*V1598,-3)</f>
        <v>9140000</v>
      </c>
      <c r="X1598" s="354">
        <f t="shared" si="468"/>
        <v>2742000</v>
      </c>
      <c r="Y1598" s="254">
        <f>CEILING(X1598,1000)</f>
        <v>2742000</v>
      </c>
      <c r="Z1598" s="354">
        <f t="shared" si="466"/>
        <v>6398000</v>
      </c>
      <c r="AA1598" s="254">
        <f t="shared" si="469"/>
        <v>6398000</v>
      </c>
      <c r="AB1598" s="178">
        <v>1</v>
      </c>
      <c r="AC1598" s="179" t="s">
        <v>38</v>
      </c>
      <c r="AD1598" s="254">
        <v>9140000</v>
      </c>
      <c r="AE1598" s="254">
        <f>ROUNDDOWN(AB1598*AD1598,-3)</f>
        <v>9140000</v>
      </c>
      <c r="AF1598" s="178">
        <v>1</v>
      </c>
      <c r="AG1598" s="179" t="s">
        <v>38</v>
      </c>
      <c r="AH1598" s="254">
        <v>9140000</v>
      </c>
      <c r="AI1598" s="254">
        <f>ROUNDDOWN(AF1598*AH1598,-3)</f>
        <v>9140000</v>
      </c>
      <c r="AJ1598" s="178">
        <v>1</v>
      </c>
      <c r="AK1598" s="179" t="s">
        <v>38</v>
      </c>
      <c r="AL1598" s="254">
        <v>9140000</v>
      </c>
      <c r="AM1598" s="254">
        <f>ROUNDDOWN(AJ1598*AL1598,-3)</f>
        <v>9140000</v>
      </c>
      <c r="AN1598" s="178">
        <v>1</v>
      </c>
      <c r="AO1598" s="179" t="s">
        <v>38</v>
      </c>
      <c r="AP1598" s="254">
        <v>9140000</v>
      </c>
      <c r="AQ1598" s="254">
        <f>ROUNDDOWN(AN1598*AP1598,-3)</f>
        <v>9140000</v>
      </c>
      <c r="AR1598" s="351">
        <f t="shared" si="467"/>
        <v>0</v>
      </c>
    </row>
    <row r="1599" spans="2:44" x14ac:dyDescent="0.4">
      <c r="B1599" s="208" t="s">
        <v>27</v>
      </c>
      <c r="C1599" s="180" t="s">
        <v>50</v>
      </c>
      <c r="D1599" s="178">
        <v>1</v>
      </c>
      <c r="E1599" s="179" t="s">
        <v>38</v>
      </c>
      <c r="F1599" s="254">
        <v>100185000</v>
      </c>
      <c r="G1599" s="254">
        <f>ROUNDDOWN(D1599*F1599,-3)</f>
        <v>100185000</v>
      </c>
      <c r="H1599" s="178">
        <v>1</v>
      </c>
      <c r="I1599" s="179" t="s">
        <v>38</v>
      </c>
      <c r="J1599" s="254">
        <v>100185000</v>
      </c>
      <c r="K1599" s="254">
        <f>ROUNDDOWN(H1599*J1599,-3)</f>
        <v>100185000</v>
      </c>
      <c r="L1599" s="178">
        <v>1</v>
      </c>
      <c r="M1599" s="179" t="s">
        <v>38</v>
      </c>
      <c r="N1599" s="254">
        <v>100185000</v>
      </c>
      <c r="O1599" s="254">
        <f>ROUNDDOWN(L1599*N1599,-3)</f>
        <v>100185000</v>
      </c>
      <c r="P1599" s="178">
        <v>1</v>
      </c>
      <c r="Q1599" s="179" t="s">
        <v>38</v>
      </c>
      <c r="R1599" s="254">
        <v>100185000</v>
      </c>
      <c r="S1599" s="254">
        <f>ROUNDDOWN(P1599*R1599,-3)</f>
        <v>100185000</v>
      </c>
      <c r="T1599" s="178">
        <v>1</v>
      </c>
      <c r="U1599" s="179" t="s">
        <v>38</v>
      </c>
      <c r="V1599" s="254">
        <v>100185000</v>
      </c>
      <c r="W1599" s="254">
        <f>ROUNDDOWN(T1599*V1599,-3)</f>
        <v>100185000</v>
      </c>
      <c r="X1599" s="354">
        <f t="shared" si="468"/>
        <v>30055500</v>
      </c>
      <c r="Y1599" s="254">
        <f>CEILING(X1599,1000)</f>
        <v>30056000</v>
      </c>
      <c r="Z1599" s="354">
        <f t="shared" si="466"/>
        <v>70129000</v>
      </c>
      <c r="AA1599" s="254">
        <f t="shared" si="469"/>
        <v>70129000</v>
      </c>
      <c r="AB1599" s="178">
        <v>1</v>
      </c>
      <c r="AC1599" s="179" t="s">
        <v>38</v>
      </c>
      <c r="AD1599" s="254">
        <v>79635000</v>
      </c>
      <c r="AE1599" s="254">
        <f>ROUNDDOWN(AB1599*AD1599,-3)</f>
        <v>79635000</v>
      </c>
      <c r="AF1599" s="178">
        <v>1</v>
      </c>
      <c r="AG1599" s="179" t="s">
        <v>38</v>
      </c>
      <c r="AH1599" s="254">
        <v>79635000</v>
      </c>
      <c r="AI1599" s="254">
        <f>ROUNDDOWN(AF1599*AH1599,-3)</f>
        <v>79635000</v>
      </c>
      <c r="AJ1599" s="178">
        <v>1</v>
      </c>
      <c r="AK1599" s="179" t="s">
        <v>38</v>
      </c>
      <c r="AL1599" s="254">
        <v>79635000</v>
      </c>
      <c r="AM1599" s="254">
        <f>ROUNDDOWN(AJ1599*AL1599,-3)</f>
        <v>79635000</v>
      </c>
      <c r="AN1599" s="178">
        <v>1</v>
      </c>
      <c r="AO1599" s="179" t="s">
        <v>38</v>
      </c>
      <c r="AP1599" s="254">
        <v>79635000</v>
      </c>
      <c r="AQ1599" s="254">
        <f>ROUNDDOWN(AN1599*AP1599,-3)</f>
        <v>79635000</v>
      </c>
      <c r="AR1599" s="351">
        <f t="shared" si="467"/>
        <v>0</v>
      </c>
    </row>
    <row r="1600" spans="2:44" x14ac:dyDescent="0.4">
      <c r="B1600" s="208">
        <v>525119</v>
      </c>
      <c r="C1600" s="180" t="s">
        <v>42</v>
      </c>
      <c r="D1600" s="178"/>
      <c r="E1600" s="179"/>
      <c r="F1600" s="180">
        <v>0</v>
      </c>
      <c r="G1600" s="254">
        <f>SUM(G1601:G1605)</f>
        <v>145366000</v>
      </c>
      <c r="H1600" s="178"/>
      <c r="I1600" s="179"/>
      <c r="J1600" s="180">
        <v>0</v>
      </c>
      <c r="K1600" s="254">
        <f>SUM(K1601:K1605)</f>
        <v>145366000</v>
      </c>
      <c r="L1600" s="178"/>
      <c r="M1600" s="179"/>
      <c r="N1600" s="180">
        <v>0</v>
      </c>
      <c r="O1600" s="254">
        <f>SUM(O1601:O1605)</f>
        <v>123335000</v>
      </c>
      <c r="P1600" s="178"/>
      <c r="Q1600" s="179"/>
      <c r="R1600" s="180">
        <v>0</v>
      </c>
      <c r="S1600" s="254">
        <f>SUM(S1601:S1605)</f>
        <v>123335000</v>
      </c>
      <c r="T1600" s="178"/>
      <c r="U1600" s="179"/>
      <c r="V1600" s="180">
        <v>0</v>
      </c>
      <c r="W1600" s="254">
        <f>SUM(W1601:W1605)</f>
        <v>123335000</v>
      </c>
      <c r="X1600" s="354">
        <f t="shared" si="468"/>
        <v>37000500</v>
      </c>
      <c r="Y1600" s="254"/>
      <c r="Z1600" s="354">
        <f t="shared" si="466"/>
        <v>123335000</v>
      </c>
      <c r="AA1600" s="254"/>
      <c r="AB1600" s="178"/>
      <c r="AC1600" s="179"/>
      <c r="AD1600" s="180">
        <v>0</v>
      </c>
      <c r="AE1600" s="254">
        <f>SUM(AE1601:AE1605)</f>
        <v>123335000</v>
      </c>
      <c r="AF1600" s="178"/>
      <c r="AG1600" s="179"/>
      <c r="AH1600" s="180">
        <v>0</v>
      </c>
      <c r="AI1600" s="254">
        <f>SUM(AI1601:AI1605)</f>
        <v>123335000</v>
      </c>
      <c r="AJ1600" s="178"/>
      <c r="AK1600" s="179"/>
      <c r="AL1600" s="180">
        <v>0</v>
      </c>
      <c r="AM1600" s="254">
        <f>SUM(AM1601:AM1605)</f>
        <v>123335000</v>
      </c>
      <c r="AN1600" s="178"/>
      <c r="AO1600" s="179"/>
      <c r="AP1600" s="180">
        <v>0</v>
      </c>
      <c r="AQ1600" s="254">
        <f>SUM(AQ1601:AQ1605)</f>
        <v>123335000</v>
      </c>
      <c r="AR1600" s="351">
        <f t="shared" si="467"/>
        <v>0</v>
      </c>
    </row>
    <row r="1601" spans="2:44" x14ac:dyDescent="0.4">
      <c r="B1601" s="208" t="s">
        <v>27</v>
      </c>
      <c r="C1601" s="180" t="s">
        <v>634</v>
      </c>
      <c r="D1601" s="178">
        <v>1</v>
      </c>
      <c r="E1601" s="179" t="s">
        <v>38</v>
      </c>
      <c r="F1601" s="254">
        <v>61535000</v>
      </c>
      <c r="G1601" s="254">
        <f>ROUNDDOWN(D1601*F1601,-3)</f>
        <v>61535000</v>
      </c>
      <c r="H1601" s="178">
        <v>1</v>
      </c>
      <c r="I1601" s="179" t="s">
        <v>38</v>
      </c>
      <c r="J1601" s="254">
        <v>61535000</v>
      </c>
      <c r="K1601" s="254">
        <f>ROUNDDOWN(H1601*J1601,-3)</f>
        <v>61535000</v>
      </c>
      <c r="L1601" s="178">
        <v>1</v>
      </c>
      <c r="M1601" s="179" t="s">
        <v>38</v>
      </c>
      <c r="N1601" s="254">
        <v>61535000</v>
      </c>
      <c r="O1601" s="254">
        <f>ROUNDDOWN(L1601*N1601,-3)</f>
        <v>61535000</v>
      </c>
      <c r="P1601" s="178">
        <v>1</v>
      </c>
      <c r="Q1601" s="179" t="s">
        <v>38</v>
      </c>
      <c r="R1601" s="254">
        <v>61535000</v>
      </c>
      <c r="S1601" s="254">
        <f>ROUNDDOWN(P1601*R1601,-3)</f>
        <v>61535000</v>
      </c>
      <c r="T1601" s="178">
        <v>1</v>
      </c>
      <c r="U1601" s="179" t="s">
        <v>38</v>
      </c>
      <c r="V1601" s="254">
        <v>61535000</v>
      </c>
      <c r="W1601" s="254">
        <f>ROUNDDOWN(T1601*V1601,-3)</f>
        <v>61535000</v>
      </c>
      <c r="X1601" s="354">
        <f t="shared" si="468"/>
        <v>18460500</v>
      </c>
      <c r="Y1601" s="254">
        <f>CEILING(X1601,1000)</f>
        <v>18461000</v>
      </c>
      <c r="Z1601" s="354">
        <f t="shared" si="466"/>
        <v>43074000</v>
      </c>
      <c r="AA1601" s="254">
        <f t="shared" si="469"/>
        <v>43074000</v>
      </c>
      <c r="AB1601" s="178">
        <v>1</v>
      </c>
      <c r="AC1601" s="179" t="s">
        <v>38</v>
      </c>
      <c r="AD1601" s="254">
        <v>61535000</v>
      </c>
      <c r="AE1601" s="254">
        <f>ROUNDDOWN(AB1601*AD1601,-3)</f>
        <v>61535000</v>
      </c>
      <c r="AF1601" s="178">
        <v>1</v>
      </c>
      <c r="AG1601" s="179" t="s">
        <v>38</v>
      </c>
      <c r="AH1601" s="254">
        <v>61535000</v>
      </c>
      <c r="AI1601" s="254">
        <f>ROUNDDOWN(AF1601*AH1601,-3)</f>
        <v>61535000</v>
      </c>
      <c r="AJ1601" s="178">
        <v>1</v>
      </c>
      <c r="AK1601" s="179" t="s">
        <v>38</v>
      </c>
      <c r="AL1601" s="254">
        <v>61535000</v>
      </c>
      <c r="AM1601" s="254">
        <f>ROUNDDOWN(AJ1601*AL1601,-3)</f>
        <v>61535000</v>
      </c>
      <c r="AN1601" s="178">
        <v>1</v>
      </c>
      <c r="AO1601" s="179" t="s">
        <v>38</v>
      </c>
      <c r="AP1601" s="254">
        <v>61535000</v>
      </c>
      <c r="AQ1601" s="254">
        <f>ROUNDDOWN(AN1601*AP1601,-3)</f>
        <v>61535000</v>
      </c>
      <c r="AR1601" s="351">
        <f t="shared" si="467"/>
        <v>0</v>
      </c>
    </row>
    <row r="1602" spans="2:44" x14ac:dyDescent="0.4">
      <c r="B1602" s="208" t="s">
        <v>27</v>
      </c>
      <c r="C1602" s="180" t="s">
        <v>44</v>
      </c>
      <c r="D1602" s="178">
        <v>64</v>
      </c>
      <c r="E1602" s="179" t="s">
        <v>40</v>
      </c>
      <c r="F1602" s="254">
        <v>450000</v>
      </c>
      <c r="G1602" s="254">
        <f>ROUNDDOWN(D1602*F1602,-3)</f>
        <v>28800000</v>
      </c>
      <c r="H1602" s="178">
        <v>64</v>
      </c>
      <c r="I1602" s="179" t="s">
        <v>40</v>
      </c>
      <c r="J1602" s="254">
        <v>450000</v>
      </c>
      <c r="K1602" s="254">
        <f>ROUNDDOWN(H1602*J1602,-3)</f>
        <v>28800000</v>
      </c>
      <c r="L1602" s="178">
        <v>64</v>
      </c>
      <c r="M1602" s="179" t="s">
        <v>40</v>
      </c>
      <c r="N1602" s="254">
        <v>450000</v>
      </c>
      <c r="O1602" s="254">
        <f>ROUNDDOWN(L1602*N1602,-3)</f>
        <v>28800000</v>
      </c>
      <c r="P1602" s="178">
        <v>64</v>
      </c>
      <c r="Q1602" s="179" t="s">
        <v>40</v>
      </c>
      <c r="R1602" s="254">
        <v>450000</v>
      </c>
      <c r="S1602" s="254">
        <f>ROUNDDOWN(P1602*R1602,-3)</f>
        <v>28800000</v>
      </c>
      <c r="T1602" s="178">
        <v>64</v>
      </c>
      <c r="U1602" s="179" t="s">
        <v>40</v>
      </c>
      <c r="V1602" s="254">
        <v>450000</v>
      </c>
      <c r="W1602" s="254">
        <f>ROUNDDOWN(T1602*V1602,-3)</f>
        <v>28800000</v>
      </c>
      <c r="X1602" s="354">
        <f t="shared" si="468"/>
        <v>8640000</v>
      </c>
      <c r="Y1602" s="254">
        <f>CEILING(X1602,1000)</f>
        <v>8640000</v>
      </c>
      <c r="Z1602" s="354">
        <f t="shared" si="466"/>
        <v>20160000</v>
      </c>
      <c r="AA1602" s="254">
        <f t="shared" si="469"/>
        <v>20160000</v>
      </c>
      <c r="AB1602" s="178">
        <v>64</v>
      </c>
      <c r="AC1602" s="179" t="s">
        <v>40</v>
      </c>
      <c r="AD1602" s="254">
        <v>450000</v>
      </c>
      <c r="AE1602" s="254">
        <f>ROUNDDOWN(AB1602*AD1602,-3)</f>
        <v>28800000</v>
      </c>
      <c r="AF1602" s="178">
        <v>64</v>
      </c>
      <c r="AG1602" s="179" t="s">
        <v>40</v>
      </c>
      <c r="AH1602" s="254">
        <v>450000</v>
      </c>
      <c r="AI1602" s="254">
        <f>ROUNDDOWN(AF1602*AH1602,-3)</f>
        <v>28800000</v>
      </c>
      <c r="AJ1602" s="178">
        <v>64</v>
      </c>
      <c r="AK1602" s="179" t="s">
        <v>40</v>
      </c>
      <c r="AL1602" s="254">
        <v>450000</v>
      </c>
      <c r="AM1602" s="254">
        <f>ROUNDDOWN(AJ1602*AL1602,-3)</f>
        <v>28800000</v>
      </c>
      <c r="AN1602" s="178">
        <v>64</v>
      </c>
      <c r="AO1602" s="179" t="s">
        <v>40</v>
      </c>
      <c r="AP1602" s="254">
        <v>450000</v>
      </c>
      <c r="AQ1602" s="254">
        <f>ROUNDDOWN(AN1602*AP1602,-3)</f>
        <v>28800000</v>
      </c>
      <c r="AR1602" s="351">
        <f t="shared" si="467"/>
        <v>0</v>
      </c>
    </row>
    <row r="1603" spans="2:44" x14ac:dyDescent="0.4">
      <c r="B1603" s="208" t="s">
        <v>27</v>
      </c>
      <c r="C1603" s="180" t="s">
        <v>41</v>
      </c>
      <c r="D1603" s="178">
        <v>64</v>
      </c>
      <c r="E1603" s="179" t="s">
        <v>40</v>
      </c>
      <c r="F1603" s="254">
        <v>300000</v>
      </c>
      <c r="G1603" s="254">
        <f>ROUNDDOWN(D1603*F1603,-3)</f>
        <v>19200000</v>
      </c>
      <c r="H1603" s="178">
        <v>64</v>
      </c>
      <c r="I1603" s="179" t="s">
        <v>40</v>
      </c>
      <c r="J1603" s="254">
        <v>300000</v>
      </c>
      <c r="K1603" s="254">
        <f>ROUNDDOWN(H1603*J1603,-3)</f>
        <v>19200000</v>
      </c>
      <c r="L1603" s="178">
        <v>64</v>
      </c>
      <c r="M1603" s="179" t="s">
        <v>40</v>
      </c>
      <c r="N1603" s="254">
        <v>300000</v>
      </c>
      <c r="O1603" s="254">
        <f>ROUNDDOWN(L1603*N1603,-3)</f>
        <v>19200000</v>
      </c>
      <c r="P1603" s="178">
        <v>64</v>
      </c>
      <c r="Q1603" s="179" t="s">
        <v>40</v>
      </c>
      <c r="R1603" s="254">
        <v>300000</v>
      </c>
      <c r="S1603" s="254">
        <f>ROUNDDOWN(P1603*R1603,-3)</f>
        <v>19200000</v>
      </c>
      <c r="T1603" s="178">
        <v>64</v>
      </c>
      <c r="U1603" s="179" t="s">
        <v>40</v>
      </c>
      <c r="V1603" s="254">
        <v>300000</v>
      </c>
      <c r="W1603" s="254">
        <f>ROUNDDOWN(T1603*V1603,-3)</f>
        <v>19200000</v>
      </c>
      <c r="X1603" s="354">
        <f t="shared" si="468"/>
        <v>5760000</v>
      </c>
      <c r="Y1603" s="254">
        <f>CEILING(X1603,1000)</f>
        <v>5760000</v>
      </c>
      <c r="Z1603" s="354">
        <f t="shared" si="466"/>
        <v>13440000</v>
      </c>
      <c r="AA1603" s="254">
        <f t="shared" si="469"/>
        <v>13440000</v>
      </c>
      <c r="AB1603" s="178">
        <v>64</v>
      </c>
      <c r="AC1603" s="179" t="s">
        <v>40</v>
      </c>
      <c r="AD1603" s="254">
        <v>300000</v>
      </c>
      <c r="AE1603" s="254">
        <f>ROUNDDOWN(AB1603*AD1603,-3)</f>
        <v>19200000</v>
      </c>
      <c r="AF1603" s="178">
        <v>64</v>
      </c>
      <c r="AG1603" s="179" t="s">
        <v>40</v>
      </c>
      <c r="AH1603" s="254">
        <v>300000</v>
      </c>
      <c r="AI1603" s="254">
        <f>ROUNDDOWN(AF1603*AH1603,-3)</f>
        <v>19200000</v>
      </c>
      <c r="AJ1603" s="178">
        <v>64</v>
      </c>
      <c r="AK1603" s="179" t="s">
        <v>40</v>
      </c>
      <c r="AL1603" s="254">
        <v>300000</v>
      </c>
      <c r="AM1603" s="254">
        <f>ROUNDDOWN(AJ1603*AL1603,-3)</f>
        <v>19200000</v>
      </c>
      <c r="AN1603" s="178">
        <v>64</v>
      </c>
      <c r="AO1603" s="179" t="s">
        <v>40</v>
      </c>
      <c r="AP1603" s="254">
        <v>300000</v>
      </c>
      <c r="AQ1603" s="254">
        <f>ROUNDDOWN(AN1603*AP1603,-3)</f>
        <v>19200000</v>
      </c>
      <c r="AR1603" s="351">
        <f t="shared" si="467"/>
        <v>0</v>
      </c>
    </row>
    <row r="1604" spans="2:44" x14ac:dyDescent="0.4">
      <c r="B1604" s="208"/>
      <c r="C1604" s="180" t="s">
        <v>635</v>
      </c>
      <c r="D1604" s="178">
        <v>1</v>
      </c>
      <c r="E1604" s="179" t="s">
        <v>38</v>
      </c>
      <c r="F1604" s="254">
        <v>13800000</v>
      </c>
      <c r="G1604" s="254">
        <f>ROUNDDOWN(D1604*F1604,-3)</f>
        <v>13800000</v>
      </c>
      <c r="H1604" s="178">
        <v>1</v>
      </c>
      <c r="I1604" s="179" t="s">
        <v>38</v>
      </c>
      <c r="J1604" s="254">
        <v>13800000</v>
      </c>
      <c r="K1604" s="254">
        <f>ROUNDDOWN(H1604*J1604,-3)</f>
        <v>13800000</v>
      </c>
      <c r="L1604" s="178">
        <v>1</v>
      </c>
      <c r="M1604" s="179" t="s">
        <v>38</v>
      </c>
      <c r="N1604" s="254">
        <v>13800000</v>
      </c>
      <c r="O1604" s="254">
        <f>ROUNDDOWN(L1604*N1604,-3)</f>
        <v>13800000</v>
      </c>
      <c r="P1604" s="178">
        <v>1</v>
      </c>
      <c r="Q1604" s="179" t="s">
        <v>38</v>
      </c>
      <c r="R1604" s="254">
        <v>13800000</v>
      </c>
      <c r="S1604" s="254">
        <f>ROUNDDOWN(P1604*R1604,-3)</f>
        <v>13800000</v>
      </c>
      <c r="T1604" s="178">
        <v>1</v>
      </c>
      <c r="U1604" s="179" t="s">
        <v>38</v>
      </c>
      <c r="V1604" s="254">
        <v>13800000</v>
      </c>
      <c r="W1604" s="254">
        <f>ROUNDDOWN(T1604*V1604,-3)</f>
        <v>13800000</v>
      </c>
      <c r="X1604" s="354">
        <f t="shared" si="468"/>
        <v>4140000</v>
      </c>
      <c r="Y1604" s="254">
        <f>CEILING(X1604,1000)</f>
        <v>4140000</v>
      </c>
      <c r="Z1604" s="354">
        <f t="shared" si="466"/>
        <v>9660000</v>
      </c>
      <c r="AA1604" s="254">
        <f t="shared" si="469"/>
        <v>9660000</v>
      </c>
      <c r="AB1604" s="178">
        <v>1</v>
      </c>
      <c r="AC1604" s="179" t="s">
        <v>38</v>
      </c>
      <c r="AD1604" s="254">
        <v>13800000</v>
      </c>
      <c r="AE1604" s="254">
        <f>ROUNDDOWN(AB1604*AD1604,-3)</f>
        <v>13800000</v>
      </c>
      <c r="AF1604" s="178">
        <v>1</v>
      </c>
      <c r="AG1604" s="179" t="s">
        <v>38</v>
      </c>
      <c r="AH1604" s="254">
        <v>13800000</v>
      </c>
      <c r="AI1604" s="254">
        <f>ROUNDDOWN(AF1604*AH1604,-3)</f>
        <v>13800000</v>
      </c>
      <c r="AJ1604" s="178">
        <v>1</v>
      </c>
      <c r="AK1604" s="179" t="s">
        <v>38</v>
      </c>
      <c r="AL1604" s="254">
        <v>13800000</v>
      </c>
      <c r="AM1604" s="254">
        <f>ROUNDDOWN(AJ1604*AL1604,-3)</f>
        <v>13800000</v>
      </c>
      <c r="AN1604" s="178">
        <v>1</v>
      </c>
      <c r="AO1604" s="179" t="s">
        <v>38</v>
      </c>
      <c r="AP1604" s="254">
        <v>13800000</v>
      </c>
      <c r="AQ1604" s="254">
        <f>ROUNDDOWN(AN1604*AP1604,-3)</f>
        <v>13800000</v>
      </c>
      <c r="AR1604" s="351">
        <f t="shared" si="467"/>
        <v>0</v>
      </c>
    </row>
    <row r="1605" spans="2:44" x14ac:dyDescent="0.4">
      <c r="B1605" s="208" t="s">
        <v>27</v>
      </c>
      <c r="C1605" s="180" t="s">
        <v>636</v>
      </c>
      <c r="D1605" s="178">
        <v>1</v>
      </c>
      <c r="E1605" s="179" t="s">
        <v>38</v>
      </c>
      <c r="F1605" s="254">
        <v>22031000</v>
      </c>
      <c r="G1605" s="254">
        <f>ROUNDDOWN(D1605*F1605,-3)</f>
        <v>22031000</v>
      </c>
      <c r="H1605" s="178">
        <v>1</v>
      </c>
      <c r="I1605" s="179" t="s">
        <v>38</v>
      </c>
      <c r="J1605" s="254">
        <v>22031000</v>
      </c>
      <c r="K1605" s="254">
        <f>ROUNDDOWN(H1605*J1605,-3)</f>
        <v>22031000</v>
      </c>
      <c r="L1605" s="178">
        <v>0</v>
      </c>
      <c r="M1605" s="179" t="s">
        <v>38</v>
      </c>
      <c r="N1605" s="254">
        <v>22031000</v>
      </c>
      <c r="O1605" s="254">
        <f>ROUNDDOWN(L1605*N1605,-3)</f>
        <v>0</v>
      </c>
      <c r="P1605" s="178">
        <v>0</v>
      </c>
      <c r="Q1605" s="179" t="s">
        <v>38</v>
      </c>
      <c r="R1605" s="254">
        <v>22031000</v>
      </c>
      <c r="S1605" s="254">
        <f>ROUNDDOWN(P1605*R1605,-3)</f>
        <v>0</v>
      </c>
      <c r="T1605" s="178">
        <v>0</v>
      </c>
      <c r="U1605" s="179" t="s">
        <v>38</v>
      </c>
      <c r="V1605" s="254">
        <v>22031000</v>
      </c>
      <c r="W1605" s="254">
        <f>ROUNDDOWN(T1605*V1605,-3)</f>
        <v>0</v>
      </c>
      <c r="X1605" s="354">
        <f t="shared" si="468"/>
        <v>0</v>
      </c>
      <c r="Y1605" s="254"/>
      <c r="Z1605" s="354">
        <f t="shared" si="466"/>
        <v>0</v>
      </c>
      <c r="AA1605" s="254"/>
      <c r="AB1605" s="178">
        <v>0</v>
      </c>
      <c r="AC1605" s="179" t="s">
        <v>38</v>
      </c>
      <c r="AD1605" s="254">
        <v>22031000</v>
      </c>
      <c r="AE1605" s="254">
        <f>ROUNDDOWN(AB1605*AD1605,-3)</f>
        <v>0</v>
      </c>
      <c r="AF1605" s="178">
        <v>0</v>
      </c>
      <c r="AG1605" s="179" t="s">
        <v>38</v>
      </c>
      <c r="AH1605" s="254">
        <v>22031000</v>
      </c>
      <c r="AI1605" s="254">
        <f>ROUNDDOWN(AF1605*AH1605,-3)</f>
        <v>0</v>
      </c>
      <c r="AJ1605" s="178">
        <v>0</v>
      </c>
      <c r="AK1605" s="179" t="s">
        <v>38</v>
      </c>
      <c r="AL1605" s="254">
        <v>22031000</v>
      </c>
      <c r="AM1605" s="254">
        <f>ROUNDDOWN(AJ1605*AL1605,-3)</f>
        <v>0</v>
      </c>
      <c r="AN1605" s="178">
        <v>0</v>
      </c>
      <c r="AO1605" s="179" t="s">
        <v>38</v>
      </c>
      <c r="AP1605" s="254">
        <v>22031000</v>
      </c>
      <c r="AQ1605" s="254">
        <f>ROUNDDOWN(AN1605*AP1605,-3)</f>
        <v>0</v>
      </c>
      <c r="AR1605" s="351">
        <f t="shared" si="467"/>
        <v>0</v>
      </c>
    </row>
    <row r="1606" spans="2:44" x14ac:dyDescent="0.4">
      <c r="B1606" s="312" t="s">
        <v>52</v>
      </c>
      <c r="C1606" s="313" t="s">
        <v>637</v>
      </c>
      <c r="D1606" s="269">
        <v>48</v>
      </c>
      <c r="E1606" s="270" t="s">
        <v>30</v>
      </c>
      <c r="F1606" s="254">
        <v>0</v>
      </c>
      <c r="G1606" s="254">
        <f>G1607+G1615</f>
        <v>370625000</v>
      </c>
      <c r="H1606" s="314">
        <v>48</v>
      </c>
      <c r="I1606" s="315" t="s">
        <v>30</v>
      </c>
      <c r="J1606" s="316">
        <v>0</v>
      </c>
      <c r="K1606" s="316">
        <f>K1607+K1615</f>
        <v>370625000</v>
      </c>
      <c r="L1606" s="314">
        <v>48</v>
      </c>
      <c r="M1606" s="315" t="s">
        <v>30</v>
      </c>
      <c r="N1606" s="316">
        <v>0</v>
      </c>
      <c r="O1606" s="316">
        <f>O1607+O1615</f>
        <v>323263000</v>
      </c>
      <c r="P1606" s="314">
        <v>48</v>
      </c>
      <c r="Q1606" s="315" t="s">
        <v>30</v>
      </c>
      <c r="R1606" s="316">
        <v>0</v>
      </c>
      <c r="S1606" s="316">
        <f>S1607+S1615</f>
        <v>323263000</v>
      </c>
      <c r="T1606" s="314">
        <v>48</v>
      </c>
      <c r="U1606" s="315" t="s">
        <v>30</v>
      </c>
      <c r="V1606" s="316">
        <v>0</v>
      </c>
      <c r="W1606" s="316">
        <f>W1607+W1615</f>
        <v>305803000</v>
      </c>
      <c r="X1606" s="354">
        <f t="shared" si="468"/>
        <v>91740900</v>
      </c>
      <c r="Y1606" s="316"/>
      <c r="Z1606" s="354">
        <f t="shared" si="466"/>
        <v>305803000</v>
      </c>
      <c r="AA1606" s="316"/>
      <c r="AB1606" s="314">
        <v>48</v>
      </c>
      <c r="AC1606" s="315" t="s">
        <v>30</v>
      </c>
      <c r="AD1606" s="316">
        <v>0</v>
      </c>
      <c r="AE1606" s="316">
        <f>AE1607+AE1615</f>
        <v>305803000</v>
      </c>
      <c r="AF1606" s="314">
        <v>48</v>
      </c>
      <c r="AG1606" s="315" t="s">
        <v>30</v>
      </c>
      <c r="AH1606" s="316">
        <v>0</v>
      </c>
      <c r="AI1606" s="316">
        <f>AI1607+AI1615</f>
        <v>305803000</v>
      </c>
      <c r="AJ1606" s="314">
        <v>48</v>
      </c>
      <c r="AK1606" s="315" t="s">
        <v>30</v>
      </c>
      <c r="AL1606" s="316">
        <v>0</v>
      </c>
      <c r="AM1606" s="316">
        <f>AM1607+AM1615</f>
        <v>305803000</v>
      </c>
      <c r="AN1606" s="314">
        <v>48</v>
      </c>
      <c r="AO1606" s="315" t="s">
        <v>30</v>
      </c>
      <c r="AP1606" s="316">
        <v>0</v>
      </c>
      <c r="AQ1606" s="316">
        <f>AQ1607+AQ1615</f>
        <v>305803000</v>
      </c>
      <c r="AR1606" s="351">
        <f t="shared" si="467"/>
        <v>0</v>
      </c>
    </row>
    <row r="1607" spans="2:44" x14ac:dyDescent="0.4">
      <c r="B1607" s="208">
        <v>525111</v>
      </c>
      <c r="C1607" s="180" t="s">
        <v>174</v>
      </c>
      <c r="D1607" s="178"/>
      <c r="E1607" s="179"/>
      <c r="F1607" s="180">
        <v>0</v>
      </c>
      <c r="G1607" s="254">
        <f>SUM(G1608:G1614)</f>
        <v>258430000</v>
      </c>
      <c r="H1607" s="178"/>
      <c r="I1607" s="179"/>
      <c r="J1607" s="180">
        <v>0</v>
      </c>
      <c r="K1607" s="254">
        <f>SUM(K1608:K1614)</f>
        <v>258430000</v>
      </c>
      <c r="L1607" s="178"/>
      <c r="M1607" s="179"/>
      <c r="N1607" s="180">
        <v>0</v>
      </c>
      <c r="O1607" s="254">
        <f>SUM(O1608:O1614)</f>
        <v>258430000</v>
      </c>
      <c r="P1607" s="178"/>
      <c r="Q1607" s="179"/>
      <c r="R1607" s="180">
        <v>0</v>
      </c>
      <c r="S1607" s="254">
        <f>SUM(S1608:S1614)</f>
        <v>258430000</v>
      </c>
      <c r="T1607" s="178"/>
      <c r="U1607" s="179"/>
      <c r="V1607" s="180">
        <v>0</v>
      </c>
      <c r="W1607" s="254">
        <f>SUM(W1608:W1614)</f>
        <v>219190000</v>
      </c>
      <c r="X1607" s="354">
        <f t="shared" si="468"/>
        <v>65757000</v>
      </c>
      <c r="Y1607" s="254"/>
      <c r="Z1607" s="354">
        <f t="shared" si="466"/>
        <v>219190000</v>
      </c>
      <c r="AA1607" s="254"/>
      <c r="AB1607" s="178"/>
      <c r="AC1607" s="179"/>
      <c r="AD1607" s="180">
        <v>0</v>
      </c>
      <c r="AE1607" s="254">
        <f>SUM(AE1608:AE1614)</f>
        <v>219190000</v>
      </c>
      <c r="AF1607" s="178"/>
      <c r="AG1607" s="179"/>
      <c r="AH1607" s="180">
        <v>0</v>
      </c>
      <c r="AI1607" s="254">
        <f>SUM(AI1608:AI1614)</f>
        <v>219190000</v>
      </c>
      <c r="AJ1607" s="178"/>
      <c r="AK1607" s="179"/>
      <c r="AL1607" s="180">
        <v>0</v>
      </c>
      <c r="AM1607" s="254">
        <f>SUM(AM1608:AM1614)</f>
        <v>219190000</v>
      </c>
      <c r="AN1607" s="178"/>
      <c r="AO1607" s="179"/>
      <c r="AP1607" s="180">
        <v>0</v>
      </c>
      <c r="AQ1607" s="254">
        <f>SUM(AQ1608:AQ1614)</f>
        <v>219190000</v>
      </c>
      <c r="AR1607" s="351">
        <f t="shared" si="467"/>
        <v>0</v>
      </c>
    </row>
    <row r="1608" spans="2:44" x14ac:dyDescent="0.4">
      <c r="B1608" s="208" t="s">
        <v>27</v>
      </c>
      <c r="C1608" s="180" t="s">
        <v>46</v>
      </c>
      <c r="D1608" s="178">
        <v>146</v>
      </c>
      <c r="E1608" s="179" t="s">
        <v>47</v>
      </c>
      <c r="F1608" s="254">
        <v>150000</v>
      </c>
      <c r="G1608" s="254">
        <f t="shared" ref="G1608:G1614" si="470">ROUNDDOWN(D1608*F1608,-3)</f>
        <v>21900000</v>
      </c>
      <c r="H1608" s="178">
        <v>146</v>
      </c>
      <c r="I1608" s="179" t="s">
        <v>47</v>
      </c>
      <c r="J1608" s="254">
        <v>150000</v>
      </c>
      <c r="K1608" s="254">
        <f t="shared" ref="K1608:K1614" si="471">ROUNDDOWN(H1608*J1608,-3)</f>
        <v>21900000</v>
      </c>
      <c r="L1608" s="178">
        <v>146</v>
      </c>
      <c r="M1608" s="179" t="s">
        <v>47</v>
      </c>
      <c r="N1608" s="254">
        <v>150000</v>
      </c>
      <c r="O1608" s="254">
        <f t="shared" ref="O1608:O1614" si="472">ROUNDDOWN(L1608*N1608,-3)</f>
        <v>21900000</v>
      </c>
      <c r="P1608" s="178">
        <v>146</v>
      </c>
      <c r="Q1608" s="179" t="s">
        <v>47</v>
      </c>
      <c r="R1608" s="254">
        <v>150000</v>
      </c>
      <c r="S1608" s="254">
        <f t="shared" ref="S1608:S1614" si="473">ROUNDDOWN(P1608*R1608,-3)</f>
        <v>21900000</v>
      </c>
      <c r="T1608" s="178">
        <v>146</v>
      </c>
      <c r="U1608" s="179" t="s">
        <v>47</v>
      </c>
      <c r="V1608" s="254">
        <v>150000</v>
      </c>
      <c r="W1608" s="254">
        <f t="shared" ref="W1608:W1614" si="474">ROUNDDOWN(T1608*V1608,-3)</f>
        <v>21900000</v>
      </c>
      <c r="X1608" s="354">
        <f t="shared" si="468"/>
        <v>6570000</v>
      </c>
      <c r="Y1608" s="254">
        <f t="shared" ref="Y1608:Y1614" si="475">CEILING(X1608,1000)</f>
        <v>6570000</v>
      </c>
      <c r="Z1608" s="354">
        <f t="shared" si="466"/>
        <v>15330000</v>
      </c>
      <c r="AA1608" s="254">
        <f t="shared" si="469"/>
        <v>15330000</v>
      </c>
      <c r="AB1608" s="178">
        <v>146</v>
      </c>
      <c r="AC1608" s="179" t="s">
        <v>47</v>
      </c>
      <c r="AD1608" s="254">
        <v>150000</v>
      </c>
      <c r="AE1608" s="254">
        <f t="shared" ref="AE1608:AE1614" si="476">ROUNDDOWN(AB1608*AD1608,-3)</f>
        <v>21900000</v>
      </c>
      <c r="AF1608" s="178">
        <v>146</v>
      </c>
      <c r="AG1608" s="179" t="s">
        <v>47</v>
      </c>
      <c r="AH1608" s="254">
        <v>150000</v>
      </c>
      <c r="AI1608" s="254">
        <f t="shared" ref="AI1608:AI1614" si="477">ROUNDDOWN(AF1608*AH1608,-3)</f>
        <v>21900000</v>
      </c>
      <c r="AJ1608" s="178">
        <v>146</v>
      </c>
      <c r="AK1608" s="179" t="s">
        <v>47</v>
      </c>
      <c r="AL1608" s="254">
        <v>150000</v>
      </c>
      <c r="AM1608" s="254">
        <f t="shared" ref="AM1608:AM1614" si="478">ROUNDDOWN(AJ1608*AL1608,-3)</f>
        <v>21900000</v>
      </c>
      <c r="AN1608" s="178">
        <v>146</v>
      </c>
      <c r="AO1608" s="179" t="s">
        <v>47</v>
      </c>
      <c r="AP1608" s="254">
        <v>150000</v>
      </c>
      <c r="AQ1608" s="254">
        <f t="shared" ref="AQ1608:AQ1614" si="479">ROUNDDOWN(AN1608*AP1608,-3)</f>
        <v>21900000</v>
      </c>
      <c r="AR1608" s="351">
        <f t="shared" si="467"/>
        <v>0</v>
      </c>
    </row>
    <row r="1609" spans="2:44" x14ac:dyDescent="0.4">
      <c r="B1609" s="208" t="s">
        <v>27</v>
      </c>
      <c r="C1609" s="180" t="s">
        <v>48</v>
      </c>
      <c r="D1609" s="178">
        <v>1044</v>
      </c>
      <c r="E1609" s="179" t="s">
        <v>47</v>
      </c>
      <c r="F1609" s="254">
        <v>150000</v>
      </c>
      <c r="G1609" s="254">
        <f t="shared" si="470"/>
        <v>156600000</v>
      </c>
      <c r="H1609" s="178">
        <v>1044</v>
      </c>
      <c r="I1609" s="179" t="s">
        <v>47</v>
      </c>
      <c r="J1609" s="254">
        <v>150000</v>
      </c>
      <c r="K1609" s="254">
        <f t="shared" si="471"/>
        <v>156600000</v>
      </c>
      <c r="L1609" s="178">
        <v>1044</v>
      </c>
      <c r="M1609" s="179" t="s">
        <v>47</v>
      </c>
      <c r="N1609" s="254">
        <v>150000</v>
      </c>
      <c r="O1609" s="254">
        <f t="shared" si="472"/>
        <v>156600000</v>
      </c>
      <c r="P1609" s="178">
        <v>1044</v>
      </c>
      <c r="Q1609" s="179" t="s">
        <v>47</v>
      </c>
      <c r="R1609" s="254">
        <v>150000</v>
      </c>
      <c r="S1609" s="254">
        <f t="shared" si="473"/>
        <v>156600000</v>
      </c>
      <c r="T1609" s="178">
        <v>1</v>
      </c>
      <c r="U1609" s="179" t="s">
        <v>38</v>
      </c>
      <c r="V1609" s="254">
        <v>117360000</v>
      </c>
      <c r="W1609" s="254">
        <f t="shared" si="474"/>
        <v>117360000</v>
      </c>
      <c r="X1609" s="354">
        <f t="shared" si="468"/>
        <v>35208000</v>
      </c>
      <c r="Y1609" s="254">
        <f t="shared" si="475"/>
        <v>35208000</v>
      </c>
      <c r="Z1609" s="354">
        <f t="shared" ref="Z1609:Z1672" si="480">W1609-Y1609</f>
        <v>82152000</v>
      </c>
      <c r="AA1609" s="254">
        <f t="shared" si="469"/>
        <v>82152000</v>
      </c>
      <c r="AB1609" s="178">
        <v>1</v>
      </c>
      <c r="AC1609" s="179" t="s">
        <v>38</v>
      </c>
      <c r="AD1609" s="254">
        <v>117360000</v>
      </c>
      <c r="AE1609" s="254">
        <f t="shared" si="476"/>
        <v>117360000</v>
      </c>
      <c r="AF1609" s="178">
        <v>1</v>
      </c>
      <c r="AG1609" s="179" t="s">
        <v>38</v>
      </c>
      <c r="AH1609" s="254">
        <v>117360000</v>
      </c>
      <c r="AI1609" s="254">
        <f t="shared" si="477"/>
        <v>117360000</v>
      </c>
      <c r="AJ1609" s="178">
        <v>1</v>
      </c>
      <c r="AK1609" s="179" t="s">
        <v>38</v>
      </c>
      <c r="AL1609" s="254">
        <v>117360000</v>
      </c>
      <c r="AM1609" s="254">
        <f t="shared" si="478"/>
        <v>117360000</v>
      </c>
      <c r="AN1609" s="178">
        <v>1</v>
      </c>
      <c r="AO1609" s="179" t="s">
        <v>38</v>
      </c>
      <c r="AP1609" s="254">
        <v>117360000</v>
      </c>
      <c r="AQ1609" s="254">
        <f t="shared" si="479"/>
        <v>117360000</v>
      </c>
      <c r="AR1609" s="351">
        <f t="shared" si="467"/>
        <v>0</v>
      </c>
    </row>
    <row r="1610" spans="2:44" x14ac:dyDescent="0.4">
      <c r="B1610" s="208"/>
      <c r="C1610" s="180" t="s">
        <v>49</v>
      </c>
      <c r="D1610" s="178">
        <v>137</v>
      </c>
      <c r="E1610" s="179" t="s">
        <v>47</v>
      </c>
      <c r="F1610" s="254">
        <v>150000</v>
      </c>
      <c r="G1610" s="254">
        <f t="shared" si="470"/>
        <v>20550000</v>
      </c>
      <c r="H1610" s="178">
        <v>137</v>
      </c>
      <c r="I1610" s="179" t="s">
        <v>47</v>
      </c>
      <c r="J1610" s="254">
        <v>150000</v>
      </c>
      <c r="K1610" s="254">
        <f t="shared" si="471"/>
        <v>20550000</v>
      </c>
      <c r="L1610" s="178">
        <v>137</v>
      </c>
      <c r="M1610" s="179" t="s">
        <v>47</v>
      </c>
      <c r="N1610" s="254">
        <v>150000</v>
      </c>
      <c r="O1610" s="254">
        <f t="shared" si="472"/>
        <v>20550000</v>
      </c>
      <c r="P1610" s="178">
        <v>137</v>
      </c>
      <c r="Q1610" s="179" t="s">
        <v>47</v>
      </c>
      <c r="R1610" s="254">
        <v>150000</v>
      </c>
      <c r="S1610" s="254">
        <f t="shared" si="473"/>
        <v>20550000</v>
      </c>
      <c r="T1610" s="178">
        <v>137</v>
      </c>
      <c r="U1610" s="179" t="s">
        <v>47</v>
      </c>
      <c r="V1610" s="254">
        <v>150000</v>
      </c>
      <c r="W1610" s="254">
        <f t="shared" si="474"/>
        <v>20550000</v>
      </c>
      <c r="X1610" s="354">
        <f t="shared" si="468"/>
        <v>6165000</v>
      </c>
      <c r="Y1610" s="254">
        <f t="shared" si="475"/>
        <v>6165000</v>
      </c>
      <c r="Z1610" s="354">
        <f t="shared" si="480"/>
        <v>14385000</v>
      </c>
      <c r="AA1610" s="254">
        <f t="shared" si="469"/>
        <v>14385000</v>
      </c>
      <c r="AB1610" s="178">
        <v>137</v>
      </c>
      <c r="AC1610" s="179" t="s">
        <v>47</v>
      </c>
      <c r="AD1610" s="254">
        <v>150000</v>
      </c>
      <c r="AE1610" s="254">
        <f t="shared" si="476"/>
        <v>20550000</v>
      </c>
      <c r="AF1610" s="178">
        <v>137</v>
      </c>
      <c r="AG1610" s="179" t="s">
        <v>47</v>
      </c>
      <c r="AH1610" s="254">
        <v>150000</v>
      </c>
      <c r="AI1610" s="254">
        <f t="shared" si="477"/>
        <v>20550000</v>
      </c>
      <c r="AJ1610" s="178">
        <v>137</v>
      </c>
      <c r="AK1610" s="179" t="s">
        <v>47</v>
      </c>
      <c r="AL1610" s="254">
        <v>150000</v>
      </c>
      <c r="AM1610" s="254">
        <f t="shared" si="478"/>
        <v>20550000</v>
      </c>
      <c r="AN1610" s="178">
        <v>137</v>
      </c>
      <c r="AO1610" s="179" t="s">
        <v>47</v>
      </c>
      <c r="AP1610" s="254">
        <v>150000</v>
      </c>
      <c r="AQ1610" s="254">
        <f t="shared" si="479"/>
        <v>20550000</v>
      </c>
      <c r="AR1610" s="351">
        <f t="shared" ref="AR1610:AR1673" si="481">AM1610-AQ1610</f>
        <v>0</v>
      </c>
    </row>
    <row r="1611" spans="2:44" x14ac:dyDescent="0.4">
      <c r="B1611" s="208"/>
      <c r="C1611" s="180" t="s">
        <v>605</v>
      </c>
      <c r="D1611" s="178">
        <v>1</v>
      </c>
      <c r="E1611" s="179" t="s">
        <v>66</v>
      </c>
      <c r="F1611" s="254">
        <v>2940000</v>
      </c>
      <c r="G1611" s="254">
        <f t="shared" si="470"/>
        <v>2940000</v>
      </c>
      <c r="H1611" s="178">
        <v>1</v>
      </c>
      <c r="I1611" s="179" t="s">
        <v>66</v>
      </c>
      <c r="J1611" s="254">
        <v>2940000</v>
      </c>
      <c r="K1611" s="254">
        <f t="shared" si="471"/>
        <v>2940000</v>
      </c>
      <c r="L1611" s="178">
        <v>1</v>
      </c>
      <c r="M1611" s="179" t="s">
        <v>66</v>
      </c>
      <c r="N1611" s="254">
        <v>2940000</v>
      </c>
      <c r="O1611" s="254">
        <f t="shared" si="472"/>
        <v>2940000</v>
      </c>
      <c r="P1611" s="178">
        <v>1</v>
      </c>
      <c r="Q1611" s="179" t="s">
        <v>66</v>
      </c>
      <c r="R1611" s="254">
        <v>2940000</v>
      </c>
      <c r="S1611" s="254">
        <f t="shared" si="473"/>
        <v>2940000</v>
      </c>
      <c r="T1611" s="178">
        <v>1</v>
      </c>
      <c r="U1611" s="179" t="s">
        <v>66</v>
      </c>
      <c r="V1611" s="254">
        <v>2940000</v>
      </c>
      <c r="W1611" s="254">
        <f t="shared" si="474"/>
        <v>2940000</v>
      </c>
      <c r="X1611" s="354">
        <f t="shared" si="468"/>
        <v>882000</v>
      </c>
      <c r="Y1611" s="254">
        <f t="shared" si="475"/>
        <v>882000</v>
      </c>
      <c r="Z1611" s="354">
        <f t="shared" si="480"/>
        <v>2058000</v>
      </c>
      <c r="AA1611" s="254">
        <f t="shared" si="469"/>
        <v>2058000</v>
      </c>
      <c r="AB1611" s="178">
        <v>1</v>
      </c>
      <c r="AC1611" s="179" t="s">
        <v>66</v>
      </c>
      <c r="AD1611" s="254">
        <v>2940000</v>
      </c>
      <c r="AE1611" s="254">
        <f t="shared" si="476"/>
        <v>2940000</v>
      </c>
      <c r="AF1611" s="178">
        <v>1</v>
      </c>
      <c r="AG1611" s="179" t="s">
        <v>66</v>
      </c>
      <c r="AH1611" s="254">
        <v>2940000</v>
      </c>
      <c r="AI1611" s="254">
        <f t="shared" si="477"/>
        <v>2940000</v>
      </c>
      <c r="AJ1611" s="178">
        <v>1</v>
      </c>
      <c r="AK1611" s="179" t="s">
        <v>66</v>
      </c>
      <c r="AL1611" s="254">
        <v>2940000</v>
      </c>
      <c r="AM1611" s="254">
        <f t="shared" si="478"/>
        <v>2940000</v>
      </c>
      <c r="AN1611" s="178">
        <v>1</v>
      </c>
      <c r="AO1611" s="179" t="s">
        <v>66</v>
      </c>
      <c r="AP1611" s="254">
        <v>2940000</v>
      </c>
      <c r="AQ1611" s="254">
        <f t="shared" si="479"/>
        <v>2940000</v>
      </c>
      <c r="AR1611" s="351">
        <f t="shared" si="481"/>
        <v>0</v>
      </c>
    </row>
    <row r="1612" spans="2:44" x14ac:dyDescent="0.4">
      <c r="B1612" s="208" t="s">
        <v>27</v>
      </c>
      <c r="C1612" s="180" t="s">
        <v>638</v>
      </c>
      <c r="D1612" s="178">
        <v>1</v>
      </c>
      <c r="E1612" s="179" t="s">
        <v>66</v>
      </c>
      <c r="F1612" s="254">
        <v>33600000</v>
      </c>
      <c r="G1612" s="254">
        <f t="shared" si="470"/>
        <v>33600000</v>
      </c>
      <c r="H1612" s="178">
        <v>1</v>
      </c>
      <c r="I1612" s="179" t="s">
        <v>66</v>
      </c>
      <c r="J1612" s="254">
        <v>33600000</v>
      </c>
      <c r="K1612" s="254">
        <f t="shared" si="471"/>
        <v>33600000</v>
      </c>
      <c r="L1612" s="178">
        <v>1</v>
      </c>
      <c r="M1612" s="179" t="s">
        <v>66</v>
      </c>
      <c r="N1612" s="254">
        <v>33600000</v>
      </c>
      <c r="O1612" s="254">
        <f t="shared" si="472"/>
        <v>33600000</v>
      </c>
      <c r="P1612" s="178">
        <v>1</v>
      </c>
      <c r="Q1612" s="179" t="s">
        <v>66</v>
      </c>
      <c r="R1612" s="254">
        <v>33600000</v>
      </c>
      <c r="S1612" s="254">
        <f t="shared" si="473"/>
        <v>33600000</v>
      </c>
      <c r="T1612" s="178">
        <v>1</v>
      </c>
      <c r="U1612" s="179" t="s">
        <v>66</v>
      </c>
      <c r="V1612" s="254">
        <v>33600000</v>
      </c>
      <c r="W1612" s="254">
        <f t="shared" si="474"/>
        <v>33600000</v>
      </c>
      <c r="X1612" s="354">
        <f t="shared" si="468"/>
        <v>10080000</v>
      </c>
      <c r="Y1612" s="254">
        <f t="shared" si="475"/>
        <v>10080000</v>
      </c>
      <c r="Z1612" s="354">
        <f t="shared" si="480"/>
        <v>23520000</v>
      </c>
      <c r="AA1612" s="254">
        <f t="shared" si="469"/>
        <v>23520000</v>
      </c>
      <c r="AB1612" s="178">
        <v>1</v>
      </c>
      <c r="AC1612" s="179" t="s">
        <v>66</v>
      </c>
      <c r="AD1612" s="254">
        <v>33600000</v>
      </c>
      <c r="AE1612" s="254">
        <f t="shared" si="476"/>
        <v>33600000</v>
      </c>
      <c r="AF1612" s="178">
        <v>1</v>
      </c>
      <c r="AG1612" s="179" t="s">
        <v>66</v>
      </c>
      <c r="AH1612" s="254">
        <v>33600000</v>
      </c>
      <c r="AI1612" s="254">
        <f t="shared" si="477"/>
        <v>33600000</v>
      </c>
      <c r="AJ1612" s="178">
        <v>1</v>
      </c>
      <c r="AK1612" s="179" t="s">
        <v>66</v>
      </c>
      <c r="AL1612" s="254">
        <v>33600000</v>
      </c>
      <c r="AM1612" s="254">
        <f t="shared" si="478"/>
        <v>33600000</v>
      </c>
      <c r="AN1612" s="178">
        <v>1</v>
      </c>
      <c r="AO1612" s="179" t="s">
        <v>66</v>
      </c>
      <c r="AP1612" s="254">
        <v>33600000</v>
      </c>
      <c r="AQ1612" s="254">
        <f t="shared" si="479"/>
        <v>33600000</v>
      </c>
      <c r="AR1612" s="351">
        <f t="shared" si="481"/>
        <v>0</v>
      </c>
    </row>
    <row r="1613" spans="2:44" x14ac:dyDescent="0.4">
      <c r="B1613" s="208" t="s">
        <v>27</v>
      </c>
      <c r="C1613" s="180" t="s">
        <v>60</v>
      </c>
      <c r="D1613" s="178">
        <v>1</v>
      </c>
      <c r="E1613" s="179" t="s">
        <v>66</v>
      </c>
      <c r="F1613" s="254">
        <v>5040000</v>
      </c>
      <c r="G1613" s="254">
        <f t="shared" si="470"/>
        <v>5040000</v>
      </c>
      <c r="H1613" s="178">
        <v>1</v>
      </c>
      <c r="I1613" s="179" t="s">
        <v>66</v>
      </c>
      <c r="J1613" s="254">
        <v>5040000</v>
      </c>
      <c r="K1613" s="254">
        <f t="shared" si="471"/>
        <v>5040000</v>
      </c>
      <c r="L1613" s="178">
        <v>1</v>
      </c>
      <c r="M1613" s="179" t="s">
        <v>66</v>
      </c>
      <c r="N1613" s="254">
        <v>5040000</v>
      </c>
      <c r="O1613" s="254">
        <f t="shared" si="472"/>
        <v>5040000</v>
      </c>
      <c r="P1613" s="178">
        <v>1</v>
      </c>
      <c r="Q1613" s="179" t="s">
        <v>66</v>
      </c>
      <c r="R1613" s="254">
        <v>5040000</v>
      </c>
      <c r="S1613" s="254">
        <f t="shared" si="473"/>
        <v>5040000</v>
      </c>
      <c r="T1613" s="178">
        <v>1</v>
      </c>
      <c r="U1613" s="179" t="s">
        <v>66</v>
      </c>
      <c r="V1613" s="254">
        <v>5040000</v>
      </c>
      <c r="W1613" s="254">
        <f t="shared" si="474"/>
        <v>5040000</v>
      </c>
      <c r="X1613" s="354">
        <f t="shared" si="468"/>
        <v>1512000</v>
      </c>
      <c r="Y1613" s="254">
        <f t="shared" si="475"/>
        <v>1512000</v>
      </c>
      <c r="Z1613" s="354">
        <f t="shared" si="480"/>
        <v>3528000</v>
      </c>
      <c r="AA1613" s="254">
        <f t="shared" si="469"/>
        <v>3528000</v>
      </c>
      <c r="AB1613" s="178">
        <v>1</v>
      </c>
      <c r="AC1613" s="179" t="s">
        <v>66</v>
      </c>
      <c r="AD1613" s="254">
        <v>5040000</v>
      </c>
      <c r="AE1613" s="254">
        <f t="shared" si="476"/>
        <v>5040000</v>
      </c>
      <c r="AF1613" s="178">
        <v>1</v>
      </c>
      <c r="AG1613" s="179" t="s">
        <v>66</v>
      </c>
      <c r="AH1613" s="254">
        <v>5040000</v>
      </c>
      <c r="AI1613" s="254">
        <f t="shared" si="477"/>
        <v>5040000</v>
      </c>
      <c r="AJ1613" s="178">
        <v>1</v>
      </c>
      <c r="AK1613" s="179" t="s">
        <v>66</v>
      </c>
      <c r="AL1613" s="254">
        <v>5040000</v>
      </c>
      <c r="AM1613" s="254">
        <f t="shared" si="478"/>
        <v>5040000</v>
      </c>
      <c r="AN1613" s="178">
        <v>1</v>
      </c>
      <c r="AO1613" s="179" t="s">
        <v>66</v>
      </c>
      <c r="AP1613" s="254">
        <v>5040000</v>
      </c>
      <c r="AQ1613" s="254">
        <f t="shared" si="479"/>
        <v>5040000</v>
      </c>
      <c r="AR1613" s="351">
        <f t="shared" si="481"/>
        <v>0</v>
      </c>
    </row>
    <row r="1614" spans="2:44" x14ac:dyDescent="0.4">
      <c r="B1614" s="208"/>
      <c r="C1614" s="180" t="s">
        <v>639</v>
      </c>
      <c r="D1614" s="178">
        <v>1</v>
      </c>
      <c r="E1614" s="179" t="s">
        <v>66</v>
      </c>
      <c r="F1614" s="254">
        <v>17800000</v>
      </c>
      <c r="G1614" s="254">
        <f t="shared" si="470"/>
        <v>17800000</v>
      </c>
      <c r="H1614" s="178">
        <v>1</v>
      </c>
      <c r="I1614" s="179" t="s">
        <v>66</v>
      </c>
      <c r="J1614" s="254">
        <v>17800000</v>
      </c>
      <c r="K1614" s="254">
        <f t="shared" si="471"/>
        <v>17800000</v>
      </c>
      <c r="L1614" s="178">
        <v>1</v>
      </c>
      <c r="M1614" s="179" t="s">
        <v>66</v>
      </c>
      <c r="N1614" s="254">
        <v>17800000</v>
      </c>
      <c r="O1614" s="254">
        <f t="shared" si="472"/>
        <v>17800000</v>
      </c>
      <c r="P1614" s="178">
        <v>1</v>
      </c>
      <c r="Q1614" s="179" t="s">
        <v>66</v>
      </c>
      <c r="R1614" s="254">
        <v>17800000</v>
      </c>
      <c r="S1614" s="254">
        <f t="shared" si="473"/>
        <v>17800000</v>
      </c>
      <c r="T1614" s="178">
        <v>1</v>
      </c>
      <c r="U1614" s="179" t="s">
        <v>66</v>
      </c>
      <c r="V1614" s="254">
        <v>17800000</v>
      </c>
      <c r="W1614" s="254">
        <f t="shared" si="474"/>
        <v>17800000</v>
      </c>
      <c r="X1614" s="354">
        <f t="shared" si="468"/>
        <v>5340000</v>
      </c>
      <c r="Y1614" s="254">
        <f t="shared" si="475"/>
        <v>5340000</v>
      </c>
      <c r="Z1614" s="354">
        <f t="shared" si="480"/>
        <v>12460000</v>
      </c>
      <c r="AA1614" s="254">
        <f t="shared" si="469"/>
        <v>12460000</v>
      </c>
      <c r="AB1614" s="178">
        <v>1</v>
      </c>
      <c r="AC1614" s="179" t="s">
        <v>66</v>
      </c>
      <c r="AD1614" s="254">
        <v>17800000</v>
      </c>
      <c r="AE1614" s="254">
        <f t="shared" si="476"/>
        <v>17800000</v>
      </c>
      <c r="AF1614" s="178">
        <v>1</v>
      </c>
      <c r="AG1614" s="179" t="s">
        <v>66</v>
      </c>
      <c r="AH1614" s="254">
        <v>17800000</v>
      </c>
      <c r="AI1614" s="254">
        <f t="shared" si="477"/>
        <v>17800000</v>
      </c>
      <c r="AJ1614" s="178">
        <v>1</v>
      </c>
      <c r="AK1614" s="179" t="s">
        <v>66</v>
      </c>
      <c r="AL1614" s="254">
        <v>17800000</v>
      </c>
      <c r="AM1614" s="254">
        <f t="shared" si="478"/>
        <v>17800000</v>
      </c>
      <c r="AN1614" s="178">
        <v>1</v>
      </c>
      <c r="AO1614" s="179" t="s">
        <v>66</v>
      </c>
      <c r="AP1614" s="254">
        <v>17800000</v>
      </c>
      <c r="AQ1614" s="254">
        <f t="shared" si="479"/>
        <v>17800000</v>
      </c>
      <c r="AR1614" s="351">
        <f t="shared" si="481"/>
        <v>0</v>
      </c>
    </row>
    <row r="1615" spans="2:44" x14ac:dyDescent="0.4">
      <c r="B1615" s="208">
        <v>525119</v>
      </c>
      <c r="C1615" s="180" t="s">
        <v>42</v>
      </c>
      <c r="D1615" s="178"/>
      <c r="E1615" s="179"/>
      <c r="F1615" s="180">
        <v>0</v>
      </c>
      <c r="G1615" s="254">
        <f>SUM(G1616:G1621)</f>
        <v>112195000</v>
      </c>
      <c r="H1615" s="178"/>
      <c r="I1615" s="179"/>
      <c r="J1615" s="180">
        <v>0</v>
      </c>
      <c r="K1615" s="254">
        <f>SUM(K1616:K1621)</f>
        <v>112195000</v>
      </c>
      <c r="L1615" s="178"/>
      <c r="M1615" s="179"/>
      <c r="N1615" s="180">
        <v>0</v>
      </c>
      <c r="O1615" s="254">
        <f>SUM(O1616:O1621)</f>
        <v>64833000</v>
      </c>
      <c r="P1615" s="178"/>
      <c r="Q1615" s="179"/>
      <c r="R1615" s="180">
        <v>0</v>
      </c>
      <c r="S1615" s="254">
        <f>SUM(S1616:S1621)</f>
        <v>64833000</v>
      </c>
      <c r="T1615" s="178"/>
      <c r="U1615" s="179"/>
      <c r="V1615" s="180">
        <v>0</v>
      </c>
      <c r="W1615" s="254">
        <f>SUM(W1616:W1621)</f>
        <v>86613000</v>
      </c>
      <c r="X1615" s="354">
        <f t="shared" si="468"/>
        <v>25983900</v>
      </c>
      <c r="Y1615" s="254"/>
      <c r="Z1615" s="354">
        <f t="shared" si="480"/>
        <v>86613000</v>
      </c>
      <c r="AA1615" s="254"/>
      <c r="AB1615" s="178"/>
      <c r="AC1615" s="179"/>
      <c r="AD1615" s="180">
        <v>0</v>
      </c>
      <c r="AE1615" s="254">
        <f>SUM(AE1616:AE1621)</f>
        <v>86613000</v>
      </c>
      <c r="AF1615" s="178"/>
      <c r="AG1615" s="179"/>
      <c r="AH1615" s="180">
        <v>0</v>
      </c>
      <c r="AI1615" s="254">
        <f>SUM(AI1616:AI1621)</f>
        <v>86613000</v>
      </c>
      <c r="AJ1615" s="178"/>
      <c r="AK1615" s="179"/>
      <c r="AL1615" s="180">
        <v>0</v>
      </c>
      <c r="AM1615" s="254">
        <f>SUM(AM1616:AM1621)</f>
        <v>86613000</v>
      </c>
      <c r="AN1615" s="178"/>
      <c r="AO1615" s="179"/>
      <c r="AP1615" s="180">
        <v>0</v>
      </c>
      <c r="AQ1615" s="254">
        <f>SUM(AQ1616:AQ1621)</f>
        <v>86613000</v>
      </c>
      <c r="AR1615" s="351">
        <f t="shared" si="481"/>
        <v>0</v>
      </c>
    </row>
    <row r="1616" spans="2:44" x14ac:dyDescent="0.4">
      <c r="B1616" s="208" t="s">
        <v>27</v>
      </c>
      <c r="C1616" s="180" t="s">
        <v>606</v>
      </c>
      <c r="D1616" s="178">
        <v>1</v>
      </c>
      <c r="E1616" s="179" t="s">
        <v>66</v>
      </c>
      <c r="F1616" s="254">
        <v>28905000</v>
      </c>
      <c r="G1616" s="254">
        <f t="shared" ref="G1616:G1621" si="482">ROUNDDOWN(D1616*F1616,-3)</f>
        <v>28905000</v>
      </c>
      <c r="H1616" s="178">
        <v>1</v>
      </c>
      <c r="I1616" s="179" t="s">
        <v>66</v>
      </c>
      <c r="J1616" s="254">
        <v>28905000</v>
      </c>
      <c r="K1616" s="254">
        <f t="shared" ref="K1616:K1621" si="483">ROUNDDOWN(H1616*J1616,-3)</f>
        <v>28905000</v>
      </c>
      <c r="L1616" s="178">
        <v>1</v>
      </c>
      <c r="M1616" s="179" t="s">
        <v>66</v>
      </c>
      <c r="N1616" s="254">
        <v>28905000</v>
      </c>
      <c r="O1616" s="254">
        <f t="shared" ref="O1616:O1621" si="484">ROUNDDOWN(L1616*N1616,-3)</f>
        <v>28905000</v>
      </c>
      <c r="P1616" s="178">
        <v>1</v>
      </c>
      <c r="Q1616" s="179" t="s">
        <v>66</v>
      </c>
      <c r="R1616" s="254">
        <v>28905000</v>
      </c>
      <c r="S1616" s="254">
        <f t="shared" ref="S1616:S1621" si="485">ROUNDDOWN(P1616*R1616,-3)</f>
        <v>28905000</v>
      </c>
      <c r="T1616" s="178">
        <v>1</v>
      </c>
      <c r="U1616" s="179" t="s">
        <v>66</v>
      </c>
      <c r="V1616" s="254">
        <v>28905000</v>
      </c>
      <c r="W1616" s="254">
        <f t="shared" ref="W1616:W1621" si="486">ROUNDDOWN(T1616*V1616,-3)</f>
        <v>28905000</v>
      </c>
      <c r="X1616" s="354">
        <f t="shared" si="468"/>
        <v>8671500</v>
      </c>
      <c r="Y1616" s="254">
        <f>CEILING(X1616,1000)</f>
        <v>8672000</v>
      </c>
      <c r="Z1616" s="354">
        <f t="shared" si="480"/>
        <v>20233000</v>
      </c>
      <c r="AA1616" s="254">
        <f t="shared" si="469"/>
        <v>20233000</v>
      </c>
      <c r="AB1616" s="178">
        <v>1</v>
      </c>
      <c r="AC1616" s="179" t="s">
        <v>66</v>
      </c>
      <c r="AD1616" s="254">
        <v>28905000</v>
      </c>
      <c r="AE1616" s="254">
        <f t="shared" ref="AE1616:AE1621" si="487">ROUNDDOWN(AB1616*AD1616,-3)</f>
        <v>28905000</v>
      </c>
      <c r="AF1616" s="178">
        <v>1</v>
      </c>
      <c r="AG1616" s="179" t="s">
        <v>66</v>
      </c>
      <c r="AH1616" s="254">
        <v>28905000</v>
      </c>
      <c r="AI1616" s="254">
        <f t="shared" ref="AI1616:AI1621" si="488">ROUNDDOWN(AF1616*AH1616,-3)</f>
        <v>28905000</v>
      </c>
      <c r="AJ1616" s="178">
        <v>1</v>
      </c>
      <c r="AK1616" s="179" t="s">
        <v>66</v>
      </c>
      <c r="AL1616" s="254">
        <v>28905000</v>
      </c>
      <c r="AM1616" s="254">
        <f t="shared" ref="AM1616:AM1621" si="489">ROUNDDOWN(AJ1616*AL1616,-3)</f>
        <v>28905000</v>
      </c>
      <c r="AN1616" s="178">
        <v>1</v>
      </c>
      <c r="AO1616" s="179" t="s">
        <v>66</v>
      </c>
      <c r="AP1616" s="254">
        <v>28905000</v>
      </c>
      <c r="AQ1616" s="254">
        <f t="shared" ref="AQ1616:AQ1621" si="490">ROUNDDOWN(AN1616*AP1616,-3)</f>
        <v>28905000</v>
      </c>
      <c r="AR1616" s="351">
        <f t="shared" si="481"/>
        <v>0</v>
      </c>
    </row>
    <row r="1617" spans="2:44" x14ac:dyDescent="0.4">
      <c r="B1617" s="208" t="s">
        <v>27</v>
      </c>
      <c r="C1617" s="180" t="s">
        <v>44</v>
      </c>
      <c r="D1617" s="178">
        <v>48</v>
      </c>
      <c r="E1617" s="179" t="s">
        <v>40</v>
      </c>
      <c r="F1617" s="254">
        <v>450000</v>
      </c>
      <c r="G1617" s="254">
        <f t="shared" si="482"/>
        <v>21600000</v>
      </c>
      <c r="H1617" s="178">
        <v>48</v>
      </c>
      <c r="I1617" s="179" t="s">
        <v>40</v>
      </c>
      <c r="J1617" s="254">
        <v>450000</v>
      </c>
      <c r="K1617" s="254">
        <f t="shared" si="483"/>
        <v>21600000</v>
      </c>
      <c r="L1617" s="178">
        <v>48</v>
      </c>
      <c r="M1617" s="179" t="s">
        <v>40</v>
      </c>
      <c r="N1617" s="254">
        <v>450000</v>
      </c>
      <c r="O1617" s="254">
        <f t="shared" si="484"/>
        <v>21600000</v>
      </c>
      <c r="P1617" s="178">
        <v>48</v>
      </c>
      <c r="Q1617" s="179" t="s">
        <v>40</v>
      </c>
      <c r="R1617" s="254">
        <v>450000</v>
      </c>
      <c r="S1617" s="254">
        <f t="shared" si="485"/>
        <v>21600000</v>
      </c>
      <c r="T1617" s="178">
        <v>1</v>
      </c>
      <c r="U1617" s="179" t="s">
        <v>66</v>
      </c>
      <c r="V1617" s="254">
        <v>43380000</v>
      </c>
      <c r="W1617" s="254">
        <f t="shared" si="486"/>
        <v>43380000</v>
      </c>
      <c r="X1617" s="354">
        <f t="shared" si="468"/>
        <v>13014000</v>
      </c>
      <c r="Y1617" s="254">
        <f>CEILING(X1617,1000)</f>
        <v>13014000</v>
      </c>
      <c r="Z1617" s="354">
        <f t="shared" si="480"/>
        <v>30366000</v>
      </c>
      <c r="AA1617" s="254">
        <f t="shared" si="469"/>
        <v>30366000</v>
      </c>
      <c r="AB1617" s="178">
        <v>1</v>
      </c>
      <c r="AC1617" s="179" t="s">
        <v>66</v>
      </c>
      <c r="AD1617" s="254">
        <v>43380000</v>
      </c>
      <c r="AE1617" s="254">
        <f t="shared" si="487"/>
        <v>43380000</v>
      </c>
      <c r="AF1617" s="178">
        <v>1</v>
      </c>
      <c r="AG1617" s="179" t="s">
        <v>66</v>
      </c>
      <c r="AH1617" s="254">
        <v>43380000</v>
      </c>
      <c r="AI1617" s="254">
        <f t="shared" si="488"/>
        <v>43380000</v>
      </c>
      <c r="AJ1617" s="178">
        <v>1</v>
      </c>
      <c r="AK1617" s="179" t="s">
        <v>66</v>
      </c>
      <c r="AL1617" s="254">
        <v>43380000</v>
      </c>
      <c r="AM1617" s="254">
        <f t="shared" si="489"/>
        <v>43380000</v>
      </c>
      <c r="AN1617" s="178">
        <v>1</v>
      </c>
      <c r="AO1617" s="179" t="s">
        <v>66</v>
      </c>
      <c r="AP1617" s="254">
        <v>43380000</v>
      </c>
      <c r="AQ1617" s="254">
        <f t="shared" si="490"/>
        <v>43380000</v>
      </c>
      <c r="AR1617" s="351">
        <f t="shared" si="481"/>
        <v>0</v>
      </c>
    </row>
    <row r="1618" spans="2:44" x14ac:dyDescent="0.4">
      <c r="B1618" s="208" t="s">
        <v>27</v>
      </c>
      <c r="C1618" s="180" t="s">
        <v>58</v>
      </c>
      <c r="D1618" s="178">
        <v>432</v>
      </c>
      <c r="E1618" s="179" t="s">
        <v>40</v>
      </c>
      <c r="F1618" s="254">
        <v>85000</v>
      </c>
      <c r="G1618" s="254">
        <f t="shared" si="482"/>
        <v>36720000</v>
      </c>
      <c r="H1618" s="178">
        <v>432</v>
      </c>
      <c r="I1618" s="179" t="s">
        <v>40</v>
      </c>
      <c r="J1618" s="254">
        <v>85000</v>
      </c>
      <c r="K1618" s="254">
        <f t="shared" si="483"/>
        <v>36720000</v>
      </c>
      <c r="L1618" s="178">
        <v>0</v>
      </c>
      <c r="M1618" s="179" t="s">
        <v>40</v>
      </c>
      <c r="N1618" s="254">
        <v>85000</v>
      </c>
      <c r="O1618" s="254">
        <f t="shared" si="484"/>
        <v>0</v>
      </c>
      <c r="P1618" s="178">
        <v>0</v>
      </c>
      <c r="Q1618" s="179" t="s">
        <v>40</v>
      </c>
      <c r="R1618" s="254">
        <v>85000</v>
      </c>
      <c r="S1618" s="254">
        <f t="shared" si="485"/>
        <v>0</v>
      </c>
      <c r="T1618" s="178">
        <v>0</v>
      </c>
      <c r="U1618" s="179" t="s">
        <v>40</v>
      </c>
      <c r="V1618" s="254">
        <v>85000</v>
      </c>
      <c r="W1618" s="254">
        <f t="shared" si="486"/>
        <v>0</v>
      </c>
      <c r="X1618" s="354">
        <f t="shared" si="468"/>
        <v>0</v>
      </c>
      <c r="Y1618" s="254"/>
      <c r="Z1618" s="354">
        <f t="shared" si="480"/>
        <v>0</v>
      </c>
      <c r="AA1618" s="254"/>
      <c r="AB1618" s="178">
        <v>0</v>
      </c>
      <c r="AC1618" s="179" t="s">
        <v>40</v>
      </c>
      <c r="AD1618" s="254">
        <v>85000</v>
      </c>
      <c r="AE1618" s="254">
        <f t="shared" si="487"/>
        <v>0</v>
      </c>
      <c r="AF1618" s="178">
        <v>0</v>
      </c>
      <c r="AG1618" s="179" t="s">
        <v>40</v>
      </c>
      <c r="AH1618" s="254">
        <v>85000</v>
      </c>
      <c r="AI1618" s="254">
        <f t="shared" si="488"/>
        <v>0</v>
      </c>
      <c r="AJ1618" s="178">
        <v>0</v>
      </c>
      <c r="AK1618" s="179" t="s">
        <v>40</v>
      </c>
      <c r="AL1618" s="254">
        <v>85000</v>
      </c>
      <c r="AM1618" s="254">
        <f t="shared" si="489"/>
        <v>0</v>
      </c>
      <c r="AN1618" s="178">
        <v>0</v>
      </c>
      <c r="AO1618" s="179" t="s">
        <v>40</v>
      </c>
      <c r="AP1618" s="254">
        <v>85000</v>
      </c>
      <c r="AQ1618" s="254">
        <f t="shared" si="490"/>
        <v>0</v>
      </c>
      <c r="AR1618" s="351">
        <f t="shared" si="481"/>
        <v>0</v>
      </c>
    </row>
    <row r="1619" spans="2:44" x14ac:dyDescent="0.4">
      <c r="B1619" s="208" t="s">
        <v>27</v>
      </c>
      <c r="C1619" s="180" t="s">
        <v>640</v>
      </c>
      <c r="D1619" s="178">
        <v>1</v>
      </c>
      <c r="E1619" s="179" t="s">
        <v>66</v>
      </c>
      <c r="F1619" s="254">
        <v>11328000</v>
      </c>
      <c r="G1619" s="254">
        <f t="shared" si="482"/>
        <v>11328000</v>
      </c>
      <c r="H1619" s="178">
        <v>1</v>
      </c>
      <c r="I1619" s="179" t="s">
        <v>66</v>
      </c>
      <c r="J1619" s="254">
        <v>11328000</v>
      </c>
      <c r="K1619" s="254">
        <f t="shared" si="483"/>
        <v>11328000</v>
      </c>
      <c r="L1619" s="178">
        <v>1</v>
      </c>
      <c r="M1619" s="179" t="s">
        <v>66</v>
      </c>
      <c r="N1619" s="254">
        <v>11328000</v>
      </c>
      <c r="O1619" s="254">
        <f t="shared" si="484"/>
        <v>11328000</v>
      </c>
      <c r="P1619" s="178">
        <v>1</v>
      </c>
      <c r="Q1619" s="179" t="s">
        <v>66</v>
      </c>
      <c r="R1619" s="254">
        <v>11328000</v>
      </c>
      <c r="S1619" s="254">
        <f t="shared" si="485"/>
        <v>11328000</v>
      </c>
      <c r="T1619" s="178">
        <v>1</v>
      </c>
      <c r="U1619" s="179" t="s">
        <v>66</v>
      </c>
      <c r="V1619" s="254">
        <v>11328000</v>
      </c>
      <c r="W1619" s="254">
        <f t="shared" si="486"/>
        <v>11328000</v>
      </c>
      <c r="X1619" s="354">
        <f t="shared" si="468"/>
        <v>3398400</v>
      </c>
      <c r="Y1619" s="254">
        <f>CEILING(X1619,1000)</f>
        <v>3399000</v>
      </c>
      <c r="Z1619" s="354">
        <f t="shared" si="480"/>
        <v>7929000</v>
      </c>
      <c r="AA1619" s="254">
        <f t="shared" si="469"/>
        <v>7929000</v>
      </c>
      <c r="AB1619" s="178">
        <v>1</v>
      </c>
      <c r="AC1619" s="179" t="s">
        <v>66</v>
      </c>
      <c r="AD1619" s="254">
        <v>11328000</v>
      </c>
      <c r="AE1619" s="254">
        <f t="shared" si="487"/>
        <v>11328000</v>
      </c>
      <c r="AF1619" s="178">
        <v>1</v>
      </c>
      <c r="AG1619" s="179" t="s">
        <v>66</v>
      </c>
      <c r="AH1619" s="254">
        <v>11328000</v>
      </c>
      <c r="AI1619" s="254">
        <f t="shared" si="488"/>
        <v>11328000</v>
      </c>
      <c r="AJ1619" s="178">
        <v>1</v>
      </c>
      <c r="AK1619" s="179" t="s">
        <v>66</v>
      </c>
      <c r="AL1619" s="254">
        <v>11328000</v>
      </c>
      <c r="AM1619" s="254">
        <f t="shared" si="489"/>
        <v>11328000</v>
      </c>
      <c r="AN1619" s="178">
        <v>1</v>
      </c>
      <c r="AO1619" s="179" t="s">
        <v>66</v>
      </c>
      <c r="AP1619" s="254">
        <v>11328000</v>
      </c>
      <c r="AQ1619" s="254">
        <f t="shared" si="490"/>
        <v>11328000</v>
      </c>
      <c r="AR1619" s="351">
        <f t="shared" si="481"/>
        <v>0</v>
      </c>
    </row>
    <row r="1620" spans="2:44" x14ac:dyDescent="0.4">
      <c r="B1620" s="208" t="s">
        <v>27</v>
      </c>
      <c r="C1620" s="180" t="s">
        <v>641</v>
      </c>
      <c r="D1620" s="178">
        <v>1</v>
      </c>
      <c r="E1620" s="179" t="s">
        <v>38</v>
      </c>
      <c r="F1620" s="254">
        <v>3000000</v>
      </c>
      <c r="G1620" s="254">
        <f t="shared" si="482"/>
        <v>3000000</v>
      </c>
      <c r="H1620" s="178">
        <v>1</v>
      </c>
      <c r="I1620" s="179" t="s">
        <v>38</v>
      </c>
      <c r="J1620" s="254">
        <v>3000000</v>
      </c>
      <c r="K1620" s="254">
        <f t="shared" si="483"/>
        <v>3000000</v>
      </c>
      <c r="L1620" s="178">
        <v>1</v>
      </c>
      <c r="M1620" s="179" t="s">
        <v>38</v>
      </c>
      <c r="N1620" s="254">
        <v>3000000</v>
      </c>
      <c r="O1620" s="254">
        <f t="shared" si="484"/>
        <v>3000000</v>
      </c>
      <c r="P1620" s="178">
        <v>1</v>
      </c>
      <c r="Q1620" s="179" t="s">
        <v>38</v>
      </c>
      <c r="R1620" s="254">
        <v>3000000</v>
      </c>
      <c r="S1620" s="254">
        <f t="shared" si="485"/>
        <v>3000000</v>
      </c>
      <c r="T1620" s="178">
        <v>1</v>
      </c>
      <c r="U1620" s="179" t="s">
        <v>38</v>
      </c>
      <c r="V1620" s="254">
        <v>3000000</v>
      </c>
      <c r="W1620" s="254">
        <f t="shared" si="486"/>
        <v>3000000</v>
      </c>
      <c r="X1620" s="354">
        <f t="shared" si="468"/>
        <v>900000</v>
      </c>
      <c r="Y1620" s="254">
        <f>CEILING(X1620,1000)</f>
        <v>900000</v>
      </c>
      <c r="Z1620" s="354">
        <f t="shared" si="480"/>
        <v>2100000</v>
      </c>
      <c r="AA1620" s="254">
        <f t="shared" si="469"/>
        <v>2100000</v>
      </c>
      <c r="AB1620" s="178">
        <v>1</v>
      </c>
      <c r="AC1620" s="179" t="s">
        <v>38</v>
      </c>
      <c r="AD1620" s="254">
        <v>3000000</v>
      </c>
      <c r="AE1620" s="254">
        <f t="shared" si="487"/>
        <v>3000000</v>
      </c>
      <c r="AF1620" s="178">
        <v>1</v>
      </c>
      <c r="AG1620" s="179" t="s">
        <v>38</v>
      </c>
      <c r="AH1620" s="254">
        <v>3000000</v>
      </c>
      <c r="AI1620" s="254">
        <f t="shared" si="488"/>
        <v>3000000</v>
      </c>
      <c r="AJ1620" s="178">
        <v>1</v>
      </c>
      <c r="AK1620" s="179" t="s">
        <v>38</v>
      </c>
      <c r="AL1620" s="254">
        <v>3000000</v>
      </c>
      <c r="AM1620" s="254">
        <f t="shared" si="489"/>
        <v>3000000</v>
      </c>
      <c r="AN1620" s="178">
        <v>1</v>
      </c>
      <c r="AO1620" s="179" t="s">
        <v>38</v>
      </c>
      <c r="AP1620" s="254">
        <v>3000000</v>
      </c>
      <c r="AQ1620" s="254">
        <f t="shared" si="490"/>
        <v>3000000</v>
      </c>
      <c r="AR1620" s="351">
        <f t="shared" si="481"/>
        <v>0</v>
      </c>
    </row>
    <row r="1621" spans="2:44" x14ac:dyDescent="0.4">
      <c r="B1621" s="208"/>
      <c r="C1621" s="180" t="s">
        <v>642</v>
      </c>
      <c r="D1621" s="178">
        <v>1</v>
      </c>
      <c r="E1621" s="179" t="s">
        <v>38</v>
      </c>
      <c r="F1621" s="254">
        <v>10642000</v>
      </c>
      <c r="G1621" s="254">
        <f t="shared" si="482"/>
        <v>10642000</v>
      </c>
      <c r="H1621" s="178">
        <v>1</v>
      </c>
      <c r="I1621" s="179" t="s">
        <v>38</v>
      </c>
      <c r="J1621" s="254">
        <v>10642000</v>
      </c>
      <c r="K1621" s="254">
        <f t="shared" si="483"/>
        <v>10642000</v>
      </c>
      <c r="L1621" s="178">
        <v>0</v>
      </c>
      <c r="M1621" s="179" t="s">
        <v>38</v>
      </c>
      <c r="N1621" s="254">
        <v>10642000</v>
      </c>
      <c r="O1621" s="254">
        <f t="shared" si="484"/>
        <v>0</v>
      </c>
      <c r="P1621" s="178">
        <v>0</v>
      </c>
      <c r="Q1621" s="179" t="s">
        <v>38</v>
      </c>
      <c r="R1621" s="254">
        <v>10642000</v>
      </c>
      <c r="S1621" s="254">
        <f t="shared" si="485"/>
        <v>0</v>
      </c>
      <c r="T1621" s="178">
        <v>0</v>
      </c>
      <c r="U1621" s="179" t="s">
        <v>38</v>
      </c>
      <c r="V1621" s="254">
        <v>10642000</v>
      </c>
      <c r="W1621" s="254">
        <f t="shared" si="486"/>
        <v>0</v>
      </c>
      <c r="X1621" s="354">
        <f t="shared" si="468"/>
        <v>0</v>
      </c>
      <c r="Y1621" s="254"/>
      <c r="Z1621" s="354">
        <f t="shared" si="480"/>
        <v>0</v>
      </c>
      <c r="AA1621" s="254"/>
      <c r="AB1621" s="178">
        <v>0</v>
      </c>
      <c r="AC1621" s="179" t="s">
        <v>38</v>
      </c>
      <c r="AD1621" s="254">
        <v>10642000</v>
      </c>
      <c r="AE1621" s="254">
        <f t="shared" si="487"/>
        <v>0</v>
      </c>
      <c r="AF1621" s="178">
        <v>0</v>
      </c>
      <c r="AG1621" s="179" t="s">
        <v>38</v>
      </c>
      <c r="AH1621" s="254">
        <v>10642000</v>
      </c>
      <c r="AI1621" s="254">
        <f t="shared" si="488"/>
        <v>0</v>
      </c>
      <c r="AJ1621" s="178">
        <v>0</v>
      </c>
      <c r="AK1621" s="179" t="s">
        <v>38</v>
      </c>
      <c r="AL1621" s="254">
        <v>10642000</v>
      </c>
      <c r="AM1621" s="254">
        <f t="shared" si="489"/>
        <v>0</v>
      </c>
      <c r="AN1621" s="178">
        <v>0</v>
      </c>
      <c r="AO1621" s="179" t="s">
        <v>38</v>
      </c>
      <c r="AP1621" s="254">
        <v>10642000</v>
      </c>
      <c r="AQ1621" s="254">
        <f t="shared" si="490"/>
        <v>0</v>
      </c>
      <c r="AR1621" s="351">
        <f t="shared" si="481"/>
        <v>0</v>
      </c>
    </row>
    <row r="1622" spans="2:44" x14ac:dyDescent="0.4">
      <c r="B1622" s="312" t="s">
        <v>62</v>
      </c>
      <c r="C1622" s="313" t="s">
        <v>643</v>
      </c>
      <c r="D1622" s="269">
        <v>48</v>
      </c>
      <c r="E1622" s="270" t="s">
        <v>30</v>
      </c>
      <c r="F1622" s="254">
        <v>0</v>
      </c>
      <c r="G1622" s="254">
        <f>G1623+G1630</f>
        <v>573875000</v>
      </c>
      <c r="H1622" s="314">
        <v>48</v>
      </c>
      <c r="I1622" s="315" t="s">
        <v>30</v>
      </c>
      <c r="J1622" s="316">
        <v>0</v>
      </c>
      <c r="K1622" s="316">
        <f>K1623+K1630</f>
        <v>573875000</v>
      </c>
      <c r="L1622" s="314">
        <v>48</v>
      </c>
      <c r="M1622" s="315" t="s">
        <v>30</v>
      </c>
      <c r="N1622" s="316">
        <v>0</v>
      </c>
      <c r="O1622" s="316">
        <f>O1623+O1630</f>
        <v>524915000</v>
      </c>
      <c r="P1622" s="314">
        <v>48</v>
      </c>
      <c r="Q1622" s="315" t="s">
        <v>30</v>
      </c>
      <c r="R1622" s="316">
        <v>0</v>
      </c>
      <c r="S1622" s="316">
        <f>S1623+S1630</f>
        <v>524915000</v>
      </c>
      <c r="T1622" s="314">
        <v>48</v>
      </c>
      <c r="U1622" s="315" t="s">
        <v>30</v>
      </c>
      <c r="V1622" s="316">
        <v>0</v>
      </c>
      <c r="W1622" s="316">
        <f>W1623+W1630</f>
        <v>524915000</v>
      </c>
      <c r="X1622" s="354">
        <f t="shared" si="468"/>
        <v>157474500</v>
      </c>
      <c r="Y1622" s="316"/>
      <c r="Z1622" s="354">
        <f t="shared" si="480"/>
        <v>524915000</v>
      </c>
      <c r="AA1622" s="316"/>
      <c r="AB1622" s="314">
        <v>48</v>
      </c>
      <c r="AC1622" s="315" t="s">
        <v>30</v>
      </c>
      <c r="AD1622" s="316">
        <v>0</v>
      </c>
      <c r="AE1622" s="316">
        <f>AE1623+AE1630</f>
        <v>524915000</v>
      </c>
      <c r="AF1622" s="314">
        <v>48</v>
      </c>
      <c r="AG1622" s="315" t="s">
        <v>30</v>
      </c>
      <c r="AH1622" s="316">
        <v>0</v>
      </c>
      <c r="AI1622" s="316">
        <f>AI1623+AI1630</f>
        <v>524915000</v>
      </c>
      <c r="AJ1622" s="314">
        <v>48</v>
      </c>
      <c r="AK1622" s="315" t="s">
        <v>30</v>
      </c>
      <c r="AL1622" s="316">
        <v>0</v>
      </c>
      <c r="AM1622" s="316">
        <f>AM1623+AM1630</f>
        <v>524915000</v>
      </c>
      <c r="AN1622" s="314">
        <v>48</v>
      </c>
      <c r="AO1622" s="315" t="s">
        <v>30</v>
      </c>
      <c r="AP1622" s="316">
        <v>0</v>
      </c>
      <c r="AQ1622" s="316">
        <f>AQ1623+AQ1630</f>
        <v>524915000</v>
      </c>
      <c r="AR1622" s="351">
        <f t="shared" si="481"/>
        <v>0</v>
      </c>
    </row>
    <row r="1623" spans="2:44" x14ac:dyDescent="0.4">
      <c r="B1623" s="208">
        <v>525111</v>
      </c>
      <c r="C1623" s="180" t="s">
        <v>174</v>
      </c>
      <c r="D1623" s="178"/>
      <c r="E1623" s="179"/>
      <c r="F1623" s="180">
        <v>0</v>
      </c>
      <c r="G1623" s="254">
        <f>SUM(G1624:G1629)</f>
        <v>433730000</v>
      </c>
      <c r="H1623" s="178"/>
      <c r="I1623" s="179"/>
      <c r="J1623" s="180">
        <v>0</v>
      </c>
      <c r="K1623" s="254">
        <f>SUM(K1624:K1629)</f>
        <v>433730000</v>
      </c>
      <c r="L1623" s="178"/>
      <c r="M1623" s="179"/>
      <c r="N1623" s="180">
        <v>0</v>
      </c>
      <c r="O1623" s="254">
        <f>SUM(O1624:O1629)</f>
        <v>433730000</v>
      </c>
      <c r="P1623" s="178"/>
      <c r="Q1623" s="179"/>
      <c r="R1623" s="180">
        <v>0</v>
      </c>
      <c r="S1623" s="254">
        <f>SUM(S1624:S1629)</f>
        <v>433730000</v>
      </c>
      <c r="T1623" s="178"/>
      <c r="U1623" s="179"/>
      <c r="V1623" s="180">
        <v>0</v>
      </c>
      <c r="W1623" s="254">
        <f>SUM(W1624:W1629)</f>
        <v>433730000</v>
      </c>
      <c r="X1623" s="354">
        <f t="shared" si="468"/>
        <v>130119000</v>
      </c>
      <c r="Y1623" s="254"/>
      <c r="Z1623" s="354">
        <f t="shared" si="480"/>
        <v>433730000</v>
      </c>
      <c r="AA1623" s="254"/>
      <c r="AB1623" s="178"/>
      <c r="AC1623" s="179"/>
      <c r="AD1623" s="180">
        <v>0</v>
      </c>
      <c r="AE1623" s="254">
        <f>SUM(AE1624:AE1629)</f>
        <v>433730000</v>
      </c>
      <c r="AF1623" s="178"/>
      <c r="AG1623" s="179"/>
      <c r="AH1623" s="180">
        <v>0</v>
      </c>
      <c r="AI1623" s="254">
        <f>SUM(AI1624:AI1629)</f>
        <v>433730000</v>
      </c>
      <c r="AJ1623" s="178"/>
      <c r="AK1623" s="179"/>
      <c r="AL1623" s="180">
        <v>0</v>
      </c>
      <c r="AM1623" s="254">
        <f>SUM(AM1624:AM1629)</f>
        <v>433730000</v>
      </c>
      <c r="AN1623" s="178"/>
      <c r="AO1623" s="179"/>
      <c r="AP1623" s="180">
        <v>0</v>
      </c>
      <c r="AQ1623" s="254">
        <f>SUM(AQ1624:AQ1629)</f>
        <v>433730000</v>
      </c>
      <c r="AR1623" s="351">
        <f t="shared" si="481"/>
        <v>0</v>
      </c>
    </row>
    <row r="1624" spans="2:44" x14ac:dyDescent="0.4">
      <c r="B1624" s="208" t="s">
        <v>27</v>
      </c>
      <c r="C1624" s="180" t="s">
        <v>46</v>
      </c>
      <c r="D1624" s="178">
        <v>572</v>
      </c>
      <c r="E1624" s="179" t="s">
        <v>47</v>
      </c>
      <c r="F1624" s="254">
        <v>150000</v>
      </c>
      <c r="G1624" s="254">
        <f t="shared" ref="G1624:G1629" si="491">ROUNDDOWN(D1624*F1624,-3)</f>
        <v>85800000</v>
      </c>
      <c r="H1624" s="178">
        <v>572</v>
      </c>
      <c r="I1624" s="179" t="s">
        <v>47</v>
      </c>
      <c r="J1624" s="254">
        <v>150000</v>
      </c>
      <c r="K1624" s="254">
        <f t="shared" ref="K1624:K1629" si="492">ROUNDDOWN(H1624*J1624,-3)</f>
        <v>85800000</v>
      </c>
      <c r="L1624" s="178">
        <v>572</v>
      </c>
      <c r="M1624" s="179" t="s">
        <v>47</v>
      </c>
      <c r="N1624" s="254">
        <v>150000</v>
      </c>
      <c r="O1624" s="254">
        <f t="shared" ref="O1624:O1629" si="493">ROUNDDOWN(L1624*N1624,-3)</f>
        <v>85800000</v>
      </c>
      <c r="P1624" s="178">
        <v>572</v>
      </c>
      <c r="Q1624" s="179" t="s">
        <v>47</v>
      </c>
      <c r="R1624" s="254">
        <v>150000</v>
      </c>
      <c r="S1624" s="254">
        <f t="shared" ref="S1624:S1629" si="494">ROUNDDOWN(P1624*R1624,-3)</f>
        <v>85800000</v>
      </c>
      <c r="T1624" s="178">
        <v>572</v>
      </c>
      <c r="U1624" s="179" t="s">
        <v>47</v>
      </c>
      <c r="V1624" s="254">
        <v>150000</v>
      </c>
      <c r="W1624" s="254">
        <f t="shared" ref="W1624:W1629" si="495">ROUNDDOWN(T1624*V1624,-3)</f>
        <v>85800000</v>
      </c>
      <c r="X1624" s="354">
        <f t="shared" si="468"/>
        <v>25740000</v>
      </c>
      <c r="Y1624" s="254">
        <f t="shared" ref="Y1624:Y1629" si="496">CEILING(X1624,1000)</f>
        <v>25740000</v>
      </c>
      <c r="Z1624" s="354">
        <f t="shared" si="480"/>
        <v>60060000</v>
      </c>
      <c r="AA1624" s="254">
        <f t="shared" si="469"/>
        <v>60060000</v>
      </c>
      <c r="AB1624" s="178">
        <v>572</v>
      </c>
      <c r="AC1624" s="179" t="s">
        <v>47</v>
      </c>
      <c r="AD1624" s="254">
        <v>150000</v>
      </c>
      <c r="AE1624" s="254">
        <f t="shared" ref="AE1624:AE1629" si="497">ROUNDDOWN(AB1624*AD1624,-3)</f>
        <v>85800000</v>
      </c>
      <c r="AF1624" s="178">
        <v>572</v>
      </c>
      <c r="AG1624" s="179" t="s">
        <v>47</v>
      </c>
      <c r="AH1624" s="254">
        <v>150000</v>
      </c>
      <c r="AI1624" s="254">
        <f t="shared" ref="AI1624:AI1629" si="498">ROUNDDOWN(AF1624*AH1624,-3)</f>
        <v>85800000</v>
      </c>
      <c r="AJ1624" s="178">
        <v>572</v>
      </c>
      <c r="AK1624" s="179" t="s">
        <v>47</v>
      </c>
      <c r="AL1624" s="254">
        <v>150000</v>
      </c>
      <c r="AM1624" s="254">
        <f t="shared" ref="AM1624:AM1629" si="499">ROUNDDOWN(AJ1624*AL1624,-3)</f>
        <v>85800000</v>
      </c>
      <c r="AN1624" s="178">
        <v>572</v>
      </c>
      <c r="AO1624" s="179" t="s">
        <v>47</v>
      </c>
      <c r="AP1624" s="254">
        <v>150000</v>
      </c>
      <c r="AQ1624" s="254">
        <f t="shared" ref="AQ1624:AQ1629" si="500">ROUNDDOWN(AN1624*AP1624,-3)</f>
        <v>85800000</v>
      </c>
      <c r="AR1624" s="351">
        <f t="shared" si="481"/>
        <v>0</v>
      </c>
    </row>
    <row r="1625" spans="2:44" x14ac:dyDescent="0.4">
      <c r="B1625" s="208" t="s">
        <v>27</v>
      </c>
      <c r="C1625" s="180" t="s">
        <v>48</v>
      </c>
      <c r="D1625" s="178">
        <v>1644</v>
      </c>
      <c r="E1625" s="179" t="s">
        <v>47</v>
      </c>
      <c r="F1625" s="254">
        <v>150000</v>
      </c>
      <c r="G1625" s="254">
        <f t="shared" si="491"/>
        <v>246600000</v>
      </c>
      <c r="H1625" s="178">
        <v>1644</v>
      </c>
      <c r="I1625" s="179" t="s">
        <v>47</v>
      </c>
      <c r="J1625" s="254">
        <v>150000</v>
      </c>
      <c r="K1625" s="254">
        <f t="shared" si="492"/>
        <v>246600000</v>
      </c>
      <c r="L1625" s="178">
        <v>1644</v>
      </c>
      <c r="M1625" s="179" t="s">
        <v>47</v>
      </c>
      <c r="N1625" s="254">
        <v>150000</v>
      </c>
      <c r="O1625" s="254">
        <f t="shared" si="493"/>
        <v>246600000</v>
      </c>
      <c r="P1625" s="178">
        <v>1644</v>
      </c>
      <c r="Q1625" s="179" t="s">
        <v>47</v>
      </c>
      <c r="R1625" s="254">
        <v>150000</v>
      </c>
      <c r="S1625" s="254">
        <f t="shared" si="494"/>
        <v>246600000</v>
      </c>
      <c r="T1625" s="178">
        <v>1644</v>
      </c>
      <c r="U1625" s="179" t="s">
        <v>47</v>
      </c>
      <c r="V1625" s="254">
        <v>150000</v>
      </c>
      <c r="W1625" s="254">
        <f t="shared" si="495"/>
        <v>246600000</v>
      </c>
      <c r="X1625" s="354">
        <f t="shared" si="468"/>
        <v>73980000</v>
      </c>
      <c r="Y1625" s="254">
        <f t="shared" si="496"/>
        <v>73980000</v>
      </c>
      <c r="Z1625" s="354">
        <f t="shared" si="480"/>
        <v>172620000</v>
      </c>
      <c r="AA1625" s="254">
        <f t="shared" si="469"/>
        <v>172620000</v>
      </c>
      <c r="AB1625" s="178">
        <v>1644</v>
      </c>
      <c r="AC1625" s="179" t="s">
        <v>47</v>
      </c>
      <c r="AD1625" s="254">
        <v>150000</v>
      </c>
      <c r="AE1625" s="254">
        <f t="shared" si="497"/>
        <v>246600000</v>
      </c>
      <c r="AF1625" s="178">
        <v>1644</v>
      </c>
      <c r="AG1625" s="179" t="s">
        <v>47</v>
      </c>
      <c r="AH1625" s="254">
        <v>150000</v>
      </c>
      <c r="AI1625" s="254">
        <f t="shared" si="498"/>
        <v>246600000</v>
      </c>
      <c r="AJ1625" s="178">
        <v>1644</v>
      </c>
      <c r="AK1625" s="179" t="s">
        <v>47</v>
      </c>
      <c r="AL1625" s="254">
        <v>150000</v>
      </c>
      <c r="AM1625" s="254">
        <f t="shared" si="499"/>
        <v>246600000</v>
      </c>
      <c r="AN1625" s="178">
        <v>1644</v>
      </c>
      <c r="AO1625" s="179" t="s">
        <v>47</v>
      </c>
      <c r="AP1625" s="254">
        <v>150000</v>
      </c>
      <c r="AQ1625" s="254">
        <f t="shared" si="500"/>
        <v>246600000</v>
      </c>
      <c r="AR1625" s="351">
        <f t="shared" si="481"/>
        <v>0</v>
      </c>
    </row>
    <row r="1626" spans="2:44" x14ac:dyDescent="0.4">
      <c r="B1626" s="208" t="s">
        <v>27</v>
      </c>
      <c r="C1626" s="180" t="s">
        <v>638</v>
      </c>
      <c r="D1626" s="178">
        <v>1</v>
      </c>
      <c r="E1626" s="179" t="s">
        <v>38</v>
      </c>
      <c r="F1626" s="254">
        <v>22400000</v>
      </c>
      <c r="G1626" s="254">
        <f t="shared" si="491"/>
        <v>22400000</v>
      </c>
      <c r="H1626" s="178">
        <v>1</v>
      </c>
      <c r="I1626" s="179" t="s">
        <v>38</v>
      </c>
      <c r="J1626" s="254">
        <v>22400000</v>
      </c>
      <c r="K1626" s="254">
        <f t="shared" si="492"/>
        <v>22400000</v>
      </c>
      <c r="L1626" s="178">
        <v>1</v>
      </c>
      <c r="M1626" s="179" t="s">
        <v>38</v>
      </c>
      <c r="N1626" s="254">
        <v>22400000</v>
      </c>
      <c r="O1626" s="254">
        <f t="shared" si="493"/>
        <v>22400000</v>
      </c>
      <c r="P1626" s="178">
        <v>1</v>
      </c>
      <c r="Q1626" s="179" t="s">
        <v>38</v>
      </c>
      <c r="R1626" s="254">
        <v>22400000</v>
      </c>
      <c r="S1626" s="254">
        <f t="shared" si="494"/>
        <v>22400000</v>
      </c>
      <c r="T1626" s="178">
        <v>1</v>
      </c>
      <c r="U1626" s="179" t="s">
        <v>38</v>
      </c>
      <c r="V1626" s="254">
        <v>22400000</v>
      </c>
      <c r="W1626" s="254">
        <f t="shared" si="495"/>
        <v>22400000</v>
      </c>
      <c r="X1626" s="354">
        <f t="shared" si="468"/>
        <v>6720000</v>
      </c>
      <c r="Y1626" s="254">
        <f t="shared" si="496"/>
        <v>6720000</v>
      </c>
      <c r="Z1626" s="354">
        <f t="shared" si="480"/>
        <v>15680000</v>
      </c>
      <c r="AA1626" s="254">
        <f t="shared" si="469"/>
        <v>15680000</v>
      </c>
      <c r="AB1626" s="178">
        <v>1</v>
      </c>
      <c r="AC1626" s="179" t="s">
        <v>38</v>
      </c>
      <c r="AD1626" s="254">
        <v>22400000</v>
      </c>
      <c r="AE1626" s="254">
        <f t="shared" si="497"/>
        <v>22400000</v>
      </c>
      <c r="AF1626" s="178">
        <v>1</v>
      </c>
      <c r="AG1626" s="179" t="s">
        <v>38</v>
      </c>
      <c r="AH1626" s="254">
        <v>22400000</v>
      </c>
      <c r="AI1626" s="254">
        <f t="shared" si="498"/>
        <v>22400000</v>
      </c>
      <c r="AJ1626" s="178">
        <v>1</v>
      </c>
      <c r="AK1626" s="179" t="s">
        <v>38</v>
      </c>
      <c r="AL1626" s="254">
        <v>22400000</v>
      </c>
      <c r="AM1626" s="254">
        <f t="shared" si="499"/>
        <v>22400000</v>
      </c>
      <c r="AN1626" s="178">
        <v>1</v>
      </c>
      <c r="AO1626" s="179" t="s">
        <v>38</v>
      </c>
      <c r="AP1626" s="254">
        <v>22400000</v>
      </c>
      <c r="AQ1626" s="254">
        <f t="shared" si="500"/>
        <v>22400000</v>
      </c>
      <c r="AR1626" s="351">
        <f t="shared" si="481"/>
        <v>0</v>
      </c>
    </row>
    <row r="1627" spans="2:44" x14ac:dyDescent="0.4">
      <c r="B1627" s="208"/>
      <c r="C1627" s="180" t="s">
        <v>49</v>
      </c>
      <c r="D1627" s="178">
        <v>283</v>
      </c>
      <c r="E1627" s="179" t="s">
        <v>47</v>
      </c>
      <c r="F1627" s="254">
        <v>150000</v>
      </c>
      <c r="G1627" s="254">
        <f t="shared" si="491"/>
        <v>42450000</v>
      </c>
      <c r="H1627" s="178">
        <v>283</v>
      </c>
      <c r="I1627" s="179" t="s">
        <v>47</v>
      </c>
      <c r="J1627" s="254">
        <v>150000</v>
      </c>
      <c r="K1627" s="254">
        <f t="shared" si="492"/>
        <v>42450000</v>
      </c>
      <c r="L1627" s="178">
        <v>283</v>
      </c>
      <c r="M1627" s="179" t="s">
        <v>47</v>
      </c>
      <c r="N1627" s="254">
        <v>150000</v>
      </c>
      <c r="O1627" s="254">
        <f t="shared" si="493"/>
        <v>42450000</v>
      </c>
      <c r="P1627" s="178">
        <v>283</v>
      </c>
      <c r="Q1627" s="179" t="s">
        <v>47</v>
      </c>
      <c r="R1627" s="254">
        <v>150000</v>
      </c>
      <c r="S1627" s="254">
        <f t="shared" si="494"/>
        <v>42450000</v>
      </c>
      <c r="T1627" s="178">
        <v>283</v>
      </c>
      <c r="U1627" s="179" t="s">
        <v>47</v>
      </c>
      <c r="V1627" s="254">
        <v>150000</v>
      </c>
      <c r="W1627" s="254">
        <f t="shared" si="495"/>
        <v>42450000</v>
      </c>
      <c r="X1627" s="354">
        <f t="shared" si="468"/>
        <v>12735000</v>
      </c>
      <c r="Y1627" s="254">
        <f t="shared" si="496"/>
        <v>12735000</v>
      </c>
      <c r="Z1627" s="354">
        <f t="shared" si="480"/>
        <v>29715000</v>
      </c>
      <c r="AA1627" s="254">
        <f t="shared" si="469"/>
        <v>29715000</v>
      </c>
      <c r="AB1627" s="178">
        <v>283</v>
      </c>
      <c r="AC1627" s="179" t="s">
        <v>47</v>
      </c>
      <c r="AD1627" s="254">
        <v>150000</v>
      </c>
      <c r="AE1627" s="254">
        <f t="shared" si="497"/>
        <v>42450000</v>
      </c>
      <c r="AF1627" s="178">
        <v>283</v>
      </c>
      <c r="AG1627" s="179" t="s">
        <v>47</v>
      </c>
      <c r="AH1627" s="254">
        <v>150000</v>
      </c>
      <c r="AI1627" s="254">
        <f t="shared" si="498"/>
        <v>42450000</v>
      </c>
      <c r="AJ1627" s="178">
        <v>283</v>
      </c>
      <c r="AK1627" s="179" t="s">
        <v>47</v>
      </c>
      <c r="AL1627" s="254">
        <v>150000</v>
      </c>
      <c r="AM1627" s="254">
        <f t="shared" si="499"/>
        <v>42450000</v>
      </c>
      <c r="AN1627" s="178">
        <v>283</v>
      </c>
      <c r="AO1627" s="179" t="s">
        <v>47</v>
      </c>
      <c r="AP1627" s="254">
        <v>150000</v>
      </c>
      <c r="AQ1627" s="254">
        <f t="shared" si="500"/>
        <v>42450000</v>
      </c>
      <c r="AR1627" s="351">
        <f t="shared" si="481"/>
        <v>0</v>
      </c>
    </row>
    <row r="1628" spans="2:44" x14ac:dyDescent="0.4">
      <c r="B1628" s="208"/>
      <c r="C1628" s="180" t="s">
        <v>644</v>
      </c>
      <c r="D1628" s="178">
        <v>1</v>
      </c>
      <c r="E1628" s="179" t="s">
        <v>38</v>
      </c>
      <c r="F1628" s="254">
        <v>16800000</v>
      </c>
      <c r="G1628" s="254">
        <f t="shared" si="491"/>
        <v>16800000</v>
      </c>
      <c r="H1628" s="178">
        <v>1</v>
      </c>
      <c r="I1628" s="179" t="s">
        <v>38</v>
      </c>
      <c r="J1628" s="254">
        <v>16800000</v>
      </c>
      <c r="K1628" s="254">
        <f t="shared" si="492"/>
        <v>16800000</v>
      </c>
      <c r="L1628" s="178">
        <v>1</v>
      </c>
      <c r="M1628" s="179" t="s">
        <v>38</v>
      </c>
      <c r="N1628" s="254">
        <v>16800000</v>
      </c>
      <c r="O1628" s="254">
        <f t="shared" si="493"/>
        <v>16800000</v>
      </c>
      <c r="P1628" s="178">
        <v>1</v>
      </c>
      <c r="Q1628" s="179" t="s">
        <v>38</v>
      </c>
      <c r="R1628" s="254">
        <v>16800000</v>
      </c>
      <c r="S1628" s="254">
        <f t="shared" si="494"/>
        <v>16800000</v>
      </c>
      <c r="T1628" s="178">
        <v>1</v>
      </c>
      <c r="U1628" s="179" t="s">
        <v>38</v>
      </c>
      <c r="V1628" s="254">
        <v>16800000</v>
      </c>
      <c r="W1628" s="254">
        <f t="shared" si="495"/>
        <v>16800000</v>
      </c>
      <c r="X1628" s="354">
        <f t="shared" si="468"/>
        <v>5040000</v>
      </c>
      <c r="Y1628" s="254">
        <f t="shared" si="496"/>
        <v>5040000</v>
      </c>
      <c r="Z1628" s="354">
        <f t="shared" si="480"/>
        <v>11760000</v>
      </c>
      <c r="AA1628" s="254">
        <f t="shared" si="469"/>
        <v>11760000</v>
      </c>
      <c r="AB1628" s="178">
        <v>1</v>
      </c>
      <c r="AC1628" s="179" t="s">
        <v>38</v>
      </c>
      <c r="AD1628" s="254">
        <v>16800000</v>
      </c>
      <c r="AE1628" s="254">
        <f t="shared" si="497"/>
        <v>16800000</v>
      </c>
      <c r="AF1628" s="178">
        <v>1</v>
      </c>
      <c r="AG1628" s="179" t="s">
        <v>38</v>
      </c>
      <c r="AH1628" s="254">
        <v>16800000</v>
      </c>
      <c r="AI1628" s="254">
        <f t="shared" si="498"/>
        <v>16800000</v>
      </c>
      <c r="AJ1628" s="178">
        <v>1</v>
      </c>
      <c r="AK1628" s="179" t="s">
        <v>38</v>
      </c>
      <c r="AL1628" s="254">
        <v>16800000</v>
      </c>
      <c r="AM1628" s="254">
        <f t="shared" si="499"/>
        <v>16800000</v>
      </c>
      <c r="AN1628" s="178">
        <v>1</v>
      </c>
      <c r="AO1628" s="179" t="s">
        <v>38</v>
      </c>
      <c r="AP1628" s="254">
        <v>16800000</v>
      </c>
      <c r="AQ1628" s="254">
        <f t="shared" si="500"/>
        <v>16800000</v>
      </c>
      <c r="AR1628" s="351">
        <f t="shared" si="481"/>
        <v>0</v>
      </c>
    </row>
    <row r="1629" spans="2:44" x14ac:dyDescent="0.4">
      <c r="B1629" s="208" t="s">
        <v>27</v>
      </c>
      <c r="C1629" s="180" t="s">
        <v>60</v>
      </c>
      <c r="D1629" s="178">
        <v>96</v>
      </c>
      <c r="E1629" s="179" t="s">
        <v>40</v>
      </c>
      <c r="F1629" s="254">
        <v>205000</v>
      </c>
      <c r="G1629" s="254">
        <f t="shared" si="491"/>
        <v>19680000</v>
      </c>
      <c r="H1629" s="178">
        <v>96</v>
      </c>
      <c r="I1629" s="179" t="s">
        <v>40</v>
      </c>
      <c r="J1629" s="254">
        <v>205000</v>
      </c>
      <c r="K1629" s="254">
        <f t="shared" si="492"/>
        <v>19680000</v>
      </c>
      <c r="L1629" s="178">
        <v>96</v>
      </c>
      <c r="M1629" s="179" t="s">
        <v>40</v>
      </c>
      <c r="N1629" s="254">
        <v>205000</v>
      </c>
      <c r="O1629" s="254">
        <f t="shared" si="493"/>
        <v>19680000</v>
      </c>
      <c r="P1629" s="178">
        <v>96</v>
      </c>
      <c r="Q1629" s="179" t="s">
        <v>40</v>
      </c>
      <c r="R1629" s="254">
        <v>205000</v>
      </c>
      <c r="S1629" s="254">
        <f t="shared" si="494"/>
        <v>19680000</v>
      </c>
      <c r="T1629" s="178">
        <v>96</v>
      </c>
      <c r="U1629" s="179" t="s">
        <v>40</v>
      </c>
      <c r="V1629" s="254">
        <v>205000</v>
      </c>
      <c r="W1629" s="254">
        <f t="shared" si="495"/>
        <v>19680000</v>
      </c>
      <c r="X1629" s="354">
        <f t="shared" si="468"/>
        <v>5904000</v>
      </c>
      <c r="Y1629" s="254">
        <f t="shared" si="496"/>
        <v>5904000</v>
      </c>
      <c r="Z1629" s="354">
        <f t="shared" si="480"/>
        <v>13776000</v>
      </c>
      <c r="AA1629" s="254">
        <f t="shared" si="469"/>
        <v>13776000</v>
      </c>
      <c r="AB1629" s="178">
        <v>96</v>
      </c>
      <c r="AC1629" s="179" t="s">
        <v>40</v>
      </c>
      <c r="AD1629" s="254">
        <v>205000</v>
      </c>
      <c r="AE1629" s="254">
        <f t="shared" si="497"/>
        <v>19680000</v>
      </c>
      <c r="AF1629" s="178">
        <v>96</v>
      </c>
      <c r="AG1629" s="179" t="s">
        <v>40</v>
      </c>
      <c r="AH1629" s="254">
        <v>205000</v>
      </c>
      <c r="AI1629" s="254">
        <f t="shared" si="498"/>
        <v>19680000</v>
      </c>
      <c r="AJ1629" s="178">
        <v>96</v>
      </c>
      <c r="AK1629" s="179" t="s">
        <v>40</v>
      </c>
      <c r="AL1629" s="254">
        <v>205000</v>
      </c>
      <c r="AM1629" s="254">
        <f t="shared" si="499"/>
        <v>19680000</v>
      </c>
      <c r="AN1629" s="178">
        <v>96</v>
      </c>
      <c r="AO1629" s="179" t="s">
        <v>40</v>
      </c>
      <c r="AP1629" s="254">
        <v>205000</v>
      </c>
      <c r="AQ1629" s="254">
        <f t="shared" si="500"/>
        <v>19680000</v>
      </c>
      <c r="AR1629" s="351">
        <f t="shared" si="481"/>
        <v>0</v>
      </c>
    </row>
    <row r="1630" spans="2:44" x14ac:dyDescent="0.4">
      <c r="B1630" s="208">
        <v>525119</v>
      </c>
      <c r="C1630" s="180" t="s">
        <v>42</v>
      </c>
      <c r="D1630" s="178"/>
      <c r="E1630" s="179"/>
      <c r="F1630" s="180">
        <v>0</v>
      </c>
      <c r="G1630" s="254">
        <f>SUM(G1631:G1638)</f>
        <v>140145000</v>
      </c>
      <c r="H1630" s="178"/>
      <c r="I1630" s="179"/>
      <c r="J1630" s="180">
        <v>0</v>
      </c>
      <c r="K1630" s="254">
        <f>SUM(K1631:K1638)</f>
        <v>140145000</v>
      </c>
      <c r="L1630" s="178"/>
      <c r="M1630" s="179"/>
      <c r="N1630" s="180">
        <v>0</v>
      </c>
      <c r="O1630" s="254">
        <f>SUM(O1631:O1638)</f>
        <v>91185000</v>
      </c>
      <c r="P1630" s="178"/>
      <c r="Q1630" s="179"/>
      <c r="R1630" s="180">
        <v>0</v>
      </c>
      <c r="S1630" s="254">
        <f>SUM(S1631:S1638)</f>
        <v>91185000</v>
      </c>
      <c r="T1630" s="178"/>
      <c r="U1630" s="179"/>
      <c r="V1630" s="180">
        <v>0</v>
      </c>
      <c r="W1630" s="254">
        <f>SUM(W1631:W1638)</f>
        <v>91185000</v>
      </c>
      <c r="X1630" s="354">
        <f t="shared" si="468"/>
        <v>27355500</v>
      </c>
      <c r="Y1630" s="254"/>
      <c r="Z1630" s="354">
        <f t="shared" si="480"/>
        <v>91185000</v>
      </c>
      <c r="AA1630" s="254"/>
      <c r="AB1630" s="178"/>
      <c r="AC1630" s="179"/>
      <c r="AD1630" s="180">
        <v>0</v>
      </c>
      <c r="AE1630" s="254">
        <f>SUM(AE1631:AE1638)</f>
        <v>91185000</v>
      </c>
      <c r="AF1630" s="178"/>
      <c r="AG1630" s="179"/>
      <c r="AH1630" s="180">
        <v>0</v>
      </c>
      <c r="AI1630" s="254">
        <f>SUM(AI1631:AI1638)</f>
        <v>91185000</v>
      </c>
      <c r="AJ1630" s="178"/>
      <c r="AK1630" s="179"/>
      <c r="AL1630" s="180">
        <v>0</v>
      </c>
      <c r="AM1630" s="254">
        <f>SUM(AM1631:AM1638)</f>
        <v>91185000</v>
      </c>
      <c r="AN1630" s="178"/>
      <c r="AO1630" s="179"/>
      <c r="AP1630" s="180">
        <v>0</v>
      </c>
      <c r="AQ1630" s="254">
        <f>SUM(AQ1631:AQ1638)</f>
        <v>91185000</v>
      </c>
      <c r="AR1630" s="351">
        <f t="shared" si="481"/>
        <v>0</v>
      </c>
    </row>
    <row r="1631" spans="2:44" x14ac:dyDescent="0.4">
      <c r="B1631" s="208" t="s">
        <v>27</v>
      </c>
      <c r="C1631" s="180" t="s">
        <v>44</v>
      </c>
      <c r="D1631" s="178">
        <v>48</v>
      </c>
      <c r="E1631" s="179" t="s">
        <v>40</v>
      </c>
      <c r="F1631" s="254">
        <v>450000</v>
      </c>
      <c r="G1631" s="254">
        <f t="shared" ref="G1631:G1638" si="501">ROUNDDOWN(D1631*F1631,-3)</f>
        <v>21600000</v>
      </c>
      <c r="H1631" s="178">
        <v>48</v>
      </c>
      <c r="I1631" s="179" t="s">
        <v>40</v>
      </c>
      <c r="J1631" s="254">
        <v>450000</v>
      </c>
      <c r="K1631" s="254">
        <f t="shared" ref="K1631:K1638" si="502">ROUNDDOWN(H1631*J1631,-3)</f>
        <v>21600000</v>
      </c>
      <c r="L1631" s="178">
        <v>48</v>
      </c>
      <c r="M1631" s="179" t="s">
        <v>40</v>
      </c>
      <c r="N1631" s="254">
        <v>450000</v>
      </c>
      <c r="O1631" s="254">
        <f t="shared" ref="O1631:O1638" si="503">ROUNDDOWN(L1631*N1631,-3)</f>
        <v>21600000</v>
      </c>
      <c r="P1631" s="178">
        <v>48</v>
      </c>
      <c r="Q1631" s="179" t="s">
        <v>40</v>
      </c>
      <c r="R1631" s="254">
        <v>450000</v>
      </c>
      <c r="S1631" s="254">
        <f t="shared" ref="S1631:S1638" si="504">ROUNDDOWN(P1631*R1631,-3)</f>
        <v>21600000</v>
      </c>
      <c r="T1631" s="178">
        <v>48</v>
      </c>
      <c r="U1631" s="179" t="s">
        <v>40</v>
      </c>
      <c r="V1631" s="254">
        <v>450000</v>
      </c>
      <c r="W1631" s="254">
        <f t="shared" ref="W1631:W1638" si="505">ROUNDDOWN(T1631*V1631,-3)</f>
        <v>21600000</v>
      </c>
      <c r="X1631" s="354">
        <f t="shared" si="468"/>
        <v>6480000</v>
      </c>
      <c r="Y1631" s="254">
        <f>CEILING(X1631,1000)</f>
        <v>6480000</v>
      </c>
      <c r="Z1631" s="354">
        <f t="shared" si="480"/>
        <v>15120000</v>
      </c>
      <c r="AA1631" s="254">
        <f t="shared" si="469"/>
        <v>15120000</v>
      </c>
      <c r="AB1631" s="178">
        <v>48</v>
      </c>
      <c r="AC1631" s="179" t="s">
        <v>40</v>
      </c>
      <c r="AD1631" s="254">
        <v>450000</v>
      </c>
      <c r="AE1631" s="254">
        <f t="shared" ref="AE1631:AE1638" si="506">ROUNDDOWN(AB1631*AD1631,-3)</f>
        <v>21600000</v>
      </c>
      <c r="AF1631" s="178">
        <v>48</v>
      </c>
      <c r="AG1631" s="179" t="s">
        <v>40</v>
      </c>
      <c r="AH1631" s="254">
        <v>450000</v>
      </c>
      <c r="AI1631" s="254">
        <f t="shared" ref="AI1631:AI1638" si="507">ROUNDDOWN(AF1631*AH1631,-3)</f>
        <v>21600000</v>
      </c>
      <c r="AJ1631" s="178">
        <v>48</v>
      </c>
      <c r="AK1631" s="179" t="s">
        <v>40</v>
      </c>
      <c r="AL1631" s="254">
        <v>450000</v>
      </c>
      <c r="AM1631" s="254">
        <f t="shared" ref="AM1631:AM1638" si="508">ROUNDDOWN(AJ1631*AL1631,-3)</f>
        <v>21600000</v>
      </c>
      <c r="AN1631" s="178">
        <v>48</v>
      </c>
      <c r="AO1631" s="179" t="s">
        <v>40</v>
      </c>
      <c r="AP1631" s="254">
        <v>450000</v>
      </c>
      <c r="AQ1631" s="254">
        <f t="shared" ref="AQ1631:AQ1638" si="509">ROUNDDOWN(AN1631*AP1631,-3)</f>
        <v>21600000</v>
      </c>
      <c r="AR1631" s="351">
        <f t="shared" si="481"/>
        <v>0</v>
      </c>
    </row>
    <row r="1632" spans="2:44" x14ac:dyDescent="0.4">
      <c r="B1632" s="208"/>
      <c r="C1632" s="180" t="s">
        <v>645</v>
      </c>
      <c r="D1632" s="178">
        <v>1</v>
      </c>
      <c r="E1632" s="179" t="s">
        <v>38</v>
      </c>
      <c r="F1632" s="254">
        <v>720000</v>
      </c>
      <c r="G1632" s="254">
        <f t="shared" si="501"/>
        <v>720000</v>
      </c>
      <c r="H1632" s="178">
        <v>1</v>
      </c>
      <c r="I1632" s="179" t="s">
        <v>38</v>
      </c>
      <c r="J1632" s="254">
        <v>720000</v>
      </c>
      <c r="K1632" s="254">
        <f t="shared" si="502"/>
        <v>720000</v>
      </c>
      <c r="L1632" s="178">
        <v>1</v>
      </c>
      <c r="M1632" s="179" t="s">
        <v>38</v>
      </c>
      <c r="N1632" s="254">
        <v>720000</v>
      </c>
      <c r="O1632" s="254">
        <f t="shared" si="503"/>
        <v>720000</v>
      </c>
      <c r="P1632" s="178">
        <v>1</v>
      </c>
      <c r="Q1632" s="179" t="s">
        <v>38</v>
      </c>
      <c r="R1632" s="254">
        <v>720000</v>
      </c>
      <c r="S1632" s="254">
        <f t="shared" si="504"/>
        <v>720000</v>
      </c>
      <c r="T1632" s="178">
        <v>1</v>
      </c>
      <c r="U1632" s="179" t="s">
        <v>38</v>
      </c>
      <c r="V1632" s="254">
        <v>720000</v>
      </c>
      <c r="W1632" s="254">
        <f t="shared" si="505"/>
        <v>720000</v>
      </c>
      <c r="X1632" s="354">
        <f t="shared" si="468"/>
        <v>216000</v>
      </c>
      <c r="Y1632" s="254">
        <f>CEILING(X1632,1000)</f>
        <v>216000</v>
      </c>
      <c r="Z1632" s="354">
        <f t="shared" si="480"/>
        <v>504000</v>
      </c>
      <c r="AA1632" s="254">
        <f t="shared" si="469"/>
        <v>504000</v>
      </c>
      <c r="AB1632" s="178">
        <v>1</v>
      </c>
      <c r="AC1632" s="179" t="s">
        <v>38</v>
      </c>
      <c r="AD1632" s="254">
        <v>720000</v>
      </c>
      <c r="AE1632" s="254">
        <f t="shared" si="506"/>
        <v>720000</v>
      </c>
      <c r="AF1632" s="178">
        <v>1</v>
      </c>
      <c r="AG1632" s="179" t="s">
        <v>38</v>
      </c>
      <c r="AH1632" s="254">
        <v>720000</v>
      </c>
      <c r="AI1632" s="254">
        <f t="shared" si="507"/>
        <v>720000</v>
      </c>
      <c r="AJ1632" s="178">
        <v>1</v>
      </c>
      <c r="AK1632" s="179" t="s">
        <v>38</v>
      </c>
      <c r="AL1632" s="254">
        <v>720000</v>
      </c>
      <c r="AM1632" s="254">
        <f t="shared" si="508"/>
        <v>720000</v>
      </c>
      <c r="AN1632" s="178">
        <v>1</v>
      </c>
      <c r="AO1632" s="179" t="s">
        <v>38</v>
      </c>
      <c r="AP1632" s="254">
        <v>720000</v>
      </c>
      <c r="AQ1632" s="254">
        <f t="shared" si="509"/>
        <v>720000</v>
      </c>
      <c r="AR1632" s="351">
        <f t="shared" si="481"/>
        <v>0</v>
      </c>
    </row>
    <row r="1633" spans="2:44" x14ac:dyDescent="0.4">
      <c r="B1633" s="208"/>
      <c r="C1633" s="180" t="s">
        <v>646</v>
      </c>
      <c r="D1633" s="178">
        <v>1</v>
      </c>
      <c r="E1633" s="179" t="s">
        <v>38</v>
      </c>
      <c r="F1633" s="254">
        <v>865000</v>
      </c>
      <c r="G1633" s="254">
        <f t="shared" si="501"/>
        <v>865000</v>
      </c>
      <c r="H1633" s="178">
        <v>1</v>
      </c>
      <c r="I1633" s="179" t="s">
        <v>38</v>
      </c>
      <c r="J1633" s="254">
        <v>865000</v>
      </c>
      <c r="K1633" s="254">
        <f t="shared" si="502"/>
        <v>865000</v>
      </c>
      <c r="L1633" s="178">
        <v>1</v>
      </c>
      <c r="M1633" s="179" t="s">
        <v>38</v>
      </c>
      <c r="N1633" s="254">
        <v>865000</v>
      </c>
      <c r="O1633" s="254">
        <f t="shared" si="503"/>
        <v>865000</v>
      </c>
      <c r="P1633" s="178">
        <v>1</v>
      </c>
      <c r="Q1633" s="179" t="s">
        <v>38</v>
      </c>
      <c r="R1633" s="254">
        <v>865000</v>
      </c>
      <c r="S1633" s="254">
        <f t="shared" si="504"/>
        <v>865000</v>
      </c>
      <c r="T1633" s="178">
        <v>1</v>
      </c>
      <c r="U1633" s="179" t="s">
        <v>38</v>
      </c>
      <c r="V1633" s="254">
        <v>865000</v>
      </c>
      <c r="W1633" s="254">
        <f t="shared" si="505"/>
        <v>865000</v>
      </c>
      <c r="X1633" s="354">
        <f t="shared" si="468"/>
        <v>259500</v>
      </c>
      <c r="Y1633" s="254">
        <f>CEILING(X1633,1000)</f>
        <v>260000</v>
      </c>
      <c r="Z1633" s="354">
        <f t="shared" si="480"/>
        <v>605000</v>
      </c>
      <c r="AA1633" s="254">
        <f t="shared" si="469"/>
        <v>605000</v>
      </c>
      <c r="AB1633" s="178">
        <v>1</v>
      </c>
      <c r="AC1633" s="179" t="s">
        <v>38</v>
      </c>
      <c r="AD1633" s="254">
        <v>865000</v>
      </c>
      <c r="AE1633" s="254">
        <f t="shared" si="506"/>
        <v>865000</v>
      </c>
      <c r="AF1633" s="178">
        <v>1</v>
      </c>
      <c r="AG1633" s="179" t="s">
        <v>38</v>
      </c>
      <c r="AH1633" s="254">
        <v>865000</v>
      </c>
      <c r="AI1633" s="254">
        <f t="shared" si="507"/>
        <v>865000</v>
      </c>
      <c r="AJ1633" s="178">
        <v>1</v>
      </c>
      <c r="AK1633" s="179" t="s">
        <v>38</v>
      </c>
      <c r="AL1633" s="254">
        <v>865000</v>
      </c>
      <c r="AM1633" s="254">
        <f t="shared" si="508"/>
        <v>865000</v>
      </c>
      <c r="AN1633" s="178">
        <v>1</v>
      </c>
      <c r="AO1633" s="179" t="s">
        <v>38</v>
      </c>
      <c r="AP1633" s="254">
        <v>865000</v>
      </c>
      <c r="AQ1633" s="254">
        <f t="shared" si="509"/>
        <v>865000</v>
      </c>
      <c r="AR1633" s="351">
        <f t="shared" si="481"/>
        <v>0</v>
      </c>
    </row>
    <row r="1634" spans="2:44" x14ac:dyDescent="0.4">
      <c r="B1634" s="208"/>
      <c r="C1634" s="180" t="s">
        <v>647</v>
      </c>
      <c r="D1634" s="178">
        <v>1</v>
      </c>
      <c r="E1634" s="179" t="s">
        <v>38</v>
      </c>
      <c r="F1634" s="254">
        <v>10000000</v>
      </c>
      <c r="G1634" s="254">
        <f t="shared" si="501"/>
        <v>10000000</v>
      </c>
      <c r="H1634" s="178">
        <v>1</v>
      </c>
      <c r="I1634" s="179" t="s">
        <v>38</v>
      </c>
      <c r="J1634" s="254">
        <v>10000000</v>
      </c>
      <c r="K1634" s="254">
        <f t="shared" si="502"/>
        <v>10000000</v>
      </c>
      <c r="L1634" s="178">
        <v>1</v>
      </c>
      <c r="M1634" s="179" t="s">
        <v>38</v>
      </c>
      <c r="N1634" s="254">
        <v>10000000</v>
      </c>
      <c r="O1634" s="254">
        <f t="shared" si="503"/>
        <v>10000000</v>
      </c>
      <c r="P1634" s="178">
        <v>1</v>
      </c>
      <c r="Q1634" s="179" t="s">
        <v>38</v>
      </c>
      <c r="R1634" s="254">
        <v>10000000</v>
      </c>
      <c r="S1634" s="254">
        <f t="shared" si="504"/>
        <v>10000000</v>
      </c>
      <c r="T1634" s="178">
        <v>1</v>
      </c>
      <c r="U1634" s="179" t="s">
        <v>38</v>
      </c>
      <c r="V1634" s="254">
        <v>10000000</v>
      </c>
      <c r="W1634" s="254">
        <f t="shared" si="505"/>
        <v>10000000</v>
      </c>
      <c r="X1634" s="354">
        <f t="shared" si="468"/>
        <v>3000000</v>
      </c>
      <c r="Y1634" s="254">
        <f>CEILING(X1634,1000)</f>
        <v>3000000</v>
      </c>
      <c r="Z1634" s="354">
        <f t="shared" si="480"/>
        <v>7000000</v>
      </c>
      <c r="AA1634" s="254">
        <f t="shared" si="469"/>
        <v>7000000</v>
      </c>
      <c r="AB1634" s="178">
        <v>1</v>
      </c>
      <c r="AC1634" s="179" t="s">
        <v>38</v>
      </c>
      <c r="AD1634" s="254">
        <v>10000000</v>
      </c>
      <c r="AE1634" s="254">
        <f t="shared" si="506"/>
        <v>10000000</v>
      </c>
      <c r="AF1634" s="178">
        <v>1</v>
      </c>
      <c r="AG1634" s="179" t="s">
        <v>38</v>
      </c>
      <c r="AH1634" s="254">
        <v>10000000</v>
      </c>
      <c r="AI1634" s="254">
        <f t="shared" si="507"/>
        <v>10000000</v>
      </c>
      <c r="AJ1634" s="178">
        <v>1</v>
      </c>
      <c r="AK1634" s="179" t="s">
        <v>38</v>
      </c>
      <c r="AL1634" s="254">
        <v>10000000</v>
      </c>
      <c r="AM1634" s="254">
        <f t="shared" si="508"/>
        <v>10000000</v>
      </c>
      <c r="AN1634" s="178">
        <v>1</v>
      </c>
      <c r="AO1634" s="179" t="s">
        <v>38</v>
      </c>
      <c r="AP1634" s="254">
        <v>10000000</v>
      </c>
      <c r="AQ1634" s="254">
        <f t="shared" si="509"/>
        <v>10000000</v>
      </c>
      <c r="AR1634" s="351">
        <f t="shared" si="481"/>
        <v>0</v>
      </c>
    </row>
    <row r="1635" spans="2:44" x14ac:dyDescent="0.4">
      <c r="B1635" s="208" t="s">
        <v>27</v>
      </c>
      <c r="C1635" s="180" t="s">
        <v>58</v>
      </c>
      <c r="D1635" s="178">
        <v>576</v>
      </c>
      <c r="E1635" s="179" t="s">
        <v>59</v>
      </c>
      <c r="F1635" s="254">
        <v>85000</v>
      </c>
      <c r="G1635" s="254">
        <f t="shared" si="501"/>
        <v>48960000</v>
      </c>
      <c r="H1635" s="178">
        <v>576</v>
      </c>
      <c r="I1635" s="179" t="s">
        <v>59</v>
      </c>
      <c r="J1635" s="254">
        <v>85000</v>
      </c>
      <c r="K1635" s="254">
        <f t="shared" si="502"/>
        <v>48960000</v>
      </c>
      <c r="L1635" s="178">
        <v>0</v>
      </c>
      <c r="M1635" s="179" t="s">
        <v>59</v>
      </c>
      <c r="N1635" s="254">
        <v>85000</v>
      </c>
      <c r="O1635" s="254">
        <f t="shared" si="503"/>
        <v>0</v>
      </c>
      <c r="P1635" s="178">
        <v>0</v>
      </c>
      <c r="Q1635" s="179" t="s">
        <v>59</v>
      </c>
      <c r="R1635" s="254">
        <v>85000</v>
      </c>
      <c r="S1635" s="254">
        <f t="shared" si="504"/>
        <v>0</v>
      </c>
      <c r="T1635" s="178">
        <v>0</v>
      </c>
      <c r="U1635" s="179" t="s">
        <v>59</v>
      </c>
      <c r="V1635" s="254">
        <v>85000</v>
      </c>
      <c r="W1635" s="254">
        <f t="shared" si="505"/>
        <v>0</v>
      </c>
      <c r="X1635" s="354">
        <f t="shared" si="468"/>
        <v>0</v>
      </c>
      <c r="Y1635" s="254"/>
      <c r="Z1635" s="354">
        <f t="shared" si="480"/>
        <v>0</v>
      </c>
      <c r="AA1635" s="254"/>
      <c r="AB1635" s="178">
        <v>0</v>
      </c>
      <c r="AC1635" s="179" t="s">
        <v>59</v>
      </c>
      <c r="AD1635" s="254">
        <v>85000</v>
      </c>
      <c r="AE1635" s="254">
        <f t="shared" si="506"/>
        <v>0</v>
      </c>
      <c r="AF1635" s="178">
        <v>0</v>
      </c>
      <c r="AG1635" s="179" t="s">
        <v>59</v>
      </c>
      <c r="AH1635" s="254">
        <v>85000</v>
      </c>
      <c r="AI1635" s="254">
        <f t="shared" si="507"/>
        <v>0</v>
      </c>
      <c r="AJ1635" s="178">
        <v>0</v>
      </c>
      <c r="AK1635" s="179" t="s">
        <v>59</v>
      </c>
      <c r="AL1635" s="254">
        <v>85000</v>
      </c>
      <c r="AM1635" s="254">
        <f t="shared" si="508"/>
        <v>0</v>
      </c>
      <c r="AN1635" s="178">
        <v>0</v>
      </c>
      <c r="AO1635" s="179" t="s">
        <v>59</v>
      </c>
      <c r="AP1635" s="254">
        <v>85000</v>
      </c>
      <c r="AQ1635" s="254">
        <f t="shared" si="509"/>
        <v>0</v>
      </c>
      <c r="AR1635" s="351">
        <f t="shared" si="481"/>
        <v>0</v>
      </c>
    </row>
    <row r="1636" spans="2:44" x14ac:dyDescent="0.4">
      <c r="B1636" s="208" t="s">
        <v>27</v>
      </c>
      <c r="C1636" s="180" t="s">
        <v>640</v>
      </c>
      <c r="D1636" s="178">
        <v>1</v>
      </c>
      <c r="E1636" s="179" t="s">
        <v>54</v>
      </c>
      <c r="F1636" s="254">
        <v>5000000</v>
      </c>
      <c r="G1636" s="254">
        <f t="shared" si="501"/>
        <v>5000000</v>
      </c>
      <c r="H1636" s="178">
        <v>1</v>
      </c>
      <c r="I1636" s="179" t="s">
        <v>54</v>
      </c>
      <c r="J1636" s="254">
        <v>5000000</v>
      </c>
      <c r="K1636" s="254">
        <f t="shared" si="502"/>
        <v>5000000</v>
      </c>
      <c r="L1636" s="178">
        <v>1</v>
      </c>
      <c r="M1636" s="179" t="s">
        <v>54</v>
      </c>
      <c r="N1636" s="254">
        <v>5000000</v>
      </c>
      <c r="O1636" s="254">
        <f t="shared" si="503"/>
        <v>5000000</v>
      </c>
      <c r="P1636" s="178">
        <v>1</v>
      </c>
      <c r="Q1636" s="179" t="s">
        <v>54</v>
      </c>
      <c r="R1636" s="254">
        <v>5000000</v>
      </c>
      <c r="S1636" s="254">
        <f t="shared" si="504"/>
        <v>5000000</v>
      </c>
      <c r="T1636" s="178">
        <v>1</v>
      </c>
      <c r="U1636" s="179" t="s">
        <v>54</v>
      </c>
      <c r="V1636" s="254">
        <v>5000000</v>
      </c>
      <c r="W1636" s="254">
        <f t="shared" si="505"/>
        <v>5000000</v>
      </c>
      <c r="X1636" s="354">
        <f t="shared" si="468"/>
        <v>1500000</v>
      </c>
      <c r="Y1636" s="254">
        <f>CEILING(X1636,1000)</f>
        <v>1500000</v>
      </c>
      <c r="Z1636" s="354">
        <f t="shared" si="480"/>
        <v>3500000</v>
      </c>
      <c r="AA1636" s="254">
        <f t="shared" si="469"/>
        <v>3500000</v>
      </c>
      <c r="AB1636" s="178">
        <v>1</v>
      </c>
      <c r="AC1636" s="179" t="s">
        <v>54</v>
      </c>
      <c r="AD1636" s="254">
        <v>5000000</v>
      </c>
      <c r="AE1636" s="254">
        <f t="shared" si="506"/>
        <v>5000000</v>
      </c>
      <c r="AF1636" s="178">
        <v>1</v>
      </c>
      <c r="AG1636" s="179" t="s">
        <v>54</v>
      </c>
      <c r="AH1636" s="254">
        <v>5000000</v>
      </c>
      <c r="AI1636" s="254">
        <f t="shared" si="507"/>
        <v>5000000</v>
      </c>
      <c r="AJ1636" s="178">
        <v>1</v>
      </c>
      <c r="AK1636" s="179" t="s">
        <v>54</v>
      </c>
      <c r="AL1636" s="254">
        <v>5000000</v>
      </c>
      <c r="AM1636" s="254">
        <f t="shared" si="508"/>
        <v>5000000</v>
      </c>
      <c r="AN1636" s="178">
        <v>1</v>
      </c>
      <c r="AO1636" s="179" t="s">
        <v>54</v>
      </c>
      <c r="AP1636" s="254">
        <v>5000000</v>
      </c>
      <c r="AQ1636" s="254">
        <f t="shared" si="509"/>
        <v>5000000</v>
      </c>
      <c r="AR1636" s="351">
        <f t="shared" si="481"/>
        <v>0</v>
      </c>
    </row>
    <row r="1637" spans="2:44" x14ac:dyDescent="0.4">
      <c r="B1637" s="208"/>
      <c r="C1637" s="180" t="s">
        <v>72</v>
      </c>
      <c r="D1637" s="178">
        <v>240</v>
      </c>
      <c r="E1637" s="179" t="s">
        <v>445</v>
      </c>
      <c r="F1637" s="254">
        <v>200000</v>
      </c>
      <c r="G1637" s="254">
        <f t="shared" si="501"/>
        <v>48000000</v>
      </c>
      <c r="H1637" s="178">
        <v>240</v>
      </c>
      <c r="I1637" s="179" t="s">
        <v>445</v>
      </c>
      <c r="J1637" s="254">
        <v>200000</v>
      </c>
      <c r="K1637" s="254">
        <f t="shared" si="502"/>
        <v>48000000</v>
      </c>
      <c r="L1637" s="178">
        <v>240</v>
      </c>
      <c r="M1637" s="179" t="s">
        <v>445</v>
      </c>
      <c r="N1637" s="254">
        <v>200000</v>
      </c>
      <c r="O1637" s="254">
        <f t="shared" si="503"/>
        <v>48000000</v>
      </c>
      <c r="P1637" s="178">
        <v>240</v>
      </c>
      <c r="Q1637" s="179" t="s">
        <v>445</v>
      </c>
      <c r="R1637" s="254">
        <v>200000</v>
      </c>
      <c r="S1637" s="254">
        <f t="shared" si="504"/>
        <v>48000000</v>
      </c>
      <c r="T1637" s="178">
        <v>240</v>
      </c>
      <c r="U1637" s="179" t="s">
        <v>445</v>
      </c>
      <c r="V1637" s="254">
        <v>200000</v>
      </c>
      <c r="W1637" s="254">
        <f t="shared" si="505"/>
        <v>48000000</v>
      </c>
      <c r="X1637" s="354">
        <f t="shared" si="468"/>
        <v>14400000</v>
      </c>
      <c r="Y1637" s="254">
        <f>CEILING(X1637,1000)</f>
        <v>14400000</v>
      </c>
      <c r="Z1637" s="354">
        <f t="shared" si="480"/>
        <v>33600000</v>
      </c>
      <c r="AA1637" s="254">
        <f t="shared" si="469"/>
        <v>33600000</v>
      </c>
      <c r="AB1637" s="178">
        <v>240</v>
      </c>
      <c r="AC1637" s="179" t="s">
        <v>445</v>
      </c>
      <c r="AD1637" s="254">
        <v>200000</v>
      </c>
      <c r="AE1637" s="254">
        <f t="shared" si="506"/>
        <v>48000000</v>
      </c>
      <c r="AF1637" s="178">
        <v>240</v>
      </c>
      <c r="AG1637" s="179" t="s">
        <v>445</v>
      </c>
      <c r="AH1637" s="254">
        <v>200000</v>
      </c>
      <c r="AI1637" s="254">
        <f t="shared" si="507"/>
        <v>48000000</v>
      </c>
      <c r="AJ1637" s="178">
        <v>240</v>
      </c>
      <c r="AK1637" s="179" t="s">
        <v>445</v>
      </c>
      <c r="AL1637" s="254">
        <v>200000</v>
      </c>
      <c r="AM1637" s="254">
        <f t="shared" si="508"/>
        <v>48000000</v>
      </c>
      <c r="AN1637" s="178">
        <v>240</v>
      </c>
      <c r="AO1637" s="179" t="s">
        <v>445</v>
      </c>
      <c r="AP1637" s="254">
        <v>200000</v>
      </c>
      <c r="AQ1637" s="254">
        <f t="shared" si="509"/>
        <v>48000000</v>
      </c>
      <c r="AR1637" s="351">
        <f t="shared" si="481"/>
        <v>0</v>
      </c>
    </row>
    <row r="1638" spans="2:44" x14ac:dyDescent="0.4">
      <c r="B1638" s="208" t="s">
        <v>27</v>
      </c>
      <c r="C1638" s="180" t="s">
        <v>635</v>
      </c>
      <c r="D1638" s="178">
        <v>1</v>
      </c>
      <c r="E1638" s="179" t="s">
        <v>66</v>
      </c>
      <c r="F1638" s="254">
        <v>5000000</v>
      </c>
      <c r="G1638" s="254">
        <f t="shared" si="501"/>
        <v>5000000</v>
      </c>
      <c r="H1638" s="178">
        <v>1</v>
      </c>
      <c r="I1638" s="179" t="s">
        <v>66</v>
      </c>
      <c r="J1638" s="254">
        <v>5000000</v>
      </c>
      <c r="K1638" s="254">
        <f t="shared" si="502"/>
        <v>5000000</v>
      </c>
      <c r="L1638" s="178">
        <v>1</v>
      </c>
      <c r="M1638" s="179" t="s">
        <v>66</v>
      </c>
      <c r="N1638" s="254">
        <v>5000000</v>
      </c>
      <c r="O1638" s="254">
        <f t="shared" si="503"/>
        <v>5000000</v>
      </c>
      <c r="P1638" s="178">
        <v>1</v>
      </c>
      <c r="Q1638" s="179" t="s">
        <v>66</v>
      </c>
      <c r="R1638" s="254">
        <v>5000000</v>
      </c>
      <c r="S1638" s="254">
        <f t="shared" si="504"/>
        <v>5000000</v>
      </c>
      <c r="T1638" s="178">
        <v>1</v>
      </c>
      <c r="U1638" s="179" t="s">
        <v>66</v>
      </c>
      <c r="V1638" s="254">
        <v>5000000</v>
      </c>
      <c r="W1638" s="254">
        <f t="shared" si="505"/>
        <v>5000000</v>
      </c>
      <c r="X1638" s="354">
        <f t="shared" si="468"/>
        <v>1500000</v>
      </c>
      <c r="Y1638" s="254">
        <f>CEILING(X1638,1000)</f>
        <v>1500000</v>
      </c>
      <c r="Z1638" s="354">
        <f t="shared" si="480"/>
        <v>3500000</v>
      </c>
      <c r="AA1638" s="254">
        <f t="shared" si="469"/>
        <v>3500000</v>
      </c>
      <c r="AB1638" s="178">
        <v>1</v>
      </c>
      <c r="AC1638" s="179" t="s">
        <v>66</v>
      </c>
      <c r="AD1638" s="254">
        <v>5000000</v>
      </c>
      <c r="AE1638" s="254">
        <f t="shared" si="506"/>
        <v>5000000</v>
      </c>
      <c r="AF1638" s="178">
        <v>1</v>
      </c>
      <c r="AG1638" s="179" t="s">
        <v>66</v>
      </c>
      <c r="AH1638" s="254">
        <v>5000000</v>
      </c>
      <c r="AI1638" s="254">
        <f t="shared" si="507"/>
        <v>5000000</v>
      </c>
      <c r="AJ1638" s="178">
        <v>1</v>
      </c>
      <c r="AK1638" s="179" t="s">
        <v>66</v>
      </c>
      <c r="AL1638" s="254">
        <v>5000000</v>
      </c>
      <c r="AM1638" s="254">
        <f t="shared" si="508"/>
        <v>5000000</v>
      </c>
      <c r="AN1638" s="178">
        <v>1</v>
      </c>
      <c r="AO1638" s="179" t="s">
        <v>66</v>
      </c>
      <c r="AP1638" s="254">
        <v>5000000</v>
      </c>
      <c r="AQ1638" s="254">
        <f t="shared" si="509"/>
        <v>5000000</v>
      </c>
      <c r="AR1638" s="351">
        <f t="shared" si="481"/>
        <v>0</v>
      </c>
    </row>
    <row r="1639" spans="2:44" x14ac:dyDescent="0.4">
      <c r="B1639" s="312" t="s">
        <v>69</v>
      </c>
      <c r="C1639" s="313" t="s">
        <v>648</v>
      </c>
      <c r="D1639" s="269">
        <v>24</v>
      </c>
      <c r="E1639" s="270" t="s">
        <v>30</v>
      </c>
      <c r="F1639" s="254">
        <v>0</v>
      </c>
      <c r="G1639" s="254">
        <f>G1640+G1644</f>
        <v>131039000</v>
      </c>
      <c r="H1639" s="314">
        <v>24</v>
      </c>
      <c r="I1639" s="315" t="s">
        <v>30</v>
      </c>
      <c r="J1639" s="316">
        <v>0</v>
      </c>
      <c r="K1639" s="316">
        <f>K1640+K1644</f>
        <v>131039000</v>
      </c>
      <c r="L1639" s="314">
        <v>24</v>
      </c>
      <c r="M1639" s="315" t="s">
        <v>30</v>
      </c>
      <c r="N1639" s="316">
        <v>0</v>
      </c>
      <c r="O1639" s="316">
        <f>O1640+O1644</f>
        <v>124919000</v>
      </c>
      <c r="P1639" s="314">
        <v>24</v>
      </c>
      <c r="Q1639" s="315" t="s">
        <v>30</v>
      </c>
      <c r="R1639" s="316">
        <v>0</v>
      </c>
      <c r="S1639" s="316">
        <f>S1640+S1644</f>
        <v>124919000</v>
      </c>
      <c r="T1639" s="314">
        <v>24</v>
      </c>
      <c r="U1639" s="315" t="s">
        <v>30</v>
      </c>
      <c r="V1639" s="316">
        <v>0</v>
      </c>
      <c r="W1639" s="316">
        <f>W1640+W1644</f>
        <v>124919000</v>
      </c>
      <c r="X1639" s="354">
        <f t="shared" si="468"/>
        <v>37475700</v>
      </c>
      <c r="Y1639" s="316"/>
      <c r="Z1639" s="354">
        <f t="shared" si="480"/>
        <v>124919000</v>
      </c>
      <c r="AA1639" s="316"/>
      <c r="AB1639" s="314">
        <v>24</v>
      </c>
      <c r="AC1639" s="315" t="s">
        <v>30</v>
      </c>
      <c r="AD1639" s="316">
        <v>0</v>
      </c>
      <c r="AE1639" s="316">
        <f>AE1640+AE1644</f>
        <v>124919000</v>
      </c>
      <c r="AF1639" s="314">
        <v>24</v>
      </c>
      <c r="AG1639" s="315" t="s">
        <v>30</v>
      </c>
      <c r="AH1639" s="316">
        <v>0</v>
      </c>
      <c r="AI1639" s="316">
        <f>AI1640+AI1644</f>
        <v>124919000</v>
      </c>
      <c r="AJ1639" s="314">
        <v>24</v>
      </c>
      <c r="AK1639" s="315" t="s">
        <v>30</v>
      </c>
      <c r="AL1639" s="316">
        <v>0</v>
      </c>
      <c r="AM1639" s="316">
        <f>AM1640+AM1644</f>
        <v>124919000</v>
      </c>
      <c r="AN1639" s="314">
        <v>24</v>
      </c>
      <c r="AO1639" s="315" t="s">
        <v>30</v>
      </c>
      <c r="AP1639" s="316">
        <v>0</v>
      </c>
      <c r="AQ1639" s="316">
        <f>AQ1640+AQ1644</f>
        <v>124919000</v>
      </c>
      <c r="AR1639" s="351">
        <f t="shared" si="481"/>
        <v>0</v>
      </c>
    </row>
    <row r="1640" spans="2:44" x14ac:dyDescent="0.4">
      <c r="B1640" s="208">
        <v>525111</v>
      </c>
      <c r="C1640" s="180" t="s">
        <v>174</v>
      </c>
      <c r="D1640" s="178">
        <v>0</v>
      </c>
      <c r="E1640" s="179"/>
      <c r="F1640" s="180">
        <v>0</v>
      </c>
      <c r="G1640" s="254">
        <f>SUM(G1641:G1643)</f>
        <v>103920000</v>
      </c>
      <c r="H1640" s="178">
        <v>0</v>
      </c>
      <c r="I1640" s="179"/>
      <c r="J1640" s="180">
        <v>0</v>
      </c>
      <c r="K1640" s="254">
        <f>SUM(K1641:K1643)</f>
        <v>103920000</v>
      </c>
      <c r="L1640" s="178">
        <v>0</v>
      </c>
      <c r="M1640" s="179"/>
      <c r="N1640" s="180">
        <v>0</v>
      </c>
      <c r="O1640" s="254">
        <f>SUM(O1641:O1643)</f>
        <v>103920000</v>
      </c>
      <c r="P1640" s="178">
        <v>0</v>
      </c>
      <c r="Q1640" s="179"/>
      <c r="R1640" s="180">
        <v>0</v>
      </c>
      <c r="S1640" s="254">
        <f>SUM(S1641:S1643)</f>
        <v>103920000</v>
      </c>
      <c r="T1640" s="178">
        <v>0</v>
      </c>
      <c r="U1640" s="179"/>
      <c r="V1640" s="180">
        <v>0</v>
      </c>
      <c r="W1640" s="254">
        <f>SUM(W1641:W1643)</f>
        <v>103920000</v>
      </c>
      <c r="X1640" s="354">
        <f t="shared" si="468"/>
        <v>31176000</v>
      </c>
      <c r="Y1640" s="254"/>
      <c r="Z1640" s="354">
        <f t="shared" si="480"/>
        <v>103920000</v>
      </c>
      <c r="AA1640" s="254"/>
      <c r="AB1640" s="178">
        <v>0</v>
      </c>
      <c r="AC1640" s="179"/>
      <c r="AD1640" s="180">
        <v>0</v>
      </c>
      <c r="AE1640" s="254">
        <f>SUM(AE1641:AE1643)</f>
        <v>103920000</v>
      </c>
      <c r="AF1640" s="178">
        <v>0</v>
      </c>
      <c r="AG1640" s="179"/>
      <c r="AH1640" s="180">
        <v>0</v>
      </c>
      <c r="AI1640" s="254">
        <f>SUM(AI1641:AI1643)</f>
        <v>103920000</v>
      </c>
      <c r="AJ1640" s="178">
        <v>0</v>
      </c>
      <c r="AK1640" s="179"/>
      <c r="AL1640" s="180">
        <v>0</v>
      </c>
      <c r="AM1640" s="254">
        <f>SUM(AM1641:AM1643)</f>
        <v>103920000</v>
      </c>
      <c r="AN1640" s="178">
        <v>0</v>
      </c>
      <c r="AO1640" s="179"/>
      <c r="AP1640" s="180">
        <v>0</v>
      </c>
      <c r="AQ1640" s="254">
        <f>SUM(AQ1641:AQ1643)</f>
        <v>103920000</v>
      </c>
      <c r="AR1640" s="351">
        <f t="shared" si="481"/>
        <v>0</v>
      </c>
    </row>
    <row r="1641" spans="2:44" x14ac:dyDescent="0.4">
      <c r="B1641" s="208" t="s">
        <v>27</v>
      </c>
      <c r="C1641" s="180" t="s">
        <v>46</v>
      </c>
      <c r="D1641" s="178">
        <v>156</v>
      </c>
      <c r="E1641" s="179" t="s">
        <v>47</v>
      </c>
      <c r="F1641" s="254">
        <v>150000</v>
      </c>
      <c r="G1641" s="254">
        <f>ROUNDDOWN(D1641*F1641,-3)</f>
        <v>23400000</v>
      </c>
      <c r="H1641" s="178">
        <v>156</v>
      </c>
      <c r="I1641" s="179" t="s">
        <v>47</v>
      </c>
      <c r="J1641" s="254">
        <v>150000</v>
      </c>
      <c r="K1641" s="254">
        <f>ROUNDDOWN(H1641*J1641,-3)</f>
        <v>23400000</v>
      </c>
      <c r="L1641" s="178">
        <v>156</v>
      </c>
      <c r="M1641" s="179" t="s">
        <v>47</v>
      </c>
      <c r="N1641" s="254">
        <v>150000</v>
      </c>
      <c r="O1641" s="254">
        <f>ROUNDDOWN(L1641*N1641,-3)</f>
        <v>23400000</v>
      </c>
      <c r="P1641" s="178">
        <v>156</v>
      </c>
      <c r="Q1641" s="179" t="s">
        <v>47</v>
      </c>
      <c r="R1641" s="254">
        <v>150000</v>
      </c>
      <c r="S1641" s="254">
        <f>ROUNDDOWN(P1641*R1641,-3)</f>
        <v>23400000</v>
      </c>
      <c r="T1641" s="178">
        <v>156</v>
      </c>
      <c r="U1641" s="179" t="s">
        <v>47</v>
      </c>
      <c r="V1641" s="254">
        <v>150000</v>
      </c>
      <c r="W1641" s="254">
        <f>ROUNDDOWN(T1641*V1641,-3)</f>
        <v>23400000</v>
      </c>
      <c r="X1641" s="354">
        <f t="shared" si="468"/>
        <v>7020000</v>
      </c>
      <c r="Y1641" s="254">
        <f>CEILING(X1641,1000)</f>
        <v>7020000</v>
      </c>
      <c r="Z1641" s="354">
        <f t="shared" si="480"/>
        <v>16380000</v>
      </c>
      <c r="AA1641" s="254">
        <f t="shared" si="469"/>
        <v>16380000</v>
      </c>
      <c r="AB1641" s="178">
        <v>156</v>
      </c>
      <c r="AC1641" s="179" t="s">
        <v>47</v>
      </c>
      <c r="AD1641" s="254">
        <v>150000</v>
      </c>
      <c r="AE1641" s="254">
        <f>ROUNDDOWN(AB1641*AD1641,-3)</f>
        <v>23400000</v>
      </c>
      <c r="AF1641" s="178">
        <v>156</v>
      </c>
      <c r="AG1641" s="179" t="s">
        <v>47</v>
      </c>
      <c r="AH1641" s="254">
        <v>150000</v>
      </c>
      <c r="AI1641" s="254">
        <f>ROUNDDOWN(AF1641*AH1641,-3)</f>
        <v>23400000</v>
      </c>
      <c r="AJ1641" s="178">
        <v>156</v>
      </c>
      <c r="AK1641" s="179" t="s">
        <v>47</v>
      </c>
      <c r="AL1641" s="254">
        <v>150000</v>
      </c>
      <c r="AM1641" s="254">
        <f>ROUNDDOWN(AJ1641*AL1641,-3)</f>
        <v>23400000</v>
      </c>
      <c r="AN1641" s="178">
        <v>156</v>
      </c>
      <c r="AO1641" s="179" t="s">
        <v>47</v>
      </c>
      <c r="AP1641" s="254">
        <v>150000</v>
      </c>
      <c r="AQ1641" s="254">
        <f>ROUNDDOWN(AN1641*AP1641,-3)</f>
        <v>23400000</v>
      </c>
      <c r="AR1641" s="351">
        <f t="shared" si="481"/>
        <v>0</v>
      </c>
    </row>
    <row r="1642" spans="2:44" x14ac:dyDescent="0.4">
      <c r="B1642" s="208" t="s">
        <v>27</v>
      </c>
      <c r="C1642" s="180" t="s">
        <v>48</v>
      </c>
      <c r="D1642" s="178">
        <v>504</v>
      </c>
      <c r="E1642" s="179" t="s">
        <v>47</v>
      </c>
      <c r="F1642" s="254">
        <v>150000</v>
      </c>
      <c r="G1642" s="254">
        <f>ROUNDDOWN(D1642*F1642,-3)</f>
        <v>75600000</v>
      </c>
      <c r="H1642" s="178">
        <v>504</v>
      </c>
      <c r="I1642" s="179" t="s">
        <v>47</v>
      </c>
      <c r="J1642" s="254">
        <v>150000</v>
      </c>
      <c r="K1642" s="254">
        <f>ROUNDDOWN(H1642*J1642,-3)</f>
        <v>75600000</v>
      </c>
      <c r="L1642" s="178">
        <v>504</v>
      </c>
      <c r="M1642" s="179" t="s">
        <v>47</v>
      </c>
      <c r="N1642" s="254">
        <v>150000</v>
      </c>
      <c r="O1642" s="254">
        <f>ROUNDDOWN(L1642*N1642,-3)</f>
        <v>75600000</v>
      </c>
      <c r="P1642" s="178">
        <v>504</v>
      </c>
      <c r="Q1642" s="179" t="s">
        <v>47</v>
      </c>
      <c r="R1642" s="254">
        <v>150000</v>
      </c>
      <c r="S1642" s="254">
        <f>ROUNDDOWN(P1642*R1642,-3)</f>
        <v>75600000</v>
      </c>
      <c r="T1642" s="178">
        <v>504</v>
      </c>
      <c r="U1642" s="179" t="s">
        <v>47</v>
      </c>
      <c r="V1642" s="254">
        <v>150000</v>
      </c>
      <c r="W1642" s="254">
        <f>ROUNDDOWN(T1642*V1642,-3)</f>
        <v>75600000</v>
      </c>
      <c r="X1642" s="354">
        <f t="shared" si="468"/>
        <v>22680000</v>
      </c>
      <c r="Y1642" s="254">
        <f>CEILING(X1642,1000)</f>
        <v>22680000</v>
      </c>
      <c r="Z1642" s="354">
        <f t="shared" si="480"/>
        <v>52920000</v>
      </c>
      <c r="AA1642" s="254">
        <f t="shared" si="469"/>
        <v>52920000</v>
      </c>
      <c r="AB1642" s="178">
        <v>504</v>
      </c>
      <c r="AC1642" s="179" t="s">
        <v>47</v>
      </c>
      <c r="AD1642" s="254">
        <v>150000</v>
      </c>
      <c r="AE1642" s="254">
        <f>ROUNDDOWN(AB1642*AD1642,-3)</f>
        <v>75600000</v>
      </c>
      <c r="AF1642" s="178">
        <v>504</v>
      </c>
      <c r="AG1642" s="179" t="s">
        <v>47</v>
      </c>
      <c r="AH1642" s="254">
        <v>150000</v>
      </c>
      <c r="AI1642" s="254">
        <f>ROUNDDOWN(AF1642*AH1642,-3)</f>
        <v>75600000</v>
      </c>
      <c r="AJ1642" s="178">
        <v>504</v>
      </c>
      <c r="AK1642" s="179" t="s">
        <v>47</v>
      </c>
      <c r="AL1642" s="254">
        <v>150000</v>
      </c>
      <c r="AM1642" s="254">
        <f>ROUNDDOWN(AJ1642*AL1642,-3)</f>
        <v>75600000</v>
      </c>
      <c r="AN1642" s="178">
        <v>504</v>
      </c>
      <c r="AO1642" s="179" t="s">
        <v>47</v>
      </c>
      <c r="AP1642" s="254">
        <v>150000</v>
      </c>
      <c r="AQ1642" s="254">
        <f>ROUNDDOWN(AN1642*AP1642,-3)</f>
        <v>75600000</v>
      </c>
      <c r="AR1642" s="351">
        <f t="shared" si="481"/>
        <v>0</v>
      </c>
    </row>
    <row r="1643" spans="2:44" x14ac:dyDescent="0.4">
      <c r="B1643" s="208" t="s">
        <v>27</v>
      </c>
      <c r="C1643" s="180" t="s">
        <v>60</v>
      </c>
      <c r="D1643" s="178">
        <v>24</v>
      </c>
      <c r="E1643" s="179" t="s">
        <v>40</v>
      </c>
      <c r="F1643" s="254">
        <v>205000</v>
      </c>
      <c r="G1643" s="254">
        <f>ROUNDDOWN(D1643*F1643,-3)</f>
        <v>4920000</v>
      </c>
      <c r="H1643" s="178">
        <v>24</v>
      </c>
      <c r="I1643" s="179" t="s">
        <v>40</v>
      </c>
      <c r="J1643" s="254">
        <v>205000</v>
      </c>
      <c r="K1643" s="254">
        <f>ROUNDDOWN(H1643*J1643,-3)</f>
        <v>4920000</v>
      </c>
      <c r="L1643" s="178">
        <v>24</v>
      </c>
      <c r="M1643" s="179" t="s">
        <v>40</v>
      </c>
      <c r="N1643" s="254">
        <v>205000</v>
      </c>
      <c r="O1643" s="254">
        <f>ROUNDDOWN(L1643*N1643,-3)</f>
        <v>4920000</v>
      </c>
      <c r="P1643" s="178">
        <v>24</v>
      </c>
      <c r="Q1643" s="179" t="s">
        <v>40</v>
      </c>
      <c r="R1643" s="254">
        <v>205000</v>
      </c>
      <c r="S1643" s="254">
        <f>ROUNDDOWN(P1643*R1643,-3)</f>
        <v>4920000</v>
      </c>
      <c r="T1643" s="178">
        <v>24</v>
      </c>
      <c r="U1643" s="179" t="s">
        <v>40</v>
      </c>
      <c r="V1643" s="254">
        <v>205000</v>
      </c>
      <c r="W1643" s="254">
        <f>ROUNDDOWN(T1643*V1643,-3)</f>
        <v>4920000</v>
      </c>
      <c r="X1643" s="354">
        <f t="shared" si="468"/>
        <v>1476000</v>
      </c>
      <c r="Y1643" s="254">
        <f>CEILING(X1643,1000)</f>
        <v>1476000</v>
      </c>
      <c r="Z1643" s="354">
        <f t="shared" si="480"/>
        <v>3444000</v>
      </c>
      <c r="AA1643" s="254">
        <f t="shared" si="469"/>
        <v>3444000</v>
      </c>
      <c r="AB1643" s="178">
        <v>24</v>
      </c>
      <c r="AC1643" s="179" t="s">
        <v>40</v>
      </c>
      <c r="AD1643" s="254">
        <v>205000</v>
      </c>
      <c r="AE1643" s="254">
        <f>ROUNDDOWN(AB1643*AD1643,-3)</f>
        <v>4920000</v>
      </c>
      <c r="AF1643" s="178">
        <v>24</v>
      </c>
      <c r="AG1643" s="179" t="s">
        <v>40</v>
      </c>
      <c r="AH1643" s="254">
        <v>205000</v>
      </c>
      <c r="AI1643" s="254">
        <f>ROUNDDOWN(AF1643*AH1643,-3)</f>
        <v>4920000</v>
      </c>
      <c r="AJ1643" s="178">
        <v>24</v>
      </c>
      <c r="AK1643" s="179" t="s">
        <v>40</v>
      </c>
      <c r="AL1643" s="254">
        <v>205000</v>
      </c>
      <c r="AM1643" s="254">
        <f>ROUNDDOWN(AJ1643*AL1643,-3)</f>
        <v>4920000</v>
      </c>
      <c r="AN1643" s="178">
        <v>24</v>
      </c>
      <c r="AO1643" s="179" t="s">
        <v>40</v>
      </c>
      <c r="AP1643" s="254">
        <v>205000</v>
      </c>
      <c r="AQ1643" s="254">
        <f>ROUNDDOWN(AN1643*AP1643,-3)</f>
        <v>4920000</v>
      </c>
      <c r="AR1643" s="351">
        <f t="shared" si="481"/>
        <v>0</v>
      </c>
    </row>
    <row r="1644" spans="2:44" x14ac:dyDescent="0.4">
      <c r="B1644" s="208">
        <v>525119</v>
      </c>
      <c r="C1644" s="180" t="s">
        <v>42</v>
      </c>
      <c r="D1644" s="178">
        <v>0</v>
      </c>
      <c r="E1644" s="179"/>
      <c r="F1644" s="180">
        <v>0</v>
      </c>
      <c r="G1644" s="254">
        <f>SUM(G1645:G1649)</f>
        <v>27119000</v>
      </c>
      <c r="H1644" s="178">
        <v>0</v>
      </c>
      <c r="I1644" s="179"/>
      <c r="J1644" s="180">
        <v>0</v>
      </c>
      <c r="K1644" s="254">
        <f>SUM(K1645:K1649)</f>
        <v>27119000</v>
      </c>
      <c r="L1644" s="178">
        <v>0</v>
      </c>
      <c r="M1644" s="179"/>
      <c r="N1644" s="180">
        <v>0</v>
      </c>
      <c r="O1644" s="254">
        <f>SUM(O1645:O1649)</f>
        <v>20999000</v>
      </c>
      <c r="P1644" s="178">
        <v>0</v>
      </c>
      <c r="Q1644" s="179"/>
      <c r="R1644" s="180">
        <v>0</v>
      </c>
      <c r="S1644" s="254">
        <f>SUM(S1645:S1649)</f>
        <v>20999000</v>
      </c>
      <c r="T1644" s="178">
        <v>0</v>
      </c>
      <c r="U1644" s="179"/>
      <c r="V1644" s="180">
        <v>0</v>
      </c>
      <c r="W1644" s="254">
        <f>SUM(W1645:W1649)</f>
        <v>20999000</v>
      </c>
      <c r="X1644" s="354">
        <f t="shared" si="468"/>
        <v>6299700</v>
      </c>
      <c r="Y1644" s="254"/>
      <c r="Z1644" s="354">
        <f t="shared" si="480"/>
        <v>20999000</v>
      </c>
      <c r="AA1644" s="254"/>
      <c r="AB1644" s="178">
        <v>0</v>
      </c>
      <c r="AC1644" s="179"/>
      <c r="AD1644" s="180">
        <v>0</v>
      </c>
      <c r="AE1644" s="254">
        <f>SUM(AE1645:AE1649)</f>
        <v>20999000</v>
      </c>
      <c r="AF1644" s="178">
        <v>0</v>
      </c>
      <c r="AG1644" s="179"/>
      <c r="AH1644" s="180">
        <v>0</v>
      </c>
      <c r="AI1644" s="254">
        <f>SUM(AI1645:AI1649)</f>
        <v>20999000</v>
      </c>
      <c r="AJ1644" s="178">
        <v>0</v>
      </c>
      <c r="AK1644" s="179"/>
      <c r="AL1644" s="180">
        <v>0</v>
      </c>
      <c r="AM1644" s="254">
        <f>SUM(AM1645:AM1649)</f>
        <v>20999000</v>
      </c>
      <c r="AN1644" s="178">
        <v>0</v>
      </c>
      <c r="AO1644" s="179"/>
      <c r="AP1644" s="180">
        <v>0</v>
      </c>
      <c r="AQ1644" s="254">
        <f>SUM(AQ1645:AQ1649)</f>
        <v>20999000</v>
      </c>
      <c r="AR1644" s="351">
        <f t="shared" si="481"/>
        <v>0</v>
      </c>
    </row>
    <row r="1645" spans="2:44" x14ac:dyDescent="0.4">
      <c r="B1645" s="208" t="s">
        <v>27</v>
      </c>
      <c r="C1645" s="180" t="s">
        <v>44</v>
      </c>
      <c r="D1645" s="178">
        <v>24</v>
      </c>
      <c r="E1645" s="179" t="s">
        <v>40</v>
      </c>
      <c r="F1645" s="254">
        <v>450000</v>
      </c>
      <c r="G1645" s="254">
        <f t="shared" ref="G1645:G1649" si="510">ROUNDDOWN(D1645*F1645,-3)</f>
        <v>10800000</v>
      </c>
      <c r="H1645" s="178">
        <v>24</v>
      </c>
      <c r="I1645" s="179" t="s">
        <v>40</v>
      </c>
      <c r="J1645" s="254">
        <v>450000</v>
      </c>
      <c r="K1645" s="254">
        <f t="shared" ref="K1645:K1649" si="511">ROUNDDOWN(H1645*J1645,-3)</f>
        <v>10800000</v>
      </c>
      <c r="L1645" s="178">
        <v>24</v>
      </c>
      <c r="M1645" s="179" t="s">
        <v>40</v>
      </c>
      <c r="N1645" s="254">
        <v>450000</v>
      </c>
      <c r="O1645" s="254">
        <f t="shared" ref="O1645:O1649" si="512">ROUNDDOWN(L1645*N1645,-3)</f>
        <v>10800000</v>
      </c>
      <c r="P1645" s="178">
        <v>24</v>
      </c>
      <c r="Q1645" s="179" t="s">
        <v>40</v>
      </c>
      <c r="R1645" s="254">
        <v>450000</v>
      </c>
      <c r="S1645" s="254">
        <f t="shared" ref="S1645:S1649" si="513">ROUNDDOWN(P1645*R1645,-3)</f>
        <v>10800000</v>
      </c>
      <c r="T1645" s="178">
        <v>24</v>
      </c>
      <c r="U1645" s="179" t="s">
        <v>40</v>
      </c>
      <c r="V1645" s="254">
        <v>450000</v>
      </c>
      <c r="W1645" s="254">
        <f t="shared" ref="W1645:W1649" si="514">ROUNDDOWN(T1645*V1645,-3)</f>
        <v>10800000</v>
      </c>
      <c r="X1645" s="354">
        <f t="shared" si="468"/>
        <v>3240000</v>
      </c>
      <c r="Y1645" s="254">
        <f>CEILING(X1645,1000)</f>
        <v>3240000</v>
      </c>
      <c r="Z1645" s="354">
        <f t="shared" si="480"/>
        <v>7560000</v>
      </c>
      <c r="AA1645" s="254">
        <f t="shared" si="469"/>
        <v>7560000</v>
      </c>
      <c r="AB1645" s="178">
        <v>24</v>
      </c>
      <c r="AC1645" s="179" t="s">
        <v>40</v>
      </c>
      <c r="AD1645" s="254">
        <v>450000</v>
      </c>
      <c r="AE1645" s="254">
        <f t="shared" ref="AE1645:AE1649" si="515">ROUNDDOWN(AB1645*AD1645,-3)</f>
        <v>10800000</v>
      </c>
      <c r="AF1645" s="178">
        <v>24</v>
      </c>
      <c r="AG1645" s="179" t="s">
        <v>40</v>
      </c>
      <c r="AH1645" s="254">
        <v>450000</v>
      </c>
      <c r="AI1645" s="254">
        <f t="shared" ref="AI1645:AI1649" si="516">ROUNDDOWN(AF1645*AH1645,-3)</f>
        <v>10800000</v>
      </c>
      <c r="AJ1645" s="178">
        <v>24</v>
      </c>
      <c r="AK1645" s="179" t="s">
        <v>40</v>
      </c>
      <c r="AL1645" s="254">
        <v>450000</v>
      </c>
      <c r="AM1645" s="254">
        <f t="shared" ref="AM1645:AM1649" si="517">ROUNDDOWN(AJ1645*AL1645,-3)</f>
        <v>10800000</v>
      </c>
      <c r="AN1645" s="178">
        <v>24</v>
      </c>
      <c r="AO1645" s="179" t="s">
        <v>40</v>
      </c>
      <c r="AP1645" s="254">
        <v>450000</v>
      </c>
      <c r="AQ1645" s="254">
        <f t="shared" ref="AQ1645:AQ1649" si="518">ROUNDDOWN(AN1645*AP1645,-3)</f>
        <v>10800000</v>
      </c>
      <c r="AR1645" s="351">
        <f t="shared" si="481"/>
        <v>0</v>
      </c>
    </row>
    <row r="1646" spans="2:44" x14ac:dyDescent="0.4">
      <c r="B1646" s="208" t="s">
        <v>27</v>
      </c>
      <c r="C1646" s="180" t="s">
        <v>58</v>
      </c>
      <c r="D1646" s="178">
        <v>72</v>
      </c>
      <c r="E1646" s="179" t="s">
        <v>59</v>
      </c>
      <c r="F1646" s="254">
        <v>85000</v>
      </c>
      <c r="G1646" s="254">
        <f t="shared" si="510"/>
        <v>6120000</v>
      </c>
      <c r="H1646" s="178">
        <v>72</v>
      </c>
      <c r="I1646" s="179" t="s">
        <v>59</v>
      </c>
      <c r="J1646" s="254">
        <v>85000</v>
      </c>
      <c r="K1646" s="254">
        <f t="shared" si="511"/>
        <v>6120000</v>
      </c>
      <c r="L1646" s="178">
        <v>0</v>
      </c>
      <c r="M1646" s="179" t="s">
        <v>59</v>
      </c>
      <c r="N1646" s="254">
        <v>85000</v>
      </c>
      <c r="O1646" s="254">
        <f t="shared" si="512"/>
        <v>0</v>
      </c>
      <c r="P1646" s="178">
        <v>0</v>
      </c>
      <c r="Q1646" s="179" t="s">
        <v>59</v>
      </c>
      <c r="R1646" s="254">
        <v>85000</v>
      </c>
      <c r="S1646" s="254">
        <f t="shared" si="513"/>
        <v>0</v>
      </c>
      <c r="T1646" s="178">
        <v>0</v>
      </c>
      <c r="U1646" s="179" t="s">
        <v>59</v>
      </c>
      <c r="V1646" s="254">
        <v>85000</v>
      </c>
      <c r="W1646" s="254">
        <f t="shared" si="514"/>
        <v>0</v>
      </c>
      <c r="X1646" s="354">
        <f t="shared" si="468"/>
        <v>0</v>
      </c>
      <c r="Y1646" s="254"/>
      <c r="Z1646" s="354">
        <f t="shared" si="480"/>
        <v>0</v>
      </c>
      <c r="AA1646" s="254"/>
      <c r="AB1646" s="178">
        <v>0</v>
      </c>
      <c r="AC1646" s="179" t="s">
        <v>59</v>
      </c>
      <c r="AD1646" s="254">
        <v>85000</v>
      </c>
      <c r="AE1646" s="254">
        <f t="shared" si="515"/>
        <v>0</v>
      </c>
      <c r="AF1646" s="178">
        <v>0</v>
      </c>
      <c r="AG1646" s="179" t="s">
        <v>59</v>
      </c>
      <c r="AH1646" s="254">
        <v>85000</v>
      </c>
      <c r="AI1646" s="254">
        <f t="shared" si="516"/>
        <v>0</v>
      </c>
      <c r="AJ1646" s="178">
        <v>0</v>
      </c>
      <c r="AK1646" s="179" t="s">
        <v>59</v>
      </c>
      <c r="AL1646" s="254">
        <v>85000</v>
      </c>
      <c r="AM1646" s="254">
        <f t="shared" si="517"/>
        <v>0</v>
      </c>
      <c r="AN1646" s="178">
        <v>0</v>
      </c>
      <c r="AO1646" s="179" t="s">
        <v>59</v>
      </c>
      <c r="AP1646" s="254">
        <v>85000</v>
      </c>
      <c r="AQ1646" s="254">
        <f t="shared" si="518"/>
        <v>0</v>
      </c>
      <c r="AR1646" s="351">
        <f t="shared" si="481"/>
        <v>0</v>
      </c>
    </row>
    <row r="1647" spans="2:44" x14ac:dyDescent="0.4">
      <c r="B1647" s="208" t="s">
        <v>27</v>
      </c>
      <c r="C1647" s="180" t="s">
        <v>640</v>
      </c>
      <c r="D1647" s="178">
        <v>1</v>
      </c>
      <c r="E1647" s="179" t="s">
        <v>38</v>
      </c>
      <c r="F1647" s="254">
        <v>5000000</v>
      </c>
      <c r="G1647" s="254">
        <f t="shared" si="510"/>
        <v>5000000</v>
      </c>
      <c r="H1647" s="178">
        <v>1</v>
      </c>
      <c r="I1647" s="179" t="s">
        <v>38</v>
      </c>
      <c r="J1647" s="254">
        <v>5000000</v>
      </c>
      <c r="K1647" s="254">
        <f t="shared" si="511"/>
        <v>5000000</v>
      </c>
      <c r="L1647" s="178">
        <v>1</v>
      </c>
      <c r="M1647" s="179" t="s">
        <v>38</v>
      </c>
      <c r="N1647" s="254">
        <v>5000000</v>
      </c>
      <c r="O1647" s="254">
        <f t="shared" si="512"/>
        <v>5000000</v>
      </c>
      <c r="P1647" s="178">
        <v>1</v>
      </c>
      <c r="Q1647" s="179" t="s">
        <v>38</v>
      </c>
      <c r="R1647" s="254">
        <v>5000000</v>
      </c>
      <c r="S1647" s="254">
        <f t="shared" si="513"/>
        <v>5000000</v>
      </c>
      <c r="T1647" s="178">
        <v>1</v>
      </c>
      <c r="U1647" s="179" t="s">
        <v>38</v>
      </c>
      <c r="V1647" s="254">
        <v>5000000</v>
      </c>
      <c r="W1647" s="254">
        <f t="shared" si="514"/>
        <v>5000000</v>
      </c>
      <c r="X1647" s="354">
        <f t="shared" si="468"/>
        <v>1500000</v>
      </c>
      <c r="Y1647" s="254">
        <f>CEILING(X1647,1000)</f>
        <v>1500000</v>
      </c>
      <c r="Z1647" s="354">
        <f t="shared" si="480"/>
        <v>3500000</v>
      </c>
      <c r="AA1647" s="254">
        <f t="shared" si="469"/>
        <v>3500000</v>
      </c>
      <c r="AB1647" s="178">
        <v>1</v>
      </c>
      <c r="AC1647" s="179" t="s">
        <v>38</v>
      </c>
      <c r="AD1647" s="254">
        <v>5000000</v>
      </c>
      <c r="AE1647" s="254">
        <f t="shared" si="515"/>
        <v>5000000</v>
      </c>
      <c r="AF1647" s="178">
        <v>1</v>
      </c>
      <c r="AG1647" s="179" t="s">
        <v>38</v>
      </c>
      <c r="AH1647" s="254">
        <v>5000000</v>
      </c>
      <c r="AI1647" s="254">
        <f t="shared" si="516"/>
        <v>5000000</v>
      </c>
      <c r="AJ1647" s="178">
        <v>1</v>
      </c>
      <c r="AK1647" s="179" t="s">
        <v>38</v>
      </c>
      <c r="AL1647" s="254">
        <v>5000000</v>
      </c>
      <c r="AM1647" s="254">
        <f t="shared" si="517"/>
        <v>5000000</v>
      </c>
      <c r="AN1647" s="178">
        <v>1</v>
      </c>
      <c r="AO1647" s="179" t="s">
        <v>38</v>
      </c>
      <c r="AP1647" s="254">
        <v>5000000</v>
      </c>
      <c r="AQ1647" s="254">
        <f t="shared" si="518"/>
        <v>5000000</v>
      </c>
      <c r="AR1647" s="351">
        <f t="shared" si="481"/>
        <v>0</v>
      </c>
    </row>
    <row r="1648" spans="2:44" x14ac:dyDescent="0.4">
      <c r="B1648" s="208"/>
      <c r="C1648" s="180" t="s">
        <v>55</v>
      </c>
      <c r="D1648" s="178">
        <v>1</v>
      </c>
      <c r="E1648" s="179" t="s">
        <v>38</v>
      </c>
      <c r="F1648" s="254">
        <v>199000</v>
      </c>
      <c r="G1648" s="254">
        <f t="shared" si="510"/>
        <v>199000</v>
      </c>
      <c r="H1648" s="178">
        <v>1</v>
      </c>
      <c r="I1648" s="179" t="s">
        <v>38</v>
      </c>
      <c r="J1648" s="254">
        <v>199000</v>
      </c>
      <c r="K1648" s="254">
        <f t="shared" si="511"/>
        <v>199000</v>
      </c>
      <c r="L1648" s="178">
        <v>1</v>
      </c>
      <c r="M1648" s="179" t="s">
        <v>38</v>
      </c>
      <c r="N1648" s="254">
        <v>199000</v>
      </c>
      <c r="O1648" s="254">
        <f t="shared" si="512"/>
        <v>199000</v>
      </c>
      <c r="P1648" s="178">
        <v>1</v>
      </c>
      <c r="Q1648" s="179" t="s">
        <v>38</v>
      </c>
      <c r="R1648" s="254">
        <v>199000</v>
      </c>
      <c r="S1648" s="254">
        <f t="shared" si="513"/>
        <v>199000</v>
      </c>
      <c r="T1648" s="178">
        <v>1</v>
      </c>
      <c r="U1648" s="179" t="s">
        <v>38</v>
      </c>
      <c r="V1648" s="254">
        <v>199000</v>
      </c>
      <c r="W1648" s="254">
        <f t="shared" si="514"/>
        <v>199000</v>
      </c>
      <c r="X1648" s="354">
        <f t="shared" si="468"/>
        <v>59700</v>
      </c>
      <c r="Y1648" s="254">
        <f>CEILING(X1648,1000)</f>
        <v>60000</v>
      </c>
      <c r="Z1648" s="354">
        <f t="shared" si="480"/>
        <v>139000</v>
      </c>
      <c r="AA1648" s="254">
        <f t="shared" si="469"/>
        <v>139000</v>
      </c>
      <c r="AB1648" s="178">
        <v>1</v>
      </c>
      <c r="AC1648" s="179" t="s">
        <v>38</v>
      </c>
      <c r="AD1648" s="254">
        <v>199000</v>
      </c>
      <c r="AE1648" s="254">
        <f t="shared" si="515"/>
        <v>199000</v>
      </c>
      <c r="AF1648" s="178">
        <v>1</v>
      </c>
      <c r="AG1648" s="179" t="s">
        <v>38</v>
      </c>
      <c r="AH1648" s="254">
        <v>199000</v>
      </c>
      <c r="AI1648" s="254">
        <f t="shared" si="516"/>
        <v>199000</v>
      </c>
      <c r="AJ1648" s="178">
        <v>1</v>
      </c>
      <c r="AK1648" s="179" t="s">
        <v>38</v>
      </c>
      <c r="AL1648" s="254">
        <v>199000</v>
      </c>
      <c r="AM1648" s="254">
        <f t="shared" si="517"/>
        <v>199000</v>
      </c>
      <c r="AN1648" s="178">
        <v>1</v>
      </c>
      <c r="AO1648" s="179" t="s">
        <v>38</v>
      </c>
      <c r="AP1648" s="254">
        <v>199000</v>
      </c>
      <c r="AQ1648" s="254">
        <f t="shared" si="518"/>
        <v>199000</v>
      </c>
      <c r="AR1648" s="351">
        <f t="shared" si="481"/>
        <v>0</v>
      </c>
    </row>
    <row r="1649" spans="2:44" x14ac:dyDescent="0.4">
      <c r="B1649" s="208" t="s">
        <v>27</v>
      </c>
      <c r="C1649" s="180" t="s">
        <v>635</v>
      </c>
      <c r="D1649" s="178">
        <v>1</v>
      </c>
      <c r="E1649" s="179" t="s">
        <v>38</v>
      </c>
      <c r="F1649" s="254">
        <v>5000000</v>
      </c>
      <c r="G1649" s="254">
        <f t="shared" si="510"/>
        <v>5000000</v>
      </c>
      <c r="H1649" s="178">
        <v>1</v>
      </c>
      <c r="I1649" s="179" t="s">
        <v>38</v>
      </c>
      <c r="J1649" s="254">
        <v>5000000</v>
      </c>
      <c r="K1649" s="254">
        <f t="shared" si="511"/>
        <v>5000000</v>
      </c>
      <c r="L1649" s="178">
        <v>1</v>
      </c>
      <c r="M1649" s="179" t="s">
        <v>38</v>
      </c>
      <c r="N1649" s="254">
        <v>5000000</v>
      </c>
      <c r="O1649" s="254">
        <f t="shared" si="512"/>
        <v>5000000</v>
      </c>
      <c r="P1649" s="178">
        <v>1</v>
      </c>
      <c r="Q1649" s="179" t="s">
        <v>38</v>
      </c>
      <c r="R1649" s="254">
        <v>5000000</v>
      </c>
      <c r="S1649" s="254">
        <f t="shared" si="513"/>
        <v>5000000</v>
      </c>
      <c r="T1649" s="178">
        <v>1</v>
      </c>
      <c r="U1649" s="179" t="s">
        <v>38</v>
      </c>
      <c r="V1649" s="254">
        <v>5000000</v>
      </c>
      <c r="W1649" s="254">
        <f t="shared" si="514"/>
        <v>5000000</v>
      </c>
      <c r="X1649" s="354">
        <f t="shared" si="468"/>
        <v>1500000</v>
      </c>
      <c r="Y1649" s="254">
        <f>CEILING(X1649,1000)</f>
        <v>1500000</v>
      </c>
      <c r="Z1649" s="354">
        <f t="shared" si="480"/>
        <v>3500000</v>
      </c>
      <c r="AA1649" s="254">
        <f t="shared" si="469"/>
        <v>3500000</v>
      </c>
      <c r="AB1649" s="178">
        <v>1</v>
      </c>
      <c r="AC1649" s="179" t="s">
        <v>38</v>
      </c>
      <c r="AD1649" s="254">
        <v>5000000</v>
      </c>
      <c r="AE1649" s="254">
        <f t="shared" si="515"/>
        <v>5000000</v>
      </c>
      <c r="AF1649" s="178">
        <v>1</v>
      </c>
      <c r="AG1649" s="179" t="s">
        <v>38</v>
      </c>
      <c r="AH1649" s="254">
        <v>5000000</v>
      </c>
      <c r="AI1649" s="254">
        <f t="shared" si="516"/>
        <v>5000000</v>
      </c>
      <c r="AJ1649" s="178">
        <v>1</v>
      </c>
      <c r="AK1649" s="179" t="s">
        <v>38</v>
      </c>
      <c r="AL1649" s="254">
        <v>5000000</v>
      </c>
      <c r="AM1649" s="254">
        <f t="shared" si="517"/>
        <v>5000000</v>
      </c>
      <c r="AN1649" s="178">
        <v>1</v>
      </c>
      <c r="AO1649" s="179" t="s">
        <v>38</v>
      </c>
      <c r="AP1649" s="254">
        <v>5000000</v>
      </c>
      <c r="AQ1649" s="254">
        <f t="shared" si="518"/>
        <v>5000000</v>
      </c>
      <c r="AR1649" s="351">
        <f t="shared" si="481"/>
        <v>0</v>
      </c>
    </row>
    <row r="1650" spans="2:44" x14ac:dyDescent="0.4">
      <c r="B1650" s="363" t="s">
        <v>189</v>
      </c>
      <c r="C1650" s="364" t="s">
        <v>613</v>
      </c>
      <c r="D1650" s="269">
        <f>D1651+D1662+D1678+D1695</f>
        <v>180</v>
      </c>
      <c r="E1650" s="270" t="s">
        <v>30</v>
      </c>
      <c r="F1650" s="254">
        <v>0</v>
      </c>
      <c r="G1650" s="254">
        <f>G1651+G1662+G1678+G1695</f>
        <v>1205408000</v>
      </c>
      <c r="H1650" s="269">
        <f>H1651+H1662+H1678+H1695</f>
        <v>180</v>
      </c>
      <c r="I1650" s="270" t="s">
        <v>30</v>
      </c>
      <c r="J1650" s="254">
        <v>0</v>
      </c>
      <c r="K1650" s="254">
        <f>K1651+K1662+K1678+K1695</f>
        <v>1205408000</v>
      </c>
      <c r="L1650" s="269">
        <f>L1651+L1662+L1678+L1695</f>
        <v>180</v>
      </c>
      <c r="M1650" s="270" t="s">
        <v>30</v>
      </c>
      <c r="N1650" s="254">
        <v>0</v>
      </c>
      <c r="O1650" s="254">
        <f>O1651+O1662+O1678+O1695</f>
        <v>1052036000</v>
      </c>
      <c r="P1650" s="269">
        <v>180</v>
      </c>
      <c r="Q1650" s="270" t="s">
        <v>30</v>
      </c>
      <c r="R1650" s="254">
        <v>0</v>
      </c>
      <c r="S1650" s="254">
        <f>S1651+S1662+S1678+S1695</f>
        <v>1052036000</v>
      </c>
      <c r="T1650" s="365">
        <v>180</v>
      </c>
      <c r="U1650" s="366" t="s">
        <v>30</v>
      </c>
      <c r="V1650" s="367">
        <v>0</v>
      </c>
      <c r="W1650" s="367">
        <f>W1651+W1662+W1678+W1695</f>
        <v>1067426000</v>
      </c>
      <c r="X1650" s="354">
        <f t="shared" si="468"/>
        <v>320227800</v>
      </c>
      <c r="Y1650" s="254"/>
      <c r="Z1650" s="354">
        <f t="shared" si="480"/>
        <v>1067426000</v>
      </c>
      <c r="AA1650" s="254"/>
      <c r="AB1650" s="365">
        <v>180</v>
      </c>
      <c r="AC1650" s="366" t="s">
        <v>30</v>
      </c>
      <c r="AD1650" s="367">
        <v>0</v>
      </c>
      <c r="AE1650" s="367">
        <f>AE1651+AE1662+AE1678+AE1695</f>
        <v>1067426000</v>
      </c>
      <c r="AF1650" s="365">
        <v>180</v>
      </c>
      <c r="AG1650" s="366" t="s">
        <v>30</v>
      </c>
      <c r="AH1650" s="367">
        <v>0</v>
      </c>
      <c r="AI1650" s="367">
        <f>AI1651+AI1662+AI1678+AI1695</f>
        <v>1067426000</v>
      </c>
      <c r="AJ1650" s="365">
        <v>180</v>
      </c>
      <c r="AK1650" s="366" t="s">
        <v>30</v>
      </c>
      <c r="AL1650" s="367">
        <v>0</v>
      </c>
      <c r="AM1650" s="367">
        <f>AM1651+AM1662+AM1678+AM1695</f>
        <v>1067426000</v>
      </c>
      <c r="AN1650" s="365">
        <v>180</v>
      </c>
      <c r="AO1650" s="366" t="s">
        <v>30</v>
      </c>
      <c r="AP1650" s="367">
        <v>0</v>
      </c>
      <c r="AQ1650" s="367">
        <f>AQ1651+AQ1662+AQ1678+AQ1695</f>
        <v>1067426000</v>
      </c>
      <c r="AR1650" s="351">
        <f t="shared" si="481"/>
        <v>0</v>
      </c>
    </row>
    <row r="1651" spans="2:44" x14ac:dyDescent="0.4">
      <c r="B1651" s="312" t="s">
        <v>34</v>
      </c>
      <c r="C1651" s="313" t="s">
        <v>649</v>
      </c>
      <c r="D1651" s="269">
        <v>54</v>
      </c>
      <c r="E1651" s="270" t="s">
        <v>30</v>
      </c>
      <c r="F1651" s="254">
        <v>0</v>
      </c>
      <c r="G1651" s="254">
        <f>G1652+G1656</f>
        <v>291541000</v>
      </c>
      <c r="H1651" s="314">
        <v>54</v>
      </c>
      <c r="I1651" s="315" t="s">
        <v>30</v>
      </c>
      <c r="J1651" s="316">
        <v>0</v>
      </c>
      <c r="K1651" s="316">
        <f>K1652+K1656</f>
        <v>291541000</v>
      </c>
      <c r="L1651" s="314">
        <v>54</v>
      </c>
      <c r="M1651" s="315" t="s">
        <v>30</v>
      </c>
      <c r="N1651" s="316">
        <v>0</v>
      </c>
      <c r="O1651" s="316">
        <f>O1652+O1656</f>
        <v>271600000</v>
      </c>
      <c r="P1651" s="314">
        <v>54</v>
      </c>
      <c r="Q1651" s="315" t="s">
        <v>30</v>
      </c>
      <c r="R1651" s="316">
        <v>0</v>
      </c>
      <c r="S1651" s="316">
        <f>S1652+S1656</f>
        <v>271600000</v>
      </c>
      <c r="T1651" s="314">
        <v>54</v>
      </c>
      <c r="U1651" s="315" t="s">
        <v>30</v>
      </c>
      <c r="V1651" s="316">
        <v>0</v>
      </c>
      <c r="W1651" s="316">
        <f>W1652+W1656</f>
        <v>271600000</v>
      </c>
      <c r="X1651" s="354">
        <f t="shared" si="468"/>
        <v>81480000</v>
      </c>
      <c r="Y1651" s="316"/>
      <c r="Z1651" s="354">
        <f t="shared" si="480"/>
        <v>271600000</v>
      </c>
      <c r="AA1651" s="316"/>
      <c r="AB1651" s="314">
        <v>54</v>
      </c>
      <c r="AC1651" s="315" t="s">
        <v>30</v>
      </c>
      <c r="AD1651" s="316">
        <v>0</v>
      </c>
      <c r="AE1651" s="316">
        <f>AE1652+AE1656</f>
        <v>271600000</v>
      </c>
      <c r="AF1651" s="314">
        <v>54</v>
      </c>
      <c r="AG1651" s="315" t="s">
        <v>30</v>
      </c>
      <c r="AH1651" s="316">
        <v>0</v>
      </c>
      <c r="AI1651" s="316">
        <f>AI1652+AI1656</f>
        <v>271600000</v>
      </c>
      <c r="AJ1651" s="314">
        <v>54</v>
      </c>
      <c r="AK1651" s="315" t="s">
        <v>30</v>
      </c>
      <c r="AL1651" s="316">
        <v>0</v>
      </c>
      <c r="AM1651" s="316">
        <f>AM1652+AM1656</f>
        <v>271600000</v>
      </c>
      <c r="AN1651" s="314">
        <v>54</v>
      </c>
      <c r="AO1651" s="315" t="s">
        <v>30</v>
      </c>
      <c r="AP1651" s="316">
        <v>0</v>
      </c>
      <c r="AQ1651" s="316">
        <f>AQ1652+AQ1656</f>
        <v>271600000</v>
      </c>
      <c r="AR1651" s="351">
        <f t="shared" si="481"/>
        <v>0</v>
      </c>
    </row>
    <row r="1652" spans="2:44" x14ac:dyDescent="0.4">
      <c r="B1652" s="208">
        <v>525111</v>
      </c>
      <c r="C1652" s="180" t="s">
        <v>174</v>
      </c>
      <c r="D1652" s="178">
        <v>0</v>
      </c>
      <c r="E1652" s="179"/>
      <c r="F1652" s="180">
        <v>0</v>
      </c>
      <c r="G1652" s="254">
        <f>SUM(G1653:G1655)</f>
        <v>175545000</v>
      </c>
      <c r="H1652" s="178">
        <v>0</v>
      </c>
      <c r="I1652" s="179"/>
      <c r="J1652" s="180">
        <v>0</v>
      </c>
      <c r="K1652" s="254">
        <f>SUM(K1653:K1655)</f>
        <v>175545000</v>
      </c>
      <c r="L1652" s="178">
        <v>0</v>
      </c>
      <c r="M1652" s="179"/>
      <c r="N1652" s="180">
        <v>0</v>
      </c>
      <c r="O1652" s="254">
        <f>SUM(O1653:O1655)</f>
        <v>175545000</v>
      </c>
      <c r="P1652" s="178">
        <v>0</v>
      </c>
      <c r="Q1652" s="179"/>
      <c r="R1652" s="180">
        <v>0</v>
      </c>
      <c r="S1652" s="254">
        <f>SUM(S1653:S1655)</f>
        <v>175545000</v>
      </c>
      <c r="T1652" s="178">
        <v>0</v>
      </c>
      <c r="U1652" s="179"/>
      <c r="V1652" s="180">
        <v>0</v>
      </c>
      <c r="W1652" s="254">
        <f>SUM(W1653:W1655)</f>
        <v>175545000</v>
      </c>
      <c r="X1652" s="354">
        <f t="shared" si="468"/>
        <v>52663500</v>
      </c>
      <c r="Y1652" s="254"/>
      <c r="Z1652" s="354">
        <f t="shared" si="480"/>
        <v>175545000</v>
      </c>
      <c r="AA1652" s="254"/>
      <c r="AB1652" s="178">
        <v>0</v>
      </c>
      <c r="AC1652" s="179"/>
      <c r="AD1652" s="180">
        <v>0</v>
      </c>
      <c r="AE1652" s="254">
        <f>SUM(AE1653:AE1655)</f>
        <v>175545000</v>
      </c>
      <c r="AF1652" s="178">
        <v>0</v>
      </c>
      <c r="AG1652" s="179"/>
      <c r="AH1652" s="180">
        <v>0</v>
      </c>
      <c r="AI1652" s="254">
        <f>SUM(AI1653:AI1655)</f>
        <v>175545000</v>
      </c>
      <c r="AJ1652" s="178">
        <v>0</v>
      </c>
      <c r="AK1652" s="179"/>
      <c r="AL1652" s="180">
        <v>0</v>
      </c>
      <c r="AM1652" s="254">
        <f>SUM(AM1653:AM1655)</f>
        <v>175545000</v>
      </c>
      <c r="AN1652" s="178">
        <v>0</v>
      </c>
      <c r="AO1652" s="179"/>
      <c r="AP1652" s="180">
        <v>0</v>
      </c>
      <c r="AQ1652" s="254">
        <f>SUM(AQ1653:AQ1655)</f>
        <v>175545000</v>
      </c>
      <c r="AR1652" s="351">
        <f t="shared" si="481"/>
        <v>0</v>
      </c>
    </row>
    <row r="1653" spans="2:44" x14ac:dyDescent="0.4">
      <c r="B1653" s="208" t="s">
        <v>27</v>
      </c>
      <c r="C1653" s="180" t="s">
        <v>49</v>
      </c>
      <c r="D1653" s="178">
        <v>334</v>
      </c>
      <c r="E1653" s="179" t="s">
        <v>47</v>
      </c>
      <c r="F1653" s="254">
        <v>150000</v>
      </c>
      <c r="G1653" s="254">
        <f>ROUNDDOWN(D1653*F1653,-3)</f>
        <v>50100000</v>
      </c>
      <c r="H1653" s="178">
        <v>334</v>
      </c>
      <c r="I1653" s="179" t="s">
        <v>47</v>
      </c>
      <c r="J1653" s="254">
        <v>150000</v>
      </c>
      <c r="K1653" s="254">
        <f>ROUNDDOWN(H1653*J1653,-3)</f>
        <v>50100000</v>
      </c>
      <c r="L1653" s="178">
        <v>334</v>
      </c>
      <c r="M1653" s="179" t="s">
        <v>47</v>
      </c>
      <c r="N1653" s="254">
        <v>150000</v>
      </c>
      <c r="O1653" s="254">
        <f>ROUNDDOWN(L1653*N1653,-3)</f>
        <v>50100000</v>
      </c>
      <c r="P1653" s="178">
        <v>334</v>
      </c>
      <c r="Q1653" s="179" t="s">
        <v>47</v>
      </c>
      <c r="R1653" s="254">
        <v>150000</v>
      </c>
      <c r="S1653" s="254">
        <f>ROUNDDOWN(P1653*R1653,-3)</f>
        <v>50100000</v>
      </c>
      <c r="T1653" s="178">
        <v>334</v>
      </c>
      <c r="U1653" s="179" t="s">
        <v>47</v>
      </c>
      <c r="V1653" s="254">
        <v>150000</v>
      </c>
      <c r="W1653" s="254">
        <f>ROUNDDOWN(T1653*V1653,-3)</f>
        <v>50100000</v>
      </c>
      <c r="X1653" s="354">
        <f t="shared" ref="X1653:X1716" si="519">W1653*30%</f>
        <v>15030000</v>
      </c>
      <c r="Y1653" s="254">
        <f>CEILING(X1653,1000)</f>
        <v>15030000</v>
      </c>
      <c r="Z1653" s="354">
        <f t="shared" si="480"/>
        <v>35070000</v>
      </c>
      <c r="AA1653" s="254">
        <f t="shared" ref="AA1653:AA1716" si="520">CEILING(Z1653,1000)</f>
        <v>35070000</v>
      </c>
      <c r="AB1653" s="178">
        <v>334</v>
      </c>
      <c r="AC1653" s="179" t="s">
        <v>47</v>
      </c>
      <c r="AD1653" s="254">
        <v>150000</v>
      </c>
      <c r="AE1653" s="254">
        <f>ROUNDDOWN(AB1653*AD1653,-3)</f>
        <v>50100000</v>
      </c>
      <c r="AF1653" s="178">
        <v>334</v>
      </c>
      <c r="AG1653" s="179" t="s">
        <v>47</v>
      </c>
      <c r="AH1653" s="254">
        <v>150000</v>
      </c>
      <c r="AI1653" s="254">
        <f>ROUNDDOWN(AF1653*AH1653,-3)</f>
        <v>50100000</v>
      </c>
      <c r="AJ1653" s="178">
        <v>334</v>
      </c>
      <c r="AK1653" s="179" t="s">
        <v>47</v>
      </c>
      <c r="AL1653" s="254">
        <v>150000</v>
      </c>
      <c r="AM1653" s="254">
        <f>ROUNDDOWN(AJ1653*AL1653,-3)</f>
        <v>50100000</v>
      </c>
      <c r="AN1653" s="178">
        <v>334</v>
      </c>
      <c r="AO1653" s="179" t="s">
        <v>47</v>
      </c>
      <c r="AP1653" s="254">
        <v>150000</v>
      </c>
      <c r="AQ1653" s="254">
        <f>ROUNDDOWN(AN1653*AP1653,-3)</f>
        <v>50100000</v>
      </c>
      <c r="AR1653" s="351">
        <f t="shared" si="481"/>
        <v>0</v>
      </c>
    </row>
    <row r="1654" spans="2:44" x14ac:dyDescent="0.4">
      <c r="B1654" s="208" t="s">
        <v>27</v>
      </c>
      <c r="C1654" s="180" t="s">
        <v>650</v>
      </c>
      <c r="D1654" s="178">
        <v>1</v>
      </c>
      <c r="E1654" s="179" t="s">
        <v>54</v>
      </c>
      <c r="F1654" s="254">
        <v>18300000</v>
      </c>
      <c r="G1654" s="254">
        <f>ROUNDDOWN(D1654*F1654,-3)</f>
        <v>18300000</v>
      </c>
      <c r="H1654" s="178">
        <v>1</v>
      </c>
      <c r="I1654" s="179" t="s">
        <v>54</v>
      </c>
      <c r="J1654" s="254">
        <v>18300000</v>
      </c>
      <c r="K1654" s="254">
        <f>ROUNDDOWN(H1654*J1654,-3)</f>
        <v>18300000</v>
      </c>
      <c r="L1654" s="178">
        <v>1</v>
      </c>
      <c r="M1654" s="179" t="s">
        <v>54</v>
      </c>
      <c r="N1654" s="254">
        <v>18300000</v>
      </c>
      <c r="O1654" s="254">
        <f>ROUNDDOWN(L1654*N1654,-3)</f>
        <v>18300000</v>
      </c>
      <c r="P1654" s="178">
        <v>1</v>
      </c>
      <c r="Q1654" s="179" t="s">
        <v>54</v>
      </c>
      <c r="R1654" s="254">
        <v>18300000</v>
      </c>
      <c r="S1654" s="254">
        <f>ROUNDDOWN(P1654*R1654,-3)</f>
        <v>18300000</v>
      </c>
      <c r="T1654" s="178">
        <v>1</v>
      </c>
      <c r="U1654" s="179" t="s">
        <v>54</v>
      </c>
      <c r="V1654" s="254">
        <v>18300000</v>
      </c>
      <c r="W1654" s="254">
        <f>ROUNDDOWN(T1654*V1654,-3)</f>
        <v>18300000</v>
      </c>
      <c r="X1654" s="354">
        <f t="shared" si="519"/>
        <v>5490000</v>
      </c>
      <c r="Y1654" s="254">
        <f>CEILING(X1654,1000)</f>
        <v>5490000</v>
      </c>
      <c r="Z1654" s="354">
        <f t="shared" si="480"/>
        <v>12810000</v>
      </c>
      <c r="AA1654" s="254">
        <f t="shared" si="520"/>
        <v>12810000</v>
      </c>
      <c r="AB1654" s="178">
        <v>1</v>
      </c>
      <c r="AC1654" s="179" t="s">
        <v>54</v>
      </c>
      <c r="AD1654" s="254">
        <v>18300000</v>
      </c>
      <c r="AE1654" s="254">
        <f>ROUNDDOWN(AB1654*AD1654,-3)</f>
        <v>18300000</v>
      </c>
      <c r="AF1654" s="178">
        <v>1</v>
      </c>
      <c r="AG1654" s="179" t="s">
        <v>54</v>
      </c>
      <c r="AH1654" s="254">
        <v>18300000</v>
      </c>
      <c r="AI1654" s="254">
        <f>ROUNDDOWN(AF1654*AH1654,-3)</f>
        <v>18300000</v>
      </c>
      <c r="AJ1654" s="178">
        <v>1</v>
      </c>
      <c r="AK1654" s="179" t="s">
        <v>54</v>
      </c>
      <c r="AL1654" s="254">
        <v>18300000</v>
      </c>
      <c r="AM1654" s="254">
        <f>ROUNDDOWN(AJ1654*AL1654,-3)</f>
        <v>18300000</v>
      </c>
      <c r="AN1654" s="178">
        <v>1</v>
      </c>
      <c r="AO1654" s="179" t="s">
        <v>54</v>
      </c>
      <c r="AP1654" s="254">
        <v>18300000</v>
      </c>
      <c r="AQ1654" s="254">
        <f>ROUNDDOWN(AN1654*AP1654,-3)</f>
        <v>18300000</v>
      </c>
      <c r="AR1654" s="351">
        <f t="shared" si="481"/>
        <v>0</v>
      </c>
    </row>
    <row r="1655" spans="2:44" x14ac:dyDescent="0.4">
      <c r="B1655" s="208"/>
      <c r="C1655" s="180" t="s">
        <v>639</v>
      </c>
      <c r="D1655" s="178">
        <v>1</v>
      </c>
      <c r="E1655" s="179" t="s">
        <v>38</v>
      </c>
      <c r="F1655" s="254">
        <v>107145000</v>
      </c>
      <c r="G1655" s="254">
        <f>ROUNDDOWN(D1655*F1655,-3)</f>
        <v>107145000</v>
      </c>
      <c r="H1655" s="178">
        <v>1</v>
      </c>
      <c r="I1655" s="179" t="s">
        <v>38</v>
      </c>
      <c r="J1655" s="254">
        <v>107145000</v>
      </c>
      <c r="K1655" s="254">
        <f>ROUNDDOWN(H1655*J1655,-3)</f>
        <v>107145000</v>
      </c>
      <c r="L1655" s="178">
        <v>1</v>
      </c>
      <c r="M1655" s="179" t="s">
        <v>38</v>
      </c>
      <c r="N1655" s="254">
        <v>107145000</v>
      </c>
      <c r="O1655" s="254">
        <f>ROUNDDOWN(L1655*N1655,-3)</f>
        <v>107145000</v>
      </c>
      <c r="P1655" s="178">
        <v>1</v>
      </c>
      <c r="Q1655" s="179" t="s">
        <v>38</v>
      </c>
      <c r="R1655" s="254">
        <v>107145000</v>
      </c>
      <c r="S1655" s="254">
        <f>ROUNDDOWN(P1655*R1655,-3)</f>
        <v>107145000</v>
      </c>
      <c r="T1655" s="178">
        <v>1</v>
      </c>
      <c r="U1655" s="179" t="s">
        <v>38</v>
      </c>
      <c r="V1655" s="254">
        <v>107145000</v>
      </c>
      <c r="W1655" s="254">
        <f>ROUNDDOWN(T1655*V1655,-3)</f>
        <v>107145000</v>
      </c>
      <c r="X1655" s="354">
        <f t="shared" si="519"/>
        <v>32143500</v>
      </c>
      <c r="Y1655" s="254">
        <f>CEILING(X1655,1000)</f>
        <v>32144000</v>
      </c>
      <c r="Z1655" s="354">
        <f t="shared" si="480"/>
        <v>75001000</v>
      </c>
      <c r="AA1655" s="254">
        <f t="shared" si="520"/>
        <v>75001000</v>
      </c>
      <c r="AB1655" s="178">
        <v>1</v>
      </c>
      <c r="AC1655" s="179" t="s">
        <v>38</v>
      </c>
      <c r="AD1655" s="254">
        <v>107145000</v>
      </c>
      <c r="AE1655" s="254">
        <f>ROUNDDOWN(AB1655*AD1655,-3)</f>
        <v>107145000</v>
      </c>
      <c r="AF1655" s="178">
        <v>1</v>
      </c>
      <c r="AG1655" s="179" t="s">
        <v>38</v>
      </c>
      <c r="AH1655" s="254">
        <v>107145000</v>
      </c>
      <c r="AI1655" s="254">
        <f>ROUNDDOWN(AF1655*AH1655,-3)</f>
        <v>107145000</v>
      </c>
      <c r="AJ1655" s="178">
        <v>1</v>
      </c>
      <c r="AK1655" s="179" t="s">
        <v>38</v>
      </c>
      <c r="AL1655" s="254">
        <v>107145000</v>
      </c>
      <c r="AM1655" s="254">
        <f>ROUNDDOWN(AJ1655*AL1655,-3)</f>
        <v>107145000</v>
      </c>
      <c r="AN1655" s="178">
        <v>1</v>
      </c>
      <c r="AO1655" s="179" t="s">
        <v>38</v>
      </c>
      <c r="AP1655" s="254">
        <v>107145000</v>
      </c>
      <c r="AQ1655" s="254">
        <f>ROUNDDOWN(AN1655*AP1655,-3)</f>
        <v>107145000</v>
      </c>
      <c r="AR1655" s="351">
        <f t="shared" si="481"/>
        <v>0</v>
      </c>
    </row>
    <row r="1656" spans="2:44" x14ac:dyDescent="0.4">
      <c r="B1656" s="208">
        <v>525119</v>
      </c>
      <c r="C1656" s="180" t="s">
        <v>42</v>
      </c>
      <c r="D1656" s="178">
        <v>0</v>
      </c>
      <c r="E1656" s="179"/>
      <c r="F1656" s="180">
        <v>0</v>
      </c>
      <c r="G1656" s="254">
        <f>SUM(G1657:G1661)</f>
        <v>115996000</v>
      </c>
      <c r="H1656" s="178">
        <v>0</v>
      </c>
      <c r="I1656" s="179"/>
      <c r="J1656" s="180">
        <v>0</v>
      </c>
      <c r="K1656" s="254">
        <f>SUM(K1657:K1661)</f>
        <v>115996000</v>
      </c>
      <c r="L1656" s="178">
        <v>0</v>
      </c>
      <c r="M1656" s="179"/>
      <c r="N1656" s="180">
        <v>0</v>
      </c>
      <c r="O1656" s="254">
        <f>SUM(O1657:O1661)</f>
        <v>96055000</v>
      </c>
      <c r="P1656" s="178">
        <v>0</v>
      </c>
      <c r="Q1656" s="179"/>
      <c r="R1656" s="180">
        <v>0</v>
      </c>
      <c r="S1656" s="254">
        <f>SUM(S1657:S1661)</f>
        <v>96055000</v>
      </c>
      <c r="T1656" s="178">
        <v>0</v>
      </c>
      <c r="U1656" s="179"/>
      <c r="V1656" s="180">
        <v>0</v>
      </c>
      <c r="W1656" s="254">
        <f>SUM(W1657:W1661)</f>
        <v>96055000</v>
      </c>
      <c r="X1656" s="354">
        <f t="shared" si="519"/>
        <v>28816500</v>
      </c>
      <c r="Y1656" s="254"/>
      <c r="Z1656" s="354">
        <f t="shared" si="480"/>
        <v>96055000</v>
      </c>
      <c r="AA1656" s="254"/>
      <c r="AB1656" s="178">
        <v>0</v>
      </c>
      <c r="AC1656" s="179"/>
      <c r="AD1656" s="180">
        <v>0</v>
      </c>
      <c r="AE1656" s="254">
        <f>SUM(AE1657:AE1661)</f>
        <v>96055000</v>
      </c>
      <c r="AF1656" s="178">
        <v>0</v>
      </c>
      <c r="AG1656" s="179"/>
      <c r="AH1656" s="180">
        <v>0</v>
      </c>
      <c r="AI1656" s="254">
        <f>SUM(AI1657:AI1661)</f>
        <v>96055000</v>
      </c>
      <c r="AJ1656" s="178">
        <v>0</v>
      </c>
      <c r="AK1656" s="179"/>
      <c r="AL1656" s="180">
        <v>0</v>
      </c>
      <c r="AM1656" s="254">
        <f>SUM(AM1657:AM1661)</f>
        <v>96055000</v>
      </c>
      <c r="AN1656" s="178">
        <v>0</v>
      </c>
      <c r="AO1656" s="179"/>
      <c r="AP1656" s="180">
        <v>0</v>
      </c>
      <c r="AQ1656" s="254">
        <f>SUM(AQ1657:AQ1661)</f>
        <v>96055000</v>
      </c>
      <c r="AR1656" s="351">
        <f t="shared" si="481"/>
        <v>0</v>
      </c>
    </row>
    <row r="1657" spans="2:44" x14ac:dyDescent="0.4">
      <c r="B1657" s="208" t="s">
        <v>27</v>
      </c>
      <c r="C1657" s="180" t="s">
        <v>651</v>
      </c>
      <c r="D1657" s="178">
        <v>1</v>
      </c>
      <c r="E1657" s="179" t="s">
        <v>38</v>
      </c>
      <c r="F1657" s="254">
        <v>44155000</v>
      </c>
      <c r="G1657" s="254">
        <f>ROUNDDOWN(D1657*F1657,-3)</f>
        <v>44155000</v>
      </c>
      <c r="H1657" s="178">
        <v>1</v>
      </c>
      <c r="I1657" s="179" t="s">
        <v>38</v>
      </c>
      <c r="J1657" s="254">
        <v>44155000</v>
      </c>
      <c r="K1657" s="254">
        <f>ROUNDDOWN(H1657*J1657,-3)</f>
        <v>44155000</v>
      </c>
      <c r="L1657" s="178">
        <v>1</v>
      </c>
      <c r="M1657" s="179" t="s">
        <v>38</v>
      </c>
      <c r="N1657" s="254">
        <v>44155000</v>
      </c>
      <c r="O1657" s="254">
        <f>ROUNDDOWN(L1657*N1657,-3)</f>
        <v>44155000</v>
      </c>
      <c r="P1657" s="178">
        <v>1</v>
      </c>
      <c r="Q1657" s="179" t="s">
        <v>38</v>
      </c>
      <c r="R1657" s="254">
        <v>44155000</v>
      </c>
      <c r="S1657" s="254">
        <f>ROUNDDOWN(P1657*R1657,-3)</f>
        <v>44155000</v>
      </c>
      <c r="T1657" s="178">
        <v>1</v>
      </c>
      <c r="U1657" s="179" t="s">
        <v>38</v>
      </c>
      <c r="V1657" s="254">
        <v>44155000</v>
      </c>
      <c r="W1657" s="254">
        <f>ROUNDDOWN(T1657*V1657,-3)</f>
        <v>44155000</v>
      </c>
      <c r="X1657" s="354">
        <f t="shared" si="519"/>
        <v>13246500</v>
      </c>
      <c r="Y1657" s="254">
        <f>CEILING(X1657,1000)</f>
        <v>13247000</v>
      </c>
      <c r="Z1657" s="354">
        <f t="shared" si="480"/>
        <v>30908000</v>
      </c>
      <c r="AA1657" s="254">
        <f t="shared" si="520"/>
        <v>30908000</v>
      </c>
      <c r="AB1657" s="178">
        <v>1</v>
      </c>
      <c r="AC1657" s="179" t="s">
        <v>38</v>
      </c>
      <c r="AD1657" s="254">
        <v>44155000</v>
      </c>
      <c r="AE1657" s="254">
        <f>ROUNDDOWN(AB1657*AD1657,-3)</f>
        <v>44155000</v>
      </c>
      <c r="AF1657" s="178">
        <v>1</v>
      </c>
      <c r="AG1657" s="179" t="s">
        <v>38</v>
      </c>
      <c r="AH1657" s="254">
        <v>44155000</v>
      </c>
      <c r="AI1657" s="254">
        <f>ROUNDDOWN(AF1657*AH1657,-3)</f>
        <v>44155000</v>
      </c>
      <c r="AJ1657" s="178">
        <v>1</v>
      </c>
      <c r="AK1657" s="179" t="s">
        <v>38</v>
      </c>
      <c r="AL1657" s="254">
        <v>44155000</v>
      </c>
      <c r="AM1657" s="254">
        <f>ROUNDDOWN(AJ1657*AL1657,-3)</f>
        <v>44155000</v>
      </c>
      <c r="AN1657" s="178">
        <v>1</v>
      </c>
      <c r="AO1657" s="179" t="s">
        <v>38</v>
      </c>
      <c r="AP1657" s="254">
        <v>44155000</v>
      </c>
      <c r="AQ1657" s="254">
        <f>ROUNDDOWN(AN1657*AP1657,-3)</f>
        <v>44155000</v>
      </c>
      <c r="AR1657" s="351">
        <f t="shared" si="481"/>
        <v>0</v>
      </c>
    </row>
    <row r="1658" spans="2:44" x14ac:dyDescent="0.4">
      <c r="B1658" s="208" t="s">
        <v>27</v>
      </c>
      <c r="C1658" s="180" t="s">
        <v>44</v>
      </c>
      <c r="D1658" s="178">
        <v>54</v>
      </c>
      <c r="E1658" s="179" t="s">
        <v>40</v>
      </c>
      <c r="F1658" s="254">
        <v>450000</v>
      </c>
      <c r="G1658" s="254">
        <f>ROUNDDOWN(D1658*F1658,-3)</f>
        <v>24300000</v>
      </c>
      <c r="H1658" s="178">
        <v>54</v>
      </c>
      <c r="I1658" s="179" t="s">
        <v>40</v>
      </c>
      <c r="J1658" s="254">
        <v>450000</v>
      </c>
      <c r="K1658" s="254">
        <f>ROUNDDOWN(H1658*J1658,-3)</f>
        <v>24300000</v>
      </c>
      <c r="L1658" s="178">
        <v>54</v>
      </c>
      <c r="M1658" s="179" t="s">
        <v>40</v>
      </c>
      <c r="N1658" s="254">
        <v>450000</v>
      </c>
      <c r="O1658" s="254">
        <f>ROUNDDOWN(L1658*N1658,-3)</f>
        <v>24300000</v>
      </c>
      <c r="P1658" s="178">
        <v>54</v>
      </c>
      <c r="Q1658" s="179" t="s">
        <v>40</v>
      </c>
      <c r="R1658" s="254">
        <v>450000</v>
      </c>
      <c r="S1658" s="254">
        <f>ROUNDDOWN(P1658*R1658,-3)</f>
        <v>24300000</v>
      </c>
      <c r="T1658" s="178">
        <v>54</v>
      </c>
      <c r="U1658" s="179" t="s">
        <v>40</v>
      </c>
      <c r="V1658" s="254">
        <v>450000</v>
      </c>
      <c r="W1658" s="254">
        <f>ROUNDDOWN(T1658*V1658,-3)</f>
        <v>24300000</v>
      </c>
      <c r="X1658" s="354">
        <f t="shared" si="519"/>
        <v>7290000</v>
      </c>
      <c r="Y1658" s="254">
        <f>CEILING(X1658,1000)</f>
        <v>7290000</v>
      </c>
      <c r="Z1658" s="354">
        <f t="shared" si="480"/>
        <v>17010000</v>
      </c>
      <c r="AA1658" s="254">
        <f t="shared" si="520"/>
        <v>17010000</v>
      </c>
      <c r="AB1658" s="178">
        <v>54</v>
      </c>
      <c r="AC1658" s="179" t="s">
        <v>40</v>
      </c>
      <c r="AD1658" s="254">
        <v>450000</v>
      </c>
      <c r="AE1658" s="254">
        <f>ROUNDDOWN(AB1658*AD1658,-3)</f>
        <v>24300000</v>
      </c>
      <c r="AF1658" s="178">
        <v>54</v>
      </c>
      <c r="AG1658" s="179" t="s">
        <v>40</v>
      </c>
      <c r="AH1658" s="254">
        <v>450000</v>
      </c>
      <c r="AI1658" s="254">
        <f>ROUNDDOWN(AF1658*AH1658,-3)</f>
        <v>24300000</v>
      </c>
      <c r="AJ1658" s="178">
        <v>54</v>
      </c>
      <c r="AK1658" s="179" t="s">
        <v>40</v>
      </c>
      <c r="AL1658" s="254">
        <v>450000</v>
      </c>
      <c r="AM1658" s="254">
        <f>ROUNDDOWN(AJ1658*AL1658,-3)</f>
        <v>24300000</v>
      </c>
      <c r="AN1658" s="178">
        <v>54</v>
      </c>
      <c r="AO1658" s="179" t="s">
        <v>40</v>
      </c>
      <c r="AP1658" s="254">
        <v>450000</v>
      </c>
      <c r="AQ1658" s="254">
        <f>ROUNDDOWN(AN1658*AP1658,-3)</f>
        <v>24300000</v>
      </c>
      <c r="AR1658" s="351">
        <f t="shared" si="481"/>
        <v>0</v>
      </c>
    </row>
    <row r="1659" spans="2:44" x14ac:dyDescent="0.4">
      <c r="B1659" s="208" t="s">
        <v>27</v>
      </c>
      <c r="C1659" s="180" t="s">
        <v>41</v>
      </c>
      <c r="D1659" s="178">
        <v>1</v>
      </c>
      <c r="E1659" s="179" t="s">
        <v>66</v>
      </c>
      <c r="F1659" s="254">
        <v>16200000</v>
      </c>
      <c r="G1659" s="254">
        <f>ROUNDDOWN(D1659*F1659,-3)</f>
        <v>16200000</v>
      </c>
      <c r="H1659" s="178">
        <v>1</v>
      </c>
      <c r="I1659" s="179" t="s">
        <v>66</v>
      </c>
      <c r="J1659" s="254">
        <v>16200000</v>
      </c>
      <c r="K1659" s="254">
        <f>ROUNDDOWN(H1659*J1659,-3)</f>
        <v>16200000</v>
      </c>
      <c r="L1659" s="178">
        <v>1</v>
      </c>
      <c r="M1659" s="179" t="s">
        <v>66</v>
      </c>
      <c r="N1659" s="254">
        <v>16200000</v>
      </c>
      <c r="O1659" s="254">
        <f>ROUNDDOWN(L1659*N1659,-3)</f>
        <v>16200000</v>
      </c>
      <c r="P1659" s="178">
        <v>1</v>
      </c>
      <c r="Q1659" s="179" t="s">
        <v>66</v>
      </c>
      <c r="R1659" s="254">
        <v>16200000</v>
      </c>
      <c r="S1659" s="254">
        <f>ROUNDDOWN(P1659*R1659,-3)</f>
        <v>16200000</v>
      </c>
      <c r="T1659" s="178">
        <v>1</v>
      </c>
      <c r="U1659" s="179" t="s">
        <v>66</v>
      </c>
      <c r="V1659" s="254">
        <v>16200000</v>
      </c>
      <c r="W1659" s="254">
        <f>ROUNDDOWN(T1659*V1659,-3)</f>
        <v>16200000</v>
      </c>
      <c r="X1659" s="354">
        <f t="shared" si="519"/>
        <v>4860000</v>
      </c>
      <c r="Y1659" s="254">
        <f>CEILING(X1659,1000)</f>
        <v>4860000</v>
      </c>
      <c r="Z1659" s="354">
        <f t="shared" si="480"/>
        <v>11340000</v>
      </c>
      <c r="AA1659" s="254">
        <f t="shared" si="520"/>
        <v>11340000</v>
      </c>
      <c r="AB1659" s="178">
        <v>1</v>
      </c>
      <c r="AC1659" s="179" t="s">
        <v>66</v>
      </c>
      <c r="AD1659" s="254">
        <v>16200000</v>
      </c>
      <c r="AE1659" s="254">
        <f>ROUNDDOWN(AB1659*AD1659,-3)</f>
        <v>16200000</v>
      </c>
      <c r="AF1659" s="178">
        <v>1</v>
      </c>
      <c r="AG1659" s="179" t="s">
        <v>66</v>
      </c>
      <c r="AH1659" s="254">
        <v>16200000</v>
      </c>
      <c r="AI1659" s="254">
        <f>ROUNDDOWN(AF1659*AH1659,-3)</f>
        <v>16200000</v>
      </c>
      <c r="AJ1659" s="178">
        <v>1</v>
      </c>
      <c r="AK1659" s="179" t="s">
        <v>66</v>
      </c>
      <c r="AL1659" s="254">
        <v>16200000</v>
      </c>
      <c r="AM1659" s="254">
        <f>ROUNDDOWN(AJ1659*AL1659,-3)</f>
        <v>16200000</v>
      </c>
      <c r="AN1659" s="178">
        <v>1</v>
      </c>
      <c r="AO1659" s="179" t="s">
        <v>66</v>
      </c>
      <c r="AP1659" s="254">
        <v>16200000</v>
      </c>
      <c r="AQ1659" s="254">
        <f>ROUNDDOWN(AN1659*AP1659,-3)</f>
        <v>16200000</v>
      </c>
      <c r="AR1659" s="351">
        <f t="shared" si="481"/>
        <v>0</v>
      </c>
    </row>
    <row r="1660" spans="2:44" x14ac:dyDescent="0.4">
      <c r="B1660" s="208" t="s">
        <v>27</v>
      </c>
      <c r="C1660" s="180" t="s">
        <v>65</v>
      </c>
      <c r="D1660" s="178">
        <v>1</v>
      </c>
      <c r="E1660" s="179" t="s">
        <v>66</v>
      </c>
      <c r="F1660" s="254">
        <v>19941000</v>
      </c>
      <c r="G1660" s="254">
        <f>ROUNDDOWN(D1660*F1660,-3)</f>
        <v>19941000</v>
      </c>
      <c r="H1660" s="178">
        <v>1</v>
      </c>
      <c r="I1660" s="179" t="s">
        <v>66</v>
      </c>
      <c r="J1660" s="254">
        <v>19941000</v>
      </c>
      <c r="K1660" s="254">
        <f>ROUNDDOWN(H1660*J1660,-3)</f>
        <v>19941000</v>
      </c>
      <c r="L1660" s="178">
        <v>0</v>
      </c>
      <c r="M1660" s="179" t="s">
        <v>66</v>
      </c>
      <c r="N1660" s="254">
        <v>19941000</v>
      </c>
      <c r="O1660" s="254">
        <f>ROUNDDOWN(L1660*N1660,-3)</f>
        <v>0</v>
      </c>
      <c r="P1660" s="178">
        <v>0</v>
      </c>
      <c r="Q1660" s="179" t="s">
        <v>66</v>
      </c>
      <c r="R1660" s="254">
        <v>19941000</v>
      </c>
      <c r="S1660" s="254">
        <f>ROUNDDOWN(P1660*R1660,-3)</f>
        <v>0</v>
      </c>
      <c r="T1660" s="178">
        <v>0</v>
      </c>
      <c r="U1660" s="179" t="s">
        <v>66</v>
      </c>
      <c r="V1660" s="254">
        <v>19941000</v>
      </c>
      <c r="W1660" s="254">
        <f>ROUNDDOWN(T1660*V1660,-3)</f>
        <v>0</v>
      </c>
      <c r="X1660" s="354">
        <f t="shared" si="519"/>
        <v>0</v>
      </c>
      <c r="Y1660" s="254"/>
      <c r="Z1660" s="354">
        <f t="shared" si="480"/>
        <v>0</v>
      </c>
      <c r="AA1660" s="254"/>
      <c r="AB1660" s="178">
        <v>0</v>
      </c>
      <c r="AC1660" s="179" t="s">
        <v>66</v>
      </c>
      <c r="AD1660" s="254">
        <v>19941000</v>
      </c>
      <c r="AE1660" s="254">
        <f>ROUNDDOWN(AB1660*AD1660,-3)</f>
        <v>0</v>
      </c>
      <c r="AF1660" s="178">
        <v>0</v>
      </c>
      <c r="AG1660" s="179" t="s">
        <v>66</v>
      </c>
      <c r="AH1660" s="254">
        <v>19941000</v>
      </c>
      <c r="AI1660" s="254">
        <f>ROUNDDOWN(AF1660*AH1660,-3)</f>
        <v>0</v>
      </c>
      <c r="AJ1660" s="178">
        <v>0</v>
      </c>
      <c r="AK1660" s="179" t="s">
        <v>66</v>
      </c>
      <c r="AL1660" s="254">
        <v>19941000</v>
      </c>
      <c r="AM1660" s="254">
        <f>ROUNDDOWN(AJ1660*AL1660,-3)</f>
        <v>0</v>
      </c>
      <c r="AN1660" s="178">
        <v>0</v>
      </c>
      <c r="AO1660" s="179" t="s">
        <v>66</v>
      </c>
      <c r="AP1660" s="254">
        <v>19941000</v>
      </c>
      <c r="AQ1660" s="254">
        <f>ROUNDDOWN(AN1660*AP1660,-3)</f>
        <v>0</v>
      </c>
      <c r="AR1660" s="351">
        <f t="shared" si="481"/>
        <v>0</v>
      </c>
    </row>
    <row r="1661" spans="2:44" x14ac:dyDescent="0.4">
      <c r="B1661" s="208" t="s">
        <v>27</v>
      </c>
      <c r="C1661" s="180" t="s">
        <v>652</v>
      </c>
      <c r="D1661" s="178">
        <v>1</v>
      </c>
      <c r="E1661" s="179" t="s">
        <v>38</v>
      </c>
      <c r="F1661" s="254">
        <v>11400000</v>
      </c>
      <c r="G1661" s="254">
        <f>ROUNDDOWN(D1661*F1661,-3)</f>
        <v>11400000</v>
      </c>
      <c r="H1661" s="178">
        <v>1</v>
      </c>
      <c r="I1661" s="179" t="s">
        <v>38</v>
      </c>
      <c r="J1661" s="254">
        <v>11400000</v>
      </c>
      <c r="K1661" s="254">
        <f>ROUNDDOWN(H1661*J1661,-3)</f>
        <v>11400000</v>
      </c>
      <c r="L1661" s="178">
        <v>1</v>
      </c>
      <c r="M1661" s="179" t="s">
        <v>38</v>
      </c>
      <c r="N1661" s="254">
        <v>11400000</v>
      </c>
      <c r="O1661" s="254">
        <f>ROUNDDOWN(L1661*N1661,-3)</f>
        <v>11400000</v>
      </c>
      <c r="P1661" s="178">
        <v>1</v>
      </c>
      <c r="Q1661" s="179" t="s">
        <v>38</v>
      </c>
      <c r="R1661" s="254">
        <v>11400000</v>
      </c>
      <c r="S1661" s="254">
        <f>ROUNDDOWN(P1661*R1661,-3)</f>
        <v>11400000</v>
      </c>
      <c r="T1661" s="178">
        <v>1</v>
      </c>
      <c r="U1661" s="179" t="s">
        <v>38</v>
      </c>
      <c r="V1661" s="254">
        <v>11400000</v>
      </c>
      <c r="W1661" s="254">
        <f>ROUNDDOWN(T1661*V1661,-3)</f>
        <v>11400000</v>
      </c>
      <c r="X1661" s="354">
        <f t="shared" si="519"/>
        <v>3420000</v>
      </c>
      <c r="Y1661" s="254">
        <f>CEILING(X1661,1000)</f>
        <v>3420000</v>
      </c>
      <c r="Z1661" s="354">
        <f t="shared" si="480"/>
        <v>7980000</v>
      </c>
      <c r="AA1661" s="254">
        <f t="shared" si="520"/>
        <v>7980000</v>
      </c>
      <c r="AB1661" s="178">
        <v>1</v>
      </c>
      <c r="AC1661" s="179" t="s">
        <v>38</v>
      </c>
      <c r="AD1661" s="254">
        <v>11400000</v>
      </c>
      <c r="AE1661" s="254">
        <f>ROUNDDOWN(AB1661*AD1661,-3)</f>
        <v>11400000</v>
      </c>
      <c r="AF1661" s="178">
        <v>1</v>
      </c>
      <c r="AG1661" s="179" t="s">
        <v>38</v>
      </c>
      <c r="AH1661" s="254">
        <v>11400000</v>
      </c>
      <c r="AI1661" s="254">
        <f>ROUNDDOWN(AF1661*AH1661,-3)</f>
        <v>11400000</v>
      </c>
      <c r="AJ1661" s="178">
        <v>1</v>
      </c>
      <c r="AK1661" s="179" t="s">
        <v>38</v>
      </c>
      <c r="AL1661" s="254">
        <v>11400000</v>
      </c>
      <c r="AM1661" s="254">
        <f>ROUNDDOWN(AJ1661*AL1661,-3)</f>
        <v>11400000</v>
      </c>
      <c r="AN1661" s="178">
        <v>1</v>
      </c>
      <c r="AO1661" s="179" t="s">
        <v>38</v>
      </c>
      <c r="AP1661" s="254">
        <v>11400000</v>
      </c>
      <c r="AQ1661" s="254">
        <f>ROUNDDOWN(AN1661*AP1661,-3)</f>
        <v>11400000</v>
      </c>
      <c r="AR1661" s="351">
        <f t="shared" si="481"/>
        <v>0</v>
      </c>
    </row>
    <row r="1662" spans="2:44" x14ac:dyDescent="0.4">
      <c r="B1662" s="312" t="s">
        <v>52</v>
      </c>
      <c r="C1662" s="313" t="s">
        <v>653</v>
      </c>
      <c r="D1662" s="269">
        <v>54</v>
      </c>
      <c r="E1662" s="270" t="s">
        <v>30</v>
      </c>
      <c r="F1662" s="254">
        <v>0</v>
      </c>
      <c r="G1662" s="254">
        <f>G1663+G1671</f>
        <v>349795000</v>
      </c>
      <c r="H1662" s="314">
        <v>54</v>
      </c>
      <c r="I1662" s="315" t="s">
        <v>30</v>
      </c>
      <c r="J1662" s="316">
        <v>0</v>
      </c>
      <c r="K1662" s="316">
        <f>K1663+K1671</f>
        <v>349795000</v>
      </c>
      <c r="L1662" s="314">
        <v>54</v>
      </c>
      <c r="M1662" s="315" t="s">
        <v>30</v>
      </c>
      <c r="N1662" s="316">
        <v>0</v>
      </c>
      <c r="O1662" s="316">
        <f>O1663+O1671</f>
        <v>293044000</v>
      </c>
      <c r="P1662" s="314">
        <v>54</v>
      </c>
      <c r="Q1662" s="315" t="s">
        <v>30</v>
      </c>
      <c r="R1662" s="316">
        <v>0</v>
      </c>
      <c r="S1662" s="316">
        <f>S1663+S1671</f>
        <v>293044000</v>
      </c>
      <c r="T1662" s="314">
        <v>54</v>
      </c>
      <c r="U1662" s="315" t="s">
        <v>30</v>
      </c>
      <c r="V1662" s="316">
        <v>0</v>
      </c>
      <c r="W1662" s="316">
        <f>W1663+W1671</f>
        <v>308434000</v>
      </c>
      <c r="X1662" s="354">
        <f t="shared" si="519"/>
        <v>92530200</v>
      </c>
      <c r="Y1662" s="316"/>
      <c r="Z1662" s="354">
        <f t="shared" si="480"/>
        <v>308434000</v>
      </c>
      <c r="AA1662" s="316"/>
      <c r="AB1662" s="314">
        <v>54</v>
      </c>
      <c r="AC1662" s="315" t="s">
        <v>30</v>
      </c>
      <c r="AD1662" s="316">
        <v>0</v>
      </c>
      <c r="AE1662" s="316">
        <f>AE1663+AE1671</f>
        <v>308434000</v>
      </c>
      <c r="AF1662" s="314">
        <v>54</v>
      </c>
      <c r="AG1662" s="315" t="s">
        <v>30</v>
      </c>
      <c r="AH1662" s="316">
        <v>0</v>
      </c>
      <c r="AI1662" s="316">
        <f>AI1663+AI1671</f>
        <v>308434000</v>
      </c>
      <c r="AJ1662" s="314">
        <v>54</v>
      </c>
      <c r="AK1662" s="315" t="s">
        <v>30</v>
      </c>
      <c r="AL1662" s="316">
        <v>0</v>
      </c>
      <c r="AM1662" s="316">
        <f>AM1663+AM1671</f>
        <v>308434000</v>
      </c>
      <c r="AN1662" s="314">
        <v>54</v>
      </c>
      <c r="AO1662" s="315" t="s">
        <v>30</v>
      </c>
      <c r="AP1662" s="316">
        <v>0</v>
      </c>
      <c r="AQ1662" s="316">
        <f>AQ1663+AQ1671</f>
        <v>308434000</v>
      </c>
      <c r="AR1662" s="351">
        <f t="shared" si="481"/>
        <v>0</v>
      </c>
    </row>
    <row r="1663" spans="2:44" x14ac:dyDescent="0.4">
      <c r="B1663" s="208">
        <v>525111</v>
      </c>
      <c r="C1663" s="180" t="s">
        <v>174</v>
      </c>
      <c r="D1663" s="178">
        <v>0</v>
      </c>
      <c r="E1663" s="179"/>
      <c r="F1663" s="180">
        <v>0</v>
      </c>
      <c r="G1663" s="254">
        <f>SUM(G1664:G1670)</f>
        <v>223200000</v>
      </c>
      <c r="H1663" s="178">
        <v>0</v>
      </c>
      <c r="I1663" s="179"/>
      <c r="J1663" s="180">
        <v>0</v>
      </c>
      <c r="K1663" s="254">
        <f>SUM(K1664:K1670)</f>
        <v>223200000</v>
      </c>
      <c r="L1663" s="178">
        <v>0</v>
      </c>
      <c r="M1663" s="179"/>
      <c r="N1663" s="180">
        <v>0</v>
      </c>
      <c r="O1663" s="254">
        <f>SUM(O1664:O1670)</f>
        <v>223200000</v>
      </c>
      <c r="P1663" s="178">
        <v>0</v>
      </c>
      <c r="Q1663" s="179"/>
      <c r="R1663" s="180">
        <v>0</v>
      </c>
      <c r="S1663" s="254">
        <f>SUM(S1664:S1670)</f>
        <v>223200000</v>
      </c>
      <c r="T1663" s="178">
        <v>0</v>
      </c>
      <c r="U1663" s="179"/>
      <c r="V1663" s="180">
        <v>0</v>
      </c>
      <c r="W1663" s="254">
        <f>SUM(W1664:W1670)</f>
        <v>223200000</v>
      </c>
      <c r="X1663" s="354">
        <f t="shared" si="519"/>
        <v>66960000</v>
      </c>
      <c r="Y1663" s="254"/>
      <c r="Z1663" s="354">
        <f t="shared" si="480"/>
        <v>223200000</v>
      </c>
      <c r="AA1663" s="254"/>
      <c r="AB1663" s="178">
        <v>0</v>
      </c>
      <c r="AC1663" s="179"/>
      <c r="AD1663" s="180">
        <v>0</v>
      </c>
      <c r="AE1663" s="254">
        <f>SUM(AE1664:AE1670)</f>
        <v>223200000</v>
      </c>
      <c r="AF1663" s="178">
        <v>0</v>
      </c>
      <c r="AG1663" s="179"/>
      <c r="AH1663" s="180">
        <v>0</v>
      </c>
      <c r="AI1663" s="254">
        <f>SUM(AI1664:AI1670)</f>
        <v>223200000</v>
      </c>
      <c r="AJ1663" s="178">
        <v>0</v>
      </c>
      <c r="AK1663" s="179"/>
      <c r="AL1663" s="180">
        <v>0</v>
      </c>
      <c r="AM1663" s="254">
        <f>SUM(AM1664:AM1670)</f>
        <v>223200000</v>
      </c>
      <c r="AN1663" s="178">
        <v>0</v>
      </c>
      <c r="AO1663" s="179"/>
      <c r="AP1663" s="180">
        <v>0</v>
      </c>
      <c r="AQ1663" s="254">
        <f>SUM(AQ1664:AQ1670)</f>
        <v>223200000</v>
      </c>
      <c r="AR1663" s="351">
        <f t="shared" si="481"/>
        <v>0</v>
      </c>
    </row>
    <row r="1664" spans="2:44" x14ac:dyDescent="0.4">
      <c r="B1664" s="208"/>
      <c r="C1664" s="180" t="s">
        <v>46</v>
      </c>
      <c r="D1664" s="178">
        <v>201</v>
      </c>
      <c r="E1664" s="179" t="s">
        <v>47</v>
      </c>
      <c r="F1664" s="293">
        <v>150000</v>
      </c>
      <c r="G1664" s="254">
        <f t="shared" ref="G1664:G1670" si="521">ROUNDDOWN(D1664*F1664,-3)</f>
        <v>30150000</v>
      </c>
      <c r="H1664" s="178">
        <v>201</v>
      </c>
      <c r="I1664" s="179" t="s">
        <v>47</v>
      </c>
      <c r="J1664" s="293">
        <v>150000</v>
      </c>
      <c r="K1664" s="254">
        <f t="shared" ref="K1664:K1670" si="522">ROUNDDOWN(H1664*J1664,-3)</f>
        <v>30150000</v>
      </c>
      <c r="L1664" s="178">
        <v>201</v>
      </c>
      <c r="M1664" s="179" t="s">
        <v>47</v>
      </c>
      <c r="N1664" s="293">
        <v>150000</v>
      </c>
      <c r="O1664" s="254">
        <f t="shared" ref="O1664:O1670" si="523">ROUNDDOWN(L1664*N1664,-3)</f>
        <v>30150000</v>
      </c>
      <c r="P1664" s="178">
        <v>201</v>
      </c>
      <c r="Q1664" s="179" t="s">
        <v>47</v>
      </c>
      <c r="R1664" s="293">
        <v>150000</v>
      </c>
      <c r="S1664" s="254">
        <f t="shared" ref="S1664:S1670" si="524">ROUNDDOWN(P1664*R1664,-3)</f>
        <v>30150000</v>
      </c>
      <c r="T1664" s="178">
        <v>201</v>
      </c>
      <c r="U1664" s="179" t="s">
        <v>47</v>
      </c>
      <c r="V1664" s="293">
        <v>150000</v>
      </c>
      <c r="W1664" s="254">
        <f t="shared" ref="W1664:W1670" si="525">ROUNDDOWN(T1664*V1664,-3)</f>
        <v>30150000</v>
      </c>
      <c r="X1664" s="354">
        <f t="shared" si="519"/>
        <v>9045000</v>
      </c>
      <c r="Y1664" s="254">
        <f t="shared" ref="Y1664:Y1670" si="526">CEILING(X1664,1000)</f>
        <v>9045000</v>
      </c>
      <c r="Z1664" s="354">
        <f t="shared" si="480"/>
        <v>21105000</v>
      </c>
      <c r="AA1664" s="254">
        <f t="shared" si="520"/>
        <v>21105000</v>
      </c>
      <c r="AB1664" s="178">
        <v>201</v>
      </c>
      <c r="AC1664" s="179" t="s">
        <v>47</v>
      </c>
      <c r="AD1664" s="293">
        <v>150000</v>
      </c>
      <c r="AE1664" s="254">
        <f t="shared" ref="AE1664:AE1670" si="527">ROUNDDOWN(AB1664*AD1664,-3)</f>
        <v>30150000</v>
      </c>
      <c r="AF1664" s="178">
        <v>201</v>
      </c>
      <c r="AG1664" s="179" t="s">
        <v>47</v>
      </c>
      <c r="AH1664" s="293">
        <v>150000</v>
      </c>
      <c r="AI1664" s="254">
        <f t="shared" ref="AI1664:AI1670" si="528">ROUNDDOWN(AF1664*AH1664,-3)</f>
        <v>30150000</v>
      </c>
      <c r="AJ1664" s="178">
        <v>201</v>
      </c>
      <c r="AK1664" s="179" t="s">
        <v>47</v>
      </c>
      <c r="AL1664" s="293">
        <v>150000</v>
      </c>
      <c r="AM1664" s="254">
        <f t="shared" ref="AM1664:AM1670" si="529">ROUNDDOWN(AJ1664*AL1664,-3)</f>
        <v>30150000</v>
      </c>
      <c r="AN1664" s="178">
        <v>201</v>
      </c>
      <c r="AO1664" s="179" t="s">
        <v>47</v>
      </c>
      <c r="AP1664" s="293">
        <v>150000</v>
      </c>
      <c r="AQ1664" s="254">
        <f t="shared" ref="AQ1664:AQ1670" si="530">ROUNDDOWN(AN1664*AP1664,-3)</f>
        <v>30150000</v>
      </c>
      <c r="AR1664" s="351">
        <f t="shared" si="481"/>
        <v>0</v>
      </c>
    </row>
    <row r="1665" spans="2:44" x14ac:dyDescent="0.4">
      <c r="B1665" s="208"/>
      <c r="C1665" s="180" t="s">
        <v>48</v>
      </c>
      <c r="D1665" s="178">
        <v>582</v>
      </c>
      <c r="E1665" s="179" t="s">
        <v>47</v>
      </c>
      <c r="F1665" s="293">
        <v>150000</v>
      </c>
      <c r="G1665" s="254">
        <f t="shared" si="521"/>
        <v>87300000</v>
      </c>
      <c r="H1665" s="178">
        <v>582</v>
      </c>
      <c r="I1665" s="179" t="s">
        <v>47</v>
      </c>
      <c r="J1665" s="293">
        <v>150000</v>
      </c>
      <c r="K1665" s="254">
        <f t="shared" si="522"/>
        <v>87300000</v>
      </c>
      <c r="L1665" s="178">
        <v>582</v>
      </c>
      <c r="M1665" s="179" t="s">
        <v>47</v>
      </c>
      <c r="N1665" s="293">
        <v>150000</v>
      </c>
      <c r="O1665" s="254">
        <f t="shared" si="523"/>
        <v>87300000</v>
      </c>
      <c r="P1665" s="178">
        <v>582</v>
      </c>
      <c r="Q1665" s="179" t="s">
        <v>47</v>
      </c>
      <c r="R1665" s="293">
        <v>150000</v>
      </c>
      <c r="S1665" s="254">
        <f t="shared" si="524"/>
        <v>87300000</v>
      </c>
      <c r="T1665" s="178">
        <v>582</v>
      </c>
      <c r="U1665" s="179" t="s">
        <v>47</v>
      </c>
      <c r="V1665" s="293">
        <v>150000</v>
      </c>
      <c r="W1665" s="254">
        <f t="shared" si="525"/>
        <v>87300000</v>
      </c>
      <c r="X1665" s="354">
        <f t="shared" si="519"/>
        <v>26190000</v>
      </c>
      <c r="Y1665" s="254">
        <f t="shared" si="526"/>
        <v>26190000</v>
      </c>
      <c r="Z1665" s="354">
        <f t="shared" si="480"/>
        <v>61110000</v>
      </c>
      <c r="AA1665" s="254">
        <f t="shared" si="520"/>
        <v>61110000</v>
      </c>
      <c r="AB1665" s="178">
        <v>582</v>
      </c>
      <c r="AC1665" s="179" t="s">
        <v>47</v>
      </c>
      <c r="AD1665" s="293">
        <v>150000</v>
      </c>
      <c r="AE1665" s="254">
        <f t="shared" si="527"/>
        <v>87300000</v>
      </c>
      <c r="AF1665" s="178">
        <v>582</v>
      </c>
      <c r="AG1665" s="179" t="s">
        <v>47</v>
      </c>
      <c r="AH1665" s="293">
        <v>150000</v>
      </c>
      <c r="AI1665" s="254">
        <f t="shared" si="528"/>
        <v>87300000</v>
      </c>
      <c r="AJ1665" s="178">
        <v>582</v>
      </c>
      <c r="AK1665" s="179" t="s">
        <v>47</v>
      </c>
      <c r="AL1665" s="293">
        <v>150000</v>
      </c>
      <c r="AM1665" s="254">
        <f t="shared" si="529"/>
        <v>87300000</v>
      </c>
      <c r="AN1665" s="178">
        <v>582</v>
      </c>
      <c r="AO1665" s="179" t="s">
        <v>47</v>
      </c>
      <c r="AP1665" s="293">
        <v>150000</v>
      </c>
      <c r="AQ1665" s="254">
        <f t="shared" si="530"/>
        <v>87300000</v>
      </c>
      <c r="AR1665" s="351">
        <f t="shared" si="481"/>
        <v>0</v>
      </c>
    </row>
    <row r="1666" spans="2:44" x14ac:dyDescent="0.4">
      <c r="B1666" s="208" t="s">
        <v>27</v>
      </c>
      <c r="C1666" s="180" t="s">
        <v>49</v>
      </c>
      <c r="D1666" s="178">
        <v>206</v>
      </c>
      <c r="E1666" s="179" t="s">
        <v>47</v>
      </c>
      <c r="F1666" s="254">
        <v>150000</v>
      </c>
      <c r="G1666" s="254">
        <f t="shared" si="521"/>
        <v>30900000</v>
      </c>
      <c r="H1666" s="178">
        <v>206</v>
      </c>
      <c r="I1666" s="179" t="s">
        <v>47</v>
      </c>
      <c r="J1666" s="254">
        <v>150000</v>
      </c>
      <c r="K1666" s="254">
        <f t="shared" si="522"/>
        <v>30900000</v>
      </c>
      <c r="L1666" s="178">
        <v>206</v>
      </c>
      <c r="M1666" s="179" t="s">
        <v>47</v>
      </c>
      <c r="N1666" s="254">
        <v>150000</v>
      </c>
      <c r="O1666" s="254">
        <f t="shared" si="523"/>
        <v>30900000</v>
      </c>
      <c r="P1666" s="178">
        <v>206</v>
      </c>
      <c r="Q1666" s="179" t="s">
        <v>47</v>
      </c>
      <c r="R1666" s="254">
        <v>150000</v>
      </c>
      <c r="S1666" s="254">
        <f t="shared" si="524"/>
        <v>30900000</v>
      </c>
      <c r="T1666" s="178">
        <v>206</v>
      </c>
      <c r="U1666" s="179" t="s">
        <v>47</v>
      </c>
      <c r="V1666" s="254">
        <v>150000</v>
      </c>
      <c r="W1666" s="254">
        <f t="shared" si="525"/>
        <v>30900000</v>
      </c>
      <c r="X1666" s="354">
        <f t="shared" si="519"/>
        <v>9270000</v>
      </c>
      <c r="Y1666" s="254">
        <f t="shared" si="526"/>
        <v>9270000</v>
      </c>
      <c r="Z1666" s="354">
        <f t="shared" si="480"/>
        <v>21630000</v>
      </c>
      <c r="AA1666" s="254">
        <f t="shared" si="520"/>
        <v>21630000</v>
      </c>
      <c r="AB1666" s="178">
        <v>206</v>
      </c>
      <c r="AC1666" s="179" t="s">
        <v>47</v>
      </c>
      <c r="AD1666" s="254">
        <v>150000</v>
      </c>
      <c r="AE1666" s="254">
        <f t="shared" si="527"/>
        <v>30900000</v>
      </c>
      <c r="AF1666" s="178">
        <v>206</v>
      </c>
      <c r="AG1666" s="179" t="s">
        <v>47</v>
      </c>
      <c r="AH1666" s="254">
        <v>150000</v>
      </c>
      <c r="AI1666" s="254">
        <f t="shared" si="528"/>
        <v>30900000</v>
      </c>
      <c r="AJ1666" s="178">
        <v>206</v>
      </c>
      <c r="AK1666" s="179" t="s">
        <v>47</v>
      </c>
      <c r="AL1666" s="254">
        <v>150000</v>
      </c>
      <c r="AM1666" s="254">
        <f t="shared" si="529"/>
        <v>30900000</v>
      </c>
      <c r="AN1666" s="178">
        <v>206</v>
      </c>
      <c r="AO1666" s="179" t="s">
        <v>47</v>
      </c>
      <c r="AP1666" s="254">
        <v>150000</v>
      </c>
      <c r="AQ1666" s="254">
        <f t="shared" si="530"/>
        <v>30900000</v>
      </c>
      <c r="AR1666" s="351">
        <f t="shared" si="481"/>
        <v>0</v>
      </c>
    </row>
    <row r="1667" spans="2:44" x14ac:dyDescent="0.4">
      <c r="B1667" s="208" t="s">
        <v>27</v>
      </c>
      <c r="C1667" s="180" t="s">
        <v>650</v>
      </c>
      <c r="D1667" s="178">
        <v>1</v>
      </c>
      <c r="E1667" s="179" t="s">
        <v>38</v>
      </c>
      <c r="F1667" s="254">
        <v>4680000</v>
      </c>
      <c r="G1667" s="254">
        <f t="shared" si="521"/>
        <v>4680000</v>
      </c>
      <c r="H1667" s="178">
        <v>1</v>
      </c>
      <c r="I1667" s="179" t="s">
        <v>38</v>
      </c>
      <c r="J1667" s="254">
        <v>4680000</v>
      </c>
      <c r="K1667" s="254">
        <f t="shared" si="522"/>
        <v>4680000</v>
      </c>
      <c r="L1667" s="178">
        <v>1</v>
      </c>
      <c r="M1667" s="179" t="s">
        <v>38</v>
      </c>
      <c r="N1667" s="254">
        <v>4680000</v>
      </c>
      <c r="O1667" s="254">
        <f t="shared" si="523"/>
        <v>4680000</v>
      </c>
      <c r="P1667" s="178">
        <v>1</v>
      </c>
      <c r="Q1667" s="179" t="s">
        <v>38</v>
      </c>
      <c r="R1667" s="254">
        <v>4680000</v>
      </c>
      <c r="S1667" s="254">
        <f t="shared" si="524"/>
        <v>4680000</v>
      </c>
      <c r="T1667" s="178">
        <v>1</v>
      </c>
      <c r="U1667" s="179" t="s">
        <v>38</v>
      </c>
      <c r="V1667" s="254">
        <v>4680000</v>
      </c>
      <c r="W1667" s="254">
        <f t="shared" si="525"/>
        <v>4680000</v>
      </c>
      <c r="X1667" s="354">
        <f t="shared" si="519"/>
        <v>1404000</v>
      </c>
      <c r="Y1667" s="254">
        <f t="shared" si="526"/>
        <v>1404000</v>
      </c>
      <c r="Z1667" s="354">
        <f t="shared" si="480"/>
        <v>3276000</v>
      </c>
      <c r="AA1667" s="254">
        <f t="shared" si="520"/>
        <v>3276000</v>
      </c>
      <c r="AB1667" s="178">
        <v>1</v>
      </c>
      <c r="AC1667" s="179" t="s">
        <v>38</v>
      </c>
      <c r="AD1667" s="254">
        <v>4680000</v>
      </c>
      <c r="AE1667" s="254">
        <f t="shared" si="527"/>
        <v>4680000</v>
      </c>
      <c r="AF1667" s="178">
        <v>1</v>
      </c>
      <c r="AG1667" s="179" t="s">
        <v>38</v>
      </c>
      <c r="AH1667" s="254">
        <v>4680000</v>
      </c>
      <c r="AI1667" s="254">
        <f t="shared" si="528"/>
        <v>4680000</v>
      </c>
      <c r="AJ1667" s="178">
        <v>1</v>
      </c>
      <c r="AK1667" s="179" t="s">
        <v>38</v>
      </c>
      <c r="AL1667" s="254">
        <v>4680000</v>
      </c>
      <c r="AM1667" s="254">
        <f t="shared" si="529"/>
        <v>4680000</v>
      </c>
      <c r="AN1667" s="178">
        <v>1</v>
      </c>
      <c r="AO1667" s="179" t="s">
        <v>38</v>
      </c>
      <c r="AP1667" s="254">
        <v>4680000</v>
      </c>
      <c r="AQ1667" s="254">
        <f t="shared" si="530"/>
        <v>4680000</v>
      </c>
      <c r="AR1667" s="351">
        <f t="shared" si="481"/>
        <v>0</v>
      </c>
    </row>
    <row r="1668" spans="2:44" x14ac:dyDescent="0.4">
      <c r="B1668" s="208" t="s">
        <v>27</v>
      </c>
      <c r="C1668" s="180" t="s">
        <v>638</v>
      </c>
      <c r="D1668" s="178">
        <v>1</v>
      </c>
      <c r="E1668" s="179" t="s">
        <v>38</v>
      </c>
      <c r="F1668" s="254">
        <v>37800000</v>
      </c>
      <c r="G1668" s="254">
        <f t="shared" si="521"/>
        <v>37800000</v>
      </c>
      <c r="H1668" s="178">
        <v>1</v>
      </c>
      <c r="I1668" s="179" t="s">
        <v>38</v>
      </c>
      <c r="J1668" s="254">
        <v>37800000</v>
      </c>
      <c r="K1668" s="254">
        <f t="shared" si="522"/>
        <v>37800000</v>
      </c>
      <c r="L1668" s="178">
        <v>1</v>
      </c>
      <c r="M1668" s="179" t="s">
        <v>38</v>
      </c>
      <c r="N1668" s="254">
        <v>37800000</v>
      </c>
      <c r="O1668" s="254">
        <f t="shared" si="523"/>
        <v>37800000</v>
      </c>
      <c r="P1668" s="178">
        <v>1</v>
      </c>
      <c r="Q1668" s="179" t="s">
        <v>38</v>
      </c>
      <c r="R1668" s="254">
        <v>37800000</v>
      </c>
      <c r="S1668" s="254">
        <f t="shared" si="524"/>
        <v>37800000</v>
      </c>
      <c r="T1668" s="178">
        <v>1</v>
      </c>
      <c r="U1668" s="179" t="s">
        <v>38</v>
      </c>
      <c r="V1668" s="254">
        <v>37800000</v>
      </c>
      <c r="W1668" s="254">
        <f t="shared" si="525"/>
        <v>37800000</v>
      </c>
      <c r="X1668" s="354">
        <f t="shared" si="519"/>
        <v>11340000</v>
      </c>
      <c r="Y1668" s="254">
        <f t="shared" si="526"/>
        <v>11340000</v>
      </c>
      <c r="Z1668" s="354">
        <f t="shared" si="480"/>
        <v>26460000</v>
      </c>
      <c r="AA1668" s="254">
        <f t="shared" si="520"/>
        <v>26460000</v>
      </c>
      <c r="AB1668" s="178">
        <v>1</v>
      </c>
      <c r="AC1668" s="179" t="s">
        <v>38</v>
      </c>
      <c r="AD1668" s="254">
        <v>37800000</v>
      </c>
      <c r="AE1668" s="254">
        <f t="shared" si="527"/>
        <v>37800000</v>
      </c>
      <c r="AF1668" s="178">
        <v>1</v>
      </c>
      <c r="AG1668" s="179" t="s">
        <v>38</v>
      </c>
      <c r="AH1668" s="254">
        <v>37800000</v>
      </c>
      <c r="AI1668" s="254">
        <f t="shared" si="528"/>
        <v>37800000</v>
      </c>
      <c r="AJ1668" s="178">
        <v>1</v>
      </c>
      <c r="AK1668" s="179" t="s">
        <v>38</v>
      </c>
      <c r="AL1668" s="254">
        <v>37800000</v>
      </c>
      <c r="AM1668" s="254">
        <f t="shared" si="529"/>
        <v>37800000</v>
      </c>
      <c r="AN1668" s="178">
        <v>1</v>
      </c>
      <c r="AO1668" s="179" t="s">
        <v>38</v>
      </c>
      <c r="AP1668" s="254">
        <v>37800000</v>
      </c>
      <c r="AQ1668" s="254">
        <f t="shared" si="530"/>
        <v>37800000</v>
      </c>
      <c r="AR1668" s="351">
        <f t="shared" si="481"/>
        <v>0</v>
      </c>
    </row>
    <row r="1669" spans="2:44" x14ac:dyDescent="0.4">
      <c r="B1669" s="208"/>
      <c r="C1669" s="180" t="s">
        <v>60</v>
      </c>
      <c r="D1669" s="178">
        <v>378</v>
      </c>
      <c r="E1669" s="179" t="s">
        <v>47</v>
      </c>
      <c r="F1669" s="254">
        <v>15000</v>
      </c>
      <c r="G1669" s="254">
        <f t="shared" si="521"/>
        <v>5670000</v>
      </c>
      <c r="H1669" s="178">
        <v>378</v>
      </c>
      <c r="I1669" s="179" t="s">
        <v>47</v>
      </c>
      <c r="J1669" s="254">
        <v>15000</v>
      </c>
      <c r="K1669" s="254">
        <f t="shared" si="522"/>
        <v>5670000</v>
      </c>
      <c r="L1669" s="178">
        <v>378</v>
      </c>
      <c r="M1669" s="179" t="s">
        <v>47</v>
      </c>
      <c r="N1669" s="254">
        <v>15000</v>
      </c>
      <c r="O1669" s="254">
        <f t="shared" si="523"/>
        <v>5670000</v>
      </c>
      <c r="P1669" s="178">
        <v>378</v>
      </c>
      <c r="Q1669" s="179" t="s">
        <v>47</v>
      </c>
      <c r="R1669" s="254">
        <v>15000</v>
      </c>
      <c r="S1669" s="254">
        <f t="shared" si="524"/>
        <v>5670000</v>
      </c>
      <c r="T1669" s="178">
        <v>378</v>
      </c>
      <c r="U1669" s="179" t="s">
        <v>47</v>
      </c>
      <c r="V1669" s="254">
        <v>15000</v>
      </c>
      <c r="W1669" s="254">
        <f t="shared" si="525"/>
        <v>5670000</v>
      </c>
      <c r="X1669" s="354">
        <f t="shared" si="519"/>
        <v>1701000</v>
      </c>
      <c r="Y1669" s="254">
        <f t="shared" si="526"/>
        <v>1701000</v>
      </c>
      <c r="Z1669" s="354">
        <f t="shared" si="480"/>
        <v>3969000</v>
      </c>
      <c r="AA1669" s="254">
        <f t="shared" si="520"/>
        <v>3969000</v>
      </c>
      <c r="AB1669" s="178">
        <v>378</v>
      </c>
      <c r="AC1669" s="179" t="s">
        <v>47</v>
      </c>
      <c r="AD1669" s="254">
        <v>15000</v>
      </c>
      <c r="AE1669" s="254">
        <f t="shared" si="527"/>
        <v>5670000</v>
      </c>
      <c r="AF1669" s="178">
        <v>378</v>
      </c>
      <c r="AG1669" s="179" t="s">
        <v>47</v>
      </c>
      <c r="AH1669" s="254">
        <v>15000</v>
      </c>
      <c r="AI1669" s="254">
        <f t="shared" si="528"/>
        <v>5670000</v>
      </c>
      <c r="AJ1669" s="178">
        <v>378</v>
      </c>
      <c r="AK1669" s="179" t="s">
        <v>47</v>
      </c>
      <c r="AL1669" s="254">
        <v>15000</v>
      </c>
      <c r="AM1669" s="254">
        <f t="shared" si="529"/>
        <v>5670000</v>
      </c>
      <c r="AN1669" s="178">
        <v>378</v>
      </c>
      <c r="AO1669" s="179" t="s">
        <v>47</v>
      </c>
      <c r="AP1669" s="254">
        <v>15000</v>
      </c>
      <c r="AQ1669" s="254">
        <f t="shared" si="530"/>
        <v>5670000</v>
      </c>
      <c r="AR1669" s="351">
        <f t="shared" si="481"/>
        <v>0</v>
      </c>
    </row>
    <row r="1670" spans="2:44" x14ac:dyDescent="0.4">
      <c r="B1670" s="208"/>
      <c r="C1670" s="180" t="s">
        <v>639</v>
      </c>
      <c r="D1670" s="178">
        <v>1</v>
      </c>
      <c r="E1670" s="179" t="s">
        <v>38</v>
      </c>
      <c r="F1670" s="254">
        <v>26700000</v>
      </c>
      <c r="G1670" s="254">
        <f t="shared" si="521"/>
        <v>26700000</v>
      </c>
      <c r="H1670" s="178">
        <v>1</v>
      </c>
      <c r="I1670" s="179" t="s">
        <v>38</v>
      </c>
      <c r="J1670" s="254">
        <v>26700000</v>
      </c>
      <c r="K1670" s="254">
        <f t="shared" si="522"/>
        <v>26700000</v>
      </c>
      <c r="L1670" s="178">
        <v>1</v>
      </c>
      <c r="M1670" s="179" t="s">
        <v>38</v>
      </c>
      <c r="N1670" s="254">
        <v>26700000</v>
      </c>
      <c r="O1670" s="254">
        <f t="shared" si="523"/>
        <v>26700000</v>
      </c>
      <c r="P1670" s="178">
        <v>1</v>
      </c>
      <c r="Q1670" s="179" t="s">
        <v>38</v>
      </c>
      <c r="R1670" s="254">
        <v>26700000</v>
      </c>
      <c r="S1670" s="254">
        <f t="shared" si="524"/>
        <v>26700000</v>
      </c>
      <c r="T1670" s="178">
        <v>1</v>
      </c>
      <c r="U1670" s="179" t="s">
        <v>38</v>
      </c>
      <c r="V1670" s="254">
        <v>26700000</v>
      </c>
      <c r="W1670" s="254">
        <f t="shared" si="525"/>
        <v>26700000</v>
      </c>
      <c r="X1670" s="354">
        <f t="shared" si="519"/>
        <v>8010000</v>
      </c>
      <c r="Y1670" s="254">
        <f t="shared" si="526"/>
        <v>8010000</v>
      </c>
      <c r="Z1670" s="354">
        <f t="shared" si="480"/>
        <v>18690000</v>
      </c>
      <c r="AA1670" s="254">
        <f t="shared" si="520"/>
        <v>18690000</v>
      </c>
      <c r="AB1670" s="178">
        <v>1</v>
      </c>
      <c r="AC1670" s="179" t="s">
        <v>38</v>
      </c>
      <c r="AD1670" s="254">
        <v>26700000</v>
      </c>
      <c r="AE1670" s="254">
        <f t="shared" si="527"/>
        <v>26700000</v>
      </c>
      <c r="AF1670" s="178">
        <v>1</v>
      </c>
      <c r="AG1670" s="179" t="s">
        <v>38</v>
      </c>
      <c r="AH1670" s="254">
        <v>26700000</v>
      </c>
      <c r="AI1670" s="254">
        <f t="shared" si="528"/>
        <v>26700000</v>
      </c>
      <c r="AJ1670" s="178">
        <v>1</v>
      </c>
      <c r="AK1670" s="179" t="s">
        <v>38</v>
      </c>
      <c r="AL1670" s="254">
        <v>26700000</v>
      </c>
      <c r="AM1670" s="254">
        <f t="shared" si="529"/>
        <v>26700000</v>
      </c>
      <c r="AN1670" s="178">
        <v>1</v>
      </c>
      <c r="AO1670" s="179" t="s">
        <v>38</v>
      </c>
      <c r="AP1670" s="254">
        <v>26700000</v>
      </c>
      <c r="AQ1670" s="254">
        <f t="shared" si="530"/>
        <v>26700000</v>
      </c>
      <c r="AR1670" s="351">
        <f t="shared" si="481"/>
        <v>0</v>
      </c>
    </row>
    <row r="1671" spans="2:44" x14ac:dyDescent="0.4">
      <c r="B1671" s="208">
        <v>525119</v>
      </c>
      <c r="C1671" s="180" t="s">
        <v>42</v>
      </c>
      <c r="D1671" s="178">
        <v>0</v>
      </c>
      <c r="E1671" s="179"/>
      <c r="F1671" s="180">
        <v>0</v>
      </c>
      <c r="G1671" s="254">
        <f>SUM(G1672:G1677)</f>
        <v>126595000</v>
      </c>
      <c r="H1671" s="178">
        <v>0</v>
      </c>
      <c r="I1671" s="179"/>
      <c r="J1671" s="180">
        <v>0</v>
      </c>
      <c r="K1671" s="254">
        <f>SUM(K1672:K1677)</f>
        <v>126595000</v>
      </c>
      <c r="L1671" s="178">
        <v>0</v>
      </c>
      <c r="M1671" s="179"/>
      <c r="N1671" s="180">
        <v>0</v>
      </c>
      <c r="O1671" s="254">
        <f>SUM(O1672:O1677)</f>
        <v>69844000</v>
      </c>
      <c r="P1671" s="178">
        <v>0</v>
      </c>
      <c r="Q1671" s="179"/>
      <c r="R1671" s="180">
        <v>0</v>
      </c>
      <c r="S1671" s="254">
        <f>SUM(S1672:S1677)</f>
        <v>69844000</v>
      </c>
      <c r="T1671" s="178">
        <v>0</v>
      </c>
      <c r="U1671" s="179"/>
      <c r="V1671" s="180">
        <v>0</v>
      </c>
      <c r="W1671" s="254">
        <f>SUM(W1672:W1677)</f>
        <v>85234000</v>
      </c>
      <c r="X1671" s="354">
        <f t="shared" si="519"/>
        <v>25570200</v>
      </c>
      <c r="Y1671" s="254"/>
      <c r="Z1671" s="354">
        <f t="shared" si="480"/>
        <v>85234000</v>
      </c>
      <c r="AA1671" s="254"/>
      <c r="AB1671" s="178">
        <v>0</v>
      </c>
      <c r="AC1671" s="179"/>
      <c r="AD1671" s="180">
        <v>0</v>
      </c>
      <c r="AE1671" s="254">
        <f>SUM(AE1672:AE1677)</f>
        <v>85234000</v>
      </c>
      <c r="AF1671" s="178">
        <v>0</v>
      </c>
      <c r="AG1671" s="179"/>
      <c r="AH1671" s="180">
        <v>0</v>
      </c>
      <c r="AI1671" s="254">
        <f>SUM(AI1672:AI1677)</f>
        <v>85234000</v>
      </c>
      <c r="AJ1671" s="178">
        <v>0</v>
      </c>
      <c r="AK1671" s="179"/>
      <c r="AL1671" s="180">
        <v>0</v>
      </c>
      <c r="AM1671" s="254">
        <f>SUM(AM1672:AM1677)</f>
        <v>85234000</v>
      </c>
      <c r="AN1671" s="178">
        <v>0</v>
      </c>
      <c r="AO1671" s="179"/>
      <c r="AP1671" s="180">
        <v>0</v>
      </c>
      <c r="AQ1671" s="254">
        <f>SUM(AQ1672:AQ1677)</f>
        <v>85234000</v>
      </c>
      <c r="AR1671" s="351">
        <f t="shared" si="481"/>
        <v>0</v>
      </c>
    </row>
    <row r="1672" spans="2:44" x14ac:dyDescent="0.4">
      <c r="B1672" s="208" t="s">
        <v>27</v>
      </c>
      <c r="C1672" s="180" t="s">
        <v>606</v>
      </c>
      <c r="D1672" s="178">
        <v>1</v>
      </c>
      <c r="E1672" s="179" t="s">
        <v>38</v>
      </c>
      <c r="F1672" s="254">
        <v>29650000</v>
      </c>
      <c r="G1672" s="254">
        <f t="shared" ref="G1672:G1677" si="531">ROUNDDOWN(D1672*F1672,-3)</f>
        <v>29650000</v>
      </c>
      <c r="H1672" s="178">
        <v>1</v>
      </c>
      <c r="I1672" s="179" t="s">
        <v>38</v>
      </c>
      <c r="J1672" s="254">
        <v>29650000</v>
      </c>
      <c r="K1672" s="254">
        <f t="shared" ref="K1672:K1677" si="532">ROUNDDOWN(H1672*J1672,-3)</f>
        <v>29650000</v>
      </c>
      <c r="L1672" s="178">
        <v>1</v>
      </c>
      <c r="M1672" s="179" t="s">
        <v>38</v>
      </c>
      <c r="N1672" s="254">
        <v>29650000</v>
      </c>
      <c r="O1672" s="254">
        <f t="shared" ref="O1672:O1677" si="533">ROUNDDOWN(L1672*N1672,-3)</f>
        <v>29650000</v>
      </c>
      <c r="P1672" s="178">
        <v>1</v>
      </c>
      <c r="Q1672" s="179" t="s">
        <v>38</v>
      </c>
      <c r="R1672" s="254">
        <v>29650000</v>
      </c>
      <c r="S1672" s="254">
        <f t="shared" ref="S1672:S1677" si="534">ROUNDDOWN(P1672*R1672,-3)</f>
        <v>29650000</v>
      </c>
      <c r="T1672" s="178">
        <v>1</v>
      </c>
      <c r="U1672" s="179" t="s">
        <v>38</v>
      </c>
      <c r="V1672" s="254">
        <v>29650000</v>
      </c>
      <c r="W1672" s="254">
        <f t="shared" ref="W1672:W1677" si="535">ROUNDDOWN(T1672*V1672,-3)</f>
        <v>29650000</v>
      </c>
      <c r="X1672" s="354">
        <f t="shared" si="519"/>
        <v>8895000</v>
      </c>
      <c r="Y1672" s="254">
        <f>CEILING(X1672,1000)</f>
        <v>8895000</v>
      </c>
      <c r="Z1672" s="354">
        <f t="shared" si="480"/>
        <v>20755000</v>
      </c>
      <c r="AA1672" s="254">
        <f t="shared" si="520"/>
        <v>20755000</v>
      </c>
      <c r="AB1672" s="178">
        <v>1</v>
      </c>
      <c r="AC1672" s="179" t="s">
        <v>38</v>
      </c>
      <c r="AD1672" s="254">
        <v>29650000</v>
      </c>
      <c r="AE1672" s="254">
        <f t="shared" ref="AE1672:AE1677" si="536">ROUNDDOWN(AB1672*AD1672,-3)</f>
        <v>29650000</v>
      </c>
      <c r="AF1672" s="178">
        <v>1</v>
      </c>
      <c r="AG1672" s="179" t="s">
        <v>38</v>
      </c>
      <c r="AH1672" s="254">
        <v>29650000</v>
      </c>
      <c r="AI1672" s="254">
        <f t="shared" ref="AI1672:AI1677" si="537">ROUNDDOWN(AF1672*AH1672,-3)</f>
        <v>29650000</v>
      </c>
      <c r="AJ1672" s="178">
        <v>1</v>
      </c>
      <c r="AK1672" s="179" t="s">
        <v>38</v>
      </c>
      <c r="AL1672" s="254">
        <v>29650000</v>
      </c>
      <c r="AM1672" s="254">
        <f t="shared" ref="AM1672:AM1677" si="538">ROUNDDOWN(AJ1672*AL1672,-3)</f>
        <v>29650000</v>
      </c>
      <c r="AN1672" s="178">
        <v>1</v>
      </c>
      <c r="AO1672" s="179" t="s">
        <v>38</v>
      </c>
      <c r="AP1672" s="254">
        <v>29650000</v>
      </c>
      <c r="AQ1672" s="254">
        <f t="shared" ref="AQ1672:AQ1677" si="539">ROUNDDOWN(AN1672*AP1672,-3)</f>
        <v>29650000</v>
      </c>
      <c r="AR1672" s="351">
        <f t="shared" si="481"/>
        <v>0</v>
      </c>
    </row>
    <row r="1673" spans="2:44" x14ac:dyDescent="0.4">
      <c r="B1673" s="208" t="s">
        <v>27</v>
      </c>
      <c r="C1673" s="180" t="s">
        <v>44</v>
      </c>
      <c r="D1673" s="178">
        <v>54</v>
      </c>
      <c r="E1673" s="179" t="s">
        <v>40</v>
      </c>
      <c r="F1673" s="254">
        <v>450000</v>
      </c>
      <c r="G1673" s="254">
        <f t="shared" si="531"/>
        <v>24300000</v>
      </c>
      <c r="H1673" s="178">
        <v>54</v>
      </c>
      <c r="I1673" s="179" t="s">
        <v>40</v>
      </c>
      <c r="J1673" s="254">
        <v>450000</v>
      </c>
      <c r="K1673" s="254">
        <f t="shared" si="532"/>
        <v>24300000</v>
      </c>
      <c r="L1673" s="178">
        <v>54</v>
      </c>
      <c r="M1673" s="179" t="s">
        <v>40</v>
      </c>
      <c r="N1673" s="254">
        <v>450000</v>
      </c>
      <c r="O1673" s="254">
        <f t="shared" si="533"/>
        <v>24300000</v>
      </c>
      <c r="P1673" s="178">
        <v>54</v>
      </c>
      <c r="Q1673" s="179" t="s">
        <v>40</v>
      </c>
      <c r="R1673" s="254">
        <v>450000</v>
      </c>
      <c r="S1673" s="254">
        <f t="shared" si="534"/>
        <v>24300000</v>
      </c>
      <c r="T1673" s="178">
        <v>1</v>
      </c>
      <c r="U1673" s="179" t="s">
        <v>38</v>
      </c>
      <c r="V1673" s="254">
        <v>39690000</v>
      </c>
      <c r="W1673" s="254">
        <f t="shared" si="535"/>
        <v>39690000</v>
      </c>
      <c r="X1673" s="354">
        <f t="shared" si="519"/>
        <v>11907000</v>
      </c>
      <c r="Y1673" s="254">
        <f>CEILING(X1673,1000)</f>
        <v>11907000</v>
      </c>
      <c r="Z1673" s="354">
        <f t="shared" ref="Z1673:Z1736" si="540">W1673-Y1673</f>
        <v>27783000</v>
      </c>
      <c r="AA1673" s="254">
        <f t="shared" si="520"/>
        <v>27783000</v>
      </c>
      <c r="AB1673" s="178">
        <v>1</v>
      </c>
      <c r="AC1673" s="179" t="s">
        <v>38</v>
      </c>
      <c r="AD1673" s="254">
        <v>39690000</v>
      </c>
      <c r="AE1673" s="254">
        <f t="shared" si="536"/>
        <v>39690000</v>
      </c>
      <c r="AF1673" s="178">
        <v>1</v>
      </c>
      <c r="AG1673" s="179" t="s">
        <v>38</v>
      </c>
      <c r="AH1673" s="254">
        <v>39690000</v>
      </c>
      <c r="AI1673" s="254">
        <f t="shared" si="537"/>
        <v>39690000</v>
      </c>
      <c r="AJ1673" s="178">
        <v>1</v>
      </c>
      <c r="AK1673" s="179" t="s">
        <v>38</v>
      </c>
      <c r="AL1673" s="254">
        <v>39690000</v>
      </c>
      <c r="AM1673" s="254">
        <f t="shared" si="538"/>
        <v>39690000</v>
      </c>
      <c r="AN1673" s="178">
        <v>1</v>
      </c>
      <c r="AO1673" s="179" t="s">
        <v>38</v>
      </c>
      <c r="AP1673" s="254">
        <v>39690000</v>
      </c>
      <c r="AQ1673" s="254">
        <f t="shared" si="539"/>
        <v>39690000</v>
      </c>
      <c r="AR1673" s="351">
        <f t="shared" si="481"/>
        <v>0</v>
      </c>
    </row>
    <row r="1674" spans="2:44" x14ac:dyDescent="0.4">
      <c r="B1674" s="208"/>
      <c r="C1674" s="180" t="s">
        <v>58</v>
      </c>
      <c r="D1674" s="178">
        <v>486</v>
      </c>
      <c r="E1674" s="179" t="s">
        <v>59</v>
      </c>
      <c r="F1674" s="254">
        <v>85000</v>
      </c>
      <c r="G1674" s="254">
        <f t="shared" si="531"/>
        <v>41310000</v>
      </c>
      <c r="H1674" s="178">
        <v>486</v>
      </c>
      <c r="I1674" s="179" t="s">
        <v>59</v>
      </c>
      <c r="J1674" s="254">
        <v>85000</v>
      </c>
      <c r="K1674" s="254">
        <f t="shared" si="532"/>
        <v>41310000</v>
      </c>
      <c r="L1674" s="178">
        <v>0</v>
      </c>
      <c r="M1674" s="179" t="s">
        <v>59</v>
      </c>
      <c r="N1674" s="254">
        <v>85000</v>
      </c>
      <c r="O1674" s="254">
        <f t="shared" si="533"/>
        <v>0</v>
      </c>
      <c r="P1674" s="178">
        <v>0</v>
      </c>
      <c r="Q1674" s="179" t="s">
        <v>59</v>
      </c>
      <c r="R1674" s="254">
        <v>85000</v>
      </c>
      <c r="S1674" s="254">
        <f t="shared" si="534"/>
        <v>0</v>
      </c>
      <c r="T1674" s="178">
        <v>0</v>
      </c>
      <c r="U1674" s="179" t="s">
        <v>59</v>
      </c>
      <c r="V1674" s="254">
        <v>85000</v>
      </c>
      <c r="W1674" s="254">
        <f t="shared" si="535"/>
        <v>0</v>
      </c>
      <c r="X1674" s="354">
        <f t="shared" si="519"/>
        <v>0</v>
      </c>
      <c r="Y1674" s="254"/>
      <c r="Z1674" s="354">
        <f t="shared" si="540"/>
        <v>0</v>
      </c>
      <c r="AA1674" s="254"/>
      <c r="AB1674" s="178">
        <v>0</v>
      </c>
      <c r="AC1674" s="179" t="s">
        <v>59</v>
      </c>
      <c r="AD1674" s="254">
        <v>85000</v>
      </c>
      <c r="AE1674" s="254">
        <f t="shared" si="536"/>
        <v>0</v>
      </c>
      <c r="AF1674" s="178">
        <v>0</v>
      </c>
      <c r="AG1674" s="179" t="s">
        <v>59</v>
      </c>
      <c r="AH1674" s="254">
        <v>85000</v>
      </c>
      <c r="AI1674" s="254">
        <f t="shared" si="537"/>
        <v>0</v>
      </c>
      <c r="AJ1674" s="178">
        <v>0</v>
      </c>
      <c r="AK1674" s="179" t="s">
        <v>59</v>
      </c>
      <c r="AL1674" s="254">
        <v>85000</v>
      </c>
      <c r="AM1674" s="254">
        <f t="shared" si="538"/>
        <v>0</v>
      </c>
      <c r="AN1674" s="178">
        <v>0</v>
      </c>
      <c r="AO1674" s="179" t="s">
        <v>59</v>
      </c>
      <c r="AP1674" s="254">
        <v>85000</v>
      </c>
      <c r="AQ1674" s="254">
        <f t="shared" si="539"/>
        <v>0</v>
      </c>
      <c r="AR1674" s="351">
        <f t="shared" ref="AR1674:AR1737" si="541">AM1674-AQ1674</f>
        <v>0</v>
      </c>
    </row>
    <row r="1675" spans="2:44" x14ac:dyDescent="0.4">
      <c r="B1675" s="208"/>
      <c r="C1675" s="180" t="s">
        <v>654</v>
      </c>
      <c r="D1675" s="178">
        <v>1</v>
      </c>
      <c r="E1675" s="179" t="s">
        <v>38</v>
      </c>
      <c r="F1675" s="254">
        <v>12744000</v>
      </c>
      <c r="G1675" s="254">
        <f t="shared" si="531"/>
        <v>12744000</v>
      </c>
      <c r="H1675" s="178">
        <v>1</v>
      </c>
      <c r="I1675" s="179" t="s">
        <v>38</v>
      </c>
      <c r="J1675" s="254">
        <v>12744000</v>
      </c>
      <c r="K1675" s="254">
        <f t="shared" si="532"/>
        <v>12744000</v>
      </c>
      <c r="L1675" s="178">
        <v>1</v>
      </c>
      <c r="M1675" s="179" t="s">
        <v>38</v>
      </c>
      <c r="N1675" s="254">
        <v>12744000</v>
      </c>
      <c r="O1675" s="254">
        <f t="shared" si="533"/>
        <v>12744000</v>
      </c>
      <c r="P1675" s="178">
        <v>1</v>
      </c>
      <c r="Q1675" s="179" t="s">
        <v>38</v>
      </c>
      <c r="R1675" s="254">
        <v>12744000</v>
      </c>
      <c r="S1675" s="254">
        <f t="shared" si="534"/>
        <v>12744000</v>
      </c>
      <c r="T1675" s="178">
        <v>1</v>
      </c>
      <c r="U1675" s="179" t="s">
        <v>38</v>
      </c>
      <c r="V1675" s="254">
        <v>12744000</v>
      </c>
      <c r="W1675" s="254">
        <f t="shared" si="535"/>
        <v>12744000</v>
      </c>
      <c r="X1675" s="354">
        <f t="shared" si="519"/>
        <v>3823200</v>
      </c>
      <c r="Y1675" s="254">
        <f>CEILING(X1675,1000)</f>
        <v>3824000</v>
      </c>
      <c r="Z1675" s="354">
        <f t="shared" si="540"/>
        <v>8920000</v>
      </c>
      <c r="AA1675" s="254">
        <f t="shared" si="520"/>
        <v>8920000</v>
      </c>
      <c r="AB1675" s="178">
        <v>1</v>
      </c>
      <c r="AC1675" s="179" t="s">
        <v>38</v>
      </c>
      <c r="AD1675" s="254">
        <v>12744000</v>
      </c>
      <c r="AE1675" s="254">
        <f t="shared" si="536"/>
        <v>12744000</v>
      </c>
      <c r="AF1675" s="178">
        <v>1</v>
      </c>
      <c r="AG1675" s="179" t="s">
        <v>38</v>
      </c>
      <c r="AH1675" s="254">
        <v>12744000</v>
      </c>
      <c r="AI1675" s="254">
        <f t="shared" si="537"/>
        <v>12744000</v>
      </c>
      <c r="AJ1675" s="178">
        <v>1</v>
      </c>
      <c r="AK1675" s="179" t="s">
        <v>38</v>
      </c>
      <c r="AL1675" s="254">
        <v>12744000</v>
      </c>
      <c r="AM1675" s="254">
        <f t="shared" si="538"/>
        <v>12744000</v>
      </c>
      <c r="AN1675" s="178">
        <v>1</v>
      </c>
      <c r="AO1675" s="179" t="s">
        <v>38</v>
      </c>
      <c r="AP1675" s="254">
        <v>12744000</v>
      </c>
      <c r="AQ1675" s="254">
        <f t="shared" si="539"/>
        <v>12744000</v>
      </c>
      <c r="AR1675" s="351">
        <f t="shared" si="541"/>
        <v>0</v>
      </c>
    </row>
    <row r="1676" spans="2:44" x14ac:dyDescent="0.4">
      <c r="B1676" s="208" t="s">
        <v>27</v>
      </c>
      <c r="C1676" s="180" t="s">
        <v>642</v>
      </c>
      <c r="D1676" s="178">
        <v>1</v>
      </c>
      <c r="E1676" s="179" t="s">
        <v>38</v>
      </c>
      <c r="F1676" s="254">
        <v>15441000</v>
      </c>
      <c r="G1676" s="254">
        <f t="shared" si="531"/>
        <v>15441000</v>
      </c>
      <c r="H1676" s="178">
        <v>1</v>
      </c>
      <c r="I1676" s="179" t="s">
        <v>38</v>
      </c>
      <c r="J1676" s="254">
        <v>15441000</v>
      </c>
      <c r="K1676" s="254">
        <f t="shared" si="532"/>
        <v>15441000</v>
      </c>
      <c r="L1676" s="178">
        <v>0</v>
      </c>
      <c r="M1676" s="179" t="s">
        <v>38</v>
      </c>
      <c r="N1676" s="254">
        <v>15441000</v>
      </c>
      <c r="O1676" s="254">
        <f t="shared" si="533"/>
        <v>0</v>
      </c>
      <c r="P1676" s="178">
        <v>0</v>
      </c>
      <c r="Q1676" s="179" t="s">
        <v>38</v>
      </c>
      <c r="R1676" s="254">
        <v>15441000</v>
      </c>
      <c r="S1676" s="254">
        <f t="shared" si="534"/>
        <v>0</v>
      </c>
      <c r="T1676" s="178">
        <v>0</v>
      </c>
      <c r="U1676" s="179" t="s">
        <v>38</v>
      </c>
      <c r="V1676" s="254">
        <v>15441000</v>
      </c>
      <c r="W1676" s="254">
        <f t="shared" si="535"/>
        <v>0</v>
      </c>
      <c r="X1676" s="354">
        <f t="shared" si="519"/>
        <v>0</v>
      </c>
      <c r="Y1676" s="254"/>
      <c r="Z1676" s="354">
        <f t="shared" si="540"/>
        <v>0</v>
      </c>
      <c r="AA1676" s="254"/>
      <c r="AB1676" s="178">
        <v>0</v>
      </c>
      <c r="AC1676" s="179" t="s">
        <v>38</v>
      </c>
      <c r="AD1676" s="254">
        <v>15441000</v>
      </c>
      <c r="AE1676" s="254">
        <f t="shared" si="536"/>
        <v>0</v>
      </c>
      <c r="AF1676" s="178">
        <v>0</v>
      </c>
      <c r="AG1676" s="179" t="s">
        <v>38</v>
      </c>
      <c r="AH1676" s="254">
        <v>15441000</v>
      </c>
      <c r="AI1676" s="254">
        <f t="shared" si="537"/>
        <v>0</v>
      </c>
      <c r="AJ1676" s="178">
        <v>0</v>
      </c>
      <c r="AK1676" s="179" t="s">
        <v>38</v>
      </c>
      <c r="AL1676" s="254">
        <v>15441000</v>
      </c>
      <c r="AM1676" s="254">
        <f t="shared" si="538"/>
        <v>0</v>
      </c>
      <c r="AN1676" s="178">
        <v>0</v>
      </c>
      <c r="AO1676" s="179" t="s">
        <v>38</v>
      </c>
      <c r="AP1676" s="254">
        <v>15441000</v>
      </c>
      <c r="AQ1676" s="254">
        <f t="shared" si="539"/>
        <v>0</v>
      </c>
      <c r="AR1676" s="351">
        <f t="shared" si="541"/>
        <v>0</v>
      </c>
    </row>
    <row r="1677" spans="2:44" x14ac:dyDescent="0.4">
      <c r="B1677" s="208" t="s">
        <v>27</v>
      </c>
      <c r="C1677" s="180" t="s">
        <v>635</v>
      </c>
      <c r="D1677" s="178">
        <v>1</v>
      </c>
      <c r="E1677" s="179" t="s">
        <v>38</v>
      </c>
      <c r="F1677" s="254">
        <v>3150000</v>
      </c>
      <c r="G1677" s="254">
        <f t="shared" si="531"/>
        <v>3150000</v>
      </c>
      <c r="H1677" s="178">
        <v>1</v>
      </c>
      <c r="I1677" s="179" t="s">
        <v>38</v>
      </c>
      <c r="J1677" s="254">
        <v>3150000</v>
      </c>
      <c r="K1677" s="254">
        <f t="shared" si="532"/>
        <v>3150000</v>
      </c>
      <c r="L1677" s="178">
        <v>1</v>
      </c>
      <c r="M1677" s="179" t="s">
        <v>38</v>
      </c>
      <c r="N1677" s="254">
        <v>3150000</v>
      </c>
      <c r="O1677" s="254">
        <f t="shared" si="533"/>
        <v>3150000</v>
      </c>
      <c r="P1677" s="178">
        <v>1</v>
      </c>
      <c r="Q1677" s="179" t="s">
        <v>38</v>
      </c>
      <c r="R1677" s="254">
        <v>3150000</v>
      </c>
      <c r="S1677" s="254">
        <f t="shared" si="534"/>
        <v>3150000</v>
      </c>
      <c r="T1677" s="178">
        <v>1</v>
      </c>
      <c r="U1677" s="179" t="s">
        <v>38</v>
      </c>
      <c r="V1677" s="254">
        <v>3150000</v>
      </c>
      <c r="W1677" s="254">
        <f t="shared" si="535"/>
        <v>3150000</v>
      </c>
      <c r="X1677" s="354">
        <f t="shared" si="519"/>
        <v>945000</v>
      </c>
      <c r="Y1677" s="254">
        <f>CEILING(X1677,1000)</f>
        <v>945000</v>
      </c>
      <c r="Z1677" s="354">
        <f t="shared" si="540"/>
        <v>2205000</v>
      </c>
      <c r="AA1677" s="254">
        <f t="shared" si="520"/>
        <v>2205000</v>
      </c>
      <c r="AB1677" s="178">
        <v>1</v>
      </c>
      <c r="AC1677" s="179" t="s">
        <v>38</v>
      </c>
      <c r="AD1677" s="254">
        <v>3150000</v>
      </c>
      <c r="AE1677" s="254">
        <f t="shared" si="536"/>
        <v>3150000</v>
      </c>
      <c r="AF1677" s="178">
        <v>1</v>
      </c>
      <c r="AG1677" s="179" t="s">
        <v>38</v>
      </c>
      <c r="AH1677" s="254">
        <v>3150000</v>
      </c>
      <c r="AI1677" s="254">
        <f t="shared" si="537"/>
        <v>3150000</v>
      </c>
      <c r="AJ1677" s="178">
        <v>1</v>
      </c>
      <c r="AK1677" s="179" t="s">
        <v>38</v>
      </c>
      <c r="AL1677" s="254">
        <v>3150000</v>
      </c>
      <c r="AM1677" s="254">
        <f t="shared" si="538"/>
        <v>3150000</v>
      </c>
      <c r="AN1677" s="178">
        <v>1</v>
      </c>
      <c r="AO1677" s="179" t="s">
        <v>38</v>
      </c>
      <c r="AP1677" s="254">
        <v>3150000</v>
      </c>
      <c r="AQ1677" s="254">
        <f t="shared" si="539"/>
        <v>3150000</v>
      </c>
      <c r="AR1677" s="351">
        <f t="shared" si="541"/>
        <v>0</v>
      </c>
    </row>
    <row r="1678" spans="2:44" x14ac:dyDescent="0.4">
      <c r="B1678" s="312" t="s">
        <v>62</v>
      </c>
      <c r="C1678" s="313" t="s">
        <v>655</v>
      </c>
      <c r="D1678" s="269">
        <v>48</v>
      </c>
      <c r="E1678" s="270" t="s">
        <v>30</v>
      </c>
      <c r="F1678" s="254">
        <v>0</v>
      </c>
      <c r="G1678" s="254">
        <f>G1679+G1686</f>
        <v>482533000</v>
      </c>
      <c r="H1678" s="314">
        <v>48</v>
      </c>
      <c r="I1678" s="315" t="s">
        <v>30</v>
      </c>
      <c r="J1678" s="316">
        <v>0</v>
      </c>
      <c r="K1678" s="316">
        <f>K1679+K1686</f>
        <v>482533000</v>
      </c>
      <c r="L1678" s="314">
        <v>48</v>
      </c>
      <c r="M1678" s="315" t="s">
        <v>30</v>
      </c>
      <c r="N1678" s="316">
        <v>0</v>
      </c>
      <c r="O1678" s="316">
        <f>O1679+O1686</f>
        <v>411973000</v>
      </c>
      <c r="P1678" s="314">
        <v>48</v>
      </c>
      <c r="Q1678" s="315" t="s">
        <v>30</v>
      </c>
      <c r="R1678" s="316">
        <v>0</v>
      </c>
      <c r="S1678" s="316">
        <f>S1679+S1686</f>
        <v>411973000</v>
      </c>
      <c r="T1678" s="314">
        <v>48</v>
      </c>
      <c r="U1678" s="315" t="s">
        <v>30</v>
      </c>
      <c r="V1678" s="316">
        <v>0</v>
      </c>
      <c r="W1678" s="316">
        <f>W1679+W1686</f>
        <v>411973000</v>
      </c>
      <c r="X1678" s="354">
        <f t="shared" si="519"/>
        <v>123591900</v>
      </c>
      <c r="Y1678" s="316"/>
      <c r="Z1678" s="354">
        <f t="shared" si="540"/>
        <v>411973000</v>
      </c>
      <c r="AA1678" s="316"/>
      <c r="AB1678" s="314">
        <v>48</v>
      </c>
      <c r="AC1678" s="315" t="s">
        <v>30</v>
      </c>
      <c r="AD1678" s="316">
        <v>0</v>
      </c>
      <c r="AE1678" s="316">
        <f>AE1679+AE1686</f>
        <v>411973000</v>
      </c>
      <c r="AF1678" s="314">
        <v>48</v>
      </c>
      <c r="AG1678" s="315" t="s">
        <v>30</v>
      </c>
      <c r="AH1678" s="316">
        <v>0</v>
      </c>
      <c r="AI1678" s="316">
        <f>AI1679+AI1686</f>
        <v>411973000</v>
      </c>
      <c r="AJ1678" s="314">
        <v>48</v>
      </c>
      <c r="AK1678" s="315" t="s">
        <v>30</v>
      </c>
      <c r="AL1678" s="316">
        <v>0</v>
      </c>
      <c r="AM1678" s="316">
        <f>AM1679+AM1686</f>
        <v>411973000</v>
      </c>
      <c r="AN1678" s="314">
        <v>48</v>
      </c>
      <c r="AO1678" s="315" t="s">
        <v>30</v>
      </c>
      <c r="AP1678" s="316">
        <v>0</v>
      </c>
      <c r="AQ1678" s="316">
        <f>AQ1679+AQ1686</f>
        <v>411973000</v>
      </c>
      <c r="AR1678" s="351">
        <f t="shared" si="541"/>
        <v>0</v>
      </c>
    </row>
    <row r="1679" spans="2:44" x14ac:dyDescent="0.4">
      <c r="B1679" s="208">
        <v>525111</v>
      </c>
      <c r="C1679" s="180" t="s">
        <v>174</v>
      </c>
      <c r="D1679" s="178">
        <v>0</v>
      </c>
      <c r="E1679" s="179"/>
      <c r="F1679" s="180">
        <v>0</v>
      </c>
      <c r="G1679" s="254">
        <f>SUM(G1680:G1685)</f>
        <v>361650000</v>
      </c>
      <c r="H1679" s="178">
        <v>0</v>
      </c>
      <c r="I1679" s="179"/>
      <c r="J1679" s="180">
        <v>0</v>
      </c>
      <c r="K1679" s="254">
        <f>SUM(K1680:K1685)</f>
        <v>361650000</v>
      </c>
      <c r="L1679" s="178">
        <v>0</v>
      </c>
      <c r="M1679" s="179"/>
      <c r="N1679" s="180">
        <v>0</v>
      </c>
      <c r="O1679" s="254">
        <f>SUM(O1680:O1685)</f>
        <v>361650000</v>
      </c>
      <c r="P1679" s="178">
        <v>0</v>
      </c>
      <c r="Q1679" s="179"/>
      <c r="R1679" s="180">
        <v>0</v>
      </c>
      <c r="S1679" s="254">
        <f>SUM(S1680:S1685)</f>
        <v>361650000</v>
      </c>
      <c r="T1679" s="178">
        <v>0</v>
      </c>
      <c r="U1679" s="179"/>
      <c r="V1679" s="180">
        <v>0</v>
      </c>
      <c r="W1679" s="254">
        <f>SUM(W1680:W1685)</f>
        <v>361650000</v>
      </c>
      <c r="X1679" s="354">
        <f t="shared" si="519"/>
        <v>108495000</v>
      </c>
      <c r="Y1679" s="254"/>
      <c r="Z1679" s="354">
        <f t="shared" si="540"/>
        <v>361650000</v>
      </c>
      <c r="AA1679" s="254"/>
      <c r="AB1679" s="178">
        <v>0</v>
      </c>
      <c r="AC1679" s="179"/>
      <c r="AD1679" s="180">
        <v>0</v>
      </c>
      <c r="AE1679" s="254">
        <f>SUM(AE1680:AE1685)</f>
        <v>361650000</v>
      </c>
      <c r="AF1679" s="178">
        <v>0</v>
      </c>
      <c r="AG1679" s="179"/>
      <c r="AH1679" s="180">
        <v>0</v>
      </c>
      <c r="AI1679" s="254">
        <f>SUM(AI1680:AI1685)</f>
        <v>361650000</v>
      </c>
      <c r="AJ1679" s="178">
        <v>0</v>
      </c>
      <c r="AK1679" s="179"/>
      <c r="AL1679" s="180">
        <v>0</v>
      </c>
      <c r="AM1679" s="254">
        <f>SUM(AM1680:AM1685)</f>
        <v>361650000</v>
      </c>
      <c r="AN1679" s="178">
        <v>0</v>
      </c>
      <c r="AO1679" s="179"/>
      <c r="AP1679" s="180">
        <v>0</v>
      </c>
      <c r="AQ1679" s="254">
        <f>SUM(AQ1680:AQ1685)</f>
        <v>361650000</v>
      </c>
      <c r="AR1679" s="351">
        <f t="shared" si="541"/>
        <v>0</v>
      </c>
    </row>
    <row r="1680" spans="2:44" x14ac:dyDescent="0.4">
      <c r="B1680" s="208" t="s">
        <v>27</v>
      </c>
      <c r="C1680" s="180" t="s">
        <v>46</v>
      </c>
      <c r="D1680" s="178">
        <v>298</v>
      </c>
      <c r="E1680" s="179" t="s">
        <v>47</v>
      </c>
      <c r="F1680" s="254">
        <v>150000</v>
      </c>
      <c r="G1680" s="254">
        <f t="shared" ref="G1680:G1685" si="542">ROUNDDOWN(D1680*F1680,-3)</f>
        <v>44700000</v>
      </c>
      <c r="H1680" s="178">
        <v>298</v>
      </c>
      <c r="I1680" s="179" t="s">
        <v>47</v>
      </c>
      <c r="J1680" s="254">
        <v>150000</v>
      </c>
      <c r="K1680" s="254">
        <f t="shared" ref="K1680:K1685" si="543">ROUNDDOWN(H1680*J1680,-3)</f>
        <v>44700000</v>
      </c>
      <c r="L1680" s="178">
        <v>298</v>
      </c>
      <c r="M1680" s="179" t="s">
        <v>47</v>
      </c>
      <c r="N1680" s="254">
        <v>150000</v>
      </c>
      <c r="O1680" s="254">
        <f t="shared" ref="O1680:O1685" si="544">ROUNDDOWN(L1680*N1680,-3)</f>
        <v>44700000</v>
      </c>
      <c r="P1680" s="178">
        <v>298</v>
      </c>
      <c r="Q1680" s="179" t="s">
        <v>47</v>
      </c>
      <c r="R1680" s="254">
        <v>150000</v>
      </c>
      <c r="S1680" s="254">
        <f t="shared" ref="S1680:S1685" si="545">ROUNDDOWN(P1680*R1680,-3)</f>
        <v>44700000</v>
      </c>
      <c r="T1680" s="178">
        <v>298</v>
      </c>
      <c r="U1680" s="179" t="s">
        <v>47</v>
      </c>
      <c r="V1680" s="254">
        <v>150000</v>
      </c>
      <c r="W1680" s="254">
        <f t="shared" ref="W1680:W1685" si="546">ROUNDDOWN(T1680*V1680,-3)</f>
        <v>44700000</v>
      </c>
      <c r="X1680" s="354">
        <f t="shared" si="519"/>
        <v>13410000</v>
      </c>
      <c r="Y1680" s="254">
        <f t="shared" ref="Y1680:Y1685" si="547">CEILING(X1680,1000)</f>
        <v>13410000</v>
      </c>
      <c r="Z1680" s="354">
        <f t="shared" si="540"/>
        <v>31290000</v>
      </c>
      <c r="AA1680" s="254">
        <f t="shared" si="520"/>
        <v>31290000</v>
      </c>
      <c r="AB1680" s="178">
        <v>298</v>
      </c>
      <c r="AC1680" s="179" t="s">
        <v>47</v>
      </c>
      <c r="AD1680" s="254">
        <v>150000</v>
      </c>
      <c r="AE1680" s="254">
        <f t="shared" ref="AE1680:AE1685" si="548">ROUNDDOWN(AB1680*AD1680,-3)</f>
        <v>44700000</v>
      </c>
      <c r="AF1680" s="178">
        <v>298</v>
      </c>
      <c r="AG1680" s="179" t="s">
        <v>47</v>
      </c>
      <c r="AH1680" s="254">
        <v>150000</v>
      </c>
      <c r="AI1680" s="254">
        <f t="shared" ref="AI1680:AI1685" si="549">ROUNDDOWN(AF1680*AH1680,-3)</f>
        <v>44700000</v>
      </c>
      <c r="AJ1680" s="178">
        <v>298</v>
      </c>
      <c r="AK1680" s="179" t="s">
        <v>47</v>
      </c>
      <c r="AL1680" s="254">
        <v>150000</v>
      </c>
      <c r="AM1680" s="254">
        <f t="shared" ref="AM1680:AM1685" si="550">ROUNDDOWN(AJ1680*AL1680,-3)</f>
        <v>44700000</v>
      </c>
      <c r="AN1680" s="178">
        <v>298</v>
      </c>
      <c r="AO1680" s="179" t="s">
        <v>47</v>
      </c>
      <c r="AP1680" s="254">
        <v>150000</v>
      </c>
      <c r="AQ1680" s="254">
        <f t="shared" ref="AQ1680:AQ1685" si="551">ROUNDDOWN(AN1680*AP1680,-3)</f>
        <v>44700000</v>
      </c>
      <c r="AR1680" s="351">
        <f t="shared" si="541"/>
        <v>0</v>
      </c>
    </row>
    <row r="1681" spans="2:44" x14ac:dyDescent="0.4">
      <c r="B1681" s="208" t="s">
        <v>27</v>
      </c>
      <c r="C1681" s="180" t="s">
        <v>48</v>
      </c>
      <c r="D1681" s="178">
        <v>1572</v>
      </c>
      <c r="E1681" s="179" t="s">
        <v>47</v>
      </c>
      <c r="F1681" s="254">
        <v>150000</v>
      </c>
      <c r="G1681" s="254">
        <f t="shared" si="542"/>
        <v>235800000</v>
      </c>
      <c r="H1681" s="178">
        <v>1572</v>
      </c>
      <c r="I1681" s="179" t="s">
        <v>47</v>
      </c>
      <c r="J1681" s="254">
        <v>150000</v>
      </c>
      <c r="K1681" s="254">
        <f t="shared" si="543"/>
        <v>235800000</v>
      </c>
      <c r="L1681" s="178">
        <v>1572</v>
      </c>
      <c r="M1681" s="179" t="s">
        <v>47</v>
      </c>
      <c r="N1681" s="254">
        <v>150000</v>
      </c>
      <c r="O1681" s="254">
        <f t="shared" si="544"/>
        <v>235800000</v>
      </c>
      <c r="P1681" s="178">
        <v>1572</v>
      </c>
      <c r="Q1681" s="179" t="s">
        <v>47</v>
      </c>
      <c r="R1681" s="254">
        <v>150000</v>
      </c>
      <c r="S1681" s="254">
        <f t="shared" si="545"/>
        <v>235800000</v>
      </c>
      <c r="T1681" s="178">
        <v>1572</v>
      </c>
      <c r="U1681" s="179" t="s">
        <v>47</v>
      </c>
      <c r="V1681" s="254">
        <v>150000</v>
      </c>
      <c r="W1681" s="254">
        <f t="shared" si="546"/>
        <v>235800000</v>
      </c>
      <c r="X1681" s="354">
        <f t="shared" si="519"/>
        <v>70740000</v>
      </c>
      <c r="Y1681" s="254">
        <f t="shared" si="547"/>
        <v>70740000</v>
      </c>
      <c r="Z1681" s="354">
        <f t="shared" si="540"/>
        <v>165060000</v>
      </c>
      <c r="AA1681" s="254">
        <f t="shared" si="520"/>
        <v>165060000</v>
      </c>
      <c r="AB1681" s="178">
        <v>1572</v>
      </c>
      <c r="AC1681" s="179" t="s">
        <v>47</v>
      </c>
      <c r="AD1681" s="254">
        <v>150000</v>
      </c>
      <c r="AE1681" s="254">
        <f t="shared" si="548"/>
        <v>235800000</v>
      </c>
      <c r="AF1681" s="178">
        <v>1572</v>
      </c>
      <c r="AG1681" s="179" t="s">
        <v>47</v>
      </c>
      <c r="AH1681" s="254">
        <v>150000</v>
      </c>
      <c r="AI1681" s="254">
        <f t="shared" si="549"/>
        <v>235800000</v>
      </c>
      <c r="AJ1681" s="178">
        <v>1572</v>
      </c>
      <c r="AK1681" s="179" t="s">
        <v>47</v>
      </c>
      <c r="AL1681" s="254">
        <v>150000</v>
      </c>
      <c r="AM1681" s="254">
        <f t="shared" si="550"/>
        <v>235800000</v>
      </c>
      <c r="AN1681" s="178">
        <v>1572</v>
      </c>
      <c r="AO1681" s="179" t="s">
        <v>47</v>
      </c>
      <c r="AP1681" s="254">
        <v>150000</v>
      </c>
      <c r="AQ1681" s="254">
        <f t="shared" si="551"/>
        <v>235800000</v>
      </c>
      <c r="AR1681" s="351">
        <f t="shared" si="541"/>
        <v>0</v>
      </c>
    </row>
    <row r="1682" spans="2:44" x14ac:dyDescent="0.4">
      <c r="B1682" s="208"/>
      <c r="C1682" s="180" t="s">
        <v>49</v>
      </c>
      <c r="D1682" s="178">
        <v>177</v>
      </c>
      <c r="E1682" s="179" t="s">
        <v>47</v>
      </c>
      <c r="F1682" s="254">
        <v>150000</v>
      </c>
      <c r="G1682" s="254">
        <f t="shared" si="542"/>
        <v>26550000</v>
      </c>
      <c r="H1682" s="178">
        <v>177</v>
      </c>
      <c r="I1682" s="179" t="s">
        <v>47</v>
      </c>
      <c r="J1682" s="254">
        <v>150000</v>
      </c>
      <c r="K1682" s="254">
        <f t="shared" si="543"/>
        <v>26550000</v>
      </c>
      <c r="L1682" s="178">
        <v>177</v>
      </c>
      <c r="M1682" s="179" t="s">
        <v>47</v>
      </c>
      <c r="N1682" s="254">
        <v>150000</v>
      </c>
      <c r="O1682" s="254">
        <f t="shared" si="544"/>
        <v>26550000</v>
      </c>
      <c r="P1682" s="178">
        <v>177</v>
      </c>
      <c r="Q1682" s="179" t="s">
        <v>47</v>
      </c>
      <c r="R1682" s="254">
        <v>150000</v>
      </c>
      <c r="S1682" s="254">
        <f t="shared" si="545"/>
        <v>26550000</v>
      </c>
      <c r="T1682" s="178">
        <v>177</v>
      </c>
      <c r="U1682" s="179" t="s">
        <v>47</v>
      </c>
      <c r="V1682" s="254">
        <v>150000</v>
      </c>
      <c r="W1682" s="254">
        <f t="shared" si="546"/>
        <v>26550000</v>
      </c>
      <c r="X1682" s="354">
        <f t="shared" si="519"/>
        <v>7965000</v>
      </c>
      <c r="Y1682" s="254">
        <f t="shared" si="547"/>
        <v>7965000</v>
      </c>
      <c r="Z1682" s="354">
        <f t="shared" si="540"/>
        <v>18585000</v>
      </c>
      <c r="AA1682" s="254">
        <f t="shared" si="520"/>
        <v>18585000</v>
      </c>
      <c r="AB1682" s="178">
        <v>177</v>
      </c>
      <c r="AC1682" s="179" t="s">
        <v>47</v>
      </c>
      <c r="AD1682" s="254">
        <v>150000</v>
      </c>
      <c r="AE1682" s="254">
        <f t="shared" si="548"/>
        <v>26550000</v>
      </c>
      <c r="AF1682" s="178">
        <v>177</v>
      </c>
      <c r="AG1682" s="179" t="s">
        <v>47</v>
      </c>
      <c r="AH1682" s="254">
        <v>150000</v>
      </c>
      <c r="AI1682" s="254">
        <f t="shared" si="549"/>
        <v>26550000</v>
      </c>
      <c r="AJ1682" s="178">
        <v>177</v>
      </c>
      <c r="AK1682" s="179" t="s">
        <v>47</v>
      </c>
      <c r="AL1682" s="254">
        <v>150000</v>
      </c>
      <c r="AM1682" s="254">
        <f t="shared" si="550"/>
        <v>26550000</v>
      </c>
      <c r="AN1682" s="178">
        <v>177</v>
      </c>
      <c r="AO1682" s="179" t="s">
        <v>47</v>
      </c>
      <c r="AP1682" s="254">
        <v>150000</v>
      </c>
      <c r="AQ1682" s="254">
        <f t="shared" si="551"/>
        <v>26550000</v>
      </c>
      <c r="AR1682" s="351">
        <f t="shared" si="541"/>
        <v>0</v>
      </c>
    </row>
    <row r="1683" spans="2:44" x14ac:dyDescent="0.4">
      <c r="B1683" s="208" t="s">
        <v>27</v>
      </c>
      <c r="C1683" s="180" t="s">
        <v>656</v>
      </c>
      <c r="D1683" s="178">
        <v>1</v>
      </c>
      <c r="E1683" s="179" t="s">
        <v>38</v>
      </c>
      <c r="F1683" s="254">
        <v>11400000</v>
      </c>
      <c r="G1683" s="254">
        <f t="shared" si="542"/>
        <v>11400000</v>
      </c>
      <c r="H1683" s="178">
        <v>1</v>
      </c>
      <c r="I1683" s="179" t="s">
        <v>38</v>
      </c>
      <c r="J1683" s="254">
        <v>11400000</v>
      </c>
      <c r="K1683" s="254">
        <f t="shared" si="543"/>
        <v>11400000</v>
      </c>
      <c r="L1683" s="178">
        <v>1</v>
      </c>
      <c r="M1683" s="179" t="s">
        <v>38</v>
      </c>
      <c r="N1683" s="254">
        <v>11400000</v>
      </c>
      <c r="O1683" s="254">
        <f t="shared" si="544"/>
        <v>11400000</v>
      </c>
      <c r="P1683" s="178">
        <v>1</v>
      </c>
      <c r="Q1683" s="179" t="s">
        <v>38</v>
      </c>
      <c r="R1683" s="254">
        <v>11400000</v>
      </c>
      <c r="S1683" s="254">
        <f t="shared" si="545"/>
        <v>11400000</v>
      </c>
      <c r="T1683" s="178">
        <v>1</v>
      </c>
      <c r="U1683" s="179" t="s">
        <v>38</v>
      </c>
      <c r="V1683" s="254">
        <v>11400000</v>
      </c>
      <c r="W1683" s="254">
        <f t="shared" si="546"/>
        <v>11400000</v>
      </c>
      <c r="X1683" s="354">
        <f t="shared" si="519"/>
        <v>3420000</v>
      </c>
      <c r="Y1683" s="254">
        <f t="shared" si="547"/>
        <v>3420000</v>
      </c>
      <c r="Z1683" s="354">
        <f t="shared" si="540"/>
        <v>7980000</v>
      </c>
      <c r="AA1683" s="254">
        <f t="shared" si="520"/>
        <v>7980000</v>
      </c>
      <c r="AB1683" s="178">
        <v>1</v>
      </c>
      <c r="AC1683" s="179" t="s">
        <v>38</v>
      </c>
      <c r="AD1683" s="254">
        <v>11400000</v>
      </c>
      <c r="AE1683" s="254">
        <f t="shared" si="548"/>
        <v>11400000</v>
      </c>
      <c r="AF1683" s="178">
        <v>1</v>
      </c>
      <c r="AG1683" s="179" t="s">
        <v>38</v>
      </c>
      <c r="AH1683" s="254">
        <v>11400000</v>
      </c>
      <c r="AI1683" s="254">
        <f t="shared" si="549"/>
        <v>11400000</v>
      </c>
      <c r="AJ1683" s="178">
        <v>1</v>
      </c>
      <c r="AK1683" s="179" t="s">
        <v>38</v>
      </c>
      <c r="AL1683" s="254">
        <v>11400000</v>
      </c>
      <c r="AM1683" s="254">
        <f t="shared" si="550"/>
        <v>11400000</v>
      </c>
      <c r="AN1683" s="178">
        <v>1</v>
      </c>
      <c r="AO1683" s="179" t="s">
        <v>38</v>
      </c>
      <c r="AP1683" s="254">
        <v>11400000</v>
      </c>
      <c r="AQ1683" s="254">
        <f t="shared" si="551"/>
        <v>11400000</v>
      </c>
      <c r="AR1683" s="351">
        <f t="shared" si="541"/>
        <v>0</v>
      </c>
    </row>
    <row r="1684" spans="2:44" x14ac:dyDescent="0.4">
      <c r="B1684" s="208"/>
      <c r="C1684" s="180" t="s">
        <v>657</v>
      </c>
      <c r="D1684" s="178">
        <v>1</v>
      </c>
      <c r="E1684" s="179" t="s">
        <v>38</v>
      </c>
      <c r="F1684" s="254">
        <v>23520000</v>
      </c>
      <c r="G1684" s="254">
        <f t="shared" si="542"/>
        <v>23520000</v>
      </c>
      <c r="H1684" s="178">
        <v>1</v>
      </c>
      <c r="I1684" s="179" t="s">
        <v>38</v>
      </c>
      <c r="J1684" s="254">
        <v>23520000</v>
      </c>
      <c r="K1684" s="254">
        <f t="shared" si="543"/>
        <v>23520000</v>
      </c>
      <c r="L1684" s="178">
        <v>1</v>
      </c>
      <c r="M1684" s="179" t="s">
        <v>38</v>
      </c>
      <c r="N1684" s="254">
        <v>23520000</v>
      </c>
      <c r="O1684" s="254">
        <f t="shared" si="544"/>
        <v>23520000</v>
      </c>
      <c r="P1684" s="178">
        <v>1</v>
      </c>
      <c r="Q1684" s="179" t="s">
        <v>38</v>
      </c>
      <c r="R1684" s="254">
        <v>23520000</v>
      </c>
      <c r="S1684" s="254">
        <f t="shared" si="545"/>
        <v>23520000</v>
      </c>
      <c r="T1684" s="178">
        <v>1</v>
      </c>
      <c r="U1684" s="179" t="s">
        <v>38</v>
      </c>
      <c r="V1684" s="254">
        <v>23520000</v>
      </c>
      <c r="W1684" s="254">
        <f t="shared" si="546"/>
        <v>23520000</v>
      </c>
      <c r="X1684" s="354">
        <f t="shared" si="519"/>
        <v>7056000</v>
      </c>
      <c r="Y1684" s="254">
        <f t="shared" si="547"/>
        <v>7056000</v>
      </c>
      <c r="Z1684" s="354">
        <f t="shared" si="540"/>
        <v>16464000</v>
      </c>
      <c r="AA1684" s="254">
        <f t="shared" si="520"/>
        <v>16464000</v>
      </c>
      <c r="AB1684" s="178">
        <v>1</v>
      </c>
      <c r="AC1684" s="179" t="s">
        <v>38</v>
      </c>
      <c r="AD1684" s="254">
        <v>23520000</v>
      </c>
      <c r="AE1684" s="254">
        <f t="shared" si="548"/>
        <v>23520000</v>
      </c>
      <c r="AF1684" s="178">
        <v>1</v>
      </c>
      <c r="AG1684" s="179" t="s">
        <v>38</v>
      </c>
      <c r="AH1684" s="254">
        <v>23520000</v>
      </c>
      <c r="AI1684" s="254">
        <f t="shared" si="549"/>
        <v>23520000</v>
      </c>
      <c r="AJ1684" s="178">
        <v>1</v>
      </c>
      <c r="AK1684" s="179" t="s">
        <v>38</v>
      </c>
      <c r="AL1684" s="254">
        <v>23520000</v>
      </c>
      <c r="AM1684" s="254">
        <f t="shared" si="550"/>
        <v>23520000</v>
      </c>
      <c r="AN1684" s="178">
        <v>1</v>
      </c>
      <c r="AO1684" s="179" t="s">
        <v>38</v>
      </c>
      <c r="AP1684" s="254">
        <v>23520000</v>
      </c>
      <c r="AQ1684" s="254">
        <f t="shared" si="551"/>
        <v>23520000</v>
      </c>
      <c r="AR1684" s="351">
        <f t="shared" si="541"/>
        <v>0</v>
      </c>
    </row>
    <row r="1685" spans="2:44" x14ac:dyDescent="0.4">
      <c r="B1685" s="208" t="s">
        <v>27</v>
      </c>
      <c r="C1685" s="180" t="s">
        <v>60</v>
      </c>
      <c r="D1685" s="178">
        <v>1</v>
      </c>
      <c r="E1685" s="179" t="s">
        <v>38</v>
      </c>
      <c r="F1685" s="254">
        <v>19680000</v>
      </c>
      <c r="G1685" s="254">
        <f t="shared" si="542"/>
        <v>19680000</v>
      </c>
      <c r="H1685" s="178">
        <v>1</v>
      </c>
      <c r="I1685" s="179" t="s">
        <v>38</v>
      </c>
      <c r="J1685" s="254">
        <v>19680000</v>
      </c>
      <c r="K1685" s="254">
        <f t="shared" si="543"/>
        <v>19680000</v>
      </c>
      <c r="L1685" s="178">
        <v>1</v>
      </c>
      <c r="M1685" s="179" t="s">
        <v>38</v>
      </c>
      <c r="N1685" s="254">
        <v>19680000</v>
      </c>
      <c r="O1685" s="254">
        <f t="shared" si="544"/>
        <v>19680000</v>
      </c>
      <c r="P1685" s="178">
        <v>1</v>
      </c>
      <c r="Q1685" s="179" t="s">
        <v>38</v>
      </c>
      <c r="R1685" s="254">
        <v>19680000</v>
      </c>
      <c r="S1685" s="254">
        <f t="shared" si="545"/>
        <v>19680000</v>
      </c>
      <c r="T1685" s="178">
        <v>1</v>
      </c>
      <c r="U1685" s="179" t="s">
        <v>38</v>
      </c>
      <c r="V1685" s="254">
        <v>19680000</v>
      </c>
      <c r="W1685" s="254">
        <f t="shared" si="546"/>
        <v>19680000</v>
      </c>
      <c r="X1685" s="354">
        <f t="shared" si="519"/>
        <v>5904000</v>
      </c>
      <c r="Y1685" s="254">
        <f t="shared" si="547"/>
        <v>5904000</v>
      </c>
      <c r="Z1685" s="354">
        <f t="shared" si="540"/>
        <v>13776000</v>
      </c>
      <c r="AA1685" s="254">
        <f t="shared" si="520"/>
        <v>13776000</v>
      </c>
      <c r="AB1685" s="178">
        <v>1</v>
      </c>
      <c r="AC1685" s="179" t="s">
        <v>38</v>
      </c>
      <c r="AD1685" s="254">
        <v>19680000</v>
      </c>
      <c r="AE1685" s="254">
        <f t="shared" si="548"/>
        <v>19680000</v>
      </c>
      <c r="AF1685" s="178">
        <v>1</v>
      </c>
      <c r="AG1685" s="179" t="s">
        <v>38</v>
      </c>
      <c r="AH1685" s="254">
        <v>19680000</v>
      </c>
      <c r="AI1685" s="254">
        <f t="shared" si="549"/>
        <v>19680000</v>
      </c>
      <c r="AJ1685" s="178">
        <v>1</v>
      </c>
      <c r="AK1685" s="179" t="s">
        <v>38</v>
      </c>
      <c r="AL1685" s="254">
        <v>19680000</v>
      </c>
      <c r="AM1685" s="254">
        <f t="shared" si="550"/>
        <v>19680000</v>
      </c>
      <c r="AN1685" s="178">
        <v>1</v>
      </c>
      <c r="AO1685" s="179" t="s">
        <v>38</v>
      </c>
      <c r="AP1685" s="254">
        <v>19680000</v>
      </c>
      <c r="AQ1685" s="254">
        <f t="shared" si="551"/>
        <v>19680000</v>
      </c>
      <c r="AR1685" s="351">
        <f t="shared" si="541"/>
        <v>0</v>
      </c>
    </row>
    <row r="1686" spans="2:44" x14ac:dyDescent="0.4">
      <c r="B1686" s="208">
        <v>525119</v>
      </c>
      <c r="C1686" s="180" t="s">
        <v>42</v>
      </c>
      <c r="D1686" s="178">
        <v>0</v>
      </c>
      <c r="E1686" s="179"/>
      <c r="F1686" s="180">
        <v>0</v>
      </c>
      <c r="G1686" s="254">
        <f>SUM(G1687:G1694)</f>
        <v>120883000</v>
      </c>
      <c r="H1686" s="178">
        <v>0</v>
      </c>
      <c r="I1686" s="179"/>
      <c r="J1686" s="180">
        <v>0</v>
      </c>
      <c r="K1686" s="254">
        <f>SUM(K1687:K1694)</f>
        <v>120883000</v>
      </c>
      <c r="L1686" s="178">
        <v>0</v>
      </c>
      <c r="M1686" s="179"/>
      <c r="N1686" s="180">
        <v>0</v>
      </c>
      <c r="O1686" s="254">
        <f>SUM(O1687:O1694)</f>
        <v>50323000</v>
      </c>
      <c r="P1686" s="178">
        <v>0</v>
      </c>
      <c r="Q1686" s="179"/>
      <c r="R1686" s="180">
        <v>0</v>
      </c>
      <c r="S1686" s="254">
        <f>SUM(S1687:S1694)</f>
        <v>50323000</v>
      </c>
      <c r="T1686" s="178">
        <v>0</v>
      </c>
      <c r="U1686" s="179"/>
      <c r="V1686" s="180">
        <v>0</v>
      </c>
      <c r="W1686" s="254">
        <f>SUM(W1687:W1694)</f>
        <v>50323000</v>
      </c>
      <c r="X1686" s="354">
        <f t="shared" si="519"/>
        <v>15096900</v>
      </c>
      <c r="Y1686" s="254"/>
      <c r="Z1686" s="354">
        <f t="shared" si="540"/>
        <v>50323000</v>
      </c>
      <c r="AA1686" s="254"/>
      <c r="AB1686" s="178">
        <v>0</v>
      </c>
      <c r="AC1686" s="179"/>
      <c r="AD1686" s="180">
        <v>0</v>
      </c>
      <c r="AE1686" s="254">
        <f>SUM(AE1687:AE1694)</f>
        <v>50323000</v>
      </c>
      <c r="AF1686" s="178">
        <v>0</v>
      </c>
      <c r="AG1686" s="179"/>
      <c r="AH1686" s="180">
        <v>0</v>
      </c>
      <c r="AI1686" s="254">
        <f>SUM(AI1687:AI1694)</f>
        <v>50323000</v>
      </c>
      <c r="AJ1686" s="178">
        <v>0</v>
      </c>
      <c r="AK1686" s="179"/>
      <c r="AL1686" s="180">
        <v>0</v>
      </c>
      <c r="AM1686" s="254">
        <f>SUM(AM1687:AM1694)</f>
        <v>50323000</v>
      </c>
      <c r="AN1686" s="178">
        <v>0</v>
      </c>
      <c r="AO1686" s="179"/>
      <c r="AP1686" s="180">
        <v>0</v>
      </c>
      <c r="AQ1686" s="254">
        <f>SUM(AQ1687:AQ1694)</f>
        <v>50323000</v>
      </c>
      <c r="AR1686" s="351">
        <f t="shared" si="541"/>
        <v>0</v>
      </c>
    </row>
    <row r="1687" spans="2:44" x14ac:dyDescent="0.4">
      <c r="B1687" s="208" t="s">
        <v>27</v>
      </c>
      <c r="C1687" s="180" t="s">
        <v>606</v>
      </c>
      <c r="D1687" s="178">
        <v>1</v>
      </c>
      <c r="E1687" s="179" t="s">
        <v>38</v>
      </c>
      <c r="F1687" s="254">
        <v>10070000</v>
      </c>
      <c r="G1687" s="254">
        <f t="shared" ref="G1687:G1694" si="552">ROUNDDOWN(D1687*F1687,-3)</f>
        <v>10070000</v>
      </c>
      <c r="H1687" s="178">
        <v>1</v>
      </c>
      <c r="I1687" s="179" t="s">
        <v>38</v>
      </c>
      <c r="J1687" s="254">
        <v>10070000</v>
      </c>
      <c r="K1687" s="254">
        <f t="shared" ref="K1687:K1694" si="553">ROUNDDOWN(H1687*J1687,-3)</f>
        <v>10070000</v>
      </c>
      <c r="L1687" s="178">
        <v>1</v>
      </c>
      <c r="M1687" s="179" t="s">
        <v>38</v>
      </c>
      <c r="N1687" s="254">
        <v>10070000</v>
      </c>
      <c r="O1687" s="254">
        <f t="shared" ref="O1687:O1694" si="554">ROUNDDOWN(L1687*N1687,-3)</f>
        <v>10070000</v>
      </c>
      <c r="P1687" s="178">
        <v>1</v>
      </c>
      <c r="Q1687" s="179" t="s">
        <v>38</v>
      </c>
      <c r="R1687" s="254">
        <v>10070000</v>
      </c>
      <c r="S1687" s="254">
        <f t="shared" ref="S1687:S1694" si="555">ROUNDDOWN(P1687*R1687,-3)</f>
        <v>10070000</v>
      </c>
      <c r="T1687" s="178">
        <v>1</v>
      </c>
      <c r="U1687" s="179" t="s">
        <v>38</v>
      </c>
      <c r="V1687" s="254">
        <v>10070000</v>
      </c>
      <c r="W1687" s="254">
        <f t="shared" ref="W1687:W1694" si="556">ROUNDDOWN(T1687*V1687,-3)</f>
        <v>10070000</v>
      </c>
      <c r="X1687" s="354">
        <f t="shared" si="519"/>
        <v>3021000</v>
      </c>
      <c r="Y1687" s="254">
        <f>CEILING(X1687,1000)</f>
        <v>3021000</v>
      </c>
      <c r="Z1687" s="354">
        <f t="shared" si="540"/>
        <v>7049000</v>
      </c>
      <c r="AA1687" s="254">
        <f t="shared" si="520"/>
        <v>7049000</v>
      </c>
      <c r="AB1687" s="178">
        <v>1</v>
      </c>
      <c r="AC1687" s="179" t="s">
        <v>38</v>
      </c>
      <c r="AD1687" s="254">
        <v>10070000</v>
      </c>
      <c r="AE1687" s="254">
        <f t="shared" ref="AE1687:AE1694" si="557">ROUNDDOWN(AB1687*AD1687,-3)</f>
        <v>10070000</v>
      </c>
      <c r="AF1687" s="178">
        <v>1</v>
      </c>
      <c r="AG1687" s="179" t="s">
        <v>38</v>
      </c>
      <c r="AH1687" s="254">
        <v>10070000</v>
      </c>
      <c r="AI1687" s="254">
        <f t="shared" ref="AI1687:AI1694" si="558">ROUNDDOWN(AF1687*AH1687,-3)</f>
        <v>10070000</v>
      </c>
      <c r="AJ1687" s="178">
        <v>1</v>
      </c>
      <c r="AK1687" s="179" t="s">
        <v>38</v>
      </c>
      <c r="AL1687" s="254">
        <v>10070000</v>
      </c>
      <c r="AM1687" s="254">
        <f t="shared" ref="AM1687:AM1694" si="559">ROUNDDOWN(AJ1687*AL1687,-3)</f>
        <v>10070000</v>
      </c>
      <c r="AN1687" s="178">
        <v>1</v>
      </c>
      <c r="AO1687" s="179" t="s">
        <v>38</v>
      </c>
      <c r="AP1687" s="254">
        <v>10070000</v>
      </c>
      <c r="AQ1687" s="254">
        <f t="shared" ref="AQ1687:AQ1694" si="560">ROUNDDOWN(AN1687*AP1687,-3)</f>
        <v>10070000</v>
      </c>
      <c r="AR1687" s="351">
        <f t="shared" si="541"/>
        <v>0</v>
      </c>
    </row>
    <row r="1688" spans="2:44" x14ac:dyDescent="0.4">
      <c r="B1688" s="208"/>
      <c r="C1688" s="180" t="s">
        <v>645</v>
      </c>
      <c r="D1688" s="178">
        <v>1</v>
      </c>
      <c r="E1688" s="179" t="s">
        <v>38</v>
      </c>
      <c r="F1688" s="254">
        <v>660000</v>
      </c>
      <c r="G1688" s="254">
        <f t="shared" si="552"/>
        <v>660000</v>
      </c>
      <c r="H1688" s="178">
        <v>1</v>
      </c>
      <c r="I1688" s="179" t="s">
        <v>38</v>
      </c>
      <c r="J1688" s="254">
        <v>660000</v>
      </c>
      <c r="K1688" s="254">
        <f t="shared" si="553"/>
        <v>660000</v>
      </c>
      <c r="L1688" s="178">
        <v>1</v>
      </c>
      <c r="M1688" s="179" t="s">
        <v>38</v>
      </c>
      <c r="N1688" s="254">
        <v>660000</v>
      </c>
      <c r="O1688" s="254">
        <f t="shared" si="554"/>
        <v>660000</v>
      </c>
      <c r="P1688" s="178">
        <v>1</v>
      </c>
      <c r="Q1688" s="179" t="s">
        <v>38</v>
      </c>
      <c r="R1688" s="254">
        <v>660000</v>
      </c>
      <c r="S1688" s="254">
        <f t="shared" si="555"/>
        <v>660000</v>
      </c>
      <c r="T1688" s="178">
        <v>1</v>
      </c>
      <c r="U1688" s="179" t="s">
        <v>38</v>
      </c>
      <c r="V1688" s="254">
        <v>660000</v>
      </c>
      <c r="W1688" s="254">
        <f t="shared" si="556"/>
        <v>660000</v>
      </c>
      <c r="X1688" s="354">
        <f t="shared" si="519"/>
        <v>198000</v>
      </c>
      <c r="Y1688" s="254">
        <f>CEILING(X1688,1000)</f>
        <v>198000</v>
      </c>
      <c r="Z1688" s="354">
        <f t="shared" si="540"/>
        <v>462000</v>
      </c>
      <c r="AA1688" s="254">
        <f t="shared" si="520"/>
        <v>462000</v>
      </c>
      <c r="AB1688" s="178">
        <v>1</v>
      </c>
      <c r="AC1688" s="179" t="s">
        <v>38</v>
      </c>
      <c r="AD1688" s="254">
        <v>660000</v>
      </c>
      <c r="AE1688" s="254">
        <f t="shared" si="557"/>
        <v>660000</v>
      </c>
      <c r="AF1688" s="178">
        <v>1</v>
      </c>
      <c r="AG1688" s="179" t="s">
        <v>38</v>
      </c>
      <c r="AH1688" s="254">
        <v>660000</v>
      </c>
      <c r="AI1688" s="254">
        <f t="shared" si="558"/>
        <v>660000</v>
      </c>
      <c r="AJ1688" s="178">
        <v>1</v>
      </c>
      <c r="AK1688" s="179" t="s">
        <v>38</v>
      </c>
      <c r="AL1688" s="254">
        <v>660000</v>
      </c>
      <c r="AM1688" s="254">
        <f t="shared" si="559"/>
        <v>660000</v>
      </c>
      <c r="AN1688" s="178">
        <v>1</v>
      </c>
      <c r="AO1688" s="179" t="s">
        <v>38</v>
      </c>
      <c r="AP1688" s="254">
        <v>660000</v>
      </c>
      <c r="AQ1688" s="254">
        <f t="shared" si="560"/>
        <v>660000</v>
      </c>
      <c r="AR1688" s="351">
        <f t="shared" si="541"/>
        <v>0</v>
      </c>
    </row>
    <row r="1689" spans="2:44" x14ac:dyDescent="0.4">
      <c r="B1689" s="208"/>
      <c r="C1689" s="180" t="s">
        <v>646</v>
      </c>
      <c r="D1689" s="178">
        <v>1</v>
      </c>
      <c r="E1689" s="179" t="s">
        <v>38</v>
      </c>
      <c r="F1689" s="254">
        <v>793000</v>
      </c>
      <c r="G1689" s="254">
        <f t="shared" si="552"/>
        <v>793000</v>
      </c>
      <c r="H1689" s="178">
        <v>1</v>
      </c>
      <c r="I1689" s="179" t="s">
        <v>38</v>
      </c>
      <c r="J1689" s="254">
        <v>793000</v>
      </c>
      <c r="K1689" s="254">
        <f t="shared" si="553"/>
        <v>793000</v>
      </c>
      <c r="L1689" s="178">
        <v>1</v>
      </c>
      <c r="M1689" s="179" t="s">
        <v>38</v>
      </c>
      <c r="N1689" s="254">
        <v>793000</v>
      </c>
      <c r="O1689" s="254">
        <f t="shared" si="554"/>
        <v>793000</v>
      </c>
      <c r="P1689" s="178">
        <v>1</v>
      </c>
      <c r="Q1689" s="179" t="s">
        <v>38</v>
      </c>
      <c r="R1689" s="254">
        <v>793000</v>
      </c>
      <c r="S1689" s="254">
        <f t="shared" si="555"/>
        <v>793000</v>
      </c>
      <c r="T1689" s="178">
        <v>1</v>
      </c>
      <c r="U1689" s="179" t="s">
        <v>38</v>
      </c>
      <c r="V1689" s="254">
        <v>793000</v>
      </c>
      <c r="W1689" s="254">
        <f t="shared" si="556"/>
        <v>793000</v>
      </c>
      <c r="X1689" s="354">
        <f t="shared" si="519"/>
        <v>237900</v>
      </c>
      <c r="Y1689" s="254">
        <f>CEILING(X1689,1000)</f>
        <v>238000</v>
      </c>
      <c r="Z1689" s="354">
        <f t="shared" si="540"/>
        <v>555000</v>
      </c>
      <c r="AA1689" s="254">
        <f t="shared" si="520"/>
        <v>555000</v>
      </c>
      <c r="AB1689" s="178">
        <v>1</v>
      </c>
      <c r="AC1689" s="179" t="s">
        <v>38</v>
      </c>
      <c r="AD1689" s="254">
        <v>793000</v>
      </c>
      <c r="AE1689" s="254">
        <f t="shared" si="557"/>
        <v>793000</v>
      </c>
      <c r="AF1689" s="178">
        <v>1</v>
      </c>
      <c r="AG1689" s="179" t="s">
        <v>38</v>
      </c>
      <c r="AH1689" s="254">
        <v>793000</v>
      </c>
      <c r="AI1689" s="254">
        <f t="shared" si="558"/>
        <v>793000</v>
      </c>
      <c r="AJ1689" s="178">
        <v>1</v>
      </c>
      <c r="AK1689" s="179" t="s">
        <v>38</v>
      </c>
      <c r="AL1689" s="254">
        <v>793000</v>
      </c>
      <c r="AM1689" s="254">
        <f t="shared" si="559"/>
        <v>793000</v>
      </c>
      <c r="AN1689" s="178">
        <v>1</v>
      </c>
      <c r="AO1689" s="179" t="s">
        <v>38</v>
      </c>
      <c r="AP1689" s="254">
        <v>793000</v>
      </c>
      <c r="AQ1689" s="254">
        <f t="shared" si="560"/>
        <v>793000</v>
      </c>
      <c r="AR1689" s="351">
        <f t="shared" si="541"/>
        <v>0</v>
      </c>
    </row>
    <row r="1690" spans="2:44" x14ac:dyDescent="0.4">
      <c r="B1690" s="208" t="s">
        <v>27</v>
      </c>
      <c r="C1690" s="180" t="s">
        <v>44</v>
      </c>
      <c r="D1690" s="178">
        <v>48</v>
      </c>
      <c r="E1690" s="179" t="s">
        <v>40</v>
      </c>
      <c r="F1690" s="254">
        <v>450000</v>
      </c>
      <c r="G1690" s="254">
        <f t="shared" si="552"/>
        <v>21600000</v>
      </c>
      <c r="H1690" s="178">
        <v>48</v>
      </c>
      <c r="I1690" s="179" t="s">
        <v>40</v>
      </c>
      <c r="J1690" s="254">
        <v>450000</v>
      </c>
      <c r="K1690" s="254">
        <f t="shared" si="553"/>
        <v>21600000</v>
      </c>
      <c r="L1690" s="178">
        <v>0</v>
      </c>
      <c r="M1690" s="179" t="s">
        <v>40</v>
      </c>
      <c r="N1690" s="254">
        <v>450000</v>
      </c>
      <c r="O1690" s="254">
        <f t="shared" si="554"/>
        <v>0</v>
      </c>
      <c r="P1690" s="178">
        <v>0</v>
      </c>
      <c r="Q1690" s="179" t="s">
        <v>40</v>
      </c>
      <c r="R1690" s="254">
        <v>450000</v>
      </c>
      <c r="S1690" s="254">
        <f t="shared" si="555"/>
        <v>0</v>
      </c>
      <c r="T1690" s="178">
        <v>0</v>
      </c>
      <c r="U1690" s="179" t="s">
        <v>40</v>
      </c>
      <c r="V1690" s="254">
        <v>450000</v>
      </c>
      <c r="W1690" s="254">
        <f t="shared" si="556"/>
        <v>0</v>
      </c>
      <c r="X1690" s="354">
        <f t="shared" si="519"/>
        <v>0</v>
      </c>
      <c r="Y1690" s="254"/>
      <c r="Z1690" s="354">
        <f t="shared" si="540"/>
        <v>0</v>
      </c>
      <c r="AA1690" s="254"/>
      <c r="AB1690" s="178">
        <v>0</v>
      </c>
      <c r="AC1690" s="179" t="s">
        <v>40</v>
      </c>
      <c r="AD1690" s="254">
        <v>450000</v>
      </c>
      <c r="AE1690" s="254">
        <f t="shared" si="557"/>
        <v>0</v>
      </c>
      <c r="AF1690" s="178">
        <v>0</v>
      </c>
      <c r="AG1690" s="179" t="s">
        <v>40</v>
      </c>
      <c r="AH1690" s="254">
        <v>450000</v>
      </c>
      <c r="AI1690" s="254">
        <f t="shared" si="558"/>
        <v>0</v>
      </c>
      <c r="AJ1690" s="178">
        <v>0</v>
      </c>
      <c r="AK1690" s="179" t="s">
        <v>40</v>
      </c>
      <c r="AL1690" s="254">
        <v>450000</v>
      </c>
      <c r="AM1690" s="254">
        <f t="shared" si="559"/>
        <v>0</v>
      </c>
      <c r="AN1690" s="178">
        <v>0</v>
      </c>
      <c r="AO1690" s="179" t="s">
        <v>40</v>
      </c>
      <c r="AP1690" s="254">
        <v>450000</v>
      </c>
      <c r="AQ1690" s="254">
        <f t="shared" si="560"/>
        <v>0</v>
      </c>
      <c r="AR1690" s="351">
        <f t="shared" si="541"/>
        <v>0</v>
      </c>
    </row>
    <row r="1691" spans="2:44" x14ac:dyDescent="0.4">
      <c r="B1691" s="208" t="s">
        <v>27</v>
      </c>
      <c r="C1691" s="180" t="s">
        <v>58</v>
      </c>
      <c r="D1691" s="178">
        <v>576</v>
      </c>
      <c r="E1691" s="179" t="s">
        <v>59</v>
      </c>
      <c r="F1691" s="254">
        <v>85000</v>
      </c>
      <c r="G1691" s="254">
        <f t="shared" si="552"/>
        <v>48960000</v>
      </c>
      <c r="H1691" s="178">
        <v>576</v>
      </c>
      <c r="I1691" s="179" t="s">
        <v>59</v>
      </c>
      <c r="J1691" s="254">
        <v>85000</v>
      </c>
      <c r="K1691" s="254">
        <f t="shared" si="553"/>
        <v>48960000</v>
      </c>
      <c r="L1691" s="178">
        <v>0</v>
      </c>
      <c r="M1691" s="179" t="s">
        <v>59</v>
      </c>
      <c r="N1691" s="254">
        <v>85000</v>
      </c>
      <c r="O1691" s="254">
        <f t="shared" si="554"/>
        <v>0</v>
      </c>
      <c r="P1691" s="178">
        <v>0</v>
      </c>
      <c r="Q1691" s="179" t="s">
        <v>59</v>
      </c>
      <c r="R1691" s="254">
        <v>85000</v>
      </c>
      <c r="S1691" s="254">
        <f t="shared" si="555"/>
        <v>0</v>
      </c>
      <c r="T1691" s="178">
        <v>0</v>
      </c>
      <c r="U1691" s="179" t="s">
        <v>59</v>
      </c>
      <c r="V1691" s="254">
        <v>85000</v>
      </c>
      <c r="W1691" s="254">
        <f t="shared" si="556"/>
        <v>0</v>
      </c>
      <c r="X1691" s="354">
        <f t="shared" si="519"/>
        <v>0</v>
      </c>
      <c r="Y1691" s="254"/>
      <c r="Z1691" s="354">
        <f t="shared" si="540"/>
        <v>0</v>
      </c>
      <c r="AA1691" s="254"/>
      <c r="AB1691" s="178">
        <v>0</v>
      </c>
      <c r="AC1691" s="179" t="s">
        <v>59</v>
      </c>
      <c r="AD1691" s="254">
        <v>85000</v>
      </c>
      <c r="AE1691" s="254">
        <f t="shared" si="557"/>
        <v>0</v>
      </c>
      <c r="AF1691" s="178">
        <v>0</v>
      </c>
      <c r="AG1691" s="179" t="s">
        <v>59</v>
      </c>
      <c r="AH1691" s="254">
        <v>85000</v>
      </c>
      <c r="AI1691" s="254">
        <f t="shared" si="558"/>
        <v>0</v>
      </c>
      <c r="AJ1691" s="178">
        <v>0</v>
      </c>
      <c r="AK1691" s="179" t="s">
        <v>59</v>
      </c>
      <c r="AL1691" s="254">
        <v>85000</v>
      </c>
      <c r="AM1691" s="254">
        <f t="shared" si="559"/>
        <v>0</v>
      </c>
      <c r="AN1691" s="178">
        <v>0</v>
      </c>
      <c r="AO1691" s="179" t="s">
        <v>59</v>
      </c>
      <c r="AP1691" s="254">
        <v>85000</v>
      </c>
      <c r="AQ1691" s="254">
        <f t="shared" si="560"/>
        <v>0</v>
      </c>
      <c r="AR1691" s="351">
        <f t="shared" si="541"/>
        <v>0</v>
      </c>
    </row>
    <row r="1692" spans="2:44" x14ac:dyDescent="0.4">
      <c r="B1692" s="208" t="s">
        <v>27</v>
      </c>
      <c r="C1692" s="180" t="s">
        <v>640</v>
      </c>
      <c r="D1692" s="178">
        <v>1</v>
      </c>
      <c r="E1692" s="179" t="s">
        <v>38</v>
      </c>
      <c r="F1692" s="254">
        <v>5000000</v>
      </c>
      <c r="G1692" s="254">
        <f t="shared" si="552"/>
        <v>5000000</v>
      </c>
      <c r="H1692" s="178">
        <v>1</v>
      </c>
      <c r="I1692" s="179" t="s">
        <v>38</v>
      </c>
      <c r="J1692" s="254">
        <v>5000000</v>
      </c>
      <c r="K1692" s="254">
        <f t="shared" si="553"/>
        <v>5000000</v>
      </c>
      <c r="L1692" s="178">
        <v>1</v>
      </c>
      <c r="M1692" s="179" t="s">
        <v>38</v>
      </c>
      <c r="N1692" s="254">
        <v>5000000</v>
      </c>
      <c r="O1692" s="254">
        <f t="shared" si="554"/>
        <v>5000000</v>
      </c>
      <c r="P1692" s="178">
        <v>1</v>
      </c>
      <c r="Q1692" s="179" t="s">
        <v>38</v>
      </c>
      <c r="R1692" s="254">
        <v>5000000</v>
      </c>
      <c r="S1692" s="254">
        <f t="shared" si="555"/>
        <v>5000000</v>
      </c>
      <c r="T1692" s="178">
        <v>1</v>
      </c>
      <c r="U1692" s="179" t="s">
        <v>38</v>
      </c>
      <c r="V1692" s="254">
        <v>5000000</v>
      </c>
      <c r="W1692" s="254">
        <f t="shared" si="556"/>
        <v>5000000</v>
      </c>
      <c r="X1692" s="354">
        <f t="shared" si="519"/>
        <v>1500000</v>
      </c>
      <c r="Y1692" s="254">
        <f>CEILING(X1692,1000)</f>
        <v>1500000</v>
      </c>
      <c r="Z1692" s="354">
        <f t="shared" si="540"/>
        <v>3500000</v>
      </c>
      <c r="AA1692" s="254">
        <f t="shared" si="520"/>
        <v>3500000</v>
      </c>
      <c r="AB1692" s="178">
        <v>1</v>
      </c>
      <c r="AC1692" s="179" t="s">
        <v>38</v>
      </c>
      <c r="AD1692" s="254">
        <v>5000000</v>
      </c>
      <c r="AE1692" s="254">
        <f t="shared" si="557"/>
        <v>5000000</v>
      </c>
      <c r="AF1692" s="178">
        <v>1</v>
      </c>
      <c r="AG1692" s="179" t="s">
        <v>38</v>
      </c>
      <c r="AH1692" s="254">
        <v>5000000</v>
      </c>
      <c r="AI1692" s="254">
        <f t="shared" si="558"/>
        <v>5000000</v>
      </c>
      <c r="AJ1692" s="178">
        <v>1</v>
      </c>
      <c r="AK1692" s="179" t="s">
        <v>38</v>
      </c>
      <c r="AL1692" s="254">
        <v>5000000</v>
      </c>
      <c r="AM1692" s="254">
        <f t="shared" si="559"/>
        <v>5000000</v>
      </c>
      <c r="AN1692" s="178">
        <v>1</v>
      </c>
      <c r="AO1692" s="179" t="s">
        <v>38</v>
      </c>
      <c r="AP1692" s="254">
        <v>5000000</v>
      </c>
      <c r="AQ1692" s="254">
        <f t="shared" si="560"/>
        <v>5000000</v>
      </c>
      <c r="AR1692" s="351">
        <f t="shared" si="541"/>
        <v>0</v>
      </c>
    </row>
    <row r="1693" spans="2:44" x14ac:dyDescent="0.4">
      <c r="B1693" s="208"/>
      <c r="C1693" s="180" t="s">
        <v>72</v>
      </c>
      <c r="D1693" s="178">
        <v>144</v>
      </c>
      <c r="E1693" s="179" t="s">
        <v>40</v>
      </c>
      <c r="F1693" s="254">
        <v>200000</v>
      </c>
      <c r="G1693" s="254">
        <f t="shared" si="552"/>
        <v>28800000</v>
      </c>
      <c r="H1693" s="178">
        <v>144</v>
      </c>
      <c r="I1693" s="179" t="s">
        <v>40</v>
      </c>
      <c r="J1693" s="254">
        <v>200000</v>
      </c>
      <c r="K1693" s="254">
        <f t="shared" si="553"/>
        <v>28800000</v>
      </c>
      <c r="L1693" s="178">
        <v>144</v>
      </c>
      <c r="M1693" s="179" t="s">
        <v>40</v>
      </c>
      <c r="N1693" s="254">
        <v>200000</v>
      </c>
      <c r="O1693" s="254">
        <f t="shared" si="554"/>
        <v>28800000</v>
      </c>
      <c r="P1693" s="178">
        <v>144</v>
      </c>
      <c r="Q1693" s="179" t="s">
        <v>40</v>
      </c>
      <c r="R1693" s="254">
        <v>200000</v>
      </c>
      <c r="S1693" s="254">
        <f t="shared" si="555"/>
        <v>28800000</v>
      </c>
      <c r="T1693" s="178">
        <v>144</v>
      </c>
      <c r="U1693" s="179" t="s">
        <v>40</v>
      </c>
      <c r="V1693" s="254">
        <v>200000</v>
      </c>
      <c r="W1693" s="254">
        <f t="shared" si="556"/>
        <v>28800000</v>
      </c>
      <c r="X1693" s="354">
        <f t="shared" si="519"/>
        <v>8640000</v>
      </c>
      <c r="Y1693" s="254">
        <f>CEILING(X1693,1000)</f>
        <v>8640000</v>
      </c>
      <c r="Z1693" s="354">
        <f t="shared" si="540"/>
        <v>20160000</v>
      </c>
      <c r="AA1693" s="254">
        <f t="shared" si="520"/>
        <v>20160000</v>
      </c>
      <c r="AB1693" s="178">
        <v>144</v>
      </c>
      <c r="AC1693" s="179" t="s">
        <v>40</v>
      </c>
      <c r="AD1693" s="254">
        <v>200000</v>
      </c>
      <c r="AE1693" s="254">
        <f t="shared" si="557"/>
        <v>28800000</v>
      </c>
      <c r="AF1693" s="178">
        <v>144</v>
      </c>
      <c r="AG1693" s="179" t="s">
        <v>40</v>
      </c>
      <c r="AH1693" s="254">
        <v>200000</v>
      </c>
      <c r="AI1693" s="254">
        <f t="shared" si="558"/>
        <v>28800000</v>
      </c>
      <c r="AJ1693" s="178">
        <v>144</v>
      </c>
      <c r="AK1693" s="179" t="s">
        <v>40</v>
      </c>
      <c r="AL1693" s="254">
        <v>200000</v>
      </c>
      <c r="AM1693" s="254">
        <f t="shared" si="559"/>
        <v>28800000</v>
      </c>
      <c r="AN1693" s="178">
        <v>144</v>
      </c>
      <c r="AO1693" s="179" t="s">
        <v>40</v>
      </c>
      <c r="AP1693" s="254">
        <v>200000</v>
      </c>
      <c r="AQ1693" s="254">
        <f t="shared" si="560"/>
        <v>28800000</v>
      </c>
      <c r="AR1693" s="351">
        <f t="shared" si="541"/>
        <v>0</v>
      </c>
    </row>
    <row r="1694" spans="2:44" x14ac:dyDescent="0.4">
      <c r="B1694" s="208" t="s">
        <v>27</v>
      </c>
      <c r="C1694" s="180" t="s">
        <v>635</v>
      </c>
      <c r="D1694" s="178">
        <v>1</v>
      </c>
      <c r="E1694" s="179" t="s">
        <v>38</v>
      </c>
      <c r="F1694" s="254">
        <v>5000000</v>
      </c>
      <c r="G1694" s="254">
        <f t="shared" si="552"/>
        <v>5000000</v>
      </c>
      <c r="H1694" s="178">
        <v>1</v>
      </c>
      <c r="I1694" s="179" t="s">
        <v>38</v>
      </c>
      <c r="J1694" s="254">
        <v>5000000</v>
      </c>
      <c r="K1694" s="254">
        <f t="shared" si="553"/>
        <v>5000000</v>
      </c>
      <c r="L1694" s="178">
        <v>1</v>
      </c>
      <c r="M1694" s="179" t="s">
        <v>38</v>
      </c>
      <c r="N1694" s="254">
        <v>5000000</v>
      </c>
      <c r="O1694" s="254">
        <f t="shared" si="554"/>
        <v>5000000</v>
      </c>
      <c r="P1694" s="178">
        <v>1</v>
      </c>
      <c r="Q1694" s="179" t="s">
        <v>38</v>
      </c>
      <c r="R1694" s="254">
        <v>5000000</v>
      </c>
      <c r="S1694" s="254">
        <f t="shared" si="555"/>
        <v>5000000</v>
      </c>
      <c r="T1694" s="178">
        <v>1</v>
      </c>
      <c r="U1694" s="179" t="s">
        <v>38</v>
      </c>
      <c r="V1694" s="254">
        <v>5000000</v>
      </c>
      <c r="W1694" s="254">
        <f t="shared" si="556"/>
        <v>5000000</v>
      </c>
      <c r="X1694" s="354">
        <f t="shared" si="519"/>
        <v>1500000</v>
      </c>
      <c r="Y1694" s="254">
        <f>CEILING(X1694,1000)</f>
        <v>1500000</v>
      </c>
      <c r="Z1694" s="354">
        <f t="shared" si="540"/>
        <v>3500000</v>
      </c>
      <c r="AA1694" s="254">
        <f t="shared" si="520"/>
        <v>3500000</v>
      </c>
      <c r="AB1694" s="178">
        <v>1</v>
      </c>
      <c r="AC1694" s="179" t="s">
        <v>38</v>
      </c>
      <c r="AD1694" s="254">
        <v>5000000</v>
      </c>
      <c r="AE1694" s="254">
        <f t="shared" si="557"/>
        <v>5000000</v>
      </c>
      <c r="AF1694" s="178">
        <v>1</v>
      </c>
      <c r="AG1694" s="179" t="s">
        <v>38</v>
      </c>
      <c r="AH1694" s="254">
        <v>5000000</v>
      </c>
      <c r="AI1694" s="254">
        <f t="shared" si="558"/>
        <v>5000000</v>
      </c>
      <c r="AJ1694" s="178">
        <v>1</v>
      </c>
      <c r="AK1694" s="179" t="s">
        <v>38</v>
      </c>
      <c r="AL1694" s="254">
        <v>5000000</v>
      </c>
      <c r="AM1694" s="254">
        <f t="shared" si="559"/>
        <v>5000000</v>
      </c>
      <c r="AN1694" s="178">
        <v>1</v>
      </c>
      <c r="AO1694" s="179" t="s">
        <v>38</v>
      </c>
      <c r="AP1694" s="254">
        <v>5000000</v>
      </c>
      <c r="AQ1694" s="254">
        <f t="shared" si="560"/>
        <v>5000000</v>
      </c>
      <c r="AR1694" s="351">
        <f t="shared" si="541"/>
        <v>0</v>
      </c>
    </row>
    <row r="1695" spans="2:44" x14ac:dyDescent="0.4">
      <c r="B1695" s="312" t="s">
        <v>69</v>
      </c>
      <c r="C1695" s="313" t="s">
        <v>78</v>
      </c>
      <c r="D1695" s="269">
        <v>24</v>
      </c>
      <c r="E1695" s="270" t="s">
        <v>30</v>
      </c>
      <c r="F1695" s="254">
        <v>0</v>
      </c>
      <c r="G1695" s="254">
        <f>G1696+G1700</f>
        <v>81539000</v>
      </c>
      <c r="H1695" s="314">
        <v>24</v>
      </c>
      <c r="I1695" s="315" t="s">
        <v>30</v>
      </c>
      <c r="J1695" s="316">
        <v>0</v>
      </c>
      <c r="K1695" s="316">
        <f>K1696+K1700</f>
        <v>81539000</v>
      </c>
      <c r="L1695" s="314">
        <v>24</v>
      </c>
      <c r="M1695" s="315" t="s">
        <v>30</v>
      </c>
      <c r="N1695" s="316">
        <v>0</v>
      </c>
      <c r="O1695" s="316">
        <f>O1696+O1700</f>
        <v>75419000</v>
      </c>
      <c r="P1695" s="314">
        <v>24</v>
      </c>
      <c r="Q1695" s="315" t="s">
        <v>30</v>
      </c>
      <c r="R1695" s="316">
        <v>0</v>
      </c>
      <c r="S1695" s="316">
        <f>S1696+S1700</f>
        <v>75419000</v>
      </c>
      <c r="T1695" s="314">
        <v>24</v>
      </c>
      <c r="U1695" s="315" t="s">
        <v>30</v>
      </c>
      <c r="V1695" s="316">
        <v>0</v>
      </c>
      <c r="W1695" s="316">
        <f>W1696+W1700</f>
        <v>75419000</v>
      </c>
      <c r="X1695" s="354">
        <f t="shared" si="519"/>
        <v>22625700</v>
      </c>
      <c r="Y1695" s="316"/>
      <c r="Z1695" s="354">
        <f t="shared" si="540"/>
        <v>75419000</v>
      </c>
      <c r="AA1695" s="316"/>
      <c r="AB1695" s="314">
        <v>24</v>
      </c>
      <c r="AC1695" s="315" t="s">
        <v>30</v>
      </c>
      <c r="AD1695" s="316">
        <v>0</v>
      </c>
      <c r="AE1695" s="316">
        <f>AE1696+AE1700</f>
        <v>75419000</v>
      </c>
      <c r="AF1695" s="314">
        <v>24</v>
      </c>
      <c r="AG1695" s="315" t="s">
        <v>30</v>
      </c>
      <c r="AH1695" s="316">
        <v>0</v>
      </c>
      <c r="AI1695" s="316">
        <f>AI1696+AI1700</f>
        <v>75419000</v>
      </c>
      <c r="AJ1695" s="314">
        <v>24</v>
      </c>
      <c r="AK1695" s="315" t="s">
        <v>30</v>
      </c>
      <c r="AL1695" s="316">
        <v>0</v>
      </c>
      <c r="AM1695" s="316">
        <f>AM1696+AM1700</f>
        <v>75419000</v>
      </c>
      <c r="AN1695" s="314">
        <v>24</v>
      </c>
      <c r="AO1695" s="315" t="s">
        <v>30</v>
      </c>
      <c r="AP1695" s="316">
        <v>0</v>
      </c>
      <c r="AQ1695" s="316">
        <f>AQ1696+AQ1700</f>
        <v>75419000</v>
      </c>
      <c r="AR1695" s="351">
        <f t="shared" si="541"/>
        <v>0</v>
      </c>
    </row>
    <row r="1696" spans="2:44" x14ac:dyDescent="0.4">
      <c r="B1696" s="208">
        <v>525111</v>
      </c>
      <c r="C1696" s="180" t="s">
        <v>174</v>
      </c>
      <c r="D1696" s="178">
        <v>0</v>
      </c>
      <c r="E1696" s="179"/>
      <c r="F1696" s="180">
        <v>0</v>
      </c>
      <c r="G1696" s="254">
        <f>SUM(G1697:G1699)</f>
        <v>54420000</v>
      </c>
      <c r="H1696" s="178">
        <v>0</v>
      </c>
      <c r="I1696" s="179"/>
      <c r="J1696" s="180">
        <v>0</v>
      </c>
      <c r="K1696" s="254">
        <f>SUM(K1697:K1699)</f>
        <v>54420000</v>
      </c>
      <c r="L1696" s="178">
        <v>0</v>
      </c>
      <c r="M1696" s="179"/>
      <c r="N1696" s="180">
        <v>0</v>
      </c>
      <c r="O1696" s="254">
        <f>SUM(O1697:O1699)</f>
        <v>54420000</v>
      </c>
      <c r="P1696" s="178">
        <v>0</v>
      </c>
      <c r="Q1696" s="179"/>
      <c r="R1696" s="180">
        <v>0</v>
      </c>
      <c r="S1696" s="254">
        <f>SUM(S1697:S1699)</f>
        <v>54420000</v>
      </c>
      <c r="T1696" s="178">
        <v>0</v>
      </c>
      <c r="U1696" s="179"/>
      <c r="V1696" s="180">
        <v>0</v>
      </c>
      <c r="W1696" s="254">
        <f>SUM(W1697:W1699)</f>
        <v>54420000</v>
      </c>
      <c r="X1696" s="354">
        <f t="shared" si="519"/>
        <v>16326000</v>
      </c>
      <c r="Y1696" s="254"/>
      <c r="Z1696" s="354">
        <f t="shared" si="540"/>
        <v>54420000</v>
      </c>
      <c r="AA1696" s="254"/>
      <c r="AB1696" s="178">
        <v>0</v>
      </c>
      <c r="AC1696" s="179"/>
      <c r="AD1696" s="180">
        <v>0</v>
      </c>
      <c r="AE1696" s="254">
        <f>SUM(AE1697:AE1699)</f>
        <v>54420000</v>
      </c>
      <c r="AF1696" s="178">
        <v>0</v>
      </c>
      <c r="AG1696" s="179"/>
      <c r="AH1696" s="180">
        <v>0</v>
      </c>
      <c r="AI1696" s="254">
        <f>SUM(AI1697:AI1699)</f>
        <v>54420000</v>
      </c>
      <c r="AJ1696" s="178">
        <v>0</v>
      </c>
      <c r="AK1696" s="179"/>
      <c r="AL1696" s="180">
        <v>0</v>
      </c>
      <c r="AM1696" s="254">
        <f>SUM(AM1697:AM1699)</f>
        <v>54420000</v>
      </c>
      <c r="AN1696" s="178">
        <v>0</v>
      </c>
      <c r="AO1696" s="179"/>
      <c r="AP1696" s="180">
        <v>0</v>
      </c>
      <c r="AQ1696" s="254">
        <f>SUM(AQ1697:AQ1699)</f>
        <v>54420000</v>
      </c>
      <c r="AR1696" s="351">
        <f t="shared" si="541"/>
        <v>0</v>
      </c>
    </row>
    <row r="1697" spans="2:44" x14ac:dyDescent="0.4">
      <c r="B1697" s="208" t="s">
        <v>27</v>
      </c>
      <c r="C1697" s="180" t="s">
        <v>46</v>
      </c>
      <c r="D1697" s="178">
        <v>78</v>
      </c>
      <c r="E1697" s="179" t="s">
        <v>47</v>
      </c>
      <c r="F1697" s="254">
        <v>150000</v>
      </c>
      <c r="G1697" s="254">
        <f>ROUNDDOWN(D1697*F1697,-3)</f>
        <v>11700000</v>
      </c>
      <c r="H1697" s="178">
        <v>78</v>
      </c>
      <c r="I1697" s="179" t="s">
        <v>47</v>
      </c>
      <c r="J1697" s="254">
        <v>150000</v>
      </c>
      <c r="K1697" s="254">
        <f>ROUNDDOWN(H1697*J1697,-3)</f>
        <v>11700000</v>
      </c>
      <c r="L1697" s="178">
        <v>78</v>
      </c>
      <c r="M1697" s="179" t="s">
        <v>47</v>
      </c>
      <c r="N1697" s="254">
        <v>150000</v>
      </c>
      <c r="O1697" s="254">
        <f>ROUNDDOWN(L1697*N1697,-3)</f>
        <v>11700000</v>
      </c>
      <c r="P1697" s="178">
        <v>78</v>
      </c>
      <c r="Q1697" s="179" t="s">
        <v>47</v>
      </c>
      <c r="R1697" s="254">
        <v>150000</v>
      </c>
      <c r="S1697" s="254">
        <f>ROUNDDOWN(P1697*R1697,-3)</f>
        <v>11700000</v>
      </c>
      <c r="T1697" s="178">
        <v>78</v>
      </c>
      <c r="U1697" s="179" t="s">
        <v>47</v>
      </c>
      <c r="V1697" s="254">
        <v>150000</v>
      </c>
      <c r="W1697" s="254">
        <f>ROUNDDOWN(T1697*V1697,-3)</f>
        <v>11700000</v>
      </c>
      <c r="X1697" s="354">
        <f t="shared" si="519"/>
        <v>3510000</v>
      </c>
      <c r="Y1697" s="254">
        <f>CEILING(X1697,1000)</f>
        <v>3510000</v>
      </c>
      <c r="Z1697" s="354">
        <f t="shared" si="540"/>
        <v>8190000</v>
      </c>
      <c r="AA1697" s="254">
        <f t="shared" si="520"/>
        <v>8190000</v>
      </c>
      <c r="AB1697" s="178">
        <v>78</v>
      </c>
      <c r="AC1697" s="179" t="s">
        <v>47</v>
      </c>
      <c r="AD1697" s="254">
        <v>150000</v>
      </c>
      <c r="AE1697" s="254">
        <f>ROUNDDOWN(AB1697*AD1697,-3)</f>
        <v>11700000</v>
      </c>
      <c r="AF1697" s="178">
        <v>78</v>
      </c>
      <c r="AG1697" s="179" t="s">
        <v>47</v>
      </c>
      <c r="AH1697" s="254">
        <v>150000</v>
      </c>
      <c r="AI1697" s="254">
        <f>ROUNDDOWN(AF1697*AH1697,-3)</f>
        <v>11700000</v>
      </c>
      <c r="AJ1697" s="178">
        <v>78</v>
      </c>
      <c r="AK1697" s="179" t="s">
        <v>47</v>
      </c>
      <c r="AL1697" s="254">
        <v>150000</v>
      </c>
      <c r="AM1697" s="254">
        <f>ROUNDDOWN(AJ1697*AL1697,-3)</f>
        <v>11700000</v>
      </c>
      <c r="AN1697" s="178">
        <v>78</v>
      </c>
      <c r="AO1697" s="179" t="s">
        <v>47</v>
      </c>
      <c r="AP1697" s="254">
        <v>150000</v>
      </c>
      <c r="AQ1697" s="254">
        <f>ROUNDDOWN(AN1697*AP1697,-3)</f>
        <v>11700000</v>
      </c>
      <c r="AR1697" s="351">
        <f t="shared" si="541"/>
        <v>0</v>
      </c>
    </row>
    <row r="1698" spans="2:44" x14ac:dyDescent="0.4">
      <c r="B1698" s="208" t="s">
        <v>27</v>
      </c>
      <c r="C1698" s="180" t="s">
        <v>48</v>
      </c>
      <c r="D1698" s="178">
        <v>252</v>
      </c>
      <c r="E1698" s="179" t="s">
        <v>47</v>
      </c>
      <c r="F1698" s="254">
        <v>150000</v>
      </c>
      <c r="G1698" s="254">
        <f>ROUNDDOWN(D1698*F1698,-3)</f>
        <v>37800000</v>
      </c>
      <c r="H1698" s="178">
        <v>252</v>
      </c>
      <c r="I1698" s="179" t="s">
        <v>47</v>
      </c>
      <c r="J1698" s="254">
        <v>150000</v>
      </c>
      <c r="K1698" s="254">
        <f>ROUNDDOWN(H1698*J1698,-3)</f>
        <v>37800000</v>
      </c>
      <c r="L1698" s="178">
        <v>252</v>
      </c>
      <c r="M1698" s="179" t="s">
        <v>47</v>
      </c>
      <c r="N1698" s="254">
        <v>150000</v>
      </c>
      <c r="O1698" s="254">
        <f>ROUNDDOWN(L1698*N1698,-3)</f>
        <v>37800000</v>
      </c>
      <c r="P1698" s="178">
        <v>252</v>
      </c>
      <c r="Q1698" s="179" t="s">
        <v>47</v>
      </c>
      <c r="R1698" s="254">
        <v>150000</v>
      </c>
      <c r="S1698" s="254">
        <f>ROUNDDOWN(P1698*R1698,-3)</f>
        <v>37800000</v>
      </c>
      <c r="T1698" s="178">
        <v>252</v>
      </c>
      <c r="U1698" s="179" t="s">
        <v>47</v>
      </c>
      <c r="V1698" s="254">
        <v>150000</v>
      </c>
      <c r="W1698" s="254">
        <f>ROUNDDOWN(T1698*V1698,-3)</f>
        <v>37800000</v>
      </c>
      <c r="X1698" s="354">
        <f t="shared" si="519"/>
        <v>11340000</v>
      </c>
      <c r="Y1698" s="254">
        <f>CEILING(X1698,1000)</f>
        <v>11340000</v>
      </c>
      <c r="Z1698" s="354">
        <f t="shared" si="540"/>
        <v>26460000</v>
      </c>
      <c r="AA1698" s="254">
        <f t="shared" si="520"/>
        <v>26460000</v>
      </c>
      <c r="AB1698" s="178">
        <v>252</v>
      </c>
      <c r="AC1698" s="179" t="s">
        <v>47</v>
      </c>
      <c r="AD1698" s="254">
        <v>150000</v>
      </c>
      <c r="AE1698" s="254">
        <f>ROUNDDOWN(AB1698*AD1698,-3)</f>
        <v>37800000</v>
      </c>
      <c r="AF1698" s="178">
        <v>252</v>
      </c>
      <c r="AG1698" s="179" t="s">
        <v>47</v>
      </c>
      <c r="AH1698" s="254">
        <v>150000</v>
      </c>
      <c r="AI1698" s="254">
        <f>ROUNDDOWN(AF1698*AH1698,-3)</f>
        <v>37800000</v>
      </c>
      <c r="AJ1698" s="178">
        <v>252</v>
      </c>
      <c r="AK1698" s="179" t="s">
        <v>47</v>
      </c>
      <c r="AL1698" s="254">
        <v>150000</v>
      </c>
      <c r="AM1698" s="254">
        <f>ROUNDDOWN(AJ1698*AL1698,-3)</f>
        <v>37800000</v>
      </c>
      <c r="AN1698" s="178">
        <v>252</v>
      </c>
      <c r="AO1698" s="179" t="s">
        <v>47</v>
      </c>
      <c r="AP1698" s="254">
        <v>150000</v>
      </c>
      <c r="AQ1698" s="254">
        <f>ROUNDDOWN(AN1698*AP1698,-3)</f>
        <v>37800000</v>
      </c>
      <c r="AR1698" s="351">
        <f t="shared" si="541"/>
        <v>0</v>
      </c>
    </row>
    <row r="1699" spans="2:44" x14ac:dyDescent="0.4">
      <c r="B1699" s="208" t="s">
        <v>27</v>
      </c>
      <c r="C1699" s="180" t="s">
        <v>60</v>
      </c>
      <c r="D1699" s="178">
        <v>24</v>
      </c>
      <c r="E1699" s="179" t="s">
        <v>40</v>
      </c>
      <c r="F1699" s="254">
        <v>205000</v>
      </c>
      <c r="G1699" s="254">
        <f>ROUNDDOWN(D1699*F1699,-3)</f>
        <v>4920000</v>
      </c>
      <c r="H1699" s="178">
        <v>24</v>
      </c>
      <c r="I1699" s="179" t="s">
        <v>40</v>
      </c>
      <c r="J1699" s="254">
        <v>205000</v>
      </c>
      <c r="K1699" s="254">
        <f>ROUNDDOWN(H1699*J1699,-3)</f>
        <v>4920000</v>
      </c>
      <c r="L1699" s="178">
        <v>24</v>
      </c>
      <c r="M1699" s="179" t="s">
        <v>40</v>
      </c>
      <c r="N1699" s="254">
        <v>205000</v>
      </c>
      <c r="O1699" s="254">
        <f>ROUNDDOWN(L1699*N1699,-3)</f>
        <v>4920000</v>
      </c>
      <c r="P1699" s="178">
        <v>24</v>
      </c>
      <c r="Q1699" s="179" t="s">
        <v>40</v>
      </c>
      <c r="R1699" s="254">
        <v>205000</v>
      </c>
      <c r="S1699" s="254">
        <f>ROUNDDOWN(P1699*R1699,-3)</f>
        <v>4920000</v>
      </c>
      <c r="T1699" s="178">
        <v>24</v>
      </c>
      <c r="U1699" s="179" t="s">
        <v>40</v>
      </c>
      <c r="V1699" s="254">
        <v>205000</v>
      </c>
      <c r="W1699" s="254">
        <f>ROUNDDOWN(T1699*V1699,-3)</f>
        <v>4920000</v>
      </c>
      <c r="X1699" s="354">
        <f t="shared" si="519"/>
        <v>1476000</v>
      </c>
      <c r="Y1699" s="254">
        <f>CEILING(X1699,1000)</f>
        <v>1476000</v>
      </c>
      <c r="Z1699" s="354">
        <f t="shared" si="540"/>
        <v>3444000</v>
      </c>
      <c r="AA1699" s="254">
        <f t="shared" si="520"/>
        <v>3444000</v>
      </c>
      <c r="AB1699" s="178">
        <v>24</v>
      </c>
      <c r="AC1699" s="179" t="s">
        <v>40</v>
      </c>
      <c r="AD1699" s="254">
        <v>205000</v>
      </c>
      <c r="AE1699" s="254">
        <f>ROUNDDOWN(AB1699*AD1699,-3)</f>
        <v>4920000</v>
      </c>
      <c r="AF1699" s="178">
        <v>24</v>
      </c>
      <c r="AG1699" s="179" t="s">
        <v>40</v>
      </c>
      <c r="AH1699" s="254">
        <v>205000</v>
      </c>
      <c r="AI1699" s="254">
        <f>ROUNDDOWN(AF1699*AH1699,-3)</f>
        <v>4920000</v>
      </c>
      <c r="AJ1699" s="178">
        <v>24</v>
      </c>
      <c r="AK1699" s="179" t="s">
        <v>40</v>
      </c>
      <c r="AL1699" s="254">
        <v>205000</v>
      </c>
      <c r="AM1699" s="254">
        <f>ROUNDDOWN(AJ1699*AL1699,-3)</f>
        <v>4920000</v>
      </c>
      <c r="AN1699" s="178">
        <v>24</v>
      </c>
      <c r="AO1699" s="179" t="s">
        <v>40</v>
      </c>
      <c r="AP1699" s="254">
        <v>205000</v>
      </c>
      <c r="AQ1699" s="254">
        <f>ROUNDDOWN(AN1699*AP1699,-3)</f>
        <v>4920000</v>
      </c>
      <c r="AR1699" s="351">
        <f t="shared" si="541"/>
        <v>0</v>
      </c>
    </row>
    <row r="1700" spans="2:44" x14ac:dyDescent="0.4">
      <c r="B1700" s="208">
        <v>525119</v>
      </c>
      <c r="C1700" s="180" t="s">
        <v>42</v>
      </c>
      <c r="D1700" s="178">
        <v>0</v>
      </c>
      <c r="E1700" s="179"/>
      <c r="F1700" s="180">
        <v>0</v>
      </c>
      <c r="G1700" s="254">
        <f>SUM(G1701:G1705)</f>
        <v>27119000</v>
      </c>
      <c r="H1700" s="178">
        <v>0</v>
      </c>
      <c r="I1700" s="179"/>
      <c r="J1700" s="180">
        <v>0</v>
      </c>
      <c r="K1700" s="254">
        <f>SUM(K1701:K1705)</f>
        <v>27119000</v>
      </c>
      <c r="L1700" s="178">
        <v>0</v>
      </c>
      <c r="M1700" s="179"/>
      <c r="N1700" s="180">
        <v>0</v>
      </c>
      <c r="O1700" s="254">
        <f>SUM(O1701:O1705)</f>
        <v>20999000</v>
      </c>
      <c r="P1700" s="178">
        <v>0</v>
      </c>
      <c r="Q1700" s="179"/>
      <c r="R1700" s="180">
        <v>0</v>
      </c>
      <c r="S1700" s="254">
        <f>SUM(S1701:S1705)</f>
        <v>20999000</v>
      </c>
      <c r="T1700" s="178">
        <v>0</v>
      </c>
      <c r="U1700" s="179"/>
      <c r="V1700" s="180">
        <v>0</v>
      </c>
      <c r="W1700" s="254">
        <f>SUM(W1701:W1705)</f>
        <v>20999000</v>
      </c>
      <c r="X1700" s="354">
        <f t="shared" si="519"/>
        <v>6299700</v>
      </c>
      <c r="Y1700" s="254"/>
      <c r="Z1700" s="354">
        <f t="shared" si="540"/>
        <v>20999000</v>
      </c>
      <c r="AA1700" s="254"/>
      <c r="AB1700" s="178">
        <v>0</v>
      </c>
      <c r="AC1700" s="179"/>
      <c r="AD1700" s="180">
        <v>0</v>
      </c>
      <c r="AE1700" s="254">
        <f>SUM(AE1701:AE1705)</f>
        <v>20999000</v>
      </c>
      <c r="AF1700" s="178">
        <v>0</v>
      </c>
      <c r="AG1700" s="179"/>
      <c r="AH1700" s="180">
        <v>0</v>
      </c>
      <c r="AI1700" s="254">
        <f>SUM(AI1701:AI1705)</f>
        <v>20999000</v>
      </c>
      <c r="AJ1700" s="178">
        <v>0</v>
      </c>
      <c r="AK1700" s="179"/>
      <c r="AL1700" s="180">
        <v>0</v>
      </c>
      <c r="AM1700" s="254">
        <f>SUM(AM1701:AM1705)</f>
        <v>20999000</v>
      </c>
      <c r="AN1700" s="178">
        <v>0</v>
      </c>
      <c r="AO1700" s="179"/>
      <c r="AP1700" s="180">
        <v>0</v>
      </c>
      <c r="AQ1700" s="254">
        <f>SUM(AQ1701:AQ1705)</f>
        <v>20999000</v>
      </c>
      <c r="AR1700" s="351">
        <f t="shared" si="541"/>
        <v>0</v>
      </c>
    </row>
    <row r="1701" spans="2:44" x14ac:dyDescent="0.4">
      <c r="B1701" s="208" t="s">
        <v>27</v>
      </c>
      <c r="C1701" s="180" t="s">
        <v>44</v>
      </c>
      <c r="D1701" s="178">
        <v>24</v>
      </c>
      <c r="E1701" s="179" t="s">
        <v>40</v>
      </c>
      <c r="F1701" s="254">
        <v>450000</v>
      </c>
      <c r="G1701" s="254">
        <f t="shared" ref="G1701:G1705" si="561">ROUNDDOWN(D1701*F1701,-3)</f>
        <v>10800000</v>
      </c>
      <c r="H1701" s="178">
        <v>24</v>
      </c>
      <c r="I1701" s="179" t="s">
        <v>40</v>
      </c>
      <c r="J1701" s="254">
        <v>450000</v>
      </c>
      <c r="K1701" s="254">
        <f t="shared" ref="K1701:K1705" si="562">ROUNDDOWN(H1701*J1701,-3)</f>
        <v>10800000</v>
      </c>
      <c r="L1701" s="178">
        <v>24</v>
      </c>
      <c r="M1701" s="179" t="s">
        <v>40</v>
      </c>
      <c r="N1701" s="254">
        <v>450000</v>
      </c>
      <c r="O1701" s="254">
        <f t="shared" ref="O1701:O1705" si="563">ROUNDDOWN(L1701*N1701,-3)</f>
        <v>10800000</v>
      </c>
      <c r="P1701" s="178">
        <v>24</v>
      </c>
      <c r="Q1701" s="179" t="s">
        <v>40</v>
      </c>
      <c r="R1701" s="254">
        <v>450000</v>
      </c>
      <c r="S1701" s="254">
        <f t="shared" ref="S1701:S1705" si="564">ROUNDDOWN(P1701*R1701,-3)</f>
        <v>10800000</v>
      </c>
      <c r="T1701" s="178">
        <v>24</v>
      </c>
      <c r="U1701" s="179" t="s">
        <v>40</v>
      </c>
      <c r="V1701" s="254">
        <v>450000</v>
      </c>
      <c r="W1701" s="254">
        <f t="shared" ref="W1701:W1705" si="565">ROUNDDOWN(T1701*V1701,-3)</f>
        <v>10800000</v>
      </c>
      <c r="X1701" s="354">
        <f t="shared" si="519"/>
        <v>3240000</v>
      </c>
      <c r="Y1701" s="254">
        <f>CEILING(X1701,1000)</f>
        <v>3240000</v>
      </c>
      <c r="Z1701" s="354">
        <f t="shared" si="540"/>
        <v>7560000</v>
      </c>
      <c r="AA1701" s="254">
        <f t="shared" si="520"/>
        <v>7560000</v>
      </c>
      <c r="AB1701" s="178">
        <v>24</v>
      </c>
      <c r="AC1701" s="179" t="s">
        <v>40</v>
      </c>
      <c r="AD1701" s="254">
        <v>450000</v>
      </c>
      <c r="AE1701" s="254">
        <f t="shared" ref="AE1701:AE1705" si="566">ROUNDDOWN(AB1701*AD1701,-3)</f>
        <v>10800000</v>
      </c>
      <c r="AF1701" s="178">
        <v>24</v>
      </c>
      <c r="AG1701" s="179" t="s">
        <v>40</v>
      </c>
      <c r="AH1701" s="254">
        <v>450000</v>
      </c>
      <c r="AI1701" s="254">
        <f t="shared" ref="AI1701:AI1705" si="567">ROUNDDOWN(AF1701*AH1701,-3)</f>
        <v>10800000</v>
      </c>
      <c r="AJ1701" s="178">
        <v>24</v>
      </c>
      <c r="AK1701" s="179" t="s">
        <v>40</v>
      </c>
      <c r="AL1701" s="254">
        <v>450000</v>
      </c>
      <c r="AM1701" s="254">
        <f t="shared" ref="AM1701:AM1705" si="568">ROUNDDOWN(AJ1701*AL1701,-3)</f>
        <v>10800000</v>
      </c>
      <c r="AN1701" s="178">
        <v>24</v>
      </c>
      <c r="AO1701" s="179" t="s">
        <v>40</v>
      </c>
      <c r="AP1701" s="254">
        <v>450000</v>
      </c>
      <c r="AQ1701" s="254">
        <f t="shared" ref="AQ1701:AQ1705" si="569">ROUNDDOWN(AN1701*AP1701,-3)</f>
        <v>10800000</v>
      </c>
      <c r="AR1701" s="351">
        <f t="shared" si="541"/>
        <v>0</v>
      </c>
    </row>
    <row r="1702" spans="2:44" x14ac:dyDescent="0.4">
      <c r="B1702" s="208" t="s">
        <v>27</v>
      </c>
      <c r="C1702" s="180" t="s">
        <v>58</v>
      </c>
      <c r="D1702" s="178">
        <v>72</v>
      </c>
      <c r="E1702" s="179" t="s">
        <v>59</v>
      </c>
      <c r="F1702" s="254">
        <v>85000</v>
      </c>
      <c r="G1702" s="254">
        <f t="shared" si="561"/>
        <v>6120000</v>
      </c>
      <c r="H1702" s="178">
        <v>72</v>
      </c>
      <c r="I1702" s="179" t="s">
        <v>59</v>
      </c>
      <c r="J1702" s="254">
        <v>85000</v>
      </c>
      <c r="K1702" s="254">
        <f t="shared" si="562"/>
        <v>6120000</v>
      </c>
      <c r="L1702" s="178">
        <v>0</v>
      </c>
      <c r="M1702" s="179" t="s">
        <v>59</v>
      </c>
      <c r="N1702" s="254">
        <v>85000</v>
      </c>
      <c r="O1702" s="254">
        <f t="shared" si="563"/>
        <v>0</v>
      </c>
      <c r="P1702" s="178">
        <v>0</v>
      </c>
      <c r="Q1702" s="179" t="s">
        <v>59</v>
      </c>
      <c r="R1702" s="254">
        <v>85000</v>
      </c>
      <c r="S1702" s="254">
        <f t="shared" si="564"/>
        <v>0</v>
      </c>
      <c r="T1702" s="178">
        <v>0</v>
      </c>
      <c r="U1702" s="179" t="s">
        <v>59</v>
      </c>
      <c r="V1702" s="254">
        <v>85000</v>
      </c>
      <c r="W1702" s="254">
        <f t="shared" si="565"/>
        <v>0</v>
      </c>
      <c r="X1702" s="354">
        <f t="shared" si="519"/>
        <v>0</v>
      </c>
      <c r="Y1702" s="254"/>
      <c r="Z1702" s="354">
        <f t="shared" si="540"/>
        <v>0</v>
      </c>
      <c r="AA1702" s="254"/>
      <c r="AB1702" s="178">
        <v>0</v>
      </c>
      <c r="AC1702" s="179" t="s">
        <v>59</v>
      </c>
      <c r="AD1702" s="254">
        <v>85000</v>
      </c>
      <c r="AE1702" s="254">
        <f t="shared" si="566"/>
        <v>0</v>
      </c>
      <c r="AF1702" s="178">
        <v>0</v>
      </c>
      <c r="AG1702" s="179" t="s">
        <v>59</v>
      </c>
      <c r="AH1702" s="254">
        <v>85000</v>
      </c>
      <c r="AI1702" s="254">
        <f t="shared" si="567"/>
        <v>0</v>
      </c>
      <c r="AJ1702" s="178">
        <v>0</v>
      </c>
      <c r="AK1702" s="179" t="s">
        <v>59</v>
      </c>
      <c r="AL1702" s="254">
        <v>85000</v>
      </c>
      <c r="AM1702" s="254">
        <f t="shared" si="568"/>
        <v>0</v>
      </c>
      <c r="AN1702" s="178">
        <v>0</v>
      </c>
      <c r="AO1702" s="179" t="s">
        <v>59</v>
      </c>
      <c r="AP1702" s="254">
        <v>85000</v>
      </c>
      <c r="AQ1702" s="254">
        <f t="shared" si="569"/>
        <v>0</v>
      </c>
      <c r="AR1702" s="351">
        <f t="shared" si="541"/>
        <v>0</v>
      </c>
    </row>
    <row r="1703" spans="2:44" x14ac:dyDescent="0.4">
      <c r="B1703" s="208" t="s">
        <v>27</v>
      </c>
      <c r="C1703" s="180" t="s">
        <v>640</v>
      </c>
      <c r="D1703" s="178">
        <v>1</v>
      </c>
      <c r="E1703" s="179" t="s">
        <v>38</v>
      </c>
      <c r="F1703" s="254">
        <v>5000000</v>
      </c>
      <c r="G1703" s="254">
        <f t="shared" si="561"/>
        <v>5000000</v>
      </c>
      <c r="H1703" s="178">
        <v>1</v>
      </c>
      <c r="I1703" s="179" t="s">
        <v>38</v>
      </c>
      <c r="J1703" s="254">
        <v>5000000</v>
      </c>
      <c r="K1703" s="254">
        <f t="shared" si="562"/>
        <v>5000000</v>
      </c>
      <c r="L1703" s="178">
        <v>1</v>
      </c>
      <c r="M1703" s="179" t="s">
        <v>38</v>
      </c>
      <c r="N1703" s="254">
        <v>5000000</v>
      </c>
      <c r="O1703" s="254">
        <f t="shared" si="563"/>
        <v>5000000</v>
      </c>
      <c r="P1703" s="178">
        <v>1</v>
      </c>
      <c r="Q1703" s="179" t="s">
        <v>38</v>
      </c>
      <c r="R1703" s="254">
        <v>5000000</v>
      </c>
      <c r="S1703" s="254">
        <f t="shared" si="564"/>
        <v>5000000</v>
      </c>
      <c r="T1703" s="178">
        <v>1</v>
      </c>
      <c r="U1703" s="179" t="s">
        <v>38</v>
      </c>
      <c r="V1703" s="254">
        <v>5000000</v>
      </c>
      <c r="W1703" s="254">
        <f t="shared" si="565"/>
        <v>5000000</v>
      </c>
      <c r="X1703" s="354">
        <f t="shared" si="519"/>
        <v>1500000</v>
      </c>
      <c r="Y1703" s="254">
        <f>CEILING(X1703,1000)</f>
        <v>1500000</v>
      </c>
      <c r="Z1703" s="354">
        <f t="shared" si="540"/>
        <v>3500000</v>
      </c>
      <c r="AA1703" s="254">
        <f t="shared" si="520"/>
        <v>3500000</v>
      </c>
      <c r="AB1703" s="178">
        <v>1</v>
      </c>
      <c r="AC1703" s="179" t="s">
        <v>38</v>
      </c>
      <c r="AD1703" s="254">
        <v>5000000</v>
      </c>
      <c r="AE1703" s="254">
        <f t="shared" si="566"/>
        <v>5000000</v>
      </c>
      <c r="AF1703" s="178">
        <v>1</v>
      </c>
      <c r="AG1703" s="179" t="s">
        <v>38</v>
      </c>
      <c r="AH1703" s="254">
        <v>5000000</v>
      </c>
      <c r="AI1703" s="254">
        <f t="shared" si="567"/>
        <v>5000000</v>
      </c>
      <c r="AJ1703" s="178">
        <v>1</v>
      </c>
      <c r="AK1703" s="179" t="s">
        <v>38</v>
      </c>
      <c r="AL1703" s="254">
        <v>5000000</v>
      </c>
      <c r="AM1703" s="254">
        <f t="shared" si="568"/>
        <v>5000000</v>
      </c>
      <c r="AN1703" s="178">
        <v>1</v>
      </c>
      <c r="AO1703" s="179" t="s">
        <v>38</v>
      </c>
      <c r="AP1703" s="254">
        <v>5000000</v>
      </c>
      <c r="AQ1703" s="254">
        <f t="shared" si="569"/>
        <v>5000000</v>
      </c>
      <c r="AR1703" s="351">
        <f t="shared" si="541"/>
        <v>0</v>
      </c>
    </row>
    <row r="1704" spans="2:44" x14ac:dyDescent="0.4">
      <c r="B1704" s="208"/>
      <c r="C1704" s="180" t="s">
        <v>646</v>
      </c>
      <c r="D1704" s="178">
        <v>1</v>
      </c>
      <c r="E1704" s="179" t="s">
        <v>38</v>
      </c>
      <c r="F1704" s="254">
        <v>199000</v>
      </c>
      <c r="G1704" s="254">
        <f t="shared" si="561"/>
        <v>199000</v>
      </c>
      <c r="H1704" s="178">
        <v>1</v>
      </c>
      <c r="I1704" s="179" t="s">
        <v>38</v>
      </c>
      <c r="J1704" s="254">
        <v>199000</v>
      </c>
      <c r="K1704" s="254">
        <f t="shared" si="562"/>
        <v>199000</v>
      </c>
      <c r="L1704" s="178">
        <v>1</v>
      </c>
      <c r="M1704" s="179" t="s">
        <v>38</v>
      </c>
      <c r="N1704" s="254">
        <v>199000</v>
      </c>
      <c r="O1704" s="254">
        <f t="shared" si="563"/>
        <v>199000</v>
      </c>
      <c r="P1704" s="178">
        <v>1</v>
      </c>
      <c r="Q1704" s="179" t="s">
        <v>38</v>
      </c>
      <c r="R1704" s="254">
        <v>199000</v>
      </c>
      <c r="S1704" s="254">
        <f t="shared" si="564"/>
        <v>199000</v>
      </c>
      <c r="T1704" s="178">
        <v>1</v>
      </c>
      <c r="U1704" s="179" t="s">
        <v>38</v>
      </c>
      <c r="V1704" s="254">
        <v>199000</v>
      </c>
      <c r="W1704" s="254">
        <f t="shared" si="565"/>
        <v>199000</v>
      </c>
      <c r="X1704" s="354">
        <f t="shared" si="519"/>
        <v>59700</v>
      </c>
      <c r="Y1704" s="254">
        <f>CEILING(X1704,1000)</f>
        <v>60000</v>
      </c>
      <c r="Z1704" s="354">
        <f t="shared" si="540"/>
        <v>139000</v>
      </c>
      <c r="AA1704" s="254">
        <f t="shared" si="520"/>
        <v>139000</v>
      </c>
      <c r="AB1704" s="178">
        <v>1</v>
      </c>
      <c r="AC1704" s="179" t="s">
        <v>38</v>
      </c>
      <c r="AD1704" s="254">
        <v>199000</v>
      </c>
      <c r="AE1704" s="254">
        <f t="shared" si="566"/>
        <v>199000</v>
      </c>
      <c r="AF1704" s="178">
        <v>1</v>
      </c>
      <c r="AG1704" s="179" t="s">
        <v>38</v>
      </c>
      <c r="AH1704" s="254">
        <v>199000</v>
      </c>
      <c r="AI1704" s="254">
        <f t="shared" si="567"/>
        <v>199000</v>
      </c>
      <c r="AJ1704" s="178">
        <v>1</v>
      </c>
      <c r="AK1704" s="179" t="s">
        <v>38</v>
      </c>
      <c r="AL1704" s="254">
        <v>199000</v>
      </c>
      <c r="AM1704" s="254">
        <f t="shared" si="568"/>
        <v>199000</v>
      </c>
      <c r="AN1704" s="178">
        <v>1</v>
      </c>
      <c r="AO1704" s="179" t="s">
        <v>38</v>
      </c>
      <c r="AP1704" s="254">
        <v>199000</v>
      </c>
      <c r="AQ1704" s="254">
        <f t="shared" si="569"/>
        <v>199000</v>
      </c>
      <c r="AR1704" s="351">
        <f t="shared" si="541"/>
        <v>0</v>
      </c>
    </row>
    <row r="1705" spans="2:44" x14ac:dyDescent="0.4">
      <c r="B1705" s="208" t="s">
        <v>27</v>
      </c>
      <c r="C1705" s="180" t="s">
        <v>635</v>
      </c>
      <c r="D1705" s="178">
        <v>1</v>
      </c>
      <c r="E1705" s="179" t="s">
        <v>38</v>
      </c>
      <c r="F1705" s="254">
        <v>5000000</v>
      </c>
      <c r="G1705" s="254">
        <f t="shared" si="561"/>
        <v>5000000</v>
      </c>
      <c r="H1705" s="178">
        <v>1</v>
      </c>
      <c r="I1705" s="179" t="s">
        <v>38</v>
      </c>
      <c r="J1705" s="254">
        <v>5000000</v>
      </c>
      <c r="K1705" s="254">
        <f t="shared" si="562"/>
        <v>5000000</v>
      </c>
      <c r="L1705" s="178">
        <v>1</v>
      </c>
      <c r="M1705" s="179" t="s">
        <v>38</v>
      </c>
      <c r="N1705" s="254">
        <v>5000000</v>
      </c>
      <c r="O1705" s="254">
        <f t="shared" si="563"/>
        <v>5000000</v>
      </c>
      <c r="P1705" s="178">
        <v>1</v>
      </c>
      <c r="Q1705" s="179" t="s">
        <v>38</v>
      </c>
      <c r="R1705" s="254">
        <v>5000000</v>
      </c>
      <c r="S1705" s="254">
        <f t="shared" si="564"/>
        <v>5000000</v>
      </c>
      <c r="T1705" s="178">
        <v>1</v>
      </c>
      <c r="U1705" s="179" t="s">
        <v>38</v>
      </c>
      <c r="V1705" s="254">
        <v>5000000</v>
      </c>
      <c r="W1705" s="254">
        <f t="shared" si="565"/>
        <v>5000000</v>
      </c>
      <c r="X1705" s="354">
        <f t="shared" si="519"/>
        <v>1500000</v>
      </c>
      <c r="Y1705" s="254">
        <f>CEILING(X1705,1000)</f>
        <v>1500000</v>
      </c>
      <c r="Z1705" s="354">
        <f t="shared" si="540"/>
        <v>3500000</v>
      </c>
      <c r="AA1705" s="254">
        <f t="shared" si="520"/>
        <v>3500000</v>
      </c>
      <c r="AB1705" s="178">
        <v>1</v>
      </c>
      <c r="AC1705" s="179" t="s">
        <v>38</v>
      </c>
      <c r="AD1705" s="254">
        <v>5000000</v>
      </c>
      <c r="AE1705" s="254">
        <f t="shared" si="566"/>
        <v>5000000</v>
      </c>
      <c r="AF1705" s="178">
        <v>1</v>
      </c>
      <c r="AG1705" s="179" t="s">
        <v>38</v>
      </c>
      <c r="AH1705" s="254">
        <v>5000000</v>
      </c>
      <c r="AI1705" s="254">
        <f t="shared" si="567"/>
        <v>5000000</v>
      </c>
      <c r="AJ1705" s="178">
        <v>1</v>
      </c>
      <c r="AK1705" s="179" t="s">
        <v>38</v>
      </c>
      <c r="AL1705" s="254">
        <v>5000000</v>
      </c>
      <c r="AM1705" s="254">
        <f t="shared" si="568"/>
        <v>5000000</v>
      </c>
      <c r="AN1705" s="178">
        <v>1</v>
      </c>
      <c r="AO1705" s="179" t="s">
        <v>38</v>
      </c>
      <c r="AP1705" s="254">
        <v>5000000</v>
      </c>
      <c r="AQ1705" s="254">
        <f t="shared" si="569"/>
        <v>5000000</v>
      </c>
      <c r="AR1705" s="351">
        <f t="shared" si="541"/>
        <v>0</v>
      </c>
    </row>
    <row r="1706" spans="2:44" x14ac:dyDescent="0.4">
      <c r="B1706" s="363" t="s">
        <v>195</v>
      </c>
      <c r="C1706" s="364" t="s">
        <v>615</v>
      </c>
      <c r="D1706" s="269">
        <f>D1707+D1723+D1712+D1736</f>
        <v>92</v>
      </c>
      <c r="E1706" s="270" t="s">
        <v>30</v>
      </c>
      <c r="F1706" s="254">
        <v>0</v>
      </c>
      <c r="G1706" s="254">
        <f>G1707+G1723+G1712+G1736</f>
        <v>468031000</v>
      </c>
      <c r="H1706" s="269">
        <f>H1707+H1723+H1712+H1736</f>
        <v>92</v>
      </c>
      <c r="I1706" s="270" t="s">
        <v>30</v>
      </c>
      <c r="J1706" s="254">
        <v>0</v>
      </c>
      <c r="K1706" s="254">
        <f>K1707+K1723+K1712+K1736</f>
        <v>468031000</v>
      </c>
      <c r="L1706" s="269">
        <f>L1707+L1723+L1712+L1736</f>
        <v>92</v>
      </c>
      <c r="M1706" s="270" t="s">
        <v>30</v>
      </c>
      <c r="N1706" s="254">
        <v>0</v>
      </c>
      <c r="O1706" s="254">
        <f>O1707+O1723+O1712+O1736</f>
        <v>420601000</v>
      </c>
      <c r="P1706" s="269">
        <v>92</v>
      </c>
      <c r="Q1706" s="270" t="s">
        <v>30</v>
      </c>
      <c r="R1706" s="254">
        <v>0</v>
      </c>
      <c r="S1706" s="254">
        <f>S1707+S1723+S1712+S1736</f>
        <v>420601000</v>
      </c>
      <c r="T1706" s="365">
        <v>92</v>
      </c>
      <c r="U1706" s="366" t="s">
        <v>30</v>
      </c>
      <c r="V1706" s="367">
        <v>0</v>
      </c>
      <c r="W1706" s="367">
        <f>W1707+W1723+W1712+W1736</f>
        <v>422671000</v>
      </c>
      <c r="X1706" s="354">
        <f t="shared" si="519"/>
        <v>126801300</v>
      </c>
      <c r="Y1706" s="254"/>
      <c r="Z1706" s="354">
        <f t="shared" si="540"/>
        <v>422671000</v>
      </c>
      <c r="AA1706" s="254"/>
      <c r="AB1706" s="365">
        <v>92</v>
      </c>
      <c r="AC1706" s="366" t="s">
        <v>30</v>
      </c>
      <c r="AD1706" s="367">
        <v>0</v>
      </c>
      <c r="AE1706" s="367">
        <f>AE1707+AE1723+AE1712+AE1736</f>
        <v>422671000</v>
      </c>
      <c r="AF1706" s="365">
        <v>92</v>
      </c>
      <c r="AG1706" s="366" t="s">
        <v>30</v>
      </c>
      <c r="AH1706" s="367">
        <v>0</v>
      </c>
      <c r="AI1706" s="367">
        <f>AI1707+AI1723+AI1712+AI1736</f>
        <v>422671000</v>
      </c>
      <c r="AJ1706" s="365">
        <v>92</v>
      </c>
      <c r="AK1706" s="366" t="s">
        <v>30</v>
      </c>
      <c r="AL1706" s="367">
        <v>0</v>
      </c>
      <c r="AM1706" s="367">
        <f>AM1707+AM1723+AM1712+AM1736</f>
        <v>422671000</v>
      </c>
      <c r="AN1706" s="365">
        <v>92</v>
      </c>
      <c r="AO1706" s="366" t="s">
        <v>30</v>
      </c>
      <c r="AP1706" s="367">
        <v>0</v>
      </c>
      <c r="AQ1706" s="367">
        <f>AQ1707+AQ1723+AQ1712+AQ1736</f>
        <v>422671000</v>
      </c>
      <c r="AR1706" s="351">
        <f t="shared" si="541"/>
        <v>0</v>
      </c>
    </row>
    <row r="1707" spans="2:44" x14ac:dyDescent="0.4">
      <c r="B1707" s="312" t="s">
        <v>34</v>
      </c>
      <c r="C1707" s="313" t="s">
        <v>658</v>
      </c>
      <c r="D1707" s="269">
        <v>22</v>
      </c>
      <c r="E1707" s="270" t="s">
        <v>30</v>
      </c>
      <c r="F1707" s="254">
        <v>0</v>
      </c>
      <c r="G1707" s="254">
        <f>G1708</f>
        <v>7700000</v>
      </c>
      <c r="H1707" s="314">
        <v>22</v>
      </c>
      <c r="I1707" s="315" t="s">
        <v>30</v>
      </c>
      <c r="J1707" s="316">
        <v>0</v>
      </c>
      <c r="K1707" s="316">
        <f>K1708</f>
        <v>7700000</v>
      </c>
      <c r="L1707" s="314">
        <v>22</v>
      </c>
      <c r="M1707" s="315" t="s">
        <v>30</v>
      </c>
      <c r="N1707" s="316">
        <v>0</v>
      </c>
      <c r="O1707" s="316">
        <f>O1708</f>
        <v>7700000</v>
      </c>
      <c r="P1707" s="314">
        <v>22</v>
      </c>
      <c r="Q1707" s="315" t="s">
        <v>30</v>
      </c>
      <c r="R1707" s="316">
        <v>0</v>
      </c>
      <c r="S1707" s="316">
        <f>S1708</f>
        <v>7700000</v>
      </c>
      <c r="T1707" s="314">
        <v>22</v>
      </c>
      <c r="U1707" s="315" t="s">
        <v>30</v>
      </c>
      <c r="V1707" s="316">
        <v>0</v>
      </c>
      <c r="W1707" s="316">
        <f>W1708</f>
        <v>7700000</v>
      </c>
      <c r="X1707" s="354">
        <f t="shared" si="519"/>
        <v>2310000</v>
      </c>
      <c r="Y1707" s="316"/>
      <c r="Z1707" s="354">
        <f t="shared" si="540"/>
        <v>7700000</v>
      </c>
      <c r="AA1707" s="316"/>
      <c r="AB1707" s="314">
        <v>22</v>
      </c>
      <c r="AC1707" s="315" t="s">
        <v>30</v>
      </c>
      <c r="AD1707" s="316">
        <v>0</v>
      </c>
      <c r="AE1707" s="316">
        <f>AE1708</f>
        <v>7700000</v>
      </c>
      <c r="AF1707" s="314">
        <v>22</v>
      </c>
      <c r="AG1707" s="315" t="s">
        <v>30</v>
      </c>
      <c r="AH1707" s="316">
        <v>0</v>
      </c>
      <c r="AI1707" s="316">
        <f>AI1708</f>
        <v>7700000</v>
      </c>
      <c r="AJ1707" s="314">
        <v>22</v>
      </c>
      <c r="AK1707" s="315" t="s">
        <v>30</v>
      </c>
      <c r="AL1707" s="316">
        <v>0</v>
      </c>
      <c r="AM1707" s="316">
        <f>AM1708</f>
        <v>7700000</v>
      </c>
      <c r="AN1707" s="314">
        <v>22</v>
      </c>
      <c r="AO1707" s="315" t="s">
        <v>30</v>
      </c>
      <c r="AP1707" s="316">
        <v>0</v>
      </c>
      <c r="AQ1707" s="316">
        <f>AQ1708</f>
        <v>7700000</v>
      </c>
      <c r="AR1707" s="351">
        <f t="shared" si="541"/>
        <v>0</v>
      </c>
    </row>
    <row r="1708" spans="2:44" x14ac:dyDescent="0.4">
      <c r="B1708" s="208">
        <v>525119</v>
      </c>
      <c r="C1708" s="180" t="s">
        <v>42</v>
      </c>
      <c r="D1708" s="178">
        <v>0</v>
      </c>
      <c r="E1708" s="179"/>
      <c r="F1708" s="180">
        <v>0</v>
      </c>
      <c r="G1708" s="254">
        <f>SUM(G1709:G1711)</f>
        <v>7700000</v>
      </c>
      <c r="H1708" s="178">
        <v>0</v>
      </c>
      <c r="I1708" s="179"/>
      <c r="J1708" s="180">
        <v>0</v>
      </c>
      <c r="K1708" s="254">
        <f>SUM(K1709:K1711)</f>
        <v>7700000</v>
      </c>
      <c r="L1708" s="178">
        <v>0</v>
      </c>
      <c r="M1708" s="179"/>
      <c r="N1708" s="180">
        <v>0</v>
      </c>
      <c r="O1708" s="254">
        <f>SUM(O1709:O1711)</f>
        <v>7700000</v>
      </c>
      <c r="P1708" s="178">
        <v>0</v>
      </c>
      <c r="Q1708" s="179"/>
      <c r="R1708" s="180">
        <v>0</v>
      </c>
      <c r="S1708" s="254">
        <f>SUM(S1709:S1711)</f>
        <v>7700000</v>
      </c>
      <c r="T1708" s="178">
        <v>0</v>
      </c>
      <c r="U1708" s="179"/>
      <c r="V1708" s="180">
        <v>0</v>
      </c>
      <c r="W1708" s="254">
        <f>SUM(W1709:W1711)</f>
        <v>7700000</v>
      </c>
      <c r="X1708" s="354">
        <f t="shared" si="519"/>
        <v>2310000</v>
      </c>
      <c r="Y1708" s="254"/>
      <c r="Z1708" s="354">
        <f t="shared" si="540"/>
        <v>7700000</v>
      </c>
      <c r="AA1708" s="254"/>
      <c r="AB1708" s="178">
        <v>0</v>
      </c>
      <c r="AC1708" s="179"/>
      <c r="AD1708" s="180">
        <v>0</v>
      </c>
      <c r="AE1708" s="254">
        <f>SUM(AE1709:AE1711)</f>
        <v>7700000</v>
      </c>
      <c r="AF1708" s="178">
        <v>0</v>
      </c>
      <c r="AG1708" s="179"/>
      <c r="AH1708" s="180">
        <v>0</v>
      </c>
      <c r="AI1708" s="254">
        <f>SUM(AI1709:AI1711)</f>
        <v>7700000</v>
      </c>
      <c r="AJ1708" s="178">
        <v>0</v>
      </c>
      <c r="AK1708" s="179"/>
      <c r="AL1708" s="180">
        <v>0</v>
      </c>
      <c r="AM1708" s="254">
        <f>SUM(AM1709:AM1711)</f>
        <v>7700000</v>
      </c>
      <c r="AN1708" s="178">
        <v>0</v>
      </c>
      <c r="AO1708" s="179"/>
      <c r="AP1708" s="180">
        <v>0</v>
      </c>
      <c r="AQ1708" s="254">
        <f>SUM(AQ1709:AQ1711)</f>
        <v>7700000</v>
      </c>
      <c r="AR1708" s="351">
        <f t="shared" si="541"/>
        <v>0</v>
      </c>
    </row>
    <row r="1709" spans="2:44" x14ac:dyDescent="0.4">
      <c r="B1709" s="208" t="s">
        <v>27</v>
      </c>
      <c r="C1709" s="180" t="s">
        <v>44</v>
      </c>
      <c r="D1709" s="178">
        <v>22</v>
      </c>
      <c r="E1709" s="179" t="s">
        <v>40</v>
      </c>
      <c r="F1709" s="254">
        <v>225000</v>
      </c>
      <c r="G1709" s="254">
        <f>ROUNDDOWN(D1709*F1709,-3)</f>
        <v>4950000</v>
      </c>
      <c r="H1709" s="178">
        <v>22</v>
      </c>
      <c r="I1709" s="179" t="s">
        <v>40</v>
      </c>
      <c r="J1709" s="254">
        <v>225000</v>
      </c>
      <c r="K1709" s="254">
        <f>ROUNDDOWN(H1709*J1709,-3)</f>
        <v>4950000</v>
      </c>
      <c r="L1709" s="178">
        <v>22</v>
      </c>
      <c r="M1709" s="179" t="s">
        <v>40</v>
      </c>
      <c r="N1709" s="254">
        <v>225000</v>
      </c>
      <c r="O1709" s="254">
        <f>ROUNDDOWN(L1709*N1709,-3)</f>
        <v>4950000</v>
      </c>
      <c r="P1709" s="178">
        <v>22</v>
      </c>
      <c r="Q1709" s="179" t="s">
        <v>40</v>
      </c>
      <c r="R1709" s="254">
        <v>225000</v>
      </c>
      <c r="S1709" s="254">
        <f>ROUNDDOWN(P1709*R1709,-3)</f>
        <v>4950000</v>
      </c>
      <c r="T1709" s="178">
        <v>22</v>
      </c>
      <c r="U1709" s="179" t="s">
        <v>40</v>
      </c>
      <c r="V1709" s="254">
        <v>225000</v>
      </c>
      <c r="W1709" s="254">
        <f>ROUNDDOWN(T1709*V1709,-3)</f>
        <v>4950000</v>
      </c>
      <c r="X1709" s="354">
        <f t="shared" si="519"/>
        <v>1485000</v>
      </c>
      <c r="Y1709" s="254">
        <f>CEILING(X1709,1000)</f>
        <v>1485000</v>
      </c>
      <c r="Z1709" s="354">
        <f t="shared" si="540"/>
        <v>3465000</v>
      </c>
      <c r="AA1709" s="254">
        <f t="shared" si="520"/>
        <v>3465000</v>
      </c>
      <c r="AB1709" s="178">
        <v>22</v>
      </c>
      <c r="AC1709" s="179" t="s">
        <v>40</v>
      </c>
      <c r="AD1709" s="254">
        <v>225000</v>
      </c>
      <c r="AE1709" s="254">
        <f>ROUNDDOWN(AB1709*AD1709,-3)</f>
        <v>4950000</v>
      </c>
      <c r="AF1709" s="178">
        <v>22</v>
      </c>
      <c r="AG1709" s="179" t="s">
        <v>40</v>
      </c>
      <c r="AH1709" s="254">
        <v>225000</v>
      </c>
      <c r="AI1709" s="254">
        <f>ROUNDDOWN(AF1709*AH1709,-3)</f>
        <v>4950000</v>
      </c>
      <c r="AJ1709" s="178">
        <v>22</v>
      </c>
      <c r="AK1709" s="179" t="s">
        <v>40</v>
      </c>
      <c r="AL1709" s="254">
        <v>225000</v>
      </c>
      <c r="AM1709" s="254">
        <f>ROUNDDOWN(AJ1709*AL1709,-3)</f>
        <v>4950000</v>
      </c>
      <c r="AN1709" s="178">
        <v>22</v>
      </c>
      <c r="AO1709" s="179" t="s">
        <v>40</v>
      </c>
      <c r="AP1709" s="254">
        <v>225000</v>
      </c>
      <c r="AQ1709" s="254">
        <f>ROUNDDOWN(AN1709*AP1709,-3)</f>
        <v>4950000</v>
      </c>
      <c r="AR1709" s="351">
        <f t="shared" si="541"/>
        <v>0</v>
      </c>
    </row>
    <row r="1710" spans="2:44" x14ac:dyDescent="0.4">
      <c r="B1710" s="208" t="s">
        <v>27</v>
      </c>
      <c r="C1710" s="180" t="s">
        <v>72</v>
      </c>
      <c r="D1710" s="178">
        <v>22</v>
      </c>
      <c r="E1710" s="179" t="s">
        <v>40</v>
      </c>
      <c r="F1710" s="254">
        <v>100000</v>
      </c>
      <c r="G1710" s="254">
        <f>ROUNDDOWN(D1710*F1710,-3)</f>
        <v>2200000</v>
      </c>
      <c r="H1710" s="178">
        <v>22</v>
      </c>
      <c r="I1710" s="179" t="s">
        <v>40</v>
      </c>
      <c r="J1710" s="254">
        <v>100000</v>
      </c>
      <c r="K1710" s="254">
        <f>ROUNDDOWN(H1710*J1710,-3)</f>
        <v>2200000</v>
      </c>
      <c r="L1710" s="178">
        <v>22</v>
      </c>
      <c r="M1710" s="179" t="s">
        <v>40</v>
      </c>
      <c r="N1710" s="254">
        <v>100000</v>
      </c>
      <c r="O1710" s="254">
        <f>ROUNDDOWN(L1710*N1710,-3)</f>
        <v>2200000</v>
      </c>
      <c r="P1710" s="178">
        <v>22</v>
      </c>
      <c r="Q1710" s="179" t="s">
        <v>40</v>
      </c>
      <c r="R1710" s="254">
        <v>100000</v>
      </c>
      <c r="S1710" s="254">
        <f>ROUNDDOWN(P1710*R1710,-3)</f>
        <v>2200000</v>
      </c>
      <c r="T1710" s="178">
        <v>22</v>
      </c>
      <c r="U1710" s="179" t="s">
        <v>40</v>
      </c>
      <c r="V1710" s="254">
        <v>100000</v>
      </c>
      <c r="W1710" s="254">
        <f>ROUNDDOWN(T1710*V1710,-3)</f>
        <v>2200000</v>
      </c>
      <c r="X1710" s="354">
        <f t="shared" si="519"/>
        <v>660000</v>
      </c>
      <c r="Y1710" s="254">
        <f>CEILING(X1710,1000)</f>
        <v>660000</v>
      </c>
      <c r="Z1710" s="354">
        <f t="shared" si="540"/>
        <v>1540000</v>
      </c>
      <c r="AA1710" s="254">
        <f t="shared" si="520"/>
        <v>1540000</v>
      </c>
      <c r="AB1710" s="178">
        <v>22</v>
      </c>
      <c r="AC1710" s="179" t="s">
        <v>40</v>
      </c>
      <c r="AD1710" s="254">
        <v>100000</v>
      </c>
      <c r="AE1710" s="254">
        <f>ROUNDDOWN(AB1710*AD1710,-3)</f>
        <v>2200000</v>
      </c>
      <c r="AF1710" s="178">
        <v>22</v>
      </c>
      <c r="AG1710" s="179" t="s">
        <v>40</v>
      </c>
      <c r="AH1710" s="254">
        <v>100000</v>
      </c>
      <c r="AI1710" s="254">
        <f>ROUNDDOWN(AF1710*AH1710,-3)</f>
        <v>2200000</v>
      </c>
      <c r="AJ1710" s="178">
        <v>22</v>
      </c>
      <c r="AK1710" s="179" t="s">
        <v>40</v>
      </c>
      <c r="AL1710" s="254">
        <v>100000</v>
      </c>
      <c r="AM1710" s="254">
        <f>ROUNDDOWN(AJ1710*AL1710,-3)</f>
        <v>2200000</v>
      </c>
      <c r="AN1710" s="178">
        <v>22</v>
      </c>
      <c r="AO1710" s="179" t="s">
        <v>40</v>
      </c>
      <c r="AP1710" s="254">
        <v>100000</v>
      </c>
      <c r="AQ1710" s="254">
        <f>ROUNDDOWN(AN1710*AP1710,-3)</f>
        <v>2200000</v>
      </c>
      <c r="AR1710" s="351">
        <f t="shared" si="541"/>
        <v>0</v>
      </c>
    </row>
    <row r="1711" spans="2:44" x14ac:dyDescent="0.4">
      <c r="B1711" s="208" t="s">
        <v>27</v>
      </c>
      <c r="C1711" s="180" t="s">
        <v>635</v>
      </c>
      <c r="D1711" s="178">
        <v>1</v>
      </c>
      <c r="E1711" s="179" t="s">
        <v>38</v>
      </c>
      <c r="F1711" s="254">
        <v>550000</v>
      </c>
      <c r="G1711" s="254">
        <f>ROUNDDOWN(D1711*F1711,-3)</f>
        <v>550000</v>
      </c>
      <c r="H1711" s="178">
        <v>1</v>
      </c>
      <c r="I1711" s="179" t="s">
        <v>38</v>
      </c>
      <c r="J1711" s="254">
        <v>550000</v>
      </c>
      <c r="K1711" s="254">
        <f>ROUNDDOWN(H1711*J1711,-3)</f>
        <v>550000</v>
      </c>
      <c r="L1711" s="178">
        <v>1</v>
      </c>
      <c r="M1711" s="179" t="s">
        <v>38</v>
      </c>
      <c r="N1711" s="254">
        <v>550000</v>
      </c>
      <c r="O1711" s="254">
        <f>ROUNDDOWN(L1711*N1711,-3)</f>
        <v>550000</v>
      </c>
      <c r="P1711" s="178">
        <v>1</v>
      </c>
      <c r="Q1711" s="179" t="s">
        <v>38</v>
      </c>
      <c r="R1711" s="254">
        <v>550000</v>
      </c>
      <c r="S1711" s="254">
        <f>ROUNDDOWN(P1711*R1711,-3)</f>
        <v>550000</v>
      </c>
      <c r="T1711" s="178">
        <v>1</v>
      </c>
      <c r="U1711" s="179" t="s">
        <v>38</v>
      </c>
      <c r="V1711" s="254">
        <v>550000</v>
      </c>
      <c r="W1711" s="254">
        <f>ROUNDDOWN(T1711*V1711,-3)</f>
        <v>550000</v>
      </c>
      <c r="X1711" s="354">
        <f t="shared" si="519"/>
        <v>165000</v>
      </c>
      <c r="Y1711" s="254">
        <f>CEILING(X1711,1000)</f>
        <v>165000</v>
      </c>
      <c r="Z1711" s="354">
        <f t="shared" si="540"/>
        <v>385000</v>
      </c>
      <c r="AA1711" s="254">
        <f t="shared" si="520"/>
        <v>385000</v>
      </c>
      <c r="AB1711" s="178">
        <v>1</v>
      </c>
      <c r="AC1711" s="179" t="s">
        <v>38</v>
      </c>
      <c r="AD1711" s="254">
        <v>550000</v>
      </c>
      <c r="AE1711" s="254">
        <f>ROUNDDOWN(AB1711*AD1711,-3)</f>
        <v>550000</v>
      </c>
      <c r="AF1711" s="178">
        <v>1</v>
      </c>
      <c r="AG1711" s="179" t="s">
        <v>38</v>
      </c>
      <c r="AH1711" s="254">
        <v>550000</v>
      </c>
      <c r="AI1711" s="254">
        <f>ROUNDDOWN(AF1711*AH1711,-3)</f>
        <v>550000</v>
      </c>
      <c r="AJ1711" s="178">
        <v>1</v>
      </c>
      <c r="AK1711" s="179" t="s">
        <v>38</v>
      </c>
      <c r="AL1711" s="254">
        <v>550000</v>
      </c>
      <c r="AM1711" s="254">
        <f>ROUNDDOWN(AJ1711*AL1711,-3)</f>
        <v>550000</v>
      </c>
      <c r="AN1711" s="178">
        <v>1</v>
      </c>
      <c r="AO1711" s="179" t="s">
        <v>38</v>
      </c>
      <c r="AP1711" s="254">
        <v>550000</v>
      </c>
      <c r="AQ1711" s="254">
        <f>ROUNDDOWN(AN1711*AP1711,-3)</f>
        <v>550000</v>
      </c>
      <c r="AR1711" s="351">
        <f t="shared" si="541"/>
        <v>0</v>
      </c>
    </row>
    <row r="1712" spans="2:44" x14ac:dyDescent="0.4">
      <c r="B1712" s="312" t="s">
        <v>52</v>
      </c>
      <c r="C1712" s="313" t="s">
        <v>659</v>
      </c>
      <c r="D1712" s="269">
        <v>22</v>
      </c>
      <c r="E1712" s="270" t="s">
        <v>30</v>
      </c>
      <c r="F1712" s="254">
        <v>0</v>
      </c>
      <c r="G1712" s="254">
        <f>G1713+G1718</f>
        <v>151732000</v>
      </c>
      <c r="H1712" s="314">
        <v>22</v>
      </c>
      <c r="I1712" s="315" t="s">
        <v>30</v>
      </c>
      <c r="J1712" s="316">
        <v>0</v>
      </c>
      <c r="K1712" s="316">
        <f>K1713+K1718</f>
        <v>151732000</v>
      </c>
      <c r="L1712" s="314">
        <v>22</v>
      </c>
      <c r="M1712" s="315" t="s">
        <v>30</v>
      </c>
      <c r="N1712" s="316">
        <v>0</v>
      </c>
      <c r="O1712" s="316">
        <f>O1713+O1718</f>
        <v>134902000</v>
      </c>
      <c r="P1712" s="314">
        <v>22</v>
      </c>
      <c r="Q1712" s="315" t="s">
        <v>30</v>
      </c>
      <c r="R1712" s="316">
        <v>0</v>
      </c>
      <c r="S1712" s="316">
        <f>S1713+S1718</f>
        <v>134902000</v>
      </c>
      <c r="T1712" s="314">
        <v>22</v>
      </c>
      <c r="U1712" s="315" t="s">
        <v>30</v>
      </c>
      <c r="V1712" s="316">
        <v>0</v>
      </c>
      <c r="W1712" s="316">
        <f>W1713+W1718</f>
        <v>136972000</v>
      </c>
      <c r="X1712" s="354">
        <f t="shared" si="519"/>
        <v>41091600</v>
      </c>
      <c r="Y1712" s="316"/>
      <c r="Z1712" s="354">
        <f t="shared" si="540"/>
        <v>136972000</v>
      </c>
      <c r="AA1712" s="316"/>
      <c r="AB1712" s="314">
        <v>22</v>
      </c>
      <c r="AC1712" s="315" t="s">
        <v>30</v>
      </c>
      <c r="AD1712" s="316">
        <v>0</v>
      </c>
      <c r="AE1712" s="316">
        <f>AE1713+AE1718</f>
        <v>136972000</v>
      </c>
      <c r="AF1712" s="314">
        <v>22</v>
      </c>
      <c r="AG1712" s="315" t="s">
        <v>30</v>
      </c>
      <c r="AH1712" s="316">
        <v>0</v>
      </c>
      <c r="AI1712" s="316">
        <f>AI1713+AI1718</f>
        <v>136972000</v>
      </c>
      <c r="AJ1712" s="314">
        <v>22</v>
      </c>
      <c r="AK1712" s="315" t="s">
        <v>30</v>
      </c>
      <c r="AL1712" s="316">
        <v>0</v>
      </c>
      <c r="AM1712" s="316">
        <f>AM1713+AM1718</f>
        <v>136972000</v>
      </c>
      <c r="AN1712" s="314">
        <v>22</v>
      </c>
      <c r="AO1712" s="315" t="s">
        <v>30</v>
      </c>
      <c r="AP1712" s="316">
        <v>0</v>
      </c>
      <c r="AQ1712" s="316">
        <f>AQ1713+AQ1718</f>
        <v>136972000</v>
      </c>
      <c r="AR1712" s="351">
        <f t="shared" si="541"/>
        <v>0</v>
      </c>
    </row>
    <row r="1713" spans="2:44" x14ac:dyDescent="0.4">
      <c r="B1713" s="208">
        <v>525111</v>
      </c>
      <c r="C1713" s="180" t="s">
        <v>174</v>
      </c>
      <c r="D1713" s="178">
        <v>0</v>
      </c>
      <c r="E1713" s="179"/>
      <c r="F1713" s="180">
        <v>0</v>
      </c>
      <c r="G1713" s="254">
        <f>SUM(G1714:G1717)</f>
        <v>119260000</v>
      </c>
      <c r="H1713" s="178">
        <v>0</v>
      </c>
      <c r="I1713" s="179"/>
      <c r="J1713" s="180">
        <v>0</v>
      </c>
      <c r="K1713" s="254">
        <f>SUM(K1714:K1717)</f>
        <v>119260000</v>
      </c>
      <c r="L1713" s="178">
        <v>0</v>
      </c>
      <c r="M1713" s="179"/>
      <c r="N1713" s="180">
        <v>0</v>
      </c>
      <c r="O1713" s="254">
        <f>SUM(O1714:O1717)</f>
        <v>119260000</v>
      </c>
      <c r="P1713" s="178">
        <v>0</v>
      </c>
      <c r="Q1713" s="179"/>
      <c r="R1713" s="180">
        <v>0</v>
      </c>
      <c r="S1713" s="254">
        <f>SUM(S1714:S1717)</f>
        <v>119260000</v>
      </c>
      <c r="T1713" s="178">
        <v>0</v>
      </c>
      <c r="U1713" s="179"/>
      <c r="V1713" s="180">
        <v>0</v>
      </c>
      <c r="W1713" s="254">
        <f>SUM(W1714:W1717)</f>
        <v>119260000</v>
      </c>
      <c r="X1713" s="354">
        <f t="shared" si="519"/>
        <v>35778000</v>
      </c>
      <c r="Y1713" s="254"/>
      <c r="Z1713" s="354">
        <f t="shared" si="540"/>
        <v>119260000</v>
      </c>
      <c r="AA1713" s="254"/>
      <c r="AB1713" s="178">
        <v>0</v>
      </c>
      <c r="AC1713" s="179"/>
      <c r="AD1713" s="180">
        <v>0</v>
      </c>
      <c r="AE1713" s="254">
        <f>SUM(AE1714:AE1717)</f>
        <v>119260000</v>
      </c>
      <c r="AF1713" s="178">
        <v>0</v>
      </c>
      <c r="AG1713" s="179"/>
      <c r="AH1713" s="180">
        <v>0</v>
      </c>
      <c r="AI1713" s="254">
        <f>SUM(AI1714:AI1717)</f>
        <v>119260000</v>
      </c>
      <c r="AJ1713" s="178">
        <v>0</v>
      </c>
      <c r="AK1713" s="179"/>
      <c r="AL1713" s="180">
        <v>0</v>
      </c>
      <c r="AM1713" s="254">
        <f>SUM(AM1714:AM1717)</f>
        <v>119260000</v>
      </c>
      <c r="AN1713" s="178">
        <v>0</v>
      </c>
      <c r="AO1713" s="179"/>
      <c r="AP1713" s="180">
        <v>0</v>
      </c>
      <c r="AQ1713" s="254">
        <f>SUM(AQ1714:AQ1717)</f>
        <v>119260000</v>
      </c>
      <c r="AR1713" s="351">
        <f t="shared" si="541"/>
        <v>0</v>
      </c>
    </row>
    <row r="1714" spans="2:44" x14ac:dyDescent="0.4">
      <c r="B1714" s="208"/>
      <c r="C1714" s="180" t="s">
        <v>46</v>
      </c>
      <c r="D1714" s="178">
        <v>95</v>
      </c>
      <c r="E1714" s="179" t="s">
        <v>47</v>
      </c>
      <c r="F1714" s="254">
        <v>150000</v>
      </c>
      <c r="G1714" s="254">
        <f>ROUNDDOWN(D1714*F1714,-3)</f>
        <v>14250000</v>
      </c>
      <c r="H1714" s="178">
        <v>95</v>
      </c>
      <c r="I1714" s="179" t="s">
        <v>47</v>
      </c>
      <c r="J1714" s="254">
        <v>150000</v>
      </c>
      <c r="K1714" s="254">
        <f>ROUNDDOWN(H1714*J1714,-3)</f>
        <v>14250000</v>
      </c>
      <c r="L1714" s="178">
        <v>95</v>
      </c>
      <c r="M1714" s="179" t="s">
        <v>47</v>
      </c>
      <c r="N1714" s="254">
        <v>150000</v>
      </c>
      <c r="O1714" s="254">
        <f>ROUNDDOWN(L1714*N1714,-3)</f>
        <v>14250000</v>
      </c>
      <c r="P1714" s="178">
        <v>95</v>
      </c>
      <c r="Q1714" s="179" t="s">
        <v>47</v>
      </c>
      <c r="R1714" s="254">
        <v>150000</v>
      </c>
      <c r="S1714" s="254">
        <f>ROUNDDOWN(P1714*R1714,-3)</f>
        <v>14250000</v>
      </c>
      <c r="T1714" s="178">
        <v>95</v>
      </c>
      <c r="U1714" s="179" t="s">
        <v>47</v>
      </c>
      <c r="V1714" s="254">
        <v>150000</v>
      </c>
      <c r="W1714" s="254">
        <f>ROUNDDOWN(T1714*V1714,-3)</f>
        <v>14250000</v>
      </c>
      <c r="X1714" s="354">
        <f t="shared" si="519"/>
        <v>4275000</v>
      </c>
      <c r="Y1714" s="254">
        <f>CEILING(X1714,1000)</f>
        <v>4275000</v>
      </c>
      <c r="Z1714" s="354">
        <f t="shared" si="540"/>
        <v>9975000</v>
      </c>
      <c r="AA1714" s="254">
        <f t="shared" si="520"/>
        <v>9975000</v>
      </c>
      <c r="AB1714" s="178">
        <v>95</v>
      </c>
      <c r="AC1714" s="179" t="s">
        <v>47</v>
      </c>
      <c r="AD1714" s="254">
        <v>150000</v>
      </c>
      <c r="AE1714" s="254">
        <f>ROUNDDOWN(AB1714*AD1714,-3)</f>
        <v>14250000</v>
      </c>
      <c r="AF1714" s="178">
        <v>95</v>
      </c>
      <c r="AG1714" s="179" t="s">
        <v>47</v>
      </c>
      <c r="AH1714" s="254">
        <v>150000</v>
      </c>
      <c r="AI1714" s="254">
        <f>ROUNDDOWN(AF1714*AH1714,-3)</f>
        <v>14250000</v>
      </c>
      <c r="AJ1714" s="178">
        <v>95</v>
      </c>
      <c r="AK1714" s="179" t="s">
        <v>47</v>
      </c>
      <c r="AL1714" s="254">
        <v>150000</v>
      </c>
      <c r="AM1714" s="254">
        <f>ROUNDDOWN(AJ1714*AL1714,-3)</f>
        <v>14250000</v>
      </c>
      <c r="AN1714" s="178">
        <v>95</v>
      </c>
      <c r="AO1714" s="179" t="s">
        <v>47</v>
      </c>
      <c r="AP1714" s="254">
        <v>150000</v>
      </c>
      <c r="AQ1714" s="254">
        <f>ROUNDDOWN(AN1714*AP1714,-3)</f>
        <v>14250000</v>
      </c>
      <c r="AR1714" s="351">
        <f t="shared" si="541"/>
        <v>0</v>
      </c>
    </row>
    <row r="1715" spans="2:44" x14ac:dyDescent="0.4">
      <c r="B1715" s="208"/>
      <c r="C1715" s="180" t="s">
        <v>48</v>
      </c>
      <c r="D1715" s="178">
        <v>582</v>
      </c>
      <c r="E1715" s="179" t="s">
        <v>47</v>
      </c>
      <c r="F1715" s="254">
        <v>150000</v>
      </c>
      <c r="G1715" s="254">
        <f>ROUNDDOWN(D1715*F1715,-3)</f>
        <v>87300000</v>
      </c>
      <c r="H1715" s="178">
        <v>582</v>
      </c>
      <c r="I1715" s="179" t="s">
        <v>47</v>
      </c>
      <c r="J1715" s="254">
        <v>150000</v>
      </c>
      <c r="K1715" s="254">
        <f>ROUNDDOWN(H1715*J1715,-3)</f>
        <v>87300000</v>
      </c>
      <c r="L1715" s="178">
        <v>582</v>
      </c>
      <c r="M1715" s="179" t="s">
        <v>47</v>
      </c>
      <c r="N1715" s="254">
        <v>150000</v>
      </c>
      <c r="O1715" s="254">
        <f>ROUNDDOWN(L1715*N1715,-3)</f>
        <v>87300000</v>
      </c>
      <c r="P1715" s="178">
        <v>582</v>
      </c>
      <c r="Q1715" s="179" t="s">
        <v>47</v>
      </c>
      <c r="R1715" s="254">
        <v>150000</v>
      </c>
      <c r="S1715" s="254">
        <f>ROUNDDOWN(P1715*R1715,-3)</f>
        <v>87300000</v>
      </c>
      <c r="T1715" s="178">
        <v>582</v>
      </c>
      <c r="U1715" s="179" t="s">
        <v>47</v>
      </c>
      <c r="V1715" s="254">
        <v>150000</v>
      </c>
      <c r="W1715" s="254">
        <f>ROUNDDOWN(T1715*V1715,-3)</f>
        <v>87300000</v>
      </c>
      <c r="X1715" s="354">
        <f t="shared" si="519"/>
        <v>26190000</v>
      </c>
      <c r="Y1715" s="254">
        <f>CEILING(X1715,1000)</f>
        <v>26190000</v>
      </c>
      <c r="Z1715" s="354">
        <f t="shared" si="540"/>
        <v>61110000</v>
      </c>
      <c r="AA1715" s="254">
        <f t="shared" si="520"/>
        <v>61110000</v>
      </c>
      <c r="AB1715" s="178">
        <v>582</v>
      </c>
      <c r="AC1715" s="179" t="s">
        <v>47</v>
      </c>
      <c r="AD1715" s="254">
        <v>150000</v>
      </c>
      <c r="AE1715" s="254">
        <f>ROUNDDOWN(AB1715*AD1715,-3)</f>
        <v>87300000</v>
      </c>
      <c r="AF1715" s="178">
        <v>582</v>
      </c>
      <c r="AG1715" s="179" t="s">
        <v>47</v>
      </c>
      <c r="AH1715" s="254">
        <v>150000</v>
      </c>
      <c r="AI1715" s="254">
        <f>ROUNDDOWN(AF1715*AH1715,-3)</f>
        <v>87300000</v>
      </c>
      <c r="AJ1715" s="178">
        <v>582</v>
      </c>
      <c r="AK1715" s="179" t="s">
        <v>47</v>
      </c>
      <c r="AL1715" s="254">
        <v>150000</v>
      </c>
      <c r="AM1715" s="254">
        <f>ROUNDDOWN(AJ1715*AL1715,-3)</f>
        <v>87300000</v>
      </c>
      <c r="AN1715" s="178">
        <v>582</v>
      </c>
      <c r="AO1715" s="179" t="s">
        <v>47</v>
      </c>
      <c r="AP1715" s="254">
        <v>150000</v>
      </c>
      <c r="AQ1715" s="254">
        <f>ROUNDDOWN(AN1715*AP1715,-3)</f>
        <v>87300000</v>
      </c>
      <c r="AR1715" s="351">
        <f t="shared" si="541"/>
        <v>0</v>
      </c>
    </row>
    <row r="1716" spans="2:44" x14ac:dyDescent="0.4">
      <c r="B1716" s="208"/>
      <c r="C1716" s="180" t="s">
        <v>60</v>
      </c>
      <c r="D1716" s="178">
        <v>1</v>
      </c>
      <c r="E1716" s="179" t="s">
        <v>38</v>
      </c>
      <c r="F1716" s="254">
        <v>2310000</v>
      </c>
      <c r="G1716" s="254">
        <f>ROUNDDOWN(D1716*F1716,-3)</f>
        <v>2310000</v>
      </c>
      <c r="H1716" s="178">
        <v>1</v>
      </c>
      <c r="I1716" s="179" t="s">
        <v>38</v>
      </c>
      <c r="J1716" s="254">
        <v>2310000</v>
      </c>
      <c r="K1716" s="254">
        <f>ROUNDDOWN(H1716*J1716,-3)</f>
        <v>2310000</v>
      </c>
      <c r="L1716" s="178">
        <v>1</v>
      </c>
      <c r="M1716" s="179" t="s">
        <v>38</v>
      </c>
      <c r="N1716" s="254">
        <v>2310000</v>
      </c>
      <c r="O1716" s="254">
        <f>ROUNDDOWN(L1716*N1716,-3)</f>
        <v>2310000</v>
      </c>
      <c r="P1716" s="178">
        <v>1</v>
      </c>
      <c r="Q1716" s="179" t="s">
        <v>38</v>
      </c>
      <c r="R1716" s="254">
        <v>2310000</v>
      </c>
      <c r="S1716" s="254">
        <f>ROUNDDOWN(P1716*R1716,-3)</f>
        <v>2310000</v>
      </c>
      <c r="T1716" s="178">
        <v>1</v>
      </c>
      <c r="U1716" s="179" t="s">
        <v>38</v>
      </c>
      <c r="V1716" s="254">
        <v>2310000</v>
      </c>
      <c r="W1716" s="254">
        <f>ROUNDDOWN(T1716*V1716,-3)</f>
        <v>2310000</v>
      </c>
      <c r="X1716" s="354">
        <f t="shared" si="519"/>
        <v>693000</v>
      </c>
      <c r="Y1716" s="254">
        <f>CEILING(X1716,1000)</f>
        <v>693000</v>
      </c>
      <c r="Z1716" s="354">
        <f t="shared" si="540"/>
        <v>1617000</v>
      </c>
      <c r="AA1716" s="254">
        <f t="shared" si="520"/>
        <v>1617000</v>
      </c>
      <c r="AB1716" s="178">
        <v>1</v>
      </c>
      <c r="AC1716" s="179" t="s">
        <v>38</v>
      </c>
      <c r="AD1716" s="254">
        <v>2310000</v>
      </c>
      <c r="AE1716" s="254">
        <f>ROUNDDOWN(AB1716*AD1716,-3)</f>
        <v>2310000</v>
      </c>
      <c r="AF1716" s="178">
        <v>1</v>
      </c>
      <c r="AG1716" s="179" t="s">
        <v>38</v>
      </c>
      <c r="AH1716" s="254">
        <v>2310000</v>
      </c>
      <c r="AI1716" s="254">
        <f>ROUNDDOWN(AF1716*AH1716,-3)</f>
        <v>2310000</v>
      </c>
      <c r="AJ1716" s="178">
        <v>1</v>
      </c>
      <c r="AK1716" s="179" t="s">
        <v>38</v>
      </c>
      <c r="AL1716" s="254">
        <v>2310000</v>
      </c>
      <c r="AM1716" s="254">
        <f>ROUNDDOWN(AJ1716*AL1716,-3)</f>
        <v>2310000</v>
      </c>
      <c r="AN1716" s="178">
        <v>1</v>
      </c>
      <c r="AO1716" s="179" t="s">
        <v>38</v>
      </c>
      <c r="AP1716" s="254">
        <v>2310000</v>
      </c>
      <c r="AQ1716" s="254">
        <f>ROUNDDOWN(AN1716*AP1716,-3)</f>
        <v>2310000</v>
      </c>
      <c r="AR1716" s="351">
        <f t="shared" si="541"/>
        <v>0</v>
      </c>
    </row>
    <row r="1717" spans="2:44" x14ac:dyDescent="0.4">
      <c r="B1717" s="208" t="s">
        <v>27</v>
      </c>
      <c r="C1717" s="180" t="s">
        <v>638</v>
      </c>
      <c r="D1717" s="178">
        <v>1</v>
      </c>
      <c r="E1717" s="179" t="s">
        <v>38</v>
      </c>
      <c r="F1717" s="254">
        <v>15400000</v>
      </c>
      <c r="G1717" s="254">
        <f>ROUNDDOWN(D1717*F1717,-3)</f>
        <v>15400000</v>
      </c>
      <c r="H1717" s="178">
        <v>1</v>
      </c>
      <c r="I1717" s="179" t="s">
        <v>38</v>
      </c>
      <c r="J1717" s="254">
        <v>15400000</v>
      </c>
      <c r="K1717" s="254">
        <f>ROUNDDOWN(H1717*J1717,-3)</f>
        <v>15400000</v>
      </c>
      <c r="L1717" s="178">
        <v>1</v>
      </c>
      <c r="M1717" s="179" t="s">
        <v>38</v>
      </c>
      <c r="N1717" s="254">
        <v>15400000</v>
      </c>
      <c r="O1717" s="254">
        <f>ROUNDDOWN(L1717*N1717,-3)</f>
        <v>15400000</v>
      </c>
      <c r="P1717" s="178">
        <v>1</v>
      </c>
      <c r="Q1717" s="179" t="s">
        <v>38</v>
      </c>
      <c r="R1717" s="254">
        <v>15400000</v>
      </c>
      <c r="S1717" s="254">
        <f>ROUNDDOWN(P1717*R1717,-3)</f>
        <v>15400000</v>
      </c>
      <c r="T1717" s="178">
        <v>1</v>
      </c>
      <c r="U1717" s="179" t="s">
        <v>38</v>
      </c>
      <c r="V1717" s="254">
        <v>15400000</v>
      </c>
      <c r="W1717" s="254">
        <f>ROUNDDOWN(T1717*V1717,-3)</f>
        <v>15400000</v>
      </c>
      <c r="X1717" s="354">
        <f t="shared" ref="X1717:X1780" si="570">W1717*30%</f>
        <v>4620000</v>
      </c>
      <c r="Y1717" s="254">
        <f>CEILING(X1717,1000)</f>
        <v>4620000</v>
      </c>
      <c r="Z1717" s="354">
        <f t="shared" si="540"/>
        <v>10780000</v>
      </c>
      <c r="AA1717" s="254">
        <f t="shared" ref="AA1717:AA1780" si="571">CEILING(Z1717,1000)</f>
        <v>10780000</v>
      </c>
      <c r="AB1717" s="178">
        <v>1</v>
      </c>
      <c r="AC1717" s="179" t="s">
        <v>38</v>
      </c>
      <c r="AD1717" s="254">
        <v>15400000</v>
      </c>
      <c r="AE1717" s="254">
        <f>ROUNDDOWN(AB1717*AD1717,-3)</f>
        <v>15400000</v>
      </c>
      <c r="AF1717" s="178">
        <v>1</v>
      </c>
      <c r="AG1717" s="179" t="s">
        <v>38</v>
      </c>
      <c r="AH1717" s="254">
        <v>15400000</v>
      </c>
      <c r="AI1717" s="254">
        <f>ROUNDDOWN(AF1717*AH1717,-3)</f>
        <v>15400000</v>
      </c>
      <c r="AJ1717" s="178">
        <v>1</v>
      </c>
      <c r="AK1717" s="179" t="s">
        <v>38</v>
      </c>
      <c r="AL1717" s="254">
        <v>15400000</v>
      </c>
      <c r="AM1717" s="254">
        <f>ROUNDDOWN(AJ1717*AL1717,-3)</f>
        <v>15400000</v>
      </c>
      <c r="AN1717" s="178">
        <v>1</v>
      </c>
      <c r="AO1717" s="179" t="s">
        <v>38</v>
      </c>
      <c r="AP1717" s="254">
        <v>15400000</v>
      </c>
      <c r="AQ1717" s="254">
        <f>ROUNDDOWN(AN1717*AP1717,-3)</f>
        <v>15400000</v>
      </c>
      <c r="AR1717" s="351">
        <f t="shared" si="541"/>
        <v>0</v>
      </c>
    </row>
    <row r="1718" spans="2:44" x14ac:dyDescent="0.4">
      <c r="B1718" s="208">
        <v>525119</v>
      </c>
      <c r="C1718" s="180" t="s">
        <v>42</v>
      </c>
      <c r="D1718" s="178">
        <v>0</v>
      </c>
      <c r="E1718" s="179"/>
      <c r="F1718" s="180">
        <v>0</v>
      </c>
      <c r="G1718" s="254">
        <f>SUM(G1719:G1722)</f>
        <v>32472000</v>
      </c>
      <c r="H1718" s="178">
        <v>0</v>
      </c>
      <c r="I1718" s="179"/>
      <c r="J1718" s="180">
        <v>0</v>
      </c>
      <c r="K1718" s="254">
        <f>SUM(K1719:K1722)</f>
        <v>32472000</v>
      </c>
      <c r="L1718" s="178">
        <v>0</v>
      </c>
      <c r="M1718" s="179"/>
      <c r="N1718" s="180">
        <v>0</v>
      </c>
      <c r="O1718" s="254">
        <f>SUM(O1719:O1722)</f>
        <v>15642000</v>
      </c>
      <c r="P1718" s="178">
        <v>0</v>
      </c>
      <c r="Q1718" s="179"/>
      <c r="R1718" s="180">
        <v>0</v>
      </c>
      <c r="S1718" s="254">
        <f>SUM(S1719:S1722)</f>
        <v>15642000</v>
      </c>
      <c r="T1718" s="178">
        <v>0</v>
      </c>
      <c r="U1718" s="179"/>
      <c r="V1718" s="180">
        <v>0</v>
      </c>
      <c r="W1718" s="254">
        <f>SUM(W1719:W1722)</f>
        <v>17712000</v>
      </c>
      <c r="X1718" s="354">
        <f t="shared" si="570"/>
        <v>5313600</v>
      </c>
      <c r="Y1718" s="254"/>
      <c r="Z1718" s="354">
        <f t="shared" si="540"/>
        <v>17712000</v>
      </c>
      <c r="AA1718" s="254"/>
      <c r="AB1718" s="178">
        <v>0</v>
      </c>
      <c r="AC1718" s="179"/>
      <c r="AD1718" s="180">
        <v>0</v>
      </c>
      <c r="AE1718" s="254">
        <f>SUM(AE1719:AE1722)</f>
        <v>17712000</v>
      </c>
      <c r="AF1718" s="178">
        <v>0</v>
      </c>
      <c r="AG1718" s="179"/>
      <c r="AH1718" s="180">
        <v>0</v>
      </c>
      <c r="AI1718" s="254">
        <f>SUM(AI1719:AI1722)</f>
        <v>17712000</v>
      </c>
      <c r="AJ1718" s="178">
        <v>0</v>
      </c>
      <c r="AK1718" s="179"/>
      <c r="AL1718" s="180">
        <v>0</v>
      </c>
      <c r="AM1718" s="254">
        <f>SUM(AM1719:AM1722)</f>
        <v>17712000</v>
      </c>
      <c r="AN1718" s="178">
        <v>0</v>
      </c>
      <c r="AO1718" s="179"/>
      <c r="AP1718" s="180">
        <v>0</v>
      </c>
      <c r="AQ1718" s="254">
        <f>SUM(AQ1719:AQ1722)</f>
        <v>17712000</v>
      </c>
      <c r="AR1718" s="351">
        <f t="shared" si="541"/>
        <v>0</v>
      </c>
    </row>
    <row r="1719" spans="2:44" x14ac:dyDescent="0.4">
      <c r="B1719" s="208" t="s">
        <v>27</v>
      </c>
      <c r="C1719" s="180" t="s">
        <v>44</v>
      </c>
      <c r="D1719" s="178">
        <v>22</v>
      </c>
      <c r="E1719" s="179" t="s">
        <v>40</v>
      </c>
      <c r="F1719" s="254">
        <v>450000</v>
      </c>
      <c r="G1719" s="254">
        <f t="shared" ref="G1719:G1722" si="572">ROUNDDOWN(D1719*F1719,-3)</f>
        <v>9900000</v>
      </c>
      <c r="H1719" s="178">
        <v>22</v>
      </c>
      <c r="I1719" s="179" t="s">
        <v>40</v>
      </c>
      <c r="J1719" s="254">
        <v>450000</v>
      </c>
      <c r="K1719" s="254">
        <f t="shared" ref="K1719:K1722" si="573">ROUNDDOWN(H1719*J1719,-3)</f>
        <v>9900000</v>
      </c>
      <c r="L1719" s="178">
        <v>22</v>
      </c>
      <c r="M1719" s="179" t="s">
        <v>40</v>
      </c>
      <c r="N1719" s="254">
        <v>450000</v>
      </c>
      <c r="O1719" s="254">
        <f t="shared" ref="O1719:O1722" si="574">ROUNDDOWN(L1719*N1719,-3)</f>
        <v>9900000</v>
      </c>
      <c r="P1719" s="178">
        <v>22</v>
      </c>
      <c r="Q1719" s="179" t="s">
        <v>40</v>
      </c>
      <c r="R1719" s="254">
        <v>450000</v>
      </c>
      <c r="S1719" s="254">
        <f t="shared" ref="S1719:S1722" si="575">ROUNDDOWN(P1719*R1719,-3)</f>
        <v>9900000</v>
      </c>
      <c r="T1719" s="178">
        <v>1</v>
      </c>
      <c r="U1719" s="179" t="s">
        <v>38</v>
      </c>
      <c r="V1719" s="254">
        <v>11970000</v>
      </c>
      <c r="W1719" s="254">
        <f t="shared" ref="W1719:W1722" si="576">ROUNDDOWN(T1719*V1719,-3)</f>
        <v>11970000</v>
      </c>
      <c r="X1719" s="354">
        <f t="shared" si="570"/>
        <v>3591000</v>
      </c>
      <c r="Y1719" s="254">
        <f>CEILING(X1719,1000)</f>
        <v>3591000</v>
      </c>
      <c r="Z1719" s="354">
        <f t="shared" si="540"/>
        <v>8379000</v>
      </c>
      <c r="AA1719" s="254">
        <f t="shared" si="571"/>
        <v>8379000</v>
      </c>
      <c r="AB1719" s="178">
        <v>1</v>
      </c>
      <c r="AC1719" s="179" t="s">
        <v>38</v>
      </c>
      <c r="AD1719" s="254">
        <v>11970000</v>
      </c>
      <c r="AE1719" s="254">
        <f t="shared" ref="AE1719:AE1722" si="577">ROUNDDOWN(AB1719*AD1719,-3)</f>
        <v>11970000</v>
      </c>
      <c r="AF1719" s="178">
        <v>1</v>
      </c>
      <c r="AG1719" s="179" t="s">
        <v>38</v>
      </c>
      <c r="AH1719" s="254">
        <v>11970000</v>
      </c>
      <c r="AI1719" s="254">
        <f t="shared" ref="AI1719:AI1722" si="578">ROUNDDOWN(AF1719*AH1719,-3)</f>
        <v>11970000</v>
      </c>
      <c r="AJ1719" s="178">
        <v>1</v>
      </c>
      <c r="AK1719" s="179" t="s">
        <v>38</v>
      </c>
      <c r="AL1719" s="254">
        <v>11970000</v>
      </c>
      <c r="AM1719" s="254">
        <f t="shared" ref="AM1719:AM1722" si="579">ROUNDDOWN(AJ1719*AL1719,-3)</f>
        <v>11970000</v>
      </c>
      <c r="AN1719" s="178">
        <v>1</v>
      </c>
      <c r="AO1719" s="179" t="s">
        <v>38</v>
      </c>
      <c r="AP1719" s="254">
        <v>11970000</v>
      </c>
      <c r="AQ1719" s="254">
        <f t="shared" ref="AQ1719:AQ1722" si="580">ROUNDDOWN(AN1719*AP1719,-3)</f>
        <v>11970000</v>
      </c>
      <c r="AR1719" s="351">
        <f t="shared" si="541"/>
        <v>0</v>
      </c>
    </row>
    <row r="1720" spans="2:44" x14ac:dyDescent="0.4">
      <c r="B1720" s="208"/>
      <c r="C1720" s="180" t="s">
        <v>58</v>
      </c>
      <c r="D1720" s="178">
        <v>198</v>
      </c>
      <c r="E1720" s="179" t="s">
        <v>59</v>
      </c>
      <c r="F1720" s="254">
        <v>85000</v>
      </c>
      <c r="G1720" s="254">
        <f t="shared" si="572"/>
        <v>16830000</v>
      </c>
      <c r="H1720" s="178">
        <v>198</v>
      </c>
      <c r="I1720" s="179" t="s">
        <v>59</v>
      </c>
      <c r="J1720" s="254">
        <v>85000</v>
      </c>
      <c r="K1720" s="254">
        <f t="shared" si="573"/>
        <v>16830000</v>
      </c>
      <c r="L1720" s="178">
        <v>0</v>
      </c>
      <c r="M1720" s="179" t="s">
        <v>59</v>
      </c>
      <c r="N1720" s="254">
        <v>85000</v>
      </c>
      <c r="O1720" s="254">
        <f t="shared" si="574"/>
        <v>0</v>
      </c>
      <c r="P1720" s="178">
        <v>0</v>
      </c>
      <c r="Q1720" s="179" t="s">
        <v>59</v>
      </c>
      <c r="R1720" s="254">
        <v>85000</v>
      </c>
      <c r="S1720" s="254">
        <f t="shared" si="575"/>
        <v>0</v>
      </c>
      <c r="T1720" s="178">
        <v>0</v>
      </c>
      <c r="U1720" s="179" t="s">
        <v>59</v>
      </c>
      <c r="V1720" s="254">
        <v>85000</v>
      </c>
      <c r="W1720" s="254">
        <f t="shared" si="576"/>
        <v>0</v>
      </c>
      <c r="X1720" s="354">
        <f t="shared" si="570"/>
        <v>0</v>
      </c>
      <c r="Y1720" s="254"/>
      <c r="Z1720" s="354">
        <f t="shared" si="540"/>
        <v>0</v>
      </c>
      <c r="AA1720" s="254"/>
      <c r="AB1720" s="178">
        <v>0</v>
      </c>
      <c r="AC1720" s="179" t="s">
        <v>59</v>
      </c>
      <c r="AD1720" s="254">
        <v>85000</v>
      </c>
      <c r="AE1720" s="254">
        <f t="shared" si="577"/>
        <v>0</v>
      </c>
      <c r="AF1720" s="178">
        <v>0</v>
      </c>
      <c r="AG1720" s="179" t="s">
        <v>59</v>
      </c>
      <c r="AH1720" s="254">
        <v>85000</v>
      </c>
      <c r="AI1720" s="254">
        <f t="shared" si="578"/>
        <v>0</v>
      </c>
      <c r="AJ1720" s="178">
        <v>0</v>
      </c>
      <c r="AK1720" s="179" t="s">
        <v>59</v>
      </c>
      <c r="AL1720" s="254">
        <v>85000</v>
      </c>
      <c r="AM1720" s="254">
        <f t="shared" si="579"/>
        <v>0</v>
      </c>
      <c r="AN1720" s="178">
        <v>0</v>
      </c>
      <c r="AO1720" s="179" t="s">
        <v>59</v>
      </c>
      <c r="AP1720" s="254">
        <v>85000</v>
      </c>
      <c r="AQ1720" s="254">
        <f t="shared" si="580"/>
        <v>0</v>
      </c>
      <c r="AR1720" s="351">
        <f t="shared" si="541"/>
        <v>0</v>
      </c>
    </row>
    <row r="1721" spans="2:44" x14ac:dyDescent="0.4">
      <c r="B1721" s="208"/>
      <c r="C1721" s="180" t="s">
        <v>660</v>
      </c>
      <c r="D1721" s="178">
        <v>1</v>
      </c>
      <c r="E1721" s="179" t="s">
        <v>38</v>
      </c>
      <c r="F1721" s="254">
        <v>5192000</v>
      </c>
      <c r="G1721" s="254">
        <f t="shared" si="572"/>
        <v>5192000</v>
      </c>
      <c r="H1721" s="178">
        <v>1</v>
      </c>
      <c r="I1721" s="179" t="s">
        <v>38</v>
      </c>
      <c r="J1721" s="254">
        <v>5192000</v>
      </c>
      <c r="K1721" s="254">
        <f t="shared" si="573"/>
        <v>5192000</v>
      </c>
      <c r="L1721" s="178">
        <v>1</v>
      </c>
      <c r="M1721" s="179" t="s">
        <v>38</v>
      </c>
      <c r="N1721" s="254">
        <v>5192000</v>
      </c>
      <c r="O1721" s="254">
        <f t="shared" si="574"/>
        <v>5192000</v>
      </c>
      <c r="P1721" s="178">
        <v>1</v>
      </c>
      <c r="Q1721" s="179" t="s">
        <v>38</v>
      </c>
      <c r="R1721" s="254">
        <v>5192000</v>
      </c>
      <c r="S1721" s="254">
        <f t="shared" si="575"/>
        <v>5192000</v>
      </c>
      <c r="T1721" s="178">
        <v>1</v>
      </c>
      <c r="U1721" s="179" t="s">
        <v>38</v>
      </c>
      <c r="V1721" s="254">
        <v>5192000</v>
      </c>
      <c r="W1721" s="254">
        <f t="shared" si="576"/>
        <v>5192000</v>
      </c>
      <c r="X1721" s="354">
        <f t="shared" si="570"/>
        <v>1557600</v>
      </c>
      <c r="Y1721" s="254">
        <f>CEILING(X1721,1000)</f>
        <v>1558000</v>
      </c>
      <c r="Z1721" s="354">
        <f t="shared" si="540"/>
        <v>3634000</v>
      </c>
      <c r="AA1721" s="254">
        <f t="shared" si="571"/>
        <v>3634000</v>
      </c>
      <c r="AB1721" s="178">
        <v>1</v>
      </c>
      <c r="AC1721" s="179" t="s">
        <v>38</v>
      </c>
      <c r="AD1721" s="254">
        <v>5192000</v>
      </c>
      <c r="AE1721" s="254">
        <f t="shared" si="577"/>
        <v>5192000</v>
      </c>
      <c r="AF1721" s="178">
        <v>1</v>
      </c>
      <c r="AG1721" s="179" t="s">
        <v>38</v>
      </c>
      <c r="AH1721" s="254">
        <v>5192000</v>
      </c>
      <c r="AI1721" s="254">
        <f t="shared" si="578"/>
        <v>5192000</v>
      </c>
      <c r="AJ1721" s="178">
        <v>1</v>
      </c>
      <c r="AK1721" s="179" t="s">
        <v>38</v>
      </c>
      <c r="AL1721" s="254">
        <v>5192000</v>
      </c>
      <c r="AM1721" s="254">
        <f t="shared" si="579"/>
        <v>5192000</v>
      </c>
      <c r="AN1721" s="178">
        <v>1</v>
      </c>
      <c r="AO1721" s="179" t="s">
        <v>38</v>
      </c>
      <c r="AP1721" s="254">
        <v>5192000</v>
      </c>
      <c r="AQ1721" s="254">
        <f t="shared" si="580"/>
        <v>5192000</v>
      </c>
      <c r="AR1721" s="351">
        <f t="shared" si="541"/>
        <v>0</v>
      </c>
    </row>
    <row r="1722" spans="2:44" x14ac:dyDescent="0.4">
      <c r="B1722" s="208" t="s">
        <v>27</v>
      </c>
      <c r="C1722" s="180" t="s">
        <v>635</v>
      </c>
      <c r="D1722" s="178">
        <v>1</v>
      </c>
      <c r="E1722" s="179" t="s">
        <v>38</v>
      </c>
      <c r="F1722" s="254">
        <v>550000</v>
      </c>
      <c r="G1722" s="254">
        <f t="shared" si="572"/>
        <v>550000</v>
      </c>
      <c r="H1722" s="178">
        <v>1</v>
      </c>
      <c r="I1722" s="179" t="s">
        <v>38</v>
      </c>
      <c r="J1722" s="254">
        <v>550000</v>
      </c>
      <c r="K1722" s="254">
        <f t="shared" si="573"/>
        <v>550000</v>
      </c>
      <c r="L1722" s="178">
        <v>1</v>
      </c>
      <c r="M1722" s="179" t="s">
        <v>38</v>
      </c>
      <c r="N1722" s="254">
        <v>550000</v>
      </c>
      <c r="O1722" s="254">
        <f t="shared" si="574"/>
        <v>550000</v>
      </c>
      <c r="P1722" s="178">
        <v>1</v>
      </c>
      <c r="Q1722" s="179" t="s">
        <v>38</v>
      </c>
      <c r="R1722" s="254">
        <v>550000</v>
      </c>
      <c r="S1722" s="254">
        <f t="shared" si="575"/>
        <v>550000</v>
      </c>
      <c r="T1722" s="178">
        <v>1</v>
      </c>
      <c r="U1722" s="179" t="s">
        <v>38</v>
      </c>
      <c r="V1722" s="254">
        <v>550000</v>
      </c>
      <c r="W1722" s="254">
        <f t="shared" si="576"/>
        <v>550000</v>
      </c>
      <c r="X1722" s="354">
        <f t="shared" si="570"/>
        <v>165000</v>
      </c>
      <c r="Y1722" s="254">
        <f>CEILING(X1722,1000)</f>
        <v>165000</v>
      </c>
      <c r="Z1722" s="354">
        <f t="shared" si="540"/>
        <v>385000</v>
      </c>
      <c r="AA1722" s="254">
        <f t="shared" si="571"/>
        <v>385000</v>
      </c>
      <c r="AB1722" s="178">
        <v>1</v>
      </c>
      <c r="AC1722" s="179" t="s">
        <v>38</v>
      </c>
      <c r="AD1722" s="254">
        <v>550000</v>
      </c>
      <c r="AE1722" s="254">
        <f t="shared" si="577"/>
        <v>550000</v>
      </c>
      <c r="AF1722" s="178">
        <v>1</v>
      </c>
      <c r="AG1722" s="179" t="s">
        <v>38</v>
      </c>
      <c r="AH1722" s="254">
        <v>550000</v>
      </c>
      <c r="AI1722" s="254">
        <f t="shared" si="578"/>
        <v>550000</v>
      </c>
      <c r="AJ1722" s="178">
        <v>1</v>
      </c>
      <c r="AK1722" s="179" t="s">
        <v>38</v>
      </c>
      <c r="AL1722" s="254">
        <v>550000</v>
      </c>
      <c r="AM1722" s="254">
        <f t="shared" si="579"/>
        <v>550000</v>
      </c>
      <c r="AN1722" s="178">
        <v>1</v>
      </c>
      <c r="AO1722" s="179" t="s">
        <v>38</v>
      </c>
      <c r="AP1722" s="254">
        <v>550000</v>
      </c>
      <c r="AQ1722" s="254">
        <f t="shared" si="580"/>
        <v>550000</v>
      </c>
      <c r="AR1722" s="351">
        <f t="shared" si="541"/>
        <v>0</v>
      </c>
    </row>
    <row r="1723" spans="2:44" x14ac:dyDescent="0.4">
      <c r="B1723" s="312" t="s">
        <v>62</v>
      </c>
      <c r="C1723" s="313" t="s">
        <v>661</v>
      </c>
      <c r="D1723" s="269">
        <v>24</v>
      </c>
      <c r="E1723" s="270" t="s">
        <v>30</v>
      </c>
      <c r="F1723" s="254">
        <v>0</v>
      </c>
      <c r="G1723" s="254">
        <f>G1724+G1729</f>
        <v>227060000</v>
      </c>
      <c r="H1723" s="314">
        <v>24</v>
      </c>
      <c r="I1723" s="315" t="s">
        <v>30</v>
      </c>
      <c r="J1723" s="316">
        <v>0</v>
      </c>
      <c r="K1723" s="316">
        <f>K1724+K1729</f>
        <v>227060000</v>
      </c>
      <c r="L1723" s="314">
        <v>24</v>
      </c>
      <c r="M1723" s="315" t="s">
        <v>30</v>
      </c>
      <c r="N1723" s="316">
        <v>0</v>
      </c>
      <c r="O1723" s="316">
        <f>O1724+O1729</f>
        <v>202580000</v>
      </c>
      <c r="P1723" s="314">
        <v>24</v>
      </c>
      <c r="Q1723" s="315" t="s">
        <v>30</v>
      </c>
      <c r="R1723" s="316">
        <v>0</v>
      </c>
      <c r="S1723" s="316">
        <f>S1724+S1729</f>
        <v>202580000</v>
      </c>
      <c r="T1723" s="314">
        <v>24</v>
      </c>
      <c r="U1723" s="315" t="s">
        <v>30</v>
      </c>
      <c r="V1723" s="316">
        <v>0</v>
      </c>
      <c r="W1723" s="316">
        <f>W1724+W1729</f>
        <v>202580000</v>
      </c>
      <c r="X1723" s="354">
        <f t="shared" si="570"/>
        <v>60774000</v>
      </c>
      <c r="Y1723" s="316"/>
      <c r="Z1723" s="354">
        <f t="shared" si="540"/>
        <v>202580000</v>
      </c>
      <c r="AA1723" s="316"/>
      <c r="AB1723" s="314">
        <v>24</v>
      </c>
      <c r="AC1723" s="315" t="s">
        <v>30</v>
      </c>
      <c r="AD1723" s="316">
        <v>0</v>
      </c>
      <c r="AE1723" s="316">
        <f>AE1724+AE1729</f>
        <v>202580000</v>
      </c>
      <c r="AF1723" s="314">
        <v>24</v>
      </c>
      <c r="AG1723" s="315" t="s">
        <v>30</v>
      </c>
      <c r="AH1723" s="316">
        <v>0</v>
      </c>
      <c r="AI1723" s="316">
        <f>AI1724+AI1729</f>
        <v>202580000</v>
      </c>
      <c r="AJ1723" s="314">
        <v>24</v>
      </c>
      <c r="AK1723" s="315" t="s">
        <v>30</v>
      </c>
      <c r="AL1723" s="316">
        <v>0</v>
      </c>
      <c r="AM1723" s="316">
        <f>AM1724+AM1729</f>
        <v>202580000</v>
      </c>
      <c r="AN1723" s="314">
        <v>24</v>
      </c>
      <c r="AO1723" s="315" t="s">
        <v>30</v>
      </c>
      <c r="AP1723" s="316">
        <v>0</v>
      </c>
      <c r="AQ1723" s="316">
        <f>AQ1724+AQ1729</f>
        <v>202580000</v>
      </c>
      <c r="AR1723" s="351">
        <f t="shared" si="541"/>
        <v>0</v>
      </c>
    </row>
    <row r="1724" spans="2:44" x14ac:dyDescent="0.4">
      <c r="B1724" s="208">
        <v>525111</v>
      </c>
      <c r="C1724" s="180" t="s">
        <v>174</v>
      </c>
      <c r="D1724" s="178">
        <v>0</v>
      </c>
      <c r="E1724" s="179"/>
      <c r="F1724" s="180">
        <v>0</v>
      </c>
      <c r="G1724" s="254">
        <f>SUM(G1725:G1728)</f>
        <v>181020000</v>
      </c>
      <c r="H1724" s="178">
        <v>0</v>
      </c>
      <c r="I1724" s="179"/>
      <c r="J1724" s="180">
        <v>0</v>
      </c>
      <c r="K1724" s="254">
        <f>SUM(K1725:K1728)</f>
        <v>181020000</v>
      </c>
      <c r="L1724" s="178">
        <v>0</v>
      </c>
      <c r="M1724" s="179"/>
      <c r="N1724" s="180">
        <v>0</v>
      </c>
      <c r="O1724" s="254">
        <f>SUM(O1725:O1728)</f>
        <v>181020000</v>
      </c>
      <c r="P1724" s="178">
        <v>0</v>
      </c>
      <c r="Q1724" s="179"/>
      <c r="R1724" s="180">
        <v>0</v>
      </c>
      <c r="S1724" s="254">
        <f>SUM(S1725:S1728)</f>
        <v>181020000</v>
      </c>
      <c r="T1724" s="178">
        <v>0</v>
      </c>
      <c r="U1724" s="179"/>
      <c r="V1724" s="180">
        <v>0</v>
      </c>
      <c r="W1724" s="254">
        <f>SUM(W1725:W1728)</f>
        <v>181020000</v>
      </c>
      <c r="X1724" s="354">
        <f t="shared" si="570"/>
        <v>54306000</v>
      </c>
      <c r="Y1724" s="254"/>
      <c r="Z1724" s="354">
        <f t="shared" si="540"/>
        <v>181020000</v>
      </c>
      <c r="AA1724" s="254"/>
      <c r="AB1724" s="178">
        <v>0</v>
      </c>
      <c r="AC1724" s="179"/>
      <c r="AD1724" s="180">
        <v>0</v>
      </c>
      <c r="AE1724" s="254">
        <f>SUM(AE1725:AE1728)</f>
        <v>181020000</v>
      </c>
      <c r="AF1724" s="178">
        <v>0</v>
      </c>
      <c r="AG1724" s="179"/>
      <c r="AH1724" s="180">
        <v>0</v>
      </c>
      <c r="AI1724" s="254">
        <f>SUM(AI1725:AI1728)</f>
        <v>181020000</v>
      </c>
      <c r="AJ1724" s="178">
        <v>0</v>
      </c>
      <c r="AK1724" s="179"/>
      <c r="AL1724" s="180">
        <v>0</v>
      </c>
      <c r="AM1724" s="254">
        <f>SUM(AM1725:AM1728)</f>
        <v>181020000</v>
      </c>
      <c r="AN1724" s="178">
        <v>0</v>
      </c>
      <c r="AO1724" s="179"/>
      <c r="AP1724" s="180">
        <v>0</v>
      </c>
      <c r="AQ1724" s="254">
        <f>SUM(AQ1725:AQ1728)</f>
        <v>181020000</v>
      </c>
      <c r="AR1724" s="351">
        <f t="shared" si="541"/>
        <v>0</v>
      </c>
    </row>
    <row r="1725" spans="2:44" x14ac:dyDescent="0.4">
      <c r="B1725" s="208" t="s">
        <v>27</v>
      </c>
      <c r="C1725" s="180" t="s">
        <v>46</v>
      </c>
      <c r="D1725" s="178">
        <f>300/2</f>
        <v>150</v>
      </c>
      <c r="E1725" s="179" t="s">
        <v>47</v>
      </c>
      <c r="F1725" s="254">
        <v>150000</v>
      </c>
      <c r="G1725" s="254">
        <f>ROUNDDOWN(D1725*F1725,-3)</f>
        <v>22500000</v>
      </c>
      <c r="H1725" s="178">
        <f>300/2</f>
        <v>150</v>
      </c>
      <c r="I1725" s="179" t="s">
        <v>47</v>
      </c>
      <c r="J1725" s="254">
        <v>150000</v>
      </c>
      <c r="K1725" s="254">
        <f>ROUNDDOWN(H1725*J1725,-3)</f>
        <v>22500000</v>
      </c>
      <c r="L1725" s="178">
        <f>300/2</f>
        <v>150</v>
      </c>
      <c r="M1725" s="179" t="s">
        <v>47</v>
      </c>
      <c r="N1725" s="254">
        <v>150000</v>
      </c>
      <c r="O1725" s="254">
        <f>ROUNDDOWN(L1725*N1725,-3)</f>
        <v>22500000</v>
      </c>
      <c r="P1725" s="178">
        <v>150</v>
      </c>
      <c r="Q1725" s="179" t="s">
        <v>47</v>
      </c>
      <c r="R1725" s="254">
        <v>150000</v>
      </c>
      <c r="S1725" s="254">
        <f>ROUNDDOWN(P1725*R1725,-3)</f>
        <v>22500000</v>
      </c>
      <c r="T1725" s="178">
        <v>150</v>
      </c>
      <c r="U1725" s="179" t="s">
        <v>47</v>
      </c>
      <c r="V1725" s="254">
        <v>150000</v>
      </c>
      <c r="W1725" s="254">
        <f>ROUNDDOWN(T1725*V1725,-3)</f>
        <v>22500000</v>
      </c>
      <c r="X1725" s="354">
        <f t="shared" si="570"/>
        <v>6750000</v>
      </c>
      <c r="Y1725" s="254">
        <f>CEILING(X1725,1000)</f>
        <v>6750000</v>
      </c>
      <c r="Z1725" s="354">
        <f t="shared" si="540"/>
        <v>15750000</v>
      </c>
      <c r="AA1725" s="254">
        <f t="shared" si="571"/>
        <v>15750000</v>
      </c>
      <c r="AB1725" s="178">
        <v>150</v>
      </c>
      <c r="AC1725" s="179" t="s">
        <v>47</v>
      </c>
      <c r="AD1725" s="254">
        <v>150000</v>
      </c>
      <c r="AE1725" s="254">
        <f>ROUNDDOWN(AB1725*AD1725,-3)</f>
        <v>22500000</v>
      </c>
      <c r="AF1725" s="178">
        <v>150</v>
      </c>
      <c r="AG1725" s="179" t="s">
        <v>47</v>
      </c>
      <c r="AH1725" s="254">
        <v>150000</v>
      </c>
      <c r="AI1725" s="254">
        <f>ROUNDDOWN(AF1725*AH1725,-3)</f>
        <v>22500000</v>
      </c>
      <c r="AJ1725" s="178">
        <v>150</v>
      </c>
      <c r="AK1725" s="179" t="s">
        <v>47</v>
      </c>
      <c r="AL1725" s="254">
        <v>150000</v>
      </c>
      <c r="AM1725" s="254">
        <f>ROUNDDOWN(AJ1725*AL1725,-3)</f>
        <v>22500000</v>
      </c>
      <c r="AN1725" s="178">
        <v>150</v>
      </c>
      <c r="AO1725" s="179" t="s">
        <v>47</v>
      </c>
      <c r="AP1725" s="254">
        <v>150000</v>
      </c>
      <c r="AQ1725" s="254">
        <f>ROUNDDOWN(AN1725*AP1725,-3)</f>
        <v>22500000</v>
      </c>
      <c r="AR1725" s="351">
        <f t="shared" si="541"/>
        <v>0</v>
      </c>
    </row>
    <row r="1726" spans="2:44" x14ac:dyDescent="0.4">
      <c r="B1726" s="208" t="s">
        <v>27</v>
      </c>
      <c r="C1726" s="180" t="s">
        <v>48</v>
      </c>
      <c r="D1726" s="178">
        <f>1848/2</f>
        <v>924</v>
      </c>
      <c r="E1726" s="179" t="s">
        <v>47</v>
      </c>
      <c r="F1726" s="254">
        <v>150000</v>
      </c>
      <c r="G1726" s="254">
        <f>ROUNDDOWN(D1726*F1726,-3)</f>
        <v>138600000</v>
      </c>
      <c r="H1726" s="178">
        <f>1848/2</f>
        <v>924</v>
      </c>
      <c r="I1726" s="179" t="s">
        <v>47</v>
      </c>
      <c r="J1726" s="254">
        <v>150000</v>
      </c>
      <c r="K1726" s="254">
        <f>ROUNDDOWN(H1726*J1726,-3)</f>
        <v>138600000</v>
      </c>
      <c r="L1726" s="178">
        <f>1848/2</f>
        <v>924</v>
      </c>
      <c r="M1726" s="179" t="s">
        <v>47</v>
      </c>
      <c r="N1726" s="254">
        <v>150000</v>
      </c>
      <c r="O1726" s="254">
        <f>ROUNDDOWN(L1726*N1726,-3)</f>
        <v>138600000</v>
      </c>
      <c r="P1726" s="178">
        <v>924</v>
      </c>
      <c r="Q1726" s="179" t="s">
        <v>47</v>
      </c>
      <c r="R1726" s="254">
        <v>150000</v>
      </c>
      <c r="S1726" s="254">
        <f>ROUNDDOWN(P1726*R1726,-3)</f>
        <v>138600000</v>
      </c>
      <c r="T1726" s="178">
        <v>924</v>
      </c>
      <c r="U1726" s="179" t="s">
        <v>47</v>
      </c>
      <c r="V1726" s="254">
        <v>150000</v>
      </c>
      <c r="W1726" s="254">
        <f>ROUNDDOWN(T1726*V1726,-3)</f>
        <v>138600000</v>
      </c>
      <c r="X1726" s="354">
        <f t="shared" si="570"/>
        <v>41580000</v>
      </c>
      <c r="Y1726" s="254">
        <f>CEILING(X1726,1000)</f>
        <v>41580000</v>
      </c>
      <c r="Z1726" s="354">
        <f t="shared" si="540"/>
        <v>97020000</v>
      </c>
      <c r="AA1726" s="254">
        <f t="shared" si="571"/>
        <v>97020000</v>
      </c>
      <c r="AB1726" s="178">
        <v>924</v>
      </c>
      <c r="AC1726" s="179" t="s">
        <v>47</v>
      </c>
      <c r="AD1726" s="254">
        <v>150000</v>
      </c>
      <c r="AE1726" s="254">
        <f>ROUNDDOWN(AB1726*AD1726,-3)</f>
        <v>138600000</v>
      </c>
      <c r="AF1726" s="178">
        <v>924</v>
      </c>
      <c r="AG1726" s="179" t="s">
        <v>47</v>
      </c>
      <c r="AH1726" s="254">
        <v>150000</v>
      </c>
      <c r="AI1726" s="254">
        <f>ROUNDDOWN(AF1726*AH1726,-3)</f>
        <v>138600000</v>
      </c>
      <c r="AJ1726" s="178">
        <v>924</v>
      </c>
      <c r="AK1726" s="179" t="s">
        <v>47</v>
      </c>
      <c r="AL1726" s="254">
        <v>150000</v>
      </c>
      <c r="AM1726" s="254">
        <f>ROUNDDOWN(AJ1726*AL1726,-3)</f>
        <v>138600000</v>
      </c>
      <c r="AN1726" s="178">
        <v>924</v>
      </c>
      <c r="AO1726" s="179" t="s">
        <v>47</v>
      </c>
      <c r="AP1726" s="254">
        <v>150000</v>
      </c>
      <c r="AQ1726" s="254">
        <f>ROUNDDOWN(AN1726*AP1726,-3)</f>
        <v>138600000</v>
      </c>
      <c r="AR1726" s="351">
        <f t="shared" si="541"/>
        <v>0</v>
      </c>
    </row>
    <row r="1727" spans="2:44" x14ac:dyDescent="0.4">
      <c r="B1727" s="208" t="s">
        <v>27</v>
      </c>
      <c r="C1727" s="180" t="s">
        <v>638</v>
      </c>
      <c r="D1727" s="178">
        <v>1</v>
      </c>
      <c r="E1727" s="179" t="s">
        <v>38</v>
      </c>
      <c r="F1727" s="254">
        <v>10080000</v>
      </c>
      <c r="G1727" s="254">
        <f>ROUNDDOWN(D1727*F1727,-3)</f>
        <v>10080000</v>
      </c>
      <c r="H1727" s="178">
        <v>1</v>
      </c>
      <c r="I1727" s="179" t="s">
        <v>38</v>
      </c>
      <c r="J1727" s="254">
        <v>10080000</v>
      </c>
      <c r="K1727" s="254">
        <f>ROUNDDOWN(H1727*J1727,-3)</f>
        <v>10080000</v>
      </c>
      <c r="L1727" s="178">
        <v>1</v>
      </c>
      <c r="M1727" s="179" t="s">
        <v>38</v>
      </c>
      <c r="N1727" s="254">
        <v>10080000</v>
      </c>
      <c r="O1727" s="254">
        <f>ROUNDDOWN(L1727*N1727,-3)</f>
        <v>10080000</v>
      </c>
      <c r="P1727" s="178">
        <v>1</v>
      </c>
      <c r="Q1727" s="179" t="s">
        <v>38</v>
      </c>
      <c r="R1727" s="254">
        <v>10080000</v>
      </c>
      <c r="S1727" s="254">
        <f>ROUNDDOWN(P1727*R1727,-3)</f>
        <v>10080000</v>
      </c>
      <c r="T1727" s="178">
        <v>1</v>
      </c>
      <c r="U1727" s="179" t="s">
        <v>38</v>
      </c>
      <c r="V1727" s="254">
        <v>10080000</v>
      </c>
      <c r="W1727" s="254">
        <f>ROUNDDOWN(T1727*V1727,-3)</f>
        <v>10080000</v>
      </c>
      <c r="X1727" s="354">
        <f t="shared" si="570"/>
        <v>3024000</v>
      </c>
      <c r="Y1727" s="254">
        <f>CEILING(X1727,1000)</f>
        <v>3024000</v>
      </c>
      <c r="Z1727" s="354">
        <f t="shared" si="540"/>
        <v>7056000</v>
      </c>
      <c r="AA1727" s="254">
        <f t="shared" si="571"/>
        <v>7056000</v>
      </c>
      <c r="AB1727" s="178">
        <v>1</v>
      </c>
      <c r="AC1727" s="179" t="s">
        <v>38</v>
      </c>
      <c r="AD1727" s="254">
        <v>10080000</v>
      </c>
      <c r="AE1727" s="254">
        <f>ROUNDDOWN(AB1727*AD1727,-3)</f>
        <v>10080000</v>
      </c>
      <c r="AF1727" s="178">
        <v>1</v>
      </c>
      <c r="AG1727" s="179" t="s">
        <v>38</v>
      </c>
      <c r="AH1727" s="254">
        <v>10080000</v>
      </c>
      <c r="AI1727" s="254">
        <f>ROUNDDOWN(AF1727*AH1727,-3)</f>
        <v>10080000</v>
      </c>
      <c r="AJ1727" s="178">
        <v>1</v>
      </c>
      <c r="AK1727" s="179" t="s">
        <v>38</v>
      </c>
      <c r="AL1727" s="254">
        <v>10080000</v>
      </c>
      <c r="AM1727" s="254">
        <f>ROUNDDOWN(AJ1727*AL1727,-3)</f>
        <v>10080000</v>
      </c>
      <c r="AN1727" s="178">
        <v>1</v>
      </c>
      <c r="AO1727" s="179" t="s">
        <v>38</v>
      </c>
      <c r="AP1727" s="254">
        <v>10080000</v>
      </c>
      <c r="AQ1727" s="254">
        <f>ROUNDDOWN(AN1727*AP1727,-3)</f>
        <v>10080000</v>
      </c>
      <c r="AR1727" s="351">
        <f t="shared" si="541"/>
        <v>0</v>
      </c>
    </row>
    <row r="1728" spans="2:44" x14ac:dyDescent="0.4">
      <c r="B1728" s="208" t="s">
        <v>27</v>
      </c>
      <c r="C1728" s="180" t="s">
        <v>60</v>
      </c>
      <c r="D1728" s="178">
        <v>1</v>
      </c>
      <c r="E1728" s="179" t="s">
        <v>38</v>
      </c>
      <c r="F1728" s="254">
        <v>9840000</v>
      </c>
      <c r="G1728" s="254">
        <f>ROUNDDOWN(D1728*F1728,-3)</f>
        <v>9840000</v>
      </c>
      <c r="H1728" s="178">
        <v>1</v>
      </c>
      <c r="I1728" s="179" t="s">
        <v>38</v>
      </c>
      <c r="J1728" s="254">
        <v>9840000</v>
      </c>
      <c r="K1728" s="254">
        <f>ROUNDDOWN(H1728*J1728,-3)</f>
        <v>9840000</v>
      </c>
      <c r="L1728" s="178">
        <v>1</v>
      </c>
      <c r="M1728" s="179" t="s">
        <v>38</v>
      </c>
      <c r="N1728" s="254">
        <v>9840000</v>
      </c>
      <c r="O1728" s="254">
        <f>ROUNDDOWN(L1728*N1728,-3)</f>
        <v>9840000</v>
      </c>
      <c r="P1728" s="178">
        <v>1</v>
      </c>
      <c r="Q1728" s="179" t="s">
        <v>38</v>
      </c>
      <c r="R1728" s="254">
        <v>9840000</v>
      </c>
      <c r="S1728" s="254">
        <f>ROUNDDOWN(P1728*R1728,-3)</f>
        <v>9840000</v>
      </c>
      <c r="T1728" s="178">
        <v>1</v>
      </c>
      <c r="U1728" s="179" t="s">
        <v>38</v>
      </c>
      <c r="V1728" s="254">
        <v>9840000</v>
      </c>
      <c r="W1728" s="254">
        <f>ROUNDDOWN(T1728*V1728,-3)</f>
        <v>9840000</v>
      </c>
      <c r="X1728" s="354">
        <f t="shared" si="570"/>
        <v>2952000</v>
      </c>
      <c r="Y1728" s="254">
        <f>CEILING(X1728,1000)</f>
        <v>2952000</v>
      </c>
      <c r="Z1728" s="354">
        <f t="shared" si="540"/>
        <v>6888000</v>
      </c>
      <c r="AA1728" s="254">
        <f t="shared" si="571"/>
        <v>6888000</v>
      </c>
      <c r="AB1728" s="178">
        <v>1</v>
      </c>
      <c r="AC1728" s="179" t="s">
        <v>38</v>
      </c>
      <c r="AD1728" s="254">
        <v>9840000</v>
      </c>
      <c r="AE1728" s="254">
        <f>ROUNDDOWN(AB1728*AD1728,-3)</f>
        <v>9840000</v>
      </c>
      <c r="AF1728" s="178">
        <v>1</v>
      </c>
      <c r="AG1728" s="179" t="s">
        <v>38</v>
      </c>
      <c r="AH1728" s="254">
        <v>9840000</v>
      </c>
      <c r="AI1728" s="254">
        <f>ROUNDDOWN(AF1728*AH1728,-3)</f>
        <v>9840000</v>
      </c>
      <c r="AJ1728" s="178">
        <v>1</v>
      </c>
      <c r="AK1728" s="179" t="s">
        <v>38</v>
      </c>
      <c r="AL1728" s="254">
        <v>9840000</v>
      </c>
      <c r="AM1728" s="254">
        <f>ROUNDDOWN(AJ1728*AL1728,-3)</f>
        <v>9840000</v>
      </c>
      <c r="AN1728" s="178">
        <v>1</v>
      </c>
      <c r="AO1728" s="179" t="s">
        <v>38</v>
      </c>
      <c r="AP1728" s="254">
        <v>9840000</v>
      </c>
      <c r="AQ1728" s="254">
        <f>ROUNDDOWN(AN1728*AP1728,-3)</f>
        <v>9840000</v>
      </c>
      <c r="AR1728" s="351">
        <f t="shared" si="541"/>
        <v>0</v>
      </c>
    </row>
    <row r="1729" spans="2:44" x14ac:dyDescent="0.4">
      <c r="B1729" s="208">
        <v>525119</v>
      </c>
      <c r="C1729" s="180" t="s">
        <v>42</v>
      </c>
      <c r="D1729" s="178">
        <v>0</v>
      </c>
      <c r="E1729" s="179"/>
      <c r="F1729" s="180">
        <v>0</v>
      </c>
      <c r="G1729" s="254">
        <f>SUM(G1730:G1735)</f>
        <v>46040000</v>
      </c>
      <c r="H1729" s="178">
        <v>0</v>
      </c>
      <c r="I1729" s="179"/>
      <c r="J1729" s="180">
        <v>0</v>
      </c>
      <c r="K1729" s="254">
        <f>SUM(K1730:K1735)</f>
        <v>46040000</v>
      </c>
      <c r="L1729" s="178">
        <v>0</v>
      </c>
      <c r="M1729" s="179"/>
      <c r="N1729" s="180">
        <v>0</v>
      </c>
      <c r="O1729" s="254">
        <f>SUM(O1730:O1735)</f>
        <v>21560000</v>
      </c>
      <c r="P1729" s="178">
        <v>0</v>
      </c>
      <c r="Q1729" s="179"/>
      <c r="R1729" s="180">
        <v>0</v>
      </c>
      <c r="S1729" s="254">
        <f>SUM(S1730:S1735)</f>
        <v>21560000</v>
      </c>
      <c r="T1729" s="178">
        <v>0</v>
      </c>
      <c r="U1729" s="179"/>
      <c r="V1729" s="180">
        <v>0</v>
      </c>
      <c r="W1729" s="254">
        <f>SUM(W1730:W1735)</f>
        <v>21560000</v>
      </c>
      <c r="X1729" s="354">
        <f t="shared" si="570"/>
        <v>6468000</v>
      </c>
      <c r="Y1729" s="254"/>
      <c r="Z1729" s="354">
        <f t="shared" si="540"/>
        <v>21560000</v>
      </c>
      <c r="AA1729" s="254"/>
      <c r="AB1729" s="178">
        <v>0</v>
      </c>
      <c r="AC1729" s="179"/>
      <c r="AD1729" s="180">
        <v>0</v>
      </c>
      <c r="AE1729" s="254">
        <f>SUM(AE1730:AE1735)</f>
        <v>21560000</v>
      </c>
      <c r="AF1729" s="178">
        <v>0</v>
      </c>
      <c r="AG1729" s="179"/>
      <c r="AH1729" s="180">
        <v>0</v>
      </c>
      <c r="AI1729" s="254">
        <f>SUM(AI1730:AI1735)</f>
        <v>21560000</v>
      </c>
      <c r="AJ1729" s="178">
        <v>0</v>
      </c>
      <c r="AK1729" s="179"/>
      <c r="AL1729" s="180">
        <v>0</v>
      </c>
      <c r="AM1729" s="254">
        <f>SUM(AM1730:AM1735)</f>
        <v>21560000</v>
      </c>
      <c r="AN1729" s="178">
        <v>0</v>
      </c>
      <c r="AO1729" s="179"/>
      <c r="AP1729" s="180">
        <v>0</v>
      </c>
      <c r="AQ1729" s="254">
        <f>SUM(AQ1730:AQ1735)</f>
        <v>21560000</v>
      </c>
      <c r="AR1729" s="351">
        <f t="shared" si="541"/>
        <v>0</v>
      </c>
    </row>
    <row r="1730" spans="2:44" x14ac:dyDescent="0.4">
      <c r="B1730" s="208" t="s">
        <v>27</v>
      </c>
      <c r="C1730" s="180" t="s">
        <v>44</v>
      </c>
      <c r="D1730" s="178">
        <v>24</v>
      </c>
      <c r="E1730" s="179" t="s">
        <v>40</v>
      </c>
      <c r="F1730" s="254">
        <v>450000</v>
      </c>
      <c r="G1730" s="254">
        <f t="shared" ref="G1730:G1735" si="581">ROUNDDOWN(D1730*F1730,-3)</f>
        <v>10800000</v>
      </c>
      <c r="H1730" s="178">
        <v>24</v>
      </c>
      <c r="I1730" s="179" t="s">
        <v>40</v>
      </c>
      <c r="J1730" s="254">
        <v>450000</v>
      </c>
      <c r="K1730" s="254">
        <f t="shared" ref="K1730:K1735" si="582">ROUNDDOWN(H1730*J1730,-3)</f>
        <v>10800000</v>
      </c>
      <c r="L1730" s="178">
        <v>24</v>
      </c>
      <c r="M1730" s="179" t="s">
        <v>40</v>
      </c>
      <c r="N1730" s="254">
        <v>450000</v>
      </c>
      <c r="O1730" s="254">
        <f t="shared" ref="O1730:O1735" si="583">ROUNDDOWN(L1730*N1730,-3)</f>
        <v>10800000</v>
      </c>
      <c r="P1730" s="178">
        <v>24</v>
      </c>
      <c r="Q1730" s="179" t="s">
        <v>40</v>
      </c>
      <c r="R1730" s="254">
        <v>450000</v>
      </c>
      <c r="S1730" s="254">
        <f t="shared" ref="S1730:S1735" si="584">ROUNDDOWN(P1730*R1730,-3)</f>
        <v>10800000</v>
      </c>
      <c r="T1730" s="178">
        <v>24</v>
      </c>
      <c r="U1730" s="179" t="s">
        <v>40</v>
      </c>
      <c r="V1730" s="254">
        <v>450000</v>
      </c>
      <c r="W1730" s="254">
        <f t="shared" ref="W1730:W1735" si="585">ROUNDDOWN(T1730*V1730,-3)</f>
        <v>10800000</v>
      </c>
      <c r="X1730" s="354">
        <f t="shared" si="570"/>
        <v>3240000</v>
      </c>
      <c r="Y1730" s="254">
        <f>CEILING(X1730,1000)</f>
        <v>3240000</v>
      </c>
      <c r="Z1730" s="354">
        <f t="shared" si="540"/>
        <v>7560000</v>
      </c>
      <c r="AA1730" s="254">
        <f t="shared" si="571"/>
        <v>7560000</v>
      </c>
      <c r="AB1730" s="178">
        <v>24</v>
      </c>
      <c r="AC1730" s="179" t="s">
        <v>40</v>
      </c>
      <c r="AD1730" s="254">
        <v>450000</v>
      </c>
      <c r="AE1730" s="254">
        <f t="shared" ref="AE1730:AE1735" si="586">ROUNDDOWN(AB1730*AD1730,-3)</f>
        <v>10800000</v>
      </c>
      <c r="AF1730" s="178">
        <v>24</v>
      </c>
      <c r="AG1730" s="179" t="s">
        <v>40</v>
      </c>
      <c r="AH1730" s="254">
        <v>450000</v>
      </c>
      <c r="AI1730" s="254">
        <f t="shared" ref="AI1730:AI1735" si="587">ROUNDDOWN(AF1730*AH1730,-3)</f>
        <v>10800000</v>
      </c>
      <c r="AJ1730" s="178">
        <v>24</v>
      </c>
      <c r="AK1730" s="179" t="s">
        <v>40</v>
      </c>
      <c r="AL1730" s="254">
        <v>450000</v>
      </c>
      <c r="AM1730" s="254">
        <f t="shared" ref="AM1730:AM1735" si="588">ROUNDDOWN(AJ1730*AL1730,-3)</f>
        <v>10800000</v>
      </c>
      <c r="AN1730" s="178">
        <v>24</v>
      </c>
      <c r="AO1730" s="179" t="s">
        <v>40</v>
      </c>
      <c r="AP1730" s="254">
        <v>450000</v>
      </c>
      <c r="AQ1730" s="254">
        <f t="shared" ref="AQ1730:AQ1735" si="589">ROUNDDOWN(AN1730*AP1730,-3)</f>
        <v>10800000</v>
      </c>
      <c r="AR1730" s="351">
        <f t="shared" si="541"/>
        <v>0</v>
      </c>
    </row>
    <row r="1731" spans="2:44" x14ac:dyDescent="0.4">
      <c r="B1731" s="208" t="s">
        <v>27</v>
      </c>
      <c r="C1731" s="180" t="s">
        <v>58</v>
      </c>
      <c r="D1731" s="178">
        <v>288</v>
      </c>
      <c r="E1731" s="179" t="s">
        <v>59</v>
      </c>
      <c r="F1731" s="254">
        <v>85000</v>
      </c>
      <c r="G1731" s="254">
        <f t="shared" si="581"/>
        <v>24480000</v>
      </c>
      <c r="H1731" s="178">
        <v>288</v>
      </c>
      <c r="I1731" s="179" t="s">
        <v>59</v>
      </c>
      <c r="J1731" s="254">
        <v>85000</v>
      </c>
      <c r="K1731" s="254">
        <f t="shared" si="582"/>
        <v>24480000</v>
      </c>
      <c r="L1731" s="178">
        <v>0</v>
      </c>
      <c r="M1731" s="179" t="s">
        <v>59</v>
      </c>
      <c r="N1731" s="254">
        <v>85000</v>
      </c>
      <c r="O1731" s="254">
        <f t="shared" si="583"/>
        <v>0</v>
      </c>
      <c r="P1731" s="178">
        <v>0</v>
      </c>
      <c r="Q1731" s="179" t="s">
        <v>59</v>
      </c>
      <c r="R1731" s="254">
        <v>85000</v>
      </c>
      <c r="S1731" s="254">
        <f t="shared" si="584"/>
        <v>0</v>
      </c>
      <c r="T1731" s="178">
        <v>0</v>
      </c>
      <c r="U1731" s="179" t="s">
        <v>59</v>
      </c>
      <c r="V1731" s="254">
        <v>85000</v>
      </c>
      <c r="W1731" s="254">
        <f t="shared" si="585"/>
        <v>0</v>
      </c>
      <c r="X1731" s="354">
        <f t="shared" si="570"/>
        <v>0</v>
      </c>
      <c r="Y1731" s="254"/>
      <c r="Z1731" s="354">
        <f t="shared" si="540"/>
        <v>0</v>
      </c>
      <c r="AA1731" s="254"/>
      <c r="AB1731" s="178">
        <v>0</v>
      </c>
      <c r="AC1731" s="179" t="s">
        <v>59</v>
      </c>
      <c r="AD1731" s="254">
        <v>85000</v>
      </c>
      <c r="AE1731" s="254">
        <f t="shared" si="586"/>
        <v>0</v>
      </c>
      <c r="AF1731" s="178">
        <v>0</v>
      </c>
      <c r="AG1731" s="179" t="s">
        <v>59</v>
      </c>
      <c r="AH1731" s="254">
        <v>85000</v>
      </c>
      <c r="AI1731" s="254">
        <f t="shared" si="587"/>
        <v>0</v>
      </c>
      <c r="AJ1731" s="178">
        <v>0</v>
      </c>
      <c r="AK1731" s="179" t="s">
        <v>59</v>
      </c>
      <c r="AL1731" s="254">
        <v>85000</v>
      </c>
      <c r="AM1731" s="254">
        <f t="shared" si="588"/>
        <v>0</v>
      </c>
      <c r="AN1731" s="178">
        <v>0</v>
      </c>
      <c r="AO1731" s="179" t="s">
        <v>59</v>
      </c>
      <c r="AP1731" s="254">
        <v>85000</v>
      </c>
      <c r="AQ1731" s="254">
        <f t="shared" si="589"/>
        <v>0</v>
      </c>
      <c r="AR1731" s="351">
        <f t="shared" si="541"/>
        <v>0</v>
      </c>
    </row>
    <row r="1732" spans="2:44" x14ac:dyDescent="0.4">
      <c r="B1732" s="208"/>
      <c r="C1732" s="180" t="s">
        <v>645</v>
      </c>
      <c r="D1732" s="178">
        <v>1</v>
      </c>
      <c r="E1732" s="179" t="s">
        <v>662</v>
      </c>
      <c r="F1732" s="254">
        <v>345000</v>
      </c>
      <c r="G1732" s="254">
        <f t="shared" si="581"/>
        <v>345000</v>
      </c>
      <c r="H1732" s="178">
        <v>1</v>
      </c>
      <c r="I1732" s="179" t="s">
        <v>662</v>
      </c>
      <c r="J1732" s="254">
        <v>345000</v>
      </c>
      <c r="K1732" s="254">
        <f t="shared" si="582"/>
        <v>345000</v>
      </c>
      <c r="L1732" s="178">
        <v>1</v>
      </c>
      <c r="M1732" s="179" t="s">
        <v>662</v>
      </c>
      <c r="N1732" s="254">
        <v>345000</v>
      </c>
      <c r="O1732" s="254">
        <f t="shared" si="583"/>
        <v>345000</v>
      </c>
      <c r="P1732" s="178">
        <v>1</v>
      </c>
      <c r="Q1732" s="179" t="s">
        <v>662</v>
      </c>
      <c r="R1732" s="254">
        <v>345000</v>
      </c>
      <c r="S1732" s="254">
        <f t="shared" si="584"/>
        <v>345000</v>
      </c>
      <c r="T1732" s="178">
        <v>1</v>
      </c>
      <c r="U1732" s="179" t="s">
        <v>662</v>
      </c>
      <c r="V1732" s="254">
        <v>345000</v>
      </c>
      <c r="W1732" s="254">
        <f t="shared" si="585"/>
        <v>345000</v>
      </c>
      <c r="X1732" s="354">
        <f t="shared" si="570"/>
        <v>103500</v>
      </c>
      <c r="Y1732" s="254">
        <f>CEILING(X1732,1000)</f>
        <v>104000</v>
      </c>
      <c r="Z1732" s="354">
        <f t="shared" si="540"/>
        <v>241000</v>
      </c>
      <c r="AA1732" s="254">
        <f t="shared" si="571"/>
        <v>241000</v>
      </c>
      <c r="AB1732" s="178">
        <v>1</v>
      </c>
      <c r="AC1732" s="179" t="s">
        <v>662</v>
      </c>
      <c r="AD1732" s="254">
        <v>345000</v>
      </c>
      <c r="AE1732" s="254">
        <f t="shared" si="586"/>
        <v>345000</v>
      </c>
      <c r="AF1732" s="178">
        <v>1</v>
      </c>
      <c r="AG1732" s="179" t="s">
        <v>662</v>
      </c>
      <c r="AH1732" s="254">
        <v>345000</v>
      </c>
      <c r="AI1732" s="254">
        <f t="shared" si="587"/>
        <v>345000</v>
      </c>
      <c r="AJ1732" s="178">
        <v>1</v>
      </c>
      <c r="AK1732" s="179" t="s">
        <v>662</v>
      </c>
      <c r="AL1732" s="254">
        <v>345000</v>
      </c>
      <c r="AM1732" s="254">
        <f t="shared" si="588"/>
        <v>345000</v>
      </c>
      <c r="AN1732" s="178">
        <v>1</v>
      </c>
      <c r="AO1732" s="179" t="s">
        <v>662</v>
      </c>
      <c r="AP1732" s="254">
        <v>345000</v>
      </c>
      <c r="AQ1732" s="254">
        <f t="shared" si="589"/>
        <v>345000</v>
      </c>
      <c r="AR1732" s="351">
        <f t="shared" si="541"/>
        <v>0</v>
      </c>
    </row>
    <row r="1733" spans="2:44" x14ac:dyDescent="0.4">
      <c r="B1733" s="208"/>
      <c r="C1733" s="180" t="s">
        <v>55</v>
      </c>
      <c r="D1733" s="178">
        <v>1</v>
      </c>
      <c r="E1733" s="179" t="s">
        <v>38</v>
      </c>
      <c r="F1733" s="254">
        <v>415000</v>
      </c>
      <c r="G1733" s="254">
        <f t="shared" si="581"/>
        <v>415000</v>
      </c>
      <c r="H1733" s="178">
        <v>1</v>
      </c>
      <c r="I1733" s="179" t="s">
        <v>38</v>
      </c>
      <c r="J1733" s="254">
        <v>415000</v>
      </c>
      <c r="K1733" s="254">
        <f t="shared" si="582"/>
        <v>415000</v>
      </c>
      <c r="L1733" s="178">
        <v>1</v>
      </c>
      <c r="M1733" s="179" t="s">
        <v>38</v>
      </c>
      <c r="N1733" s="254">
        <v>415000</v>
      </c>
      <c r="O1733" s="254">
        <f t="shared" si="583"/>
        <v>415000</v>
      </c>
      <c r="P1733" s="178">
        <v>1</v>
      </c>
      <c r="Q1733" s="179" t="s">
        <v>38</v>
      </c>
      <c r="R1733" s="254">
        <v>415000</v>
      </c>
      <c r="S1733" s="254">
        <f t="shared" si="584"/>
        <v>415000</v>
      </c>
      <c r="T1733" s="178">
        <v>1</v>
      </c>
      <c r="U1733" s="179" t="s">
        <v>38</v>
      </c>
      <c r="V1733" s="254">
        <v>415000</v>
      </c>
      <c r="W1733" s="254">
        <f t="shared" si="585"/>
        <v>415000</v>
      </c>
      <c r="X1733" s="354">
        <f t="shared" si="570"/>
        <v>124500</v>
      </c>
      <c r="Y1733" s="254">
        <f>CEILING(X1733,1000)</f>
        <v>125000</v>
      </c>
      <c r="Z1733" s="354">
        <f t="shared" si="540"/>
        <v>290000</v>
      </c>
      <c r="AA1733" s="254">
        <f t="shared" si="571"/>
        <v>290000</v>
      </c>
      <c r="AB1733" s="178">
        <v>1</v>
      </c>
      <c r="AC1733" s="179" t="s">
        <v>38</v>
      </c>
      <c r="AD1733" s="254">
        <v>415000</v>
      </c>
      <c r="AE1733" s="254">
        <f t="shared" si="586"/>
        <v>415000</v>
      </c>
      <c r="AF1733" s="178">
        <v>1</v>
      </c>
      <c r="AG1733" s="179" t="s">
        <v>38</v>
      </c>
      <c r="AH1733" s="254">
        <v>415000</v>
      </c>
      <c r="AI1733" s="254">
        <f t="shared" si="587"/>
        <v>415000</v>
      </c>
      <c r="AJ1733" s="178">
        <v>1</v>
      </c>
      <c r="AK1733" s="179" t="s">
        <v>38</v>
      </c>
      <c r="AL1733" s="254">
        <v>415000</v>
      </c>
      <c r="AM1733" s="254">
        <f t="shared" si="588"/>
        <v>415000</v>
      </c>
      <c r="AN1733" s="178">
        <v>1</v>
      </c>
      <c r="AO1733" s="179" t="s">
        <v>38</v>
      </c>
      <c r="AP1733" s="254">
        <v>415000</v>
      </c>
      <c r="AQ1733" s="254">
        <f t="shared" si="589"/>
        <v>415000</v>
      </c>
      <c r="AR1733" s="351">
        <f t="shared" si="541"/>
        <v>0</v>
      </c>
    </row>
    <row r="1734" spans="2:44" x14ac:dyDescent="0.4">
      <c r="B1734" s="208" t="s">
        <v>27</v>
      </c>
      <c r="C1734" s="180" t="s">
        <v>640</v>
      </c>
      <c r="D1734" s="178">
        <v>1</v>
      </c>
      <c r="E1734" s="179" t="s">
        <v>38</v>
      </c>
      <c r="F1734" s="254">
        <v>5000000</v>
      </c>
      <c r="G1734" s="254">
        <f t="shared" si="581"/>
        <v>5000000</v>
      </c>
      <c r="H1734" s="178">
        <v>1</v>
      </c>
      <c r="I1734" s="179" t="s">
        <v>38</v>
      </c>
      <c r="J1734" s="254">
        <v>5000000</v>
      </c>
      <c r="K1734" s="254">
        <f t="shared" si="582"/>
        <v>5000000</v>
      </c>
      <c r="L1734" s="178">
        <v>1</v>
      </c>
      <c r="M1734" s="179" t="s">
        <v>38</v>
      </c>
      <c r="N1734" s="254">
        <v>5000000</v>
      </c>
      <c r="O1734" s="254">
        <f t="shared" si="583"/>
        <v>5000000</v>
      </c>
      <c r="P1734" s="178">
        <v>1</v>
      </c>
      <c r="Q1734" s="179" t="s">
        <v>38</v>
      </c>
      <c r="R1734" s="254">
        <v>5000000</v>
      </c>
      <c r="S1734" s="254">
        <f t="shared" si="584"/>
        <v>5000000</v>
      </c>
      <c r="T1734" s="178">
        <v>1</v>
      </c>
      <c r="U1734" s="179" t="s">
        <v>38</v>
      </c>
      <c r="V1734" s="254">
        <v>5000000</v>
      </c>
      <c r="W1734" s="254">
        <f t="shared" si="585"/>
        <v>5000000</v>
      </c>
      <c r="X1734" s="354">
        <f t="shared" si="570"/>
        <v>1500000</v>
      </c>
      <c r="Y1734" s="254">
        <f>CEILING(X1734,1000)</f>
        <v>1500000</v>
      </c>
      <c r="Z1734" s="354">
        <f t="shared" si="540"/>
        <v>3500000</v>
      </c>
      <c r="AA1734" s="254">
        <f t="shared" si="571"/>
        <v>3500000</v>
      </c>
      <c r="AB1734" s="178">
        <v>1</v>
      </c>
      <c r="AC1734" s="179" t="s">
        <v>38</v>
      </c>
      <c r="AD1734" s="254">
        <v>5000000</v>
      </c>
      <c r="AE1734" s="254">
        <f t="shared" si="586"/>
        <v>5000000</v>
      </c>
      <c r="AF1734" s="178">
        <v>1</v>
      </c>
      <c r="AG1734" s="179" t="s">
        <v>38</v>
      </c>
      <c r="AH1734" s="254">
        <v>5000000</v>
      </c>
      <c r="AI1734" s="254">
        <f t="shared" si="587"/>
        <v>5000000</v>
      </c>
      <c r="AJ1734" s="178">
        <v>1</v>
      </c>
      <c r="AK1734" s="179" t="s">
        <v>38</v>
      </c>
      <c r="AL1734" s="254">
        <v>5000000</v>
      </c>
      <c r="AM1734" s="254">
        <f t="shared" si="588"/>
        <v>5000000</v>
      </c>
      <c r="AN1734" s="178">
        <v>1</v>
      </c>
      <c r="AO1734" s="179" t="s">
        <v>38</v>
      </c>
      <c r="AP1734" s="254">
        <v>5000000</v>
      </c>
      <c r="AQ1734" s="254">
        <f t="shared" si="589"/>
        <v>5000000</v>
      </c>
      <c r="AR1734" s="351">
        <f t="shared" si="541"/>
        <v>0</v>
      </c>
    </row>
    <row r="1735" spans="2:44" x14ac:dyDescent="0.4">
      <c r="B1735" s="208" t="s">
        <v>27</v>
      </c>
      <c r="C1735" s="180" t="s">
        <v>635</v>
      </c>
      <c r="D1735" s="178">
        <v>1</v>
      </c>
      <c r="E1735" s="179" t="s">
        <v>38</v>
      </c>
      <c r="F1735" s="254">
        <v>5000000</v>
      </c>
      <c r="G1735" s="254">
        <f t="shared" si="581"/>
        <v>5000000</v>
      </c>
      <c r="H1735" s="178">
        <v>1</v>
      </c>
      <c r="I1735" s="179" t="s">
        <v>38</v>
      </c>
      <c r="J1735" s="254">
        <v>5000000</v>
      </c>
      <c r="K1735" s="254">
        <f t="shared" si="582"/>
        <v>5000000</v>
      </c>
      <c r="L1735" s="178">
        <v>1</v>
      </c>
      <c r="M1735" s="179" t="s">
        <v>38</v>
      </c>
      <c r="N1735" s="254">
        <v>5000000</v>
      </c>
      <c r="O1735" s="254">
        <f t="shared" si="583"/>
        <v>5000000</v>
      </c>
      <c r="P1735" s="178">
        <v>1</v>
      </c>
      <c r="Q1735" s="179" t="s">
        <v>38</v>
      </c>
      <c r="R1735" s="254">
        <v>5000000</v>
      </c>
      <c r="S1735" s="254">
        <f t="shared" si="584"/>
        <v>5000000</v>
      </c>
      <c r="T1735" s="178">
        <v>1</v>
      </c>
      <c r="U1735" s="179" t="s">
        <v>38</v>
      </c>
      <c r="V1735" s="254">
        <v>5000000</v>
      </c>
      <c r="W1735" s="254">
        <f t="shared" si="585"/>
        <v>5000000</v>
      </c>
      <c r="X1735" s="354">
        <f t="shared" si="570"/>
        <v>1500000</v>
      </c>
      <c r="Y1735" s="254">
        <f>CEILING(X1735,1000)</f>
        <v>1500000</v>
      </c>
      <c r="Z1735" s="354">
        <f t="shared" si="540"/>
        <v>3500000</v>
      </c>
      <c r="AA1735" s="254">
        <f t="shared" si="571"/>
        <v>3500000</v>
      </c>
      <c r="AB1735" s="178">
        <v>1</v>
      </c>
      <c r="AC1735" s="179" t="s">
        <v>38</v>
      </c>
      <c r="AD1735" s="254">
        <v>5000000</v>
      </c>
      <c r="AE1735" s="254">
        <f t="shared" si="586"/>
        <v>5000000</v>
      </c>
      <c r="AF1735" s="178">
        <v>1</v>
      </c>
      <c r="AG1735" s="179" t="s">
        <v>38</v>
      </c>
      <c r="AH1735" s="254">
        <v>5000000</v>
      </c>
      <c r="AI1735" s="254">
        <f t="shared" si="587"/>
        <v>5000000</v>
      </c>
      <c r="AJ1735" s="178">
        <v>1</v>
      </c>
      <c r="AK1735" s="179" t="s">
        <v>38</v>
      </c>
      <c r="AL1735" s="254">
        <v>5000000</v>
      </c>
      <c r="AM1735" s="254">
        <f t="shared" si="588"/>
        <v>5000000</v>
      </c>
      <c r="AN1735" s="178">
        <v>1</v>
      </c>
      <c r="AO1735" s="179" t="s">
        <v>38</v>
      </c>
      <c r="AP1735" s="254">
        <v>5000000</v>
      </c>
      <c r="AQ1735" s="254">
        <f t="shared" si="589"/>
        <v>5000000</v>
      </c>
      <c r="AR1735" s="351">
        <f t="shared" si="541"/>
        <v>0</v>
      </c>
    </row>
    <row r="1736" spans="2:44" x14ac:dyDescent="0.4">
      <c r="B1736" s="312" t="s">
        <v>69</v>
      </c>
      <c r="C1736" s="313" t="s">
        <v>663</v>
      </c>
      <c r="D1736" s="269">
        <v>24</v>
      </c>
      <c r="E1736" s="270" t="s">
        <v>30</v>
      </c>
      <c r="F1736" s="254">
        <v>0</v>
      </c>
      <c r="G1736" s="254">
        <f>G1737+G1741</f>
        <v>81539000</v>
      </c>
      <c r="H1736" s="314">
        <v>24</v>
      </c>
      <c r="I1736" s="315" t="s">
        <v>30</v>
      </c>
      <c r="J1736" s="316">
        <v>0</v>
      </c>
      <c r="K1736" s="316">
        <f>K1737+K1741</f>
        <v>81539000</v>
      </c>
      <c r="L1736" s="314">
        <v>24</v>
      </c>
      <c r="M1736" s="315" t="s">
        <v>30</v>
      </c>
      <c r="N1736" s="316">
        <v>0</v>
      </c>
      <c r="O1736" s="316">
        <f>O1737+O1741</f>
        <v>75419000</v>
      </c>
      <c r="P1736" s="314">
        <v>24</v>
      </c>
      <c r="Q1736" s="315" t="s">
        <v>30</v>
      </c>
      <c r="R1736" s="316">
        <v>0</v>
      </c>
      <c r="S1736" s="316">
        <f>S1737+S1741</f>
        <v>75419000</v>
      </c>
      <c r="T1736" s="314">
        <v>24</v>
      </c>
      <c r="U1736" s="315" t="s">
        <v>30</v>
      </c>
      <c r="V1736" s="316">
        <v>0</v>
      </c>
      <c r="W1736" s="316">
        <f>W1737+W1741</f>
        <v>75419000</v>
      </c>
      <c r="X1736" s="354">
        <f t="shared" si="570"/>
        <v>22625700</v>
      </c>
      <c r="Y1736" s="316"/>
      <c r="Z1736" s="354">
        <f t="shared" si="540"/>
        <v>75419000</v>
      </c>
      <c r="AA1736" s="316"/>
      <c r="AB1736" s="314">
        <v>24</v>
      </c>
      <c r="AC1736" s="315" t="s">
        <v>30</v>
      </c>
      <c r="AD1736" s="316">
        <v>0</v>
      </c>
      <c r="AE1736" s="316">
        <f>AE1737+AE1741</f>
        <v>75419000</v>
      </c>
      <c r="AF1736" s="314">
        <v>24</v>
      </c>
      <c r="AG1736" s="315" t="s">
        <v>30</v>
      </c>
      <c r="AH1736" s="316">
        <v>0</v>
      </c>
      <c r="AI1736" s="316">
        <f>AI1737+AI1741</f>
        <v>75419000</v>
      </c>
      <c r="AJ1736" s="314">
        <v>24</v>
      </c>
      <c r="AK1736" s="315" t="s">
        <v>30</v>
      </c>
      <c r="AL1736" s="316">
        <v>0</v>
      </c>
      <c r="AM1736" s="316">
        <f>AM1737+AM1741</f>
        <v>75419000</v>
      </c>
      <c r="AN1736" s="314">
        <v>24</v>
      </c>
      <c r="AO1736" s="315" t="s">
        <v>30</v>
      </c>
      <c r="AP1736" s="316">
        <v>0</v>
      </c>
      <c r="AQ1736" s="316">
        <f>AQ1737+AQ1741</f>
        <v>75419000</v>
      </c>
      <c r="AR1736" s="351">
        <f t="shared" si="541"/>
        <v>0</v>
      </c>
    </row>
    <row r="1737" spans="2:44" x14ac:dyDescent="0.4">
      <c r="B1737" s="208">
        <v>525111</v>
      </c>
      <c r="C1737" s="180" t="s">
        <v>174</v>
      </c>
      <c r="D1737" s="178"/>
      <c r="E1737" s="179"/>
      <c r="F1737" s="180"/>
      <c r="G1737" s="254">
        <f>SUM(G1738:G1740)</f>
        <v>54420000</v>
      </c>
      <c r="H1737" s="178"/>
      <c r="I1737" s="179"/>
      <c r="J1737" s="180"/>
      <c r="K1737" s="254">
        <f>SUM(K1738:K1740)</f>
        <v>54420000</v>
      </c>
      <c r="L1737" s="178"/>
      <c r="M1737" s="179"/>
      <c r="N1737" s="180"/>
      <c r="O1737" s="254">
        <f>SUM(O1738:O1740)</f>
        <v>54420000</v>
      </c>
      <c r="P1737" s="178"/>
      <c r="Q1737" s="179"/>
      <c r="R1737" s="180"/>
      <c r="S1737" s="254">
        <f>SUM(S1738:S1740)</f>
        <v>54420000</v>
      </c>
      <c r="T1737" s="178"/>
      <c r="U1737" s="179"/>
      <c r="V1737" s="180"/>
      <c r="W1737" s="254">
        <f>SUM(W1738:W1740)</f>
        <v>54420000</v>
      </c>
      <c r="X1737" s="354">
        <f t="shared" si="570"/>
        <v>16326000</v>
      </c>
      <c r="Y1737" s="254"/>
      <c r="Z1737" s="354">
        <f t="shared" ref="Z1737:Z1800" si="590">W1737-Y1737</f>
        <v>54420000</v>
      </c>
      <c r="AA1737" s="254"/>
      <c r="AB1737" s="178"/>
      <c r="AC1737" s="179"/>
      <c r="AD1737" s="180"/>
      <c r="AE1737" s="254">
        <f>SUM(AE1738:AE1740)</f>
        <v>54420000</v>
      </c>
      <c r="AF1737" s="178"/>
      <c r="AG1737" s="179"/>
      <c r="AH1737" s="180"/>
      <c r="AI1737" s="254">
        <f>SUM(AI1738:AI1740)</f>
        <v>54420000</v>
      </c>
      <c r="AJ1737" s="178"/>
      <c r="AK1737" s="179"/>
      <c r="AL1737" s="180"/>
      <c r="AM1737" s="254">
        <f>SUM(AM1738:AM1740)</f>
        <v>54420000</v>
      </c>
      <c r="AN1737" s="178"/>
      <c r="AO1737" s="179"/>
      <c r="AP1737" s="180"/>
      <c r="AQ1737" s="254">
        <f>SUM(AQ1738:AQ1740)</f>
        <v>54420000</v>
      </c>
      <c r="AR1737" s="351">
        <f t="shared" si="541"/>
        <v>0</v>
      </c>
    </row>
    <row r="1738" spans="2:44" x14ac:dyDescent="0.4">
      <c r="B1738" s="208" t="s">
        <v>27</v>
      </c>
      <c r="C1738" s="180" t="s">
        <v>46</v>
      </c>
      <c r="D1738" s="178">
        <v>78</v>
      </c>
      <c r="E1738" s="179" t="s">
        <v>47</v>
      </c>
      <c r="F1738" s="254">
        <v>150000</v>
      </c>
      <c r="G1738" s="254">
        <f>ROUNDDOWN(D1738*F1738,-3)</f>
        <v>11700000</v>
      </c>
      <c r="H1738" s="178">
        <v>78</v>
      </c>
      <c r="I1738" s="179" t="s">
        <v>47</v>
      </c>
      <c r="J1738" s="254">
        <v>150000</v>
      </c>
      <c r="K1738" s="254">
        <f>ROUNDDOWN(H1738*J1738,-3)</f>
        <v>11700000</v>
      </c>
      <c r="L1738" s="178">
        <v>78</v>
      </c>
      <c r="M1738" s="179" t="s">
        <v>47</v>
      </c>
      <c r="N1738" s="254">
        <v>150000</v>
      </c>
      <c r="O1738" s="254">
        <f>ROUNDDOWN(L1738*N1738,-3)</f>
        <v>11700000</v>
      </c>
      <c r="P1738" s="178">
        <v>78</v>
      </c>
      <c r="Q1738" s="179" t="s">
        <v>47</v>
      </c>
      <c r="R1738" s="254">
        <v>150000</v>
      </c>
      <c r="S1738" s="254">
        <f>ROUNDDOWN(P1738*R1738,-3)</f>
        <v>11700000</v>
      </c>
      <c r="T1738" s="178">
        <v>78</v>
      </c>
      <c r="U1738" s="179" t="s">
        <v>47</v>
      </c>
      <c r="V1738" s="254">
        <v>150000</v>
      </c>
      <c r="W1738" s="254">
        <f>ROUNDDOWN(T1738*V1738,-3)</f>
        <v>11700000</v>
      </c>
      <c r="X1738" s="354">
        <f t="shared" si="570"/>
        <v>3510000</v>
      </c>
      <c r="Y1738" s="254">
        <f>CEILING(X1738,1000)</f>
        <v>3510000</v>
      </c>
      <c r="Z1738" s="354">
        <f t="shared" si="590"/>
        <v>8190000</v>
      </c>
      <c r="AA1738" s="254">
        <f t="shared" si="571"/>
        <v>8190000</v>
      </c>
      <c r="AB1738" s="178">
        <v>78</v>
      </c>
      <c r="AC1738" s="179" t="s">
        <v>47</v>
      </c>
      <c r="AD1738" s="254">
        <v>150000</v>
      </c>
      <c r="AE1738" s="254">
        <f>ROUNDDOWN(AB1738*AD1738,-3)</f>
        <v>11700000</v>
      </c>
      <c r="AF1738" s="178">
        <v>78</v>
      </c>
      <c r="AG1738" s="179" t="s">
        <v>47</v>
      </c>
      <c r="AH1738" s="254">
        <v>150000</v>
      </c>
      <c r="AI1738" s="254">
        <f>ROUNDDOWN(AF1738*AH1738,-3)</f>
        <v>11700000</v>
      </c>
      <c r="AJ1738" s="178">
        <v>78</v>
      </c>
      <c r="AK1738" s="179" t="s">
        <v>47</v>
      </c>
      <c r="AL1738" s="254">
        <v>150000</v>
      </c>
      <c r="AM1738" s="254">
        <f>ROUNDDOWN(AJ1738*AL1738,-3)</f>
        <v>11700000</v>
      </c>
      <c r="AN1738" s="178">
        <v>78</v>
      </c>
      <c r="AO1738" s="179" t="s">
        <v>47</v>
      </c>
      <c r="AP1738" s="254">
        <v>150000</v>
      </c>
      <c r="AQ1738" s="254">
        <f>ROUNDDOWN(AN1738*AP1738,-3)</f>
        <v>11700000</v>
      </c>
      <c r="AR1738" s="351">
        <f t="shared" ref="AR1738:AR1801" si="591">AM1738-AQ1738</f>
        <v>0</v>
      </c>
    </row>
    <row r="1739" spans="2:44" x14ac:dyDescent="0.4">
      <c r="B1739" s="208" t="s">
        <v>27</v>
      </c>
      <c r="C1739" s="180" t="s">
        <v>48</v>
      </c>
      <c r="D1739" s="178">
        <v>252</v>
      </c>
      <c r="E1739" s="179" t="s">
        <v>47</v>
      </c>
      <c r="F1739" s="254">
        <v>150000</v>
      </c>
      <c r="G1739" s="254">
        <f>ROUNDDOWN(D1739*F1739,-3)</f>
        <v>37800000</v>
      </c>
      <c r="H1739" s="178">
        <v>252</v>
      </c>
      <c r="I1739" s="179" t="s">
        <v>47</v>
      </c>
      <c r="J1739" s="254">
        <v>150000</v>
      </c>
      <c r="K1739" s="254">
        <f>ROUNDDOWN(H1739*J1739,-3)</f>
        <v>37800000</v>
      </c>
      <c r="L1739" s="178">
        <v>252</v>
      </c>
      <c r="M1739" s="179" t="s">
        <v>47</v>
      </c>
      <c r="N1739" s="254">
        <v>150000</v>
      </c>
      <c r="O1739" s="254">
        <f>ROUNDDOWN(L1739*N1739,-3)</f>
        <v>37800000</v>
      </c>
      <c r="P1739" s="178">
        <v>252</v>
      </c>
      <c r="Q1739" s="179" t="s">
        <v>47</v>
      </c>
      <c r="R1739" s="254">
        <v>150000</v>
      </c>
      <c r="S1739" s="254">
        <f>ROUNDDOWN(P1739*R1739,-3)</f>
        <v>37800000</v>
      </c>
      <c r="T1739" s="178">
        <v>252</v>
      </c>
      <c r="U1739" s="179" t="s">
        <v>47</v>
      </c>
      <c r="V1739" s="254">
        <v>150000</v>
      </c>
      <c r="W1739" s="254">
        <f>ROUNDDOWN(T1739*V1739,-3)</f>
        <v>37800000</v>
      </c>
      <c r="X1739" s="354">
        <f t="shared" si="570"/>
        <v>11340000</v>
      </c>
      <c r="Y1739" s="254">
        <f>CEILING(X1739,1000)</f>
        <v>11340000</v>
      </c>
      <c r="Z1739" s="354">
        <f t="shared" si="590"/>
        <v>26460000</v>
      </c>
      <c r="AA1739" s="254">
        <f t="shared" si="571"/>
        <v>26460000</v>
      </c>
      <c r="AB1739" s="178">
        <v>252</v>
      </c>
      <c r="AC1739" s="179" t="s">
        <v>47</v>
      </c>
      <c r="AD1739" s="254">
        <v>150000</v>
      </c>
      <c r="AE1739" s="254">
        <f>ROUNDDOWN(AB1739*AD1739,-3)</f>
        <v>37800000</v>
      </c>
      <c r="AF1739" s="178">
        <v>252</v>
      </c>
      <c r="AG1739" s="179" t="s">
        <v>47</v>
      </c>
      <c r="AH1739" s="254">
        <v>150000</v>
      </c>
      <c r="AI1739" s="254">
        <f>ROUNDDOWN(AF1739*AH1739,-3)</f>
        <v>37800000</v>
      </c>
      <c r="AJ1739" s="178">
        <v>252</v>
      </c>
      <c r="AK1739" s="179" t="s">
        <v>47</v>
      </c>
      <c r="AL1739" s="254">
        <v>150000</v>
      </c>
      <c r="AM1739" s="254">
        <f>ROUNDDOWN(AJ1739*AL1739,-3)</f>
        <v>37800000</v>
      </c>
      <c r="AN1739" s="178">
        <v>252</v>
      </c>
      <c r="AO1739" s="179" t="s">
        <v>47</v>
      </c>
      <c r="AP1739" s="254">
        <v>150000</v>
      </c>
      <c r="AQ1739" s="254">
        <f>ROUNDDOWN(AN1739*AP1739,-3)</f>
        <v>37800000</v>
      </c>
      <c r="AR1739" s="351">
        <f t="shared" si="591"/>
        <v>0</v>
      </c>
    </row>
    <row r="1740" spans="2:44" x14ac:dyDescent="0.4">
      <c r="B1740" s="208" t="s">
        <v>27</v>
      </c>
      <c r="C1740" s="180" t="s">
        <v>60</v>
      </c>
      <c r="D1740" s="178">
        <v>1</v>
      </c>
      <c r="E1740" s="179" t="s">
        <v>662</v>
      </c>
      <c r="F1740" s="254">
        <v>4920000</v>
      </c>
      <c r="G1740" s="254">
        <f>ROUNDDOWN(D1740*F1740,-3)</f>
        <v>4920000</v>
      </c>
      <c r="H1740" s="178">
        <v>1</v>
      </c>
      <c r="I1740" s="179" t="s">
        <v>662</v>
      </c>
      <c r="J1740" s="254">
        <v>4920000</v>
      </c>
      <c r="K1740" s="254">
        <f>ROUNDDOWN(H1740*J1740,-3)</f>
        <v>4920000</v>
      </c>
      <c r="L1740" s="178">
        <v>1</v>
      </c>
      <c r="M1740" s="179" t="s">
        <v>662</v>
      </c>
      <c r="N1740" s="254">
        <v>4920000</v>
      </c>
      <c r="O1740" s="254">
        <f>ROUNDDOWN(L1740*N1740,-3)</f>
        <v>4920000</v>
      </c>
      <c r="P1740" s="178">
        <v>1</v>
      </c>
      <c r="Q1740" s="179" t="s">
        <v>662</v>
      </c>
      <c r="R1740" s="254">
        <v>4920000</v>
      </c>
      <c r="S1740" s="254">
        <f>ROUNDDOWN(P1740*R1740,-3)</f>
        <v>4920000</v>
      </c>
      <c r="T1740" s="178">
        <v>1</v>
      </c>
      <c r="U1740" s="179" t="s">
        <v>662</v>
      </c>
      <c r="V1740" s="254">
        <v>4920000</v>
      </c>
      <c r="W1740" s="254">
        <f>ROUNDDOWN(T1740*V1740,-3)</f>
        <v>4920000</v>
      </c>
      <c r="X1740" s="354">
        <f t="shared" si="570"/>
        <v>1476000</v>
      </c>
      <c r="Y1740" s="254">
        <f>CEILING(X1740,1000)</f>
        <v>1476000</v>
      </c>
      <c r="Z1740" s="354">
        <f t="shared" si="590"/>
        <v>3444000</v>
      </c>
      <c r="AA1740" s="254">
        <f t="shared" si="571"/>
        <v>3444000</v>
      </c>
      <c r="AB1740" s="178">
        <v>1</v>
      </c>
      <c r="AC1740" s="179" t="s">
        <v>662</v>
      </c>
      <c r="AD1740" s="254">
        <v>4920000</v>
      </c>
      <c r="AE1740" s="254">
        <f>ROUNDDOWN(AB1740*AD1740,-3)</f>
        <v>4920000</v>
      </c>
      <c r="AF1740" s="178">
        <v>1</v>
      </c>
      <c r="AG1740" s="179" t="s">
        <v>662</v>
      </c>
      <c r="AH1740" s="254">
        <v>4920000</v>
      </c>
      <c r="AI1740" s="254">
        <f>ROUNDDOWN(AF1740*AH1740,-3)</f>
        <v>4920000</v>
      </c>
      <c r="AJ1740" s="178">
        <v>1</v>
      </c>
      <c r="AK1740" s="179" t="s">
        <v>662</v>
      </c>
      <c r="AL1740" s="254">
        <v>4920000</v>
      </c>
      <c r="AM1740" s="254">
        <f>ROUNDDOWN(AJ1740*AL1740,-3)</f>
        <v>4920000</v>
      </c>
      <c r="AN1740" s="178">
        <v>1</v>
      </c>
      <c r="AO1740" s="179" t="s">
        <v>662</v>
      </c>
      <c r="AP1740" s="254">
        <v>4920000</v>
      </c>
      <c r="AQ1740" s="254">
        <f>ROUNDDOWN(AN1740*AP1740,-3)</f>
        <v>4920000</v>
      </c>
      <c r="AR1740" s="351">
        <f t="shared" si="591"/>
        <v>0</v>
      </c>
    </row>
    <row r="1741" spans="2:44" x14ac:dyDescent="0.4">
      <c r="B1741" s="208">
        <v>525119</v>
      </c>
      <c r="C1741" s="180" t="s">
        <v>42</v>
      </c>
      <c r="D1741" s="178"/>
      <c r="E1741" s="179"/>
      <c r="F1741" s="180"/>
      <c r="G1741" s="254">
        <f>SUM(G1742:G1746)</f>
        <v>27119000</v>
      </c>
      <c r="H1741" s="178"/>
      <c r="I1741" s="179"/>
      <c r="J1741" s="180"/>
      <c r="K1741" s="254">
        <f>SUM(K1742:K1746)</f>
        <v>27119000</v>
      </c>
      <c r="L1741" s="178"/>
      <c r="M1741" s="179"/>
      <c r="N1741" s="180"/>
      <c r="O1741" s="254">
        <f>SUM(O1742:O1746)</f>
        <v>20999000</v>
      </c>
      <c r="P1741" s="178"/>
      <c r="Q1741" s="179"/>
      <c r="R1741" s="180"/>
      <c r="S1741" s="254">
        <f>SUM(S1742:S1746)</f>
        <v>20999000</v>
      </c>
      <c r="T1741" s="178"/>
      <c r="U1741" s="179"/>
      <c r="V1741" s="180"/>
      <c r="W1741" s="254">
        <f>SUM(W1742:W1746)</f>
        <v>20999000</v>
      </c>
      <c r="X1741" s="354">
        <f t="shared" si="570"/>
        <v>6299700</v>
      </c>
      <c r="Y1741" s="254"/>
      <c r="Z1741" s="354">
        <f t="shared" si="590"/>
        <v>20999000</v>
      </c>
      <c r="AA1741" s="254"/>
      <c r="AB1741" s="178"/>
      <c r="AC1741" s="179"/>
      <c r="AD1741" s="180"/>
      <c r="AE1741" s="254">
        <f>SUM(AE1742:AE1746)</f>
        <v>20999000</v>
      </c>
      <c r="AF1741" s="178"/>
      <c r="AG1741" s="179"/>
      <c r="AH1741" s="180"/>
      <c r="AI1741" s="254">
        <f>SUM(AI1742:AI1746)</f>
        <v>20999000</v>
      </c>
      <c r="AJ1741" s="178"/>
      <c r="AK1741" s="179"/>
      <c r="AL1741" s="180"/>
      <c r="AM1741" s="254">
        <f>SUM(AM1742:AM1746)</f>
        <v>20999000</v>
      </c>
      <c r="AN1741" s="178"/>
      <c r="AO1741" s="179"/>
      <c r="AP1741" s="180"/>
      <c r="AQ1741" s="254">
        <f>SUM(AQ1742:AQ1746)</f>
        <v>20999000</v>
      </c>
      <c r="AR1741" s="351">
        <f t="shared" si="591"/>
        <v>0</v>
      </c>
    </row>
    <row r="1742" spans="2:44" x14ac:dyDescent="0.4">
      <c r="B1742" s="208" t="s">
        <v>27</v>
      </c>
      <c r="C1742" s="180" t="s">
        <v>44</v>
      </c>
      <c r="D1742" s="178">
        <v>24</v>
      </c>
      <c r="E1742" s="179" t="s">
        <v>40</v>
      </c>
      <c r="F1742" s="254">
        <v>450000</v>
      </c>
      <c r="G1742" s="254">
        <f t="shared" ref="G1742:G1746" si="592">ROUNDDOWN(D1742*F1742,-3)</f>
        <v>10800000</v>
      </c>
      <c r="H1742" s="178">
        <v>24</v>
      </c>
      <c r="I1742" s="179" t="s">
        <v>40</v>
      </c>
      <c r="J1742" s="254">
        <v>450000</v>
      </c>
      <c r="K1742" s="254">
        <f t="shared" ref="K1742:K1746" si="593">ROUNDDOWN(H1742*J1742,-3)</f>
        <v>10800000</v>
      </c>
      <c r="L1742" s="178">
        <v>24</v>
      </c>
      <c r="M1742" s="179" t="s">
        <v>40</v>
      </c>
      <c r="N1742" s="254">
        <v>450000</v>
      </c>
      <c r="O1742" s="254">
        <f t="shared" ref="O1742:O1746" si="594">ROUNDDOWN(L1742*N1742,-3)</f>
        <v>10800000</v>
      </c>
      <c r="P1742" s="178">
        <v>24</v>
      </c>
      <c r="Q1742" s="179" t="s">
        <v>40</v>
      </c>
      <c r="R1742" s="254">
        <v>450000</v>
      </c>
      <c r="S1742" s="254">
        <f t="shared" ref="S1742:S1746" si="595">ROUNDDOWN(P1742*R1742,-3)</f>
        <v>10800000</v>
      </c>
      <c r="T1742" s="178">
        <v>24</v>
      </c>
      <c r="U1742" s="179" t="s">
        <v>40</v>
      </c>
      <c r="V1742" s="254">
        <v>450000</v>
      </c>
      <c r="W1742" s="254">
        <f t="shared" ref="W1742:W1746" si="596">ROUNDDOWN(T1742*V1742,-3)</f>
        <v>10800000</v>
      </c>
      <c r="X1742" s="354">
        <f t="shared" si="570"/>
        <v>3240000</v>
      </c>
      <c r="Y1742" s="254">
        <f>CEILING(X1742,1000)</f>
        <v>3240000</v>
      </c>
      <c r="Z1742" s="354">
        <f t="shared" si="590"/>
        <v>7560000</v>
      </c>
      <c r="AA1742" s="254">
        <f t="shared" si="571"/>
        <v>7560000</v>
      </c>
      <c r="AB1742" s="178">
        <v>24</v>
      </c>
      <c r="AC1742" s="179" t="s">
        <v>40</v>
      </c>
      <c r="AD1742" s="254">
        <v>450000</v>
      </c>
      <c r="AE1742" s="254">
        <f t="shared" ref="AE1742:AE1746" si="597">ROUNDDOWN(AB1742*AD1742,-3)</f>
        <v>10800000</v>
      </c>
      <c r="AF1742" s="178">
        <v>24</v>
      </c>
      <c r="AG1742" s="179" t="s">
        <v>40</v>
      </c>
      <c r="AH1742" s="254">
        <v>450000</v>
      </c>
      <c r="AI1742" s="254">
        <f t="shared" ref="AI1742:AI1746" si="598">ROUNDDOWN(AF1742*AH1742,-3)</f>
        <v>10800000</v>
      </c>
      <c r="AJ1742" s="178">
        <v>24</v>
      </c>
      <c r="AK1742" s="179" t="s">
        <v>40</v>
      </c>
      <c r="AL1742" s="254">
        <v>450000</v>
      </c>
      <c r="AM1742" s="254">
        <f t="shared" ref="AM1742:AM1746" si="599">ROUNDDOWN(AJ1742*AL1742,-3)</f>
        <v>10800000</v>
      </c>
      <c r="AN1742" s="178">
        <v>24</v>
      </c>
      <c r="AO1742" s="179" t="s">
        <v>40</v>
      </c>
      <c r="AP1742" s="254">
        <v>450000</v>
      </c>
      <c r="AQ1742" s="254">
        <f t="shared" ref="AQ1742:AQ1746" si="600">ROUNDDOWN(AN1742*AP1742,-3)</f>
        <v>10800000</v>
      </c>
      <c r="AR1742" s="351">
        <f t="shared" si="591"/>
        <v>0</v>
      </c>
    </row>
    <row r="1743" spans="2:44" x14ac:dyDescent="0.4">
      <c r="B1743" s="208" t="s">
        <v>27</v>
      </c>
      <c r="C1743" s="180" t="s">
        <v>58</v>
      </c>
      <c r="D1743" s="178">
        <v>72</v>
      </c>
      <c r="E1743" s="179" t="s">
        <v>59</v>
      </c>
      <c r="F1743" s="254">
        <v>85000</v>
      </c>
      <c r="G1743" s="254">
        <f t="shared" si="592"/>
        <v>6120000</v>
      </c>
      <c r="H1743" s="178">
        <v>72</v>
      </c>
      <c r="I1743" s="179" t="s">
        <v>59</v>
      </c>
      <c r="J1743" s="254">
        <v>85000</v>
      </c>
      <c r="K1743" s="254">
        <f t="shared" si="593"/>
        <v>6120000</v>
      </c>
      <c r="L1743" s="178">
        <v>0</v>
      </c>
      <c r="M1743" s="179" t="s">
        <v>59</v>
      </c>
      <c r="N1743" s="254">
        <v>85000</v>
      </c>
      <c r="O1743" s="254">
        <f t="shared" si="594"/>
        <v>0</v>
      </c>
      <c r="P1743" s="178">
        <v>0</v>
      </c>
      <c r="Q1743" s="179" t="s">
        <v>59</v>
      </c>
      <c r="R1743" s="254">
        <v>85000</v>
      </c>
      <c r="S1743" s="254">
        <f t="shared" si="595"/>
        <v>0</v>
      </c>
      <c r="T1743" s="178">
        <v>0</v>
      </c>
      <c r="U1743" s="179" t="s">
        <v>59</v>
      </c>
      <c r="V1743" s="254">
        <v>85000</v>
      </c>
      <c r="W1743" s="254">
        <f t="shared" si="596"/>
        <v>0</v>
      </c>
      <c r="X1743" s="354">
        <f t="shared" si="570"/>
        <v>0</v>
      </c>
      <c r="Y1743" s="254"/>
      <c r="Z1743" s="354">
        <f t="shared" si="590"/>
        <v>0</v>
      </c>
      <c r="AA1743" s="254"/>
      <c r="AB1743" s="178">
        <v>0</v>
      </c>
      <c r="AC1743" s="179" t="s">
        <v>59</v>
      </c>
      <c r="AD1743" s="254">
        <v>85000</v>
      </c>
      <c r="AE1743" s="254">
        <f t="shared" si="597"/>
        <v>0</v>
      </c>
      <c r="AF1743" s="178">
        <v>0</v>
      </c>
      <c r="AG1743" s="179" t="s">
        <v>59</v>
      </c>
      <c r="AH1743" s="254">
        <v>85000</v>
      </c>
      <c r="AI1743" s="254">
        <f t="shared" si="598"/>
        <v>0</v>
      </c>
      <c r="AJ1743" s="178">
        <v>0</v>
      </c>
      <c r="AK1743" s="179" t="s">
        <v>59</v>
      </c>
      <c r="AL1743" s="254">
        <v>85000</v>
      </c>
      <c r="AM1743" s="254">
        <f t="shared" si="599"/>
        <v>0</v>
      </c>
      <c r="AN1743" s="178">
        <v>0</v>
      </c>
      <c r="AO1743" s="179" t="s">
        <v>59</v>
      </c>
      <c r="AP1743" s="254">
        <v>85000</v>
      </c>
      <c r="AQ1743" s="254">
        <f t="shared" si="600"/>
        <v>0</v>
      </c>
      <c r="AR1743" s="351">
        <f t="shared" si="591"/>
        <v>0</v>
      </c>
    </row>
    <row r="1744" spans="2:44" x14ac:dyDescent="0.4">
      <c r="B1744" s="208" t="s">
        <v>27</v>
      </c>
      <c r="C1744" s="180" t="s">
        <v>640</v>
      </c>
      <c r="D1744" s="178">
        <v>1</v>
      </c>
      <c r="E1744" s="179" t="s">
        <v>38</v>
      </c>
      <c r="F1744" s="254">
        <v>5000000</v>
      </c>
      <c r="G1744" s="254">
        <f t="shared" si="592"/>
        <v>5000000</v>
      </c>
      <c r="H1744" s="178">
        <v>1</v>
      </c>
      <c r="I1744" s="179" t="s">
        <v>38</v>
      </c>
      <c r="J1744" s="254">
        <v>5000000</v>
      </c>
      <c r="K1744" s="254">
        <f t="shared" si="593"/>
        <v>5000000</v>
      </c>
      <c r="L1744" s="178">
        <v>1</v>
      </c>
      <c r="M1744" s="179" t="s">
        <v>38</v>
      </c>
      <c r="N1744" s="254">
        <v>5000000</v>
      </c>
      <c r="O1744" s="254">
        <f t="shared" si="594"/>
        <v>5000000</v>
      </c>
      <c r="P1744" s="178">
        <v>1</v>
      </c>
      <c r="Q1744" s="179" t="s">
        <v>38</v>
      </c>
      <c r="R1744" s="254">
        <v>5000000</v>
      </c>
      <c r="S1744" s="254">
        <f t="shared" si="595"/>
        <v>5000000</v>
      </c>
      <c r="T1744" s="178">
        <v>1</v>
      </c>
      <c r="U1744" s="179" t="s">
        <v>38</v>
      </c>
      <c r="V1744" s="254">
        <v>5000000</v>
      </c>
      <c r="W1744" s="254">
        <f t="shared" si="596"/>
        <v>5000000</v>
      </c>
      <c r="X1744" s="354">
        <f t="shared" si="570"/>
        <v>1500000</v>
      </c>
      <c r="Y1744" s="254">
        <f>CEILING(X1744,1000)</f>
        <v>1500000</v>
      </c>
      <c r="Z1744" s="354">
        <f t="shared" si="590"/>
        <v>3500000</v>
      </c>
      <c r="AA1744" s="254">
        <f t="shared" si="571"/>
        <v>3500000</v>
      </c>
      <c r="AB1744" s="178">
        <v>1</v>
      </c>
      <c r="AC1744" s="179" t="s">
        <v>38</v>
      </c>
      <c r="AD1744" s="254">
        <v>5000000</v>
      </c>
      <c r="AE1744" s="254">
        <f t="shared" si="597"/>
        <v>5000000</v>
      </c>
      <c r="AF1744" s="178">
        <v>1</v>
      </c>
      <c r="AG1744" s="179" t="s">
        <v>38</v>
      </c>
      <c r="AH1744" s="254">
        <v>5000000</v>
      </c>
      <c r="AI1744" s="254">
        <f t="shared" si="598"/>
        <v>5000000</v>
      </c>
      <c r="AJ1744" s="178">
        <v>1</v>
      </c>
      <c r="AK1744" s="179" t="s">
        <v>38</v>
      </c>
      <c r="AL1744" s="254">
        <v>5000000</v>
      </c>
      <c r="AM1744" s="254">
        <f t="shared" si="599"/>
        <v>5000000</v>
      </c>
      <c r="AN1744" s="178">
        <v>1</v>
      </c>
      <c r="AO1744" s="179" t="s">
        <v>38</v>
      </c>
      <c r="AP1744" s="254">
        <v>5000000</v>
      </c>
      <c r="AQ1744" s="254">
        <f t="shared" si="600"/>
        <v>5000000</v>
      </c>
      <c r="AR1744" s="351">
        <f t="shared" si="591"/>
        <v>0</v>
      </c>
    </row>
    <row r="1745" spans="2:44" x14ac:dyDescent="0.4">
      <c r="B1745" s="208"/>
      <c r="C1745" s="180" t="s">
        <v>646</v>
      </c>
      <c r="D1745" s="178">
        <v>1</v>
      </c>
      <c r="E1745" s="179" t="s">
        <v>38</v>
      </c>
      <c r="F1745" s="254">
        <v>199000</v>
      </c>
      <c r="G1745" s="254">
        <f t="shared" si="592"/>
        <v>199000</v>
      </c>
      <c r="H1745" s="178">
        <v>1</v>
      </c>
      <c r="I1745" s="179" t="s">
        <v>38</v>
      </c>
      <c r="J1745" s="254">
        <v>199000</v>
      </c>
      <c r="K1745" s="254">
        <f t="shared" si="593"/>
        <v>199000</v>
      </c>
      <c r="L1745" s="178">
        <v>1</v>
      </c>
      <c r="M1745" s="179" t="s">
        <v>38</v>
      </c>
      <c r="N1745" s="254">
        <v>199000</v>
      </c>
      <c r="O1745" s="254">
        <f t="shared" si="594"/>
        <v>199000</v>
      </c>
      <c r="P1745" s="178">
        <v>1</v>
      </c>
      <c r="Q1745" s="179" t="s">
        <v>38</v>
      </c>
      <c r="R1745" s="254">
        <v>199000</v>
      </c>
      <c r="S1745" s="254">
        <f t="shared" si="595"/>
        <v>199000</v>
      </c>
      <c r="T1745" s="178">
        <v>1</v>
      </c>
      <c r="U1745" s="179" t="s">
        <v>38</v>
      </c>
      <c r="V1745" s="254">
        <v>199000</v>
      </c>
      <c r="W1745" s="254">
        <f t="shared" si="596"/>
        <v>199000</v>
      </c>
      <c r="X1745" s="354">
        <f t="shared" si="570"/>
        <v>59700</v>
      </c>
      <c r="Y1745" s="254">
        <f>CEILING(X1745,1000)</f>
        <v>60000</v>
      </c>
      <c r="Z1745" s="354">
        <f t="shared" si="590"/>
        <v>139000</v>
      </c>
      <c r="AA1745" s="254">
        <f t="shared" si="571"/>
        <v>139000</v>
      </c>
      <c r="AB1745" s="178">
        <v>1</v>
      </c>
      <c r="AC1745" s="179" t="s">
        <v>38</v>
      </c>
      <c r="AD1745" s="254">
        <v>199000</v>
      </c>
      <c r="AE1745" s="254">
        <f t="shared" si="597"/>
        <v>199000</v>
      </c>
      <c r="AF1745" s="178">
        <v>1</v>
      </c>
      <c r="AG1745" s="179" t="s">
        <v>38</v>
      </c>
      <c r="AH1745" s="254">
        <v>199000</v>
      </c>
      <c r="AI1745" s="254">
        <f t="shared" si="598"/>
        <v>199000</v>
      </c>
      <c r="AJ1745" s="178">
        <v>1</v>
      </c>
      <c r="AK1745" s="179" t="s">
        <v>38</v>
      </c>
      <c r="AL1745" s="254">
        <v>199000</v>
      </c>
      <c r="AM1745" s="254">
        <f t="shared" si="599"/>
        <v>199000</v>
      </c>
      <c r="AN1745" s="178">
        <v>1</v>
      </c>
      <c r="AO1745" s="179" t="s">
        <v>38</v>
      </c>
      <c r="AP1745" s="254">
        <v>199000</v>
      </c>
      <c r="AQ1745" s="254">
        <f t="shared" si="600"/>
        <v>199000</v>
      </c>
      <c r="AR1745" s="351">
        <f t="shared" si="591"/>
        <v>0</v>
      </c>
    </row>
    <row r="1746" spans="2:44" x14ac:dyDescent="0.4">
      <c r="B1746" s="208" t="s">
        <v>27</v>
      </c>
      <c r="C1746" s="180" t="s">
        <v>635</v>
      </c>
      <c r="D1746" s="178">
        <v>1</v>
      </c>
      <c r="E1746" s="179" t="s">
        <v>38</v>
      </c>
      <c r="F1746" s="254">
        <v>5000000</v>
      </c>
      <c r="G1746" s="254">
        <f t="shared" si="592"/>
        <v>5000000</v>
      </c>
      <c r="H1746" s="178">
        <v>1</v>
      </c>
      <c r="I1746" s="179" t="s">
        <v>38</v>
      </c>
      <c r="J1746" s="254">
        <v>5000000</v>
      </c>
      <c r="K1746" s="254">
        <f t="shared" si="593"/>
        <v>5000000</v>
      </c>
      <c r="L1746" s="178">
        <v>1</v>
      </c>
      <c r="M1746" s="179" t="s">
        <v>38</v>
      </c>
      <c r="N1746" s="254">
        <v>5000000</v>
      </c>
      <c r="O1746" s="254">
        <f t="shared" si="594"/>
        <v>5000000</v>
      </c>
      <c r="P1746" s="178">
        <v>1</v>
      </c>
      <c r="Q1746" s="179" t="s">
        <v>38</v>
      </c>
      <c r="R1746" s="254">
        <v>5000000</v>
      </c>
      <c r="S1746" s="254">
        <f t="shared" si="595"/>
        <v>5000000</v>
      </c>
      <c r="T1746" s="178">
        <v>1</v>
      </c>
      <c r="U1746" s="179" t="s">
        <v>38</v>
      </c>
      <c r="V1746" s="254">
        <v>5000000</v>
      </c>
      <c r="W1746" s="254">
        <f t="shared" si="596"/>
        <v>5000000</v>
      </c>
      <c r="X1746" s="354">
        <f t="shared" si="570"/>
        <v>1500000</v>
      </c>
      <c r="Y1746" s="254">
        <f>CEILING(X1746,1000)</f>
        <v>1500000</v>
      </c>
      <c r="Z1746" s="354">
        <f t="shared" si="590"/>
        <v>3500000</v>
      </c>
      <c r="AA1746" s="254">
        <f t="shared" si="571"/>
        <v>3500000</v>
      </c>
      <c r="AB1746" s="178">
        <v>1</v>
      </c>
      <c r="AC1746" s="179" t="s">
        <v>38</v>
      </c>
      <c r="AD1746" s="254">
        <v>5000000</v>
      </c>
      <c r="AE1746" s="254">
        <f t="shared" si="597"/>
        <v>5000000</v>
      </c>
      <c r="AF1746" s="178">
        <v>1</v>
      </c>
      <c r="AG1746" s="179" t="s">
        <v>38</v>
      </c>
      <c r="AH1746" s="254">
        <v>5000000</v>
      </c>
      <c r="AI1746" s="254">
        <f t="shared" si="598"/>
        <v>5000000</v>
      </c>
      <c r="AJ1746" s="178">
        <v>1</v>
      </c>
      <c r="AK1746" s="179" t="s">
        <v>38</v>
      </c>
      <c r="AL1746" s="254">
        <v>5000000</v>
      </c>
      <c r="AM1746" s="254">
        <f t="shared" si="599"/>
        <v>5000000</v>
      </c>
      <c r="AN1746" s="178">
        <v>1</v>
      </c>
      <c r="AO1746" s="179" t="s">
        <v>38</v>
      </c>
      <c r="AP1746" s="254">
        <v>5000000</v>
      </c>
      <c r="AQ1746" s="254">
        <f t="shared" si="600"/>
        <v>5000000</v>
      </c>
      <c r="AR1746" s="351">
        <f t="shared" si="591"/>
        <v>0</v>
      </c>
    </row>
    <row r="1747" spans="2:44" x14ac:dyDescent="0.4">
      <c r="B1747" s="363" t="s">
        <v>249</v>
      </c>
      <c r="C1747" s="364" t="s">
        <v>664</v>
      </c>
      <c r="D1747" s="269">
        <f>D1748+D1759+D1770+D1788+D1827+D1809</f>
        <v>223</v>
      </c>
      <c r="E1747" s="270" t="s">
        <v>30</v>
      </c>
      <c r="F1747" s="254">
        <v>0</v>
      </c>
      <c r="G1747" s="269">
        <f>G1748+G1759+G1770+G1788+G1827+G1809</f>
        <v>1119978000</v>
      </c>
      <c r="H1747" s="269">
        <f>H1748+H1759+H1770+H1788+H1827+H1809</f>
        <v>223</v>
      </c>
      <c r="I1747" s="270" t="s">
        <v>30</v>
      </c>
      <c r="J1747" s="254">
        <v>0</v>
      </c>
      <c r="K1747" s="269">
        <f>K1748+K1759+K1770+K1788+K1827+K1809</f>
        <v>1119978000</v>
      </c>
      <c r="L1747" s="269">
        <f>L1748+L1759+L1770+L1788+L1827+L1809</f>
        <v>223</v>
      </c>
      <c r="M1747" s="270" t="s">
        <v>30</v>
      </c>
      <c r="N1747" s="254">
        <v>0</v>
      </c>
      <c r="O1747" s="269">
        <f>O1748+O1759+O1770+O1788+O1827+O1809</f>
        <v>1034458000</v>
      </c>
      <c r="P1747" s="269">
        <v>223</v>
      </c>
      <c r="Q1747" s="270" t="s">
        <v>30</v>
      </c>
      <c r="R1747" s="254">
        <v>0</v>
      </c>
      <c r="S1747" s="269">
        <f>S1748+S1759+S1770+S1788+S1827+S1809</f>
        <v>1034458000</v>
      </c>
      <c r="T1747" s="365">
        <v>223</v>
      </c>
      <c r="U1747" s="366" t="s">
        <v>30</v>
      </c>
      <c r="V1747" s="367">
        <v>0</v>
      </c>
      <c r="W1747" s="365">
        <f>W1748+W1759+W1770+W1788+W1827+W1809</f>
        <v>1061523000</v>
      </c>
      <c r="X1747" s="354">
        <f t="shared" si="570"/>
        <v>318456900</v>
      </c>
      <c r="Y1747" s="269"/>
      <c r="Z1747" s="354">
        <f t="shared" si="590"/>
        <v>1061523000</v>
      </c>
      <c r="AA1747" s="269"/>
      <c r="AB1747" s="365">
        <v>223</v>
      </c>
      <c r="AC1747" s="366" t="s">
        <v>30</v>
      </c>
      <c r="AD1747" s="367">
        <v>0</v>
      </c>
      <c r="AE1747" s="365">
        <f>AE1748+AE1759+AE1770+AE1788+AE1827+AE1809</f>
        <v>1080573000</v>
      </c>
      <c r="AF1747" s="365">
        <v>223</v>
      </c>
      <c r="AG1747" s="366" t="s">
        <v>30</v>
      </c>
      <c r="AH1747" s="367">
        <v>0</v>
      </c>
      <c r="AI1747" s="365">
        <f>AI1748+AI1759+AI1770+AI1788+AI1827+AI1809</f>
        <v>1080573000</v>
      </c>
      <c r="AJ1747" s="365">
        <v>223</v>
      </c>
      <c r="AK1747" s="366" t="s">
        <v>30</v>
      </c>
      <c r="AL1747" s="367">
        <v>0</v>
      </c>
      <c r="AM1747" s="365">
        <f>AM1748+AM1759+AM1770+AM1788+AM1827+AM1809</f>
        <v>1098123000</v>
      </c>
      <c r="AN1747" s="365">
        <v>223</v>
      </c>
      <c r="AO1747" s="366" t="s">
        <v>30</v>
      </c>
      <c r="AP1747" s="367">
        <v>0</v>
      </c>
      <c r="AQ1747" s="365">
        <f>AQ1748+AQ1759+AQ1770+AQ1788+AQ1827+AQ1809</f>
        <v>1098123000</v>
      </c>
      <c r="AR1747" s="351">
        <f t="shared" si="591"/>
        <v>0</v>
      </c>
    </row>
    <row r="1748" spans="2:44" ht="29.15" x14ac:dyDescent="0.4">
      <c r="B1748" s="312" t="s">
        <v>34</v>
      </c>
      <c r="C1748" s="313" t="s">
        <v>665</v>
      </c>
      <c r="D1748" s="269">
        <v>43</v>
      </c>
      <c r="E1748" s="270" t="s">
        <v>30</v>
      </c>
      <c r="F1748" s="254">
        <v>0</v>
      </c>
      <c r="G1748" s="254">
        <f>G1749+G1753</f>
        <v>192739000</v>
      </c>
      <c r="H1748" s="314">
        <v>43</v>
      </c>
      <c r="I1748" s="315" t="s">
        <v>30</v>
      </c>
      <c r="J1748" s="316">
        <v>0</v>
      </c>
      <c r="K1748" s="316">
        <f>K1749+K1753</f>
        <v>192739000</v>
      </c>
      <c r="L1748" s="314">
        <v>43</v>
      </c>
      <c r="M1748" s="315" t="s">
        <v>30</v>
      </c>
      <c r="N1748" s="316">
        <v>0</v>
      </c>
      <c r="O1748" s="316">
        <f>O1749+O1753</f>
        <v>182087000</v>
      </c>
      <c r="P1748" s="314">
        <v>43</v>
      </c>
      <c r="Q1748" s="315" t="s">
        <v>30</v>
      </c>
      <c r="R1748" s="316">
        <v>0</v>
      </c>
      <c r="S1748" s="316">
        <f>S1749+S1753</f>
        <v>182087000</v>
      </c>
      <c r="T1748" s="314">
        <v>43</v>
      </c>
      <c r="U1748" s="315" t="s">
        <v>30</v>
      </c>
      <c r="V1748" s="316">
        <v>0</v>
      </c>
      <c r="W1748" s="316">
        <f>W1749+W1753</f>
        <v>112552000</v>
      </c>
      <c r="X1748" s="354">
        <f t="shared" si="570"/>
        <v>33765600</v>
      </c>
      <c r="Y1748" s="316"/>
      <c r="Z1748" s="354">
        <f t="shared" si="590"/>
        <v>112552000</v>
      </c>
      <c r="AA1748" s="316"/>
      <c r="AB1748" s="314">
        <v>43</v>
      </c>
      <c r="AC1748" s="315" t="s">
        <v>30</v>
      </c>
      <c r="AD1748" s="316">
        <v>0</v>
      </c>
      <c r="AE1748" s="316">
        <f>AE1749+AE1753</f>
        <v>112552000</v>
      </c>
      <c r="AF1748" s="314">
        <v>43</v>
      </c>
      <c r="AG1748" s="315" t="s">
        <v>30</v>
      </c>
      <c r="AH1748" s="316">
        <v>0</v>
      </c>
      <c r="AI1748" s="316">
        <f>AI1749+AI1753</f>
        <v>112552000</v>
      </c>
      <c r="AJ1748" s="314">
        <v>43</v>
      </c>
      <c r="AK1748" s="315" t="s">
        <v>30</v>
      </c>
      <c r="AL1748" s="316">
        <v>0</v>
      </c>
      <c r="AM1748" s="316">
        <f>AM1749+AM1753</f>
        <v>112552000</v>
      </c>
      <c r="AN1748" s="314">
        <v>43</v>
      </c>
      <c r="AO1748" s="315" t="s">
        <v>30</v>
      </c>
      <c r="AP1748" s="316">
        <v>0</v>
      </c>
      <c r="AQ1748" s="316">
        <f>AQ1749+AQ1753</f>
        <v>112552000</v>
      </c>
      <c r="AR1748" s="351">
        <f t="shared" si="591"/>
        <v>0</v>
      </c>
    </row>
    <row r="1749" spans="2:44" x14ac:dyDescent="0.4">
      <c r="B1749" s="208">
        <v>525111</v>
      </c>
      <c r="C1749" s="180" t="s">
        <v>174</v>
      </c>
      <c r="D1749" s="178"/>
      <c r="E1749" s="179"/>
      <c r="F1749" s="180">
        <v>0</v>
      </c>
      <c r="G1749" s="254">
        <f>SUM(G1750:G1752)</f>
        <v>99337000</v>
      </c>
      <c r="H1749" s="178"/>
      <c r="I1749" s="179"/>
      <c r="J1749" s="180">
        <v>0</v>
      </c>
      <c r="K1749" s="254">
        <f>SUM(K1750:K1752)</f>
        <v>99337000</v>
      </c>
      <c r="L1749" s="178"/>
      <c r="M1749" s="179"/>
      <c r="N1749" s="180">
        <v>0</v>
      </c>
      <c r="O1749" s="254">
        <f>SUM(O1750:O1752)</f>
        <v>99337000</v>
      </c>
      <c r="P1749" s="178"/>
      <c r="Q1749" s="179"/>
      <c r="R1749" s="180">
        <v>0</v>
      </c>
      <c r="S1749" s="254">
        <f>SUM(S1750:S1752)</f>
        <v>99337000</v>
      </c>
      <c r="T1749" s="178"/>
      <c r="U1749" s="179"/>
      <c r="V1749" s="180">
        <v>0</v>
      </c>
      <c r="W1749" s="254">
        <f>SUM(W1750:W1752)</f>
        <v>29802000</v>
      </c>
      <c r="X1749" s="354">
        <f t="shared" si="570"/>
        <v>8940600</v>
      </c>
      <c r="Y1749" s="254"/>
      <c r="Z1749" s="354">
        <f t="shared" si="590"/>
        <v>29802000</v>
      </c>
      <c r="AA1749" s="254"/>
      <c r="AB1749" s="178"/>
      <c r="AC1749" s="179"/>
      <c r="AD1749" s="180">
        <v>0</v>
      </c>
      <c r="AE1749" s="254">
        <f>SUM(AE1750:AE1752)</f>
        <v>29802000</v>
      </c>
      <c r="AF1749" s="178"/>
      <c r="AG1749" s="179"/>
      <c r="AH1749" s="180">
        <v>0</v>
      </c>
      <c r="AI1749" s="254">
        <f>SUM(AI1750:AI1752)</f>
        <v>29802000</v>
      </c>
      <c r="AJ1749" s="178"/>
      <c r="AK1749" s="179"/>
      <c r="AL1749" s="180">
        <v>0</v>
      </c>
      <c r="AM1749" s="254">
        <f>SUM(AM1750:AM1752)</f>
        <v>29802000</v>
      </c>
      <c r="AN1749" s="178"/>
      <c r="AO1749" s="179"/>
      <c r="AP1749" s="180">
        <v>0</v>
      </c>
      <c r="AQ1749" s="254">
        <f>SUM(AQ1750:AQ1752)</f>
        <v>29802000</v>
      </c>
      <c r="AR1749" s="351">
        <f t="shared" si="591"/>
        <v>0</v>
      </c>
    </row>
    <row r="1750" spans="2:44" x14ac:dyDescent="0.4">
      <c r="B1750" s="208" t="s">
        <v>27</v>
      </c>
      <c r="C1750" s="180" t="s">
        <v>49</v>
      </c>
      <c r="D1750" s="178">
        <v>278</v>
      </c>
      <c r="E1750" s="179" t="s">
        <v>47</v>
      </c>
      <c r="F1750" s="254">
        <v>150000</v>
      </c>
      <c r="G1750" s="254">
        <f>ROUNDDOWN(D1750*F1750,-3)</f>
        <v>41700000</v>
      </c>
      <c r="H1750" s="178">
        <v>278</v>
      </c>
      <c r="I1750" s="179" t="s">
        <v>47</v>
      </c>
      <c r="J1750" s="254">
        <v>150000</v>
      </c>
      <c r="K1750" s="254">
        <f>ROUNDDOWN(H1750*J1750,-3)</f>
        <v>41700000</v>
      </c>
      <c r="L1750" s="178">
        <v>278</v>
      </c>
      <c r="M1750" s="179" t="s">
        <v>47</v>
      </c>
      <c r="N1750" s="254">
        <v>150000</v>
      </c>
      <c r="O1750" s="254">
        <f>ROUNDDOWN(L1750*N1750,-3)</f>
        <v>41700000</v>
      </c>
      <c r="P1750" s="178">
        <v>278</v>
      </c>
      <c r="Q1750" s="179" t="s">
        <v>47</v>
      </c>
      <c r="R1750" s="254">
        <v>150000</v>
      </c>
      <c r="S1750" s="254">
        <f>ROUNDDOWN(P1750*R1750,-3)</f>
        <v>41700000</v>
      </c>
      <c r="T1750" s="178">
        <v>1</v>
      </c>
      <c r="U1750" s="179" t="s">
        <v>662</v>
      </c>
      <c r="V1750" s="254">
        <v>12510000</v>
      </c>
      <c r="W1750" s="254">
        <f>ROUNDDOWN(T1750*V1750,-3)</f>
        <v>12510000</v>
      </c>
      <c r="X1750" s="354">
        <f t="shared" si="570"/>
        <v>3753000</v>
      </c>
      <c r="Y1750" s="254">
        <f>CEILING(X1750,1000)</f>
        <v>3753000</v>
      </c>
      <c r="Z1750" s="354">
        <f t="shared" si="590"/>
        <v>8757000</v>
      </c>
      <c r="AA1750" s="254">
        <f t="shared" si="571"/>
        <v>8757000</v>
      </c>
      <c r="AB1750" s="178">
        <v>1</v>
      </c>
      <c r="AC1750" s="179" t="s">
        <v>662</v>
      </c>
      <c r="AD1750" s="254">
        <v>12510000</v>
      </c>
      <c r="AE1750" s="254">
        <f>ROUNDDOWN(AB1750*AD1750,-3)</f>
        <v>12510000</v>
      </c>
      <c r="AF1750" s="178">
        <v>1</v>
      </c>
      <c r="AG1750" s="179" t="s">
        <v>662</v>
      </c>
      <c r="AH1750" s="254">
        <v>12510000</v>
      </c>
      <c r="AI1750" s="254">
        <f>ROUNDDOWN(AF1750*AH1750,-3)</f>
        <v>12510000</v>
      </c>
      <c r="AJ1750" s="178">
        <v>1</v>
      </c>
      <c r="AK1750" s="179" t="s">
        <v>662</v>
      </c>
      <c r="AL1750" s="254">
        <v>12510000</v>
      </c>
      <c r="AM1750" s="254">
        <f>ROUNDDOWN(AJ1750*AL1750,-3)</f>
        <v>12510000</v>
      </c>
      <c r="AN1750" s="178">
        <v>1</v>
      </c>
      <c r="AO1750" s="179" t="s">
        <v>662</v>
      </c>
      <c r="AP1750" s="254">
        <v>12510000</v>
      </c>
      <c r="AQ1750" s="254">
        <f>ROUNDDOWN(AN1750*AP1750,-3)</f>
        <v>12510000</v>
      </c>
      <c r="AR1750" s="351">
        <f t="shared" si="591"/>
        <v>0</v>
      </c>
    </row>
    <row r="1751" spans="2:44" x14ac:dyDescent="0.4">
      <c r="B1751" s="208"/>
      <c r="C1751" s="180" t="s">
        <v>605</v>
      </c>
      <c r="D1751" s="178">
        <v>1</v>
      </c>
      <c r="E1751" s="179" t="s">
        <v>38</v>
      </c>
      <c r="F1751" s="254">
        <v>14017500</v>
      </c>
      <c r="G1751" s="254">
        <f>ROUNDDOWN(D1751*F1751,-3)</f>
        <v>14017000</v>
      </c>
      <c r="H1751" s="178">
        <v>1</v>
      </c>
      <c r="I1751" s="179" t="s">
        <v>38</v>
      </c>
      <c r="J1751" s="254">
        <v>14017500</v>
      </c>
      <c r="K1751" s="254">
        <f>ROUNDDOWN(H1751*J1751,-3)</f>
        <v>14017000</v>
      </c>
      <c r="L1751" s="178">
        <v>1</v>
      </c>
      <c r="M1751" s="179" t="s">
        <v>38</v>
      </c>
      <c r="N1751" s="254">
        <v>14017500</v>
      </c>
      <c r="O1751" s="254">
        <f>ROUNDDOWN(L1751*N1751,-3)</f>
        <v>14017000</v>
      </c>
      <c r="P1751" s="178">
        <v>1</v>
      </c>
      <c r="Q1751" s="179" t="s">
        <v>38</v>
      </c>
      <c r="R1751" s="254">
        <v>14017500</v>
      </c>
      <c r="S1751" s="254">
        <f>ROUNDDOWN(P1751*R1751,-3)</f>
        <v>14017000</v>
      </c>
      <c r="T1751" s="178">
        <v>1</v>
      </c>
      <c r="U1751" s="179" t="s">
        <v>38</v>
      </c>
      <c r="V1751" s="254">
        <v>4206000</v>
      </c>
      <c r="W1751" s="254">
        <f>ROUNDDOWN(T1751*V1751,-3)</f>
        <v>4206000</v>
      </c>
      <c r="X1751" s="354">
        <f t="shared" si="570"/>
        <v>1261800</v>
      </c>
      <c r="Y1751" s="254">
        <f>CEILING(X1751,1000)</f>
        <v>1262000</v>
      </c>
      <c r="Z1751" s="354">
        <f t="shared" si="590"/>
        <v>2944000</v>
      </c>
      <c r="AA1751" s="254">
        <f t="shared" si="571"/>
        <v>2944000</v>
      </c>
      <c r="AB1751" s="178">
        <v>1</v>
      </c>
      <c r="AC1751" s="179" t="s">
        <v>38</v>
      </c>
      <c r="AD1751" s="254">
        <v>4206000</v>
      </c>
      <c r="AE1751" s="254">
        <f>ROUNDDOWN(AB1751*AD1751,-3)</f>
        <v>4206000</v>
      </c>
      <c r="AF1751" s="178">
        <v>1</v>
      </c>
      <c r="AG1751" s="179" t="s">
        <v>38</v>
      </c>
      <c r="AH1751" s="254">
        <v>4206000</v>
      </c>
      <c r="AI1751" s="254">
        <f>ROUNDDOWN(AF1751*AH1751,-3)</f>
        <v>4206000</v>
      </c>
      <c r="AJ1751" s="178">
        <v>1</v>
      </c>
      <c r="AK1751" s="179" t="s">
        <v>38</v>
      </c>
      <c r="AL1751" s="254">
        <v>4206000</v>
      </c>
      <c r="AM1751" s="254">
        <f>ROUNDDOWN(AJ1751*AL1751,-3)</f>
        <v>4206000</v>
      </c>
      <c r="AN1751" s="178">
        <v>1</v>
      </c>
      <c r="AO1751" s="179" t="s">
        <v>38</v>
      </c>
      <c r="AP1751" s="254">
        <v>4206000</v>
      </c>
      <c r="AQ1751" s="254">
        <f>ROUNDDOWN(AN1751*AP1751,-3)</f>
        <v>4206000</v>
      </c>
      <c r="AR1751" s="351">
        <f t="shared" si="591"/>
        <v>0</v>
      </c>
    </row>
    <row r="1752" spans="2:44" x14ac:dyDescent="0.4">
      <c r="B1752" s="208"/>
      <c r="C1752" s="180" t="s">
        <v>639</v>
      </c>
      <c r="D1752" s="178">
        <v>1</v>
      </c>
      <c r="E1752" s="179" t="s">
        <v>38</v>
      </c>
      <c r="F1752" s="254">
        <v>43620000</v>
      </c>
      <c r="G1752" s="254">
        <f>ROUNDDOWN(D1752*F1752,-3)</f>
        <v>43620000</v>
      </c>
      <c r="H1752" s="178">
        <v>1</v>
      </c>
      <c r="I1752" s="179" t="s">
        <v>38</v>
      </c>
      <c r="J1752" s="254">
        <v>43620000</v>
      </c>
      <c r="K1752" s="254">
        <f>ROUNDDOWN(H1752*J1752,-3)</f>
        <v>43620000</v>
      </c>
      <c r="L1752" s="178">
        <v>1</v>
      </c>
      <c r="M1752" s="179" t="s">
        <v>38</v>
      </c>
      <c r="N1752" s="254">
        <v>43620000</v>
      </c>
      <c r="O1752" s="254">
        <f>ROUNDDOWN(L1752*N1752,-3)</f>
        <v>43620000</v>
      </c>
      <c r="P1752" s="178">
        <v>1</v>
      </c>
      <c r="Q1752" s="179" t="s">
        <v>38</v>
      </c>
      <c r="R1752" s="254">
        <v>43620000</v>
      </c>
      <c r="S1752" s="254">
        <f>ROUNDDOWN(P1752*R1752,-3)</f>
        <v>43620000</v>
      </c>
      <c r="T1752" s="178">
        <v>1</v>
      </c>
      <c r="U1752" s="179" t="s">
        <v>38</v>
      </c>
      <c r="V1752" s="254">
        <v>13086000</v>
      </c>
      <c r="W1752" s="254">
        <f>ROUNDDOWN(T1752*V1752,-3)</f>
        <v>13086000</v>
      </c>
      <c r="X1752" s="354">
        <f t="shared" si="570"/>
        <v>3925800</v>
      </c>
      <c r="Y1752" s="254">
        <f>CEILING(X1752,1000)</f>
        <v>3926000</v>
      </c>
      <c r="Z1752" s="354">
        <f t="shared" si="590"/>
        <v>9160000</v>
      </c>
      <c r="AA1752" s="254">
        <f t="shared" si="571"/>
        <v>9160000</v>
      </c>
      <c r="AB1752" s="178">
        <v>1</v>
      </c>
      <c r="AC1752" s="179" t="s">
        <v>38</v>
      </c>
      <c r="AD1752" s="254">
        <v>13086000</v>
      </c>
      <c r="AE1752" s="254">
        <f>ROUNDDOWN(AB1752*AD1752,-3)</f>
        <v>13086000</v>
      </c>
      <c r="AF1752" s="178">
        <v>1</v>
      </c>
      <c r="AG1752" s="179" t="s">
        <v>38</v>
      </c>
      <c r="AH1752" s="254">
        <v>13086000</v>
      </c>
      <c r="AI1752" s="254">
        <f>ROUNDDOWN(AF1752*AH1752,-3)</f>
        <v>13086000</v>
      </c>
      <c r="AJ1752" s="178">
        <v>1</v>
      </c>
      <c r="AK1752" s="179" t="s">
        <v>38</v>
      </c>
      <c r="AL1752" s="254">
        <v>13086000</v>
      </c>
      <c r="AM1752" s="254">
        <f>ROUNDDOWN(AJ1752*AL1752,-3)</f>
        <v>13086000</v>
      </c>
      <c r="AN1752" s="178">
        <v>1</v>
      </c>
      <c r="AO1752" s="179" t="s">
        <v>38</v>
      </c>
      <c r="AP1752" s="254">
        <v>13086000</v>
      </c>
      <c r="AQ1752" s="254">
        <f>ROUNDDOWN(AN1752*AP1752,-3)</f>
        <v>13086000</v>
      </c>
      <c r="AR1752" s="351">
        <f t="shared" si="591"/>
        <v>0</v>
      </c>
    </row>
    <row r="1753" spans="2:44" x14ac:dyDescent="0.4">
      <c r="B1753" s="208">
        <v>525119</v>
      </c>
      <c r="C1753" s="180" t="s">
        <v>42</v>
      </c>
      <c r="D1753" s="178">
        <v>0</v>
      </c>
      <c r="E1753" s="179"/>
      <c r="F1753" s="180">
        <v>0</v>
      </c>
      <c r="G1753" s="254">
        <f>SUM(G1754:G1758)</f>
        <v>93402000</v>
      </c>
      <c r="H1753" s="178">
        <v>0</v>
      </c>
      <c r="I1753" s="179"/>
      <c r="J1753" s="180">
        <v>0</v>
      </c>
      <c r="K1753" s="254">
        <f>SUM(K1754:K1758)</f>
        <v>93402000</v>
      </c>
      <c r="L1753" s="178">
        <v>0</v>
      </c>
      <c r="M1753" s="179"/>
      <c r="N1753" s="180">
        <v>0</v>
      </c>
      <c r="O1753" s="254">
        <f>SUM(O1754:O1758)</f>
        <v>82750000</v>
      </c>
      <c r="P1753" s="178">
        <v>0</v>
      </c>
      <c r="Q1753" s="179"/>
      <c r="R1753" s="180">
        <v>0</v>
      </c>
      <c r="S1753" s="254">
        <f>SUM(S1754:S1758)</f>
        <v>82750000</v>
      </c>
      <c r="T1753" s="178">
        <v>0</v>
      </c>
      <c r="U1753" s="179"/>
      <c r="V1753" s="180">
        <v>0</v>
      </c>
      <c r="W1753" s="254">
        <f>SUM(W1754:W1758)</f>
        <v>82750000</v>
      </c>
      <c r="X1753" s="354">
        <f t="shared" si="570"/>
        <v>24825000</v>
      </c>
      <c r="Y1753" s="254"/>
      <c r="Z1753" s="354">
        <f t="shared" si="590"/>
        <v>82750000</v>
      </c>
      <c r="AA1753" s="254"/>
      <c r="AB1753" s="178">
        <v>0</v>
      </c>
      <c r="AC1753" s="179"/>
      <c r="AD1753" s="180">
        <v>0</v>
      </c>
      <c r="AE1753" s="254">
        <f>SUM(AE1754:AE1758)</f>
        <v>82750000</v>
      </c>
      <c r="AF1753" s="178">
        <v>0</v>
      </c>
      <c r="AG1753" s="179"/>
      <c r="AH1753" s="180">
        <v>0</v>
      </c>
      <c r="AI1753" s="254">
        <f>SUM(AI1754:AI1758)</f>
        <v>82750000</v>
      </c>
      <c r="AJ1753" s="178">
        <v>0</v>
      </c>
      <c r="AK1753" s="179"/>
      <c r="AL1753" s="180">
        <v>0</v>
      </c>
      <c r="AM1753" s="254">
        <f>SUM(AM1754:AM1758)</f>
        <v>82750000</v>
      </c>
      <c r="AN1753" s="178">
        <v>0</v>
      </c>
      <c r="AO1753" s="179"/>
      <c r="AP1753" s="180">
        <v>0</v>
      </c>
      <c r="AQ1753" s="254">
        <f>SUM(AQ1754:AQ1758)</f>
        <v>82750000</v>
      </c>
      <c r="AR1753" s="351">
        <f t="shared" si="591"/>
        <v>0</v>
      </c>
    </row>
    <row r="1754" spans="2:44" x14ac:dyDescent="0.4">
      <c r="B1754" s="208"/>
      <c r="C1754" s="180" t="s">
        <v>666</v>
      </c>
      <c r="D1754" s="178">
        <v>1</v>
      </c>
      <c r="E1754" s="179" t="s">
        <v>38</v>
      </c>
      <c r="F1754" s="254">
        <v>850000</v>
      </c>
      <c r="G1754" s="254">
        <f>ROUNDDOWN(D1754*F1754,-3)</f>
        <v>850000</v>
      </c>
      <c r="H1754" s="178">
        <v>1</v>
      </c>
      <c r="I1754" s="179" t="s">
        <v>38</v>
      </c>
      <c r="J1754" s="254">
        <v>850000</v>
      </c>
      <c r="K1754" s="254">
        <f>ROUNDDOWN(H1754*J1754,-3)</f>
        <v>850000</v>
      </c>
      <c r="L1754" s="178">
        <v>1</v>
      </c>
      <c r="M1754" s="179" t="s">
        <v>38</v>
      </c>
      <c r="N1754" s="254">
        <v>850000</v>
      </c>
      <c r="O1754" s="254">
        <f>ROUNDDOWN(L1754*N1754,-3)</f>
        <v>850000</v>
      </c>
      <c r="P1754" s="178">
        <v>1</v>
      </c>
      <c r="Q1754" s="179" t="s">
        <v>38</v>
      </c>
      <c r="R1754" s="254">
        <v>850000</v>
      </c>
      <c r="S1754" s="254">
        <f>ROUNDDOWN(P1754*R1754,-3)</f>
        <v>850000</v>
      </c>
      <c r="T1754" s="178">
        <v>1</v>
      </c>
      <c r="U1754" s="179" t="s">
        <v>38</v>
      </c>
      <c r="V1754" s="254">
        <v>850000</v>
      </c>
      <c r="W1754" s="254">
        <f>ROUNDDOWN(T1754*V1754,-3)</f>
        <v>850000</v>
      </c>
      <c r="X1754" s="354">
        <f t="shared" si="570"/>
        <v>255000</v>
      </c>
      <c r="Y1754" s="254">
        <f>CEILING(X1754,1000)</f>
        <v>255000</v>
      </c>
      <c r="Z1754" s="354">
        <f t="shared" si="590"/>
        <v>595000</v>
      </c>
      <c r="AA1754" s="254">
        <f t="shared" si="571"/>
        <v>595000</v>
      </c>
      <c r="AB1754" s="178">
        <v>1</v>
      </c>
      <c r="AC1754" s="179" t="s">
        <v>38</v>
      </c>
      <c r="AD1754" s="254">
        <v>850000</v>
      </c>
      <c r="AE1754" s="254">
        <f>ROUNDDOWN(AB1754*AD1754,-3)</f>
        <v>850000</v>
      </c>
      <c r="AF1754" s="178">
        <v>1</v>
      </c>
      <c r="AG1754" s="179" t="s">
        <v>38</v>
      </c>
      <c r="AH1754" s="254">
        <v>850000</v>
      </c>
      <c r="AI1754" s="254">
        <f>ROUNDDOWN(AF1754*AH1754,-3)</f>
        <v>850000</v>
      </c>
      <c r="AJ1754" s="178">
        <v>1</v>
      </c>
      <c r="AK1754" s="179" t="s">
        <v>38</v>
      </c>
      <c r="AL1754" s="254">
        <v>850000</v>
      </c>
      <c r="AM1754" s="254">
        <f>ROUNDDOWN(AJ1754*AL1754,-3)</f>
        <v>850000</v>
      </c>
      <c r="AN1754" s="178">
        <v>1</v>
      </c>
      <c r="AO1754" s="179" t="s">
        <v>38</v>
      </c>
      <c r="AP1754" s="254">
        <v>850000</v>
      </c>
      <c r="AQ1754" s="254">
        <f>ROUNDDOWN(AN1754*AP1754,-3)</f>
        <v>850000</v>
      </c>
      <c r="AR1754" s="351">
        <f t="shared" si="591"/>
        <v>0</v>
      </c>
    </row>
    <row r="1755" spans="2:44" x14ac:dyDescent="0.4">
      <c r="B1755" s="208"/>
      <c r="C1755" s="180" t="s">
        <v>667</v>
      </c>
      <c r="D1755" s="178">
        <v>43</v>
      </c>
      <c r="E1755" s="179" t="s">
        <v>40</v>
      </c>
      <c r="F1755" s="254">
        <v>300000</v>
      </c>
      <c r="G1755" s="254">
        <f>ROUNDDOWN(D1755*F1755,-3)</f>
        <v>12900000</v>
      </c>
      <c r="H1755" s="178">
        <v>43</v>
      </c>
      <c r="I1755" s="179" t="s">
        <v>40</v>
      </c>
      <c r="J1755" s="254">
        <v>300000</v>
      </c>
      <c r="K1755" s="254">
        <f>ROUNDDOWN(H1755*J1755,-3)</f>
        <v>12900000</v>
      </c>
      <c r="L1755" s="178">
        <v>43</v>
      </c>
      <c r="M1755" s="179" t="s">
        <v>40</v>
      </c>
      <c r="N1755" s="254">
        <v>300000</v>
      </c>
      <c r="O1755" s="254">
        <f>ROUNDDOWN(L1755*N1755,-3)</f>
        <v>12900000</v>
      </c>
      <c r="P1755" s="178">
        <v>43</v>
      </c>
      <c r="Q1755" s="179" t="s">
        <v>40</v>
      </c>
      <c r="R1755" s="254">
        <v>300000</v>
      </c>
      <c r="S1755" s="254">
        <f>ROUNDDOWN(P1755*R1755,-3)</f>
        <v>12900000</v>
      </c>
      <c r="T1755" s="178">
        <v>43</v>
      </c>
      <c r="U1755" s="179" t="s">
        <v>40</v>
      </c>
      <c r="V1755" s="254">
        <v>300000</v>
      </c>
      <c r="W1755" s="254">
        <f>ROUNDDOWN(T1755*V1755,-3)</f>
        <v>12900000</v>
      </c>
      <c r="X1755" s="354">
        <f t="shared" si="570"/>
        <v>3870000</v>
      </c>
      <c r="Y1755" s="254">
        <f>CEILING(X1755,1000)</f>
        <v>3870000</v>
      </c>
      <c r="Z1755" s="354">
        <f t="shared" si="590"/>
        <v>9030000</v>
      </c>
      <c r="AA1755" s="254">
        <f t="shared" si="571"/>
        <v>9030000</v>
      </c>
      <c r="AB1755" s="178">
        <v>43</v>
      </c>
      <c r="AC1755" s="179" t="s">
        <v>40</v>
      </c>
      <c r="AD1755" s="254">
        <v>300000</v>
      </c>
      <c r="AE1755" s="254">
        <f>ROUNDDOWN(AB1755*AD1755,-3)</f>
        <v>12900000</v>
      </c>
      <c r="AF1755" s="178">
        <v>43</v>
      </c>
      <c r="AG1755" s="179" t="s">
        <v>40</v>
      </c>
      <c r="AH1755" s="254">
        <v>300000</v>
      </c>
      <c r="AI1755" s="254">
        <f>ROUNDDOWN(AF1755*AH1755,-3)</f>
        <v>12900000</v>
      </c>
      <c r="AJ1755" s="178">
        <v>43</v>
      </c>
      <c r="AK1755" s="179" t="s">
        <v>40</v>
      </c>
      <c r="AL1755" s="254">
        <v>300000</v>
      </c>
      <c r="AM1755" s="254">
        <f>ROUNDDOWN(AJ1755*AL1755,-3)</f>
        <v>12900000</v>
      </c>
      <c r="AN1755" s="178">
        <v>43</v>
      </c>
      <c r="AO1755" s="179" t="s">
        <v>40</v>
      </c>
      <c r="AP1755" s="254">
        <v>300000</v>
      </c>
      <c r="AQ1755" s="254">
        <f>ROUNDDOWN(AN1755*AP1755,-3)</f>
        <v>12900000</v>
      </c>
      <c r="AR1755" s="351">
        <f t="shared" si="591"/>
        <v>0</v>
      </c>
    </row>
    <row r="1756" spans="2:44" x14ac:dyDescent="0.4">
      <c r="B1756" s="208"/>
      <c r="C1756" s="180" t="s">
        <v>668</v>
      </c>
      <c r="D1756" s="178">
        <v>1</v>
      </c>
      <c r="E1756" s="179" t="s">
        <v>38</v>
      </c>
      <c r="F1756" s="254">
        <v>10652000</v>
      </c>
      <c r="G1756" s="254">
        <f>ROUNDDOWN(D1756*F1756,-3)</f>
        <v>10652000</v>
      </c>
      <c r="H1756" s="178">
        <v>1</v>
      </c>
      <c r="I1756" s="179" t="s">
        <v>38</v>
      </c>
      <c r="J1756" s="254">
        <v>10652000</v>
      </c>
      <c r="K1756" s="254">
        <f>ROUNDDOWN(H1756*J1756,-3)</f>
        <v>10652000</v>
      </c>
      <c r="L1756" s="178">
        <v>0</v>
      </c>
      <c r="M1756" s="179" t="s">
        <v>38</v>
      </c>
      <c r="N1756" s="254">
        <v>10652000</v>
      </c>
      <c r="O1756" s="254">
        <f>ROUNDDOWN(L1756*N1756,-3)</f>
        <v>0</v>
      </c>
      <c r="P1756" s="178">
        <v>0</v>
      </c>
      <c r="Q1756" s="179" t="s">
        <v>38</v>
      </c>
      <c r="R1756" s="254">
        <v>10652000</v>
      </c>
      <c r="S1756" s="254">
        <f>ROUNDDOWN(P1756*R1756,-3)</f>
        <v>0</v>
      </c>
      <c r="T1756" s="178">
        <v>0</v>
      </c>
      <c r="U1756" s="179" t="s">
        <v>38</v>
      </c>
      <c r="V1756" s="254">
        <v>10652000</v>
      </c>
      <c r="W1756" s="254">
        <f>ROUNDDOWN(T1756*V1756,-3)</f>
        <v>0</v>
      </c>
      <c r="X1756" s="354">
        <f t="shared" si="570"/>
        <v>0</v>
      </c>
      <c r="Y1756" s="254"/>
      <c r="Z1756" s="354">
        <f t="shared" si="590"/>
        <v>0</v>
      </c>
      <c r="AA1756" s="254"/>
      <c r="AB1756" s="178">
        <v>0</v>
      </c>
      <c r="AC1756" s="179" t="s">
        <v>38</v>
      </c>
      <c r="AD1756" s="254">
        <v>10652000</v>
      </c>
      <c r="AE1756" s="254">
        <f>ROUNDDOWN(AB1756*AD1756,-3)</f>
        <v>0</v>
      </c>
      <c r="AF1756" s="178">
        <v>0</v>
      </c>
      <c r="AG1756" s="179" t="s">
        <v>38</v>
      </c>
      <c r="AH1756" s="254">
        <v>10652000</v>
      </c>
      <c r="AI1756" s="254">
        <f>ROUNDDOWN(AF1756*AH1756,-3)</f>
        <v>0</v>
      </c>
      <c r="AJ1756" s="178">
        <v>0</v>
      </c>
      <c r="AK1756" s="179" t="s">
        <v>38</v>
      </c>
      <c r="AL1756" s="254">
        <v>10652000</v>
      </c>
      <c r="AM1756" s="254">
        <f>ROUNDDOWN(AJ1756*AL1756,-3)</f>
        <v>0</v>
      </c>
      <c r="AN1756" s="178">
        <v>0</v>
      </c>
      <c r="AO1756" s="179" t="s">
        <v>38</v>
      </c>
      <c r="AP1756" s="254">
        <v>10652000</v>
      </c>
      <c r="AQ1756" s="254">
        <f>ROUNDDOWN(AN1756*AP1756,-3)</f>
        <v>0</v>
      </c>
      <c r="AR1756" s="351">
        <f t="shared" si="591"/>
        <v>0</v>
      </c>
    </row>
    <row r="1757" spans="2:44" x14ac:dyDescent="0.4">
      <c r="B1757" s="208"/>
      <c r="C1757" s="180" t="s">
        <v>669</v>
      </c>
      <c r="D1757" s="178">
        <v>301</v>
      </c>
      <c r="E1757" s="179" t="s">
        <v>40</v>
      </c>
      <c r="F1757" s="254">
        <v>200000</v>
      </c>
      <c r="G1757" s="254">
        <f>ROUNDDOWN(D1757*F1757,-3)</f>
        <v>60200000</v>
      </c>
      <c r="H1757" s="178">
        <v>301</v>
      </c>
      <c r="I1757" s="179" t="s">
        <v>40</v>
      </c>
      <c r="J1757" s="254">
        <v>200000</v>
      </c>
      <c r="K1757" s="254">
        <f>ROUNDDOWN(H1757*J1757,-3)</f>
        <v>60200000</v>
      </c>
      <c r="L1757" s="178">
        <v>301</v>
      </c>
      <c r="M1757" s="179" t="s">
        <v>40</v>
      </c>
      <c r="N1757" s="254">
        <v>200000</v>
      </c>
      <c r="O1757" s="254">
        <f>ROUNDDOWN(L1757*N1757,-3)</f>
        <v>60200000</v>
      </c>
      <c r="P1757" s="178">
        <v>301</v>
      </c>
      <c r="Q1757" s="179" t="s">
        <v>40</v>
      </c>
      <c r="R1757" s="254">
        <v>200000</v>
      </c>
      <c r="S1757" s="254">
        <f>ROUNDDOWN(P1757*R1757,-3)</f>
        <v>60200000</v>
      </c>
      <c r="T1757" s="178">
        <v>301</v>
      </c>
      <c r="U1757" s="179" t="s">
        <v>40</v>
      </c>
      <c r="V1757" s="254">
        <v>200000</v>
      </c>
      <c r="W1757" s="254">
        <f>ROUNDDOWN(T1757*V1757,-3)</f>
        <v>60200000</v>
      </c>
      <c r="X1757" s="354">
        <f t="shared" si="570"/>
        <v>18060000</v>
      </c>
      <c r="Y1757" s="254">
        <f>CEILING(X1757,1000)</f>
        <v>18060000</v>
      </c>
      <c r="Z1757" s="354">
        <f t="shared" si="590"/>
        <v>42140000</v>
      </c>
      <c r="AA1757" s="254">
        <f t="shared" si="571"/>
        <v>42140000</v>
      </c>
      <c r="AB1757" s="178">
        <v>301</v>
      </c>
      <c r="AC1757" s="179" t="s">
        <v>40</v>
      </c>
      <c r="AD1757" s="254">
        <v>200000</v>
      </c>
      <c r="AE1757" s="254">
        <f>ROUNDDOWN(AB1757*AD1757,-3)</f>
        <v>60200000</v>
      </c>
      <c r="AF1757" s="178">
        <v>301</v>
      </c>
      <c r="AG1757" s="179" t="s">
        <v>40</v>
      </c>
      <c r="AH1757" s="254">
        <v>200000</v>
      </c>
      <c r="AI1757" s="254">
        <f>ROUNDDOWN(AF1757*AH1757,-3)</f>
        <v>60200000</v>
      </c>
      <c r="AJ1757" s="178">
        <v>301</v>
      </c>
      <c r="AK1757" s="179" t="s">
        <v>40</v>
      </c>
      <c r="AL1757" s="254">
        <v>200000</v>
      </c>
      <c r="AM1757" s="254">
        <f>ROUNDDOWN(AJ1757*AL1757,-3)</f>
        <v>60200000</v>
      </c>
      <c r="AN1757" s="178">
        <v>301</v>
      </c>
      <c r="AO1757" s="179" t="s">
        <v>40</v>
      </c>
      <c r="AP1757" s="254">
        <v>200000</v>
      </c>
      <c r="AQ1757" s="254">
        <f>ROUNDDOWN(AN1757*AP1757,-3)</f>
        <v>60200000</v>
      </c>
      <c r="AR1757" s="351">
        <f t="shared" si="591"/>
        <v>0</v>
      </c>
    </row>
    <row r="1758" spans="2:44" x14ac:dyDescent="0.4">
      <c r="B1758" s="208"/>
      <c r="C1758" s="180" t="s">
        <v>670</v>
      </c>
      <c r="D1758" s="178">
        <v>1</v>
      </c>
      <c r="E1758" s="179" t="s">
        <v>38</v>
      </c>
      <c r="F1758" s="254">
        <v>8800000</v>
      </c>
      <c r="G1758" s="254">
        <f>ROUNDDOWN(D1758*F1758,-3)</f>
        <v>8800000</v>
      </c>
      <c r="H1758" s="178">
        <v>1</v>
      </c>
      <c r="I1758" s="179" t="s">
        <v>38</v>
      </c>
      <c r="J1758" s="254">
        <v>8800000</v>
      </c>
      <c r="K1758" s="254">
        <f>ROUNDDOWN(H1758*J1758,-3)</f>
        <v>8800000</v>
      </c>
      <c r="L1758" s="178">
        <v>1</v>
      </c>
      <c r="M1758" s="179" t="s">
        <v>38</v>
      </c>
      <c r="N1758" s="254">
        <v>8800000</v>
      </c>
      <c r="O1758" s="254">
        <f>ROUNDDOWN(L1758*N1758,-3)</f>
        <v>8800000</v>
      </c>
      <c r="P1758" s="178">
        <v>1</v>
      </c>
      <c r="Q1758" s="179" t="s">
        <v>38</v>
      </c>
      <c r="R1758" s="254">
        <v>8800000</v>
      </c>
      <c r="S1758" s="254">
        <f>ROUNDDOWN(P1758*R1758,-3)</f>
        <v>8800000</v>
      </c>
      <c r="T1758" s="178">
        <v>1</v>
      </c>
      <c r="U1758" s="179" t="s">
        <v>38</v>
      </c>
      <c r="V1758" s="254">
        <v>8800000</v>
      </c>
      <c r="W1758" s="254">
        <f>ROUNDDOWN(T1758*V1758,-3)</f>
        <v>8800000</v>
      </c>
      <c r="X1758" s="354">
        <f t="shared" si="570"/>
        <v>2640000</v>
      </c>
      <c r="Y1758" s="254">
        <f>CEILING(X1758,1000)</f>
        <v>2640000</v>
      </c>
      <c r="Z1758" s="354">
        <f t="shared" si="590"/>
        <v>6160000</v>
      </c>
      <c r="AA1758" s="254">
        <f t="shared" si="571"/>
        <v>6160000</v>
      </c>
      <c r="AB1758" s="178">
        <v>1</v>
      </c>
      <c r="AC1758" s="179" t="s">
        <v>38</v>
      </c>
      <c r="AD1758" s="254">
        <v>8800000</v>
      </c>
      <c r="AE1758" s="254">
        <f>ROUNDDOWN(AB1758*AD1758,-3)</f>
        <v>8800000</v>
      </c>
      <c r="AF1758" s="178">
        <v>1</v>
      </c>
      <c r="AG1758" s="179" t="s">
        <v>38</v>
      </c>
      <c r="AH1758" s="254">
        <v>8800000</v>
      </c>
      <c r="AI1758" s="254">
        <f>ROUNDDOWN(AF1758*AH1758,-3)</f>
        <v>8800000</v>
      </c>
      <c r="AJ1758" s="178">
        <v>1</v>
      </c>
      <c r="AK1758" s="179" t="s">
        <v>38</v>
      </c>
      <c r="AL1758" s="254">
        <v>8800000</v>
      </c>
      <c r="AM1758" s="254">
        <f>ROUNDDOWN(AJ1758*AL1758,-3)</f>
        <v>8800000</v>
      </c>
      <c r="AN1758" s="178">
        <v>1</v>
      </c>
      <c r="AO1758" s="179" t="s">
        <v>38</v>
      </c>
      <c r="AP1758" s="254">
        <v>8800000</v>
      </c>
      <c r="AQ1758" s="254">
        <f>ROUNDDOWN(AN1758*AP1758,-3)</f>
        <v>8800000</v>
      </c>
      <c r="AR1758" s="351">
        <f t="shared" si="591"/>
        <v>0</v>
      </c>
    </row>
    <row r="1759" spans="2:44" ht="29.15" x14ac:dyDescent="0.4">
      <c r="B1759" s="312" t="s">
        <v>52</v>
      </c>
      <c r="C1759" s="313" t="s">
        <v>671</v>
      </c>
      <c r="D1759" s="269">
        <v>84</v>
      </c>
      <c r="E1759" s="270" t="s">
        <v>30</v>
      </c>
      <c r="F1759" s="254">
        <v>0</v>
      </c>
      <c r="G1759" s="254">
        <f>G1760+G1764</f>
        <v>371106000</v>
      </c>
      <c r="H1759" s="314">
        <v>84</v>
      </c>
      <c r="I1759" s="315" t="s">
        <v>30</v>
      </c>
      <c r="J1759" s="316">
        <v>0</v>
      </c>
      <c r="K1759" s="316">
        <f>K1760+K1764</f>
        <v>371106000</v>
      </c>
      <c r="L1759" s="314">
        <v>84</v>
      </c>
      <c r="M1759" s="315" t="s">
        <v>30</v>
      </c>
      <c r="N1759" s="316">
        <v>0</v>
      </c>
      <c r="O1759" s="316">
        <f>O1760+O1764</f>
        <v>346770000</v>
      </c>
      <c r="P1759" s="314">
        <v>84</v>
      </c>
      <c r="Q1759" s="315" t="s">
        <v>30</v>
      </c>
      <c r="R1759" s="316">
        <v>0</v>
      </c>
      <c r="S1759" s="316">
        <f>S1760+S1764</f>
        <v>346770000</v>
      </c>
      <c r="T1759" s="314">
        <v>84</v>
      </c>
      <c r="U1759" s="315" t="s">
        <v>30</v>
      </c>
      <c r="V1759" s="316">
        <v>0</v>
      </c>
      <c r="W1759" s="316">
        <f>W1760+W1764</f>
        <v>346770000</v>
      </c>
      <c r="X1759" s="354">
        <f t="shared" si="570"/>
        <v>104031000</v>
      </c>
      <c r="Y1759" s="316"/>
      <c r="Z1759" s="354">
        <f t="shared" si="590"/>
        <v>346770000</v>
      </c>
      <c r="AA1759" s="316"/>
      <c r="AB1759" s="314">
        <v>84</v>
      </c>
      <c r="AC1759" s="315" t="s">
        <v>30</v>
      </c>
      <c r="AD1759" s="316">
        <v>0</v>
      </c>
      <c r="AE1759" s="316">
        <f>AE1760+AE1764</f>
        <v>346770000</v>
      </c>
      <c r="AF1759" s="314">
        <v>84</v>
      </c>
      <c r="AG1759" s="315" t="s">
        <v>30</v>
      </c>
      <c r="AH1759" s="316">
        <v>0</v>
      </c>
      <c r="AI1759" s="316">
        <f>AI1760+AI1764</f>
        <v>346770000</v>
      </c>
      <c r="AJ1759" s="314">
        <v>84</v>
      </c>
      <c r="AK1759" s="315" t="s">
        <v>30</v>
      </c>
      <c r="AL1759" s="316">
        <v>0</v>
      </c>
      <c r="AM1759" s="316">
        <f>AM1760+AM1764</f>
        <v>346770000</v>
      </c>
      <c r="AN1759" s="314">
        <v>84</v>
      </c>
      <c r="AO1759" s="315" t="s">
        <v>30</v>
      </c>
      <c r="AP1759" s="316">
        <v>0</v>
      </c>
      <c r="AQ1759" s="316">
        <f>AQ1760+AQ1764</f>
        <v>346770000</v>
      </c>
      <c r="AR1759" s="351">
        <f t="shared" si="591"/>
        <v>0</v>
      </c>
    </row>
    <row r="1760" spans="2:44" x14ac:dyDescent="0.4">
      <c r="B1760" s="208">
        <v>525111</v>
      </c>
      <c r="C1760" s="180" t="s">
        <v>174</v>
      </c>
      <c r="D1760" s="178"/>
      <c r="E1760" s="179"/>
      <c r="F1760" s="180">
        <v>0</v>
      </c>
      <c r="G1760" s="254">
        <f>SUM(G1761:G1763)</f>
        <v>197370000</v>
      </c>
      <c r="H1760" s="178"/>
      <c r="I1760" s="179"/>
      <c r="J1760" s="180">
        <v>0</v>
      </c>
      <c r="K1760" s="254">
        <f>SUM(K1761:K1763)</f>
        <v>197370000</v>
      </c>
      <c r="L1760" s="178"/>
      <c r="M1760" s="179"/>
      <c r="N1760" s="180">
        <v>0</v>
      </c>
      <c r="O1760" s="254">
        <f>SUM(O1761:O1763)</f>
        <v>197370000</v>
      </c>
      <c r="P1760" s="178"/>
      <c r="Q1760" s="179"/>
      <c r="R1760" s="180">
        <v>0</v>
      </c>
      <c r="S1760" s="254">
        <f>SUM(S1761:S1763)</f>
        <v>197370000</v>
      </c>
      <c r="T1760" s="178"/>
      <c r="U1760" s="179"/>
      <c r="V1760" s="180">
        <v>0</v>
      </c>
      <c r="W1760" s="254">
        <f>SUM(W1761:W1763)</f>
        <v>197370000</v>
      </c>
      <c r="X1760" s="354">
        <f t="shared" si="570"/>
        <v>59211000</v>
      </c>
      <c r="Y1760" s="254"/>
      <c r="Z1760" s="354">
        <f t="shared" si="590"/>
        <v>197370000</v>
      </c>
      <c r="AA1760" s="254"/>
      <c r="AB1760" s="178"/>
      <c r="AC1760" s="179"/>
      <c r="AD1760" s="180">
        <v>0</v>
      </c>
      <c r="AE1760" s="254">
        <f>SUM(AE1761:AE1763)</f>
        <v>197370000</v>
      </c>
      <c r="AF1760" s="178"/>
      <c r="AG1760" s="179"/>
      <c r="AH1760" s="180">
        <v>0</v>
      </c>
      <c r="AI1760" s="254">
        <f>SUM(AI1761:AI1763)</f>
        <v>197370000</v>
      </c>
      <c r="AJ1760" s="178"/>
      <c r="AK1760" s="179"/>
      <c r="AL1760" s="180">
        <v>0</v>
      </c>
      <c r="AM1760" s="254">
        <f>SUM(AM1761:AM1763)</f>
        <v>197370000</v>
      </c>
      <c r="AN1760" s="178"/>
      <c r="AO1760" s="179"/>
      <c r="AP1760" s="180">
        <v>0</v>
      </c>
      <c r="AQ1760" s="254">
        <f>SUM(AQ1761:AQ1763)</f>
        <v>197370000</v>
      </c>
      <c r="AR1760" s="351">
        <f t="shared" si="591"/>
        <v>0</v>
      </c>
    </row>
    <row r="1761" spans="2:44" x14ac:dyDescent="0.4">
      <c r="B1761" s="208"/>
      <c r="C1761" s="180" t="s">
        <v>672</v>
      </c>
      <c r="D1761" s="178">
        <v>556</v>
      </c>
      <c r="E1761" s="179" t="s">
        <v>47</v>
      </c>
      <c r="F1761" s="254">
        <v>150000</v>
      </c>
      <c r="G1761" s="254">
        <f>ROUNDDOWN(D1761*F1761,-3)</f>
        <v>83400000</v>
      </c>
      <c r="H1761" s="178">
        <v>556</v>
      </c>
      <c r="I1761" s="179" t="s">
        <v>47</v>
      </c>
      <c r="J1761" s="254">
        <v>150000</v>
      </c>
      <c r="K1761" s="254">
        <f>ROUNDDOWN(H1761*J1761,-3)</f>
        <v>83400000</v>
      </c>
      <c r="L1761" s="178">
        <v>556</v>
      </c>
      <c r="M1761" s="179" t="s">
        <v>47</v>
      </c>
      <c r="N1761" s="254">
        <v>150000</v>
      </c>
      <c r="O1761" s="254">
        <f>ROUNDDOWN(L1761*N1761,-3)</f>
        <v>83400000</v>
      </c>
      <c r="P1761" s="178">
        <v>556</v>
      </c>
      <c r="Q1761" s="179" t="s">
        <v>47</v>
      </c>
      <c r="R1761" s="254">
        <v>150000</v>
      </c>
      <c r="S1761" s="254">
        <f>ROUNDDOWN(P1761*R1761,-3)</f>
        <v>83400000</v>
      </c>
      <c r="T1761" s="178">
        <v>556</v>
      </c>
      <c r="U1761" s="179" t="s">
        <v>47</v>
      </c>
      <c r="V1761" s="254">
        <v>150000</v>
      </c>
      <c r="W1761" s="254">
        <f>ROUNDDOWN(T1761*V1761,-3)</f>
        <v>83400000</v>
      </c>
      <c r="X1761" s="354">
        <f t="shared" si="570"/>
        <v>25020000</v>
      </c>
      <c r="Y1761" s="254">
        <f>CEILING(X1761,1000)</f>
        <v>25020000</v>
      </c>
      <c r="Z1761" s="354">
        <f t="shared" si="590"/>
        <v>58380000</v>
      </c>
      <c r="AA1761" s="254">
        <f t="shared" si="571"/>
        <v>58380000</v>
      </c>
      <c r="AB1761" s="178">
        <v>556</v>
      </c>
      <c r="AC1761" s="179" t="s">
        <v>47</v>
      </c>
      <c r="AD1761" s="254">
        <v>150000</v>
      </c>
      <c r="AE1761" s="254">
        <f>ROUNDDOWN(AB1761*AD1761,-3)</f>
        <v>83400000</v>
      </c>
      <c r="AF1761" s="178">
        <v>556</v>
      </c>
      <c r="AG1761" s="179" t="s">
        <v>47</v>
      </c>
      <c r="AH1761" s="254">
        <v>150000</v>
      </c>
      <c r="AI1761" s="254">
        <f>ROUNDDOWN(AF1761*AH1761,-3)</f>
        <v>83400000</v>
      </c>
      <c r="AJ1761" s="178">
        <v>556</v>
      </c>
      <c r="AK1761" s="179" t="s">
        <v>47</v>
      </c>
      <c r="AL1761" s="254">
        <v>150000</v>
      </c>
      <c r="AM1761" s="254">
        <f>ROUNDDOWN(AJ1761*AL1761,-3)</f>
        <v>83400000</v>
      </c>
      <c r="AN1761" s="178">
        <v>556</v>
      </c>
      <c r="AO1761" s="179" t="s">
        <v>47</v>
      </c>
      <c r="AP1761" s="254">
        <v>150000</v>
      </c>
      <c r="AQ1761" s="254">
        <f>ROUNDDOWN(AN1761*AP1761,-3)</f>
        <v>83400000</v>
      </c>
      <c r="AR1761" s="351">
        <f t="shared" si="591"/>
        <v>0</v>
      </c>
    </row>
    <row r="1762" spans="2:44" x14ac:dyDescent="0.4">
      <c r="B1762" s="208"/>
      <c r="C1762" s="180" t="s">
        <v>673</v>
      </c>
      <c r="D1762" s="178">
        <v>1</v>
      </c>
      <c r="E1762" s="179" t="s">
        <v>38</v>
      </c>
      <c r="F1762" s="254">
        <v>27930000</v>
      </c>
      <c r="G1762" s="254">
        <f>ROUNDDOWN(D1762*F1762,-3)</f>
        <v>27930000</v>
      </c>
      <c r="H1762" s="178">
        <v>1</v>
      </c>
      <c r="I1762" s="179" t="s">
        <v>38</v>
      </c>
      <c r="J1762" s="254">
        <v>27930000</v>
      </c>
      <c r="K1762" s="254">
        <f>ROUNDDOWN(H1762*J1762,-3)</f>
        <v>27930000</v>
      </c>
      <c r="L1762" s="178">
        <v>1</v>
      </c>
      <c r="M1762" s="179" t="s">
        <v>38</v>
      </c>
      <c r="N1762" s="254">
        <v>27930000</v>
      </c>
      <c r="O1762" s="254">
        <f>ROUNDDOWN(L1762*N1762,-3)</f>
        <v>27930000</v>
      </c>
      <c r="P1762" s="178">
        <v>1</v>
      </c>
      <c r="Q1762" s="179" t="s">
        <v>38</v>
      </c>
      <c r="R1762" s="254">
        <v>27930000</v>
      </c>
      <c r="S1762" s="254">
        <f>ROUNDDOWN(P1762*R1762,-3)</f>
        <v>27930000</v>
      </c>
      <c r="T1762" s="178">
        <v>1</v>
      </c>
      <c r="U1762" s="179" t="s">
        <v>38</v>
      </c>
      <c r="V1762" s="254">
        <v>27930000</v>
      </c>
      <c r="W1762" s="254">
        <f>ROUNDDOWN(T1762*V1762,-3)</f>
        <v>27930000</v>
      </c>
      <c r="X1762" s="354">
        <f t="shared" si="570"/>
        <v>8379000</v>
      </c>
      <c r="Y1762" s="254">
        <f>CEILING(X1762,1000)</f>
        <v>8379000</v>
      </c>
      <c r="Z1762" s="354">
        <f t="shared" si="590"/>
        <v>19551000</v>
      </c>
      <c r="AA1762" s="254">
        <f t="shared" si="571"/>
        <v>19551000</v>
      </c>
      <c r="AB1762" s="178">
        <v>1</v>
      </c>
      <c r="AC1762" s="179" t="s">
        <v>38</v>
      </c>
      <c r="AD1762" s="254">
        <v>27930000</v>
      </c>
      <c r="AE1762" s="254">
        <f>ROUNDDOWN(AB1762*AD1762,-3)</f>
        <v>27930000</v>
      </c>
      <c r="AF1762" s="178">
        <v>1</v>
      </c>
      <c r="AG1762" s="179" t="s">
        <v>38</v>
      </c>
      <c r="AH1762" s="254">
        <v>27930000</v>
      </c>
      <c r="AI1762" s="254">
        <f>ROUNDDOWN(AF1762*AH1762,-3)</f>
        <v>27930000</v>
      </c>
      <c r="AJ1762" s="178">
        <v>1</v>
      </c>
      <c r="AK1762" s="179" t="s">
        <v>38</v>
      </c>
      <c r="AL1762" s="254">
        <v>27930000</v>
      </c>
      <c r="AM1762" s="254">
        <f>ROUNDDOWN(AJ1762*AL1762,-3)</f>
        <v>27930000</v>
      </c>
      <c r="AN1762" s="178">
        <v>1</v>
      </c>
      <c r="AO1762" s="179" t="s">
        <v>38</v>
      </c>
      <c r="AP1762" s="254">
        <v>27930000</v>
      </c>
      <c r="AQ1762" s="254">
        <f>ROUNDDOWN(AN1762*AP1762,-3)</f>
        <v>27930000</v>
      </c>
      <c r="AR1762" s="351">
        <f t="shared" si="591"/>
        <v>0</v>
      </c>
    </row>
    <row r="1763" spans="2:44" x14ac:dyDescent="0.4">
      <c r="B1763" s="208"/>
      <c r="C1763" s="180" t="s">
        <v>76</v>
      </c>
      <c r="D1763" s="178">
        <v>1</v>
      </c>
      <c r="E1763" s="179" t="s">
        <v>38</v>
      </c>
      <c r="F1763" s="254">
        <v>86040000</v>
      </c>
      <c r="G1763" s="254">
        <f>ROUNDDOWN(D1763*F1763,-3)</f>
        <v>86040000</v>
      </c>
      <c r="H1763" s="178">
        <v>1</v>
      </c>
      <c r="I1763" s="179" t="s">
        <v>38</v>
      </c>
      <c r="J1763" s="254">
        <v>86040000</v>
      </c>
      <c r="K1763" s="254">
        <f>ROUNDDOWN(H1763*J1763,-3)</f>
        <v>86040000</v>
      </c>
      <c r="L1763" s="178">
        <v>1</v>
      </c>
      <c r="M1763" s="179" t="s">
        <v>38</v>
      </c>
      <c r="N1763" s="254">
        <v>86040000</v>
      </c>
      <c r="O1763" s="254">
        <f>ROUNDDOWN(L1763*N1763,-3)</f>
        <v>86040000</v>
      </c>
      <c r="P1763" s="178">
        <v>1</v>
      </c>
      <c r="Q1763" s="179" t="s">
        <v>38</v>
      </c>
      <c r="R1763" s="254">
        <v>86040000</v>
      </c>
      <c r="S1763" s="254">
        <f>ROUNDDOWN(P1763*R1763,-3)</f>
        <v>86040000</v>
      </c>
      <c r="T1763" s="178">
        <v>1</v>
      </c>
      <c r="U1763" s="179" t="s">
        <v>38</v>
      </c>
      <c r="V1763" s="254">
        <v>86040000</v>
      </c>
      <c r="W1763" s="254">
        <f>ROUNDDOWN(T1763*V1763,-3)</f>
        <v>86040000</v>
      </c>
      <c r="X1763" s="354">
        <f t="shared" si="570"/>
        <v>25812000</v>
      </c>
      <c r="Y1763" s="254">
        <f>CEILING(X1763,1000)</f>
        <v>25812000</v>
      </c>
      <c r="Z1763" s="354">
        <f t="shared" si="590"/>
        <v>60228000</v>
      </c>
      <c r="AA1763" s="254">
        <f t="shared" si="571"/>
        <v>60228000</v>
      </c>
      <c r="AB1763" s="178">
        <v>1</v>
      </c>
      <c r="AC1763" s="179" t="s">
        <v>38</v>
      </c>
      <c r="AD1763" s="254">
        <v>86040000</v>
      </c>
      <c r="AE1763" s="254">
        <f>ROUNDDOWN(AB1763*AD1763,-3)</f>
        <v>86040000</v>
      </c>
      <c r="AF1763" s="178">
        <v>1</v>
      </c>
      <c r="AG1763" s="179" t="s">
        <v>38</v>
      </c>
      <c r="AH1763" s="254">
        <v>86040000</v>
      </c>
      <c r="AI1763" s="254">
        <f>ROUNDDOWN(AF1763*AH1763,-3)</f>
        <v>86040000</v>
      </c>
      <c r="AJ1763" s="178">
        <v>1</v>
      </c>
      <c r="AK1763" s="179" t="s">
        <v>38</v>
      </c>
      <c r="AL1763" s="254">
        <v>86040000</v>
      </c>
      <c r="AM1763" s="254">
        <f>ROUNDDOWN(AJ1763*AL1763,-3)</f>
        <v>86040000</v>
      </c>
      <c r="AN1763" s="178">
        <v>1</v>
      </c>
      <c r="AO1763" s="179" t="s">
        <v>38</v>
      </c>
      <c r="AP1763" s="254">
        <v>86040000</v>
      </c>
      <c r="AQ1763" s="254">
        <f>ROUNDDOWN(AN1763*AP1763,-3)</f>
        <v>86040000</v>
      </c>
      <c r="AR1763" s="351">
        <f t="shared" si="591"/>
        <v>0</v>
      </c>
    </row>
    <row r="1764" spans="2:44" x14ac:dyDescent="0.4">
      <c r="B1764" s="208">
        <v>525119</v>
      </c>
      <c r="C1764" s="180" t="s">
        <v>42</v>
      </c>
      <c r="D1764" s="178">
        <v>0</v>
      </c>
      <c r="E1764" s="179"/>
      <c r="F1764" s="180">
        <v>0</v>
      </c>
      <c r="G1764" s="254">
        <f>SUM(G1765:G1769)</f>
        <v>173736000</v>
      </c>
      <c r="H1764" s="178">
        <v>0</v>
      </c>
      <c r="I1764" s="179"/>
      <c r="J1764" s="180">
        <v>0</v>
      </c>
      <c r="K1764" s="254">
        <f>SUM(K1765:K1769)</f>
        <v>173736000</v>
      </c>
      <c r="L1764" s="178">
        <v>0</v>
      </c>
      <c r="M1764" s="179"/>
      <c r="N1764" s="180">
        <v>0</v>
      </c>
      <c r="O1764" s="254">
        <f>SUM(O1765:O1769)</f>
        <v>149400000</v>
      </c>
      <c r="P1764" s="178">
        <v>0</v>
      </c>
      <c r="Q1764" s="179"/>
      <c r="R1764" s="180">
        <v>0</v>
      </c>
      <c r="S1764" s="254">
        <f>SUM(S1765:S1769)</f>
        <v>149400000</v>
      </c>
      <c r="T1764" s="178">
        <v>0</v>
      </c>
      <c r="U1764" s="179"/>
      <c r="V1764" s="180">
        <v>0</v>
      </c>
      <c r="W1764" s="254">
        <f>SUM(W1765:W1769)</f>
        <v>149400000</v>
      </c>
      <c r="X1764" s="354">
        <f t="shared" si="570"/>
        <v>44820000</v>
      </c>
      <c r="Y1764" s="254"/>
      <c r="Z1764" s="354">
        <f t="shared" si="590"/>
        <v>149400000</v>
      </c>
      <c r="AA1764" s="254"/>
      <c r="AB1764" s="178">
        <v>0</v>
      </c>
      <c r="AC1764" s="179"/>
      <c r="AD1764" s="180">
        <v>0</v>
      </c>
      <c r="AE1764" s="254">
        <f>SUM(AE1765:AE1769)</f>
        <v>149400000</v>
      </c>
      <c r="AF1764" s="178">
        <v>0</v>
      </c>
      <c r="AG1764" s="179"/>
      <c r="AH1764" s="180">
        <v>0</v>
      </c>
      <c r="AI1764" s="254">
        <f>SUM(AI1765:AI1769)</f>
        <v>149400000</v>
      </c>
      <c r="AJ1764" s="178">
        <v>0</v>
      </c>
      <c r="AK1764" s="179"/>
      <c r="AL1764" s="180">
        <v>0</v>
      </c>
      <c r="AM1764" s="254">
        <f>SUM(AM1765:AM1769)</f>
        <v>149400000</v>
      </c>
      <c r="AN1764" s="178">
        <v>0</v>
      </c>
      <c r="AO1764" s="179"/>
      <c r="AP1764" s="180">
        <v>0</v>
      </c>
      <c r="AQ1764" s="254">
        <f>SUM(AQ1765:AQ1769)</f>
        <v>149400000</v>
      </c>
      <c r="AR1764" s="351">
        <f t="shared" si="591"/>
        <v>0</v>
      </c>
    </row>
    <row r="1765" spans="2:44" x14ac:dyDescent="0.4">
      <c r="B1765" s="208"/>
      <c r="C1765" s="180" t="s">
        <v>41</v>
      </c>
      <c r="D1765" s="178">
        <v>1</v>
      </c>
      <c r="E1765" s="179" t="s">
        <v>38</v>
      </c>
      <c r="F1765" s="254">
        <v>25200000</v>
      </c>
      <c r="G1765" s="254">
        <f>ROUNDDOWN(D1765*F1765,-3)</f>
        <v>25200000</v>
      </c>
      <c r="H1765" s="178">
        <v>1</v>
      </c>
      <c r="I1765" s="179" t="s">
        <v>38</v>
      </c>
      <c r="J1765" s="254">
        <v>25200000</v>
      </c>
      <c r="K1765" s="254">
        <f>ROUNDDOWN(H1765*J1765,-3)</f>
        <v>25200000</v>
      </c>
      <c r="L1765" s="178">
        <v>1</v>
      </c>
      <c r="M1765" s="179" t="s">
        <v>38</v>
      </c>
      <c r="N1765" s="254">
        <v>25200000</v>
      </c>
      <c r="O1765" s="254">
        <f>ROUNDDOWN(L1765*N1765,-3)</f>
        <v>25200000</v>
      </c>
      <c r="P1765" s="178">
        <v>1</v>
      </c>
      <c r="Q1765" s="179" t="s">
        <v>38</v>
      </c>
      <c r="R1765" s="254">
        <v>25200000</v>
      </c>
      <c r="S1765" s="254">
        <f>ROUNDDOWN(P1765*R1765,-3)</f>
        <v>25200000</v>
      </c>
      <c r="T1765" s="178">
        <v>1</v>
      </c>
      <c r="U1765" s="179" t="s">
        <v>38</v>
      </c>
      <c r="V1765" s="254">
        <v>25200000</v>
      </c>
      <c r="W1765" s="254">
        <f>ROUNDDOWN(T1765*V1765,-3)</f>
        <v>25200000</v>
      </c>
      <c r="X1765" s="354">
        <f t="shared" si="570"/>
        <v>7560000</v>
      </c>
      <c r="Y1765" s="254">
        <f>CEILING(X1765,1000)</f>
        <v>7560000</v>
      </c>
      <c r="Z1765" s="354">
        <f t="shared" si="590"/>
        <v>17640000</v>
      </c>
      <c r="AA1765" s="254">
        <f t="shared" si="571"/>
        <v>17640000</v>
      </c>
      <c r="AB1765" s="178">
        <v>1</v>
      </c>
      <c r="AC1765" s="179" t="s">
        <v>38</v>
      </c>
      <c r="AD1765" s="254">
        <v>25200000</v>
      </c>
      <c r="AE1765" s="254">
        <f>ROUNDDOWN(AB1765*AD1765,-3)</f>
        <v>25200000</v>
      </c>
      <c r="AF1765" s="178">
        <v>1</v>
      </c>
      <c r="AG1765" s="179" t="s">
        <v>38</v>
      </c>
      <c r="AH1765" s="254">
        <v>25200000</v>
      </c>
      <c r="AI1765" s="254">
        <f>ROUNDDOWN(AF1765*AH1765,-3)</f>
        <v>25200000</v>
      </c>
      <c r="AJ1765" s="178">
        <v>1</v>
      </c>
      <c r="AK1765" s="179" t="s">
        <v>38</v>
      </c>
      <c r="AL1765" s="254">
        <v>25200000</v>
      </c>
      <c r="AM1765" s="254">
        <f>ROUNDDOWN(AJ1765*AL1765,-3)</f>
        <v>25200000</v>
      </c>
      <c r="AN1765" s="178">
        <v>1</v>
      </c>
      <c r="AO1765" s="179" t="s">
        <v>38</v>
      </c>
      <c r="AP1765" s="254">
        <v>25200000</v>
      </c>
      <c r="AQ1765" s="254">
        <f>ROUNDDOWN(AN1765*AP1765,-3)</f>
        <v>25200000</v>
      </c>
      <c r="AR1765" s="351">
        <f t="shared" si="591"/>
        <v>0</v>
      </c>
    </row>
    <row r="1766" spans="2:44" x14ac:dyDescent="0.4">
      <c r="B1766" s="208"/>
      <c r="C1766" s="180" t="s">
        <v>71</v>
      </c>
      <c r="D1766" s="178">
        <v>1</v>
      </c>
      <c r="E1766" s="179" t="s">
        <v>674</v>
      </c>
      <c r="F1766" s="254">
        <v>3400000</v>
      </c>
      <c r="G1766" s="254">
        <f>ROUNDDOWN(D1766*F1766,-3)</f>
        <v>3400000</v>
      </c>
      <c r="H1766" s="178">
        <v>1</v>
      </c>
      <c r="I1766" s="179" t="s">
        <v>674</v>
      </c>
      <c r="J1766" s="254">
        <v>3400000</v>
      </c>
      <c r="K1766" s="254">
        <f>ROUNDDOWN(H1766*J1766,-3)</f>
        <v>3400000</v>
      </c>
      <c r="L1766" s="178">
        <v>1</v>
      </c>
      <c r="M1766" s="179" t="s">
        <v>674</v>
      </c>
      <c r="N1766" s="254">
        <v>3400000</v>
      </c>
      <c r="O1766" s="254">
        <f>ROUNDDOWN(L1766*N1766,-3)</f>
        <v>3400000</v>
      </c>
      <c r="P1766" s="178">
        <v>1</v>
      </c>
      <c r="Q1766" s="179" t="s">
        <v>674</v>
      </c>
      <c r="R1766" s="254">
        <v>3400000</v>
      </c>
      <c r="S1766" s="254">
        <f>ROUNDDOWN(P1766*R1766,-3)</f>
        <v>3400000</v>
      </c>
      <c r="T1766" s="178">
        <v>1</v>
      </c>
      <c r="U1766" s="179" t="s">
        <v>674</v>
      </c>
      <c r="V1766" s="254">
        <v>3400000</v>
      </c>
      <c r="W1766" s="254">
        <f>ROUNDDOWN(T1766*V1766,-3)</f>
        <v>3400000</v>
      </c>
      <c r="X1766" s="354">
        <f t="shared" si="570"/>
        <v>1020000</v>
      </c>
      <c r="Y1766" s="254">
        <f>CEILING(X1766,1000)</f>
        <v>1020000</v>
      </c>
      <c r="Z1766" s="354">
        <f t="shared" si="590"/>
        <v>2380000</v>
      </c>
      <c r="AA1766" s="254">
        <f t="shared" si="571"/>
        <v>2380000</v>
      </c>
      <c r="AB1766" s="178">
        <v>1</v>
      </c>
      <c r="AC1766" s="179" t="s">
        <v>674</v>
      </c>
      <c r="AD1766" s="254">
        <v>3400000</v>
      </c>
      <c r="AE1766" s="254">
        <f>ROUNDDOWN(AB1766*AD1766,-3)</f>
        <v>3400000</v>
      </c>
      <c r="AF1766" s="178">
        <v>1</v>
      </c>
      <c r="AG1766" s="179" t="s">
        <v>674</v>
      </c>
      <c r="AH1766" s="254">
        <v>3400000</v>
      </c>
      <c r="AI1766" s="254">
        <f>ROUNDDOWN(AF1766*AH1766,-3)</f>
        <v>3400000</v>
      </c>
      <c r="AJ1766" s="178">
        <v>1</v>
      </c>
      <c r="AK1766" s="179" t="s">
        <v>674</v>
      </c>
      <c r="AL1766" s="254">
        <v>3400000</v>
      </c>
      <c r="AM1766" s="254">
        <f>ROUNDDOWN(AJ1766*AL1766,-3)</f>
        <v>3400000</v>
      </c>
      <c r="AN1766" s="178">
        <v>1</v>
      </c>
      <c r="AO1766" s="179" t="s">
        <v>674</v>
      </c>
      <c r="AP1766" s="254">
        <v>3400000</v>
      </c>
      <c r="AQ1766" s="254">
        <f>ROUNDDOWN(AN1766*AP1766,-3)</f>
        <v>3400000</v>
      </c>
      <c r="AR1766" s="351">
        <f t="shared" si="591"/>
        <v>0</v>
      </c>
    </row>
    <row r="1767" spans="2:44" x14ac:dyDescent="0.4">
      <c r="B1767" s="208"/>
      <c r="C1767" s="180" t="s">
        <v>670</v>
      </c>
      <c r="D1767" s="178">
        <v>1</v>
      </c>
      <c r="E1767" s="179" t="s">
        <v>38</v>
      </c>
      <c r="F1767" s="254">
        <v>3200000</v>
      </c>
      <c r="G1767" s="254">
        <f>ROUNDDOWN(D1767*F1767,-3)</f>
        <v>3200000</v>
      </c>
      <c r="H1767" s="178">
        <v>1</v>
      </c>
      <c r="I1767" s="179" t="s">
        <v>38</v>
      </c>
      <c r="J1767" s="254">
        <v>3200000</v>
      </c>
      <c r="K1767" s="254">
        <f>ROUNDDOWN(H1767*J1767,-3)</f>
        <v>3200000</v>
      </c>
      <c r="L1767" s="178">
        <v>1</v>
      </c>
      <c r="M1767" s="179" t="s">
        <v>38</v>
      </c>
      <c r="N1767" s="254">
        <v>3200000</v>
      </c>
      <c r="O1767" s="254">
        <f>ROUNDDOWN(L1767*N1767,-3)</f>
        <v>3200000</v>
      </c>
      <c r="P1767" s="178">
        <v>1</v>
      </c>
      <c r="Q1767" s="179" t="s">
        <v>38</v>
      </c>
      <c r="R1767" s="254">
        <v>3200000</v>
      </c>
      <c r="S1767" s="254">
        <f>ROUNDDOWN(P1767*R1767,-3)</f>
        <v>3200000</v>
      </c>
      <c r="T1767" s="178">
        <v>1</v>
      </c>
      <c r="U1767" s="179" t="s">
        <v>38</v>
      </c>
      <c r="V1767" s="254">
        <v>3200000</v>
      </c>
      <c r="W1767" s="254">
        <f>ROUNDDOWN(T1767*V1767,-3)</f>
        <v>3200000</v>
      </c>
      <c r="X1767" s="354">
        <f t="shared" si="570"/>
        <v>960000</v>
      </c>
      <c r="Y1767" s="254">
        <f>CEILING(X1767,1000)</f>
        <v>960000</v>
      </c>
      <c r="Z1767" s="354">
        <f t="shared" si="590"/>
        <v>2240000</v>
      </c>
      <c r="AA1767" s="254">
        <f t="shared" si="571"/>
        <v>2240000</v>
      </c>
      <c r="AB1767" s="178">
        <v>1</v>
      </c>
      <c r="AC1767" s="179" t="s">
        <v>38</v>
      </c>
      <c r="AD1767" s="254">
        <v>3200000</v>
      </c>
      <c r="AE1767" s="254">
        <f>ROUNDDOWN(AB1767*AD1767,-3)</f>
        <v>3200000</v>
      </c>
      <c r="AF1767" s="178">
        <v>1</v>
      </c>
      <c r="AG1767" s="179" t="s">
        <v>38</v>
      </c>
      <c r="AH1767" s="254">
        <v>3200000</v>
      </c>
      <c r="AI1767" s="254">
        <f>ROUNDDOWN(AF1767*AH1767,-3)</f>
        <v>3200000</v>
      </c>
      <c r="AJ1767" s="178">
        <v>1</v>
      </c>
      <c r="AK1767" s="179" t="s">
        <v>38</v>
      </c>
      <c r="AL1767" s="254">
        <v>3200000</v>
      </c>
      <c r="AM1767" s="254">
        <f>ROUNDDOWN(AJ1767*AL1767,-3)</f>
        <v>3200000</v>
      </c>
      <c r="AN1767" s="178">
        <v>1</v>
      </c>
      <c r="AO1767" s="179" t="s">
        <v>38</v>
      </c>
      <c r="AP1767" s="254">
        <v>3200000</v>
      </c>
      <c r="AQ1767" s="254">
        <f>ROUNDDOWN(AN1767*AP1767,-3)</f>
        <v>3200000</v>
      </c>
      <c r="AR1767" s="351">
        <f t="shared" si="591"/>
        <v>0</v>
      </c>
    </row>
    <row r="1768" spans="2:44" x14ac:dyDescent="0.4">
      <c r="B1768" s="208"/>
      <c r="C1768" s="180" t="s">
        <v>642</v>
      </c>
      <c r="D1768" s="178">
        <v>1</v>
      </c>
      <c r="E1768" s="179" t="s">
        <v>38</v>
      </c>
      <c r="F1768" s="254">
        <v>24336000</v>
      </c>
      <c r="G1768" s="254">
        <f>ROUNDDOWN(D1768*F1768,-3)</f>
        <v>24336000</v>
      </c>
      <c r="H1768" s="178">
        <v>1</v>
      </c>
      <c r="I1768" s="179" t="s">
        <v>38</v>
      </c>
      <c r="J1768" s="254">
        <v>24336000</v>
      </c>
      <c r="K1768" s="254">
        <f>ROUNDDOWN(H1768*J1768,-3)</f>
        <v>24336000</v>
      </c>
      <c r="L1768" s="178">
        <v>0</v>
      </c>
      <c r="M1768" s="179" t="s">
        <v>38</v>
      </c>
      <c r="N1768" s="254">
        <v>24336000</v>
      </c>
      <c r="O1768" s="254">
        <f>ROUNDDOWN(L1768*N1768,-3)</f>
        <v>0</v>
      </c>
      <c r="P1768" s="178">
        <v>0</v>
      </c>
      <c r="Q1768" s="179" t="s">
        <v>38</v>
      </c>
      <c r="R1768" s="254">
        <v>24336000</v>
      </c>
      <c r="S1768" s="254">
        <f>ROUNDDOWN(P1768*R1768,-3)</f>
        <v>0</v>
      </c>
      <c r="T1768" s="178">
        <v>0</v>
      </c>
      <c r="U1768" s="179" t="s">
        <v>38</v>
      </c>
      <c r="V1768" s="254">
        <v>24336000</v>
      </c>
      <c r="W1768" s="254">
        <f>ROUNDDOWN(T1768*V1768,-3)</f>
        <v>0</v>
      </c>
      <c r="X1768" s="354">
        <f t="shared" si="570"/>
        <v>0</v>
      </c>
      <c r="Y1768" s="254"/>
      <c r="Z1768" s="354">
        <f t="shared" si="590"/>
        <v>0</v>
      </c>
      <c r="AA1768" s="254"/>
      <c r="AB1768" s="178">
        <v>0</v>
      </c>
      <c r="AC1768" s="179" t="s">
        <v>38</v>
      </c>
      <c r="AD1768" s="254">
        <v>24336000</v>
      </c>
      <c r="AE1768" s="254">
        <f>ROUNDDOWN(AB1768*AD1768,-3)</f>
        <v>0</v>
      </c>
      <c r="AF1768" s="178">
        <v>0</v>
      </c>
      <c r="AG1768" s="179" t="s">
        <v>38</v>
      </c>
      <c r="AH1768" s="254">
        <v>24336000</v>
      </c>
      <c r="AI1768" s="254">
        <f>ROUNDDOWN(AF1768*AH1768,-3)</f>
        <v>0</v>
      </c>
      <c r="AJ1768" s="178">
        <v>0</v>
      </c>
      <c r="AK1768" s="179" t="s">
        <v>38</v>
      </c>
      <c r="AL1768" s="254">
        <v>24336000</v>
      </c>
      <c r="AM1768" s="254">
        <f>ROUNDDOWN(AJ1768*AL1768,-3)</f>
        <v>0</v>
      </c>
      <c r="AN1768" s="178">
        <v>0</v>
      </c>
      <c r="AO1768" s="179" t="s">
        <v>38</v>
      </c>
      <c r="AP1768" s="254">
        <v>24336000</v>
      </c>
      <c r="AQ1768" s="254">
        <f>ROUNDDOWN(AN1768*AP1768,-3)</f>
        <v>0</v>
      </c>
      <c r="AR1768" s="351">
        <f t="shared" si="591"/>
        <v>0</v>
      </c>
    </row>
    <row r="1769" spans="2:44" x14ac:dyDescent="0.4">
      <c r="B1769" s="208"/>
      <c r="C1769" s="180" t="s">
        <v>669</v>
      </c>
      <c r="D1769" s="178">
        <v>588</v>
      </c>
      <c r="E1769" s="179" t="s">
        <v>445</v>
      </c>
      <c r="F1769" s="254">
        <v>200000</v>
      </c>
      <c r="G1769" s="254">
        <f>ROUNDDOWN(D1769*F1769,-3)</f>
        <v>117600000</v>
      </c>
      <c r="H1769" s="178">
        <v>588</v>
      </c>
      <c r="I1769" s="179" t="s">
        <v>445</v>
      </c>
      <c r="J1769" s="254">
        <v>200000</v>
      </c>
      <c r="K1769" s="254">
        <f>ROUNDDOWN(H1769*J1769,-3)</f>
        <v>117600000</v>
      </c>
      <c r="L1769" s="178">
        <v>588</v>
      </c>
      <c r="M1769" s="179" t="s">
        <v>445</v>
      </c>
      <c r="N1769" s="254">
        <v>200000</v>
      </c>
      <c r="O1769" s="254">
        <f>ROUNDDOWN(L1769*N1769,-3)</f>
        <v>117600000</v>
      </c>
      <c r="P1769" s="178">
        <v>588</v>
      </c>
      <c r="Q1769" s="179" t="s">
        <v>445</v>
      </c>
      <c r="R1769" s="254">
        <v>200000</v>
      </c>
      <c r="S1769" s="254">
        <f>ROUNDDOWN(P1769*R1769,-3)</f>
        <v>117600000</v>
      </c>
      <c r="T1769" s="178">
        <v>588</v>
      </c>
      <c r="U1769" s="179" t="s">
        <v>445</v>
      </c>
      <c r="V1769" s="254">
        <v>200000</v>
      </c>
      <c r="W1769" s="254">
        <f>ROUNDDOWN(T1769*V1769,-3)</f>
        <v>117600000</v>
      </c>
      <c r="X1769" s="354">
        <f t="shared" si="570"/>
        <v>35280000</v>
      </c>
      <c r="Y1769" s="254">
        <f>CEILING(X1769,1000)</f>
        <v>35280000</v>
      </c>
      <c r="Z1769" s="354">
        <f t="shared" si="590"/>
        <v>82320000</v>
      </c>
      <c r="AA1769" s="254">
        <f t="shared" si="571"/>
        <v>82320000</v>
      </c>
      <c r="AB1769" s="178">
        <v>588</v>
      </c>
      <c r="AC1769" s="179" t="s">
        <v>445</v>
      </c>
      <c r="AD1769" s="254">
        <v>200000</v>
      </c>
      <c r="AE1769" s="254">
        <f>ROUNDDOWN(AB1769*AD1769,-3)</f>
        <v>117600000</v>
      </c>
      <c r="AF1769" s="178">
        <v>588</v>
      </c>
      <c r="AG1769" s="179" t="s">
        <v>445</v>
      </c>
      <c r="AH1769" s="254">
        <v>200000</v>
      </c>
      <c r="AI1769" s="254">
        <f>ROUNDDOWN(AF1769*AH1769,-3)</f>
        <v>117600000</v>
      </c>
      <c r="AJ1769" s="178">
        <v>588</v>
      </c>
      <c r="AK1769" s="179" t="s">
        <v>445</v>
      </c>
      <c r="AL1769" s="254">
        <v>200000</v>
      </c>
      <c r="AM1769" s="254">
        <f>ROUNDDOWN(AJ1769*AL1769,-3)</f>
        <v>117600000</v>
      </c>
      <c r="AN1769" s="178">
        <v>588</v>
      </c>
      <c r="AO1769" s="179" t="s">
        <v>445</v>
      </c>
      <c r="AP1769" s="254">
        <v>200000</v>
      </c>
      <c r="AQ1769" s="254">
        <f>ROUNDDOWN(AN1769*AP1769,-3)</f>
        <v>117600000</v>
      </c>
      <c r="AR1769" s="351">
        <f t="shared" si="591"/>
        <v>0</v>
      </c>
    </row>
    <row r="1770" spans="2:44" ht="29.15" x14ac:dyDescent="0.4">
      <c r="B1770" s="312" t="s">
        <v>62</v>
      </c>
      <c r="C1770" s="313" t="s">
        <v>675</v>
      </c>
      <c r="D1770" s="269">
        <v>24</v>
      </c>
      <c r="E1770" s="270" t="s">
        <v>30</v>
      </c>
      <c r="F1770" s="254">
        <v>0</v>
      </c>
      <c r="G1770" s="254">
        <f>G1771+G1781</f>
        <v>114706000</v>
      </c>
      <c r="H1770" s="314">
        <v>24</v>
      </c>
      <c r="I1770" s="315" t="s">
        <v>30</v>
      </c>
      <c r="J1770" s="316">
        <v>0</v>
      </c>
      <c r="K1770" s="316">
        <f>K1771+K1781</f>
        <v>114706000</v>
      </c>
      <c r="L1770" s="314">
        <v>24</v>
      </c>
      <c r="M1770" s="315" t="s">
        <v>30</v>
      </c>
      <c r="N1770" s="316">
        <v>0</v>
      </c>
      <c r="O1770" s="316">
        <f>O1771+O1781</f>
        <v>105760000</v>
      </c>
      <c r="P1770" s="314">
        <v>24</v>
      </c>
      <c r="Q1770" s="315" t="s">
        <v>30</v>
      </c>
      <c r="R1770" s="316">
        <v>0</v>
      </c>
      <c r="S1770" s="316">
        <f>S1771+S1781</f>
        <v>105760000</v>
      </c>
      <c r="T1770" s="314">
        <v>24</v>
      </c>
      <c r="U1770" s="315" t="s">
        <v>30</v>
      </c>
      <c r="V1770" s="316">
        <v>0</v>
      </c>
      <c r="W1770" s="316">
        <f>W1771+W1781</f>
        <v>195460000</v>
      </c>
      <c r="X1770" s="354">
        <f t="shared" si="570"/>
        <v>58638000</v>
      </c>
      <c r="Y1770" s="316"/>
      <c r="Z1770" s="354">
        <f t="shared" si="590"/>
        <v>195460000</v>
      </c>
      <c r="AA1770" s="316"/>
      <c r="AB1770" s="314">
        <v>24</v>
      </c>
      <c r="AC1770" s="315" t="s">
        <v>30</v>
      </c>
      <c r="AD1770" s="316">
        <v>0</v>
      </c>
      <c r="AE1770" s="316">
        <f>AE1771+AE1781</f>
        <v>214510000</v>
      </c>
      <c r="AF1770" s="314">
        <v>24</v>
      </c>
      <c r="AG1770" s="315" t="s">
        <v>30</v>
      </c>
      <c r="AH1770" s="316">
        <v>0</v>
      </c>
      <c r="AI1770" s="316">
        <f>AI1771+AI1781</f>
        <v>214510000</v>
      </c>
      <c r="AJ1770" s="314">
        <v>24</v>
      </c>
      <c r="AK1770" s="315" t="s">
        <v>30</v>
      </c>
      <c r="AL1770" s="316">
        <v>0</v>
      </c>
      <c r="AM1770" s="316">
        <f>AM1771+AM1781</f>
        <v>232060000</v>
      </c>
      <c r="AN1770" s="314">
        <v>24</v>
      </c>
      <c r="AO1770" s="315" t="s">
        <v>30</v>
      </c>
      <c r="AP1770" s="316">
        <v>0</v>
      </c>
      <c r="AQ1770" s="316">
        <f>AQ1771+AQ1781</f>
        <v>232060000</v>
      </c>
      <c r="AR1770" s="351">
        <f t="shared" si="591"/>
        <v>0</v>
      </c>
    </row>
    <row r="1771" spans="2:44" x14ac:dyDescent="0.4">
      <c r="B1771" s="208">
        <v>525111</v>
      </c>
      <c r="C1771" s="180" t="s">
        <v>174</v>
      </c>
      <c r="D1771" s="178"/>
      <c r="E1771" s="179"/>
      <c r="F1771" s="180">
        <v>0</v>
      </c>
      <c r="G1771" s="254">
        <f>SUM(G1772:G1780)</f>
        <v>67910000</v>
      </c>
      <c r="H1771" s="178"/>
      <c r="I1771" s="179"/>
      <c r="J1771" s="180">
        <v>0</v>
      </c>
      <c r="K1771" s="254">
        <f>SUM(K1772:K1780)</f>
        <v>67910000</v>
      </c>
      <c r="L1771" s="178"/>
      <c r="M1771" s="179"/>
      <c r="N1771" s="180">
        <v>0</v>
      </c>
      <c r="O1771" s="254">
        <f>SUM(O1772:O1780)</f>
        <v>67910000</v>
      </c>
      <c r="P1771" s="178"/>
      <c r="Q1771" s="179"/>
      <c r="R1771" s="180">
        <v>0</v>
      </c>
      <c r="S1771" s="254">
        <f>SUM(S1772:S1780)</f>
        <v>67910000</v>
      </c>
      <c r="T1771" s="178"/>
      <c r="U1771" s="179"/>
      <c r="V1771" s="180">
        <v>0</v>
      </c>
      <c r="W1771" s="254">
        <f>SUM(W1772:W1780)</f>
        <v>157610000</v>
      </c>
      <c r="X1771" s="354">
        <f t="shared" si="570"/>
        <v>47283000</v>
      </c>
      <c r="Y1771" s="254"/>
      <c r="Z1771" s="354">
        <f t="shared" si="590"/>
        <v>157610000</v>
      </c>
      <c r="AA1771" s="254"/>
      <c r="AB1771" s="178"/>
      <c r="AC1771" s="179"/>
      <c r="AD1771" s="180">
        <v>0</v>
      </c>
      <c r="AE1771" s="254">
        <f>SUM(AE1772:AE1780)</f>
        <v>176660000</v>
      </c>
      <c r="AF1771" s="178"/>
      <c r="AG1771" s="179"/>
      <c r="AH1771" s="180">
        <v>0</v>
      </c>
      <c r="AI1771" s="254">
        <f>SUM(AI1772:AI1780)</f>
        <v>176660000</v>
      </c>
      <c r="AJ1771" s="178"/>
      <c r="AK1771" s="179"/>
      <c r="AL1771" s="180">
        <v>0</v>
      </c>
      <c r="AM1771" s="254">
        <f>SUM(AM1772:AM1780)</f>
        <v>194210000</v>
      </c>
      <c r="AN1771" s="178"/>
      <c r="AO1771" s="179"/>
      <c r="AP1771" s="180">
        <v>0</v>
      </c>
      <c r="AQ1771" s="254">
        <f>SUM(AQ1772:AQ1780)</f>
        <v>194210000</v>
      </c>
      <c r="AR1771" s="351">
        <f t="shared" si="591"/>
        <v>0</v>
      </c>
    </row>
    <row r="1772" spans="2:44" x14ac:dyDescent="0.4">
      <c r="B1772" s="208" t="s">
        <v>27</v>
      </c>
      <c r="C1772" s="180" t="s">
        <v>46</v>
      </c>
      <c r="D1772" s="178">
        <v>9</v>
      </c>
      <c r="E1772" s="179" t="s">
        <v>47</v>
      </c>
      <c r="F1772" s="254">
        <v>150000</v>
      </c>
      <c r="G1772" s="254">
        <f t="shared" ref="G1772:G1780" si="601">ROUNDDOWN(D1772*F1772,-3)</f>
        <v>1350000</v>
      </c>
      <c r="H1772" s="178">
        <v>9</v>
      </c>
      <c r="I1772" s="179" t="s">
        <v>47</v>
      </c>
      <c r="J1772" s="254">
        <v>150000</v>
      </c>
      <c r="K1772" s="254">
        <f t="shared" ref="K1772:K1780" si="602">ROUNDDOWN(H1772*J1772,-3)</f>
        <v>1350000</v>
      </c>
      <c r="L1772" s="178">
        <v>9</v>
      </c>
      <c r="M1772" s="179" t="s">
        <v>47</v>
      </c>
      <c r="N1772" s="254">
        <v>150000</v>
      </c>
      <c r="O1772" s="254">
        <f t="shared" ref="O1772:O1780" si="603">ROUNDDOWN(L1772*N1772,-3)</f>
        <v>1350000</v>
      </c>
      <c r="P1772" s="178">
        <v>9</v>
      </c>
      <c r="Q1772" s="179" t="s">
        <v>47</v>
      </c>
      <c r="R1772" s="254">
        <v>150000</v>
      </c>
      <c r="S1772" s="254">
        <f t="shared" ref="S1772:S1780" si="604">ROUNDDOWN(P1772*R1772,-3)</f>
        <v>1350000</v>
      </c>
      <c r="T1772" s="178">
        <v>377</v>
      </c>
      <c r="U1772" s="179" t="s">
        <v>47</v>
      </c>
      <c r="V1772" s="254">
        <v>150000</v>
      </c>
      <c r="W1772" s="254">
        <f t="shared" ref="W1772:W1780" si="605">ROUNDDOWN(T1772*V1772,-3)</f>
        <v>56550000</v>
      </c>
      <c r="X1772" s="354">
        <f t="shared" si="570"/>
        <v>16965000</v>
      </c>
      <c r="Y1772" s="254">
        <f t="shared" ref="Y1772:Y1780" si="606">CEILING(X1772,1000)</f>
        <v>16965000</v>
      </c>
      <c r="Z1772" s="354">
        <f t="shared" si="590"/>
        <v>39585000</v>
      </c>
      <c r="AA1772" s="254">
        <f t="shared" si="571"/>
        <v>39585000</v>
      </c>
      <c r="AB1772" s="178">
        <v>504</v>
      </c>
      <c r="AC1772" s="179" t="s">
        <v>47</v>
      </c>
      <c r="AD1772" s="254">
        <v>150000</v>
      </c>
      <c r="AE1772" s="254">
        <f t="shared" ref="AE1772:AE1780" si="607">ROUNDDOWN(AB1772*AD1772,-3)</f>
        <v>75600000</v>
      </c>
      <c r="AF1772" s="178">
        <v>504</v>
      </c>
      <c r="AG1772" s="179" t="s">
        <v>47</v>
      </c>
      <c r="AH1772" s="254">
        <v>150000</v>
      </c>
      <c r="AI1772" s="254">
        <f t="shared" ref="AI1772:AI1780" si="608">ROUNDDOWN(AF1772*AH1772,-3)</f>
        <v>75600000</v>
      </c>
      <c r="AJ1772" s="178">
        <f>504+117</f>
        <v>621</v>
      </c>
      <c r="AK1772" s="179" t="s">
        <v>47</v>
      </c>
      <c r="AL1772" s="254">
        <v>150000</v>
      </c>
      <c r="AM1772" s="254">
        <f t="shared" ref="AM1772:AM1780" si="609">ROUNDDOWN(AJ1772*AL1772,-3)</f>
        <v>93150000</v>
      </c>
      <c r="AN1772" s="178">
        <f>504+117</f>
        <v>621</v>
      </c>
      <c r="AO1772" s="179" t="s">
        <v>47</v>
      </c>
      <c r="AP1772" s="254">
        <v>150000</v>
      </c>
      <c r="AQ1772" s="254">
        <f t="shared" ref="AQ1772:AQ1780" si="610">ROUNDDOWN(AN1772*AP1772,-3)</f>
        <v>93150000</v>
      </c>
      <c r="AR1772" s="351">
        <f t="shared" si="591"/>
        <v>0</v>
      </c>
    </row>
    <row r="1773" spans="2:44" x14ac:dyDescent="0.4">
      <c r="B1773" s="208" t="s">
        <v>27</v>
      </c>
      <c r="C1773" s="180" t="s">
        <v>48</v>
      </c>
      <c r="D1773" s="178">
        <v>112</v>
      </c>
      <c r="E1773" s="179" t="s">
        <v>47</v>
      </c>
      <c r="F1773" s="254">
        <v>150000</v>
      </c>
      <c r="G1773" s="254">
        <f t="shared" si="601"/>
        <v>16800000</v>
      </c>
      <c r="H1773" s="178">
        <v>112</v>
      </c>
      <c r="I1773" s="179" t="s">
        <v>47</v>
      </c>
      <c r="J1773" s="254">
        <v>150000</v>
      </c>
      <c r="K1773" s="254">
        <f t="shared" si="602"/>
        <v>16800000</v>
      </c>
      <c r="L1773" s="178">
        <v>112</v>
      </c>
      <c r="M1773" s="179" t="s">
        <v>47</v>
      </c>
      <c r="N1773" s="254">
        <v>150000</v>
      </c>
      <c r="O1773" s="254">
        <f t="shared" si="603"/>
        <v>16800000</v>
      </c>
      <c r="P1773" s="178">
        <v>112</v>
      </c>
      <c r="Q1773" s="179" t="s">
        <v>47</v>
      </c>
      <c r="R1773" s="254">
        <v>150000</v>
      </c>
      <c r="S1773" s="254">
        <f t="shared" si="604"/>
        <v>16800000</v>
      </c>
      <c r="T1773" s="178">
        <v>342</v>
      </c>
      <c r="U1773" s="179" t="s">
        <v>47</v>
      </c>
      <c r="V1773" s="254">
        <v>150000</v>
      </c>
      <c r="W1773" s="254">
        <f t="shared" si="605"/>
        <v>51300000</v>
      </c>
      <c r="X1773" s="354">
        <f t="shared" si="570"/>
        <v>15390000</v>
      </c>
      <c r="Y1773" s="254">
        <f t="shared" si="606"/>
        <v>15390000</v>
      </c>
      <c r="Z1773" s="354">
        <f t="shared" si="590"/>
        <v>35910000</v>
      </c>
      <c r="AA1773" s="254">
        <f t="shared" si="571"/>
        <v>35910000</v>
      </c>
      <c r="AB1773" s="178">
        <v>342</v>
      </c>
      <c r="AC1773" s="179" t="s">
        <v>47</v>
      </c>
      <c r="AD1773" s="254">
        <v>150000</v>
      </c>
      <c r="AE1773" s="254">
        <f t="shared" si="607"/>
        <v>51300000</v>
      </c>
      <c r="AF1773" s="178">
        <v>342</v>
      </c>
      <c r="AG1773" s="179" t="s">
        <v>47</v>
      </c>
      <c r="AH1773" s="254">
        <v>150000</v>
      </c>
      <c r="AI1773" s="254">
        <f t="shared" si="608"/>
        <v>51300000</v>
      </c>
      <c r="AJ1773" s="178">
        <v>342</v>
      </c>
      <c r="AK1773" s="179" t="s">
        <v>47</v>
      </c>
      <c r="AL1773" s="254">
        <v>150000</v>
      </c>
      <c r="AM1773" s="254">
        <f t="shared" si="609"/>
        <v>51300000</v>
      </c>
      <c r="AN1773" s="178">
        <v>342</v>
      </c>
      <c r="AO1773" s="179" t="s">
        <v>47</v>
      </c>
      <c r="AP1773" s="254">
        <v>150000</v>
      </c>
      <c r="AQ1773" s="254">
        <f t="shared" si="610"/>
        <v>51300000</v>
      </c>
      <c r="AR1773" s="351">
        <f t="shared" si="591"/>
        <v>0</v>
      </c>
    </row>
    <row r="1774" spans="2:44" x14ac:dyDescent="0.4">
      <c r="B1774" s="208"/>
      <c r="C1774" s="180" t="s">
        <v>672</v>
      </c>
      <c r="D1774" s="178">
        <v>97</v>
      </c>
      <c r="E1774" s="179" t="s">
        <v>47</v>
      </c>
      <c r="F1774" s="254">
        <v>150000</v>
      </c>
      <c r="G1774" s="254">
        <f t="shared" si="601"/>
        <v>14550000</v>
      </c>
      <c r="H1774" s="178">
        <v>97</v>
      </c>
      <c r="I1774" s="179" t="s">
        <v>47</v>
      </c>
      <c r="J1774" s="254">
        <v>150000</v>
      </c>
      <c r="K1774" s="254">
        <f t="shared" si="602"/>
        <v>14550000</v>
      </c>
      <c r="L1774" s="178">
        <v>97</v>
      </c>
      <c r="M1774" s="179" t="s">
        <v>47</v>
      </c>
      <c r="N1774" s="254">
        <v>150000</v>
      </c>
      <c r="O1774" s="254">
        <f t="shared" si="603"/>
        <v>14550000</v>
      </c>
      <c r="P1774" s="178">
        <v>97</v>
      </c>
      <c r="Q1774" s="179" t="s">
        <v>47</v>
      </c>
      <c r="R1774" s="254">
        <v>150000</v>
      </c>
      <c r="S1774" s="254">
        <f t="shared" si="604"/>
        <v>14550000</v>
      </c>
      <c r="T1774" s="178">
        <v>97</v>
      </c>
      <c r="U1774" s="179" t="s">
        <v>47</v>
      </c>
      <c r="V1774" s="254">
        <v>150000</v>
      </c>
      <c r="W1774" s="254">
        <f t="shared" si="605"/>
        <v>14550000</v>
      </c>
      <c r="X1774" s="354">
        <f t="shared" si="570"/>
        <v>4365000</v>
      </c>
      <c r="Y1774" s="254">
        <f t="shared" si="606"/>
        <v>4365000</v>
      </c>
      <c r="Z1774" s="354">
        <f t="shared" si="590"/>
        <v>10185000</v>
      </c>
      <c r="AA1774" s="254">
        <f t="shared" si="571"/>
        <v>10185000</v>
      </c>
      <c r="AB1774" s="178">
        <v>97</v>
      </c>
      <c r="AC1774" s="179" t="s">
        <v>47</v>
      </c>
      <c r="AD1774" s="254">
        <v>150000</v>
      </c>
      <c r="AE1774" s="254">
        <f t="shared" si="607"/>
        <v>14550000</v>
      </c>
      <c r="AF1774" s="178">
        <v>97</v>
      </c>
      <c r="AG1774" s="179" t="s">
        <v>47</v>
      </c>
      <c r="AH1774" s="254">
        <v>150000</v>
      </c>
      <c r="AI1774" s="254">
        <f t="shared" si="608"/>
        <v>14550000</v>
      </c>
      <c r="AJ1774" s="178">
        <v>97</v>
      </c>
      <c r="AK1774" s="179" t="s">
        <v>47</v>
      </c>
      <c r="AL1774" s="254">
        <v>150000</v>
      </c>
      <c r="AM1774" s="254">
        <f t="shared" si="609"/>
        <v>14550000</v>
      </c>
      <c r="AN1774" s="178">
        <v>97</v>
      </c>
      <c r="AO1774" s="179" t="s">
        <v>47</v>
      </c>
      <c r="AP1774" s="254">
        <v>150000</v>
      </c>
      <c r="AQ1774" s="254">
        <f t="shared" si="610"/>
        <v>14550000</v>
      </c>
      <c r="AR1774" s="351">
        <f t="shared" si="591"/>
        <v>0</v>
      </c>
    </row>
    <row r="1775" spans="2:44" x14ac:dyDescent="0.4">
      <c r="B1775" s="208"/>
      <c r="C1775" s="180" t="s">
        <v>638</v>
      </c>
      <c r="D1775" s="178">
        <v>1</v>
      </c>
      <c r="E1775" s="179" t="s">
        <v>38</v>
      </c>
      <c r="F1775" s="254">
        <v>6720000</v>
      </c>
      <c r="G1775" s="254">
        <f t="shared" si="601"/>
        <v>6720000</v>
      </c>
      <c r="H1775" s="178">
        <v>1</v>
      </c>
      <c r="I1775" s="179" t="s">
        <v>38</v>
      </c>
      <c r="J1775" s="254">
        <v>6720000</v>
      </c>
      <c r="K1775" s="254">
        <f t="shared" si="602"/>
        <v>6720000</v>
      </c>
      <c r="L1775" s="178">
        <v>1</v>
      </c>
      <c r="M1775" s="179" t="s">
        <v>38</v>
      </c>
      <c r="N1775" s="254">
        <v>6720000</v>
      </c>
      <c r="O1775" s="254">
        <f t="shared" si="603"/>
        <v>6720000</v>
      </c>
      <c r="P1775" s="178">
        <v>1</v>
      </c>
      <c r="Q1775" s="179" t="s">
        <v>38</v>
      </c>
      <c r="R1775" s="254">
        <v>6720000</v>
      </c>
      <c r="S1775" s="254">
        <f t="shared" si="604"/>
        <v>6720000</v>
      </c>
      <c r="T1775" s="178">
        <v>1</v>
      </c>
      <c r="U1775" s="179" t="s">
        <v>38</v>
      </c>
      <c r="V1775" s="254">
        <v>6720000</v>
      </c>
      <c r="W1775" s="254">
        <f t="shared" si="605"/>
        <v>6720000</v>
      </c>
      <c r="X1775" s="354">
        <f t="shared" si="570"/>
        <v>2016000</v>
      </c>
      <c r="Y1775" s="254">
        <f t="shared" si="606"/>
        <v>2016000</v>
      </c>
      <c r="Z1775" s="354">
        <f t="shared" si="590"/>
        <v>4704000</v>
      </c>
      <c r="AA1775" s="254">
        <f t="shared" si="571"/>
        <v>4704000</v>
      </c>
      <c r="AB1775" s="178">
        <v>1</v>
      </c>
      <c r="AC1775" s="179" t="s">
        <v>38</v>
      </c>
      <c r="AD1775" s="254">
        <v>6720000</v>
      </c>
      <c r="AE1775" s="254">
        <f t="shared" si="607"/>
        <v>6720000</v>
      </c>
      <c r="AF1775" s="178">
        <v>1</v>
      </c>
      <c r="AG1775" s="179" t="s">
        <v>38</v>
      </c>
      <c r="AH1775" s="254">
        <v>6720000</v>
      </c>
      <c r="AI1775" s="254">
        <f t="shared" si="608"/>
        <v>6720000</v>
      </c>
      <c r="AJ1775" s="178">
        <v>1</v>
      </c>
      <c r="AK1775" s="179" t="s">
        <v>38</v>
      </c>
      <c r="AL1775" s="254">
        <v>6720000</v>
      </c>
      <c r="AM1775" s="254">
        <f t="shared" si="609"/>
        <v>6720000</v>
      </c>
      <c r="AN1775" s="178">
        <v>1</v>
      </c>
      <c r="AO1775" s="179" t="s">
        <v>38</v>
      </c>
      <c r="AP1775" s="254">
        <v>6720000</v>
      </c>
      <c r="AQ1775" s="254">
        <f t="shared" si="610"/>
        <v>6720000</v>
      </c>
      <c r="AR1775" s="351">
        <f t="shared" si="591"/>
        <v>0</v>
      </c>
    </row>
    <row r="1776" spans="2:44" x14ac:dyDescent="0.4">
      <c r="B1776" s="208"/>
      <c r="C1776" s="180" t="s">
        <v>673</v>
      </c>
      <c r="D1776" s="178">
        <v>1</v>
      </c>
      <c r="E1776" s="179" t="s">
        <v>38</v>
      </c>
      <c r="F1776" s="254">
        <v>4680000</v>
      </c>
      <c r="G1776" s="254">
        <f t="shared" si="601"/>
        <v>4680000</v>
      </c>
      <c r="H1776" s="178">
        <v>1</v>
      </c>
      <c r="I1776" s="179" t="s">
        <v>38</v>
      </c>
      <c r="J1776" s="254">
        <v>4680000</v>
      </c>
      <c r="K1776" s="254">
        <f t="shared" si="602"/>
        <v>4680000</v>
      </c>
      <c r="L1776" s="178">
        <v>1</v>
      </c>
      <c r="M1776" s="179" t="s">
        <v>38</v>
      </c>
      <c r="N1776" s="254">
        <v>4680000</v>
      </c>
      <c r="O1776" s="254">
        <f t="shared" si="603"/>
        <v>4680000</v>
      </c>
      <c r="P1776" s="178">
        <v>1</v>
      </c>
      <c r="Q1776" s="179" t="s">
        <v>38</v>
      </c>
      <c r="R1776" s="254">
        <v>4680000</v>
      </c>
      <c r="S1776" s="254">
        <f t="shared" si="604"/>
        <v>4680000</v>
      </c>
      <c r="T1776" s="178">
        <v>1</v>
      </c>
      <c r="U1776" s="179" t="s">
        <v>38</v>
      </c>
      <c r="V1776" s="254">
        <v>4680000</v>
      </c>
      <c r="W1776" s="254">
        <f t="shared" si="605"/>
        <v>4680000</v>
      </c>
      <c r="X1776" s="354">
        <f t="shared" si="570"/>
        <v>1404000</v>
      </c>
      <c r="Y1776" s="254">
        <f t="shared" si="606"/>
        <v>1404000</v>
      </c>
      <c r="Z1776" s="354">
        <f t="shared" si="590"/>
        <v>3276000</v>
      </c>
      <c r="AA1776" s="254">
        <f t="shared" si="571"/>
        <v>3276000</v>
      </c>
      <c r="AB1776" s="178">
        <v>1</v>
      </c>
      <c r="AC1776" s="179" t="s">
        <v>38</v>
      </c>
      <c r="AD1776" s="254">
        <v>4680000</v>
      </c>
      <c r="AE1776" s="254">
        <f t="shared" si="607"/>
        <v>4680000</v>
      </c>
      <c r="AF1776" s="178">
        <v>1</v>
      </c>
      <c r="AG1776" s="179" t="s">
        <v>38</v>
      </c>
      <c r="AH1776" s="254">
        <v>4680000</v>
      </c>
      <c r="AI1776" s="254">
        <f t="shared" si="608"/>
        <v>4680000</v>
      </c>
      <c r="AJ1776" s="178">
        <v>1</v>
      </c>
      <c r="AK1776" s="179" t="s">
        <v>38</v>
      </c>
      <c r="AL1776" s="254">
        <v>4680000</v>
      </c>
      <c r="AM1776" s="254">
        <f t="shared" si="609"/>
        <v>4680000</v>
      </c>
      <c r="AN1776" s="178">
        <v>1</v>
      </c>
      <c r="AO1776" s="179" t="s">
        <v>38</v>
      </c>
      <c r="AP1776" s="254">
        <v>4680000</v>
      </c>
      <c r="AQ1776" s="254">
        <f t="shared" si="610"/>
        <v>4680000</v>
      </c>
      <c r="AR1776" s="351">
        <f t="shared" si="591"/>
        <v>0</v>
      </c>
    </row>
    <row r="1777" spans="2:44" x14ac:dyDescent="0.4">
      <c r="B1777" s="208"/>
      <c r="C1777" s="180" t="s">
        <v>76</v>
      </c>
      <c r="D1777" s="178">
        <v>1</v>
      </c>
      <c r="E1777" s="179" t="s">
        <v>38</v>
      </c>
      <c r="F1777" s="254">
        <v>7250000</v>
      </c>
      <c r="G1777" s="254">
        <f t="shared" si="601"/>
        <v>7250000</v>
      </c>
      <c r="H1777" s="178">
        <v>1</v>
      </c>
      <c r="I1777" s="179" t="s">
        <v>38</v>
      </c>
      <c r="J1777" s="254">
        <v>7250000</v>
      </c>
      <c r="K1777" s="254">
        <f t="shared" si="602"/>
        <v>7250000</v>
      </c>
      <c r="L1777" s="178">
        <v>1</v>
      </c>
      <c r="M1777" s="179" t="s">
        <v>38</v>
      </c>
      <c r="N1777" s="254">
        <v>7250000</v>
      </c>
      <c r="O1777" s="254">
        <f t="shared" si="603"/>
        <v>7250000</v>
      </c>
      <c r="P1777" s="178">
        <v>1</v>
      </c>
      <c r="Q1777" s="179" t="s">
        <v>38</v>
      </c>
      <c r="R1777" s="254">
        <v>7250000</v>
      </c>
      <c r="S1777" s="254">
        <f t="shared" si="604"/>
        <v>7250000</v>
      </c>
      <c r="T1777" s="178">
        <v>1</v>
      </c>
      <c r="U1777" s="179" t="s">
        <v>38</v>
      </c>
      <c r="V1777" s="254">
        <v>7250000</v>
      </c>
      <c r="W1777" s="254">
        <f t="shared" si="605"/>
        <v>7250000</v>
      </c>
      <c r="X1777" s="354">
        <f t="shared" si="570"/>
        <v>2175000</v>
      </c>
      <c r="Y1777" s="254">
        <f t="shared" si="606"/>
        <v>2175000</v>
      </c>
      <c r="Z1777" s="354">
        <f t="shared" si="590"/>
        <v>5075000</v>
      </c>
      <c r="AA1777" s="254">
        <f t="shared" si="571"/>
        <v>5075000</v>
      </c>
      <c r="AB1777" s="178">
        <v>1</v>
      </c>
      <c r="AC1777" s="179" t="s">
        <v>38</v>
      </c>
      <c r="AD1777" s="254">
        <v>7250000</v>
      </c>
      <c r="AE1777" s="254">
        <f t="shared" si="607"/>
        <v>7250000</v>
      </c>
      <c r="AF1777" s="178">
        <v>1</v>
      </c>
      <c r="AG1777" s="179" t="s">
        <v>38</v>
      </c>
      <c r="AH1777" s="254">
        <v>7250000</v>
      </c>
      <c r="AI1777" s="254">
        <f t="shared" si="608"/>
        <v>7250000</v>
      </c>
      <c r="AJ1777" s="178">
        <v>1</v>
      </c>
      <c r="AK1777" s="179" t="s">
        <v>38</v>
      </c>
      <c r="AL1777" s="254">
        <v>7250000</v>
      </c>
      <c r="AM1777" s="254">
        <f t="shared" si="609"/>
        <v>7250000</v>
      </c>
      <c r="AN1777" s="178">
        <v>1</v>
      </c>
      <c r="AO1777" s="179" t="s">
        <v>38</v>
      </c>
      <c r="AP1777" s="254">
        <v>7250000</v>
      </c>
      <c r="AQ1777" s="254">
        <f t="shared" si="610"/>
        <v>7250000</v>
      </c>
      <c r="AR1777" s="351">
        <f t="shared" si="591"/>
        <v>0</v>
      </c>
    </row>
    <row r="1778" spans="2:44" x14ac:dyDescent="0.4">
      <c r="B1778" s="208"/>
      <c r="C1778" s="180" t="s">
        <v>676</v>
      </c>
      <c r="D1778" s="178">
        <v>24</v>
      </c>
      <c r="E1778" s="179" t="s">
        <v>40</v>
      </c>
      <c r="F1778" s="254">
        <v>250000</v>
      </c>
      <c r="G1778" s="254">
        <f t="shared" si="601"/>
        <v>6000000</v>
      </c>
      <c r="H1778" s="178">
        <v>24</v>
      </c>
      <c r="I1778" s="179" t="s">
        <v>40</v>
      </c>
      <c r="J1778" s="254">
        <v>250000</v>
      </c>
      <c r="K1778" s="254">
        <f t="shared" si="602"/>
        <v>6000000</v>
      </c>
      <c r="L1778" s="178">
        <v>24</v>
      </c>
      <c r="M1778" s="179" t="s">
        <v>40</v>
      </c>
      <c r="N1778" s="254">
        <v>250000</v>
      </c>
      <c r="O1778" s="254">
        <f t="shared" si="603"/>
        <v>6000000</v>
      </c>
      <c r="P1778" s="178">
        <v>24</v>
      </c>
      <c r="Q1778" s="179" t="s">
        <v>40</v>
      </c>
      <c r="R1778" s="254">
        <v>250000</v>
      </c>
      <c r="S1778" s="254">
        <f t="shared" si="604"/>
        <v>6000000</v>
      </c>
      <c r="T1778" s="178">
        <v>24</v>
      </c>
      <c r="U1778" s="179" t="s">
        <v>40</v>
      </c>
      <c r="V1778" s="254">
        <v>250000</v>
      </c>
      <c r="W1778" s="254">
        <f t="shared" si="605"/>
        <v>6000000</v>
      </c>
      <c r="X1778" s="354">
        <f t="shared" si="570"/>
        <v>1800000</v>
      </c>
      <c r="Y1778" s="254">
        <f t="shared" si="606"/>
        <v>1800000</v>
      </c>
      <c r="Z1778" s="354">
        <f t="shared" si="590"/>
        <v>4200000</v>
      </c>
      <c r="AA1778" s="254">
        <f t="shared" si="571"/>
        <v>4200000</v>
      </c>
      <c r="AB1778" s="178">
        <v>24</v>
      </c>
      <c r="AC1778" s="179" t="s">
        <v>40</v>
      </c>
      <c r="AD1778" s="254">
        <v>250000</v>
      </c>
      <c r="AE1778" s="254">
        <f t="shared" si="607"/>
        <v>6000000</v>
      </c>
      <c r="AF1778" s="178">
        <v>24</v>
      </c>
      <c r="AG1778" s="179" t="s">
        <v>40</v>
      </c>
      <c r="AH1778" s="254">
        <v>250000</v>
      </c>
      <c r="AI1778" s="254">
        <f t="shared" si="608"/>
        <v>6000000</v>
      </c>
      <c r="AJ1778" s="178">
        <v>24</v>
      </c>
      <c r="AK1778" s="179" t="s">
        <v>40</v>
      </c>
      <c r="AL1778" s="254">
        <v>250000</v>
      </c>
      <c r="AM1778" s="254">
        <f t="shared" si="609"/>
        <v>6000000</v>
      </c>
      <c r="AN1778" s="178">
        <v>24</v>
      </c>
      <c r="AO1778" s="179" t="s">
        <v>40</v>
      </c>
      <c r="AP1778" s="254">
        <v>250000</v>
      </c>
      <c r="AQ1778" s="254">
        <f t="shared" si="610"/>
        <v>6000000</v>
      </c>
      <c r="AR1778" s="351">
        <f t="shared" si="591"/>
        <v>0</v>
      </c>
    </row>
    <row r="1779" spans="2:44" x14ac:dyDescent="0.4">
      <c r="B1779" s="208"/>
      <c r="C1779" s="180" t="s">
        <v>677</v>
      </c>
      <c r="D1779" s="178">
        <v>24</v>
      </c>
      <c r="E1779" s="179" t="s">
        <v>40</v>
      </c>
      <c r="F1779" s="254">
        <v>240000</v>
      </c>
      <c r="G1779" s="254">
        <f t="shared" si="601"/>
        <v>5760000</v>
      </c>
      <c r="H1779" s="178">
        <v>24</v>
      </c>
      <c r="I1779" s="179" t="s">
        <v>40</v>
      </c>
      <c r="J1779" s="254">
        <v>240000</v>
      </c>
      <c r="K1779" s="254">
        <f t="shared" si="602"/>
        <v>5760000</v>
      </c>
      <c r="L1779" s="178">
        <v>24</v>
      </c>
      <c r="M1779" s="179" t="s">
        <v>40</v>
      </c>
      <c r="N1779" s="254">
        <v>240000</v>
      </c>
      <c r="O1779" s="254">
        <f t="shared" si="603"/>
        <v>5760000</v>
      </c>
      <c r="P1779" s="178">
        <v>24</v>
      </c>
      <c r="Q1779" s="179" t="s">
        <v>40</v>
      </c>
      <c r="R1779" s="254">
        <v>240000</v>
      </c>
      <c r="S1779" s="254">
        <f t="shared" si="604"/>
        <v>5760000</v>
      </c>
      <c r="T1779" s="178">
        <v>24</v>
      </c>
      <c r="U1779" s="179" t="s">
        <v>40</v>
      </c>
      <c r="V1779" s="254">
        <v>240000</v>
      </c>
      <c r="W1779" s="254">
        <f t="shared" si="605"/>
        <v>5760000</v>
      </c>
      <c r="X1779" s="354">
        <f t="shared" si="570"/>
        <v>1728000</v>
      </c>
      <c r="Y1779" s="254">
        <f t="shared" si="606"/>
        <v>1728000</v>
      </c>
      <c r="Z1779" s="354">
        <f t="shared" si="590"/>
        <v>4032000</v>
      </c>
      <c r="AA1779" s="254">
        <f t="shared" si="571"/>
        <v>4032000</v>
      </c>
      <c r="AB1779" s="178">
        <v>24</v>
      </c>
      <c r="AC1779" s="179" t="s">
        <v>40</v>
      </c>
      <c r="AD1779" s="254">
        <v>240000</v>
      </c>
      <c r="AE1779" s="254">
        <f t="shared" si="607"/>
        <v>5760000</v>
      </c>
      <c r="AF1779" s="178">
        <v>24</v>
      </c>
      <c r="AG1779" s="179" t="s">
        <v>40</v>
      </c>
      <c r="AH1779" s="254">
        <v>240000</v>
      </c>
      <c r="AI1779" s="254">
        <f t="shared" si="608"/>
        <v>5760000</v>
      </c>
      <c r="AJ1779" s="178">
        <v>24</v>
      </c>
      <c r="AK1779" s="179" t="s">
        <v>40</v>
      </c>
      <c r="AL1779" s="254">
        <v>240000</v>
      </c>
      <c r="AM1779" s="254">
        <f t="shared" si="609"/>
        <v>5760000</v>
      </c>
      <c r="AN1779" s="178">
        <v>24</v>
      </c>
      <c r="AO1779" s="179" t="s">
        <v>40</v>
      </c>
      <c r="AP1779" s="254">
        <v>240000</v>
      </c>
      <c r="AQ1779" s="254">
        <f t="shared" si="610"/>
        <v>5760000</v>
      </c>
      <c r="AR1779" s="351">
        <f t="shared" si="591"/>
        <v>0</v>
      </c>
    </row>
    <row r="1780" spans="2:44" x14ac:dyDescent="0.4">
      <c r="B1780" s="208"/>
      <c r="C1780" s="180" t="s">
        <v>60</v>
      </c>
      <c r="D1780" s="178">
        <v>24</v>
      </c>
      <c r="E1780" s="179" t="s">
        <v>40</v>
      </c>
      <c r="F1780" s="254">
        <v>200000</v>
      </c>
      <c r="G1780" s="254">
        <f t="shared" si="601"/>
        <v>4800000</v>
      </c>
      <c r="H1780" s="178">
        <v>24</v>
      </c>
      <c r="I1780" s="179" t="s">
        <v>40</v>
      </c>
      <c r="J1780" s="254">
        <v>200000</v>
      </c>
      <c r="K1780" s="254">
        <f t="shared" si="602"/>
        <v>4800000</v>
      </c>
      <c r="L1780" s="178">
        <v>24</v>
      </c>
      <c r="M1780" s="179" t="s">
        <v>40</v>
      </c>
      <c r="N1780" s="254">
        <v>200000</v>
      </c>
      <c r="O1780" s="254">
        <f t="shared" si="603"/>
        <v>4800000</v>
      </c>
      <c r="P1780" s="178">
        <v>24</v>
      </c>
      <c r="Q1780" s="179" t="s">
        <v>40</v>
      </c>
      <c r="R1780" s="254">
        <v>200000</v>
      </c>
      <c r="S1780" s="254">
        <f t="shared" si="604"/>
        <v>4800000</v>
      </c>
      <c r="T1780" s="178">
        <v>24</v>
      </c>
      <c r="U1780" s="179" t="s">
        <v>40</v>
      </c>
      <c r="V1780" s="254">
        <v>200000</v>
      </c>
      <c r="W1780" s="254">
        <f t="shared" si="605"/>
        <v>4800000</v>
      </c>
      <c r="X1780" s="354">
        <f t="shared" si="570"/>
        <v>1440000</v>
      </c>
      <c r="Y1780" s="254">
        <f t="shared" si="606"/>
        <v>1440000</v>
      </c>
      <c r="Z1780" s="354">
        <f t="shared" si="590"/>
        <v>3360000</v>
      </c>
      <c r="AA1780" s="254">
        <f t="shared" si="571"/>
        <v>3360000</v>
      </c>
      <c r="AB1780" s="178">
        <v>24</v>
      </c>
      <c r="AC1780" s="179" t="s">
        <v>40</v>
      </c>
      <c r="AD1780" s="254">
        <v>200000</v>
      </c>
      <c r="AE1780" s="254">
        <f t="shared" si="607"/>
        <v>4800000</v>
      </c>
      <c r="AF1780" s="178">
        <v>24</v>
      </c>
      <c r="AG1780" s="179" t="s">
        <v>40</v>
      </c>
      <c r="AH1780" s="254">
        <v>200000</v>
      </c>
      <c r="AI1780" s="254">
        <f t="shared" si="608"/>
        <v>4800000</v>
      </c>
      <c r="AJ1780" s="178">
        <v>24</v>
      </c>
      <c r="AK1780" s="179" t="s">
        <v>40</v>
      </c>
      <c r="AL1780" s="254">
        <v>200000</v>
      </c>
      <c r="AM1780" s="254">
        <f t="shared" si="609"/>
        <v>4800000</v>
      </c>
      <c r="AN1780" s="178">
        <v>24</v>
      </c>
      <c r="AO1780" s="179" t="s">
        <v>40</v>
      </c>
      <c r="AP1780" s="254">
        <v>200000</v>
      </c>
      <c r="AQ1780" s="254">
        <f t="shared" si="610"/>
        <v>4800000</v>
      </c>
      <c r="AR1780" s="351">
        <f t="shared" si="591"/>
        <v>0</v>
      </c>
    </row>
    <row r="1781" spans="2:44" x14ac:dyDescent="0.4">
      <c r="B1781" s="208">
        <v>525119</v>
      </c>
      <c r="C1781" s="180" t="s">
        <v>42</v>
      </c>
      <c r="D1781" s="178"/>
      <c r="E1781" s="179"/>
      <c r="F1781" s="180">
        <v>0</v>
      </c>
      <c r="G1781" s="254">
        <f>SUM(G1782:G1787)</f>
        <v>46796000</v>
      </c>
      <c r="H1781" s="178"/>
      <c r="I1781" s="179"/>
      <c r="J1781" s="180">
        <v>0</v>
      </c>
      <c r="K1781" s="254">
        <f>SUM(K1782:K1787)</f>
        <v>46796000</v>
      </c>
      <c r="L1781" s="178"/>
      <c r="M1781" s="179"/>
      <c r="N1781" s="180">
        <v>0</v>
      </c>
      <c r="O1781" s="254">
        <f>SUM(O1782:O1787)</f>
        <v>37850000</v>
      </c>
      <c r="P1781" s="178"/>
      <c r="Q1781" s="179"/>
      <c r="R1781" s="180">
        <v>0</v>
      </c>
      <c r="S1781" s="254">
        <f>SUM(S1782:S1787)</f>
        <v>37850000</v>
      </c>
      <c r="T1781" s="178"/>
      <c r="U1781" s="179"/>
      <c r="V1781" s="180">
        <v>0</v>
      </c>
      <c r="W1781" s="254">
        <f>SUM(W1782:W1787)</f>
        <v>37850000</v>
      </c>
      <c r="X1781" s="354">
        <f t="shared" ref="X1781:X1844" si="611">W1781*30%</f>
        <v>11355000</v>
      </c>
      <c r="Y1781" s="254"/>
      <c r="Z1781" s="354">
        <f t="shared" si="590"/>
        <v>37850000</v>
      </c>
      <c r="AA1781" s="254"/>
      <c r="AB1781" s="178"/>
      <c r="AC1781" s="179"/>
      <c r="AD1781" s="180">
        <v>0</v>
      </c>
      <c r="AE1781" s="254">
        <f>SUM(AE1782:AE1787)</f>
        <v>37850000</v>
      </c>
      <c r="AF1781" s="178"/>
      <c r="AG1781" s="179"/>
      <c r="AH1781" s="180">
        <v>0</v>
      </c>
      <c r="AI1781" s="254">
        <f>SUM(AI1782:AI1787)</f>
        <v>37850000</v>
      </c>
      <c r="AJ1781" s="178"/>
      <c r="AK1781" s="179"/>
      <c r="AL1781" s="180">
        <v>0</v>
      </c>
      <c r="AM1781" s="254">
        <f>SUM(AM1782:AM1787)</f>
        <v>37850000</v>
      </c>
      <c r="AN1781" s="178"/>
      <c r="AO1781" s="179"/>
      <c r="AP1781" s="180">
        <v>0</v>
      </c>
      <c r="AQ1781" s="254">
        <f>SUM(AQ1782:AQ1787)</f>
        <v>37850000</v>
      </c>
      <c r="AR1781" s="351">
        <f t="shared" si="591"/>
        <v>0</v>
      </c>
    </row>
    <row r="1782" spans="2:44" x14ac:dyDescent="0.4">
      <c r="B1782" s="208"/>
      <c r="C1782" s="180" t="s">
        <v>44</v>
      </c>
      <c r="D1782" s="178">
        <v>24</v>
      </c>
      <c r="E1782" s="179" t="s">
        <v>40</v>
      </c>
      <c r="F1782" s="254">
        <v>675000</v>
      </c>
      <c r="G1782" s="254">
        <f t="shared" ref="G1782:G1787" si="612">ROUNDDOWN(D1782*F1782,-3)</f>
        <v>16200000</v>
      </c>
      <c r="H1782" s="178">
        <v>24</v>
      </c>
      <c r="I1782" s="179" t="s">
        <v>40</v>
      </c>
      <c r="J1782" s="254">
        <v>675000</v>
      </c>
      <c r="K1782" s="254">
        <f t="shared" ref="K1782:K1787" si="613">ROUNDDOWN(H1782*J1782,-3)</f>
        <v>16200000</v>
      </c>
      <c r="L1782" s="178">
        <v>24</v>
      </c>
      <c r="M1782" s="179" t="s">
        <v>40</v>
      </c>
      <c r="N1782" s="254">
        <v>675000</v>
      </c>
      <c r="O1782" s="254">
        <f t="shared" ref="O1782:O1787" si="614">ROUNDDOWN(L1782*N1782,-3)</f>
        <v>16200000</v>
      </c>
      <c r="P1782" s="178">
        <v>24</v>
      </c>
      <c r="Q1782" s="179" t="s">
        <v>40</v>
      </c>
      <c r="R1782" s="254">
        <v>675000</v>
      </c>
      <c r="S1782" s="254">
        <f t="shared" ref="S1782:S1787" si="615">ROUNDDOWN(P1782*R1782,-3)</f>
        <v>16200000</v>
      </c>
      <c r="T1782" s="178">
        <v>24</v>
      </c>
      <c r="U1782" s="179" t="s">
        <v>40</v>
      </c>
      <c r="V1782" s="254">
        <v>675000</v>
      </c>
      <c r="W1782" s="254">
        <f t="shared" ref="W1782:W1787" si="616">ROUNDDOWN(T1782*V1782,-3)</f>
        <v>16200000</v>
      </c>
      <c r="X1782" s="354">
        <f t="shared" si="611"/>
        <v>4860000</v>
      </c>
      <c r="Y1782" s="254">
        <f>CEILING(X1782,1000)</f>
        <v>4860000</v>
      </c>
      <c r="Z1782" s="354">
        <f t="shared" si="590"/>
        <v>11340000</v>
      </c>
      <c r="AA1782" s="254">
        <f t="shared" ref="AA1782:AA1843" si="617">CEILING(Z1782,1000)</f>
        <v>11340000</v>
      </c>
      <c r="AB1782" s="178">
        <v>24</v>
      </c>
      <c r="AC1782" s="179" t="s">
        <v>40</v>
      </c>
      <c r="AD1782" s="254">
        <v>675000</v>
      </c>
      <c r="AE1782" s="254">
        <f t="shared" ref="AE1782:AE1787" si="618">ROUNDDOWN(AB1782*AD1782,-3)</f>
        <v>16200000</v>
      </c>
      <c r="AF1782" s="178">
        <v>24</v>
      </c>
      <c r="AG1782" s="179" t="s">
        <v>40</v>
      </c>
      <c r="AH1782" s="254">
        <v>675000</v>
      </c>
      <c r="AI1782" s="254">
        <f t="shared" ref="AI1782:AI1787" si="619">ROUNDDOWN(AF1782*AH1782,-3)</f>
        <v>16200000</v>
      </c>
      <c r="AJ1782" s="178">
        <v>24</v>
      </c>
      <c r="AK1782" s="179" t="s">
        <v>40</v>
      </c>
      <c r="AL1782" s="254">
        <v>675000</v>
      </c>
      <c r="AM1782" s="254">
        <f t="shared" ref="AM1782:AM1787" si="620">ROUNDDOWN(AJ1782*AL1782,-3)</f>
        <v>16200000</v>
      </c>
      <c r="AN1782" s="178">
        <v>24</v>
      </c>
      <c r="AO1782" s="179" t="s">
        <v>40</v>
      </c>
      <c r="AP1782" s="254">
        <v>675000</v>
      </c>
      <c r="AQ1782" s="254">
        <f t="shared" ref="AQ1782:AQ1787" si="621">ROUNDDOWN(AN1782*AP1782,-3)</f>
        <v>16200000</v>
      </c>
      <c r="AR1782" s="351">
        <f t="shared" si="591"/>
        <v>0</v>
      </c>
    </row>
    <row r="1783" spans="2:44" x14ac:dyDescent="0.4">
      <c r="B1783" s="277"/>
      <c r="C1783" s="180" t="s">
        <v>58</v>
      </c>
      <c r="D1783" s="178">
        <v>48</v>
      </c>
      <c r="E1783" s="179" t="s">
        <v>59</v>
      </c>
      <c r="F1783" s="254">
        <v>85000</v>
      </c>
      <c r="G1783" s="254">
        <f t="shared" si="612"/>
        <v>4080000</v>
      </c>
      <c r="H1783" s="178">
        <v>48</v>
      </c>
      <c r="I1783" s="179" t="s">
        <v>59</v>
      </c>
      <c r="J1783" s="254">
        <v>85000</v>
      </c>
      <c r="K1783" s="254">
        <f t="shared" si="613"/>
        <v>4080000</v>
      </c>
      <c r="L1783" s="178">
        <v>0</v>
      </c>
      <c r="M1783" s="179" t="s">
        <v>59</v>
      </c>
      <c r="N1783" s="254">
        <v>85000</v>
      </c>
      <c r="O1783" s="254">
        <f t="shared" si="614"/>
        <v>0</v>
      </c>
      <c r="P1783" s="178">
        <v>0</v>
      </c>
      <c r="Q1783" s="179" t="s">
        <v>59</v>
      </c>
      <c r="R1783" s="254">
        <v>85000</v>
      </c>
      <c r="S1783" s="254">
        <f t="shared" si="615"/>
        <v>0</v>
      </c>
      <c r="T1783" s="178">
        <v>0</v>
      </c>
      <c r="U1783" s="179" t="s">
        <v>59</v>
      </c>
      <c r="V1783" s="254">
        <v>85000</v>
      </c>
      <c r="W1783" s="254">
        <f t="shared" si="616"/>
        <v>0</v>
      </c>
      <c r="X1783" s="354">
        <f t="shared" si="611"/>
        <v>0</v>
      </c>
      <c r="Y1783" s="254"/>
      <c r="Z1783" s="354">
        <f t="shared" si="590"/>
        <v>0</v>
      </c>
      <c r="AA1783" s="254"/>
      <c r="AB1783" s="178">
        <v>0</v>
      </c>
      <c r="AC1783" s="179" t="s">
        <v>59</v>
      </c>
      <c r="AD1783" s="254">
        <v>85000</v>
      </c>
      <c r="AE1783" s="254">
        <f t="shared" si="618"/>
        <v>0</v>
      </c>
      <c r="AF1783" s="178">
        <v>0</v>
      </c>
      <c r="AG1783" s="179" t="s">
        <v>59</v>
      </c>
      <c r="AH1783" s="254">
        <v>85000</v>
      </c>
      <c r="AI1783" s="254">
        <f t="shared" si="619"/>
        <v>0</v>
      </c>
      <c r="AJ1783" s="178">
        <v>0</v>
      </c>
      <c r="AK1783" s="179" t="s">
        <v>59</v>
      </c>
      <c r="AL1783" s="254">
        <v>85000</v>
      </c>
      <c r="AM1783" s="254">
        <f t="shared" si="620"/>
        <v>0</v>
      </c>
      <c r="AN1783" s="178">
        <v>0</v>
      </c>
      <c r="AO1783" s="179" t="s">
        <v>59</v>
      </c>
      <c r="AP1783" s="254">
        <v>85000</v>
      </c>
      <c r="AQ1783" s="254">
        <f t="shared" si="621"/>
        <v>0</v>
      </c>
      <c r="AR1783" s="351">
        <f t="shared" si="591"/>
        <v>0</v>
      </c>
    </row>
    <row r="1784" spans="2:44" x14ac:dyDescent="0.4">
      <c r="B1784" s="208"/>
      <c r="C1784" s="180" t="s">
        <v>678</v>
      </c>
      <c r="D1784" s="178">
        <v>1</v>
      </c>
      <c r="E1784" s="179" t="s">
        <v>38</v>
      </c>
      <c r="F1784" s="254">
        <v>1250000</v>
      </c>
      <c r="G1784" s="254">
        <f t="shared" si="612"/>
        <v>1250000</v>
      </c>
      <c r="H1784" s="178">
        <v>1</v>
      </c>
      <c r="I1784" s="179" t="s">
        <v>38</v>
      </c>
      <c r="J1784" s="254">
        <v>1250000</v>
      </c>
      <c r="K1784" s="254">
        <f t="shared" si="613"/>
        <v>1250000</v>
      </c>
      <c r="L1784" s="178">
        <v>1</v>
      </c>
      <c r="M1784" s="179" t="s">
        <v>38</v>
      </c>
      <c r="N1784" s="254">
        <v>1250000</v>
      </c>
      <c r="O1784" s="254">
        <f t="shared" si="614"/>
        <v>1250000</v>
      </c>
      <c r="P1784" s="178">
        <v>1</v>
      </c>
      <c r="Q1784" s="179" t="s">
        <v>38</v>
      </c>
      <c r="R1784" s="254">
        <v>1250000</v>
      </c>
      <c r="S1784" s="254">
        <f t="shared" si="615"/>
        <v>1250000</v>
      </c>
      <c r="T1784" s="178">
        <v>1</v>
      </c>
      <c r="U1784" s="179" t="s">
        <v>38</v>
      </c>
      <c r="V1784" s="254">
        <v>1250000</v>
      </c>
      <c r="W1784" s="254">
        <f t="shared" si="616"/>
        <v>1250000</v>
      </c>
      <c r="X1784" s="354">
        <f t="shared" si="611"/>
        <v>375000</v>
      </c>
      <c r="Y1784" s="254">
        <f>CEILING(X1784,1000)</f>
        <v>375000</v>
      </c>
      <c r="Z1784" s="354">
        <f t="shared" si="590"/>
        <v>875000</v>
      </c>
      <c r="AA1784" s="254">
        <f t="shared" si="617"/>
        <v>875000</v>
      </c>
      <c r="AB1784" s="178">
        <v>1</v>
      </c>
      <c r="AC1784" s="179" t="s">
        <v>38</v>
      </c>
      <c r="AD1784" s="254">
        <v>1250000</v>
      </c>
      <c r="AE1784" s="254">
        <f t="shared" si="618"/>
        <v>1250000</v>
      </c>
      <c r="AF1784" s="178">
        <v>1</v>
      </c>
      <c r="AG1784" s="179" t="s">
        <v>38</v>
      </c>
      <c r="AH1784" s="254">
        <v>1250000</v>
      </c>
      <c r="AI1784" s="254">
        <f t="shared" si="619"/>
        <v>1250000</v>
      </c>
      <c r="AJ1784" s="178">
        <v>1</v>
      </c>
      <c r="AK1784" s="179" t="s">
        <v>38</v>
      </c>
      <c r="AL1784" s="254">
        <v>1250000</v>
      </c>
      <c r="AM1784" s="254">
        <f t="shared" si="620"/>
        <v>1250000</v>
      </c>
      <c r="AN1784" s="178">
        <v>1</v>
      </c>
      <c r="AO1784" s="179" t="s">
        <v>38</v>
      </c>
      <c r="AP1784" s="254">
        <v>1250000</v>
      </c>
      <c r="AQ1784" s="254">
        <f t="shared" si="621"/>
        <v>1250000</v>
      </c>
      <c r="AR1784" s="351">
        <f t="shared" si="591"/>
        <v>0</v>
      </c>
    </row>
    <row r="1785" spans="2:44" x14ac:dyDescent="0.4">
      <c r="B1785" s="208"/>
      <c r="C1785" s="180" t="s">
        <v>670</v>
      </c>
      <c r="D1785" s="178">
        <v>1</v>
      </c>
      <c r="E1785" s="179" t="s">
        <v>38</v>
      </c>
      <c r="F1785" s="254">
        <v>1200000</v>
      </c>
      <c r="G1785" s="254">
        <f t="shared" si="612"/>
        <v>1200000</v>
      </c>
      <c r="H1785" s="178">
        <v>1</v>
      </c>
      <c r="I1785" s="179" t="s">
        <v>38</v>
      </c>
      <c r="J1785" s="254">
        <v>1200000</v>
      </c>
      <c r="K1785" s="254">
        <f t="shared" si="613"/>
        <v>1200000</v>
      </c>
      <c r="L1785" s="178">
        <v>1</v>
      </c>
      <c r="M1785" s="179" t="s">
        <v>38</v>
      </c>
      <c r="N1785" s="254">
        <v>1200000</v>
      </c>
      <c r="O1785" s="254">
        <f t="shared" si="614"/>
        <v>1200000</v>
      </c>
      <c r="P1785" s="178">
        <v>1</v>
      </c>
      <c r="Q1785" s="179" t="s">
        <v>38</v>
      </c>
      <c r="R1785" s="254">
        <v>1200000</v>
      </c>
      <c r="S1785" s="254">
        <f t="shared" si="615"/>
        <v>1200000</v>
      </c>
      <c r="T1785" s="178">
        <v>1</v>
      </c>
      <c r="U1785" s="179" t="s">
        <v>38</v>
      </c>
      <c r="V1785" s="254">
        <v>1200000</v>
      </c>
      <c r="W1785" s="254">
        <f t="shared" si="616"/>
        <v>1200000</v>
      </c>
      <c r="X1785" s="354">
        <f t="shared" si="611"/>
        <v>360000</v>
      </c>
      <c r="Y1785" s="254">
        <f>CEILING(X1785,1000)</f>
        <v>360000</v>
      </c>
      <c r="Z1785" s="354">
        <f t="shared" si="590"/>
        <v>840000</v>
      </c>
      <c r="AA1785" s="254">
        <f t="shared" si="617"/>
        <v>840000</v>
      </c>
      <c r="AB1785" s="178">
        <v>1</v>
      </c>
      <c r="AC1785" s="179" t="s">
        <v>38</v>
      </c>
      <c r="AD1785" s="254">
        <v>1200000</v>
      </c>
      <c r="AE1785" s="254">
        <f t="shared" si="618"/>
        <v>1200000</v>
      </c>
      <c r="AF1785" s="178">
        <v>1</v>
      </c>
      <c r="AG1785" s="179" t="s">
        <v>38</v>
      </c>
      <c r="AH1785" s="254">
        <v>1200000</v>
      </c>
      <c r="AI1785" s="254">
        <f t="shared" si="619"/>
        <v>1200000</v>
      </c>
      <c r="AJ1785" s="178">
        <v>1</v>
      </c>
      <c r="AK1785" s="179" t="s">
        <v>38</v>
      </c>
      <c r="AL1785" s="254">
        <v>1200000</v>
      </c>
      <c r="AM1785" s="254">
        <f t="shared" si="620"/>
        <v>1200000</v>
      </c>
      <c r="AN1785" s="178">
        <v>1</v>
      </c>
      <c r="AO1785" s="179" t="s">
        <v>38</v>
      </c>
      <c r="AP1785" s="254">
        <v>1200000</v>
      </c>
      <c r="AQ1785" s="254">
        <f t="shared" si="621"/>
        <v>1200000</v>
      </c>
      <c r="AR1785" s="351">
        <f t="shared" si="591"/>
        <v>0</v>
      </c>
    </row>
    <row r="1786" spans="2:44" x14ac:dyDescent="0.4">
      <c r="B1786" s="208"/>
      <c r="C1786" s="180" t="s">
        <v>642</v>
      </c>
      <c r="D1786" s="178">
        <v>1</v>
      </c>
      <c r="E1786" s="179" t="s">
        <v>38</v>
      </c>
      <c r="F1786" s="254">
        <v>4866000</v>
      </c>
      <c r="G1786" s="254">
        <f t="shared" si="612"/>
        <v>4866000</v>
      </c>
      <c r="H1786" s="178">
        <v>1</v>
      </c>
      <c r="I1786" s="179" t="s">
        <v>38</v>
      </c>
      <c r="J1786" s="254">
        <v>4866000</v>
      </c>
      <c r="K1786" s="254">
        <f t="shared" si="613"/>
        <v>4866000</v>
      </c>
      <c r="L1786" s="178">
        <v>0</v>
      </c>
      <c r="M1786" s="179" t="s">
        <v>38</v>
      </c>
      <c r="N1786" s="254">
        <v>4866000</v>
      </c>
      <c r="O1786" s="254">
        <f t="shared" si="614"/>
        <v>0</v>
      </c>
      <c r="P1786" s="178">
        <v>0</v>
      </c>
      <c r="Q1786" s="179" t="s">
        <v>38</v>
      </c>
      <c r="R1786" s="254">
        <v>4866000</v>
      </c>
      <c r="S1786" s="254">
        <f t="shared" si="615"/>
        <v>0</v>
      </c>
      <c r="T1786" s="178">
        <v>0</v>
      </c>
      <c r="U1786" s="179" t="s">
        <v>38</v>
      </c>
      <c r="V1786" s="254">
        <v>4866000</v>
      </c>
      <c r="W1786" s="254">
        <f t="shared" si="616"/>
        <v>0</v>
      </c>
      <c r="X1786" s="354">
        <f t="shared" si="611"/>
        <v>0</v>
      </c>
      <c r="Y1786" s="254"/>
      <c r="Z1786" s="354">
        <f t="shared" si="590"/>
        <v>0</v>
      </c>
      <c r="AA1786" s="254"/>
      <c r="AB1786" s="178">
        <v>0</v>
      </c>
      <c r="AC1786" s="179" t="s">
        <v>38</v>
      </c>
      <c r="AD1786" s="254">
        <v>4866000</v>
      </c>
      <c r="AE1786" s="254">
        <f t="shared" si="618"/>
        <v>0</v>
      </c>
      <c r="AF1786" s="178">
        <v>0</v>
      </c>
      <c r="AG1786" s="179" t="s">
        <v>38</v>
      </c>
      <c r="AH1786" s="254">
        <v>4866000</v>
      </c>
      <c r="AI1786" s="254">
        <f t="shared" si="619"/>
        <v>0</v>
      </c>
      <c r="AJ1786" s="178">
        <v>0</v>
      </c>
      <c r="AK1786" s="179" t="s">
        <v>38</v>
      </c>
      <c r="AL1786" s="254">
        <v>4866000</v>
      </c>
      <c r="AM1786" s="254">
        <f t="shared" si="620"/>
        <v>0</v>
      </c>
      <c r="AN1786" s="178">
        <v>0</v>
      </c>
      <c r="AO1786" s="179" t="s">
        <v>38</v>
      </c>
      <c r="AP1786" s="254">
        <v>4866000</v>
      </c>
      <c r="AQ1786" s="254">
        <f t="shared" si="621"/>
        <v>0</v>
      </c>
      <c r="AR1786" s="351">
        <f t="shared" si="591"/>
        <v>0</v>
      </c>
    </row>
    <row r="1787" spans="2:44" x14ac:dyDescent="0.4">
      <c r="B1787" s="208"/>
      <c r="C1787" s="180" t="s">
        <v>669</v>
      </c>
      <c r="D1787" s="178">
        <v>96</v>
      </c>
      <c r="E1787" s="179" t="s">
        <v>445</v>
      </c>
      <c r="F1787" s="254">
        <v>200000</v>
      </c>
      <c r="G1787" s="254">
        <f t="shared" si="612"/>
        <v>19200000</v>
      </c>
      <c r="H1787" s="178">
        <v>96</v>
      </c>
      <c r="I1787" s="179" t="s">
        <v>445</v>
      </c>
      <c r="J1787" s="254">
        <v>200000</v>
      </c>
      <c r="K1787" s="254">
        <f t="shared" si="613"/>
        <v>19200000</v>
      </c>
      <c r="L1787" s="178">
        <v>96</v>
      </c>
      <c r="M1787" s="179" t="s">
        <v>445</v>
      </c>
      <c r="N1787" s="254">
        <v>200000</v>
      </c>
      <c r="O1787" s="254">
        <f t="shared" si="614"/>
        <v>19200000</v>
      </c>
      <c r="P1787" s="178">
        <v>96</v>
      </c>
      <c r="Q1787" s="179" t="s">
        <v>445</v>
      </c>
      <c r="R1787" s="254">
        <v>200000</v>
      </c>
      <c r="S1787" s="254">
        <f t="shared" si="615"/>
        <v>19200000</v>
      </c>
      <c r="T1787" s="178">
        <v>96</v>
      </c>
      <c r="U1787" s="179" t="s">
        <v>445</v>
      </c>
      <c r="V1787" s="254">
        <v>200000</v>
      </c>
      <c r="W1787" s="254">
        <f t="shared" si="616"/>
        <v>19200000</v>
      </c>
      <c r="X1787" s="354">
        <f t="shared" si="611"/>
        <v>5760000</v>
      </c>
      <c r="Y1787" s="254">
        <f>CEILING(X1787,1000)</f>
        <v>5760000</v>
      </c>
      <c r="Z1787" s="354">
        <f t="shared" si="590"/>
        <v>13440000</v>
      </c>
      <c r="AA1787" s="254">
        <f t="shared" si="617"/>
        <v>13440000</v>
      </c>
      <c r="AB1787" s="178">
        <v>96</v>
      </c>
      <c r="AC1787" s="179" t="s">
        <v>445</v>
      </c>
      <c r="AD1787" s="254">
        <v>200000</v>
      </c>
      <c r="AE1787" s="254">
        <f t="shared" si="618"/>
        <v>19200000</v>
      </c>
      <c r="AF1787" s="178">
        <v>96</v>
      </c>
      <c r="AG1787" s="179" t="s">
        <v>445</v>
      </c>
      <c r="AH1787" s="254">
        <v>200000</v>
      </c>
      <c r="AI1787" s="254">
        <f t="shared" si="619"/>
        <v>19200000</v>
      </c>
      <c r="AJ1787" s="178">
        <v>96</v>
      </c>
      <c r="AK1787" s="179" t="s">
        <v>445</v>
      </c>
      <c r="AL1787" s="254">
        <v>200000</v>
      </c>
      <c r="AM1787" s="254">
        <f t="shared" si="620"/>
        <v>19200000</v>
      </c>
      <c r="AN1787" s="178">
        <v>96</v>
      </c>
      <c r="AO1787" s="179" t="s">
        <v>445</v>
      </c>
      <c r="AP1787" s="254">
        <v>200000</v>
      </c>
      <c r="AQ1787" s="254">
        <f t="shared" si="621"/>
        <v>19200000</v>
      </c>
      <c r="AR1787" s="351">
        <f t="shared" si="591"/>
        <v>0</v>
      </c>
    </row>
    <row r="1788" spans="2:44" ht="29.15" x14ac:dyDescent="0.4">
      <c r="B1788" s="312" t="s">
        <v>69</v>
      </c>
      <c r="C1788" s="313" t="s">
        <v>679</v>
      </c>
      <c r="D1788" s="269">
        <v>24</v>
      </c>
      <c r="E1788" s="270" t="s">
        <v>30</v>
      </c>
      <c r="F1788" s="254">
        <v>0</v>
      </c>
      <c r="G1788" s="254">
        <f>G1789+G1799</f>
        <v>199018000</v>
      </c>
      <c r="H1788" s="314">
        <v>24</v>
      </c>
      <c r="I1788" s="315" t="s">
        <v>30</v>
      </c>
      <c r="J1788" s="316">
        <v>0</v>
      </c>
      <c r="K1788" s="316">
        <f>K1789+K1799</f>
        <v>199018000</v>
      </c>
      <c r="L1788" s="314">
        <v>24</v>
      </c>
      <c r="M1788" s="315" t="s">
        <v>30</v>
      </c>
      <c r="N1788" s="316">
        <v>0</v>
      </c>
      <c r="O1788" s="316">
        <f>O1789+O1799</f>
        <v>175792000</v>
      </c>
      <c r="P1788" s="314">
        <v>24</v>
      </c>
      <c r="Q1788" s="315" t="s">
        <v>30</v>
      </c>
      <c r="R1788" s="316">
        <v>0</v>
      </c>
      <c r="S1788" s="316">
        <f>S1789+S1799</f>
        <v>175792000</v>
      </c>
      <c r="T1788" s="314">
        <v>24</v>
      </c>
      <c r="U1788" s="315" t="s">
        <v>30</v>
      </c>
      <c r="V1788" s="316">
        <v>0</v>
      </c>
      <c r="W1788" s="316">
        <f>W1789+W1799</f>
        <v>182692000</v>
      </c>
      <c r="X1788" s="354">
        <f t="shared" si="611"/>
        <v>54807600</v>
      </c>
      <c r="Y1788" s="316"/>
      <c r="Z1788" s="354">
        <f t="shared" si="590"/>
        <v>182692000</v>
      </c>
      <c r="AA1788" s="316"/>
      <c r="AB1788" s="314">
        <v>24</v>
      </c>
      <c r="AC1788" s="315" t="s">
        <v>30</v>
      </c>
      <c r="AD1788" s="316">
        <v>0</v>
      </c>
      <c r="AE1788" s="316">
        <f>AE1789+AE1799</f>
        <v>182692000</v>
      </c>
      <c r="AF1788" s="314">
        <v>24</v>
      </c>
      <c r="AG1788" s="315" t="s">
        <v>30</v>
      </c>
      <c r="AH1788" s="316">
        <v>0</v>
      </c>
      <c r="AI1788" s="316">
        <f>AI1789+AI1799</f>
        <v>182692000</v>
      </c>
      <c r="AJ1788" s="314">
        <v>24</v>
      </c>
      <c r="AK1788" s="315" t="s">
        <v>30</v>
      </c>
      <c r="AL1788" s="316">
        <v>0</v>
      </c>
      <c r="AM1788" s="316">
        <f>AM1789+AM1799</f>
        <v>182692000</v>
      </c>
      <c r="AN1788" s="314">
        <v>24</v>
      </c>
      <c r="AO1788" s="315" t="s">
        <v>30</v>
      </c>
      <c r="AP1788" s="316">
        <v>0</v>
      </c>
      <c r="AQ1788" s="316">
        <f>AQ1789+AQ1799</f>
        <v>182692000</v>
      </c>
      <c r="AR1788" s="351">
        <f t="shared" si="591"/>
        <v>0</v>
      </c>
    </row>
    <row r="1789" spans="2:44" x14ac:dyDescent="0.4">
      <c r="B1789" s="208">
        <v>525111</v>
      </c>
      <c r="C1789" s="180" t="s">
        <v>174</v>
      </c>
      <c r="D1789" s="178"/>
      <c r="E1789" s="179"/>
      <c r="F1789" s="180">
        <v>0</v>
      </c>
      <c r="G1789" s="254">
        <f>SUM(G1790:G1798)</f>
        <v>127295000</v>
      </c>
      <c r="H1789" s="178"/>
      <c r="I1789" s="179"/>
      <c r="J1789" s="180">
        <v>0</v>
      </c>
      <c r="K1789" s="254">
        <f>SUM(K1790:K1798)</f>
        <v>127295000</v>
      </c>
      <c r="L1789" s="178"/>
      <c r="M1789" s="179"/>
      <c r="N1789" s="180">
        <v>0</v>
      </c>
      <c r="O1789" s="254">
        <f>SUM(O1790:O1798)</f>
        <v>127295000</v>
      </c>
      <c r="P1789" s="178"/>
      <c r="Q1789" s="179"/>
      <c r="R1789" s="180">
        <v>0</v>
      </c>
      <c r="S1789" s="254">
        <f>SUM(S1790:S1798)</f>
        <v>127295000</v>
      </c>
      <c r="T1789" s="178"/>
      <c r="U1789" s="179"/>
      <c r="V1789" s="180">
        <v>0</v>
      </c>
      <c r="W1789" s="254">
        <f>SUM(W1790:W1798)</f>
        <v>134195000</v>
      </c>
      <c r="X1789" s="354">
        <f t="shared" si="611"/>
        <v>40258500</v>
      </c>
      <c r="Y1789" s="254"/>
      <c r="Z1789" s="354">
        <f t="shared" si="590"/>
        <v>134195000</v>
      </c>
      <c r="AA1789" s="254"/>
      <c r="AB1789" s="178"/>
      <c r="AC1789" s="179"/>
      <c r="AD1789" s="180">
        <v>0</v>
      </c>
      <c r="AE1789" s="254">
        <f>SUM(AE1790:AE1798)</f>
        <v>134195000</v>
      </c>
      <c r="AF1789" s="178"/>
      <c r="AG1789" s="179"/>
      <c r="AH1789" s="180">
        <v>0</v>
      </c>
      <c r="AI1789" s="254">
        <f>SUM(AI1790:AI1798)</f>
        <v>134195000</v>
      </c>
      <c r="AJ1789" s="178"/>
      <c r="AK1789" s="179"/>
      <c r="AL1789" s="180">
        <v>0</v>
      </c>
      <c r="AM1789" s="254">
        <f>SUM(AM1790:AM1798)</f>
        <v>134195000</v>
      </c>
      <c r="AN1789" s="178"/>
      <c r="AO1789" s="179"/>
      <c r="AP1789" s="180">
        <v>0</v>
      </c>
      <c r="AQ1789" s="254">
        <f>SUM(AQ1790:AQ1798)</f>
        <v>134195000</v>
      </c>
      <c r="AR1789" s="351">
        <f t="shared" si="591"/>
        <v>0</v>
      </c>
    </row>
    <row r="1790" spans="2:44" x14ac:dyDescent="0.4">
      <c r="B1790" s="208" t="s">
        <v>27</v>
      </c>
      <c r="C1790" s="180" t="s">
        <v>46</v>
      </c>
      <c r="D1790" s="178">
        <v>47</v>
      </c>
      <c r="E1790" s="179" t="s">
        <v>47</v>
      </c>
      <c r="F1790" s="254">
        <v>150000</v>
      </c>
      <c r="G1790" s="254">
        <f t="shared" ref="G1790:G1798" si="622">ROUNDDOWN(D1790*F1790,-3)</f>
        <v>7050000</v>
      </c>
      <c r="H1790" s="178">
        <v>47</v>
      </c>
      <c r="I1790" s="179" t="s">
        <v>47</v>
      </c>
      <c r="J1790" s="254">
        <v>150000</v>
      </c>
      <c r="K1790" s="254">
        <f t="shared" ref="K1790:K1798" si="623">ROUNDDOWN(H1790*J1790,-3)</f>
        <v>7050000</v>
      </c>
      <c r="L1790" s="178">
        <v>47</v>
      </c>
      <c r="M1790" s="179" t="s">
        <v>47</v>
      </c>
      <c r="N1790" s="254">
        <v>150000</v>
      </c>
      <c r="O1790" s="254">
        <f t="shared" ref="O1790:O1798" si="624">ROUNDDOWN(L1790*N1790,-3)</f>
        <v>7050000</v>
      </c>
      <c r="P1790" s="178">
        <v>47</v>
      </c>
      <c r="Q1790" s="179" t="s">
        <v>47</v>
      </c>
      <c r="R1790" s="254">
        <v>150000</v>
      </c>
      <c r="S1790" s="254">
        <f t="shared" ref="S1790:S1798" si="625">ROUNDDOWN(P1790*R1790,-3)</f>
        <v>7050000</v>
      </c>
      <c r="T1790" s="178">
        <v>93</v>
      </c>
      <c r="U1790" s="179" t="s">
        <v>47</v>
      </c>
      <c r="V1790" s="254">
        <v>150000</v>
      </c>
      <c r="W1790" s="254">
        <f t="shared" ref="W1790:W1798" si="626">ROUNDDOWN(T1790*V1790,-3)</f>
        <v>13950000</v>
      </c>
      <c r="X1790" s="354">
        <f t="shared" si="611"/>
        <v>4185000</v>
      </c>
      <c r="Y1790" s="254">
        <f t="shared" ref="Y1790:Y1798" si="627">CEILING(X1790,1000)</f>
        <v>4185000</v>
      </c>
      <c r="Z1790" s="354">
        <f t="shared" si="590"/>
        <v>9765000</v>
      </c>
      <c r="AA1790" s="254">
        <f t="shared" si="617"/>
        <v>9765000</v>
      </c>
      <c r="AB1790" s="178">
        <v>93</v>
      </c>
      <c r="AC1790" s="179" t="s">
        <v>47</v>
      </c>
      <c r="AD1790" s="254">
        <v>150000</v>
      </c>
      <c r="AE1790" s="254">
        <f t="shared" ref="AE1790:AE1798" si="628">ROUNDDOWN(AB1790*AD1790,-3)</f>
        <v>13950000</v>
      </c>
      <c r="AF1790" s="178">
        <v>93</v>
      </c>
      <c r="AG1790" s="179" t="s">
        <v>47</v>
      </c>
      <c r="AH1790" s="254">
        <v>150000</v>
      </c>
      <c r="AI1790" s="254">
        <f t="shared" ref="AI1790:AI1798" si="629">ROUNDDOWN(AF1790*AH1790,-3)</f>
        <v>13950000</v>
      </c>
      <c r="AJ1790" s="178">
        <v>93</v>
      </c>
      <c r="AK1790" s="179" t="s">
        <v>47</v>
      </c>
      <c r="AL1790" s="254">
        <v>150000</v>
      </c>
      <c r="AM1790" s="254">
        <f t="shared" ref="AM1790:AM1798" si="630">ROUNDDOWN(AJ1790*AL1790,-3)</f>
        <v>13950000</v>
      </c>
      <c r="AN1790" s="178">
        <v>93</v>
      </c>
      <c r="AO1790" s="179" t="s">
        <v>47</v>
      </c>
      <c r="AP1790" s="254">
        <v>150000</v>
      </c>
      <c r="AQ1790" s="254">
        <f t="shared" ref="AQ1790:AQ1798" si="631">ROUNDDOWN(AN1790*AP1790,-3)</f>
        <v>13950000</v>
      </c>
      <c r="AR1790" s="351">
        <f t="shared" si="591"/>
        <v>0</v>
      </c>
    </row>
    <row r="1791" spans="2:44" x14ac:dyDescent="0.4">
      <c r="B1791" s="208" t="s">
        <v>27</v>
      </c>
      <c r="C1791" s="180" t="s">
        <v>48</v>
      </c>
      <c r="D1791" s="178">
        <v>314</v>
      </c>
      <c r="E1791" s="179" t="s">
        <v>47</v>
      </c>
      <c r="F1791" s="254">
        <v>150000</v>
      </c>
      <c r="G1791" s="254">
        <f t="shared" si="622"/>
        <v>47100000</v>
      </c>
      <c r="H1791" s="178">
        <v>314</v>
      </c>
      <c r="I1791" s="179" t="s">
        <v>47</v>
      </c>
      <c r="J1791" s="254">
        <v>150000</v>
      </c>
      <c r="K1791" s="254">
        <f t="shared" si="623"/>
        <v>47100000</v>
      </c>
      <c r="L1791" s="178">
        <v>314</v>
      </c>
      <c r="M1791" s="179" t="s">
        <v>47</v>
      </c>
      <c r="N1791" s="254">
        <v>150000</v>
      </c>
      <c r="O1791" s="254">
        <f t="shared" si="624"/>
        <v>47100000</v>
      </c>
      <c r="P1791" s="178">
        <v>314</v>
      </c>
      <c r="Q1791" s="179" t="s">
        <v>47</v>
      </c>
      <c r="R1791" s="254">
        <v>150000</v>
      </c>
      <c r="S1791" s="254">
        <f t="shared" si="625"/>
        <v>47100000</v>
      </c>
      <c r="T1791" s="178">
        <v>314</v>
      </c>
      <c r="U1791" s="179" t="s">
        <v>47</v>
      </c>
      <c r="V1791" s="254">
        <v>150000</v>
      </c>
      <c r="W1791" s="254">
        <f t="shared" si="626"/>
        <v>47100000</v>
      </c>
      <c r="X1791" s="354">
        <f t="shared" si="611"/>
        <v>14130000</v>
      </c>
      <c r="Y1791" s="254">
        <f t="shared" si="627"/>
        <v>14130000</v>
      </c>
      <c r="Z1791" s="354">
        <f t="shared" si="590"/>
        <v>32970000</v>
      </c>
      <c r="AA1791" s="254">
        <f t="shared" si="617"/>
        <v>32970000</v>
      </c>
      <c r="AB1791" s="178">
        <v>314</v>
      </c>
      <c r="AC1791" s="179" t="s">
        <v>47</v>
      </c>
      <c r="AD1791" s="254">
        <v>150000</v>
      </c>
      <c r="AE1791" s="254">
        <f t="shared" si="628"/>
        <v>47100000</v>
      </c>
      <c r="AF1791" s="178">
        <v>314</v>
      </c>
      <c r="AG1791" s="179" t="s">
        <v>47</v>
      </c>
      <c r="AH1791" s="254">
        <v>150000</v>
      </c>
      <c r="AI1791" s="254">
        <f t="shared" si="629"/>
        <v>47100000</v>
      </c>
      <c r="AJ1791" s="178">
        <v>314</v>
      </c>
      <c r="AK1791" s="179" t="s">
        <v>47</v>
      </c>
      <c r="AL1791" s="254">
        <v>150000</v>
      </c>
      <c r="AM1791" s="254">
        <f t="shared" si="630"/>
        <v>47100000</v>
      </c>
      <c r="AN1791" s="178">
        <v>314</v>
      </c>
      <c r="AO1791" s="179" t="s">
        <v>47</v>
      </c>
      <c r="AP1791" s="254">
        <v>150000</v>
      </c>
      <c r="AQ1791" s="254">
        <f t="shared" si="631"/>
        <v>47100000</v>
      </c>
      <c r="AR1791" s="351">
        <f t="shared" si="591"/>
        <v>0</v>
      </c>
    </row>
    <row r="1792" spans="2:44" x14ac:dyDescent="0.4">
      <c r="B1792" s="208"/>
      <c r="C1792" s="180" t="s">
        <v>672</v>
      </c>
      <c r="D1792" s="178">
        <v>186</v>
      </c>
      <c r="E1792" s="179" t="s">
        <v>47</v>
      </c>
      <c r="F1792" s="254">
        <v>150000</v>
      </c>
      <c r="G1792" s="254">
        <f t="shared" si="622"/>
        <v>27900000</v>
      </c>
      <c r="H1792" s="178">
        <v>186</v>
      </c>
      <c r="I1792" s="179" t="s">
        <v>47</v>
      </c>
      <c r="J1792" s="254">
        <v>150000</v>
      </c>
      <c r="K1792" s="254">
        <f t="shared" si="623"/>
        <v>27900000</v>
      </c>
      <c r="L1792" s="178">
        <v>186</v>
      </c>
      <c r="M1792" s="179" t="s">
        <v>47</v>
      </c>
      <c r="N1792" s="254">
        <v>150000</v>
      </c>
      <c r="O1792" s="254">
        <f t="shared" si="624"/>
        <v>27900000</v>
      </c>
      <c r="P1792" s="178">
        <v>186</v>
      </c>
      <c r="Q1792" s="179" t="s">
        <v>47</v>
      </c>
      <c r="R1792" s="254">
        <v>150000</v>
      </c>
      <c r="S1792" s="254">
        <f t="shared" si="625"/>
        <v>27900000</v>
      </c>
      <c r="T1792" s="178">
        <v>186</v>
      </c>
      <c r="U1792" s="179" t="s">
        <v>47</v>
      </c>
      <c r="V1792" s="254">
        <v>150000</v>
      </c>
      <c r="W1792" s="254">
        <f t="shared" si="626"/>
        <v>27900000</v>
      </c>
      <c r="X1792" s="354">
        <f t="shared" si="611"/>
        <v>8370000</v>
      </c>
      <c r="Y1792" s="254">
        <f t="shared" si="627"/>
        <v>8370000</v>
      </c>
      <c r="Z1792" s="354">
        <f t="shared" si="590"/>
        <v>19530000</v>
      </c>
      <c r="AA1792" s="254">
        <f t="shared" si="617"/>
        <v>19530000</v>
      </c>
      <c r="AB1792" s="178">
        <v>186</v>
      </c>
      <c r="AC1792" s="179" t="s">
        <v>47</v>
      </c>
      <c r="AD1792" s="254">
        <v>150000</v>
      </c>
      <c r="AE1792" s="254">
        <f t="shared" si="628"/>
        <v>27900000</v>
      </c>
      <c r="AF1792" s="178">
        <v>186</v>
      </c>
      <c r="AG1792" s="179" t="s">
        <v>47</v>
      </c>
      <c r="AH1792" s="254">
        <v>150000</v>
      </c>
      <c r="AI1792" s="254">
        <f t="shared" si="629"/>
        <v>27900000</v>
      </c>
      <c r="AJ1792" s="178">
        <v>186</v>
      </c>
      <c r="AK1792" s="179" t="s">
        <v>47</v>
      </c>
      <c r="AL1792" s="254">
        <v>150000</v>
      </c>
      <c r="AM1792" s="254">
        <f t="shared" si="630"/>
        <v>27900000</v>
      </c>
      <c r="AN1792" s="178">
        <v>186</v>
      </c>
      <c r="AO1792" s="179" t="s">
        <v>47</v>
      </c>
      <c r="AP1792" s="254">
        <v>150000</v>
      </c>
      <c r="AQ1792" s="254">
        <f t="shared" si="631"/>
        <v>27900000</v>
      </c>
      <c r="AR1792" s="351">
        <f t="shared" si="591"/>
        <v>0</v>
      </c>
    </row>
    <row r="1793" spans="2:44" x14ac:dyDescent="0.4">
      <c r="B1793" s="208"/>
      <c r="C1793" s="180" t="s">
        <v>638</v>
      </c>
      <c r="D1793" s="178">
        <v>1</v>
      </c>
      <c r="E1793" s="179" t="s">
        <v>38</v>
      </c>
      <c r="F1793" s="254">
        <v>12880000</v>
      </c>
      <c r="G1793" s="254">
        <f t="shared" si="622"/>
        <v>12880000</v>
      </c>
      <c r="H1793" s="178">
        <v>1</v>
      </c>
      <c r="I1793" s="179" t="s">
        <v>38</v>
      </c>
      <c r="J1793" s="254">
        <v>12880000</v>
      </c>
      <c r="K1793" s="254">
        <f t="shared" si="623"/>
        <v>12880000</v>
      </c>
      <c r="L1793" s="178">
        <v>1</v>
      </c>
      <c r="M1793" s="179" t="s">
        <v>38</v>
      </c>
      <c r="N1793" s="254">
        <v>12880000</v>
      </c>
      <c r="O1793" s="254">
        <f t="shared" si="624"/>
        <v>12880000</v>
      </c>
      <c r="P1793" s="178">
        <v>1</v>
      </c>
      <c r="Q1793" s="179" t="s">
        <v>38</v>
      </c>
      <c r="R1793" s="254">
        <v>12880000</v>
      </c>
      <c r="S1793" s="254">
        <f t="shared" si="625"/>
        <v>12880000</v>
      </c>
      <c r="T1793" s="178">
        <v>1</v>
      </c>
      <c r="U1793" s="179" t="s">
        <v>38</v>
      </c>
      <c r="V1793" s="254">
        <v>12880000</v>
      </c>
      <c r="W1793" s="254">
        <f t="shared" si="626"/>
        <v>12880000</v>
      </c>
      <c r="X1793" s="354">
        <f t="shared" si="611"/>
        <v>3864000</v>
      </c>
      <c r="Y1793" s="254">
        <f t="shared" si="627"/>
        <v>3864000</v>
      </c>
      <c r="Z1793" s="354">
        <f t="shared" si="590"/>
        <v>9016000</v>
      </c>
      <c r="AA1793" s="254">
        <f t="shared" si="617"/>
        <v>9016000</v>
      </c>
      <c r="AB1793" s="178">
        <v>1</v>
      </c>
      <c r="AC1793" s="179" t="s">
        <v>38</v>
      </c>
      <c r="AD1793" s="254">
        <v>12880000</v>
      </c>
      <c r="AE1793" s="254">
        <f t="shared" si="628"/>
        <v>12880000</v>
      </c>
      <c r="AF1793" s="178">
        <v>1</v>
      </c>
      <c r="AG1793" s="179" t="s">
        <v>38</v>
      </c>
      <c r="AH1793" s="254">
        <v>12880000</v>
      </c>
      <c r="AI1793" s="254">
        <f t="shared" si="629"/>
        <v>12880000</v>
      </c>
      <c r="AJ1793" s="178">
        <v>1</v>
      </c>
      <c r="AK1793" s="179" t="s">
        <v>38</v>
      </c>
      <c r="AL1793" s="254">
        <v>12880000</v>
      </c>
      <c r="AM1793" s="254">
        <f t="shared" si="630"/>
        <v>12880000</v>
      </c>
      <c r="AN1793" s="178">
        <v>1</v>
      </c>
      <c r="AO1793" s="179" t="s">
        <v>38</v>
      </c>
      <c r="AP1793" s="254">
        <v>12880000</v>
      </c>
      <c r="AQ1793" s="254">
        <f t="shared" si="631"/>
        <v>12880000</v>
      </c>
      <c r="AR1793" s="351">
        <f t="shared" si="591"/>
        <v>0</v>
      </c>
    </row>
    <row r="1794" spans="2:44" x14ac:dyDescent="0.4">
      <c r="B1794" s="208"/>
      <c r="C1794" s="180" t="s">
        <v>673</v>
      </c>
      <c r="D1794" s="178">
        <v>1</v>
      </c>
      <c r="E1794" s="179" t="s">
        <v>38</v>
      </c>
      <c r="F1794" s="254">
        <v>8555000</v>
      </c>
      <c r="G1794" s="254">
        <f t="shared" si="622"/>
        <v>8555000</v>
      </c>
      <c r="H1794" s="178">
        <v>1</v>
      </c>
      <c r="I1794" s="179" t="s">
        <v>38</v>
      </c>
      <c r="J1794" s="254">
        <v>8555000</v>
      </c>
      <c r="K1794" s="254">
        <f t="shared" si="623"/>
        <v>8555000</v>
      </c>
      <c r="L1794" s="178">
        <v>1</v>
      </c>
      <c r="M1794" s="179" t="s">
        <v>38</v>
      </c>
      <c r="N1794" s="254">
        <v>8555000</v>
      </c>
      <c r="O1794" s="254">
        <f t="shared" si="624"/>
        <v>8555000</v>
      </c>
      <c r="P1794" s="178">
        <v>1</v>
      </c>
      <c r="Q1794" s="179" t="s">
        <v>38</v>
      </c>
      <c r="R1794" s="254">
        <v>8555000</v>
      </c>
      <c r="S1794" s="254">
        <f t="shared" si="625"/>
        <v>8555000</v>
      </c>
      <c r="T1794" s="178">
        <v>1</v>
      </c>
      <c r="U1794" s="179" t="s">
        <v>38</v>
      </c>
      <c r="V1794" s="254">
        <v>8555000</v>
      </c>
      <c r="W1794" s="254">
        <f t="shared" si="626"/>
        <v>8555000</v>
      </c>
      <c r="X1794" s="354">
        <f t="shared" si="611"/>
        <v>2566500</v>
      </c>
      <c r="Y1794" s="254">
        <f t="shared" si="627"/>
        <v>2567000</v>
      </c>
      <c r="Z1794" s="354">
        <f t="shared" si="590"/>
        <v>5988000</v>
      </c>
      <c r="AA1794" s="254">
        <f t="shared" si="617"/>
        <v>5988000</v>
      </c>
      <c r="AB1794" s="178">
        <v>1</v>
      </c>
      <c r="AC1794" s="179" t="s">
        <v>38</v>
      </c>
      <c r="AD1794" s="254">
        <v>8555000</v>
      </c>
      <c r="AE1794" s="254">
        <f t="shared" si="628"/>
        <v>8555000</v>
      </c>
      <c r="AF1794" s="178">
        <v>1</v>
      </c>
      <c r="AG1794" s="179" t="s">
        <v>38</v>
      </c>
      <c r="AH1794" s="254">
        <v>8555000</v>
      </c>
      <c r="AI1794" s="254">
        <f t="shared" si="629"/>
        <v>8555000</v>
      </c>
      <c r="AJ1794" s="178">
        <v>1</v>
      </c>
      <c r="AK1794" s="179" t="s">
        <v>38</v>
      </c>
      <c r="AL1794" s="254">
        <v>8555000</v>
      </c>
      <c r="AM1794" s="254">
        <f t="shared" si="630"/>
        <v>8555000</v>
      </c>
      <c r="AN1794" s="178">
        <v>1</v>
      </c>
      <c r="AO1794" s="179" t="s">
        <v>38</v>
      </c>
      <c r="AP1794" s="254">
        <v>8555000</v>
      </c>
      <c r="AQ1794" s="254">
        <f t="shared" si="631"/>
        <v>8555000</v>
      </c>
      <c r="AR1794" s="351">
        <f t="shared" si="591"/>
        <v>0</v>
      </c>
    </row>
    <row r="1795" spans="2:44" x14ac:dyDescent="0.4">
      <c r="B1795" s="208"/>
      <c r="C1795" s="180" t="s">
        <v>76</v>
      </c>
      <c r="D1795" s="178">
        <v>1</v>
      </c>
      <c r="E1795" s="179" t="s">
        <v>38</v>
      </c>
      <c r="F1795" s="254">
        <v>7250000</v>
      </c>
      <c r="G1795" s="254">
        <f t="shared" si="622"/>
        <v>7250000</v>
      </c>
      <c r="H1795" s="178">
        <v>1</v>
      </c>
      <c r="I1795" s="179" t="s">
        <v>38</v>
      </c>
      <c r="J1795" s="254">
        <v>7250000</v>
      </c>
      <c r="K1795" s="254">
        <f t="shared" si="623"/>
        <v>7250000</v>
      </c>
      <c r="L1795" s="178">
        <v>1</v>
      </c>
      <c r="M1795" s="179" t="s">
        <v>38</v>
      </c>
      <c r="N1795" s="254">
        <v>7250000</v>
      </c>
      <c r="O1795" s="254">
        <f t="shared" si="624"/>
        <v>7250000</v>
      </c>
      <c r="P1795" s="178">
        <v>1</v>
      </c>
      <c r="Q1795" s="179" t="s">
        <v>38</v>
      </c>
      <c r="R1795" s="254">
        <v>7250000</v>
      </c>
      <c r="S1795" s="254">
        <f t="shared" si="625"/>
        <v>7250000</v>
      </c>
      <c r="T1795" s="178">
        <v>1</v>
      </c>
      <c r="U1795" s="179" t="s">
        <v>38</v>
      </c>
      <c r="V1795" s="254">
        <v>7250000</v>
      </c>
      <c r="W1795" s="254">
        <f t="shared" si="626"/>
        <v>7250000</v>
      </c>
      <c r="X1795" s="354">
        <f t="shared" si="611"/>
        <v>2175000</v>
      </c>
      <c r="Y1795" s="254">
        <f t="shared" si="627"/>
        <v>2175000</v>
      </c>
      <c r="Z1795" s="354">
        <f t="shared" si="590"/>
        <v>5075000</v>
      </c>
      <c r="AA1795" s="254">
        <f t="shared" si="617"/>
        <v>5075000</v>
      </c>
      <c r="AB1795" s="178">
        <v>1</v>
      </c>
      <c r="AC1795" s="179" t="s">
        <v>38</v>
      </c>
      <c r="AD1795" s="254">
        <v>7250000</v>
      </c>
      <c r="AE1795" s="254">
        <f t="shared" si="628"/>
        <v>7250000</v>
      </c>
      <c r="AF1795" s="178">
        <v>1</v>
      </c>
      <c r="AG1795" s="179" t="s">
        <v>38</v>
      </c>
      <c r="AH1795" s="254">
        <v>7250000</v>
      </c>
      <c r="AI1795" s="254">
        <f t="shared" si="629"/>
        <v>7250000</v>
      </c>
      <c r="AJ1795" s="178">
        <v>1</v>
      </c>
      <c r="AK1795" s="179" t="s">
        <v>38</v>
      </c>
      <c r="AL1795" s="254">
        <v>7250000</v>
      </c>
      <c r="AM1795" s="254">
        <f t="shared" si="630"/>
        <v>7250000</v>
      </c>
      <c r="AN1795" s="178">
        <v>1</v>
      </c>
      <c r="AO1795" s="179" t="s">
        <v>38</v>
      </c>
      <c r="AP1795" s="254">
        <v>7250000</v>
      </c>
      <c r="AQ1795" s="254">
        <f t="shared" si="631"/>
        <v>7250000</v>
      </c>
      <c r="AR1795" s="351">
        <f t="shared" si="591"/>
        <v>0</v>
      </c>
    </row>
    <row r="1796" spans="2:44" x14ac:dyDescent="0.4">
      <c r="B1796" s="208"/>
      <c r="C1796" s="180" t="s">
        <v>676</v>
      </c>
      <c r="D1796" s="178">
        <v>1</v>
      </c>
      <c r="E1796" s="179" t="s">
        <v>38</v>
      </c>
      <c r="F1796" s="254">
        <v>6000000</v>
      </c>
      <c r="G1796" s="254">
        <f t="shared" si="622"/>
        <v>6000000</v>
      </c>
      <c r="H1796" s="178">
        <v>1</v>
      </c>
      <c r="I1796" s="179" t="s">
        <v>38</v>
      </c>
      <c r="J1796" s="254">
        <v>6000000</v>
      </c>
      <c r="K1796" s="254">
        <f t="shared" si="623"/>
        <v>6000000</v>
      </c>
      <c r="L1796" s="178">
        <v>1</v>
      </c>
      <c r="M1796" s="179" t="s">
        <v>38</v>
      </c>
      <c r="N1796" s="254">
        <v>6000000</v>
      </c>
      <c r="O1796" s="254">
        <f t="shared" si="624"/>
        <v>6000000</v>
      </c>
      <c r="P1796" s="178">
        <v>1</v>
      </c>
      <c r="Q1796" s="179" t="s">
        <v>38</v>
      </c>
      <c r="R1796" s="254">
        <v>6000000</v>
      </c>
      <c r="S1796" s="254">
        <f t="shared" si="625"/>
        <v>6000000</v>
      </c>
      <c r="T1796" s="178">
        <v>1</v>
      </c>
      <c r="U1796" s="179" t="s">
        <v>38</v>
      </c>
      <c r="V1796" s="254">
        <v>6000000</v>
      </c>
      <c r="W1796" s="254">
        <f t="shared" si="626"/>
        <v>6000000</v>
      </c>
      <c r="X1796" s="354">
        <f t="shared" si="611"/>
        <v>1800000</v>
      </c>
      <c r="Y1796" s="254">
        <f t="shared" si="627"/>
        <v>1800000</v>
      </c>
      <c r="Z1796" s="354">
        <f t="shared" si="590"/>
        <v>4200000</v>
      </c>
      <c r="AA1796" s="254">
        <f t="shared" si="617"/>
        <v>4200000</v>
      </c>
      <c r="AB1796" s="178">
        <v>1</v>
      </c>
      <c r="AC1796" s="179" t="s">
        <v>38</v>
      </c>
      <c r="AD1796" s="254">
        <v>6000000</v>
      </c>
      <c r="AE1796" s="254">
        <f t="shared" si="628"/>
        <v>6000000</v>
      </c>
      <c r="AF1796" s="178">
        <v>1</v>
      </c>
      <c r="AG1796" s="179" t="s">
        <v>38</v>
      </c>
      <c r="AH1796" s="254">
        <v>6000000</v>
      </c>
      <c r="AI1796" s="254">
        <f t="shared" si="629"/>
        <v>6000000</v>
      </c>
      <c r="AJ1796" s="178">
        <v>1</v>
      </c>
      <c r="AK1796" s="179" t="s">
        <v>38</v>
      </c>
      <c r="AL1796" s="254">
        <v>6000000</v>
      </c>
      <c r="AM1796" s="254">
        <f t="shared" si="630"/>
        <v>6000000</v>
      </c>
      <c r="AN1796" s="178">
        <v>1</v>
      </c>
      <c r="AO1796" s="179" t="s">
        <v>38</v>
      </c>
      <c r="AP1796" s="254">
        <v>6000000</v>
      </c>
      <c r="AQ1796" s="254">
        <f t="shared" si="631"/>
        <v>6000000</v>
      </c>
      <c r="AR1796" s="351">
        <f t="shared" si="591"/>
        <v>0</v>
      </c>
    </row>
    <row r="1797" spans="2:44" x14ac:dyDescent="0.4">
      <c r="B1797" s="208"/>
      <c r="C1797" s="180" t="s">
        <v>677</v>
      </c>
      <c r="D1797" s="178">
        <v>1</v>
      </c>
      <c r="E1797" s="179" t="s">
        <v>38</v>
      </c>
      <c r="F1797" s="254">
        <v>5760000</v>
      </c>
      <c r="G1797" s="254">
        <f t="shared" si="622"/>
        <v>5760000</v>
      </c>
      <c r="H1797" s="178">
        <v>1</v>
      </c>
      <c r="I1797" s="179" t="s">
        <v>38</v>
      </c>
      <c r="J1797" s="254">
        <v>5760000</v>
      </c>
      <c r="K1797" s="254">
        <f t="shared" si="623"/>
        <v>5760000</v>
      </c>
      <c r="L1797" s="178">
        <v>1</v>
      </c>
      <c r="M1797" s="179" t="s">
        <v>38</v>
      </c>
      <c r="N1797" s="254">
        <v>5760000</v>
      </c>
      <c r="O1797" s="254">
        <f t="shared" si="624"/>
        <v>5760000</v>
      </c>
      <c r="P1797" s="178">
        <v>1</v>
      </c>
      <c r="Q1797" s="179" t="s">
        <v>38</v>
      </c>
      <c r="R1797" s="254">
        <v>5760000</v>
      </c>
      <c r="S1797" s="254">
        <f t="shared" si="625"/>
        <v>5760000</v>
      </c>
      <c r="T1797" s="178">
        <v>1</v>
      </c>
      <c r="U1797" s="179" t="s">
        <v>38</v>
      </c>
      <c r="V1797" s="254">
        <v>5760000</v>
      </c>
      <c r="W1797" s="254">
        <f t="shared" si="626"/>
        <v>5760000</v>
      </c>
      <c r="X1797" s="354">
        <f t="shared" si="611"/>
        <v>1728000</v>
      </c>
      <c r="Y1797" s="254">
        <f t="shared" si="627"/>
        <v>1728000</v>
      </c>
      <c r="Z1797" s="354">
        <f t="shared" si="590"/>
        <v>4032000</v>
      </c>
      <c r="AA1797" s="254">
        <f t="shared" si="617"/>
        <v>4032000</v>
      </c>
      <c r="AB1797" s="178">
        <v>1</v>
      </c>
      <c r="AC1797" s="179" t="s">
        <v>38</v>
      </c>
      <c r="AD1797" s="254">
        <v>5760000</v>
      </c>
      <c r="AE1797" s="254">
        <f t="shared" si="628"/>
        <v>5760000</v>
      </c>
      <c r="AF1797" s="178">
        <v>1</v>
      </c>
      <c r="AG1797" s="179" t="s">
        <v>38</v>
      </c>
      <c r="AH1797" s="254">
        <v>5760000</v>
      </c>
      <c r="AI1797" s="254">
        <f t="shared" si="629"/>
        <v>5760000</v>
      </c>
      <c r="AJ1797" s="178">
        <v>1</v>
      </c>
      <c r="AK1797" s="179" t="s">
        <v>38</v>
      </c>
      <c r="AL1797" s="254">
        <v>5760000</v>
      </c>
      <c r="AM1797" s="254">
        <f t="shared" si="630"/>
        <v>5760000</v>
      </c>
      <c r="AN1797" s="178">
        <v>1</v>
      </c>
      <c r="AO1797" s="179" t="s">
        <v>38</v>
      </c>
      <c r="AP1797" s="254">
        <v>5760000</v>
      </c>
      <c r="AQ1797" s="254">
        <f t="shared" si="631"/>
        <v>5760000</v>
      </c>
      <c r="AR1797" s="351">
        <f t="shared" si="591"/>
        <v>0</v>
      </c>
    </row>
    <row r="1798" spans="2:44" x14ac:dyDescent="0.4">
      <c r="B1798" s="208"/>
      <c r="C1798" s="180" t="s">
        <v>60</v>
      </c>
      <c r="D1798" s="178">
        <v>1</v>
      </c>
      <c r="E1798" s="179" t="s">
        <v>38</v>
      </c>
      <c r="F1798" s="254">
        <v>4800000</v>
      </c>
      <c r="G1798" s="254">
        <f t="shared" si="622"/>
        <v>4800000</v>
      </c>
      <c r="H1798" s="178">
        <v>1</v>
      </c>
      <c r="I1798" s="179" t="s">
        <v>38</v>
      </c>
      <c r="J1798" s="254">
        <v>4800000</v>
      </c>
      <c r="K1798" s="254">
        <f t="shared" si="623"/>
        <v>4800000</v>
      </c>
      <c r="L1798" s="178">
        <v>1</v>
      </c>
      <c r="M1798" s="179" t="s">
        <v>38</v>
      </c>
      <c r="N1798" s="254">
        <v>4800000</v>
      </c>
      <c r="O1798" s="254">
        <f t="shared" si="624"/>
        <v>4800000</v>
      </c>
      <c r="P1798" s="178">
        <v>1</v>
      </c>
      <c r="Q1798" s="179" t="s">
        <v>38</v>
      </c>
      <c r="R1798" s="254">
        <v>4800000</v>
      </c>
      <c r="S1798" s="254">
        <f t="shared" si="625"/>
        <v>4800000</v>
      </c>
      <c r="T1798" s="178">
        <v>1</v>
      </c>
      <c r="U1798" s="179" t="s">
        <v>38</v>
      </c>
      <c r="V1798" s="254">
        <v>4800000</v>
      </c>
      <c r="W1798" s="254">
        <f t="shared" si="626"/>
        <v>4800000</v>
      </c>
      <c r="X1798" s="354">
        <f t="shared" si="611"/>
        <v>1440000</v>
      </c>
      <c r="Y1798" s="254">
        <f t="shared" si="627"/>
        <v>1440000</v>
      </c>
      <c r="Z1798" s="354">
        <f t="shared" si="590"/>
        <v>3360000</v>
      </c>
      <c r="AA1798" s="254">
        <f t="shared" si="617"/>
        <v>3360000</v>
      </c>
      <c r="AB1798" s="178">
        <v>1</v>
      </c>
      <c r="AC1798" s="179" t="s">
        <v>38</v>
      </c>
      <c r="AD1798" s="254">
        <v>4800000</v>
      </c>
      <c r="AE1798" s="254">
        <f t="shared" si="628"/>
        <v>4800000</v>
      </c>
      <c r="AF1798" s="178">
        <v>1</v>
      </c>
      <c r="AG1798" s="179" t="s">
        <v>38</v>
      </c>
      <c r="AH1798" s="254">
        <v>4800000</v>
      </c>
      <c r="AI1798" s="254">
        <f t="shared" si="629"/>
        <v>4800000</v>
      </c>
      <c r="AJ1798" s="178">
        <v>1</v>
      </c>
      <c r="AK1798" s="179" t="s">
        <v>38</v>
      </c>
      <c r="AL1798" s="254">
        <v>4800000</v>
      </c>
      <c r="AM1798" s="254">
        <f t="shared" si="630"/>
        <v>4800000</v>
      </c>
      <c r="AN1798" s="178">
        <v>1</v>
      </c>
      <c r="AO1798" s="179" t="s">
        <v>38</v>
      </c>
      <c r="AP1798" s="254">
        <v>4800000</v>
      </c>
      <c r="AQ1798" s="254">
        <f t="shared" si="631"/>
        <v>4800000</v>
      </c>
      <c r="AR1798" s="351">
        <f t="shared" si="591"/>
        <v>0</v>
      </c>
    </row>
    <row r="1799" spans="2:44" x14ac:dyDescent="0.4">
      <c r="B1799" s="208">
        <v>525119</v>
      </c>
      <c r="C1799" s="180" t="s">
        <v>42</v>
      </c>
      <c r="D1799" s="178"/>
      <c r="E1799" s="179"/>
      <c r="F1799" s="180">
        <v>0</v>
      </c>
      <c r="G1799" s="254">
        <f>SUM(G1800:G1808)</f>
        <v>71723000</v>
      </c>
      <c r="H1799" s="178"/>
      <c r="I1799" s="179"/>
      <c r="J1799" s="180">
        <v>0</v>
      </c>
      <c r="K1799" s="254">
        <f>SUM(K1800:K1808)</f>
        <v>71723000</v>
      </c>
      <c r="L1799" s="178"/>
      <c r="M1799" s="179"/>
      <c r="N1799" s="180">
        <v>0</v>
      </c>
      <c r="O1799" s="254">
        <f>SUM(O1800:O1808)</f>
        <v>48497000</v>
      </c>
      <c r="P1799" s="178"/>
      <c r="Q1799" s="179"/>
      <c r="R1799" s="180">
        <v>0</v>
      </c>
      <c r="S1799" s="254">
        <f>SUM(S1800:S1808)</f>
        <v>48497000</v>
      </c>
      <c r="T1799" s="178"/>
      <c r="U1799" s="179"/>
      <c r="V1799" s="180">
        <v>0</v>
      </c>
      <c r="W1799" s="254">
        <f>SUM(W1800:W1808)</f>
        <v>48497000</v>
      </c>
      <c r="X1799" s="354">
        <f t="shared" si="611"/>
        <v>14549100</v>
      </c>
      <c r="Y1799" s="254"/>
      <c r="Z1799" s="354">
        <f t="shared" si="590"/>
        <v>48497000</v>
      </c>
      <c r="AA1799" s="254"/>
      <c r="AB1799" s="178"/>
      <c r="AC1799" s="179"/>
      <c r="AD1799" s="180">
        <v>0</v>
      </c>
      <c r="AE1799" s="254">
        <f>SUM(AE1800:AE1808)</f>
        <v>48497000</v>
      </c>
      <c r="AF1799" s="178"/>
      <c r="AG1799" s="179"/>
      <c r="AH1799" s="180">
        <v>0</v>
      </c>
      <c r="AI1799" s="254">
        <f>SUM(AI1800:AI1808)</f>
        <v>48497000</v>
      </c>
      <c r="AJ1799" s="178"/>
      <c r="AK1799" s="179"/>
      <c r="AL1799" s="180">
        <v>0</v>
      </c>
      <c r="AM1799" s="254">
        <f>SUM(AM1800:AM1808)</f>
        <v>48497000</v>
      </c>
      <c r="AN1799" s="178"/>
      <c r="AO1799" s="179"/>
      <c r="AP1799" s="180">
        <v>0</v>
      </c>
      <c r="AQ1799" s="254">
        <f>SUM(AQ1800:AQ1808)</f>
        <v>48497000</v>
      </c>
      <c r="AR1799" s="351">
        <f t="shared" si="591"/>
        <v>0</v>
      </c>
    </row>
    <row r="1800" spans="2:44" x14ac:dyDescent="0.4">
      <c r="B1800" s="208"/>
      <c r="C1800" s="180" t="s">
        <v>645</v>
      </c>
      <c r="D1800" s="178">
        <v>1</v>
      </c>
      <c r="E1800" s="179" t="s">
        <v>66</v>
      </c>
      <c r="F1800" s="293">
        <v>180000</v>
      </c>
      <c r="G1800" s="254">
        <f t="shared" ref="G1800:G1808" si="632">ROUNDDOWN(D1800*F1800,-3)</f>
        <v>180000</v>
      </c>
      <c r="H1800" s="178">
        <v>1</v>
      </c>
      <c r="I1800" s="179" t="s">
        <v>66</v>
      </c>
      <c r="J1800" s="293">
        <v>180000</v>
      </c>
      <c r="K1800" s="254">
        <f t="shared" ref="K1800:K1808" si="633">ROUNDDOWN(H1800*J1800,-3)</f>
        <v>180000</v>
      </c>
      <c r="L1800" s="178">
        <v>1</v>
      </c>
      <c r="M1800" s="179" t="s">
        <v>66</v>
      </c>
      <c r="N1800" s="293">
        <v>180000</v>
      </c>
      <c r="O1800" s="254">
        <f t="shared" ref="O1800:O1808" si="634">ROUNDDOWN(L1800*N1800,-3)</f>
        <v>180000</v>
      </c>
      <c r="P1800" s="178">
        <v>1</v>
      </c>
      <c r="Q1800" s="179" t="s">
        <v>66</v>
      </c>
      <c r="R1800" s="293">
        <v>180000</v>
      </c>
      <c r="S1800" s="254">
        <f t="shared" ref="S1800:S1808" si="635">ROUNDDOWN(P1800*R1800,-3)</f>
        <v>180000</v>
      </c>
      <c r="T1800" s="178">
        <v>1</v>
      </c>
      <c r="U1800" s="179" t="s">
        <v>66</v>
      </c>
      <c r="V1800" s="293">
        <v>180000</v>
      </c>
      <c r="W1800" s="254">
        <f t="shared" ref="W1800:W1808" si="636">ROUNDDOWN(T1800*V1800,-3)</f>
        <v>180000</v>
      </c>
      <c r="X1800" s="354">
        <f t="shared" si="611"/>
        <v>54000</v>
      </c>
      <c r="Y1800" s="254">
        <f>CEILING(X1800,1000)</f>
        <v>54000</v>
      </c>
      <c r="Z1800" s="354">
        <f t="shared" si="590"/>
        <v>126000</v>
      </c>
      <c r="AA1800" s="254">
        <f t="shared" si="617"/>
        <v>126000</v>
      </c>
      <c r="AB1800" s="178">
        <v>1</v>
      </c>
      <c r="AC1800" s="179" t="s">
        <v>66</v>
      </c>
      <c r="AD1800" s="293">
        <v>180000</v>
      </c>
      <c r="AE1800" s="254">
        <f t="shared" ref="AE1800:AE1808" si="637">ROUNDDOWN(AB1800*AD1800,-3)</f>
        <v>180000</v>
      </c>
      <c r="AF1800" s="178">
        <v>1</v>
      </c>
      <c r="AG1800" s="179" t="s">
        <v>66</v>
      </c>
      <c r="AH1800" s="293">
        <v>180000</v>
      </c>
      <c r="AI1800" s="254">
        <f t="shared" ref="AI1800:AI1808" si="638">ROUNDDOWN(AF1800*AH1800,-3)</f>
        <v>180000</v>
      </c>
      <c r="AJ1800" s="178">
        <v>1</v>
      </c>
      <c r="AK1800" s="179" t="s">
        <v>66</v>
      </c>
      <c r="AL1800" s="293">
        <v>180000</v>
      </c>
      <c r="AM1800" s="254">
        <f t="shared" ref="AM1800:AM1808" si="639">ROUNDDOWN(AJ1800*AL1800,-3)</f>
        <v>180000</v>
      </c>
      <c r="AN1800" s="178">
        <v>1</v>
      </c>
      <c r="AO1800" s="179" t="s">
        <v>66</v>
      </c>
      <c r="AP1800" s="293">
        <v>180000</v>
      </c>
      <c r="AQ1800" s="254">
        <f t="shared" ref="AQ1800:AQ1808" si="640">ROUNDDOWN(AN1800*AP1800,-3)</f>
        <v>180000</v>
      </c>
      <c r="AR1800" s="351">
        <f t="shared" si="591"/>
        <v>0</v>
      </c>
    </row>
    <row r="1801" spans="2:44" x14ac:dyDescent="0.4">
      <c r="B1801" s="208"/>
      <c r="C1801" s="180" t="s">
        <v>64</v>
      </c>
      <c r="D1801" s="178">
        <v>1</v>
      </c>
      <c r="E1801" s="179" t="s">
        <v>38</v>
      </c>
      <c r="F1801" s="293">
        <v>5000000</v>
      </c>
      <c r="G1801" s="254">
        <f t="shared" si="632"/>
        <v>5000000</v>
      </c>
      <c r="H1801" s="178">
        <v>1</v>
      </c>
      <c r="I1801" s="179" t="s">
        <v>38</v>
      </c>
      <c r="J1801" s="293">
        <v>5000000</v>
      </c>
      <c r="K1801" s="254">
        <f t="shared" si="633"/>
        <v>5000000</v>
      </c>
      <c r="L1801" s="178">
        <v>1</v>
      </c>
      <c r="M1801" s="179" t="s">
        <v>38</v>
      </c>
      <c r="N1801" s="293">
        <v>5000000</v>
      </c>
      <c r="O1801" s="254">
        <f t="shared" si="634"/>
        <v>5000000</v>
      </c>
      <c r="P1801" s="178">
        <v>1</v>
      </c>
      <c r="Q1801" s="179" t="s">
        <v>38</v>
      </c>
      <c r="R1801" s="293">
        <v>5000000</v>
      </c>
      <c r="S1801" s="254">
        <f t="shared" si="635"/>
        <v>5000000</v>
      </c>
      <c r="T1801" s="178">
        <v>1</v>
      </c>
      <c r="U1801" s="179" t="s">
        <v>38</v>
      </c>
      <c r="V1801" s="293">
        <v>5000000</v>
      </c>
      <c r="W1801" s="254">
        <f t="shared" si="636"/>
        <v>5000000</v>
      </c>
      <c r="X1801" s="354">
        <f t="shared" si="611"/>
        <v>1500000</v>
      </c>
      <c r="Y1801" s="254">
        <f>CEILING(X1801,1000)</f>
        <v>1500000</v>
      </c>
      <c r="Z1801" s="354">
        <f t="shared" ref="Z1801:Z1864" si="641">W1801-Y1801</f>
        <v>3500000</v>
      </c>
      <c r="AA1801" s="254">
        <f t="shared" si="617"/>
        <v>3500000</v>
      </c>
      <c r="AB1801" s="178">
        <v>1</v>
      </c>
      <c r="AC1801" s="179" t="s">
        <v>38</v>
      </c>
      <c r="AD1801" s="293">
        <v>5000000</v>
      </c>
      <c r="AE1801" s="254">
        <f t="shared" si="637"/>
        <v>5000000</v>
      </c>
      <c r="AF1801" s="178">
        <v>1</v>
      </c>
      <c r="AG1801" s="179" t="s">
        <v>38</v>
      </c>
      <c r="AH1801" s="293">
        <v>5000000</v>
      </c>
      <c r="AI1801" s="254">
        <f t="shared" si="638"/>
        <v>5000000</v>
      </c>
      <c r="AJ1801" s="178">
        <v>1</v>
      </c>
      <c r="AK1801" s="179" t="s">
        <v>38</v>
      </c>
      <c r="AL1801" s="293">
        <v>5000000</v>
      </c>
      <c r="AM1801" s="254">
        <f t="shared" si="639"/>
        <v>5000000</v>
      </c>
      <c r="AN1801" s="178">
        <v>1</v>
      </c>
      <c r="AO1801" s="179" t="s">
        <v>38</v>
      </c>
      <c r="AP1801" s="293">
        <v>5000000</v>
      </c>
      <c r="AQ1801" s="254">
        <f t="shared" si="640"/>
        <v>5000000</v>
      </c>
      <c r="AR1801" s="351">
        <f t="shared" si="591"/>
        <v>0</v>
      </c>
    </row>
    <row r="1802" spans="2:44" x14ac:dyDescent="0.4">
      <c r="B1802" s="208"/>
      <c r="C1802" s="180" t="s">
        <v>680</v>
      </c>
      <c r="D1802" s="178">
        <v>1</v>
      </c>
      <c r="E1802" s="179" t="s">
        <v>38</v>
      </c>
      <c r="F1802" s="293">
        <v>4866000</v>
      </c>
      <c r="G1802" s="254">
        <f t="shared" si="632"/>
        <v>4866000</v>
      </c>
      <c r="H1802" s="178">
        <v>1</v>
      </c>
      <c r="I1802" s="179" t="s">
        <v>38</v>
      </c>
      <c r="J1802" s="293">
        <v>4866000</v>
      </c>
      <c r="K1802" s="254">
        <f t="shared" si="633"/>
        <v>4866000</v>
      </c>
      <c r="L1802" s="178">
        <v>0</v>
      </c>
      <c r="M1802" s="179" t="s">
        <v>38</v>
      </c>
      <c r="N1802" s="293">
        <v>4866000</v>
      </c>
      <c r="O1802" s="254">
        <f t="shared" si="634"/>
        <v>0</v>
      </c>
      <c r="P1802" s="178">
        <v>0</v>
      </c>
      <c r="Q1802" s="179" t="s">
        <v>38</v>
      </c>
      <c r="R1802" s="293">
        <v>4866000</v>
      </c>
      <c r="S1802" s="254">
        <f t="shared" si="635"/>
        <v>0</v>
      </c>
      <c r="T1802" s="178">
        <v>0</v>
      </c>
      <c r="U1802" s="179" t="s">
        <v>38</v>
      </c>
      <c r="V1802" s="293">
        <v>4866000</v>
      </c>
      <c r="W1802" s="254">
        <f t="shared" si="636"/>
        <v>0</v>
      </c>
      <c r="X1802" s="354">
        <f t="shared" si="611"/>
        <v>0</v>
      </c>
      <c r="Y1802" s="254"/>
      <c r="Z1802" s="354">
        <f t="shared" si="641"/>
        <v>0</v>
      </c>
      <c r="AA1802" s="254"/>
      <c r="AB1802" s="178">
        <v>0</v>
      </c>
      <c r="AC1802" s="179" t="s">
        <v>38</v>
      </c>
      <c r="AD1802" s="293">
        <v>4866000</v>
      </c>
      <c r="AE1802" s="254">
        <f t="shared" si="637"/>
        <v>0</v>
      </c>
      <c r="AF1802" s="178">
        <v>0</v>
      </c>
      <c r="AG1802" s="179" t="s">
        <v>38</v>
      </c>
      <c r="AH1802" s="293">
        <v>4866000</v>
      </c>
      <c r="AI1802" s="254">
        <f t="shared" si="638"/>
        <v>0</v>
      </c>
      <c r="AJ1802" s="178">
        <v>0</v>
      </c>
      <c r="AK1802" s="179" t="s">
        <v>38</v>
      </c>
      <c r="AL1802" s="293">
        <v>4866000</v>
      </c>
      <c r="AM1802" s="254">
        <f t="shared" si="639"/>
        <v>0</v>
      </c>
      <c r="AN1802" s="178">
        <v>0</v>
      </c>
      <c r="AO1802" s="179" t="s">
        <v>38</v>
      </c>
      <c r="AP1802" s="293">
        <v>4866000</v>
      </c>
      <c r="AQ1802" s="254">
        <f t="shared" si="640"/>
        <v>0</v>
      </c>
      <c r="AR1802" s="351">
        <f t="shared" ref="AR1802:AR1865" si="642">AM1802-AQ1802</f>
        <v>0</v>
      </c>
    </row>
    <row r="1803" spans="2:44" x14ac:dyDescent="0.4">
      <c r="B1803" s="208"/>
      <c r="C1803" s="180" t="s">
        <v>55</v>
      </c>
      <c r="D1803" s="178">
        <v>1</v>
      </c>
      <c r="E1803" s="179" t="s">
        <v>66</v>
      </c>
      <c r="F1803" s="293">
        <v>217000</v>
      </c>
      <c r="G1803" s="254">
        <f t="shared" si="632"/>
        <v>217000</v>
      </c>
      <c r="H1803" s="178">
        <v>1</v>
      </c>
      <c r="I1803" s="179" t="s">
        <v>66</v>
      </c>
      <c r="J1803" s="293">
        <v>217000</v>
      </c>
      <c r="K1803" s="254">
        <f t="shared" si="633"/>
        <v>217000</v>
      </c>
      <c r="L1803" s="178">
        <v>1</v>
      </c>
      <c r="M1803" s="179" t="s">
        <v>66</v>
      </c>
      <c r="N1803" s="293">
        <v>217000</v>
      </c>
      <c r="O1803" s="254">
        <f t="shared" si="634"/>
        <v>217000</v>
      </c>
      <c r="P1803" s="178">
        <v>1</v>
      </c>
      <c r="Q1803" s="179" t="s">
        <v>66</v>
      </c>
      <c r="R1803" s="293">
        <v>217000</v>
      </c>
      <c r="S1803" s="254">
        <f t="shared" si="635"/>
        <v>217000</v>
      </c>
      <c r="T1803" s="178">
        <v>1</v>
      </c>
      <c r="U1803" s="179" t="s">
        <v>66</v>
      </c>
      <c r="V1803" s="293">
        <v>217000</v>
      </c>
      <c r="W1803" s="254">
        <f t="shared" si="636"/>
        <v>217000</v>
      </c>
      <c r="X1803" s="354">
        <f t="shared" si="611"/>
        <v>65100</v>
      </c>
      <c r="Y1803" s="254">
        <f>CEILING(X1803,1000)</f>
        <v>66000</v>
      </c>
      <c r="Z1803" s="354">
        <f t="shared" si="641"/>
        <v>151000</v>
      </c>
      <c r="AA1803" s="254">
        <f t="shared" si="617"/>
        <v>151000</v>
      </c>
      <c r="AB1803" s="178">
        <v>1</v>
      </c>
      <c r="AC1803" s="179" t="s">
        <v>66</v>
      </c>
      <c r="AD1803" s="293">
        <v>217000</v>
      </c>
      <c r="AE1803" s="254">
        <f t="shared" si="637"/>
        <v>217000</v>
      </c>
      <c r="AF1803" s="178">
        <v>1</v>
      </c>
      <c r="AG1803" s="179" t="s">
        <v>66</v>
      </c>
      <c r="AH1803" s="293">
        <v>217000</v>
      </c>
      <c r="AI1803" s="254">
        <f t="shared" si="638"/>
        <v>217000</v>
      </c>
      <c r="AJ1803" s="178">
        <v>1</v>
      </c>
      <c r="AK1803" s="179" t="s">
        <v>66</v>
      </c>
      <c r="AL1803" s="293">
        <v>217000</v>
      </c>
      <c r="AM1803" s="254">
        <f t="shared" si="639"/>
        <v>217000</v>
      </c>
      <c r="AN1803" s="178">
        <v>1</v>
      </c>
      <c r="AO1803" s="179" t="s">
        <v>66</v>
      </c>
      <c r="AP1803" s="293">
        <v>217000</v>
      </c>
      <c r="AQ1803" s="254">
        <f t="shared" si="640"/>
        <v>217000</v>
      </c>
      <c r="AR1803" s="351">
        <f t="shared" si="642"/>
        <v>0</v>
      </c>
    </row>
    <row r="1804" spans="2:44" x14ac:dyDescent="0.4">
      <c r="B1804" s="208"/>
      <c r="C1804" s="180" t="s">
        <v>44</v>
      </c>
      <c r="D1804" s="178">
        <v>24</v>
      </c>
      <c r="E1804" s="179" t="s">
        <v>40</v>
      </c>
      <c r="F1804" s="254">
        <v>675000</v>
      </c>
      <c r="G1804" s="254">
        <f t="shared" si="632"/>
        <v>16200000</v>
      </c>
      <c r="H1804" s="178">
        <v>24</v>
      </c>
      <c r="I1804" s="179" t="s">
        <v>40</v>
      </c>
      <c r="J1804" s="254">
        <v>675000</v>
      </c>
      <c r="K1804" s="254">
        <f t="shared" si="633"/>
        <v>16200000</v>
      </c>
      <c r="L1804" s="178">
        <v>24</v>
      </c>
      <c r="M1804" s="179" t="s">
        <v>40</v>
      </c>
      <c r="N1804" s="254">
        <v>675000</v>
      </c>
      <c r="O1804" s="254">
        <f t="shared" si="634"/>
        <v>16200000</v>
      </c>
      <c r="P1804" s="178">
        <v>24</v>
      </c>
      <c r="Q1804" s="179" t="s">
        <v>40</v>
      </c>
      <c r="R1804" s="254">
        <v>675000</v>
      </c>
      <c r="S1804" s="254">
        <f t="shared" si="635"/>
        <v>16200000</v>
      </c>
      <c r="T1804" s="178">
        <v>24</v>
      </c>
      <c r="U1804" s="179" t="s">
        <v>40</v>
      </c>
      <c r="V1804" s="254">
        <v>675000</v>
      </c>
      <c r="W1804" s="254">
        <f t="shared" si="636"/>
        <v>16200000</v>
      </c>
      <c r="X1804" s="354">
        <f t="shared" si="611"/>
        <v>4860000</v>
      </c>
      <c r="Y1804" s="254">
        <f>CEILING(X1804,1000)</f>
        <v>4860000</v>
      </c>
      <c r="Z1804" s="354">
        <f t="shared" si="641"/>
        <v>11340000</v>
      </c>
      <c r="AA1804" s="254">
        <f t="shared" si="617"/>
        <v>11340000</v>
      </c>
      <c r="AB1804" s="178">
        <v>24</v>
      </c>
      <c r="AC1804" s="179" t="s">
        <v>40</v>
      </c>
      <c r="AD1804" s="254">
        <v>675000</v>
      </c>
      <c r="AE1804" s="254">
        <f t="shared" si="637"/>
        <v>16200000</v>
      </c>
      <c r="AF1804" s="178">
        <v>24</v>
      </c>
      <c r="AG1804" s="179" t="s">
        <v>40</v>
      </c>
      <c r="AH1804" s="254">
        <v>675000</v>
      </c>
      <c r="AI1804" s="254">
        <f t="shared" si="638"/>
        <v>16200000</v>
      </c>
      <c r="AJ1804" s="178">
        <v>24</v>
      </c>
      <c r="AK1804" s="179" t="s">
        <v>40</v>
      </c>
      <c r="AL1804" s="254">
        <v>675000</v>
      </c>
      <c r="AM1804" s="254">
        <f t="shared" si="639"/>
        <v>16200000</v>
      </c>
      <c r="AN1804" s="178">
        <v>24</v>
      </c>
      <c r="AO1804" s="179" t="s">
        <v>40</v>
      </c>
      <c r="AP1804" s="254">
        <v>675000</v>
      </c>
      <c r="AQ1804" s="254">
        <f t="shared" si="640"/>
        <v>16200000</v>
      </c>
      <c r="AR1804" s="351">
        <f t="shared" si="642"/>
        <v>0</v>
      </c>
    </row>
    <row r="1805" spans="2:44" x14ac:dyDescent="0.4">
      <c r="B1805" s="277"/>
      <c r="C1805" s="180" t="s">
        <v>58</v>
      </c>
      <c r="D1805" s="178">
        <f>9*24</f>
        <v>216</v>
      </c>
      <c r="E1805" s="179" t="s">
        <v>59</v>
      </c>
      <c r="F1805" s="254">
        <v>85000</v>
      </c>
      <c r="G1805" s="254">
        <f t="shared" si="632"/>
        <v>18360000</v>
      </c>
      <c r="H1805" s="178">
        <f>9*24</f>
        <v>216</v>
      </c>
      <c r="I1805" s="179" t="s">
        <v>59</v>
      </c>
      <c r="J1805" s="254">
        <v>85000</v>
      </c>
      <c r="K1805" s="254">
        <f t="shared" si="633"/>
        <v>18360000</v>
      </c>
      <c r="L1805" s="178">
        <v>0</v>
      </c>
      <c r="M1805" s="179" t="s">
        <v>59</v>
      </c>
      <c r="N1805" s="254">
        <v>85000</v>
      </c>
      <c r="O1805" s="254">
        <f t="shared" si="634"/>
        <v>0</v>
      </c>
      <c r="P1805" s="178">
        <v>0</v>
      </c>
      <c r="Q1805" s="179" t="s">
        <v>59</v>
      </c>
      <c r="R1805" s="254">
        <v>85000</v>
      </c>
      <c r="S1805" s="254">
        <f t="shared" si="635"/>
        <v>0</v>
      </c>
      <c r="T1805" s="178">
        <v>0</v>
      </c>
      <c r="U1805" s="179" t="s">
        <v>59</v>
      </c>
      <c r="V1805" s="254">
        <v>85000</v>
      </c>
      <c r="W1805" s="254">
        <f t="shared" si="636"/>
        <v>0</v>
      </c>
      <c r="X1805" s="354">
        <f t="shared" si="611"/>
        <v>0</v>
      </c>
      <c r="Y1805" s="254"/>
      <c r="Z1805" s="354">
        <f t="shared" si="641"/>
        <v>0</v>
      </c>
      <c r="AA1805" s="254"/>
      <c r="AB1805" s="178">
        <v>0</v>
      </c>
      <c r="AC1805" s="179" t="s">
        <v>59</v>
      </c>
      <c r="AD1805" s="254">
        <v>85000</v>
      </c>
      <c r="AE1805" s="254">
        <f t="shared" si="637"/>
        <v>0</v>
      </c>
      <c r="AF1805" s="178">
        <v>0</v>
      </c>
      <c r="AG1805" s="179" t="s">
        <v>59</v>
      </c>
      <c r="AH1805" s="254">
        <v>85000</v>
      </c>
      <c r="AI1805" s="254">
        <f t="shared" si="638"/>
        <v>0</v>
      </c>
      <c r="AJ1805" s="178">
        <v>0</v>
      </c>
      <c r="AK1805" s="179" t="s">
        <v>59</v>
      </c>
      <c r="AL1805" s="254">
        <v>85000</v>
      </c>
      <c r="AM1805" s="254">
        <f t="shared" si="639"/>
        <v>0</v>
      </c>
      <c r="AN1805" s="178">
        <v>0</v>
      </c>
      <c r="AO1805" s="179" t="s">
        <v>59</v>
      </c>
      <c r="AP1805" s="254">
        <v>85000</v>
      </c>
      <c r="AQ1805" s="254">
        <f t="shared" si="640"/>
        <v>0</v>
      </c>
      <c r="AR1805" s="351">
        <f t="shared" si="642"/>
        <v>0</v>
      </c>
    </row>
    <row r="1806" spans="2:44" x14ac:dyDescent="0.4">
      <c r="B1806" s="208"/>
      <c r="C1806" s="180" t="s">
        <v>678</v>
      </c>
      <c r="D1806" s="178">
        <v>1</v>
      </c>
      <c r="E1806" s="179" t="s">
        <v>38</v>
      </c>
      <c r="F1806" s="254">
        <v>1250000</v>
      </c>
      <c r="G1806" s="254">
        <f t="shared" si="632"/>
        <v>1250000</v>
      </c>
      <c r="H1806" s="178">
        <v>1</v>
      </c>
      <c r="I1806" s="179" t="s">
        <v>38</v>
      </c>
      <c r="J1806" s="254">
        <v>1250000</v>
      </c>
      <c r="K1806" s="254">
        <f t="shared" si="633"/>
        <v>1250000</v>
      </c>
      <c r="L1806" s="178">
        <v>1</v>
      </c>
      <c r="M1806" s="179" t="s">
        <v>38</v>
      </c>
      <c r="N1806" s="254">
        <v>1250000</v>
      </c>
      <c r="O1806" s="254">
        <f t="shared" si="634"/>
        <v>1250000</v>
      </c>
      <c r="P1806" s="178">
        <v>1</v>
      </c>
      <c r="Q1806" s="179" t="s">
        <v>38</v>
      </c>
      <c r="R1806" s="254">
        <v>1250000</v>
      </c>
      <c r="S1806" s="254">
        <f t="shared" si="635"/>
        <v>1250000</v>
      </c>
      <c r="T1806" s="178">
        <v>1</v>
      </c>
      <c r="U1806" s="179" t="s">
        <v>38</v>
      </c>
      <c r="V1806" s="254">
        <v>1250000</v>
      </c>
      <c r="W1806" s="254">
        <f t="shared" si="636"/>
        <v>1250000</v>
      </c>
      <c r="X1806" s="354">
        <f t="shared" si="611"/>
        <v>375000</v>
      </c>
      <c r="Y1806" s="254">
        <f>CEILING(X1806,1000)</f>
        <v>375000</v>
      </c>
      <c r="Z1806" s="354">
        <f t="shared" si="641"/>
        <v>875000</v>
      </c>
      <c r="AA1806" s="254">
        <f t="shared" si="617"/>
        <v>875000</v>
      </c>
      <c r="AB1806" s="178">
        <v>1</v>
      </c>
      <c r="AC1806" s="179" t="s">
        <v>38</v>
      </c>
      <c r="AD1806" s="254">
        <v>1250000</v>
      </c>
      <c r="AE1806" s="254">
        <f t="shared" si="637"/>
        <v>1250000</v>
      </c>
      <c r="AF1806" s="178">
        <v>1</v>
      </c>
      <c r="AG1806" s="179" t="s">
        <v>38</v>
      </c>
      <c r="AH1806" s="254">
        <v>1250000</v>
      </c>
      <c r="AI1806" s="254">
        <f t="shared" si="638"/>
        <v>1250000</v>
      </c>
      <c r="AJ1806" s="178">
        <v>1</v>
      </c>
      <c r="AK1806" s="179" t="s">
        <v>38</v>
      </c>
      <c r="AL1806" s="254">
        <v>1250000</v>
      </c>
      <c r="AM1806" s="254">
        <f t="shared" si="639"/>
        <v>1250000</v>
      </c>
      <c r="AN1806" s="178">
        <v>1</v>
      </c>
      <c r="AO1806" s="179" t="s">
        <v>38</v>
      </c>
      <c r="AP1806" s="254">
        <v>1250000</v>
      </c>
      <c r="AQ1806" s="254">
        <f t="shared" si="640"/>
        <v>1250000</v>
      </c>
      <c r="AR1806" s="351">
        <f t="shared" si="642"/>
        <v>0</v>
      </c>
    </row>
    <row r="1807" spans="2:44" x14ac:dyDescent="0.4">
      <c r="B1807" s="208"/>
      <c r="C1807" s="180" t="s">
        <v>670</v>
      </c>
      <c r="D1807" s="178">
        <v>1</v>
      </c>
      <c r="E1807" s="179" t="s">
        <v>38</v>
      </c>
      <c r="F1807" s="254">
        <v>1650000</v>
      </c>
      <c r="G1807" s="254">
        <f t="shared" si="632"/>
        <v>1650000</v>
      </c>
      <c r="H1807" s="178">
        <v>1</v>
      </c>
      <c r="I1807" s="179" t="s">
        <v>38</v>
      </c>
      <c r="J1807" s="254">
        <v>1650000</v>
      </c>
      <c r="K1807" s="254">
        <f t="shared" si="633"/>
        <v>1650000</v>
      </c>
      <c r="L1807" s="178">
        <v>1</v>
      </c>
      <c r="M1807" s="179" t="s">
        <v>38</v>
      </c>
      <c r="N1807" s="254">
        <v>1650000</v>
      </c>
      <c r="O1807" s="254">
        <f t="shared" si="634"/>
        <v>1650000</v>
      </c>
      <c r="P1807" s="178">
        <v>1</v>
      </c>
      <c r="Q1807" s="179" t="s">
        <v>38</v>
      </c>
      <c r="R1807" s="254">
        <v>1650000</v>
      </c>
      <c r="S1807" s="254">
        <f t="shared" si="635"/>
        <v>1650000</v>
      </c>
      <c r="T1807" s="178">
        <v>1</v>
      </c>
      <c r="U1807" s="179" t="s">
        <v>38</v>
      </c>
      <c r="V1807" s="254">
        <v>1650000</v>
      </c>
      <c r="W1807" s="254">
        <f t="shared" si="636"/>
        <v>1650000</v>
      </c>
      <c r="X1807" s="354">
        <f t="shared" si="611"/>
        <v>495000</v>
      </c>
      <c r="Y1807" s="254">
        <f>CEILING(X1807,1000)</f>
        <v>495000</v>
      </c>
      <c r="Z1807" s="354">
        <f t="shared" si="641"/>
        <v>1155000</v>
      </c>
      <c r="AA1807" s="254">
        <f t="shared" si="617"/>
        <v>1155000</v>
      </c>
      <c r="AB1807" s="178">
        <v>1</v>
      </c>
      <c r="AC1807" s="179" t="s">
        <v>38</v>
      </c>
      <c r="AD1807" s="254">
        <v>1650000</v>
      </c>
      <c r="AE1807" s="254">
        <f t="shared" si="637"/>
        <v>1650000</v>
      </c>
      <c r="AF1807" s="178">
        <v>1</v>
      </c>
      <c r="AG1807" s="179" t="s">
        <v>38</v>
      </c>
      <c r="AH1807" s="254">
        <v>1650000</v>
      </c>
      <c r="AI1807" s="254">
        <f t="shared" si="638"/>
        <v>1650000</v>
      </c>
      <c r="AJ1807" s="178">
        <v>1</v>
      </c>
      <c r="AK1807" s="179" t="s">
        <v>38</v>
      </c>
      <c r="AL1807" s="254">
        <v>1650000</v>
      </c>
      <c r="AM1807" s="254">
        <f t="shared" si="639"/>
        <v>1650000</v>
      </c>
      <c r="AN1807" s="178">
        <v>1</v>
      </c>
      <c r="AO1807" s="179" t="s">
        <v>38</v>
      </c>
      <c r="AP1807" s="254">
        <v>1650000</v>
      </c>
      <c r="AQ1807" s="254">
        <f t="shared" si="640"/>
        <v>1650000</v>
      </c>
      <c r="AR1807" s="351">
        <f t="shared" si="642"/>
        <v>0</v>
      </c>
    </row>
    <row r="1808" spans="2:44" x14ac:dyDescent="0.4">
      <c r="B1808" s="208"/>
      <c r="C1808" s="180" t="s">
        <v>669</v>
      </c>
      <c r="D1808" s="178">
        <v>120</v>
      </c>
      <c r="E1808" s="179" t="s">
        <v>445</v>
      </c>
      <c r="F1808" s="254">
        <v>200000</v>
      </c>
      <c r="G1808" s="254">
        <f t="shared" si="632"/>
        <v>24000000</v>
      </c>
      <c r="H1808" s="178">
        <v>120</v>
      </c>
      <c r="I1808" s="179" t="s">
        <v>445</v>
      </c>
      <c r="J1808" s="254">
        <v>200000</v>
      </c>
      <c r="K1808" s="254">
        <f t="shared" si="633"/>
        <v>24000000</v>
      </c>
      <c r="L1808" s="178">
        <v>120</v>
      </c>
      <c r="M1808" s="179" t="s">
        <v>445</v>
      </c>
      <c r="N1808" s="254">
        <v>200000</v>
      </c>
      <c r="O1808" s="254">
        <f t="shared" si="634"/>
        <v>24000000</v>
      </c>
      <c r="P1808" s="178">
        <v>120</v>
      </c>
      <c r="Q1808" s="179" t="s">
        <v>445</v>
      </c>
      <c r="R1808" s="254">
        <v>200000</v>
      </c>
      <c r="S1808" s="254">
        <f t="shared" si="635"/>
        <v>24000000</v>
      </c>
      <c r="T1808" s="178">
        <v>120</v>
      </c>
      <c r="U1808" s="179" t="s">
        <v>445</v>
      </c>
      <c r="V1808" s="254">
        <v>200000</v>
      </c>
      <c r="W1808" s="254">
        <f t="shared" si="636"/>
        <v>24000000</v>
      </c>
      <c r="X1808" s="354">
        <f t="shared" si="611"/>
        <v>7200000</v>
      </c>
      <c r="Y1808" s="254">
        <f>CEILING(X1808,1000)</f>
        <v>7200000</v>
      </c>
      <c r="Z1808" s="354">
        <f t="shared" si="641"/>
        <v>16800000</v>
      </c>
      <c r="AA1808" s="254">
        <f t="shared" si="617"/>
        <v>16800000</v>
      </c>
      <c r="AB1808" s="178">
        <v>120</v>
      </c>
      <c r="AC1808" s="179" t="s">
        <v>445</v>
      </c>
      <c r="AD1808" s="254">
        <v>200000</v>
      </c>
      <c r="AE1808" s="254">
        <f t="shared" si="637"/>
        <v>24000000</v>
      </c>
      <c r="AF1808" s="178">
        <v>120</v>
      </c>
      <c r="AG1808" s="179" t="s">
        <v>445</v>
      </c>
      <c r="AH1808" s="254">
        <v>200000</v>
      </c>
      <c r="AI1808" s="254">
        <f t="shared" si="638"/>
        <v>24000000</v>
      </c>
      <c r="AJ1808" s="178">
        <v>120</v>
      </c>
      <c r="AK1808" s="179" t="s">
        <v>445</v>
      </c>
      <c r="AL1808" s="254">
        <v>200000</v>
      </c>
      <c r="AM1808" s="254">
        <f t="shared" si="639"/>
        <v>24000000</v>
      </c>
      <c r="AN1808" s="178">
        <v>120</v>
      </c>
      <c r="AO1808" s="179" t="s">
        <v>445</v>
      </c>
      <c r="AP1808" s="254">
        <v>200000</v>
      </c>
      <c r="AQ1808" s="254">
        <f t="shared" si="640"/>
        <v>24000000</v>
      </c>
      <c r="AR1808" s="351">
        <f t="shared" si="642"/>
        <v>0</v>
      </c>
    </row>
    <row r="1809" spans="2:44" ht="29.15" x14ac:dyDescent="0.4">
      <c r="B1809" s="312" t="s">
        <v>77</v>
      </c>
      <c r="C1809" s="313" t="s">
        <v>681</v>
      </c>
      <c r="D1809" s="269">
        <v>24</v>
      </c>
      <c r="E1809" s="270" t="s">
        <v>30</v>
      </c>
      <c r="F1809" s="254">
        <v>0</v>
      </c>
      <c r="G1809" s="254">
        <f>G1810+G1817</f>
        <v>172299000</v>
      </c>
      <c r="H1809" s="314">
        <v>24</v>
      </c>
      <c r="I1809" s="315" t="s">
        <v>30</v>
      </c>
      <c r="J1809" s="316">
        <v>0</v>
      </c>
      <c r="K1809" s="316">
        <f>K1810+K1817</f>
        <v>172299000</v>
      </c>
      <c r="L1809" s="314">
        <v>24</v>
      </c>
      <c r="M1809" s="315" t="s">
        <v>30</v>
      </c>
      <c r="N1809" s="316">
        <v>0</v>
      </c>
      <c r="O1809" s="316">
        <f>O1810+O1817</f>
        <v>160059000</v>
      </c>
      <c r="P1809" s="314">
        <v>24</v>
      </c>
      <c r="Q1809" s="315" t="s">
        <v>30</v>
      </c>
      <c r="R1809" s="316">
        <v>0</v>
      </c>
      <c r="S1809" s="316">
        <f>S1810+S1817</f>
        <v>160059000</v>
      </c>
      <c r="T1809" s="314">
        <v>24</v>
      </c>
      <c r="U1809" s="315" t="s">
        <v>30</v>
      </c>
      <c r="V1809" s="316">
        <v>0</v>
      </c>
      <c r="W1809" s="316">
        <f>W1810+W1817</f>
        <v>160059000</v>
      </c>
      <c r="X1809" s="354">
        <f t="shared" si="611"/>
        <v>48017700</v>
      </c>
      <c r="Y1809" s="316"/>
      <c r="Z1809" s="354">
        <f t="shared" si="641"/>
        <v>160059000</v>
      </c>
      <c r="AA1809" s="316"/>
      <c r="AB1809" s="314">
        <v>24</v>
      </c>
      <c r="AC1809" s="315" t="s">
        <v>30</v>
      </c>
      <c r="AD1809" s="316">
        <v>0</v>
      </c>
      <c r="AE1809" s="316">
        <f>AE1810+AE1817</f>
        <v>160059000</v>
      </c>
      <c r="AF1809" s="314">
        <v>24</v>
      </c>
      <c r="AG1809" s="315" t="s">
        <v>30</v>
      </c>
      <c r="AH1809" s="316">
        <v>0</v>
      </c>
      <c r="AI1809" s="316">
        <f>AI1810+AI1817</f>
        <v>160059000</v>
      </c>
      <c r="AJ1809" s="314">
        <v>24</v>
      </c>
      <c r="AK1809" s="315" t="s">
        <v>30</v>
      </c>
      <c r="AL1809" s="316">
        <v>0</v>
      </c>
      <c r="AM1809" s="316">
        <f>AM1810+AM1817</f>
        <v>160059000</v>
      </c>
      <c r="AN1809" s="314">
        <v>24</v>
      </c>
      <c r="AO1809" s="315" t="s">
        <v>30</v>
      </c>
      <c r="AP1809" s="316">
        <v>0</v>
      </c>
      <c r="AQ1809" s="316">
        <f>AQ1810+AQ1817</f>
        <v>160059000</v>
      </c>
      <c r="AR1809" s="351">
        <f t="shared" si="642"/>
        <v>0</v>
      </c>
    </row>
    <row r="1810" spans="2:44" x14ac:dyDescent="0.4">
      <c r="B1810" s="208">
        <v>525111</v>
      </c>
      <c r="C1810" s="180" t="s">
        <v>174</v>
      </c>
      <c r="D1810" s="178"/>
      <c r="E1810" s="179"/>
      <c r="F1810" s="180">
        <v>0</v>
      </c>
      <c r="G1810" s="254">
        <f>SUM(G1811:G1816)</f>
        <v>118900000</v>
      </c>
      <c r="H1810" s="178"/>
      <c r="I1810" s="179"/>
      <c r="J1810" s="180">
        <v>0</v>
      </c>
      <c r="K1810" s="254">
        <f>SUM(K1811:K1816)</f>
        <v>118900000</v>
      </c>
      <c r="L1810" s="178"/>
      <c r="M1810" s="179"/>
      <c r="N1810" s="180">
        <v>0</v>
      </c>
      <c r="O1810" s="254">
        <f>SUM(O1811:O1816)</f>
        <v>118900000</v>
      </c>
      <c r="P1810" s="178"/>
      <c r="Q1810" s="179"/>
      <c r="R1810" s="180">
        <v>0</v>
      </c>
      <c r="S1810" s="254">
        <f>SUM(S1811:S1816)</f>
        <v>118900000</v>
      </c>
      <c r="T1810" s="178"/>
      <c r="U1810" s="179"/>
      <c r="V1810" s="180">
        <v>0</v>
      </c>
      <c r="W1810" s="254">
        <f>SUM(W1811:W1816)</f>
        <v>118900000</v>
      </c>
      <c r="X1810" s="354">
        <f t="shared" si="611"/>
        <v>35670000</v>
      </c>
      <c r="Y1810" s="254"/>
      <c r="Z1810" s="354">
        <f t="shared" si="641"/>
        <v>118900000</v>
      </c>
      <c r="AA1810" s="254"/>
      <c r="AB1810" s="178"/>
      <c r="AC1810" s="179"/>
      <c r="AD1810" s="180">
        <v>0</v>
      </c>
      <c r="AE1810" s="254">
        <f>SUM(AE1811:AE1816)</f>
        <v>118900000</v>
      </c>
      <c r="AF1810" s="178"/>
      <c r="AG1810" s="179"/>
      <c r="AH1810" s="180">
        <v>0</v>
      </c>
      <c r="AI1810" s="254">
        <f>SUM(AI1811:AI1816)</f>
        <v>118900000</v>
      </c>
      <c r="AJ1810" s="178"/>
      <c r="AK1810" s="179"/>
      <c r="AL1810" s="180">
        <v>0</v>
      </c>
      <c r="AM1810" s="254">
        <f>SUM(AM1811:AM1816)</f>
        <v>118900000</v>
      </c>
      <c r="AN1810" s="178"/>
      <c r="AO1810" s="179"/>
      <c r="AP1810" s="180">
        <v>0</v>
      </c>
      <c r="AQ1810" s="254">
        <f>SUM(AQ1811:AQ1816)</f>
        <v>118900000</v>
      </c>
      <c r="AR1810" s="351">
        <f t="shared" si="642"/>
        <v>0</v>
      </c>
    </row>
    <row r="1811" spans="2:44" x14ac:dyDescent="0.4">
      <c r="B1811" s="208" t="s">
        <v>27</v>
      </c>
      <c r="C1811" s="180" t="s">
        <v>46</v>
      </c>
      <c r="D1811" s="178">
        <v>110</v>
      </c>
      <c r="E1811" s="179" t="s">
        <v>47</v>
      </c>
      <c r="F1811" s="254">
        <v>150000</v>
      </c>
      <c r="G1811" s="254">
        <f t="shared" ref="G1811:G1816" si="643">ROUNDDOWN(D1811*F1811,-3)</f>
        <v>16500000</v>
      </c>
      <c r="H1811" s="178">
        <v>110</v>
      </c>
      <c r="I1811" s="179" t="s">
        <v>47</v>
      </c>
      <c r="J1811" s="254">
        <v>150000</v>
      </c>
      <c r="K1811" s="254">
        <f t="shared" ref="K1811:K1816" si="644">ROUNDDOWN(H1811*J1811,-3)</f>
        <v>16500000</v>
      </c>
      <c r="L1811" s="178">
        <v>110</v>
      </c>
      <c r="M1811" s="179" t="s">
        <v>47</v>
      </c>
      <c r="N1811" s="254">
        <v>150000</v>
      </c>
      <c r="O1811" s="254">
        <f t="shared" ref="O1811:O1816" si="645">ROUNDDOWN(L1811*N1811,-3)</f>
        <v>16500000</v>
      </c>
      <c r="P1811" s="178">
        <v>110</v>
      </c>
      <c r="Q1811" s="179" t="s">
        <v>47</v>
      </c>
      <c r="R1811" s="254">
        <v>150000</v>
      </c>
      <c r="S1811" s="254">
        <f t="shared" ref="S1811:S1816" si="646">ROUNDDOWN(P1811*R1811,-3)</f>
        <v>16500000</v>
      </c>
      <c r="T1811" s="178">
        <v>110</v>
      </c>
      <c r="U1811" s="179" t="s">
        <v>47</v>
      </c>
      <c r="V1811" s="254">
        <v>150000</v>
      </c>
      <c r="W1811" s="254">
        <f t="shared" ref="W1811:W1816" si="647">ROUNDDOWN(T1811*V1811,-3)</f>
        <v>16500000</v>
      </c>
      <c r="X1811" s="354">
        <f t="shared" si="611"/>
        <v>4950000</v>
      </c>
      <c r="Y1811" s="254">
        <f t="shared" ref="Y1811:Y1816" si="648">CEILING(X1811,1000)</f>
        <v>4950000</v>
      </c>
      <c r="Z1811" s="354">
        <f t="shared" si="641"/>
        <v>11550000</v>
      </c>
      <c r="AA1811" s="254">
        <f t="shared" si="617"/>
        <v>11550000</v>
      </c>
      <c r="AB1811" s="178">
        <v>110</v>
      </c>
      <c r="AC1811" s="179" t="s">
        <v>47</v>
      </c>
      <c r="AD1811" s="254">
        <v>150000</v>
      </c>
      <c r="AE1811" s="254">
        <f t="shared" ref="AE1811:AE1816" si="649">ROUNDDOWN(AB1811*AD1811,-3)</f>
        <v>16500000</v>
      </c>
      <c r="AF1811" s="178">
        <v>110</v>
      </c>
      <c r="AG1811" s="179" t="s">
        <v>47</v>
      </c>
      <c r="AH1811" s="254">
        <v>150000</v>
      </c>
      <c r="AI1811" s="254">
        <f t="shared" ref="AI1811:AI1816" si="650">ROUNDDOWN(AF1811*AH1811,-3)</f>
        <v>16500000</v>
      </c>
      <c r="AJ1811" s="178">
        <v>110</v>
      </c>
      <c r="AK1811" s="179" t="s">
        <v>47</v>
      </c>
      <c r="AL1811" s="254">
        <v>150000</v>
      </c>
      <c r="AM1811" s="254">
        <f t="shared" ref="AM1811:AM1816" si="651">ROUNDDOWN(AJ1811*AL1811,-3)</f>
        <v>16500000</v>
      </c>
      <c r="AN1811" s="178">
        <v>110</v>
      </c>
      <c r="AO1811" s="179" t="s">
        <v>47</v>
      </c>
      <c r="AP1811" s="254">
        <v>150000</v>
      </c>
      <c r="AQ1811" s="254">
        <f t="shared" ref="AQ1811:AQ1816" si="652">ROUNDDOWN(AN1811*AP1811,-3)</f>
        <v>16500000</v>
      </c>
      <c r="AR1811" s="351">
        <f t="shared" si="642"/>
        <v>0</v>
      </c>
    </row>
    <row r="1812" spans="2:44" x14ac:dyDescent="0.4">
      <c r="B1812" s="208" t="s">
        <v>27</v>
      </c>
      <c r="C1812" s="180" t="s">
        <v>48</v>
      </c>
      <c r="D1812" s="178">
        <v>457</v>
      </c>
      <c r="E1812" s="179" t="s">
        <v>47</v>
      </c>
      <c r="F1812" s="254">
        <v>150000</v>
      </c>
      <c r="G1812" s="254">
        <f t="shared" si="643"/>
        <v>68550000</v>
      </c>
      <c r="H1812" s="178">
        <v>457</v>
      </c>
      <c r="I1812" s="179" t="s">
        <v>47</v>
      </c>
      <c r="J1812" s="254">
        <v>150000</v>
      </c>
      <c r="K1812" s="254">
        <f t="shared" si="644"/>
        <v>68550000</v>
      </c>
      <c r="L1812" s="178">
        <v>457</v>
      </c>
      <c r="M1812" s="179" t="s">
        <v>47</v>
      </c>
      <c r="N1812" s="254">
        <v>150000</v>
      </c>
      <c r="O1812" s="254">
        <f t="shared" si="645"/>
        <v>68550000</v>
      </c>
      <c r="P1812" s="178">
        <v>457</v>
      </c>
      <c r="Q1812" s="179" t="s">
        <v>47</v>
      </c>
      <c r="R1812" s="254">
        <v>150000</v>
      </c>
      <c r="S1812" s="254">
        <f t="shared" si="646"/>
        <v>68550000</v>
      </c>
      <c r="T1812" s="178">
        <v>457</v>
      </c>
      <c r="U1812" s="179" t="s">
        <v>47</v>
      </c>
      <c r="V1812" s="254">
        <v>150000</v>
      </c>
      <c r="W1812" s="254">
        <f t="shared" si="647"/>
        <v>68550000</v>
      </c>
      <c r="X1812" s="354">
        <f t="shared" si="611"/>
        <v>20565000</v>
      </c>
      <c r="Y1812" s="254">
        <f t="shared" si="648"/>
        <v>20565000</v>
      </c>
      <c r="Z1812" s="354">
        <f t="shared" si="641"/>
        <v>47985000</v>
      </c>
      <c r="AA1812" s="254">
        <f t="shared" si="617"/>
        <v>47985000</v>
      </c>
      <c r="AB1812" s="178">
        <v>457</v>
      </c>
      <c r="AC1812" s="179" t="s">
        <v>47</v>
      </c>
      <c r="AD1812" s="254">
        <v>150000</v>
      </c>
      <c r="AE1812" s="254">
        <f t="shared" si="649"/>
        <v>68550000</v>
      </c>
      <c r="AF1812" s="178">
        <v>457</v>
      </c>
      <c r="AG1812" s="179" t="s">
        <v>47</v>
      </c>
      <c r="AH1812" s="254">
        <v>150000</v>
      </c>
      <c r="AI1812" s="254">
        <f t="shared" si="650"/>
        <v>68550000</v>
      </c>
      <c r="AJ1812" s="178">
        <v>457</v>
      </c>
      <c r="AK1812" s="179" t="s">
        <v>47</v>
      </c>
      <c r="AL1812" s="254">
        <v>150000</v>
      </c>
      <c r="AM1812" s="254">
        <f t="shared" si="651"/>
        <v>68550000</v>
      </c>
      <c r="AN1812" s="178">
        <v>457</v>
      </c>
      <c r="AO1812" s="179" t="s">
        <v>47</v>
      </c>
      <c r="AP1812" s="254">
        <v>150000</v>
      </c>
      <c r="AQ1812" s="254">
        <f t="shared" si="652"/>
        <v>68550000</v>
      </c>
      <c r="AR1812" s="351">
        <f t="shared" si="642"/>
        <v>0</v>
      </c>
    </row>
    <row r="1813" spans="2:44" x14ac:dyDescent="0.4">
      <c r="B1813" s="208"/>
      <c r="C1813" s="180" t="s">
        <v>672</v>
      </c>
      <c r="D1813" s="178">
        <v>89</v>
      </c>
      <c r="E1813" s="179" t="s">
        <v>47</v>
      </c>
      <c r="F1813" s="254">
        <v>150000</v>
      </c>
      <c r="G1813" s="254">
        <f t="shared" si="643"/>
        <v>13350000</v>
      </c>
      <c r="H1813" s="178">
        <v>89</v>
      </c>
      <c r="I1813" s="179" t="s">
        <v>47</v>
      </c>
      <c r="J1813" s="254">
        <v>150000</v>
      </c>
      <c r="K1813" s="254">
        <f t="shared" si="644"/>
        <v>13350000</v>
      </c>
      <c r="L1813" s="178">
        <v>89</v>
      </c>
      <c r="M1813" s="179" t="s">
        <v>47</v>
      </c>
      <c r="N1813" s="254">
        <v>150000</v>
      </c>
      <c r="O1813" s="254">
        <f t="shared" si="645"/>
        <v>13350000</v>
      </c>
      <c r="P1813" s="178">
        <v>89</v>
      </c>
      <c r="Q1813" s="179" t="s">
        <v>47</v>
      </c>
      <c r="R1813" s="254">
        <v>150000</v>
      </c>
      <c r="S1813" s="254">
        <f t="shared" si="646"/>
        <v>13350000</v>
      </c>
      <c r="T1813" s="178">
        <v>89</v>
      </c>
      <c r="U1813" s="179" t="s">
        <v>47</v>
      </c>
      <c r="V1813" s="254">
        <v>150000</v>
      </c>
      <c r="W1813" s="254">
        <f t="shared" si="647"/>
        <v>13350000</v>
      </c>
      <c r="X1813" s="354">
        <f t="shared" si="611"/>
        <v>4005000</v>
      </c>
      <c r="Y1813" s="254">
        <f t="shared" si="648"/>
        <v>4005000</v>
      </c>
      <c r="Z1813" s="354">
        <f t="shared" si="641"/>
        <v>9345000</v>
      </c>
      <c r="AA1813" s="254">
        <f t="shared" si="617"/>
        <v>9345000</v>
      </c>
      <c r="AB1813" s="178">
        <v>89</v>
      </c>
      <c r="AC1813" s="179" t="s">
        <v>47</v>
      </c>
      <c r="AD1813" s="254">
        <v>150000</v>
      </c>
      <c r="AE1813" s="254">
        <f t="shared" si="649"/>
        <v>13350000</v>
      </c>
      <c r="AF1813" s="178">
        <v>89</v>
      </c>
      <c r="AG1813" s="179" t="s">
        <v>47</v>
      </c>
      <c r="AH1813" s="254">
        <v>150000</v>
      </c>
      <c r="AI1813" s="254">
        <f t="shared" si="650"/>
        <v>13350000</v>
      </c>
      <c r="AJ1813" s="178">
        <v>89</v>
      </c>
      <c r="AK1813" s="179" t="s">
        <v>47</v>
      </c>
      <c r="AL1813" s="254">
        <v>150000</v>
      </c>
      <c r="AM1813" s="254">
        <f t="shared" si="651"/>
        <v>13350000</v>
      </c>
      <c r="AN1813" s="178">
        <v>89</v>
      </c>
      <c r="AO1813" s="179" t="s">
        <v>47</v>
      </c>
      <c r="AP1813" s="254">
        <v>150000</v>
      </c>
      <c r="AQ1813" s="254">
        <f t="shared" si="652"/>
        <v>13350000</v>
      </c>
      <c r="AR1813" s="351">
        <f t="shared" si="642"/>
        <v>0</v>
      </c>
    </row>
    <row r="1814" spans="2:44" x14ac:dyDescent="0.4">
      <c r="B1814" s="208"/>
      <c r="C1814" s="180" t="s">
        <v>638</v>
      </c>
      <c r="D1814" s="178">
        <v>1</v>
      </c>
      <c r="E1814" s="179" t="s">
        <v>38</v>
      </c>
      <c r="F1814" s="254">
        <v>6160000</v>
      </c>
      <c r="G1814" s="254">
        <f t="shared" si="643"/>
        <v>6160000</v>
      </c>
      <c r="H1814" s="178">
        <v>1</v>
      </c>
      <c r="I1814" s="179" t="s">
        <v>38</v>
      </c>
      <c r="J1814" s="254">
        <v>6160000</v>
      </c>
      <c r="K1814" s="254">
        <f t="shared" si="644"/>
        <v>6160000</v>
      </c>
      <c r="L1814" s="178">
        <v>1</v>
      </c>
      <c r="M1814" s="179" t="s">
        <v>38</v>
      </c>
      <c r="N1814" s="254">
        <v>6160000</v>
      </c>
      <c r="O1814" s="254">
        <f t="shared" si="645"/>
        <v>6160000</v>
      </c>
      <c r="P1814" s="178">
        <v>1</v>
      </c>
      <c r="Q1814" s="179" t="s">
        <v>38</v>
      </c>
      <c r="R1814" s="254">
        <v>6160000</v>
      </c>
      <c r="S1814" s="254">
        <f t="shared" si="646"/>
        <v>6160000</v>
      </c>
      <c r="T1814" s="178">
        <v>1</v>
      </c>
      <c r="U1814" s="179" t="s">
        <v>38</v>
      </c>
      <c r="V1814" s="254">
        <v>6160000</v>
      </c>
      <c r="W1814" s="254">
        <f t="shared" si="647"/>
        <v>6160000</v>
      </c>
      <c r="X1814" s="354">
        <f t="shared" si="611"/>
        <v>1848000</v>
      </c>
      <c r="Y1814" s="254">
        <f t="shared" si="648"/>
        <v>1848000</v>
      </c>
      <c r="Z1814" s="354">
        <f t="shared" si="641"/>
        <v>4312000</v>
      </c>
      <c r="AA1814" s="254">
        <f t="shared" si="617"/>
        <v>4312000</v>
      </c>
      <c r="AB1814" s="178">
        <v>1</v>
      </c>
      <c r="AC1814" s="179" t="s">
        <v>38</v>
      </c>
      <c r="AD1814" s="254">
        <v>6160000</v>
      </c>
      <c r="AE1814" s="254">
        <f t="shared" si="649"/>
        <v>6160000</v>
      </c>
      <c r="AF1814" s="178">
        <v>1</v>
      </c>
      <c r="AG1814" s="179" t="s">
        <v>38</v>
      </c>
      <c r="AH1814" s="254">
        <v>6160000</v>
      </c>
      <c r="AI1814" s="254">
        <f t="shared" si="650"/>
        <v>6160000</v>
      </c>
      <c r="AJ1814" s="178">
        <v>1</v>
      </c>
      <c r="AK1814" s="179" t="s">
        <v>38</v>
      </c>
      <c r="AL1814" s="254">
        <v>6160000</v>
      </c>
      <c r="AM1814" s="254">
        <f t="shared" si="651"/>
        <v>6160000</v>
      </c>
      <c r="AN1814" s="178">
        <v>1</v>
      </c>
      <c r="AO1814" s="179" t="s">
        <v>38</v>
      </c>
      <c r="AP1814" s="254">
        <v>6160000</v>
      </c>
      <c r="AQ1814" s="254">
        <f t="shared" si="652"/>
        <v>6160000</v>
      </c>
      <c r="AR1814" s="351">
        <f t="shared" si="642"/>
        <v>0</v>
      </c>
    </row>
    <row r="1815" spans="2:44" x14ac:dyDescent="0.4">
      <c r="B1815" s="208"/>
      <c r="C1815" s="180" t="s">
        <v>673</v>
      </c>
      <c r="D1815" s="178">
        <v>1</v>
      </c>
      <c r="E1815" s="179" t="s">
        <v>38</v>
      </c>
      <c r="F1815" s="254">
        <v>4620000</v>
      </c>
      <c r="G1815" s="254">
        <f t="shared" si="643"/>
        <v>4620000</v>
      </c>
      <c r="H1815" s="178">
        <v>1</v>
      </c>
      <c r="I1815" s="179" t="s">
        <v>38</v>
      </c>
      <c r="J1815" s="254">
        <v>4620000</v>
      </c>
      <c r="K1815" s="254">
        <f t="shared" si="644"/>
        <v>4620000</v>
      </c>
      <c r="L1815" s="178">
        <v>1</v>
      </c>
      <c r="M1815" s="179" t="s">
        <v>38</v>
      </c>
      <c r="N1815" s="254">
        <v>4620000</v>
      </c>
      <c r="O1815" s="254">
        <f t="shared" si="645"/>
        <v>4620000</v>
      </c>
      <c r="P1815" s="178">
        <v>1</v>
      </c>
      <c r="Q1815" s="179" t="s">
        <v>38</v>
      </c>
      <c r="R1815" s="254">
        <v>4620000</v>
      </c>
      <c r="S1815" s="254">
        <f t="shared" si="646"/>
        <v>4620000</v>
      </c>
      <c r="T1815" s="178">
        <v>1</v>
      </c>
      <c r="U1815" s="179" t="s">
        <v>38</v>
      </c>
      <c r="V1815" s="254">
        <v>4620000</v>
      </c>
      <c r="W1815" s="254">
        <f t="shared" si="647"/>
        <v>4620000</v>
      </c>
      <c r="X1815" s="354">
        <f t="shared" si="611"/>
        <v>1386000</v>
      </c>
      <c r="Y1815" s="254">
        <f t="shared" si="648"/>
        <v>1386000</v>
      </c>
      <c r="Z1815" s="354">
        <f t="shared" si="641"/>
        <v>3234000</v>
      </c>
      <c r="AA1815" s="254">
        <f t="shared" si="617"/>
        <v>3234000</v>
      </c>
      <c r="AB1815" s="178">
        <v>1</v>
      </c>
      <c r="AC1815" s="179" t="s">
        <v>38</v>
      </c>
      <c r="AD1815" s="254">
        <v>4620000</v>
      </c>
      <c r="AE1815" s="254">
        <f t="shared" si="649"/>
        <v>4620000</v>
      </c>
      <c r="AF1815" s="178">
        <v>1</v>
      </c>
      <c r="AG1815" s="179" t="s">
        <v>38</v>
      </c>
      <c r="AH1815" s="254">
        <v>4620000</v>
      </c>
      <c r="AI1815" s="254">
        <f t="shared" si="650"/>
        <v>4620000</v>
      </c>
      <c r="AJ1815" s="178">
        <v>1</v>
      </c>
      <c r="AK1815" s="179" t="s">
        <v>38</v>
      </c>
      <c r="AL1815" s="254">
        <v>4620000</v>
      </c>
      <c r="AM1815" s="254">
        <f t="shared" si="651"/>
        <v>4620000</v>
      </c>
      <c r="AN1815" s="178">
        <v>1</v>
      </c>
      <c r="AO1815" s="179" t="s">
        <v>38</v>
      </c>
      <c r="AP1815" s="254">
        <v>4620000</v>
      </c>
      <c r="AQ1815" s="254">
        <f t="shared" si="652"/>
        <v>4620000</v>
      </c>
      <c r="AR1815" s="351">
        <f t="shared" si="642"/>
        <v>0</v>
      </c>
    </row>
    <row r="1816" spans="2:44" x14ac:dyDescent="0.4">
      <c r="B1816" s="208"/>
      <c r="C1816" s="180" t="s">
        <v>60</v>
      </c>
      <c r="D1816" s="178">
        <v>1</v>
      </c>
      <c r="E1816" s="179" t="s">
        <v>38</v>
      </c>
      <c r="F1816" s="254">
        <v>9720000</v>
      </c>
      <c r="G1816" s="254">
        <f t="shared" si="643"/>
        <v>9720000</v>
      </c>
      <c r="H1816" s="178">
        <v>1</v>
      </c>
      <c r="I1816" s="179" t="s">
        <v>38</v>
      </c>
      <c r="J1816" s="254">
        <v>9720000</v>
      </c>
      <c r="K1816" s="254">
        <f t="shared" si="644"/>
        <v>9720000</v>
      </c>
      <c r="L1816" s="178">
        <v>1</v>
      </c>
      <c r="M1816" s="179" t="s">
        <v>38</v>
      </c>
      <c r="N1816" s="254">
        <v>9720000</v>
      </c>
      <c r="O1816" s="254">
        <f t="shared" si="645"/>
        <v>9720000</v>
      </c>
      <c r="P1816" s="178">
        <v>1</v>
      </c>
      <c r="Q1816" s="179" t="s">
        <v>38</v>
      </c>
      <c r="R1816" s="254">
        <v>9720000</v>
      </c>
      <c r="S1816" s="254">
        <f t="shared" si="646"/>
        <v>9720000</v>
      </c>
      <c r="T1816" s="178">
        <v>1</v>
      </c>
      <c r="U1816" s="179" t="s">
        <v>38</v>
      </c>
      <c r="V1816" s="254">
        <v>9720000</v>
      </c>
      <c r="W1816" s="254">
        <f t="shared" si="647"/>
        <v>9720000</v>
      </c>
      <c r="X1816" s="354">
        <f t="shared" si="611"/>
        <v>2916000</v>
      </c>
      <c r="Y1816" s="254">
        <f t="shared" si="648"/>
        <v>2916000</v>
      </c>
      <c r="Z1816" s="354">
        <f t="shared" si="641"/>
        <v>6804000</v>
      </c>
      <c r="AA1816" s="254">
        <f t="shared" si="617"/>
        <v>6804000</v>
      </c>
      <c r="AB1816" s="178">
        <v>1</v>
      </c>
      <c r="AC1816" s="179" t="s">
        <v>38</v>
      </c>
      <c r="AD1816" s="254">
        <v>9720000</v>
      </c>
      <c r="AE1816" s="254">
        <f t="shared" si="649"/>
        <v>9720000</v>
      </c>
      <c r="AF1816" s="178">
        <v>1</v>
      </c>
      <c r="AG1816" s="179" t="s">
        <v>38</v>
      </c>
      <c r="AH1816" s="254">
        <v>9720000</v>
      </c>
      <c r="AI1816" s="254">
        <f t="shared" si="650"/>
        <v>9720000</v>
      </c>
      <c r="AJ1816" s="178">
        <v>1</v>
      </c>
      <c r="AK1816" s="179" t="s">
        <v>38</v>
      </c>
      <c r="AL1816" s="254">
        <v>9720000</v>
      </c>
      <c r="AM1816" s="254">
        <f t="shared" si="651"/>
        <v>9720000</v>
      </c>
      <c r="AN1816" s="178">
        <v>1</v>
      </c>
      <c r="AO1816" s="179" t="s">
        <v>38</v>
      </c>
      <c r="AP1816" s="254">
        <v>9720000</v>
      </c>
      <c r="AQ1816" s="254">
        <f t="shared" si="652"/>
        <v>9720000</v>
      </c>
      <c r="AR1816" s="351">
        <f t="shared" si="642"/>
        <v>0</v>
      </c>
    </row>
    <row r="1817" spans="2:44" x14ac:dyDescent="0.4">
      <c r="B1817" s="208">
        <v>525119</v>
      </c>
      <c r="C1817" s="180" t="s">
        <v>42</v>
      </c>
      <c r="D1817" s="178"/>
      <c r="E1817" s="179"/>
      <c r="F1817" s="180">
        <v>0</v>
      </c>
      <c r="G1817" s="254">
        <f>SUM(G1818:G1826)</f>
        <v>53399000</v>
      </c>
      <c r="H1817" s="178"/>
      <c r="I1817" s="179"/>
      <c r="J1817" s="180">
        <v>0</v>
      </c>
      <c r="K1817" s="254">
        <f>SUM(K1818:K1826)</f>
        <v>53399000</v>
      </c>
      <c r="L1817" s="178"/>
      <c r="M1817" s="179"/>
      <c r="N1817" s="180">
        <v>0</v>
      </c>
      <c r="O1817" s="254">
        <f>SUM(O1818:O1826)</f>
        <v>41159000</v>
      </c>
      <c r="P1817" s="178"/>
      <c r="Q1817" s="179"/>
      <c r="R1817" s="180">
        <v>0</v>
      </c>
      <c r="S1817" s="254">
        <f>SUM(S1818:S1826)</f>
        <v>41159000</v>
      </c>
      <c r="T1817" s="178"/>
      <c r="U1817" s="179"/>
      <c r="V1817" s="180">
        <v>0</v>
      </c>
      <c r="W1817" s="254">
        <f>SUM(W1818:W1826)</f>
        <v>41159000</v>
      </c>
      <c r="X1817" s="354">
        <f t="shared" si="611"/>
        <v>12347700</v>
      </c>
      <c r="Y1817" s="254"/>
      <c r="Z1817" s="354">
        <f t="shared" si="641"/>
        <v>41159000</v>
      </c>
      <c r="AA1817" s="254"/>
      <c r="AB1817" s="178"/>
      <c r="AC1817" s="179"/>
      <c r="AD1817" s="180">
        <v>0</v>
      </c>
      <c r="AE1817" s="254">
        <f>SUM(AE1818:AE1826)</f>
        <v>41159000</v>
      </c>
      <c r="AF1817" s="178"/>
      <c r="AG1817" s="179"/>
      <c r="AH1817" s="180">
        <v>0</v>
      </c>
      <c r="AI1817" s="254">
        <f>SUM(AI1818:AI1826)</f>
        <v>41159000</v>
      </c>
      <c r="AJ1817" s="178"/>
      <c r="AK1817" s="179"/>
      <c r="AL1817" s="180">
        <v>0</v>
      </c>
      <c r="AM1817" s="254">
        <f>SUM(AM1818:AM1826)</f>
        <v>41159000</v>
      </c>
      <c r="AN1817" s="178"/>
      <c r="AO1817" s="179"/>
      <c r="AP1817" s="180">
        <v>0</v>
      </c>
      <c r="AQ1817" s="254">
        <f>SUM(AQ1818:AQ1826)</f>
        <v>41159000</v>
      </c>
      <c r="AR1817" s="351">
        <f t="shared" si="642"/>
        <v>0</v>
      </c>
    </row>
    <row r="1818" spans="2:44" ht="31.95" customHeight="1" x14ac:dyDescent="0.4">
      <c r="B1818" s="208"/>
      <c r="C1818" s="180" t="s">
        <v>645</v>
      </c>
      <c r="D1818" s="178">
        <v>1</v>
      </c>
      <c r="E1818" s="179" t="s">
        <v>66</v>
      </c>
      <c r="F1818" s="293">
        <v>165000</v>
      </c>
      <c r="G1818" s="254">
        <f t="shared" ref="G1818:G1826" si="653">ROUNDDOWN(D1818*F1818,-3)</f>
        <v>165000</v>
      </c>
      <c r="H1818" s="178">
        <v>1</v>
      </c>
      <c r="I1818" s="179" t="s">
        <v>66</v>
      </c>
      <c r="J1818" s="293">
        <v>165000</v>
      </c>
      <c r="K1818" s="254">
        <f t="shared" ref="K1818:K1826" si="654">ROUNDDOWN(H1818*J1818,-3)</f>
        <v>165000</v>
      </c>
      <c r="L1818" s="178">
        <v>1</v>
      </c>
      <c r="M1818" s="179" t="s">
        <v>66</v>
      </c>
      <c r="N1818" s="293">
        <v>165000</v>
      </c>
      <c r="O1818" s="254">
        <f t="shared" ref="O1818:O1826" si="655">ROUNDDOWN(L1818*N1818,-3)</f>
        <v>165000</v>
      </c>
      <c r="P1818" s="178">
        <v>1</v>
      </c>
      <c r="Q1818" s="179" t="s">
        <v>66</v>
      </c>
      <c r="R1818" s="293">
        <v>165000</v>
      </c>
      <c r="S1818" s="254">
        <f t="shared" ref="S1818:S1826" si="656">ROUNDDOWN(P1818*R1818,-3)</f>
        <v>165000</v>
      </c>
      <c r="T1818" s="178">
        <v>1</v>
      </c>
      <c r="U1818" s="179" t="s">
        <v>66</v>
      </c>
      <c r="V1818" s="293">
        <v>165000</v>
      </c>
      <c r="W1818" s="254">
        <f t="shared" ref="W1818:W1826" si="657">ROUNDDOWN(T1818*V1818,-3)</f>
        <v>165000</v>
      </c>
      <c r="X1818" s="354">
        <f t="shared" si="611"/>
        <v>49500</v>
      </c>
      <c r="Y1818" s="254">
        <f>CEILING(X1818,1000)</f>
        <v>50000</v>
      </c>
      <c r="Z1818" s="354">
        <f t="shared" si="641"/>
        <v>115000</v>
      </c>
      <c r="AA1818" s="254">
        <f t="shared" si="617"/>
        <v>115000</v>
      </c>
      <c r="AB1818" s="178">
        <v>1</v>
      </c>
      <c r="AC1818" s="179" t="s">
        <v>66</v>
      </c>
      <c r="AD1818" s="293">
        <v>165000</v>
      </c>
      <c r="AE1818" s="254">
        <f t="shared" ref="AE1818:AE1826" si="658">ROUNDDOWN(AB1818*AD1818,-3)</f>
        <v>165000</v>
      </c>
      <c r="AF1818" s="178">
        <v>1</v>
      </c>
      <c r="AG1818" s="179" t="s">
        <v>66</v>
      </c>
      <c r="AH1818" s="293">
        <v>165000</v>
      </c>
      <c r="AI1818" s="254">
        <f t="shared" ref="AI1818:AI1826" si="659">ROUNDDOWN(AF1818*AH1818,-3)</f>
        <v>165000</v>
      </c>
      <c r="AJ1818" s="178">
        <v>1</v>
      </c>
      <c r="AK1818" s="179" t="s">
        <v>66</v>
      </c>
      <c r="AL1818" s="293">
        <v>165000</v>
      </c>
      <c r="AM1818" s="254">
        <f t="shared" ref="AM1818:AM1826" si="660">ROUNDDOWN(AJ1818*AL1818,-3)</f>
        <v>165000</v>
      </c>
      <c r="AN1818" s="178">
        <v>1</v>
      </c>
      <c r="AO1818" s="179" t="s">
        <v>66</v>
      </c>
      <c r="AP1818" s="293">
        <v>165000</v>
      </c>
      <c r="AQ1818" s="254">
        <f t="shared" ref="AQ1818:AQ1826" si="661">ROUNDDOWN(AN1818*AP1818,-3)</f>
        <v>165000</v>
      </c>
      <c r="AR1818" s="351">
        <f t="shared" si="642"/>
        <v>0</v>
      </c>
    </row>
    <row r="1819" spans="2:44" x14ac:dyDescent="0.4">
      <c r="B1819" s="208"/>
      <c r="C1819" s="180" t="s">
        <v>64</v>
      </c>
      <c r="D1819" s="178">
        <v>1</v>
      </c>
      <c r="E1819" s="179" t="s">
        <v>38</v>
      </c>
      <c r="F1819" s="293">
        <v>6595000</v>
      </c>
      <c r="G1819" s="254">
        <f t="shared" si="653"/>
        <v>6595000</v>
      </c>
      <c r="H1819" s="178">
        <v>1</v>
      </c>
      <c r="I1819" s="179" t="s">
        <v>38</v>
      </c>
      <c r="J1819" s="293">
        <v>6595000</v>
      </c>
      <c r="K1819" s="254">
        <f t="shared" si="654"/>
        <v>6595000</v>
      </c>
      <c r="L1819" s="178">
        <v>1</v>
      </c>
      <c r="M1819" s="179" t="s">
        <v>38</v>
      </c>
      <c r="N1819" s="293">
        <v>6595000</v>
      </c>
      <c r="O1819" s="254">
        <f t="shared" si="655"/>
        <v>6595000</v>
      </c>
      <c r="P1819" s="178">
        <v>1</v>
      </c>
      <c r="Q1819" s="179" t="s">
        <v>38</v>
      </c>
      <c r="R1819" s="293">
        <v>6595000</v>
      </c>
      <c r="S1819" s="254">
        <f t="shared" si="656"/>
        <v>6595000</v>
      </c>
      <c r="T1819" s="178">
        <v>1</v>
      </c>
      <c r="U1819" s="179" t="s">
        <v>38</v>
      </c>
      <c r="V1819" s="293">
        <v>6595000</v>
      </c>
      <c r="W1819" s="254">
        <f t="shared" si="657"/>
        <v>6595000</v>
      </c>
      <c r="X1819" s="354">
        <f t="shared" si="611"/>
        <v>1978500</v>
      </c>
      <c r="Y1819" s="254">
        <f>CEILING(X1819,1000)</f>
        <v>1979000</v>
      </c>
      <c r="Z1819" s="354">
        <f t="shared" si="641"/>
        <v>4616000</v>
      </c>
      <c r="AA1819" s="254">
        <f t="shared" si="617"/>
        <v>4616000</v>
      </c>
      <c r="AB1819" s="178">
        <v>1</v>
      </c>
      <c r="AC1819" s="179" t="s">
        <v>38</v>
      </c>
      <c r="AD1819" s="293">
        <v>6595000</v>
      </c>
      <c r="AE1819" s="254">
        <f t="shared" si="658"/>
        <v>6595000</v>
      </c>
      <c r="AF1819" s="178">
        <v>1</v>
      </c>
      <c r="AG1819" s="179" t="s">
        <v>38</v>
      </c>
      <c r="AH1819" s="293">
        <v>6595000</v>
      </c>
      <c r="AI1819" s="254">
        <f t="shared" si="659"/>
        <v>6595000</v>
      </c>
      <c r="AJ1819" s="178">
        <v>1</v>
      </c>
      <c r="AK1819" s="179" t="s">
        <v>38</v>
      </c>
      <c r="AL1819" s="293">
        <v>6595000</v>
      </c>
      <c r="AM1819" s="254">
        <f t="shared" si="660"/>
        <v>6595000</v>
      </c>
      <c r="AN1819" s="178">
        <v>1</v>
      </c>
      <c r="AO1819" s="179" t="s">
        <v>38</v>
      </c>
      <c r="AP1819" s="293">
        <v>6595000</v>
      </c>
      <c r="AQ1819" s="254">
        <f t="shared" si="661"/>
        <v>6595000</v>
      </c>
      <c r="AR1819" s="351">
        <f t="shared" si="642"/>
        <v>0</v>
      </c>
    </row>
    <row r="1820" spans="2:44" x14ac:dyDescent="0.4">
      <c r="B1820" s="208"/>
      <c r="C1820" s="180" t="s">
        <v>39</v>
      </c>
      <c r="D1820" s="178">
        <v>1</v>
      </c>
      <c r="E1820" s="179" t="s">
        <v>38</v>
      </c>
      <c r="F1820" s="293">
        <v>2500000</v>
      </c>
      <c r="G1820" s="254">
        <f t="shared" si="653"/>
        <v>2500000</v>
      </c>
      <c r="H1820" s="178">
        <v>1</v>
      </c>
      <c r="I1820" s="179" t="s">
        <v>38</v>
      </c>
      <c r="J1820" s="293">
        <v>2500000</v>
      </c>
      <c r="K1820" s="254">
        <f t="shared" si="654"/>
        <v>2500000</v>
      </c>
      <c r="L1820" s="178">
        <v>1</v>
      </c>
      <c r="M1820" s="179" t="s">
        <v>38</v>
      </c>
      <c r="N1820" s="293">
        <v>2500000</v>
      </c>
      <c r="O1820" s="254">
        <f t="shared" si="655"/>
        <v>2500000</v>
      </c>
      <c r="P1820" s="178">
        <v>1</v>
      </c>
      <c r="Q1820" s="179" t="s">
        <v>38</v>
      </c>
      <c r="R1820" s="293">
        <v>2500000</v>
      </c>
      <c r="S1820" s="254">
        <f t="shared" si="656"/>
        <v>2500000</v>
      </c>
      <c r="T1820" s="178">
        <v>1</v>
      </c>
      <c r="U1820" s="179" t="s">
        <v>38</v>
      </c>
      <c r="V1820" s="293">
        <v>2500000</v>
      </c>
      <c r="W1820" s="254">
        <f t="shared" si="657"/>
        <v>2500000</v>
      </c>
      <c r="X1820" s="354">
        <f t="shared" si="611"/>
        <v>750000</v>
      </c>
      <c r="Y1820" s="254">
        <f>CEILING(X1820,1000)</f>
        <v>750000</v>
      </c>
      <c r="Z1820" s="354">
        <f t="shared" si="641"/>
        <v>1750000</v>
      </c>
      <c r="AA1820" s="254">
        <f t="shared" si="617"/>
        <v>1750000</v>
      </c>
      <c r="AB1820" s="178">
        <v>1</v>
      </c>
      <c r="AC1820" s="179" t="s">
        <v>38</v>
      </c>
      <c r="AD1820" s="293">
        <v>2500000</v>
      </c>
      <c r="AE1820" s="254">
        <f t="shared" si="658"/>
        <v>2500000</v>
      </c>
      <c r="AF1820" s="178">
        <v>1</v>
      </c>
      <c r="AG1820" s="179" t="s">
        <v>38</v>
      </c>
      <c r="AH1820" s="293">
        <v>2500000</v>
      </c>
      <c r="AI1820" s="254">
        <f t="shared" si="659"/>
        <v>2500000</v>
      </c>
      <c r="AJ1820" s="178">
        <v>1</v>
      </c>
      <c r="AK1820" s="179" t="s">
        <v>38</v>
      </c>
      <c r="AL1820" s="293">
        <v>2500000</v>
      </c>
      <c r="AM1820" s="254">
        <f t="shared" si="660"/>
        <v>2500000</v>
      </c>
      <c r="AN1820" s="178">
        <v>1</v>
      </c>
      <c r="AO1820" s="179" t="s">
        <v>38</v>
      </c>
      <c r="AP1820" s="293">
        <v>2500000</v>
      </c>
      <c r="AQ1820" s="254">
        <f t="shared" si="661"/>
        <v>2500000</v>
      </c>
      <c r="AR1820" s="351">
        <f t="shared" si="642"/>
        <v>0</v>
      </c>
    </row>
    <row r="1821" spans="2:44" x14ac:dyDescent="0.4">
      <c r="B1821" s="208"/>
      <c r="C1821" s="180" t="s">
        <v>55</v>
      </c>
      <c r="D1821" s="178">
        <v>1</v>
      </c>
      <c r="E1821" s="179" t="s">
        <v>66</v>
      </c>
      <c r="F1821" s="293">
        <v>199000</v>
      </c>
      <c r="G1821" s="254">
        <f t="shared" si="653"/>
        <v>199000</v>
      </c>
      <c r="H1821" s="178">
        <v>1</v>
      </c>
      <c r="I1821" s="179" t="s">
        <v>66</v>
      </c>
      <c r="J1821" s="293">
        <v>199000</v>
      </c>
      <c r="K1821" s="254">
        <f t="shared" si="654"/>
        <v>199000</v>
      </c>
      <c r="L1821" s="178">
        <v>1</v>
      </c>
      <c r="M1821" s="179" t="s">
        <v>66</v>
      </c>
      <c r="N1821" s="293">
        <v>199000</v>
      </c>
      <c r="O1821" s="254">
        <f t="shared" si="655"/>
        <v>199000</v>
      </c>
      <c r="P1821" s="178">
        <v>1</v>
      </c>
      <c r="Q1821" s="179" t="s">
        <v>66</v>
      </c>
      <c r="R1821" s="293">
        <v>199000</v>
      </c>
      <c r="S1821" s="254">
        <f t="shared" si="656"/>
        <v>199000</v>
      </c>
      <c r="T1821" s="178">
        <v>1</v>
      </c>
      <c r="U1821" s="179" t="s">
        <v>66</v>
      </c>
      <c r="V1821" s="293">
        <v>199000</v>
      </c>
      <c r="W1821" s="254">
        <f t="shared" si="657"/>
        <v>199000</v>
      </c>
      <c r="X1821" s="354">
        <f t="shared" si="611"/>
        <v>59700</v>
      </c>
      <c r="Y1821" s="254">
        <f>CEILING(X1821,1000)</f>
        <v>60000</v>
      </c>
      <c r="Z1821" s="354">
        <f t="shared" si="641"/>
        <v>139000</v>
      </c>
      <c r="AA1821" s="254">
        <f t="shared" si="617"/>
        <v>139000</v>
      </c>
      <c r="AB1821" s="178">
        <v>1</v>
      </c>
      <c r="AC1821" s="179" t="s">
        <v>66</v>
      </c>
      <c r="AD1821" s="293">
        <v>199000</v>
      </c>
      <c r="AE1821" s="254">
        <f t="shared" si="658"/>
        <v>199000</v>
      </c>
      <c r="AF1821" s="178">
        <v>1</v>
      </c>
      <c r="AG1821" s="179" t="s">
        <v>66</v>
      </c>
      <c r="AH1821" s="293">
        <v>199000</v>
      </c>
      <c r="AI1821" s="254">
        <f t="shared" si="659"/>
        <v>199000</v>
      </c>
      <c r="AJ1821" s="178">
        <v>1</v>
      </c>
      <c r="AK1821" s="179" t="s">
        <v>66</v>
      </c>
      <c r="AL1821" s="293">
        <v>199000</v>
      </c>
      <c r="AM1821" s="254">
        <f t="shared" si="660"/>
        <v>199000</v>
      </c>
      <c r="AN1821" s="178">
        <v>1</v>
      </c>
      <c r="AO1821" s="179" t="s">
        <v>66</v>
      </c>
      <c r="AP1821" s="293">
        <v>199000</v>
      </c>
      <c r="AQ1821" s="254">
        <f t="shared" si="661"/>
        <v>199000</v>
      </c>
      <c r="AR1821" s="351">
        <f t="shared" si="642"/>
        <v>0</v>
      </c>
    </row>
    <row r="1822" spans="2:44" x14ac:dyDescent="0.4">
      <c r="B1822" s="208"/>
      <c r="C1822" s="180" t="s">
        <v>44</v>
      </c>
      <c r="D1822" s="178">
        <v>24</v>
      </c>
      <c r="E1822" s="179" t="s">
        <v>40</v>
      </c>
      <c r="F1822" s="254">
        <v>450000</v>
      </c>
      <c r="G1822" s="254">
        <f t="shared" si="653"/>
        <v>10800000</v>
      </c>
      <c r="H1822" s="178">
        <v>24</v>
      </c>
      <c r="I1822" s="179" t="s">
        <v>40</v>
      </c>
      <c r="J1822" s="254">
        <v>450000</v>
      </c>
      <c r="K1822" s="254">
        <f t="shared" si="654"/>
        <v>10800000</v>
      </c>
      <c r="L1822" s="178">
        <v>24</v>
      </c>
      <c r="M1822" s="179" t="s">
        <v>40</v>
      </c>
      <c r="N1822" s="254">
        <v>450000</v>
      </c>
      <c r="O1822" s="254">
        <f t="shared" si="655"/>
        <v>10800000</v>
      </c>
      <c r="P1822" s="178">
        <v>24</v>
      </c>
      <c r="Q1822" s="179" t="s">
        <v>40</v>
      </c>
      <c r="R1822" s="254">
        <v>450000</v>
      </c>
      <c r="S1822" s="254">
        <f t="shared" si="656"/>
        <v>10800000</v>
      </c>
      <c r="T1822" s="178">
        <v>24</v>
      </c>
      <c r="U1822" s="179" t="s">
        <v>40</v>
      </c>
      <c r="V1822" s="254">
        <v>450000</v>
      </c>
      <c r="W1822" s="254">
        <f t="shared" si="657"/>
        <v>10800000</v>
      </c>
      <c r="X1822" s="354">
        <f t="shared" si="611"/>
        <v>3240000</v>
      </c>
      <c r="Y1822" s="254">
        <f>CEILING(X1822,1000)</f>
        <v>3240000</v>
      </c>
      <c r="Z1822" s="354">
        <f t="shared" si="641"/>
        <v>7560000</v>
      </c>
      <c r="AA1822" s="254">
        <f t="shared" si="617"/>
        <v>7560000</v>
      </c>
      <c r="AB1822" s="178">
        <v>24</v>
      </c>
      <c r="AC1822" s="179" t="s">
        <v>40</v>
      </c>
      <c r="AD1822" s="254">
        <v>450000</v>
      </c>
      <c r="AE1822" s="254">
        <f t="shared" si="658"/>
        <v>10800000</v>
      </c>
      <c r="AF1822" s="178">
        <v>24</v>
      </c>
      <c r="AG1822" s="179" t="s">
        <v>40</v>
      </c>
      <c r="AH1822" s="254">
        <v>450000</v>
      </c>
      <c r="AI1822" s="254">
        <f t="shared" si="659"/>
        <v>10800000</v>
      </c>
      <c r="AJ1822" s="178">
        <v>24</v>
      </c>
      <c r="AK1822" s="179" t="s">
        <v>40</v>
      </c>
      <c r="AL1822" s="254">
        <v>450000</v>
      </c>
      <c r="AM1822" s="254">
        <f t="shared" si="660"/>
        <v>10800000</v>
      </c>
      <c r="AN1822" s="178">
        <v>24</v>
      </c>
      <c r="AO1822" s="179" t="s">
        <v>40</v>
      </c>
      <c r="AP1822" s="254">
        <v>450000</v>
      </c>
      <c r="AQ1822" s="254">
        <f t="shared" si="661"/>
        <v>10800000</v>
      </c>
      <c r="AR1822" s="351">
        <f t="shared" si="642"/>
        <v>0</v>
      </c>
    </row>
    <row r="1823" spans="2:44" x14ac:dyDescent="0.4">
      <c r="B1823" s="277"/>
      <c r="C1823" s="180" t="s">
        <v>58</v>
      </c>
      <c r="D1823" s="178">
        <v>144</v>
      </c>
      <c r="E1823" s="179" t="s">
        <v>59</v>
      </c>
      <c r="F1823" s="254">
        <v>85000</v>
      </c>
      <c r="G1823" s="254">
        <f t="shared" si="653"/>
        <v>12240000</v>
      </c>
      <c r="H1823" s="178">
        <v>144</v>
      </c>
      <c r="I1823" s="179" t="s">
        <v>59</v>
      </c>
      <c r="J1823" s="254">
        <v>85000</v>
      </c>
      <c r="K1823" s="254">
        <f t="shared" si="654"/>
        <v>12240000</v>
      </c>
      <c r="L1823" s="178">
        <v>0</v>
      </c>
      <c r="M1823" s="179" t="s">
        <v>59</v>
      </c>
      <c r="N1823" s="254">
        <v>85000</v>
      </c>
      <c r="O1823" s="254">
        <f t="shared" si="655"/>
        <v>0</v>
      </c>
      <c r="P1823" s="178">
        <v>0</v>
      </c>
      <c r="Q1823" s="179" t="s">
        <v>59</v>
      </c>
      <c r="R1823" s="254">
        <v>85000</v>
      </c>
      <c r="S1823" s="254">
        <f t="shared" si="656"/>
        <v>0</v>
      </c>
      <c r="T1823" s="178">
        <v>0</v>
      </c>
      <c r="U1823" s="179" t="s">
        <v>59</v>
      </c>
      <c r="V1823" s="254">
        <v>85000</v>
      </c>
      <c r="W1823" s="254">
        <f t="shared" si="657"/>
        <v>0</v>
      </c>
      <c r="X1823" s="354">
        <f t="shared" si="611"/>
        <v>0</v>
      </c>
      <c r="Y1823" s="254"/>
      <c r="Z1823" s="354">
        <f t="shared" si="641"/>
        <v>0</v>
      </c>
      <c r="AA1823" s="254"/>
      <c r="AB1823" s="178">
        <v>0</v>
      </c>
      <c r="AC1823" s="179" t="s">
        <v>59</v>
      </c>
      <c r="AD1823" s="254">
        <v>85000</v>
      </c>
      <c r="AE1823" s="254">
        <f t="shared" si="658"/>
        <v>0</v>
      </c>
      <c r="AF1823" s="178">
        <v>0</v>
      </c>
      <c r="AG1823" s="179" t="s">
        <v>59</v>
      </c>
      <c r="AH1823" s="254">
        <v>85000</v>
      </c>
      <c r="AI1823" s="254">
        <f t="shared" si="659"/>
        <v>0</v>
      </c>
      <c r="AJ1823" s="178">
        <v>0</v>
      </c>
      <c r="AK1823" s="179" t="s">
        <v>59</v>
      </c>
      <c r="AL1823" s="254">
        <v>85000</v>
      </c>
      <c r="AM1823" s="254">
        <f t="shared" si="660"/>
        <v>0</v>
      </c>
      <c r="AN1823" s="178">
        <v>0</v>
      </c>
      <c r="AO1823" s="179" t="s">
        <v>59</v>
      </c>
      <c r="AP1823" s="254">
        <v>85000</v>
      </c>
      <c r="AQ1823" s="254">
        <f t="shared" si="661"/>
        <v>0</v>
      </c>
      <c r="AR1823" s="351">
        <f t="shared" si="642"/>
        <v>0</v>
      </c>
    </row>
    <row r="1824" spans="2:44" x14ac:dyDescent="0.4">
      <c r="B1824" s="208"/>
      <c r="C1824" s="180" t="s">
        <v>678</v>
      </c>
      <c r="D1824" s="178">
        <v>1</v>
      </c>
      <c r="E1824" s="179" t="s">
        <v>38</v>
      </c>
      <c r="F1824" s="254">
        <v>4500000</v>
      </c>
      <c r="G1824" s="254">
        <f t="shared" si="653"/>
        <v>4500000</v>
      </c>
      <c r="H1824" s="178">
        <v>1</v>
      </c>
      <c r="I1824" s="179" t="s">
        <v>38</v>
      </c>
      <c r="J1824" s="254">
        <v>4500000</v>
      </c>
      <c r="K1824" s="254">
        <f t="shared" si="654"/>
        <v>4500000</v>
      </c>
      <c r="L1824" s="178">
        <v>1</v>
      </c>
      <c r="M1824" s="179" t="s">
        <v>38</v>
      </c>
      <c r="N1824" s="254">
        <v>4500000</v>
      </c>
      <c r="O1824" s="254">
        <f t="shared" si="655"/>
        <v>4500000</v>
      </c>
      <c r="P1824" s="178">
        <v>1</v>
      </c>
      <c r="Q1824" s="179" t="s">
        <v>38</v>
      </c>
      <c r="R1824" s="254">
        <v>4500000</v>
      </c>
      <c r="S1824" s="254">
        <f t="shared" si="656"/>
        <v>4500000</v>
      </c>
      <c r="T1824" s="178">
        <v>1</v>
      </c>
      <c r="U1824" s="179" t="s">
        <v>38</v>
      </c>
      <c r="V1824" s="254">
        <v>4500000</v>
      </c>
      <c r="W1824" s="254">
        <f t="shared" si="657"/>
        <v>4500000</v>
      </c>
      <c r="X1824" s="354">
        <f t="shared" si="611"/>
        <v>1350000</v>
      </c>
      <c r="Y1824" s="254">
        <f>CEILING(X1824,1000)</f>
        <v>1350000</v>
      </c>
      <c r="Z1824" s="354">
        <f t="shared" si="641"/>
        <v>3150000</v>
      </c>
      <c r="AA1824" s="254">
        <f t="shared" si="617"/>
        <v>3150000</v>
      </c>
      <c r="AB1824" s="178">
        <v>1</v>
      </c>
      <c r="AC1824" s="179" t="s">
        <v>38</v>
      </c>
      <c r="AD1824" s="254">
        <v>4500000</v>
      </c>
      <c r="AE1824" s="254">
        <f t="shared" si="658"/>
        <v>4500000</v>
      </c>
      <c r="AF1824" s="178">
        <v>1</v>
      </c>
      <c r="AG1824" s="179" t="s">
        <v>38</v>
      </c>
      <c r="AH1824" s="254">
        <v>4500000</v>
      </c>
      <c r="AI1824" s="254">
        <f t="shared" si="659"/>
        <v>4500000</v>
      </c>
      <c r="AJ1824" s="178">
        <v>1</v>
      </c>
      <c r="AK1824" s="179" t="s">
        <v>38</v>
      </c>
      <c r="AL1824" s="254">
        <v>4500000</v>
      </c>
      <c r="AM1824" s="254">
        <f t="shared" si="660"/>
        <v>4500000</v>
      </c>
      <c r="AN1824" s="178">
        <v>1</v>
      </c>
      <c r="AO1824" s="179" t="s">
        <v>38</v>
      </c>
      <c r="AP1824" s="254">
        <v>4500000</v>
      </c>
      <c r="AQ1824" s="254">
        <f t="shared" si="661"/>
        <v>4500000</v>
      </c>
      <c r="AR1824" s="351">
        <f t="shared" si="642"/>
        <v>0</v>
      </c>
    </row>
    <row r="1825" spans="2:44" x14ac:dyDescent="0.4">
      <c r="B1825" s="208"/>
      <c r="C1825" s="180" t="s">
        <v>670</v>
      </c>
      <c r="D1825" s="178">
        <v>1</v>
      </c>
      <c r="E1825" s="179" t="s">
        <v>38</v>
      </c>
      <c r="F1825" s="254">
        <v>2000000</v>
      </c>
      <c r="G1825" s="254">
        <f t="shared" si="653"/>
        <v>2000000</v>
      </c>
      <c r="H1825" s="178">
        <v>1</v>
      </c>
      <c r="I1825" s="179" t="s">
        <v>38</v>
      </c>
      <c r="J1825" s="254">
        <v>2000000</v>
      </c>
      <c r="K1825" s="254">
        <f t="shared" si="654"/>
        <v>2000000</v>
      </c>
      <c r="L1825" s="178">
        <v>1</v>
      </c>
      <c r="M1825" s="179" t="s">
        <v>38</v>
      </c>
      <c r="N1825" s="254">
        <v>2000000</v>
      </c>
      <c r="O1825" s="254">
        <f t="shared" si="655"/>
        <v>2000000</v>
      </c>
      <c r="P1825" s="178">
        <v>1</v>
      </c>
      <c r="Q1825" s="179" t="s">
        <v>38</v>
      </c>
      <c r="R1825" s="254">
        <v>2000000</v>
      </c>
      <c r="S1825" s="254">
        <f t="shared" si="656"/>
        <v>2000000</v>
      </c>
      <c r="T1825" s="178">
        <v>1</v>
      </c>
      <c r="U1825" s="179" t="s">
        <v>38</v>
      </c>
      <c r="V1825" s="254">
        <v>2000000</v>
      </c>
      <c r="W1825" s="254">
        <f t="shared" si="657"/>
        <v>2000000</v>
      </c>
      <c r="X1825" s="354">
        <f t="shared" si="611"/>
        <v>600000</v>
      </c>
      <c r="Y1825" s="254">
        <f>CEILING(X1825,1000)</f>
        <v>600000</v>
      </c>
      <c r="Z1825" s="354">
        <f t="shared" si="641"/>
        <v>1400000</v>
      </c>
      <c r="AA1825" s="254">
        <f t="shared" si="617"/>
        <v>1400000</v>
      </c>
      <c r="AB1825" s="178">
        <v>1</v>
      </c>
      <c r="AC1825" s="179" t="s">
        <v>38</v>
      </c>
      <c r="AD1825" s="254">
        <v>2000000</v>
      </c>
      <c r="AE1825" s="254">
        <f t="shared" si="658"/>
        <v>2000000</v>
      </c>
      <c r="AF1825" s="178">
        <v>1</v>
      </c>
      <c r="AG1825" s="179" t="s">
        <v>38</v>
      </c>
      <c r="AH1825" s="254">
        <v>2000000</v>
      </c>
      <c r="AI1825" s="254">
        <f t="shared" si="659"/>
        <v>2000000</v>
      </c>
      <c r="AJ1825" s="178">
        <v>1</v>
      </c>
      <c r="AK1825" s="179" t="s">
        <v>38</v>
      </c>
      <c r="AL1825" s="254">
        <v>2000000</v>
      </c>
      <c r="AM1825" s="254">
        <f t="shared" si="660"/>
        <v>2000000</v>
      </c>
      <c r="AN1825" s="178">
        <v>1</v>
      </c>
      <c r="AO1825" s="179" t="s">
        <v>38</v>
      </c>
      <c r="AP1825" s="254">
        <v>2000000</v>
      </c>
      <c r="AQ1825" s="254">
        <f t="shared" si="661"/>
        <v>2000000</v>
      </c>
      <c r="AR1825" s="351">
        <f t="shared" si="642"/>
        <v>0</v>
      </c>
    </row>
    <row r="1826" spans="2:44" x14ac:dyDescent="0.4">
      <c r="B1826" s="208"/>
      <c r="C1826" s="180" t="s">
        <v>669</v>
      </c>
      <c r="D1826" s="178">
        <v>72</v>
      </c>
      <c r="E1826" s="179" t="s">
        <v>445</v>
      </c>
      <c r="F1826" s="254">
        <v>200000</v>
      </c>
      <c r="G1826" s="254">
        <f t="shared" si="653"/>
        <v>14400000</v>
      </c>
      <c r="H1826" s="178">
        <v>72</v>
      </c>
      <c r="I1826" s="179" t="s">
        <v>445</v>
      </c>
      <c r="J1826" s="254">
        <v>200000</v>
      </c>
      <c r="K1826" s="254">
        <f t="shared" si="654"/>
        <v>14400000</v>
      </c>
      <c r="L1826" s="178">
        <v>72</v>
      </c>
      <c r="M1826" s="179" t="s">
        <v>445</v>
      </c>
      <c r="N1826" s="254">
        <v>200000</v>
      </c>
      <c r="O1826" s="254">
        <f t="shared" si="655"/>
        <v>14400000</v>
      </c>
      <c r="P1826" s="178">
        <v>72</v>
      </c>
      <c r="Q1826" s="179" t="s">
        <v>445</v>
      </c>
      <c r="R1826" s="254">
        <v>200000</v>
      </c>
      <c r="S1826" s="254">
        <f t="shared" si="656"/>
        <v>14400000</v>
      </c>
      <c r="T1826" s="178">
        <v>72</v>
      </c>
      <c r="U1826" s="179" t="s">
        <v>445</v>
      </c>
      <c r="V1826" s="254">
        <v>200000</v>
      </c>
      <c r="W1826" s="254">
        <f t="shared" si="657"/>
        <v>14400000</v>
      </c>
      <c r="X1826" s="354">
        <f t="shared" si="611"/>
        <v>4320000</v>
      </c>
      <c r="Y1826" s="254">
        <f>CEILING(X1826,1000)</f>
        <v>4320000</v>
      </c>
      <c r="Z1826" s="354">
        <f t="shared" si="641"/>
        <v>10080000</v>
      </c>
      <c r="AA1826" s="254">
        <f t="shared" si="617"/>
        <v>10080000</v>
      </c>
      <c r="AB1826" s="178">
        <v>72</v>
      </c>
      <c r="AC1826" s="179" t="s">
        <v>445</v>
      </c>
      <c r="AD1826" s="254">
        <v>200000</v>
      </c>
      <c r="AE1826" s="254">
        <f t="shared" si="658"/>
        <v>14400000</v>
      </c>
      <c r="AF1826" s="178">
        <v>72</v>
      </c>
      <c r="AG1826" s="179" t="s">
        <v>445</v>
      </c>
      <c r="AH1826" s="254">
        <v>200000</v>
      </c>
      <c r="AI1826" s="254">
        <f t="shared" si="659"/>
        <v>14400000</v>
      </c>
      <c r="AJ1826" s="178">
        <v>72</v>
      </c>
      <c r="AK1826" s="179" t="s">
        <v>445</v>
      </c>
      <c r="AL1826" s="254">
        <v>200000</v>
      </c>
      <c r="AM1826" s="254">
        <f t="shared" si="660"/>
        <v>14400000</v>
      </c>
      <c r="AN1826" s="178">
        <v>72</v>
      </c>
      <c r="AO1826" s="179" t="s">
        <v>445</v>
      </c>
      <c r="AP1826" s="254">
        <v>200000</v>
      </c>
      <c r="AQ1826" s="254">
        <f t="shared" si="661"/>
        <v>14400000</v>
      </c>
      <c r="AR1826" s="351">
        <f t="shared" si="642"/>
        <v>0</v>
      </c>
    </row>
    <row r="1827" spans="2:44" ht="29.15" x14ac:dyDescent="0.4">
      <c r="B1827" s="312" t="s">
        <v>380</v>
      </c>
      <c r="C1827" s="313" t="s">
        <v>682</v>
      </c>
      <c r="D1827" s="269">
        <v>24</v>
      </c>
      <c r="E1827" s="270" t="s">
        <v>30</v>
      </c>
      <c r="F1827" s="254">
        <v>0</v>
      </c>
      <c r="G1827" s="254">
        <f>G1828+G1832</f>
        <v>70110000</v>
      </c>
      <c r="H1827" s="314">
        <v>24</v>
      </c>
      <c r="I1827" s="315" t="s">
        <v>30</v>
      </c>
      <c r="J1827" s="316">
        <v>0</v>
      </c>
      <c r="K1827" s="316">
        <f>K1828+K1832</f>
        <v>70110000</v>
      </c>
      <c r="L1827" s="314">
        <v>24</v>
      </c>
      <c r="M1827" s="315" t="s">
        <v>30</v>
      </c>
      <c r="N1827" s="316">
        <v>0</v>
      </c>
      <c r="O1827" s="316">
        <f>O1828+O1832</f>
        <v>63990000</v>
      </c>
      <c r="P1827" s="314">
        <v>24</v>
      </c>
      <c r="Q1827" s="315" t="s">
        <v>30</v>
      </c>
      <c r="R1827" s="316">
        <v>0</v>
      </c>
      <c r="S1827" s="316">
        <f>S1828+S1832</f>
        <v>63990000</v>
      </c>
      <c r="T1827" s="314">
        <v>24</v>
      </c>
      <c r="U1827" s="315" t="s">
        <v>30</v>
      </c>
      <c r="V1827" s="316">
        <v>0</v>
      </c>
      <c r="W1827" s="316">
        <f>W1828+W1832</f>
        <v>63990000</v>
      </c>
      <c r="X1827" s="354">
        <f t="shared" si="611"/>
        <v>19197000</v>
      </c>
      <c r="Y1827" s="316"/>
      <c r="Z1827" s="354">
        <f t="shared" si="641"/>
        <v>63990000</v>
      </c>
      <c r="AA1827" s="316"/>
      <c r="AB1827" s="314">
        <v>24</v>
      </c>
      <c r="AC1827" s="315" t="s">
        <v>30</v>
      </c>
      <c r="AD1827" s="316">
        <v>0</v>
      </c>
      <c r="AE1827" s="316">
        <f>AE1828+AE1832</f>
        <v>63990000</v>
      </c>
      <c r="AF1827" s="314">
        <v>24</v>
      </c>
      <c r="AG1827" s="315" t="s">
        <v>30</v>
      </c>
      <c r="AH1827" s="316">
        <v>0</v>
      </c>
      <c r="AI1827" s="316">
        <f>AI1828+AI1832</f>
        <v>63990000</v>
      </c>
      <c r="AJ1827" s="314">
        <v>24</v>
      </c>
      <c r="AK1827" s="315" t="s">
        <v>30</v>
      </c>
      <c r="AL1827" s="316">
        <v>0</v>
      </c>
      <c r="AM1827" s="316">
        <f>AM1828+AM1832</f>
        <v>63990000</v>
      </c>
      <c r="AN1827" s="314">
        <v>24</v>
      </c>
      <c r="AO1827" s="315" t="s">
        <v>30</v>
      </c>
      <c r="AP1827" s="316">
        <v>0</v>
      </c>
      <c r="AQ1827" s="316">
        <f>AQ1828+AQ1832</f>
        <v>63990000</v>
      </c>
      <c r="AR1827" s="351">
        <f t="shared" si="642"/>
        <v>0</v>
      </c>
    </row>
    <row r="1828" spans="2:44" x14ac:dyDescent="0.4">
      <c r="B1828" s="208">
        <v>525111</v>
      </c>
      <c r="C1828" s="180" t="s">
        <v>174</v>
      </c>
      <c r="D1828" s="178"/>
      <c r="E1828" s="179"/>
      <c r="F1828" s="180">
        <v>0</v>
      </c>
      <c r="G1828" s="254">
        <f>SUM(G1829:G1831)</f>
        <v>50220000</v>
      </c>
      <c r="H1828" s="178"/>
      <c r="I1828" s="179"/>
      <c r="J1828" s="180">
        <v>0</v>
      </c>
      <c r="K1828" s="254">
        <f>SUM(K1829:K1831)</f>
        <v>50220000</v>
      </c>
      <c r="L1828" s="178"/>
      <c r="M1828" s="179"/>
      <c r="N1828" s="180">
        <v>0</v>
      </c>
      <c r="O1828" s="254">
        <f>SUM(O1829:O1831)</f>
        <v>50220000</v>
      </c>
      <c r="P1828" s="178"/>
      <c r="Q1828" s="179"/>
      <c r="R1828" s="180">
        <v>0</v>
      </c>
      <c r="S1828" s="254">
        <f>SUM(S1829:S1831)</f>
        <v>50220000</v>
      </c>
      <c r="T1828" s="178"/>
      <c r="U1828" s="179"/>
      <c r="V1828" s="180">
        <v>0</v>
      </c>
      <c r="W1828" s="254">
        <f>SUM(W1829:W1831)</f>
        <v>50220000</v>
      </c>
      <c r="X1828" s="354">
        <f t="shared" si="611"/>
        <v>15066000</v>
      </c>
      <c r="Y1828" s="254"/>
      <c r="Z1828" s="354">
        <f t="shared" si="641"/>
        <v>50220000</v>
      </c>
      <c r="AA1828" s="254"/>
      <c r="AB1828" s="178"/>
      <c r="AC1828" s="179"/>
      <c r="AD1828" s="180">
        <v>0</v>
      </c>
      <c r="AE1828" s="254">
        <f>SUM(AE1829:AE1831)</f>
        <v>50220000</v>
      </c>
      <c r="AF1828" s="178"/>
      <c r="AG1828" s="179"/>
      <c r="AH1828" s="180">
        <v>0</v>
      </c>
      <c r="AI1828" s="254">
        <f>SUM(AI1829:AI1831)</f>
        <v>50220000</v>
      </c>
      <c r="AJ1828" s="178"/>
      <c r="AK1828" s="179"/>
      <c r="AL1828" s="180">
        <v>0</v>
      </c>
      <c r="AM1828" s="254">
        <f>SUM(AM1829:AM1831)</f>
        <v>50220000</v>
      </c>
      <c r="AN1828" s="178"/>
      <c r="AO1828" s="179"/>
      <c r="AP1828" s="180">
        <v>0</v>
      </c>
      <c r="AQ1828" s="254">
        <f>SUM(AQ1829:AQ1831)</f>
        <v>50220000</v>
      </c>
      <c r="AR1828" s="351">
        <f t="shared" si="642"/>
        <v>0</v>
      </c>
    </row>
    <row r="1829" spans="2:44" x14ac:dyDescent="0.4">
      <c r="B1829" s="208" t="s">
        <v>27</v>
      </c>
      <c r="C1829" s="180" t="s">
        <v>46</v>
      </c>
      <c r="D1829" s="178">
        <v>64</v>
      </c>
      <c r="E1829" s="179" t="s">
        <v>47</v>
      </c>
      <c r="F1829" s="254">
        <v>150000</v>
      </c>
      <c r="G1829" s="254">
        <f>ROUNDDOWN(D1829*F1829,-3)</f>
        <v>9600000</v>
      </c>
      <c r="H1829" s="178">
        <v>64</v>
      </c>
      <c r="I1829" s="179" t="s">
        <v>47</v>
      </c>
      <c r="J1829" s="254">
        <v>150000</v>
      </c>
      <c r="K1829" s="254">
        <f>ROUNDDOWN(H1829*J1829,-3)</f>
        <v>9600000</v>
      </c>
      <c r="L1829" s="178">
        <v>64</v>
      </c>
      <c r="M1829" s="179" t="s">
        <v>47</v>
      </c>
      <c r="N1829" s="254">
        <v>150000</v>
      </c>
      <c r="O1829" s="254">
        <f>ROUNDDOWN(L1829*N1829,-3)</f>
        <v>9600000</v>
      </c>
      <c r="P1829" s="178">
        <v>64</v>
      </c>
      <c r="Q1829" s="179" t="s">
        <v>47</v>
      </c>
      <c r="R1829" s="254">
        <v>150000</v>
      </c>
      <c r="S1829" s="254">
        <f>ROUNDDOWN(P1829*R1829,-3)</f>
        <v>9600000</v>
      </c>
      <c r="T1829" s="178">
        <v>64</v>
      </c>
      <c r="U1829" s="179" t="s">
        <v>47</v>
      </c>
      <c r="V1829" s="254">
        <v>150000</v>
      </c>
      <c r="W1829" s="254">
        <f>ROUNDDOWN(T1829*V1829,-3)</f>
        <v>9600000</v>
      </c>
      <c r="X1829" s="354">
        <f t="shared" si="611"/>
        <v>2880000</v>
      </c>
      <c r="Y1829" s="254">
        <f>CEILING(X1829,1000)</f>
        <v>2880000</v>
      </c>
      <c r="Z1829" s="354">
        <f t="shared" si="641"/>
        <v>6720000</v>
      </c>
      <c r="AA1829" s="254">
        <f t="shared" si="617"/>
        <v>6720000</v>
      </c>
      <c r="AB1829" s="178">
        <v>64</v>
      </c>
      <c r="AC1829" s="179" t="s">
        <v>47</v>
      </c>
      <c r="AD1829" s="254">
        <v>150000</v>
      </c>
      <c r="AE1829" s="254">
        <f>ROUNDDOWN(AB1829*AD1829,-3)</f>
        <v>9600000</v>
      </c>
      <c r="AF1829" s="178">
        <v>64</v>
      </c>
      <c r="AG1829" s="179" t="s">
        <v>47</v>
      </c>
      <c r="AH1829" s="254">
        <v>150000</v>
      </c>
      <c r="AI1829" s="254">
        <f>ROUNDDOWN(AF1829*AH1829,-3)</f>
        <v>9600000</v>
      </c>
      <c r="AJ1829" s="178">
        <v>64</v>
      </c>
      <c r="AK1829" s="179" t="s">
        <v>47</v>
      </c>
      <c r="AL1829" s="254">
        <v>150000</v>
      </c>
      <c r="AM1829" s="254">
        <f>ROUNDDOWN(AJ1829*AL1829,-3)</f>
        <v>9600000</v>
      </c>
      <c r="AN1829" s="178">
        <v>64</v>
      </c>
      <c r="AO1829" s="179" t="s">
        <v>47</v>
      </c>
      <c r="AP1829" s="254">
        <v>150000</v>
      </c>
      <c r="AQ1829" s="254">
        <f>ROUNDDOWN(AN1829*AP1829,-3)</f>
        <v>9600000</v>
      </c>
      <c r="AR1829" s="351">
        <f t="shared" si="642"/>
        <v>0</v>
      </c>
    </row>
    <row r="1830" spans="2:44" x14ac:dyDescent="0.4">
      <c r="B1830" s="208" t="s">
        <v>27</v>
      </c>
      <c r="C1830" s="180" t="s">
        <v>48</v>
      </c>
      <c r="D1830" s="178">
        <v>238</v>
      </c>
      <c r="E1830" s="179" t="s">
        <v>47</v>
      </c>
      <c r="F1830" s="254">
        <v>150000</v>
      </c>
      <c r="G1830" s="254">
        <f>ROUNDDOWN(D1830*F1830,-3)</f>
        <v>35700000</v>
      </c>
      <c r="H1830" s="178">
        <v>238</v>
      </c>
      <c r="I1830" s="179" t="s">
        <v>47</v>
      </c>
      <c r="J1830" s="254">
        <v>150000</v>
      </c>
      <c r="K1830" s="254">
        <f>ROUNDDOWN(H1830*J1830,-3)</f>
        <v>35700000</v>
      </c>
      <c r="L1830" s="178">
        <v>238</v>
      </c>
      <c r="M1830" s="179" t="s">
        <v>47</v>
      </c>
      <c r="N1830" s="254">
        <v>150000</v>
      </c>
      <c r="O1830" s="254">
        <f>ROUNDDOWN(L1830*N1830,-3)</f>
        <v>35700000</v>
      </c>
      <c r="P1830" s="178">
        <v>238</v>
      </c>
      <c r="Q1830" s="179" t="s">
        <v>47</v>
      </c>
      <c r="R1830" s="254">
        <v>150000</v>
      </c>
      <c r="S1830" s="254">
        <f>ROUNDDOWN(P1830*R1830,-3)</f>
        <v>35700000</v>
      </c>
      <c r="T1830" s="178">
        <v>238</v>
      </c>
      <c r="U1830" s="179" t="s">
        <v>47</v>
      </c>
      <c r="V1830" s="254">
        <v>150000</v>
      </c>
      <c r="W1830" s="254">
        <f>ROUNDDOWN(T1830*V1830,-3)</f>
        <v>35700000</v>
      </c>
      <c r="X1830" s="354">
        <f t="shared" si="611"/>
        <v>10710000</v>
      </c>
      <c r="Y1830" s="254">
        <f>CEILING(X1830,1000)</f>
        <v>10710000</v>
      </c>
      <c r="Z1830" s="354">
        <f t="shared" si="641"/>
        <v>24990000</v>
      </c>
      <c r="AA1830" s="254">
        <f t="shared" si="617"/>
        <v>24990000</v>
      </c>
      <c r="AB1830" s="178">
        <v>238</v>
      </c>
      <c r="AC1830" s="179" t="s">
        <v>47</v>
      </c>
      <c r="AD1830" s="254">
        <v>150000</v>
      </c>
      <c r="AE1830" s="254">
        <f>ROUNDDOWN(AB1830*AD1830,-3)</f>
        <v>35700000</v>
      </c>
      <c r="AF1830" s="178">
        <v>238</v>
      </c>
      <c r="AG1830" s="179" t="s">
        <v>47</v>
      </c>
      <c r="AH1830" s="254">
        <v>150000</v>
      </c>
      <c r="AI1830" s="254">
        <f>ROUNDDOWN(AF1830*AH1830,-3)</f>
        <v>35700000</v>
      </c>
      <c r="AJ1830" s="178">
        <v>238</v>
      </c>
      <c r="AK1830" s="179" t="s">
        <v>47</v>
      </c>
      <c r="AL1830" s="254">
        <v>150000</v>
      </c>
      <c r="AM1830" s="254">
        <f>ROUNDDOWN(AJ1830*AL1830,-3)</f>
        <v>35700000</v>
      </c>
      <c r="AN1830" s="178">
        <v>238</v>
      </c>
      <c r="AO1830" s="179" t="s">
        <v>47</v>
      </c>
      <c r="AP1830" s="254">
        <v>150000</v>
      </c>
      <c r="AQ1830" s="254">
        <f>ROUNDDOWN(AN1830*AP1830,-3)</f>
        <v>35700000</v>
      </c>
      <c r="AR1830" s="351">
        <f t="shared" si="642"/>
        <v>0</v>
      </c>
    </row>
    <row r="1831" spans="2:44" x14ac:dyDescent="0.4">
      <c r="B1831" s="208"/>
      <c r="C1831" s="180" t="s">
        <v>60</v>
      </c>
      <c r="D1831" s="178">
        <v>1</v>
      </c>
      <c r="E1831" s="179" t="s">
        <v>38</v>
      </c>
      <c r="F1831" s="254">
        <v>4920000</v>
      </c>
      <c r="G1831" s="254">
        <f>ROUNDDOWN(D1831*F1831,-3)</f>
        <v>4920000</v>
      </c>
      <c r="H1831" s="178">
        <v>1</v>
      </c>
      <c r="I1831" s="179" t="s">
        <v>38</v>
      </c>
      <c r="J1831" s="254">
        <v>4920000</v>
      </c>
      <c r="K1831" s="254">
        <f>ROUNDDOWN(H1831*J1831,-3)</f>
        <v>4920000</v>
      </c>
      <c r="L1831" s="178">
        <v>1</v>
      </c>
      <c r="M1831" s="179" t="s">
        <v>38</v>
      </c>
      <c r="N1831" s="254">
        <v>4920000</v>
      </c>
      <c r="O1831" s="254">
        <f>ROUNDDOWN(L1831*N1831,-3)</f>
        <v>4920000</v>
      </c>
      <c r="P1831" s="178">
        <v>1</v>
      </c>
      <c r="Q1831" s="179" t="s">
        <v>38</v>
      </c>
      <c r="R1831" s="254">
        <v>4920000</v>
      </c>
      <c r="S1831" s="254">
        <f>ROUNDDOWN(P1831*R1831,-3)</f>
        <v>4920000</v>
      </c>
      <c r="T1831" s="178">
        <v>1</v>
      </c>
      <c r="U1831" s="179" t="s">
        <v>38</v>
      </c>
      <c r="V1831" s="254">
        <v>4920000</v>
      </c>
      <c r="W1831" s="254">
        <f>ROUNDDOWN(T1831*V1831,-3)</f>
        <v>4920000</v>
      </c>
      <c r="X1831" s="354">
        <f t="shared" si="611"/>
        <v>1476000</v>
      </c>
      <c r="Y1831" s="254">
        <f>CEILING(X1831,1000)</f>
        <v>1476000</v>
      </c>
      <c r="Z1831" s="354">
        <f t="shared" si="641"/>
        <v>3444000</v>
      </c>
      <c r="AA1831" s="254">
        <f t="shared" si="617"/>
        <v>3444000</v>
      </c>
      <c r="AB1831" s="178">
        <v>1</v>
      </c>
      <c r="AC1831" s="179" t="s">
        <v>38</v>
      </c>
      <c r="AD1831" s="254">
        <v>4920000</v>
      </c>
      <c r="AE1831" s="254">
        <f>ROUNDDOWN(AB1831*AD1831,-3)</f>
        <v>4920000</v>
      </c>
      <c r="AF1831" s="178">
        <v>1</v>
      </c>
      <c r="AG1831" s="179" t="s">
        <v>38</v>
      </c>
      <c r="AH1831" s="254">
        <v>4920000</v>
      </c>
      <c r="AI1831" s="254">
        <f>ROUNDDOWN(AF1831*AH1831,-3)</f>
        <v>4920000</v>
      </c>
      <c r="AJ1831" s="178">
        <v>1</v>
      </c>
      <c r="AK1831" s="179" t="s">
        <v>38</v>
      </c>
      <c r="AL1831" s="254">
        <v>4920000</v>
      </c>
      <c r="AM1831" s="254">
        <f>ROUNDDOWN(AJ1831*AL1831,-3)</f>
        <v>4920000</v>
      </c>
      <c r="AN1831" s="178">
        <v>1</v>
      </c>
      <c r="AO1831" s="179" t="s">
        <v>38</v>
      </c>
      <c r="AP1831" s="254">
        <v>4920000</v>
      </c>
      <c r="AQ1831" s="254">
        <f>ROUNDDOWN(AN1831*AP1831,-3)</f>
        <v>4920000</v>
      </c>
      <c r="AR1831" s="351">
        <f t="shared" si="642"/>
        <v>0</v>
      </c>
    </row>
    <row r="1832" spans="2:44" x14ac:dyDescent="0.4">
      <c r="B1832" s="208">
        <v>525119</v>
      </c>
      <c r="C1832" s="180" t="s">
        <v>42</v>
      </c>
      <c r="D1832" s="178"/>
      <c r="E1832" s="179"/>
      <c r="F1832" s="180">
        <v>0</v>
      </c>
      <c r="G1832" s="254">
        <f>SUM(G1833:G1837)</f>
        <v>19890000</v>
      </c>
      <c r="H1832" s="178"/>
      <c r="I1832" s="179"/>
      <c r="J1832" s="180">
        <v>0</v>
      </c>
      <c r="K1832" s="254">
        <f>SUM(K1833:K1837)</f>
        <v>19890000</v>
      </c>
      <c r="L1832" s="178"/>
      <c r="M1832" s="179"/>
      <c r="N1832" s="180">
        <v>0</v>
      </c>
      <c r="O1832" s="254">
        <f>SUM(O1833:O1837)</f>
        <v>13770000</v>
      </c>
      <c r="P1832" s="178"/>
      <c r="Q1832" s="179"/>
      <c r="R1832" s="180">
        <v>0</v>
      </c>
      <c r="S1832" s="254">
        <f>SUM(S1833:S1837)</f>
        <v>13770000</v>
      </c>
      <c r="T1832" s="178"/>
      <c r="U1832" s="179"/>
      <c r="V1832" s="180">
        <v>0</v>
      </c>
      <c r="W1832" s="254">
        <f>SUM(W1833:W1837)</f>
        <v>13770000</v>
      </c>
      <c r="X1832" s="354">
        <f t="shared" si="611"/>
        <v>4131000</v>
      </c>
      <c r="Y1832" s="254"/>
      <c r="Z1832" s="354">
        <f t="shared" si="641"/>
        <v>13770000</v>
      </c>
      <c r="AA1832" s="254"/>
      <c r="AB1832" s="178"/>
      <c r="AC1832" s="179"/>
      <c r="AD1832" s="180">
        <v>0</v>
      </c>
      <c r="AE1832" s="254">
        <f>SUM(AE1833:AE1837)</f>
        <v>13770000</v>
      </c>
      <c r="AF1832" s="178"/>
      <c r="AG1832" s="179"/>
      <c r="AH1832" s="180">
        <v>0</v>
      </c>
      <c r="AI1832" s="254">
        <f>SUM(AI1833:AI1837)</f>
        <v>13770000</v>
      </c>
      <c r="AJ1832" s="178"/>
      <c r="AK1832" s="179"/>
      <c r="AL1832" s="180">
        <v>0</v>
      </c>
      <c r="AM1832" s="254">
        <f>SUM(AM1833:AM1837)</f>
        <v>13770000</v>
      </c>
      <c r="AN1832" s="178"/>
      <c r="AO1832" s="179"/>
      <c r="AP1832" s="180">
        <v>0</v>
      </c>
      <c r="AQ1832" s="254">
        <f>SUM(AQ1833:AQ1837)</f>
        <v>13770000</v>
      </c>
      <c r="AR1832" s="351">
        <f t="shared" si="642"/>
        <v>0</v>
      </c>
    </row>
    <row r="1833" spans="2:44" x14ac:dyDescent="0.4">
      <c r="B1833" s="208"/>
      <c r="C1833" s="180" t="s">
        <v>55</v>
      </c>
      <c r="D1833" s="178">
        <v>1</v>
      </c>
      <c r="E1833" s="179" t="s">
        <v>38</v>
      </c>
      <c r="F1833" s="254">
        <v>235000</v>
      </c>
      <c r="G1833" s="254">
        <f t="shared" ref="G1833:G1837" si="662">ROUNDDOWN(D1833*F1833,-3)</f>
        <v>235000</v>
      </c>
      <c r="H1833" s="178">
        <v>1</v>
      </c>
      <c r="I1833" s="179" t="s">
        <v>38</v>
      </c>
      <c r="J1833" s="254">
        <v>235000</v>
      </c>
      <c r="K1833" s="254">
        <f t="shared" ref="K1833:K1837" si="663">ROUNDDOWN(H1833*J1833,-3)</f>
        <v>235000</v>
      </c>
      <c r="L1833" s="178">
        <v>1</v>
      </c>
      <c r="M1833" s="179" t="s">
        <v>38</v>
      </c>
      <c r="N1833" s="254">
        <v>235000</v>
      </c>
      <c r="O1833" s="254">
        <f t="shared" ref="O1833:O1837" si="664">ROUNDDOWN(L1833*N1833,-3)</f>
        <v>235000</v>
      </c>
      <c r="P1833" s="178">
        <v>1</v>
      </c>
      <c r="Q1833" s="179" t="s">
        <v>38</v>
      </c>
      <c r="R1833" s="254">
        <v>235000</v>
      </c>
      <c r="S1833" s="254">
        <f t="shared" ref="S1833:S1837" si="665">ROUNDDOWN(P1833*R1833,-3)</f>
        <v>235000</v>
      </c>
      <c r="T1833" s="178">
        <v>1</v>
      </c>
      <c r="U1833" s="179" t="s">
        <v>38</v>
      </c>
      <c r="V1833" s="254">
        <v>235000</v>
      </c>
      <c r="W1833" s="254">
        <f t="shared" ref="W1833:W1837" si="666">ROUNDDOWN(T1833*V1833,-3)</f>
        <v>235000</v>
      </c>
      <c r="X1833" s="354">
        <f t="shared" si="611"/>
        <v>70500</v>
      </c>
      <c r="Y1833" s="254">
        <f>CEILING(X1833,1000)</f>
        <v>71000</v>
      </c>
      <c r="Z1833" s="354">
        <f t="shared" si="641"/>
        <v>164000</v>
      </c>
      <c r="AA1833" s="254">
        <f t="shared" si="617"/>
        <v>164000</v>
      </c>
      <c r="AB1833" s="178">
        <v>1</v>
      </c>
      <c r="AC1833" s="179" t="s">
        <v>38</v>
      </c>
      <c r="AD1833" s="254">
        <v>235000</v>
      </c>
      <c r="AE1833" s="254">
        <f t="shared" ref="AE1833:AE1837" si="667">ROUNDDOWN(AB1833*AD1833,-3)</f>
        <v>235000</v>
      </c>
      <c r="AF1833" s="178">
        <v>1</v>
      </c>
      <c r="AG1833" s="179" t="s">
        <v>38</v>
      </c>
      <c r="AH1833" s="254">
        <v>235000</v>
      </c>
      <c r="AI1833" s="254">
        <f t="shared" ref="AI1833:AI1837" si="668">ROUNDDOWN(AF1833*AH1833,-3)</f>
        <v>235000</v>
      </c>
      <c r="AJ1833" s="178">
        <v>1</v>
      </c>
      <c r="AK1833" s="179" t="s">
        <v>38</v>
      </c>
      <c r="AL1833" s="254">
        <v>235000</v>
      </c>
      <c r="AM1833" s="254">
        <f t="shared" ref="AM1833:AM1837" si="669">ROUNDDOWN(AJ1833*AL1833,-3)</f>
        <v>235000</v>
      </c>
      <c r="AN1833" s="178">
        <v>1</v>
      </c>
      <c r="AO1833" s="179" t="s">
        <v>38</v>
      </c>
      <c r="AP1833" s="254">
        <v>235000</v>
      </c>
      <c r="AQ1833" s="254">
        <f t="shared" ref="AQ1833:AQ1837" si="670">ROUNDDOWN(AN1833*AP1833,-3)</f>
        <v>235000</v>
      </c>
      <c r="AR1833" s="351">
        <f t="shared" si="642"/>
        <v>0</v>
      </c>
    </row>
    <row r="1834" spans="2:44" x14ac:dyDescent="0.4">
      <c r="B1834" s="208"/>
      <c r="C1834" s="180" t="s">
        <v>44</v>
      </c>
      <c r="D1834" s="178">
        <v>24</v>
      </c>
      <c r="E1834" s="179" t="s">
        <v>40</v>
      </c>
      <c r="F1834" s="254">
        <v>450000</v>
      </c>
      <c r="G1834" s="254">
        <f t="shared" si="662"/>
        <v>10800000</v>
      </c>
      <c r="H1834" s="178">
        <v>24</v>
      </c>
      <c r="I1834" s="179" t="s">
        <v>40</v>
      </c>
      <c r="J1834" s="254">
        <v>450000</v>
      </c>
      <c r="K1834" s="254">
        <f t="shared" si="663"/>
        <v>10800000</v>
      </c>
      <c r="L1834" s="178">
        <v>24</v>
      </c>
      <c r="M1834" s="179" t="s">
        <v>40</v>
      </c>
      <c r="N1834" s="254">
        <v>450000</v>
      </c>
      <c r="O1834" s="254">
        <f t="shared" si="664"/>
        <v>10800000</v>
      </c>
      <c r="P1834" s="178">
        <v>24</v>
      </c>
      <c r="Q1834" s="179" t="s">
        <v>40</v>
      </c>
      <c r="R1834" s="254">
        <v>450000</v>
      </c>
      <c r="S1834" s="254">
        <f t="shared" si="665"/>
        <v>10800000</v>
      </c>
      <c r="T1834" s="178">
        <v>24</v>
      </c>
      <c r="U1834" s="179" t="s">
        <v>40</v>
      </c>
      <c r="V1834" s="254">
        <v>450000</v>
      </c>
      <c r="W1834" s="254">
        <f t="shared" si="666"/>
        <v>10800000</v>
      </c>
      <c r="X1834" s="354">
        <f t="shared" si="611"/>
        <v>3240000</v>
      </c>
      <c r="Y1834" s="254">
        <f>CEILING(X1834,1000)</f>
        <v>3240000</v>
      </c>
      <c r="Z1834" s="354">
        <f t="shared" si="641"/>
        <v>7560000</v>
      </c>
      <c r="AA1834" s="254">
        <f t="shared" si="617"/>
        <v>7560000</v>
      </c>
      <c r="AB1834" s="178">
        <v>24</v>
      </c>
      <c r="AC1834" s="179" t="s">
        <v>40</v>
      </c>
      <c r="AD1834" s="254">
        <v>450000</v>
      </c>
      <c r="AE1834" s="254">
        <f t="shared" si="667"/>
        <v>10800000</v>
      </c>
      <c r="AF1834" s="178">
        <v>24</v>
      </c>
      <c r="AG1834" s="179" t="s">
        <v>40</v>
      </c>
      <c r="AH1834" s="254">
        <v>450000</v>
      </c>
      <c r="AI1834" s="254">
        <f t="shared" si="668"/>
        <v>10800000</v>
      </c>
      <c r="AJ1834" s="178">
        <v>24</v>
      </c>
      <c r="AK1834" s="179" t="s">
        <v>40</v>
      </c>
      <c r="AL1834" s="254">
        <v>450000</v>
      </c>
      <c r="AM1834" s="254">
        <f t="shared" si="669"/>
        <v>10800000</v>
      </c>
      <c r="AN1834" s="178">
        <v>24</v>
      </c>
      <c r="AO1834" s="179" t="s">
        <v>40</v>
      </c>
      <c r="AP1834" s="254">
        <v>450000</v>
      </c>
      <c r="AQ1834" s="254">
        <f t="shared" si="670"/>
        <v>10800000</v>
      </c>
      <c r="AR1834" s="351">
        <f t="shared" si="642"/>
        <v>0</v>
      </c>
    </row>
    <row r="1835" spans="2:44" x14ac:dyDescent="0.4">
      <c r="B1835" s="208"/>
      <c r="C1835" s="180" t="s">
        <v>58</v>
      </c>
      <c r="D1835" s="178">
        <v>72</v>
      </c>
      <c r="E1835" s="179" t="s">
        <v>59</v>
      </c>
      <c r="F1835" s="254">
        <v>85000</v>
      </c>
      <c r="G1835" s="254">
        <f t="shared" si="662"/>
        <v>6120000</v>
      </c>
      <c r="H1835" s="178">
        <v>72</v>
      </c>
      <c r="I1835" s="179" t="s">
        <v>59</v>
      </c>
      <c r="J1835" s="254">
        <v>85000</v>
      </c>
      <c r="K1835" s="254">
        <f t="shared" si="663"/>
        <v>6120000</v>
      </c>
      <c r="L1835" s="178">
        <v>0</v>
      </c>
      <c r="M1835" s="179" t="s">
        <v>59</v>
      </c>
      <c r="N1835" s="254">
        <v>85000</v>
      </c>
      <c r="O1835" s="254">
        <f t="shared" si="664"/>
        <v>0</v>
      </c>
      <c r="P1835" s="178">
        <v>0</v>
      </c>
      <c r="Q1835" s="179" t="s">
        <v>59</v>
      </c>
      <c r="R1835" s="254">
        <v>85000</v>
      </c>
      <c r="S1835" s="254">
        <f t="shared" si="665"/>
        <v>0</v>
      </c>
      <c r="T1835" s="178">
        <v>0</v>
      </c>
      <c r="U1835" s="179" t="s">
        <v>59</v>
      </c>
      <c r="V1835" s="254">
        <v>85000</v>
      </c>
      <c r="W1835" s="254">
        <f t="shared" si="666"/>
        <v>0</v>
      </c>
      <c r="X1835" s="354">
        <f t="shared" si="611"/>
        <v>0</v>
      </c>
      <c r="Y1835" s="254"/>
      <c r="Z1835" s="354">
        <f t="shared" si="641"/>
        <v>0</v>
      </c>
      <c r="AA1835" s="254"/>
      <c r="AB1835" s="178">
        <v>0</v>
      </c>
      <c r="AC1835" s="179" t="s">
        <v>59</v>
      </c>
      <c r="AD1835" s="254">
        <v>85000</v>
      </c>
      <c r="AE1835" s="254">
        <f t="shared" si="667"/>
        <v>0</v>
      </c>
      <c r="AF1835" s="178">
        <v>0</v>
      </c>
      <c r="AG1835" s="179" t="s">
        <v>59</v>
      </c>
      <c r="AH1835" s="254">
        <v>85000</v>
      </c>
      <c r="AI1835" s="254">
        <f t="shared" si="668"/>
        <v>0</v>
      </c>
      <c r="AJ1835" s="178">
        <v>0</v>
      </c>
      <c r="AK1835" s="179" t="s">
        <v>59</v>
      </c>
      <c r="AL1835" s="254">
        <v>85000</v>
      </c>
      <c r="AM1835" s="254">
        <f t="shared" si="669"/>
        <v>0</v>
      </c>
      <c r="AN1835" s="178">
        <v>0</v>
      </c>
      <c r="AO1835" s="179" t="s">
        <v>59</v>
      </c>
      <c r="AP1835" s="254">
        <v>85000</v>
      </c>
      <c r="AQ1835" s="254">
        <f t="shared" si="670"/>
        <v>0</v>
      </c>
      <c r="AR1835" s="351">
        <f t="shared" si="642"/>
        <v>0</v>
      </c>
    </row>
    <row r="1836" spans="2:44" x14ac:dyDescent="0.4">
      <c r="B1836" s="208"/>
      <c r="C1836" s="180" t="s">
        <v>39</v>
      </c>
      <c r="D1836" s="178">
        <v>1</v>
      </c>
      <c r="E1836" s="179" t="s">
        <v>662</v>
      </c>
      <c r="F1836" s="254">
        <v>235000</v>
      </c>
      <c r="G1836" s="254">
        <f t="shared" si="662"/>
        <v>235000</v>
      </c>
      <c r="H1836" s="178">
        <v>1</v>
      </c>
      <c r="I1836" s="179" t="s">
        <v>662</v>
      </c>
      <c r="J1836" s="254">
        <v>235000</v>
      </c>
      <c r="K1836" s="254">
        <f t="shared" si="663"/>
        <v>235000</v>
      </c>
      <c r="L1836" s="178">
        <v>1</v>
      </c>
      <c r="M1836" s="179" t="s">
        <v>662</v>
      </c>
      <c r="N1836" s="254">
        <v>235000</v>
      </c>
      <c r="O1836" s="254">
        <f t="shared" si="664"/>
        <v>235000</v>
      </c>
      <c r="P1836" s="178">
        <v>1</v>
      </c>
      <c r="Q1836" s="179" t="s">
        <v>662</v>
      </c>
      <c r="R1836" s="254">
        <v>235000</v>
      </c>
      <c r="S1836" s="254">
        <f t="shared" si="665"/>
        <v>235000</v>
      </c>
      <c r="T1836" s="178">
        <v>1</v>
      </c>
      <c r="U1836" s="179" t="s">
        <v>662</v>
      </c>
      <c r="V1836" s="254">
        <v>235000</v>
      </c>
      <c r="W1836" s="254">
        <f t="shared" si="666"/>
        <v>235000</v>
      </c>
      <c r="X1836" s="354">
        <f t="shared" si="611"/>
        <v>70500</v>
      </c>
      <c r="Y1836" s="254">
        <f>CEILING(X1836,1000)</f>
        <v>71000</v>
      </c>
      <c r="Z1836" s="354">
        <f t="shared" si="641"/>
        <v>164000</v>
      </c>
      <c r="AA1836" s="254">
        <f t="shared" si="617"/>
        <v>164000</v>
      </c>
      <c r="AB1836" s="178">
        <v>1</v>
      </c>
      <c r="AC1836" s="179" t="s">
        <v>662</v>
      </c>
      <c r="AD1836" s="254">
        <v>235000</v>
      </c>
      <c r="AE1836" s="254">
        <f t="shared" si="667"/>
        <v>235000</v>
      </c>
      <c r="AF1836" s="178">
        <v>1</v>
      </c>
      <c r="AG1836" s="179" t="s">
        <v>662</v>
      </c>
      <c r="AH1836" s="254">
        <v>235000</v>
      </c>
      <c r="AI1836" s="254">
        <f t="shared" si="668"/>
        <v>235000</v>
      </c>
      <c r="AJ1836" s="178">
        <v>1</v>
      </c>
      <c r="AK1836" s="179" t="s">
        <v>662</v>
      </c>
      <c r="AL1836" s="254">
        <v>235000</v>
      </c>
      <c r="AM1836" s="254">
        <f t="shared" si="669"/>
        <v>235000</v>
      </c>
      <c r="AN1836" s="178">
        <v>1</v>
      </c>
      <c r="AO1836" s="179" t="s">
        <v>662</v>
      </c>
      <c r="AP1836" s="254">
        <v>235000</v>
      </c>
      <c r="AQ1836" s="254">
        <f t="shared" si="670"/>
        <v>235000</v>
      </c>
      <c r="AR1836" s="351">
        <f t="shared" si="642"/>
        <v>0</v>
      </c>
    </row>
    <row r="1837" spans="2:44" x14ac:dyDescent="0.4">
      <c r="B1837" s="208" t="s">
        <v>27</v>
      </c>
      <c r="C1837" s="180" t="s">
        <v>678</v>
      </c>
      <c r="D1837" s="178">
        <v>1</v>
      </c>
      <c r="E1837" s="179" t="s">
        <v>38</v>
      </c>
      <c r="F1837" s="254">
        <v>2500000</v>
      </c>
      <c r="G1837" s="254">
        <f t="shared" si="662"/>
        <v>2500000</v>
      </c>
      <c r="H1837" s="178">
        <v>1</v>
      </c>
      <c r="I1837" s="179" t="s">
        <v>38</v>
      </c>
      <c r="J1837" s="254">
        <v>2500000</v>
      </c>
      <c r="K1837" s="254">
        <f t="shared" si="663"/>
        <v>2500000</v>
      </c>
      <c r="L1837" s="178">
        <v>1</v>
      </c>
      <c r="M1837" s="179" t="s">
        <v>38</v>
      </c>
      <c r="N1837" s="254">
        <v>2500000</v>
      </c>
      <c r="O1837" s="254">
        <f t="shared" si="664"/>
        <v>2500000</v>
      </c>
      <c r="P1837" s="178">
        <v>1</v>
      </c>
      <c r="Q1837" s="179" t="s">
        <v>38</v>
      </c>
      <c r="R1837" s="254">
        <v>2500000</v>
      </c>
      <c r="S1837" s="254">
        <f t="shared" si="665"/>
        <v>2500000</v>
      </c>
      <c r="T1837" s="178">
        <v>1</v>
      </c>
      <c r="U1837" s="179" t="s">
        <v>38</v>
      </c>
      <c r="V1837" s="254">
        <v>2500000</v>
      </c>
      <c r="W1837" s="254">
        <f t="shared" si="666"/>
        <v>2500000</v>
      </c>
      <c r="X1837" s="354">
        <f t="shared" si="611"/>
        <v>750000</v>
      </c>
      <c r="Y1837" s="254">
        <f>CEILING(X1837,1000)</f>
        <v>750000</v>
      </c>
      <c r="Z1837" s="354">
        <f t="shared" si="641"/>
        <v>1750000</v>
      </c>
      <c r="AA1837" s="254">
        <f t="shared" si="617"/>
        <v>1750000</v>
      </c>
      <c r="AB1837" s="178">
        <v>1</v>
      </c>
      <c r="AC1837" s="179" t="s">
        <v>38</v>
      </c>
      <c r="AD1837" s="254">
        <v>2500000</v>
      </c>
      <c r="AE1837" s="254">
        <f t="shared" si="667"/>
        <v>2500000</v>
      </c>
      <c r="AF1837" s="178">
        <v>1</v>
      </c>
      <c r="AG1837" s="179" t="s">
        <v>38</v>
      </c>
      <c r="AH1837" s="254">
        <v>2500000</v>
      </c>
      <c r="AI1837" s="254">
        <f t="shared" si="668"/>
        <v>2500000</v>
      </c>
      <c r="AJ1837" s="178">
        <v>1</v>
      </c>
      <c r="AK1837" s="179" t="s">
        <v>38</v>
      </c>
      <c r="AL1837" s="254">
        <v>2500000</v>
      </c>
      <c r="AM1837" s="254">
        <f t="shared" si="669"/>
        <v>2500000</v>
      </c>
      <c r="AN1837" s="178">
        <v>1</v>
      </c>
      <c r="AO1837" s="179" t="s">
        <v>38</v>
      </c>
      <c r="AP1837" s="254">
        <v>2500000</v>
      </c>
      <c r="AQ1837" s="254">
        <f t="shared" si="670"/>
        <v>2500000</v>
      </c>
      <c r="AR1837" s="351">
        <f t="shared" si="642"/>
        <v>0</v>
      </c>
    </row>
    <row r="1838" spans="2:44" x14ac:dyDescent="0.4">
      <c r="B1838" s="363" t="s">
        <v>683</v>
      </c>
      <c r="C1838" s="364" t="s">
        <v>684</v>
      </c>
      <c r="D1838" s="269">
        <f>D1839+D1850+D1861+D1881+D1919</f>
        <v>184</v>
      </c>
      <c r="E1838" s="270" t="s">
        <v>30</v>
      </c>
      <c r="F1838" s="254">
        <v>0</v>
      </c>
      <c r="G1838" s="269">
        <f>G1839+G1850+G1861+G1881+G1919+G1900</f>
        <v>966413000</v>
      </c>
      <c r="H1838" s="269">
        <f>H1839+H1850+H1861+H1881+H1919</f>
        <v>184</v>
      </c>
      <c r="I1838" s="270" t="s">
        <v>30</v>
      </c>
      <c r="J1838" s="254">
        <v>0</v>
      </c>
      <c r="K1838" s="269">
        <f>K1839+K1850+K1861+K1881+K1919+K1900</f>
        <v>966413000</v>
      </c>
      <c r="L1838" s="269">
        <f>L1839+L1850+L1861+L1881+L1919</f>
        <v>184</v>
      </c>
      <c r="M1838" s="270" t="s">
        <v>30</v>
      </c>
      <c r="N1838" s="254">
        <v>0</v>
      </c>
      <c r="O1838" s="269">
        <f>O1839+O1850+O1861+O1881+O1919+O1900</f>
        <v>855133000</v>
      </c>
      <c r="P1838" s="269">
        <v>184</v>
      </c>
      <c r="Q1838" s="270" t="s">
        <v>30</v>
      </c>
      <c r="R1838" s="254">
        <v>0</v>
      </c>
      <c r="S1838" s="269">
        <f>S1839+S1850+S1861+S1881+S1919+S1900</f>
        <v>855133000</v>
      </c>
      <c r="T1838" s="365">
        <v>184</v>
      </c>
      <c r="U1838" s="366" t="s">
        <v>30</v>
      </c>
      <c r="V1838" s="367">
        <v>0</v>
      </c>
      <c r="W1838" s="365">
        <f>W1839+W1850+W1861+W1881+W1919+W1900</f>
        <v>855133000</v>
      </c>
      <c r="X1838" s="354">
        <f t="shared" si="611"/>
        <v>256539900</v>
      </c>
      <c r="Y1838" s="269"/>
      <c r="Z1838" s="354">
        <f t="shared" si="641"/>
        <v>855133000</v>
      </c>
      <c r="AA1838" s="269"/>
      <c r="AB1838" s="365">
        <v>184</v>
      </c>
      <c r="AC1838" s="366" t="s">
        <v>30</v>
      </c>
      <c r="AD1838" s="367">
        <v>0</v>
      </c>
      <c r="AE1838" s="365">
        <f>AE1839+AE1850+AE1861+AE1881+AE1919+AE1900</f>
        <v>856633000</v>
      </c>
      <c r="AF1838" s="365">
        <v>184</v>
      </c>
      <c r="AG1838" s="366" t="s">
        <v>30</v>
      </c>
      <c r="AH1838" s="367">
        <v>0</v>
      </c>
      <c r="AI1838" s="365">
        <f>AI1839+AI1850+AI1861+AI1881+AI1919+AI1900</f>
        <v>856633000</v>
      </c>
      <c r="AJ1838" s="365">
        <v>184</v>
      </c>
      <c r="AK1838" s="366" t="s">
        <v>30</v>
      </c>
      <c r="AL1838" s="367">
        <v>0</v>
      </c>
      <c r="AM1838" s="365">
        <f>AM1839+AM1850+AM1861+AM1881+AM1919+AM1900</f>
        <v>857233000</v>
      </c>
      <c r="AN1838" s="365">
        <v>184</v>
      </c>
      <c r="AO1838" s="366" t="s">
        <v>30</v>
      </c>
      <c r="AP1838" s="367">
        <v>0</v>
      </c>
      <c r="AQ1838" s="365">
        <f>AQ1839+AQ1850+AQ1861+AQ1881+AQ1919+AQ1900</f>
        <v>857233000</v>
      </c>
      <c r="AR1838" s="351">
        <f t="shared" si="642"/>
        <v>0</v>
      </c>
    </row>
    <row r="1839" spans="2:44" ht="29.15" x14ac:dyDescent="0.4">
      <c r="B1839" s="312" t="s">
        <v>34</v>
      </c>
      <c r="C1839" s="313" t="s">
        <v>685</v>
      </c>
      <c r="D1839" s="269">
        <v>49</v>
      </c>
      <c r="E1839" s="270" t="s">
        <v>30</v>
      </c>
      <c r="F1839" s="254">
        <v>0</v>
      </c>
      <c r="G1839" s="254">
        <f>G1840+G1844</f>
        <v>201606000</v>
      </c>
      <c r="H1839" s="314">
        <v>49</v>
      </c>
      <c r="I1839" s="315" t="s">
        <v>30</v>
      </c>
      <c r="J1839" s="316">
        <v>0</v>
      </c>
      <c r="K1839" s="316">
        <f>K1840+K1844</f>
        <v>201606000</v>
      </c>
      <c r="L1839" s="314">
        <v>49</v>
      </c>
      <c r="M1839" s="315" t="s">
        <v>30</v>
      </c>
      <c r="N1839" s="316">
        <v>0</v>
      </c>
      <c r="O1839" s="316">
        <f>O1840+O1844</f>
        <v>187210000</v>
      </c>
      <c r="P1839" s="314">
        <v>49</v>
      </c>
      <c r="Q1839" s="315" t="s">
        <v>30</v>
      </c>
      <c r="R1839" s="316">
        <v>0</v>
      </c>
      <c r="S1839" s="316">
        <f>S1840+S1844</f>
        <v>187210000</v>
      </c>
      <c r="T1839" s="314">
        <v>49</v>
      </c>
      <c r="U1839" s="315" t="s">
        <v>30</v>
      </c>
      <c r="V1839" s="316">
        <v>0</v>
      </c>
      <c r="W1839" s="316">
        <f>W1840+W1844</f>
        <v>187210000</v>
      </c>
      <c r="X1839" s="354">
        <f t="shared" si="611"/>
        <v>56163000</v>
      </c>
      <c r="Y1839" s="316"/>
      <c r="Z1839" s="354">
        <f t="shared" si="641"/>
        <v>187210000</v>
      </c>
      <c r="AA1839" s="316"/>
      <c r="AB1839" s="314">
        <v>49</v>
      </c>
      <c r="AC1839" s="315" t="s">
        <v>30</v>
      </c>
      <c r="AD1839" s="316">
        <v>0</v>
      </c>
      <c r="AE1839" s="316">
        <f>AE1840+AE1844</f>
        <v>187210000</v>
      </c>
      <c r="AF1839" s="314">
        <v>49</v>
      </c>
      <c r="AG1839" s="315" t="s">
        <v>30</v>
      </c>
      <c r="AH1839" s="316">
        <v>0</v>
      </c>
      <c r="AI1839" s="316">
        <f>AI1840+AI1844</f>
        <v>187210000</v>
      </c>
      <c r="AJ1839" s="314">
        <v>49</v>
      </c>
      <c r="AK1839" s="315" t="s">
        <v>30</v>
      </c>
      <c r="AL1839" s="316">
        <v>0</v>
      </c>
      <c r="AM1839" s="316">
        <f>AM1840+AM1844</f>
        <v>187210000</v>
      </c>
      <c r="AN1839" s="314">
        <v>49</v>
      </c>
      <c r="AO1839" s="315" t="s">
        <v>30</v>
      </c>
      <c r="AP1839" s="316">
        <v>0</v>
      </c>
      <c r="AQ1839" s="316">
        <f>AQ1840+AQ1844</f>
        <v>187210000</v>
      </c>
      <c r="AR1839" s="351">
        <f t="shared" si="642"/>
        <v>0</v>
      </c>
    </row>
    <row r="1840" spans="2:44" x14ac:dyDescent="0.4">
      <c r="B1840" s="208">
        <v>525111</v>
      </c>
      <c r="C1840" s="180" t="s">
        <v>174</v>
      </c>
      <c r="D1840" s="178"/>
      <c r="E1840" s="179"/>
      <c r="F1840" s="180">
        <v>0</v>
      </c>
      <c r="G1840" s="254">
        <f>SUM(G1841:G1843)</f>
        <v>104410000</v>
      </c>
      <c r="H1840" s="178"/>
      <c r="I1840" s="179"/>
      <c r="J1840" s="180">
        <v>0</v>
      </c>
      <c r="K1840" s="254">
        <f>SUM(K1841:K1843)</f>
        <v>104410000</v>
      </c>
      <c r="L1840" s="178"/>
      <c r="M1840" s="179"/>
      <c r="N1840" s="180">
        <v>0</v>
      </c>
      <c r="O1840" s="254">
        <f>SUM(O1841:O1843)</f>
        <v>104410000</v>
      </c>
      <c r="P1840" s="178"/>
      <c r="Q1840" s="179"/>
      <c r="R1840" s="180">
        <v>0</v>
      </c>
      <c r="S1840" s="254">
        <f>SUM(S1841:S1843)</f>
        <v>104410000</v>
      </c>
      <c r="T1840" s="178"/>
      <c r="U1840" s="179"/>
      <c r="V1840" s="180">
        <v>0</v>
      </c>
      <c r="W1840" s="254">
        <f>SUM(W1841:W1843)</f>
        <v>104410000</v>
      </c>
      <c r="X1840" s="354">
        <f t="shared" si="611"/>
        <v>31323000</v>
      </c>
      <c r="Y1840" s="254"/>
      <c r="Z1840" s="354">
        <f t="shared" si="641"/>
        <v>104410000</v>
      </c>
      <c r="AA1840" s="254"/>
      <c r="AB1840" s="178"/>
      <c r="AC1840" s="179"/>
      <c r="AD1840" s="180">
        <v>0</v>
      </c>
      <c r="AE1840" s="254">
        <f>SUM(AE1841:AE1843)</f>
        <v>104410000</v>
      </c>
      <c r="AF1840" s="178"/>
      <c r="AG1840" s="179"/>
      <c r="AH1840" s="180">
        <v>0</v>
      </c>
      <c r="AI1840" s="254">
        <f>SUM(AI1841:AI1843)</f>
        <v>104410000</v>
      </c>
      <c r="AJ1840" s="178"/>
      <c r="AK1840" s="179"/>
      <c r="AL1840" s="180">
        <v>0</v>
      </c>
      <c r="AM1840" s="254">
        <f>SUM(AM1841:AM1843)</f>
        <v>104410000</v>
      </c>
      <c r="AN1840" s="178"/>
      <c r="AO1840" s="179"/>
      <c r="AP1840" s="180">
        <v>0</v>
      </c>
      <c r="AQ1840" s="254">
        <f>SUM(AQ1841:AQ1843)</f>
        <v>104410000</v>
      </c>
      <c r="AR1840" s="351">
        <f t="shared" si="642"/>
        <v>0</v>
      </c>
    </row>
    <row r="1841" spans="2:44" x14ac:dyDescent="0.4">
      <c r="B1841" s="208" t="s">
        <v>27</v>
      </c>
      <c r="C1841" s="180" t="s">
        <v>49</v>
      </c>
      <c r="D1841" s="178">
        <v>216</v>
      </c>
      <c r="E1841" s="179" t="s">
        <v>47</v>
      </c>
      <c r="F1841" s="254">
        <v>150000</v>
      </c>
      <c r="G1841" s="254">
        <f>ROUNDDOWN(D1841*F1841,-3)</f>
        <v>32400000</v>
      </c>
      <c r="H1841" s="178">
        <v>216</v>
      </c>
      <c r="I1841" s="179" t="s">
        <v>47</v>
      </c>
      <c r="J1841" s="254">
        <v>150000</v>
      </c>
      <c r="K1841" s="254">
        <f>ROUNDDOWN(H1841*J1841,-3)</f>
        <v>32400000</v>
      </c>
      <c r="L1841" s="178">
        <v>216</v>
      </c>
      <c r="M1841" s="179" t="s">
        <v>47</v>
      </c>
      <c r="N1841" s="254">
        <v>150000</v>
      </c>
      <c r="O1841" s="254">
        <f>ROUNDDOWN(L1841*N1841,-3)</f>
        <v>32400000</v>
      </c>
      <c r="P1841" s="178">
        <v>216</v>
      </c>
      <c r="Q1841" s="179" t="s">
        <v>47</v>
      </c>
      <c r="R1841" s="254">
        <v>150000</v>
      </c>
      <c r="S1841" s="254">
        <f>ROUNDDOWN(P1841*R1841,-3)</f>
        <v>32400000</v>
      </c>
      <c r="T1841" s="178">
        <v>216</v>
      </c>
      <c r="U1841" s="179" t="s">
        <v>47</v>
      </c>
      <c r="V1841" s="254">
        <v>150000</v>
      </c>
      <c r="W1841" s="254">
        <f>ROUNDDOWN(T1841*V1841,-3)</f>
        <v>32400000</v>
      </c>
      <c r="X1841" s="354">
        <f t="shared" si="611"/>
        <v>9720000</v>
      </c>
      <c r="Y1841" s="254">
        <f>CEILING(X1841,1000)</f>
        <v>9720000</v>
      </c>
      <c r="Z1841" s="354">
        <f t="shared" si="641"/>
        <v>22680000</v>
      </c>
      <c r="AA1841" s="254">
        <f t="shared" si="617"/>
        <v>22680000</v>
      </c>
      <c r="AB1841" s="178">
        <v>216</v>
      </c>
      <c r="AC1841" s="179" t="s">
        <v>47</v>
      </c>
      <c r="AD1841" s="254">
        <v>150000</v>
      </c>
      <c r="AE1841" s="254">
        <f>ROUNDDOWN(AB1841*AD1841,-3)</f>
        <v>32400000</v>
      </c>
      <c r="AF1841" s="178">
        <v>216</v>
      </c>
      <c r="AG1841" s="179" t="s">
        <v>47</v>
      </c>
      <c r="AH1841" s="254">
        <v>150000</v>
      </c>
      <c r="AI1841" s="254">
        <f>ROUNDDOWN(AF1841*AH1841,-3)</f>
        <v>32400000</v>
      </c>
      <c r="AJ1841" s="178">
        <v>216</v>
      </c>
      <c r="AK1841" s="179" t="s">
        <v>47</v>
      </c>
      <c r="AL1841" s="254">
        <v>150000</v>
      </c>
      <c r="AM1841" s="254">
        <f>ROUNDDOWN(AJ1841*AL1841,-3)</f>
        <v>32400000</v>
      </c>
      <c r="AN1841" s="178">
        <v>216</v>
      </c>
      <c r="AO1841" s="179" t="s">
        <v>47</v>
      </c>
      <c r="AP1841" s="254">
        <v>150000</v>
      </c>
      <c r="AQ1841" s="254">
        <f>ROUNDDOWN(AN1841*AP1841,-3)</f>
        <v>32400000</v>
      </c>
      <c r="AR1841" s="351">
        <f t="shared" si="642"/>
        <v>0</v>
      </c>
    </row>
    <row r="1842" spans="2:44" x14ac:dyDescent="0.4">
      <c r="B1842" s="208"/>
      <c r="C1842" s="180" t="s">
        <v>605</v>
      </c>
      <c r="D1842" s="178">
        <v>1</v>
      </c>
      <c r="E1842" s="179" t="s">
        <v>38</v>
      </c>
      <c r="F1842" s="254">
        <v>14990000</v>
      </c>
      <c r="G1842" s="254">
        <f>ROUNDDOWN(D1842*F1842,-3)</f>
        <v>14990000</v>
      </c>
      <c r="H1842" s="178">
        <v>1</v>
      </c>
      <c r="I1842" s="179" t="s">
        <v>38</v>
      </c>
      <c r="J1842" s="254">
        <v>14990000</v>
      </c>
      <c r="K1842" s="254">
        <f>ROUNDDOWN(H1842*J1842,-3)</f>
        <v>14990000</v>
      </c>
      <c r="L1842" s="178">
        <v>1</v>
      </c>
      <c r="M1842" s="179" t="s">
        <v>38</v>
      </c>
      <c r="N1842" s="254">
        <v>14990000</v>
      </c>
      <c r="O1842" s="254">
        <f>ROUNDDOWN(L1842*N1842,-3)</f>
        <v>14990000</v>
      </c>
      <c r="P1842" s="178">
        <v>1</v>
      </c>
      <c r="Q1842" s="179" t="s">
        <v>38</v>
      </c>
      <c r="R1842" s="254">
        <v>14990000</v>
      </c>
      <c r="S1842" s="254">
        <f>ROUNDDOWN(P1842*R1842,-3)</f>
        <v>14990000</v>
      </c>
      <c r="T1842" s="178">
        <v>1</v>
      </c>
      <c r="U1842" s="179" t="s">
        <v>38</v>
      </c>
      <c r="V1842" s="254">
        <v>14990000</v>
      </c>
      <c r="W1842" s="254">
        <f>ROUNDDOWN(T1842*V1842,-3)</f>
        <v>14990000</v>
      </c>
      <c r="X1842" s="354">
        <f t="shared" si="611"/>
        <v>4497000</v>
      </c>
      <c r="Y1842" s="254">
        <f>CEILING(X1842,1000)</f>
        <v>4497000</v>
      </c>
      <c r="Z1842" s="354">
        <f t="shared" si="641"/>
        <v>10493000</v>
      </c>
      <c r="AA1842" s="254">
        <f t="shared" si="617"/>
        <v>10493000</v>
      </c>
      <c r="AB1842" s="178">
        <v>1</v>
      </c>
      <c r="AC1842" s="179" t="s">
        <v>38</v>
      </c>
      <c r="AD1842" s="254">
        <v>14990000</v>
      </c>
      <c r="AE1842" s="254">
        <f>ROUNDDOWN(AB1842*AD1842,-3)</f>
        <v>14990000</v>
      </c>
      <c r="AF1842" s="178">
        <v>1</v>
      </c>
      <c r="AG1842" s="179" t="s">
        <v>38</v>
      </c>
      <c r="AH1842" s="254">
        <v>14990000</v>
      </c>
      <c r="AI1842" s="254">
        <f>ROUNDDOWN(AF1842*AH1842,-3)</f>
        <v>14990000</v>
      </c>
      <c r="AJ1842" s="178">
        <v>1</v>
      </c>
      <c r="AK1842" s="179" t="s">
        <v>38</v>
      </c>
      <c r="AL1842" s="254">
        <v>14990000</v>
      </c>
      <c r="AM1842" s="254">
        <f>ROUNDDOWN(AJ1842*AL1842,-3)</f>
        <v>14990000</v>
      </c>
      <c r="AN1842" s="178">
        <v>1</v>
      </c>
      <c r="AO1842" s="179" t="s">
        <v>38</v>
      </c>
      <c r="AP1842" s="254">
        <v>14990000</v>
      </c>
      <c r="AQ1842" s="254">
        <f>ROUNDDOWN(AN1842*AP1842,-3)</f>
        <v>14990000</v>
      </c>
      <c r="AR1842" s="351">
        <f t="shared" si="642"/>
        <v>0</v>
      </c>
    </row>
    <row r="1843" spans="2:44" x14ac:dyDescent="0.4">
      <c r="B1843" s="208"/>
      <c r="C1843" s="180" t="s">
        <v>639</v>
      </c>
      <c r="D1843" s="178">
        <v>1</v>
      </c>
      <c r="E1843" s="179" t="s">
        <v>38</v>
      </c>
      <c r="F1843" s="254">
        <v>57020000</v>
      </c>
      <c r="G1843" s="254">
        <f>ROUNDDOWN(D1843*F1843,-3)</f>
        <v>57020000</v>
      </c>
      <c r="H1843" s="178">
        <v>1</v>
      </c>
      <c r="I1843" s="179" t="s">
        <v>38</v>
      </c>
      <c r="J1843" s="254">
        <v>57020000</v>
      </c>
      <c r="K1843" s="254">
        <f>ROUNDDOWN(H1843*J1843,-3)</f>
        <v>57020000</v>
      </c>
      <c r="L1843" s="178">
        <v>1</v>
      </c>
      <c r="M1843" s="179" t="s">
        <v>38</v>
      </c>
      <c r="N1843" s="254">
        <v>57020000</v>
      </c>
      <c r="O1843" s="254">
        <f>ROUNDDOWN(L1843*N1843,-3)</f>
        <v>57020000</v>
      </c>
      <c r="P1843" s="178">
        <v>1</v>
      </c>
      <c r="Q1843" s="179" t="s">
        <v>38</v>
      </c>
      <c r="R1843" s="254">
        <v>57020000</v>
      </c>
      <c r="S1843" s="254">
        <f>ROUNDDOWN(P1843*R1843,-3)</f>
        <v>57020000</v>
      </c>
      <c r="T1843" s="178">
        <v>1</v>
      </c>
      <c r="U1843" s="179" t="s">
        <v>38</v>
      </c>
      <c r="V1843" s="254">
        <v>57020000</v>
      </c>
      <c r="W1843" s="254">
        <f>ROUNDDOWN(T1843*V1843,-3)</f>
        <v>57020000</v>
      </c>
      <c r="X1843" s="354">
        <f t="shared" si="611"/>
        <v>17106000</v>
      </c>
      <c r="Y1843" s="254">
        <f>CEILING(X1843,1000)</f>
        <v>17106000</v>
      </c>
      <c r="Z1843" s="354">
        <f t="shared" si="641"/>
        <v>39914000</v>
      </c>
      <c r="AA1843" s="254">
        <f t="shared" si="617"/>
        <v>39914000</v>
      </c>
      <c r="AB1843" s="178">
        <v>1</v>
      </c>
      <c r="AC1843" s="179" t="s">
        <v>38</v>
      </c>
      <c r="AD1843" s="254">
        <v>57020000</v>
      </c>
      <c r="AE1843" s="254">
        <f>ROUNDDOWN(AB1843*AD1843,-3)</f>
        <v>57020000</v>
      </c>
      <c r="AF1843" s="178">
        <v>1</v>
      </c>
      <c r="AG1843" s="179" t="s">
        <v>38</v>
      </c>
      <c r="AH1843" s="254">
        <v>57020000</v>
      </c>
      <c r="AI1843" s="254">
        <f>ROUNDDOWN(AF1843*AH1843,-3)</f>
        <v>57020000</v>
      </c>
      <c r="AJ1843" s="178">
        <v>1</v>
      </c>
      <c r="AK1843" s="179" t="s">
        <v>38</v>
      </c>
      <c r="AL1843" s="254">
        <v>57020000</v>
      </c>
      <c r="AM1843" s="254">
        <f>ROUNDDOWN(AJ1843*AL1843,-3)</f>
        <v>57020000</v>
      </c>
      <c r="AN1843" s="178">
        <v>1</v>
      </c>
      <c r="AO1843" s="179" t="s">
        <v>38</v>
      </c>
      <c r="AP1843" s="254">
        <v>57020000</v>
      </c>
      <c r="AQ1843" s="254">
        <f>ROUNDDOWN(AN1843*AP1843,-3)</f>
        <v>57020000</v>
      </c>
      <c r="AR1843" s="351">
        <f t="shared" si="642"/>
        <v>0</v>
      </c>
    </row>
    <row r="1844" spans="2:44" x14ac:dyDescent="0.4">
      <c r="B1844" s="208">
        <v>525119</v>
      </c>
      <c r="C1844" s="180" t="s">
        <v>42</v>
      </c>
      <c r="D1844" s="178">
        <v>0</v>
      </c>
      <c r="E1844" s="179"/>
      <c r="F1844" s="180">
        <v>0</v>
      </c>
      <c r="G1844" s="254">
        <f>SUM(G1845:G1849)</f>
        <v>97196000</v>
      </c>
      <c r="H1844" s="178">
        <v>0</v>
      </c>
      <c r="I1844" s="179"/>
      <c r="J1844" s="180">
        <v>0</v>
      </c>
      <c r="K1844" s="254">
        <f>SUM(K1845:K1849)</f>
        <v>97196000</v>
      </c>
      <c r="L1844" s="178">
        <v>0</v>
      </c>
      <c r="M1844" s="179"/>
      <c r="N1844" s="180">
        <v>0</v>
      </c>
      <c r="O1844" s="254">
        <f>SUM(O1845:O1849)</f>
        <v>82800000</v>
      </c>
      <c r="P1844" s="178">
        <v>0</v>
      </c>
      <c r="Q1844" s="179"/>
      <c r="R1844" s="180">
        <v>0</v>
      </c>
      <c r="S1844" s="254">
        <f>SUM(S1845:S1849)</f>
        <v>82800000</v>
      </c>
      <c r="T1844" s="178">
        <v>0</v>
      </c>
      <c r="U1844" s="179"/>
      <c r="V1844" s="180">
        <v>0</v>
      </c>
      <c r="W1844" s="254">
        <f>SUM(W1845:W1849)</f>
        <v>82800000</v>
      </c>
      <c r="X1844" s="354">
        <f t="shared" si="611"/>
        <v>24840000</v>
      </c>
      <c r="Y1844" s="254"/>
      <c r="Z1844" s="354">
        <f t="shared" si="641"/>
        <v>82800000</v>
      </c>
      <c r="AA1844" s="254"/>
      <c r="AB1844" s="178">
        <v>0</v>
      </c>
      <c r="AC1844" s="179"/>
      <c r="AD1844" s="180">
        <v>0</v>
      </c>
      <c r="AE1844" s="254">
        <f>SUM(AE1845:AE1849)</f>
        <v>82800000</v>
      </c>
      <c r="AF1844" s="178">
        <v>0</v>
      </c>
      <c r="AG1844" s="179"/>
      <c r="AH1844" s="180">
        <v>0</v>
      </c>
      <c r="AI1844" s="254">
        <f>SUM(AI1845:AI1849)</f>
        <v>82800000</v>
      </c>
      <c r="AJ1844" s="178">
        <v>0</v>
      </c>
      <c r="AK1844" s="179"/>
      <c r="AL1844" s="180">
        <v>0</v>
      </c>
      <c r="AM1844" s="254">
        <f>SUM(AM1845:AM1849)</f>
        <v>82800000</v>
      </c>
      <c r="AN1844" s="178">
        <v>0</v>
      </c>
      <c r="AO1844" s="179"/>
      <c r="AP1844" s="180">
        <v>0</v>
      </c>
      <c r="AQ1844" s="254">
        <f>SUM(AQ1845:AQ1849)</f>
        <v>82800000</v>
      </c>
      <c r="AR1844" s="351">
        <f t="shared" si="642"/>
        <v>0</v>
      </c>
    </row>
    <row r="1845" spans="2:44" x14ac:dyDescent="0.4">
      <c r="B1845" s="208"/>
      <c r="C1845" s="180" t="s">
        <v>666</v>
      </c>
      <c r="D1845" s="178">
        <v>1</v>
      </c>
      <c r="E1845" s="179" t="s">
        <v>38</v>
      </c>
      <c r="F1845" s="254">
        <v>1700000</v>
      </c>
      <c r="G1845" s="254">
        <f>ROUNDDOWN(D1845*F1845,-3)</f>
        <v>1700000</v>
      </c>
      <c r="H1845" s="178">
        <v>1</v>
      </c>
      <c r="I1845" s="179" t="s">
        <v>38</v>
      </c>
      <c r="J1845" s="254">
        <v>1700000</v>
      </c>
      <c r="K1845" s="254">
        <f>ROUNDDOWN(H1845*J1845,-3)</f>
        <v>1700000</v>
      </c>
      <c r="L1845" s="178">
        <v>1</v>
      </c>
      <c r="M1845" s="179" t="s">
        <v>38</v>
      </c>
      <c r="N1845" s="254">
        <v>1700000</v>
      </c>
      <c r="O1845" s="254">
        <f>ROUNDDOWN(L1845*N1845,-3)</f>
        <v>1700000</v>
      </c>
      <c r="P1845" s="178">
        <v>1</v>
      </c>
      <c r="Q1845" s="179" t="s">
        <v>38</v>
      </c>
      <c r="R1845" s="254">
        <v>1700000</v>
      </c>
      <c r="S1845" s="254">
        <f>ROUNDDOWN(P1845*R1845,-3)</f>
        <v>1700000</v>
      </c>
      <c r="T1845" s="178">
        <v>1</v>
      </c>
      <c r="U1845" s="179" t="s">
        <v>38</v>
      </c>
      <c r="V1845" s="254">
        <v>1700000</v>
      </c>
      <c r="W1845" s="254">
        <f>ROUNDDOWN(T1845*V1845,-3)</f>
        <v>1700000</v>
      </c>
      <c r="X1845" s="354">
        <f t="shared" ref="X1845:X1908" si="671">W1845*30%</f>
        <v>510000</v>
      </c>
      <c r="Y1845" s="254">
        <f>CEILING(X1845,1000)</f>
        <v>510000</v>
      </c>
      <c r="Z1845" s="354">
        <f t="shared" si="641"/>
        <v>1190000</v>
      </c>
      <c r="AA1845" s="254">
        <f t="shared" ref="AA1845:AA1908" si="672">CEILING(Z1845,1000)</f>
        <v>1190000</v>
      </c>
      <c r="AB1845" s="178">
        <v>1</v>
      </c>
      <c r="AC1845" s="179" t="s">
        <v>38</v>
      </c>
      <c r="AD1845" s="254">
        <v>1700000</v>
      </c>
      <c r="AE1845" s="254">
        <f>ROUNDDOWN(AB1845*AD1845,-3)</f>
        <v>1700000</v>
      </c>
      <c r="AF1845" s="178">
        <v>1</v>
      </c>
      <c r="AG1845" s="179" t="s">
        <v>38</v>
      </c>
      <c r="AH1845" s="254">
        <v>1700000</v>
      </c>
      <c r="AI1845" s="254">
        <f>ROUNDDOWN(AF1845*AH1845,-3)</f>
        <v>1700000</v>
      </c>
      <c r="AJ1845" s="178">
        <v>1</v>
      </c>
      <c r="AK1845" s="179" t="s">
        <v>38</v>
      </c>
      <c r="AL1845" s="254">
        <v>1700000</v>
      </c>
      <c r="AM1845" s="254">
        <f>ROUNDDOWN(AJ1845*AL1845,-3)</f>
        <v>1700000</v>
      </c>
      <c r="AN1845" s="178">
        <v>1</v>
      </c>
      <c r="AO1845" s="179" t="s">
        <v>38</v>
      </c>
      <c r="AP1845" s="254">
        <v>1700000</v>
      </c>
      <c r="AQ1845" s="254">
        <f>ROUNDDOWN(AN1845*AP1845,-3)</f>
        <v>1700000</v>
      </c>
      <c r="AR1845" s="351">
        <f t="shared" si="642"/>
        <v>0</v>
      </c>
    </row>
    <row r="1846" spans="2:44" x14ac:dyDescent="0.4">
      <c r="B1846" s="208"/>
      <c r="C1846" s="180" t="s">
        <v>667</v>
      </c>
      <c r="D1846" s="178">
        <v>49</v>
      </c>
      <c r="E1846" s="179" t="s">
        <v>40</v>
      </c>
      <c r="F1846" s="254">
        <v>300000</v>
      </c>
      <c r="G1846" s="254">
        <f>ROUNDDOWN(D1846*F1846,-3)</f>
        <v>14700000</v>
      </c>
      <c r="H1846" s="178">
        <v>49</v>
      </c>
      <c r="I1846" s="179" t="s">
        <v>40</v>
      </c>
      <c r="J1846" s="254">
        <v>300000</v>
      </c>
      <c r="K1846" s="254">
        <f>ROUNDDOWN(H1846*J1846,-3)</f>
        <v>14700000</v>
      </c>
      <c r="L1846" s="178">
        <v>49</v>
      </c>
      <c r="M1846" s="179" t="s">
        <v>40</v>
      </c>
      <c r="N1846" s="254">
        <v>300000</v>
      </c>
      <c r="O1846" s="254">
        <f>ROUNDDOWN(L1846*N1846,-3)</f>
        <v>14700000</v>
      </c>
      <c r="P1846" s="178">
        <v>49</v>
      </c>
      <c r="Q1846" s="179" t="s">
        <v>40</v>
      </c>
      <c r="R1846" s="254">
        <v>300000</v>
      </c>
      <c r="S1846" s="254">
        <f>ROUNDDOWN(P1846*R1846,-3)</f>
        <v>14700000</v>
      </c>
      <c r="T1846" s="178">
        <v>49</v>
      </c>
      <c r="U1846" s="179" t="s">
        <v>40</v>
      </c>
      <c r="V1846" s="254">
        <v>300000</v>
      </c>
      <c r="W1846" s="254">
        <f>ROUNDDOWN(T1846*V1846,-3)</f>
        <v>14700000</v>
      </c>
      <c r="X1846" s="354">
        <f t="shared" si="671"/>
        <v>4410000</v>
      </c>
      <c r="Y1846" s="254">
        <f>CEILING(X1846,1000)</f>
        <v>4410000</v>
      </c>
      <c r="Z1846" s="354">
        <f t="shared" si="641"/>
        <v>10290000</v>
      </c>
      <c r="AA1846" s="254">
        <f t="shared" si="672"/>
        <v>10290000</v>
      </c>
      <c r="AB1846" s="178">
        <v>49</v>
      </c>
      <c r="AC1846" s="179" t="s">
        <v>40</v>
      </c>
      <c r="AD1846" s="254">
        <v>300000</v>
      </c>
      <c r="AE1846" s="254">
        <f>ROUNDDOWN(AB1846*AD1846,-3)</f>
        <v>14700000</v>
      </c>
      <c r="AF1846" s="178">
        <v>49</v>
      </c>
      <c r="AG1846" s="179" t="s">
        <v>40</v>
      </c>
      <c r="AH1846" s="254">
        <v>300000</v>
      </c>
      <c r="AI1846" s="254">
        <f>ROUNDDOWN(AF1846*AH1846,-3)</f>
        <v>14700000</v>
      </c>
      <c r="AJ1846" s="178">
        <v>49</v>
      </c>
      <c r="AK1846" s="179" t="s">
        <v>40</v>
      </c>
      <c r="AL1846" s="254">
        <v>300000</v>
      </c>
      <c r="AM1846" s="254">
        <f>ROUNDDOWN(AJ1846*AL1846,-3)</f>
        <v>14700000</v>
      </c>
      <c r="AN1846" s="178">
        <v>49</v>
      </c>
      <c r="AO1846" s="179" t="s">
        <v>40</v>
      </c>
      <c r="AP1846" s="254">
        <v>300000</v>
      </c>
      <c r="AQ1846" s="254">
        <f>ROUNDDOWN(AN1846*AP1846,-3)</f>
        <v>14700000</v>
      </c>
      <c r="AR1846" s="351">
        <f t="shared" si="642"/>
        <v>0</v>
      </c>
    </row>
    <row r="1847" spans="2:44" x14ac:dyDescent="0.4">
      <c r="B1847" s="208"/>
      <c r="C1847" s="180" t="s">
        <v>668</v>
      </c>
      <c r="D1847" s="178">
        <v>1</v>
      </c>
      <c r="E1847" s="179" t="s">
        <v>38</v>
      </c>
      <c r="F1847" s="254">
        <v>14396000</v>
      </c>
      <c r="G1847" s="254">
        <f>ROUNDDOWN(D1847*F1847,-3)</f>
        <v>14396000</v>
      </c>
      <c r="H1847" s="178">
        <v>1</v>
      </c>
      <c r="I1847" s="179" t="s">
        <v>38</v>
      </c>
      <c r="J1847" s="254">
        <v>14396000</v>
      </c>
      <c r="K1847" s="254">
        <f>ROUNDDOWN(H1847*J1847,-3)</f>
        <v>14396000</v>
      </c>
      <c r="L1847" s="178">
        <v>0</v>
      </c>
      <c r="M1847" s="179" t="s">
        <v>38</v>
      </c>
      <c r="N1847" s="254">
        <v>14396000</v>
      </c>
      <c r="O1847" s="254">
        <f>ROUNDDOWN(L1847*N1847,-3)</f>
        <v>0</v>
      </c>
      <c r="P1847" s="178">
        <v>0</v>
      </c>
      <c r="Q1847" s="179" t="s">
        <v>38</v>
      </c>
      <c r="R1847" s="254">
        <v>14396000</v>
      </c>
      <c r="S1847" s="254">
        <f>ROUNDDOWN(P1847*R1847,-3)</f>
        <v>0</v>
      </c>
      <c r="T1847" s="178">
        <v>0</v>
      </c>
      <c r="U1847" s="179" t="s">
        <v>38</v>
      </c>
      <c r="V1847" s="254">
        <v>14396000</v>
      </c>
      <c r="W1847" s="254">
        <f>ROUNDDOWN(T1847*V1847,-3)</f>
        <v>0</v>
      </c>
      <c r="X1847" s="354">
        <f t="shared" si="671"/>
        <v>0</v>
      </c>
      <c r="Y1847" s="254"/>
      <c r="Z1847" s="354">
        <f t="shared" si="641"/>
        <v>0</v>
      </c>
      <c r="AA1847" s="254"/>
      <c r="AB1847" s="178">
        <v>0</v>
      </c>
      <c r="AC1847" s="179" t="s">
        <v>38</v>
      </c>
      <c r="AD1847" s="254">
        <v>14396000</v>
      </c>
      <c r="AE1847" s="254">
        <f>ROUNDDOWN(AB1847*AD1847,-3)</f>
        <v>0</v>
      </c>
      <c r="AF1847" s="178">
        <v>0</v>
      </c>
      <c r="AG1847" s="179" t="s">
        <v>38</v>
      </c>
      <c r="AH1847" s="254">
        <v>14396000</v>
      </c>
      <c r="AI1847" s="254">
        <f>ROUNDDOWN(AF1847*AH1847,-3)</f>
        <v>0</v>
      </c>
      <c r="AJ1847" s="178">
        <v>0</v>
      </c>
      <c r="AK1847" s="179" t="s">
        <v>38</v>
      </c>
      <c r="AL1847" s="254">
        <v>14396000</v>
      </c>
      <c r="AM1847" s="254">
        <f>ROUNDDOWN(AJ1847*AL1847,-3)</f>
        <v>0</v>
      </c>
      <c r="AN1847" s="178">
        <v>0</v>
      </c>
      <c r="AO1847" s="179" t="s">
        <v>38</v>
      </c>
      <c r="AP1847" s="254">
        <v>14396000</v>
      </c>
      <c r="AQ1847" s="254">
        <f>ROUNDDOWN(AN1847*AP1847,-3)</f>
        <v>0</v>
      </c>
      <c r="AR1847" s="351">
        <f t="shared" si="642"/>
        <v>0</v>
      </c>
    </row>
    <row r="1848" spans="2:44" x14ac:dyDescent="0.4">
      <c r="B1848" s="208"/>
      <c r="C1848" s="180" t="s">
        <v>669</v>
      </c>
      <c r="D1848" s="178">
        <v>294</v>
      </c>
      <c r="E1848" s="179" t="s">
        <v>686</v>
      </c>
      <c r="F1848" s="254">
        <v>200000</v>
      </c>
      <c r="G1848" s="254">
        <f>ROUNDDOWN(D1848*F1848,-3)</f>
        <v>58800000</v>
      </c>
      <c r="H1848" s="178">
        <v>294</v>
      </c>
      <c r="I1848" s="179" t="s">
        <v>686</v>
      </c>
      <c r="J1848" s="254">
        <v>200000</v>
      </c>
      <c r="K1848" s="254">
        <f>ROUNDDOWN(H1848*J1848,-3)</f>
        <v>58800000</v>
      </c>
      <c r="L1848" s="178">
        <v>294</v>
      </c>
      <c r="M1848" s="179" t="s">
        <v>686</v>
      </c>
      <c r="N1848" s="254">
        <v>200000</v>
      </c>
      <c r="O1848" s="254">
        <f>ROUNDDOWN(L1848*N1848,-3)</f>
        <v>58800000</v>
      </c>
      <c r="P1848" s="178">
        <v>294</v>
      </c>
      <c r="Q1848" s="179" t="s">
        <v>686</v>
      </c>
      <c r="R1848" s="254">
        <v>200000</v>
      </c>
      <c r="S1848" s="254">
        <f>ROUNDDOWN(P1848*R1848,-3)</f>
        <v>58800000</v>
      </c>
      <c r="T1848" s="178">
        <v>294</v>
      </c>
      <c r="U1848" s="179" t="s">
        <v>686</v>
      </c>
      <c r="V1848" s="254">
        <v>200000</v>
      </c>
      <c r="W1848" s="254">
        <f>ROUNDDOWN(T1848*V1848,-3)</f>
        <v>58800000</v>
      </c>
      <c r="X1848" s="354">
        <f t="shared" si="671"/>
        <v>17640000</v>
      </c>
      <c r="Y1848" s="254">
        <f>CEILING(X1848,1000)</f>
        <v>17640000</v>
      </c>
      <c r="Z1848" s="354">
        <f t="shared" si="641"/>
        <v>41160000</v>
      </c>
      <c r="AA1848" s="254">
        <f t="shared" si="672"/>
        <v>41160000</v>
      </c>
      <c r="AB1848" s="178">
        <v>294</v>
      </c>
      <c r="AC1848" s="179" t="s">
        <v>686</v>
      </c>
      <c r="AD1848" s="254">
        <v>200000</v>
      </c>
      <c r="AE1848" s="254">
        <f>ROUNDDOWN(AB1848*AD1848,-3)</f>
        <v>58800000</v>
      </c>
      <c r="AF1848" s="178">
        <v>294</v>
      </c>
      <c r="AG1848" s="179" t="s">
        <v>686</v>
      </c>
      <c r="AH1848" s="254">
        <v>200000</v>
      </c>
      <c r="AI1848" s="254">
        <f>ROUNDDOWN(AF1848*AH1848,-3)</f>
        <v>58800000</v>
      </c>
      <c r="AJ1848" s="178">
        <v>294</v>
      </c>
      <c r="AK1848" s="179" t="s">
        <v>686</v>
      </c>
      <c r="AL1848" s="254">
        <v>200000</v>
      </c>
      <c r="AM1848" s="254">
        <f>ROUNDDOWN(AJ1848*AL1848,-3)</f>
        <v>58800000</v>
      </c>
      <c r="AN1848" s="178">
        <v>294</v>
      </c>
      <c r="AO1848" s="179" t="s">
        <v>686</v>
      </c>
      <c r="AP1848" s="254">
        <v>200000</v>
      </c>
      <c r="AQ1848" s="254">
        <f>ROUNDDOWN(AN1848*AP1848,-3)</f>
        <v>58800000</v>
      </c>
      <c r="AR1848" s="351">
        <f t="shared" si="642"/>
        <v>0</v>
      </c>
    </row>
    <row r="1849" spans="2:44" x14ac:dyDescent="0.4">
      <c r="B1849" s="208"/>
      <c r="C1849" s="180" t="s">
        <v>670</v>
      </c>
      <c r="D1849" s="178">
        <v>1</v>
      </c>
      <c r="E1849" s="179" t="s">
        <v>38</v>
      </c>
      <c r="F1849" s="254">
        <v>7600000</v>
      </c>
      <c r="G1849" s="254">
        <f>ROUNDDOWN(D1849*F1849,-3)</f>
        <v>7600000</v>
      </c>
      <c r="H1849" s="178">
        <v>1</v>
      </c>
      <c r="I1849" s="179" t="s">
        <v>38</v>
      </c>
      <c r="J1849" s="254">
        <v>7600000</v>
      </c>
      <c r="K1849" s="254">
        <f>ROUNDDOWN(H1849*J1849,-3)</f>
        <v>7600000</v>
      </c>
      <c r="L1849" s="178">
        <v>1</v>
      </c>
      <c r="M1849" s="179" t="s">
        <v>38</v>
      </c>
      <c r="N1849" s="254">
        <v>7600000</v>
      </c>
      <c r="O1849" s="254">
        <f>ROUNDDOWN(L1849*N1849,-3)</f>
        <v>7600000</v>
      </c>
      <c r="P1849" s="178">
        <v>1</v>
      </c>
      <c r="Q1849" s="179" t="s">
        <v>38</v>
      </c>
      <c r="R1849" s="254">
        <v>7600000</v>
      </c>
      <c r="S1849" s="254">
        <f>ROUNDDOWN(P1849*R1849,-3)</f>
        <v>7600000</v>
      </c>
      <c r="T1849" s="178">
        <v>1</v>
      </c>
      <c r="U1849" s="179" t="s">
        <v>38</v>
      </c>
      <c r="V1849" s="254">
        <v>7600000</v>
      </c>
      <c r="W1849" s="254">
        <f>ROUNDDOWN(T1849*V1849,-3)</f>
        <v>7600000</v>
      </c>
      <c r="X1849" s="354">
        <f t="shared" si="671"/>
        <v>2280000</v>
      </c>
      <c r="Y1849" s="254">
        <f>CEILING(X1849,1000)</f>
        <v>2280000</v>
      </c>
      <c r="Z1849" s="354">
        <f t="shared" si="641"/>
        <v>5320000</v>
      </c>
      <c r="AA1849" s="254">
        <f t="shared" si="672"/>
        <v>5320000</v>
      </c>
      <c r="AB1849" s="178">
        <v>1</v>
      </c>
      <c r="AC1849" s="179" t="s">
        <v>38</v>
      </c>
      <c r="AD1849" s="254">
        <v>7600000</v>
      </c>
      <c r="AE1849" s="254">
        <f>ROUNDDOWN(AB1849*AD1849,-3)</f>
        <v>7600000</v>
      </c>
      <c r="AF1849" s="178">
        <v>1</v>
      </c>
      <c r="AG1849" s="179" t="s">
        <v>38</v>
      </c>
      <c r="AH1849" s="254">
        <v>7600000</v>
      </c>
      <c r="AI1849" s="254">
        <f>ROUNDDOWN(AF1849*AH1849,-3)</f>
        <v>7600000</v>
      </c>
      <c r="AJ1849" s="178">
        <v>1</v>
      </c>
      <c r="AK1849" s="179" t="s">
        <v>38</v>
      </c>
      <c r="AL1849" s="254">
        <v>7600000</v>
      </c>
      <c r="AM1849" s="254">
        <f>ROUNDDOWN(AJ1849*AL1849,-3)</f>
        <v>7600000</v>
      </c>
      <c r="AN1849" s="178">
        <v>1</v>
      </c>
      <c r="AO1849" s="179" t="s">
        <v>38</v>
      </c>
      <c r="AP1849" s="254">
        <v>7600000</v>
      </c>
      <c r="AQ1849" s="254">
        <f>ROUNDDOWN(AN1849*AP1849,-3)</f>
        <v>7600000</v>
      </c>
      <c r="AR1849" s="351">
        <f t="shared" si="642"/>
        <v>0</v>
      </c>
    </row>
    <row r="1850" spans="2:44" ht="29.15" x14ac:dyDescent="0.4">
      <c r="B1850" s="312" t="s">
        <v>52</v>
      </c>
      <c r="C1850" s="313" t="s">
        <v>687</v>
      </c>
      <c r="D1850" s="269">
        <v>63</v>
      </c>
      <c r="E1850" s="270" t="s">
        <v>30</v>
      </c>
      <c r="F1850" s="254">
        <v>0</v>
      </c>
      <c r="G1850" s="254">
        <f>G1851+G1855</f>
        <v>217737000</v>
      </c>
      <c r="H1850" s="314">
        <v>63</v>
      </c>
      <c r="I1850" s="315" t="s">
        <v>30</v>
      </c>
      <c r="J1850" s="316">
        <v>0</v>
      </c>
      <c r="K1850" s="316">
        <f>K1851+K1855</f>
        <v>217737000</v>
      </c>
      <c r="L1850" s="314">
        <v>63</v>
      </c>
      <c r="M1850" s="315" t="s">
        <v>30</v>
      </c>
      <c r="N1850" s="316">
        <v>0</v>
      </c>
      <c r="O1850" s="316">
        <f>O1851+O1855</f>
        <v>198075000</v>
      </c>
      <c r="P1850" s="314">
        <v>63</v>
      </c>
      <c r="Q1850" s="315" t="s">
        <v>30</v>
      </c>
      <c r="R1850" s="316">
        <v>0</v>
      </c>
      <c r="S1850" s="316">
        <f>S1851+S1855</f>
        <v>198075000</v>
      </c>
      <c r="T1850" s="314">
        <v>63</v>
      </c>
      <c r="U1850" s="315" t="s">
        <v>30</v>
      </c>
      <c r="V1850" s="316">
        <v>0</v>
      </c>
      <c r="W1850" s="316">
        <f>W1851+W1855</f>
        <v>198075000</v>
      </c>
      <c r="X1850" s="354">
        <f t="shared" si="671"/>
        <v>59422500</v>
      </c>
      <c r="Y1850" s="316"/>
      <c r="Z1850" s="354">
        <f t="shared" si="641"/>
        <v>198075000</v>
      </c>
      <c r="AA1850" s="316"/>
      <c r="AB1850" s="314">
        <v>63</v>
      </c>
      <c r="AC1850" s="315" t="s">
        <v>30</v>
      </c>
      <c r="AD1850" s="316">
        <v>0</v>
      </c>
      <c r="AE1850" s="316">
        <f>AE1851+AE1855</f>
        <v>198075000</v>
      </c>
      <c r="AF1850" s="314">
        <v>63</v>
      </c>
      <c r="AG1850" s="315" t="s">
        <v>30</v>
      </c>
      <c r="AH1850" s="316">
        <v>0</v>
      </c>
      <c r="AI1850" s="316">
        <f>AI1851+AI1855</f>
        <v>198075000</v>
      </c>
      <c r="AJ1850" s="314">
        <v>63</v>
      </c>
      <c r="AK1850" s="315" t="s">
        <v>30</v>
      </c>
      <c r="AL1850" s="316">
        <v>0</v>
      </c>
      <c r="AM1850" s="316">
        <f>AM1851+AM1855</f>
        <v>198075000</v>
      </c>
      <c r="AN1850" s="314">
        <v>63</v>
      </c>
      <c r="AO1850" s="315" t="s">
        <v>30</v>
      </c>
      <c r="AP1850" s="316">
        <v>0</v>
      </c>
      <c r="AQ1850" s="316">
        <f>AQ1851+AQ1855</f>
        <v>198075000</v>
      </c>
      <c r="AR1850" s="351">
        <f t="shared" si="642"/>
        <v>0</v>
      </c>
    </row>
    <row r="1851" spans="2:44" x14ac:dyDescent="0.4">
      <c r="B1851" s="208">
        <v>525111</v>
      </c>
      <c r="C1851" s="180" t="s">
        <v>174</v>
      </c>
      <c r="D1851" s="178"/>
      <c r="E1851" s="179"/>
      <c r="F1851" s="180">
        <v>0</v>
      </c>
      <c r="G1851" s="254">
        <f>SUM(G1852:G1854)</f>
        <v>150105000</v>
      </c>
      <c r="H1851" s="178"/>
      <c r="I1851" s="179"/>
      <c r="J1851" s="180">
        <v>0</v>
      </c>
      <c r="K1851" s="254">
        <f>SUM(K1852:K1854)</f>
        <v>150105000</v>
      </c>
      <c r="L1851" s="178"/>
      <c r="M1851" s="179"/>
      <c r="N1851" s="180">
        <v>0</v>
      </c>
      <c r="O1851" s="254">
        <f>SUM(O1852:O1854)</f>
        <v>150105000</v>
      </c>
      <c r="P1851" s="178"/>
      <c r="Q1851" s="179"/>
      <c r="R1851" s="180">
        <v>0</v>
      </c>
      <c r="S1851" s="254">
        <f>SUM(S1852:S1854)</f>
        <v>150105000</v>
      </c>
      <c r="T1851" s="178"/>
      <c r="U1851" s="179"/>
      <c r="V1851" s="180">
        <v>0</v>
      </c>
      <c r="W1851" s="254">
        <f>SUM(W1852:W1854)</f>
        <v>150105000</v>
      </c>
      <c r="X1851" s="354">
        <f t="shared" si="671"/>
        <v>45031500</v>
      </c>
      <c r="Y1851" s="254"/>
      <c r="Z1851" s="354">
        <f t="shared" si="641"/>
        <v>150105000</v>
      </c>
      <c r="AA1851" s="254"/>
      <c r="AB1851" s="178"/>
      <c r="AC1851" s="179"/>
      <c r="AD1851" s="180">
        <v>0</v>
      </c>
      <c r="AE1851" s="254">
        <f>SUM(AE1852:AE1854)</f>
        <v>150105000</v>
      </c>
      <c r="AF1851" s="178"/>
      <c r="AG1851" s="179"/>
      <c r="AH1851" s="180">
        <v>0</v>
      </c>
      <c r="AI1851" s="254">
        <f>SUM(AI1852:AI1854)</f>
        <v>150105000</v>
      </c>
      <c r="AJ1851" s="178"/>
      <c r="AK1851" s="179"/>
      <c r="AL1851" s="180">
        <v>0</v>
      </c>
      <c r="AM1851" s="254">
        <f>SUM(AM1852:AM1854)</f>
        <v>150105000</v>
      </c>
      <c r="AN1851" s="178"/>
      <c r="AO1851" s="179"/>
      <c r="AP1851" s="180">
        <v>0</v>
      </c>
      <c r="AQ1851" s="254">
        <f>SUM(AQ1852:AQ1854)</f>
        <v>150105000</v>
      </c>
      <c r="AR1851" s="351">
        <f t="shared" si="642"/>
        <v>0</v>
      </c>
    </row>
    <row r="1852" spans="2:44" x14ac:dyDescent="0.4">
      <c r="B1852" s="208"/>
      <c r="C1852" s="180" t="s">
        <v>672</v>
      </c>
      <c r="D1852" s="178">
        <v>324</v>
      </c>
      <c r="E1852" s="179" t="s">
        <v>47</v>
      </c>
      <c r="F1852" s="254">
        <v>150000</v>
      </c>
      <c r="G1852" s="254">
        <f>ROUNDDOWN(D1852*F1852,-3)</f>
        <v>48600000</v>
      </c>
      <c r="H1852" s="178">
        <v>324</v>
      </c>
      <c r="I1852" s="179" t="s">
        <v>47</v>
      </c>
      <c r="J1852" s="254">
        <v>150000</v>
      </c>
      <c r="K1852" s="254">
        <f>ROUNDDOWN(H1852*J1852,-3)</f>
        <v>48600000</v>
      </c>
      <c r="L1852" s="178">
        <v>324</v>
      </c>
      <c r="M1852" s="179" t="s">
        <v>47</v>
      </c>
      <c r="N1852" s="254">
        <v>150000</v>
      </c>
      <c r="O1852" s="254">
        <f>ROUNDDOWN(L1852*N1852,-3)</f>
        <v>48600000</v>
      </c>
      <c r="P1852" s="178">
        <v>324</v>
      </c>
      <c r="Q1852" s="179" t="s">
        <v>47</v>
      </c>
      <c r="R1852" s="254">
        <v>150000</v>
      </c>
      <c r="S1852" s="254">
        <f>ROUNDDOWN(P1852*R1852,-3)</f>
        <v>48600000</v>
      </c>
      <c r="T1852" s="178">
        <v>324</v>
      </c>
      <c r="U1852" s="179" t="s">
        <v>47</v>
      </c>
      <c r="V1852" s="254">
        <v>150000</v>
      </c>
      <c r="W1852" s="254">
        <f>ROUNDDOWN(T1852*V1852,-3)</f>
        <v>48600000</v>
      </c>
      <c r="X1852" s="354">
        <f t="shared" si="671"/>
        <v>14580000</v>
      </c>
      <c r="Y1852" s="254">
        <f>CEILING(X1852,1000)</f>
        <v>14580000</v>
      </c>
      <c r="Z1852" s="354">
        <f t="shared" si="641"/>
        <v>34020000</v>
      </c>
      <c r="AA1852" s="254">
        <f t="shared" si="672"/>
        <v>34020000</v>
      </c>
      <c r="AB1852" s="178">
        <v>324</v>
      </c>
      <c r="AC1852" s="179" t="s">
        <v>47</v>
      </c>
      <c r="AD1852" s="254">
        <v>150000</v>
      </c>
      <c r="AE1852" s="254">
        <f>ROUNDDOWN(AB1852*AD1852,-3)</f>
        <v>48600000</v>
      </c>
      <c r="AF1852" s="178">
        <v>324</v>
      </c>
      <c r="AG1852" s="179" t="s">
        <v>47</v>
      </c>
      <c r="AH1852" s="254">
        <v>150000</v>
      </c>
      <c r="AI1852" s="254">
        <f>ROUNDDOWN(AF1852*AH1852,-3)</f>
        <v>48600000</v>
      </c>
      <c r="AJ1852" s="178">
        <v>324</v>
      </c>
      <c r="AK1852" s="179" t="s">
        <v>47</v>
      </c>
      <c r="AL1852" s="254">
        <v>150000</v>
      </c>
      <c r="AM1852" s="254">
        <f>ROUNDDOWN(AJ1852*AL1852,-3)</f>
        <v>48600000</v>
      </c>
      <c r="AN1852" s="178">
        <v>324</v>
      </c>
      <c r="AO1852" s="179" t="s">
        <v>47</v>
      </c>
      <c r="AP1852" s="254">
        <v>150000</v>
      </c>
      <c r="AQ1852" s="254">
        <f>ROUNDDOWN(AN1852*AP1852,-3)</f>
        <v>48600000</v>
      </c>
      <c r="AR1852" s="351">
        <f t="shared" si="642"/>
        <v>0</v>
      </c>
    </row>
    <row r="1853" spans="2:44" x14ac:dyDescent="0.4">
      <c r="B1853" s="208"/>
      <c r="C1853" s="180" t="s">
        <v>673</v>
      </c>
      <c r="D1853" s="178">
        <v>1</v>
      </c>
      <c r="E1853" s="179" t="s">
        <v>38</v>
      </c>
      <c r="F1853" s="254">
        <v>24375000</v>
      </c>
      <c r="G1853" s="254">
        <f>ROUNDDOWN(D1853*F1853,-3)</f>
        <v>24375000</v>
      </c>
      <c r="H1853" s="178">
        <v>1</v>
      </c>
      <c r="I1853" s="179" t="s">
        <v>38</v>
      </c>
      <c r="J1853" s="254">
        <v>24375000</v>
      </c>
      <c r="K1853" s="254">
        <f>ROUNDDOWN(H1853*J1853,-3)</f>
        <v>24375000</v>
      </c>
      <c r="L1853" s="178">
        <v>1</v>
      </c>
      <c r="M1853" s="179" t="s">
        <v>38</v>
      </c>
      <c r="N1853" s="254">
        <v>24375000</v>
      </c>
      <c r="O1853" s="254">
        <f>ROUNDDOWN(L1853*N1853,-3)</f>
        <v>24375000</v>
      </c>
      <c r="P1853" s="178">
        <v>1</v>
      </c>
      <c r="Q1853" s="179" t="s">
        <v>38</v>
      </c>
      <c r="R1853" s="254">
        <v>24375000</v>
      </c>
      <c r="S1853" s="254">
        <f>ROUNDDOWN(P1853*R1853,-3)</f>
        <v>24375000</v>
      </c>
      <c r="T1853" s="178">
        <v>1</v>
      </c>
      <c r="U1853" s="179" t="s">
        <v>38</v>
      </c>
      <c r="V1853" s="254">
        <v>24375000</v>
      </c>
      <c r="W1853" s="254">
        <f>ROUNDDOWN(T1853*V1853,-3)</f>
        <v>24375000</v>
      </c>
      <c r="X1853" s="354">
        <f t="shared" si="671"/>
        <v>7312500</v>
      </c>
      <c r="Y1853" s="254">
        <f>CEILING(X1853,1000)</f>
        <v>7313000</v>
      </c>
      <c r="Z1853" s="354">
        <f t="shared" si="641"/>
        <v>17062000</v>
      </c>
      <c r="AA1853" s="254">
        <f t="shared" si="672"/>
        <v>17062000</v>
      </c>
      <c r="AB1853" s="178">
        <v>1</v>
      </c>
      <c r="AC1853" s="179" t="s">
        <v>38</v>
      </c>
      <c r="AD1853" s="254">
        <v>24375000</v>
      </c>
      <c r="AE1853" s="254">
        <f>ROUNDDOWN(AB1853*AD1853,-3)</f>
        <v>24375000</v>
      </c>
      <c r="AF1853" s="178">
        <v>1</v>
      </c>
      <c r="AG1853" s="179" t="s">
        <v>38</v>
      </c>
      <c r="AH1853" s="254">
        <v>24375000</v>
      </c>
      <c r="AI1853" s="254">
        <f>ROUNDDOWN(AF1853*AH1853,-3)</f>
        <v>24375000</v>
      </c>
      <c r="AJ1853" s="178">
        <v>1</v>
      </c>
      <c r="AK1853" s="179" t="s">
        <v>38</v>
      </c>
      <c r="AL1853" s="254">
        <v>24375000</v>
      </c>
      <c r="AM1853" s="254">
        <f>ROUNDDOWN(AJ1853*AL1853,-3)</f>
        <v>24375000</v>
      </c>
      <c r="AN1853" s="178">
        <v>1</v>
      </c>
      <c r="AO1853" s="179" t="s">
        <v>38</v>
      </c>
      <c r="AP1853" s="254">
        <v>24375000</v>
      </c>
      <c r="AQ1853" s="254">
        <f>ROUNDDOWN(AN1853*AP1853,-3)</f>
        <v>24375000</v>
      </c>
      <c r="AR1853" s="351">
        <f t="shared" si="642"/>
        <v>0</v>
      </c>
    </row>
    <row r="1854" spans="2:44" x14ac:dyDescent="0.4">
      <c r="B1854" s="208"/>
      <c r="C1854" s="180" t="s">
        <v>76</v>
      </c>
      <c r="D1854" s="178">
        <v>1</v>
      </c>
      <c r="E1854" s="179" t="s">
        <v>38</v>
      </c>
      <c r="F1854" s="254">
        <v>77130000</v>
      </c>
      <c r="G1854" s="254">
        <f>ROUNDDOWN(D1854*F1854,-3)</f>
        <v>77130000</v>
      </c>
      <c r="H1854" s="178">
        <v>1</v>
      </c>
      <c r="I1854" s="179" t="s">
        <v>38</v>
      </c>
      <c r="J1854" s="254">
        <v>77130000</v>
      </c>
      <c r="K1854" s="254">
        <f>ROUNDDOWN(H1854*J1854,-3)</f>
        <v>77130000</v>
      </c>
      <c r="L1854" s="178">
        <v>1</v>
      </c>
      <c r="M1854" s="179" t="s">
        <v>38</v>
      </c>
      <c r="N1854" s="254">
        <v>77130000</v>
      </c>
      <c r="O1854" s="254">
        <f>ROUNDDOWN(L1854*N1854,-3)</f>
        <v>77130000</v>
      </c>
      <c r="P1854" s="178">
        <v>1</v>
      </c>
      <c r="Q1854" s="179" t="s">
        <v>38</v>
      </c>
      <c r="R1854" s="254">
        <v>77130000</v>
      </c>
      <c r="S1854" s="254">
        <f>ROUNDDOWN(P1854*R1854,-3)</f>
        <v>77130000</v>
      </c>
      <c r="T1854" s="178">
        <v>1</v>
      </c>
      <c r="U1854" s="179" t="s">
        <v>38</v>
      </c>
      <c r="V1854" s="254">
        <v>77130000</v>
      </c>
      <c r="W1854" s="254">
        <f>ROUNDDOWN(T1854*V1854,-3)</f>
        <v>77130000</v>
      </c>
      <c r="X1854" s="354">
        <f t="shared" si="671"/>
        <v>23139000</v>
      </c>
      <c r="Y1854" s="254">
        <f>CEILING(X1854,1000)</f>
        <v>23139000</v>
      </c>
      <c r="Z1854" s="354">
        <f t="shared" si="641"/>
        <v>53991000</v>
      </c>
      <c r="AA1854" s="254">
        <f t="shared" si="672"/>
        <v>53991000</v>
      </c>
      <c r="AB1854" s="178">
        <v>1</v>
      </c>
      <c r="AC1854" s="179" t="s">
        <v>38</v>
      </c>
      <c r="AD1854" s="254">
        <v>77130000</v>
      </c>
      <c r="AE1854" s="254">
        <f>ROUNDDOWN(AB1854*AD1854,-3)</f>
        <v>77130000</v>
      </c>
      <c r="AF1854" s="178">
        <v>1</v>
      </c>
      <c r="AG1854" s="179" t="s">
        <v>38</v>
      </c>
      <c r="AH1854" s="254">
        <v>77130000</v>
      </c>
      <c r="AI1854" s="254">
        <f>ROUNDDOWN(AF1854*AH1854,-3)</f>
        <v>77130000</v>
      </c>
      <c r="AJ1854" s="178">
        <v>1</v>
      </c>
      <c r="AK1854" s="179" t="s">
        <v>38</v>
      </c>
      <c r="AL1854" s="254">
        <v>77130000</v>
      </c>
      <c r="AM1854" s="254">
        <f>ROUNDDOWN(AJ1854*AL1854,-3)</f>
        <v>77130000</v>
      </c>
      <c r="AN1854" s="178">
        <v>1</v>
      </c>
      <c r="AO1854" s="179" t="s">
        <v>38</v>
      </c>
      <c r="AP1854" s="254">
        <v>77130000</v>
      </c>
      <c r="AQ1854" s="254">
        <f>ROUNDDOWN(AN1854*AP1854,-3)</f>
        <v>77130000</v>
      </c>
      <c r="AR1854" s="351">
        <f t="shared" si="642"/>
        <v>0</v>
      </c>
    </row>
    <row r="1855" spans="2:44" x14ac:dyDescent="0.4">
      <c r="B1855" s="208">
        <v>525119</v>
      </c>
      <c r="C1855" s="180" t="s">
        <v>42</v>
      </c>
      <c r="D1855" s="178">
        <v>0</v>
      </c>
      <c r="E1855" s="179"/>
      <c r="F1855" s="180">
        <v>0</v>
      </c>
      <c r="G1855" s="254">
        <f>SUM(G1856:G1860)</f>
        <v>67632000</v>
      </c>
      <c r="H1855" s="178">
        <v>0</v>
      </c>
      <c r="I1855" s="179"/>
      <c r="J1855" s="180">
        <v>0</v>
      </c>
      <c r="K1855" s="254">
        <f>SUM(K1856:K1860)</f>
        <v>67632000</v>
      </c>
      <c r="L1855" s="178">
        <v>0</v>
      </c>
      <c r="M1855" s="179"/>
      <c r="N1855" s="180">
        <v>0</v>
      </c>
      <c r="O1855" s="254">
        <f>SUM(O1856:O1860)</f>
        <v>47970000</v>
      </c>
      <c r="P1855" s="178">
        <v>0</v>
      </c>
      <c r="Q1855" s="179"/>
      <c r="R1855" s="180">
        <v>0</v>
      </c>
      <c r="S1855" s="254">
        <f>SUM(S1856:S1860)</f>
        <v>47970000</v>
      </c>
      <c r="T1855" s="178">
        <v>0</v>
      </c>
      <c r="U1855" s="179"/>
      <c r="V1855" s="180">
        <v>0</v>
      </c>
      <c r="W1855" s="254">
        <f>SUM(W1856:W1860)</f>
        <v>47970000</v>
      </c>
      <c r="X1855" s="354">
        <f t="shared" si="671"/>
        <v>14391000</v>
      </c>
      <c r="Y1855" s="254"/>
      <c r="Z1855" s="354">
        <f t="shared" si="641"/>
        <v>47970000</v>
      </c>
      <c r="AA1855" s="254"/>
      <c r="AB1855" s="178">
        <v>0</v>
      </c>
      <c r="AC1855" s="179"/>
      <c r="AD1855" s="180">
        <v>0</v>
      </c>
      <c r="AE1855" s="254">
        <f>SUM(AE1856:AE1860)</f>
        <v>47970000</v>
      </c>
      <c r="AF1855" s="178">
        <v>0</v>
      </c>
      <c r="AG1855" s="179"/>
      <c r="AH1855" s="180">
        <v>0</v>
      </c>
      <c r="AI1855" s="254">
        <f>SUM(AI1856:AI1860)</f>
        <v>47970000</v>
      </c>
      <c r="AJ1855" s="178">
        <v>0</v>
      </c>
      <c r="AK1855" s="179"/>
      <c r="AL1855" s="180">
        <v>0</v>
      </c>
      <c r="AM1855" s="254">
        <f>SUM(AM1856:AM1860)</f>
        <v>47970000</v>
      </c>
      <c r="AN1855" s="178">
        <v>0</v>
      </c>
      <c r="AO1855" s="179"/>
      <c r="AP1855" s="180">
        <v>0</v>
      </c>
      <c r="AQ1855" s="254">
        <f>SUM(AQ1856:AQ1860)</f>
        <v>47970000</v>
      </c>
      <c r="AR1855" s="351">
        <f t="shared" si="642"/>
        <v>0</v>
      </c>
    </row>
    <row r="1856" spans="2:44" x14ac:dyDescent="0.4">
      <c r="B1856" s="208"/>
      <c r="C1856" s="180" t="s">
        <v>688</v>
      </c>
      <c r="D1856" s="178">
        <v>1</v>
      </c>
      <c r="E1856" s="179" t="s">
        <v>38</v>
      </c>
      <c r="F1856" s="254">
        <v>2550000</v>
      </c>
      <c r="G1856" s="254">
        <f>ROUNDDOWN(D1856*F1856,-3)</f>
        <v>2550000</v>
      </c>
      <c r="H1856" s="178">
        <v>1</v>
      </c>
      <c r="I1856" s="179" t="s">
        <v>38</v>
      </c>
      <c r="J1856" s="254">
        <v>2550000</v>
      </c>
      <c r="K1856" s="254">
        <f>ROUNDDOWN(H1856*J1856,-3)</f>
        <v>2550000</v>
      </c>
      <c r="L1856" s="178">
        <v>1</v>
      </c>
      <c r="M1856" s="179" t="s">
        <v>38</v>
      </c>
      <c r="N1856" s="254">
        <v>2550000</v>
      </c>
      <c r="O1856" s="254">
        <f>ROUNDDOWN(L1856*N1856,-3)</f>
        <v>2550000</v>
      </c>
      <c r="P1856" s="178">
        <v>1</v>
      </c>
      <c r="Q1856" s="179" t="s">
        <v>38</v>
      </c>
      <c r="R1856" s="254">
        <v>2550000</v>
      </c>
      <c r="S1856" s="254">
        <f>ROUNDDOWN(P1856*R1856,-3)</f>
        <v>2550000</v>
      </c>
      <c r="T1856" s="178">
        <v>1</v>
      </c>
      <c r="U1856" s="179" t="s">
        <v>38</v>
      </c>
      <c r="V1856" s="254">
        <v>2550000</v>
      </c>
      <c r="W1856" s="254">
        <f>ROUNDDOWN(T1856*V1856,-3)</f>
        <v>2550000</v>
      </c>
      <c r="X1856" s="354">
        <f t="shared" si="671"/>
        <v>765000</v>
      </c>
      <c r="Y1856" s="254">
        <f>CEILING(X1856,1000)</f>
        <v>765000</v>
      </c>
      <c r="Z1856" s="354">
        <f t="shared" si="641"/>
        <v>1785000</v>
      </c>
      <c r="AA1856" s="254">
        <f t="shared" si="672"/>
        <v>1785000</v>
      </c>
      <c r="AB1856" s="178">
        <v>1</v>
      </c>
      <c r="AC1856" s="179" t="s">
        <v>38</v>
      </c>
      <c r="AD1856" s="254">
        <v>2550000</v>
      </c>
      <c r="AE1856" s="254">
        <f>ROUNDDOWN(AB1856*AD1856,-3)</f>
        <v>2550000</v>
      </c>
      <c r="AF1856" s="178">
        <v>1</v>
      </c>
      <c r="AG1856" s="179" t="s">
        <v>38</v>
      </c>
      <c r="AH1856" s="254">
        <v>2550000</v>
      </c>
      <c r="AI1856" s="254">
        <f>ROUNDDOWN(AF1856*AH1856,-3)</f>
        <v>2550000</v>
      </c>
      <c r="AJ1856" s="178">
        <v>1</v>
      </c>
      <c r="AK1856" s="179" t="s">
        <v>38</v>
      </c>
      <c r="AL1856" s="254">
        <v>2550000</v>
      </c>
      <c r="AM1856" s="254">
        <f>ROUNDDOWN(AJ1856*AL1856,-3)</f>
        <v>2550000</v>
      </c>
      <c r="AN1856" s="178">
        <v>1</v>
      </c>
      <c r="AO1856" s="179" t="s">
        <v>38</v>
      </c>
      <c r="AP1856" s="254">
        <v>2550000</v>
      </c>
      <c r="AQ1856" s="254">
        <f>ROUNDDOWN(AN1856*AP1856,-3)</f>
        <v>2550000</v>
      </c>
      <c r="AR1856" s="351">
        <f t="shared" si="642"/>
        <v>0</v>
      </c>
    </row>
    <row r="1857" spans="2:44" x14ac:dyDescent="0.4">
      <c r="B1857" s="208"/>
      <c r="C1857" s="180" t="s">
        <v>72</v>
      </c>
      <c r="D1857" s="178">
        <v>378</v>
      </c>
      <c r="E1857" s="179" t="s">
        <v>57</v>
      </c>
      <c r="F1857" s="254">
        <v>40000</v>
      </c>
      <c r="G1857" s="254">
        <f>ROUNDDOWN(D1857*F1857,-3)</f>
        <v>15120000</v>
      </c>
      <c r="H1857" s="178">
        <v>378</v>
      </c>
      <c r="I1857" s="179" t="s">
        <v>57</v>
      </c>
      <c r="J1857" s="254">
        <v>40000</v>
      </c>
      <c r="K1857" s="254">
        <f>ROUNDDOWN(H1857*J1857,-3)</f>
        <v>15120000</v>
      </c>
      <c r="L1857" s="178">
        <v>378</v>
      </c>
      <c r="M1857" s="179" t="s">
        <v>57</v>
      </c>
      <c r="N1857" s="254">
        <v>40000</v>
      </c>
      <c r="O1857" s="254">
        <f>ROUNDDOWN(L1857*N1857,-3)</f>
        <v>15120000</v>
      </c>
      <c r="P1857" s="178">
        <v>378</v>
      </c>
      <c r="Q1857" s="179" t="s">
        <v>57</v>
      </c>
      <c r="R1857" s="254">
        <v>40000</v>
      </c>
      <c r="S1857" s="254">
        <f>ROUNDDOWN(P1857*R1857,-3)</f>
        <v>15120000</v>
      </c>
      <c r="T1857" s="178">
        <v>378</v>
      </c>
      <c r="U1857" s="179" t="s">
        <v>57</v>
      </c>
      <c r="V1857" s="254">
        <v>40000</v>
      </c>
      <c r="W1857" s="254">
        <f>ROUNDDOWN(T1857*V1857,-3)</f>
        <v>15120000</v>
      </c>
      <c r="X1857" s="354">
        <f t="shared" si="671"/>
        <v>4536000</v>
      </c>
      <c r="Y1857" s="254">
        <f>CEILING(X1857,1000)</f>
        <v>4536000</v>
      </c>
      <c r="Z1857" s="354">
        <f t="shared" si="641"/>
        <v>10584000</v>
      </c>
      <c r="AA1857" s="254">
        <f t="shared" si="672"/>
        <v>10584000</v>
      </c>
      <c r="AB1857" s="178">
        <v>378</v>
      </c>
      <c r="AC1857" s="179" t="s">
        <v>57</v>
      </c>
      <c r="AD1857" s="254">
        <v>40000</v>
      </c>
      <c r="AE1857" s="254">
        <f>ROUNDDOWN(AB1857*AD1857,-3)</f>
        <v>15120000</v>
      </c>
      <c r="AF1857" s="178">
        <v>378</v>
      </c>
      <c r="AG1857" s="179" t="s">
        <v>57</v>
      </c>
      <c r="AH1857" s="254">
        <v>40000</v>
      </c>
      <c r="AI1857" s="254">
        <f>ROUNDDOWN(AF1857*AH1857,-3)</f>
        <v>15120000</v>
      </c>
      <c r="AJ1857" s="178">
        <v>378</v>
      </c>
      <c r="AK1857" s="179" t="s">
        <v>57</v>
      </c>
      <c r="AL1857" s="254">
        <v>40000</v>
      </c>
      <c r="AM1857" s="254">
        <f>ROUNDDOWN(AJ1857*AL1857,-3)</f>
        <v>15120000</v>
      </c>
      <c r="AN1857" s="178">
        <v>378</v>
      </c>
      <c r="AO1857" s="179" t="s">
        <v>57</v>
      </c>
      <c r="AP1857" s="254">
        <v>40000</v>
      </c>
      <c r="AQ1857" s="254">
        <f>ROUNDDOWN(AN1857*AP1857,-3)</f>
        <v>15120000</v>
      </c>
      <c r="AR1857" s="351">
        <f t="shared" si="642"/>
        <v>0</v>
      </c>
    </row>
    <row r="1858" spans="2:44" x14ac:dyDescent="0.4">
      <c r="B1858" s="208"/>
      <c r="C1858" s="180" t="s">
        <v>41</v>
      </c>
      <c r="D1858" s="178">
        <v>1</v>
      </c>
      <c r="E1858" s="179" t="s">
        <v>38</v>
      </c>
      <c r="F1858" s="254">
        <v>18900000</v>
      </c>
      <c r="G1858" s="254">
        <f>ROUNDDOWN(D1858*F1858,-3)</f>
        <v>18900000</v>
      </c>
      <c r="H1858" s="178">
        <v>1</v>
      </c>
      <c r="I1858" s="179" t="s">
        <v>38</v>
      </c>
      <c r="J1858" s="254">
        <v>18900000</v>
      </c>
      <c r="K1858" s="254">
        <f>ROUNDDOWN(H1858*J1858,-3)</f>
        <v>18900000</v>
      </c>
      <c r="L1858" s="178">
        <v>1</v>
      </c>
      <c r="M1858" s="179" t="s">
        <v>38</v>
      </c>
      <c r="N1858" s="254">
        <v>18900000</v>
      </c>
      <c r="O1858" s="254">
        <f>ROUNDDOWN(L1858*N1858,-3)</f>
        <v>18900000</v>
      </c>
      <c r="P1858" s="178">
        <v>1</v>
      </c>
      <c r="Q1858" s="179" t="s">
        <v>38</v>
      </c>
      <c r="R1858" s="254">
        <v>18900000</v>
      </c>
      <c r="S1858" s="254">
        <f>ROUNDDOWN(P1858*R1858,-3)</f>
        <v>18900000</v>
      </c>
      <c r="T1858" s="178">
        <v>1</v>
      </c>
      <c r="U1858" s="179" t="s">
        <v>38</v>
      </c>
      <c r="V1858" s="254">
        <v>18900000</v>
      </c>
      <c r="W1858" s="254">
        <f>ROUNDDOWN(T1858*V1858,-3)</f>
        <v>18900000</v>
      </c>
      <c r="X1858" s="354">
        <f t="shared" si="671"/>
        <v>5670000</v>
      </c>
      <c r="Y1858" s="254">
        <f>CEILING(X1858,1000)</f>
        <v>5670000</v>
      </c>
      <c r="Z1858" s="354">
        <f t="shared" si="641"/>
        <v>13230000</v>
      </c>
      <c r="AA1858" s="254">
        <f t="shared" si="672"/>
        <v>13230000</v>
      </c>
      <c r="AB1858" s="178">
        <v>1</v>
      </c>
      <c r="AC1858" s="179" t="s">
        <v>38</v>
      </c>
      <c r="AD1858" s="254">
        <v>18900000</v>
      </c>
      <c r="AE1858" s="254">
        <f>ROUNDDOWN(AB1858*AD1858,-3)</f>
        <v>18900000</v>
      </c>
      <c r="AF1858" s="178">
        <v>1</v>
      </c>
      <c r="AG1858" s="179" t="s">
        <v>38</v>
      </c>
      <c r="AH1858" s="254">
        <v>18900000</v>
      </c>
      <c r="AI1858" s="254">
        <f>ROUNDDOWN(AF1858*AH1858,-3)</f>
        <v>18900000</v>
      </c>
      <c r="AJ1858" s="178">
        <v>1</v>
      </c>
      <c r="AK1858" s="179" t="s">
        <v>38</v>
      </c>
      <c r="AL1858" s="254">
        <v>18900000</v>
      </c>
      <c r="AM1858" s="254">
        <f>ROUNDDOWN(AJ1858*AL1858,-3)</f>
        <v>18900000</v>
      </c>
      <c r="AN1858" s="178">
        <v>1</v>
      </c>
      <c r="AO1858" s="179" t="s">
        <v>38</v>
      </c>
      <c r="AP1858" s="254">
        <v>18900000</v>
      </c>
      <c r="AQ1858" s="254">
        <f>ROUNDDOWN(AN1858*AP1858,-3)</f>
        <v>18900000</v>
      </c>
      <c r="AR1858" s="351">
        <f t="shared" si="642"/>
        <v>0</v>
      </c>
    </row>
    <row r="1859" spans="2:44" x14ac:dyDescent="0.4">
      <c r="B1859" s="208"/>
      <c r="C1859" s="180" t="s">
        <v>670</v>
      </c>
      <c r="D1859" s="178">
        <v>1</v>
      </c>
      <c r="E1859" s="179" t="s">
        <v>38</v>
      </c>
      <c r="F1859" s="254">
        <v>11400000</v>
      </c>
      <c r="G1859" s="254">
        <f>ROUNDDOWN(D1859*F1859,-3)</f>
        <v>11400000</v>
      </c>
      <c r="H1859" s="178">
        <v>1</v>
      </c>
      <c r="I1859" s="179" t="s">
        <v>38</v>
      </c>
      <c r="J1859" s="254">
        <v>11400000</v>
      </c>
      <c r="K1859" s="254">
        <f>ROUNDDOWN(H1859*J1859,-3)</f>
        <v>11400000</v>
      </c>
      <c r="L1859" s="178">
        <v>1</v>
      </c>
      <c r="M1859" s="179" t="s">
        <v>38</v>
      </c>
      <c r="N1859" s="254">
        <v>11400000</v>
      </c>
      <c r="O1859" s="254">
        <f>ROUNDDOWN(L1859*N1859,-3)</f>
        <v>11400000</v>
      </c>
      <c r="P1859" s="178">
        <v>1</v>
      </c>
      <c r="Q1859" s="179" t="s">
        <v>38</v>
      </c>
      <c r="R1859" s="254">
        <v>11400000</v>
      </c>
      <c r="S1859" s="254">
        <f>ROUNDDOWN(P1859*R1859,-3)</f>
        <v>11400000</v>
      </c>
      <c r="T1859" s="178">
        <v>1</v>
      </c>
      <c r="U1859" s="179" t="s">
        <v>38</v>
      </c>
      <c r="V1859" s="254">
        <v>11400000</v>
      </c>
      <c r="W1859" s="254">
        <f>ROUNDDOWN(T1859*V1859,-3)</f>
        <v>11400000</v>
      </c>
      <c r="X1859" s="354">
        <f t="shared" si="671"/>
        <v>3420000</v>
      </c>
      <c r="Y1859" s="254">
        <f>CEILING(X1859,1000)</f>
        <v>3420000</v>
      </c>
      <c r="Z1859" s="354">
        <f t="shared" si="641"/>
        <v>7980000</v>
      </c>
      <c r="AA1859" s="254">
        <f t="shared" si="672"/>
        <v>7980000</v>
      </c>
      <c r="AB1859" s="178">
        <v>1</v>
      </c>
      <c r="AC1859" s="179" t="s">
        <v>38</v>
      </c>
      <c r="AD1859" s="254">
        <v>11400000</v>
      </c>
      <c r="AE1859" s="254">
        <f>ROUNDDOWN(AB1859*AD1859,-3)</f>
        <v>11400000</v>
      </c>
      <c r="AF1859" s="178">
        <v>1</v>
      </c>
      <c r="AG1859" s="179" t="s">
        <v>38</v>
      </c>
      <c r="AH1859" s="254">
        <v>11400000</v>
      </c>
      <c r="AI1859" s="254">
        <f>ROUNDDOWN(AF1859*AH1859,-3)</f>
        <v>11400000</v>
      </c>
      <c r="AJ1859" s="178">
        <v>1</v>
      </c>
      <c r="AK1859" s="179" t="s">
        <v>38</v>
      </c>
      <c r="AL1859" s="254">
        <v>11400000</v>
      </c>
      <c r="AM1859" s="254">
        <f>ROUNDDOWN(AJ1859*AL1859,-3)</f>
        <v>11400000</v>
      </c>
      <c r="AN1859" s="178">
        <v>1</v>
      </c>
      <c r="AO1859" s="179" t="s">
        <v>38</v>
      </c>
      <c r="AP1859" s="254">
        <v>11400000</v>
      </c>
      <c r="AQ1859" s="254">
        <f>ROUNDDOWN(AN1859*AP1859,-3)</f>
        <v>11400000</v>
      </c>
      <c r="AR1859" s="351">
        <f t="shared" si="642"/>
        <v>0</v>
      </c>
    </row>
    <row r="1860" spans="2:44" x14ac:dyDescent="0.4">
      <c r="B1860" s="208"/>
      <c r="C1860" s="180" t="s">
        <v>642</v>
      </c>
      <c r="D1860" s="178">
        <v>1</v>
      </c>
      <c r="E1860" s="179" t="s">
        <v>38</v>
      </c>
      <c r="F1860" s="254">
        <v>19662000</v>
      </c>
      <c r="G1860" s="254">
        <f>ROUNDDOWN(D1860*F1860,-3)</f>
        <v>19662000</v>
      </c>
      <c r="H1860" s="178">
        <v>1</v>
      </c>
      <c r="I1860" s="179" t="s">
        <v>38</v>
      </c>
      <c r="J1860" s="254">
        <v>19662000</v>
      </c>
      <c r="K1860" s="254">
        <f>ROUNDDOWN(H1860*J1860,-3)</f>
        <v>19662000</v>
      </c>
      <c r="L1860" s="178">
        <v>0</v>
      </c>
      <c r="M1860" s="179" t="s">
        <v>38</v>
      </c>
      <c r="N1860" s="254">
        <v>19662000</v>
      </c>
      <c r="O1860" s="254">
        <f>ROUNDDOWN(L1860*N1860,-3)</f>
        <v>0</v>
      </c>
      <c r="P1860" s="178">
        <v>0</v>
      </c>
      <c r="Q1860" s="179" t="s">
        <v>38</v>
      </c>
      <c r="R1860" s="254">
        <v>19662000</v>
      </c>
      <c r="S1860" s="254">
        <f>ROUNDDOWN(P1860*R1860,-3)</f>
        <v>0</v>
      </c>
      <c r="T1860" s="178">
        <v>0</v>
      </c>
      <c r="U1860" s="179" t="s">
        <v>38</v>
      </c>
      <c r="V1860" s="254">
        <v>19662000</v>
      </c>
      <c r="W1860" s="254">
        <f>ROUNDDOWN(T1860*V1860,-3)</f>
        <v>0</v>
      </c>
      <c r="X1860" s="354">
        <f t="shared" si="671"/>
        <v>0</v>
      </c>
      <c r="Y1860" s="254"/>
      <c r="Z1860" s="354">
        <f t="shared" si="641"/>
        <v>0</v>
      </c>
      <c r="AA1860" s="254"/>
      <c r="AB1860" s="178">
        <v>0</v>
      </c>
      <c r="AC1860" s="179" t="s">
        <v>38</v>
      </c>
      <c r="AD1860" s="254">
        <v>19662000</v>
      </c>
      <c r="AE1860" s="254">
        <f>ROUNDDOWN(AB1860*AD1860,-3)</f>
        <v>0</v>
      </c>
      <c r="AF1860" s="178">
        <v>0</v>
      </c>
      <c r="AG1860" s="179" t="s">
        <v>38</v>
      </c>
      <c r="AH1860" s="254">
        <v>19662000</v>
      </c>
      <c r="AI1860" s="254">
        <f>ROUNDDOWN(AF1860*AH1860,-3)</f>
        <v>0</v>
      </c>
      <c r="AJ1860" s="178">
        <v>0</v>
      </c>
      <c r="AK1860" s="179" t="s">
        <v>38</v>
      </c>
      <c r="AL1860" s="254">
        <v>19662000</v>
      </c>
      <c r="AM1860" s="254">
        <f>ROUNDDOWN(AJ1860*AL1860,-3)</f>
        <v>0</v>
      </c>
      <c r="AN1860" s="178">
        <v>0</v>
      </c>
      <c r="AO1860" s="179" t="s">
        <v>38</v>
      </c>
      <c r="AP1860" s="254">
        <v>19662000</v>
      </c>
      <c r="AQ1860" s="254">
        <f>ROUNDDOWN(AN1860*AP1860,-3)</f>
        <v>0</v>
      </c>
      <c r="AR1860" s="351">
        <f t="shared" si="642"/>
        <v>0</v>
      </c>
    </row>
    <row r="1861" spans="2:44" ht="29.15" x14ac:dyDescent="0.4">
      <c r="B1861" s="312" t="s">
        <v>62</v>
      </c>
      <c r="C1861" s="313" t="s">
        <v>689</v>
      </c>
      <c r="D1861" s="269">
        <v>24</v>
      </c>
      <c r="E1861" s="270" t="s">
        <v>30</v>
      </c>
      <c r="F1861" s="254">
        <v>0</v>
      </c>
      <c r="G1861" s="254">
        <f>G1862+G1872</f>
        <v>115038000</v>
      </c>
      <c r="H1861" s="314">
        <v>24</v>
      </c>
      <c r="I1861" s="315" t="s">
        <v>30</v>
      </c>
      <c r="J1861" s="316">
        <v>0</v>
      </c>
      <c r="K1861" s="316">
        <f>K1862+K1872</f>
        <v>115038000</v>
      </c>
      <c r="L1861" s="314">
        <v>24</v>
      </c>
      <c r="M1861" s="315" t="s">
        <v>30</v>
      </c>
      <c r="N1861" s="316">
        <v>0</v>
      </c>
      <c r="O1861" s="316">
        <f>O1862+O1872</f>
        <v>103572000</v>
      </c>
      <c r="P1861" s="314">
        <v>24</v>
      </c>
      <c r="Q1861" s="315" t="s">
        <v>30</v>
      </c>
      <c r="R1861" s="316">
        <v>0</v>
      </c>
      <c r="S1861" s="316">
        <f>S1862+S1872</f>
        <v>103572000</v>
      </c>
      <c r="T1861" s="314">
        <v>24</v>
      </c>
      <c r="U1861" s="315" t="s">
        <v>30</v>
      </c>
      <c r="V1861" s="316">
        <v>0</v>
      </c>
      <c r="W1861" s="316">
        <f>W1862+W1872</f>
        <v>103572000</v>
      </c>
      <c r="X1861" s="354">
        <f t="shared" si="671"/>
        <v>31071600</v>
      </c>
      <c r="Y1861" s="316"/>
      <c r="Z1861" s="354">
        <f t="shared" si="641"/>
        <v>103572000</v>
      </c>
      <c r="AA1861" s="316"/>
      <c r="AB1861" s="314">
        <v>24</v>
      </c>
      <c r="AC1861" s="315" t="s">
        <v>30</v>
      </c>
      <c r="AD1861" s="316">
        <v>0</v>
      </c>
      <c r="AE1861" s="316">
        <f>AE1862+AE1872</f>
        <v>105072000</v>
      </c>
      <c r="AF1861" s="314">
        <v>24</v>
      </c>
      <c r="AG1861" s="315" t="s">
        <v>30</v>
      </c>
      <c r="AH1861" s="316">
        <v>0</v>
      </c>
      <c r="AI1861" s="316">
        <f>AI1862+AI1872</f>
        <v>105072000</v>
      </c>
      <c r="AJ1861" s="314">
        <v>24</v>
      </c>
      <c r="AK1861" s="315" t="s">
        <v>30</v>
      </c>
      <c r="AL1861" s="316">
        <v>0</v>
      </c>
      <c r="AM1861" s="316">
        <f>AM1862+AM1872</f>
        <v>105072000</v>
      </c>
      <c r="AN1861" s="314">
        <v>24</v>
      </c>
      <c r="AO1861" s="315" t="s">
        <v>30</v>
      </c>
      <c r="AP1861" s="316">
        <v>0</v>
      </c>
      <c r="AQ1861" s="316">
        <f>AQ1862+AQ1872</f>
        <v>105072000</v>
      </c>
      <c r="AR1861" s="351">
        <f t="shared" si="642"/>
        <v>0</v>
      </c>
    </row>
    <row r="1862" spans="2:44" x14ac:dyDescent="0.4">
      <c r="B1862" s="208">
        <v>525111</v>
      </c>
      <c r="C1862" s="180" t="s">
        <v>174</v>
      </c>
      <c r="D1862" s="178"/>
      <c r="E1862" s="179"/>
      <c r="F1862" s="180">
        <v>0</v>
      </c>
      <c r="G1862" s="254">
        <f>SUM(G1863:G1871)</f>
        <v>71870000</v>
      </c>
      <c r="H1862" s="178"/>
      <c r="I1862" s="179"/>
      <c r="J1862" s="180">
        <v>0</v>
      </c>
      <c r="K1862" s="254">
        <f>SUM(K1863:K1871)</f>
        <v>71870000</v>
      </c>
      <c r="L1862" s="178"/>
      <c r="M1862" s="179"/>
      <c r="N1862" s="180">
        <v>0</v>
      </c>
      <c r="O1862" s="254">
        <f>SUM(O1863:O1871)</f>
        <v>71870000</v>
      </c>
      <c r="P1862" s="178"/>
      <c r="Q1862" s="179"/>
      <c r="R1862" s="180">
        <v>0</v>
      </c>
      <c r="S1862" s="254">
        <f>SUM(S1863:S1871)</f>
        <v>71870000</v>
      </c>
      <c r="T1862" s="178"/>
      <c r="U1862" s="179"/>
      <c r="V1862" s="180">
        <v>0</v>
      </c>
      <c r="W1862" s="254">
        <f>SUM(W1863:W1871)</f>
        <v>71870000</v>
      </c>
      <c r="X1862" s="354">
        <f t="shared" si="671"/>
        <v>21561000</v>
      </c>
      <c r="Y1862" s="254"/>
      <c r="Z1862" s="354">
        <f t="shared" si="641"/>
        <v>71870000</v>
      </c>
      <c r="AA1862" s="254"/>
      <c r="AB1862" s="178"/>
      <c r="AC1862" s="179"/>
      <c r="AD1862" s="180">
        <v>0</v>
      </c>
      <c r="AE1862" s="254">
        <f>SUM(AE1863:AE1871)</f>
        <v>73370000</v>
      </c>
      <c r="AF1862" s="178"/>
      <c r="AG1862" s="179"/>
      <c r="AH1862" s="180">
        <v>0</v>
      </c>
      <c r="AI1862" s="254">
        <f>SUM(AI1863:AI1871)</f>
        <v>73370000</v>
      </c>
      <c r="AJ1862" s="178"/>
      <c r="AK1862" s="179"/>
      <c r="AL1862" s="180">
        <v>0</v>
      </c>
      <c r="AM1862" s="254">
        <f>SUM(AM1863:AM1871)</f>
        <v>73370000</v>
      </c>
      <c r="AN1862" s="178"/>
      <c r="AO1862" s="179"/>
      <c r="AP1862" s="180">
        <v>0</v>
      </c>
      <c r="AQ1862" s="254">
        <f>SUM(AQ1863:AQ1871)</f>
        <v>73370000</v>
      </c>
      <c r="AR1862" s="351">
        <f t="shared" si="642"/>
        <v>0</v>
      </c>
    </row>
    <row r="1863" spans="2:44" x14ac:dyDescent="0.4">
      <c r="B1863" s="208" t="s">
        <v>27</v>
      </c>
      <c r="C1863" s="180" t="s">
        <v>46</v>
      </c>
      <c r="D1863" s="178">
        <v>60</v>
      </c>
      <c r="E1863" s="179" t="s">
        <v>47</v>
      </c>
      <c r="F1863" s="254">
        <v>150000</v>
      </c>
      <c r="G1863" s="254">
        <f t="shared" ref="G1863:G1871" si="673">ROUNDDOWN(D1863*F1863,-3)</f>
        <v>9000000</v>
      </c>
      <c r="H1863" s="178">
        <v>60</v>
      </c>
      <c r="I1863" s="179" t="s">
        <v>47</v>
      </c>
      <c r="J1863" s="254">
        <v>150000</v>
      </c>
      <c r="K1863" s="254">
        <f t="shared" ref="K1863:K1871" si="674">ROUNDDOWN(H1863*J1863,-3)</f>
        <v>9000000</v>
      </c>
      <c r="L1863" s="178">
        <v>60</v>
      </c>
      <c r="M1863" s="179" t="s">
        <v>47</v>
      </c>
      <c r="N1863" s="254">
        <v>150000</v>
      </c>
      <c r="O1863" s="254">
        <f t="shared" ref="O1863:O1871" si="675">ROUNDDOWN(L1863*N1863,-3)</f>
        <v>9000000</v>
      </c>
      <c r="P1863" s="178">
        <v>60</v>
      </c>
      <c r="Q1863" s="179" t="s">
        <v>47</v>
      </c>
      <c r="R1863" s="254">
        <v>150000</v>
      </c>
      <c r="S1863" s="254">
        <f t="shared" ref="S1863:S1871" si="676">ROUNDDOWN(P1863*R1863,-3)</f>
        <v>9000000</v>
      </c>
      <c r="T1863" s="178">
        <v>60</v>
      </c>
      <c r="U1863" s="179" t="s">
        <v>47</v>
      </c>
      <c r="V1863" s="254">
        <v>150000</v>
      </c>
      <c r="W1863" s="254">
        <f t="shared" ref="W1863:W1871" si="677">ROUNDDOWN(T1863*V1863,-3)</f>
        <v>9000000</v>
      </c>
      <c r="X1863" s="354">
        <f t="shared" si="671"/>
        <v>2700000</v>
      </c>
      <c r="Y1863" s="254">
        <f t="shared" ref="Y1863:Y1871" si="678">CEILING(X1863,1000)</f>
        <v>2700000</v>
      </c>
      <c r="Z1863" s="354">
        <f t="shared" si="641"/>
        <v>6300000</v>
      </c>
      <c r="AA1863" s="254">
        <f t="shared" si="672"/>
        <v>6300000</v>
      </c>
      <c r="AB1863" s="178">
        <v>70</v>
      </c>
      <c r="AC1863" s="179" t="s">
        <v>47</v>
      </c>
      <c r="AD1863" s="254">
        <v>150000</v>
      </c>
      <c r="AE1863" s="254">
        <f t="shared" ref="AE1863:AE1871" si="679">ROUNDDOWN(AB1863*AD1863,-3)</f>
        <v>10500000</v>
      </c>
      <c r="AF1863" s="178">
        <v>70</v>
      </c>
      <c r="AG1863" s="179" t="s">
        <v>47</v>
      </c>
      <c r="AH1863" s="254">
        <v>150000</v>
      </c>
      <c r="AI1863" s="254">
        <f t="shared" ref="AI1863:AI1871" si="680">ROUNDDOWN(AF1863*AH1863,-3)</f>
        <v>10500000</v>
      </c>
      <c r="AJ1863" s="178">
        <v>70</v>
      </c>
      <c r="AK1863" s="179" t="s">
        <v>47</v>
      </c>
      <c r="AL1863" s="254">
        <v>150000</v>
      </c>
      <c r="AM1863" s="254">
        <f t="shared" ref="AM1863:AM1871" si="681">ROUNDDOWN(AJ1863*AL1863,-3)</f>
        <v>10500000</v>
      </c>
      <c r="AN1863" s="178">
        <v>70</v>
      </c>
      <c r="AO1863" s="179" t="s">
        <v>47</v>
      </c>
      <c r="AP1863" s="254">
        <v>150000</v>
      </c>
      <c r="AQ1863" s="254">
        <f t="shared" ref="AQ1863:AQ1871" si="682">ROUNDDOWN(AN1863*AP1863,-3)</f>
        <v>10500000</v>
      </c>
      <c r="AR1863" s="351">
        <f t="shared" si="642"/>
        <v>0</v>
      </c>
    </row>
    <row r="1864" spans="2:44" x14ac:dyDescent="0.4">
      <c r="B1864" s="208" t="s">
        <v>27</v>
      </c>
      <c r="C1864" s="180" t="s">
        <v>48</v>
      </c>
      <c r="D1864" s="178">
        <v>154</v>
      </c>
      <c r="E1864" s="179" t="s">
        <v>47</v>
      </c>
      <c r="F1864" s="254">
        <v>150000</v>
      </c>
      <c r="G1864" s="254">
        <f t="shared" si="673"/>
        <v>23100000</v>
      </c>
      <c r="H1864" s="178">
        <v>154</v>
      </c>
      <c r="I1864" s="179" t="s">
        <v>47</v>
      </c>
      <c r="J1864" s="254">
        <v>150000</v>
      </c>
      <c r="K1864" s="254">
        <f t="shared" si="674"/>
        <v>23100000</v>
      </c>
      <c r="L1864" s="178">
        <v>154</v>
      </c>
      <c r="M1864" s="179" t="s">
        <v>47</v>
      </c>
      <c r="N1864" s="254">
        <v>150000</v>
      </c>
      <c r="O1864" s="254">
        <f t="shared" si="675"/>
        <v>23100000</v>
      </c>
      <c r="P1864" s="178">
        <v>154</v>
      </c>
      <c r="Q1864" s="179" t="s">
        <v>47</v>
      </c>
      <c r="R1864" s="254">
        <v>150000</v>
      </c>
      <c r="S1864" s="254">
        <f t="shared" si="676"/>
        <v>23100000</v>
      </c>
      <c r="T1864" s="178">
        <v>154</v>
      </c>
      <c r="U1864" s="179" t="s">
        <v>47</v>
      </c>
      <c r="V1864" s="254">
        <v>150000</v>
      </c>
      <c r="W1864" s="254">
        <f t="shared" si="677"/>
        <v>23100000</v>
      </c>
      <c r="X1864" s="354">
        <f t="shared" si="671"/>
        <v>6930000</v>
      </c>
      <c r="Y1864" s="254">
        <f t="shared" si="678"/>
        <v>6930000</v>
      </c>
      <c r="Z1864" s="354">
        <f t="shared" si="641"/>
        <v>16170000</v>
      </c>
      <c r="AA1864" s="254">
        <f t="shared" si="672"/>
        <v>16170000</v>
      </c>
      <c r="AB1864" s="178">
        <v>154</v>
      </c>
      <c r="AC1864" s="179" t="s">
        <v>47</v>
      </c>
      <c r="AD1864" s="254">
        <v>150000</v>
      </c>
      <c r="AE1864" s="254">
        <f t="shared" si="679"/>
        <v>23100000</v>
      </c>
      <c r="AF1864" s="178">
        <v>154</v>
      </c>
      <c r="AG1864" s="179" t="s">
        <v>47</v>
      </c>
      <c r="AH1864" s="254">
        <v>150000</v>
      </c>
      <c r="AI1864" s="254">
        <f t="shared" si="680"/>
        <v>23100000</v>
      </c>
      <c r="AJ1864" s="178">
        <v>154</v>
      </c>
      <c r="AK1864" s="179" t="s">
        <v>47</v>
      </c>
      <c r="AL1864" s="254">
        <v>150000</v>
      </c>
      <c r="AM1864" s="254">
        <f t="shared" si="681"/>
        <v>23100000</v>
      </c>
      <c r="AN1864" s="178">
        <v>154</v>
      </c>
      <c r="AO1864" s="179" t="s">
        <v>47</v>
      </c>
      <c r="AP1864" s="254">
        <v>150000</v>
      </c>
      <c r="AQ1864" s="254">
        <f t="shared" si="682"/>
        <v>23100000</v>
      </c>
      <c r="AR1864" s="351">
        <f t="shared" si="642"/>
        <v>0</v>
      </c>
    </row>
    <row r="1865" spans="2:44" x14ac:dyDescent="0.4">
      <c r="B1865" s="208"/>
      <c r="C1865" s="180" t="s">
        <v>672</v>
      </c>
      <c r="D1865" s="178">
        <v>46</v>
      </c>
      <c r="E1865" s="179" t="s">
        <v>47</v>
      </c>
      <c r="F1865" s="254">
        <v>150000</v>
      </c>
      <c r="G1865" s="254">
        <f t="shared" si="673"/>
        <v>6900000</v>
      </c>
      <c r="H1865" s="178">
        <v>46</v>
      </c>
      <c r="I1865" s="179" t="s">
        <v>47</v>
      </c>
      <c r="J1865" s="254">
        <v>150000</v>
      </c>
      <c r="K1865" s="254">
        <f t="shared" si="674"/>
        <v>6900000</v>
      </c>
      <c r="L1865" s="178">
        <v>46</v>
      </c>
      <c r="M1865" s="179" t="s">
        <v>47</v>
      </c>
      <c r="N1865" s="254">
        <v>150000</v>
      </c>
      <c r="O1865" s="254">
        <f t="shared" si="675"/>
        <v>6900000</v>
      </c>
      <c r="P1865" s="178">
        <v>46</v>
      </c>
      <c r="Q1865" s="179" t="s">
        <v>47</v>
      </c>
      <c r="R1865" s="254">
        <v>150000</v>
      </c>
      <c r="S1865" s="254">
        <f t="shared" si="676"/>
        <v>6900000</v>
      </c>
      <c r="T1865" s="178">
        <v>46</v>
      </c>
      <c r="U1865" s="179" t="s">
        <v>47</v>
      </c>
      <c r="V1865" s="254">
        <v>150000</v>
      </c>
      <c r="W1865" s="254">
        <f t="shared" si="677"/>
        <v>6900000</v>
      </c>
      <c r="X1865" s="354">
        <f t="shared" si="671"/>
        <v>2070000</v>
      </c>
      <c r="Y1865" s="254">
        <f t="shared" si="678"/>
        <v>2070000</v>
      </c>
      <c r="Z1865" s="354">
        <f t="shared" ref="Z1865:Z1928" si="683">W1865-Y1865</f>
        <v>4830000</v>
      </c>
      <c r="AA1865" s="254">
        <f t="shared" si="672"/>
        <v>4830000</v>
      </c>
      <c r="AB1865" s="178">
        <v>46</v>
      </c>
      <c r="AC1865" s="179" t="s">
        <v>47</v>
      </c>
      <c r="AD1865" s="254">
        <v>150000</v>
      </c>
      <c r="AE1865" s="254">
        <f t="shared" si="679"/>
        <v>6900000</v>
      </c>
      <c r="AF1865" s="178">
        <v>46</v>
      </c>
      <c r="AG1865" s="179" t="s">
        <v>47</v>
      </c>
      <c r="AH1865" s="254">
        <v>150000</v>
      </c>
      <c r="AI1865" s="254">
        <f t="shared" si="680"/>
        <v>6900000</v>
      </c>
      <c r="AJ1865" s="178">
        <v>46</v>
      </c>
      <c r="AK1865" s="179" t="s">
        <v>47</v>
      </c>
      <c r="AL1865" s="254">
        <v>150000</v>
      </c>
      <c r="AM1865" s="254">
        <f t="shared" si="681"/>
        <v>6900000</v>
      </c>
      <c r="AN1865" s="178">
        <v>46</v>
      </c>
      <c r="AO1865" s="179" t="s">
        <v>47</v>
      </c>
      <c r="AP1865" s="254">
        <v>150000</v>
      </c>
      <c r="AQ1865" s="254">
        <f t="shared" si="682"/>
        <v>6900000</v>
      </c>
      <c r="AR1865" s="351">
        <f t="shared" si="642"/>
        <v>0</v>
      </c>
    </row>
    <row r="1866" spans="2:44" x14ac:dyDescent="0.4">
      <c r="B1866" s="208"/>
      <c r="C1866" s="180" t="s">
        <v>638</v>
      </c>
      <c r="D1866" s="178">
        <v>1</v>
      </c>
      <c r="E1866" s="179" t="s">
        <v>38</v>
      </c>
      <c r="F1866" s="254">
        <v>6720000</v>
      </c>
      <c r="G1866" s="254">
        <f t="shared" si="673"/>
        <v>6720000</v>
      </c>
      <c r="H1866" s="178">
        <v>1</v>
      </c>
      <c r="I1866" s="179" t="s">
        <v>38</v>
      </c>
      <c r="J1866" s="254">
        <v>6720000</v>
      </c>
      <c r="K1866" s="254">
        <f t="shared" si="674"/>
        <v>6720000</v>
      </c>
      <c r="L1866" s="178">
        <v>1</v>
      </c>
      <c r="M1866" s="179" t="s">
        <v>38</v>
      </c>
      <c r="N1866" s="254">
        <v>6720000</v>
      </c>
      <c r="O1866" s="254">
        <f t="shared" si="675"/>
        <v>6720000</v>
      </c>
      <c r="P1866" s="178">
        <v>1</v>
      </c>
      <c r="Q1866" s="179" t="s">
        <v>38</v>
      </c>
      <c r="R1866" s="254">
        <v>6720000</v>
      </c>
      <c r="S1866" s="254">
        <f t="shared" si="676"/>
        <v>6720000</v>
      </c>
      <c r="T1866" s="178">
        <v>1</v>
      </c>
      <c r="U1866" s="179" t="s">
        <v>38</v>
      </c>
      <c r="V1866" s="254">
        <v>6720000</v>
      </c>
      <c r="W1866" s="254">
        <f t="shared" si="677"/>
        <v>6720000</v>
      </c>
      <c r="X1866" s="354">
        <f t="shared" si="671"/>
        <v>2016000</v>
      </c>
      <c r="Y1866" s="254">
        <f t="shared" si="678"/>
        <v>2016000</v>
      </c>
      <c r="Z1866" s="354">
        <f t="shared" si="683"/>
        <v>4704000</v>
      </c>
      <c r="AA1866" s="254">
        <f t="shared" si="672"/>
        <v>4704000</v>
      </c>
      <c r="AB1866" s="178">
        <v>1</v>
      </c>
      <c r="AC1866" s="179" t="s">
        <v>38</v>
      </c>
      <c r="AD1866" s="254">
        <v>6720000</v>
      </c>
      <c r="AE1866" s="254">
        <f t="shared" si="679"/>
        <v>6720000</v>
      </c>
      <c r="AF1866" s="178">
        <v>1</v>
      </c>
      <c r="AG1866" s="179" t="s">
        <v>38</v>
      </c>
      <c r="AH1866" s="254">
        <v>6720000</v>
      </c>
      <c r="AI1866" s="254">
        <f t="shared" si="680"/>
        <v>6720000</v>
      </c>
      <c r="AJ1866" s="178">
        <v>1</v>
      </c>
      <c r="AK1866" s="179" t="s">
        <v>38</v>
      </c>
      <c r="AL1866" s="254">
        <v>6720000</v>
      </c>
      <c r="AM1866" s="254">
        <f t="shared" si="681"/>
        <v>6720000</v>
      </c>
      <c r="AN1866" s="178">
        <v>1</v>
      </c>
      <c r="AO1866" s="179" t="s">
        <v>38</v>
      </c>
      <c r="AP1866" s="254">
        <v>6720000</v>
      </c>
      <c r="AQ1866" s="254">
        <f t="shared" si="682"/>
        <v>6720000</v>
      </c>
      <c r="AR1866" s="351">
        <f t="shared" ref="AR1866:AR1929" si="684">AM1866-AQ1866</f>
        <v>0</v>
      </c>
    </row>
    <row r="1867" spans="2:44" x14ac:dyDescent="0.4">
      <c r="B1867" s="208"/>
      <c r="C1867" s="180" t="s">
        <v>673</v>
      </c>
      <c r="D1867" s="178">
        <v>1</v>
      </c>
      <c r="E1867" s="179" t="s">
        <v>38</v>
      </c>
      <c r="F1867" s="254">
        <v>2340000</v>
      </c>
      <c r="G1867" s="254">
        <f t="shared" si="673"/>
        <v>2340000</v>
      </c>
      <c r="H1867" s="178">
        <v>1</v>
      </c>
      <c r="I1867" s="179" t="s">
        <v>38</v>
      </c>
      <c r="J1867" s="254">
        <v>2340000</v>
      </c>
      <c r="K1867" s="254">
        <f t="shared" si="674"/>
        <v>2340000</v>
      </c>
      <c r="L1867" s="178">
        <v>1</v>
      </c>
      <c r="M1867" s="179" t="s">
        <v>38</v>
      </c>
      <c r="N1867" s="254">
        <v>2340000</v>
      </c>
      <c r="O1867" s="254">
        <f t="shared" si="675"/>
        <v>2340000</v>
      </c>
      <c r="P1867" s="178">
        <v>1</v>
      </c>
      <c r="Q1867" s="179" t="s">
        <v>38</v>
      </c>
      <c r="R1867" s="254">
        <v>2340000</v>
      </c>
      <c r="S1867" s="254">
        <f t="shared" si="676"/>
        <v>2340000</v>
      </c>
      <c r="T1867" s="178">
        <v>1</v>
      </c>
      <c r="U1867" s="179" t="s">
        <v>38</v>
      </c>
      <c r="V1867" s="254">
        <v>2340000</v>
      </c>
      <c r="W1867" s="254">
        <f t="shared" si="677"/>
        <v>2340000</v>
      </c>
      <c r="X1867" s="354">
        <f t="shared" si="671"/>
        <v>702000</v>
      </c>
      <c r="Y1867" s="254">
        <f t="shared" si="678"/>
        <v>702000</v>
      </c>
      <c r="Z1867" s="354">
        <f t="shared" si="683"/>
        <v>1638000</v>
      </c>
      <c r="AA1867" s="254">
        <f t="shared" si="672"/>
        <v>1638000</v>
      </c>
      <c r="AB1867" s="178">
        <v>1</v>
      </c>
      <c r="AC1867" s="179" t="s">
        <v>38</v>
      </c>
      <c r="AD1867" s="254">
        <v>2340000</v>
      </c>
      <c r="AE1867" s="254">
        <f t="shared" si="679"/>
        <v>2340000</v>
      </c>
      <c r="AF1867" s="178">
        <v>1</v>
      </c>
      <c r="AG1867" s="179" t="s">
        <v>38</v>
      </c>
      <c r="AH1867" s="254">
        <v>2340000</v>
      </c>
      <c r="AI1867" s="254">
        <f t="shared" si="680"/>
        <v>2340000</v>
      </c>
      <c r="AJ1867" s="178">
        <v>1</v>
      </c>
      <c r="AK1867" s="179" t="s">
        <v>38</v>
      </c>
      <c r="AL1867" s="254">
        <v>2340000</v>
      </c>
      <c r="AM1867" s="254">
        <f t="shared" si="681"/>
        <v>2340000</v>
      </c>
      <c r="AN1867" s="178">
        <v>1</v>
      </c>
      <c r="AO1867" s="179" t="s">
        <v>38</v>
      </c>
      <c r="AP1867" s="254">
        <v>2340000</v>
      </c>
      <c r="AQ1867" s="254">
        <f t="shared" si="682"/>
        <v>2340000</v>
      </c>
      <c r="AR1867" s="351">
        <f t="shared" si="684"/>
        <v>0</v>
      </c>
    </row>
    <row r="1868" spans="2:44" x14ac:dyDescent="0.4">
      <c r="B1868" s="208"/>
      <c r="C1868" s="180" t="s">
        <v>76</v>
      </c>
      <c r="D1868" s="178">
        <v>1</v>
      </c>
      <c r="E1868" s="179" t="s">
        <v>38</v>
      </c>
      <c r="F1868" s="254">
        <v>7250000</v>
      </c>
      <c r="G1868" s="254">
        <f t="shared" si="673"/>
        <v>7250000</v>
      </c>
      <c r="H1868" s="178">
        <v>1</v>
      </c>
      <c r="I1868" s="179" t="s">
        <v>38</v>
      </c>
      <c r="J1868" s="254">
        <v>7250000</v>
      </c>
      <c r="K1868" s="254">
        <f t="shared" si="674"/>
        <v>7250000</v>
      </c>
      <c r="L1868" s="178">
        <v>1</v>
      </c>
      <c r="M1868" s="179" t="s">
        <v>38</v>
      </c>
      <c r="N1868" s="254">
        <v>7250000</v>
      </c>
      <c r="O1868" s="254">
        <f t="shared" si="675"/>
        <v>7250000</v>
      </c>
      <c r="P1868" s="178">
        <v>1</v>
      </c>
      <c r="Q1868" s="179" t="s">
        <v>38</v>
      </c>
      <c r="R1868" s="254">
        <v>7250000</v>
      </c>
      <c r="S1868" s="254">
        <f t="shared" si="676"/>
        <v>7250000</v>
      </c>
      <c r="T1868" s="178">
        <v>1</v>
      </c>
      <c r="U1868" s="179" t="s">
        <v>38</v>
      </c>
      <c r="V1868" s="254">
        <v>7250000</v>
      </c>
      <c r="W1868" s="254">
        <f t="shared" si="677"/>
        <v>7250000</v>
      </c>
      <c r="X1868" s="354">
        <f t="shared" si="671"/>
        <v>2175000</v>
      </c>
      <c r="Y1868" s="254">
        <f t="shared" si="678"/>
        <v>2175000</v>
      </c>
      <c r="Z1868" s="354">
        <f t="shared" si="683"/>
        <v>5075000</v>
      </c>
      <c r="AA1868" s="254">
        <f t="shared" si="672"/>
        <v>5075000</v>
      </c>
      <c r="AB1868" s="178">
        <v>1</v>
      </c>
      <c r="AC1868" s="179" t="s">
        <v>38</v>
      </c>
      <c r="AD1868" s="254">
        <v>7250000</v>
      </c>
      <c r="AE1868" s="254">
        <f t="shared" si="679"/>
        <v>7250000</v>
      </c>
      <c r="AF1868" s="178">
        <v>1</v>
      </c>
      <c r="AG1868" s="179" t="s">
        <v>38</v>
      </c>
      <c r="AH1868" s="254">
        <v>7250000</v>
      </c>
      <c r="AI1868" s="254">
        <f t="shared" si="680"/>
        <v>7250000</v>
      </c>
      <c r="AJ1868" s="178">
        <v>1</v>
      </c>
      <c r="AK1868" s="179" t="s">
        <v>38</v>
      </c>
      <c r="AL1868" s="254">
        <v>7250000</v>
      </c>
      <c r="AM1868" s="254">
        <f t="shared" si="681"/>
        <v>7250000</v>
      </c>
      <c r="AN1868" s="178">
        <v>1</v>
      </c>
      <c r="AO1868" s="179" t="s">
        <v>38</v>
      </c>
      <c r="AP1868" s="254">
        <v>7250000</v>
      </c>
      <c r="AQ1868" s="254">
        <f t="shared" si="682"/>
        <v>7250000</v>
      </c>
      <c r="AR1868" s="351">
        <f t="shared" si="684"/>
        <v>0</v>
      </c>
    </row>
    <row r="1869" spans="2:44" x14ac:dyDescent="0.4">
      <c r="B1869" s="208"/>
      <c r="C1869" s="180" t="s">
        <v>676</v>
      </c>
      <c r="D1869" s="178">
        <v>24</v>
      </c>
      <c r="E1869" s="179" t="s">
        <v>40</v>
      </c>
      <c r="F1869" s="254">
        <v>250000</v>
      </c>
      <c r="G1869" s="254">
        <f t="shared" si="673"/>
        <v>6000000</v>
      </c>
      <c r="H1869" s="178">
        <v>24</v>
      </c>
      <c r="I1869" s="179" t="s">
        <v>40</v>
      </c>
      <c r="J1869" s="254">
        <v>250000</v>
      </c>
      <c r="K1869" s="254">
        <f t="shared" si="674"/>
        <v>6000000</v>
      </c>
      <c r="L1869" s="178">
        <v>24</v>
      </c>
      <c r="M1869" s="179" t="s">
        <v>40</v>
      </c>
      <c r="N1869" s="254">
        <v>250000</v>
      </c>
      <c r="O1869" s="254">
        <f t="shared" si="675"/>
        <v>6000000</v>
      </c>
      <c r="P1869" s="178">
        <v>24</v>
      </c>
      <c r="Q1869" s="179" t="s">
        <v>40</v>
      </c>
      <c r="R1869" s="254">
        <v>250000</v>
      </c>
      <c r="S1869" s="254">
        <f t="shared" si="676"/>
        <v>6000000</v>
      </c>
      <c r="T1869" s="178">
        <v>24</v>
      </c>
      <c r="U1869" s="179" t="s">
        <v>40</v>
      </c>
      <c r="V1869" s="254">
        <v>250000</v>
      </c>
      <c r="W1869" s="254">
        <f t="shared" si="677"/>
        <v>6000000</v>
      </c>
      <c r="X1869" s="354">
        <f t="shared" si="671"/>
        <v>1800000</v>
      </c>
      <c r="Y1869" s="254">
        <f t="shared" si="678"/>
        <v>1800000</v>
      </c>
      <c r="Z1869" s="354">
        <f t="shared" si="683"/>
        <v>4200000</v>
      </c>
      <c r="AA1869" s="254">
        <f t="shared" si="672"/>
        <v>4200000</v>
      </c>
      <c r="AB1869" s="178">
        <v>24</v>
      </c>
      <c r="AC1869" s="179" t="s">
        <v>40</v>
      </c>
      <c r="AD1869" s="254">
        <v>250000</v>
      </c>
      <c r="AE1869" s="254">
        <f t="shared" si="679"/>
        <v>6000000</v>
      </c>
      <c r="AF1869" s="178">
        <v>24</v>
      </c>
      <c r="AG1869" s="179" t="s">
        <v>40</v>
      </c>
      <c r="AH1869" s="254">
        <v>250000</v>
      </c>
      <c r="AI1869" s="254">
        <f t="shared" si="680"/>
        <v>6000000</v>
      </c>
      <c r="AJ1869" s="178">
        <v>24</v>
      </c>
      <c r="AK1869" s="179" t="s">
        <v>40</v>
      </c>
      <c r="AL1869" s="254">
        <v>250000</v>
      </c>
      <c r="AM1869" s="254">
        <f t="shared" si="681"/>
        <v>6000000</v>
      </c>
      <c r="AN1869" s="178">
        <v>24</v>
      </c>
      <c r="AO1869" s="179" t="s">
        <v>40</v>
      </c>
      <c r="AP1869" s="254">
        <v>250000</v>
      </c>
      <c r="AQ1869" s="254">
        <f t="shared" si="682"/>
        <v>6000000</v>
      </c>
      <c r="AR1869" s="351">
        <f t="shared" si="684"/>
        <v>0</v>
      </c>
    </row>
    <row r="1870" spans="2:44" x14ac:dyDescent="0.4">
      <c r="B1870" s="208"/>
      <c r="C1870" s="180" t="s">
        <v>677</v>
      </c>
      <c r="D1870" s="178">
        <v>24</v>
      </c>
      <c r="E1870" s="179" t="s">
        <v>40</v>
      </c>
      <c r="F1870" s="254">
        <v>240000</v>
      </c>
      <c r="G1870" s="254">
        <f t="shared" si="673"/>
        <v>5760000</v>
      </c>
      <c r="H1870" s="178">
        <v>24</v>
      </c>
      <c r="I1870" s="179" t="s">
        <v>40</v>
      </c>
      <c r="J1870" s="254">
        <v>240000</v>
      </c>
      <c r="K1870" s="254">
        <f t="shared" si="674"/>
        <v>5760000</v>
      </c>
      <c r="L1870" s="178">
        <v>24</v>
      </c>
      <c r="M1870" s="179" t="s">
        <v>40</v>
      </c>
      <c r="N1870" s="254">
        <v>240000</v>
      </c>
      <c r="O1870" s="254">
        <f t="shared" si="675"/>
        <v>5760000</v>
      </c>
      <c r="P1870" s="178">
        <v>24</v>
      </c>
      <c r="Q1870" s="179" t="s">
        <v>40</v>
      </c>
      <c r="R1870" s="254">
        <v>240000</v>
      </c>
      <c r="S1870" s="254">
        <f t="shared" si="676"/>
        <v>5760000</v>
      </c>
      <c r="T1870" s="178">
        <v>24</v>
      </c>
      <c r="U1870" s="179" t="s">
        <v>40</v>
      </c>
      <c r="V1870" s="254">
        <v>240000</v>
      </c>
      <c r="W1870" s="254">
        <f t="shared" si="677"/>
        <v>5760000</v>
      </c>
      <c r="X1870" s="354">
        <f t="shared" si="671"/>
        <v>1728000</v>
      </c>
      <c r="Y1870" s="254">
        <f t="shared" si="678"/>
        <v>1728000</v>
      </c>
      <c r="Z1870" s="354">
        <f t="shared" si="683"/>
        <v>4032000</v>
      </c>
      <c r="AA1870" s="254">
        <f t="shared" si="672"/>
        <v>4032000</v>
      </c>
      <c r="AB1870" s="178">
        <v>24</v>
      </c>
      <c r="AC1870" s="179" t="s">
        <v>40</v>
      </c>
      <c r="AD1870" s="254">
        <v>240000</v>
      </c>
      <c r="AE1870" s="254">
        <f t="shared" si="679"/>
        <v>5760000</v>
      </c>
      <c r="AF1870" s="178">
        <v>24</v>
      </c>
      <c r="AG1870" s="179" t="s">
        <v>40</v>
      </c>
      <c r="AH1870" s="254">
        <v>240000</v>
      </c>
      <c r="AI1870" s="254">
        <f t="shared" si="680"/>
        <v>5760000</v>
      </c>
      <c r="AJ1870" s="178">
        <v>24</v>
      </c>
      <c r="AK1870" s="179" t="s">
        <v>40</v>
      </c>
      <c r="AL1870" s="254">
        <v>240000</v>
      </c>
      <c r="AM1870" s="254">
        <f t="shared" si="681"/>
        <v>5760000</v>
      </c>
      <c r="AN1870" s="178">
        <v>24</v>
      </c>
      <c r="AO1870" s="179" t="s">
        <v>40</v>
      </c>
      <c r="AP1870" s="254">
        <v>240000</v>
      </c>
      <c r="AQ1870" s="254">
        <f t="shared" si="682"/>
        <v>5760000</v>
      </c>
      <c r="AR1870" s="351">
        <f t="shared" si="684"/>
        <v>0</v>
      </c>
    </row>
    <row r="1871" spans="2:44" x14ac:dyDescent="0.4">
      <c r="B1871" s="208"/>
      <c r="C1871" s="180" t="s">
        <v>60</v>
      </c>
      <c r="D1871" s="178">
        <v>24</v>
      </c>
      <c r="E1871" s="179" t="s">
        <v>40</v>
      </c>
      <c r="F1871" s="254">
        <v>200000</v>
      </c>
      <c r="G1871" s="254">
        <f t="shared" si="673"/>
        <v>4800000</v>
      </c>
      <c r="H1871" s="178">
        <v>24</v>
      </c>
      <c r="I1871" s="179" t="s">
        <v>40</v>
      </c>
      <c r="J1871" s="254">
        <v>200000</v>
      </c>
      <c r="K1871" s="254">
        <f t="shared" si="674"/>
        <v>4800000</v>
      </c>
      <c r="L1871" s="178">
        <v>24</v>
      </c>
      <c r="M1871" s="179" t="s">
        <v>40</v>
      </c>
      <c r="N1871" s="254">
        <v>200000</v>
      </c>
      <c r="O1871" s="254">
        <f t="shared" si="675"/>
        <v>4800000</v>
      </c>
      <c r="P1871" s="178">
        <v>24</v>
      </c>
      <c r="Q1871" s="179" t="s">
        <v>40</v>
      </c>
      <c r="R1871" s="254">
        <v>200000</v>
      </c>
      <c r="S1871" s="254">
        <f t="shared" si="676"/>
        <v>4800000</v>
      </c>
      <c r="T1871" s="178">
        <v>24</v>
      </c>
      <c r="U1871" s="179" t="s">
        <v>40</v>
      </c>
      <c r="V1871" s="254">
        <v>200000</v>
      </c>
      <c r="W1871" s="254">
        <f t="shared" si="677"/>
        <v>4800000</v>
      </c>
      <c r="X1871" s="354">
        <f t="shared" si="671"/>
        <v>1440000</v>
      </c>
      <c r="Y1871" s="254">
        <f t="shared" si="678"/>
        <v>1440000</v>
      </c>
      <c r="Z1871" s="354">
        <f t="shared" si="683"/>
        <v>3360000</v>
      </c>
      <c r="AA1871" s="254">
        <f t="shared" si="672"/>
        <v>3360000</v>
      </c>
      <c r="AB1871" s="178">
        <v>24</v>
      </c>
      <c r="AC1871" s="179" t="s">
        <v>40</v>
      </c>
      <c r="AD1871" s="254">
        <v>200000</v>
      </c>
      <c r="AE1871" s="254">
        <f t="shared" si="679"/>
        <v>4800000</v>
      </c>
      <c r="AF1871" s="178">
        <v>24</v>
      </c>
      <c r="AG1871" s="179" t="s">
        <v>40</v>
      </c>
      <c r="AH1871" s="254">
        <v>200000</v>
      </c>
      <c r="AI1871" s="254">
        <f t="shared" si="680"/>
        <v>4800000</v>
      </c>
      <c r="AJ1871" s="178">
        <v>24</v>
      </c>
      <c r="AK1871" s="179" t="s">
        <v>40</v>
      </c>
      <c r="AL1871" s="254">
        <v>200000</v>
      </c>
      <c r="AM1871" s="254">
        <f t="shared" si="681"/>
        <v>4800000</v>
      </c>
      <c r="AN1871" s="178">
        <v>24</v>
      </c>
      <c r="AO1871" s="179" t="s">
        <v>40</v>
      </c>
      <c r="AP1871" s="254">
        <v>200000</v>
      </c>
      <c r="AQ1871" s="254">
        <f t="shared" si="682"/>
        <v>4800000</v>
      </c>
      <c r="AR1871" s="351">
        <f t="shared" si="684"/>
        <v>0</v>
      </c>
    </row>
    <row r="1872" spans="2:44" x14ac:dyDescent="0.4">
      <c r="B1872" s="208">
        <v>525119</v>
      </c>
      <c r="C1872" s="180" t="s">
        <v>42</v>
      </c>
      <c r="D1872" s="178"/>
      <c r="E1872" s="179"/>
      <c r="F1872" s="180">
        <v>0</v>
      </c>
      <c r="G1872" s="254">
        <f>SUM(G1873:G1880)</f>
        <v>43168000</v>
      </c>
      <c r="H1872" s="178"/>
      <c r="I1872" s="179"/>
      <c r="J1872" s="180">
        <v>0</v>
      </c>
      <c r="K1872" s="254">
        <f>SUM(K1873:K1880)</f>
        <v>43168000</v>
      </c>
      <c r="L1872" s="178"/>
      <c r="M1872" s="179"/>
      <c r="N1872" s="180">
        <v>0</v>
      </c>
      <c r="O1872" s="254">
        <f>SUM(O1873:O1880)</f>
        <v>31702000</v>
      </c>
      <c r="P1872" s="178"/>
      <c r="Q1872" s="179"/>
      <c r="R1872" s="180">
        <v>0</v>
      </c>
      <c r="S1872" s="254">
        <f>SUM(S1873:S1880)</f>
        <v>31702000</v>
      </c>
      <c r="T1872" s="178"/>
      <c r="U1872" s="179"/>
      <c r="V1872" s="180">
        <v>0</v>
      </c>
      <c r="W1872" s="254">
        <f>SUM(W1873:W1880)</f>
        <v>31702000</v>
      </c>
      <c r="X1872" s="354">
        <f t="shared" si="671"/>
        <v>9510600</v>
      </c>
      <c r="Y1872" s="254"/>
      <c r="Z1872" s="354">
        <f t="shared" si="683"/>
        <v>31702000</v>
      </c>
      <c r="AA1872" s="254"/>
      <c r="AB1872" s="178"/>
      <c r="AC1872" s="179"/>
      <c r="AD1872" s="180">
        <v>0</v>
      </c>
      <c r="AE1872" s="254">
        <f>SUM(AE1873:AE1880)</f>
        <v>31702000</v>
      </c>
      <c r="AF1872" s="178"/>
      <c r="AG1872" s="179"/>
      <c r="AH1872" s="180">
        <v>0</v>
      </c>
      <c r="AI1872" s="254">
        <f>SUM(AI1873:AI1880)</f>
        <v>31702000</v>
      </c>
      <c r="AJ1872" s="178"/>
      <c r="AK1872" s="179"/>
      <c r="AL1872" s="180">
        <v>0</v>
      </c>
      <c r="AM1872" s="254">
        <f>SUM(AM1873:AM1880)</f>
        <v>31702000</v>
      </c>
      <c r="AN1872" s="178"/>
      <c r="AO1872" s="179"/>
      <c r="AP1872" s="180">
        <v>0</v>
      </c>
      <c r="AQ1872" s="254">
        <f>SUM(AQ1873:AQ1880)</f>
        <v>31702000</v>
      </c>
      <c r="AR1872" s="351">
        <f t="shared" si="684"/>
        <v>0</v>
      </c>
    </row>
    <row r="1873" spans="2:44" x14ac:dyDescent="0.4">
      <c r="B1873" s="208"/>
      <c r="C1873" s="180" t="s">
        <v>645</v>
      </c>
      <c r="D1873" s="178">
        <v>1</v>
      </c>
      <c r="E1873" s="179" t="s">
        <v>38</v>
      </c>
      <c r="F1873" s="293">
        <v>180000</v>
      </c>
      <c r="G1873" s="254">
        <f t="shared" ref="G1873:G1880" si="685">ROUNDDOWN(D1873*F1873,-3)</f>
        <v>180000</v>
      </c>
      <c r="H1873" s="178">
        <v>1</v>
      </c>
      <c r="I1873" s="179" t="s">
        <v>38</v>
      </c>
      <c r="J1873" s="293">
        <v>180000</v>
      </c>
      <c r="K1873" s="254">
        <f t="shared" ref="K1873:K1880" si="686">ROUNDDOWN(H1873*J1873,-3)</f>
        <v>180000</v>
      </c>
      <c r="L1873" s="178">
        <v>1</v>
      </c>
      <c r="M1873" s="179" t="s">
        <v>38</v>
      </c>
      <c r="N1873" s="293">
        <v>180000</v>
      </c>
      <c r="O1873" s="254">
        <f t="shared" ref="O1873:O1880" si="687">ROUNDDOWN(L1873*N1873,-3)</f>
        <v>180000</v>
      </c>
      <c r="P1873" s="178">
        <v>1</v>
      </c>
      <c r="Q1873" s="179" t="s">
        <v>38</v>
      </c>
      <c r="R1873" s="293">
        <v>180000</v>
      </c>
      <c r="S1873" s="254">
        <f t="shared" ref="S1873:S1880" si="688">ROUNDDOWN(P1873*R1873,-3)</f>
        <v>180000</v>
      </c>
      <c r="T1873" s="178">
        <v>1</v>
      </c>
      <c r="U1873" s="179" t="s">
        <v>38</v>
      </c>
      <c r="V1873" s="293">
        <v>180000</v>
      </c>
      <c r="W1873" s="254">
        <f t="shared" ref="W1873:W1880" si="689">ROUNDDOWN(T1873*V1873,-3)</f>
        <v>180000</v>
      </c>
      <c r="X1873" s="354">
        <f t="shared" si="671"/>
        <v>54000</v>
      </c>
      <c r="Y1873" s="254">
        <f>CEILING(X1873,1000)</f>
        <v>54000</v>
      </c>
      <c r="Z1873" s="354">
        <f t="shared" si="683"/>
        <v>126000</v>
      </c>
      <c r="AA1873" s="254">
        <f t="shared" si="672"/>
        <v>126000</v>
      </c>
      <c r="AB1873" s="178">
        <v>1</v>
      </c>
      <c r="AC1873" s="179" t="s">
        <v>38</v>
      </c>
      <c r="AD1873" s="293">
        <v>180000</v>
      </c>
      <c r="AE1873" s="254">
        <f t="shared" ref="AE1873:AE1880" si="690">ROUNDDOWN(AB1873*AD1873,-3)</f>
        <v>180000</v>
      </c>
      <c r="AF1873" s="178">
        <v>1</v>
      </c>
      <c r="AG1873" s="179" t="s">
        <v>38</v>
      </c>
      <c r="AH1873" s="293">
        <v>180000</v>
      </c>
      <c r="AI1873" s="254">
        <f t="shared" ref="AI1873:AI1880" si="691">ROUNDDOWN(AF1873*AH1873,-3)</f>
        <v>180000</v>
      </c>
      <c r="AJ1873" s="178">
        <v>1</v>
      </c>
      <c r="AK1873" s="179" t="s">
        <v>38</v>
      </c>
      <c r="AL1873" s="293">
        <v>180000</v>
      </c>
      <c r="AM1873" s="254">
        <f t="shared" ref="AM1873:AM1880" si="692">ROUNDDOWN(AJ1873*AL1873,-3)</f>
        <v>180000</v>
      </c>
      <c r="AN1873" s="178">
        <v>1</v>
      </c>
      <c r="AO1873" s="179" t="s">
        <v>38</v>
      </c>
      <c r="AP1873" s="293">
        <v>180000</v>
      </c>
      <c r="AQ1873" s="254">
        <f t="shared" ref="AQ1873:AQ1880" si="693">ROUNDDOWN(AN1873*AP1873,-3)</f>
        <v>180000</v>
      </c>
      <c r="AR1873" s="351">
        <f t="shared" si="684"/>
        <v>0</v>
      </c>
    </row>
    <row r="1874" spans="2:44" x14ac:dyDescent="0.4">
      <c r="B1874" s="208"/>
      <c r="C1874" s="180" t="s">
        <v>37</v>
      </c>
      <c r="D1874" s="178">
        <v>1</v>
      </c>
      <c r="E1874" s="179" t="s">
        <v>38</v>
      </c>
      <c r="F1874" s="293">
        <v>4255000</v>
      </c>
      <c r="G1874" s="254">
        <f t="shared" si="685"/>
        <v>4255000</v>
      </c>
      <c r="H1874" s="178">
        <v>1</v>
      </c>
      <c r="I1874" s="179" t="s">
        <v>38</v>
      </c>
      <c r="J1874" s="293">
        <v>4255000</v>
      </c>
      <c r="K1874" s="254">
        <f t="shared" si="686"/>
        <v>4255000</v>
      </c>
      <c r="L1874" s="178">
        <v>1</v>
      </c>
      <c r="M1874" s="179" t="s">
        <v>38</v>
      </c>
      <c r="N1874" s="293">
        <v>4255000</v>
      </c>
      <c r="O1874" s="254">
        <f t="shared" si="687"/>
        <v>4255000</v>
      </c>
      <c r="P1874" s="178">
        <v>1</v>
      </c>
      <c r="Q1874" s="179" t="s">
        <v>38</v>
      </c>
      <c r="R1874" s="293">
        <v>4255000</v>
      </c>
      <c r="S1874" s="254">
        <f t="shared" si="688"/>
        <v>4255000</v>
      </c>
      <c r="T1874" s="178">
        <v>1</v>
      </c>
      <c r="U1874" s="179" t="s">
        <v>38</v>
      </c>
      <c r="V1874" s="293">
        <v>4255000</v>
      </c>
      <c r="W1874" s="254">
        <f t="shared" si="689"/>
        <v>4255000</v>
      </c>
      <c r="X1874" s="354">
        <f t="shared" si="671"/>
        <v>1276500</v>
      </c>
      <c r="Y1874" s="254">
        <f>CEILING(X1874,1000)</f>
        <v>1277000</v>
      </c>
      <c r="Z1874" s="354">
        <f t="shared" si="683"/>
        <v>2978000</v>
      </c>
      <c r="AA1874" s="254">
        <f t="shared" si="672"/>
        <v>2978000</v>
      </c>
      <c r="AB1874" s="178">
        <v>1</v>
      </c>
      <c r="AC1874" s="179" t="s">
        <v>38</v>
      </c>
      <c r="AD1874" s="293">
        <v>4255000</v>
      </c>
      <c r="AE1874" s="254">
        <f t="shared" si="690"/>
        <v>4255000</v>
      </c>
      <c r="AF1874" s="178">
        <v>1</v>
      </c>
      <c r="AG1874" s="179" t="s">
        <v>38</v>
      </c>
      <c r="AH1874" s="293">
        <v>4255000</v>
      </c>
      <c r="AI1874" s="254">
        <f t="shared" si="691"/>
        <v>4255000</v>
      </c>
      <c r="AJ1874" s="178">
        <v>1</v>
      </c>
      <c r="AK1874" s="179" t="s">
        <v>38</v>
      </c>
      <c r="AL1874" s="293">
        <v>4255000</v>
      </c>
      <c r="AM1874" s="254">
        <f t="shared" si="692"/>
        <v>4255000</v>
      </c>
      <c r="AN1874" s="178">
        <v>1</v>
      </c>
      <c r="AO1874" s="179" t="s">
        <v>38</v>
      </c>
      <c r="AP1874" s="293">
        <v>4255000</v>
      </c>
      <c r="AQ1874" s="254">
        <f t="shared" si="693"/>
        <v>4255000</v>
      </c>
      <c r="AR1874" s="351">
        <f t="shared" si="684"/>
        <v>0</v>
      </c>
    </row>
    <row r="1875" spans="2:44" x14ac:dyDescent="0.4">
      <c r="B1875" s="208"/>
      <c r="C1875" s="180" t="s">
        <v>55</v>
      </c>
      <c r="D1875" s="178">
        <v>1</v>
      </c>
      <c r="E1875" s="179" t="s">
        <v>38</v>
      </c>
      <c r="F1875" s="293">
        <v>217000</v>
      </c>
      <c r="G1875" s="254">
        <f t="shared" si="685"/>
        <v>217000</v>
      </c>
      <c r="H1875" s="178">
        <v>1</v>
      </c>
      <c r="I1875" s="179" t="s">
        <v>38</v>
      </c>
      <c r="J1875" s="293">
        <v>217000</v>
      </c>
      <c r="K1875" s="254">
        <f t="shared" si="686"/>
        <v>217000</v>
      </c>
      <c r="L1875" s="178">
        <v>1</v>
      </c>
      <c r="M1875" s="179" t="s">
        <v>38</v>
      </c>
      <c r="N1875" s="293">
        <v>217000</v>
      </c>
      <c r="O1875" s="254">
        <f t="shared" si="687"/>
        <v>217000</v>
      </c>
      <c r="P1875" s="178">
        <v>1</v>
      </c>
      <c r="Q1875" s="179" t="s">
        <v>38</v>
      </c>
      <c r="R1875" s="293">
        <v>217000</v>
      </c>
      <c r="S1875" s="254">
        <f t="shared" si="688"/>
        <v>217000</v>
      </c>
      <c r="T1875" s="178">
        <v>1</v>
      </c>
      <c r="U1875" s="179" t="s">
        <v>38</v>
      </c>
      <c r="V1875" s="293">
        <v>217000</v>
      </c>
      <c r="W1875" s="254">
        <f t="shared" si="689"/>
        <v>217000</v>
      </c>
      <c r="X1875" s="354">
        <f t="shared" si="671"/>
        <v>65100</v>
      </c>
      <c r="Y1875" s="254">
        <f>CEILING(X1875,1000)</f>
        <v>66000</v>
      </c>
      <c r="Z1875" s="354">
        <f t="shared" si="683"/>
        <v>151000</v>
      </c>
      <c r="AA1875" s="254">
        <f t="shared" si="672"/>
        <v>151000</v>
      </c>
      <c r="AB1875" s="178">
        <v>1</v>
      </c>
      <c r="AC1875" s="179" t="s">
        <v>38</v>
      </c>
      <c r="AD1875" s="293">
        <v>217000</v>
      </c>
      <c r="AE1875" s="254">
        <f t="shared" si="690"/>
        <v>217000</v>
      </c>
      <c r="AF1875" s="178">
        <v>1</v>
      </c>
      <c r="AG1875" s="179" t="s">
        <v>38</v>
      </c>
      <c r="AH1875" s="293">
        <v>217000</v>
      </c>
      <c r="AI1875" s="254">
        <f t="shared" si="691"/>
        <v>217000</v>
      </c>
      <c r="AJ1875" s="178">
        <v>1</v>
      </c>
      <c r="AK1875" s="179" t="s">
        <v>38</v>
      </c>
      <c r="AL1875" s="293">
        <v>217000</v>
      </c>
      <c r="AM1875" s="254">
        <f t="shared" si="692"/>
        <v>217000</v>
      </c>
      <c r="AN1875" s="178">
        <v>1</v>
      </c>
      <c r="AO1875" s="179" t="s">
        <v>38</v>
      </c>
      <c r="AP1875" s="293">
        <v>217000</v>
      </c>
      <c r="AQ1875" s="254">
        <f t="shared" si="693"/>
        <v>217000</v>
      </c>
      <c r="AR1875" s="351">
        <f t="shared" si="684"/>
        <v>0</v>
      </c>
    </row>
    <row r="1876" spans="2:44" x14ac:dyDescent="0.4">
      <c r="B1876" s="208"/>
      <c r="C1876" s="180" t="s">
        <v>44</v>
      </c>
      <c r="D1876" s="178">
        <v>24</v>
      </c>
      <c r="E1876" s="179" t="s">
        <v>40</v>
      </c>
      <c r="F1876" s="254">
        <v>675000</v>
      </c>
      <c r="G1876" s="254">
        <f t="shared" si="685"/>
        <v>16200000</v>
      </c>
      <c r="H1876" s="178">
        <v>24</v>
      </c>
      <c r="I1876" s="179" t="s">
        <v>40</v>
      </c>
      <c r="J1876" s="254">
        <v>675000</v>
      </c>
      <c r="K1876" s="254">
        <f t="shared" si="686"/>
        <v>16200000</v>
      </c>
      <c r="L1876" s="178">
        <v>24</v>
      </c>
      <c r="M1876" s="179" t="s">
        <v>40</v>
      </c>
      <c r="N1876" s="254">
        <v>675000</v>
      </c>
      <c r="O1876" s="254">
        <f t="shared" si="687"/>
        <v>16200000</v>
      </c>
      <c r="P1876" s="178">
        <v>24</v>
      </c>
      <c r="Q1876" s="179" t="s">
        <v>40</v>
      </c>
      <c r="R1876" s="254">
        <v>675000</v>
      </c>
      <c r="S1876" s="254">
        <f t="shared" si="688"/>
        <v>16200000</v>
      </c>
      <c r="T1876" s="178">
        <v>24</v>
      </c>
      <c r="U1876" s="179" t="s">
        <v>40</v>
      </c>
      <c r="V1876" s="254">
        <v>675000</v>
      </c>
      <c r="W1876" s="254">
        <f t="shared" si="689"/>
        <v>16200000</v>
      </c>
      <c r="X1876" s="354">
        <f t="shared" si="671"/>
        <v>4860000</v>
      </c>
      <c r="Y1876" s="254">
        <f>CEILING(X1876,1000)</f>
        <v>4860000</v>
      </c>
      <c r="Z1876" s="354">
        <f t="shared" si="683"/>
        <v>11340000</v>
      </c>
      <c r="AA1876" s="254">
        <f t="shared" si="672"/>
        <v>11340000</v>
      </c>
      <c r="AB1876" s="178">
        <v>24</v>
      </c>
      <c r="AC1876" s="179" t="s">
        <v>40</v>
      </c>
      <c r="AD1876" s="254">
        <v>675000</v>
      </c>
      <c r="AE1876" s="254">
        <f t="shared" si="690"/>
        <v>16200000</v>
      </c>
      <c r="AF1876" s="178">
        <v>24</v>
      </c>
      <c r="AG1876" s="179" t="s">
        <v>40</v>
      </c>
      <c r="AH1876" s="254">
        <v>675000</v>
      </c>
      <c r="AI1876" s="254">
        <f t="shared" si="691"/>
        <v>16200000</v>
      </c>
      <c r="AJ1876" s="178">
        <v>24</v>
      </c>
      <c r="AK1876" s="179" t="s">
        <v>40</v>
      </c>
      <c r="AL1876" s="254">
        <v>675000</v>
      </c>
      <c r="AM1876" s="254">
        <f t="shared" si="692"/>
        <v>16200000</v>
      </c>
      <c r="AN1876" s="178">
        <v>24</v>
      </c>
      <c r="AO1876" s="179" t="s">
        <v>40</v>
      </c>
      <c r="AP1876" s="254">
        <v>675000</v>
      </c>
      <c r="AQ1876" s="254">
        <f t="shared" si="693"/>
        <v>16200000</v>
      </c>
      <c r="AR1876" s="351">
        <f t="shared" si="684"/>
        <v>0</v>
      </c>
    </row>
    <row r="1877" spans="2:44" x14ac:dyDescent="0.4">
      <c r="B1877" s="277"/>
      <c r="C1877" s="180" t="s">
        <v>58</v>
      </c>
      <c r="D1877" s="178">
        <v>72</v>
      </c>
      <c r="E1877" s="179" t="s">
        <v>59</v>
      </c>
      <c r="F1877" s="254">
        <v>85000</v>
      </c>
      <c r="G1877" s="254">
        <f t="shared" si="685"/>
        <v>6120000</v>
      </c>
      <c r="H1877" s="178">
        <v>72</v>
      </c>
      <c r="I1877" s="179" t="s">
        <v>59</v>
      </c>
      <c r="J1877" s="254">
        <v>85000</v>
      </c>
      <c r="K1877" s="254">
        <f t="shared" si="686"/>
        <v>6120000</v>
      </c>
      <c r="L1877" s="178">
        <v>0</v>
      </c>
      <c r="M1877" s="179" t="s">
        <v>59</v>
      </c>
      <c r="N1877" s="254">
        <v>85000</v>
      </c>
      <c r="O1877" s="254">
        <f t="shared" si="687"/>
        <v>0</v>
      </c>
      <c r="P1877" s="178">
        <v>0</v>
      </c>
      <c r="Q1877" s="179" t="s">
        <v>59</v>
      </c>
      <c r="R1877" s="254">
        <v>85000</v>
      </c>
      <c r="S1877" s="254">
        <f t="shared" si="688"/>
        <v>0</v>
      </c>
      <c r="T1877" s="178">
        <v>0</v>
      </c>
      <c r="U1877" s="179" t="s">
        <v>59</v>
      </c>
      <c r="V1877" s="254">
        <v>85000</v>
      </c>
      <c r="W1877" s="254">
        <f t="shared" si="689"/>
        <v>0</v>
      </c>
      <c r="X1877" s="354">
        <f t="shared" si="671"/>
        <v>0</v>
      </c>
      <c r="Y1877" s="254"/>
      <c r="Z1877" s="354">
        <f t="shared" si="683"/>
        <v>0</v>
      </c>
      <c r="AA1877" s="254"/>
      <c r="AB1877" s="178">
        <v>0</v>
      </c>
      <c r="AC1877" s="179" t="s">
        <v>59</v>
      </c>
      <c r="AD1877" s="254">
        <v>85000</v>
      </c>
      <c r="AE1877" s="254">
        <f t="shared" si="690"/>
        <v>0</v>
      </c>
      <c r="AF1877" s="178">
        <v>0</v>
      </c>
      <c r="AG1877" s="179" t="s">
        <v>59</v>
      </c>
      <c r="AH1877" s="254">
        <v>85000</v>
      </c>
      <c r="AI1877" s="254">
        <f t="shared" si="691"/>
        <v>0</v>
      </c>
      <c r="AJ1877" s="178">
        <v>0</v>
      </c>
      <c r="AK1877" s="179" t="s">
        <v>59</v>
      </c>
      <c r="AL1877" s="254">
        <v>85000</v>
      </c>
      <c r="AM1877" s="254">
        <f t="shared" si="692"/>
        <v>0</v>
      </c>
      <c r="AN1877" s="178">
        <v>0</v>
      </c>
      <c r="AO1877" s="179" t="s">
        <v>59</v>
      </c>
      <c r="AP1877" s="254">
        <v>85000</v>
      </c>
      <c r="AQ1877" s="254">
        <f t="shared" si="693"/>
        <v>0</v>
      </c>
      <c r="AR1877" s="351">
        <f t="shared" si="684"/>
        <v>0</v>
      </c>
    </row>
    <row r="1878" spans="2:44" x14ac:dyDescent="0.4">
      <c r="B1878" s="208"/>
      <c r="C1878" s="180" t="s">
        <v>678</v>
      </c>
      <c r="D1878" s="178">
        <v>1</v>
      </c>
      <c r="E1878" s="179" t="s">
        <v>38</v>
      </c>
      <c r="F1878" s="254">
        <v>1250000</v>
      </c>
      <c r="G1878" s="254">
        <f t="shared" si="685"/>
        <v>1250000</v>
      </c>
      <c r="H1878" s="178">
        <v>1</v>
      </c>
      <c r="I1878" s="179" t="s">
        <v>38</v>
      </c>
      <c r="J1878" s="254">
        <v>1250000</v>
      </c>
      <c r="K1878" s="254">
        <f t="shared" si="686"/>
        <v>1250000</v>
      </c>
      <c r="L1878" s="178">
        <v>1</v>
      </c>
      <c r="M1878" s="179" t="s">
        <v>38</v>
      </c>
      <c r="N1878" s="254">
        <v>1250000</v>
      </c>
      <c r="O1878" s="254">
        <f t="shared" si="687"/>
        <v>1250000</v>
      </c>
      <c r="P1878" s="178">
        <v>1</v>
      </c>
      <c r="Q1878" s="179" t="s">
        <v>38</v>
      </c>
      <c r="R1878" s="254">
        <v>1250000</v>
      </c>
      <c r="S1878" s="254">
        <f t="shared" si="688"/>
        <v>1250000</v>
      </c>
      <c r="T1878" s="178">
        <v>1</v>
      </c>
      <c r="U1878" s="179" t="s">
        <v>38</v>
      </c>
      <c r="V1878" s="254">
        <v>1250000</v>
      </c>
      <c r="W1878" s="254">
        <f t="shared" si="689"/>
        <v>1250000</v>
      </c>
      <c r="X1878" s="354">
        <f t="shared" si="671"/>
        <v>375000</v>
      </c>
      <c r="Y1878" s="254">
        <f>CEILING(X1878,1000)</f>
        <v>375000</v>
      </c>
      <c r="Z1878" s="354">
        <f t="shared" si="683"/>
        <v>875000</v>
      </c>
      <c r="AA1878" s="254">
        <f t="shared" si="672"/>
        <v>875000</v>
      </c>
      <c r="AB1878" s="178">
        <v>1</v>
      </c>
      <c r="AC1878" s="179" t="s">
        <v>38</v>
      </c>
      <c r="AD1878" s="254">
        <v>1250000</v>
      </c>
      <c r="AE1878" s="254">
        <f t="shared" si="690"/>
        <v>1250000</v>
      </c>
      <c r="AF1878" s="178">
        <v>1</v>
      </c>
      <c r="AG1878" s="179" t="s">
        <v>38</v>
      </c>
      <c r="AH1878" s="254">
        <v>1250000</v>
      </c>
      <c r="AI1878" s="254">
        <f t="shared" si="691"/>
        <v>1250000</v>
      </c>
      <c r="AJ1878" s="178">
        <v>1</v>
      </c>
      <c r="AK1878" s="179" t="s">
        <v>38</v>
      </c>
      <c r="AL1878" s="254">
        <v>1250000</v>
      </c>
      <c r="AM1878" s="254">
        <f t="shared" si="692"/>
        <v>1250000</v>
      </c>
      <c r="AN1878" s="178">
        <v>1</v>
      </c>
      <c r="AO1878" s="179" t="s">
        <v>38</v>
      </c>
      <c r="AP1878" s="254">
        <v>1250000</v>
      </c>
      <c r="AQ1878" s="254">
        <f t="shared" si="693"/>
        <v>1250000</v>
      </c>
      <c r="AR1878" s="351">
        <f t="shared" si="684"/>
        <v>0</v>
      </c>
    </row>
    <row r="1879" spans="2:44" x14ac:dyDescent="0.4">
      <c r="B1879" s="208"/>
      <c r="C1879" s="180" t="s">
        <v>642</v>
      </c>
      <c r="D1879" s="178">
        <v>1</v>
      </c>
      <c r="E1879" s="179" t="s">
        <v>38</v>
      </c>
      <c r="F1879" s="254">
        <v>5346000</v>
      </c>
      <c r="G1879" s="254">
        <f t="shared" si="685"/>
        <v>5346000</v>
      </c>
      <c r="H1879" s="178">
        <v>1</v>
      </c>
      <c r="I1879" s="179" t="s">
        <v>38</v>
      </c>
      <c r="J1879" s="254">
        <v>5346000</v>
      </c>
      <c r="K1879" s="254">
        <f t="shared" si="686"/>
        <v>5346000</v>
      </c>
      <c r="L1879" s="178">
        <v>0</v>
      </c>
      <c r="M1879" s="179" t="s">
        <v>38</v>
      </c>
      <c r="N1879" s="254">
        <v>5346000</v>
      </c>
      <c r="O1879" s="254">
        <f t="shared" si="687"/>
        <v>0</v>
      </c>
      <c r="P1879" s="178">
        <v>0</v>
      </c>
      <c r="Q1879" s="179" t="s">
        <v>38</v>
      </c>
      <c r="R1879" s="254">
        <v>5346000</v>
      </c>
      <c r="S1879" s="254">
        <f t="shared" si="688"/>
        <v>0</v>
      </c>
      <c r="T1879" s="178">
        <v>0</v>
      </c>
      <c r="U1879" s="179" t="s">
        <v>38</v>
      </c>
      <c r="V1879" s="254">
        <v>5346000</v>
      </c>
      <c r="W1879" s="254">
        <f t="shared" si="689"/>
        <v>0</v>
      </c>
      <c r="X1879" s="354">
        <f t="shared" si="671"/>
        <v>0</v>
      </c>
      <c r="Y1879" s="254"/>
      <c r="Z1879" s="354">
        <f t="shared" si="683"/>
        <v>0</v>
      </c>
      <c r="AA1879" s="254"/>
      <c r="AB1879" s="178">
        <v>0</v>
      </c>
      <c r="AC1879" s="179" t="s">
        <v>38</v>
      </c>
      <c r="AD1879" s="254">
        <v>5346000</v>
      </c>
      <c r="AE1879" s="254">
        <f t="shared" si="690"/>
        <v>0</v>
      </c>
      <c r="AF1879" s="178">
        <v>0</v>
      </c>
      <c r="AG1879" s="179" t="s">
        <v>38</v>
      </c>
      <c r="AH1879" s="254">
        <v>5346000</v>
      </c>
      <c r="AI1879" s="254">
        <f t="shared" si="691"/>
        <v>0</v>
      </c>
      <c r="AJ1879" s="178">
        <v>0</v>
      </c>
      <c r="AK1879" s="179" t="s">
        <v>38</v>
      </c>
      <c r="AL1879" s="254">
        <v>5346000</v>
      </c>
      <c r="AM1879" s="254">
        <f t="shared" si="692"/>
        <v>0</v>
      </c>
      <c r="AN1879" s="178">
        <v>0</v>
      </c>
      <c r="AO1879" s="179" t="s">
        <v>38</v>
      </c>
      <c r="AP1879" s="254">
        <v>5346000</v>
      </c>
      <c r="AQ1879" s="254">
        <f t="shared" si="693"/>
        <v>0</v>
      </c>
      <c r="AR1879" s="351">
        <f t="shared" si="684"/>
        <v>0</v>
      </c>
    </row>
    <row r="1880" spans="2:44" x14ac:dyDescent="0.4">
      <c r="B1880" s="208"/>
      <c r="C1880" s="180" t="s">
        <v>669</v>
      </c>
      <c r="D1880" s="178">
        <v>48</v>
      </c>
      <c r="E1880" s="179" t="s">
        <v>445</v>
      </c>
      <c r="F1880" s="254">
        <v>200000</v>
      </c>
      <c r="G1880" s="254">
        <f t="shared" si="685"/>
        <v>9600000</v>
      </c>
      <c r="H1880" s="178">
        <v>48</v>
      </c>
      <c r="I1880" s="179" t="s">
        <v>445</v>
      </c>
      <c r="J1880" s="254">
        <v>200000</v>
      </c>
      <c r="K1880" s="254">
        <f t="shared" si="686"/>
        <v>9600000</v>
      </c>
      <c r="L1880" s="178">
        <v>48</v>
      </c>
      <c r="M1880" s="179" t="s">
        <v>445</v>
      </c>
      <c r="N1880" s="254">
        <v>200000</v>
      </c>
      <c r="O1880" s="254">
        <f t="shared" si="687"/>
        <v>9600000</v>
      </c>
      <c r="P1880" s="178">
        <v>48</v>
      </c>
      <c r="Q1880" s="179" t="s">
        <v>445</v>
      </c>
      <c r="R1880" s="254">
        <v>200000</v>
      </c>
      <c r="S1880" s="254">
        <f t="shared" si="688"/>
        <v>9600000</v>
      </c>
      <c r="T1880" s="178">
        <v>48</v>
      </c>
      <c r="U1880" s="179" t="s">
        <v>445</v>
      </c>
      <c r="V1880" s="254">
        <v>200000</v>
      </c>
      <c r="W1880" s="254">
        <f t="shared" si="689"/>
        <v>9600000</v>
      </c>
      <c r="X1880" s="354">
        <f t="shared" si="671"/>
        <v>2880000</v>
      </c>
      <c r="Y1880" s="254">
        <f>CEILING(X1880,1000)</f>
        <v>2880000</v>
      </c>
      <c r="Z1880" s="354">
        <f t="shared" si="683"/>
        <v>6720000</v>
      </c>
      <c r="AA1880" s="254">
        <f t="shared" si="672"/>
        <v>6720000</v>
      </c>
      <c r="AB1880" s="178">
        <v>48</v>
      </c>
      <c r="AC1880" s="179" t="s">
        <v>445</v>
      </c>
      <c r="AD1880" s="254">
        <v>200000</v>
      </c>
      <c r="AE1880" s="254">
        <f t="shared" si="690"/>
        <v>9600000</v>
      </c>
      <c r="AF1880" s="178">
        <v>48</v>
      </c>
      <c r="AG1880" s="179" t="s">
        <v>445</v>
      </c>
      <c r="AH1880" s="254">
        <v>200000</v>
      </c>
      <c r="AI1880" s="254">
        <f t="shared" si="691"/>
        <v>9600000</v>
      </c>
      <c r="AJ1880" s="178">
        <v>48</v>
      </c>
      <c r="AK1880" s="179" t="s">
        <v>445</v>
      </c>
      <c r="AL1880" s="254">
        <v>200000</v>
      </c>
      <c r="AM1880" s="254">
        <f t="shared" si="692"/>
        <v>9600000</v>
      </c>
      <c r="AN1880" s="178">
        <v>48</v>
      </c>
      <c r="AO1880" s="179" t="s">
        <v>445</v>
      </c>
      <c r="AP1880" s="254">
        <v>200000</v>
      </c>
      <c r="AQ1880" s="254">
        <f t="shared" si="693"/>
        <v>9600000</v>
      </c>
      <c r="AR1880" s="351">
        <f t="shared" si="684"/>
        <v>0</v>
      </c>
    </row>
    <row r="1881" spans="2:44" ht="29.15" x14ac:dyDescent="0.4">
      <c r="B1881" s="312" t="s">
        <v>69</v>
      </c>
      <c r="C1881" s="313" t="s">
        <v>690</v>
      </c>
      <c r="D1881" s="269">
        <v>24</v>
      </c>
      <c r="E1881" s="270" t="s">
        <v>30</v>
      </c>
      <c r="F1881" s="254">
        <v>0</v>
      </c>
      <c r="G1881" s="254">
        <f>G1882+G1890</f>
        <v>199938000</v>
      </c>
      <c r="H1881" s="314">
        <v>24</v>
      </c>
      <c r="I1881" s="315" t="s">
        <v>30</v>
      </c>
      <c r="J1881" s="316">
        <v>0</v>
      </c>
      <c r="K1881" s="316">
        <f>K1882+K1890</f>
        <v>199938000</v>
      </c>
      <c r="L1881" s="314">
        <v>24</v>
      </c>
      <c r="M1881" s="315" t="s">
        <v>30</v>
      </c>
      <c r="N1881" s="316">
        <v>0</v>
      </c>
      <c r="O1881" s="316">
        <f>O1882+O1890</f>
        <v>176712000</v>
      </c>
      <c r="P1881" s="314">
        <v>24</v>
      </c>
      <c r="Q1881" s="315" t="s">
        <v>30</v>
      </c>
      <c r="R1881" s="316">
        <v>0</v>
      </c>
      <c r="S1881" s="316">
        <f>S1882+S1890</f>
        <v>176712000</v>
      </c>
      <c r="T1881" s="314">
        <v>24</v>
      </c>
      <c r="U1881" s="315" t="s">
        <v>30</v>
      </c>
      <c r="V1881" s="316">
        <v>0</v>
      </c>
      <c r="W1881" s="316">
        <f>W1882+W1890</f>
        <v>176712000</v>
      </c>
      <c r="X1881" s="354">
        <f t="shared" si="671"/>
        <v>53013600</v>
      </c>
      <c r="Y1881" s="316"/>
      <c r="Z1881" s="354">
        <f t="shared" si="683"/>
        <v>176712000</v>
      </c>
      <c r="AA1881" s="316"/>
      <c r="AB1881" s="314">
        <v>24</v>
      </c>
      <c r="AC1881" s="315" t="s">
        <v>30</v>
      </c>
      <c r="AD1881" s="316">
        <v>0</v>
      </c>
      <c r="AE1881" s="316">
        <f>AE1882+AE1890</f>
        <v>176712000</v>
      </c>
      <c r="AF1881" s="314">
        <v>24</v>
      </c>
      <c r="AG1881" s="315" t="s">
        <v>30</v>
      </c>
      <c r="AH1881" s="316">
        <v>0</v>
      </c>
      <c r="AI1881" s="316">
        <f>AI1882+AI1890</f>
        <v>176712000</v>
      </c>
      <c r="AJ1881" s="314">
        <v>24</v>
      </c>
      <c r="AK1881" s="315" t="s">
        <v>30</v>
      </c>
      <c r="AL1881" s="316">
        <v>0</v>
      </c>
      <c r="AM1881" s="316">
        <f>AM1882+AM1890</f>
        <v>177312000</v>
      </c>
      <c r="AN1881" s="314">
        <v>24</v>
      </c>
      <c r="AO1881" s="315" t="s">
        <v>30</v>
      </c>
      <c r="AP1881" s="316">
        <v>0</v>
      </c>
      <c r="AQ1881" s="316">
        <f>AQ1882+AQ1890</f>
        <v>177312000</v>
      </c>
      <c r="AR1881" s="351">
        <f t="shared" si="684"/>
        <v>0</v>
      </c>
    </row>
    <row r="1882" spans="2:44" x14ac:dyDescent="0.4">
      <c r="B1882" s="208">
        <v>525111</v>
      </c>
      <c r="C1882" s="180" t="s">
        <v>174</v>
      </c>
      <c r="D1882" s="178"/>
      <c r="E1882" s="179"/>
      <c r="F1882" s="180">
        <v>0</v>
      </c>
      <c r="G1882" s="254">
        <f>SUM(G1883:G1889)</f>
        <v>133810000</v>
      </c>
      <c r="H1882" s="178"/>
      <c r="I1882" s="179"/>
      <c r="J1882" s="180">
        <v>0</v>
      </c>
      <c r="K1882" s="254">
        <f>SUM(K1883:K1889)</f>
        <v>133810000</v>
      </c>
      <c r="L1882" s="178"/>
      <c r="M1882" s="179"/>
      <c r="N1882" s="180">
        <v>0</v>
      </c>
      <c r="O1882" s="254">
        <f>SUM(O1883:O1889)</f>
        <v>133810000</v>
      </c>
      <c r="P1882" s="178"/>
      <c r="Q1882" s="179"/>
      <c r="R1882" s="180">
        <v>0</v>
      </c>
      <c r="S1882" s="254">
        <f>SUM(S1883:S1889)</f>
        <v>133810000</v>
      </c>
      <c r="T1882" s="178"/>
      <c r="U1882" s="179"/>
      <c r="V1882" s="180">
        <v>0</v>
      </c>
      <c r="W1882" s="254">
        <f>SUM(W1883:W1889)</f>
        <v>133810000</v>
      </c>
      <c r="X1882" s="354">
        <f t="shared" si="671"/>
        <v>40143000</v>
      </c>
      <c r="Y1882" s="254"/>
      <c r="Z1882" s="354">
        <f t="shared" si="683"/>
        <v>133810000</v>
      </c>
      <c r="AA1882" s="254"/>
      <c r="AB1882" s="178"/>
      <c r="AC1882" s="179"/>
      <c r="AD1882" s="180">
        <v>0</v>
      </c>
      <c r="AE1882" s="254">
        <f>SUM(AE1883:AE1889)</f>
        <v>133810000</v>
      </c>
      <c r="AF1882" s="178"/>
      <c r="AG1882" s="179"/>
      <c r="AH1882" s="180">
        <v>0</v>
      </c>
      <c r="AI1882" s="254">
        <f>SUM(AI1883:AI1889)</f>
        <v>133810000</v>
      </c>
      <c r="AJ1882" s="178"/>
      <c r="AK1882" s="179"/>
      <c r="AL1882" s="180">
        <v>0</v>
      </c>
      <c r="AM1882" s="254">
        <f>SUM(AM1883:AM1889)</f>
        <v>134410000</v>
      </c>
      <c r="AN1882" s="178"/>
      <c r="AO1882" s="179"/>
      <c r="AP1882" s="180">
        <v>0</v>
      </c>
      <c r="AQ1882" s="254">
        <f>SUM(AQ1883:AQ1889)</f>
        <v>134410000</v>
      </c>
      <c r="AR1882" s="351">
        <f t="shared" si="684"/>
        <v>0</v>
      </c>
    </row>
    <row r="1883" spans="2:44" x14ac:dyDescent="0.4">
      <c r="B1883" s="208" t="s">
        <v>27</v>
      </c>
      <c r="C1883" s="180" t="s">
        <v>46</v>
      </c>
      <c r="D1883" s="178">
        <v>90</v>
      </c>
      <c r="E1883" s="179" t="s">
        <v>47</v>
      </c>
      <c r="F1883" s="254">
        <v>150000</v>
      </c>
      <c r="G1883" s="254">
        <f t="shared" ref="G1883:G1889" si="694">ROUNDDOWN(D1883*F1883,-3)</f>
        <v>13500000</v>
      </c>
      <c r="H1883" s="178">
        <v>90</v>
      </c>
      <c r="I1883" s="179" t="s">
        <v>47</v>
      </c>
      <c r="J1883" s="254">
        <v>150000</v>
      </c>
      <c r="K1883" s="254">
        <f t="shared" ref="K1883:K1889" si="695">ROUNDDOWN(H1883*J1883,-3)</f>
        <v>13500000</v>
      </c>
      <c r="L1883" s="178">
        <v>90</v>
      </c>
      <c r="M1883" s="179" t="s">
        <v>47</v>
      </c>
      <c r="N1883" s="254">
        <v>150000</v>
      </c>
      <c r="O1883" s="254">
        <f t="shared" ref="O1883:O1889" si="696">ROUNDDOWN(L1883*N1883,-3)</f>
        <v>13500000</v>
      </c>
      <c r="P1883" s="178">
        <v>90</v>
      </c>
      <c r="Q1883" s="179" t="s">
        <v>47</v>
      </c>
      <c r="R1883" s="254">
        <v>150000</v>
      </c>
      <c r="S1883" s="254">
        <f t="shared" ref="S1883:S1889" si="697">ROUNDDOWN(P1883*R1883,-3)</f>
        <v>13500000</v>
      </c>
      <c r="T1883" s="178">
        <v>90</v>
      </c>
      <c r="U1883" s="179" t="s">
        <v>47</v>
      </c>
      <c r="V1883" s="254">
        <v>150000</v>
      </c>
      <c r="W1883" s="254">
        <f t="shared" ref="W1883:W1889" si="698">ROUNDDOWN(T1883*V1883,-3)</f>
        <v>13500000</v>
      </c>
      <c r="X1883" s="354">
        <f t="shared" si="671"/>
        <v>4050000</v>
      </c>
      <c r="Y1883" s="254">
        <f t="shared" ref="Y1883:Y1889" si="699">CEILING(X1883,1000)</f>
        <v>4050000</v>
      </c>
      <c r="Z1883" s="354">
        <f t="shared" si="683"/>
        <v>9450000</v>
      </c>
      <c r="AA1883" s="254">
        <f t="shared" si="672"/>
        <v>9450000</v>
      </c>
      <c r="AB1883" s="178">
        <v>90</v>
      </c>
      <c r="AC1883" s="179" t="s">
        <v>47</v>
      </c>
      <c r="AD1883" s="254">
        <v>150000</v>
      </c>
      <c r="AE1883" s="254">
        <f t="shared" ref="AE1883:AE1889" si="700">ROUNDDOWN(AB1883*AD1883,-3)</f>
        <v>13500000</v>
      </c>
      <c r="AF1883" s="178">
        <v>90</v>
      </c>
      <c r="AG1883" s="179" t="s">
        <v>47</v>
      </c>
      <c r="AH1883" s="254">
        <v>150000</v>
      </c>
      <c r="AI1883" s="254">
        <f t="shared" ref="AI1883:AI1889" si="701">ROUNDDOWN(AF1883*AH1883,-3)</f>
        <v>13500000</v>
      </c>
      <c r="AJ1883" s="178">
        <v>94</v>
      </c>
      <c r="AK1883" s="179" t="s">
        <v>47</v>
      </c>
      <c r="AL1883" s="254">
        <v>150000</v>
      </c>
      <c r="AM1883" s="254">
        <f t="shared" ref="AM1883:AM1889" si="702">ROUNDDOWN(AJ1883*AL1883,-3)</f>
        <v>14100000</v>
      </c>
      <c r="AN1883" s="178">
        <v>94</v>
      </c>
      <c r="AO1883" s="179" t="s">
        <v>47</v>
      </c>
      <c r="AP1883" s="254">
        <v>150000</v>
      </c>
      <c r="AQ1883" s="254">
        <f t="shared" ref="AQ1883:AQ1889" si="703">ROUNDDOWN(AN1883*AP1883,-3)</f>
        <v>14100000</v>
      </c>
      <c r="AR1883" s="351">
        <f t="shared" si="684"/>
        <v>0</v>
      </c>
    </row>
    <row r="1884" spans="2:44" x14ac:dyDescent="0.4">
      <c r="B1884" s="208" t="s">
        <v>27</v>
      </c>
      <c r="C1884" s="180" t="s">
        <v>48</v>
      </c>
      <c r="D1884" s="178">
        <v>447</v>
      </c>
      <c r="E1884" s="179" t="s">
        <v>47</v>
      </c>
      <c r="F1884" s="254">
        <v>150000</v>
      </c>
      <c r="G1884" s="254">
        <f t="shared" si="694"/>
        <v>67050000</v>
      </c>
      <c r="H1884" s="178">
        <v>447</v>
      </c>
      <c r="I1884" s="179" t="s">
        <v>47</v>
      </c>
      <c r="J1884" s="254">
        <v>150000</v>
      </c>
      <c r="K1884" s="254">
        <f t="shared" si="695"/>
        <v>67050000</v>
      </c>
      <c r="L1884" s="178">
        <v>447</v>
      </c>
      <c r="M1884" s="179" t="s">
        <v>47</v>
      </c>
      <c r="N1884" s="254">
        <v>150000</v>
      </c>
      <c r="O1884" s="254">
        <f t="shared" si="696"/>
        <v>67050000</v>
      </c>
      <c r="P1884" s="178">
        <v>447</v>
      </c>
      <c r="Q1884" s="179" t="s">
        <v>47</v>
      </c>
      <c r="R1884" s="254">
        <v>150000</v>
      </c>
      <c r="S1884" s="254">
        <f t="shared" si="697"/>
        <v>67050000</v>
      </c>
      <c r="T1884" s="178">
        <v>447</v>
      </c>
      <c r="U1884" s="179" t="s">
        <v>47</v>
      </c>
      <c r="V1884" s="254">
        <v>150000</v>
      </c>
      <c r="W1884" s="254">
        <f t="shared" si="698"/>
        <v>67050000</v>
      </c>
      <c r="X1884" s="354">
        <f t="shared" si="671"/>
        <v>20115000</v>
      </c>
      <c r="Y1884" s="254">
        <f t="shared" si="699"/>
        <v>20115000</v>
      </c>
      <c r="Z1884" s="354">
        <f t="shared" si="683"/>
        <v>46935000</v>
      </c>
      <c r="AA1884" s="254">
        <f t="shared" si="672"/>
        <v>46935000</v>
      </c>
      <c r="AB1884" s="178">
        <v>447</v>
      </c>
      <c r="AC1884" s="179" t="s">
        <v>47</v>
      </c>
      <c r="AD1884" s="254">
        <v>150000</v>
      </c>
      <c r="AE1884" s="254">
        <f t="shared" si="700"/>
        <v>67050000</v>
      </c>
      <c r="AF1884" s="178">
        <v>447</v>
      </c>
      <c r="AG1884" s="179" t="s">
        <v>47</v>
      </c>
      <c r="AH1884" s="254">
        <v>150000</v>
      </c>
      <c r="AI1884" s="254">
        <f t="shared" si="701"/>
        <v>67050000</v>
      </c>
      <c r="AJ1884" s="178">
        <v>447</v>
      </c>
      <c r="AK1884" s="179" t="s">
        <v>47</v>
      </c>
      <c r="AL1884" s="254">
        <v>150000</v>
      </c>
      <c r="AM1884" s="254">
        <f t="shared" si="702"/>
        <v>67050000</v>
      </c>
      <c r="AN1884" s="178">
        <v>447</v>
      </c>
      <c r="AO1884" s="179" t="s">
        <v>47</v>
      </c>
      <c r="AP1884" s="254">
        <v>150000</v>
      </c>
      <c r="AQ1884" s="254">
        <f t="shared" si="703"/>
        <v>67050000</v>
      </c>
      <c r="AR1884" s="351">
        <f t="shared" si="684"/>
        <v>0</v>
      </c>
    </row>
    <row r="1885" spans="2:44" x14ac:dyDescent="0.4">
      <c r="B1885" s="208"/>
      <c r="C1885" s="180" t="s">
        <v>672</v>
      </c>
      <c r="D1885" s="178">
        <v>135</v>
      </c>
      <c r="E1885" s="179" t="s">
        <v>47</v>
      </c>
      <c r="F1885" s="254">
        <v>150000</v>
      </c>
      <c r="G1885" s="254">
        <f t="shared" si="694"/>
        <v>20250000</v>
      </c>
      <c r="H1885" s="178">
        <v>135</v>
      </c>
      <c r="I1885" s="179" t="s">
        <v>47</v>
      </c>
      <c r="J1885" s="254">
        <v>150000</v>
      </c>
      <c r="K1885" s="254">
        <f t="shared" si="695"/>
        <v>20250000</v>
      </c>
      <c r="L1885" s="178">
        <v>135</v>
      </c>
      <c r="M1885" s="179" t="s">
        <v>47</v>
      </c>
      <c r="N1885" s="254">
        <v>150000</v>
      </c>
      <c r="O1885" s="254">
        <f t="shared" si="696"/>
        <v>20250000</v>
      </c>
      <c r="P1885" s="178">
        <v>135</v>
      </c>
      <c r="Q1885" s="179" t="s">
        <v>47</v>
      </c>
      <c r="R1885" s="254">
        <v>150000</v>
      </c>
      <c r="S1885" s="254">
        <f t="shared" si="697"/>
        <v>20250000</v>
      </c>
      <c r="T1885" s="178">
        <v>135</v>
      </c>
      <c r="U1885" s="179" t="s">
        <v>47</v>
      </c>
      <c r="V1885" s="254">
        <v>150000</v>
      </c>
      <c r="W1885" s="254">
        <f t="shared" si="698"/>
        <v>20250000</v>
      </c>
      <c r="X1885" s="354">
        <f t="shared" si="671"/>
        <v>6075000</v>
      </c>
      <c r="Y1885" s="254">
        <f t="shared" si="699"/>
        <v>6075000</v>
      </c>
      <c r="Z1885" s="354">
        <f t="shared" si="683"/>
        <v>14175000</v>
      </c>
      <c r="AA1885" s="254">
        <f t="shared" si="672"/>
        <v>14175000</v>
      </c>
      <c r="AB1885" s="178">
        <v>135</v>
      </c>
      <c r="AC1885" s="179" t="s">
        <v>47</v>
      </c>
      <c r="AD1885" s="254">
        <v>150000</v>
      </c>
      <c r="AE1885" s="254">
        <f t="shared" si="700"/>
        <v>20250000</v>
      </c>
      <c r="AF1885" s="178">
        <v>135</v>
      </c>
      <c r="AG1885" s="179" t="s">
        <v>47</v>
      </c>
      <c r="AH1885" s="254">
        <v>150000</v>
      </c>
      <c r="AI1885" s="254">
        <f t="shared" si="701"/>
        <v>20250000</v>
      </c>
      <c r="AJ1885" s="178">
        <v>135</v>
      </c>
      <c r="AK1885" s="179" t="s">
        <v>47</v>
      </c>
      <c r="AL1885" s="254">
        <v>150000</v>
      </c>
      <c r="AM1885" s="254">
        <f t="shared" si="702"/>
        <v>20250000</v>
      </c>
      <c r="AN1885" s="178">
        <v>135</v>
      </c>
      <c r="AO1885" s="179" t="s">
        <v>47</v>
      </c>
      <c r="AP1885" s="254">
        <v>150000</v>
      </c>
      <c r="AQ1885" s="254">
        <f t="shared" si="703"/>
        <v>20250000</v>
      </c>
      <c r="AR1885" s="351">
        <f t="shared" si="684"/>
        <v>0</v>
      </c>
    </row>
    <row r="1886" spans="2:44" x14ac:dyDescent="0.4">
      <c r="B1886" s="208"/>
      <c r="C1886" s="180" t="s">
        <v>638</v>
      </c>
      <c r="D1886" s="178">
        <v>1</v>
      </c>
      <c r="E1886" s="179" t="s">
        <v>38</v>
      </c>
      <c r="F1886" s="254">
        <v>14000000</v>
      </c>
      <c r="G1886" s="254">
        <f t="shared" si="694"/>
        <v>14000000</v>
      </c>
      <c r="H1886" s="178">
        <v>1</v>
      </c>
      <c r="I1886" s="179" t="s">
        <v>38</v>
      </c>
      <c r="J1886" s="254">
        <v>14000000</v>
      </c>
      <c r="K1886" s="254">
        <f t="shared" si="695"/>
        <v>14000000</v>
      </c>
      <c r="L1886" s="178">
        <v>1</v>
      </c>
      <c r="M1886" s="179" t="s">
        <v>38</v>
      </c>
      <c r="N1886" s="254">
        <v>14000000</v>
      </c>
      <c r="O1886" s="254">
        <f t="shared" si="696"/>
        <v>14000000</v>
      </c>
      <c r="P1886" s="178">
        <v>1</v>
      </c>
      <c r="Q1886" s="179" t="s">
        <v>38</v>
      </c>
      <c r="R1886" s="254">
        <v>14000000</v>
      </c>
      <c r="S1886" s="254">
        <f t="shared" si="697"/>
        <v>14000000</v>
      </c>
      <c r="T1886" s="178">
        <v>1</v>
      </c>
      <c r="U1886" s="179" t="s">
        <v>38</v>
      </c>
      <c r="V1886" s="254">
        <v>14000000</v>
      </c>
      <c r="W1886" s="254">
        <f t="shared" si="698"/>
        <v>14000000</v>
      </c>
      <c r="X1886" s="354">
        <f t="shared" si="671"/>
        <v>4200000</v>
      </c>
      <c r="Y1886" s="254">
        <f t="shared" si="699"/>
        <v>4200000</v>
      </c>
      <c r="Z1886" s="354">
        <f t="shared" si="683"/>
        <v>9800000</v>
      </c>
      <c r="AA1886" s="254">
        <f t="shared" si="672"/>
        <v>9800000</v>
      </c>
      <c r="AB1886" s="178">
        <v>1</v>
      </c>
      <c r="AC1886" s="179" t="s">
        <v>38</v>
      </c>
      <c r="AD1886" s="254">
        <v>14000000</v>
      </c>
      <c r="AE1886" s="254">
        <f t="shared" si="700"/>
        <v>14000000</v>
      </c>
      <c r="AF1886" s="178">
        <v>1</v>
      </c>
      <c r="AG1886" s="179" t="s">
        <v>38</v>
      </c>
      <c r="AH1886" s="254">
        <v>14000000</v>
      </c>
      <c r="AI1886" s="254">
        <f t="shared" si="701"/>
        <v>14000000</v>
      </c>
      <c r="AJ1886" s="178">
        <v>1</v>
      </c>
      <c r="AK1886" s="179" t="s">
        <v>38</v>
      </c>
      <c r="AL1886" s="254">
        <v>14000000</v>
      </c>
      <c r="AM1886" s="254">
        <f t="shared" si="702"/>
        <v>14000000</v>
      </c>
      <c r="AN1886" s="178">
        <v>1</v>
      </c>
      <c r="AO1886" s="179" t="s">
        <v>38</v>
      </c>
      <c r="AP1886" s="254">
        <v>14000000</v>
      </c>
      <c r="AQ1886" s="254">
        <f t="shared" si="703"/>
        <v>14000000</v>
      </c>
      <c r="AR1886" s="351">
        <f t="shared" si="684"/>
        <v>0</v>
      </c>
    </row>
    <row r="1887" spans="2:44" x14ac:dyDescent="0.4">
      <c r="B1887" s="208"/>
      <c r="C1887" s="180" t="s">
        <v>673</v>
      </c>
      <c r="D1887" s="178">
        <v>1</v>
      </c>
      <c r="E1887" s="179" t="s">
        <v>38</v>
      </c>
      <c r="F1887" s="254">
        <v>6960000</v>
      </c>
      <c r="G1887" s="254">
        <f t="shared" si="694"/>
        <v>6960000</v>
      </c>
      <c r="H1887" s="178">
        <v>1</v>
      </c>
      <c r="I1887" s="179" t="s">
        <v>38</v>
      </c>
      <c r="J1887" s="254">
        <v>6960000</v>
      </c>
      <c r="K1887" s="254">
        <f t="shared" si="695"/>
        <v>6960000</v>
      </c>
      <c r="L1887" s="178">
        <v>1</v>
      </c>
      <c r="M1887" s="179" t="s">
        <v>38</v>
      </c>
      <c r="N1887" s="254">
        <v>6960000</v>
      </c>
      <c r="O1887" s="254">
        <f t="shared" si="696"/>
        <v>6960000</v>
      </c>
      <c r="P1887" s="178">
        <v>1</v>
      </c>
      <c r="Q1887" s="179" t="s">
        <v>38</v>
      </c>
      <c r="R1887" s="254">
        <v>6960000</v>
      </c>
      <c r="S1887" s="254">
        <f t="shared" si="697"/>
        <v>6960000</v>
      </c>
      <c r="T1887" s="178">
        <v>1</v>
      </c>
      <c r="U1887" s="179" t="s">
        <v>38</v>
      </c>
      <c r="V1887" s="254">
        <v>6960000</v>
      </c>
      <c r="W1887" s="254">
        <f t="shared" si="698"/>
        <v>6960000</v>
      </c>
      <c r="X1887" s="354">
        <f t="shared" si="671"/>
        <v>2088000</v>
      </c>
      <c r="Y1887" s="254">
        <f t="shared" si="699"/>
        <v>2088000</v>
      </c>
      <c r="Z1887" s="354">
        <f t="shared" si="683"/>
        <v>4872000</v>
      </c>
      <c r="AA1887" s="254">
        <f t="shared" si="672"/>
        <v>4872000</v>
      </c>
      <c r="AB1887" s="178">
        <v>1</v>
      </c>
      <c r="AC1887" s="179" t="s">
        <v>38</v>
      </c>
      <c r="AD1887" s="254">
        <v>6960000</v>
      </c>
      <c r="AE1887" s="254">
        <f t="shared" si="700"/>
        <v>6960000</v>
      </c>
      <c r="AF1887" s="178">
        <v>1</v>
      </c>
      <c r="AG1887" s="179" t="s">
        <v>38</v>
      </c>
      <c r="AH1887" s="254">
        <v>6960000</v>
      </c>
      <c r="AI1887" s="254">
        <f t="shared" si="701"/>
        <v>6960000</v>
      </c>
      <c r="AJ1887" s="178">
        <v>1</v>
      </c>
      <c r="AK1887" s="179" t="s">
        <v>38</v>
      </c>
      <c r="AL1887" s="254">
        <v>6960000</v>
      </c>
      <c r="AM1887" s="254">
        <f t="shared" si="702"/>
        <v>6960000</v>
      </c>
      <c r="AN1887" s="178">
        <v>1</v>
      </c>
      <c r="AO1887" s="179" t="s">
        <v>38</v>
      </c>
      <c r="AP1887" s="254">
        <v>6960000</v>
      </c>
      <c r="AQ1887" s="254">
        <f t="shared" si="703"/>
        <v>6960000</v>
      </c>
      <c r="AR1887" s="351">
        <f t="shared" si="684"/>
        <v>0</v>
      </c>
    </row>
    <row r="1888" spans="2:44" x14ac:dyDescent="0.4">
      <c r="B1888" s="208"/>
      <c r="C1888" s="180" t="s">
        <v>76</v>
      </c>
      <c r="D1888" s="178">
        <v>1</v>
      </c>
      <c r="E1888" s="179" t="s">
        <v>38</v>
      </c>
      <c r="F1888" s="254">
        <v>7250000</v>
      </c>
      <c r="G1888" s="254">
        <f t="shared" si="694"/>
        <v>7250000</v>
      </c>
      <c r="H1888" s="178">
        <v>1</v>
      </c>
      <c r="I1888" s="179" t="s">
        <v>38</v>
      </c>
      <c r="J1888" s="254">
        <v>7250000</v>
      </c>
      <c r="K1888" s="254">
        <f t="shared" si="695"/>
        <v>7250000</v>
      </c>
      <c r="L1888" s="178">
        <v>1</v>
      </c>
      <c r="M1888" s="179" t="s">
        <v>38</v>
      </c>
      <c r="N1888" s="254">
        <v>7250000</v>
      </c>
      <c r="O1888" s="254">
        <f t="shared" si="696"/>
        <v>7250000</v>
      </c>
      <c r="P1888" s="178">
        <v>1</v>
      </c>
      <c r="Q1888" s="179" t="s">
        <v>38</v>
      </c>
      <c r="R1888" s="254">
        <v>7250000</v>
      </c>
      <c r="S1888" s="254">
        <f t="shared" si="697"/>
        <v>7250000</v>
      </c>
      <c r="T1888" s="178">
        <v>1</v>
      </c>
      <c r="U1888" s="179" t="s">
        <v>38</v>
      </c>
      <c r="V1888" s="254">
        <v>7250000</v>
      </c>
      <c r="W1888" s="254">
        <f t="shared" si="698"/>
        <v>7250000</v>
      </c>
      <c r="X1888" s="354">
        <f t="shared" si="671"/>
        <v>2175000</v>
      </c>
      <c r="Y1888" s="254">
        <f t="shared" si="699"/>
        <v>2175000</v>
      </c>
      <c r="Z1888" s="354">
        <f t="shared" si="683"/>
        <v>5075000</v>
      </c>
      <c r="AA1888" s="254">
        <f t="shared" si="672"/>
        <v>5075000</v>
      </c>
      <c r="AB1888" s="178">
        <v>1</v>
      </c>
      <c r="AC1888" s="179" t="s">
        <v>38</v>
      </c>
      <c r="AD1888" s="254">
        <v>7250000</v>
      </c>
      <c r="AE1888" s="254">
        <f t="shared" si="700"/>
        <v>7250000</v>
      </c>
      <c r="AF1888" s="178">
        <v>1</v>
      </c>
      <c r="AG1888" s="179" t="s">
        <v>38</v>
      </c>
      <c r="AH1888" s="254">
        <v>7250000</v>
      </c>
      <c r="AI1888" s="254">
        <f t="shared" si="701"/>
        <v>7250000</v>
      </c>
      <c r="AJ1888" s="178">
        <v>1</v>
      </c>
      <c r="AK1888" s="179" t="s">
        <v>38</v>
      </c>
      <c r="AL1888" s="254">
        <v>7250000</v>
      </c>
      <c r="AM1888" s="254">
        <f t="shared" si="702"/>
        <v>7250000</v>
      </c>
      <c r="AN1888" s="178">
        <v>1</v>
      </c>
      <c r="AO1888" s="179" t="s">
        <v>38</v>
      </c>
      <c r="AP1888" s="254">
        <v>7250000</v>
      </c>
      <c r="AQ1888" s="254">
        <f t="shared" si="703"/>
        <v>7250000</v>
      </c>
      <c r="AR1888" s="351">
        <f t="shared" si="684"/>
        <v>0</v>
      </c>
    </row>
    <row r="1889" spans="2:44" x14ac:dyDescent="0.4">
      <c r="B1889" s="208"/>
      <c r="C1889" s="180" t="s">
        <v>60</v>
      </c>
      <c r="D1889" s="178">
        <v>24</v>
      </c>
      <c r="E1889" s="179" t="s">
        <v>40</v>
      </c>
      <c r="F1889" s="254">
        <v>200000</v>
      </c>
      <c r="G1889" s="254">
        <f t="shared" si="694"/>
        <v>4800000</v>
      </c>
      <c r="H1889" s="178">
        <v>24</v>
      </c>
      <c r="I1889" s="179" t="s">
        <v>40</v>
      </c>
      <c r="J1889" s="254">
        <v>200000</v>
      </c>
      <c r="K1889" s="254">
        <f t="shared" si="695"/>
        <v>4800000</v>
      </c>
      <c r="L1889" s="178">
        <v>24</v>
      </c>
      <c r="M1889" s="179" t="s">
        <v>40</v>
      </c>
      <c r="N1889" s="254">
        <v>200000</v>
      </c>
      <c r="O1889" s="254">
        <f t="shared" si="696"/>
        <v>4800000</v>
      </c>
      <c r="P1889" s="178">
        <v>24</v>
      </c>
      <c r="Q1889" s="179" t="s">
        <v>40</v>
      </c>
      <c r="R1889" s="254">
        <v>200000</v>
      </c>
      <c r="S1889" s="254">
        <f t="shared" si="697"/>
        <v>4800000</v>
      </c>
      <c r="T1889" s="178">
        <v>24</v>
      </c>
      <c r="U1889" s="179" t="s">
        <v>40</v>
      </c>
      <c r="V1889" s="254">
        <v>200000</v>
      </c>
      <c r="W1889" s="254">
        <f t="shared" si="698"/>
        <v>4800000</v>
      </c>
      <c r="X1889" s="354">
        <f t="shared" si="671"/>
        <v>1440000</v>
      </c>
      <c r="Y1889" s="254">
        <f t="shared" si="699"/>
        <v>1440000</v>
      </c>
      <c r="Z1889" s="354">
        <f t="shared" si="683"/>
        <v>3360000</v>
      </c>
      <c r="AA1889" s="254">
        <f t="shared" si="672"/>
        <v>3360000</v>
      </c>
      <c r="AB1889" s="178">
        <v>24</v>
      </c>
      <c r="AC1889" s="179" t="s">
        <v>40</v>
      </c>
      <c r="AD1889" s="254">
        <v>200000</v>
      </c>
      <c r="AE1889" s="254">
        <f t="shared" si="700"/>
        <v>4800000</v>
      </c>
      <c r="AF1889" s="178">
        <v>24</v>
      </c>
      <c r="AG1889" s="179" t="s">
        <v>40</v>
      </c>
      <c r="AH1889" s="254">
        <v>200000</v>
      </c>
      <c r="AI1889" s="254">
        <f t="shared" si="701"/>
        <v>4800000</v>
      </c>
      <c r="AJ1889" s="178">
        <v>24</v>
      </c>
      <c r="AK1889" s="179" t="s">
        <v>40</v>
      </c>
      <c r="AL1889" s="254">
        <v>200000</v>
      </c>
      <c r="AM1889" s="254">
        <f t="shared" si="702"/>
        <v>4800000</v>
      </c>
      <c r="AN1889" s="178">
        <v>24</v>
      </c>
      <c r="AO1889" s="179" t="s">
        <v>40</v>
      </c>
      <c r="AP1889" s="254">
        <v>200000</v>
      </c>
      <c r="AQ1889" s="254">
        <f t="shared" si="703"/>
        <v>4800000</v>
      </c>
      <c r="AR1889" s="351">
        <f t="shared" si="684"/>
        <v>0</v>
      </c>
    </row>
    <row r="1890" spans="2:44" x14ac:dyDescent="0.4">
      <c r="B1890" s="208">
        <v>525119</v>
      </c>
      <c r="C1890" s="180" t="s">
        <v>42</v>
      </c>
      <c r="D1890" s="178"/>
      <c r="E1890" s="179"/>
      <c r="F1890" s="180">
        <v>0</v>
      </c>
      <c r="G1890" s="254">
        <f>SUM(G1891:G1899)</f>
        <v>66128000</v>
      </c>
      <c r="H1890" s="178"/>
      <c r="I1890" s="179"/>
      <c r="J1890" s="180">
        <v>0</v>
      </c>
      <c r="K1890" s="254">
        <f>SUM(K1891:K1899)</f>
        <v>66128000</v>
      </c>
      <c r="L1890" s="178"/>
      <c r="M1890" s="179"/>
      <c r="N1890" s="180">
        <v>0</v>
      </c>
      <c r="O1890" s="254">
        <f>SUM(O1891:O1899)</f>
        <v>42902000</v>
      </c>
      <c r="P1890" s="178"/>
      <c r="Q1890" s="179"/>
      <c r="R1890" s="180">
        <v>0</v>
      </c>
      <c r="S1890" s="254">
        <f>SUM(S1891:S1899)</f>
        <v>42902000</v>
      </c>
      <c r="T1890" s="178"/>
      <c r="U1890" s="179"/>
      <c r="V1890" s="180">
        <v>0</v>
      </c>
      <c r="W1890" s="254">
        <f>SUM(W1891:W1899)</f>
        <v>42902000</v>
      </c>
      <c r="X1890" s="354">
        <f t="shared" si="671"/>
        <v>12870600</v>
      </c>
      <c r="Y1890" s="254"/>
      <c r="Z1890" s="354">
        <f t="shared" si="683"/>
        <v>42902000</v>
      </c>
      <c r="AA1890" s="254"/>
      <c r="AB1890" s="178"/>
      <c r="AC1890" s="179"/>
      <c r="AD1890" s="180">
        <v>0</v>
      </c>
      <c r="AE1890" s="254">
        <f>SUM(AE1891:AE1899)</f>
        <v>42902000</v>
      </c>
      <c r="AF1890" s="178"/>
      <c r="AG1890" s="179"/>
      <c r="AH1890" s="180">
        <v>0</v>
      </c>
      <c r="AI1890" s="254">
        <f>SUM(AI1891:AI1899)</f>
        <v>42902000</v>
      </c>
      <c r="AJ1890" s="178"/>
      <c r="AK1890" s="179"/>
      <c r="AL1890" s="180">
        <v>0</v>
      </c>
      <c r="AM1890" s="254">
        <f>SUM(AM1891:AM1899)</f>
        <v>42902000</v>
      </c>
      <c r="AN1890" s="178"/>
      <c r="AO1890" s="179"/>
      <c r="AP1890" s="180">
        <v>0</v>
      </c>
      <c r="AQ1890" s="254">
        <f>SUM(AQ1891:AQ1899)</f>
        <v>42902000</v>
      </c>
      <c r="AR1890" s="351">
        <f t="shared" si="684"/>
        <v>0</v>
      </c>
    </row>
    <row r="1891" spans="2:44" x14ac:dyDescent="0.4">
      <c r="B1891" s="208"/>
      <c r="C1891" s="180" t="s">
        <v>645</v>
      </c>
      <c r="D1891" s="178">
        <v>1</v>
      </c>
      <c r="E1891" s="179" t="s">
        <v>38</v>
      </c>
      <c r="F1891" s="293">
        <v>180000</v>
      </c>
      <c r="G1891" s="254">
        <f t="shared" ref="G1891:G1899" si="704">ROUNDDOWN(D1891*F1891,-3)</f>
        <v>180000</v>
      </c>
      <c r="H1891" s="178">
        <v>1</v>
      </c>
      <c r="I1891" s="179" t="s">
        <v>38</v>
      </c>
      <c r="J1891" s="293">
        <v>180000</v>
      </c>
      <c r="K1891" s="254">
        <f t="shared" ref="K1891:K1899" si="705">ROUNDDOWN(H1891*J1891,-3)</f>
        <v>180000</v>
      </c>
      <c r="L1891" s="178">
        <v>1</v>
      </c>
      <c r="M1891" s="179" t="s">
        <v>38</v>
      </c>
      <c r="N1891" s="293">
        <v>180000</v>
      </c>
      <c r="O1891" s="254">
        <f t="shared" ref="O1891:O1899" si="706">ROUNDDOWN(L1891*N1891,-3)</f>
        <v>180000</v>
      </c>
      <c r="P1891" s="178">
        <v>1</v>
      </c>
      <c r="Q1891" s="179" t="s">
        <v>38</v>
      </c>
      <c r="R1891" s="293">
        <v>180000</v>
      </c>
      <c r="S1891" s="254">
        <f t="shared" ref="S1891:S1899" si="707">ROUNDDOWN(P1891*R1891,-3)</f>
        <v>180000</v>
      </c>
      <c r="T1891" s="178">
        <v>1</v>
      </c>
      <c r="U1891" s="179" t="s">
        <v>38</v>
      </c>
      <c r="V1891" s="293">
        <v>180000</v>
      </c>
      <c r="W1891" s="254">
        <f t="shared" ref="W1891:W1899" si="708">ROUNDDOWN(T1891*V1891,-3)</f>
        <v>180000</v>
      </c>
      <c r="X1891" s="354">
        <f t="shared" si="671"/>
        <v>54000</v>
      </c>
      <c r="Y1891" s="254">
        <f>CEILING(X1891,1000)</f>
        <v>54000</v>
      </c>
      <c r="Z1891" s="354">
        <f t="shared" si="683"/>
        <v>126000</v>
      </c>
      <c r="AA1891" s="254">
        <f t="shared" si="672"/>
        <v>126000</v>
      </c>
      <c r="AB1891" s="178">
        <v>1</v>
      </c>
      <c r="AC1891" s="179" t="s">
        <v>38</v>
      </c>
      <c r="AD1891" s="293">
        <v>180000</v>
      </c>
      <c r="AE1891" s="254">
        <f t="shared" ref="AE1891:AE1899" si="709">ROUNDDOWN(AB1891*AD1891,-3)</f>
        <v>180000</v>
      </c>
      <c r="AF1891" s="178">
        <v>1</v>
      </c>
      <c r="AG1891" s="179" t="s">
        <v>38</v>
      </c>
      <c r="AH1891" s="293">
        <v>180000</v>
      </c>
      <c r="AI1891" s="254">
        <f t="shared" ref="AI1891:AI1899" si="710">ROUNDDOWN(AF1891*AH1891,-3)</f>
        <v>180000</v>
      </c>
      <c r="AJ1891" s="178">
        <v>1</v>
      </c>
      <c r="AK1891" s="179" t="s">
        <v>38</v>
      </c>
      <c r="AL1891" s="293">
        <v>180000</v>
      </c>
      <c r="AM1891" s="254">
        <f t="shared" ref="AM1891:AM1899" si="711">ROUNDDOWN(AJ1891*AL1891,-3)</f>
        <v>180000</v>
      </c>
      <c r="AN1891" s="178">
        <v>1</v>
      </c>
      <c r="AO1891" s="179" t="s">
        <v>38</v>
      </c>
      <c r="AP1891" s="293">
        <v>180000</v>
      </c>
      <c r="AQ1891" s="254">
        <f t="shared" ref="AQ1891:AQ1899" si="712">ROUNDDOWN(AN1891*AP1891,-3)</f>
        <v>180000</v>
      </c>
      <c r="AR1891" s="351">
        <f t="shared" si="684"/>
        <v>0</v>
      </c>
    </row>
    <row r="1892" spans="2:44" x14ac:dyDescent="0.4">
      <c r="B1892" s="208"/>
      <c r="C1892" s="180" t="s">
        <v>254</v>
      </c>
      <c r="D1892" s="178">
        <v>1</v>
      </c>
      <c r="E1892" s="179" t="s">
        <v>38</v>
      </c>
      <c r="F1892" s="293">
        <v>4866000</v>
      </c>
      <c r="G1892" s="254">
        <f t="shared" si="704"/>
        <v>4866000</v>
      </c>
      <c r="H1892" s="178">
        <v>1</v>
      </c>
      <c r="I1892" s="179" t="s">
        <v>38</v>
      </c>
      <c r="J1892" s="293">
        <v>4866000</v>
      </c>
      <c r="K1892" s="254">
        <f t="shared" si="705"/>
        <v>4866000</v>
      </c>
      <c r="L1892" s="178">
        <v>0</v>
      </c>
      <c r="M1892" s="179" t="s">
        <v>38</v>
      </c>
      <c r="N1892" s="293">
        <v>4866000</v>
      </c>
      <c r="O1892" s="254">
        <f t="shared" si="706"/>
        <v>0</v>
      </c>
      <c r="P1892" s="178">
        <v>0</v>
      </c>
      <c r="Q1892" s="179" t="s">
        <v>38</v>
      </c>
      <c r="R1892" s="293">
        <v>4866000</v>
      </c>
      <c r="S1892" s="254">
        <f t="shared" si="707"/>
        <v>0</v>
      </c>
      <c r="T1892" s="178">
        <v>0</v>
      </c>
      <c r="U1892" s="179" t="s">
        <v>38</v>
      </c>
      <c r="V1892" s="293">
        <v>4866000</v>
      </c>
      <c r="W1892" s="254">
        <f t="shared" si="708"/>
        <v>0</v>
      </c>
      <c r="X1892" s="354">
        <f t="shared" si="671"/>
        <v>0</v>
      </c>
      <c r="Y1892" s="254"/>
      <c r="Z1892" s="354">
        <f t="shared" si="683"/>
        <v>0</v>
      </c>
      <c r="AA1892" s="254"/>
      <c r="AB1892" s="178">
        <v>0</v>
      </c>
      <c r="AC1892" s="179" t="s">
        <v>38</v>
      </c>
      <c r="AD1892" s="293">
        <v>4866000</v>
      </c>
      <c r="AE1892" s="254">
        <f t="shared" si="709"/>
        <v>0</v>
      </c>
      <c r="AF1892" s="178">
        <v>0</v>
      </c>
      <c r="AG1892" s="179" t="s">
        <v>38</v>
      </c>
      <c r="AH1892" s="293">
        <v>4866000</v>
      </c>
      <c r="AI1892" s="254">
        <f t="shared" si="710"/>
        <v>0</v>
      </c>
      <c r="AJ1892" s="178">
        <v>0</v>
      </c>
      <c r="AK1892" s="179" t="s">
        <v>38</v>
      </c>
      <c r="AL1892" s="293">
        <v>4866000</v>
      </c>
      <c r="AM1892" s="254">
        <f t="shared" si="711"/>
        <v>0</v>
      </c>
      <c r="AN1892" s="178">
        <v>0</v>
      </c>
      <c r="AO1892" s="179" t="s">
        <v>38</v>
      </c>
      <c r="AP1892" s="293">
        <v>4866000</v>
      </c>
      <c r="AQ1892" s="254">
        <f t="shared" si="712"/>
        <v>0</v>
      </c>
      <c r="AR1892" s="351">
        <f t="shared" si="684"/>
        <v>0</v>
      </c>
    </row>
    <row r="1893" spans="2:44" x14ac:dyDescent="0.4">
      <c r="B1893" s="208"/>
      <c r="C1893" s="180" t="s">
        <v>37</v>
      </c>
      <c r="D1893" s="178">
        <v>1</v>
      </c>
      <c r="E1893" s="179" t="s">
        <v>38</v>
      </c>
      <c r="F1893" s="293">
        <v>4255000</v>
      </c>
      <c r="G1893" s="254">
        <f t="shared" si="704"/>
        <v>4255000</v>
      </c>
      <c r="H1893" s="178">
        <v>1</v>
      </c>
      <c r="I1893" s="179" t="s">
        <v>38</v>
      </c>
      <c r="J1893" s="293">
        <v>4255000</v>
      </c>
      <c r="K1893" s="254">
        <f t="shared" si="705"/>
        <v>4255000</v>
      </c>
      <c r="L1893" s="178">
        <v>1</v>
      </c>
      <c r="M1893" s="179" t="s">
        <v>38</v>
      </c>
      <c r="N1893" s="293">
        <v>4255000</v>
      </c>
      <c r="O1893" s="254">
        <f t="shared" si="706"/>
        <v>4255000</v>
      </c>
      <c r="P1893" s="178">
        <v>1</v>
      </c>
      <c r="Q1893" s="179" t="s">
        <v>38</v>
      </c>
      <c r="R1893" s="293">
        <v>4255000</v>
      </c>
      <c r="S1893" s="254">
        <f t="shared" si="707"/>
        <v>4255000</v>
      </c>
      <c r="T1893" s="178">
        <v>1</v>
      </c>
      <c r="U1893" s="179" t="s">
        <v>38</v>
      </c>
      <c r="V1893" s="293">
        <v>4255000</v>
      </c>
      <c r="W1893" s="254">
        <f t="shared" si="708"/>
        <v>4255000</v>
      </c>
      <c r="X1893" s="354">
        <f t="shared" si="671"/>
        <v>1276500</v>
      </c>
      <c r="Y1893" s="254">
        <f>CEILING(X1893,1000)</f>
        <v>1277000</v>
      </c>
      <c r="Z1893" s="354">
        <f t="shared" si="683"/>
        <v>2978000</v>
      </c>
      <c r="AA1893" s="254">
        <f t="shared" si="672"/>
        <v>2978000</v>
      </c>
      <c r="AB1893" s="178">
        <v>1</v>
      </c>
      <c r="AC1893" s="179" t="s">
        <v>38</v>
      </c>
      <c r="AD1893" s="293">
        <v>4255000</v>
      </c>
      <c r="AE1893" s="254">
        <f t="shared" si="709"/>
        <v>4255000</v>
      </c>
      <c r="AF1893" s="178">
        <v>1</v>
      </c>
      <c r="AG1893" s="179" t="s">
        <v>38</v>
      </c>
      <c r="AH1893" s="293">
        <v>4255000</v>
      </c>
      <c r="AI1893" s="254">
        <f t="shared" si="710"/>
        <v>4255000</v>
      </c>
      <c r="AJ1893" s="178">
        <v>1</v>
      </c>
      <c r="AK1893" s="179" t="s">
        <v>38</v>
      </c>
      <c r="AL1893" s="293">
        <v>4255000</v>
      </c>
      <c r="AM1893" s="254">
        <f t="shared" si="711"/>
        <v>4255000</v>
      </c>
      <c r="AN1893" s="178">
        <v>1</v>
      </c>
      <c r="AO1893" s="179" t="s">
        <v>38</v>
      </c>
      <c r="AP1893" s="293">
        <v>4255000</v>
      </c>
      <c r="AQ1893" s="254">
        <f t="shared" si="712"/>
        <v>4255000</v>
      </c>
      <c r="AR1893" s="351">
        <f t="shared" si="684"/>
        <v>0</v>
      </c>
    </row>
    <row r="1894" spans="2:44" x14ac:dyDescent="0.4">
      <c r="B1894" s="208"/>
      <c r="C1894" s="180" t="s">
        <v>55</v>
      </c>
      <c r="D1894" s="178">
        <v>1</v>
      </c>
      <c r="E1894" s="179" t="s">
        <v>38</v>
      </c>
      <c r="F1894" s="293">
        <v>217000</v>
      </c>
      <c r="G1894" s="254">
        <f t="shared" si="704"/>
        <v>217000</v>
      </c>
      <c r="H1894" s="178">
        <v>1</v>
      </c>
      <c r="I1894" s="179" t="s">
        <v>38</v>
      </c>
      <c r="J1894" s="293">
        <v>217000</v>
      </c>
      <c r="K1894" s="254">
        <f t="shared" si="705"/>
        <v>217000</v>
      </c>
      <c r="L1894" s="178">
        <v>1</v>
      </c>
      <c r="M1894" s="179" t="s">
        <v>38</v>
      </c>
      <c r="N1894" s="293">
        <v>217000</v>
      </c>
      <c r="O1894" s="254">
        <f t="shared" si="706"/>
        <v>217000</v>
      </c>
      <c r="P1894" s="178">
        <v>1</v>
      </c>
      <c r="Q1894" s="179" t="s">
        <v>38</v>
      </c>
      <c r="R1894" s="293">
        <v>217000</v>
      </c>
      <c r="S1894" s="254">
        <f t="shared" si="707"/>
        <v>217000</v>
      </c>
      <c r="T1894" s="178">
        <v>1</v>
      </c>
      <c r="U1894" s="179" t="s">
        <v>38</v>
      </c>
      <c r="V1894" s="293">
        <v>217000</v>
      </c>
      <c r="W1894" s="254">
        <f t="shared" si="708"/>
        <v>217000</v>
      </c>
      <c r="X1894" s="354">
        <f t="shared" si="671"/>
        <v>65100</v>
      </c>
      <c r="Y1894" s="254">
        <f>CEILING(X1894,1000)</f>
        <v>66000</v>
      </c>
      <c r="Z1894" s="354">
        <f t="shared" si="683"/>
        <v>151000</v>
      </c>
      <c r="AA1894" s="254">
        <f t="shared" si="672"/>
        <v>151000</v>
      </c>
      <c r="AB1894" s="178">
        <v>1</v>
      </c>
      <c r="AC1894" s="179" t="s">
        <v>38</v>
      </c>
      <c r="AD1894" s="293">
        <v>217000</v>
      </c>
      <c r="AE1894" s="254">
        <f t="shared" si="709"/>
        <v>217000</v>
      </c>
      <c r="AF1894" s="178">
        <v>1</v>
      </c>
      <c r="AG1894" s="179" t="s">
        <v>38</v>
      </c>
      <c r="AH1894" s="293">
        <v>217000</v>
      </c>
      <c r="AI1894" s="254">
        <f t="shared" si="710"/>
        <v>217000</v>
      </c>
      <c r="AJ1894" s="178">
        <v>1</v>
      </c>
      <c r="AK1894" s="179" t="s">
        <v>38</v>
      </c>
      <c r="AL1894" s="293">
        <v>217000</v>
      </c>
      <c r="AM1894" s="254">
        <f t="shared" si="711"/>
        <v>217000</v>
      </c>
      <c r="AN1894" s="178">
        <v>1</v>
      </c>
      <c r="AO1894" s="179" t="s">
        <v>38</v>
      </c>
      <c r="AP1894" s="293">
        <v>217000</v>
      </c>
      <c r="AQ1894" s="254">
        <f t="shared" si="712"/>
        <v>217000</v>
      </c>
      <c r="AR1894" s="351">
        <f t="shared" si="684"/>
        <v>0</v>
      </c>
    </row>
    <row r="1895" spans="2:44" x14ac:dyDescent="0.4">
      <c r="B1895" s="277"/>
      <c r="C1895" s="180" t="s">
        <v>44</v>
      </c>
      <c r="D1895" s="178">
        <v>24</v>
      </c>
      <c r="E1895" s="179" t="s">
        <v>40</v>
      </c>
      <c r="F1895" s="254">
        <v>675000</v>
      </c>
      <c r="G1895" s="254">
        <f t="shared" si="704"/>
        <v>16200000</v>
      </c>
      <c r="H1895" s="178">
        <v>24</v>
      </c>
      <c r="I1895" s="179" t="s">
        <v>40</v>
      </c>
      <c r="J1895" s="254">
        <v>675000</v>
      </c>
      <c r="K1895" s="254">
        <f t="shared" si="705"/>
        <v>16200000</v>
      </c>
      <c r="L1895" s="178">
        <v>24</v>
      </c>
      <c r="M1895" s="179" t="s">
        <v>40</v>
      </c>
      <c r="N1895" s="254">
        <v>675000</v>
      </c>
      <c r="O1895" s="254">
        <f t="shared" si="706"/>
        <v>16200000</v>
      </c>
      <c r="P1895" s="178">
        <v>24</v>
      </c>
      <c r="Q1895" s="179" t="s">
        <v>40</v>
      </c>
      <c r="R1895" s="254">
        <v>675000</v>
      </c>
      <c r="S1895" s="254">
        <f t="shared" si="707"/>
        <v>16200000</v>
      </c>
      <c r="T1895" s="178">
        <v>24</v>
      </c>
      <c r="U1895" s="179" t="s">
        <v>40</v>
      </c>
      <c r="V1895" s="254">
        <v>675000</v>
      </c>
      <c r="W1895" s="254">
        <f t="shared" si="708"/>
        <v>16200000</v>
      </c>
      <c r="X1895" s="354">
        <f t="shared" si="671"/>
        <v>4860000</v>
      </c>
      <c r="Y1895" s="254">
        <f>CEILING(X1895,1000)</f>
        <v>4860000</v>
      </c>
      <c r="Z1895" s="354">
        <f t="shared" si="683"/>
        <v>11340000</v>
      </c>
      <c r="AA1895" s="254">
        <f t="shared" si="672"/>
        <v>11340000</v>
      </c>
      <c r="AB1895" s="178">
        <v>24</v>
      </c>
      <c r="AC1895" s="179" t="s">
        <v>40</v>
      </c>
      <c r="AD1895" s="254">
        <v>675000</v>
      </c>
      <c r="AE1895" s="254">
        <f t="shared" si="709"/>
        <v>16200000</v>
      </c>
      <c r="AF1895" s="178">
        <v>24</v>
      </c>
      <c r="AG1895" s="179" t="s">
        <v>40</v>
      </c>
      <c r="AH1895" s="254">
        <v>675000</v>
      </c>
      <c r="AI1895" s="254">
        <f t="shared" si="710"/>
        <v>16200000</v>
      </c>
      <c r="AJ1895" s="178">
        <v>24</v>
      </c>
      <c r="AK1895" s="179" t="s">
        <v>40</v>
      </c>
      <c r="AL1895" s="254">
        <v>675000</v>
      </c>
      <c r="AM1895" s="254">
        <f t="shared" si="711"/>
        <v>16200000</v>
      </c>
      <c r="AN1895" s="178">
        <v>24</v>
      </c>
      <c r="AO1895" s="179" t="s">
        <v>40</v>
      </c>
      <c r="AP1895" s="254">
        <v>675000</v>
      </c>
      <c r="AQ1895" s="254">
        <f t="shared" si="712"/>
        <v>16200000</v>
      </c>
      <c r="AR1895" s="351">
        <f t="shared" si="684"/>
        <v>0</v>
      </c>
    </row>
    <row r="1896" spans="2:44" x14ac:dyDescent="0.4">
      <c r="B1896" s="208" t="s">
        <v>27</v>
      </c>
      <c r="C1896" s="180" t="s">
        <v>58</v>
      </c>
      <c r="D1896" s="178">
        <f>9*24</f>
        <v>216</v>
      </c>
      <c r="E1896" s="179" t="s">
        <v>59</v>
      </c>
      <c r="F1896" s="254">
        <v>85000</v>
      </c>
      <c r="G1896" s="254">
        <f t="shared" si="704"/>
        <v>18360000</v>
      </c>
      <c r="H1896" s="178">
        <f>9*24</f>
        <v>216</v>
      </c>
      <c r="I1896" s="179" t="s">
        <v>59</v>
      </c>
      <c r="J1896" s="254">
        <v>85000</v>
      </c>
      <c r="K1896" s="254">
        <f t="shared" si="705"/>
        <v>18360000</v>
      </c>
      <c r="L1896" s="178">
        <v>0</v>
      </c>
      <c r="M1896" s="179" t="s">
        <v>59</v>
      </c>
      <c r="N1896" s="254">
        <v>85000</v>
      </c>
      <c r="O1896" s="254">
        <f t="shared" si="706"/>
        <v>0</v>
      </c>
      <c r="P1896" s="178">
        <v>0</v>
      </c>
      <c r="Q1896" s="179" t="s">
        <v>59</v>
      </c>
      <c r="R1896" s="254">
        <v>85000</v>
      </c>
      <c r="S1896" s="254">
        <f t="shared" si="707"/>
        <v>0</v>
      </c>
      <c r="T1896" s="178">
        <v>0</v>
      </c>
      <c r="U1896" s="179" t="s">
        <v>59</v>
      </c>
      <c r="V1896" s="254">
        <v>85000</v>
      </c>
      <c r="W1896" s="254">
        <f t="shared" si="708"/>
        <v>0</v>
      </c>
      <c r="X1896" s="354">
        <f t="shared" si="671"/>
        <v>0</v>
      </c>
      <c r="Y1896" s="254"/>
      <c r="Z1896" s="354">
        <f t="shared" si="683"/>
        <v>0</v>
      </c>
      <c r="AA1896" s="254"/>
      <c r="AB1896" s="178">
        <v>0</v>
      </c>
      <c r="AC1896" s="179" t="s">
        <v>59</v>
      </c>
      <c r="AD1896" s="254">
        <v>85000</v>
      </c>
      <c r="AE1896" s="254">
        <f t="shared" si="709"/>
        <v>0</v>
      </c>
      <c r="AF1896" s="178">
        <v>0</v>
      </c>
      <c r="AG1896" s="179" t="s">
        <v>59</v>
      </c>
      <c r="AH1896" s="254">
        <v>85000</v>
      </c>
      <c r="AI1896" s="254">
        <f t="shared" si="710"/>
        <v>0</v>
      </c>
      <c r="AJ1896" s="178">
        <v>0</v>
      </c>
      <c r="AK1896" s="179" t="s">
        <v>59</v>
      </c>
      <c r="AL1896" s="254">
        <v>85000</v>
      </c>
      <c r="AM1896" s="254">
        <f t="shared" si="711"/>
        <v>0</v>
      </c>
      <c r="AN1896" s="178">
        <v>0</v>
      </c>
      <c r="AO1896" s="179" t="s">
        <v>59</v>
      </c>
      <c r="AP1896" s="254">
        <v>85000</v>
      </c>
      <c r="AQ1896" s="254">
        <f t="shared" si="712"/>
        <v>0</v>
      </c>
      <c r="AR1896" s="351">
        <f t="shared" si="684"/>
        <v>0</v>
      </c>
    </row>
    <row r="1897" spans="2:44" x14ac:dyDescent="0.4">
      <c r="B1897" s="208"/>
      <c r="C1897" s="180" t="s">
        <v>678</v>
      </c>
      <c r="D1897" s="178">
        <v>1</v>
      </c>
      <c r="E1897" s="179" t="s">
        <v>38</v>
      </c>
      <c r="F1897" s="254">
        <v>4450000</v>
      </c>
      <c r="G1897" s="254">
        <f t="shared" si="704"/>
        <v>4450000</v>
      </c>
      <c r="H1897" s="178">
        <v>1</v>
      </c>
      <c r="I1897" s="179" t="s">
        <v>38</v>
      </c>
      <c r="J1897" s="254">
        <v>4450000</v>
      </c>
      <c r="K1897" s="254">
        <f t="shared" si="705"/>
        <v>4450000</v>
      </c>
      <c r="L1897" s="178">
        <v>1</v>
      </c>
      <c r="M1897" s="179" t="s">
        <v>38</v>
      </c>
      <c r="N1897" s="254">
        <v>4450000</v>
      </c>
      <c r="O1897" s="254">
        <f t="shared" si="706"/>
        <v>4450000</v>
      </c>
      <c r="P1897" s="178">
        <v>1</v>
      </c>
      <c r="Q1897" s="179" t="s">
        <v>38</v>
      </c>
      <c r="R1897" s="254">
        <v>4450000</v>
      </c>
      <c r="S1897" s="254">
        <f t="shared" si="707"/>
        <v>4450000</v>
      </c>
      <c r="T1897" s="178">
        <v>1</v>
      </c>
      <c r="U1897" s="179" t="s">
        <v>38</v>
      </c>
      <c r="V1897" s="254">
        <v>4450000</v>
      </c>
      <c r="W1897" s="254">
        <f t="shared" si="708"/>
        <v>4450000</v>
      </c>
      <c r="X1897" s="354">
        <f t="shared" si="671"/>
        <v>1335000</v>
      </c>
      <c r="Y1897" s="254">
        <f>CEILING(X1897,1000)</f>
        <v>1335000</v>
      </c>
      <c r="Z1897" s="354">
        <f t="shared" si="683"/>
        <v>3115000</v>
      </c>
      <c r="AA1897" s="254">
        <f t="shared" si="672"/>
        <v>3115000</v>
      </c>
      <c r="AB1897" s="178">
        <v>1</v>
      </c>
      <c r="AC1897" s="179" t="s">
        <v>38</v>
      </c>
      <c r="AD1897" s="254">
        <v>4450000</v>
      </c>
      <c r="AE1897" s="254">
        <f t="shared" si="709"/>
        <v>4450000</v>
      </c>
      <c r="AF1897" s="178">
        <v>1</v>
      </c>
      <c r="AG1897" s="179" t="s">
        <v>38</v>
      </c>
      <c r="AH1897" s="254">
        <v>4450000</v>
      </c>
      <c r="AI1897" s="254">
        <f t="shared" si="710"/>
        <v>4450000</v>
      </c>
      <c r="AJ1897" s="178">
        <v>1</v>
      </c>
      <c r="AK1897" s="179" t="s">
        <v>38</v>
      </c>
      <c r="AL1897" s="254">
        <v>4450000</v>
      </c>
      <c r="AM1897" s="254">
        <f t="shared" si="711"/>
        <v>4450000</v>
      </c>
      <c r="AN1897" s="178">
        <v>1</v>
      </c>
      <c r="AO1897" s="179" t="s">
        <v>38</v>
      </c>
      <c r="AP1897" s="254">
        <v>4450000</v>
      </c>
      <c r="AQ1897" s="254">
        <f t="shared" si="712"/>
        <v>4450000</v>
      </c>
      <c r="AR1897" s="351">
        <f t="shared" si="684"/>
        <v>0</v>
      </c>
    </row>
    <row r="1898" spans="2:44" x14ac:dyDescent="0.4">
      <c r="B1898" s="208"/>
      <c r="C1898" s="180" t="s">
        <v>670</v>
      </c>
      <c r="D1898" s="178">
        <v>1</v>
      </c>
      <c r="E1898" s="179" t="s">
        <v>38</v>
      </c>
      <c r="F1898" s="254">
        <v>3200000</v>
      </c>
      <c r="G1898" s="254">
        <f t="shared" si="704"/>
        <v>3200000</v>
      </c>
      <c r="H1898" s="178">
        <v>1</v>
      </c>
      <c r="I1898" s="179" t="s">
        <v>38</v>
      </c>
      <c r="J1898" s="254">
        <v>3200000</v>
      </c>
      <c r="K1898" s="254">
        <f t="shared" si="705"/>
        <v>3200000</v>
      </c>
      <c r="L1898" s="178">
        <v>1</v>
      </c>
      <c r="M1898" s="179" t="s">
        <v>38</v>
      </c>
      <c r="N1898" s="254">
        <v>3200000</v>
      </c>
      <c r="O1898" s="254">
        <f t="shared" si="706"/>
        <v>3200000</v>
      </c>
      <c r="P1898" s="178">
        <v>1</v>
      </c>
      <c r="Q1898" s="179" t="s">
        <v>38</v>
      </c>
      <c r="R1898" s="254">
        <v>3200000</v>
      </c>
      <c r="S1898" s="254">
        <f t="shared" si="707"/>
        <v>3200000</v>
      </c>
      <c r="T1898" s="178">
        <v>1</v>
      </c>
      <c r="U1898" s="179" t="s">
        <v>38</v>
      </c>
      <c r="V1898" s="254">
        <v>3200000</v>
      </c>
      <c r="W1898" s="254">
        <f t="shared" si="708"/>
        <v>3200000</v>
      </c>
      <c r="X1898" s="354">
        <f t="shared" si="671"/>
        <v>960000</v>
      </c>
      <c r="Y1898" s="254">
        <f>CEILING(X1898,1000)</f>
        <v>960000</v>
      </c>
      <c r="Z1898" s="354">
        <f t="shared" si="683"/>
        <v>2240000</v>
      </c>
      <c r="AA1898" s="254">
        <f t="shared" si="672"/>
        <v>2240000</v>
      </c>
      <c r="AB1898" s="178">
        <v>1</v>
      </c>
      <c r="AC1898" s="179" t="s">
        <v>38</v>
      </c>
      <c r="AD1898" s="254">
        <v>3200000</v>
      </c>
      <c r="AE1898" s="254">
        <f t="shared" si="709"/>
        <v>3200000</v>
      </c>
      <c r="AF1898" s="178">
        <v>1</v>
      </c>
      <c r="AG1898" s="179" t="s">
        <v>38</v>
      </c>
      <c r="AH1898" s="254">
        <v>3200000</v>
      </c>
      <c r="AI1898" s="254">
        <f t="shared" si="710"/>
        <v>3200000</v>
      </c>
      <c r="AJ1898" s="178">
        <v>1</v>
      </c>
      <c r="AK1898" s="179" t="s">
        <v>38</v>
      </c>
      <c r="AL1898" s="254">
        <v>3200000</v>
      </c>
      <c r="AM1898" s="254">
        <f t="shared" si="711"/>
        <v>3200000</v>
      </c>
      <c r="AN1898" s="178">
        <v>1</v>
      </c>
      <c r="AO1898" s="179" t="s">
        <v>38</v>
      </c>
      <c r="AP1898" s="254">
        <v>3200000</v>
      </c>
      <c r="AQ1898" s="254">
        <f t="shared" si="712"/>
        <v>3200000</v>
      </c>
      <c r="AR1898" s="351">
        <f t="shared" si="684"/>
        <v>0</v>
      </c>
    </row>
    <row r="1899" spans="2:44" x14ac:dyDescent="0.4">
      <c r="B1899" s="208"/>
      <c r="C1899" s="180" t="s">
        <v>669</v>
      </c>
      <c r="D1899" s="178">
        <v>72</v>
      </c>
      <c r="E1899" s="179" t="s">
        <v>445</v>
      </c>
      <c r="F1899" s="254">
        <v>200000</v>
      </c>
      <c r="G1899" s="254">
        <f t="shared" si="704"/>
        <v>14400000</v>
      </c>
      <c r="H1899" s="178">
        <v>72</v>
      </c>
      <c r="I1899" s="179" t="s">
        <v>445</v>
      </c>
      <c r="J1899" s="254">
        <v>200000</v>
      </c>
      <c r="K1899" s="254">
        <f t="shared" si="705"/>
        <v>14400000</v>
      </c>
      <c r="L1899" s="178">
        <v>72</v>
      </c>
      <c r="M1899" s="179" t="s">
        <v>445</v>
      </c>
      <c r="N1899" s="254">
        <v>200000</v>
      </c>
      <c r="O1899" s="254">
        <f t="shared" si="706"/>
        <v>14400000</v>
      </c>
      <c r="P1899" s="178">
        <v>72</v>
      </c>
      <c r="Q1899" s="179" t="s">
        <v>445</v>
      </c>
      <c r="R1899" s="254">
        <v>200000</v>
      </c>
      <c r="S1899" s="254">
        <f t="shared" si="707"/>
        <v>14400000</v>
      </c>
      <c r="T1899" s="178">
        <v>72</v>
      </c>
      <c r="U1899" s="179" t="s">
        <v>445</v>
      </c>
      <c r="V1899" s="254">
        <v>200000</v>
      </c>
      <c r="W1899" s="254">
        <f t="shared" si="708"/>
        <v>14400000</v>
      </c>
      <c r="X1899" s="354">
        <f t="shared" si="671"/>
        <v>4320000</v>
      </c>
      <c r="Y1899" s="254">
        <f>CEILING(X1899,1000)</f>
        <v>4320000</v>
      </c>
      <c r="Z1899" s="354">
        <f t="shared" si="683"/>
        <v>10080000</v>
      </c>
      <c r="AA1899" s="254">
        <f t="shared" si="672"/>
        <v>10080000</v>
      </c>
      <c r="AB1899" s="178">
        <v>72</v>
      </c>
      <c r="AC1899" s="179" t="s">
        <v>445</v>
      </c>
      <c r="AD1899" s="254">
        <v>200000</v>
      </c>
      <c r="AE1899" s="254">
        <f t="shared" si="709"/>
        <v>14400000</v>
      </c>
      <c r="AF1899" s="178">
        <v>72</v>
      </c>
      <c r="AG1899" s="179" t="s">
        <v>445</v>
      </c>
      <c r="AH1899" s="254">
        <v>200000</v>
      </c>
      <c r="AI1899" s="254">
        <f t="shared" si="710"/>
        <v>14400000</v>
      </c>
      <c r="AJ1899" s="178">
        <v>72</v>
      </c>
      <c r="AK1899" s="179" t="s">
        <v>445</v>
      </c>
      <c r="AL1899" s="254">
        <v>200000</v>
      </c>
      <c r="AM1899" s="254">
        <f t="shared" si="711"/>
        <v>14400000</v>
      </c>
      <c r="AN1899" s="178">
        <v>72</v>
      </c>
      <c r="AO1899" s="179" t="s">
        <v>445</v>
      </c>
      <c r="AP1899" s="254">
        <v>200000</v>
      </c>
      <c r="AQ1899" s="254">
        <f t="shared" si="712"/>
        <v>14400000</v>
      </c>
      <c r="AR1899" s="351">
        <f t="shared" si="684"/>
        <v>0</v>
      </c>
    </row>
    <row r="1900" spans="2:44" ht="29.15" x14ac:dyDescent="0.4">
      <c r="B1900" s="312" t="s">
        <v>77</v>
      </c>
      <c r="C1900" s="313" t="s">
        <v>691</v>
      </c>
      <c r="D1900" s="269">
        <v>24</v>
      </c>
      <c r="E1900" s="270" t="s">
        <v>30</v>
      </c>
      <c r="F1900" s="254">
        <v>0</v>
      </c>
      <c r="G1900" s="254">
        <f>G1901+G1909</f>
        <v>179369000</v>
      </c>
      <c r="H1900" s="314">
        <v>24</v>
      </c>
      <c r="I1900" s="315" t="s">
        <v>30</v>
      </c>
      <c r="J1900" s="316">
        <v>0</v>
      </c>
      <c r="K1900" s="316">
        <f>K1901+K1909</f>
        <v>179369000</v>
      </c>
      <c r="L1900" s="314">
        <v>24</v>
      </c>
      <c r="M1900" s="315" t="s">
        <v>30</v>
      </c>
      <c r="N1900" s="316">
        <v>0</v>
      </c>
      <c r="O1900" s="316">
        <f>O1901+O1909</f>
        <v>142959000</v>
      </c>
      <c r="P1900" s="314">
        <v>24</v>
      </c>
      <c r="Q1900" s="315" t="s">
        <v>30</v>
      </c>
      <c r="R1900" s="316">
        <v>0</v>
      </c>
      <c r="S1900" s="316">
        <f>S1901+S1909</f>
        <v>142959000</v>
      </c>
      <c r="T1900" s="314">
        <v>24</v>
      </c>
      <c r="U1900" s="315" t="s">
        <v>30</v>
      </c>
      <c r="V1900" s="316">
        <v>0</v>
      </c>
      <c r="W1900" s="316">
        <f>W1901+W1909</f>
        <v>142959000</v>
      </c>
      <c r="X1900" s="354">
        <f t="shared" si="671"/>
        <v>42887700</v>
      </c>
      <c r="Y1900" s="316"/>
      <c r="Z1900" s="354">
        <f t="shared" si="683"/>
        <v>142959000</v>
      </c>
      <c r="AA1900" s="316"/>
      <c r="AB1900" s="314">
        <v>24</v>
      </c>
      <c r="AC1900" s="315" t="s">
        <v>30</v>
      </c>
      <c r="AD1900" s="316">
        <v>0</v>
      </c>
      <c r="AE1900" s="316">
        <f>AE1901+AE1909</f>
        <v>142959000</v>
      </c>
      <c r="AF1900" s="314">
        <v>24</v>
      </c>
      <c r="AG1900" s="315" t="s">
        <v>30</v>
      </c>
      <c r="AH1900" s="316">
        <v>0</v>
      </c>
      <c r="AI1900" s="316">
        <f>AI1901+AI1909</f>
        <v>142959000</v>
      </c>
      <c r="AJ1900" s="314">
        <v>24</v>
      </c>
      <c r="AK1900" s="315" t="s">
        <v>30</v>
      </c>
      <c r="AL1900" s="316">
        <v>0</v>
      </c>
      <c r="AM1900" s="316">
        <f>AM1901+AM1909</f>
        <v>142959000</v>
      </c>
      <c r="AN1900" s="314">
        <v>24</v>
      </c>
      <c r="AO1900" s="315" t="s">
        <v>30</v>
      </c>
      <c r="AP1900" s="316">
        <v>0</v>
      </c>
      <c r="AQ1900" s="316">
        <f>AQ1901+AQ1909</f>
        <v>142959000</v>
      </c>
      <c r="AR1900" s="351">
        <f t="shared" si="684"/>
        <v>0</v>
      </c>
    </row>
    <row r="1901" spans="2:44" x14ac:dyDescent="0.4">
      <c r="B1901" s="208">
        <v>525111</v>
      </c>
      <c r="C1901" s="180" t="s">
        <v>174</v>
      </c>
      <c r="D1901" s="178"/>
      <c r="E1901" s="179"/>
      <c r="F1901" s="180">
        <v>0</v>
      </c>
      <c r="G1901" s="254">
        <f>SUM(G1902:G1908)</f>
        <v>119850000</v>
      </c>
      <c r="H1901" s="178"/>
      <c r="I1901" s="179"/>
      <c r="J1901" s="180">
        <v>0</v>
      </c>
      <c r="K1901" s="254">
        <f>SUM(K1902:K1908)</f>
        <v>119850000</v>
      </c>
      <c r="L1901" s="178"/>
      <c r="M1901" s="179"/>
      <c r="N1901" s="180">
        <v>0</v>
      </c>
      <c r="O1901" s="254">
        <f>SUM(O1902:O1908)</f>
        <v>112600000</v>
      </c>
      <c r="P1901" s="178"/>
      <c r="Q1901" s="179"/>
      <c r="R1901" s="180">
        <v>0</v>
      </c>
      <c r="S1901" s="254">
        <f>SUM(S1902:S1908)</f>
        <v>112600000</v>
      </c>
      <c r="T1901" s="178"/>
      <c r="U1901" s="179"/>
      <c r="V1901" s="180">
        <v>0</v>
      </c>
      <c r="W1901" s="254">
        <f>SUM(W1902:W1908)</f>
        <v>112600000</v>
      </c>
      <c r="X1901" s="354">
        <f t="shared" si="671"/>
        <v>33780000</v>
      </c>
      <c r="Y1901" s="254"/>
      <c r="Z1901" s="354">
        <f t="shared" si="683"/>
        <v>112600000</v>
      </c>
      <c r="AA1901" s="254"/>
      <c r="AB1901" s="178"/>
      <c r="AC1901" s="179"/>
      <c r="AD1901" s="180">
        <v>0</v>
      </c>
      <c r="AE1901" s="254">
        <f>SUM(AE1902:AE1908)</f>
        <v>112600000</v>
      </c>
      <c r="AF1901" s="178"/>
      <c r="AG1901" s="179"/>
      <c r="AH1901" s="180">
        <v>0</v>
      </c>
      <c r="AI1901" s="254">
        <f>SUM(AI1902:AI1908)</f>
        <v>112600000</v>
      </c>
      <c r="AJ1901" s="178"/>
      <c r="AK1901" s="179"/>
      <c r="AL1901" s="180">
        <v>0</v>
      </c>
      <c r="AM1901" s="254">
        <f>SUM(AM1902:AM1908)</f>
        <v>112600000</v>
      </c>
      <c r="AN1901" s="178"/>
      <c r="AO1901" s="179"/>
      <c r="AP1901" s="180">
        <v>0</v>
      </c>
      <c r="AQ1901" s="254">
        <f>SUM(AQ1902:AQ1908)</f>
        <v>112600000</v>
      </c>
      <c r="AR1901" s="351">
        <f t="shared" si="684"/>
        <v>0</v>
      </c>
    </row>
    <row r="1902" spans="2:44" x14ac:dyDescent="0.4">
      <c r="B1902" s="208" t="s">
        <v>27</v>
      </c>
      <c r="C1902" s="180" t="s">
        <v>46</v>
      </c>
      <c r="D1902" s="178">
        <v>90</v>
      </c>
      <c r="E1902" s="179" t="s">
        <v>47</v>
      </c>
      <c r="F1902" s="254">
        <v>150000</v>
      </c>
      <c r="G1902" s="254">
        <f t="shared" ref="G1902:G1908" si="713">ROUNDDOWN(D1902*F1902,-3)</f>
        <v>13500000</v>
      </c>
      <c r="H1902" s="178">
        <v>90</v>
      </c>
      <c r="I1902" s="179" t="s">
        <v>47</v>
      </c>
      <c r="J1902" s="254">
        <v>150000</v>
      </c>
      <c r="K1902" s="254">
        <f t="shared" ref="K1902:K1908" si="714">ROUNDDOWN(H1902*J1902,-3)</f>
        <v>13500000</v>
      </c>
      <c r="L1902" s="178">
        <v>90</v>
      </c>
      <c r="M1902" s="179" t="s">
        <v>47</v>
      </c>
      <c r="N1902" s="254">
        <v>150000</v>
      </c>
      <c r="O1902" s="254">
        <f t="shared" ref="O1902:O1908" si="715">ROUNDDOWN(L1902*N1902,-3)</f>
        <v>13500000</v>
      </c>
      <c r="P1902" s="178">
        <v>90</v>
      </c>
      <c r="Q1902" s="179" t="s">
        <v>47</v>
      </c>
      <c r="R1902" s="254">
        <v>150000</v>
      </c>
      <c r="S1902" s="254">
        <f t="shared" ref="S1902:S1908" si="716">ROUNDDOWN(P1902*R1902,-3)</f>
        <v>13500000</v>
      </c>
      <c r="T1902" s="178">
        <v>90</v>
      </c>
      <c r="U1902" s="179" t="s">
        <v>47</v>
      </c>
      <c r="V1902" s="254">
        <v>150000</v>
      </c>
      <c r="W1902" s="254">
        <f t="shared" ref="W1902:W1908" si="717">ROUNDDOWN(T1902*V1902,-3)</f>
        <v>13500000</v>
      </c>
      <c r="X1902" s="354">
        <f t="shared" si="671"/>
        <v>4050000</v>
      </c>
      <c r="Y1902" s="254">
        <f>CEILING(X1902,1000)</f>
        <v>4050000</v>
      </c>
      <c r="Z1902" s="354">
        <f t="shared" si="683"/>
        <v>9450000</v>
      </c>
      <c r="AA1902" s="254">
        <f t="shared" si="672"/>
        <v>9450000</v>
      </c>
      <c r="AB1902" s="178">
        <v>90</v>
      </c>
      <c r="AC1902" s="179" t="s">
        <v>47</v>
      </c>
      <c r="AD1902" s="254">
        <v>150000</v>
      </c>
      <c r="AE1902" s="254">
        <f t="shared" ref="AE1902:AE1908" si="718">ROUNDDOWN(AB1902*AD1902,-3)</f>
        <v>13500000</v>
      </c>
      <c r="AF1902" s="178">
        <v>90</v>
      </c>
      <c r="AG1902" s="179" t="s">
        <v>47</v>
      </c>
      <c r="AH1902" s="254">
        <v>150000</v>
      </c>
      <c r="AI1902" s="254">
        <f t="shared" ref="AI1902:AI1908" si="719">ROUNDDOWN(AF1902*AH1902,-3)</f>
        <v>13500000</v>
      </c>
      <c r="AJ1902" s="178">
        <v>90</v>
      </c>
      <c r="AK1902" s="179" t="s">
        <v>47</v>
      </c>
      <c r="AL1902" s="254">
        <v>150000</v>
      </c>
      <c r="AM1902" s="254">
        <f t="shared" ref="AM1902:AM1908" si="720">ROUNDDOWN(AJ1902*AL1902,-3)</f>
        <v>13500000</v>
      </c>
      <c r="AN1902" s="178">
        <v>90</v>
      </c>
      <c r="AO1902" s="179" t="s">
        <v>47</v>
      </c>
      <c r="AP1902" s="254">
        <v>150000</v>
      </c>
      <c r="AQ1902" s="254">
        <f t="shared" ref="AQ1902:AQ1908" si="721">ROUNDDOWN(AN1902*AP1902,-3)</f>
        <v>13500000</v>
      </c>
      <c r="AR1902" s="351">
        <f t="shared" si="684"/>
        <v>0</v>
      </c>
    </row>
    <row r="1903" spans="2:44" x14ac:dyDescent="0.4">
      <c r="B1903" s="208" t="s">
        <v>27</v>
      </c>
      <c r="C1903" s="180" t="s">
        <v>48</v>
      </c>
      <c r="D1903" s="178">
        <v>435</v>
      </c>
      <c r="E1903" s="179" t="s">
        <v>47</v>
      </c>
      <c r="F1903" s="254">
        <v>150000</v>
      </c>
      <c r="G1903" s="254">
        <f t="shared" si="713"/>
        <v>65250000</v>
      </c>
      <c r="H1903" s="178">
        <v>435</v>
      </c>
      <c r="I1903" s="179" t="s">
        <v>47</v>
      </c>
      <c r="J1903" s="254">
        <v>150000</v>
      </c>
      <c r="K1903" s="254">
        <f t="shared" si="714"/>
        <v>65250000</v>
      </c>
      <c r="L1903" s="178">
        <v>435</v>
      </c>
      <c r="M1903" s="179" t="s">
        <v>47</v>
      </c>
      <c r="N1903" s="254">
        <v>150000</v>
      </c>
      <c r="O1903" s="254">
        <f t="shared" si="715"/>
        <v>65250000</v>
      </c>
      <c r="P1903" s="178">
        <v>435</v>
      </c>
      <c r="Q1903" s="179" t="s">
        <v>47</v>
      </c>
      <c r="R1903" s="254">
        <v>150000</v>
      </c>
      <c r="S1903" s="254">
        <f t="shared" si="716"/>
        <v>65250000</v>
      </c>
      <c r="T1903" s="178">
        <v>435</v>
      </c>
      <c r="U1903" s="179" t="s">
        <v>47</v>
      </c>
      <c r="V1903" s="254">
        <v>150000</v>
      </c>
      <c r="W1903" s="254">
        <f t="shared" si="717"/>
        <v>65250000</v>
      </c>
      <c r="X1903" s="354">
        <f t="shared" si="671"/>
        <v>19575000</v>
      </c>
      <c r="Y1903" s="254">
        <f>CEILING(X1903,1000)</f>
        <v>19575000</v>
      </c>
      <c r="Z1903" s="354">
        <f t="shared" si="683"/>
        <v>45675000</v>
      </c>
      <c r="AA1903" s="254">
        <f t="shared" si="672"/>
        <v>45675000</v>
      </c>
      <c r="AB1903" s="178">
        <v>435</v>
      </c>
      <c r="AC1903" s="179" t="s">
        <v>47</v>
      </c>
      <c r="AD1903" s="254">
        <v>150000</v>
      </c>
      <c r="AE1903" s="254">
        <f t="shared" si="718"/>
        <v>65250000</v>
      </c>
      <c r="AF1903" s="178">
        <v>435</v>
      </c>
      <c r="AG1903" s="179" t="s">
        <v>47</v>
      </c>
      <c r="AH1903" s="254">
        <v>150000</v>
      </c>
      <c r="AI1903" s="254">
        <f t="shared" si="719"/>
        <v>65250000</v>
      </c>
      <c r="AJ1903" s="178">
        <v>435</v>
      </c>
      <c r="AK1903" s="179" t="s">
        <v>47</v>
      </c>
      <c r="AL1903" s="254">
        <v>150000</v>
      </c>
      <c r="AM1903" s="254">
        <f t="shared" si="720"/>
        <v>65250000</v>
      </c>
      <c r="AN1903" s="178">
        <v>435</v>
      </c>
      <c r="AO1903" s="179" t="s">
        <v>47</v>
      </c>
      <c r="AP1903" s="254">
        <v>150000</v>
      </c>
      <c r="AQ1903" s="254">
        <f t="shared" si="721"/>
        <v>65250000</v>
      </c>
      <c r="AR1903" s="351">
        <f t="shared" si="684"/>
        <v>0</v>
      </c>
    </row>
    <row r="1904" spans="2:44" x14ac:dyDescent="0.4">
      <c r="B1904" s="208"/>
      <c r="C1904" s="180" t="s">
        <v>672</v>
      </c>
      <c r="D1904" s="178">
        <v>89</v>
      </c>
      <c r="E1904" s="179" t="s">
        <v>47</v>
      </c>
      <c r="F1904" s="254">
        <v>150000</v>
      </c>
      <c r="G1904" s="254">
        <f t="shared" si="713"/>
        <v>13350000</v>
      </c>
      <c r="H1904" s="178">
        <v>89</v>
      </c>
      <c r="I1904" s="179" t="s">
        <v>47</v>
      </c>
      <c r="J1904" s="254">
        <v>150000</v>
      </c>
      <c r="K1904" s="254">
        <f t="shared" si="714"/>
        <v>13350000</v>
      </c>
      <c r="L1904" s="178">
        <v>89</v>
      </c>
      <c r="M1904" s="179" t="s">
        <v>47</v>
      </c>
      <c r="N1904" s="254">
        <v>150000</v>
      </c>
      <c r="O1904" s="254">
        <f t="shared" si="715"/>
        <v>13350000</v>
      </c>
      <c r="P1904" s="178">
        <v>89</v>
      </c>
      <c r="Q1904" s="179" t="s">
        <v>47</v>
      </c>
      <c r="R1904" s="254">
        <v>150000</v>
      </c>
      <c r="S1904" s="254">
        <f t="shared" si="716"/>
        <v>13350000</v>
      </c>
      <c r="T1904" s="178">
        <v>89</v>
      </c>
      <c r="U1904" s="179" t="s">
        <v>47</v>
      </c>
      <c r="V1904" s="254">
        <v>150000</v>
      </c>
      <c r="W1904" s="254">
        <f t="shared" si="717"/>
        <v>13350000</v>
      </c>
      <c r="X1904" s="354">
        <f t="shared" si="671"/>
        <v>4005000</v>
      </c>
      <c r="Y1904" s="254">
        <f>CEILING(X1904,1000)</f>
        <v>4005000</v>
      </c>
      <c r="Z1904" s="354">
        <f t="shared" si="683"/>
        <v>9345000</v>
      </c>
      <c r="AA1904" s="254">
        <f t="shared" si="672"/>
        <v>9345000</v>
      </c>
      <c r="AB1904" s="178">
        <v>89</v>
      </c>
      <c r="AC1904" s="179" t="s">
        <v>47</v>
      </c>
      <c r="AD1904" s="254">
        <v>150000</v>
      </c>
      <c r="AE1904" s="254">
        <f t="shared" si="718"/>
        <v>13350000</v>
      </c>
      <c r="AF1904" s="178">
        <v>89</v>
      </c>
      <c r="AG1904" s="179" t="s">
        <v>47</v>
      </c>
      <c r="AH1904" s="254">
        <v>150000</v>
      </c>
      <c r="AI1904" s="254">
        <f t="shared" si="719"/>
        <v>13350000</v>
      </c>
      <c r="AJ1904" s="178">
        <v>89</v>
      </c>
      <c r="AK1904" s="179" t="s">
        <v>47</v>
      </c>
      <c r="AL1904" s="254">
        <v>150000</v>
      </c>
      <c r="AM1904" s="254">
        <f t="shared" si="720"/>
        <v>13350000</v>
      </c>
      <c r="AN1904" s="178">
        <v>89</v>
      </c>
      <c r="AO1904" s="179" t="s">
        <v>47</v>
      </c>
      <c r="AP1904" s="254">
        <v>150000</v>
      </c>
      <c r="AQ1904" s="254">
        <f t="shared" si="721"/>
        <v>13350000</v>
      </c>
      <c r="AR1904" s="351">
        <f t="shared" si="684"/>
        <v>0</v>
      </c>
    </row>
    <row r="1905" spans="2:44" x14ac:dyDescent="0.4">
      <c r="B1905" s="208"/>
      <c r="C1905" s="180" t="s">
        <v>638</v>
      </c>
      <c r="D1905" s="178">
        <v>1</v>
      </c>
      <c r="E1905" s="179" t="s">
        <v>38</v>
      </c>
      <c r="F1905" s="254">
        <v>6160000</v>
      </c>
      <c r="G1905" s="254">
        <f t="shared" si="713"/>
        <v>6160000</v>
      </c>
      <c r="H1905" s="178">
        <v>1</v>
      </c>
      <c r="I1905" s="179" t="s">
        <v>38</v>
      </c>
      <c r="J1905" s="254">
        <v>6160000</v>
      </c>
      <c r="K1905" s="254">
        <f t="shared" si="714"/>
        <v>6160000</v>
      </c>
      <c r="L1905" s="178">
        <v>1</v>
      </c>
      <c r="M1905" s="179" t="s">
        <v>38</v>
      </c>
      <c r="N1905" s="254">
        <v>6160000</v>
      </c>
      <c r="O1905" s="254">
        <f t="shared" si="715"/>
        <v>6160000</v>
      </c>
      <c r="P1905" s="178">
        <v>1</v>
      </c>
      <c r="Q1905" s="179" t="s">
        <v>38</v>
      </c>
      <c r="R1905" s="254">
        <v>6160000</v>
      </c>
      <c r="S1905" s="254">
        <f t="shared" si="716"/>
        <v>6160000</v>
      </c>
      <c r="T1905" s="178">
        <v>1</v>
      </c>
      <c r="U1905" s="179" t="s">
        <v>38</v>
      </c>
      <c r="V1905" s="254">
        <v>6160000</v>
      </c>
      <c r="W1905" s="254">
        <f t="shared" si="717"/>
        <v>6160000</v>
      </c>
      <c r="X1905" s="354">
        <f t="shared" si="671"/>
        <v>1848000</v>
      </c>
      <c r="Y1905" s="254">
        <f>CEILING(X1905,1000)</f>
        <v>1848000</v>
      </c>
      <c r="Z1905" s="354">
        <f t="shared" si="683"/>
        <v>4312000</v>
      </c>
      <c r="AA1905" s="254">
        <f t="shared" si="672"/>
        <v>4312000</v>
      </c>
      <c r="AB1905" s="178">
        <v>1</v>
      </c>
      <c r="AC1905" s="179" t="s">
        <v>38</v>
      </c>
      <c r="AD1905" s="254">
        <v>6160000</v>
      </c>
      <c r="AE1905" s="254">
        <f t="shared" si="718"/>
        <v>6160000</v>
      </c>
      <c r="AF1905" s="178">
        <v>1</v>
      </c>
      <c r="AG1905" s="179" t="s">
        <v>38</v>
      </c>
      <c r="AH1905" s="254">
        <v>6160000</v>
      </c>
      <c r="AI1905" s="254">
        <f t="shared" si="719"/>
        <v>6160000</v>
      </c>
      <c r="AJ1905" s="178">
        <v>1</v>
      </c>
      <c r="AK1905" s="179" t="s">
        <v>38</v>
      </c>
      <c r="AL1905" s="254">
        <v>6160000</v>
      </c>
      <c r="AM1905" s="254">
        <f t="shared" si="720"/>
        <v>6160000</v>
      </c>
      <c r="AN1905" s="178">
        <v>1</v>
      </c>
      <c r="AO1905" s="179" t="s">
        <v>38</v>
      </c>
      <c r="AP1905" s="254">
        <v>6160000</v>
      </c>
      <c r="AQ1905" s="254">
        <f t="shared" si="721"/>
        <v>6160000</v>
      </c>
      <c r="AR1905" s="351">
        <f t="shared" si="684"/>
        <v>0</v>
      </c>
    </row>
    <row r="1906" spans="2:44" x14ac:dyDescent="0.4">
      <c r="B1906" s="208"/>
      <c r="C1906" s="180" t="s">
        <v>673</v>
      </c>
      <c r="D1906" s="178">
        <v>1</v>
      </c>
      <c r="E1906" s="179" t="s">
        <v>38</v>
      </c>
      <c r="F1906" s="254">
        <v>4620000</v>
      </c>
      <c r="G1906" s="254">
        <f t="shared" si="713"/>
        <v>4620000</v>
      </c>
      <c r="H1906" s="178">
        <v>1</v>
      </c>
      <c r="I1906" s="179" t="s">
        <v>38</v>
      </c>
      <c r="J1906" s="254">
        <v>4620000</v>
      </c>
      <c r="K1906" s="254">
        <f t="shared" si="714"/>
        <v>4620000</v>
      </c>
      <c r="L1906" s="178">
        <v>1</v>
      </c>
      <c r="M1906" s="179" t="s">
        <v>38</v>
      </c>
      <c r="N1906" s="254">
        <v>4620000</v>
      </c>
      <c r="O1906" s="254">
        <f t="shared" si="715"/>
        <v>4620000</v>
      </c>
      <c r="P1906" s="178">
        <v>1</v>
      </c>
      <c r="Q1906" s="179" t="s">
        <v>38</v>
      </c>
      <c r="R1906" s="254">
        <v>4620000</v>
      </c>
      <c r="S1906" s="254">
        <f t="shared" si="716"/>
        <v>4620000</v>
      </c>
      <c r="T1906" s="178">
        <v>1</v>
      </c>
      <c r="U1906" s="179" t="s">
        <v>38</v>
      </c>
      <c r="V1906" s="254">
        <v>4620000</v>
      </c>
      <c r="W1906" s="254">
        <f t="shared" si="717"/>
        <v>4620000</v>
      </c>
      <c r="X1906" s="354">
        <f t="shared" si="671"/>
        <v>1386000</v>
      </c>
      <c r="Y1906" s="254">
        <f>CEILING(X1906,1000)</f>
        <v>1386000</v>
      </c>
      <c r="Z1906" s="354">
        <f t="shared" si="683"/>
        <v>3234000</v>
      </c>
      <c r="AA1906" s="254">
        <f t="shared" si="672"/>
        <v>3234000</v>
      </c>
      <c r="AB1906" s="178">
        <v>1</v>
      </c>
      <c r="AC1906" s="179" t="s">
        <v>38</v>
      </c>
      <c r="AD1906" s="254">
        <v>4620000</v>
      </c>
      <c r="AE1906" s="254">
        <f t="shared" si="718"/>
        <v>4620000</v>
      </c>
      <c r="AF1906" s="178">
        <v>1</v>
      </c>
      <c r="AG1906" s="179" t="s">
        <v>38</v>
      </c>
      <c r="AH1906" s="254">
        <v>4620000</v>
      </c>
      <c r="AI1906" s="254">
        <f t="shared" si="719"/>
        <v>4620000</v>
      </c>
      <c r="AJ1906" s="178">
        <v>1</v>
      </c>
      <c r="AK1906" s="179" t="s">
        <v>38</v>
      </c>
      <c r="AL1906" s="254">
        <v>4620000</v>
      </c>
      <c r="AM1906" s="254">
        <f t="shared" si="720"/>
        <v>4620000</v>
      </c>
      <c r="AN1906" s="178">
        <v>1</v>
      </c>
      <c r="AO1906" s="179" t="s">
        <v>38</v>
      </c>
      <c r="AP1906" s="254">
        <v>4620000</v>
      </c>
      <c r="AQ1906" s="254">
        <f t="shared" si="721"/>
        <v>4620000</v>
      </c>
      <c r="AR1906" s="351">
        <f t="shared" si="684"/>
        <v>0</v>
      </c>
    </row>
    <row r="1907" spans="2:44" x14ac:dyDescent="0.4">
      <c r="B1907" s="208"/>
      <c r="C1907" s="180" t="s">
        <v>76</v>
      </c>
      <c r="D1907" s="178">
        <v>1</v>
      </c>
      <c r="E1907" s="179" t="s">
        <v>38</v>
      </c>
      <c r="F1907" s="254">
        <v>7250000</v>
      </c>
      <c r="G1907" s="254">
        <f t="shared" si="713"/>
        <v>7250000</v>
      </c>
      <c r="H1907" s="178">
        <v>1</v>
      </c>
      <c r="I1907" s="179" t="s">
        <v>38</v>
      </c>
      <c r="J1907" s="254">
        <v>7250000</v>
      </c>
      <c r="K1907" s="254">
        <f t="shared" si="714"/>
        <v>7250000</v>
      </c>
      <c r="L1907" s="178">
        <v>0</v>
      </c>
      <c r="M1907" s="179" t="s">
        <v>38</v>
      </c>
      <c r="N1907" s="254">
        <v>7250000</v>
      </c>
      <c r="O1907" s="254">
        <f t="shared" si="715"/>
        <v>0</v>
      </c>
      <c r="P1907" s="178">
        <v>0</v>
      </c>
      <c r="Q1907" s="179" t="s">
        <v>38</v>
      </c>
      <c r="R1907" s="254">
        <v>7250000</v>
      </c>
      <c r="S1907" s="254">
        <f t="shared" si="716"/>
        <v>0</v>
      </c>
      <c r="T1907" s="178">
        <v>0</v>
      </c>
      <c r="U1907" s="179" t="s">
        <v>38</v>
      </c>
      <c r="V1907" s="254">
        <v>7250000</v>
      </c>
      <c r="W1907" s="254">
        <f t="shared" si="717"/>
        <v>0</v>
      </c>
      <c r="X1907" s="354">
        <f t="shared" si="671"/>
        <v>0</v>
      </c>
      <c r="Y1907" s="254"/>
      <c r="Z1907" s="354">
        <f t="shared" si="683"/>
        <v>0</v>
      </c>
      <c r="AA1907" s="254"/>
      <c r="AB1907" s="178">
        <v>0</v>
      </c>
      <c r="AC1907" s="179" t="s">
        <v>38</v>
      </c>
      <c r="AD1907" s="254">
        <v>7250000</v>
      </c>
      <c r="AE1907" s="254">
        <f t="shared" si="718"/>
        <v>0</v>
      </c>
      <c r="AF1907" s="178">
        <v>0</v>
      </c>
      <c r="AG1907" s="179" t="s">
        <v>38</v>
      </c>
      <c r="AH1907" s="254">
        <v>7250000</v>
      </c>
      <c r="AI1907" s="254">
        <f t="shared" si="719"/>
        <v>0</v>
      </c>
      <c r="AJ1907" s="178">
        <v>0</v>
      </c>
      <c r="AK1907" s="179" t="s">
        <v>38</v>
      </c>
      <c r="AL1907" s="254">
        <v>7250000</v>
      </c>
      <c r="AM1907" s="254">
        <f t="shared" si="720"/>
        <v>0</v>
      </c>
      <c r="AN1907" s="178">
        <v>0</v>
      </c>
      <c r="AO1907" s="179" t="s">
        <v>38</v>
      </c>
      <c r="AP1907" s="254">
        <v>7250000</v>
      </c>
      <c r="AQ1907" s="254">
        <f t="shared" si="721"/>
        <v>0</v>
      </c>
      <c r="AR1907" s="351">
        <f t="shared" si="684"/>
        <v>0</v>
      </c>
    </row>
    <row r="1908" spans="2:44" x14ac:dyDescent="0.4">
      <c r="B1908" s="208"/>
      <c r="C1908" s="180" t="s">
        <v>60</v>
      </c>
      <c r="D1908" s="178">
        <v>1</v>
      </c>
      <c r="E1908" s="179" t="s">
        <v>38</v>
      </c>
      <c r="F1908" s="254">
        <v>9720000</v>
      </c>
      <c r="G1908" s="254">
        <f t="shared" si="713"/>
        <v>9720000</v>
      </c>
      <c r="H1908" s="178">
        <v>1</v>
      </c>
      <c r="I1908" s="179" t="s">
        <v>38</v>
      </c>
      <c r="J1908" s="254">
        <v>9720000</v>
      </c>
      <c r="K1908" s="254">
        <f t="shared" si="714"/>
        <v>9720000</v>
      </c>
      <c r="L1908" s="178">
        <v>1</v>
      </c>
      <c r="M1908" s="179" t="s">
        <v>38</v>
      </c>
      <c r="N1908" s="254">
        <v>9720000</v>
      </c>
      <c r="O1908" s="254">
        <f t="shared" si="715"/>
        <v>9720000</v>
      </c>
      <c r="P1908" s="178">
        <v>1</v>
      </c>
      <c r="Q1908" s="179" t="s">
        <v>38</v>
      </c>
      <c r="R1908" s="254">
        <v>9720000</v>
      </c>
      <c r="S1908" s="254">
        <f t="shared" si="716"/>
        <v>9720000</v>
      </c>
      <c r="T1908" s="178">
        <v>1</v>
      </c>
      <c r="U1908" s="179" t="s">
        <v>38</v>
      </c>
      <c r="V1908" s="254">
        <v>9720000</v>
      </c>
      <c r="W1908" s="254">
        <f t="shared" si="717"/>
        <v>9720000</v>
      </c>
      <c r="X1908" s="354">
        <f t="shared" si="671"/>
        <v>2916000</v>
      </c>
      <c r="Y1908" s="254">
        <f>CEILING(X1908,1000)</f>
        <v>2916000</v>
      </c>
      <c r="Z1908" s="354">
        <f t="shared" si="683"/>
        <v>6804000</v>
      </c>
      <c r="AA1908" s="254">
        <f t="shared" si="672"/>
        <v>6804000</v>
      </c>
      <c r="AB1908" s="178">
        <v>1</v>
      </c>
      <c r="AC1908" s="179" t="s">
        <v>38</v>
      </c>
      <c r="AD1908" s="254">
        <v>9720000</v>
      </c>
      <c r="AE1908" s="254">
        <f t="shared" si="718"/>
        <v>9720000</v>
      </c>
      <c r="AF1908" s="178">
        <v>1</v>
      </c>
      <c r="AG1908" s="179" t="s">
        <v>38</v>
      </c>
      <c r="AH1908" s="254">
        <v>9720000</v>
      </c>
      <c r="AI1908" s="254">
        <f t="shared" si="719"/>
        <v>9720000</v>
      </c>
      <c r="AJ1908" s="178">
        <v>1</v>
      </c>
      <c r="AK1908" s="179" t="s">
        <v>38</v>
      </c>
      <c r="AL1908" s="254">
        <v>9720000</v>
      </c>
      <c r="AM1908" s="254">
        <f t="shared" si="720"/>
        <v>9720000</v>
      </c>
      <c r="AN1908" s="178">
        <v>1</v>
      </c>
      <c r="AO1908" s="179" t="s">
        <v>38</v>
      </c>
      <c r="AP1908" s="254">
        <v>9720000</v>
      </c>
      <c r="AQ1908" s="254">
        <f t="shared" si="721"/>
        <v>9720000</v>
      </c>
      <c r="AR1908" s="351">
        <f t="shared" si="684"/>
        <v>0</v>
      </c>
    </row>
    <row r="1909" spans="2:44" x14ac:dyDescent="0.4">
      <c r="B1909" s="208">
        <v>525119</v>
      </c>
      <c r="C1909" s="180" t="s">
        <v>42</v>
      </c>
      <c r="D1909" s="178"/>
      <c r="E1909" s="179"/>
      <c r="F1909" s="180">
        <v>0</v>
      </c>
      <c r="G1909" s="254">
        <f>SUM(G1910:G1918)</f>
        <v>59519000</v>
      </c>
      <c r="H1909" s="178"/>
      <c r="I1909" s="179"/>
      <c r="J1909" s="180">
        <v>0</v>
      </c>
      <c r="K1909" s="254">
        <f>SUM(K1910:K1918)</f>
        <v>59519000</v>
      </c>
      <c r="L1909" s="178"/>
      <c r="M1909" s="179"/>
      <c r="N1909" s="180">
        <v>0</v>
      </c>
      <c r="O1909" s="254">
        <f>SUM(O1910:O1918)</f>
        <v>30359000</v>
      </c>
      <c r="P1909" s="178"/>
      <c r="Q1909" s="179"/>
      <c r="R1909" s="180">
        <v>0</v>
      </c>
      <c r="S1909" s="254">
        <f>SUM(S1910:S1918)</f>
        <v>30359000</v>
      </c>
      <c r="T1909" s="178"/>
      <c r="U1909" s="179"/>
      <c r="V1909" s="180">
        <v>0</v>
      </c>
      <c r="W1909" s="254">
        <f>SUM(W1910:W1918)</f>
        <v>30359000</v>
      </c>
      <c r="X1909" s="354">
        <f t="shared" ref="X1909:X1972" si="722">W1909*30%</f>
        <v>9107700</v>
      </c>
      <c r="Y1909" s="254"/>
      <c r="Z1909" s="354">
        <f t="shared" si="683"/>
        <v>30359000</v>
      </c>
      <c r="AA1909" s="254"/>
      <c r="AB1909" s="178"/>
      <c r="AC1909" s="179"/>
      <c r="AD1909" s="180">
        <v>0</v>
      </c>
      <c r="AE1909" s="254">
        <f>SUM(AE1910:AE1918)</f>
        <v>30359000</v>
      </c>
      <c r="AF1909" s="178"/>
      <c r="AG1909" s="179"/>
      <c r="AH1909" s="180">
        <v>0</v>
      </c>
      <c r="AI1909" s="254">
        <f>SUM(AI1910:AI1918)</f>
        <v>30359000</v>
      </c>
      <c r="AJ1909" s="178"/>
      <c r="AK1909" s="179"/>
      <c r="AL1909" s="180">
        <v>0</v>
      </c>
      <c r="AM1909" s="254">
        <f>SUM(AM1910:AM1918)</f>
        <v>30359000</v>
      </c>
      <c r="AN1909" s="178"/>
      <c r="AO1909" s="179"/>
      <c r="AP1909" s="180">
        <v>0</v>
      </c>
      <c r="AQ1909" s="254">
        <f>SUM(AQ1910:AQ1918)</f>
        <v>30359000</v>
      </c>
      <c r="AR1909" s="351">
        <f t="shared" si="684"/>
        <v>0</v>
      </c>
    </row>
    <row r="1910" spans="2:44" x14ac:dyDescent="0.4">
      <c r="B1910" s="208"/>
      <c r="C1910" s="180" t="s">
        <v>645</v>
      </c>
      <c r="D1910" s="178">
        <v>1</v>
      </c>
      <c r="E1910" s="179" t="s">
        <v>38</v>
      </c>
      <c r="F1910" s="293">
        <v>165000</v>
      </c>
      <c r="G1910" s="254">
        <f t="shared" ref="G1910:G1918" si="723">ROUNDDOWN(D1910*F1910,-3)</f>
        <v>165000</v>
      </c>
      <c r="H1910" s="178">
        <v>1</v>
      </c>
      <c r="I1910" s="179" t="s">
        <v>38</v>
      </c>
      <c r="J1910" s="293">
        <v>165000</v>
      </c>
      <c r="K1910" s="254">
        <f t="shared" ref="K1910:K1918" si="724">ROUNDDOWN(H1910*J1910,-3)</f>
        <v>165000</v>
      </c>
      <c r="L1910" s="178">
        <v>1</v>
      </c>
      <c r="M1910" s="179" t="s">
        <v>38</v>
      </c>
      <c r="N1910" s="293">
        <v>165000</v>
      </c>
      <c r="O1910" s="254">
        <f t="shared" ref="O1910:O1918" si="725">ROUNDDOWN(L1910*N1910,-3)</f>
        <v>165000</v>
      </c>
      <c r="P1910" s="178">
        <v>1</v>
      </c>
      <c r="Q1910" s="179" t="s">
        <v>38</v>
      </c>
      <c r="R1910" s="293">
        <v>165000</v>
      </c>
      <c r="S1910" s="254">
        <f t="shared" ref="S1910:S1918" si="726">ROUNDDOWN(P1910*R1910,-3)</f>
        <v>165000</v>
      </c>
      <c r="T1910" s="178">
        <v>1</v>
      </c>
      <c r="U1910" s="179" t="s">
        <v>38</v>
      </c>
      <c r="V1910" s="293">
        <v>165000</v>
      </c>
      <c r="W1910" s="254">
        <f t="shared" ref="W1910:W1918" si="727">ROUNDDOWN(T1910*V1910,-3)</f>
        <v>165000</v>
      </c>
      <c r="X1910" s="354">
        <f t="shared" si="722"/>
        <v>49500</v>
      </c>
      <c r="Y1910" s="254">
        <f>CEILING(X1910,1000)</f>
        <v>50000</v>
      </c>
      <c r="Z1910" s="354">
        <f t="shared" si="683"/>
        <v>115000</v>
      </c>
      <c r="AA1910" s="254">
        <f t="shared" ref="AA1910:AA1970" si="728">CEILING(Z1910,1000)</f>
        <v>115000</v>
      </c>
      <c r="AB1910" s="178">
        <v>1</v>
      </c>
      <c r="AC1910" s="179" t="s">
        <v>38</v>
      </c>
      <c r="AD1910" s="293">
        <v>165000</v>
      </c>
      <c r="AE1910" s="254">
        <f t="shared" ref="AE1910:AE1918" si="729">ROUNDDOWN(AB1910*AD1910,-3)</f>
        <v>165000</v>
      </c>
      <c r="AF1910" s="178">
        <v>1</v>
      </c>
      <c r="AG1910" s="179" t="s">
        <v>38</v>
      </c>
      <c r="AH1910" s="293">
        <v>165000</v>
      </c>
      <c r="AI1910" s="254">
        <f t="shared" ref="AI1910:AI1918" si="730">ROUNDDOWN(AF1910*AH1910,-3)</f>
        <v>165000</v>
      </c>
      <c r="AJ1910" s="178">
        <v>1</v>
      </c>
      <c r="AK1910" s="179" t="s">
        <v>38</v>
      </c>
      <c r="AL1910" s="293">
        <v>165000</v>
      </c>
      <c r="AM1910" s="254">
        <f t="shared" ref="AM1910:AM1918" si="731">ROUNDDOWN(AJ1910*AL1910,-3)</f>
        <v>165000</v>
      </c>
      <c r="AN1910" s="178">
        <v>1</v>
      </c>
      <c r="AO1910" s="179" t="s">
        <v>38</v>
      </c>
      <c r="AP1910" s="293">
        <v>165000</v>
      </c>
      <c r="AQ1910" s="254">
        <f t="shared" ref="AQ1910:AQ1918" si="732">ROUNDDOWN(AN1910*AP1910,-3)</f>
        <v>165000</v>
      </c>
      <c r="AR1910" s="351">
        <f t="shared" si="684"/>
        <v>0</v>
      </c>
    </row>
    <row r="1911" spans="2:44" x14ac:dyDescent="0.4">
      <c r="B1911" s="208"/>
      <c r="C1911" s="180" t="s">
        <v>692</v>
      </c>
      <c r="D1911" s="178">
        <v>1</v>
      </c>
      <c r="E1911" s="179" t="s">
        <v>38</v>
      </c>
      <c r="F1911" s="293">
        <v>2500000</v>
      </c>
      <c r="G1911" s="254">
        <f t="shared" si="723"/>
        <v>2500000</v>
      </c>
      <c r="H1911" s="178">
        <v>1</v>
      </c>
      <c r="I1911" s="179" t="s">
        <v>38</v>
      </c>
      <c r="J1911" s="293">
        <v>2500000</v>
      </c>
      <c r="K1911" s="254">
        <f t="shared" si="724"/>
        <v>2500000</v>
      </c>
      <c r="L1911" s="178">
        <v>1</v>
      </c>
      <c r="M1911" s="179" t="s">
        <v>38</v>
      </c>
      <c r="N1911" s="293">
        <v>2500000</v>
      </c>
      <c r="O1911" s="254">
        <f t="shared" si="725"/>
        <v>2500000</v>
      </c>
      <c r="P1911" s="178">
        <v>1</v>
      </c>
      <c r="Q1911" s="179" t="s">
        <v>38</v>
      </c>
      <c r="R1911" s="293">
        <v>2500000</v>
      </c>
      <c r="S1911" s="254">
        <f t="shared" si="726"/>
        <v>2500000</v>
      </c>
      <c r="T1911" s="178">
        <v>1</v>
      </c>
      <c r="U1911" s="179" t="s">
        <v>38</v>
      </c>
      <c r="V1911" s="293">
        <v>2500000</v>
      </c>
      <c r="W1911" s="254">
        <f t="shared" si="727"/>
        <v>2500000</v>
      </c>
      <c r="X1911" s="354">
        <f t="shared" si="722"/>
        <v>750000</v>
      </c>
      <c r="Y1911" s="254">
        <f>CEILING(X1911,1000)</f>
        <v>750000</v>
      </c>
      <c r="Z1911" s="354">
        <f t="shared" si="683"/>
        <v>1750000</v>
      </c>
      <c r="AA1911" s="254">
        <f t="shared" si="728"/>
        <v>1750000</v>
      </c>
      <c r="AB1911" s="178">
        <v>1</v>
      </c>
      <c r="AC1911" s="179" t="s">
        <v>38</v>
      </c>
      <c r="AD1911" s="293">
        <v>2500000</v>
      </c>
      <c r="AE1911" s="254">
        <f t="shared" si="729"/>
        <v>2500000</v>
      </c>
      <c r="AF1911" s="178">
        <v>1</v>
      </c>
      <c r="AG1911" s="179" t="s">
        <v>38</v>
      </c>
      <c r="AH1911" s="293">
        <v>2500000</v>
      </c>
      <c r="AI1911" s="254">
        <f t="shared" si="730"/>
        <v>2500000</v>
      </c>
      <c r="AJ1911" s="178">
        <v>1</v>
      </c>
      <c r="AK1911" s="179" t="s">
        <v>38</v>
      </c>
      <c r="AL1911" s="293">
        <v>2500000</v>
      </c>
      <c r="AM1911" s="254">
        <f t="shared" si="731"/>
        <v>2500000</v>
      </c>
      <c r="AN1911" s="178">
        <v>1</v>
      </c>
      <c r="AO1911" s="179" t="s">
        <v>38</v>
      </c>
      <c r="AP1911" s="293">
        <v>2500000</v>
      </c>
      <c r="AQ1911" s="254">
        <f t="shared" si="732"/>
        <v>2500000</v>
      </c>
      <c r="AR1911" s="351">
        <f t="shared" si="684"/>
        <v>0</v>
      </c>
    </row>
    <row r="1912" spans="2:44" x14ac:dyDescent="0.4">
      <c r="B1912" s="208"/>
      <c r="C1912" s="180" t="s">
        <v>37</v>
      </c>
      <c r="D1912" s="178">
        <v>1</v>
      </c>
      <c r="E1912" s="179" t="s">
        <v>38</v>
      </c>
      <c r="F1912" s="293">
        <v>6595000</v>
      </c>
      <c r="G1912" s="254">
        <f t="shared" si="723"/>
        <v>6595000</v>
      </c>
      <c r="H1912" s="178">
        <v>1</v>
      </c>
      <c r="I1912" s="179" t="s">
        <v>38</v>
      </c>
      <c r="J1912" s="293">
        <v>6595000</v>
      </c>
      <c r="K1912" s="254">
        <f t="shared" si="724"/>
        <v>6595000</v>
      </c>
      <c r="L1912" s="178">
        <v>1</v>
      </c>
      <c r="M1912" s="179" t="s">
        <v>38</v>
      </c>
      <c r="N1912" s="293">
        <v>6595000</v>
      </c>
      <c r="O1912" s="254">
        <f t="shared" si="725"/>
        <v>6595000</v>
      </c>
      <c r="P1912" s="178">
        <v>1</v>
      </c>
      <c r="Q1912" s="179" t="s">
        <v>38</v>
      </c>
      <c r="R1912" s="293">
        <v>6595000</v>
      </c>
      <c r="S1912" s="254">
        <f t="shared" si="726"/>
        <v>6595000</v>
      </c>
      <c r="T1912" s="178">
        <v>1</v>
      </c>
      <c r="U1912" s="179" t="s">
        <v>38</v>
      </c>
      <c r="V1912" s="293">
        <v>6595000</v>
      </c>
      <c r="W1912" s="254">
        <f t="shared" si="727"/>
        <v>6595000</v>
      </c>
      <c r="X1912" s="354">
        <f t="shared" si="722"/>
        <v>1978500</v>
      </c>
      <c r="Y1912" s="254">
        <f>CEILING(X1912,1000)</f>
        <v>1979000</v>
      </c>
      <c r="Z1912" s="354">
        <f t="shared" si="683"/>
        <v>4616000</v>
      </c>
      <c r="AA1912" s="254">
        <f t="shared" si="728"/>
        <v>4616000</v>
      </c>
      <c r="AB1912" s="178">
        <v>1</v>
      </c>
      <c r="AC1912" s="179" t="s">
        <v>38</v>
      </c>
      <c r="AD1912" s="293">
        <v>6595000</v>
      </c>
      <c r="AE1912" s="254">
        <f t="shared" si="729"/>
        <v>6595000</v>
      </c>
      <c r="AF1912" s="178">
        <v>1</v>
      </c>
      <c r="AG1912" s="179" t="s">
        <v>38</v>
      </c>
      <c r="AH1912" s="293">
        <v>6595000</v>
      </c>
      <c r="AI1912" s="254">
        <f t="shared" si="730"/>
        <v>6595000</v>
      </c>
      <c r="AJ1912" s="178">
        <v>1</v>
      </c>
      <c r="AK1912" s="179" t="s">
        <v>38</v>
      </c>
      <c r="AL1912" s="293">
        <v>6595000</v>
      </c>
      <c r="AM1912" s="254">
        <f t="shared" si="731"/>
        <v>6595000</v>
      </c>
      <c r="AN1912" s="178">
        <v>1</v>
      </c>
      <c r="AO1912" s="179" t="s">
        <v>38</v>
      </c>
      <c r="AP1912" s="293">
        <v>6595000</v>
      </c>
      <c r="AQ1912" s="254">
        <f t="shared" si="732"/>
        <v>6595000</v>
      </c>
      <c r="AR1912" s="351">
        <f t="shared" si="684"/>
        <v>0</v>
      </c>
    </row>
    <row r="1913" spans="2:44" x14ac:dyDescent="0.4">
      <c r="B1913" s="208"/>
      <c r="C1913" s="180" t="s">
        <v>55</v>
      </c>
      <c r="D1913" s="178">
        <v>1</v>
      </c>
      <c r="E1913" s="179" t="s">
        <v>38</v>
      </c>
      <c r="F1913" s="293">
        <v>199000</v>
      </c>
      <c r="G1913" s="254">
        <f t="shared" si="723"/>
        <v>199000</v>
      </c>
      <c r="H1913" s="178">
        <v>1</v>
      </c>
      <c r="I1913" s="179" t="s">
        <v>38</v>
      </c>
      <c r="J1913" s="293">
        <v>199000</v>
      </c>
      <c r="K1913" s="254">
        <f t="shared" si="724"/>
        <v>199000</v>
      </c>
      <c r="L1913" s="178">
        <v>1</v>
      </c>
      <c r="M1913" s="179" t="s">
        <v>38</v>
      </c>
      <c r="N1913" s="293">
        <v>199000</v>
      </c>
      <c r="O1913" s="254">
        <f t="shared" si="725"/>
        <v>199000</v>
      </c>
      <c r="P1913" s="178">
        <v>1</v>
      </c>
      <c r="Q1913" s="179" t="s">
        <v>38</v>
      </c>
      <c r="R1913" s="293">
        <v>199000</v>
      </c>
      <c r="S1913" s="254">
        <f t="shared" si="726"/>
        <v>199000</v>
      </c>
      <c r="T1913" s="178">
        <v>1</v>
      </c>
      <c r="U1913" s="179" t="s">
        <v>38</v>
      </c>
      <c r="V1913" s="293">
        <v>199000</v>
      </c>
      <c r="W1913" s="254">
        <f t="shared" si="727"/>
        <v>199000</v>
      </c>
      <c r="X1913" s="354">
        <f t="shared" si="722"/>
        <v>59700</v>
      </c>
      <c r="Y1913" s="254">
        <f>CEILING(X1913,1000)</f>
        <v>60000</v>
      </c>
      <c r="Z1913" s="354">
        <f t="shared" si="683"/>
        <v>139000</v>
      </c>
      <c r="AA1913" s="254">
        <f t="shared" si="728"/>
        <v>139000</v>
      </c>
      <c r="AB1913" s="178">
        <v>1</v>
      </c>
      <c r="AC1913" s="179" t="s">
        <v>38</v>
      </c>
      <c r="AD1913" s="293">
        <v>199000</v>
      </c>
      <c r="AE1913" s="254">
        <f t="shared" si="729"/>
        <v>199000</v>
      </c>
      <c r="AF1913" s="178">
        <v>1</v>
      </c>
      <c r="AG1913" s="179" t="s">
        <v>38</v>
      </c>
      <c r="AH1913" s="293">
        <v>199000</v>
      </c>
      <c r="AI1913" s="254">
        <f t="shared" si="730"/>
        <v>199000</v>
      </c>
      <c r="AJ1913" s="178">
        <v>1</v>
      </c>
      <c r="AK1913" s="179" t="s">
        <v>38</v>
      </c>
      <c r="AL1913" s="293">
        <v>199000</v>
      </c>
      <c r="AM1913" s="254">
        <f t="shared" si="731"/>
        <v>199000</v>
      </c>
      <c r="AN1913" s="178">
        <v>1</v>
      </c>
      <c r="AO1913" s="179" t="s">
        <v>38</v>
      </c>
      <c r="AP1913" s="293">
        <v>199000</v>
      </c>
      <c r="AQ1913" s="254">
        <f t="shared" si="732"/>
        <v>199000</v>
      </c>
      <c r="AR1913" s="351">
        <f t="shared" si="684"/>
        <v>0</v>
      </c>
    </row>
    <row r="1914" spans="2:44" x14ac:dyDescent="0.4">
      <c r="B1914" s="277"/>
      <c r="C1914" s="180" t="s">
        <v>44</v>
      </c>
      <c r="D1914" s="178">
        <v>24</v>
      </c>
      <c r="E1914" s="179" t="s">
        <v>40</v>
      </c>
      <c r="F1914" s="254">
        <v>450000</v>
      </c>
      <c r="G1914" s="254">
        <f t="shared" si="723"/>
        <v>10800000</v>
      </c>
      <c r="H1914" s="178">
        <v>24</v>
      </c>
      <c r="I1914" s="179" t="s">
        <v>40</v>
      </c>
      <c r="J1914" s="254">
        <v>450000</v>
      </c>
      <c r="K1914" s="254">
        <f t="shared" si="724"/>
        <v>10800000</v>
      </c>
      <c r="L1914" s="178">
        <v>0</v>
      </c>
      <c r="M1914" s="179" t="s">
        <v>40</v>
      </c>
      <c r="N1914" s="254">
        <v>450000</v>
      </c>
      <c r="O1914" s="254">
        <f t="shared" si="725"/>
        <v>0</v>
      </c>
      <c r="P1914" s="178">
        <v>0</v>
      </c>
      <c r="Q1914" s="179" t="s">
        <v>40</v>
      </c>
      <c r="R1914" s="254">
        <v>450000</v>
      </c>
      <c r="S1914" s="254">
        <f t="shared" si="726"/>
        <v>0</v>
      </c>
      <c r="T1914" s="178">
        <v>0</v>
      </c>
      <c r="U1914" s="179" t="s">
        <v>40</v>
      </c>
      <c r="V1914" s="254">
        <v>450000</v>
      </c>
      <c r="W1914" s="254">
        <f t="shared" si="727"/>
        <v>0</v>
      </c>
      <c r="X1914" s="354">
        <f t="shared" si="722"/>
        <v>0</v>
      </c>
      <c r="Y1914" s="254"/>
      <c r="Z1914" s="354">
        <f t="shared" si="683"/>
        <v>0</v>
      </c>
      <c r="AA1914" s="254"/>
      <c r="AB1914" s="178">
        <v>0</v>
      </c>
      <c r="AC1914" s="179" t="s">
        <v>40</v>
      </c>
      <c r="AD1914" s="254">
        <v>450000</v>
      </c>
      <c r="AE1914" s="254">
        <f t="shared" si="729"/>
        <v>0</v>
      </c>
      <c r="AF1914" s="178">
        <v>0</v>
      </c>
      <c r="AG1914" s="179" t="s">
        <v>40</v>
      </c>
      <c r="AH1914" s="254">
        <v>450000</v>
      </c>
      <c r="AI1914" s="254">
        <f t="shared" si="730"/>
        <v>0</v>
      </c>
      <c r="AJ1914" s="178">
        <v>0</v>
      </c>
      <c r="AK1914" s="179" t="s">
        <v>40</v>
      </c>
      <c r="AL1914" s="254">
        <v>450000</v>
      </c>
      <c r="AM1914" s="254">
        <f t="shared" si="731"/>
        <v>0</v>
      </c>
      <c r="AN1914" s="178">
        <v>0</v>
      </c>
      <c r="AO1914" s="179" t="s">
        <v>40</v>
      </c>
      <c r="AP1914" s="254">
        <v>450000</v>
      </c>
      <c r="AQ1914" s="254">
        <f t="shared" si="732"/>
        <v>0</v>
      </c>
      <c r="AR1914" s="351">
        <f t="shared" si="684"/>
        <v>0</v>
      </c>
    </row>
    <row r="1915" spans="2:44" x14ac:dyDescent="0.4">
      <c r="B1915" s="208" t="s">
        <v>27</v>
      </c>
      <c r="C1915" s="180" t="s">
        <v>58</v>
      </c>
      <c r="D1915" s="178">
        <f>9*24</f>
        <v>216</v>
      </c>
      <c r="E1915" s="179" t="s">
        <v>59</v>
      </c>
      <c r="F1915" s="254">
        <v>85000</v>
      </c>
      <c r="G1915" s="254">
        <f t="shared" si="723"/>
        <v>18360000</v>
      </c>
      <c r="H1915" s="178">
        <f>9*24</f>
        <v>216</v>
      </c>
      <c r="I1915" s="179" t="s">
        <v>59</v>
      </c>
      <c r="J1915" s="254">
        <v>85000</v>
      </c>
      <c r="K1915" s="254">
        <f t="shared" si="724"/>
        <v>18360000</v>
      </c>
      <c r="L1915" s="178">
        <v>0</v>
      </c>
      <c r="M1915" s="179" t="s">
        <v>59</v>
      </c>
      <c r="N1915" s="254">
        <v>85000</v>
      </c>
      <c r="O1915" s="254">
        <f t="shared" si="725"/>
        <v>0</v>
      </c>
      <c r="P1915" s="178">
        <v>0</v>
      </c>
      <c r="Q1915" s="179" t="s">
        <v>59</v>
      </c>
      <c r="R1915" s="254">
        <v>85000</v>
      </c>
      <c r="S1915" s="254">
        <f t="shared" si="726"/>
        <v>0</v>
      </c>
      <c r="T1915" s="178">
        <v>0</v>
      </c>
      <c r="U1915" s="179" t="s">
        <v>59</v>
      </c>
      <c r="V1915" s="254">
        <v>85000</v>
      </c>
      <c r="W1915" s="254">
        <f t="shared" si="727"/>
        <v>0</v>
      </c>
      <c r="X1915" s="354">
        <f t="shared" si="722"/>
        <v>0</v>
      </c>
      <c r="Y1915" s="254"/>
      <c r="Z1915" s="354">
        <f t="shared" si="683"/>
        <v>0</v>
      </c>
      <c r="AA1915" s="254"/>
      <c r="AB1915" s="178">
        <v>0</v>
      </c>
      <c r="AC1915" s="179" t="s">
        <v>59</v>
      </c>
      <c r="AD1915" s="254">
        <v>85000</v>
      </c>
      <c r="AE1915" s="254">
        <f t="shared" si="729"/>
        <v>0</v>
      </c>
      <c r="AF1915" s="178">
        <v>0</v>
      </c>
      <c r="AG1915" s="179" t="s">
        <v>59</v>
      </c>
      <c r="AH1915" s="254">
        <v>85000</v>
      </c>
      <c r="AI1915" s="254">
        <f t="shared" si="730"/>
        <v>0</v>
      </c>
      <c r="AJ1915" s="178">
        <v>0</v>
      </c>
      <c r="AK1915" s="179" t="s">
        <v>59</v>
      </c>
      <c r="AL1915" s="254">
        <v>85000</v>
      </c>
      <c r="AM1915" s="254">
        <f t="shared" si="731"/>
        <v>0</v>
      </c>
      <c r="AN1915" s="178">
        <v>0</v>
      </c>
      <c r="AO1915" s="179" t="s">
        <v>59</v>
      </c>
      <c r="AP1915" s="254">
        <v>85000</v>
      </c>
      <c r="AQ1915" s="254">
        <f t="shared" si="732"/>
        <v>0</v>
      </c>
      <c r="AR1915" s="351">
        <f t="shared" si="684"/>
        <v>0</v>
      </c>
    </row>
    <row r="1916" spans="2:44" x14ac:dyDescent="0.4">
      <c r="B1916" s="208"/>
      <c r="C1916" s="180" t="s">
        <v>678</v>
      </c>
      <c r="D1916" s="178">
        <v>1</v>
      </c>
      <c r="E1916" s="179" t="s">
        <v>38</v>
      </c>
      <c r="F1916" s="254">
        <v>4500000</v>
      </c>
      <c r="G1916" s="254">
        <f t="shared" si="723"/>
        <v>4500000</v>
      </c>
      <c r="H1916" s="178">
        <v>1</v>
      </c>
      <c r="I1916" s="179" t="s">
        <v>38</v>
      </c>
      <c r="J1916" s="254">
        <v>4500000</v>
      </c>
      <c r="K1916" s="254">
        <f t="shared" si="724"/>
        <v>4500000</v>
      </c>
      <c r="L1916" s="178">
        <v>1</v>
      </c>
      <c r="M1916" s="179" t="s">
        <v>38</v>
      </c>
      <c r="N1916" s="254">
        <v>4500000</v>
      </c>
      <c r="O1916" s="254">
        <f t="shared" si="725"/>
        <v>4500000</v>
      </c>
      <c r="P1916" s="178">
        <v>1</v>
      </c>
      <c r="Q1916" s="179" t="s">
        <v>38</v>
      </c>
      <c r="R1916" s="254">
        <v>4500000</v>
      </c>
      <c r="S1916" s="254">
        <f t="shared" si="726"/>
        <v>4500000</v>
      </c>
      <c r="T1916" s="178">
        <v>1</v>
      </c>
      <c r="U1916" s="179" t="s">
        <v>38</v>
      </c>
      <c r="V1916" s="254">
        <v>4500000</v>
      </c>
      <c r="W1916" s="254">
        <f t="shared" si="727"/>
        <v>4500000</v>
      </c>
      <c r="X1916" s="354">
        <f t="shared" si="722"/>
        <v>1350000</v>
      </c>
      <c r="Y1916" s="254">
        <f>CEILING(X1916,1000)</f>
        <v>1350000</v>
      </c>
      <c r="Z1916" s="354">
        <f t="shared" si="683"/>
        <v>3150000</v>
      </c>
      <c r="AA1916" s="254">
        <f t="shared" si="728"/>
        <v>3150000</v>
      </c>
      <c r="AB1916" s="178">
        <v>1</v>
      </c>
      <c r="AC1916" s="179" t="s">
        <v>38</v>
      </c>
      <c r="AD1916" s="254">
        <v>4500000</v>
      </c>
      <c r="AE1916" s="254">
        <f t="shared" si="729"/>
        <v>4500000</v>
      </c>
      <c r="AF1916" s="178">
        <v>1</v>
      </c>
      <c r="AG1916" s="179" t="s">
        <v>38</v>
      </c>
      <c r="AH1916" s="254">
        <v>4500000</v>
      </c>
      <c r="AI1916" s="254">
        <f t="shared" si="730"/>
        <v>4500000</v>
      </c>
      <c r="AJ1916" s="178">
        <v>1</v>
      </c>
      <c r="AK1916" s="179" t="s">
        <v>38</v>
      </c>
      <c r="AL1916" s="254">
        <v>4500000</v>
      </c>
      <c r="AM1916" s="254">
        <f t="shared" si="731"/>
        <v>4500000</v>
      </c>
      <c r="AN1916" s="178">
        <v>1</v>
      </c>
      <c r="AO1916" s="179" t="s">
        <v>38</v>
      </c>
      <c r="AP1916" s="254">
        <v>4500000</v>
      </c>
      <c r="AQ1916" s="254">
        <f t="shared" si="732"/>
        <v>4500000</v>
      </c>
      <c r="AR1916" s="351">
        <f t="shared" si="684"/>
        <v>0</v>
      </c>
    </row>
    <row r="1917" spans="2:44" x14ac:dyDescent="0.4">
      <c r="B1917" s="208"/>
      <c r="C1917" s="180" t="s">
        <v>670</v>
      </c>
      <c r="D1917" s="178">
        <v>1</v>
      </c>
      <c r="E1917" s="179" t="s">
        <v>38</v>
      </c>
      <c r="F1917" s="254">
        <v>2000000</v>
      </c>
      <c r="G1917" s="254">
        <f t="shared" si="723"/>
        <v>2000000</v>
      </c>
      <c r="H1917" s="178">
        <v>1</v>
      </c>
      <c r="I1917" s="179" t="s">
        <v>38</v>
      </c>
      <c r="J1917" s="254">
        <v>2000000</v>
      </c>
      <c r="K1917" s="254">
        <f t="shared" si="724"/>
        <v>2000000</v>
      </c>
      <c r="L1917" s="178">
        <v>1</v>
      </c>
      <c r="M1917" s="179" t="s">
        <v>38</v>
      </c>
      <c r="N1917" s="254">
        <v>2000000</v>
      </c>
      <c r="O1917" s="254">
        <f t="shared" si="725"/>
        <v>2000000</v>
      </c>
      <c r="P1917" s="178">
        <v>1</v>
      </c>
      <c r="Q1917" s="179" t="s">
        <v>38</v>
      </c>
      <c r="R1917" s="254">
        <v>2000000</v>
      </c>
      <c r="S1917" s="254">
        <f t="shared" si="726"/>
        <v>2000000</v>
      </c>
      <c r="T1917" s="178">
        <v>1</v>
      </c>
      <c r="U1917" s="179" t="s">
        <v>38</v>
      </c>
      <c r="V1917" s="254">
        <v>2000000</v>
      </c>
      <c r="W1917" s="254">
        <f t="shared" si="727"/>
        <v>2000000</v>
      </c>
      <c r="X1917" s="354">
        <f t="shared" si="722"/>
        <v>600000</v>
      </c>
      <c r="Y1917" s="254">
        <f>CEILING(X1917,1000)</f>
        <v>600000</v>
      </c>
      <c r="Z1917" s="354">
        <f t="shared" si="683"/>
        <v>1400000</v>
      </c>
      <c r="AA1917" s="254">
        <f t="shared" si="728"/>
        <v>1400000</v>
      </c>
      <c r="AB1917" s="178">
        <v>1</v>
      </c>
      <c r="AC1917" s="179" t="s">
        <v>38</v>
      </c>
      <c r="AD1917" s="254">
        <v>2000000</v>
      </c>
      <c r="AE1917" s="254">
        <f t="shared" si="729"/>
        <v>2000000</v>
      </c>
      <c r="AF1917" s="178">
        <v>1</v>
      </c>
      <c r="AG1917" s="179" t="s">
        <v>38</v>
      </c>
      <c r="AH1917" s="254">
        <v>2000000</v>
      </c>
      <c r="AI1917" s="254">
        <f t="shared" si="730"/>
        <v>2000000</v>
      </c>
      <c r="AJ1917" s="178">
        <v>1</v>
      </c>
      <c r="AK1917" s="179" t="s">
        <v>38</v>
      </c>
      <c r="AL1917" s="254">
        <v>2000000</v>
      </c>
      <c r="AM1917" s="254">
        <f t="shared" si="731"/>
        <v>2000000</v>
      </c>
      <c r="AN1917" s="178">
        <v>1</v>
      </c>
      <c r="AO1917" s="179" t="s">
        <v>38</v>
      </c>
      <c r="AP1917" s="254">
        <v>2000000</v>
      </c>
      <c r="AQ1917" s="254">
        <f t="shared" si="732"/>
        <v>2000000</v>
      </c>
      <c r="AR1917" s="351">
        <f t="shared" si="684"/>
        <v>0</v>
      </c>
    </row>
    <row r="1918" spans="2:44" x14ac:dyDescent="0.4">
      <c r="B1918" s="208"/>
      <c r="C1918" s="180" t="s">
        <v>669</v>
      </c>
      <c r="D1918" s="178">
        <v>72</v>
      </c>
      <c r="E1918" s="179" t="s">
        <v>445</v>
      </c>
      <c r="F1918" s="254">
        <v>200000</v>
      </c>
      <c r="G1918" s="254">
        <f t="shared" si="723"/>
        <v>14400000</v>
      </c>
      <c r="H1918" s="178">
        <v>72</v>
      </c>
      <c r="I1918" s="179" t="s">
        <v>445</v>
      </c>
      <c r="J1918" s="254">
        <v>200000</v>
      </c>
      <c r="K1918" s="254">
        <f t="shared" si="724"/>
        <v>14400000</v>
      </c>
      <c r="L1918" s="178">
        <v>72</v>
      </c>
      <c r="M1918" s="179" t="s">
        <v>445</v>
      </c>
      <c r="N1918" s="254">
        <v>200000</v>
      </c>
      <c r="O1918" s="254">
        <f t="shared" si="725"/>
        <v>14400000</v>
      </c>
      <c r="P1918" s="178">
        <v>72</v>
      </c>
      <c r="Q1918" s="179" t="s">
        <v>445</v>
      </c>
      <c r="R1918" s="254">
        <v>200000</v>
      </c>
      <c r="S1918" s="254">
        <f t="shared" si="726"/>
        <v>14400000</v>
      </c>
      <c r="T1918" s="178">
        <v>72</v>
      </c>
      <c r="U1918" s="179" t="s">
        <v>445</v>
      </c>
      <c r="V1918" s="254">
        <v>200000</v>
      </c>
      <c r="W1918" s="254">
        <f t="shared" si="727"/>
        <v>14400000</v>
      </c>
      <c r="X1918" s="354">
        <f t="shared" si="722"/>
        <v>4320000</v>
      </c>
      <c r="Y1918" s="254">
        <f>CEILING(X1918,1000)</f>
        <v>4320000</v>
      </c>
      <c r="Z1918" s="354">
        <f t="shared" si="683"/>
        <v>10080000</v>
      </c>
      <c r="AA1918" s="254">
        <f t="shared" si="728"/>
        <v>10080000</v>
      </c>
      <c r="AB1918" s="178">
        <v>72</v>
      </c>
      <c r="AC1918" s="179" t="s">
        <v>445</v>
      </c>
      <c r="AD1918" s="254">
        <v>200000</v>
      </c>
      <c r="AE1918" s="254">
        <f t="shared" si="729"/>
        <v>14400000</v>
      </c>
      <c r="AF1918" s="178">
        <v>72</v>
      </c>
      <c r="AG1918" s="179" t="s">
        <v>445</v>
      </c>
      <c r="AH1918" s="254">
        <v>200000</v>
      </c>
      <c r="AI1918" s="254">
        <f t="shared" si="730"/>
        <v>14400000</v>
      </c>
      <c r="AJ1918" s="178">
        <v>72</v>
      </c>
      <c r="AK1918" s="179" t="s">
        <v>445</v>
      </c>
      <c r="AL1918" s="254">
        <v>200000</v>
      </c>
      <c r="AM1918" s="254">
        <f t="shared" si="731"/>
        <v>14400000</v>
      </c>
      <c r="AN1918" s="178">
        <v>72</v>
      </c>
      <c r="AO1918" s="179" t="s">
        <v>445</v>
      </c>
      <c r="AP1918" s="254">
        <v>200000</v>
      </c>
      <c r="AQ1918" s="254">
        <f t="shared" si="732"/>
        <v>14400000</v>
      </c>
      <c r="AR1918" s="351">
        <f t="shared" si="684"/>
        <v>0</v>
      </c>
    </row>
    <row r="1919" spans="2:44" ht="29.15" x14ac:dyDescent="0.4">
      <c r="B1919" s="312" t="s">
        <v>380</v>
      </c>
      <c r="C1919" s="313" t="s">
        <v>693</v>
      </c>
      <c r="D1919" s="269">
        <v>24</v>
      </c>
      <c r="E1919" s="270" t="s">
        <v>30</v>
      </c>
      <c r="F1919" s="254">
        <v>0</v>
      </c>
      <c r="G1919" s="254">
        <f>G1920+G1924</f>
        <v>52725000</v>
      </c>
      <c r="H1919" s="314">
        <v>24</v>
      </c>
      <c r="I1919" s="315" t="s">
        <v>30</v>
      </c>
      <c r="J1919" s="316">
        <v>0</v>
      </c>
      <c r="K1919" s="316">
        <f>K1920+K1924</f>
        <v>52725000</v>
      </c>
      <c r="L1919" s="314">
        <v>24</v>
      </c>
      <c r="M1919" s="315" t="s">
        <v>30</v>
      </c>
      <c r="N1919" s="316">
        <v>0</v>
      </c>
      <c r="O1919" s="316">
        <f>O1920+O1924</f>
        <v>46605000</v>
      </c>
      <c r="P1919" s="314">
        <v>24</v>
      </c>
      <c r="Q1919" s="315" t="s">
        <v>30</v>
      </c>
      <c r="R1919" s="316">
        <v>0</v>
      </c>
      <c r="S1919" s="316">
        <f>S1920+S1924</f>
        <v>46605000</v>
      </c>
      <c r="T1919" s="314">
        <v>24</v>
      </c>
      <c r="U1919" s="315" t="s">
        <v>30</v>
      </c>
      <c r="V1919" s="316">
        <v>0</v>
      </c>
      <c r="W1919" s="316">
        <f>W1920+W1924</f>
        <v>46605000</v>
      </c>
      <c r="X1919" s="354">
        <f t="shared" si="722"/>
        <v>13981500</v>
      </c>
      <c r="Y1919" s="316"/>
      <c r="Z1919" s="354">
        <f t="shared" si="683"/>
        <v>46605000</v>
      </c>
      <c r="AA1919" s="316"/>
      <c r="AB1919" s="314">
        <v>24</v>
      </c>
      <c r="AC1919" s="315" t="s">
        <v>30</v>
      </c>
      <c r="AD1919" s="316">
        <v>0</v>
      </c>
      <c r="AE1919" s="316">
        <f>AE1920+AE1924</f>
        <v>46605000</v>
      </c>
      <c r="AF1919" s="314">
        <v>24</v>
      </c>
      <c r="AG1919" s="315" t="s">
        <v>30</v>
      </c>
      <c r="AH1919" s="316">
        <v>0</v>
      </c>
      <c r="AI1919" s="316">
        <f>AI1920+AI1924</f>
        <v>46605000</v>
      </c>
      <c r="AJ1919" s="314">
        <v>24</v>
      </c>
      <c r="AK1919" s="315" t="s">
        <v>30</v>
      </c>
      <c r="AL1919" s="316">
        <v>0</v>
      </c>
      <c r="AM1919" s="316">
        <f>AM1920+AM1924</f>
        <v>46605000</v>
      </c>
      <c r="AN1919" s="314">
        <v>24</v>
      </c>
      <c r="AO1919" s="315" t="s">
        <v>30</v>
      </c>
      <c r="AP1919" s="316">
        <v>0</v>
      </c>
      <c r="AQ1919" s="316">
        <f>AQ1920+AQ1924</f>
        <v>46605000</v>
      </c>
      <c r="AR1919" s="351">
        <f t="shared" si="684"/>
        <v>0</v>
      </c>
    </row>
    <row r="1920" spans="2:44" x14ac:dyDescent="0.4">
      <c r="B1920" s="208">
        <v>525111</v>
      </c>
      <c r="C1920" s="180" t="s">
        <v>174</v>
      </c>
      <c r="D1920" s="178"/>
      <c r="E1920" s="179"/>
      <c r="F1920" s="180">
        <v>0</v>
      </c>
      <c r="G1920" s="254">
        <f>SUM(G1921:G1923)</f>
        <v>30570000</v>
      </c>
      <c r="H1920" s="178"/>
      <c r="I1920" s="179"/>
      <c r="J1920" s="180">
        <v>0</v>
      </c>
      <c r="K1920" s="254">
        <f>SUM(K1921:K1923)</f>
        <v>30570000</v>
      </c>
      <c r="L1920" s="178"/>
      <c r="M1920" s="179"/>
      <c r="N1920" s="180">
        <v>0</v>
      </c>
      <c r="O1920" s="254">
        <f>SUM(O1921:O1923)</f>
        <v>30570000</v>
      </c>
      <c r="P1920" s="178"/>
      <c r="Q1920" s="179"/>
      <c r="R1920" s="180">
        <v>0</v>
      </c>
      <c r="S1920" s="254">
        <f>SUM(S1921:S1923)</f>
        <v>30570000</v>
      </c>
      <c r="T1920" s="178"/>
      <c r="U1920" s="179"/>
      <c r="V1920" s="180">
        <v>0</v>
      </c>
      <c r="W1920" s="254">
        <f>SUM(W1921:W1923)</f>
        <v>30570000</v>
      </c>
      <c r="X1920" s="354">
        <f t="shared" si="722"/>
        <v>9171000</v>
      </c>
      <c r="Y1920" s="254"/>
      <c r="Z1920" s="354">
        <f t="shared" si="683"/>
        <v>30570000</v>
      </c>
      <c r="AA1920" s="254"/>
      <c r="AB1920" s="178"/>
      <c r="AC1920" s="179"/>
      <c r="AD1920" s="180">
        <v>0</v>
      </c>
      <c r="AE1920" s="254">
        <f>SUM(AE1921:AE1923)</f>
        <v>30570000</v>
      </c>
      <c r="AF1920" s="178"/>
      <c r="AG1920" s="179"/>
      <c r="AH1920" s="180">
        <v>0</v>
      </c>
      <c r="AI1920" s="254">
        <f>SUM(AI1921:AI1923)</f>
        <v>30570000</v>
      </c>
      <c r="AJ1920" s="178"/>
      <c r="AK1920" s="179"/>
      <c r="AL1920" s="180">
        <v>0</v>
      </c>
      <c r="AM1920" s="254">
        <f>SUM(AM1921:AM1923)</f>
        <v>30570000</v>
      </c>
      <c r="AN1920" s="178"/>
      <c r="AO1920" s="179"/>
      <c r="AP1920" s="180">
        <v>0</v>
      </c>
      <c r="AQ1920" s="254">
        <f>SUM(AQ1921:AQ1923)</f>
        <v>30570000</v>
      </c>
      <c r="AR1920" s="351">
        <f t="shared" si="684"/>
        <v>0</v>
      </c>
    </row>
    <row r="1921" spans="2:44" x14ac:dyDescent="0.4">
      <c r="B1921" s="208" t="s">
        <v>27</v>
      </c>
      <c r="C1921" s="180" t="s">
        <v>46</v>
      </c>
      <c r="D1921" s="178">
        <v>30</v>
      </c>
      <c r="E1921" s="179" t="s">
        <v>47</v>
      </c>
      <c r="F1921" s="254">
        <v>150000</v>
      </c>
      <c r="G1921" s="254">
        <f>ROUNDDOWN(D1921*F1921,-3)</f>
        <v>4500000</v>
      </c>
      <c r="H1921" s="178">
        <v>30</v>
      </c>
      <c r="I1921" s="179" t="s">
        <v>47</v>
      </c>
      <c r="J1921" s="254">
        <v>150000</v>
      </c>
      <c r="K1921" s="254">
        <f>ROUNDDOWN(H1921*J1921,-3)</f>
        <v>4500000</v>
      </c>
      <c r="L1921" s="178">
        <v>30</v>
      </c>
      <c r="M1921" s="179" t="s">
        <v>47</v>
      </c>
      <c r="N1921" s="254">
        <v>150000</v>
      </c>
      <c r="O1921" s="254">
        <f>ROUNDDOWN(L1921*N1921,-3)</f>
        <v>4500000</v>
      </c>
      <c r="P1921" s="178">
        <v>30</v>
      </c>
      <c r="Q1921" s="179" t="s">
        <v>47</v>
      </c>
      <c r="R1921" s="254">
        <v>150000</v>
      </c>
      <c r="S1921" s="254">
        <f>ROUNDDOWN(P1921*R1921,-3)</f>
        <v>4500000</v>
      </c>
      <c r="T1921" s="178">
        <v>30</v>
      </c>
      <c r="U1921" s="179" t="s">
        <v>47</v>
      </c>
      <c r="V1921" s="254">
        <v>150000</v>
      </c>
      <c r="W1921" s="254">
        <f>ROUNDDOWN(T1921*V1921,-3)</f>
        <v>4500000</v>
      </c>
      <c r="X1921" s="354">
        <f t="shared" si="722"/>
        <v>1350000</v>
      </c>
      <c r="Y1921" s="254">
        <f>CEILING(X1921,1000)</f>
        <v>1350000</v>
      </c>
      <c r="Z1921" s="354">
        <f t="shared" si="683"/>
        <v>3150000</v>
      </c>
      <c r="AA1921" s="254">
        <f t="shared" si="728"/>
        <v>3150000</v>
      </c>
      <c r="AB1921" s="178">
        <v>30</v>
      </c>
      <c r="AC1921" s="179" t="s">
        <v>47</v>
      </c>
      <c r="AD1921" s="254">
        <v>150000</v>
      </c>
      <c r="AE1921" s="254">
        <f>ROUNDDOWN(AB1921*AD1921,-3)</f>
        <v>4500000</v>
      </c>
      <c r="AF1921" s="178">
        <v>30</v>
      </c>
      <c r="AG1921" s="179" t="s">
        <v>47</v>
      </c>
      <c r="AH1921" s="254">
        <v>150000</v>
      </c>
      <c r="AI1921" s="254">
        <f>ROUNDDOWN(AF1921*AH1921,-3)</f>
        <v>4500000</v>
      </c>
      <c r="AJ1921" s="178">
        <v>30</v>
      </c>
      <c r="AK1921" s="179" t="s">
        <v>47</v>
      </c>
      <c r="AL1921" s="254">
        <v>150000</v>
      </c>
      <c r="AM1921" s="254">
        <f>ROUNDDOWN(AJ1921*AL1921,-3)</f>
        <v>4500000</v>
      </c>
      <c r="AN1921" s="178">
        <v>30</v>
      </c>
      <c r="AO1921" s="179" t="s">
        <v>47</v>
      </c>
      <c r="AP1921" s="254">
        <v>150000</v>
      </c>
      <c r="AQ1921" s="254">
        <f>ROUNDDOWN(AN1921*AP1921,-3)</f>
        <v>4500000</v>
      </c>
      <c r="AR1921" s="351">
        <f t="shared" si="684"/>
        <v>0</v>
      </c>
    </row>
    <row r="1922" spans="2:44" x14ac:dyDescent="0.4">
      <c r="B1922" s="208" t="s">
        <v>27</v>
      </c>
      <c r="C1922" s="180" t="s">
        <v>48</v>
      </c>
      <c r="D1922" s="178">
        <v>141</v>
      </c>
      <c r="E1922" s="179" t="s">
        <v>47</v>
      </c>
      <c r="F1922" s="254">
        <v>150000</v>
      </c>
      <c r="G1922" s="254">
        <f>ROUNDDOWN(D1922*F1922,-3)</f>
        <v>21150000</v>
      </c>
      <c r="H1922" s="178">
        <v>141</v>
      </c>
      <c r="I1922" s="179" t="s">
        <v>47</v>
      </c>
      <c r="J1922" s="254">
        <v>150000</v>
      </c>
      <c r="K1922" s="254">
        <f>ROUNDDOWN(H1922*J1922,-3)</f>
        <v>21150000</v>
      </c>
      <c r="L1922" s="178">
        <v>141</v>
      </c>
      <c r="M1922" s="179" t="s">
        <v>47</v>
      </c>
      <c r="N1922" s="254">
        <v>150000</v>
      </c>
      <c r="O1922" s="254">
        <f>ROUNDDOWN(L1922*N1922,-3)</f>
        <v>21150000</v>
      </c>
      <c r="P1922" s="178">
        <v>141</v>
      </c>
      <c r="Q1922" s="179" t="s">
        <v>47</v>
      </c>
      <c r="R1922" s="254">
        <v>150000</v>
      </c>
      <c r="S1922" s="254">
        <f>ROUNDDOWN(P1922*R1922,-3)</f>
        <v>21150000</v>
      </c>
      <c r="T1922" s="178">
        <v>141</v>
      </c>
      <c r="U1922" s="179" t="s">
        <v>47</v>
      </c>
      <c r="V1922" s="254">
        <v>150000</v>
      </c>
      <c r="W1922" s="254">
        <f>ROUNDDOWN(T1922*V1922,-3)</f>
        <v>21150000</v>
      </c>
      <c r="X1922" s="354">
        <f t="shared" si="722"/>
        <v>6345000</v>
      </c>
      <c r="Y1922" s="254">
        <f>CEILING(X1922,1000)</f>
        <v>6345000</v>
      </c>
      <c r="Z1922" s="354">
        <f t="shared" si="683"/>
        <v>14805000</v>
      </c>
      <c r="AA1922" s="254">
        <f t="shared" si="728"/>
        <v>14805000</v>
      </c>
      <c r="AB1922" s="178">
        <v>141</v>
      </c>
      <c r="AC1922" s="179" t="s">
        <v>47</v>
      </c>
      <c r="AD1922" s="254">
        <v>150000</v>
      </c>
      <c r="AE1922" s="254">
        <f>ROUNDDOWN(AB1922*AD1922,-3)</f>
        <v>21150000</v>
      </c>
      <c r="AF1922" s="178">
        <v>141</v>
      </c>
      <c r="AG1922" s="179" t="s">
        <v>47</v>
      </c>
      <c r="AH1922" s="254">
        <v>150000</v>
      </c>
      <c r="AI1922" s="254">
        <f>ROUNDDOWN(AF1922*AH1922,-3)</f>
        <v>21150000</v>
      </c>
      <c r="AJ1922" s="178">
        <v>141</v>
      </c>
      <c r="AK1922" s="179" t="s">
        <v>47</v>
      </c>
      <c r="AL1922" s="254">
        <v>150000</v>
      </c>
      <c r="AM1922" s="254">
        <f>ROUNDDOWN(AJ1922*AL1922,-3)</f>
        <v>21150000</v>
      </c>
      <c r="AN1922" s="178">
        <v>141</v>
      </c>
      <c r="AO1922" s="179" t="s">
        <v>47</v>
      </c>
      <c r="AP1922" s="254">
        <v>150000</v>
      </c>
      <c r="AQ1922" s="254">
        <f>ROUNDDOWN(AN1922*AP1922,-3)</f>
        <v>21150000</v>
      </c>
      <c r="AR1922" s="351">
        <f t="shared" si="684"/>
        <v>0</v>
      </c>
    </row>
    <row r="1923" spans="2:44" x14ac:dyDescent="0.4">
      <c r="B1923" s="208"/>
      <c r="C1923" s="180" t="s">
        <v>60</v>
      </c>
      <c r="D1923" s="178">
        <v>1</v>
      </c>
      <c r="E1923" s="179" t="s">
        <v>38</v>
      </c>
      <c r="F1923" s="254">
        <v>4920000</v>
      </c>
      <c r="G1923" s="254">
        <f>ROUNDDOWN(D1923*F1923,-3)</f>
        <v>4920000</v>
      </c>
      <c r="H1923" s="178">
        <v>1</v>
      </c>
      <c r="I1923" s="179" t="s">
        <v>38</v>
      </c>
      <c r="J1923" s="254">
        <v>4920000</v>
      </c>
      <c r="K1923" s="254">
        <f>ROUNDDOWN(H1923*J1923,-3)</f>
        <v>4920000</v>
      </c>
      <c r="L1923" s="178">
        <v>1</v>
      </c>
      <c r="M1923" s="179" t="s">
        <v>38</v>
      </c>
      <c r="N1923" s="254">
        <v>4920000</v>
      </c>
      <c r="O1923" s="254">
        <f>ROUNDDOWN(L1923*N1923,-3)</f>
        <v>4920000</v>
      </c>
      <c r="P1923" s="178">
        <v>1</v>
      </c>
      <c r="Q1923" s="179" t="s">
        <v>38</v>
      </c>
      <c r="R1923" s="254">
        <v>4920000</v>
      </c>
      <c r="S1923" s="254">
        <f>ROUNDDOWN(P1923*R1923,-3)</f>
        <v>4920000</v>
      </c>
      <c r="T1923" s="178">
        <v>1</v>
      </c>
      <c r="U1923" s="179" t="s">
        <v>38</v>
      </c>
      <c r="V1923" s="254">
        <v>4920000</v>
      </c>
      <c r="W1923" s="254">
        <f>ROUNDDOWN(T1923*V1923,-3)</f>
        <v>4920000</v>
      </c>
      <c r="X1923" s="354">
        <f t="shared" si="722"/>
        <v>1476000</v>
      </c>
      <c r="Y1923" s="254">
        <f>CEILING(X1923,1000)</f>
        <v>1476000</v>
      </c>
      <c r="Z1923" s="354">
        <f t="shared" si="683"/>
        <v>3444000</v>
      </c>
      <c r="AA1923" s="254">
        <f t="shared" si="728"/>
        <v>3444000</v>
      </c>
      <c r="AB1923" s="178">
        <v>1</v>
      </c>
      <c r="AC1923" s="179" t="s">
        <v>38</v>
      </c>
      <c r="AD1923" s="254">
        <v>4920000</v>
      </c>
      <c r="AE1923" s="254">
        <f>ROUNDDOWN(AB1923*AD1923,-3)</f>
        <v>4920000</v>
      </c>
      <c r="AF1923" s="178">
        <v>1</v>
      </c>
      <c r="AG1923" s="179" t="s">
        <v>38</v>
      </c>
      <c r="AH1923" s="254">
        <v>4920000</v>
      </c>
      <c r="AI1923" s="254">
        <f>ROUNDDOWN(AF1923*AH1923,-3)</f>
        <v>4920000</v>
      </c>
      <c r="AJ1923" s="178">
        <v>1</v>
      </c>
      <c r="AK1923" s="179" t="s">
        <v>38</v>
      </c>
      <c r="AL1923" s="254">
        <v>4920000</v>
      </c>
      <c r="AM1923" s="254">
        <f>ROUNDDOWN(AJ1923*AL1923,-3)</f>
        <v>4920000</v>
      </c>
      <c r="AN1923" s="178">
        <v>1</v>
      </c>
      <c r="AO1923" s="179" t="s">
        <v>38</v>
      </c>
      <c r="AP1923" s="254">
        <v>4920000</v>
      </c>
      <c r="AQ1923" s="254">
        <f>ROUNDDOWN(AN1923*AP1923,-3)</f>
        <v>4920000</v>
      </c>
      <c r="AR1923" s="351">
        <f t="shared" si="684"/>
        <v>0</v>
      </c>
    </row>
    <row r="1924" spans="2:44" x14ac:dyDescent="0.4">
      <c r="B1924" s="208">
        <v>525119</v>
      </c>
      <c r="C1924" s="180" t="s">
        <v>42</v>
      </c>
      <c r="D1924" s="178"/>
      <c r="E1924" s="179"/>
      <c r="F1924" s="180">
        <v>0</v>
      </c>
      <c r="G1924" s="254">
        <f>SUM(G1925:G1929)</f>
        <v>22155000</v>
      </c>
      <c r="H1924" s="178"/>
      <c r="I1924" s="179"/>
      <c r="J1924" s="180">
        <v>0</v>
      </c>
      <c r="K1924" s="254">
        <f>SUM(K1925:K1929)</f>
        <v>22155000</v>
      </c>
      <c r="L1924" s="178"/>
      <c r="M1924" s="179"/>
      <c r="N1924" s="180">
        <v>0</v>
      </c>
      <c r="O1924" s="254">
        <f>SUM(O1925:O1929)</f>
        <v>16035000</v>
      </c>
      <c r="P1924" s="178"/>
      <c r="Q1924" s="179"/>
      <c r="R1924" s="180">
        <v>0</v>
      </c>
      <c r="S1924" s="254">
        <f>SUM(S1925:S1929)</f>
        <v>16035000</v>
      </c>
      <c r="T1924" s="178"/>
      <c r="U1924" s="179"/>
      <c r="V1924" s="180">
        <v>0</v>
      </c>
      <c r="W1924" s="254">
        <f>SUM(W1925:W1929)</f>
        <v>16035000</v>
      </c>
      <c r="X1924" s="354">
        <f t="shared" si="722"/>
        <v>4810500</v>
      </c>
      <c r="Y1924" s="254"/>
      <c r="Z1924" s="354">
        <f t="shared" si="683"/>
        <v>16035000</v>
      </c>
      <c r="AA1924" s="254"/>
      <c r="AB1924" s="178"/>
      <c r="AC1924" s="179"/>
      <c r="AD1924" s="180">
        <v>0</v>
      </c>
      <c r="AE1924" s="254">
        <f>SUM(AE1925:AE1929)</f>
        <v>16035000</v>
      </c>
      <c r="AF1924" s="178"/>
      <c r="AG1924" s="179"/>
      <c r="AH1924" s="180">
        <v>0</v>
      </c>
      <c r="AI1924" s="254">
        <f>SUM(AI1925:AI1929)</f>
        <v>16035000</v>
      </c>
      <c r="AJ1924" s="178"/>
      <c r="AK1924" s="179"/>
      <c r="AL1924" s="180">
        <v>0</v>
      </c>
      <c r="AM1924" s="254">
        <f>SUM(AM1925:AM1929)</f>
        <v>16035000</v>
      </c>
      <c r="AN1924" s="178"/>
      <c r="AO1924" s="179"/>
      <c r="AP1924" s="180">
        <v>0</v>
      </c>
      <c r="AQ1924" s="254">
        <f>SUM(AQ1925:AQ1929)</f>
        <v>16035000</v>
      </c>
      <c r="AR1924" s="351">
        <f t="shared" si="684"/>
        <v>0</v>
      </c>
    </row>
    <row r="1925" spans="2:44" x14ac:dyDescent="0.4">
      <c r="B1925" s="208"/>
      <c r="C1925" s="180" t="s">
        <v>67</v>
      </c>
      <c r="D1925" s="178">
        <v>1</v>
      </c>
      <c r="E1925" s="179" t="s">
        <v>38</v>
      </c>
      <c r="F1925" s="293">
        <v>2500000</v>
      </c>
      <c r="G1925" s="254">
        <f t="shared" ref="G1925:G1929" si="733">ROUNDDOWN(D1925*F1925,-3)</f>
        <v>2500000</v>
      </c>
      <c r="H1925" s="178">
        <v>1</v>
      </c>
      <c r="I1925" s="179" t="s">
        <v>38</v>
      </c>
      <c r="J1925" s="293">
        <v>2500000</v>
      </c>
      <c r="K1925" s="254">
        <f t="shared" ref="K1925:K1929" si="734">ROUNDDOWN(H1925*J1925,-3)</f>
        <v>2500000</v>
      </c>
      <c r="L1925" s="178">
        <v>1</v>
      </c>
      <c r="M1925" s="179" t="s">
        <v>38</v>
      </c>
      <c r="N1925" s="293">
        <v>2500000</v>
      </c>
      <c r="O1925" s="254">
        <f t="shared" ref="O1925:O1929" si="735">ROUNDDOWN(L1925*N1925,-3)</f>
        <v>2500000</v>
      </c>
      <c r="P1925" s="178">
        <v>1</v>
      </c>
      <c r="Q1925" s="179" t="s">
        <v>38</v>
      </c>
      <c r="R1925" s="293">
        <v>2500000</v>
      </c>
      <c r="S1925" s="254">
        <f t="shared" ref="S1925:S1929" si="736">ROUNDDOWN(P1925*R1925,-3)</f>
        <v>2500000</v>
      </c>
      <c r="T1925" s="178">
        <v>1</v>
      </c>
      <c r="U1925" s="179" t="s">
        <v>38</v>
      </c>
      <c r="V1925" s="293">
        <v>2500000</v>
      </c>
      <c r="W1925" s="254">
        <f t="shared" ref="W1925:W1929" si="737">ROUNDDOWN(T1925*V1925,-3)</f>
        <v>2500000</v>
      </c>
      <c r="X1925" s="354">
        <f t="shared" si="722"/>
        <v>750000</v>
      </c>
      <c r="Y1925" s="254">
        <f>CEILING(X1925,1000)</f>
        <v>750000</v>
      </c>
      <c r="Z1925" s="354">
        <f t="shared" si="683"/>
        <v>1750000</v>
      </c>
      <c r="AA1925" s="254">
        <f t="shared" si="728"/>
        <v>1750000</v>
      </c>
      <c r="AB1925" s="178">
        <v>1</v>
      </c>
      <c r="AC1925" s="179" t="s">
        <v>38</v>
      </c>
      <c r="AD1925" s="293">
        <v>2500000</v>
      </c>
      <c r="AE1925" s="254">
        <f t="shared" ref="AE1925:AE1929" si="738">ROUNDDOWN(AB1925*AD1925,-3)</f>
        <v>2500000</v>
      </c>
      <c r="AF1925" s="178">
        <v>1</v>
      </c>
      <c r="AG1925" s="179" t="s">
        <v>38</v>
      </c>
      <c r="AH1925" s="293">
        <v>2500000</v>
      </c>
      <c r="AI1925" s="254">
        <f t="shared" ref="AI1925:AI1929" si="739">ROUNDDOWN(AF1925*AH1925,-3)</f>
        <v>2500000</v>
      </c>
      <c r="AJ1925" s="178">
        <v>1</v>
      </c>
      <c r="AK1925" s="179" t="s">
        <v>38</v>
      </c>
      <c r="AL1925" s="293">
        <v>2500000</v>
      </c>
      <c r="AM1925" s="254">
        <f t="shared" ref="AM1925:AM1929" si="740">ROUNDDOWN(AJ1925*AL1925,-3)</f>
        <v>2500000</v>
      </c>
      <c r="AN1925" s="178">
        <v>1</v>
      </c>
      <c r="AO1925" s="179" t="s">
        <v>38</v>
      </c>
      <c r="AP1925" s="293">
        <v>2500000</v>
      </c>
      <c r="AQ1925" s="254">
        <f t="shared" ref="AQ1925:AQ1929" si="741">ROUNDDOWN(AN1925*AP1925,-3)</f>
        <v>2500000</v>
      </c>
      <c r="AR1925" s="351">
        <f t="shared" si="684"/>
        <v>0</v>
      </c>
    </row>
    <row r="1926" spans="2:44" x14ac:dyDescent="0.4">
      <c r="B1926" s="208"/>
      <c r="C1926" s="180" t="s">
        <v>55</v>
      </c>
      <c r="D1926" s="178">
        <v>1</v>
      </c>
      <c r="E1926" s="179" t="s">
        <v>38</v>
      </c>
      <c r="F1926" s="293">
        <v>235000</v>
      </c>
      <c r="G1926" s="254">
        <f t="shared" si="733"/>
        <v>235000</v>
      </c>
      <c r="H1926" s="178">
        <v>1</v>
      </c>
      <c r="I1926" s="179" t="s">
        <v>38</v>
      </c>
      <c r="J1926" s="293">
        <v>235000</v>
      </c>
      <c r="K1926" s="254">
        <f t="shared" si="734"/>
        <v>235000</v>
      </c>
      <c r="L1926" s="178">
        <v>1</v>
      </c>
      <c r="M1926" s="179" t="s">
        <v>38</v>
      </c>
      <c r="N1926" s="293">
        <v>235000</v>
      </c>
      <c r="O1926" s="254">
        <f t="shared" si="735"/>
        <v>235000</v>
      </c>
      <c r="P1926" s="178">
        <v>1</v>
      </c>
      <c r="Q1926" s="179" t="s">
        <v>38</v>
      </c>
      <c r="R1926" s="293">
        <v>235000</v>
      </c>
      <c r="S1926" s="254">
        <f t="shared" si="736"/>
        <v>235000</v>
      </c>
      <c r="T1926" s="178">
        <v>1</v>
      </c>
      <c r="U1926" s="179" t="s">
        <v>38</v>
      </c>
      <c r="V1926" s="293">
        <v>235000</v>
      </c>
      <c r="W1926" s="254">
        <f t="shared" si="737"/>
        <v>235000</v>
      </c>
      <c r="X1926" s="354">
        <f t="shared" si="722"/>
        <v>70500</v>
      </c>
      <c r="Y1926" s="254">
        <f>CEILING(X1926,1000)</f>
        <v>71000</v>
      </c>
      <c r="Z1926" s="354">
        <f t="shared" si="683"/>
        <v>164000</v>
      </c>
      <c r="AA1926" s="254">
        <f t="shared" si="728"/>
        <v>164000</v>
      </c>
      <c r="AB1926" s="178">
        <v>1</v>
      </c>
      <c r="AC1926" s="179" t="s">
        <v>38</v>
      </c>
      <c r="AD1926" s="293">
        <v>235000</v>
      </c>
      <c r="AE1926" s="254">
        <f t="shared" si="738"/>
        <v>235000</v>
      </c>
      <c r="AF1926" s="178">
        <v>1</v>
      </c>
      <c r="AG1926" s="179" t="s">
        <v>38</v>
      </c>
      <c r="AH1926" s="293">
        <v>235000</v>
      </c>
      <c r="AI1926" s="254">
        <f t="shared" si="739"/>
        <v>235000</v>
      </c>
      <c r="AJ1926" s="178">
        <v>1</v>
      </c>
      <c r="AK1926" s="179" t="s">
        <v>38</v>
      </c>
      <c r="AL1926" s="293">
        <v>235000</v>
      </c>
      <c r="AM1926" s="254">
        <f t="shared" si="740"/>
        <v>235000</v>
      </c>
      <c r="AN1926" s="178">
        <v>1</v>
      </c>
      <c r="AO1926" s="179" t="s">
        <v>38</v>
      </c>
      <c r="AP1926" s="293">
        <v>235000</v>
      </c>
      <c r="AQ1926" s="254">
        <f t="shared" si="741"/>
        <v>235000</v>
      </c>
      <c r="AR1926" s="351">
        <f t="shared" si="684"/>
        <v>0</v>
      </c>
    </row>
    <row r="1927" spans="2:44" x14ac:dyDescent="0.4">
      <c r="B1927" s="208"/>
      <c r="C1927" s="180" t="s">
        <v>44</v>
      </c>
      <c r="D1927" s="178">
        <v>24</v>
      </c>
      <c r="E1927" s="179" t="s">
        <v>40</v>
      </c>
      <c r="F1927" s="254">
        <v>450000</v>
      </c>
      <c r="G1927" s="254">
        <f t="shared" si="733"/>
        <v>10800000</v>
      </c>
      <c r="H1927" s="178">
        <v>24</v>
      </c>
      <c r="I1927" s="179" t="s">
        <v>40</v>
      </c>
      <c r="J1927" s="254">
        <v>450000</v>
      </c>
      <c r="K1927" s="254">
        <f t="shared" si="734"/>
        <v>10800000</v>
      </c>
      <c r="L1927" s="178">
        <v>24</v>
      </c>
      <c r="M1927" s="179" t="s">
        <v>40</v>
      </c>
      <c r="N1927" s="254">
        <v>450000</v>
      </c>
      <c r="O1927" s="254">
        <f t="shared" si="735"/>
        <v>10800000</v>
      </c>
      <c r="P1927" s="178">
        <v>24</v>
      </c>
      <c r="Q1927" s="179" t="s">
        <v>40</v>
      </c>
      <c r="R1927" s="254">
        <v>450000</v>
      </c>
      <c r="S1927" s="254">
        <f t="shared" si="736"/>
        <v>10800000</v>
      </c>
      <c r="T1927" s="178">
        <v>24</v>
      </c>
      <c r="U1927" s="179" t="s">
        <v>40</v>
      </c>
      <c r="V1927" s="254">
        <v>450000</v>
      </c>
      <c r="W1927" s="254">
        <f t="shared" si="737"/>
        <v>10800000</v>
      </c>
      <c r="X1927" s="354">
        <f t="shared" si="722"/>
        <v>3240000</v>
      </c>
      <c r="Y1927" s="254">
        <f>CEILING(X1927,1000)</f>
        <v>3240000</v>
      </c>
      <c r="Z1927" s="354">
        <f t="shared" si="683"/>
        <v>7560000</v>
      </c>
      <c r="AA1927" s="254">
        <f t="shared" si="728"/>
        <v>7560000</v>
      </c>
      <c r="AB1927" s="178">
        <v>24</v>
      </c>
      <c r="AC1927" s="179" t="s">
        <v>40</v>
      </c>
      <c r="AD1927" s="254">
        <v>450000</v>
      </c>
      <c r="AE1927" s="254">
        <f t="shared" si="738"/>
        <v>10800000</v>
      </c>
      <c r="AF1927" s="178">
        <v>24</v>
      </c>
      <c r="AG1927" s="179" t="s">
        <v>40</v>
      </c>
      <c r="AH1927" s="254">
        <v>450000</v>
      </c>
      <c r="AI1927" s="254">
        <f t="shared" si="739"/>
        <v>10800000</v>
      </c>
      <c r="AJ1927" s="178">
        <v>24</v>
      </c>
      <c r="AK1927" s="179" t="s">
        <v>40</v>
      </c>
      <c r="AL1927" s="254">
        <v>450000</v>
      </c>
      <c r="AM1927" s="254">
        <f t="shared" si="740"/>
        <v>10800000</v>
      </c>
      <c r="AN1927" s="178">
        <v>24</v>
      </c>
      <c r="AO1927" s="179" t="s">
        <v>40</v>
      </c>
      <c r="AP1927" s="254">
        <v>450000</v>
      </c>
      <c r="AQ1927" s="254">
        <f t="shared" si="741"/>
        <v>10800000</v>
      </c>
      <c r="AR1927" s="351">
        <f t="shared" si="684"/>
        <v>0</v>
      </c>
    </row>
    <row r="1928" spans="2:44" x14ac:dyDescent="0.4">
      <c r="B1928" s="277"/>
      <c r="C1928" s="180" t="s">
        <v>58</v>
      </c>
      <c r="D1928" s="178">
        <v>72</v>
      </c>
      <c r="E1928" s="179" t="s">
        <v>59</v>
      </c>
      <c r="F1928" s="254">
        <v>85000</v>
      </c>
      <c r="G1928" s="254">
        <f t="shared" si="733"/>
        <v>6120000</v>
      </c>
      <c r="H1928" s="178">
        <v>72</v>
      </c>
      <c r="I1928" s="179" t="s">
        <v>59</v>
      </c>
      <c r="J1928" s="254">
        <v>85000</v>
      </c>
      <c r="K1928" s="254">
        <f t="shared" si="734"/>
        <v>6120000</v>
      </c>
      <c r="L1928" s="178">
        <v>0</v>
      </c>
      <c r="M1928" s="179" t="s">
        <v>59</v>
      </c>
      <c r="N1928" s="254">
        <v>85000</v>
      </c>
      <c r="O1928" s="254">
        <f t="shared" si="735"/>
        <v>0</v>
      </c>
      <c r="P1928" s="178">
        <v>0</v>
      </c>
      <c r="Q1928" s="179" t="s">
        <v>59</v>
      </c>
      <c r="R1928" s="254">
        <v>85000</v>
      </c>
      <c r="S1928" s="254">
        <f t="shared" si="736"/>
        <v>0</v>
      </c>
      <c r="T1928" s="178">
        <v>0</v>
      </c>
      <c r="U1928" s="179" t="s">
        <v>59</v>
      </c>
      <c r="V1928" s="254">
        <v>85000</v>
      </c>
      <c r="W1928" s="254">
        <f t="shared" si="737"/>
        <v>0</v>
      </c>
      <c r="X1928" s="354">
        <f t="shared" si="722"/>
        <v>0</v>
      </c>
      <c r="Y1928" s="254"/>
      <c r="Z1928" s="354">
        <f t="shared" si="683"/>
        <v>0</v>
      </c>
      <c r="AA1928" s="254"/>
      <c r="AB1928" s="178">
        <v>0</v>
      </c>
      <c r="AC1928" s="179" t="s">
        <v>59</v>
      </c>
      <c r="AD1928" s="254">
        <v>85000</v>
      </c>
      <c r="AE1928" s="254">
        <f t="shared" si="738"/>
        <v>0</v>
      </c>
      <c r="AF1928" s="178">
        <v>0</v>
      </c>
      <c r="AG1928" s="179" t="s">
        <v>59</v>
      </c>
      <c r="AH1928" s="254">
        <v>85000</v>
      </c>
      <c r="AI1928" s="254">
        <f t="shared" si="739"/>
        <v>0</v>
      </c>
      <c r="AJ1928" s="178">
        <v>0</v>
      </c>
      <c r="AK1928" s="179" t="s">
        <v>59</v>
      </c>
      <c r="AL1928" s="254">
        <v>85000</v>
      </c>
      <c r="AM1928" s="254">
        <f t="shared" si="740"/>
        <v>0</v>
      </c>
      <c r="AN1928" s="178">
        <v>0</v>
      </c>
      <c r="AO1928" s="179" t="s">
        <v>59</v>
      </c>
      <c r="AP1928" s="254">
        <v>85000</v>
      </c>
      <c r="AQ1928" s="254">
        <f t="shared" si="741"/>
        <v>0</v>
      </c>
      <c r="AR1928" s="351">
        <f t="shared" si="684"/>
        <v>0</v>
      </c>
    </row>
    <row r="1929" spans="2:44" x14ac:dyDescent="0.4">
      <c r="B1929" s="208"/>
      <c r="C1929" s="180" t="s">
        <v>678</v>
      </c>
      <c r="D1929" s="178">
        <v>1</v>
      </c>
      <c r="E1929" s="179" t="s">
        <v>38</v>
      </c>
      <c r="F1929" s="254">
        <v>2500000</v>
      </c>
      <c r="G1929" s="254">
        <f t="shared" si="733"/>
        <v>2500000</v>
      </c>
      <c r="H1929" s="178">
        <v>1</v>
      </c>
      <c r="I1929" s="179" t="s">
        <v>38</v>
      </c>
      <c r="J1929" s="254">
        <v>2500000</v>
      </c>
      <c r="K1929" s="254">
        <f t="shared" si="734"/>
        <v>2500000</v>
      </c>
      <c r="L1929" s="178">
        <v>1</v>
      </c>
      <c r="M1929" s="179" t="s">
        <v>38</v>
      </c>
      <c r="N1929" s="254">
        <v>2500000</v>
      </c>
      <c r="O1929" s="254">
        <f t="shared" si="735"/>
        <v>2500000</v>
      </c>
      <c r="P1929" s="178">
        <v>1</v>
      </c>
      <c r="Q1929" s="179" t="s">
        <v>38</v>
      </c>
      <c r="R1929" s="254">
        <v>2500000</v>
      </c>
      <c r="S1929" s="254">
        <f t="shared" si="736"/>
        <v>2500000</v>
      </c>
      <c r="T1929" s="178">
        <v>1</v>
      </c>
      <c r="U1929" s="179" t="s">
        <v>38</v>
      </c>
      <c r="V1929" s="254">
        <v>2500000</v>
      </c>
      <c r="W1929" s="254">
        <f t="shared" si="737"/>
        <v>2500000</v>
      </c>
      <c r="X1929" s="354">
        <f t="shared" si="722"/>
        <v>750000</v>
      </c>
      <c r="Y1929" s="254">
        <f>CEILING(X1929,1000)</f>
        <v>750000</v>
      </c>
      <c r="Z1929" s="354">
        <f t="shared" ref="Z1929:Z1992" si="742">W1929-Y1929</f>
        <v>1750000</v>
      </c>
      <c r="AA1929" s="254">
        <f t="shared" si="728"/>
        <v>1750000</v>
      </c>
      <c r="AB1929" s="178">
        <v>1</v>
      </c>
      <c r="AC1929" s="179" t="s">
        <v>38</v>
      </c>
      <c r="AD1929" s="254">
        <v>2500000</v>
      </c>
      <c r="AE1929" s="254">
        <f t="shared" si="738"/>
        <v>2500000</v>
      </c>
      <c r="AF1929" s="178">
        <v>1</v>
      </c>
      <c r="AG1929" s="179" t="s">
        <v>38</v>
      </c>
      <c r="AH1929" s="254">
        <v>2500000</v>
      </c>
      <c r="AI1929" s="254">
        <f t="shared" si="739"/>
        <v>2500000</v>
      </c>
      <c r="AJ1929" s="178">
        <v>1</v>
      </c>
      <c r="AK1929" s="179" t="s">
        <v>38</v>
      </c>
      <c r="AL1929" s="254">
        <v>2500000</v>
      </c>
      <c r="AM1929" s="254">
        <f t="shared" si="740"/>
        <v>2500000</v>
      </c>
      <c r="AN1929" s="178">
        <v>1</v>
      </c>
      <c r="AO1929" s="179" t="s">
        <v>38</v>
      </c>
      <c r="AP1929" s="254">
        <v>2500000</v>
      </c>
      <c r="AQ1929" s="254">
        <f t="shared" si="741"/>
        <v>2500000</v>
      </c>
      <c r="AR1929" s="351">
        <f t="shared" si="684"/>
        <v>0</v>
      </c>
    </row>
    <row r="1930" spans="2:44" x14ac:dyDescent="0.4">
      <c r="B1930" s="363" t="s">
        <v>325</v>
      </c>
      <c r="C1930" s="364" t="s">
        <v>617</v>
      </c>
      <c r="D1930" s="269">
        <f>D1931+D1956+D1942+D1953+D1971+D2017</f>
        <v>200</v>
      </c>
      <c r="E1930" s="270" t="s">
        <v>30</v>
      </c>
      <c r="F1930" s="254">
        <v>0</v>
      </c>
      <c r="G1930" s="269">
        <f>G1931+G1956+G1942+G1953+G1971+G2017+G1986+G2001</f>
        <v>1806081000</v>
      </c>
      <c r="H1930" s="269">
        <f>H1931+H1956+H1942+H1953+H1971+H2017</f>
        <v>200</v>
      </c>
      <c r="I1930" s="270" t="s">
        <v>30</v>
      </c>
      <c r="J1930" s="254">
        <v>0</v>
      </c>
      <c r="K1930" s="269">
        <f>K1931+K1956+K1942+K1953+K1971+K2017+K1986+K2001</f>
        <v>1806081000</v>
      </c>
      <c r="L1930" s="269">
        <f>L1931+L1956+L1942+L1953+L1971+L2017</f>
        <v>200</v>
      </c>
      <c r="M1930" s="270" t="s">
        <v>30</v>
      </c>
      <c r="N1930" s="254">
        <v>0</v>
      </c>
      <c r="O1930" s="269">
        <f>O1931+O1956+O1942+O1953+O1971+O2017+O1986+O2001</f>
        <v>1664807000</v>
      </c>
      <c r="P1930" s="269">
        <v>200</v>
      </c>
      <c r="Q1930" s="270" t="s">
        <v>30</v>
      </c>
      <c r="R1930" s="254">
        <v>0</v>
      </c>
      <c r="S1930" s="269">
        <f>S1931+S1956+S1942+S1953+S1971+S2017+S1986+S2001</f>
        <v>1664807000</v>
      </c>
      <c r="T1930" s="365">
        <v>200</v>
      </c>
      <c r="U1930" s="366" t="s">
        <v>30</v>
      </c>
      <c r="V1930" s="367">
        <v>0</v>
      </c>
      <c r="W1930" s="365">
        <f>W1931+W1956+W1942+W1953+W1971+W2017+W1986+W2001</f>
        <v>1637742000</v>
      </c>
      <c r="X1930" s="354">
        <f t="shared" si="722"/>
        <v>491322600</v>
      </c>
      <c r="Y1930" s="269"/>
      <c r="Z1930" s="354">
        <f t="shared" si="742"/>
        <v>1637742000</v>
      </c>
      <c r="AA1930" s="269"/>
      <c r="AB1930" s="365">
        <v>200</v>
      </c>
      <c r="AC1930" s="366" t="s">
        <v>30</v>
      </c>
      <c r="AD1930" s="367">
        <v>0</v>
      </c>
      <c r="AE1930" s="365">
        <f>AE1931+AE1956+AE1942+AE1953+AE1971+AE2017+AE1986+AE2001</f>
        <v>1637742000</v>
      </c>
      <c r="AF1930" s="365">
        <v>200</v>
      </c>
      <c r="AG1930" s="366" t="s">
        <v>30</v>
      </c>
      <c r="AH1930" s="367">
        <v>0</v>
      </c>
      <c r="AI1930" s="365">
        <f>AI1931+AI1956+AI1942+AI1953+AI1971+AI2017+AI1986+AI2001</f>
        <v>1637742000</v>
      </c>
      <c r="AJ1930" s="365">
        <v>200</v>
      </c>
      <c r="AK1930" s="366" t="s">
        <v>30</v>
      </c>
      <c r="AL1930" s="367">
        <v>0</v>
      </c>
      <c r="AM1930" s="365">
        <f>AM1931+AM1956+AM1942+AM1953+AM1971+AM2017+AM1986+AM2001</f>
        <v>1643592000</v>
      </c>
      <c r="AN1930" s="365">
        <v>200</v>
      </c>
      <c r="AO1930" s="366" t="s">
        <v>30</v>
      </c>
      <c r="AP1930" s="367">
        <v>0</v>
      </c>
      <c r="AQ1930" s="365">
        <f>AQ1931+AQ1956+AQ1942+AQ1953+AQ1971+AQ2017+AQ1986+AQ2001</f>
        <v>1643592000</v>
      </c>
      <c r="AR1930" s="351">
        <f t="shared" ref="AR1930:AR1993" si="743">AM1930-AQ1930</f>
        <v>0</v>
      </c>
    </row>
    <row r="1931" spans="2:44" ht="29.15" x14ac:dyDescent="0.4">
      <c r="B1931" s="312" t="s">
        <v>34</v>
      </c>
      <c r="C1931" s="313" t="s">
        <v>694</v>
      </c>
      <c r="D1931" s="269">
        <v>46</v>
      </c>
      <c r="E1931" s="270" t="s">
        <v>30</v>
      </c>
      <c r="F1931" s="254">
        <v>0</v>
      </c>
      <c r="G1931" s="254">
        <f>G1932+G1936</f>
        <v>222099000</v>
      </c>
      <c r="H1931" s="314">
        <v>46</v>
      </c>
      <c r="I1931" s="315" t="s">
        <v>30</v>
      </c>
      <c r="J1931" s="316">
        <v>0</v>
      </c>
      <c r="K1931" s="316">
        <f>K1932+K1936</f>
        <v>222099000</v>
      </c>
      <c r="L1931" s="314">
        <v>46</v>
      </c>
      <c r="M1931" s="315" t="s">
        <v>30</v>
      </c>
      <c r="N1931" s="316">
        <v>0</v>
      </c>
      <c r="O1931" s="316">
        <f>O1932+O1936</f>
        <v>206715000</v>
      </c>
      <c r="P1931" s="314">
        <v>46</v>
      </c>
      <c r="Q1931" s="315" t="s">
        <v>30</v>
      </c>
      <c r="R1931" s="316">
        <v>0</v>
      </c>
      <c r="S1931" s="316">
        <f>S1932+S1936</f>
        <v>206715000</v>
      </c>
      <c r="T1931" s="314">
        <v>46</v>
      </c>
      <c r="U1931" s="315" t="s">
        <v>30</v>
      </c>
      <c r="V1931" s="316">
        <v>0</v>
      </c>
      <c r="W1931" s="316">
        <f>W1932+W1936</f>
        <v>175300000</v>
      </c>
      <c r="X1931" s="354">
        <f t="shared" si="722"/>
        <v>52590000</v>
      </c>
      <c r="Y1931" s="316"/>
      <c r="Z1931" s="354">
        <f t="shared" si="742"/>
        <v>175300000</v>
      </c>
      <c r="AA1931" s="316"/>
      <c r="AB1931" s="314">
        <v>46</v>
      </c>
      <c r="AC1931" s="315" t="s">
        <v>30</v>
      </c>
      <c r="AD1931" s="316">
        <v>0</v>
      </c>
      <c r="AE1931" s="316">
        <f>AE1932+AE1936</f>
        <v>175300000</v>
      </c>
      <c r="AF1931" s="314">
        <v>46</v>
      </c>
      <c r="AG1931" s="315" t="s">
        <v>30</v>
      </c>
      <c r="AH1931" s="316">
        <v>0</v>
      </c>
      <c r="AI1931" s="316">
        <f>AI1932+AI1936</f>
        <v>175300000</v>
      </c>
      <c r="AJ1931" s="314">
        <v>46</v>
      </c>
      <c r="AK1931" s="315" t="s">
        <v>30</v>
      </c>
      <c r="AL1931" s="316">
        <v>0</v>
      </c>
      <c r="AM1931" s="316">
        <f>AM1932+AM1936</f>
        <v>175300000</v>
      </c>
      <c r="AN1931" s="314">
        <v>46</v>
      </c>
      <c r="AO1931" s="315" t="s">
        <v>30</v>
      </c>
      <c r="AP1931" s="316">
        <v>0</v>
      </c>
      <c r="AQ1931" s="316">
        <f>AQ1932+AQ1936</f>
        <v>175300000</v>
      </c>
      <c r="AR1931" s="351">
        <f t="shared" si="743"/>
        <v>0</v>
      </c>
    </row>
    <row r="1932" spans="2:44" x14ac:dyDescent="0.4">
      <c r="B1932" s="208">
        <v>525111</v>
      </c>
      <c r="C1932" s="180" t="s">
        <v>174</v>
      </c>
      <c r="D1932" s="178">
        <v>0</v>
      </c>
      <c r="E1932" s="179"/>
      <c r="F1932" s="180">
        <v>0</v>
      </c>
      <c r="G1932" s="254">
        <f>SUM(G1933:G1935)</f>
        <v>117615000</v>
      </c>
      <c r="H1932" s="178">
        <v>0</v>
      </c>
      <c r="I1932" s="179"/>
      <c r="J1932" s="180">
        <v>0</v>
      </c>
      <c r="K1932" s="254">
        <f>SUM(K1933:K1935)</f>
        <v>117615000</v>
      </c>
      <c r="L1932" s="178">
        <v>0</v>
      </c>
      <c r="M1932" s="179"/>
      <c r="N1932" s="180">
        <v>0</v>
      </c>
      <c r="O1932" s="254">
        <f>SUM(O1933:O1935)</f>
        <v>117615000</v>
      </c>
      <c r="P1932" s="178">
        <v>0</v>
      </c>
      <c r="Q1932" s="179"/>
      <c r="R1932" s="180">
        <v>0</v>
      </c>
      <c r="S1932" s="254">
        <f>SUM(S1933:S1935)</f>
        <v>117615000</v>
      </c>
      <c r="T1932" s="178">
        <v>0</v>
      </c>
      <c r="U1932" s="179"/>
      <c r="V1932" s="180">
        <v>0</v>
      </c>
      <c r="W1932" s="254">
        <f>SUM(W1933:W1935)</f>
        <v>86200000</v>
      </c>
      <c r="X1932" s="354">
        <f t="shared" si="722"/>
        <v>25860000</v>
      </c>
      <c r="Y1932" s="254"/>
      <c r="Z1932" s="354">
        <f t="shared" si="742"/>
        <v>86200000</v>
      </c>
      <c r="AA1932" s="254"/>
      <c r="AB1932" s="178">
        <v>0</v>
      </c>
      <c r="AC1932" s="179"/>
      <c r="AD1932" s="180">
        <v>0</v>
      </c>
      <c r="AE1932" s="254">
        <f>SUM(AE1933:AE1935)</f>
        <v>86200000</v>
      </c>
      <c r="AF1932" s="178">
        <v>0</v>
      </c>
      <c r="AG1932" s="179"/>
      <c r="AH1932" s="180">
        <v>0</v>
      </c>
      <c r="AI1932" s="254">
        <f>SUM(AI1933:AI1935)</f>
        <v>86200000</v>
      </c>
      <c r="AJ1932" s="178">
        <v>0</v>
      </c>
      <c r="AK1932" s="179"/>
      <c r="AL1932" s="180">
        <v>0</v>
      </c>
      <c r="AM1932" s="254">
        <f>SUM(AM1933:AM1935)</f>
        <v>86200000</v>
      </c>
      <c r="AN1932" s="178">
        <v>0</v>
      </c>
      <c r="AO1932" s="179"/>
      <c r="AP1932" s="180">
        <v>0</v>
      </c>
      <c r="AQ1932" s="254">
        <f>SUM(AQ1933:AQ1935)</f>
        <v>86200000</v>
      </c>
      <c r="AR1932" s="351">
        <f t="shared" si="743"/>
        <v>0</v>
      </c>
    </row>
    <row r="1933" spans="2:44" x14ac:dyDescent="0.4">
      <c r="B1933" s="208"/>
      <c r="C1933" s="180" t="s">
        <v>672</v>
      </c>
      <c r="D1933" s="178">
        <v>282</v>
      </c>
      <c r="E1933" s="179" t="s">
        <v>47</v>
      </c>
      <c r="F1933" s="254">
        <v>150000</v>
      </c>
      <c r="G1933" s="254">
        <f>ROUNDDOWN(D1933*F1933,-3)</f>
        <v>42300000</v>
      </c>
      <c r="H1933" s="178">
        <v>282</v>
      </c>
      <c r="I1933" s="179" t="s">
        <v>47</v>
      </c>
      <c r="J1933" s="254">
        <v>150000</v>
      </c>
      <c r="K1933" s="254">
        <f>ROUNDDOWN(H1933*J1933,-3)</f>
        <v>42300000</v>
      </c>
      <c r="L1933" s="178">
        <v>282</v>
      </c>
      <c r="M1933" s="179" t="s">
        <v>47</v>
      </c>
      <c r="N1933" s="254">
        <v>150000</v>
      </c>
      <c r="O1933" s="254">
        <f>ROUNDDOWN(L1933*N1933,-3)</f>
        <v>42300000</v>
      </c>
      <c r="P1933" s="178">
        <v>282</v>
      </c>
      <c r="Q1933" s="179" t="s">
        <v>47</v>
      </c>
      <c r="R1933" s="254">
        <v>150000</v>
      </c>
      <c r="S1933" s="254">
        <f>ROUNDDOWN(P1933*R1933,-3)</f>
        <v>42300000</v>
      </c>
      <c r="T1933" s="178">
        <v>282</v>
      </c>
      <c r="U1933" s="179" t="s">
        <v>47</v>
      </c>
      <c r="V1933" s="254">
        <v>150000</v>
      </c>
      <c r="W1933" s="254">
        <f>ROUNDDOWN(T1933*V1933,-3)</f>
        <v>42300000</v>
      </c>
      <c r="X1933" s="354">
        <f t="shared" si="722"/>
        <v>12690000</v>
      </c>
      <c r="Y1933" s="254">
        <f>CEILING(X1933,1000)</f>
        <v>12690000</v>
      </c>
      <c r="Z1933" s="354">
        <f t="shared" si="742"/>
        <v>29610000</v>
      </c>
      <c r="AA1933" s="254">
        <f t="shared" si="728"/>
        <v>29610000</v>
      </c>
      <c r="AB1933" s="178">
        <v>282</v>
      </c>
      <c r="AC1933" s="179" t="s">
        <v>47</v>
      </c>
      <c r="AD1933" s="254">
        <v>150000</v>
      </c>
      <c r="AE1933" s="254">
        <f>ROUNDDOWN(AB1933*AD1933,-3)</f>
        <v>42300000</v>
      </c>
      <c r="AF1933" s="178">
        <v>282</v>
      </c>
      <c r="AG1933" s="179" t="s">
        <v>47</v>
      </c>
      <c r="AH1933" s="254">
        <v>150000</v>
      </c>
      <c r="AI1933" s="254">
        <f>ROUNDDOWN(AF1933*AH1933,-3)</f>
        <v>42300000</v>
      </c>
      <c r="AJ1933" s="178">
        <v>282</v>
      </c>
      <c r="AK1933" s="179" t="s">
        <v>47</v>
      </c>
      <c r="AL1933" s="254">
        <v>150000</v>
      </c>
      <c r="AM1933" s="254">
        <f>ROUNDDOWN(AJ1933*AL1933,-3)</f>
        <v>42300000</v>
      </c>
      <c r="AN1933" s="178">
        <v>282</v>
      </c>
      <c r="AO1933" s="179" t="s">
        <v>47</v>
      </c>
      <c r="AP1933" s="254">
        <v>150000</v>
      </c>
      <c r="AQ1933" s="254">
        <f>ROUNDDOWN(AN1933*AP1933,-3)</f>
        <v>42300000</v>
      </c>
      <c r="AR1933" s="351">
        <f t="shared" si="743"/>
        <v>0</v>
      </c>
    </row>
    <row r="1934" spans="2:44" x14ac:dyDescent="0.4">
      <c r="B1934" s="208"/>
      <c r="C1934" s="180" t="s">
        <v>644</v>
      </c>
      <c r="D1934" s="178">
        <v>1</v>
      </c>
      <c r="E1934" s="179" t="s">
        <v>38</v>
      </c>
      <c r="F1934" s="254">
        <v>14175000</v>
      </c>
      <c r="G1934" s="254">
        <f>ROUNDDOWN(D1934*F1934,-3)</f>
        <v>14175000</v>
      </c>
      <c r="H1934" s="178">
        <v>1</v>
      </c>
      <c r="I1934" s="179" t="s">
        <v>38</v>
      </c>
      <c r="J1934" s="254">
        <v>14175000</v>
      </c>
      <c r="K1934" s="254">
        <f>ROUNDDOWN(H1934*J1934,-3)</f>
        <v>14175000</v>
      </c>
      <c r="L1934" s="178">
        <v>1</v>
      </c>
      <c r="M1934" s="179" t="s">
        <v>38</v>
      </c>
      <c r="N1934" s="254">
        <v>14175000</v>
      </c>
      <c r="O1934" s="254">
        <f>ROUNDDOWN(L1934*N1934,-3)</f>
        <v>14175000</v>
      </c>
      <c r="P1934" s="178">
        <v>1</v>
      </c>
      <c r="Q1934" s="179" t="s">
        <v>38</v>
      </c>
      <c r="R1934" s="254">
        <v>14175000</v>
      </c>
      <c r="S1934" s="254">
        <f>ROUNDDOWN(P1934*R1934,-3)</f>
        <v>14175000</v>
      </c>
      <c r="T1934" s="178">
        <v>1</v>
      </c>
      <c r="U1934" s="179" t="s">
        <v>38</v>
      </c>
      <c r="V1934" s="254">
        <v>14175000</v>
      </c>
      <c r="W1934" s="254">
        <f>ROUNDDOWN(T1934*V1934,-3)</f>
        <v>14175000</v>
      </c>
      <c r="X1934" s="354">
        <f t="shared" si="722"/>
        <v>4252500</v>
      </c>
      <c r="Y1934" s="254">
        <f>CEILING(X1934,1000)</f>
        <v>4253000</v>
      </c>
      <c r="Z1934" s="354">
        <f t="shared" si="742"/>
        <v>9922000</v>
      </c>
      <c r="AA1934" s="254">
        <f t="shared" si="728"/>
        <v>9922000</v>
      </c>
      <c r="AB1934" s="178">
        <v>1</v>
      </c>
      <c r="AC1934" s="179" t="s">
        <v>38</v>
      </c>
      <c r="AD1934" s="254">
        <v>14175000</v>
      </c>
      <c r="AE1934" s="254">
        <f>ROUNDDOWN(AB1934*AD1934,-3)</f>
        <v>14175000</v>
      </c>
      <c r="AF1934" s="178">
        <v>1</v>
      </c>
      <c r="AG1934" s="179" t="s">
        <v>38</v>
      </c>
      <c r="AH1934" s="254">
        <v>14175000</v>
      </c>
      <c r="AI1934" s="254">
        <f>ROUNDDOWN(AF1934*AH1934,-3)</f>
        <v>14175000</v>
      </c>
      <c r="AJ1934" s="178">
        <v>1</v>
      </c>
      <c r="AK1934" s="179" t="s">
        <v>38</v>
      </c>
      <c r="AL1934" s="254">
        <v>14175000</v>
      </c>
      <c r="AM1934" s="254">
        <f>ROUNDDOWN(AJ1934*AL1934,-3)</f>
        <v>14175000</v>
      </c>
      <c r="AN1934" s="178">
        <v>1</v>
      </c>
      <c r="AO1934" s="179" t="s">
        <v>38</v>
      </c>
      <c r="AP1934" s="254">
        <v>14175000</v>
      </c>
      <c r="AQ1934" s="254">
        <f>ROUNDDOWN(AN1934*AP1934,-3)</f>
        <v>14175000</v>
      </c>
      <c r="AR1934" s="351">
        <f t="shared" si="743"/>
        <v>0</v>
      </c>
    </row>
    <row r="1935" spans="2:44" x14ac:dyDescent="0.4">
      <c r="B1935" s="208"/>
      <c r="C1935" s="180" t="s">
        <v>76</v>
      </c>
      <c r="D1935" s="178">
        <v>1</v>
      </c>
      <c r="E1935" s="179" t="s">
        <v>38</v>
      </c>
      <c r="F1935" s="254">
        <v>61140000</v>
      </c>
      <c r="G1935" s="254">
        <f>ROUNDDOWN(D1935*F1935,-3)</f>
        <v>61140000</v>
      </c>
      <c r="H1935" s="178">
        <v>1</v>
      </c>
      <c r="I1935" s="179" t="s">
        <v>38</v>
      </c>
      <c r="J1935" s="254">
        <v>61140000</v>
      </c>
      <c r="K1935" s="254">
        <f>ROUNDDOWN(H1935*J1935,-3)</f>
        <v>61140000</v>
      </c>
      <c r="L1935" s="178">
        <v>1</v>
      </c>
      <c r="M1935" s="179" t="s">
        <v>38</v>
      </c>
      <c r="N1935" s="254">
        <v>61140000</v>
      </c>
      <c r="O1935" s="254">
        <f>ROUNDDOWN(L1935*N1935,-3)</f>
        <v>61140000</v>
      </c>
      <c r="P1935" s="178">
        <v>1</v>
      </c>
      <c r="Q1935" s="179" t="s">
        <v>38</v>
      </c>
      <c r="R1935" s="254">
        <v>61140000</v>
      </c>
      <c r="S1935" s="254">
        <f>ROUNDDOWN(P1935*R1935,-3)</f>
        <v>61140000</v>
      </c>
      <c r="T1935" s="178">
        <v>1</v>
      </c>
      <c r="U1935" s="179" t="s">
        <v>38</v>
      </c>
      <c r="V1935" s="254">
        <v>29725000</v>
      </c>
      <c r="W1935" s="254">
        <f>ROUNDDOWN(T1935*V1935,-3)</f>
        <v>29725000</v>
      </c>
      <c r="X1935" s="354">
        <f t="shared" si="722"/>
        <v>8917500</v>
      </c>
      <c r="Y1935" s="254">
        <f>CEILING(X1935,1000)</f>
        <v>8918000</v>
      </c>
      <c r="Z1935" s="354">
        <f t="shared" si="742"/>
        <v>20807000</v>
      </c>
      <c r="AA1935" s="254">
        <f t="shared" si="728"/>
        <v>20807000</v>
      </c>
      <c r="AB1935" s="178">
        <v>1</v>
      </c>
      <c r="AC1935" s="179" t="s">
        <v>38</v>
      </c>
      <c r="AD1935" s="254">
        <v>29725000</v>
      </c>
      <c r="AE1935" s="254">
        <f>ROUNDDOWN(AB1935*AD1935,-3)</f>
        <v>29725000</v>
      </c>
      <c r="AF1935" s="178">
        <v>1</v>
      </c>
      <c r="AG1935" s="179" t="s">
        <v>38</v>
      </c>
      <c r="AH1935" s="254">
        <v>29725000</v>
      </c>
      <c r="AI1935" s="254">
        <f>ROUNDDOWN(AF1935*AH1935,-3)</f>
        <v>29725000</v>
      </c>
      <c r="AJ1935" s="178">
        <v>1</v>
      </c>
      <c r="AK1935" s="179" t="s">
        <v>38</v>
      </c>
      <c r="AL1935" s="254">
        <v>29725000</v>
      </c>
      <c r="AM1935" s="254">
        <f>ROUNDDOWN(AJ1935*AL1935,-3)</f>
        <v>29725000</v>
      </c>
      <c r="AN1935" s="178">
        <v>1</v>
      </c>
      <c r="AO1935" s="179" t="s">
        <v>38</v>
      </c>
      <c r="AP1935" s="254">
        <v>29725000</v>
      </c>
      <c r="AQ1935" s="254">
        <f>ROUNDDOWN(AN1935*AP1935,-3)</f>
        <v>29725000</v>
      </c>
      <c r="AR1935" s="351">
        <f t="shared" si="743"/>
        <v>0</v>
      </c>
    </row>
    <row r="1936" spans="2:44" x14ac:dyDescent="0.4">
      <c r="B1936" s="208">
        <v>525119</v>
      </c>
      <c r="C1936" s="180" t="s">
        <v>42</v>
      </c>
      <c r="D1936" s="178"/>
      <c r="E1936" s="179"/>
      <c r="F1936" s="180">
        <v>0</v>
      </c>
      <c r="G1936" s="254">
        <f>SUM(G1937:G1941)</f>
        <v>104484000</v>
      </c>
      <c r="H1936" s="178"/>
      <c r="I1936" s="179"/>
      <c r="J1936" s="180">
        <v>0</v>
      </c>
      <c r="K1936" s="254">
        <f>SUM(K1937:K1941)</f>
        <v>104484000</v>
      </c>
      <c r="L1936" s="178"/>
      <c r="M1936" s="179"/>
      <c r="N1936" s="180">
        <v>0</v>
      </c>
      <c r="O1936" s="254">
        <f>SUM(O1937:O1941)</f>
        <v>89100000</v>
      </c>
      <c r="P1936" s="178"/>
      <c r="Q1936" s="179"/>
      <c r="R1936" s="180">
        <v>0</v>
      </c>
      <c r="S1936" s="254">
        <f>SUM(S1937:S1941)</f>
        <v>89100000</v>
      </c>
      <c r="T1936" s="178"/>
      <c r="U1936" s="179"/>
      <c r="V1936" s="180">
        <v>0</v>
      </c>
      <c r="W1936" s="254">
        <f>SUM(W1937:W1941)</f>
        <v>89100000</v>
      </c>
      <c r="X1936" s="354">
        <f t="shared" si="722"/>
        <v>26730000</v>
      </c>
      <c r="Y1936" s="254"/>
      <c r="Z1936" s="354">
        <f t="shared" si="742"/>
        <v>89100000</v>
      </c>
      <c r="AA1936" s="254"/>
      <c r="AB1936" s="178"/>
      <c r="AC1936" s="179"/>
      <c r="AD1936" s="180">
        <v>0</v>
      </c>
      <c r="AE1936" s="254">
        <f>SUM(AE1937:AE1941)</f>
        <v>89100000</v>
      </c>
      <c r="AF1936" s="178"/>
      <c r="AG1936" s="179"/>
      <c r="AH1936" s="180">
        <v>0</v>
      </c>
      <c r="AI1936" s="254">
        <f>SUM(AI1937:AI1941)</f>
        <v>89100000</v>
      </c>
      <c r="AJ1936" s="178"/>
      <c r="AK1936" s="179"/>
      <c r="AL1936" s="180">
        <v>0</v>
      </c>
      <c r="AM1936" s="254">
        <f>SUM(AM1937:AM1941)</f>
        <v>89100000</v>
      </c>
      <c r="AN1936" s="178"/>
      <c r="AO1936" s="179"/>
      <c r="AP1936" s="180">
        <v>0</v>
      </c>
      <c r="AQ1936" s="254">
        <f>SUM(AQ1937:AQ1941)</f>
        <v>89100000</v>
      </c>
      <c r="AR1936" s="351">
        <f t="shared" si="743"/>
        <v>0</v>
      </c>
    </row>
    <row r="1937" spans="2:44" x14ac:dyDescent="0.4">
      <c r="B1937" s="208"/>
      <c r="C1937" s="180" t="s">
        <v>37</v>
      </c>
      <c r="D1937" s="178">
        <v>1</v>
      </c>
      <c r="E1937" s="179" t="s">
        <v>38</v>
      </c>
      <c r="F1937" s="293">
        <v>1700000</v>
      </c>
      <c r="G1937" s="254">
        <f>ROUNDDOWN(D1937*F1937,-3)</f>
        <v>1700000</v>
      </c>
      <c r="H1937" s="178">
        <v>1</v>
      </c>
      <c r="I1937" s="179" t="s">
        <v>38</v>
      </c>
      <c r="J1937" s="293">
        <v>1700000</v>
      </c>
      <c r="K1937" s="254">
        <f>ROUNDDOWN(H1937*J1937,-3)</f>
        <v>1700000</v>
      </c>
      <c r="L1937" s="178">
        <v>1</v>
      </c>
      <c r="M1937" s="179" t="s">
        <v>38</v>
      </c>
      <c r="N1937" s="293">
        <v>1700000</v>
      </c>
      <c r="O1937" s="254">
        <f>ROUNDDOWN(L1937*N1937,-3)</f>
        <v>1700000</v>
      </c>
      <c r="P1937" s="178">
        <v>1</v>
      </c>
      <c r="Q1937" s="179" t="s">
        <v>38</v>
      </c>
      <c r="R1937" s="293">
        <v>1700000</v>
      </c>
      <c r="S1937" s="254">
        <f>ROUNDDOWN(P1937*R1937,-3)</f>
        <v>1700000</v>
      </c>
      <c r="T1937" s="178">
        <v>1</v>
      </c>
      <c r="U1937" s="179" t="s">
        <v>38</v>
      </c>
      <c r="V1937" s="293">
        <v>1700000</v>
      </c>
      <c r="W1937" s="254">
        <f>ROUNDDOWN(T1937*V1937,-3)</f>
        <v>1700000</v>
      </c>
      <c r="X1937" s="354">
        <f t="shared" si="722"/>
        <v>510000</v>
      </c>
      <c r="Y1937" s="254">
        <f>CEILING(X1937,1000)</f>
        <v>510000</v>
      </c>
      <c r="Z1937" s="354">
        <f t="shared" si="742"/>
        <v>1190000</v>
      </c>
      <c r="AA1937" s="254">
        <f t="shared" si="728"/>
        <v>1190000</v>
      </c>
      <c r="AB1937" s="178">
        <v>1</v>
      </c>
      <c r="AC1937" s="179" t="s">
        <v>38</v>
      </c>
      <c r="AD1937" s="293">
        <v>1700000</v>
      </c>
      <c r="AE1937" s="254">
        <f>ROUNDDOWN(AB1937*AD1937,-3)</f>
        <v>1700000</v>
      </c>
      <c r="AF1937" s="178">
        <v>1</v>
      </c>
      <c r="AG1937" s="179" t="s">
        <v>38</v>
      </c>
      <c r="AH1937" s="293">
        <v>1700000</v>
      </c>
      <c r="AI1937" s="254">
        <f>ROUNDDOWN(AF1937*AH1937,-3)</f>
        <v>1700000</v>
      </c>
      <c r="AJ1937" s="178">
        <v>1</v>
      </c>
      <c r="AK1937" s="179" t="s">
        <v>38</v>
      </c>
      <c r="AL1937" s="293">
        <v>1700000</v>
      </c>
      <c r="AM1937" s="254">
        <f>ROUNDDOWN(AJ1937*AL1937,-3)</f>
        <v>1700000</v>
      </c>
      <c r="AN1937" s="178">
        <v>1</v>
      </c>
      <c r="AO1937" s="179" t="s">
        <v>38</v>
      </c>
      <c r="AP1937" s="293">
        <v>1700000</v>
      </c>
      <c r="AQ1937" s="254">
        <f>ROUNDDOWN(AN1937*AP1937,-3)</f>
        <v>1700000</v>
      </c>
      <c r="AR1937" s="351">
        <f t="shared" si="743"/>
        <v>0</v>
      </c>
    </row>
    <row r="1938" spans="2:44" x14ac:dyDescent="0.4">
      <c r="B1938" s="208"/>
      <c r="C1938" s="180" t="s">
        <v>669</v>
      </c>
      <c r="D1938" s="178">
        <v>322</v>
      </c>
      <c r="E1938" s="179" t="s">
        <v>445</v>
      </c>
      <c r="F1938" s="254">
        <v>200000</v>
      </c>
      <c r="G1938" s="254">
        <f>ROUNDDOWN(D1938*F1938,-3)</f>
        <v>64400000</v>
      </c>
      <c r="H1938" s="178">
        <v>322</v>
      </c>
      <c r="I1938" s="179" t="s">
        <v>445</v>
      </c>
      <c r="J1938" s="254">
        <v>200000</v>
      </c>
      <c r="K1938" s="254">
        <f>ROUNDDOWN(H1938*J1938,-3)</f>
        <v>64400000</v>
      </c>
      <c r="L1938" s="178">
        <v>322</v>
      </c>
      <c r="M1938" s="179" t="s">
        <v>445</v>
      </c>
      <c r="N1938" s="254">
        <v>200000</v>
      </c>
      <c r="O1938" s="254">
        <f>ROUNDDOWN(L1938*N1938,-3)</f>
        <v>64400000</v>
      </c>
      <c r="P1938" s="178">
        <v>322</v>
      </c>
      <c r="Q1938" s="179" t="s">
        <v>445</v>
      </c>
      <c r="R1938" s="254">
        <v>200000</v>
      </c>
      <c r="S1938" s="254">
        <f>ROUNDDOWN(P1938*R1938,-3)</f>
        <v>64400000</v>
      </c>
      <c r="T1938" s="178">
        <v>322</v>
      </c>
      <c r="U1938" s="179" t="s">
        <v>445</v>
      </c>
      <c r="V1938" s="254">
        <v>200000</v>
      </c>
      <c r="W1938" s="254">
        <f>ROUNDDOWN(T1938*V1938,-3)</f>
        <v>64400000</v>
      </c>
      <c r="X1938" s="354">
        <f t="shared" si="722"/>
        <v>19320000</v>
      </c>
      <c r="Y1938" s="254">
        <f>CEILING(X1938,1000)</f>
        <v>19320000</v>
      </c>
      <c r="Z1938" s="354">
        <f t="shared" si="742"/>
        <v>45080000</v>
      </c>
      <c r="AA1938" s="254">
        <f t="shared" si="728"/>
        <v>45080000</v>
      </c>
      <c r="AB1938" s="178">
        <v>322</v>
      </c>
      <c r="AC1938" s="179" t="s">
        <v>445</v>
      </c>
      <c r="AD1938" s="254">
        <v>200000</v>
      </c>
      <c r="AE1938" s="254">
        <f>ROUNDDOWN(AB1938*AD1938,-3)</f>
        <v>64400000</v>
      </c>
      <c r="AF1938" s="178">
        <v>322</v>
      </c>
      <c r="AG1938" s="179" t="s">
        <v>445</v>
      </c>
      <c r="AH1938" s="254">
        <v>200000</v>
      </c>
      <c r="AI1938" s="254">
        <f>ROUNDDOWN(AF1938*AH1938,-3)</f>
        <v>64400000</v>
      </c>
      <c r="AJ1938" s="178">
        <v>322</v>
      </c>
      <c r="AK1938" s="179" t="s">
        <v>445</v>
      </c>
      <c r="AL1938" s="254">
        <v>200000</v>
      </c>
      <c r="AM1938" s="254">
        <f>ROUNDDOWN(AJ1938*AL1938,-3)</f>
        <v>64400000</v>
      </c>
      <c r="AN1938" s="178">
        <v>322</v>
      </c>
      <c r="AO1938" s="179" t="s">
        <v>445</v>
      </c>
      <c r="AP1938" s="254">
        <v>200000</v>
      </c>
      <c r="AQ1938" s="254">
        <f>ROUNDDOWN(AN1938*AP1938,-3)</f>
        <v>64400000</v>
      </c>
      <c r="AR1938" s="351">
        <f t="shared" si="743"/>
        <v>0</v>
      </c>
    </row>
    <row r="1939" spans="2:44" x14ac:dyDescent="0.4">
      <c r="B1939" s="208"/>
      <c r="C1939" s="180" t="s">
        <v>41</v>
      </c>
      <c r="D1939" s="178">
        <v>1</v>
      </c>
      <c r="E1939" s="179" t="s">
        <v>38</v>
      </c>
      <c r="F1939" s="254">
        <v>13800000</v>
      </c>
      <c r="G1939" s="254">
        <f>ROUNDDOWN(D1939*F1939,-3)</f>
        <v>13800000</v>
      </c>
      <c r="H1939" s="178">
        <v>1</v>
      </c>
      <c r="I1939" s="179" t="s">
        <v>38</v>
      </c>
      <c r="J1939" s="254">
        <v>13800000</v>
      </c>
      <c r="K1939" s="254">
        <f>ROUNDDOWN(H1939*J1939,-3)</f>
        <v>13800000</v>
      </c>
      <c r="L1939" s="178">
        <v>1</v>
      </c>
      <c r="M1939" s="179" t="s">
        <v>38</v>
      </c>
      <c r="N1939" s="254">
        <v>13800000</v>
      </c>
      <c r="O1939" s="254">
        <f>ROUNDDOWN(L1939*N1939,-3)</f>
        <v>13800000</v>
      </c>
      <c r="P1939" s="178">
        <v>1</v>
      </c>
      <c r="Q1939" s="179" t="s">
        <v>38</v>
      </c>
      <c r="R1939" s="254">
        <v>13800000</v>
      </c>
      <c r="S1939" s="254">
        <f>ROUNDDOWN(P1939*R1939,-3)</f>
        <v>13800000</v>
      </c>
      <c r="T1939" s="178">
        <v>1</v>
      </c>
      <c r="U1939" s="179" t="s">
        <v>38</v>
      </c>
      <c r="V1939" s="254">
        <v>13800000</v>
      </c>
      <c r="W1939" s="254">
        <f>ROUNDDOWN(T1939*V1939,-3)</f>
        <v>13800000</v>
      </c>
      <c r="X1939" s="354">
        <f t="shared" si="722"/>
        <v>4140000</v>
      </c>
      <c r="Y1939" s="254">
        <f>CEILING(X1939,1000)</f>
        <v>4140000</v>
      </c>
      <c r="Z1939" s="354">
        <f t="shared" si="742"/>
        <v>9660000</v>
      </c>
      <c r="AA1939" s="254">
        <f t="shared" si="728"/>
        <v>9660000</v>
      </c>
      <c r="AB1939" s="178">
        <v>1</v>
      </c>
      <c r="AC1939" s="179" t="s">
        <v>38</v>
      </c>
      <c r="AD1939" s="254">
        <v>13800000</v>
      </c>
      <c r="AE1939" s="254">
        <f>ROUNDDOWN(AB1939*AD1939,-3)</f>
        <v>13800000</v>
      </c>
      <c r="AF1939" s="178">
        <v>1</v>
      </c>
      <c r="AG1939" s="179" t="s">
        <v>38</v>
      </c>
      <c r="AH1939" s="254">
        <v>13800000</v>
      </c>
      <c r="AI1939" s="254">
        <f>ROUNDDOWN(AF1939*AH1939,-3)</f>
        <v>13800000</v>
      </c>
      <c r="AJ1939" s="178">
        <v>1</v>
      </c>
      <c r="AK1939" s="179" t="s">
        <v>38</v>
      </c>
      <c r="AL1939" s="254">
        <v>13800000</v>
      </c>
      <c r="AM1939" s="254">
        <f>ROUNDDOWN(AJ1939*AL1939,-3)</f>
        <v>13800000</v>
      </c>
      <c r="AN1939" s="178">
        <v>1</v>
      </c>
      <c r="AO1939" s="179" t="s">
        <v>38</v>
      </c>
      <c r="AP1939" s="254">
        <v>13800000</v>
      </c>
      <c r="AQ1939" s="254">
        <f>ROUNDDOWN(AN1939*AP1939,-3)</f>
        <v>13800000</v>
      </c>
      <c r="AR1939" s="351">
        <f t="shared" si="743"/>
        <v>0</v>
      </c>
    </row>
    <row r="1940" spans="2:44" x14ac:dyDescent="0.4">
      <c r="B1940" s="208"/>
      <c r="C1940" s="180" t="s">
        <v>695</v>
      </c>
      <c r="D1940" s="178">
        <v>1</v>
      </c>
      <c r="E1940" s="179" t="s">
        <v>38</v>
      </c>
      <c r="F1940" s="254">
        <v>9200000</v>
      </c>
      <c r="G1940" s="254">
        <f>ROUNDDOWN(D1940*F1940,-3)</f>
        <v>9200000</v>
      </c>
      <c r="H1940" s="178">
        <v>1</v>
      </c>
      <c r="I1940" s="179" t="s">
        <v>38</v>
      </c>
      <c r="J1940" s="254">
        <v>9200000</v>
      </c>
      <c r="K1940" s="254">
        <f>ROUNDDOWN(H1940*J1940,-3)</f>
        <v>9200000</v>
      </c>
      <c r="L1940" s="178">
        <v>1</v>
      </c>
      <c r="M1940" s="179" t="s">
        <v>38</v>
      </c>
      <c r="N1940" s="254">
        <v>9200000</v>
      </c>
      <c r="O1940" s="254">
        <f>ROUNDDOWN(L1940*N1940,-3)</f>
        <v>9200000</v>
      </c>
      <c r="P1940" s="178">
        <v>1</v>
      </c>
      <c r="Q1940" s="179" t="s">
        <v>38</v>
      </c>
      <c r="R1940" s="254">
        <v>9200000</v>
      </c>
      <c r="S1940" s="254">
        <f>ROUNDDOWN(P1940*R1940,-3)</f>
        <v>9200000</v>
      </c>
      <c r="T1940" s="178">
        <v>1</v>
      </c>
      <c r="U1940" s="179" t="s">
        <v>38</v>
      </c>
      <c r="V1940" s="254">
        <v>9200000</v>
      </c>
      <c r="W1940" s="254">
        <f>ROUNDDOWN(T1940*V1940,-3)</f>
        <v>9200000</v>
      </c>
      <c r="X1940" s="354">
        <f t="shared" si="722"/>
        <v>2760000</v>
      </c>
      <c r="Y1940" s="254">
        <f>CEILING(X1940,1000)</f>
        <v>2760000</v>
      </c>
      <c r="Z1940" s="354">
        <f t="shared" si="742"/>
        <v>6440000</v>
      </c>
      <c r="AA1940" s="254">
        <f t="shared" si="728"/>
        <v>6440000</v>
      </c>
      <c r="AB1940" s="178">
        <v>1</v>
      </c>
      <c r="AC1940" s="179" t="s">
        <v>38</v>
      </c>
      <c r="AD1940" s="254">
        <v>9200000</v>
      </c>
      <c r="AE1940" s="254">
        <f>ROUNDDOWN(AB1940*AD1940,-3)</f>
        <v>9200000</v>
      </c>
      <c r="AF1940" s="178">
        <v>1</v>
      </c>
      <c r="AG1940" s="179" t="s">
        <v>38</v>
      </c>
      <c r="AH1940" s="254">
        <v>9200000</v>
      </c>
      <c r="AI1940" s="254">
        <f>ROUNDDOWN(AF1940*AH1940,-3)</f>
        <v>9200000</v>
      </c>
      <c r="AJ1940" s="178">
        <v>1</v>
      </c>
      <c r="AK1940" s="179" t="s">
        <v>38</v>
      </c>
      <c r="AL1940" s="254">
        <v>9200000</v>
      </c>
      <c r="AM1940" s="254">
        <f>ROUNDDOWN(AJ1940*AL1940,-3)</f>
        <v>9200000</v>
      </c>
      <c r="AN1940" s="178">
        <v>1</v>
      </c>
      <c r="AO1940" s="179" t="s">
        <v>38</v>
      </c>
      <c r="AP1940" s="254">
        <v>9200000</v>
      </c>
      <c r="AQ1940" s="254">
        <f>ROUNDDOWN(AN1940*AP1940,-3)</f>
        <v>9200000</v>
      </c>
      <c r="AR1940" s="351">
        <f t="shared" si="743"/>
        <v>0</v>
      </c>
    </row>
    <row r="1941" spans="2:44" x14ac:dyDescent="0.4">
      <c r="B1941" s="208"/>
      <c r="C1941" s="180" t="s">
        <v>642</v>
      </c>
      <c r="D1941" s="178">
        <v>1</v>
      </c>
      <c r="E1941" s="179" t="s">
        <v>38</v>
      </c>
      <c r="F1941" s="254">
        <v>15384000</v>
      </c>
      <c r="G1941" s="254">
        <f>ROUNDDOWN(D1941*F1941,-3)</f>
        <v>15384000</v>
      </c>
      <c r="H1941" s="178">
        <v>1</v>
      </c>
      <c r="I1941" s="179" t="s">
        <v>38</v>
      </c>
      <c r="J1941" s="254">
        <v>15384000</v>
      </c>
      <c r="K1941" s="254">
        <f>ROUNDDOWN(H1941*J1941,-3)</f>
        <v>15384000</v>
      </c>
      <c r="L1941" s="178">
        <v>0</v>
      </c>
      <c r="M1941" s="179" t="s">
        <v>38</v>
      </c>
      <c r="N1941" s="254">
        <v>15384000</v>
      </c>
      <c r="O1941" s="254">
        <f>ROUNDDOWN(L1941*N1941,-3)</f>
        <v>0</v>
      </c>
      <c r="P1941" s="178">
        <v>0</v>
      </c>
      <c r="Q1941" s="179" t="s">
        <v>38</v>
      </c>
      <c r="R1941" s="254">
        <v>15384000</v>
      </c>
      <c r="S1941" s="254">
        <f>ROUNDDOWN(P1941*R1941,-3)</f>
        <v>0</v>
      </c>
      <c r="T1941" s="178">
        <v>0</v>
      </c>
      <c r="U1941" s="179" t="s">
        <v>38</v>
      </c>
      <c r="V1941" s="254">
        <v>15384000</v>
      </c>
      <c r="W1941" s="254">
        <f>ROUNDDOWN(T1941*V1941,-3)</f>
        <v>0</v>
      </c>
      <c r="X1941" s="354">
        <f t="shared" si="722"/>
        <v>0</v>
      </c>
      <c r="Y1941" s="254"/>
      <c r="Z1941" s="354">
        <f t="shared" si="742"/>
        <v>0</v>
      </c>
      <c r="AA1941" s="254"/>
      <c r="AB1941" s="178">
        <v>0</v>
      </c>
      <c r="AC1941" s="179" t="s">
        <v>38</v>
      </c>
      <c r="AD1941" s="254">
        <v>15384000</v>
      </c>
      <c r="AE1941" s="254">
        <f>ROUNDDOWN(AB1941*AD1941,-3)</f>
        <v>0</v>
      </c>
      <c r="AF1941" s="178">
        <v>0</v>
      </c>
      <c r="AG1941" s="179" t="s">
        <v>38</v>
      </c>
      <c r="AH1941" s="254">
        <v>15384000</v>
      </c>
      <c r="AI1941" s="254">
        <f>ROUNDDOWN(AF1941*AH1941,-3)</f>
        <v>0</v>
      </c>
      <c r="AJ1941" s="178">
        <v>0</v>
      </c>
      <c r="AK1941" s="179" t="s">
        <v>38</v>
      </c>
      <c r="AL1941" s="254">
        <v>15384000</v>
      </c>
      <c r="AM1941" s="254">
        <f>ROUNDDOWN(AJ1941*AL1941,-3)</f>
        <v>0</v>
      </c>
      <c r="AN1941" s="178">
        <v>0</v>
      </c>
      <c r="AO1941" s="179" t="s">
        <v>38</v>
      </c>
      <c r="AP1941" s="254">
        <v>15384000</v>
      </c>
      <c r="AQ1941" s="254">
        <f>ROUNDDOWN(AN1941*AP1941,-3)</f>
        <v>0</v>
      </c>
      <c r="AR1941" s="351">
        <f t="shared" si="743"/>
        <v>0</v>
      </c>
    </row>
    <row r="1942" spans="2:44" ht="29.15" x14ac:dyDescent="0.4">
      <c r="B1942" s="312" t="s">
        <v>52</v>
      </c>
      <c r="C1942" s="313" t="s">
        <v>696</v>
      </c>
      <c r="D1942" s="269">
        <v>23</v>
      </c>
      <c r="E1942" s="270" t="s">
        <v>30</v>
      </c>
      <c r="F1942" s="254">
        <v>0</v>
      </c>
      <c r="G1942" s="254">
        <f>G1943+G1947</f>
        <v>132199000</v>
      </c>
      <c r="H1942" s="314">
        <v>23</v>
      </c>
      <c r="I1942" s="315" t="s">
        <v>30</v>
      </c>
      <c r="J1942" s="316">
        <v>0</v>
      </c>
      <c r="K1942" s="316">
        <f>K1943+K1947</f>
        <v>132199000</v>
      </c>
      <c r="L1942" s="314">
        <v>23</v>
      </c>
      <c r="M1942" s="315" t="s">
        <v>30</v>
      </c>
      <c r="N1942" s="316">
        <v>0</v>
      </c>
      <c r="O1942" s="316">
        <f>O1943+O1947</f>
        <v>124507000</v>
      </c>
      <c r="P1942" s="314">
        <v>23</v>
      </c>
      <c r="Q1942" s="315" t="s">
        <v>30</v>
      </c>
      <c r="R1942" s="316">
        <v>0</v>
      </c>
      <c r="S1942" s="316">
        <f>S1943+S1947</f>
        <v>124507000</v>
      </c>
      <c r="T1942" s="314">
        <v>23</v>
      </c>
      <c r="U1942" s="315" t="s">
        <v>30</v>
      </c>
      <c r="V1942" s="316">
        <v>0</v>
      </c>
      <c r="W1942" s="316">
        <f>W1943+W1947</f>
        <v>124507000</v>
      </c>
      <c r="X1942" s="354">
        <f t="shared" si="722"/>
        <v>37352100</v>
      </c>
      <c r="Y1942" s="316"/>
      <c r="Z1942" s="354">
        <f t="shared" si="742"/>
        <v>124507000</v>
      </c>
      <c r="AA1942" s="316"/>
      <c r="AB1942" s="314">
        <v>23</v>
      </c>
      <c r="AC1942" s="315" t="s">
        <v>30</v>
      </c>
      <c r="AD1942" s="316">
        <v>0</v>
      </c>
      <c r="AE1942" s="316">
        <f>AE1943+AE1947</f>
        <v>124507000</v>
      </c>
      <c r="AF1942" s="314">
        <v>23</v>
      </c>
      <c r="AG1942" s="315" t="s">
        <v>30</v>
      </c>
      <c r="AH1942" s="316">
        <v>0</v>
      </c>
      <c r="AI1942" s="316">
        <f>AI1943+AI1947</f>
        <v>124507000</v>
      </c>
      <c r="AJ1942" s="314">
        <v>23</v>
      </c>
      <c r="AK1942" s="315" t="s">
        <v>30</v>
      </c>
      <c r="AL1942" s="316">
        <v>0</v>
      </c>
      <c r="AM1942" s="316">
        <f>AM1943+AM1947</f>
        <v>124507000</v>
      </c>
      <c r="AN1942" s="314">
        <v>23</v>
      </c>
      <c r="AO1942" s="315" t="s">
        <v>30</v>
      </c>
      <c r="AP1942" s="316">
        <v>0</v>
      </c>
      <c r="AQ1942" s="316">
        <f>AQ1943+AQ1947</f>
        <v>124507000</v>
      </c>
      <c r="AR1942" s="351">
        <f t="shared" si="743"/>
        <v>0</v>
      </c>
    </row>
    <row r="1943" spans="2:44" x14ac:dyDescent="0.4">
      <c r="B1943" s="208">
        <v>525111</v>
      </c>
      <c r="C1943" s="180" t="s">
        <v>174</v>
      </c>
      <c r="D1943" s="178">
        <v>0</v>
      </c>
      <c r="E1943" s="179"/>
      <c r="F1943" s="180">
        <v>0</v>
      </c>
      <c r="G1943" s="254">
        <f>SUM(G1944:G1946)</f>
        <v>79957000</v>
      </c>
      <c r="H1943" s="178">
        <v>0</v>
      </c>
      <c r="I1943" s="179"/>
      <c r="J1943" s="180">
        <v>0</v>
      </c>
      <c r="K1943" s="254">
        <f>SUM(K1944:K1946)</f>
        <v>79957000</v>
      </c>
      <c r="L1943" s="178">
        <v>0</v>
      </c>
      <c r="M1943" s="179"/>
      <c r="N1943" s="180">
        <v>0</v>
      </c>
      <c r="O1943" s="254">
        <f>SUM(O1944:O1946)</f>
        <v>79957000</v>
      </c>
      <c r="P1943" s="178">
        <v>0</v>
      </c>
      <c r="Q1943" s="179"/>
      <c r="R1943" s="180">
        <v>0</v>
      </c>
      <c r="S1943" s="254">
        <f>SUM(S1944:S1946)</f>
        <v>79957000</v>
      </c>
      <c r="T1943" s="178">
        <v>0</v>
      </c>
      <c r="U1943" s="179"/>
      <c r="V1943" s="180">
        <v>0</v>
      </c>
      <c r="W1943" s="254">
        <f>SUM(W1944:W1946)</f>
        <v>79957000</v>
      </c>
      <c r="X1943" s="354">
        <f t="shared" si="722"/>
        <v>23987100</v>
      </c>
      <c r="Y1943" s="254"/>
      <c r="Z1943" s="354">
        <f t="shared" si="742"/>
        <v>79957000</v>
      </c>
      <c r="AA1943" s="254"/>
      <c r="AB1943" s="178">
        <v>0</v>
      </c>
      <c r="AC1943" s="179"/>
      <c r="AD1943" s="180">
        <v>0</v>
      </c>
      <c r="AE1943" s="254">
        <f>SUM(AE1944:AE1946)</f>
        <v>79957000</v>
      </c>
      <c r="AF1943" s="178">
        <v>0</v>
      </c>
      <c r="AG1943" s="179"/>
      <c r="AH1943" s="180">
        <v>0</v>
      </c>
      <c r="AI1943" s="254">
        <f>SUM(AI1944:AI1946)</f>
        <v>79957000</v>
      </c>
      <c r="AJ1943" s="178">
        <v>0</v>
      </c>
      <c r="AK1943" s="179"/>
      <c r="AL1943" s="180">
        <v>0</v>
      </c>
      <c r="AM1943" s="254">
        <f>SUM(AM1944:AM1946)</f>
        <v>79957000</v>
      </c>
      <c r="AN1943" s="178">
        <v>0</v>
      </c>
      <c r="AO1943" s="179"/>
      <c r="AP1943" s="180">
        <v>0</v>
      </c>
      <c r="AQ1943" s="254">
        <f>SUM(AQ1944:AQ1946)</f>
        <v>79957000</v>
      </c>
      <c r="AR1943" s="351">
        <f t="shared" si="743"/>
        <v>0</v>
      </c>
    </row>
    <row r="1944" spans="2:44" x14ac:dyDescent="0.4">
      <c r="B1944" s="208"/>
      <c r="C1944" s="180" t="s">
        <v>672</v>
      </c>
      <c r="D1944" s="178">
        <v>282</v>
      </c>
      <c r="E1944" s="179" t="s">
        <v>47</v>
      </c>
      <c r="F1944" s="254">
        <v>150000</v>
      </c>
      <c r="G1944" s="254">
        <f>ROUNDDOWN(D1944*F1944,-3)</f>
        <v>42300000</v>
      </c>
      <c r="H1944" s="178">
        <v>282</v>
      </c>
      <c r="I1944" s="179" t="s">
        <v>47</v>
      </c>
      <c r="J1944" s="254">
        <v>150000</v>
      </c>
      <c r="K1944" s="254">
        <f>ROUNDDOWN(H1944*J1944,-3)</f>
        <v>42300000</v>
      </c>
      <c r="L1944" s="178">
        <v>282</v>
      </c>
      <c r="M1944" s="179" t="s">
        <v>47</v>
      </c>
      <c r="N1944" s="254">
        <v>150000</v>
      </c>
      <c r="O1944" s="254">
        <f>ROUNDDOWN(L1944*N1944,-3)</f>
        <v>42300000</v>
      </c>
      <c r="P1944" s="178">
        <v>282</v>
      </c>
      <c r="Q1944" s="179" t="s">
        <v>47</v>
      </c>
      <c r="R1944" s="254">
        <v>150000</v>
      </c>
      <c r="S1944" s="254">
        <f>ROUNDDOWN(P1944*R1944,-3)</f>
        <v>42300000</v>
      </c>
      <c r="T1944" s="178">
        <v>282</v>
      </c>
      <c r="U1944" s="179" t="s">
        <v>47</v>
      </c>
      <c r="V1944" s="254">
        <v>150000</v>
      </c>
      <c r="W1944" s="254">
        <f>ROUNDDOWN(T1944*V1944,-3)</f>
        <v>42300000</v>
      </c>
      <c r="X1944" s="354">
        <f t="shared" si="722"/>
        <v>12690000</v>
      </c>
      <c r="Y1944" s="254">
        <f>CEILING(X1944,1000)</f>
        <v>12690000</v>
      </c>
      <c r="Z1944" s="354">
        <f t="shared" si="742"/>
        <v>29610000</v>
      </c>
      <c r="AA1944" s="254">
        <f t="shared" si="728"/>
        <v>29610000</v>
      </c>
      <c r="AB1944" s="178">
        <v>282</v>
      </c>
      <c r="AC1944" s="179" t="s">
        <v>47</v>
      </c>
      <c r="AD1944" s="254">
        <v>150000</v>
      </c>
      <c r="AE1944" s="254">
        <f>ROUNDDOWN(AB1944*AD1944,-3)</f>
        <v>42300000</v>
      </c>
      <c r="AF1944" s="178">
        <v>282</v>
      </c>
      <c r="AG1944" s="179" t="s">
        <v>47</v>
      </c>
      <c r="AH1944" s="254">
        <v>150000</v>
      </c>
      <c r="AI1944" s="254">
        <f>ROUNDDOWN(AF1944*AH1944,-3)</f>
        <v>42300000</v>
      </c>
      <c r="AJ1944" s="178">
        <v>282</v>
      </c>
      <c r="AK1944" s="179" t="s">
        <v>47</v>
      </c>
      <c r="AL1944" s="254">
        <v>150000</v>
      </c>
      <c r="AM1944" s="254">
        <f>ROUNDDOWN(AJ1944*AL1944,-3)</f>
        <v>42300000</v>
      </c>
      <c r="AN1944" s="178">
        <v>282</v>
      </c>
      <c r="AO1944" s="179" t="s">
        <v>47</v>
      </c>
      <c r="AP1944" s="254">
        <v>150000</v>
      </c>
      <c r="AQ1944" s="254">
        <f>ROUNDDOWN(AN1944*AP1944,-3)</f>
        <v>42300000</v>
      </c>
      <c r="AR1944" s="351">
        <f t="shared" si="743"/>
        <v>0</v>
      </c>
    </row>
    <row r="1945" spans="2:44" x14ac:dyDescent="0.4">
      <c r="B1945" s="208"/>
      <c r="C1945" s="180" t="s">
        <v>644</v>
      </c>
      <c r="D1945" s="178">
        <v>1</v>
      </c>
      <c r="E1945" s="179" t="s">
        <v>38</v>
      </c>
      <c r="F1945" s="254">
        <v>7087000</v>
      </c>
      <c r="G1945" s="254">
        <f>ROUNDDOWN(D1945*F1945,-3)</f>
        <v>7087000</v>
      </c>
      <c r="H1945" s="178">
        <v>1</v>
      </c>
      <c r="I1945" s="179" t="s">
        <v>38</v>
      </c>
      <c r="J1945" s="254">
        <v>7087000</v>
      </c>
      <c r="K1945" s="254">
        <f>ROUNDDOWN(H1945*J1945,-3)</f>
        <v>7087000</v>
      </c>
      <c r="L1945" s="178">
        <v>1</v>
      </c>
      <c r="M1945" s="179" t="s">
        <v>38</v>
      </c>
      <c r="N1945" s="254">
        <v>7087000</v>
      </c>
      <c r="O1945" s="254">
        <f>ROUNDDOWN(L1945*N1945,-3)</f>
        <v>7087000</v>
      </c>
      <c r="P1945" s="178">
        <v>1</v>
      </c>
      <c r="Q1945" s="179" t="s">
        <v>38</v>
      </c>
      <c r="R1945" s="254">
        <v>7087000</v>
      </c>
      <c r="S1945" s="254">
        <f>ROUNDDOWN(P1945*R1945,-3)</f>
        <v>7087000</v>
      </c>
      <c r="T1945" s="178">
        <v>1</v>
      </c>
      <c r="U1945" s="179" t="s">
        <v>38</v>
      </c>
      <c r="V1945" s="254">
        <v>7087000</v>
      </c>
      <c r="W1945" s="254">
        <f>ROUNDDOWN(T1945*V1945,-3)</f>
        <v>7087000</v>
      </c>
      <c r="X1945" s="354">
        <f t="shared" si="722"/>
        <v>2126100</v>
      </c>
      <c r="Y1945" s="254">
        <f>CEILING(X1945,1000)</f>
        <v>2127000</v>
      </c>
      <c r="Z1945" s="354">
        <f t="shared" si="742"/>
        <v>4960000</v>
      </c>
      <c r="AA1945" s="254">
        <f t="shared" si="728"/>
        <v>4960000</v>
      </c>
      <c r="AB1945" s="178">
        <v>1</v>
      </c>
      <c r="AC1945" s="179" t="s">
        <v>38</v>
      </c>
      <c r="AD1945" s="254">
        <v>7087000</v>
      </c>
      <c r="AE1945" s="254">
        <f>ROUNDDOWN(AB1945*AD1945,-3)</f>
        <v>7087000</v>
      </c>
      <c r="AF1945" s="178">
        <v>1</v>
      </c>
      <c r="AG1945" s="179" t="s">
        <v>38</v>
      </c>
      <c r="AH1945" s="254">
        <v>7087000</v>
      </c>
      <c r="AI1945" s="254">
        <f>ROUNDDOWN(AF1945*AH1945,-3)</f>
        <v>7087000</v>
      </c>
      <c r="AJ1945" s="178">
        <v>1</v>
      </c>
      <c r="AK1945" s="179" t="s">
        <v>38</v>
      </c>
      <c r="AL1945" s="254">
        <v>7087000</v>
      </c>
      <c r="AM1945" s="254">
        <f>ROUNDDOWN(AJ1945*AL1945,-3)</f>
        <v>7087000</v>
      </c>
      <c r="AN1945" s="178">
        <v>1</v>
      </c>
      <c r="AO1945" s="179" t="s">
        <v>38</v>
      </c>
      <c r="AP1945" s="254">
        <v>7087000</v>
      </c>
      <c r="AQ1945" s="254">
        <f>ROUNDDOWN(AN1945*AP1945,-3)</f>
        <v>7087000</v>
      </c>
      <c r="AR1945" s="351">
        <f t="shared" si="743"/>
        <v>0</v>
      </c>
    </row>
    <row r="1946" spans="2:44" x14ac:dyDescent="0.4">
      <c r="B1946" s="208"/>
      <c r="C1946" s="180" t="s">
        <v>76</v>
      </c>
      <c r="D1946" s="178">
        <v>1</v>
      </c>
      <c r="E1946" s="179" t="s">
        <v>38</v>
      </c>
      <c r="F1946" s="254">
        <v>30570000</v>
      </c>
      <c r="G1946" s="254">
        <f>ROUNDDOWN(D1946*F1946,-3)</f>
        <v>30570000</v>
      </c>
      <c r="H1946" s="178">
        <v>1</v>
      </c>
      <c r="I1946" s="179" t="s">
        <v>38</v>
      </c>
      <c r="J1946" s="254">
        <v>30570000</v>
      </c>
      <c r="K1946" s="254">
        <f>ROUNDDOWN(H1946*J1946,-3)</f>
        <v>30570000</v>
      </c>
      <c r="L1946" s="178">
        <v>1</v>
      </c>
      <c r="M1946" s="179" t="s">
        <v>38</v>
      </c>
      <c r="N1946" s="254">
        <v>30570000</v>
      </c>
      <c r="O1946" s="254">
        <f>ROUNDDOWN(L1946*N1946,-3)</f>
        <v>30570000</v>
      </c>
      <c r="P1946" s="178">
        <v>1</v>
      </c>
      <c r="Q1946" s="179" t="s">
        <v>38</v>
      </c>
      <c r="R1946" s="254">
        <v>30570000</v>
      </c>
      <c r="S1946" s="254">
        <f>ROUNDDOWN(P1946*R1946,-3)</f>
        <v>30570000</v>
      </c>
      <c r="T1946" s="178">
        <v>1</v>
      </c>
      <c r="U1946" s="179" t="s">
        <v>38</v>
      </c>
      <c r="V1946" s="254">
        <v>30570000</v>
      </c>
      <c r="W1946" s="254">
        <f>ROUNDDOWN(T1946*V1946,-3)</f>
        <v>30570000</v>
      </c>
      <c r="X1946" s="354">
        <f t="shared" si="722"/>
        <v>9171000</v>
      </c>
      <c r="Y1946" s="254">
        <f>CEILING(X1946,1000)</f>
        <v>9171000</v>
      </c>
      <c r="Z1946" s="354">
        <f t="shared" si="742"/>
        <v>21399000</v>
      </c>
      <c r="AA1946" s="254">
        <f t="shared" si="728"/>
        <v>21399000</v>
      </c>
      <c r="AB1946" s="178">
        <v>1</v>
      </c>
      <c r="AC1946" s="179" t="s">
        <v>38</v>
      </c>
      <c r="AD1946" s="254">
        <v>30570000</v>
      </c>
      <c r="AE1946" s="254">
        <f>ROUNDDOWN(AB1946*AD1946,-3)</f>
        <v>30570000</v>
      </c>
      <c r="AF1946" s="178">
        <v>1</v>
      </c>
      <c r="AG1946" s="179" t="s">
        <v>38</v>
      </c>
      <c r="AH1946" s="254">
        <v>30570000</v>
      </c>
      <c r="AI1946" s="254">
        <f>ROUNDDOWN(AF1946*AH1946,-3)</f>
        <v>30570000</v>
      </c>
      <c r="AJ1946" s="178">
        <v>1</v>
      </c>
      <c r="AK1946" s="179" t="s">
        <v>38</v>
      </c>
      <c r="AL1946" s="254">
        <v>30570000</v>
      </c>
      <c r="AM1946" s="254">
        <f>ROUNDDOWN(AJ1946*AL1946,-3)</f>
        <v>30570000</v>
      </c>
      <c r="AN1946" s="178">
        <v>1</v>
      </c>
      <c r="AO1946" s="179" t="s">
        <v>38</v>
      </c>
      <c r="AP1946" s="254">
        <v>30570000</v>
      </c>
      <c r="AQ1946" s="254">
        <f>ROUNDDOWN(AN1946*AP1946,-3)</f>
        <v>30570000</v>
      </c>
      <c r="AR1946" s="351">
        <f t="shared" si="743"/>
        <v>0</v>
      </c>
    </row>
    <row r="1947" spans="2:44" x14ac:dyDescent="0.4">
      <c r="B1947" s="208">
        <v>525119</v>
      </c>
      <c r="C1947" s="180" t="s">
        <v>42</v>
      </c>
      <c r="D1947" s="178"/>
      <c r="E1947" s="179"/>
      <c r="F1947" s="180">
        <v>0</v>
      </c>
      <c r="G1947" s="254">
        <f>SUM(G1948:G1952)</f>
        <v>52242000</v>
      </c>
      <c r="H1947" s="178"/>
      <c r="I1947" s="179"/>
      <c r="J1947" s="180">
        <v>0</v>
      </c>
      <c r="K1947" s="254">
        <f>SUM(K1948:K1952)</f>
        <v>52242000</v>
      </c>
      <c r="L1947" s="178"/>
      <c r="M1947" s="179"/>
      <c r="N1947" s="180">
        <v>0</v>
      </c>
      <c r="O1947" s="254">
        <f>SUM(O1948:O1952)</f>
        <v>44550000</v>
      </c>
      <c r="P1947" s="178"/>
      <c r="Q1947" s="179"/>
      <c r="R1947" s="180">
        <v>0</v>
      </c>
      <c r="S1947" s="254">
        <f>SUM(S1948:S1952)</f>
        <v>44550000</v>
      </c>
      <c r="T1947" s="178"/>
      <c r="U1947" s="179"/>
      <c r="V1947" s="180">
        <v>0</v>
      </c>
      <c r="W1947" s="254">
        <f>SUM(W1948:W1952)</f>
        <v>44550000</v>
      </c>
      <c r="X1947" s="354">
        <f t="shared" si="722"/>
        <v>13365000</v>
      </c>
      <c r="Y1947" s="254"/>
      <c r="Z1947" s="354">
        <f t="shared" si="742"/>
        <v>44550000</v>
      </c>
      <c r="AA1947" s="254"/>
      <c r="AB1947" s="178"/>
      <c r="AC1947" s="179"/>
      <c r="AD1947" s="180">
        <v>0</v>
      </c>
      <c r="AE1947" s="254">
        <f>SUM(AE1948:AE1952)</f>
        <v>44550000</v>
      </c>
      <c r="AF1947" s="178"/>
      <c r="AG1947" s="179"/>
      <c r="AH1947" s="180">
        <v>0</v>
      </c>
      <c r="AI1947" s="254">
        <f>SUM(AI1948:AI1952)</f>
        <v>44550000</v>
      </c>
      <c r="AJ1947" s="178"/>
      <c r="AK1947" s="179"/>
      <c r="AL1947" s="180">
        <v>0</v>
      </c>
      <c r="AM1947" s="254">
        <f>SUM(AM1948:AM1952)</f>
        <v>44550000</v>
      </c>
      <c r="AN1947" s="178"/>
      <c r="AO1947" s="179"/>
      <c r="AP1947" s="180">
        <v>0</v>
      </c>
      <c r="AQ1947" s="254">
        <f>SUM(AQ1948:AQ1952)</f>
        <v>44550000</v>
      </c>
      <c r="AR1947" s="351">
        <f t="shared" si="743"/>
        <v>0</v>
      </c>
    </row>
    <row r="1948" spans="2:44" x14ac:dyDescent="0.4">
      <c r="B1948" s="208"/>
      <c r="C1948" s="180" t="s">
        <v>37</v>
      </c>
      <c r="D1948" s="178">
        <v>1</v>
      </c>
      <c r="E1948" s="179" t="s">
        <v>38</v>
      </c>
      <c r="F1948" s="293">
        <v>850000</v>
      </c>
      <c r="G1948" s="254">
        <f>ROUNDDOWN(D1948*F1948,-3)</f>
        <v>850000</v>
      </c>
      <c r="H1948" s="178">
        <v>1</v>
      </c>
      <c r="I1948" s="179" t="s">
        <v>38</v>
      </c>
      <c r="J1948" s="293">
        <v>850000</v>
      </c>
      <c r="K1948" s="254">
        <f>ROUNDDOWN(H1948*J1948,-3)</f>
        <v>850000</v>
      </c>
      <c r="L1948" s="178">
        <v>1</v>
      </c>
      <c r="M1948" s="179" t="s">
        <v>38</v>
      </c>
      <c r="N1948" s="293">
        <v>850000</v>
      </c>
      <c r="O1948" s="254">
        <f>ROUNDDOWN(L1948*N1948,-3)</f>
        <v>850000</v>
      </c>
      <c r="P1948" s="178">
        <v>1</v>
      </c>
      <c r="Q1948" s="179" t="s">
        <v>38</v>
      </c>
      <c r="R1948" s="293">
        <v>850000</v>
      </c>
      <c r="S1948" s="254">
        <f>ROUNDDOWN(P1948*R1948,-3)</f>
        <v>850000</v>
      </c>
      <c r="T1948" s="178">
        <v>1</v>
      </c>
      <c r="U1948" s="179" t="s">
        <v>38</v>
      </c>
      <c r="V1948" s="293">
        <v>850000</v>
      </c>
      <c r="W1948" s="254">
        <f>ROUNDDOWN(T1948*V1948,-3)</f>
        <v>850000</v>
      </c>
      <c r="X1948" s="354">
        <f t="shared" si="722"/>
        <v>255000</v>
      </c>
      <c r="Y1948" s="254">
        <f>CEILING(X1948,1000)</f>
        <v>255000</v>
      </c>
      <c r="Z1948" s="354">
        <f t="shared" si="742"/>
        <v>595000</v>
      </c>
      <c r="AA1948" s="254">
        <f t="shared" si="728"/>
        <v>595000</v>
      </c>
      <c r="AB1948" s="178">
        <v>1</v>
      </c>
      <c r="AC1948" s="179" t="s">
        <v>38</v>
      </c>
      <c r="AD1948" s="293">
        <v>850000</v>
      </c>
      <c r="AE1948" s="254">
        <f>ROUNDDOWN(AB1948*AD1948,-3)</f>
        <v>850000</v>
      </c>
      <c r="AF1948" s="178">
        <v>1</v>
      </c>
      <c r="AG1948" s="179" t="s">
        <v>38</v>
      </c>
      <c r="AH1948" s="293">
        <v>850000</v>
      </c>
      <c r="AI1948" s="254">
        <f>ROUNDDOWN(AF1948*AH1948,-3)</f>
        <v>850000</v>
      </c>
      <c r="AJ1948" s="178">
        <v>1</v>
      </c>
      <c r="AK1948" s="179" t="s">
        <v>38</v>
      </c>
      <c r="AL1948" s="293">
        <v>850000</v>
      </c>
      <c r="AM1948" s="254">
        <f>ROUNDDOWN(AJ1948*AL1948,-3)</f>
        <v>850000</v>
      </c>
      <c r="AN1948" s="178">
        <v>1</v>
      </c>
      <c r="AO1948" s="179" t="s">
        <v>38</v>
      </c>
      <c r="AP1948" s="293">
        <v>850000</v>
      </c>
      <c r="AQ1948" s="254">
        <f>ROUNDDOWN(AN1948*AP1948,-3)</f>
        <v>850000</v>
      </c>
      <c r="AR1948" s="351">
        <f t="shared" si="743"/>
        <v>0</v>
      </c>
    </row>
    <row r="1949" spans="2:44" x14ac:dyDescent="0.4">
      <c r="B1949" s="208"/>
      <c r="C1949" s="180" t="s">
        <v>669</v>
      </c>
      <c r="D1949" s="178">
        <v>161</v>
      </c>
      <c r="E1949" s="179" t="s">
        <v>445</v>
      </c>
      <c r="F1949" s="254">
        <v>200000</v>
      </c>
      <c r="G1949" s="254">
        <f>ROUNDDOWN(D1949*F1949,-3)</f>
        <v>32200000</v>
      </c>
      <c r="H1949" s="178">
        <v>161</v>
      </c>
      <c r="I1949" s="179" t="s">
        <v>445</v>
      </c>
      <c r="J1949" s="254">
        <v>200000</v>
      </c>
      <c r="K1949" s="254">
        <f>ROUNDDOWN(H1949*J1949,-3)</f>
        <v>32200000</v>
      </c>
      <c r="L1949" s="178">
        <v>161</v>
      </c>
      <c r="M1949" s="179" t="s">
        <v>445</v>
      </c>
      <c r="N1949" s="254">
        <v>200000</v>
      </c>
      <c r="O1949" s="254">
        <f>ROUNDDOWN(L1949*N1949,-3)</f>
        <v>32200000</v>
      </c>
      <c r="P1949" s="178">
        <v>161</v>
      </c>
      <c r="Q1949" s="179" t="s">
        <v>445</v>
      </c>
      <c r="R1949" s="254">
        <v>200000</v>
      </c>
      <c r="S1949" s="254">
        <f>ROUNDDOWN(P1949*R1949,-3)</f>
        <v>32200000</v>
      </c>
      <c r="T1949" s="178">
        <v>161</v>
      </c>
      <c r="U1949" s="179" t="s">
        <v>445</v>
      </c>
      <c r="V1949" s="254">
        <v>200000</v>
      </c>
      <c r="W1949" s="254">
        <f>ROUNDDOWN(T1949*V1949,-3)</f>
        <v>32200000</v>
      </c>
      <c r="X1949" s="354">
        <f t="shared" si="722"/>
        <v>9660000</v>
      </c>
      <c r="Y1949" s="254">
        <f>CEILING(X1949,1000)</f>
        <v>9660000</v>
      </c>
      <c r="Z1949" s="354">
        <f t="shared" si="742"/>
        <v>22540000</v>
      </c>
      <c r="AA1949" s="254">
        <f t="shared" si="728"/>
        <v>22540000</v>
      </c>
      <c r="AB1949" s="178">
        <v>161</v>
      </c>
      <c r="AC1949" s="179" t="s">
        <v>445</v>
      </c>
      <c r="AD1949" s="254">
        <v>200000</v>
      </c>
      <c r="AE1949" s="254">
        <f>ROUNDDOWN(AB1949*AD1949,-3)</f>
        <v>32200000</v>
      </c>
      <c r="AF1949" s="178">
        <v>161</v>
      </c>
      <c r="AG1949" s="179" t="s">
        <v>445</v>
      </c>
      <c r="AH1949" s="254">
        <v>200000</v>
      </c>
      <c r="AI1949" s="254">
        <f>ROUNDDOWN(AF1949*AH1949,-3)</f>
        <v>32200000</v>
      </c>
      <c r="AJ1949" s="178">
        <v>161</v>
      </c>
      <c r="AK1949" s="179" t="s">
        <v>445</v>
      </c>
      <c r="AL1949" s="254">
        <v>200000</v>
      </c>
      <c r="AM1949" s="254">
        <f>ROUNDDOWN(AJ1949*AL1949,-3)</f>
        <v>32200000</v>
      </c>
      <c r="AN1949" s="178">
        <v>161</v>
      </c>
      <c r="AO1949" s="179" t="s">
        <v>445</v>
      </c>
      <c r="AP1949" s="254">
        <v>200000</v>
      </c>
      <c r="AQ1949" s="254">
        <f>ROUNDDOWN(AN1949*AP1949,-3)</f>
        <v>32200000</v>
      </c>
      <c r="AR1949" s="351">
        <f t="shared" si="743"/>
        <v>0</v>
      </c>
    </row>
    <row r="1950" spans="2:44" x14ac:dyDescent="0.4">
      <c r="B1950" s="208"/>
      <c r="C1950" s="180" t="s">
        <v>697</v>
      </c>
      <c r="D1950" s="178">
        <v>1</v>
      </c>
      <c r="E1950" s="179" t="s">
        <v>38</v>
      </c>
      <c r="F1950" s="254">
        <v>6900000</v>
      </c>
      <c r="G1950" s="254">
        <f>ROUNDDOWN(D1950*F1950,-3)</f>
        <v>6900000</v>
      </c>
      <c r="H1950" s="178">
        <v>1</v>
      </c>
      <c r="I1950" s="179" t="s">
        <v>38</v>
      </c>
      <c r="J1950" s="254">
        <v>6900000</v>
      </c>
      <c r="K1950" s="254">
        <f>ROUNDDOWN(H1950*J1950,-3)</f>
        <v>6900000</v>
      </c>
      <c r="L1950" s="178">
        <v>1</v>
      </c>
      <c r="M1950" s="179" t="s">
        <v>38</v>
      </c>
      <c r="N1950" s="254">
        <v>6900000</v>
      </c>
      <c r="O1950" s="254">
        <f>ROUNDDOWN(L1950*N1950,-3)</f>
        <v>6900000</v>
      </c>
      <c r="P1950" s="178">
        <v>1</v>
      </c>
      <c r="Q1950" s="179" t="s">
        <v>38</v>
      </c>
      <c r="R1950" s="254">
        <v>6900000</v>
      </c>
      <c r="S1950" s="254">
        <f>ROUNDDOWN(P1950*R1950,-3)</f>
        <v>6900000</v>
      </c>
      <c r="T1950" s="178">
        <v>1</v>
      </c>
      <c r="U1950" s="179" t="s">
        <v>38</v>
      </c>
      <c r="V1950" s="254">
        <v>6900000</v>
      </c>
      <c r="W1950" s="254">
        <f>ROUNDDOWN(T1950*V1950,-3)</f>
        <v>6900000</v>
      </c>
      <c r="X1950" s="354">
        <f t="shared" si="722"/>
        <v>2070000</v>
      </c>
      <c r="Y1950" s="254">
        <f>CEILING(X1950,1000)</f>
        <v>2070000</v>
      </c>
      <c r="Z1950" s="354">
        <f t="shared" si="742"/>
        <v>4830000</v>
      </c>
      <c r="AA1950" s="254">
        <f t="shared" si="728"/>
        <v>4830000</v>
      </c>
      <c r="AB1950" s="178">
        <v>1</v>
      </c>
      <c r="AC1950" s="179" t="s">
        <v>38</v>
      </c>
      <c r="AD1950" s="254">
        <v>6900000</v>
      </c>
      <c r="AE1950" s="254">
        <f>ROUNDDOWN(AB1950*AD1950,-3)</f>
        <v>6900000</v>
      </c>
      <c r="AF1950" s="178">
        <v>1</v>
      </c>
      <c r="AG1950" s="179" t="s">
        <v>38</v>
      </c>
      <c r="AH1950" s="254">
        <v>6900000</v>
      </c>
      <c r="AI1950" s="254">
        <f>ROUNDDOWN(AF1950*AH1950,-3)</f>
        <v>6900000</v>
      </c>
      <c r="AJ1950" s="178">
        <v>1</v>
      </c>
      <c r="AK1950" s="179" t="s">
        <v>38</v>
      </c>
      <c r="AL1950" s="254">
        <v>6900000</v>
      </c>
      <c r="AM1950" s="254">
        <f>ROUNDDOWN(AJ1950*AL1950,-3)</f>
        <v>6900000</v>
      </c>
      <c r="AN1950" s="178">
        <v>1</v>
      </c>
      <c r="AO1950" s="179" t="s">
        <v>38</v>
      </c>
      <c r="AP1950" s="254">
        <v>6900000</v>
      </c>
      <c r="AQ1950" s="254">
        <f>ROUNDDOWN(AN1950*AP1950,-3)</f>
        <v>6900000</v>
      </c>
      <c r="AR1950" s="351">
        <f t="shared" si="743"/>
        <v>0</v>
      </c>
    </row>
    <row r="1951" spans="2:44" x14ac:dyDescent="0.4">
      <c r="B1951" s="208"/>
      <c r="C1951" s="180" t="s">
        <v>695</v>
      </c>
      <c r="D1951" s="178">
        <v>1</v>
      </c>
      <c r="E1951" s="179" t="s">
        <v>38</v>
      </c>
      <c r="F1951" s="254">
        <v>4600000</v>
      </c>
      <c r="G1951" s="254">
        <f>ROUNDDOWN(D1951*F1951,-3)</f>
        <v>4600000</v>
      </c>
      <c r="H1951" s="178">
        <v>1</v>
      </c>
      <c r="I1951" s="179" t="s">
        <v>38</v>
      </c>
      <c r="J1951" s="254">
        <v>4600000</v>
      </c>
      <c r="K1951" s="254">
        <f>ROUNDDOWN(H1951*J1951,-3)</f>
        <v>4600000</v>
      </c>
      <c r="L1951" s="178">
        <v>1</v>
      </c>
      <c r="M1951" s="179" t="s">
        <v>38</v>
      </c>
      <c r="N1951" s="254">
        <v>4600000</v>
      </c>
      <c r="O1951" s="254">
        <f>ROUNDDOWN(L1951*N1951,-3)</f>
        <v>4600000</v>
      </c>
      <c r="P1951" s="178">
        <v>1</v>
      </c>
      <c r="Q1951" s="179" t="s">
        <v>38</v>
      </c>
      <c r="R1951" s="254">
        <v>4600000</v>
      </c>
      <c r="S1951" s="254">
        <f>ROUNDDOWN(P1951*R1951,-3)</f>
        <v>4600000</v>
      </c>
      <c r="T1951" s="178">
        <v>1</v>
      </c>
      <c r="U1951" s="179" t="s">
        <v>38</v>
      </c>
      <c r="V1951" s="254">
        <v>4600000</v>
      </c>
      <c r="W1951" s="254">
        <f>ROUNDDOWN(T1951*V1951,-3)</f>
        <v>4600000</v>
      </c>
      <c r="X1951" s="354">
        <f t="shared" si="722"/>
        <v>1380000</v>
      </c>
      <c r="Y1951" s="254">
        <f>CEILING(X1951,1000)</f>
        <v>1380000</v>
      </c>
      <c r="Z1951" s="354">
        <f t="shared" si="742"/>
        <v>3220000</v>
      </c>
      <c r="AA1951" s="254">
        <f t="shared" si="728"/>
        <v>3220000</v>
      </c>
      <c r="AB1951" s="178">
        <v>1</v>
      </c>
      <c r="AC1951" s="179" t="s">
        <v>38</v>
      </c>
      <c r="AD1951" s="254">
        <v>4600000</v>
      </c>
      <c r="AE1951" s="254">
        <f>ROUNDDOWN(AB1951*AD1951,-3)</f>
        <v>4600000</v>
      </c>
      <c r="AF1951" s="178">
        <v>1</v>
      </c>
      <c r="AG1951" s="179" t="s">
        <v>38</v>
      </c>
      <c r="AH1951" s="254">
        <v>4600000</v>
      </c>
      <c r="AI1951" s="254">
        <f>ROUNDDOWN(AF1951*AH1951,-3)</f>
        <v>4600000</v>
      </c>
      <c r="AJ1951" s="178">
        <v>1</v>
      </c>
      <c r="AK1951" s="179" t="s">
        <v>38</v>
      </c>
      <c r="AL1951" s="254">
        <v>4600000</v>
      </c>
      <c r="AM1951" s="254">
        <f>ROUNDDOWN(AJ1951*AL1951,-3)</f>
        <v>4600000</v>
      </c>
      <c r="AN1951" s="178">
        <v>1</v>
      </c>
      <c r="AO1951" s="179" t="s">
        <v>38</v>
      </c>
      <c r="AP1951" s="254">
        <v>4600000</v>
      </c>
      <c r="AQ1951" s="254">
        <f>ROUNDDOWN(AN1951*AP1951,-3)</f>
        <v>4600000</v>
      </c>
      <c r="AR1951" s="351">
        <f t="shared" si="743"/>
        <v>0</v>
      </c>
    </row>
    <row r="1952" spans="2:44" x14ac:dyDescent="0.4">
      <c r="B1952" s="208"/>
      <c r="C1952" s="180" t="s">
        <v>642</v>
      </c>
      <c r="D1952" s="178">
        <v>1</v>
      </c>
      <c r="E1952" s="179" t="s">
        <v>38</v>
      </c>
      <c r="F1952" s="254">
        <v>7692000</v>
      </c>
      <c r="G1952" s="254">
        <f>ROUNDDOWN(D1952*F1952,-3)</f>
        <v>7692000</v>
      </c>
      <c r="H1952" s="178">
        <v>1</v>
      </c>
      <c r="I1952" s="179" t="s">
        <v>38</v>
      </c>
      <c r="J1952" s="254">
        <v>7692000</v>
      </c>
      <c r="K1952" s="254">
        <f>ROUNDDOWN(H1952*J1952,-3)</f>
        <v>7692000</v>
      </c>
      <c r="L1952" s="178">
        <v>0</v>
      </c>
      <c r="M1952" s="179" t="s">
        <v>38</v>
      </c>
      <c r="N1952" s="254">
        <v>7692000</v>
      </c>
      <c r="O1952" s="254">
        <f>ROUNDDOWN(L1952*N1952,-3)</f>
        <v>0</v>
      </c>
      <c r="P1952" s="178">
        <v>0</v>
      </c>
      <c r="Q1952" s="179" t="s">
        <v>38</v>
      </c>
      <c r="R1952" s="254">
        <v>7692000</v>
      </c>
      <c r="S1952" s="254">
        <f>ROUNDDOWN(P1952*R1952,-3)</f>
        <v>0</v>
      </c>
      <c r="T1952" s="178">
        <v>0</v>
      </c>
      <c r="U1952" s="179" t="s">
        <v>38</v>
      </c>
      <c r="V1952" s="254">
        <v>7692000</v>
      </c>
      <c r="W1952" s="254">
        <f>ROUNDDOWN(T1952*V1952,-3)</f>
        <v>0</v>
      </c>
      <c r="X1952" s="354">
        <f t="shared" si="722"/>
        <v>0</v>
      </c>
      <c r="Y1952" s="254"/>
      <c r="Z1952" s="354">
        <f t="shared" si="742"/>
        <v>0</v>
      </c>
      <c r="AA1952" s="254"/>
      <c r="AB1952" s="178">
        <v>0</v>
      </c>
      <c r="AC1952" s="179" t="s">
        <v>38</v>
      </c>
      <c r="AD1952" s="254">
        <v>7692000</v>
      </c>
      <c r="AE1952" s="254">
        <f>ROUNDDOWN(AB1952*AD1952,-3)</f>
        <v>0</v>
      </c>
      <c r="AF1952" s="178">
        <v>0</v>
      </c>
      <c r="AG1952" s="179" t="s">
        <v>38</v>
      </c>
      <c r="AH1952" s="254">
        <v>7692000</v>
      </c>
      <c r="AI1952" s="254">
        <f>ROUNDDOWN(AF1952*AH1952,-3)</f>
        <v>0</v>
      </c>
      <c r="AJ1952" s="178">
        <v>0</v>
      </c>
      <c r="AK1952" s="179" t="s">
        <v>38</v>
      </c>
      <c r="AL1952" s="254">
        <v>7692000</v>
      </c>
      <c r="AM1952" s="254">
        <f>ROUNDDOWN(AJ1952*AL1952,-3)</f>
        <v>0</v>
      </c>
      <c r="AN1952" s="178">
        <v>0</v>
      </c>
      <c r="AO1952" s="179" t="s">
        <v>38</v>
      </c>
      <c r="AP1952" s="254">
        <v>7692000</v>
      </c>
      <c r="AQ1952" s="254">
        <f>ROUNDDOWN(AN1952*AP1952,-3)</f>
        <v>0</v>
      </c>
      <c r="AR1952" s="351">
        <f t="shared" si="743"/>
        <v>0</v>
      </c>
    </row>
    <row r="1953" spans="2:44" ht="29.15" x14ac:dyDescent="0.4">
      <c r="B1953" s="312" t="s">
        <v>62</v>
      </c>
      <c r="C1953" s="313" t="s">
        <v>698</v>
      </c>
      <c r="D1953" s="269">
        <v>42</v>
      </c>
      <c r="E1953" s="270" t="s">
        <v>30</v>
      </c>
      <c r="F1953" s="254">
        <v>0</v>
      </c>
      <c r="G1953" s="254">
        <f>G1954</f>
        <v>18900000</v>
      </c>
      <c r="H1953" s="314">
        <v>42</v>
      </c>
      <c r="I1953" s="315" t="s">
        <v>30</v>
      </c>
      <c r="J1953" s="316">
        <v>0</v>
      </c>
      <c r="K1953" s="316">
        <f>K1954</f>
        <v>18900000</v>
      </c>
      <c r="L1953" s="314">
        <v>42</v>
      </c>
      <c r="M1953" s="315" t="s">
        <v>30</v>
      </c>
      <c r="N1953" s="316">
        <v>0</v>
      </c>
      <c r="O1953" s="316">
        <f>O1954</f>
        <v>18900000</v>
      </c>
      <c r="P1953" s="314">
        <v>42</v>
      </c>
      <c r="Q1953" s="315" t="s">
        <v>30</v>
      </c>
      <c r="R1953" s="316">
        <v>0</v>
      </c>
      <c r="S1953" s="316">
        <f>S1954</f>
        <v>18900000</v>
      </c>
      <c r="T1953" s="314">
        <v>42</v>
      </c>
      <c r="U1953" s="315" t="s">
        <v>30</v>
      </c>
      <c r="V1953" s="316">
        <v>0</v>
      </c>
      <c r="W1953" s="316">
        <f>W1954</f>
        <v>18900000</v>
      </c>
      <c r="X1953" s="354">
        <f t="shared" si="722"/>
        <v>5670000</v>
      </c>
      <c r="Y1953" s="316"/>
      <c r="Z1953" s="354">
        <f t="shared" si="742"/>
        <v>18900000</v>
      </c>
      <c r="AA1953" s="316"/>
      <c r="AB1953" s="314">
        <v>42</v>
      </c>
      <c r="AC1953" s="315" t="s">
        <v>30</v>
      </c>
      <c r="AD1953" s="316">
        <v>0</v>
      </c>
      <c r="AE1953" s="316">
        <f>AE1954</f>
        <v>18900000</v>
      </c>
      <c r="AF1953" s="314">
        <v>42</v>
      </c>
      <c r="AG1953" s="315" t="s">
        <v>30</v>
      </c>
      <c r="AH1953" s="316">
        <v>0</v>
      </c>
      <c r="AI1953" s="316">
        <f>AI1954</f>
        <v>18900000</v>
      </c>
      <c r="AJ1953" s="314">
        <v>42</v>
      </c>
      <c r="AK1953" s="315" t="s">
        <v>30</v>
      </c>
      <c r="AL1953" s="316">
        <v>0</v>
      </c>
      <c r="AM1953" s="316">
        <f>AM1954</f>
        <v>18900000</v>
      </c>
      <c r="AN1953" s="314">
        <v>42</v>
      </c>
      <c r="AO1953" s="315" t="s">
        <v>30</v>
      </c>
      <c r="AP1953" s="316">
        <v>0</v>
      </c>
      <c r="AQ1953" s="316">
        <f>AQ1954</f>
        <v>18900000</v>
      </c>
      <c r="AR1953" s="351">
        <f t="shared" si="743"/>
        <v>0</v>
      </c>
    </row>
    <row r="1954" spans="2:44" x14ac:dyDescent="0.4">
      <c r="B1954" s="208">
        <v>525119</v>
      </c>
      <c r="C1954" s="180" t="s">
        <v>42</v>
      </c>
      <c r="D1954" s="178"/>
      <c r="E1954" s="179"/>
      <c r="F1954" s="180">
        <v>0</v>
      </c>
      <c r="G1954" s="254">
        <f>SUM(G1955:G1955)</f>
        <v>18900000</v>
      </c>
      <c r="H1954" s="178"/>
      <c r="I1954" s="179"/>
      <c r="J1954" s="180">
        <v>0</v>
      </c>
      <c r="K1954" s="254">
        <f>SUM(K1955:K1955)</f>
        <v>18900000</v>
      </c>
      <c r="L1954" s="178"/>
      <c r="M1954" s="179"/>
      <c r="N1954" s="180">
        <v>0</v>
      </c>
      <c r="O1954" s="254">
        <f>SUM(O1955:O1955)</f>
        <v>18900000</v>
      </c>
      <c r="P1954" s="178"/>
      <c r="Q1954" s="179"/>
      <c r="R1954" s="180">
        <v>0</v>
      </c>
      <c r="S1954" s="254">
        <f>SUM(S1955:S1955)</f>
        <v>18900000</v>
      </c>
      <c r="T1954" s="178"/>
      <c r="U1954" s="179"/>
      <c r="V1954" s="180">
        <v>0</v>
      </c>
      <c r="W1954" s="254">
        <f>SUM(W1955:W1955)</f>
        <v>18900000</v>
      </c>
      <c r="X1954" s="354">
        <f t="shared" si="722"/>
        <v>5670000</v>
      </c>
      <c r="Y1954" s="254"/>
      <c r="Z1954" s="354">
        <f t="shared" si="742"/>
        <v>18900000</v>
      </c>
      <c r="AA1954" s="254"/>
      <c r="AB1954" s="178"/>
      <c r="AC1954" s="179"/>
      <c r="AD1954" s="180">
        <v>0</v>
      </c>
      <c r="AE1954" s="254">
        <f>SUM(AE1955:AE1955)</f>
        <v>18900000</v>
      </c>
      <c r="AF1954" s="178"/>
      <c r="AG1954" s="179"/>
      <c r="AH1954" s="180">
        <v>0</v>
      </c>
      <c r="AI1954" s="254">
        <f>SUM(AI1955:AI1955)</f>
        <v>18900000</v>
      </c>
      <c r="AJ1954" s="178"/>
      <c r="AK1954" s="179"/>
      <c r="AL1954" s="180">
        <v>0</v>
      </c>
      <c r="AM1954" s="254">
        <f>SUM(AM1955:AM1955)</f>
        <v>18900000</v>
      </c>
      <c r="AN1954" s="178"/>
      <c r="AO1954" s="179"/>
      <c r="AP1954" s="180">
        <v>0</v>
      </c>
      <c r="AQ1954" s="254">
        <f>SUM(AQ1955:AQ1955)</f>
        <v>18900000</v>
      </c>
      <c r="AR1954" s="351">
        <f t="shared" si="743"/>
        <v>0</v>
      </c>
    </row>
    <row r="1955" spans="2:44" x14ac:dyDescent="0.4">
      <c r="B1955" s="208"/>
      <c r="C1955" s="180" t="s">
        <v>44</v>
      </c>
      <c r="D1955" s="178">
        <v>42</v>
      </c>
      <c r="E1955" s="179" t="s">
        <v>40</v>
      </c>
      <c r="F1955" s="254">
        <v>450000</v>
      </c>
      <c r="G1955" s="254">
        <f>ROUNDDOWN(D1955*F1955,-3)</f>
        <v>18900000</v>
      </c>
      <c r="H1955" s="178">
        <v>42</v>
      </c>
      <c r="I1955" s="179" t="s">
        <v>40</v>
      </c>
      <c r="J1955" s="254">
        <v>450000</v>
      </c>
      <c r="K1955" s="254">
        <f>ROUNDDOWN(H1955*J1955,-3)</f>
        <v>18900000</v>
      </c>
      <c r="L1955" s="178">
        <v>42</v>
      </c>
      <c r="M1955" s="179" t="s">
        <v>40</v>
      </c>
      <c r="N1955" s="254">
        <v>450000</v>
      </c>
      <c r="O1955" s="254">
        <f>ROUNDDOWN(L1955*N1955,-3)</f>
        <v>18900000</v>
      </c>
      <c r="P1955" s="178">
        <v>42</v>
      </c>
      <c r="Q1955" s="179" t="s">
        <v>40</v>
      </c>
      <c r="R1955" s="254">
        <v>450000</v>
      </c>
      <c r="S1955" s="254">
        <f>ROUNDDOWN(P1955*R1955,-3)</f>
        <v>18900000</v>
      </c>
      <c r="T1955" s="178">
        <v>42</v>
      </c>
      <c r="U1955" s="179" t="s">
        <v>40</v>
      </c>
      <c r="V1955" s="254">
        <v>450000</v>
      </c>
      <c r="W1955" s="254">
        <f>ROUNDDOWN(T1955*V1955,-3)</f>
        <v>18900000</v>
      </c>
      <c r="X1955" s="354">
        <f t="shared" si="722"/>
        <v>5670000</v>
      </c>
      <c r="Y1955" s="254">
        <f>CEILING(X1955,1000)</f>
        <v>5670000</v>
      </c>
      <c r="Z1955" s="354">
        <f t="shared" si="742"/>
        <v>13230000</v>
      </c>
      <c r="AA1955" s="254">
        <f t="shared" si="728"/>
        <v>13230000</v>
      </c>
      <c r="AB1955" s="178">
        <v>42</v>
      </c>
      <c r="AC1955" s="179" t="s">
        <v>40</v>
      </c>
      <c r="AD1955" s="254">
        <v>450000</v>
      </c>
      <c r="AE1955" s="254">
        <f>ROUNDDOWN(AB1955*AD1955,-3)</f>
        <v>18900000</v>
      </c>
      <c r="AF1955" s="178">
        <v>42</v>
      </c>
      <c r="AG1955" s="179" t="s">
        <v>40</v>
      </c>
      <c r="AH1955" s="254">
        <v>450000</v>
      </c>
      <c r="AI1955" s="254">
        <f>ROUNDDOWN(AF1955*AH1955,-3)</f>
        <v>18900000</v>
      </c>
      <c r="AJ1955" s="178">
        <v>42</v>
      </c>
      <c r="AK1955" s="179" t="s">
        <v>40</v>
      </c>
      <c r="AL1955" s="254">
        <v>450000</v>
      </c>
      <c r="AM1955" s="254">
        <f>ROUNDDOWN(AJ1955*AL1955,-3)</f>
        <v>18900000</v>
      </c>
      <c r="AN1955" s="178">
        <v>42</v>
      </c>
      <c r="AO1955" s="179" t="s">
        <v>40</v>
      </c>
      <c r="AP1955" s="254">
        <v>450000</v>
      </c>
      <c r="AQ1955" s="254">
        <f>ROUNDDOWN(AN1955*AP1955,-3)</f>
        <v>18900000</v>
      </c>
      <c r="AR1955" s="351">
        <f t="shared" si="743"/>
        <v>0</v>
      </c>
    </row>
    <row r="1956" spans="2:44" ht="29.15" x14ac:dyDescent="0.4">
      <c r="B1956" s="312" t="s">
        <v>69</v>
      </c>
      <c r="C1956" s="313" t="s">
        <v>699</v>
      </c>
      <c r="D1956" s="269">
        <v>17</v>
      </c>
      <c r="E1956" s="270" t="s">
        <v>30</v>
      </c>
      <c r="F1956" s="254">
        <v>0</v>
      </c>
      <c r="G1956" s="254">
        <f>G1957+G1965</f>
        <v>74808000</v>
      </c>
      <c r="H1956" s="314">
        <v>17</v>
      </c>
      <c r="I1956" s="315" t="s">
        <v>30</v>
      </c>
      <c r="J1956" s="316">
        <v>0</v>
      </c>
      <c r="K1956" s="316">
        <f>K1957+K1965</f>
        <v>74808000</v>
      </c>
      <c r="L1956" s="314">
        <v>17</v>
      </c>
      <c r="M1956" s="315" t="s">
        <v>30</v>
      </c>
      <c r="N1956" s="316">
        <v>0</v>
      </c>
      <c r="O1956" s="316">
        <f>O1957+O1965</f>
        <v>66770000</v>
      </c>
      <c r="P1956" s="314">
        <v>17</v>
      </c>
      <c r="Q1956" s="315" t="s">
        <v>30</v>
      </c>
      <c r="R1956" s="316">
        <v>0</v>
      </c>
      <c r="S1956" s="316">
        <f>S1957+S1965</f>
        <v>66770000</v>
      </c>
      <c r="T1956" s="314">
        <v>17</v>
      </c>
      <c r="U1956" s="315" t="s">
        <v>30</v>
      </c>
      <c r="V1956" s="316">
        <v>0</v>
      </c>
      <c r="W1956" s="316">
        <f>W1957+W1965</f>
        <v>71120000</v>
      </c>
      <c r="X1956" s="354">
        <f t="shared" si="722"/>
        <v>21336000</v>
      </c>
      <c r="Y1956" s="316"/>
      <c r="Z1956" s="354">
        <f t="shared" si="742"/>
        <v>71120000</v>
      </c>
      <c r="AA1956" s="316"/>
      <c r="AB1956" s="314">
        <v>17</v>
      </c>
      <c r="AC1956" s="315" t="s">
        <v>30</v>
      </c>
      <c r="AD1956" s="316">
        <v>0</v>
      </c>
      <c r="AE1956" s="316">
        <f>AE1957+AE1965</f>
        <v>71120000</v>
      </c>
      <c r="AF1956" s="314">
        <v>17</v>
      </c>
      <c r="AG1956" s="315" t="s">
        <v>30</v>
      </c>
      <c r="AH1956" s="316">
        <v>0</v>
      </c>
      <c r="AI1956" s="316">
        <f>AI1957+AI1965</f>
        <v>71120000</v>
      </c>
      <c r="AJ1956" s="314">
        <v>17</v>
      </c>
      <c r="AK1956" s="315" t="s">
        <v>30</v>
      </c>
      <c r="AL1956" s="316">
        <v>0</v>
      </c>
      <c r="AM1956" s="316">
        <f>AM1957+AM1965</f>
        <v>71120000</v>
      </c>
      <c r="AN1956" s="314">
        <v>17</v>
      </c>
      <c r="AO1956" s="315" t="s">
        <v>30</v>
      </c>
      <c r="AP1956" s="316">
        <v>0</v>
      </c>
      <c r="AQ1956" s="316">
        <f>AQ1957+AQ1965</f>
        <v>71120000</v>
      </c>
      <c r="AR1956" s="351">
        <f t="shared" si="743"/>
        <v>0</v>
      </c>
    </row>
    <row r="1957" spans="2:44" x14ac:dyDescent="0.4">
      <c r="B1957" s="208">
        <v>525111</v>
      </c>
      <c r="C1957" s="180" t="s">
        <v>174</v>
      </c>
      <c r="D1957" s="178">
        <v>0</v>
      </c>
      <c r="E1957" s="179"/>
      <c r="F1957" s="180">
        <v>0</v>
      </c>
      <c r="G1957" s="254">
        <f>SUM(G1958:G1964)</f>
        <v>50125000</v>
      </c>
      <c r="H1957" s="178">
        <v>0</v>
      </c>
      <c r="I1957" s="179"/>
      <c r="J1957" s="180">
        <v>0</v>
      </c>
      <c r="K1957" s="254">
        <f>SUM(K1958:K1964)</f>
        <v>50125000</v>
      </c>
      <c r="L1957" s="178">
        <v>0</v>
      </c>
      <c r="M1957" s="179"/>
      <c r="N1957" s="180">
        <v>0</v>
      </c>
      <c r="O1957" s="254">
        <f>SUM(O1958:O1964)</f>
        <v>50125000</v>
      </c>
      <c r="P1957" s="178">
        <v>0</v>
      </c>
      <c r="Q1957" s="179"/>
      <c r="R1957" s="180">
        <v>0</v>
      </c>
      <c r="S1957" s="254">
        <f>SUM(S1958:S1964)</f>
        <v>50125000</v>
      </c>
      <c r="T1957" s="178">
        <v>0</v>
      </c>
      <c r="U1957" s="179"/>
      <c r="V1957" s="180">
        <v>0</v>
      </c>
      <c r="W1957" s="254">
        <f>SUM(W1958:W1964)</f>
        <v>54475000</v>
      </c>
      <c r="X1957" s="354">
        <f t="shared" si="722"/>
        <v>16342500</v>
      </c>
      <c r="Y1957" s="254"/>
      <c r="Z1957" s="354">
        <f t="shared" si="742"/>
        <v>54475000</v>
      </c>
      <c r="AA1957" s="254"/>
      <c r="AB1957" s="178">
        <v>0</v>
      </c>
      <c r="AC1957" s="179"/>
      <c r="AD1957" s="180">
        <v>0</v>
      </c>
      <c r="AE1957" s="254">
        <f>SUM(AE1958:AE1964)</f>
        <v>54475000</v>
      </c>
      <c r="AF1957" s="178">
        <v>0</v>
      </c>
      <c r="AG1957" s="179"/>
      <c r="AH1957" s="180">
        <v>0</v>
      </c>
      <c r="AI1957" s="254">
        <f>SUM(AI1958:AI1964)</f>
        <v>54475000</v>
      </c>
      <c r="AJ1957" s="178">
        <v>0</v>
      </c>
      <c r="AK1957" s="179"/>
      <c r="AL1957" s="180">
        <v>0</v>
      </c>
      <c r="AM1957" s="254">
        <f>SUM(AM1958:AM1964)</f>
        <v>54475000</v>
      </c>
      <c r="AN1957" s="178">
        <v>0</v>
      </c>
      <c r="AO1957" s="179"/>
      <c r="AP1957" s="180">
        <v>0</v>
      </c>
      <c r="AQ1957" s="254">
        <f>SUM(AQ1958:AQ1964)</f>
        <v>54475000</v>
      </c>
      <c r="AR1957" s="351">
        <f t="shared" si="743"/>
        <v>0</v>
      </c>
    </row>
    <row r="1958" spans="2:44" x14ac:dyDescent="0.4">
      <c r="B1958" s="208" t="s">
        <v>27</v>
      </c>
      <c r="C1958" s="180" t="s">
        <v>46</v>
      </c>
      <c r="D1958" s="178">
        <v>3</v>
      </c>
      <c r="E1958" s="179" t="s">
        <v>47</v>
      </c>
      <c r="F1958" s="254">
        <v>150000</v>
      </c>
      <c r="G1958" s="254">
        <f t="shared" ref="G1958:G1964" si="744">ROUNDDOWN(D1958*F1958,-3)</f>
        <v>450000</v>
      </c>
      <c r="H1958" s="178">
        <v>3</v>
      </c>
      <c r="I1958" s="179" t="s">
        <v>47</v>
      </c>
      <c r="J1958" s="254">
        <v>150000</v>
      </c>
      <c r="K1958" s="254">
        <f t="shared" ref="K1958:K1964" si="745">ROUNDDOWN(H1958*J1958,-3)</f>
        <v>450000</v>
      </c>
      <c r="L1958" s="178">
        <v>3</v>
      </c>
      <c r="M1958" s="179" t="s">
        <v>47</v>
      </c>
      <c r="N1958" s="254">
        <v>150000</v>
      </c>
      <c r="O1958" s="254">
        <f t="shared" ref="O1958:O1964" si="746">ROUNDDOWN(L1958*N1958,-3)</f>
        <v>450000</v>
      </c>
      <c r="P1958" s="178">
        <v>3</v>
      </c>
      <c r="Q1958" s="179" t="s">
        <v>47</v>
      </c>
      <c r="R1958" s="254">
        <v>150000</v>
      </c>
      <c r="S1958" s="254">
        <f t="shared" ref="S1958:S1964" si="747">ROUNDDOWN(P1958*R1958,-3)</f>
        <v>450000</v>
      </c>
      <c r="T1958" s="178">
        <v>13</v>
      </c>
      <c r="U1958" s="179" t="s">
        <v>47</v>
      </c>
      <c r="V1958" s="254">
        <v>150000</v>
      </c>
      <c r="W1958" s="254">
        <f t="shared" ref="W1958:W1964" si="748">ROUNDDOWN(T1958*V1958,-3)</f>
        <v>1950000</v>
      </c>
      <c r="X1958" s="354">
        <f t="shared" si="722"/>
        <v>585000</v>
      </c>
      <c r="Y1958" s="254">
        <f t="shared" ref="Y1958:Y1964" si="749">CEILING(X1958,1000)</f>
        <v>585000</v>
      </c>
      <c r="Z1958" s="354">
        <f t="shared" si="742"/>
        <v>1365000</v>
      </c>
      <c r="AA1958" s="254">
        <f t="shared" si="728"/>
        <v>1365000</v>
      </c>
      <c r="AB1958" s="178">
        <v>13</v>
      </c>
      <c r="AC1958" s="179" t="s">
        <v>47</v>
      </c>
      <c r="AD1958" s="254">
        <v>150000</v>
      </c>
      <c r="AE1958" s="254">
        <f t="shared" ref="AE1958:AE1964" si="750">ROUNDDOWN(AB1958*AD1958,-3)</f>
        <v>1950000</v>
      </c>
      <c r="AF1958" s="178">
        <v>13</v>
      </c>
      <c r="AG1958" s="179" t="s">
        <v>47</v>
      </c>
      <c r="AH1958" s="254">
        <v>150000</v>
      </c>
      <c r="AI1958" s="254">
        <f t="shared" ref="AI1958:AI1964" si="751">ROUNDDOWN(AF1958*AH1958,-3)</f>
        <v>1950000</v>
      </c>
      <c r="AJ1958" s="178">
        <v>13</v>
      </c>
      <c r="AK1958" s="179" t="s">
        <v>47</v>
      </c>
      <c r="AL1958" s="254">
        <v>150000</v>
      </c>
      <c r="AM1958" s="254">
        <f t="shared" ref="AM1958:AM1964" si="752">ROUNDDOWN(AJ1958*AL1958,-3)</f>
        <v>1950000</v>
      </c>
      <c r="AN1958" s="178">
        <v>13</v>
      </c>
      <c r="AO1958" s="179" t="s">
        <v>47</v>
      </c>
      <c r="AP1958" s="254">
        <v>150000</v>
      </c>
      <c r="AQ1958" s="254">
        <f t="shared" ref="AQ1958:AQ1964" si="753">ROUNDDOWN(AN1958*AP1958,-3)</f>
        <v>1950000</v>
      </c>
      <c r="AR1958" s="351">
        <f t="shared" si="743"/>
        <v>0</v>
      </c>
    </row>
    <row r="1959" spans="2:44" x14ac:dyDescent="0.4">
      <c r="B1959" s="208" t="s">
        <v>27</v>
      </c>
      <c r="C1959" s="180" t="s">
        <v>48</v>
      </c>
      <c r="D1959" s="178">
        <v>48</v>
      </c>
      <c r="E1959" s="179" t="s">
        <v>47</v>
      </c>
      <c r="F1959" s="254">
        <v>150000</v>
      </c>
      <c r="G1959" s="254">
        <f t="shared" si="744"/>
        <v>7200000</v>
      </c>
      <c r="H1959" s="178">
        <v>48</v>
      </c>
      <c r="I1959" s="179" t="s">
        <v>47</v>
      </c>
      <c r="J1959" s="254">
        <v>150000</v>
      </c>
      <c r="K1959" s="254">
        <f t="shared" si="745"/>
        <v>7200000</v>
      </c>
      <c r="L1959" s="178">
        <v>48</v>
      </c>
      <c r="M1959" s="179" t="s">
        <v>47</v>
      </c>
      <c r="N1959" s="254">
        <v>150000</v>
      </c>
      <c r="O1959" s="254">
        <f t="shared" si="746"/>
        <v>7200000</v>
      </c>
      <c r="P1959" s="178">
        <v>48</v>
      </c>
      <c r="Q1959" s="179" t="s">
        <v>47</v>
      </c>
      <c r="R1959" s="254">
        <v>150000</v>
      </c>
      <c r="S1959" s="254">
        <f t="shared" si="747"/>
        <v>7200000</v>
      </c>
      <c r="T1959" s="178">
        <v>67</v>
      </c>
      <c r="U1959" s="179" t="s">
        <v>47</v>
      </c>
      <c r="V1959" s="254">
        <v>150000</v>
      </c>
      <c r="W1959" s="254">
        <f t="shared" si="748"/>
        <v>10050000</v>
      </c>
      <c r="X1959" s="354">
        <f t="shared" si="722"/>
        <v>3015000</v>
      </c>
      <c r="Y1959" s="254">
        <f t="shared" si="749"/>
        <v>3015000</v>
      </c>
      <c r="Z1959" s="354">
        <f t="shared" si="742"/>
        <v>7035000</v>
      </c>
      <c r="AA1959" s="254">
        <f t="shared" si="728"/>
        <v>7035000</v>
      </c>
      <c r="AB1959" s="178">
        <v>67</v>
      </c>
      <c r="AC1959" s="179" t="s">
        <v>47</v>
      </c>
      <c r="AD1959" s="254">
        <v>150000</v>
      </c>
      <c r="AE1959" s="254">
        <f t="shared" si="750"/>
        <v>10050000</v>
      </c>
      <c r="AF1959" s="178">
        <v>67</v>
      </c>
      <c r="AG1959" s="179" t="s">
        <v>47</v>
      </c>
      <c r="AH1959" s="254">
        <v>150000</v>
      </c>
      <c r="AI1959" s="254">
        <f t="shared" si="751"/>
        <v>10050000</v>
      </c>
      <c r="AJ1959" s="178">
        <v>67</v>
      </c>
      <c r="AK1959" s="179" t="s">
        <v>47</v>
      </c>
      <c r="AL1959" s="254">
        <v>150000</v>
      </c>
      <c r="AM1959" s="254">
        <f t="shared" si="752"/>
        <v>10050000</v>
      </c>
      <c r="AN1959" s="178">
        <v>67</v>
      </c>
      <c r="AO1959" s="179" t="s">
        <v>47</v>
      </c>
      <c r="AP1959" s="254">
        <v>150000</v>
      </c>
      <c r="AQ1959" s="254">
        <f t="shared" si="753"/>
        <v>10050000</v>
      </c>
      <c r="AR1959" s="351">
        <f t="shared" si="743"/>
        <v>0</v>
      </c>
    </row>
    <row r="1960" spans="2:44" x14ac:dyDescent="0.4">
      <c r="B1960" s="208"/>
      <c r="C1960" s="180" t="s">
        <v>49</v>
      </c>
      <c r="D1960" s="178">
        <v>114</v>
      </c>
      <c r="E1960" s="179" t="s">
        <v>40</v>
      </c>
      <c r="F1960" s="254">
        <v>150000</v>
      </c>
      <c r="G1960" s="254">
        <f t="shared" si="744"/>
        <v>17100000</v>
      </c>
      <c r="H1960" s="178">
        <v>114</v>
      </c>
      <c r="I1960" s="179" t="s">
        <v>40</v>
      </c>
      <c r="J1960" s="254">
        <v>150000</v>
      </c>
      <c r="K1960" s="254">
        <f t="shared" si="745"/>
        <v>17100000</v>
      </c>
      <c r="L1960" s="178">
        <v>114</v>
      </c>
      <c r="M1960" s="179" t="s">
        <v>40</v>
      </c>
      <c r="N1960" s="254">
        <v>150000</v>
      </c>
      <c r="O1960" s="254">
        <f t="shared" si="746"/>
        <v>17100000</v>
      </c>
      <c r="P1960" s="178">
        <v>114</v>
      </c>
      <c r="Q1960" s="179" t="s">
        <v>40</v>
      </c>
      <c r="R1960" s="254">
        <v>150000</v>
      </c>
      <c r="S1960" s="254">
        <f t="shared" si="747"/>
        <v>17100000</v>
      </c>
      <c r="T1960" s="178">
        <v>114</v>
      </c>
      <c r="U1960" s="179" t="s">
        <v>40</v>
      </c>
      <c r="V1960" s="254">
        <v>150000</v>
      </c>
      <c r="W1960" s="254">
        <f t="shared" si="748"/>
        <v>17100000</v>
      </c>
      <c r="X1960" s="354">
        <f t="shared" si="722"/>
        <v>5130000</v>
      </c>
      <c r="Y1960" s="254">
        <f t="shared" si="749"/>
        <v>5130000</v>
      </c>
      <c r="Z1960" s="354">
        <f t="shared" si="742"/>
        <v>11970000</v>
      </c>
      <c r="AA1960" s="254">
        <f t="shared" si="728"/>
        <v>11970000</v>
      </c>
      <c r="AB1960" s="178">
        <v>114</v>
      </c>
      <c r="AC1960" s="179" t="s">
        <v>40</v>
      </c>
      <c r="AD1960" s="254">
        <v>150000</v>
      </c>
      <c r="AE1960" s="254">
        <f t="shared" si="750"/>
        <v>17100000</v>
      </c>
      <c r="AF1960" s="178">
        <v>114</v>
      </c>
      <c r="AG1960" s="179" t="s">
        <v>40</v>
      </c>
      <c r="AH1960" s="254">
        <v>150000</v>
      </c>
      <c r="AI1960" s="254">
        <f t="shared" si="751"/>
        <v>17100000</v>
      </c>
      <c r="AJ1960" s="178">
        <v>114</v>
      </c>
      <c r="AK1960" s="179" t="s">
        <v>40</v>
      </c>
      <c r="AL1960" s="254">
        <v>150000</v>
      </c>
      <c r="AM1960" s="254">
        <f t="shared" si="752"/>
        <v>17100000</v>
      </c>
      <c r="AN1960" s="178">
        <v>114</v>
      </c>
      <c r="AO1960" s="179" t="s">
        <v>40</v>
      </c>
      <c r="AP1960" s="254">
        <v>150000</v>
      </c>
      <c r="AQ1960" s="254">
        <f t="shared" si="753"/>
        <v>17100000</v>
      </c>
      <c r="AR1960" s="351">
        <f t="shared" si="743"/>
        <v>0</v>
      </c>
    </row>
    <row r="1961" spans="2:44" x14ac:dyDescent="0.4">
      <c r="B1961" s="208"/>
      <c r="C1961" s="180" t="s">
        <v>76</v>
      </c>
      <c r="D1961" s="178">
        <v>1</v>
      </c>
      <c r="E1961" s="179" t="s">
        <v>66</v>
      </c>
      <c r="F1961" s="254">
        <v>8900000</v>
      </c>
      <c r="G1961" s="254">
        <f t="shared" si="744"/>
        <v>8900000</v>
      </c>
      <c r="H1961" s="178">
        <v>1</v>
      </c>
      <c r="I1961" s="179" t="s">
        <v>66</v>
      </c>
      <c r="J1961" s="254">
        <v>8900000</v>
      </c>
      <c r="K1961" s="254">
        <f t="shared" si="745"/>
        <v>8900000</v>
      </c>
      <c r="L1961" s="178">
        <v>1</v>
      </c>
      <c r="M1961" s="179" t="s">
        <v>66</v>
      </c>
      <c r="N1961" s="254">
        <v>8900000</v>
      </c>
      <c r="O1961" s="254">
        <f t="shared" si="746"/>
        <v>8900000</v>
      </c>
      <c r="P1961" s="178">
        <v>1</v>
      </c>
      <c r="Q1961" s="179" t="s">
        <v>66</v>
      </c>
      <c r="R1961" s="254">
        <v>8900000</v>
      </c>
      <c r="S1961" s="254">
        <f t="shared" si="747"/>
        <v>8900000</v>
      </c>
      <c r="T1961" s="178">
        <v>1</v>
      </c>
      <c r="U1961" s="179" t="s">
        <v>66</v>
      </c>
      <c r="V1961" s="254">
        <v>8900000</v>
      </c>
      <c r="W1961" s="254">
        <f t="shared" si="748"/>
        <v>8900000</v>
      </c>
      <c r="X1961" s="354">
        <f t="shared" si="722"/>
        <v>2670000</v>
      </c>
      <c r="Y1961" s="254">
        <f t="shared" si="749"/>
        <v>2670000</v>
      </c>
      <c r="Z1961" s="354">
        <f t="shared" si="742"/>
        <v>6230000</v>
      </c>
      <c r="AA1961" s="254">
        <f t="shared" si="728"/>
        <v>6230000</v>
      </c>
      <c r="AB1961" s="178">
        <v>1</v>
      </c>
      <c r="AC1961" s="179" t="s">
        <v>66</v>
      </c>
      <c r="AD1961" s="254">
        <v>8900000</v>
      </c>
      <c r="AE1961" s="254">
        <f t="shared" si="750"/>
        <v>8900000</v>
      </c>
      <c r="AF1961" s="178">
        <v>1</v>
      </c>
      <c r="AG1961" s="179" t="s">
        <v>66</v>
      </c>
      <c r="AH1961" s="254">
        <v>8900000</v>
      </c>
      <c r="AI1961" s="254">
        <f t="shared" si="751"/>
        <v>8900000</v>
      </c>
      <c r="AJ1961" s="178">
        <v>1</v>
      </c>
      <c r="AK1961" s="179" t="s">
        <v>66</v>
      </c>
      <c r="AL1961" s="254">
        <v>8900000</v>
      </c>
      <c r="AM1961" s="254">
        <f t="shared" si="752"/>
        <v>8900000</v>
      </c>
      <c r="AN1961" s="178">
        <v>1</v>
      </c>
      <c r="AO1961" s="179" t="s">
        <v>66</v>
      </c>
      <c r="AP1961" s="254">
        <v>8900000</v>
      </c>
      <c r="AQ1961" s="254">
        <f t="shared" si="753"/>
        <v>8900000</v>
      </c>
      <c r="AR1961" s="351">
        <f t="shared" si="743"/>
        <v>0</v>
      </c>
    </row>
    <row r="1962" spans="2:44" x14ac:dyDescent="0.4">
      <c r="B1962" s="208"/>
      <c r="C1962" s="180" t="s">
        <v>700</v>
      </c>
      <c r="D1962" s="178">
        <v>1</v>
      </c>
      <c r="E1962" s="179" t="s">
        <v>54</v>
      </c>
      <c r="F1962" s="254">
        <v>1005000</v>
      </c>
      <c r="G1962" s="254">
        <f t="shared" si="744"/>
        <v>1005000</v>
      </c>
      <c r="H1962" s="178">
        <v>1</v>
      </c>
      <c r="I1962" s="179" t="s">
        <v>54</v>
      </c>
      <c r="J1962" s="254">
        <v>1005000</v>
      </c>
      <c r="K1962" s="254">
        <f t="shared" si="745"/>
        <v>1005000</v>
      </c>
      <c r="L1962" s="178">
        <v>1</v>
      </c>
      <c r="M1962" s="179" t="s">
        <v>54</v>
      </c>
      <c r="N1962" s="254">
        <v>1005000</v>
      </c>
      <c r="O1962" s="254">
        <f t="shared" si="746"/>
        <v>1005000</v>
      </c>
      <c r="P1962" s="178">
        <v>1</v>
      </c>
      <c r="Q1962" s="179" t="s">
        <v>54</v>
      </c>
      <c r="R1962" s="254">
        <v>1005000</v>
      </c>
      <c r="S1962" s="254">
        <f t="shared" si="747"/>
        <v>1005000</v>
      </c>
      <c r="T1962" s="178">
        <v>1</v>
      </c>
      <c r="U1962" s="179" t="s">
        <v>54</v>
      </c>
      <c r="V1962" s="254">
        <v>1005000</v>
      </c>
      <c r="W1962" s="254">
        <f t="shared" si="748"/>
        <v>1005000</v>
      </c>
      <c r="X1962" s="354">
        <f t="shared" si="722"/>
        <v>301500</v>
      </c>
      <c r="Y1962" s="254">
        <f t="shared" si="749"/>
        <v>302000</v>
      </c>
      <c r="Z1962" s="354">
        <f t="shared" si="742"/>
        <v>703000</v>
      </c>
      <c r="AA1962" s="254">
        <f t="shared" si="728"/>
        <v>703000</v>
      </c>
      <c r="AB1962" s="178">
        <v>1</v>
      </c>
      <c r="AC1962" s="179" t="s">
        <v>54</v>
      </c>
      <c r="AD1962" s="254">
        <v>1005000</v>
      </c>
      <c r="AE1962" s="254">
        <f t="shared" si="750"/>
        <v>1005000</v>
      </c>
      <c r="AF1962" s="178">
        <v>1</v>
      </c>
      <c r="AG1962" s="179" t="s">
        <v>54</v>
      </c>
      <c r="AH1962" s="254">
        <v>1005000</v>
      </c>
      <c r="AI1962" s="254">
        <f t="shared" si="751"/>
        <v>1005000</v>
      </c>
      <c r="AJ1962" s="178">
        <v>1</v>
      </c>
      <c r="AK1962" s="179" t="s">
        <v>54</v>
      </c>
      <c r="AL1962" s="254">
        <v>1005000</v>
      </c>
      <c r="AM1962" s="254">
        <f t="shared" si="752"/>
        <v>1005000</v>
      </c>
      <c r="AN1962" s="178">
        <v>1</v>
      </c>
      <c r="AO1962" s="179" t="s">
        <v>54</v>
      </c>
      <c r="AP1962" s="254">
        <v>1005000</v>
      </c>
      <c r="AQ1962" s="254">
        <f t="shared" si="753"/>
        <v>1005000</v>
      </c>
      <c r="AR1962" s="351">
        <f t="shared" si="743"/>
        <v>0</v>
      </c>
    </row>
    <row r="1963" spans="2:44" x14ac:dyDescent="0.4">
      <c r="B1963" s="208"/>
      <c r="C1963" s="180" t="s">
        <v>657</v>
      </c>
      <c r="D1963" s="178">
        <v>1</v>
      </c>
      <c r="E1963" s="179" t="s">
        <v>66</v>
      </c>
      <c r="F1963" s="254">
        <v>11900000</v>
      </c>
      <c r="G1963" s="254">
        <f t="shared" si="744"/>
        <v>11900000</v>
      </c>
      <c r="H1963" s="178">
        <v>1</v>
      </c>
      <c r="I1963" s="179" t="s">
        <v>66</v>
      </c>
      <c r="J1963" s="254">
        <v>11900000</v>
      </c>
      <c r="K1963" s="254">
        <f t="shared" si="745"/>
        <v>11900000</v>
      </c>
      <c r="L1963" s="178">
        <v>1</v>
      </c>
      <c r="M1963" s="179" t="s">
        <v>66</v>
      </c>
      <c r="N1963" s="254">
        <v>11900000</v>
      </c>
      <c r="O1963" s="254">
        <f t="shared" si="746"/>
        <v>11900000</v>
      </c>
      <c r="P1963" s="178">
        <v>1</v>
      </c>
      <c r="Q1963" s="179" t="s">
        <v>66</v>
      </c>
      <c r="R1963" s="254">
        <v>11900000</v>
      </c>
      <c r="S1963" s="254">
        <f t="shared" si="747"/>
        <v>11900000</v>
      </c>
      <c r="T1963" s="178">
        <v>1</v>
      </c>
      <c r="U1963" s="179" t="s">
        <v>66</v>
      </c>
      <c r="V1963" s="254">
        <v>11900000</v>
      </c>
      <c r="W1963" s="254">
        <f t="shared" si="748"/>
        <v>11900000</v>
      </c>
      <c r="X1963" s="354">
        <f t="shared" si="722"/>
        <v>3570000</v>
      </c>
      <c r="Y1963" s="254">
        <f t="shared" si="749"/>
        <v>3570000</v>
      </c>
      <c r="Z1963" s="354">
        <f t="shared" si="742"/>
        <v>8330000</v>
      </c>
      <c r="AA1963" s="254">
        <f t="shared" si="728"/>
        <v>8330000</v>
      </c>
      <c r="AB1963" s="178">
        <v>1</v>
      </c>
      <c r="AC1963" s="179" t="s">
        <v>66</v>
      </c>
      <c r="AD1963" s="254">
        <v>11900000</v>
      </c>
      <c r="AE1963" s="254">
        <f t="shared" si="750"/>
        <v>11900000</v>
      </c>
      <c r="AF1963" s="178">
        <v>1</v>
      </c>
      <c r="AG1963" s="179" t="s">
        <v>66</v>
      </c>
      <c r="AH1963" s="254">
        <v>11900000</v>
      </c>
      <c r="AI1963" s="254">
        <f t="shared" si="751"/>
        <v>11900000</v>
      </c>
      <c r="AJ1963" s="178">
        <v>1</v>
      </c>
      <c r="AK1963" s="179" t="s">
        <v>66</v>
      </c>
      <c r="AL1963" s="254">
        <v>11900000</v>
      </c>
      <c r="AM1963" s="254">
        <f t="shared" si="752"/>
        <v>11900000</v>
      </c>
      <c r="AN1963" s="178">
        <v>1</v>
      </c>
      <c r="AO1963" s="179" t="s">
        <v>66</v>
      </c>
      <c r="AP1963" s="254">
        <v>11900000</v>
      </c>
      <c r="AQ1963" s="254">
        <f t="shared" si="753"/>
        <v>11900000</v>
      </c>
      <c r="AR1963" s="351">
        <f t="shared" si="743"/>
        <v>0</v>
      </c>
    </row>
    <row r="1964" spans="2:44" x14ac:dyDescent="0.4">
      <c r="B1964" s="208"/>
      <c r="C1964" s="180" t="s">
        <v>60</v>
      </c>
      <c r="D1964" s="178">
        <v>1</v>
      </c>
      <c r="E1964" s="179" t="s">
        <v>66</v>
      </c>
      <c r="F1964" s="254">
        <v>3570000</v>
      </c>
      <c r="G1964" s="254">
        <f t="shared" si="744"/>
        <v>3570000</v>
      </c>
      <c r="H1964" s="178">
        <v>1</v>
      </c>
      <c r="I1964" s="179" t="s">
        <v>66</v>
      </c>
      <c r="J1964" s="254">
        <v>3570000</v>
      </c>
      <c r="K1964" s="254">
        <f t="shared" si="745"/>
        <v>3570000</v>
      </c>
      <c r="L1964" s="178">
        <v>1</v>
      </c>
      <c r="M1964" s="179" t="s">
        <v>66</v>
      </c>
      <c r="N1964" s="254">
        <v>3570000</v>
      </c>
      <c r="O1964" s="254">
        <f t="shared" si="746"/>
        <v>3570000</v>
      </c>
      <c r="P1964" s="178">
        <v>1</v>
      </c>
      <c r="Q1964" s="179" t="s">
        <v>66</v>
      </c>
      <c r="R1964" s="254">
        <v>3570000</v>
      </c>
      <c r="S1964" s="254">
        <f t="shared" si="747"/>
        <v>3570000</v>
      </c>
      <c r="T1964" s="178">
        <v>1</v>
      </c>
      <c r="U1964" s="179" t="s">
        <v>66</v>
      </c>
      <c r="V1964" s="254">
        <v>3570000</v>
      </c>
      <c r="W1964" s="254">
        <f t="shared" si="748"/>
        <v>3570000</v>
      </c>
      <c r="X1964" s="354">
        <f t="shared" si="722"/>
        <v>1071000</v>
      </c>
      <c r="Y1964" s="254">
        <f t="shared" si="749"/>
        <v>1071000</v>
      </c>
      <c r="Z1964" s="354">
        <f t="shared" si="742"/>
        <v>2499000</v>
      </c>
      <c r="AA1964" s="254">
        <f t="shared" si="728"/>
        <v>2499000</v>
      </c>
      <c r="AB1964" s="178">
        <v>1</v>
      </c>
      <c r="AC1964" s="179" t="s">
        <v>66</v>
      </c>
      <c r="AD1964" s="254">
        <v>3570000</v>
      </c>
      <c r="AE1964" s="254">
        <f t="shared" si="750"/>
        <v>3570000</v>
      </c>
      <c r="AF1964" s="178">
        <v>1</v>
      </c>
      <c r="AG1964" s="179" t="s">
        <v>66</v>
      </c>
      <c r="AH1964" s="254">
        <v>3570000</v>
      </c>
      <c r="AI1964" s="254">
        <f t="shared" si="751"/>
        <v>3570000</v>
      </c>
      <c r="AJ1964" s="178">
        <v>1</v>
      </c>
      <c r="AK1964" s="179" t="s">
        <v>66</v>
      </c>
      <c r="AL1964" s="254">
        <v>3570000</v>
      </c>
      <c r="AM1964" s="254">
        <f t="shared" si="752"/>
        <v>3570000</v>
      </c>
      <c r="AN1964" s="178">
        <v>1</v>
      </c>
      <c r="AO1964" s="179" t="s">
        <v>66</v>
      </c>
      <c r="AP1964" s="254">
        <v>3570000</v>
      </c>
      <c r="AQ1964" s="254">
        <f t="shared" si="753"/>
        <v>3570000</v>
      </c>
      <c r="AR1964" s="351">
        <f t="shared" si="743"/>
        <v>0</v>
      </c>
    </row>
    <row r="1965" spans="2:44" x14ac:dyDescent="0.4">
      <c r="B1965" s="208">
        <v>525119</v>
      </c>
      <c r="C1965" s="180" t="s">
        <v>42</v>
      </c>
      <c r="D1965" s="178"/>
      <c r="E1965" s="179"/>
      <c r="F1965" s="180">
        <v>0</v>
      </c>
      <c r="G1965" s="254">
        <f>SUM(G1966:G1970)</f>
        <v>24683000</v>
      </c>
      <c r="H1965" s="178"/>
      <c r="I1965" s="179"/>
      <c r="J1965" s="180">
        <v>0</v>
      </c>
      <c r="K1965" s="254">
        <f>SUM(K1966:K1970)</f>
        <v>24683000</v>
      </c>
      <c r="L1965" s="178"/>
      <c r="M1965" s="179"/>
      <c r="N1965" s="180">
        <v>0</v>
      </c>
      <c r="O1965" s="254">
        <f>SUM(O1966:O1970)</f>
        <v>16645000</v>
      </c>
      <c r="P1965" s="178"/>
      <c r="Q1965" s="179"/>
      <c r="R1965" s="180">
        <v>0</v>
      </c>
      <c r="S1965" s="254">
        <f>SUM(S1966:S1970)</f>
        <v>16645000</v>
      </c>
      <c r="T1965" s="178"/>
      <c r="U1965" s="179"/>
      <c r="V1965" s="180">
        <v>0</v>
      </c>
      <c r="W1965" s="254">
        <f>SUM(W1966:W1970)</f>
        <v>16645000</v>
      </c>
      <c r="X1965" s="354">
        <f t="shared" si="722"/>
        <v>4993500</v>
      </c>
      <c r="Y1965" s="254"/>
      <c r="Z1965" s="354">
        <f t="shared" si="742"/>
        <v>16645000</v>
      </c>
      <c r="AA1965" s="254"/>
      <c r="AB1965" s="178"/>
      <c r="AC1965" s="179"/>
      <c r="AD1965" s="180">
        <v>0</v>
      </c>
      <c r="AE1965" s="254">
        <f>SUM(AE1966:AE1970)</f>
        <v>16645000</v>
      </c>
      <c r="AF1965" s="178"/>
      <c r="AG1965" s="179"/>
      <c r="AH1965" s="180">
        <v>0</v>
      </c>
      <c r="AI1965" s="254">
        <f>SUM(AI1966:AI1970)</f>
        <v>16645000</v>
      </c>
      <c r="AJ1965" s="178"/>
      <c r="AK1965" s="179"/>
      <c r="AL1965" s="180">
        <v>0</v>
      </c>
      <c r="AM1965" s="254">
        <f>SUM(AM1966:AM1970)</f>
        <v>16645000</v>
      </c>
      <c r="AN1965" s="178"/>
      <c r="AO1965" s="179"/>
      <c r="AP1965" s="180">
        <v>0</v>
      </c>
      <c r="AQ1965" s="254">
        <f>SUM(AQ1966:AQ1970)</f>
        <v>16645000</v>
      </c>
      <c r="AR1965" s="351">
        <f t="shared" si="743"/>
        <v>0</v>
      </c>
    </row>
    <row r="1966" spans="2:44" x14ac:dyDescent="0.4">
      <c r="B1966" s="208" t="s">
        <v>27</v>
      </c>
      <c r="C1966" s="180" t="s">
        <v>44</v>
      </c>
      <c r="D1966" s="178">
        <v>17</v>
      </c>
      <c r="E1966" s="179" t="s">
        <v>40</v>
      </c>
      <c r="F1966" s="254">
        <v>450000</v>
      </c>
      <c r="G1966" s="254">
        <f t="shared" ref="G1966:G1970" si="754">ROUNDDOWN(D1966*F1966,-3)</f>
        <v>7650000</v>
      </c>
      <c r="H1966" s="178">
        <v>17</v>
      </c>
      <c r="I1966" s="179" t="s">
        <v>40</v>
      </c>
      <c r="J1966" s="254">
        <v>450000</v>
      </c>
      <c r="K1966" s="254">
        <f t="shared" ref="K1966:K1970" si="755">ROUNDDOWN(H1966*J1966,-3)</f>
        <v>7650000</v>
      </c>
      <c r="L1966" s="178">
        <v>17</v>
      </c>
      <c r="M1966" s="179" t="s">
        <v>40</v>
      </c>
      <c r="N1966" s="254">
        <v>450000</v>
      </c>
      <c r="O1966" s="254">
        <f t="shared" ref="O1966:O1970" si="756">ROUNDDOWN(L1966*N1966,-3)</f>
        <v>7650000</v>
      </c>
      <c r="P1966" s="178">
        <v>17</v>
      </c>
      <c r="Q1966" s="179" t="s">
        <v>40</v>
      </c>
      <c r="R1966" s="254">
        <v>450000</v>
      </c>
      <c r="S1966" s="254">
        <f t="shared" ref="S1966:S1970" si="757">ROUNDDOWN(P1966*R1966,-3)</f>
        <v>7650000</v>
      </c>
      <c r="T1966" s="178">
        <v>17</v>
      </c>
      <c r="U1966" s="179" t="s">
        <v>40</v>
      </c>
      <c r="V1966" s="254">
        <v>450000</v>
      </c>
      <c r="W1966" s="254">
        <f t="shared" ref="W1966:W1970" si="758">ROUNDDOWN(T1966*V1966,-3)</f>
        <v>7650000</v>
      </c>
      <c r="X1966" s="354">
        <f t="shared" si="722"/>
        <v>2295000</v>
      </c>
      <c r="Y1966" s="254">
        <f>CEILING(X1966,1000)</f>
        <v>2295000</v>
      </c>
      <c r="Z1966" s="354">
        <f t="shared" si="742"/>
        <v>5355000</v>
      </c>
      <c r="AA1966" s="254">
        <f t="shared" si="728"/>
        <v>5355000</v>
      </c>
      <c r="AB1966" s="178">
        <v>17</v>
      </c>
      <c r="AC1966" s="179" t="s">
        <v>40</v>
      </c>
      <c r="AD1966" s="254">
        <v>450000</v>
      </c>
      <c r="AE1966" s="254">
        <f t="shared" ref="AE1966:AE1970" si="759">ROUNDDOWN(AB1966*AD1966,-3)</f>
        <v>7650000</v>
      </c>
      <c r="AF1966" s="178">
        <v>17</v>
      </c>
      <c r="AG1966" s="179" t="s">
        <v>40</v>
      </c>
      <c r="AH1966" s="254">
        <v>450000</v>
      </c>
      <c r="AI1966" s="254">
        <f t="shared" ref="AI1966:AI1970" si="760">ROUNDDOWN(AF1966*AH1966,-3)</f>
        <v>7650000</v>
      </c>
      <c r="AJ1966" s="178">
        <v>17</v>
      </c>
      <c r="AK1966" s="179" t="s">
        <v>40</v>
      </c>
      <c r="AL1966" s="254">
        <v>450000</v>
      </c>
      <c r="AM1966" s="254">
        <f t="shared" ref="AM1966:AM1970" si="761">ROUNDDOWN(AJ1966*AL1966,-3)</f>
        <v>7650000</v>
      </c>
      <c r="AN1966" s="178">
        <v>17</v>
      </c>
      <c r="AO1966" s="179" t="s">
        <v>40</v>
      </c>
      <c r="AP1966" s="254">
        <v>450000</v>
      </c>
      <c r="AQ1966" s="254">
        <f t="shared" ref="AQ1966:AQ1970" si="762">ROUNDDOWN(AN1966*AP1966,-3)</f>
        <v>7650000</v>
      </c>
      <c r="AR1966" s="351">
        <f t="shared" si="743"/>
        <v>0</v>
      </c>
    </row>
    <row r="1967" spans="2:44" x14ac:dyDescent="0.4">
      <c r="B1967" s="208" t="s">
        <v>27</v>
      </c>
      <c r="C1967" s="180" t="s">
        <v>58</v>
      </c>
      <c r="D1967" s="178">
        <v>34</v>
      </c>
      <c r="E1967" s="179" t="s">
        <v>59</v>
      </c>
      <c r="F1967" s="254">
        <v>85000</v>
      </c>
      <c r="G1967" s="254">
        <f t="shared" si="754"/>
        <v>2890000</v>
      </c>
      <c r="H1967" s="178">
        <v>34</v>
      </c>
      <c r="I1967" s="179" t="s">
        <v>59</v>
      </c>
      <c r="J1967" s="254">
        <v>85000</v>
      </c>
      <c r="K1967" s="254">
        <f t="shared" si="755"/>
        <v>2890000</v>
      </c>
      <c r="L1967" s="178">
        <v>0</v>
      </c>
      <c r="M1967" s="179" t="s">
        <v>59</v>
      </c>
      <c r="N1967" s="254">
        <v>85000</v>
      </c>
      <c r="O1967" s="254">
        <f t="shared" si="756"/>
        <v>0</v>
      </c>
      <c r="P1967" s="178">
        <v>0</v>
      </c>
      <c r="Q1967" s="179" t="s">
        <v>59</v>
      </c>
      <c r="R1967" s="254">
        <v>85000</v>
      </c>
      <c r="S1967" s="254">
        <f t="shared" si="757"/>
        <v>0</v>
      </c>
      <c r="T1967" s="178">
        <v>0</v>
      </c>
      <c r="U1967" s="179" t="s">
        <v>59</v>
      </c>
      <c r="V1967" s="254">
        <v>85000</v>
      </c>
      <c r="W1967" s="254">
        <f t="shared" si="758"/>
        <v>0</v>
      </c>
      <c r="X1967" s="354">
        <f t="shared" si="722"/>
        <v>0</v>
      </c>
      <c r="Y1967" s="254"/>
      <c r="Z1967" s="354">
        <f t="shared" si="742"/>
        <v>0</v>
      </c>
      <c r="AA1967" s="254"/>
      <c r="AB1967" s="178">
        <v>0</v>
      </c>
      <c r="AC1967" s="179" t="s">
        <v>59</v>
      </c>
      <c r="AD1967" s="254">
        <v>85000</v>
      </c>
      <c r="AE1967" s="254">
        <f t="shared" si="759"/>
        <v>0</v>
      </c>
      <c r="AF1967" s="178">
        <v>0</v>
      </c>
      <c r="AG1967" s="179" t="s">
        <v>59</v>
      </c>
      <c r="AH1967" s="254">
        <v>85000</v>
      </c>
      <c r="AI1967" s="254">
        <f t="shared" si="760"/>
        <v>0</v>
      </c>
      <c r="AJ1967" s="178">
        <v>0</v>
      </c>
      <c r="AK1967" s="179" t="s">
        <v>59</v>
      </c>
      <c r="AL1967" s="254">
        <v>85000</v>
      </c>
      <c r="AM1967" s="254">
        <f t="shared" si="761"/>
        <v>0</v>
      </c>
      <c r="AN1967" s="178">
        <v>0</v>
      </c>
      <c r="AO1967" s="179" t="s">
        <v>59</v>
      </c>
      <c r="AP1967" s="254">
        <v>85000</v>
      </c>
      <c r="AQ1967" s="254">
        <f t="shared" si="762"/>
        <v>0</v>
      </c>
      <c r="AR1967" s="351">
        <f t="shared" si="743"/>
        <v>0</v>
      </c>
    </row>
    <row r="1968" spans="2:44" x14ac:dyDescent="0.4">
      <c r="B1968" s="208"/>
      <c r="C1968" s="180" t="s">
        <v>701</v>
      </c>
      <c r="D1968" s="178">
        <v>1</v>
      </c>
      <c r="E1968" s="179" t="s">
        <v>54</v>
      </c>
      <c r="F1968" s="254">
        <v>1330000</v>
      </c>
      <c r="G1968" s="254">
        <f t="shared" si="754"/>
        <v>1330000</v>
      </c>
      <c r="H1968" s="178">
        <v>1</v>
      </c>
      <c r="I1968" s="179" t="s">
        <v>54</v>
      </c>
      <c r="J1968" s="254">
        <v>1330000</v>
      </c>
      <c r="K1968" s="254">
        <f t="shared" si="755"/>
        <v>1330000</v>
      </c>
      <c r="L1968" s="178">
        <v>1</v>
      </c>
      <c r="M1968" s="179" t="s">
        <v>54</v>
      </c>
      <c r="N1968" s="254">
        <v>1330000</v>
      </c>
      <c r="O1968" s="254">
        <f t="shared" si="756"/>
        <v>1330000</v>
      </c>
      <c r="P1968" s="178">
        <v>1</v>
      </c>
      <c r="Q1968" s="179" t="s">
        <v>54</v>
      </c>
      <c r="R1968" s="254">
        <v>1330000</v>
      </c>
      <c r="S1968" s="254">
        <f t="shared" si="757"/>
        <v>1330000</v>
      </c>
      <c r="T1968" s="178">
        <v>1</v>
      </c>
      <c r="U1968" s="179" t="s">
        <v>54</v>
      </c>
      <c r="V1968" s="254">
        <v>1330000</v>
      </c>
      <c r="W1968" s="254">
        <f t="shared" si="758"/>
        <v>1330000</v>
      </c>
      <c r="X1968" s="354">
        <f t="shared" si="722"/>
        <v>399000</v>
      </c>
      <c r="Y1968" s="254">
        <f>CEILING(X1968,1000)</f>
        <v>399000</v>
      </c>
      <c r="Z1968" s="354">
        <f t="shared" si="742"/>
        <v>931000</v>
      </c>
      <c r="AA1968" s="254">
        <f t="shared" si="728"/>
        <v>931000</v>
      </c>
      <c r="AB1968" s="178">
        <v>1</v>
      </c>
      <c r="AC1968" s="179" t="s">
        <v>54</v>
      </c>
      <c r="AD1968" s="254">
        <v>1330000</v>
      </c>
      <c r="AE1968" s="254">
        <f t="shared" si="759"/>
        <v>1330000</v>
      </c>
      <c r="AF1968" s="178">
        <v>1</v>
      </c>
      <c r="AG1968" s="179" t="s">
        <v>54</v>
      </c>
      <c r="AH1968" s="254">
        <v>1330000</v>
      </c>
      <c r="AI1968" s="254">
        <f t="shared" si="760"/>
        <v>1330000</v>
      </c>
      <c r="AJ1968" s="178">
        <v>1</v>
      </c>
      <c r="AK1968" s="179" t="s">
        <v>54</v>
      </c>
      <c r="AL1968" s="254">
        <v>1330000</v>
      </c>
      <c r="AM1968" s="254">
        <f t="shared" si="761"/>
        <v>1330000</v>
      </c>
      <c r="AN1968" s="178">
        <v>1</v>
      </c>
      <c r="AO1968" s="179" t="s">
        <v>54</v>
      </c>
      <c r="AP1968" s="254">
        <v>1330000</v>
      </c>
      <c r="AQ1968" s="254">
        <f t="shared" si="762"/>
        <v>1330000</v>
      </c>
      <c r="AR1968" s="351">
        <f t="shared" si="743"/>
        <v>0</v>
      </c>
    </row>
    <row r="1969" spans="2:44" x14ac:dyDescent="0.4">
      <c r="B1969" s="208"/>
      <c r="C1969" s="180" t="s">
        <v>702</v>
      </c>
      <c r="D1969" s="178">
        <v>1</v>
      </c>
      <c r="E1969" s="179" t="s">
        <v>54</v>
      </c>
      <c r="F1969" s="254">
        <v>5148000</v>
      </c>
      <c r="G1969" s="254">
        <f t="shared" si="754"/>
        <v>5148000</v>
      </c>
      <c r="H1969" s="178">
        <v>1</v>
      </c>
      <c r="I1969" s="179" t="s">
        <v>54</v>
      </c>
      <c r="J1969" s="254">
        <v>5148000</v>
      </c>
      <c r="K1969" s="254">
        <f t="shared" si="755"/>
        <v>5148000</v>
      </c>
      <c r="L1969" s="178">
        <v>0</v>
      </c>
      <c r="M1969" s="179" t="s">
        <v>54</v>
      </c>
      <c r="N1969" s="254">
        <v>5148000</v>
      </c>
      <c r="O1969" s="254">
        <f t="shared" si="756"/>
        <v>0</v>
      </c>
      <c r="P1969" s="178">
        <v>0</v>
      </c>
      <c r="Q1969" s="179" t="s">
        <v>54</v>
      </c>
      <c r="R1969" s="254">
        <v>5148000</v>
      </c>
      <c r="S1969" s="254">
        <f t="shared" si="757"/>
        <v>0</v>
      </c>
      <c r="T1969" s="178">
        <v>0</v>
      </c>
      <c r="U1969" s="179" t="s">
        <v>54</v>
      </c>
      <c r="V1969" s="254">
        <v>5148000</v>
      </c>
      <c r="W1969" s="254">
        <f t="shared" si="758"/>
        <v>0</v>
      </c>
      <c r="X1969" s="354">
        <f t="shared" si="722"/>
        <v>0</v>
      </c>
      <c r="Y1969" s="254"/>
      <c r="Z1969" s="354">
        <f t="shared" si="742"/>
        <v>0</v>
      </c>
      <c r="AA1969" s="254"/>
      <c r="AB1969" s="178">
        <v>0</v>
      </c>
      <c r="AC1969" s="179" t="s">
        <v>54</v>
      </c>
      <c r="AD1969" s="254">
        <v>5148000</v>
      </c>
      <c r="AE1969" s="254">
        <f t="shared" si="759"/>
        <v>0</v>
      </c>
      <c r="AF1969" s="178">
        <v>0</v>
      </c>
      <c r="AG1969" s="179" t="s">
        <v>54</v>
      </c>
      <c r="AH1969" s="254">
        <v>5148000</v>
      </c>
      <c r="AI1969" s="254">
        <f t="shared" si="760"/>
        <v>0</v>
      </c>
      <c r="AJ1969" s="178">
        <v>0</v>
      </c>
      <c r="AK1969" s="179" t="s">
        <v>54</v>
      </c>
      <c r="AL1969" s="254">
        <v>5148000</v>
      </c>
      <c r="AM1969" s="254">
        <f t="shared" si="761"/>
        <v>0</v>
      </c>
      <c r="AN1969" s="178">
        <v>0</v>
      </c>
      <c r="AO1969" s="179" t="s">
        <v>54</v>
      </c>
      <c r="AP1969" s="254">
        <v>5148000</v>
      </c>
      <c r="AQ1969" s="254">
        <f t="shared" si="762"/>
        <v>0</v>
      </c>
      <c r="AR1969" s="351">
        <f t="shared" si="743"/>
        <v>0</v>
      </c>
    </row>
    <row r="1970" spans="2:44" x14ac:dyDescent="0.4">
      <c r="B1970" s="208"/>
      <c r="C1970" s="180" t="s">
        <v>703</v>
      </c>
      <c r="D1970" s="178">
        <v>1</v>
      </c>
      <c r="E1970" s="179" t="s">
        <v>38</v>
      </c>
      <c r="F1970" s="254">
        <f>5865000 +1800000</f>
        <v>7665000</v>
      </c>
      <c r="G1970" s="254">
        <f t="shared" si="754"/>
        <v>7665000</v>
      </c>
      <c r="H1970" s="178">
        <v>1</v>
      </c>
      <c r="I1970" s="179" t="s">
        <v>38</v>
      </c>
      <c r="J1970" s="254">
        <f>5865000 +1800000</f>
        <v>7665000</v>
      </c>
      <c r="K1970" s="254">
        <f t="shared" si="755"/>
        <v>7665000</v>
      </c>
      <c r="L1970" s="178">
        <v>1</v>
      </c>
      <c r="M1970" s="179" t="s">
        <v>38</v>
      </c>
      <c r="N1970" s="254">
        <f>5865000 +1800000</f>
        <v>7665000</v>
      </c>
      <c r="O1970" s="254">
        <f t="shared" si="756"/>
        <v>7665000</v>
      </c>
      <c r="P1970" s="178">
        <v>1</v>
      </c>
      <c r="Q1970" s="179" t="s">
        <v>38</v>
      </c>
      <c r="R1970" s="254">
        <f>5865000 +1800000</f>
        <v>7665000</v>
      </c>
      <c r="S1970" s="254">
        <f t="shared" si="757"/>
        <v>7665000</v>
      </c>
      <c r="T1970" s="178">
        <v>1</v>
      </c>
      <c r="U1970" s="179" t="s">
        <v>38</v>
      </c>
      <c r="V1970" s="254">
        <f>5865000 +1800000</f>
        <v>7665000</v>
      </c>
      <c r="W1970" s="254">
        <f t="shared" si="758"/>
        <v>7665000</v>
      </c>
      <c r="X1970" s="354">
        <f t="shared" si="722"/>
        <v>2299500</v>
      </c>
      <c r="Y1970" s="254">
        <f>CEILING(X1970,1000)</f>
        <v>2300000</v>
      </c>
      <c r="Z1970" s="354">
        <f t="shared" si="742"/>
        <v>5365000</v>
      </c>
      <c r="AA1970" s="254">
        <f t="shared" si="728"/>
        <v>5365000</v>
      </c>
      <c r="AB1970" s="178">
        <v>1</v>
      </c>
      <c r="AC1970" s="179" t="s">
        <v>38</v>
      </c>
      <c r="AD1970" s="254">
        <f>5865000 +1800000</f>
        <v>7665000</v>
      </c>
      <c r="AE1970" s="254">
        <f t="shared" si="759"/>
        <v>7665000</v>
      </c>
      <c r="AF1970" s="178">
        <v>1</v>
      </c>
      <c r="AG1970" s="179" t="s">
        <v>38</v>
      </c>
      <c r="AH1970" s="254">
        <f>5865000 +1800000</f>
        <v>7665000</v>
      </c>
      <c r="AI1970" s="254">
        <f t="shared" si="760"/>
        <v>7665000</v>
      </c>
      <c r="AJ1970" s="178">
        <v>1</v>
      </c>
      <c r="AK1970" s="179" t="s">
        <v>38</v>
      </c>
      <c r="AL1970" s="254">
        <f>5865000 +1800000</f>
        <v>7665000</v>
      </c>
      <c r="AM1970" s="254">
        <f t="shared" si="761"/>
        <v>7665000</v>
      </c>
      <c r="AN1970" s="178">
        <v>1</v>
      </c>
      <c r="AO1970" s="179" t="s">
        <v>38</v>
      </c>
      <c r="AP1970" s="254">
        <f>5865000 +1800000</f>
        <v>7665000</v>
      </c>
      <c r="AQ1970" s="254">
        <f t="shared" si="762"/>
        <v>7665000</v>
      </c>
      <c r="AR1970" s="351">
        <f t="shared" si="743"/>
        <v>0</v>
      </c>
    </row>
    <row r="1971" spans="2:44" ht="29.15" x14ac:dyDescent="0.4">
      <c r="B1971" s="312" t="s">
        <v>77</v>
      </c>
      <c r="C1971" s="313" t="s">
        <v>704</v>
      </c>
      <c r="D1971" s="269">
        <v>48</v>
      </c>
      <c r="E1971" s="270" t="s">
        <v>30</v>
      </c>
      <c r="F1971" s="254">
        <v>0</v>
      </c>
      <c r="G1971" s="254">
        <f>G1972+G1980</f>
        <v>383142000</v>
      </c>
      <c r="H1971" s="314">
        <v>48</v>
      </c>
      <c r="I1971" s="315" t="s">
        <v>30</v>
      </c>
      <c r="J1971" s="316">
        <v>0</v>
      </c>
      <c r="K1971" s="316">
        <f>K1972+K1980</f>
        <v>383142000</v>
      </c>
      <c r="L1971" s="314">
        <v>48</v>
      </c>
      <c r="M1971" s="315" t="s">
        <v>30</v>
      </c>
      <c r="N1971" s="316">
        <v>0</v>
      </c>
      <c r="O1971" s="316">
        <f>O1972+O1980</f>
        <v>346422000</v>
      </c>
      <c r="P1971" s="314">
        <v>48</v>
      </c>
      <c r="Q1971" s="315" t="s">
        <v>30</v>
      </c>
      <c r="R1971" s="316">
        <v>0</v>
      </c>
      <c r="S1971" s="316">
        <f>S1972+S1980</f>
        <v>346422000</v>
      </c>
      <c r="T1971" s="314">
        <v>48</v>
      </c>
      <c r="U1971" s="315" t="s">
        <v>30</v>
      </c>
      <c r="V1971" s="316">
        <v>0</v>
      </c>
      <c r="W1971" s="316">
        <f>W1972+W1980</f>
        <v>346422000</v>
      </c>
      <c r="X1971" s="354">
        <f t="shared" si="722"/>
        <v>103926600</v>
      </c>
      <c r="Y1971" s="316"/>
      <c r="Z1971" s="354">
        <f t="shared" si="742"/>
        <v>346422000</v>
      </c>
      <c r="AA1971" s="316"/>
      <c r="AB1971" s="314">
        <v>48</v>
      </c>
      <c r="AC1971" s="315" t="s">
        <v>30</v>
      </c>
      <c r="AD1971" s="316">
        <v>0</v>
      </c>
      <c r="AE1971" s="316">
        <f>AE1972+AE1980</f>
        <v>346422000</v>
      </c>
      <c r="AF1971" s="314">
        <v>48</v>
      </c>
      <c r="AG1971" s="315" t="s">
        <v>30</v>
      </c>
      <c r="AH1971" s="316">
        <v>0</v>
      </c>
      <c r="AI1971" s="316">
        <f>AI1972+AI1980</f>
        <v>346422000</v>
      </c>
      <c r="AJ1971" s="314">
        <v>48</v>
      </c>
      <c r="AK1971" s="315" t="s">
        <v>30</v>
      </c>
      <c r="AL1971" s="316">
        <v>0</v>
      </c>
      <c r="AM1971" s="316">
        <f>AM1972+AM1980</f>
        <v>352272000</v>
      </c>
      <c r="AN1971" s="314">
        <v>48</v>
      </c>
      <c r="AO1971" s="315" t="s">
        <v>30</v>
      </c>
      <c r="AP1971" s="316">
        <v>0</v>
      </c>
      <c r="AQ1971" s="316">
        <f>AQ1972+AQ1980</f>
        <v>352272000</v>
      </c>
      <c r="AR1971" s="351">
        <f t="shared" si="743"/>
        <v>0</v>
      </c>
    </row>
    <row r="1972" spans="2:44" x14ac:dyDescent="0.4">
      <c r="B1972" s="208">
        <v>525111</v>
      </c>
      <c r="C1972" s="180" t="s">
        <v>174</v>
      </c>
      <c r="D1972" s="178"/>
      <c r="E1972" s="179"/>
      <c r="F1972" s="180"/>
      <c r="G1972" s="254">
        <f>SUM(G1973:G1979)</f>
        <v>257762000</v>
      </c>
      <c r="H1972" s="178"/>
      <c r="I1972" s="179"/>
      <c r="J1972" s="180"/>
      <c r="K1972" s="254">
        <f>SUM(K1973:K1979)</f>
        <v>257762000</v>
      </c>
      <c r="L1972" s="178"/>
      <c r="M1972" s="179"/>
      <c r="N1972" s="180"/>
      <c r="O1972" s="254">
        <f>SUM(O1973:O1979)</f>
        <v>257762000</v>
      </c>
      <c r="P1972" s="178"/>
      <c r="Q1972" s="179"/>
      <c r="R1972" s="180"/>
      <c r="S1972" s="254">
        <f>SUM(S1973:S1979)</f>
        <v>257762000</v>
      </c>
      <c r="T1972" s="178"/>
      <c r="U1972" s="179"/>
      <c r="V1972" s="180"/>
      <c r="W1972" s="254">
        <f>SUM(W1973:W1979)</f>
        <v>257762000</v>
      </c>
      <c r="X1972" s="354">
        <f t="shared" si="722"/>
        <v>77328600</v>
      </c>
      <c r="Y1972" s="254"/>
      <c r="Z1972" s="354">
        <f t="shared" si="742"/>
        <v>257762000</v>
      </c>
      <c r="AA1972" s="254"/>
      <c r="AB1972" s="178"/>
      <c r="AC1972" s="179"/>
      <c r="AD1972" s="180"/>
      <c r="AE1972" s="254">
        <f>SUM(AE1973:AE1979)</f>
        <v>257762000</v>
      </c>
      <c r="AF1972" s="178"/>
      <c r="AG1972" s="179"/>
      <c r="AH1972" s="180"/>
      <c r="AI1972" s="254">
        <f>SUM(AI1973:AI1979)</f>
        <v>257762000</v>
      </c>
      <c r="AJ1972" s="178"/>
      <c r="AK1972" s="179"/>
      <c r="AL1972" s="180"/>
      <c r="AM1972" s="254">
        <f>SUM(AM1973:AM1979)</f>
        <v>263612000</v>
      </c>
      <c r="AN1972" s="178"/>
      <c r="AO1972" s="179"/>
      <c r="AP1972" s="180"/>
      <c r="AQ1972" s="254">
        <f>SUM(AQ1973:AQ1979)</f>
        <v>263612000</v>
      </c>
      <c r="AR1972" s="351">
        <f t="shared" si="743"/>
        <v>0</v>
      </c>
    </row>
    <row r="1973" spans="2:44" x14ac:dyDescent="0.4">
      <c r="B1973" s="208" t="s">
        <v>27</v>
      </c>
      <c r="C1973" s="180" t="s">
        <v>46</v>
      </c>
      <c r="D1973" s="178">
        <v>217</v>
      </c>
      <c r="E1973" s="179" t="s">
        <v>47</v>
      </c>
      <c r="F1973" s="254">
        <v>150000</v>
      </c>
      <c r="G1973" s="254">
        <f t="shared" ref="G1973:G1979" si="763">ROUNDDOWN(D1973*F1973,-3)</f>
        <v>32550000</v>
      </c>
      <c r="H1973" s="178">
        <v>217</v>
      </c>
      <c r="I1973" s="179" t="s">
        <v>47</v>
      </c>
      <c r="J1973" s="254">
        <v>150000</v>
      </c>
      <c r="K1973" s="254">
        <f t="shared" ref="K1973:K1979" si="764">ROUNDDOWN(H1973*J1973,-3)</f>
        <v>32550000</v>
      </c>
      <c r="L1973" s="178">
        <v>217</v>
      </c>
      <c r="M1973" s="179" t="s">
        <v>47</v>
      </c>
      <c r="N1973" s="254">
        <v>150000</v>
      </c>
      <c r="O1973" s="254">
        <f t="shared" ref="O1973:O1979" si="765">ROUNDDOWN(L1973*N1973,-3)</f>
        <v>32550000</v>
      </c>
      <c r="P1973" s="178">
        <v>217</v>
      </c>
      <c r="Q1973" s="179" t="s">
        <v>47</v>
      </c>
      <c r="R1973" s="254">
        <v>150000</v>
      </c>
      <c r="S1973" s="254">
        <f t="shared" ref="S1973:S1979" si="766">ROUNDDOWN(P1973*R1973,-3)</f>
        <v>32550000</v>
      </c>
      <c r="T1973" s="178">
        <v>217</v>
      </c>
      <c r="U1973" s="179" t="s">
        <v>47</v>
      </c>
      <c r="V1973" s="254">
        <v>150000</v>
      </c>
      <c r="W1973" s="254">
        <f t="shared" ref="W1973:W1979" si="767">ROUNDDOWN(T1973*V1973,-3)</f>
        <v>32550000</v>
      </c>
      <c r="X1973" s="354">
        <f t="shared" ref="X1973:X2036" si="768">W1973*30%</f>
        <v>9765000</v>
      </c>
      <c r="Y1973" s="254">
        <f t="shared" ref="Y1973:Y1979" si="769">CEILING(X1973,1000)</f>
        <v>9765000</v>
      </c>
      <c r="Z1973" s="354">
        <f t="shared" si="742"/>
        <v>22785000</v>
      </c>
      <c r="AA1973" s="254">
        <f t="shared" ref="AA1973:AA2036" si="770">CEILING(Z1973,1000)</f>
        <v>22785000</v>
      </c>
      <c r="AB1973" s="178">
        <v>217</v>
      </c>
      <c r="AC1973" s="179" t="s">
        <v>47</v>
      </c>
      <c r="AD1973" s="254">
        <v>150000</v>
      </c>
      <c r="AE1973" s="254">
        <f t="shared" ref="AE1973:AE1979" si="771">ROUNDDOWN(AB1973*AD1973,-3)</f>
        <v>32550000</v>
      </c>
      <c r="AF1973" s="178">
        <v>217</v>
      </c>
      <c r="AG1973" s="179" t="s">
        <v>47</v>
      </c>
      <c r="AH1973" s="254">
        <v>150000</v>
      </c>
      <c r="AI1973" s="254">
        <f t="shared" ref="AI1973:AI1979" si="772">ROUNDDOWN(AF1973*AH1973,-3)</f>
        <v>32550000</v>
      </c>
      <c r="AJ1973" s="178">
        <f>217+39</f>
        <v>256</v>
      </c>
      <c r="AK1973" s="179" t="s">
        <v>47</v>
      </c>
      <c r="AL1973" s="254">
        <v>150000</v>
      </c>
      <c r="AM1973" s="254">
        <f t="shared" ref="AM1973:AM1979" si="773">ROUNDDOWN(AJ1973*AL1973,-3)</f>
        <v>38400000</v>
      </c>
      <c r="AN1973" s="178">
        <f>217+39</f>
        <v>256</v>
      </c>
      <c r="AO1973" s="179" t="s">
        <v>47</v>
      </c>
      <c r="AP1973" s="254">
        <v>150000</v>
      </c>
      <c r="AQ1973" s="254">
        <f t="shared" ref="AQ1973:AQ1979" si="774">ROUNDDOWN(AN1973*AP1973,-3)</f>
        <v>38400000</v>
      </c>
      <c r="AR1973" s="351">
        <f t="shared" si="743"/>
        <v>0</v>
      </c>
    </row>
    <row r="1974" spans="2:44" x14ac:dyDescent="0.4">
      <c r="B1974" s="208" t="s">
        <v>27</v>
      </c>
      <c r="C1974" s="180" t="s">
        <v>48</v>
      </c>
      <c r="D1974" s="178">
        <v>790</v>
      </c>
      <c r="E1974" s="179" t="s">
        <v>47</v>
      </c>
      <c r="F1974" s="254">
        <v>150000</v>
      </c>
      <c r="G1974" s="254">
        <f t="shared" si="763"/>
        <v>118500000</v>
      </c>
      <c r="H1974" s="178">
        <v>790</v>
      </c>
      <c r="I1974" s="179" t="s">
        <v>47</v>
      </c>
      <c r="J1974" s="254">
        <v>150000</v>
      </c>
      <c r="K1974" s="254">
        <f t="shared" si="764"/>
        <v>118500000</v>
      </c>
      <c r="L1974" s="178">
        <v>790</v>
      </c>
      <c r="M1974" s="179" t="s">
        <v>47</v>
      </c>
      <c r="N1974" s="254">
        <v>150000</v>
      </c>
      <c r="O1974" s="254">
        <f t="shared" si="765"/>
        <v>118500000</v>
      </c>
      <c r="P1974" s="178">
        <v>790</v>
      </c>
      <c r="Q1974" s="179" t="s">
        <v>47</v>
      </c>
      <c r="R1974" s="254">
        <v>150000</v>
      </c>
      <c r="S1974" s="254">
        <f t="shared" si="766"/>
        <v>118500000</v>
      </c>
      <c r="T1974" s="178">
        <v>790</v>
      </c>
      <c r="U1974" s="179" t="s">
        <v>47</v>
      </c>
      <c r="V1974" s="254">
        <v>150000</v>
      </c>
      <c r="W1974" s="254">
        <f t="shared" si="767"/>
        <v>118500000</v>
      </c>
      <c r="X1974" s="354">
        <f t="shared" si="768"/>
        <v>35550000</v>
      </c>
      <c r="Y1974" s="254">
        <f t="shared" si="769"/>
        <v>35550000</v>
      </c>
      <c r="Z1974" s="354">
        <f t="shared" si="742"/>
        <v>82950000</v>
      </c>
      <c r="AA1974" s="254">
        <f t="shared" si="770"/>
        <v>82950000</v>
      </c>
      <c r="AB1974" s="178">
        <v>790</v>
      </c>
      <c r="AC1974" s="179" t="s">
        <v>47</v>
      </c>
      <c r="AD1974" s="254">
        <v>150000</v>
      </c>
      <c r="AE1974" s="254">
        <f t="shared" si="771"/>
        <v>118500000</v>
      </c>
      <c r="AF1974" s="178">
        <v>790</v>
      </c>
      <c r="AG1974" s="179" t="s">
        <v>47</v>
      </c>
      <c r="AH1974" s="254">
        <v>150000</v>
      </c>
      <c r="AI1974" s="254">
        <f t="shared" si="772"/>
        <v>118500000</v>
      </c>
      <c r="AJ1974" s="178">
        <v>790</v>
      </c>
      <c r="AK1974" s="179" t="s">
        <v>47</v>
      </c>
      <c r="AL1974" s="254">
        <v>150000</v>
      </c>
      <c r="AM1974" s="254">
        <f t="shared" si="773"/>
        <v>118500000</v>
      </c>
      <c r="AN1974" s="178">
        <v>790</v>
      </c>
      <c r="AO1974" s="179" t="s">
        <v>47</v>
      </c>
      <c r="AP1974" s="254">
        <v>150000</v>
      </c>
      <c r="AQ1974" s="254">
        <f t="shared" si="774"/>
        <v>118500000</v>
      </c>
      <c r="AR1974" s="351">
        <f t="shared" si="743"/>
        <v>0</v>
      </c>
    </row>
    <row r="1975" spans="2:44" x14ac:dyDescent="0.4">
      <c r="B1975" s="208"/>
      <c r="C1975" s="180" t="s">
        <v>672</v>
      </c>
      <c r="D1975" s="178">
        <v>243</v>
      </c>
      <c r="E1975" s="179" t="s">
        <v>47</v>
      </c>
      <c r="F1975" s="254">
        <v>150000</v>
      </c>
      <c r="G1975" s="254">
        <f t="shared" si="763"/>
        <v>36450000</v>
      </c>
      <c r="H1975" s="178">
        <v>243</v>
      </c>
      <c r="I1975" s="179" t="s">
        <v>47</v>
      </c>
      <c r="J1975" s="254">
        <v>150000</v>
      </c>
      <c r="K1975" s="254">
        <f t="shared" si="764"/>
        <v>36450000</v>
      </c>
      <c r="L1975" s="178">
        <v>243</v>
      </c>
      <c r="M1975" s="179" t="s">
        <v>47</v>
      </c>
      <c r="N1975" s="254">
        <v>150000</v>
      </c>
      <c r="O1975" s="254">
        <f t="shared" si="765"/>
        <v>36450000</v>
      </c>
      <c r="P1975" s="178">
        <v>243</v>
      </c>
      <c r="Q1975" s="179" t="s">
        <v>47</v>
      </c>
      <c r="R1975" s="254">
        <v>150000</v>
      </c>
      <c r="S1975" s="254">
        <f t="shared" si="766"/>
        <v>36450000</v>
      </c>
      <c r="T1975" s="178">
        <v>243</v>
      </c>
      <c r="U1975" s="179" t="s">
        <v>47</v>
      </c>
      <c r="V1975" s="254">
        <v>150000</v>
      </c>
      <c r="W1975" s="254">
        <f t="shared" si="767"/>
        <v>36450000</v>
      </c>
      <c r="X1975" s="354">
        <f t="shared" si="768"/>
        <v>10935000</v>
      </c>
      <c r="Y1975" s="254">
        <f t="shared" si="769"/>
        <v>10935000</v>
      </c>
      <c r="Z1975" s="354">
        <f t="shared" si="742"/>
        <v>25515000</v>
      </c>
      <c r="AA1975" s="254">
        <f t="shared" si="770"/>
        <v>25515000</v>
      </c>
      <c r="AB1975" s="178">
        <v>243</v>
      </c>
      <c r="AC1975" s="179" t="s">
        <v>47</v>
      </c>
      <c r="AD1975" s="254">
        <v>150000</v>
      </c>
      <c r="AE1975" s="254">
        <f t="shared" si="771"/>
        <v>36450000</v>
      </c>
      <c r="AF1975" s="178">
        <v>243</v>
      </c>
      <c r="AG1975" s="179" t="s">
        <v>47</v>
      </c>
      <c r="AH1975" s="254">
        <v>150000</v>
      </c>
      <c r="AI1975" s="254">
        <f t="shared" si="772"/>
        <v>36450000</v>
      </c>
      <c r="AJ1975" s="178">
        <v>243</v>
      </c>
      <c r="AK1975" s="179" t="s">
        <v>47</v>
      </c>
      <c r="AL1975" s="254">
        <v>150000</v>
      </c>
      <c r="AM1975" s="254">
        <f t="shared" si="773"/>
        <v>36450000</v>
      </c>
      <c r="AN1975" s="178">
        <v>243</v>
      </c>
      <c r="AO1975" s="179" t="s">
        <v>47</v>
      </c>
      <c r="AP1975" s="254">
        <v>150000</v>
      </c>
      <c r="AQ1975" s="254">
        <f t="shared" si="774"/>
        <v>36450000</v>
      </c>
      <c r="AR1975" s="351">
        <f t="shared" si="743"/>
        <v>0</v>
      </c>
    </row>
    <row r="1976" spans="2:44" x14ac:dyDescent="0.4">
      <c r="B1976" s="208"/>
      <c r="C1976" s="180" t="s">
        <v>673</v>
      </c>
      <c r="D1976" s="178">
        <v>1</v>
      </c>
      <c r="E1976" s="179" t="s">
        <v>38</v>
      </c>
      <c r="F1976" s="254">
        <f>1480000+2220000</f>
        <v>3700000</v>
      </c>
      <c r="G1976" s="254">
        <f t="shared" si="763"/>
        <v>3700000</v>
      </c>
      <c r="H1976" s="178">
        <v>1</v>
      </c>
      <c r="I1976" s="179" t="s">
        <v>38</v>
      </c>
      <c r="J1976" s="254">
        <f>1480000+2220000</f>
        <v>3700000</v>
      </c>
      <c r="K1976" s="254">
        <f t="shared" si="764"/>
        <v>3700000</v>
      </c>
      <c r="L1976" s="178">
        <v>1</v>
      </c>
      <c r="M1976" s="179" t="s">
        <v>38</v>
      </c>
      <c r="N1976" s="254">
        <f>1480000+2220000</f>
        <v>3700000</v>
      </c>
      <c r="O1976" s="254">
        <f t="shared" si="765"/>
        <v>3700000</v>
      </c>
      <c r="P1976" s="178">
        <v>1</v>
      </c>
      <c r="Q1976" s="179" t="s">
        <v>38</v>
      </c>
      <c r="R1976" s="254">
        <f>1480000+2220000</f>
        <v>3700000</v>
      </c>
      <c r="S1976" s="254">
        <f t="shared" si="766"/>
        <v>3700000</v>
      </c>
      <c r="T1976" s="178">
        <v>1</v>
      </c>
      <c r="U1976" s="179" t="s">
        <v>38</v>
      </c>
      <c r="V1976" s="254">
        <f>1480000+2220000</f>
        <v>3700000</v>
      </c>
      <c r="W1976" s="254">
        <f t="shared" si="767"/>
        <v>3700000</v>
      </c>
      <c r="X1976" s="354">
        <f t="shared" si="768"/>
        <v>1110000</v>
      </c>
      <c r="Y1976" s="254">
        <f t="shared" si="769"/>
        <v>1110000</v>
      </c>
      <c r="Z1976" s="354">
        <f t="shared" si="742"/>
        <v>2590000</v>
      </c>
      <c r="AA1976" s="254">
        <f t="shared" si="770"/>
        <v>2590000</v>
      </c>
      <c r="AB1976" s="178">
        <v>1</v>
      </c>
      <c r="AC1976" s="179" t="s">
        <v>38</v>
      </c>
      <c r="AD1976" s="254">
        <f>1480000+2220000</f>
        <v>3700000</v>
      </c>
      <c r="AE1976" s="254">
        <f t="shared" si="771"/>
        <v>3700000</v>
      </c>
      <c r="AF1976" s="178">
        <v>1</v>
      </c>
      <c r="AG1976" s="179" t="s">
        <v>38</v>
      </c>
      <c r="AH1976" s="254">
        <f>1480000+2220000</f>
        <v>3700000</v>
      </c>
      <c r="AI1976" s="254">
        <f t="shared" si="772"/>
        <v>3700000</v>
      </c>
      <c r="AJ1976" s="178">
        <v>1</v>
      </c>
      <c r="AK1976" s="179" t="s">
        <v>38</v>
      </c>
      <c r="AL1976" s="254">
        <f>1480000+2220000</f>
        <v>3700000</v>
      </c>
      <c r="AM1976" s="254">
        <f t="shared" si="773"/>
        <v>3700000</v>
      </c>
      <c r="AN1976" s="178">
        <v>1</v>
      </c>
      <c r="AO1976" s="179" t="s">
        <v>38</v>
      </c>
      <c r="AP1976" s="254">
        <f>1480000+2220000</f>
        <v>3700000</v>
      </c>
      <c r="AQ1976" s="254">
        <f t="shared" si="774"/>
        <v>3700000</v>
      </c>
      <c r="AR1976" s="351">
        <f t="shared" si="743"/>
        <v>0</v>
      </c>
    </row>
    <row r="1977" spans="2:44" x14ac:dyDescent="0.4">
      <c r="B1977" s="208"/>
      <c r="C1977" s="180" t="s">
        <v>76</v>
      </c>
      <c r="D1977" s="178">
        <v>1</v>
      </c>
      <c r="E1977" s="179" t="s">
        <v>38</v>
      </c>
      <c r="F1977" s="254">
        <v>12802000</v>
      </c>
      <c r="G1977" s="254">
        <f t="shared" si="763"/>
        <v>12802000</v>
      </c>
      <c r="H1977" s="178">
        <v>1</v>
      </c>
      <c r="I1977" s="179" t="s">
        <v>38</v>
      </c>
      <c r="J1977" s="254">
        <v>12802000</v>
      </c>
      <c r="K1977" s="254">
        <f t="shared" si="764"/>
        <v>12802000</v>
      </c>
      <c r="L1977" s="178">
        <v>1</v>
      </c>
      <c r="M1977" s="179" t="s">
        <v>38</v>
      </c>
      <c r="N1977" s="254">
        <v>12802000</v>
      </c>
      <c r="O1977" s="254">
        <f t="shared" si="765"/>
        <v>12802000</v>
      </c>
      <c r="P1977" s="178">
        <v>1</v>
      </c>
      <c r="Q1977" s="179" t="s">
        <v>38</v>
      </c>
      <c r="R1977" s="254">
        <v>12802000</v>
      </c>
      <c r="S1977" s="254">
        <f t="shared" si="766"/>
        <v>12802000</v>
      </c>
      <c r="T1977" s="178">
        <v>1</v>
      </c>
      <c r="U1977" s="179" t="s">
        <v>38</v>
      </c>
      <c r="V1977" s="254">
        <v>12802000</v>
      </c>
      <c r="W1977" s="254">
        <f t="shared" si="767"/>
        <v>12802000</v>
      </c>
      <c r="X1977" s="354">
        <f t="shared" si="768"/>
        <v>3840600</v>
      </c>
      <c r="Y1977" s="254">
        <f t="shared" si="769"/>
        <v>3841000</v>
      </c>
      <c r="Z1977" s="354">
        <f t="shared" si="742"/>
        <v>8961000</v>
      </c>
      <c r="AA1977" s="254">
        <f t="shared" si="770"/>
        <v>8961000</v>
      </c>
      <c r="AB1977" s="178">
        <v>1</v>
      </c>
      <c r="AC1977" s="179" t="s">
        <v>38</v>
      </c>
      <c r="AD1977" s="254">
        <v>12802000</v>
      </c>
      <c r="AE1977" s="254">
        <f t="shared" si="771"/>
        <v>12802000</v>
      </c>
      <c r="AF1977" s="178">
        <v>1</v>
      </c>
      <c r="AG1977" s="179" t="s">
        <v>38</v>
      </c>
      <c r="AH1977" s="254">
        <v>12802000</v>
      </c>
      <c r="AI1977" s="254">
        <f t="shared" si="772"/>
        <v>12802000</v>
      </c>
      <c r="AJ1977" s="178">
        <v>1</v>
      </c>
      <c r="AK1977" s="179" t="s">
        <v>38</v>
      </c>
      <c r="AL1977" s="254">
        <v>12802000</v>
      </c>
      <c r="AM1977" s="254">
        <f t="shared" si="773"/>
        <v>12802000</v>
      </c>
      <c r="AN1977" s="178">
        <v>1</v>
      </c>
      <c r="AO1977" s="179" t="s">
        <v>38</v>
      </c>
      <c r="AP1977" s="254">
        <v>12802000</v>
      </c>
      <c r="AQ1977" s="254">
        <f t="shared" si="774"/>
        <v>12802000</v>
      </c>
      <c r="AR1977" s="351">
        <f t="shared" si="743"/>
        <v>0</v>
      </c>
    </row>
    <row r="1978" spans="2:44" x14ac:dyDescent="0.4">
      <c r="B1978" s="208"/>
      <c r="C1978" s="180" t="s">
        <v>638</v>
      </c>
      <c r="D1978" s="178">
        <v>1</v>
      </c>
      <c r="E1978" s="179" t="s">
        <v>38</v>
      </c>
      <c r="F1978" s="254">
        <v>33600000</v>
      </c>
      <c r="G1978" s="254">
        <f t="shared" si="763"/>
        <v>33600000</v>
      </c>
      <c r="H1978" s="178">
        <v>1</v>
      </c>
      <c r="I1978" s="179" t="s">
        <v>38</v>
      </c>
      <c r="J1978" s="254">
        <v>33600000</v>
      </c>
      <c r="K1978" s="254">
        <f t="shared" si="764"/>
        <v>33600000</v>
      </c>
      <c r="L1978" s="178">
        <v>1</v>
      </c>
      <c r="M1978" s="179" t="s">
        <v>38</v>
      </c>
      <c r="N1978" s="254">
        <v>33600000</v>
      </c>
      <c r="O1978" s="254">
        <f t="shared" si="765"/>
        <v>33600000</v>
      </c>
      <c r="P1978" s="178">
        <v>1</v>
      </c>
      <c r="Q1978" s="179" t="s">
        <v>38</v>
      </c>
      <c r="R1978" s="254">
        <v>33600000</v>
      </c>
      <c r="S1978" s="254">
        <f t="shared" si="766"/>
        <v>33600000</v>
      </c>
      <c r="T1978" s="178">
        <v>1</v>
      </c>
      <c r="U1978" s="179" t="s">
        <v>38</v>
      </c>
      <c r="V1978" s="254">
        <v>33600000</v>
      </c>
      <c r="W1978" s="254">
        <f t="shared" si="767"/>
        <v>33600000</v>
      </c>
      <c r="X1978" s="354">
        <f t="shared" si="768"/>
        <v>10080000</v>
      </c>
      <c r="Y1978" s="254">
        <f t="shared" si="769"/>
        <v>10080000</v>
      </c>
      <c r="Z1978" s="354">
        <f t="shared" si="742"/>
        <v>23520000</v>
      </c>
      <c r="AA1978" s="254">
        <f t="shared" si="770"/>
        <v>23520000</v>
      </c>
      <c r="AB1978" s="178">
        <v>1</v>
      </c>
      <c r="AC1978" s="179" t="s">
        <v>38</v>
      </c>
      <c r="AD1978" s="254">
        <v>33600000</v>
      </c>
      <c r="AE1978" s="254">
        <f t="shared" si="771"/>
        <v>33600000</v>
      </c>
      <c r="AF1978" s="178">
        <v>1</v>
      </c>
      <c r="AG1978" s="179" t="s">
        <v>38</v>
      </c>
      <c r="AH1978" s="254">
        <v>33600000</v>
      </c>
      <c r="AI1978" s="254">
        <f t="shared" si="772"/>
        <v>33600000</v>
      </c>
      <c r="AJ1978" s="178">
        <v>1</v>
      </c>
      <c r="AK1978" s="179" t="s">
        <v>38</v>
      </c>
      <c r="AL1978" s="254">
        <v>33600000</v>
      </c>
      <c r="AM1978" s="254">
        <f t="shared" si="773"/>
        <v>33600000</v>
      </c>
      <c r="AN1978" s="178">
        <v>1</v>
      </c>
      <c r="AO1978" s="179" t="s">
        <v>38</v>
      </c>
      <c r="AP1978" s="254">
        <v>33600000</v>
      </c>
      <c r="AQ1978" s="254">
        <f t="shared" si="774"/>
        <v>33600000</v>
      </c>
      <c r="AR1978" s="351">
        <f t="shared" si="743"/>
        <v>0</v>
      </c>
    </row>
    <row r="1979" spans="2:44" x14ac:dyDescent="0.4">
      <c r="B1979" s="208"/>
      <c r="C1979" s="180" t="s">
        <v>60</v>
      </c>
      <c r="D1979" s="178">
        <v>1</v>
      </c>
      <c r="E1979" s="179" t="s">
        <v>38</v>
      </c>
      <c r="F1979" s="254">
        <v>20160000</v>
      </c>
      <c r="G1979" s="254">
        <f t="shared" si="763"/>
        <v>20160000</v>
      </c>
      <c r="H1979" s="178">
        <v>1</v>
      </c>
      <c r="I1979" s="179" t="s">
        <v>38</v>
      </c>
      <c r="J1979" s="254">
        <v>20160000</v>
      </c>
      <c r="K1979" s="254">
        <f t="shared" si="764"/>
        <v>20160000</v>
      </c>
      <c r="L1979" s="178">
        <v>1</v>
      </c>
      <c r="M1979" s="179" t="s">
        <v>38</v>
      </c>
      <c r="N1979" s="254">
        <v>20160000</v>
      </c>
      <c r="O1979" s="254">
        <f t="shared" si="765"/>
        <v>20160000</v>
      </c>
      <c r="P1979" s="178">
        <v>1</v>
      </c>
      <c r="Q1979" s="179" t="s">
        <v>38</v>
      </c>
      <c r="R1979" s="254">
        <v>20160000</v>
      </c>
      <c r="S1979" s="254">
        <f t="shared" si="766"/>
        <v>20160000</v>
      </c>
      <c r="T1979" s="178">
        <v>1</v>
      </c>
      <c r="U1979" s="179" t="s">
        <v>38</v>
      </c>
      <c r="V1979" s="254">
        <v>20160000</v>
      </c>
      <c r="W1979" s="254">
        <f t="shared" si="767"/>
        <v>20160000</v>
      </c>
      <c r="X1979" s="354">
        <f t="shared" si="768"/>
        <v>6048000</v>
      </c>
      <c r="Y1979" s="254">
        <f t="shared" si="769"/>
        <v>6048000</v>
      </c>
      <c r="Z1979" s="354">
        <f t="shared" si="742"/>
        <v>14112000</v>
      </c>
      <c r="AA1979" s="254">
        <f t="shared" si="770"/>
        <v>14112000</v>
      </c>
      <c r="AB1979" s="178">
        <v>1</v>
      </c>
      <c r="AC1979" s="179" t="s">
        <v>38</v>
      </c>
      <c r="AD1979" s="254">
        <v>20160000</v>
      </c>
      <c r="AE1979" s="254">
        <f t="shared" si="771"/>
        <v>20160000</v>
      </c>
      <c r="AF1979" s="178">
        <v>1</v>
      </c>
      <c r="AG1979" s="179" t="s">
        <v>38</v>
      </c>
      <c r="AH1979" s="254">
        <v>20160000</v>
      </c>
      <c r="AI1979" s="254">
        <f t="shared" si="772"/>
        <v>20160000</v>
      </c>
      <c r="AJ1979" s="178">
        <v>1</v>
      </c>
      <c r="AK1979" s="179" t="s">
        <v>38</v>
      </c>
      <c r="AL1979" s="254">
        <v>20160000</v>
      </c>
      <c r="AM1979" s="254">
        <f t="shared" si="773"/>
        <v>20160000</v>
      </c>
      <c r="AN1979" s="178">
        <v>1</v>
      </c>
      <c r="AO1979" s="179" t="s">
        <v>38</v>
      </c>
      <c r="AP1979" s="254">
        <v>20160000</v>
      </c>
      <c r="AQ1979" s="254">
        <f t="shared" si="774"/>
        <v>20160000</v>
      </c>
      <c r="AR1979" s="351">
        <f t="shared" si="743"/>
        <v>0</v>
      </c>
    </row>
    <row r="1980" spans="2:44" x14ac:dyDescent="0.4">
      <c r="B1980" s="208">
        <v>525119</v>
      </c>
      <c r="C1980" s="180" t="s">
        <v>42</v>
      </c>
      <c r="D1980" s="178"/>
      <c r="E1980" s="179"/>
      <c r="F1980" s="180">
        <v>0</v>
      </c>
      <c r="G1980" s="254">
        <f>SUM(G1981:G1985)</f>
        <v>125380000</v>
      </c>
      <c r="H1980" s="178"/>
      <c r="I1980" s="179"/>
      <c r="J1980" s="180">
        <v>0</v>
      </c>
      <c r="K1980" s="254">
        <f>SUM(K1981:K1985)</f>
        <v>125380000</v>
      </c>
      <c r="L1980" s="178"/>
      <c r="M1980" s="179"/>
      <c r="N1980" s="180">
        <v>0</v>
      </c>
      <c r="O1980" s="254">
        <f>SUM(O1981:O1985)</f>
        <v>88660000</v>
      </c>
      <c r="P1980" s="178"/>
      <c r="Q1980" s="179"/>
      <c r="R1980" s="180">
        <v>0</v>
      </c>
      <c r="S1980" s="254">
        <f>SUM(S1981:S1985)</f>
        <v>88660000</v>
      </c>
      <c r="T1980" s="178"/>
      <c r="U1980" s="179"/>
      <c r="V1980" s="180">
        <v>0</v>
      </c>
      <c r="W1980" s="254">
        <f>SUM(W1981:W1985)</f>
        <v>88660000</v>
      </c>
      <c r="X1980" s="354">
        <f t="shared" si="768"/>
        <v>26598000</v>
      </c>
      <c r="Y1980" s="254"/>
      <c r="Z1980" s="354">
        <f t="shared" si="742"/>
        <v>88660000</v>
      </c>
      <c r="AA1980" s="254"/>
      <c r="AB1980" s="178"/>
      <c r="AC1980" s="179"/>
      <c r="AD1980" s="180">
        <v>0</v>
      </c>
      <c r="AE1980" s="254">
        <f>SUM(AE1981:AE1985)</f>
        <v>88660000</v>
      </c>
      <c r="AF1980" s="178"/>
      <c r="AG1980" s="179"/>
      <c r="AH1980" s="180">
        <v>0</v>
      </c>
      <c r="AI1980" s="254">
        <f>SUM(AI1981:AI1985)</f>
        <v>88660000</v>
      </c>
      <c r="AJ1980" s="178"/>
      <c r="AK1980" s="179"/>
      <c r="AL1980" s="180">
        <v>0</v>
      </c>
      <c r="AM1980" s="254">
        <f>SUM(AM1981:AM1985)</f>
        <v>88660000</v>
      </c>
      <c r="AN1980" s="178"/>
      <c r="AO1980" s="179"/>
      <c r="AP1980" s="180">
        <v>0</v>
      </c>
      <c r="AQ1980" s="254">
        <f>SUM(AQ1981:AQ1985)</f>
        <v>88660000</v>
      </c>
      <c r="AR1980" s="351">
        <f t="shared" si="743"/>
        <v>0</v>
      </c>
    </row>
    <row r="1981" spans="2:44" x14ac:dyDescent="0.4">
      <c r="B1981" s="208"/>
      <c r="C1981" s="180" t="s">
        <v>705</v>
      </c>
      <c r="D1981" s="178">
        <v>1</v>
      </c>
      <c r="E1981" s="179" t="s">
        <v>38</v>
      </c>
      <c r="F1981" s="254">
        <v>27600000</v>
      </c>
      <c r="G1981" s="254">
        <f t="shared" ref="G1981:G1985" si="775">ROUNDDOWN(D1981*F1981,-3)</f>
        <v>27600000</v>
      </c>
      <c r="H1981" s="178">
        <v>1</v>
      </c>
      <c r="I1981" s="179" t="s">
        <v>38</v>
      </c>
      <c r="J1981" s="254">
        <v>27600000</v>
      </c>
      <c r="K1981" s="254">
        <f t="shared" ref="K1981:K1985" si="776">ROUNDDOWN(H1981*J1981,-3)</f>
        <v>27600000</v>
      </c>
      <c r="L1981" s="178">
        <v>1</v>
      </c>
      <c r="M1981" s="179" t="s">
        <v>38</v>
      </c>
      <c r="N1981" s="254">
        <v>27600000</v>
      </c>
      <c r="O1981" s="254">
        <f t="shared" ref="O1981:O1985" si="777">ROUNDDOWN(L1981*N1981,-3)</f>
        <v>27600000</v>
      </c>
      <c r="P1981" s="178">
        <v>1</v>
      </c>
      <c r="Q1981" s="179" t="s">
        <v>38</v>
      </c>
      <c r="R1981" s="254">
        <v>27600000</v>
      </c>
      <c r="S1981" s="254">
        <f t="shared" ref="S1981:S1985" si="778">ROUNDDOWN(P1981*R1981,-3)</f>
        <v>27600000</v>
      </c>
      <c r="T1981" s="178">
        <v>1</v>
      </c>
      <c r="U1981" s="179" t="s">
        <v>38</v>
      </c>
      <c r="V1981" s="254">
        <v>27600000</v>
      </c>
      <c r="W1981" s="254">
        <f t="shared" ref="W1981:W1985" si="779">ROUNDDOWN(T1981*V1981,-3)</f>
        <v>27600000</v>
      </c>
      <c r="X1981" s="354">
        <f t="shared" si="768"/>
        <v>8280000</v>
      </c>
      <c r="Y1981" s="254">
        <f>CEILING(X1981,1000)</f>
        <v>8280000</v>
      </c>
      <c r="Z1981" s="354">
        <f t="shared" si="742"/>
        <v>19320000</v>
      </c>
      <c r="AA1981" s="254">
        <f t="shared" si="770"/>
        <v>19320000</v>
      </c>
      <c r="AB1981" s="178">
        <v>1</v>
      </c>
      <c r="AC1981" s="179" t="s">
        <v>38</v>
      </c>
      <c r="AD1981" s="254">
        <v>27600000</v>
      </c>
      <c r="AE1981" s="254">
        <f t="shared" ref="AE1981:AE1985" si="780">ROUNDDOWN(AB1981*AD1981,-3)</f>
        <v>27600000</v>
      </c>
      <c r="AF1981" s="178">
        <v>1</v>
      </c>
      <c r="AG1981" s="179" t="s">
        <v>38</v>
      </c>
      <c r="AH1981" s="254">
        <v>27600000</v>
      </c>
      <c r="AI1981" s="254">
        <f t="shared" ref="AI1981:AI1985" si="781">ROUNDDOWN(AF1981*AH1981,-3)</f>
        <v>27600000</v>
      </c>
      <c r="AJ1981" s="178">
        <v>1</v>
      </c>
      <c r="AK1981" s="179" t="s">
        <v>38</v>
      </c>
      <c r="AL1981" s="254">
        <v>27600000</v>
      </c>
      <c r="AM1981" s="254">
        <f t="shared" ref="AM1981:AM1985" si="782">ROUNDDOWN(AJ1981*AL1981,-3)</f>
        <v>27600000</v>
      </c>
      <c r="AN1981" s="178">
        <v>1</v>
      </c>
      <c r="AO1981" s="179" t="s">
        <v>38</v>
      </c>
      <c r="AP1981" s="254">
        <v>27600000</v>
      </c>
      <c r="AQ1981" s="254">
        <f t="shared" ref="AQ1981:AQ1985" si="783">ROUNDDOWN(AN1981*AP1981,-3)</f>
        <v>27600000</v>
      </c>
      <c r="AR1981" s="351">
        <f t="shared" si="743"/>
        <v>0</v>
      </c>
    </row>
    <row r="1982" spans="2:44" x14ac:dyDescent="0.4">
      <c r="B1982" s="208" t="s">
        <v>27</v>
      </c>
      <c r="C1982" s="180" t="s">
        <v>44</v>
      </c>
      <c r="D1982" s="178">
        <v>48</v>
      </c>
      <c r="E1982" s="179" t="s">
        <v>40</v>
      </c>
      <c r="F1982" s="254">
        <v>900000</v>
      </c>
      <c r="G1982" s="254">
        <f t="shared" si="775"/>
        <v>43200000</v>
      </c>
      <c r="H1982" s="178">
        <v>48</v>
      </c>
      <c r="I1982" s="179" t="s">
        <v>40</v>
      </c>
      <c r="J1982" s="254">
        <v>900000</v>
      </c>
      <c r="K1982" s="254">
        <f t="shared" si="776"/>
        <v>43200000</v>
      </c>
      <c r="L1982" s="178">
        <v>48</v>
      </c>
      <c r="M1982" s="179" t="s">
        <v>40</v>
      </c>
      <c r="N1982" s="254">
        <v>900000</v>
      </c>
      <c r="O1982" s="254">
        <f t="shared" si="777"/>
        <v>43200000</v>
      </c>
      <c r="P1982" s="178">
        <v>48</v>
      </c>
      <c r="Q1982" s="179" t="s">
        <v>40</v>
      </c>
      <c r="R1982" s="254">
        <v>900000</v>
      </c>
      <c r="S1982" s="254">
        <f t="shared" si="778"/>
        <v>43200000</v>
      </c>
      <c r="T1982" s="178">
        <v>48</v>
      </c>
      <c r="U1982" s="179" t="s">
        <v>40</v>
      </c>
      <c r="V1982" s="254">
        <v>900000</v>
      </c>
      <c r="W1982" s="254">
        <f t="shared" si="779"/>
        <v>43200000</v>
      </c>
      <c r="X1982" s="354">
        <f t="shared" si="768"/>
        <v>12960000</v>
      </c>
      <c r="Y1982" s="254">
        <f>CEILING(X1982,1000)</f>
        <v>12960000</v>
      </c>
      <c r="Z1982" s="354">
        <f t="shared" si="742"/>
        <v>30240000</v>
      </c>
      <c r="AA1982" s="254">
        <f t="shared" si="770"/>
        <v>30240000</v>
      </c>
      <c r="AB1982" s="178">
        <v>48</v>
      </c>
      <c r="AC1982" s="179" t="s">
        <v>40</v>
      </c>
      <c r="AD1982" s="254">
        <v>900000</v>
      </c>
      <c r="AE1982" s="254">
        <f t="shared" si="780"/>
        <v>43200000</v>
      </c>
      <c r="AF1982" s="178">
        <v>48</v>
      </c>
      <c r="AG1982" s="179" t="s">
        <v>40</v>
      </c>
      <c r="AH1982" s="254">
        <v>900000</v>
      </c>
      <c r="AI1982" s="254">
        <f t="shared" si="781"/>
        <v>43200000</v>
      </c>
      <c r="AJ1982" s="178">
        <v>48</v>
      </c>
      <c r="AK1982" s="179" t="s">
        <v>40</v>
      </c>
      <c r="AL1982" s="254">
        <v>900000</v>
      </c>
      <c r="AM1982" s="254">
        <f t="shared" si="782"/>
        <v>43200000</v>
      </c>
      <c r="AN1982" s="178">
        <v>48</v>
      </c>
      <c r="AO1982" s="179" t="s">
        <v>40</v>
      </c>
      <c r="AP1982" s="254">
        <v>900000</v>
      </c>
      <c r="AQ1982" s="254">
        <f t="shared" si="783"/>
        <v>43200000</v>
      </c>
      <c r="AR1982" s="351">
        <f t="shared" si="743"/>
        <v>0</v>
      </c>
    </row>
    <row r="1983" spans="2:44" x14ac:dyDescent="0.4">
      <c r="B1983" s="208" t="s">
        <v>27</v>
      </c>
      <c r="C1983" s="180" t="s">
        <v>58</v>
      </c>
      <c r="D1983" s="178">
        <v>432</v>
      </c>
      <c r="E1983" s="179" t="s">
        <v>59</v>
      </c>
      <c r="F1983" s="254">
        <v>85000</v>
      </c>
      <c r="G1983" s="254">
        <f t="shared" si="775"/>
        <v>36720000</v>
      </c>
      <c r="H1983" s="178">
        <v>432</v>
      </c>
      <c r="I1983" s="179" t="s">
        <v>59</v>
      </c>
      <c r="J1983" s="254">
        <v>85000</v>
      </c>
      <c r="K1983" s="254">
        <f t="shared" si="776"/>
        <v>36720000</v>
      </c>
      <c r="L1983" s="178">
        <v>0</v>
      </c>
      <c r="M1983" s="179" t="s">
        <v>59</v>
      </c>
      <c r="N1983" s="254">
        <v>85000</v>
      </c>
      <c r="O1983" s="254">
        <f t="shared" si="777"/>
        <v>0</v>
      </c>
      <c r="P1983" s="178">
        <v>0</v>
      </c>
      <c r="Q1983" s="179" t="s">
        <v>59</v>
      </c>
      <c r="R1983" s="254">
        <v>85000</v>
      </c>
      <c r="S1983" s="254">
        <f t="shared" si="778"/>
        <v>0</v>
      </c>
      <c r="T1983" s="178">
        <v>0</v>
      </c>
      <c r="U1983" s="179" t="s">
        <v>59</v>
      </c>
      <c r="V1983" s="254">
        <v>85000</v>
      </c>
      <c r="W1983" s="254">
        <f t="shared" si="779"/>
        <v>0</v>
      </c>
      <c r="X1983" s="354">
        <f t="shared" si="768"/>
        <v>0</v>
      </c>
      <c r="Y1983" s="254"/>
      <c r="Z1983" s="354">
        <f t="shared" si="742"/>
        <v>0</v>
      </c>
      <c r="AA1983" s="254"/>
      <c r="AB1983" s="178">
        <v>0</v>
      </c>
      <c r="AC1983" s="179" t="s">
        <v>59</v>
      </c>
      <c r="AD1983" s="254">
        <v>85000</v>
      </c>
      <c r="AE1983" s="254">
        <f t="shared" si="780"/>
        <v>0</v>
      </c>
      <c r="AF1983" s="178">
        <v>0</v>
      </c>
      <c r="AG1983" s="179" t="s">
        <v>59</v>
      </c>
      <c r="AH1983" s="254">
        <v>85000</v>
      </c>
      <c r="AI1983" s="254">
        <f t="shared" si="781"/>
        <v>0</v>
      </c>
      <c r="AJ1983" s="178">
        <v>0</v>
      </c>
      <c r="AK1983" s="179" t="s">
        <v>59</v>
      </c>
      <c r="AL1983" s="254">
        <v>85000</v>
      </c>
      <c r="AM1983" s="254">
        <f t="shared" si="782"/>
        <v>0</v>
      </c>
      <c r="AN1983" s="178">
        <v>0</v>
      </c>
      <c r="AO1983" s="179" t="s">
        <v>59</v>
      </c>
      <c r="AP1983" s="254">
        <v>85000</v>
      </c>
      <c r="AQ1983" s="254">
        <f t="shared" si="783"/>
        <v>0</v>
      </c>
      <c r="AR1983" s="351">
        <f t="shared" si="743"/>
        <v>0</v>
      </c>
    </row>
    <row r="1984" spans="2:44" x14ac:dyDescent="0.4">
      <c r="B1984" s="208"/>
      <c r="C1984" s="180" t="s">
        <v>635</v>
      </c>
      <c r="D1984" s="178">
        <v>1</v>
      </c>
      <c r="E1984" s="179" t="s">
        <v>38</v>
      </c>
      <c r="F1984" s="254">
        <v>8400000</v>
      </c>
      <c r="G1984" s="254">
        <f t="shared" si="775"/>
        <v>8400000</v>
      </c>
      <c r="H1984" s="178">
        <v>1</v>
      </c>
      <c r="I1984" s="179" t="s">
        <v>38</v>
      </c>
      <c r="J1984" s="254">
        <v>8400000</v>
      </c>
      <c r="K1984" s="254">
        <f t="shared" si="776"/>
        <v>8400000</v>
      </c>
      <c r="L1984" s="178">
        <v>1</v>
      </c>
      <c r="M1984" s="179" t="s">
        <v>38</v>
      </c>
      <c r="N1984" s="254">
        <v>8400000</v>
      </c>
      <c r="O1984" s="254">
        <f t="shared" si="777"/>
        <v>8400000</v>
      </c>
      <c r="P1984" s="178">
        <v>1</v>
      </c>
      <c r="Q1984" s="179" t="s">
        <v>38</v>
      </c>
      <c r="R1984" s="254">
        <v>8400000</v>
      </c>
      <c r="S1984" s="254">
        <f t="shared" si="778"/>
        <v>8400000</v>
      </c>
      <c r="T1984" s="178">
        <v>1</v>
      </c>
      <c r="U1984" s="179" t="s">
        <v>38</v>
      </c>
      <c r="V1984" s="254">
        <v>8400000</v>
      </c>
      <c r="W1984" s="254">
        <f t="shared" si="779"/>
        <v>8400000</v>
      </c>
      <c r="X1984" s="354">
        <f t="shared" si="768"/>
        <v>2520000</v>
      </c>
      <c r="Y1984" s="254">
        <f>CEILING(X1984,1000)</f>
        <v>2520000</v>
      </c>
      <c r="Z1984" s="354">
        <f t="shared" si="742"/>
        <v>5880000</v>
      </c>
      <c r="AA1984" s="254">
        <f t="shared" si="770"/>
        <v>5880000</v>
      </c>
      <c r="AB1984" s="178">
        <v>1</v>
      </c>
      <c r="AC1984" s="179" t="s">
        <v>38</v>
      </c>
      <c r="AD1984" s="254">
        <v>8400000</v>
      </c>
      <c r="AE1984" s="254">
        <f t="shared" si="780"/>
        <v>8400000</v>
      </c>
      <c r="AF1984" s="178">
        <v>1</v>
      </c>
      <c r="AG1984" s="179" t="s">
        <v>38</v>
      </c>
      <c r="AH1984" s="254">
        <v>8400000</v>
      </c>
      <c r="AI1984" s="254">
        <f t="shared" si="781"/>
        <v>8400000</v>
      </c>
      <c r="AJ1984" s="178">
        <v>1</v>
      </c>
      <c r="AK1984" s="179" t="s">
        <v>38</v>
      </c>
      <c r="AL1984" s="254">
        <v>8400000</v>
      </c>
      <c r="AM1984" s="254">
        <f t="shared" si="782"/>
        <v>8400000</v>
      </c>
      <c r="AN1984" s="178">
        <v>1</v>
      </c>
      <c r="AO1984" s="179" t="s">
        <v>38</v>
      </c>
      <c r="AP1984" s="254">
        <v>8400000</v>
      </c>
      <c r="AQ1984" s="254">
        <f t="shared" si="783"/>
        <v>8400000</v>
      </c>
      <c r="AR1984" s="351">
        <f t="shared" si="743"/>
        <v>0</v>
      </c>
    </row>
    <row r="1985" spans="2:44" x14ac:dyDescent="0.4">
      <c r="B1985" s="208"/>
      <c r="C1985" s="180" t="s">
        <v>706</v>
      </c>
      <c r="D1985" s="178">
        <v>1</v>
      </c>
      <c r="E1985" s="179" t="s">
        <v>38</v>
      </c>
      <c r="F1985" s="254">
        <v>9460000</v>
      </c>
      <c r="G1985" s="254">
        <f t="shared" si="775"/>
        <v>9460000</v>
      </c>
      <c r="H1985" s="178">
        <v>1</v>
      </c>
      <c r="I1985" s="179" t="s">
        <v>38</v>
      </c>
      <c r="J1985" s="254">
        <v>9460000</v>
      </c>
      <c r="K1985" s="254">
        <f t="shared" si="776"/>
        <v>9460000</v>
      </c>
      <c r="L1985" s="178">
        <v>1</v>
      </c>
      <c r="M1985" s="179" t="s">
        <v>38</v>
      </c>
      <c r="N1985" s="254">
        <v>9460000</v>
      </c>
      <c r="O1985" s="254">
        <f t="shared" si="777"/>
        <v>9460000</v>
      </c>
      <c r="P1985" s="178">
        <v>1</v>
      </c>
      <c r="Q1985" s="179" t="s">
        <v>38</v>
      </c>
      <c r="R1985" s="254">
        <v>9460000</v>
      </c>
      <c r="S1985" s="254">
        <f t="shared" si="778"/>
        <v>9460000</v>
      </c>
      <c r="T1985" s="178">
        <v>1</v>
      </c>
      <c r="U1985" s="179" t="s">
        <v>38</v>
      </c>
      <c r="V1985" s="254">
        <v>9460000</v>
      </c>
      <c r="W1985" s="254">
        <f t="shared" si="779"/>
        <v>9460000</v>
      </c>
      <c r="X1985" s="354">
        <f t="shared" si="768"/>
        <v>2838000</v>
      </c>
      <c r="Y1985" s="254">
        <f>CEILING(X1985,1000)</f>
        <v>2838000</v>
      </c>
      <c r="Z1985" s="354">
        <f t="shared" si="742"/>
        <v>6622000</v>
      </c>
      <c r="AA1985" s="254">
        <f t="shared" si="770"/>
        <v>6622000</v>
      </c>
      <c r="AB1985" s="178">
        <v>1</v>
      </c>
      <c r="AC1985" s="179" t="s">
        <v>38</v>
      </c>
      <c r="AD1985" s="254">
        <v>9460000</v>
      </c>
      <c r="AE1985" s="254">
        <f t="shared" si="780"/>
        <v>9460000</v>
      </c>
      <c r="AF1985" s="178">
        <v>1</v>
      </c>
      <c r="AG1985" s="179" t="s">
        <v>38</v>
      </c>
      <c r="AH1985" s="254">
        <v>9460000</v>
      </c>
      <c r="AI1985" s="254">
        <f t="shared" si="781"/>
        <v>9460000</v>
      </c>
      <c r="AJ1985" s="178">
        <v>1</v>
      </c>
      <c r="AK1985" s="179" t="s">
        <v>38</v>
      </c>
      <c r="AL1985" s="254">
        <v>9460000</v>
      </c>
      <c r="AM1985" s="254">
        <f t="shared" si="782"/>
        <v>9460000</v>
      </c>
      <c r="AN1985" s="178">
        <v>1</v>
      </c>
      <c r="AO1985" s="179" t="s">
        <v>38</v>
      </c>
      <c r="AP1985" s="254">
        <v>9460000</v>
      </c>
      <c r="AQ1985" s="254">
        <f t="shared" si="783"/>
        <v>9460000</v>
      </c>
      <c r="AR1985" s="351">
        <f t="shared" si="743"/>
        <v>0</v>
      </c>
    </row>
    <row r="1986" spans="2:44" ht="29.15" x14ac:dyDescent="0.4">
      <c r="B1986" s="312" t="s">
        <v>380</v>
      </c>
      <c r="C1986" s="313" t="s">
        <v>707</v>
      </c>
      <c r="D1986" s="269">
        <v>48</v>
      </c>
      <c r="E1986" s="270" t="s">
        <v>30</v>
      </c>
      <c r="F1986" s="254">
        <v>0</v>
      </c>
      <c r="G1986" s="254">
        <f>G1987+G1994</f>
        <v>614236000</v>
      </c>
      <c r="H1986" s="314">
        <v>48</v>
      </c>
      <c r="I1986" s="315" t="s">
        <v>30</v>
      </c>
      <c r="J1986" s="316">
        <v>0</v>
      </c>
      <c r="K1986" s="316">
        <f>K1987+K1994</f>
        <v>614236000</v>
      </c>
      <c r="L1986" s="314">
        <v>48</v>
      </c>
      <c r="M1986" s="315" t="s">
        <v>30</v>
      </c>
      <c r="N1986" s="316">
        <v>0</v>
      </c>
      <c r="O1986" s="316">
        <f>O1987+O1994</f>
        <v>565276000</v>
      </c>
      <c r="P1986" s="314">
        <v>48</v>
      </c>
      <c r="Q1986" s="315" t="s">
        <v>30</v>
      </c>
      <c r="R1986" s="316">
        <v>0</v>
      </c>
      <c r="S1986" s="316">
        <f>S1987+S1994</f>
        <v>565276000</v>
      </c>
      <c r="T1986" s="314">
        <v>48</v>
      </c>
      <c r="U1986" s="315" t="s">
        <v>30</v>
      </c>
      <c r="V1986" s="316">
        <v>0</v>
      </c>
      <c r="W1986" s="316">
        <f>W1987+W1994</f>
        <v>565276000</v>
      </c>
      <c r="X1986" s="354">
        <f t="shared" si="768"/>
        <v>169582800</v>
      </c>
      <c r="Y1986" s="316"/>
      <c r="Z1986" s="354">
        <f t="shared" si="742"/>
        <v>565276000</v>
      </c>
      <c r="AA1986" s="316"/>
      <c r="AB1986" s="314">
        <v>48</v>
      </c>
      <c r="AC1986" s="315" t="s">
        <v>30</v>
      </c>
      <c r="AD1986" s="316">
        <v>0</v>
      </c>
      <c r="AE1986" s="316">
        <f>AE1987+AE1994</f>
        <v>565276000</v>
      </c>
      <c r="AF1986" s="314">
        <v>48</v>
      </c>
      <c r="AG1986" s="315" t="s">
        <v>30</v>
      </c>
      <c r="AH1986" s="316">
        <v>0</v>
      </c>
      <c r="AI1986" s="316">
        <f>AI1987+AI1994</f>
        <v>565276000</v>
      </c>
      <c r="AJ1986" s="314">
        <v>48</v>
      </c>
      <c r="AK1986" s="315" t="s">
        <v>30</v>
      </c>
      <c r="AL1986" s="316">
        <v>0</v>
      </c>
      <c r="AM1986" s="316">
        <f>AM1987+AM1994</f>
        <v>565276000</v>
      </c>
      <c r="AN1986" s="314">
        <v>48</v>
      </c>
      <c r="AO1986" s="315" t="s">
        <v>30</v>
      </c>
      <c r="AP1986" s="316">
        <v>0</v>
      </c>
      <c r="AQ1986" s="316">
        <f>AQ1987+AQ1994</f>
        <v>565276000</v>
      </c>
      <c r="AR1986" s="351">
        <f t="shared" si="743"/>
        <v>0</v>
      </c>
    </row>
    <row r="1987" spans="2:44" x14ac:dyDescent="0.4">
      <c r="B1987" s="208">
        <v>525111</v>
      </c>
      <c r="C1987" s="180" t="s">
        <v>174</v>
      </c>
      <c r="D1987" s="178"/>
      <c r="E1987" s="179"/>
      <c r="F1987" s="180"/>
      <c r="G1987" s="254">
        <f>SUM(G1988:G1993)</f>
        <v>410140000</v>
      </c>
      <c r="H1987" s="178"/>
      <c r="I1987" s="179"/>
      <c r="J1987" s="180"/>
      <c r="K1987" s="254">
        <f>SUM(K1988:K1993)</f>
        <v>410140000</v>
      </c>
      <c r="L1987" s="178"/>
      <c r="M1987" s="179"/>
      <c r="N1987" s="180"/>
      <c r="O1987" s="254">
        <f>SUM(O1988:O1993)</f>
        <v>410140000</v>
      </c>
      <c r="P1987" s="178"/>
      <c r="Q1987" s="179"/>
      <c r="R1987" s="180"/>
      <c r="S1987" s="254">
        <f>SUM(S1988:S1993)</f>
        <v>410140000</v>
      </c>
      <c r="T1987" s="178"/>
      <c r="U1987" s="179"/>
      <c r="V1987" s="180"/>
      <c r="W1987" s="254">
        <f>SUM(W1988:W1993)</f>
        <v>410140000</v>
      </c>
      <c r="X1987" s="354">
        <f t="shared" si="768"/>
        <v>123042000</v>
      </c>
      <c r="Y1987" s="254"/>
      <c r="Z1987" s="354">
        <f t="shared" si="742"/>
        <v>410140000</v>
      </c>
      <c r="AA1987" s="254"/>
      <c r="AB1987" s="178"/>
      <c r="AC1987" s="179"/>
      <c r="AD1987" s="180"/>
      <c r="AE1987" s="254">
        <f>SUM(AE1988:AE1993)</f>
        <v>410140000</v>
      </c>
      <c r="AF1987" s="178"/>
      <c r="AG1987" s="179"/>
      <c r="AH1987" s="180"/>
      <c r="AI1987" s="254">
        <f>SUM(AI1988:AI1993)</f>
        <v>410140000</v>
      </c>
      <c r="AJ1987" s="178"/>
      <c r="AK1987" s="179"/>
      <c r="AL1987" s="180"/>
      <c r="AM1987" s="254">
        <f>SUM(AM1988:AM1993)</f>
        <v>410140000</v>
      </c>
      <c r="AN1987" s="178"/>
      <c r="AO1987" s="179"/>
      <c r="AP1987" s="180"/>
      <c r="AQ1987" s="254">
        <f>SUM(AQ1988:AQ1993)</f>
        <v>410140000</v>
      </c>
      <c r="AR1987" s="351">
        <f t="shared" si="743"/>
        <v>0</v>
      </c>
    </row>
    <row r="1988" spans="2:44" x14ac:dyDescent="0.4">
      <c r="B1988" s="208" t="s">
        <v>27</v>
      </c>
      <c r="C1988" s="180" t="s">
        <v>46</v>
      </c>
      <c r="D1988" s="178">
        <v>368</v>
      </c>
      <c r="E1988" s="179" t="s">
        <v>47</v>
      </c>
      <c r="F1988" s="254">
        <v>150000</v>
      </c>
      <c r="G1988" s="254">
        <f t="shared" ref="G1988:G1993" si="784">ROUNDDOWN(D1988*F1988,-3)</f>
        <v>55200000</v>
      </c>
      <c r="H1988" s="178">
        <v>368</v>
      </c>
      <c r="I1988" s="179" t="s">
        <v>47</v>
      </c>
      <c r="J1988" s="254">
        <v>150000</v>
      </c>
      <c r="K1988" s="254">
        <f t="shared" ref="K1988:K1993" si="785">ROUNDDOWN(H1988*J1988,-3)</f>
        <v>55200000</v>
      </c>
      <c r="L1988" s="178">
        <v>368</v>
      </c>
      <c r="M1988" s="179" t="s">
        <v>47</v>
      </c>
      <c r="N1988" s="254">
        <v>150000</v>
      </c>
      <c r="O1988" s="254">
        <f t="shared" ref="O1988:O1993" si="786">ROUNDDOWN(L1988*N1988,-3)</f>
        <v>55200000</v>
      </c>
      <c r="P1988" s="178">
        <v>368</v>
      </c>
      <c r="Q1988" s="179" t="s">
        <v>47</v>
      </c>
      <c r="R1988" s="254">
        <v>150000</v>
      </c>
      <c r="S1988" s="254">
        <f t="shared" ref="S1988:S1993" si="787">ROUNDDOWN(P1988*R1988,-3)</f>
        <v>55200000</v>
      </c>
      <c r="T1988" s="178">
        <v>368</v>
      </c>
      <c r="U1988" s="179" t="s">
        <v>47</v>
      </c>
      <c r="V1988" s="254">
        <v>150000</v>
      </c>
      <c r="W1988" s="254">
        <f t="shared" ref="W1988:W1993" si="788">ROUNDDOWN(T1988*V1988,-3)</f>
        <v>55200000</v>
      </c>
      <c r="X1988" s="354">
        <f t="shared" si="768"/>
        <v>16560000</v>
      </c>
      <c r="Y1988" s="254">
        <f t="shared" ref="Y1988:Y1993" si="789">CEILING(X1988,1000)</f>
        <v>16560000</v>
      </c>
      <c r="Z1988" s="354">
        <f t="shared" si="742"/>
        <v>38640000</v>
      </c>
      <c r="AA1988" s="254">
        <f t="shared" si="770"/>
        <v>38640000</v>
      </c>
      <c r="AB1988" s="178">
        <v>368</v>
      </c>
      <c r="AC1988" s="179" t="s">
        <v>47</v>
      </c>
      <c r="AD1988" s="254">
        <v>150000</v>
      </c>
      <c r="AE1988" s="254">
        <f t="shared" ref="AE1988:AE1993" si="790">ROUNDDOWN(AB1988*AD1988,-3)</f>
        <v>55200000</v>
      </c>
      <c r="AF1988" s="178">
        <v>368</v>
      </c>
      <c r="AG1988" s="179" t="s">
        <v>47</v>
      </c>
      <c r="AH1988" s="254">
        <v>150000</v>
      </c>
      <c r="AI1988" s="254">
        <f t="shared" ref="AI1988:AI1993" si="791">ROUNDDOWN(AF1988*AH1988,-3)</f>
        <v>55200000</v>
      </c>
      <c r="AJ1988" s="178">
        <v>368</v>
      </c>
      <c r="AK1988" s="179" t="s">
        <v>47</v>
      </c>
      <c r="AL1988" s="254">
        <v>150000</v>
      </c>
      <c r="AM1988" s="254">
        <f t="shared" ref="AM1988:AM1993" si="792">ROUNDDOWN(AJ1988*AL1988,-3)</f>
        <v>55200000</v>
      </c>
      <c r="AN1988" s="178">
        <v>368</v>
      </c>
      <c r="AO1988" s="179" t="s">
        <v>47</v>
      </c>
      <c r="AP1988" s="254">
        <v>150000</v>
      </c>
      <c r="AQ1988" s="254">
        <f t="shared" ref="AQ1988:AQ1993" si="793">ROUNDDOWN(AN1988*AP1988,-3)</f>
        <v>55200000</v>
      </c>
      <c r="AR1988" s="351">
        <f t="shared" si="743"/>
        <v>0</v>
      </c>
    </row>
    <row r="1989" spans="2:44" x14ac:dyDescent="0.4">
      <c r="B1989" s="208" t="s">
        <v>27</v>
      </c>
      <c r="C1989" s="180" t="s">
        <v>48</v>
      </c>
      <c r="D1989" s="178">
        <v>1444</v>
      </c>
      <c r="E1989" s="179" t="s">
        <v>47</v>
      </c>
      <c r="F1989" s="254">
        <v>150000</v>
      </c>
      <c r="G1989" s="254">
        <f t="shared" si="784"/>
        <v>216600000</v>
      </c>
      <c r="H1989" s="178">
        <v>1444</v>
      </c>
      <c r="I1989" s="179" t="s">
        <v>47</v>
      </c>
      <c r="J1989" s="254">
        <v>150000</v>
      </c>
      <c r="K1989" s="254">
        <f t="shared" si="785"/>
        <v>216600000</v>
      </c>
      <c r="L1989" s="178">
        <v>1444</v>
      </c>
      <c r="M1989" s="179" t="s">
        <v>47</v>
      </c>
      <c r="N1989" s="254">
        <v>150000</v>
      </c>
      <c r="O1989" s="254">
        <f t="shared" si="786"/>
        <v>216600000</v>
      </c>
      <c r="P1989" s="178">
        <v>1444</v>
      </c>
      <c r="Q1989" s="179" t="s">
        <v>47</v>
      </c>
      <c r="R1989" s="254">
        <v>150000</v>
      </c>
      <c r="S1989" s="254">
        <f t="shared" si="787"/>
        <v>216600000</v>
      </c>
      <c r="T1989" s="178">
        <v>1444</v>
      </c>
      <c r="U1989" s="179" t="s">
        <v>47</v>
      </c>
      <c r="V1989" s="254">
        <v>150000</v>
      </c>
      <c r="W1989" s="254">
        <f t="shared" si="788"/>
        <v>216600000</v>
      </c>
      <c r="X1989" s="354">
        <f t="shared" si="768"/>
        <v>64980000</v>
      </c>
      <c r="Y1989" s="254">
        <f t="shared" si="789"/>
        <v>64980000</v>
      </c>
      <c r="Z1989" s="354">
        <f t="shared" si="742"/>
        <v>151620000</v>
      </c>
      <c r="AA1989" s="254">
        <f t="shared" si="770"/>
        <v>151620000</v>
      </c>
      <c r="AB1989" s="178">
        <v>1444</v>
      </c>
      <c r="AC1989" s="179" t="s">
        <v>47</v>
      </c>
      <c r="AD1989" s="254">
        <v>150000</v>
      </c>
      <c r="AE1989" s="254">
        <f t="shared" si="790"/>
        <v>216600000</v>
      </c>
      <c r="AF1989" s="178">
        <v>1444</v>
      </c>
      <c r="AG1989" s="179" t="s">
        <v>47</v>
      </c>
      <c r="AH1989" s="254">
        <v>150000</v>
      </c>
      <c r="AI1989" s="254">
        <f t="shared" si="791"/>
        <v>216600000</v>
      </c>
      <c r="AJ1989" s="178">
        <v>1444</v>
      </c>
      <c r="AK1989" s="179" t="s">
        <v>47</v>
      </c>
      <c r="AL1989" s="254">
        <v>150000</v>
      </c>
      <c r="AM1989" s="254">
        <f t="shared" si="792"/>
        <v>216600000</v>
      </c>
      <c r="AN1989" s="178">
        <v>1444</v>
      </c>
      <c r="AO1989" s="179" t="s">
        <v>47</v>
      </c>
      <c r="AP1989" s="254">
        <v>150000</v>
      </c>
      <c r="AQ1989" s="254">
        <f t="shared" si="793"/>
        <v>216600000</v>
      </c>
      <c r="AR1989" s="351">
        <f t="shared" si="743"/>
        <v>0</v>
      </c>
    </row>
    <row r="1990" spans="2:44" x14ac:dyDescent="0.4">
      <c r="B1990" s="208"/>
      <c r="C1990" s="180" t="s">
        <v>672</v>
      </c>
      <c r="D1990" s="178">
        <v>420</v>
      </c>
      <c r="E1990" s="179" t="s">
        <v>47</v>
      </c>
      <c r="F1990" s="254">
        <v>150000</v>
      </c>
      <c r="G1990" s="254">
        <f t="shared" si="784"/>
        <v>63000000</v>
      </c>
      <c r="H1990" s="178">
        <v>420</v>
      </c>
      <c r="I1990" s="179" t="s">
        <v>47</v>
      </c>
      <c r="J1990" s="254">
        <v>150000</v>
      </c>
      <c r="K1990" s="254">
        <f t="shared" si="785"/>
        <v>63000000</v>
      </c>
      <c r="L1990" s="178">
        <v>420</v>
      </c>
      <c r="M1990" s="179" t="s">
        <v>47</v>
      </c>
      <c r="N1990" s="254">
        <v>150000</v>
      </c>
      <c r="O1990" s="254">
        <f t="shared" si="786"/>
        <v>63000000</v>
      </c>
      <c r="P1990" s="178">
        <v>420</v>
      </c>
      <c r="Q1990" s="179" t="s">
        <v>47</v>
      </c>
      <c r="R1990" s="254">
        <v>150000</v>
      </c>
      <c r="S1990" s="254">
        <f t="shared" si="787"/>
        <v>63000000</v>
      </c>
      <c r="T1990" s="178">
        <v>420</v>
      </c>
      <c r="U1990" s="179" t="s">
        <v>47</v>
      </c>
      <c r="V1990" s="254">
        <v>150000</v>
      </c>
      <c r="W1990" s="254">
        <f t="shared" si="788"/>
        <v>63000000</v>
      </c>
      <c r="X1990" s="354">
        <f t="shared" si="768"/>
        <v>18900000</v>
      </c>
      <c r="Y1990" s="254">
        <f t="shared" si="789"/>
        <v>18900000</v>
      </c>
      <c r="Z1990" s="354">
        <f t="shared" si="742"/>
        <v>44100000</v>
      </c>
      <c r="AA1990" s="254">
        <f t="shared" si="770"/>
        <v>44100000</v>
      </c>
      <c r="AB1990" s="178">
        <v>420</v>
      </c>
      <c r="AC1990" s="179" t="s">
        <v>47</v>
      </c>
      <c r="AD1990" s="254">
        <v>150000</v>
      </c>
      <c r="AE1990" s="254">
        <f t="shared" si="790"/>
        <v>63000000</v>
      </c>
      <c r="AF1990" s="178">
        <v>420</v>
      </c>
      <c r="AG1990" s="179" t="s">
        <v>47</v>
      </c>
      <c r="AH1990" s="254">
        <v>150000</v>
      </c>
      <c r="AI1990" s="254">
        <f t="shared" si="791"/>
        <v>63000000</v>
      </c>
      <c r="AJ1990" s="178">
        <v>420</v>
      </c>
      <c r="AK1990" s="179" t="s">
        <v>47</v>
      </c>
      <c r="AL1990" s="254">
        <v>150000</v>
      </c>
      <c r="AM1990" s="254">
        <f t="shared" si="792"/>
        <v>63000000</v>
      </c>
      <c r="AN1990" s="178">
        <v>420</v>
      </c>
      <c r="AO1990" s="179" t="s">
        <v>47</v>
      </c>
      <c r="AP1990" s="254">
        <v>150000</v>
      </c>
      <c r="AQ1990" s="254">
        <f t="shared" si="793"/>
        <v>63000000</v>
      </c>
      <c r="AR1990" s="351">
        <f t="shared" si="743"/>
        <v>0</v>
      </c>
    </row>
    <row r="1991" spans="2:44" x14ac:dyDescent="0.4">
      <c r="B1991" s="208"/>
      <c r="C1991" s="180" t="s">
        <v>673</v>
      </c>
      <c r="D1991" s="178">
        <v>1</v>
      </c>
      <c r="E1991" s="179" t="s">
        <v>38</v>
      </c>
      <c r="F1991" s="254">
        <v>6940000</v>
      </c>
      <c r="G1991" s="254">
        <f t="shared" si="784"/>
        <v>6940000</v>
      </c>
      <c r="H1991" s="178">
        <v>1</v>
      </c>
      <c r="I1991" s="179" t="s">
        <v>38</v>
      </c>
      <c r="J1991" s="254">
        <v>6940000</v>
      </c>
      <c r="K1991" s="254">
        <f t="shared" si="785"/>
        <v>6940000</v>
      </c>
      <c r="L1991" s="178">
        <v>1</v>
      </c>
      <c r="M1991" s="179" t="s">
        <v>38</v>
      </c>
      <c r="N1991" s="254">
        <v>6940000</v>
      </c>
      <c r="O1991" s="254">
        <f t="shared" si="786"/>
        <v>6940000</v>
      </c>
      <c r="P1991" s="178">
        <v>1</v>
      </c>
      <c r="Q1991" s="179" t="s">
        <v>38</v>
      </c>
      <c r="R1991" s="254">
        <v>6940000</v>
      </c>
      <c r="S1991" s="254">
        <f t="shared" si="787"/>
        <v>6940000</v>
      </c>
      <c r="T1991" s="178">
        <v>1</v>
      </c>
      <c r="U1991" s="179" t="s">
        <v>38</v>
      </c>
      <c r="V1991" s="254">
        <v>6940000</v>
      </c>
      <c r="W1991" s="254">
        <f t="shared" si="788"/>
        <v>6940000</v>
      </c>
      <c r="X1991" s="354">
        <f t="shared" si="768"/>
        <v>2082000</v>
      </c>
      <c r="Y1991" s="254">
        <f t="shared" si="789"/>
        <v>2082000</v>
      </c>
      <c r="Z1991" s="354">
        <f t="shared" si="742"/>
        <v>4858000</v>
      </c>
      <c r="AA1991" s="254">
        <f t="shared" si="770"/>
        <v>4858000</v>
      </c>
      <c r="AB1991" s="178">
        <v>1</v>
      </c>
      <c r="AC1991" s="179" t="s">
        <v>38</v>
      </c>
      <c r="AD1991" s="254">
        <v>6940000</v>
      </c>
      <c r="AE1991" s="254">
        <f t="shared" si="790"/>
        <v>6940000</v>
      </c>
      <c r="AF1991" s="178">
        <v>1</v>
      </c>
      <c r="AG1991" s="179" t="s">
        <v>38</v>
      </c>
      <c r="AH1991" s="254">
        <v>6940000</v>
      </c>
      <c r="AI1991" s="254">
        <f t="shared" si="791"/>
        <v>6940000</v>
      </c>
      <c r="AJ1991" s="178">
        <v>1</v>
      </c>
      <c r="AK1991" s="179" t="s">
        <v>38</v>
      </c>
      <c r="AL1991" s="254">
        <v>6940000</v>
      </c>
      <c r="AM1991" s="254">
        <f t="shared" si="792"/>
        <v>6940000</v>
      </c>
      <c r="AN1991" s="178">
        <v>1</v>
      </c>
      <c r="AO1991" s="179" t="s">
        <v>38</v>
      </c>
      <c r="AP1991" s="254">
        <v>6940000</v>
      </c>
      <c r="AQ1991" s="254">
        <f t="shared" si="793"/>
        <v>6940000</v>
      </c>
      <c r="AR1991" s="351">
        <f t="shared" si="743"/>
        <v>0</v>
      </c>
    </row>
    <row r="1992" spans="2:44" x14ac:dyDescent="0.4">
      <c r="B1992" s="208"/>
      <c r="C1992" s="180" t="s">
        <v>638</v>
      </c>
      <c r="D1992" s="178">
        <v>1</v>
      </c>
      <c r="E1992" s="179" t="s">
        <v>38</v>
      </c>
      <c r="F1992" s="254">
        <v>50400000</v>
      </c>
      <c r="G1992" s="254">
        <f t="shared" si="784"/>
        <v>50400000</v>
      </c>
      <c r="H1992" s="178">
        <v>1</v>
      </c>
      <c r="I1992" s="179" t="s">
        <v>38</v>
      </c>
      <c r="J1992" s="254">
        <v>50400000</v>
      </c>
      <c r="K1992" s="254">
        <f t="shared" si="785"/>
        <v>50400000</v>
      </c>
      <c r="L1992" s="178">
        <v>1</v>
      </c>
      <c r="M1992" s="179" t="s">
        <v>38</v>
      </c>
      <c r="N1992" s="254">
        <v>50400000</v>
      </c>
      <c r="O1992" s="254">
        <f t="shared" si="786"/>
        <v>50400000</v>
      </c>
      <c r="P1992" s="178">
        <v>1</v>
      </c>
      <c r="Q1992" s="179" t="s">
        <v>38</v>
      </c>
      <c r="R1992" s="254">
        <v>50400000</v>
      </c>
      <c r="S1992" s="254">
        <f t="shared" si="787"/>
        <v>50400000</v>
      </c>
      <c r="T1992" s="178">
        <v>1</v>
      </c>
      <c r="U1992" s="179" t="s">
        <v>38</v>
      </c>
      <c r="V1992" s="254">
        <v>50400000</v>
      </c>
      <c r="W1992" s="254">
        <f t="shared" si="788"/>
        <v>50400000</v>
      </c>
      <c r="X1992" s="354">
        <f t="shared" si="768"/>
        <v>15120000</v>
      </c>
      <c r="Y1992" s="254">
        <f t="shared" si="789"/>
        <v>15120000</v>
      </c>
      <c r="Z1992" s="354">
        <f t="shared" si="742"/>
        <v>35280000</v>
      </c>
      <c r="AA1992" s="254">
        <f t="shared" si="770"/>
        <v>35280000</v>
      </c>
      <c r="AB1992" s="178">
        <v>1</v>
      </c>
      <c r="AC1992" s="179" t="s">
        <v>38</v>
      </c>
      <c r="AD1992" s="254">
        <v>50400000</v>
      </c>
      <c r="AE1992" s="254">
        <f t="shared" si="790"/>
        <v>50400000</v>
      </c>
      <c r="AF1992" s="178">
        <v>1</v>
      </c>
      <c r="AG1992" s="179" t="s">
        <v>38</v>
      </c>
      <c r="AH1992" s="254">
        <v>50400000</v>
      </c>
      <c r="AI1992" s="254">
        <f t="shared" si="791"/>
        <v>50400000</v>
      </c>
      <c r="AJ1992" s="178">
        <v>1</v>
      </c>
      <c r="AK1992" s="179" t="s">
        <v>38</v>
      </c>
      <c r="AL1992" s="254">
        <v>50400000</v>
      </c>
      <c r="AM1992" s="254">
        <f t="shared" si="792"/>
        <v>50400000</v>
      </c>
      <c r="AN1992" s="178">
        <v>1</v>
      </c>
      <c r="AO1992" s="179" t="s">
        <v>38</v>
      </c>
      <c r="AP1992" s="254">
        <v>50400000</v>
      </c>
      <c r="AQ1992" s="254">
        <f t="shared" si="793"/>
        <v>50400000</v>
      </c>
      <c r="AR1992" s="351">
        <f t="shared" si="743"/>
        <v>0</v>
      </c>
    </row>
    <row r="1993" spans="2:44" x14ac:dyDescent="0.4">
      <c r="B1993" s="208"/>
      <c r="C1993" s="180" t="s">
        <v>60</v>
      </c>
      <c r="D1993" s="178">
        <v>1</v>
      </c>
      <c r="E1993" s="179" t="s">
        <v>38</v>
      </c>
      <c r="F1993" s="254">
        <v>18000000</v>
      </c>
      <c r="G1993" s="254">
        <f t="shared" si="784"/>
        <v>18000000</v>
      </c>
      <c r="H1993" s="178">
        <v>1</v>
      </c>
      <c r="I1993" s="179" t="s">
        <v>38</v>
      </c>
      <c r="J1993" s="254">
        <v>18000000</v>
      </c>
      <c r="K1993" s="254">
        <f t="shared" si="785"/>
        <v>18000000</v>
      </c>
      <c r="L1993" s="178">
        <v>1</v>
      </c>
      <c r="M1993" s="179" t="s">
        <v>38</v>
      </c>
      <c r="N1993" s="254">
        <v>18000000</v>
      </c>
      <c r="O1993" s="254">
        <f t="shared" si="786"/>
        <v>18000000</v>
      </c>
      <c r="P1993" s="178">
        <v>1</v>
      </c>
      <c r="Q1993" s="179" t="s">
        <v>38</v>
      </c>
      <c r="R1993" s="254">
        <v>18000000</v>
      </c>
      <c r="S1993" s="254">
        <f t="shared" si="787"/>
        <v>18000000</v>
      </c>
      <c r="T1993" s="178">
        <v>1</v>
      </c>
      <c r="U1993" s="179" t="s">
        <v>38</v>
      </c>
      <c r="V1993" s="254">
        <v>18000000</v>
      </c>
      <c r="W1993" s="254">
        <f t="shared" si="788"/>
        <v>18000000</v>
      </c>
      <c r="X1993" s="354">
        <f t="shared" si="768"/>
        <v>5400000</v>
      </c>
      <c r="Y1993" s="254">
        <f t="shared" si="789"/>
        <v>5400000</v>
      </c>
      <c r="Z1993" s="354">
        <f t="shared" ref="Z1993:Z2056" si="794">W1993-Y1993</f>
        <v>12600000</v>
      </c>
      <c r="AA1993" s="254">
        <f t="shared" si="770"/>
        <v>12600000</v>
      </c>
      <c r="AB1993" s="178">
        <v>1</v>
      </c>
      <c r="AC1993" s="179" t="s">
        <v>38</v>
      </c>
      <c r="AD1993" s="254">
        <v>18000000</v>
      </c>
      <c r="AE1993" s="254">
        <f t="shared" si="790"/>
        <v>18000000</v>
      </c>
      <c r="AF1993" s="178">
        <v>1</v>
      </c>
      <c r="AG1993" s="179" t="s">
        <v>38</v>
      </c>
      <c r="AH1993" s="254">
        <v>18000000</v>
      </c>
      <c r="AI1993" s="254">
        <f t="shared" si="791"/>
        <v>18000000</v>
      </c>
      <c r="AJ1993" s="178">
        <v>1</v>
      </c>
      <c r="AK1993" s="179" t="s">
        <v>38</v>
      </c>
      <c r="AL1993" s="254">
        <v>18000000</v>
      </c>
      <c r="AM1993" s="254">
        <f t="shared" si="792"/>
        <v>18000000</v>
      </c>
      <c r="AN1993" s="178">
        <v>1</v>
      </c>
      <c r="AO1993" s="179" t="s">
        <v>38</v>
      </c>
      <c r="AP1993" s="254">
        <v>18000000</v>
      </c>
      <c r="AQ1993" s="254">
        <f t="shared" si="793"/>
        <v>18000000</v>
      </c>
      <c r="AR1993" s="351">
        <f t="shared" si="743"/>
        <v>0</v>
      </c>
    </row>
    <row r="1994" spans="2:44" x14ac:dyDescent="0.4">
      <c r="B1994" s="208">
        <v>525119</v>
      </c>
      <c r="C1994" s="180" t="s">
        <v>42</v>
      </c>
      <c r="D1994" s="178"/>
      <c r="E1994" s="179"/>
      <c r="F1994" s="180">
        <v>0</v>
      </c>
      <c r="G1994" s="254">
        <f>SUM(G1995:G2000)</f>
        <v>204096000</v>
      </c>
      <c r="H1994" s="178"/>
      <c r="I1994" s="179"/>
      <c r="J1994" s="180">
        <v>0</v>
      </c>
      <c r="K1994" s="254">
        <f>SUM(K1995:K2000)</f>
        <v>204096000</v>
      </c>
      <c r="L1994" s="178"/>
      <c r="M1994" s="179"/>
      <c r="N1994" s="180">
        <v>0</v>
      </c>
      <c r="O1994" s="254">
        <f>SUM(O1995:O2000)</f>
        <v>155136000</v>
      </c>
      <c r="P1994" s="178"/>
      <c r="Q1994" s="179"/>
      <c r="R1994" s="180">
        <v>0</v>
      </c>
      <c r="S1994" s="254">
        <f>SUM(S1995:S2000)</f>
        <v>155136000</v>
      </c>
      <c r="T1994" s="178"/>
      <c r="U1994" s="179"/>
      <c r="V1994" s="180">
        <v>0</v>
      </c>
      <c r="W1994" s="254">
        <f>SUM(W1995:W2000)</f>
        <v>155136000</v>
      </c>
      <c r="X1994" s="354">
        <f t="shared" si="768"/>
        <v>46540800</v>
      </c>
      <c r="Y1994" s="254"/>
      <c r="Z1994" s="354">
        <f t="shared" si="794"/>
        <v>155136000</v>
      </c>
      <c r="AA1994" s="254"/>
      <c r="AB1994" s="178"/>
      <c r="AC1994" s="179"/>
      <c r="AD1994" s="180">
        <v>0</v>
      </c>
      <c r="AE1994" s="254">
        <f>SUM(AE1995:AE2000)</f>
        <v>155136000</v>
      </c>
      <c r="AF1994" s="178"/>
      <c r="AG1994" s="179"/>
      <c r="AH1994" s="180">
        <v>0</v>
      </c>
      <c r="AI1994" s="254">
        <f>SUM(AI1995:AI2000)</f>
        <v>155136000</v>
      </c>
      <c r="AJ1994" s="178"/>
      <c r="AK1994" s="179"/>
      <c r="AL1994" s="180">
        <v>0</v>
      </c>
      <c r="AM1994" s="254">
        <f>SUM(AM1995:AM2000)</f>
        <v>155136000</v>
      </c>
      <c r="AN1994" s="178"/>
      <c r="AO1994" s="179"/>
      <c r="AP1994" s="180">
        <v>0</v>
      </c>
      <c r="AQ1994" s="254">
        <f>SUM(AQ1995:AQ2000)</f>
        <v>155136000</v>
      </c>
      <c r="AR1994" s="351">
        <f t="shared" ref="AR1994:AR2057" si="795">AM1994-AQ1994</f>
        <v>0</v>
      </c>
    </row>
    <row r="1995" spans="2:44" x14ac:dyDescent="0.4">
      <c r="B1995" s="208"/>
      <c r="C1995" s="180" t="s">
        <v>708</v>
      </c>
      <c r="D1995" s="178">
        <v>1</v>
      </c>
      <c r="E1995" s="179" t="s">
        <v>38</v>
      </c>
      <c r="F1995" s="254">
        <v>98480000</v>
      </c>
      <c r="G1995" s="254">
        <f t="shared" ref="G1995:G2000" si="796">ROUNDDOWN(D1995*F1995,-3)</f>
        <v>98480000</v>
      </c>
      <c r="H1995" s="178">
        <v>1</v>
      </c>
      <c r="I1995" s="179" t="s">
        <v>38</v>
      </c>
      <c r="J1995" s="254">
        <v>98480000</v>
      </c>
      <c r="K1995" s="254">
        <f t="shared" ref="K1995:K2000" si="797">ROUNDDOWN(H1995*J1995,-3)</f>
        <v>98480000</v>
      </c>
      <c r="L1995" s="178">
        <v>1</v>
      </c>
      <c r="M1995" s="179" t="s">
        <v>38</v>
      </c>
      <c r="N1995" s="254">
        <v>98480000</v>
      </c>
      <c r="O1995" s="254">
        <f t="shared" ref="O1995:O2000" si="798">ROUNDDOWN(L1995*N1995,-3)</f>
        <v>98480000</v>
      </c>
      <c r="P1995" s="178">
        <v>1</v>
      </c>
      <c r="Q1995" s="179" t="s">
        <v>38</v>
      </c>
      <c r="R1995" s="254">
        <v>98480000</v>
      </c>
      <c r="S1995" s="254">
        <f t="shared" ref="S1995:S2000" si="799">ROUNDDOWN(P1995*R1995,-3)</f>
        <v>98480000</v>
      </c>
      <c r="T1995" s="178">
        <v>1</v>
      </c>
      <c r="U1995" s="179" t="s">
        <v>38</v>
      </c>
      <c r="V1995" s="254">
        <v>98480000</v>
      </c>
      <c r="W1995" s="254">
        <f t="shared" ref="W1995:W2000" si="800">ROUNDDOWN(T1995*V1995,-3)</f>
        <v>98480000</v>
      </c>
      <c r="X1995" s="354">
        <f t="shared" si="768"/>
        <v>29544000</v>
      </c>
      <c r="Y1995" s="254">
        <f>CEILING(X1995,1000)</f>
        <v>29544000</v>
      </c>
      <c r="Z1995" s="354">
        <f t="shared" si="794"/>
        <v>68936000</v>
      </c>
      <c r="AA1995" s="254">
        <f t="shared" si="770"/>
        <v>68936000</v>
      </c>
      <c r="AB1995" s="178">
        <v>1</v>
      </c>
      <c r="AC1995" s="179" t="s">
        <v>38</v>
      </c>
      <c r="AD1995" s="254">
        <v>98480000</v>
      </c>
      <c r="AE1995" s="254">
        <f t="shared" ref="AE1995:AE2000" si="801">ROUNDDOWN(AB1995*AD1995,-3)</f>
        <v>98480000</v>
      </c>
      <c r="AF1995" s="178">
        <v>1</v>
      </c>
      <c r="AG1995" s="179" t="s">
        <v>38</v>
      </c>
      <c r="AH1995" s="254">
        <v>98480000</v>
      </c>
      <c r="AI1995" s="254">
        <f t="shared" ref="AI1995:AI2000" si="802">ROUNDDOWN(AF1995*AH1995,-3)</f>
        <v>98480000</v>
      </c>
      <c r="AJ1995" s="178">
        <v>1</v>
      </c>
      <c r="AK1995" s="179" t="s">
        <v>38</v>
      </c>
      <c r="AL1995" s="254">
        <v>98480000</v>
      </c>
      <c r="AM1995" s="254">
        <f t="shared" ref="AM1995:AM2000" si="803">ROUNDDOWN(AJ1995*AL1995,-3)</f>
        <v>98480000</v>
      </c>
      <c r="AN1995" s="178">
        <v>1</v>
      </c>
      <c r="AO1995" s="179" t="s">
        <v>38</v>
      </c>
      <c r="AP1995" s="254">
        <v>98480000</v>
      </c>
      <c r="AQ1995" s="254">
        <f t="shared" ref="AQ1995:AQ2000" si="804">ROUNDDOWN(AN1995*AP1995,-3)</f>
        <v>98480000</v>
      </c>
      <c r="AR1995" s="351">
        <f t="shared" si="795"/>
        <v>0</v>
      </c>
    </row>
    <row r="1996" spans="2:44" x14ac:dyDescent="0.4">
      <c r="B1996" s="208" t="s">
        <v>27</v>
      </c>
      <c r="C1996" s="180" t="s">
        <v>44</v>
      </c>
      <c r="D1996" s="178">
        <v>48</v>
      </c>
      <c r="E1996" s="179" t="s">
        <v>40</v>
      </c>
      <c r="F1996" s="254">
        <v>450000</v>
      </c>
      <c r="G1996" s="254">
        <f t="shared" si="796"/>
        <v>21600000</v>
      </c>
      <c r="H1996" s="178">
        <v>48</v>
      </c>
      <c r="I1996" s="179" t="s">
        <v>40</v>
      </c>
      <c r="J1996" s="254">
        <v>450000</v>
      </c>
      <c r="K1996" s="254">
        <f t="shared" si="797"/>
        <v>21600000</v>
      </c>
      <c r="L1996" s="178">
        <v>48</v>
      </c>
      <c r="M1996" s="179" t="s">
        <v>40</v>
      </c>
      <c r="N1996" s="254">
        <v>450000</v>
      </c>
      <c r="O1996" s="254">
        <f t="shared" si="798"/>
        <v>21600000</v>
      </c>
      <c r="P1996" s="178">
        <v>48</v>
      </c>
      <c r="Q1996" s="179" t="s">
        <v>40</v>
      </c>
      <c r="R1996" s="254">
        <v>450000</v>
      </c>
      <c r="S1996" s="254">
        <f t="shared" si="799"/>
        <v>21600000</v>
      </c>
      <c r="T1996" s="178">
        <v>48</v>
      </c>
      <c r="U1996" s="179" t="s">
        <v>40</v>
      </c>
      <c r="V1996" s="254">
        <v>450000</v>
      </c>
      <c r="W1996" s="254">
        <f t="shared" si="800"/>
        <v>21600000</v>
      </c>
      <c r="X1996" s="354">
        <f t="shared" si="768"/>
        <v>6480000</v>
      </c>
      <c r="Y1996" s="254">
        <f>CEILING(X1996,1000)</f>
        <v>6480000</v>
      </c>
      <c r="Z1996" s="354">
        <f t="shared" si="794"/>
        <v>15120000</v>
      </c>
      <c r="AA1996" s="254">
        <f t="shared" si="770"/>
        <v>15120000</v>
      </c>
      <c r="AB1996" s="178">
        <v>48</v>
      </c>
      <c r="AC1996" s="179" t="s">
        <v>40</v>
      </c>
      <c r="AD1996" s="254">
        <v>450000</v>
      </c>
      <c r="AE1996" s="254">
        <f t="shared" si="801"/>
        <v>21600000</v>
      </c>
      <c r="AF1996" s="178">
        <v>48</v>
      </c>
      <c r="AG1996" s="179" t="s">
        <v>40</v>
      </c>
      <c r="AH1996" s="254">
        <v>450000</v>
      </c>
      <c r="AI1996" s="254">
        <f t="shared" si="802"/>
        <v>21600000</v>
      </c>
      <c r="AJ1996" s="178">
        <v>48</v>
      </c>
      <c r="AK1996" s="179" t="s">
        <v>40</v>
      </c>
      <c r="AL1996" s="254">
        <v>450000</v>
      </c>
      <c r="AM1996" s="254">
        <f t="shared" si="803"/>
        <v>21600000</v>
      </c>
      <c r="AN1996" s="178">
        <v>48</v>
      </c>
      <c r="AO1996" s="179" t="s">
        <v>40</v>
      </c>
      <c r="AP1996" s="254">
        <v>450000</v>
      </c>
      <c r="AQ1996" s="254">
        <f t="shared" si="804"/>
        <v>21600000</v>
      </c>
      <c r="AR1996" s="351">
        <f t="shared" si="795"/>
        <v>0</v>
      </c>
    </row>
    <row r="1997" spans="2:44" x14ac:dyDescent="0.4">
      <c r="B1997" s="208" t="s">
        <v>27</v>
      </c>
      <c r="C1997" s="180" t="s">
        <v>58</v>
      </c>
      <c r="D1997" s="178">
        <v>576</v>
      </c>
      <c r="E1997" s="179" t="s">
        <v>59</v>
      </c>
      <c r="F1997" s="254">
        <v>85000</v>
      </c>
      <c r="G1997" s="254">
        <f t="shared" si="796"/>
        <v>48960000</v>
      </c>
      <c r="H1997" s="178">
        <v>576</v>
      </c>
      <c r="I1997" s="179" t="s">
        <v>59</v>
      </c>
      <c r="J1997" s="254">
        <v>85000</v>
      </c>
      <c r="K1997" s="254">
        <f t="shared" si="797"/>
        <v>48960000</v>
      </c>
      <c r="L1997" s="178">
        <v>0</v>
      </c>
      <c r="M1997" s="179" t="s">
        <v>59</v>
      </c>
      <c r="N1997" s="254">
        <v>85000</v>
      </c>
      <c r="O1997" s="254">
        <f t="shared" si="798"/>
        <v>0</v>
      </c>
      <c r="P1997" s="178">
        <v>0</v>
      </c>
      <c r="Q1997" s="179" t="s">
        <v>59</v>
      </c>
      <c r="R1997" s="254">
        <v>85000</v>
      </c>
      <c r="S1997" s="254">
        <f t="shared" si="799"/>
        <v>0</v>
      </c>
      <c r="T1997" s="178">
        <v>0</v>
      </c>
      <c r="U1997" s="179" t="s">
        <v>59</v>
      </c>
      <c r="V1997" s="254">
        <v>85000</v>
      </c>
      <c r="W1997" s="254">
        <f t="shared" si="800"/>
        <v>0</v>
      </c>
      <c r="X1997" s="354">
        <f t="shared" si="768"/>
        <v>0</v>
      </c>
      <c r="Y1997" s="254"/>
      <c r="Z1997" s="354">
        <f t="shared" si="794"/>
        <v>0</v>
      </c>
      <c r="AA1997" s="254"/>
      <c r="AB1997" s="178">
        <v>0</v>
      </c>
      <c r="AC1997" s="179" t="s">
        <v>59</v>
      </c>
      <c r="AD1997" s="254">
        <v>85000</v>
      </c>
      <c r="AE1997" s="254">
        <f t="shared" si="801"/>
        <v>0</v>
      </c>
      <c r="AF1997" s="178">
        <v>0</v>
      </c>
      <c r="AG1997" s="179" t="s">
        <v>59</v>
      </c>
      <c r="AH1997" s="254">
        <v>85000</v>
      </c>
      <c r="AI1997" s="254">
        <f t="shared" si="802"/>
        <v>0</v>
      </c>
      <c r="AJ1997" s="178">
        <v>0</v>
      </c>
      <c r="AK1997" s="179" t="s">
        <v>59</v>
      </c>
      <c r="AL1997" s="254">
        <v>85000</v>
      </c>
      <c r="AM1997" s="254">
        <f t="shared" si="803"/>
        <v>0</v>
      </c>
      <c r="AN1997" s="178">
        <v>0</v>
      </c>
      <c r="AO1997" s="179" t="s">
        <v>59</v>
      </c>
      <c r="AP1997" s="254">
        <v>85000</v>
      </c>
      <c r="AQ1997" s="254">
        <f t="shared" si="804"/>
        <v>0</v>
      </c>
      <c r="AR1997" s="351">
        <f t="shared" si="795"/>
        <v>0</v>
      </c>
    </row>
    <row r="1998" spans="2:44" x14ac:dyDescent="0.4">
      <c r="B1998" s="208" t="s">
        <v>27</v>
      </c>
      <c r="C1998" s="180" t="s">
        <v>709</v>
      </c>
      <c r="D1998" s="178">
        <v>1</v>
      </c>
      <c r="E1998" s="179" t="s">
        <v>38</v>
      </c>
      <c r="F1998" s="254">
        <v>22656000</v>
      </c>
      <c r="G1998" s="254">
        <f t="shared" si="796"/>
        <v>22656000</v>
      </c>
      <c r="H1998" s="178">
        <v>1</v>
      </c>
      <c r="I1998" s="179" t="s">
        <v>38</v>
      </c>
      <c r="J1998" s="254">
        <v>22656000</v>
      </c>
      <c r="K1998" s="254">
        <f t="shared" si="797"/>
        <v>22656000</v>
      </c>
      <c r="L1998" s="178">
        <v>1</v>
      </c>
      <c r="M1998" s="179" t="s">
        <v>38</v>
      </c>
      <c r="N1998" s="254">
        <v>22656000</v>
      </c>
      <c r="O1998" s="254">
        <f t="shared" si="798"/>
        <v>22656000</v>
      </c>
      <c r="P1998" s="178">
        <v>1</v>
      </c>
      <c r="Q1998" s="179" t="s">
        <v>38</v>
      </c>
      <c r="R1998" s="254">
        <v>22656000</v>
      </c>
      <c r="S1998" s="254">
        <f t="shared" si="799"/>
        <v>22656000</v>
      </c>
      <c r="T1998" s="178">
        <v>1</v>
      </c>
      <c r="U1998" s="179" t="s">
        <v>38</v>
      </c>
      <c r="V1998" s="254">
        <v>22656000</v>
      </c>
      <c r="W1998" s="254">
        <f t="shared" si="800"/>
        <v>22656000</v>
      </c>
      <c r="X1998" s="354">
        <f t="shared" si="768"/>
        <v>6796800</v>
      </c>
      <c r="Y1998" s="254">
        <f>CEILING(X1998,1000)</f>
        <v>6797000</v>
      </c>
      <c r="Z1998" s="354">
        <f t="shared" si="794"/>
        <v>15859000</v>
      </c>
      <c r="AA1998" s="254">
        <f t="shared" si="770"/>
        <v>15859000</v>
      </c>
      <c r="AB1998" s="178">
        <v>1</v>
      </c>
      <c r="AC1998" s="179" t="s">
        <v>38</v>
      </c>
      <c r="AD1998" s="254">
        <v>22656000</v>
      </c>
      <c r="AE1998" s="254">
        <f t="shared" si="801"/>
        <v>22656000</v>
      </c>
      <c r="AF1998" s="178">
        <v>1</v>
      </c>
      <c r="AG1998" s="179" t="s">
        <v>38</v>
      </c>
      <c r="AH1998" s="254">
        <v>22656000</v>
      </c>
      <c r="AI1998" s="254">
        <f t="shared" si="802"/>
        <v>22656000</v>
      </c>
      <c r="AJ1998" s="178">
        <v>1</v>
      </c>
      <c r="AK1998" s="179" t="s">
        <v>38</v>
      </c>
      <c r="AL1998" s="254">
        <v>22656000</v>
      </c>
      <c r="AM1998" s="254">
        <f t="shared" si="803"/>
        <v>22656000</v>
      </c>
      <c r="AN1998" s="178">
        <v>1</v>
      </c>
      <c r="AO1998" s="179" t="s">
        <v>38</v>
      </c>
      <c r="AP1998" s="254">
        <v>22656000</v>
      </c>
      <c r="AQ1998" s="254">
        <f t="shared" si="804"/>
        <v>22656000</v>
      </c>
      <c r="AR1998" s="351">
        <f t="shared" si="795"/>
        <v>0</v>
      </c>
    </row>
    <row r="1999" spans="2:44" x14ac:dyDescent="0.4">
      <c r="B1999" s="208"/>
      <c r="C1999" s="180" t="s">
        <v>635</v>
      </c>
      <c r="D1999" s="178">
        <v>1</v>
      </c>
      <c r="E1999" s="179" t="s">
        <v>38</v>
      </c>
      <c r="F1999" s="254">
        <v>2400000</v>
      </c>
      <c r="G1999" s="254">
        <f t="shared" si="796"/>
        <v>2400000</v>
      </c>
      <c r="H1999" s="178">
        <v>1</v>
      </c>
      <c r="I1999" s="179" t="s">
        <v>38</v>
      </c>
      <c r="J1999" s="254">
        <v>2400000</v>
      </c>
      <c r="K1999" s="254">
        <f t="shared" si="797"/>
        <v>2400000</v>
      </c>
      <c r="L1999" s="178">
        <v>1</v>
      </c>
      <c r="M1999" s="179" t="s">
        <v>38</v>
      </c>
      <c r="N1999" s="254">
        <v>2400000</v>
      </c>
      <c r="O1999" s="254">
        <f t="shared" si="798"/>
        <v>2400000</v>
      </c>
      <c r="P1999" s="178">
        <v>1</v>
      </c>
      <c r="Q1999" s="179" t="s">
        <v>38</v>
      </c>
      <c r="R1999" s="254">
        <v>2400000</v>
      </c>
      <c r="S1999" s="254">
        <f t="shared" si="799"/>
        <v>2400000</v>
      </c>
      <c r="T1999" s="178">
        <v>1</v>
      </c>
      <c r="U1999" s="179" t="s">
        <v>38</v>
      </c>
      <c r="V1999" s="254">
        <v>2400000</v>
      </c>
      <c r="W1999" s="254">
        <f t="shared" si="800"/>
        <v>2400000</v>
      </c>
      <c r="X1999" s="354">
        <f t="shared" si="768"/>
        <v>720000</v>
      </c>
      <c r="Y1999" s="254">
        <f>CEILING(X1999,1000)</f>
        <v>720000</v>
      </c>
      <c r="Z1999" s="354">
        <f t="shared" si="794"/>
        <v>1680000</v>
      </c>
      <c r="AA1999" s="254">
        <f t="shared" si="770"/>
        <v>1680000</v>
      </c>
      <c r="AB1999" s="178">
        <v>1</v>
      </c>
      <c r="AC1999" s="179" t="s">
        <v>38</v>
      </c>
      <c r="AD1999" s="254">
        <v>2400000</v>
      </c>
      <c r="AE1999" s="254">
        <f t="shared" si="801"/>
        <v>2400000</v>
      </c>
      <c r="AF1999" s="178">
        <v>1</v>
      </c>
      <c r="AG1999" s="179" t="s">
        <v>38</v>
      </c>
      <c r="AH1999" s="254">
        <v>2400000</v>
      </c>
      <c r="AI1999" s="254">
        <f t="shared" si="802"/>
        <v>2400000</v>
      </c>
      <c r="AJ1999" s="178">
        <v>1</v>
      </c>
      <c r="AK1999" s="179" t="s">
        <v>38</v>
      </c>
      <c r="AL1999" s="254">
        <v>2400000</v>
      </c>
      <c r="AM1999" s="254">
        <f t="shared" si="803"/>
        <v>2400000</v>
      </c>
      <c r="AN1999" s="178">
        <v>1</v>
      </c>
      <c r="AO1999" s="179" t="s">
        <v>38</v>
      </c>
      <c r="AP1999" s="254">
        <v>2400000</v>
      </c>
      <c r="AQ1999" s="254">
        <f t="shared" si="804"/>
        <v>2400000</v>
      </c>
      <c r="AR1999" s="351">
        <f t="shared" si="795"/>
        <v>0</v>
      </c>
    </row>
    <row r="2000" spans="2:44" x14ac:dyDescent="0.4">
      <c r="B2000" s="208"/>
      <c r="C2000" s="180" t="s">
        <v>706</v>
      </c>
      <c r="D2000" s="178">
        <v>1</v>
      </c>
      <c r="E2000" s="179" t="s">
        <v>38</v>
      </c>
      <c r="F2000" s="254">
        <v>10000000</v>
      </c>
      <c r="G2000" s="254">
        <f t="shared" si="796"/>
        <v>10000000</v>
      </c>
      <c r="H2000" s="178">
        <v>1</v>
      </c>
      <c r="I2000" s="179" t="s">
        <v>38</v>
      </c>
      <c r="J2000" s="254">
        <v>10000000</v>
      </c>
      <c r="K2000" s="254">
        <f t="shared" si="797"/>
        <v>10000000</v>
      </c>
      <c r="L2000" s="178">
        <v>1</v>
      </c>
      <c r="M2000" s="179" t="s">
        <v>38</v>
      </c>
      <c r="N2000" s="254">
        <v>10000000</v>
      </c>
      <c r="O2000" s="254">
        <f t="shared" si="798"/>
        <v>10000000</v>
      </c>
      <c r="P2000" s="178">
        <v>1</v>
      </c>
      <c r="Q2000" s="179" t="s">
        <v>38</v>
      </c>
      <c r="R2000" s="254">
        <v>10000000</v>
      </c>
      <c r="S2000" s="254">
        <f t="shared" si="799"/>
        <v>10000000</v>
      </c>
      <c r="T2000" s="178">
        <v>1</v>
      </c>
      <c r="U2000" s="179" t="s">
        <v>38</v>
      </c>
      <c r="V2000" s="254">
        <v>10000000</v>
      </c>
      <c r="W2000" s="254">
        <f t="shared" si="800"/>
        <v>10000000</v>
      </c>
      <c r="X2000" s="354">
        <f t="shared" si="768"/>
        <v>3000000</v>
      </c>
      <c r="Y2000" s="254">
        <f>CEILING(X2000,1000)</f>
        <v>3000000</v>
      </c>
      <c r="Z2000" s="354">
        <f t="shared" si="794"/>
        <v>7000000</v>
      </c>
      <c r="AA2000" s="254">
        <f t="shared" si="770"/>
        <v>7000000</v>
      </c>
      <c r="AB2000" s="178">
        <v>1</v>
      </c>
      <c r="AC2000" s="179" t="s">
        <v>38</v>
      </c>
      <c r="AD2000" s="254">
        <v>10000000</v>
      </c>
      <c r="AE2000" s="254">
        <f t="shared" si="801"/>
        <v>10000000</v>
      </c>
      <c r="AF2000" s="178">
        <v>1</v>
      </c>
      <c r="AG2000" s="179" t="s">
        <v>38</v>
      </c>
      <c r="AH2000" s="254">
        <v>10000000</v>
      </c>
      <c r="AI2000" s="254">
        <f t="shared" si="802"/>
        <v>10000000</v>
      </c>
      <c r="AJ2000" s="178">
        <v>1</v>
      </c>
      <c r="AK2000" s="179" t="s">
        <v>38</v>
      </c>
      <c r="AL2000" s="254">
        <v>10000000</v>
      </c>
      <c r="AM2000" s="254">
        <f t="shared" si="803"/>
        <v>10000000</v>
      </c>
      <c r="AN2000" s="178">
        <v>1</v>
      </c>
      <c r="AO2000" s="179" t="s">
        <v>38</v>
      </c>
      <c r="AP2000" s="254">
        <v>10000000</v>
      </c>
      <c r="AQ2000" s="254">
        <f t="shared" si="804"/>
        <v>10000000</v>
      </c>
      <c r="AR2000" s="351">
        <f t="shared" si="795"/>
        <v>0</v>
      </c>
    </row>
    <row r="2001" spans="2:44" ht="29.15" x14ac:dyDescent="0.4">
      <c r="B2001" s="312" t="s">
        <v>382</v>
      </c>
      <c r="C2001" s="313" t="s">
        <v>710</v>
      </c>
      <c r="D2001" s="269">
        <v>24</v>
      </c>
      <c r="E2001" s="270" t="s">
        <v>30</v>
      </c>
      <c r="F2001" s="254">
        <v>0</v>
      </c>
      <c r="G2001" s="254">
        <f>G2002+G2009</f>
        <v>254893000</v>
      </c>
      <c r="H2001" s="314">
        <v>24</v>
      </c>
      <c r="I2001" s="315" t="s">
        <v>30</v>
      </c>
      <c r="J2001" s="316">
        <v>0</v>
      </c>
      <c r="K2001" s="316">
        <f>K2002+K2009</f>
        <v>254893000</v>
      </c>
      <c r="L2001" s="314">
        <v>24</v>
      </c>
      <c r="M2001" s="315" t="s">
        <v>30</v>
      </c>
      <c r="N2001" s="316">
        <v>0</v>
      </c>
      <c r="O2001" s="316">
        <f>O2002+O2009</f>
        <v>236533000</v>
      </c>
      <c r="P2001" s="314">
        <v>24</v>
      </c>
      <c r="Q2001" s="315" t="s">
        <v>30</v>
      </c>
      <c r="R2001" s="316">
        <v>0</v>
      </c>
      <c r="S2001" s="316">
        <f>S2002+S2009</f>
        <v>236533000</v>
      </c>
      <c r="T2001" s="314">
        <v>24</v>
      </c>
      <c r="U2001" s="315" t="s">
        <v>30</v>
      </c>
      <c r="V2001" s="316">
        <v>0</v>
      </c>
      <c r="W2001" s="316">
        <f>W2002+W2009</f>
        <v>236533000</v>
      </c>
      <c r="X2001" s="354">
        <f t="shared" si="768"/>
        <v>70959900</v>
      </c>
      <c r="Y2001" s="316"/>
      <c r="Z2001" s="354">
        <f t="shared" si="794"/>
        <v>236533000</v>
      </c>
      <c r="AA2001" s="316"/>
      <c r="AB2001" s="314">
        <v>24</v>
      </c>
      <c r="AC2001" s="315" t="s">
        <v>30</v>
      </c>
      <c r="AD2001" s="316">
        <v>0</v>
      </c>
      <c r="AE2001" s="316">
        <f>AE2002+AE2009</f>
        <v>236533000</v>
      </c>
      <c r="AF2001" s="314">
        <v>24</v>
      </c>
      <c r="AG2001" s="315" t="s">
        <v>30</v>
      </c>
      <c r="AH2001" s="316">
        <v>0</v>
      </c>
      <c r="AI2001" s="316">
        <f>AI2002+AI2009</f>
        <v>236533000</v>
      </c>
      <c r="AJ2001" s="314">
        <v>24</v>
      </c>
      <c r="AK2001" s="315" t="s">
        <v>30</v>
      </c>
      <c r="AL2001" s="316">
        <v>0</v>
      </c>
      <c r="AM2001" s="316">
        <f>AM2002+AM2009</f>
        <v>236533000</v>
      </c>
      <c r="AN2001" s="314">
        <v>24</v>
      </c>
      <c r="AO2001" s="315" t="s">
        <v>30</v>
      </c>
      <c r="AP2001" s="316">
        <v>0</v>
      </c>
      <c r="AQ2001" s="316">
        <f>AQ2002+AQ2009</f>
        <v>236533000</v>
      </c>
      <c r="AR2001" s="351">
        <f t="shared" si="795"/>
        <v>0</v>
      </c>
    </row>
    <row r="2002" spans="2:44" x14ac:dyDescent="0.4">
      <c r="B2002" s="208">
        <v>525111</v>
      </c>
      <c r="C2002" s="180" t="s">
        <v>174</v>
      </c>
      <c r="D2002" s="178"/>
      <c r="E2002" s="179"/>
      <c r="F2002" s="180"/>
      <c r="G2002" s="254">
        <f>SUM(G2003:G2008)</f>
        <v>170770000</v>
      </c>
      <c r="H2002" s="178"/>
      <c r="I2002" s="179"/>
      <c r="J2002" s="180"/>
      <c r="K2002" s="254">
        <f>SUM(K2003:K2008)</f>
        <v>170770000</v>
      </c>
      <c r="L2002" s="178"/>
      <c r="M2002" s="179"/>
      <c r="N2002" s="180"/>
      <c r="O2002" s="254">
        <f>SUM(O2003:O2008)</f>
        <v>170770000</v>
      </c>
      <c r="P2002" s="178"/>
      <c r="Q2002" s="179"/>
      <c r="R2002" s="180"/>
      <c r="S2002" s="254">
        <f>SUM(S2003:S2008)</f>
        <v>170770000</v>
      </c>
      <c r="T2002" s="178"/>
      <c r="U2002" s="179"/>
      <c r="V2002" s="180"/>
      <c r="W2002" s="254">
        <f>SUM(W2003:W2008)</f>
        <v>170770000</v>
      </c>
      <c r="X2002" s="354">
        <f t="shared" si="768"/>
        <v>51231000</v>
      </c>
      <c r="Y2002" s="254"/>
      <c r="Z2002" s="354">
        <f t="shared" si="794"/>
        <v>170770000</v>
      </c>
      <c r="AA2002" s="254"/>
      <c r="AB2002" s="178"/>
      <c r="AC2002" s="179"/>
      <c r="AD2002" s="180"/>
      <c r="AE2002" s="254">
        <f>SUM(AE2003:AE2008)</f>
        <v>170770000</v>
      </c>
      <c r="AF2002" s="178"/>
      <c r="AG2002" s="179"/>
      <c r="AH2002" s="180"/>
      <c r="AI2002" s="254">
        <f>SUM(AI2003:AI2008)</f>
        <v>170770000</v>
      </c>
      <c r="AJ2002" s="178"/>
      <c r="AK2002" s="179"/>
      <c r="AL2002" s="180"/>
      <c r="AM2002" s="254">
        <f>SUM(AM2003:AM2008)</f>
        <v>170770000</v>
      </c>
      <c r="AN2002" s="178"/>
      <c r="AO2002" s="179"/>
      <c r="AP2002" s="180"/>
      <c r="AQ2002" s="254">
        <f>SUM(AQ2003:AQ2008)</f>
        <v>170770000</v>
      </c>
      <c r="AR2002" s="351">
        <f t="shared" si="795"/>
        <v>0</v>
      </c>
    </row>
    <row r="2003" spans="2:44" x14ac:dyDescent="0.4">
      <c r="B2003" s="208" t="s">
        <v>27</v>
      </c>
      <c r="C2003" s="180" t="s">
        <v>46</v>
      </c>
      <c r="D2003" s="178">
        <v>184</v>
      </c>
      <c r="E2003" s="179" t="s">
        <v>47</v>
      </c>
      <c r="F2003" s="254">
        <v>150000</v>
      </c>
      <c r="G2003" s="254">
        <f t="shared" ref="G2003:G2008" si="805">ROUNDDOWN(D2003*F2003,-3)</f>
        <v>27600000</v>
      </c>
      <c r="H2003" s="178">
        <v>184</v>
      </c>
      <c r="I2003" s="179" t="s">
        <v>47</v>
      </c>
      <c r="J2003" s="254">
        <v>150000</v>
      </c>
      <c r="K2003" s="254">
        <f t="shared" ref="K2003:K2008" si="806">ROUNDDOWN(H2003*J2003,-3)</f>
        <v>27600000</v>
      </c>
      <c r="L2003" s="178">
        <v>184</v>
      </c>
      <c r="M2003" s="179" t="s">
        <v>47</v>
      </c>
      <c r="N2003" s="254">
        <v>150000</v>
      </c>
      <c r="O2003" s="254">
        <f t="shared" ref="O2003:O2008" si="807">ROUNDDOWN(L2003*N2003,-3)</f>
        <v>27600000</v>
      </c>
      <c r="P2003" s="178">
        <v>184</v>
      </c>
      <c r="Q2003" s="179" t="s">
        <v>47</v>
      </c>
      <c r="R2003" s="254">
        <v>150000</v>
      </c>
      <c r="S2003" s="254">
        <f t="shared" ref="S2003:S2008" si="808">ROUNDDOWN(P2003*R2003,-3)</f>
        <v>27600000</v>
      </c>
      <c r="T2003" s="178">
        <v>184</v>
      </c>
      <c r="U2003" s="179" t="s">
        <v>47</v>
      </c>
      <c r="V2003" s="254">
        <v>150000</v>
      </c>
      <c r="W2003" s="254">
        <f t="shared" ref="W2003:W2008" si="809">ROUNDDOWN(T2003*V2003,-3)</f>
        <v>27600000</v>
      </c>
      <c r="X2003" s="354">
        <f t="shared" si="768"/>
        <v>8280000</v>
      </c>
      <c r="Y2003" s="254">
        <f t="shared" ref="Y2003:Y2008" si="810">CEILING(X2003,1000)</f>
        <v>8280000</v>
      </c>
      <c r="Z2003" s="354">
        <f t="shared" si="794"/>
        <v>19320000</v>
      </c>
      <c r="AA2003" s="254">
        <f t="shared" si="770"/>
        <v>19320000</v>
      </c>
      <c r="AB2003" s="178">
        <v>184</v>
      </c>
      <c r="AC2003" s="179" t="s">
        <v>47</v>
      </c>
      <c r="AD2003" s="254">
        <v>150000</v>
      </c>
      <c r="AE2003" s="254">
        <f t="shared" ref="AE2003:AE2008" si="811">ROUNDDOWN(AB2003*AD2003,-3)</f>
        <v>27600000</v>
      </c>
      <c r="AF2003" s="178">
        <v>184</v>
      </c>
      <c r="AG2003" s="179" t="s">
        <v>47</v>
      </c>
      <c r="AH2003" s="254">
        <v>150000</v>
      </c>
      <c r="AI2003" s="254">
        <f t="shared" ref="AI2003:AI2008" si="812">ROUNDDOWN(AF2003*AH2003,-3)</f>
        <v>27600000</v>
      </c>
      <c r="AJ2003" s="178">
        <v>184</v>
      </c>
      <c r="AK2003" s="179" t="s">
        <v>47</v>
      </c>
      <c r="AL2003" s="254">
        <v>150000</v>
      </c>
      <c r="AM2003" s="254">
        <f t="shared" ref="AM2003:AM2008" si="813">ROUNDDOWN(AJ2003*AL2003,-3)</f>
        <v>27600000</v>
      </c>
      <c r="AN2003" s="178">
        <v>184</v>
      </c>
      <c r="AO2003" s="179" t="s">
        <v>47</v>
      </c>
      <c r="AP2003" s="254">
        <v>150000</v>
      </c>
      <c r="AQ2003" s="254">
        <f t="shared" ref="AQ2003:AQ2008" si="814">ROUNDDOWN(AN2003*AP2003,-3)</f>
        <v>27600000</v>
      </c>
      <c r="AR2003" s="351">
        <f t="shared" si="795"/>
        <v>0</v>
      </c>
    </row>
    <row r="2004" spans="2:44" x14ac:dyDescent="0.4">
      <c r="B2004" s="208" t="s">
        <v>27</v>
      </c>
      <c r="C2004" s="180" t="s">
        <v>48</v>
      </c>
      <c r="D2004" s="178">
        <v>724</v>
      </c>
      <c r="E2004" s="179" t="s">
        <v>47</v>
      </c>
      <c r="F2004" s="254">
        <v>150000</v>
      </c>
      <c r="G2004" s="254">
        <f t="shared" si="805"/>
        <v>108600000</v>
      </c>
      <c r="H2004" s="178">
        <v>724</v>
      </c>
      <c r="I2004" s="179" t="s">
        <v>47</v>
      </c>
      <c r="J2004" s="254">
        <v>150000</v>
      </c>
      <c r="K2004" s="254">
        <f t="shared" si="806"/>
        <v>108600000</v>
      </c>
      <c r="L2004" s="178">
        <v>724</v>
      </c>
      <c r="M2004" s="179" t="s">
        <v>47</v>
      </c>
      <c r="N2004" s="254">
        <v>150000</v>
      </c>
      <c r="O2004" s="254">
        <f t="shared" si="807"/>
        <v>108600000</v>
      </c>
      <c r="P2004" s="178">
        <v>724</v>
      </c>
      <c r="Q2004" s="179" t="s">
        <v>47</v>
      </c>
      <c r="R2004" s="254">
        <v>150000</v>
      </c>
      <c r="S2004" s="254">
        <f t="shared" si="808"/>
        <v>108600000</v>
      </c>
      <c r="T2004" s="178">
        <v>724</v>
      </c>
      <c r="U2004" s="179" t="s">
        <v>47</v>
      </c>
      <c r="V2004" s="254">
        <v>150000</v>
      </c>
      <c r="W2004" s="254">
        <f t="shared" si="809"/>
        <v>108600000</v>
      </c>
      <c r="X2004" s="354">
        <f t="shared" si="768"/>
        <v>32580000</v>
      </c>
      <c r="Y2004" s="254">
        <f t="shared" si="810"/>
        <v>32580000</v>
      </c>
      <c r="Z2004" s="354">
        <f t="shared" si="794"/>
        <v>76020000</v>
      </c>
      <c r="AA2004" s="254">
        <f t="shared" si="770"/>
        <v>76020000</v>
      </c>
      <c r="AB2004" s="178">
        <v>724</v>
      </c>
      <c r="AC2004" s="179" t="s">
        <v>47</v>
      </c>
      <c r="AD2004" s="254">
        <v>150000</v>
      </c>
      <c r="AE2004" s="254">
        <f t="shared" si="811"/>
        <v>108600000</v>
      </c>
      <c r="AF2004" s="178">
        <v>724</v>
      </c>
      <c r="AG2004" s="179" t="s">
        <v>47</v>
      </c>
      <c r="AH2004" s="254">
        <v>150000</v>
      </c>
      <c r="AI2004" s="254">
        <f t="shared" si="812"/>
        <v>108600000</v>
      </c>
      <c r="AJ2004" s="178">
        <v>724</v>
      </c>
      <c r="AK2004" s="179" t="s">
        <v>47</v>
      </c>
      <c r="AL2004" s="254">
        <v>150000</v>
      </c>
      <c r="AM2004" s="254">
        <f t="shared" si="813"/>
        <v>108600000</v>
      </c>
      <c r="AN2004" s="178">
        <v>724</v>
      </c>
      <c r="AO2004" s="179" t="s">
        <v>47</v>
      </c>
      <c r="AP2004" s="254">
        <v>150000</v>
      </c>
      <c r="AQ2004" s="254">
        <f t="shared" si="814"/>
        <v>108600000</v>
      </c>
      <c r="AR2004" s="351">
        <f t="shared" si="795"/>
        <v>0</v>
      </c>
    </row>
    <row r="2005" spans="2:44" x14ac:dyDescent="0.4">
      <c r="B2005" s="208"/>
      <c r="C2005" s="180" t="s">
        <v>672</v>
      </c>
      <c r="D2005" s="178">
        <v>89</v>
      </c>
      <c r="E2005" s="179" t="s">
        <v>47</v>
      </c>
      <c r="F2005" s="254">
        <v>150000</v>
      </c>
      <c r="G2005" s="254">
        <f t="shared" si="805"/>
        <v>13350000</v>
      </c>
      <c r="H2005" s="178">
        <v>89</v>
      </c>
      <c r="I2005" s="179" t="s">
        <v>47</v>
      </c>
      <c r="J2005" s="254">
        <v>150000</v>
      </c>
      <c r="K2005" s="254">
        <f t="shared" si="806"/>
        <v>13350000</v>
      </c>
      <c r="L2005" s="178">
        <v>89</v>
      </c>
      <c r="M2005" s="179" t="s">
        <v>47</v>
      </c>
      <c r="N2005" s="254">
        <v>150000</v>
      </c>
      <c r="O2005" s="254">
        <f t="shared" si="807"/>
        <v>13350000</v>
      </c>
      <c r="P2005" s="178">
        <v>89</v>
      </c>
      <c r="Q2005" s="179" t="s">
        <v>47</v>
      </c>
      <c r="R2005" s="254">
        <v>150000</v>
      </c>
      <c r="S2005" s="254">
        <f t="shared" si="808"/>
        <v>13350000</v>
      </c>
      <c r="T2005" s="178">
        <v>89</v>
      </c>
      <c r="U2005" s="179" t="s">
        <v>47</v>
      </c>
      <c r="V2005" s="254">
        <v>150000</v>
      </c>
      <c r="W2005" s="254">
        <f t="shared" si="809"/>
        <v>13350000</v>
      </c>
      <c r="X2005" s="354">
        <f t="shared" si="768"/>
        <v>4005000</v>
      </c>
      <c r="Y2005" s="254">
        <f t="shared" si="810"/>
        <v>4005000</v>
      </c>
      <c r="Z2005" s="354">
        <f t="shared" si="794"/>
        <v>9345000</v>
      </c>
      <c r="AA2005" s="254">
        <f t="shared" si="770"/>
        <v>9345000</v>
      </c>
      <c r="AB2005" s="178">
        <v>89</v>
      </c>
      <c r="AC2005" s="179" t="s">
        <v>47</v>
      </c>
      <c r="AD2005" s="254">
        <v>150000</v>
      </c>
      <c r="AE2005" s="254">
        <f t="shared" si="811"/>
        <v>13350000</v>
      </c>
      <c r="AF2005" s="178">
        <v>89</v>
      </c>
      <c r="AG2005" s="179" t="s">
        <v>47</v>
      </c>
      <c r="AH2005" s="254">
        <v>150000</v>
      </c>
      <c r="AI2005" s="254">
        <f t="shared" si="812"/>
        <v>13350000</v>
      </c>
      <c r="AJ2005" s="178">
        <v>89</v>
      </c>
      <c r="AK2005" s="179" t="s">
        <v>47</v>
      </c>
      <c r="AL2005" s="254">
        <v>150000</v>
      </c>
      <c r="AM2005" s="254">
        <f t="shared" si="813"/>
        <v>13350000</v>
      </c>
      <c r="AN2005" s="178">
        <v>89</v>
      </c>
      <c r="AO2005" s="179" t="s">
        <v>47</v>
      </c>
      <c r="AP2005" s="254">
        <v>150000</v>
      </c>
      <c r="AQ2005" s="254">
        <f t="shared" si="814"/>
        <v>13350000</v>
      </c>
      <c r="AR2005" s="351">
        <f t="shared" si="795"/>
        <v>0</v>
      </c>
    </row>
    <row r="2006" spans="2:44" x14ac:dyDescent="0.4">
      <c r="B2006" s="208"/>
      <c r="C2006" s="180" t="s">
        <v>673</v>
      </c>
      <c r="D2006" s="178">
        <v>1</v>
      </c>
      <c r="E2006" s="179" t="s">
        <v>38</v>
      </c>
      <c r="F2006" s="254">
        <v>3820000</v>
      </c>
      <c r="G2006" s="254">
        <f t="shared" si="805"/>
        <v>3820000</v>
      </c>
      <c r="H2006" s="178">
        <v>1</v>
      </c>
      <c r="I2006" s="179" t="s">
        <v>38</v>
      </c>
      <c r="J2006" s="254">
        <v>3820000</v>
      </c>
      <c r="K2006" s="254">
        <f t="shared" si="806"/>
        <v>3820000</v>
      </c>
      <c r="L2006" s="178">
        <v>1</v>
      </c>
      <c r="M2006" s="179" t="s">
        <v>38</v>
      </c>
      <c r="N2006" s="254">
        <v>3820000</v>
      </c>
      <c r="O2006" s="254">
        <f t="shared" si="807"/>
        <v>3820000</v>
      </c>
      <c r="P2006" s="178">
        <v>1</v>
      </c>
      <c r="Q2006" s="179" t="s">
        <v>38</v>
      </c>
      <c r="R2006" s="254">
        <v>3820000</v>
      </c>
      <c r="S2006" s="254">
        <f t="shared" si="808"/>
        <v>3820000</v>
      </c>
      <c r="T2006" s="178">
        <v>1</v>
      </c>
      <c r="U2006" s="179" t="s">
        <v>38</v>
      </c>
      <c r="V2006" s="254">
        <v>3820000</v>
      </c>
      <c r="W2006" s="254">
        <f t="shared" si="809"/>
        <v>3820000</v>
      </c>
      <c r="X2006" s="354">
        <f t="shared" si="768"/>
        <v>1146000</v>
      </c>
      <c r="Y2006" s="254">
        <f t="shared" si="810"/>
        <v>1146000</v>
      </c>
      <c r="Z2006" s="354">
        <f t="shared" si="794"/>
        <v>2674000</v>
      </c>
      <c r="AA2006" s="254">
        <f t="shared" si="770"/>
        <v>2674000</v>
      </c>
      <c r="AB2006" s="178">
        <v>1</v>
      </c>
      <c r="AC2006" s="179" t="s">
        <v>38</v>
      </c>
      <c r="AD2006" s="254">
        <v>3820000</v>
      </c>
      <c r="AE2006" s="254">
        <f t="shared" si="811"/>
        <v>3820000</v>
      </c>
      <c r="AF2006" s="178">
        <v>1</v>
      </c>
      <c r="AG2006" s="179" t="s">
        <v>38</v>
      </c>
      <c r="AH2006" s="254">
        <v>3820000</v>
      </c>
      <c r="AI2006" s="254">
        <f t="shared" si="812"/>
        <v>3820000</v>
      </c>
      <c r="AJ2006" s="178">
        <v>1</v>
      </c>
      <c r="AK2006" s="179" t="s">
        <v>38</v>
      </c>
      <c r="AL2006" s="254">
        <v>3820000</v>
      </c>
      <c r="AM2006" s="254">
        <f t="shared" si="813"/>
        <v>3820000</v>
      </c>
      <c r="AN2006" s="178">
        <v>1</v>
      </c>
      <c r="AO2006" s="179" t="s">
        <v>38</v>
      </c>
      <c r="AP2006" s="254">
        <v>3820000</v>
      </c>
      <c r="AQ2006" s="254">
        <f t="shared" si="814"/>
        <v>3820000</v>
      </c>
      <c r="AR2006" s="351">
        <f t="shared" si="795"/>
        <v>0</v>
      </c>
    </row>
    <row r="2007" spans="2:44" x14ac:dyDescent="0.4">
      <c r="B2007" s="208"/>
      <c r="C2007" s="180" t="s">
        <v>711</v>
      </c>
      <c r="D2007" s="178">
        <v>1</v>
      </c>
      <c r="E2007" s="179" t="s">
        <v>38</v>
      </c>
      <c r="F2007" s="254">
        <v>8400000</v>
      </c>
      <c r="G2007" s="254">
        <f t="shared" si="805"/>
        <v>8400000</v>
      </c>
      <c r="H2007" s="178">
        <v>1</v>
      </c>
      <c r="I2007" s="179" t="s">
        <v>38</v>
      </c>
      <c r="J2007" s="254">
        <v>8400000</v>
      </c>
      <c r="K2007" s="254">
        <f t="shared" si="806"/>
        <v>8400000</v>
      </c>
      <c r="L2007" s="178">
        <v>1</v>
      </c>
      <c r="M2007" s="179" t="s">
        <v>38</v>
      </c>
      <c r="N2007" s="254">
        <v>8400000</v>
      </c>
      <c r="O2007" s="254">
        <f t="shared" si="807"/>
        <v>8400000</v>
      </c>
      <c r="P2007" s="178">
        <v>1</v>
      </c>
      <c r="Q2007" s="179" t="s">
        <v>38</v>
      </c>
      <c r="R2007" s="254">
        <v>8400000</v>
      </c>
      <c r="S2007" s="254">
        <f t="shared" si="808"/>
        <v>8400000</v>
      </c>
      <c r="T2007" s="178">
        <v>1</v>
      </c>
      <c r="U2007" s="179" t="s">
        <v>38</v>
      </c>
      <c r="V2007" s="254">
        <v>8400000</v>
      </c>
      <c r="W2007" s="254">
        <f t="shared" si="809"/>
        <v>8400000</v>
      </c>
      <c r="X2007" s="354">
        <f t="shared" si="768"/>
        <v>2520000</v>
      </c>
      <c r="Y2007" s="254">
        <f t="shared" si="810"/>
        <v>2520000</v>
      </c>
      <c r="Z2007" s="354">
        <f t="shared" si="794"/>
        <v>5880000</v>
      </c>
      <c r="AA2007" s="254">
        <f t="shared" si="770"/>
        <v>5880000</v>
      </c>
      <c r="AB2007" s="178">
        <v>1</v>
      </c>
      <c r="AC2007" s="179" t="s">
        <v>38</v>
      </c>
      <c r="AD2007" s="254">
        <v>8400000</v>
      </c>
      <c r="AE2007" s="254">
        <f t="shared" si="811"/>
        <v>8400000</v>
      </c>
      <c r="AF2007" s="178">
        <v>1</v>
      </c>
      <c r="AG2007" s="179" t="s">
        <v>38</v>
      </c>
      <c r="AH2007" s="254">
        <v>8400000</v>
      </c>
      <c r="AI2007" s="254">
        <f t="shared" si="812"/>
        <v>8400000</v>
      </c>
      <c r="AJ2007" s="178">
        <v>1</v>
      </c>
      <c r="AK2007" s="179" t="s">
        <v>38</v>
      </c>
      <c r="AL2007" s="254">
        <v>8400000</v>
      </c>
      <c r="AM2007" s="254">
        <f t="shared" si="813"/>
        <v>8400000</v>
      </c>
      <c r="AN2007" s="178">
        <v>1</v>
      </c>
      <c r="AO2007" s="179" t="s">
        <v>38</v>
      </c>
      <c r="AP2007" s="254">
        <v>8400000</v>
      </c>
      <c r="AQ2007" s="254">
        <f t="shared" si="814"/>
        <v>8400000</v>
      </c>
      <c r="AR2007" s="351">
        <f t="shared" si="795"/>
        <v>0</v>
      </c>
    </row>
    <row r="2008" spans="2:44" x14ac:dyDescent="0.4">
      <c r="B2008" s="208"/>
      <c r="C2008" s="180" t="s">
        <v>60</v>
      </c>
      <c r="D2008" s="178">
        <v>1</v>
      </c>
      <c r="E2008" s="179" t="s">
        <v>38</v>
      </c>
      <c r="F2008" s="254">
        <v>9000000</v>
      </c>
      <c r="G2008" s="254">
        <f t="shared" si="805"/>
        <v>9000000</v>
      </c>
      <c r="H2008" s="178">
        <v>1</v>
      </c>
      <c r="I2008" s="179" t="s">
        <v>38</v>
      </c>
      <c r="J2008" s="254">
        <v>9000000</v>
      </c>
      <c r="K2008" s="254">
        <f t="shared" si="806"/>
        <v>9000000</v>
      </c>
      <c r="L2008" s="178">
        <v>1</v>
      </c>
      <c r="M2008" s="179" t="s">
        <v>38</v>
      </c>
      <c r="N2008" s="254">
        <v>9000000</v>
      </c>
      <c r="O2008" s="254">
        <f t="shared" si="807"/>
        <v>9000000</v>
      </c>
      <c r="P2008" s="178">
        <v>1</v>
      </c>
      <c r="Q2008" s="179" t="s">
        <v>38</v>
      </c>
      <c r="R2008" s="254">
        <v>9000000</v>
      </c>
      <c r="S2008" s="254">
        <f t="shared" si="808"/>
        <v>9000000</v>
      </c>
      <c r="T2008" s="178">
        <v>1</v>
      </c>
      <c r="U2008" s="179" t="s">
        <v>38</v>
      </c>
      <c r="V2008" s="254">
        <v>9000000</v>
      </c>
      <c r="W2008" s="254">
        <f t="shared" si="809"/>
        <v>9000000</v>
      </c>
      <c r="X2008" s="354">
        <f t="shared" si="768"/>
        <v>2700000</v>
      </c>
      <c r="Y2008" s="254">
        <f t="shared" si="810"/>
        <v>2700000</v>
      </c>
      <c r="Z2008" s="354">
        <f t="shared" si="794"/>
        <v>6300000</v>
      </c>
      <c r="AA2008" s="254">
        <f t="shared" si="770"/>
        <v>6300000</v>
      </c>
      <c r="AB2008" s="178">
        <v>1</v>
      </c>
      <c r="AC2008" s="179" t="s">
        <v>38</v>
      </c>
      <c r="AD2008" s="254">
        <v>9000000</v>
      </c>
      <c r="AE2008" s="254">
        <f t="shared" si="811"/>
        <v>9000000</v>
      </c>
      <c r="AF2008" s="178">
        <v>1</v>
      </c>
      <c r="AG2008" s="179" t="s">
        <v>38</v>
      </c>
      <c r="AH2008" s="254">
        <v>9000000</v>
      </c>
      <c r="AI2008" s="254">
        <f t="shared" si="812"/>
        <v>9000000</v>
      </c>
      <c r="AJ2008" s="178">
        <v>1</v>
      </c>
      <c r="AK2008" s="179" t="s">
        <v>38</v>
      </c>
      <c r="AL2008" s="254">
        <v>9000000</v>
      </c>
      <c r="AM2008" s="254">
        <f t="shared" si="813"/>
        <v>9000000</v>
      </c>
      <c r="AN2008" s="178">
        <v>1</v>
      </c>
      <c r="AO2008" s="179" t="s">
        <v>38</v>
      </c>
      <c r="AP2008" s="254">
        <v>9000000</v>
      </c>
      <c r="AQ2008" s="254">
        <f t="shared" si="814"/>
        <v>9000000</v>
      </c>
      <c r="AR2008" s="351">
        <f t="shared" si="795"/>
        <v>0</v>
      </c>
    </row>
    <row r="2009" spans="2:44" x14ac:dyDescent="0.4">
      <c r="B2009" s="208">
        <v>525119</v>
      </c>
      <c r="C2009" s="180" t="s">
        <v>42</v>
      </c>
      <c r="D2009" s="178"/>
      <c r="E2009" s="179"/>
      <c r="F2009" s="180">
        <v>0</v>
      </c>
      <c r="G2009" s="254">
        <f>SUM(G2010:G2016)</f>
        <v>84123000</v>
      </c>
      <c r="H2009" s="178"/>
      <c r="I2009" s="179"/>
      <c r="J2009" s="180">
        <v>0</v>
      </c>
      <c r="K2009" s="254">
        <f>SUM(K2010:K2016)</f>
        <v>84123000</v>
      </c>
      <c r="L2009" s="178"/>
      <c r="M2009" s="179"/>
      <c r="N2009" s="180">
        <v>0</v>
      </c>
      <c r="O2009" s="254">
        <f>SUM(O2010:O2016)</f>
        <v>65763000</v>
      </c>
      <c r="P2009" s="178"/>
      <c r="Q2009" s="179"/>
      <c r="R2009" s="180">
        <v>0</v>
      </c>
      <c r="S2009" s="254">
        <f>SUM(S2010:S2016)</f>
        <v>65763000</v>
      </c>
      <c r="T2009" s="178"/>
      <c r="U2009" s="179"/>
      <c r="V2009" s="180">
        <v>0</v>
      </c>
      <c r="W2009" s="254">
        <f>SUM(W2010:W2016)</f>
        <v>65763000</v>
      </c>
      <c r="X2009" s="354">
        <f t="shared" si="768"/>
        <v>19728900</v>
      </c>
      <c r="Y2009" s="254"/>
      <c r="Z2009" s="354">
        <f t="shared" si="794"/>
        <v>65763000</v>
      </c>
      <c r="AA2009" s="254"/>
      <c r="AB2009" s="178"/>
      <c r="AC2009" s="179"/>
      <c r="AD2009" s="180">
        <v>0</v>
      </c>
      <c r="AE2009" s="254">
        <f>SUM(AE2010:AE2016)</f>
        <v>65763000</v>
      </c>
      <c r="AF2009" s="178"/>
      <c r="AG2009" s="179"/>
      <c r="AH2009" s="180">
        <v>0</v>
      </c>
      <c r="AI2009" s="254">
        <f>SUM(AI2010:AI2016)</f>
        <v>65763000</v>
      </c>
      <c r="AJ2009" s="178"/>
      <c r="AK2009" s="179"/>
      <c r="AL2009" s="180">
        <v>0</v>
      </c>
      <c r="AM2009" s="254">
        <f>SUM(AM2010:AM2016)</f>
        <v>65763000</v>
      </c>
      <c r="AN2009" s="178"/>
      <c r="AO2009" s="179"/>
      <c r="AP2009" s="180">
        <v>0</v>
      </c>
      <c r="AQ2009" s="254">
        <f>SUM(AQ2010:AQ2016)</f>
        <v>65763000</v>
      </c>
      <c r="AR2009" s="351">
        <f t="shared" si="795"/>
        <v>0</v>
      </c>
    </row>
    <row r="2010" spans="2:44" x14ac:dyDescent="0.4">
      <c r="B2010" s="208"/>
      <c r="C2010" s="180" t="s">
        <v>708</v>
      </c>
      <c r="D2010" s="178">
        <v>1</v>
      </c>
      <c r="E2010" s="179" t="s">
        <v>38</v>
      </c>
      <c r="F2010" s="254">
        <v>14035000</v>
      </c>
      <c r="G2010" s="254">
        <f t="shared" ref="G2010:G2016" si="815">ROUNDDOWN(D2010*F2010,-3)</f>
        <v>14035000</v>
      </c>
      <c r="H2010" s="178">
        <v>1</v>
      </c>
      <c r="I2010" s="179" t="s">
        <v>38</v>
      </c>
      <c r="J2010" s="254">
        <v>14035000</v>
      </c>
      <c r="K2010" s="254">
        <f t="shared" ref="K2010:K2016" si="816">ROUNDDOWN(H2010*J2010,-3)</f>
        <v>14035000</v>
      </c>
      <c r="L2010" s="178">
        <v>1</v>
      </c>
      <c r="M2010" s="179" t="s">
        <v>38</v>
      </c>
      <c r="N2010" s="254">
        <v>14035000</v>
      </c>
      <c r="O2010" s="254">
        <f t="shared" ref="O2010:O2016" si="817">ROUNDDOWN(L2010*N2010,-3)</f>
        <v>14035000</v>
      </c>
      <c r="P2010" s="178">
        <v>1</v>
      </c>
      <c r="Q2010" s="179" t="s">
        <v>38</v>
      </c>
      <c r="R2010" s="254">
        <v>14035000</v>
      </c>
      <c r="S2010" s="254">
        <f t="shared" ref="S2010:S2016" si="818">ROUNDDOWN(P2010*R2010,-3)</f>
        <v>14035000</v>
      </c>
      <c r="T2010" s="178">
        <v>1</v>
      </c>
      <c r="U2010" s="179" t="s">
        <v>38</v>
      </c>
      <c r="V2010" s="254">
        <v>14035000</v>
      </c>
      <c r="W2010" s="254">
        <f t="shared" ref="W2010:W2016" si="819">ROUNDDOWN(T2010*V2010,-3)</f>
        <v>14035000</v>
      </c>
      <c r="X2010" s="354">
        <f t="shared" si="768"/>
        <v>4210500</v>
      </c>
      <c r="Y2010" s="254">
        <f>CEILING(X2010,1000)</f>
        <v>4211000</v>
      </c>
      <c r="Z2010" s="354">
        <f t="shared" si="794"/>
        <v>9824000</v>
      </c>
      <c r="AA2010" s="254">
        <f t="shared" si="770"/>
        <v>9824000</v>
      </c>
      <c r="AB2010" s="178">
        <v>1</v>
      </c>
      <c r="AC2010" s="179" t="s">
        <v>38</v>
      </c>
      <c r="AD2010" s="254">
        <v>14035000</v>
      </c>
      <c r="AE2010" s="254">
        <f t="shared" ref="AE2010:AE2016" si="820">ROUNDDOWN(AB2010*AD2010,-3)</f>
        <v>14035000</v>
      </c>
      <c r="AF2010" s="178">
        <v>1</v>
      </c>
      <c r="AG2010" s="179" t="s">
        <v>38</v>
      </c>
      <c r="AH2010" s="254">
        <v>14035000</v>
      </c>
      <c r="AI2010" s="254">
        <f t="shared" ref="AI2010:AI2016" si="821">ROUNDDOWN(AF2010*AH2010,-3)</f>
        <v>14035000</v>
      </c>
      <c r="AJ2010" s="178">
        <v>1</v>
      </c>
      <c r="AK2010" s="179" t="s">
        <v>38</v>
      </c>
      <c r="AL2010" s="254">
        <v>14035000</v>
      </c>
      <c r="AM2010" s="254">
        <f t="shared" ref="AM2010:AM2016" si="822">ROUNDDOWN(AJ2010*AL2010,-3)</f>
        <v>14035000</v>
      </c>
      <c r="AN2010" s="178">
        <v>1</v>
      </c>
      <c r="AO2010" s="179" t="s">
        <v>38</v>
      </c>
      <c r="AP2010" s="254">
        <v>14035000</v>
      </c>
      <c r="AQ2010" s="254">
        <f t="shared" ref="AQ2010:AQ2016" si="823">ROUNDDOWN(AN2010*AP2010,-3)</f>
        <v>14035000</v>
      </c>
      <c r="AR2010" s="351">
        <f t="shared" si="795"/>
        <v>0</v>
      </c>
    </row>
    <row r="2011" spans="2:44" x14ac:dyDescent="0.4">
      <c r="B2011" s="208" t="s">
        <v>27</v>
      </c>
      <c r="C2011" s="180" t="s">
        <v>44</v>
      </c>
      <c r="D2011" s="178">
        <v>24</v>
      </c>
      <c r="E2011" s="179" t="s">
        <v>40</v>
      </c>
      <c r="F2011" s="254">
        <v>450000</v>
      </c>
      <c r="G2011" s="254">
        <f t="shared" si="815"/>
        <v>10800000</v>
      </c>
      <c r="H2011" s="178">
        <v>24</v>
      </c>
      <c r="I2011" s="179" t="s">
        <v>40</v>
      </c>
      <c r="J2011" s="254">
        <v>450000</v>
      </c>
      <c r="K2011" s="254">
        <f t="shared" si="816"/>
        <v>10800000</v>
      </c>
      <c r="L2011" s="178">
        <v>24</v>
      </c>
      <c r="M2011" s="179" t="s">
        <v>40</v>
      </c>
      <c r="N2011" s="254">
        <v>450000</v>
      </c>
      <c r="O2011" s="254">
        <f t="shared" si="817"/>
        <v>10800000</v>
      </c>
      <c r="P2011" s="178">
        <v>24</v>
      </c>
      <c r="Q2011" s="179" t="s">
        <v>40</v>
      </c>
      <c r="R2011" s="254">
        <v>450000</v>
      </c>
      <c r="S2011" s="254">
        <f t="shared" si="818"/>
        <v>10800000</v>
      </c>
      <c r="T2011" s="178">
        <v>24</v>
      </c>
      <c r="U2011" s="179" t="s">
        <v>40</v>
      </c>
      <c r="V2011" s="254">
        <v>450000</v>
      </c>
      <c r="W2011" s="254">
        <f t="shared" si="819"/>
        <v>10800000</v>
      </c>
      <c r="X2011" s="354">
        <f t="shared" si="768"/>
        <v>3240000</v>
      </c>
      <c r="Y2011" s="254">
        <f>CEILING(X2011,1000)</f>
        <v>3240000</v>
      </c>
      <c r="Z2011" s="354">
        <f t="shared" si="794"/>
        <v>7560000</v>
      </c>
      <c r="AA2011" s="254">
        <f t="shared" si="770"/>
        <v>7560000</v>
      </c>
      <c r="AB2011" s="178">
        <v>24</v>
      </c>
      <c r="AC2011" s="179" t="s">
        <v>40</v>
      </c>
      <c r="AD2011" s="254">
        <v>450000</v>
      </c>
      <c r="AE2011" s="254">
        <f t="shared" si="820"/>
        <v>10800000</v>
      </c>
      <c r="AF2011" s="178">
        <v>24</v>
      </c>
      <c r="AG2011" s="179" t="s">
        <v>40</v>
      </c>
      <c r="AH2011" s="254">
        <v>450000</v>
      </c>
      <c r="AI2011" s="254">
        <f t="shared" si="821"/>
        <v>10800000</v>
      </c>
      <c r="AJ2011" s="178">
        <v>24</v>
      </c>
      <c r="AK2011" s="179" t="s">
        <v>40</v>
      </c>
      <c r="AL2011" s="254">
        <v>450000</v>
      </c>
      <c r="AM2011" s="254">
        <f t="shared" si="822"/>
        <v>10800000</v>
      </c>
      <c r="AN2011" s="178">
        <v>24</v>
      </c>
      <c r="AO2011" s="179" t="s">
        <v>40</v>
      </c>
      <c r="AP2011" s="254">
        <v>450000</v>
      </c>
      <c r="AQ2011" s="254">
        <f t="shared" si="823"/>
        <v>10800000</v>
      </c>
      <c r="AR2011" s="351">
        <f t="shared" si="795"/>
        <v>0</v>
      </c>
    </row>
    <row r="2012" spans="2:44" x14ac:dyDescent="0.4">
      <c r="B2012" s="208" t="s">
        <v>27</v>
      </c>
      <c r="C2012" s="180" t="s">
        <v>58</v>
      </c>
      <c r="D2012" s="178">
        <v>216</v>
      </c>
      <c r="E2012" s="179" t="s">
        <v>59</v>
      </c>
      <c r="F2012" s="254">
        <v>85000</v>
      </c>
      <c r="G2012" s="254">
        <f t="shared" si="815"/>
        <v>18360000</v>
      </c>
      <c r="H2012" s="178">
        <v>216</v>
      </c>
      <c r="I2012" s="179" t="s">
        <v>59</v>
      </c>
      <c r="J2012" s="254">
        <v>85000</v>
      </c>
      <c r="K2012" s="254">
        <f t="shared" si="816"/>
        <v>18360000</v>
      </c>
      <c r="L2012" s="178">
        <v>0</v>
      </c>
      <c r="M2012" s="179" t="s">
        <v>59</v>
      </c>
      <c r="N2012" s="254">
        <v>85000</v>
      </c>
      <c r="O2012" s="254">
        <f t="shared" si="817"/>
        <v>0</v>
      </c>
      <c r="P2012" s="178">
        <v>0</v>
      </c>
      <c r="Q2012" s="179" t="s">
        <v>59</v>
      </c>
      <c r="R2012" s="254">
        <v>85000</v>
      </c>
      <c r="S2012" s="254">
        <f t="shared" si="818"/>
        <v>0</v>
      </c>
      <c r="T2012" s="178">
        <v>0</v>
      </c>
      <c r="U2012" s="179" t="s">
        <v>59</v>
      </c>
      <c r="V2012" s="254">
        <v>85000</v>
      </c>
      <c r="W2012" s="254">
        <f t="shared" si="819"/>
        <v>0</v>
      </c>
      <c r="X2012" s="354">
        <f t="shared" si="768"/>
        <v>0</v>
      </c>
      <c r="Y2012" s="254"/>
      <c r="Z2012" s="354">
        <f t="shared" si="794"/>
        <v>0</v>
      </c>
      <c r="AA2012" s="254"/>
      <c r="AB2012" s="178">
        <v>0</v>
      </c>
      <c r="AC2012" s="179" t="s">
        <v>59</v>
      </c>
      <c r="AD2012" s="254">
        <v>85000</v>
      </c>
      <c r="AE2012" s="254">
        <f t="shared" si="820"/>
        <v>0</v>
      </c>
      <c r="AF2012" s="178">
        <v>0</v>
      </c>
      <c r="AG2012" s="179" t="s">
        <v>59</v>
      </c>
      <c r="AH2012" s="254">
        <v>85000</v>
      </c>
      <c r="AI2012" s="254">
        <f t="shared" si="821"/>
        <v>0</v>
      </c>
      <c r="AJ2012" s="178">
        <v>0</v>
      </c>
      <c r="AK2012" s="179" t="s">
        <v>59</v>
      </c>
      <c r="AL2012" s="254">
        <v>85000</v>
      </c>
      <c r="AM2012" s="254">
        <f t="shared" si="822"/>
        <v>0</v>
      </c>
      <c r="AN2012" s="178">
        <v>0</v>
      </c>
      <c r="AO2012" s="179" t="s">
        <v>59</v>
      </c>
      <c r="AP2012" s="254">
        <v>85000</v>
      </c>
      <c r="AQ2012" s="254">
        <f t="shared" si="823"/>
        <v>0</v>
      </c>
      <c r="AR2012" s="351">
        <f t="shared" si="795"/>
        <v>0</v>
      </c>
    </row>
    <row r="2013" spans="2:44" x14ac:dyDescent="0.4">
      <c r="B2013" s="208" t="s">
        <v>27</v>
      </c>
      <c r="C2013" s="180" t="s">
        <v>709</v>
      </c>
      <c r="D2013" s="178">
        <v>1</v>
      </c>
      <c r="E2013" s="179" t="s">
        <v>38</v>
      </c>
      <c r="F2013" s="254">
        <v>11328000</v>
      </c>
      <c r="G2013" s="254">
        <f t="shared" si="815"/>
        <v>11328000</v>
      </c>
      <c r="H2013" s="178">
        <v>1</v>
      </c>
      <c r="I2013" s="179" t="s">
        <v>38</v>
      </c>
      <c r="J2013" s="254">
        <v>11328000</v>
      </c>
      <c r="K2013" s="254">
        <f t="shared" si="816"/>
        <v>11328000</v>
      </c>
      <c r="L2013" s="178">
        <v>1</v>
      </c>
      <c r="M2013" s="179" t="s">
        <v>38</v>
      </c>
      <c r="N2013" s="254">
        <v>11328000</v>
      </c>
      <c r="O2013" s="254">
        <f t="shared" si="817"/>
        <v>11328000</v>
      </c>
      <c r="P2013" s="178">
        <v>1</v>
      </c>
      <c r="Q2013" s="179" t="s">
        <v>38</v>
      </c>
      <c r="R2013" s="254">
        <v>11328000</v>
      </c>
      <c r="S2013" s="254">
        <f t="shared" si="818"/>
        <v>11328000</v>
      </c>
      <c r="T2013" s="178">
        <v>1</v>
      </c>
      <c r="U2013" s="179" t="s">
        <v>38</v>
      </c>
      <c r="V2013" s="254">
        <v>11328000</v>
      </c>
      <c r="W2013" s="254">
        <f t="shared" si="819"/>
        <v>11328000</v>
      </c>
      <c r="X2013" s="354">
        <f t="shared" si="768"/>
        <v>3398400</v>
      </c>
      <c r="Y2013" s="254">
        <f>CEILING(X2013,1000)</f>
        <v>3399000</v>
      </c>
      <c r="Z2013" s="354">
        <f t="shared" si="794"/>
        <v>7929000</v>
      </c>
      <c r="AA2013" s="254">
        <f t="shared" si="770"/>
        <v>7929000</v>
      </c>
      <c r="AB2013" s="178">
        <v>1</v>
      </c>
      <c r="AC2013" s="179" t="s">
        <v>38</v>
      </c>
      <c r="AD2013" s="254">
        <v>11328000</v>
      </c>
      <c r="AE2013" s="254">
        <f t="shared" si="820"/>
        <v>11328000</v>
      </c>
      <c r="AF2013" s="178">
        <v>1</v>
      </c>
      <c r="AG2013" s="179" t="s">
        <v>38</v>
      </c>
      <c r="AH2013" s="254">
        <v>11328000</v>
      </c>
      <c r="AI2013" s="254">
        <f t="shared" si="821"/>
        <v>11328000</v>
      </c>
      <c r="AJ2013" s="178">
        <v>1</v>
      </c>
      <c r="AK2013" s="179" t="s">
        <v>38</v>
      </c>
      <c r="AL2013" s="254">
        <v>11328000</v>
      </c>
      <c r="AM2013" s="254">
        <f t="shared" si="822"/>
        <v>11328000</v>
      </c>
      <c r="AN2013" s="178">
        <v>1</v>
      </c>
      <c r="AO2013" s="179" t="s">
        <v>38</v>
      </c>
      <c r="AP2013" s="254">
        <v>11328000</v>
      </c>
      <c r="AQ2013" s="254">
        <f t="shared" si="823"/>
        <v>11328000</v>
      </c>
      <c r="AR2013" s="351">
        <f t="shared" si="795"/>
        <v>0</v>
      </c>
    </row>
    <row r="2014" spans="2:44" x14ac:dyDescent="0.4">
      <c r="B2014" s="208"/>
      <c r="C2014" s="180" t="s">
        <v>635</v>
      </c>
      <c r="D2014" s="178">
        <v>1</v>
      </c>
      <c r="E2014" s="179" t="s">
        <v>38</v>
      </c>
      <c r="F2014" s="254">
        <v>1200000</v>
      </c>
      <c r="G2014" s="254">
        <f t="shared" si="815"/>
        <v>1200000</v>
      </c>
      <c r="H2014" s="178">
        <v>1</v>
      </c>
      <c r="I2014" s="179" t="s">
        <v>38</v>
      </c>
      <c r="J2014" s="254">
        <v>1200000</v>
      </c>
      <c r="K2014" s="254">
        <f t="shared" si="816"/>
        <v>1200000</v>
      </c>
      <c r="L2014" s="178">
        <v>1</v>
      </c>
      <c r="M2014" s="179" t="s">
        <v>38</v>
      </c>
      <c r="N2014" s="254">
        <v>1200000</v>
      </c>
      <c r="O2014" s="254">
        <f t="shared" si="817"/>
        <v>1200000</v>
      </c>
      <c r="P2014" s="178">
        <v>1</v>
      </c>
      <c r="Q2014" s="179" t="s">
        <v>38</v>
      </c>
      <c r="R2014" s="254">
        <v>1200000</v>
      </c>
      <c r="S2014" s="254">
        <f t="shared" si="818"/>
        <v>1200000</v>
      </c>
      <c r="T2014" s="178">
        <v>1</v>
      </c>
      <c r="U2014" s="179" t="s">
        <v>38</v>
      </c>
      <c r="V2014" s="254">
        <v>1200000</v>
      </c>
      <c r="W2014" s="254">
        <f t="shared" si="819"/>
        <v>1200000</v>
      </c>
      <c r="X2014" s="354">
        <f t="shared" si="768"/>
        <v>360000</v>
      </c>
      <c r="Y2014" s="254">
        <f>CEILING(X2014,1000)</f>
        <v>360000</v>
      </c>
      <c r="Z2014" s="354">
        <f t="shared" si="794"/>
        <v>840000</v>
      </c>
      <c r="AA2014" s="254">
        <f t="shared" si="770"/>
        <v>840000</v>
      </c>
      <c r="AB2014" s="178">
        <v>1</v>
      </c>
      <c r="AC2014" s="179" t="s">
        <v>38</v>
      </c>
      <c r="AD2014" s="254">
        <v>1200000</v>
      </c>
      <c r="AE2014" s="254">
        <f t="shared" si="820"/>
        <v>1200000</v>
      </c>
      <c r="AF2014" s="178">
        <v>1</v>
      </c>
      <c r="AG2014" s="179" t="s">
        <v>38</v>
      </c>
      <c r="AH2014" s="254">
        <v>1200000</v>
      </c>
      <c r="AI2014" s="254">
        <f t="shared" si="821"/>
        <v>1200000</v>
      </c>
      <c r="AJ2014" s="178">
        <v>1</v>
      </c>
      <c r="AK2014" s="179" t="s">
        <v>38</v>
      </c>
      <c r="AL2014" s="254">
        <v>1200000</v>
      </c>
      <c r="AM2014" s="254">
        <f t="shared" si="822"/>
        <v>1200000</v>
      </c>
      <c r="AN2014" s="178">
        <v>1</v>
      </c>
      <c r="AO2014" s="179" t="s">
        <v>38</v>
      </c>
      <c r="AP2014" s="254">
        <v>1200000</v>
      </c>
      <c r="AQ2014" s="254">
        <f t="shared" si="823"/>
        <v>1200000</v>
      </c>
      <c r="AR2014" s="351">
        <f t="shared" si="795"/>
        <v>0</v>
      </c>
    </row>
    <row r="2015" spans="2:44" x14ac:dyDescent="0.4">
      <c r="B2015" s="208"/>
      <c r="C2015" s="180" t="s">
        <v>706</v>
      </c>
      <c r="D2015" s="178">
        <v>1</v>
      </c>
      <c r="E2015" s="179" t="s">
        <v>38</v>
      </c>
      <c r="F2015" s="254">
        <v>2000000</v>
      </c>
      <c r="G2015" s="254">
        <f t="shared" si="815"/>
        <v>2000000</v>
      </c>
      <c r="H2015" s="178">
        <v>1</v>
      </c>
      <c r="I2015" s="179" t="s">
        <v>38</v>
      </c>
      <c r="J2015" s="254">
        <v>2000000</v>
      </c>
      <c r="K2015" s="254">
        <f t="shared" si="816"/>
        <v>2000000</v>
      </c>
      <c r="L2015" s="178">
        <v>1</v>
      </c>
      <c r="M2015" s="179" t="s">
        <v>38</v>
      </c>
      <c r="N2015" s="254">
        <v>2000000</v>
      </c>
      <c r="O2015" s="254">
        <f t="shared" si="817"/>
        <v>2000000</v>
      </c>
      <c r="P2015" s="178">
        <v>1</v>
      </c>
      <c r="Q2015" s="179" t="s">
        <v>38</v>
      </c>
      <c r="R2015" s="254">
        <v>2000000</v>
      </c>
      <c r="S2015" s="254">
        <f t="shared" si="818"/>
        <v>2000000</v>
      </c>
      <c r="T2015" s="178">
        <v>1</v>
      </c>
      <c r="U2015" s="179" t="s">
        <v>38</v>
      </c>
      <c r="V2015" s="254">
        <v>2000000</v>
      </c>
      <c r="W2015" s="254">
        <f t="shared" si="819"/>
        <v>2000000</v>
      </c>
      <c r="X2015" s="354">
        <f t="shared" si="768"/>
        <v>600000</v>
      </c>
      <c r="Y2015" s="254">
        <f>CEILING(X2015,1000)</f>
        <v>600000</v>
      </c>
      <c r="Z2015" s="354">
        <f t="shared" si="794"/>
        <v>1400000</v>
      </c>
      <c r="AA2015" s="254">
        <f t="shared" si="770"/>
        <v>1400000</v>
      </c>
      <c r="AB2015" s="178">
        <v>1</v>
      </c>
      <c r="AC2015" s="179" t="s">
        <v>38</v>
      </c>
      <c r="AD2015" s="254">
        <v>2000000</v>
      </c>
      <c r="AE2015" s="254">
        <f t="shared" si="820"/>
        <v>2000000</v>
      </c>
      <c r="AF2015" s="178">
        <v>1</v>
      </c>
      <c r="AG2015" s="179" t="s">
        <v>38</v>
      </c>
      <c r="AH2015" s="254">
        <v>2000000</v>
      </c>
      <c r="AI2015" s="254">
        <f t="shared" si="821"/>
        <v>2000000</v>
      </c>
      <c r="AJ2015" s="178">
        <v>1</v>
      </c>
      <c r="AK2015" s="179" t="s">
        <v>38</v>
      </c>
      <c r="AL2015" s="254">
        <v>2000000</v>
      </c>
      <c r="AM2015" s="254">
        <f t="shared" si="822"/>
        <v>2000000</v>
      </c>
      <c r="AN2015" s="178">
        <v>1</v>
      </c>
      <c r="AO2015" s="179" t="s">
        <v>38</v>
      </c>
      <c r="AP2015" s="254">
        <v>2000000</v>
      </c>
      <c r="AQ2015" s="254">
        <f t="shared" si="823"/>
        <v>2000000</v>
      </c>
      <c r="AR2015" s="351">
        <f t="shared" si="795"/>
        <v>0</v>
      </c>
    </row>
    <row r="2016" spans="2:44" x14ac:dyDescent="0.4">
      <c r="B2016" s="208"/>
      <c r="C2016" s="180" t="s">
        <v>712</v>
      </c>
      <c r="D2016" s="178">
        <v>24</v>
      </c>
      <c r="E2016" s="179" t="s">
        <v>40</v>
      </c>
      <c r="F2016" s="254">
        <v>1100000</v>
      </c>
      <c r="G2016" s="254">
        <f t="shared" si="815"/>
        <v>26400000</v>
      </c>
      <c r="H2016" s="178">
        <v>24</v>
      </c>
      <c r="I2016" s="179" t="s">
        <v>40</v>
      </c>
      <c r="J2016" s="254">
        <v>1100000</v>
      </c>
      <c r="K2016" s="254">
        <f t="shared" si="816"/>
        <v>26400000</v>
      </c>
      <c r="L2016" s="178">
        <v>24</v>
      </c>
      <c r="M2016" s="179" t="s">
        <v>40</v>
      </c>
      <c r="N2016" s="254">
        <v>1100000</v>
      </c>
      <c r="O2016" s="254">
        <f t="shared" si="817"/>
        <v>26400000</v>
      </c>
      <c r="P2016" s="178">
        <v>24</v>
      </c>
      <c r="Q2016" s="179" t="s">
        <v>40</v>
      </c>
      <c r="R2016" s="254">
        <v>1100000</v>
      </c>
      <c r="S2016" s="254">
        <f t="shared" si="818"/>
        <v>26400000</v>
      </c>
      <c r="T2016" s="178">
        <v>24</v>
      </c>
      <c r="U2016" s="179" t="s">
        <v>40</v>
      </c>
      <c r="V2016" s="254">
        <v>1100000</v>
      </c>
      <c r="W2016" s="254">
        <f t="shared" si="819"/>
        <v>26400000</v>
      </c>
      <c r="X2016" s="354">
        <f t="shared" si="768"/>
        <v>7920000</v>
      </c>
      <c r="Y2016" s="254">
        <f>CEILING(X2016,1000)</f>
        <v>7920000</v>
      </c>
      <c r="Z2016" s="354">
        <f t="shared" si="794"/>
        <v>18480000</v>
      </c>
      <c r="AA2016" s="254">
        <f t="shared" si="770"/>
        <v>18480000</v>
      </c>
      <c r="AB2016" s="178">
        <v>24</v>
      </c>
      <c r="AC2016" s="179" t="s">
        <v>40</v>
      </c>
      <c r="AD2016" s="254">
        <v>1100000</v>
      </c>
      <c r="AE2016" s="254">
        <f t="shared" si="820"/>
        <v>26400000</v>
      </c>
      <c r="AF2016" s="178">
        <v>24</v>
      </c>
      <c r="AG2016" s="179" t="s">
        <v>40</v>
      </c>
      <c r="AH2016" s="254">
        <v>1100000</v>
      </c>
      <c r="AI2016" s="254">
        <f t="shared" si="821"/>
        <v>26400000</v>
      </c>
      <c r="AJ2016" s="178">
        <v>24</v>
      </c>
      <c r="AK2016" s="179" t="s">
        <v>40</v>
      </c>
      <c r="AL2016" s="254">
        <v>1100000</v>
      </c>
      <c r="AM2016" s="254">
        <f t="shared" si="822"/>
        <v>26400000</v>
      </c>
      <c r="AN2016" s="178">
        <v>24</v>
      </c>
      <c r="AO2016" s="179" t="s">
        <v>40</v>
      </c>
      <c r="AP2016" s="254">
        <v>1100000</v>
      </c>
      <c r="AQ2016" s="254">
        <f t="shared" si="823"/>
        <v>26400000</v>
      </c>
      <c r="AR2016" s="351">
        <f t="shared" si="795"/>
        <v>0</v>
      </c>
    </row>
    <row r="2017" spans="2:44" ht="29.15" x14ac:dyDescent="0.4">
      <c r="B2017" s="312" t="s">
        <v>384</v>
      </c>
      <c r="C2017" s="313" t="s">
        <v>713</v>
      </c>
      <c r="D2017" s="269">
        <v>24</v>
      </c>
      <c r="E2017" s="270" t="s">
        <v>30</v>
      </c>
      <c r="F2017" s="254">
        <v>0</v>
      </c>
      <c r="G2017" s="254">
        <f>G2018+G2022</f>
        <v>105804000</v>
      </c>
      <c r="H2017" s="314">
        <v>24</v>
      </c>
      <c r="I2017" s="315" t="s">
        <v>30</v>
      </c>
      <c r="J2017" s="316">
        <v>0</v>
      </c>
      <c r="K2017" s="316">
        <f>K2018+K2022</f>
        <v>105804000</v>
      </c>
      <c r="L2017" s="314">
        <v>24</v>
      </c>
      <c r="M2017" s="315" t="s">
        <v>30</v>
      </c>
      <c r="N2017" s="316">
        <v>0</v>
      </c>
      <c r="O2017" s="316">
        <f>O2018+O2022</f>
        <v>99684000</v>
      </c>
      <c r="P2017" s="314">
        <v>24</v>
      </c>
      <c r="Q2017" s="315" t="s">
        <v>30</v>
      </c>
      <c r="R2017" s="316">
        <v>0</v>
      </c>
      <c r="S2017" s="316">
        <f>S2018+S2022</f>
        <v>99684000</v>
      </c>
      <c r="T2017" s="314">
        <v>24</v>
      </c>
      <c r="U2017" s="315" t="s">
        <v>30</v>
      </c>
      <c r="V2017" s="316">
        <v>0</v>
      </c>
      <c r="W2017" s="316">
        <f>W2018+W2022</f>
        <v>99684000</v>
      </c>
      <c r="X2017" s="354">
        <f t="shared" si="768"/>
        <v>29905200</v>
      </c>
      <c r="Y2017" s="316"/>
      <c r="Z2017" s="354">
        <f t="shared" si="794"/>
        <v>99684000</v>
      </c>
      <c r="AA2017" s="316"/>
      <c r="AB2017" s="314">
        <v>24</v>
      </c>
      <c r="AC2017" s="315" t="s">
        <v>30</v>
      </c>
      <c r="AD2017" s="316">
        <v>0</v>
      </c>
      <c r="AE2017" s="316">
        <f>AE2018+AE2022</f>
        <v>99684000</v>
      </c>
      <c r="AF2017" s="314">
        <v>24</v>
      </c>
      <c r="AG2017" s="315" t="s">
        <v>30</v>
      </c>
      <c r="AH2017" s="316">
        <v>0</v>
      </c>
      <c r="AI2017" s="316">
        <f>AI2018+AI2022</f>
        <v>99684000</v>
      </c>
      <c r="AJ2017" s="314">
        <v>24</v>
      </c>
      <c r="AK2017" s="315" t="s">
        <v>30</v>
      </c>
      <c r="AL2017" s="316">
        <v>0</v>
      </c>
      <c r="AM2017" s="316">
        <f>AM2018+AM2022</f>
        <v>99684000</v>
      </c>
      <c r="AN2017" s="314">
        <v>24</v>
      </c>
      <c r="AO2017" s="315" t="s">
        <v>30</v>
      </c>
      <c r="AP2017" s="316">
        <v>0</v>
      </c>
      <c r="AQ2017" s="316">
        <f>AQ2018+AQ2022</f>
        <v>99684000</v>
      </c>
      <c r="AR2017" s="351">
        <f t="shared" si="795"/>
        <v>0</v>
      </c>
    </row>
    <row r="2018" spans="2:44" x14ac:dyDescent="0.4">
      <c r="B2018" s="208">
        <v>525111</v>
      </c>
      <c r="C2018" s="180" t="s">
        <v>174</v>
      </c>
      <c r="D2018" s="178"/>
      <c r="E2018" s="179"/>
      <c r="F2018" s="180"/>
      <c r="G2018" s="254">
        <f>SUM(G2019:G2021)</f>
        <v>56220000</v>
      </c>
      <c r="H2018" s="178"/>
      <c r="I2018" s="179"/>
      <c r="J2018" s="180"/>
      <c r="K2018" s="254">
        <f>SUM(K2019:K2021)</f>
        <v>56220000</v>
      </c>
      <c r="L2018" s="178"/>
      <c r="M2018" s="179"/>
      <c r="N2018" s="180"/>
      <c r="O2018" s="254">
        <f>SUM(O2019:O2021)</f>
        <v>56220000</v>
      </c>
      <c r="P2018" s="178"/>
      <c r="Q2018" s="179"/>
      <c r="R2018" s="180"/>
      <c r="S2018" s="254">
        <f>SUM(S2019:S2021)</f>
        <v>56220000</v>
      </c>
      <c r="T2018" s="178"/>
      <c r="U2018" s="179"/>
      <c r="V2018" s="180"/>
      <c r="W2018" s="254">
        <f>SUM(W2019:W2021)</f>
        <v>56220000</v>
      </c>
      <c r="X2018" s="354">
        <f t="shared" si="768"/>
        <v>16866000</v>
      </c>
      <c r="Y2018" s="254"/>
      <c r="Z2018" s="354">
        <f t="shared" si="794"/>
        <v>56220000</v>
      </c>
      <c r="AA2018" s="254"/>
      <c r="AB2018" s="178"/>
      <c r="AC2018" s="179"/>
      <c r="AD2018" s="180"/>
      <c r="AE2018" s="254">
        <f>SUM(AE2019:AE2021)</f>
        <v>56220000</v>
      </c>
      <c r="AF2018" s="178"/>
      <c r="AG2018" s="179"/>
      <c r="AH2018" s="180"/>
      <c r="AI2018" s="254">
        <f>SUM(AI2019:AI2021)</f>
        <v>56220000</v>
      </c>
      <c r="AJ2018" s="178"/>
      <c r="AK2018" s="179"/>
      <c r="AL2018" s="180"/>
      <c r="AM2018" s="254">
        <f>SUM(AM2019:AM2021)</f>
        <v>56220000</v>
      </c>
      <c r="AN2018" s="178"/>
      <c r="AO2018" s="179"/>
      <c r="AP2018" s="180"/>
      <c r="AQ2018" s="254">
        <f>SUM(AQ2019:AQ2021)</f>
        <v>56220000</v>
      </c>
      <c r="AR2018" s="351">
        <f t="shared" si="795"/>
        <v>0</v>
      </c>
    </row>
    <row r="2019" spans="2:44" x14ac:dyDescent="0.4">
      <c r="B2019" s="208" t="s">
        <v>27</v>
      </c>
      <c r="C2019" s="180" t="s">
        <v>46</v>
      </c>
      <c r="D2019" s="178">
        <v>84</v>
      </c>
      <c r="E2019" s="179" t="s">
        <v>47</v>
      </c>
      <c r="F2019" s="254">
        <v>150000</v>
      </c>
      <c r="G2019" s="254">
        <f>ROUNDDOWN(D2019*F2019,-3)</f>
        <v>12600000</v>
      </c>
      <c r="H2019" s="178">
        <v>84</v>
      </c>
      <c r="I2019" s="179" t="s">
        <v>47</v>
      </c>
      <c r="J2019" s="254">
        <v>150000</v>
      </c>
      <c r="K2019" s="254">
        <f>ROUNDDOWN(H2019*J2019,-3)</f>
        <v>12600000</v>
      </c>
      <c r="L2019" s="178">
        <v>84</v>
      </c>
      <c r="M2019" s="179" t="s">
        <v>47</v>
      </c>
      <c r="N2019" s="254">
        <v>150000</v>
      </c>
      <c r="O2019" s="254">
        <f>ROUNDDOWN(L2019*N2019,-3)</f>
        <v>12600000</v>
      </c>
      <c r="P2019" s="178">
        <v>84</v>
      </c>
      <c r="Q2019" s="179" t="s">
        <v>47</v>
      </c>
      <c r="R2019" s="254">
        <v>150000</v>
      </c>
      <c r="S2019" s="254">
        <f>ROUNDDOWN(P2019*R2019,-3)</f>
        <v>12600000</v>
      </c>
      <c r="T2019" s="178">
        <v>84</v>
      </c>
      <c r="U2019" s="179" t="s">
        <v>47</v>
      </c>
      <c r="V2019" s="254">
        <v>150000</v>
      </c>
      <c r="W2019" s="254">
        <f>ROUNDDOWN(T2019*V2019,-3)</f>
        <v>12600000</v>
      </c>
      <c r="X2019" s="354">
        <f t="shared" si="768"/>
        <v>3780000</v>
      </c>
      <c r="Y2019" s="254">
        <f>CEILING(X2019,1000)</f>
        <v>3780000</v>
      </c>
      <c r="Z2019" s="354">
        <f t="shared" si="794"/>
        <v>8820000</v>
      </c>
      <c r="AA2019" s="254">
        <f t="shared" si="770"/>
        <v>8820000</v>
      </c>
      <c r="AB2019" s="178">
        <v>84</v>
      </c>
      <c r="AC2019" s="179" t="s">
        <v>47</v>
      </c>
      <c r="AD2019" s="254">
        <v>150000</v>
      </c>
      <c r="AE2019" s="254">
        <f>ROUNDDOWN(AB2019*AD2019,-3)</f>
        <v>12600000</v>
      </c>
      <c r="AF2019" s="178">
        <v>84</v>
      </c>
      <c r="AG2019" s="179" t="s">
        <v>47</v>
      </c>
      <c r="AH2019" s="254">
        <v>150000</v>
      </c>
      <c r="AI2019" s="254">
        <f>ROUNDDOWN(AF2019*AH2019,-3)</f>
        <v>12600000</v>
      </c>
      <c r="AJ2019" s="178">
        <v>84</v>
      </c>
      <c r="AK2019" s="179" t="s">
        <v>47</v>
      </c>
      <c r="AL2019" s="254">
        <v>150000</v>
      </c>
      <c r="AM2019" s="254">
        <f>ROUNDDOWN(AJ2019*AL2019,-3)</f>
        <v>12600000</v>
      </c>
      <c r="AN2019" s="178">
        <v>84</v>
      </c>
      <c r="AO2019" s="179" t="s">
        <v>47</v>
      </c>
      <c r="AP2019" s="254">
        <v>150000</v>
      </c>
      <c r="AQ2019" s="254">
        <f>ROUNDDOWN(AN2019*AP2019,-3)</f>
        <v>12600000</v>
      </c>
      <c r="AR2019" s="351">
        <f t="shared" si="795"/>
        <v>0</v>
      </c>
    </row>
    <row r="2020" spans="2:44" x14ac:dyDescent="0.4">
      <c r="B2020" s="208" t="s">
        <v>27</v>
      </c>
      <c r="C2020" s="180" t="s">
        <v>48</v>
      </c>
      <c r="D2020" s="178">
        <v>262</v>
      </c>
      <c r="E2020" s="179" t="s">
        <v>47</v>
      </c>
      <c r="F2020" s="254">
        <v>150000</v>
      </c>
      <c r="G2020" s="254">
        <f>ROUNDDOWN(D2020*F2020,-3)</f>
        <v>39300000</v>
      </c>
      <c r="H2020" s="178">
        <v>262</v>
      </c>
      <c r="I2020" s="179" t="s">
        <v>47</v>
      </c>
      <c r="J2020" s="254">
        <v>150000</v>
      </c>
      <c r="K2020" s="254">
        <f>ROUNDDOWN(H2020*J2020,-3)</f>
        <v>39300000</v>
      </c>
      <c r="L2020" s="178">
        <v>262</v>
      </c>
      <c r="M2020" s="179" t="s">
        <v>47</v>
      </c>
      <c r="N2020" s="254">
        <v>150000</v>
      </c>
      <c r="O2020" s="254">
        <f>ROUNDDOWN(L2020*N2020,-3)</f>
        <v>39300000</v>
      </c>
      <c r="P2020" s="178">
        <v>262</v>
      </c>
      <c r="Q2020" s="179" t="s">
        <v>47</v>
      </c>
      <c r="R2020" s="254">
        <v>150000</v>
      </c>
      <c r="S2020" s="254">
        <f>ROUNDDOWN(P2020*R2020,-3)</f>
        <v>39300000</v>
      </c>
      <c r="T2020" s="178">
        <v>262</v>
      </c>
      <c r="U2020" s="179" t="s">
        <v>47</v>
      </c>
      <c r="V2020" s="254">
        <v>150000</v>
      </c>
      <c r="W2020" s="254">
        <f>ROUNDDOWN(T2020*V2020,-3)</f>
        <v>39300000</v>
      </c>
      <c r="X2020" s="354">
        <f t="shared" si="768"/>
        <v>11790000</v>
      </c>
      <c r="Y2020" s="254">
        <f>CEILING(X2020,1000)</f>
        <v>11790000</v>
      </c>
      <c r="Z2020" s="354">
        <f t="shared" si="794"/>
        <v>27510000</v>
      </c>
      <c r="AA2020" s="254">
        <f t="shared" si="770"/>
        <v>27510000</v>
      </c>
      <c r="AB2020" s="178">
        <v>262</v>
      </c>
      <c r="AC2020" s="179" t="s">
        <v>47</v>
      </c>
      <c r="AD2020" s="254">
        <v>150000</v>
      </c>
      <c r="AE2020" s="254">
        <f>ROUNDDOWN(AB2020*AD2020,-3)</f>
        <v>39300000</v>
      </c>
      <c r="AF2020" s="178">
        <v>262</v>
      </c>
      <c r="AG2020" s="179" t="s">
        <v>47</v>
      </c>
      <c r="AH2020" s="254">
        <v>150000</v>
      </c>
      <c r="AI2020" s="254">
        <f>ROUNDDOWN(AF2020*AH2020,-3)</f>
        <v>39300000</v>
      </c>
      <c r="AJ2020" s="178">
        <v>262</v>
      </c>
      <c r="AK2020" s="179" t="s">
        <v>47</v>
      </c>
      <c r="AL2020" s="254">
        <v>150000</v>
      </c>
      <c r="AM2020" s="254">
        <f>ROUNDDOWN(AJ2020*AL2020,-3)</f>
        <v>39300000</v>
      </c>
      <c r="AN2020" s="178">
        <v>262</v>
      </c>
      <c r="AO2020" s="179" t="s">
        <v>47</v>
      </c>
      <c r="AP2020" s="254">
        <v>150000</v>
      </c>
      <c r="AQ2020" s="254">
        <f>ROUNDDOWN(AN2020*AP2020,-3)</f>
        <v>39300000</v>
      </c>
      <c r="AR2020" s="351">
        <f t="shared" si="795"/>
        <v>0</v>
      </c>
    </row>
    <row r="2021" spans="2:44" x14ac:dyDescent="0.4">
      <c r="B2021" s="208"/>
      <c r="C2021" s="180" t="s">
        <v>60</v>
      </c>
      <c r="D2021" s="178">
        <v>1</v>
      </c>
      <c r="E2021" s="179" t="s">
        <v>38</v>
      </c>
      <c r="F2021" s="254">
        <v>4320000</v>
      </c>
      <c r="G2021" s="254">
        <f>ROUNDDOWN(D2021*F2021,-3)</f>
        <v>4320000</v>
      </c>
      <c r="H2021" s="178">
        <v>1</v>
      </c>
      <c r="I2021" s="179" t="s">
        <v>38</v>
      </c>
      <c r="J2021" s="254">
        <v>4320000</v>
      </c>
      <c r="K2021" s="254">
        <f>ROUNDDOWN(H2021*J2021,-3)</f>
        <v>4320000</v>
      </c>
      <c r="L2021" s="178">
        <v>1</v>
      </c>
      <c r="M2021" s="179" t="s">
        <v>38</v>
      </c>
      <c r="N2021" s="254">
        <v>4320000</v>
      </c>
      <c r="O2021" s="254">
        <f>ROUNDDOWN(L2021*N2021,-3)</f>
        <v>4320000</v>
      </c>
      <c r="P2021" s="178">
        <v>1</v>
      </c>
      <c r="Q2021" s="179" t="s">
        <v>38</v>
      </c>
      <c r="R2021" s="254">
        <v>4320000</v>
      </c>
      <c r="S2021" s="254">
        <f>ROUNDDOWN(P2021*R2021,-3)</f>
        <v>4320000</v>
      </c>
      <c r="T2021" s="178">
        <v>1</v>
      </c>
      <c r="U2021" s="179" t="s">
        <v>38</v>
      </c>
      <c r="V2021" s="254">
        <v>4320000</v>
      </c>
      <c r="W2021" s="254">
        <f>ROUNDDOWN(T2021*V2021,-3)</f>
        <v>4320000</v>
      </c>
      <c r="X2021" s="354">
        <f t="shared" si="768"/>
        <v>1296000</v>
      </c>
      <c r="Y2021" s="254">
        <f>CEILING(X2021,1000)</f>
        <v>1296000</v>
      </c>
      <c r="Z2021" s="354">
        <f t="shared" si="794"/>
        <v>3024000</v>
      </c>
      <c r="AA2021" s="254">
        <f t="shared" si="770"/>
        <v>3024000</v>
      </c>
      <c r="AB2021" s="178">
        <v>1</v>
      </c>
      <c r="AC2021" s="179" t="s">
        <v>38</v>
      </c>
      <c r="AD2021" s="254">
        <v>4320000</v>
      </c>
      <c r="AE2021" s="254">
        <f>ROUNDDOWN(AB2021*AD2021,-3)</f>
        <v>4320000</v>
      </c>
      <c r="AF2021" s="178">
        <v>1</v>
      </c>
      <c r="AG2021" s="179" t="s">
        <v>38</v>
      </c>
      <c r="AH2021" s="254">
        <v>4320000</v>
      </c>
      <c r="AI2021" s="254">
        <f>ROUNDDOWN(AF2021*AH2021,-3)</f>
        <v>4320000</v>
      </c>
      <c r="AJ2021" s="178">
        <v>1</v>
      </c>
      <c r="AK2021" s="179" t="s">
        <v>38</v>
      </c>
      <c r="AL2021" s="254">
        <v>4320000</v>
      </c>
      <c r="AM2021" s="254">
        <f>ROUNDDOWN(AJ2021*AL2021,-3)</f>
        <v>4320000</v>
      </c>
      <c r="AN2021" s="178">
        <v>1</v>
      </c>
      <c r="AO2021" s="179" t="s">
        <v>38</v>
      </c>
      <c r="AP2021" s="254">
        <v>4320000</v>
      </c>
      <c r="AQ2021" s="254">
        <f>ROUNDDOWN(AN2021*AP2021,-3)</f>
        <v>4320000</v>
      </c>
      <c r="AR2021" s="351">
        <f t="shared" si="795"/>
        <v>0</v>
      </c>
    </row>
    <row r="2022" spans="2:44" x14ac:dyDescent="0.4">
      <c r="B2022" s="208">
        <v>525119</v>
      </c>
      <c r="C2022" s="180" t="s">
        <v>42</v>
      </c>
      <c r="D2022" s="178"/>
      <c r="E2022" s="179"/>
      <c r="F2022" s="180"/>
      <c r="G2022" s="254">
        <f>SUM(G2023:G2027)</f>
        <v>49584000</v>
      </c>
      <c r="H2022" s="178"/>
      <c r="I2022" s="179"/>
      <c r="J2022" s="180"/>
      <c r="K2022" s="254">
        <f>SUM(K2023:K2027)</f>
        <v>49584000</v>
      </c>
      <c r="L2022" s="178"/>
      <c r="M2022" s="179"/>
      <c r="N2022" s="180"/>
      <c r="O2022" s="254">
        <f>SUM(O2023:O2027)</f>
        <v>43464000</v>
      </c>
      <c r="P2022" s="178"/>
      <c r="Q2022" s="179"/>
      <c r="R2022" s="180"/>
      <c r="S2022" s="254">
        <f>SUM(S2023:S2027)</f>
        <v>43464000</v>
      </c>
      <c r="T2022" s="178"/>
      <c r="U2022" s="179"/>
      <c r="V2022" s="180"/>
      <c r="W2022" s="254">
        <f>SUM(W2023:W2027)</f>
        <v>43464000</v>
      </c>
      <c r="X2022" s="354">
        <f t="shared" si="768"/>
        <v>13039200</v>
      </c>
      <c r="Y2022" s="254"/>
      <c r="Z2022" s="354">
        <f t="shared" si="794"/>
        <v>43464000</v>
      </c>
      <c r="AA2022" s="254"/>
      <c r="AB2022" s="178"/>
      <c r="AC2022" s="179"/>
      <c r="AD2022" s="180"/>
      <c r="AE2022" s="254">
        <f>SUM(AE2023:AE2027)</f>
        <v>43464000</v>
      </c>
      <c r="AF2022" s="178"/>
      <c r="AG2022" s="179"/>
      <c r="AH2022" s="180"/>
      <c r="AI2022" s="254">
        <f>SUM(AI2023:AI2027)</f>
        <v>43464000</v>
      </c>
      <c r="AJ2022" s="178"/>
      <c r="AK2022" s="179"/>
      <c r="AL2022" s="180"/>
      <c r="AM2022" s="254">
        <f>SUM(AM2023:AM2027)</f>
        <v>43464000</v>
      </c>
      <c r="AN2022" s="178"/>
      <c r="AO2022" s="179"/>
      <c r="AP2022" s="180"/>
      <c r="AQ2022" s="254">
        <f>SUM(AQ2023:AQ2027)</f>
        <v>43464000</v>
      </c>
      <c r="AR2022" s="351">
        <f t="shared" si="795"/>
        <v>0</v>
      </c>
    </row>
    <row r="2023" spans="2:44" x14ac:dyDescent="0.4">
      <c r="B2023" s="208"/>
      <c r="C2023" s="180" t="s">
        <v>44</v>
      </c>
      <c r="D2023" s="178">
        <v>24</v>
      </c>
      <c r="E2023" s="179" t="s">
        <v>40</v>
      </c>
      <c r="F2023" s="254">
        <v>450000</v>
      </c>
      <c r="G2023" s="254">
        <f t="shared" ref="G2023:G2027" si="824">ROUNDDOWN(D2023*F2023,-3)</f>
        <v>10800000</v>
      </c>
      <c r="H2023" s="178">
        <v>24</v>
      </c>
      <c r="I2023" s="179" t="s">
        <v>40</v>
      </c>
      <c r="J2023" s="254">
        <v>450000</v>
      </c>
      <c r="K2023" s="254">
        <f t="shared" ref="K2023:K2027" si="825">ROUNDDOWN(H2023*J2023,-3)</f>
        <v>10800000</v>
      </c>
      <c r="L2023" s="178">
        <v>24</v>
      </c>
      <c r="M2023" s="179" t="s">
        <v>40</v>
      </c>
      <c r="N2023" s="254">
        <v>450000</v>
      </c>
      <c r="O2023" s="254">
        <f t="shared" ref="O2023:O2027" si="826">ROUNDDOWN(L2023*N2023,-3)</f>
        <v>10800000</v>
      </c>
      <c r="P2023" s="178">
        <v>24</v>
      </c>
      <c r="Q2023" s="179" t="s">
        <v>40</v>
      </c>
      <c r="R2023" s="254">
        <v>450000</v>
      </c>
      <c r="S2023" s="254">
        <f t="shared" ref="S2023:S2027" si="827">ROUNDDOWN(P2023*R2023,-3)</f>
        <v>10800000</v>
      </c>
      <c r="T2023" s="178">
        <v>24</v>
      </c>
      <c r="U2023" s="179" t="s">
        <v>40</v>
      </c>
      <c r="V2023" s="254">
        <v>450000</v>
      </c>
      <c r="W2023" s="254">
        <f t="shared" ref="W2023:W2027" si="828">ROUNDDOWN(T2023*V2023,-3)</f>
        <v>10800000</v>
      </c>
      <c r="X2023" s="354">
        <f t="shared" si="768"/>
        <v>3240000</v>
      </c>
      <c r="Y2023" s="254">
        <f>CEILING(X2023,1000)</f>
        <v>3240000</v>
      </c>
      <c r="Z2023" s="354">
        <f t="shared" si="794"/>
        <v>7560000</v>
      </c>
      <c r="AA2023" s="254">
        <f t="shared" si="770"/>
        <v>7560000</v>
      </c>
      <c r="AB2023" s="178">
        <v>24</v>
      </c>
      <c r="AC2023" s="179" t="s">
        <v>40</v>
      </c>
      <c r="AD2023" s="254">
        <v>450000</v>
      </c>
      <c r="AE2023" s="254">
        <f t="shared" ref="AE2023:AE2027" si="829">ROUNDDOWN(AB2023*AD2023,-3)</f>
        <v>10800000</v>
      </c>
      <c r="AF2023" s="178">
        <v>24</v>
      </c>
      <c r="AG2023" s="179" t="s">
        <v>40</v>
      </c>
      <c r="AH2023" s="254">
        <v>450000</v>
      </c>
      <c r="AI2023" s="254">
        <f t="shared" ref="AI2023:AI2027" si="830">ROUNDDOWN(AF2023*AH2023,-3)</f>
        <v>10800000</v>
      </c>
      <c r="AJ2023" s="178">
        <v>24</v>
      </c>
      <c r="AK2023" s="179" t="s">
        <v>40</v>
      </c>
      <c r="AL2023" s="254">
        <v>450000</v>
      </c>
      <c r="AM2023" s="254">
        <f t="shared" ref="AM2023:AM2027" si="831">ROUNDDOWN(AJ2023*AL2023,-3)</f>
        <v>10800000</v>
      </c>
      <c r="AN2023" s="178">
        <v>24</v>
      </c>
      <c r="AO2023" s="179" t="s">
        <v>40</v>
      </c>
      <c r="AP2023" s="254">
        <v>450000</v>
      </c>
      <c r="AQ2023" s="254">
        <f t="shared" ref="AQ2023:AQ2027" si="832">ROUNDDOWN(AN2023*AP2023,-3)</f>
        <v>10800000</v>
      </c>
      <c r="AR2023" s="351">
        <f t="shared" si="795"/>
        <v>0</v>
      </c>
    </row>
    <row r="2024" spans="2:44" x14ac:dyDescent="0.4">
      <c r="B2024" s="208" t="s">
        <v>27</v>
      </c>
      <c r="C2024" s="180" t="s">
        <v>58</v>
      </c>
      <c r="D2024" s="178">
        <v>72</v>
      </c>
      <c r="E2024" s="179" t="s">
        <v>59</v>
      </c>
      <c r="F2024" s="254">
        <v>85000</v>
      </c>
      <c r="G2024" s="254">
        <f t="shared" si="824"/>
        <v>6120000</v>
      </c>
      <c r="H2024" s="178">
        <v>72</v>
      </c>
      <c r="I2024" s="179" t="s">
        <v>59</v>
      </c>
      <c r="J2024" s="254">
        <v>85000</v>
      </c>
      <c r="K2024" s="254">
        <f t="shared" si="825"/>
        <v>6120000</v>
      </c>
      <c r="L2024" s="178">
        <v>0</v>
      </c>
      <c r="M2024" s="179" t="s">
        <v>59</v>
      </c>
      <c r="N2024" s="254">
        <v>85000</v>
      </c>
      <c r="O2024" s="254">
        <f t="shared" si="826"/>
        <v>0</v>
      </c>
      <c r="P2024" s="178">
        <v>0</v>
      </c>
      <c r="Q2024" s="179" t="s">
        <v>59</v>
      </c>
      <c r="R2024" s="254">
        <v>85000</v>
      </c>
      <c r="S2024" s="254">
        <f t="shared" si="827"/>
        <v>0</v>
      </c>
      <c r="T2024" s="178">
        <v>0</v>
      </c>
      <c r="U2024" s="179" t="s">
        <v>59</v>
      </c>
      <c r="V2024" s="254">
        <v>85000</v>
      </c>
      <c r="W2024" s="254">
        <f t="shared" si="828"/>
        <v>0</v>
      </c>
      <c r="X2024" s="354">
        <f t="shared" si="768"/>
        <v>0</v>
      </c>
      <c r="Y2024" s="254"/>
      <c r="Z2024" s="354">
        <f t="shared" si="794"/>
        <v>0</v>
      </c>
      <c r="AA2024" s="254"/>
      <c r="AB2024" s="178">
        <v>0</v>
      </c>
      <c r="AC2024" s="179" t="s">
        <v>59</v>
      </c>
      <c r="AD2024" s="254">
        <v>85000</v>
      </c>
      <c r="AE2024" s="254">
        <f t="shared" si="829"/>
        <v>0</v>
      </c>
      <c r="AF2024" s="178">
        <v>0</v>
      </c>
      <c r="AG2024" s="179" t="s">
        <v>59</v>
      </c>
      <c r="AH2024" s="254">
        <v>85000</v>
      </c>
      <c r="AI2024" s="254">
        <f t="shared" si="830"/>
        <v>0</v>
      </c>
      <c r="AJ2024" s="178">
        <v>0</v>
      </c>
      <c r="AK2024" s="179" t="s">
        <v>59</v>
      </c>
      <c r="AL2024" s="254">
        <v>85000</v>
      </c>
      <c r="AM2024" s="254">
        <f t="shared" si="831"/>
        <v>0</v>
      </c>
      <c r="AN2024" s="178">
        <v>0</v>
      </c>
      <c r="AO2024" s="179" t="s">
        <v>59</v>
      </c>
      <c r="AP2024" s="254">
        <v>85000</v>
      </c>
      <c r="AQ2024" s="254">
        <f t="shared" si="832"/>
        <v>0</v>
      </c>
      <c r="AR2024" s="351">
        <f t="shared" si="795"/>
        <v>0</v>
      </c>
    </row>
    <row r="2025" spans="2:44" x14ac:dyDescent="0.4">
      <c r="B2025" s="208" t="s">
        <v>27</v>
      </c>
      <c r="C2025" s="180" t="s">
        <v>709</v>
      </c>
      <c r="D2025" s="178">
        <v>1</v>
      </c>
      <c r="E2025" s="179" t="s">
        <v>38</v>
      </c>
      <c r="F2025" s="254">
        <v>5664000</v>
      </c>
      <c r="G2025" s="254">
        <f t="shared" si="824"/>
        <v>5664000</v>
      </c>
      <c r="H2025" s="178">
        <v>1</v>
      </c>
      <c r="I2025" s="179" t="s">
        <v>38</v>
      </c>
      <c r="J2025" s="254">
        <v>5664000</v>
      </c>
      <c r="K2025" s="254">
        <f t="shared" si="825"/>
        <v>5664000</v>
      </c>
      <c r="L2025" s="178">
        <v>1</v>
      </c>
      <c r="M2025" s="179" t="s">
        <v>38</v>
      </c>
      <c r="N2025" s="254">
        <v>5664000</v>
      </c>
      <c r="O2025" s="254">
        <f t="shared" si="826"/>
        <v>5664000</v>
      </c>
      <c r="P2025" s="178">
        <v>1</v>
      </c>
      <c r="Q2025" s="179" t="s">
        <v>38</v>
      </c>
      <c r="R2025" s="254">
        <v>5664000</v>
      </c>
      <c r="S2025" s="254">
        <f t="shared" si="827"/>
        <v>5664000</v>
      </c>
      <c r="T2025" s="178">
        <v>1</v>
      </c>
      <c r="U2025" s="179" t="s">
        <v>38</v>
      </c>
      <c r="V2025" s="254">
        <v>5664000</v>
      </c>
      <c r="W2025" s="254">
        <f t="shared" si="828"/>
        <v>5664000</v>
      </c>
      <c r="X2025" s="354">
        <f t="shared" si="768"/>
        <v>1699200</v>
      </c>
      <c r="Y2025" s="254">
        <f>CEILING(X2025,1000)</f>
        <v>1700000</v>
      </c>
      <c r="Z2025" s="354">
        <f t="shared" si="794"/>
        <v>3964000</v>
      </c>
      <c r="AA2025" s="254">
        <f t="shared" si="770"/>
        <v>3964000</v>
      </c>
      <c r="AB2025" s="178">
        <v>1</v>
      </c>
      <c r="AC2025" s="179" t="s">
        <v>38</v>
      </c>
      <c r="AD2025" s="254">
        <v>5664000</v>
      </c>
      <c r="AE2025" s="254">
        <f t="shared" si="829"/>
        <v>5664000</v>
      </c>
      <c r="AF2025" s="178">
        <v>1</v>
      </c>
      <c r="AG2025" s="179" t="s">
        <v>38</v>
      </c>
      <c r="AH2025" s="254">
        <v>5664000</v>
      </c>
      <c r="AI2025" s="254">
        <f t="shared" si="830"/>
        <v>5664000</v>
      </c>
      <c r="AJ2025" s="178">
        <v>1</v>
      </c>
      <c r="AK2025" s="179" t="s">
        <v>38</v>
      </c>
      <c r="AL2025" s="254">
        <v>5664000</v>
      </c>
      <c r="AM2025" s="254">
        <f t="shared" si="831"/>
        <v>5664000</v>
      </c>
      <c r="AN2025" s="178">
        <v>1</v>
      </c>
      <c r="AO2025" s="179" t="s">
        <v>38</v>
      </c>
      <c r="AP2025" s="254">
        <v>5664000</v>
      </c>
      <c r="AQ2025" s="254">
        <f t="shared" si="832"/>
        <v>5664000</v>
      </c>
      <c r="AR2025" s="351">
        <f t="shared" si="795"/>
        <v>0</v>
      </c>
    </row>
    <row r="2026" spans="2:44" x14ac:dyDescent="0.4">
      <c r="B2026" s="208"/>
      <c r="C2026" s="180" t="s">
        <v>635</v>
      </c>
      <c r="D2026" s="178">
        <v>1</v>
      </c>
      <c r="E2026" s="179" t="s">
        <v>38</v>
      </c>
      <c r="F2026" s="254">
        <v>600000</v>
      </c>
      <c r="G2026" s="254">
        <f t="shared" si="824"/>
        <v>600000</v>
      </c>
      <c r="H2026" s="178">
        <v>1</v>
      </c>
      <c r="I2026" s="179" t="s">
        <v>38</v>
      </c>
      <c r="J2026" s="254">
        <v>600000</v>
      </c>
      <c r="K2026" s="254">
        <f t="shared" si="825"/>
        <v>600000</v>
      </c>
      <c r="L2026" s="178">
        <v>1</v>
      </c>
      <c r="M2026" s="179" t="s">
        <v>38</v>
      </c>
      <c r="N2026" s="254">
        <v>600000</v>
      </c>
      <c r="O2026" s="254">
        <f t="shared" si="826"/>
        <v>600000</v>
      </c>
      <c r="P2026" s="178">
        <v>1</v>
      </c>
      <c r="Q2026" s="179" t="s">
        <v>38</v>
      </c>
      <c r="R2026" s="254">
        <v>600000</v>
      </c>
      <c r="S2026" s="254">
        <f t="shared" si="827"/>
        <v>600000</v>
      </c>
      <c r="T2026" s="178">
        <v>1</v>
      </c>
      <c r="U2026" s="179" t="s">
        <v>38</v>
      </c>
      <c r="V2026" s="254">
        <v>600000</v>
      </c>
      <c r="W2026" s="254">
        <f t="shared" si="828"/>
        <v>600000</v>
      </c>
      <c r="X2026" s="354">
        <f t="shared" si="768"/>
        <v>180000</v>
      </c>
      <c r="Y2026" s="254">
        <f>CEILING(X2026,1000)</f>
        <v>180000</v>
      </c>
      <c r="Z2026" s="354">
        <f t="shared" si="794"/>
        <v>420000</v>
      </c>
      <c r="AA2026" s="254">
        <f t="shared" si="770"/>
        <v>420000</v>
      </c>
      <c r="AB2026" s="178">
        <v>1</v>
      </c>
      <c r="AC2026" s="179" t="s">
        <v>38</v>
      </c>
      <c r="AD2026" s="254">
        <v>600000</v>
      </c>
      <c r="AE2026" s="254">
        <f t="shared" si="829"/>
        <v>600000</v>
      </c>
      <c r="AF2026" s="178">
        <v>1</v>
      </c>
      <c r="AG2026" s="179" t="s">
        <v>38</v>
      </c>
      <c r="AH2026" s="254">
        <v>600000</v>
      </c>
      <c r="AI2026" s="254">
        <f t="shared" si="830"/>
        <v>600000</v>
      </c>
      <c r="AJ2026" s="178">
        <v>1</v>
      </c>
      <c r="AK2026" s="179" t="s">
        <v>38</v>
      </c>
      <c r="AL2026" s="254">
        <v>600000</v>
      </c>
      <c r="AM2026" s="254">
        <f t="shared" si="831"/>
        <v>600000</v>
      </c>
      <c r="AN2026" s="178">
        <v>1</v>
      </c>
      <c r="AO2026" s="179" t="s">
        <v>38</v>
      </c>
      <c r="AP2026" s="254">
        <v>600000</v>
      </c>
      <c r="AQ2026" s="254">
        <f t="shared" si="832"/>
        <v>600000</v>
      </c>
      <c r="AR2026" s="351">
        <f t="shared" si="795"/>
        <v>0</v>
      </c>
    </row>
    <row r="2027" spans="2:44" x14ac:dyDescent="0.4">
      <c r="B2027" s="208"/>
      <c r="C2027" s="180" t="s">
        <v>712</v>
      </c>
      <c r="D2027" s="178">
        <v>24</v>
      </c>
      <c r="E2027" s="179" t="s">
        <v>40</v>
      </c>
      <c r="F2027" s="254">
        <v>1100000</v>
      </c>
      <c r="G2027" s="254">
        <f t="shared" si="824"/>
        <v>26400000</v>
      </c>
      <c r="H2027" s="178">
        <v>24</v>
      </c>
      <c r="I2027" s="179" t="s">
        <v>40</v>
      </c>
      <c r="J2027" s="254">
        <v>1100000</v>
      </c>
      <c r="K2027" s="254">
        <f t="shared" si="825"/>
        <v>26400000</v>
      </c>
      <c r="L2027" s="178">
        <v>24</v>
      </c>
      <c r="M2027" s="179" t="s">
        <v>40</v>
      </c>
      <c r="N2027" s="254">
        <v>1100000</v>
      </c>
      <c r="O2027" s="254">
        <f t="shared" si="826"/>
        <v>26400000</v>
      </c>
      <c r="P2027" s="178">
        <v>24</v>
      </c>
      <c r="Q2027" s="179" t="s">
        <v>40</v>
      </c>
      <c r="R2027" s="254">
        <v>1100000</v>
      </c>
      <c r="S2027" s="254">
        <f t="shared" si="827"/>
        <v>26400000</v>
      </c>
      <c r="T2027" s="178">
        <v>24</v>
      </c>
      <c r="U2027" s="179" t="s">
        <v>40</v>
      </c>
      <c r="V2027" s="254">
        <v>1100000</v>
      </c>
      <c r="W2027" s="254">
        <f t="shared" si="828"/>
        <v>26400000</v>
      </c>
      <c r="X2027" s="354">
        <f t="shared" si="768"/>
        <v>7920000</v>
      </c>
      <c r="Y2027" s="254">
        <f>CEILING(X2027,1000)</f>
        <v>7920000</v>
      </c>
      <c r="Z2027" s="354">
        <f t="shared" si="794"/>
        <v>18480000</v>
      </c>
      <c r="AA2027" s="254">
        <f t="shared" si="770"/>
        <v>18480000</v>
      </c>
      <c r="AB2027" s="178">
        <v>24</v>
      </c>
      <c r="AC2027" s="179" t="s">
        <v>40</v>
      </c>
      <c r="AD2027" s="254">
        <v>1100000</v>
      </c>
      <c r="AE2027" s="254">
        <f t="shared" si="829"/>
        <v>26400000</v>
      </c>
      <c r="AF2027" s="178">
        <v>24</v>
      </c>
      <c r="AG2027" s="179" t="s">
        <v>40</v>
      </c>
      <c r="AH2027" s="254">
        <v>1100000</v>
      </c>
      <c r="AI2027" s="254">
        <f t="shared" si="830"/>
        <v>26400000</v>
      </c>
      <c r="AJ2027" s="178">
        <v>24</v>
      </c>
      <c r="AK2027" s="179" t="s">
        <v>40</v>
      </c>
      <c r="AL2027" s="254">
        <v>1100000</v>
      </c>
      <c r="AM2027" s="254">
        <f t="shared" si="831"/>
        <v>26400000</v>
      </c>
      <c r="AN2027" s="178">
        <v>24</v>
      </c>
      <c r="AO2027" s="179" t="s">
        <v>40</v>
      </c>
      <c r="AP2027" s="254">
        <v>1100000</v>
      </c>
      <c r="AQ2027" s="254">
        <f t="shared" si="832"/>
        <v>26400000</v>
      </c>
      <c r="AR2027" s="351">
        <f t="shared" si="795"/>
        <v>0</v>
      </c>
    </row>
    <row r="2028" spans="2:44" x14ac:dyDescent="0.4">
      <c r="B2028" s="363" t="s">
        <v>251</v>
      </c>
      <c r="C2028" s="364" t="s">
        <v>619</v>
      </c>
      <c r="D2028" s="269">
        <f>D2029+D2097+D2065+D2080+D2112+D2128+D2062+D2040+D2051</f>
        <v>308</v>
      </c>
      <c r="E2028" s="270" t="s">
        <v>30</v>
      </c>
      <c r="F2028" s="254">
        <v>0</v>
      </c>
      <c r="G2028" s="269">
        <f>G2029+G2097+G2065+G2080+G2112+G2128+G2062+G2040+G2051</f>
        <v>2597132000</v>
      </c>
      <c r="H2028" s="269">
        <f>H2029+H2097+H2065+H2080+H2112+H2128+H2062+H2040+H2051</f>
        <v>308</v>
      </c>
      <c r="I2028" s="270" t="s">
        <v>30</v>
      </c>
      <c r="J2028" s="254">
        <v>0</v>
      </c>
      <c r="K2028" s="269">
        <f>K2029+K2097+K2065+K2080+K2112+K2128+K2062+K2040+K2051</f>
        <v>2597132000</v>
      </c>
      <c r="L2028" s="269">
        <f>L2029+L2097+L2065+L2080+L2112+L2128+L2062+L2040+L2051</f>
        <v>308</v>
      </c>
      <c r="M2028" s="270" t="s">
        <v>30</v>
      </c>
      <c r="N2028" s="254">
        <v>0</v>
      </c>
      <c r="O2028" s="269">
        <f>O2029+O2097+O2065+O2080+O2112+O2128+O2062+O2040+O2051</f>
        <v>2433833000</v>
      </c>
      <c r="P2028" s="269">
        <v>308</v>
      </c>
      <c r="Q2028" s="270" t="s">
        <v>30</v>
      </c>
      <c r="R2028" s="254">
        <v>0</v>
      </c>
      <c r="S2028" s="269">
        <f>S2029+S2097+S2065+S2080+S2112+S2128+S2062+S2040+S2051</f>
        <v>2433833000</v>
      </c>
      <c r="T2028" s="365">
        <v>308</v>
      </c>
      <c r="U2028" s="366" t="s">
        <v>30</v>
      </c>
      <c r="V2028" s="367">
        <v>0</v>
      </c>
      <c r="W2028" s="365">
        <f>W2029+W2097+W2065+W2080+W2112+W2128+W2062+W2040+W2051</f>
        <v>2433833000</v>
      </c>
      <c r="X2028" s="354">
        <f t="shared" si="768"/>
        <v>730149900</v>
      </c>
      <c r="Y2028" s="269"/>
      <c r="Z2028" s="354">
        <f t="shared" si="794"/>
        <v>2433833000</v>
      </c>
      <c r="AA2028" s="269"/>
      <c r="AB2028" s="365">
        <v>308</v>
      </c>
      <c r="AC2028" s="366" t="s">
        <v>30</v>
      </c>
      <c r="AD2028" s="367">
        <v>0</v>
      </c>
      <c r="AE2028" s="365">
        <f>AE2029+AE2097+AE2065+AE2080+AE2112+AE2128+AE2062+AE2040+AE2051</f>
        <v>2433833000</v>
      </c>
      <c r="AF2028" s="365">
        <v>308</v>
      </c>
      <c r="AG2028" s="366" t="s">
        <v>30</v>
      </c>
      <c r="AH2028" s="367">
        <v>0</v>
      </c>
      <c r="AI2028" s="365">
        <f>AI2029+AI2097+AI2065+AI2080+AI2112+AI2128+AI2062+AI2040+AI2051</f>
        <v>2433833000</v>
      </c>
      <c r="AJ2028" s="365">
        <v>308</v>
      </c>
      <c r="AK2028" s="366" t="s">
        <v>30</v>
      </c>
      <c r="AL2028" s="367">
        <v>0</v>
      </c>
      <c r="AM2028" s="365">
        <f>AM2029+AM2097+AM2065+AM2080+AM2112+AM2128+AM2062+AM2040+AM2051</f>
        <v>2435333000</v>
      </c>
      <c r="AN2028" s="365">
        <v>308</v>
      </c>
      <c r="AO2028" s="366" t="s">
        <v>30</v>
      </c>
      <c r="AP2028" s="367">
        <v>0</v>
      </c>
      <c r="AQ2028" s="365">
        <f>AQ2029+AQ2097+AQ2065+AQ2080+AQ2112+AQ2128+AQ2062+AQ2040+AQ2051</f>
        <v>2435333000</v>
      </c>
      <c r="AR2028" s="351">
        <f t="shared" si="795"/>
        <v>0</v>
      </c>
    </row>
    <row r="2029" spans="2:44" ht="29.15" x14ac:dyDescent="0.4">
      <c r="B2029" s="312" t="s">
        <v>34</v>
      </c>
      <c r="C2029" s="313" t="s">
        <v>714</v>
      </c>
      <c r="D2029" s="269">
        <v>23</v>
      </c>
      <c r="E2029" s="270" t="s">
        <v>30</v>
      </c>
      <c r="F2029" s="254">
        <v>0</v>
      </c>
      <c r="G2029" s="254">
        <f>G2030+G2034</f>
        <v>117467000</v>
      </c>
      <c r="H2029" s="314">
        <v>23</v>
      </c>
      <c r="I2029" s="315" t="s">
        <v>30</v>
      </c>
      <c r="J2029" s="316">
        <v>0</v>
      </c>
      <c r="K2029" s="316">
        <f>K2030+K2034</f>
        <v>117467000</v>
      </c>
      <c r="L2029" s="314">
        <v>23</v>
      </c>
      <c r="M2029" s="315" t="s">
        <v>30</v>
      </c>
      <c r="N2029" s="316">
        <v>0</v>
      </c>
      <c r="O2029" s="316">
        <f>O2030+O2034</f>
        <v>109775000</v>
      </c>
      <c r="P2029" s="314">
        <v>23</v>
      </c>
      <c r="Q2029" s="315" t="s">
        <v>30</v>
      </c>
      <c r="R2029" s="316">
        <v>0</v>
      </c>
      <c r="S2029" s="316">
        <f>S2030+S2034</f>
        <v>109775000</v>
      </c>
      <c r="T2029" s="314">
        <v>23</v>
      </c>
      <c r="U2029" s="315" t="s">
        <v>30</v>
      </c>
      <c r="V2029" s="316">
        <v>0</v>
      </c>
      <c r="W2029" s="316">
        <f>W2030+W2034</f>
        <v>109775000</v>
      </c>
      <c r="X2029" s="354">
        <f t="shared" si="768"/>
        <v>32932500</v>
      </c>
      <c r="Y2029" s="316"/>
      <c r="Z2029" s="354">
        <f t="shared" si="794"/>
        <v>109775000</v>
      </c>
      <c r="AA2029" s="316"/>
      <c r="AB2029" s="314">
        <v>23</v>
      </c>
      <c r="AC2029" s="315" t="s">
        <v>30</v>
      </c>
      <c r="AD2029" s="316">
        <v>0</v>
      </c>
      <c r="AE2029" s="316">
        <f>AE2030+AE2034</f>
        <v>109775000</v>
      </c>
      <c r="AF2029" s="314">
        <v>23</v>
      </c>
      <c r="AG2029" s="315" t="s">
        <v>30</v>
      </c>
      <c r="AH2029" s="316">
        <v>0</v>
      </c>
      <c r="AI2029" s="316">
        <f>AI2030+AI2034</f>
        <v>109775000</v>
      </c>
      <c r="AJ2029" s="314">
        <v>23</v>
      </c>
      <c r="AK2029" s="315" t="s">
        <v>30</v>
      </c>
      <c r="AL2029" s="316">
        <v>0</v>
      </c>
      <c r="AM2029" s="316">
        <f>AM2030+AM2034</f>
        <v>109775000</v>
      </c>
      <c r="AN2029" s="314">
        <v>23</v>
      </c>
      <c r="AO2029" s="315" t="s">
        <v>30</v>
      </c>
      <c r="AP2029" s="316">
        <v>0</v>
      </c>
      <c r="AQ2029" s="316">
        <f>AQ2030+AQ2034</f>
        <v>109775000</v>
      </c>
      <c r="AR2029" s="351">
        <f t="shared" si="795"/>
        <v>0</v>
      </c>
    </row>
    <row r="2030" spans="2:44" x14ac:dyDescent="0.4">
      <c r="B2030" s="208">
        <v>525111</v>
      </c>
      <c r="C2030" s="180" t="s">
        <v>174</v>
      </c>
      <c r="D2030" s="178">
        <v>0</v>
      </c>
      <c r="E2030" s="179"/>
      <c r="F2030" s="180">
        <v>0</v>
      </c>
      <c r="G2030" s="254">
        <f>SUM(G2031:G2033)</f>
        <v>70625000</v>
      </c>
      <c r="H2030" s="178">
        <v>0</v>
      </c>
      <c r="I2030" s="179"/>
      <c r="J2030" s="180">
        <v>0</v>
      </c>
      <c r="K2030" s="254">
        <f>SUM(K2031:K2033)</f>
        <v>70625000</v>
      </c>
      <c r="L2030" s="178">
        <v>0</v>
      </c>
      <c r="M2030" s="179"/>
      <c r="N2030" s="180">
        <v>0</v>
      </c>
      <c r="O2030" s="254">
        <f>SUM(O2031:O2033)</f>
        <v>70625000</v>
      </c>
      <c r="P2030" s="178">
        <v>0</v>
      </c>
      <c r="Q2030" s="179"/>
      <c r="R2030" s="180">
        <v>0</v>
      </c>
      <c r="S2030" s="254">
        <f>SUM(S2031:S2033)</f>
        <v>70625000</v>
      </c>
      <c r="T2030" s="178">
        <v>0</v>
      </c>
      <c r="U2030" s="179"/>
      <c r="V2030" s="180">
        <v>0</v>
      </c>
      <c r="W2030" s="254">
        <f>SUM(W2031:W2033)</f>
        <v>70625000</v>
      </c>
      <c r="X2030" s="354">
        <f t="shared" si="768"/>
        <v>21187500</v>
      </c>
      <c r="Y2030" s="254"/>
      <c r="Z2030" s="354">
        <f t="shared" si="794"/>
        <v>70625000</v>
      </c>
      <c r="AA2030" s="254"/>
      <c r="AB2030" s="178">
        <v>0</v>
      </c>
      <c r="AC2030" s="179"/>
      <c r="AD2030" s="180">
        <v>0</v>
      </c>
      <c r="AE2030" s="254">
        <f>SUM(AE2031:AE2033)</f>
        <v>70625000</v>
      </c>
      <c r="AF2030" s="178">
        <v>0</v>
      </c>
      <c r="AG2030" s="179"/>
      <c r="AH2030" s="180">
        <v>0</v>
      </c>
      <c r="AI2030" s="254">
        <f>SUM(AI2031:AI2033)</f>
        <v>70625000</v>
      </c>
      <c r="AJ2030" s="178">
        <v>0</v>
      </c>
      <c r="AK2030" s="179"/>
      <c r="AL2030" s="180">
        <v>0</v>
      </c>
      <c r="AM2030" s="254">
        <f>SUM(AM2031:AM2033)</f>
        <v>70625000</v>
      </c>
      <c r="AN2030" s="178">
        <v>0</v>
      </c>
      <c r="AO2030" s="179"/>
      <c r="AP2030" s="180">
        <v>0</v>
      </c>
      <c r="AQ2030" s="254">
        <f>SUM(AQ2031:AQ2033)</f>
        <v>70625000</v>
      </c>
      <c r="AR2030" s="351">
        <f t="shared" si="795"/>
        <v>0</v>
      </c>
    </row>
    <row r="2031" spans="2:44" x14ac:dyDescent="0.4">
      <c r="B2031" s="208" t="s">
        <v>27</v>
      </c>
      <c r="C2031" s="180" t="s">
        <v>49</v>
      </c>
      <c r="D2031" s="178">
        <v>110</v>
      </c>
      <c r="E2031" s="179" t="s">
        <v>47</v>
      </c>
      <c r="F2031" s="254">
        <v>150000</v>
      </c>
      <c r="G2031" s="254">
        <f>ROUNDDOWN(D2031*F2031,-3)</f>
        <v>16500000</v>
      </c>
      <c r="H2031" s="178">
        <v>110</v>
      </c>
      <c r="I2031" s="179" t="s">
        <v>47</v>
      </c>
      <c r="J2031" s="254">
        <v>150000</v>
      </c>
      <c r="K2031" s="254">
        <f>ROUNDDOWN(H2031*J2031,-3)</f>
        <v>16500000</v>
      </c>
      <c r="L2031" s="178">
        <v>110</v>
      </c>
      <c r="M2031" s="179" t="s">
        <v>47</v>
      </c>
      <c r="N2031" s="254">
        <v>150000</v>
      </c>
      <c r="O2031" s="254">
        <f>ROUNDDOWN(L2031*N2031,-3)</f>
        <v>16500000</v>
      </c>
      <c r="P2031" s="178">
        <v>110</v>
      </c>
      <c r="Q2031" s="179" t="s">
        <v>47</v>
      </c>
      <c r="R2031" s="254">
        <v>150000</v>
      </c>
      <c r="S2031" s="254">
        <f>ROUNDDOWN(P2031*R2031,-3)</f>
        <v>16500000</v>
      </c>
      <c r="T2031" s="178">
        <v>110</v>
      </c>
      <c r="U2031" s="179" t="s">
        <v>47</v>
      </c>
      <c r="V2031" s="254">
        <v>150000</v>
      </c>
      <c r="W2031" s="254">
        <f>ROUNDDOWN(T2031*V2031,-3)</f>
        <v>16500000</v>
      </c>
      <c r="X2031" s="354">
        <f t="shared" si="768"/>
        <v>4950000</v>
      </c>
      <c r="Y2031" s="254">
        <f>CEILING(X2031,1000)</f>
        <v>4950000</v>
      </c>
      <c r="Z2031" s="354">
        <f t="shared" si="794"/>
        <v>11550000</v>
      </c>
      <c r="AA2031" s="254">
        <f t="shared" si="770"/>
        <v>11550000</v>
      </c>
      <c r="AB2031" s="178">
        <v>110</v>
      </c>
      <c r="AC2031" s="179" t="s">
        <v>47</v>
      </c>
      <c r="AD2031" s="254">
        <v>150000</v>
      </c>
      <c r="AE2031" s="254">
        <f>ROUNDDOWN(AB2031*AD2031,-3)</f>
        <v>16500000</v>
      </c>
      <c r="AF2031" s="178">
        <v>110</v>
      </c>
      <c r="AG2031" s="179" t="s">
        <v>47</v>
      </c>
      <c r="AH2031" s="254">
        <v>150000</v>
      </c>
      <c r="AI2031" s="254">
        <f>ROUNDDOWN(AF2031*AH2031,-3)</f>
        <v>16500000</v>
      </c>
      <c r="AJ2031" s="178">
        <v>110</v>
      </c>
      <c r="AK2031" s="179" t="s">
        <v>47</v>
      </c>
      <c r="AL2031" s="254">
        <v>150000</v>
      </c>
      <c r="AM2031" s="254">
        <f>ROUNDDOWN(AJ2031*AL2031,-3)</f>
        <v>16500000</v>
      </c>
      <c r="AN2031" s="178">
        <v>110</v>
      </c>
      <c r="AO2031" s="179" t="s">
        <v>47</v>
      </c>
      <c r="AP2031" s="254">
        <v>150000</v>
      </c>
      <c r="AQ2031" s="254">
        <f>ROUNDDOWN(AN2031*AP2031,-3)</f>
        <v>16500000</v>
      </c>
      <c r="AR2031" s="351">
        <f t="shared" si="795"/>
        <v>0</v>
      </c>
    </row>
    <row r="2032" spans="2:44" x14ac:dyDescent="0.4">
      <c r="B2032" s="208" t="s">
        <v>27</v>
      </c>
      <c r="C2032" s="180" t="s">
        <v>68</v>
      </c>
      <c r="D2032" s="178">
        <v>1</v>
      </c>
      <c r="E2032" s="179" t="s">
        <v>38</v>
      </c>
      <c r="F2032" s="254">
        <v>6325000</v>
      </c>
      <c r="G2032" s="254">
        <f>ROUNDDOWN(D2032*F2032,-3)</f>
        <v>6325000</v>
      </c>
      <c r="H2032" s="178">
        <v>1</v>
      </c>
      <c r="I2032" s="179" t="s">
        <v>38</v>
      </c>
      <c r="J2032" s="254">
        <v>6325000</v>
      </c>
      <c r="K2032" s="254">
        <f>ROUNDDOWN(H2032*J2032,-3)</f>
        <v>6325000</v>
      </c>
      <c r="L2032" s="178">
        <v>1</v>
      </c>
      <c r="M2032" s="179" t="s">
        <v>38</v>
      </c>
      <c r="N2032" s="254">
        <v>6325000</v>
      </c>
      <c r="O2032" s="254">
        <f>ROUNDDOWN(L2032*N2032,-3)</f>
        <v>6325000</v>
      </c>
      <c r="P2032" s="178">
        <v>1</v>
      </c>
      <c r="Q2032" s="179" t="s">
        <v>38</v>
      </c>
      <c r="R2032" s="254">
        <v>6325000</v>
      </c>
      <c r="S2032" s="254">
        <f>ROUNDDOWN(P2032*R2032,-3)</f>
        <v>6325000</v>
      </c>
      <c r="T2032" s="178">
        <v>1</v>
      </c>
      <c r="U2032" s="179" t="s">
        <v>38</v>
      </c>
      <c r="V2032" s="254">
        <v>6325000</v>
      </c>
      <c r="W2032" s="254">
        <f>ROUNDDOWN(T2032*V2032,-3)</f>
        <v>6325000</v>
      </c>
      <c r="X2032" s="354">
        <f t="shared" si="768"/>
        <v>1897500</v>
      </c>
      <c r="Y2032" s="254">
        <f>CEILING(X2032,1000)</f>
        <v>1898000</v>
      </c>
      <c r="Z2032" s="354">
        <f t="shared" si="794"/>
        <v>4427000</v>
      </c>
      <c r="AA2032" s="254">
        <f t="shared" si="770"/>
        <v>4427000</v>
      </c>
      <c r="AB2032" s="178">
        <v>1</v>
      </c>
      <c r="AC2032" s="179" t="s">
        <v>38</v>
      </c>
      <c r="AD2032" s="254">
        <v>6325000</v>
      </c>
      <c r="AE2032" s="254">
        <f>ROUNDDOWN(AB2032*AD2032,-3)</f>
        <v>6325000</v>
      </c>
      <c r="AF2032" s="178">
        <v>1</v>
      </c>
      <c r="AG2032" s="179" t="s">
        <v>38</v>
      </c>
      <c r="AH2032" s="254">
        <v>6325000</v>
      </c>
      <c r="AI2032" s="254">
        <f>ROUNDDOWN(AF2032*AH2032,-3)</f>
        <v>6325000</v>
      </c>
      <c r="AJ2032" s="178">
        <v>1</v>
      </c>
      <c r="AK2032" s="179" t="s">
        <v>38</v>
      </c>
      <c r="AL2032" s="254">
        <v>6325000</v>
      </c>
      <c r="AM2032" s="254">
        <f>ROUNDDOWN(AJ2032*AL2032,-3)</f>
        <v>6325000</v>
      </c>
      <c r="AN2032" s="178">
        <v>1</v>
      </c>
      <c r="AO2032" s="179" t="s">
        <v>38</v>
      </c>
      <c r="AP2032" s="254">
        <v>6325000</v>
      </c>
      <c r="AQ2032" s="254">
        <f>ROUNDDOWN(AN2032*AP2032,-3)</f>
        <v>6325000</v>
      </c>
      <c r="AR2032" s="351">
        <f t="shared" si="795"/>
        <v>0</v>
      </c>
    </row>
    <row r="2033" spans="2:44" x14ac:dyDescent="0.4">
      <c r="B2033" s="208"/>
      <c r="C2033" s="180" t="s">
        <v>50</v>
      </c>
      <c r="D2033" s="178">
        <v>1</v>
      </c>
      <c r="E2033" s="179" t="s">
        <v>38</v>
      </c>
      <c r="F2033" s="254">
        <v>47800000</v>
      </c>
      <c r="G2033" s="254">
        <f>ROUNDDOWN(D2033*F2033,-3)</f>
        <v>47800000</v>
      </c>
      <c r="H2033" s="178">
        <v>1</v>
      </c>
      <c r="I2033" s="179" t="s">
        <v>38</v>
      </c>
      <c r="J2033" s="254">
        <v>47800000</v>
      </c>
      <c r="K2033" s="254">
        <f>ROUNDDOWN(H2033*J2033,-3)</f>
        <v>47800000</v>
      </c>
      <c r="L2033" s="178">
        <v>1</v>
      </c>
      <c r="M2033" s="179" t="s">
        <v>38</v>
      </c>
      <c r="N2033" s="254">
        <v>47800000</v>
      </c>
      <c r="O2033" s="254">
        <f>ROUNDDOWN(L2033*N2033,-3)</f>
        <v>47800000</v>
      </c>
      <c r="P2033" s="178">
        <v>1</v>
      </c>
      <c r="Q2033" s="179" t="s">
        <v>38</v>
      </c>
      <c r="R2033" s="254">
        <v>47800000</v>
      </c>
      <c r="S2033" s="254">
        <f>ROUNDDOWN(P2033*R2033,-3)</f>
        <v>47800000</v>
      </c>
      <c r="T2033" s="178">
        <v>1</v>
      </c>
      <c r="U2033" s="179" t="s">
        <v>38</v>
      </c>
      <c r="V2033" s="254">
        <v>47800000</v>
      </c>
      <c r="W2033" s="254">
        <f>ROUNDDOWN(T2033*V2033,-3)</f>
        <v>47800000</v>
      </c>
      <c r="X2033" s="354">
        <f t="shared" si="768"/>
        <v>14340000</v>
      </c>
      <c r="Y2033" s="254">
        <f>CEILING(X2033,1000)</f>
        <v>14340000</v>
      </c>
      <c r="Z2033" s="354">
        <f t="shared" si="794"/>
        <v>33460000</v>
      </c>
      <c r="AA2033" s="254">
        <f t="shared" si="770"/>
        <v>33460000</v>
      </c>
      <c r="AB2033" s="178">
        <v>1</v>
      </c>
      <c r="AC2033" s="179" t="s">
        <v>38</v>
      </c>
      <c r="AD2033" s="254">
        <v>47800000</v>
      </c>
      <c r="AE2033" s="254">
        <f>ROUNDDOWN(AB2033*AD2033,-3)</f>
        <v>47800000</v>
      </c>
      <c r="AF2033" s="178">
        <v>1</v>
      </c>
      <c r="AG2033" s="179" t="s">
        <v>38</v>
      </c>
      <c r="AH2033" s="254">
        <v>47800000</v>
      </c>
      <c r="AI2033" s="254">
        <f>ROUNDDOWN(AF2033*AH2033,-3)</f>
        <v>47800000</v>
      </c>
      <c r="AJ2033" s="178">
        <v>1</v>
      </c>
      <c r="AK2033" s="179" t="s">
        <v>38</v>
      </c>
      <c r="AL2033" s="254">
        <v>47800000</v>
      </c>
      <c r="AM2033" s="254">
        <f>ROUNDDOWN(AJ2033*AL2033,-3)</f>
        <v>47800000</v>
      </c>
      <c r="AN2033" s="178">
        <v>1</v>
      </c>
      <c r="AO2033" s="179" t="s">
        <v>38</v>
      </c>
      <c r="AP2033" s="254">
        <v>47800000</v>
      </c>
      <c r="AQ2033" s="254">
        <f>ROUNDDOWN(AN2033*AP2033,-3)</f>
        <v>47800000</v>
      </c>
      <c r="AR2033" s="351">
        <f t="shared" si="795"/>
        <v>0</v>
      </c>
    </row>
    <row r="2034" spans="2:44" x14ac:dyDescent="0.4">
      <c r="B2034" s="208">
        <v>525119</v>
      </c>
      <c r="C2034" s="180" t="s">
        <v>42</v>
      </c>
      <c r="D2034" s="178"/>
      <c r="E2034" s="179"/>
      <c r="F2034" s="180">
        <v>0</v>
      </c>
      <c r="G2034" s="254">
        <f>SUM(G2035:G2039)</f>
        <v>46842000</v>
      </c>
      <c r="H2034" s="178"/>
      <c r="I2034" s="179"/>
      <c r="J2034" s="180">
        <v>0</v>
      </c>
      <c r="K2034" s="254">
        <f>SUM(K2035:K2039)</f>
        <v>46842000</v>
      </c>
      <c r="L2034" s="178"/>
      <c r="M2034" s="179"/>
      <c r="N2034" s="180">
        <v>0</v>
      </c>
      <c r="O2034" s="254">
        <f>SUM(O2035:O2039)</f>
        <v>39150000</v>
      </c>
      <c r="P2034" s="178"/>
      <c r="Q2034" s="179"/>
      <c r="R2034" s="180">
        <v>0</v>
      </c>
      <c r="S2034" s="254">
        <f>SUM(S2035:S2039)</f>
        <v>39150000</v>
      </c>
      <c r="T2034" s="178"/>
      <c r="U2034" s="179"/>
      <c r="V2034" s="180">
        <v>0</v>
      </c>
      <c r="W2034" s="254">
        <f>SUM(W2035:W2039)</f>
        <v>39150000</v>
      </c>
      <c r="X2034" s="354">
        <f t="shared" si="768"/>
        <v>11745000</v>
      </c>
      <c r="Y2034" s="254"/>
      <c r="Z2034" s="354">
        <f t="shared" si="794"/>
        <v>39150000</v>
      </c>
      <c r="AA2034" s="254"/>
      <c r="AB2034" s="178"/>
      <c r="AC2034" s="179"/>
      <c r="AD2034" s="180">
        <v>0</v>
      </c>
      <c r="AE2034" s="254">
        <f>SUM(AE2035:AE2039)</f>
        <v>39150000</v>
      </c>
      <c r="AF2034" s="178"/>
      <c r="AG2034" s="179"/>
      <c r="AH2034" s="180">
        <v>0</v>
      </c>
      <c r="AI2034" s="254">
        <f>SUM(AI2035:AI2039)</f>
        <v>39150000</v>
      </c>
      <c r="AJ2034" s="178"/>
      <c r="AK2034" s="179"/>
      <c r="AL2034" s="180">
        <v>0</v>
      </c>
      <c r="AM2034" s="254">
        <f>SUM(AM2035:AM2039)</f>
        <v>39150000</v>
      </c>
      <c r="AN2034" s="178"/>
      <c r="AO2034" s="179"/>
      <c r="AP2034" s="180">
        <v>0</v>
      </c>
      <c r="AQ2034" s="254">
        <f>SUM(AQ2035:AQ2039)</f>
        <v>39150000</v>
      </c>
      <c r="AR2034" s="351">
        <f t="shared" si="795"/>
        <v>0</v>
      </c>
    </row>
    <row r="2035" spans="2:44" x14ac:dyDescent="0.4">
      <c r="B2035" s="208" t="s">
        <v>27</v>
      </c>
      <c r="C2035" s="180" t="s">
        <v>64</v>
      </c>
      <c r="D2035" s="178">
        <v>1</v>
      </c>
      <c r="E2035" s="179" t="s">
        <v>38</v>
      </c>
      <c r="F2035" s="254">
        <v>850000</v>
      </c>
      <c r="G2035" s="254">
        <f>ROUNDDOWN(D2035*F2035,-3)</f>
        <v>850000</v>
      </c>
      <c r="H2035" s="178">
        <v>1</v>
      </c>
      <c r="I2035" s="179" t="s">
        <v>38</v>
      </c>
      <c r="J2035" s="254">
        <v>850000</v>
      </c>
      <c r="K2035" s="254">
        <f>ROUNDDOWN(H2035*J2035,-3)</f>
        <v>850000</v>
      </c>
      <c r="L2035" s="178">
        <v>1</v>
      </c>
      <c r="M2035" s="179" t="s">
        <v>38</v>
      </c>
      <c r="N2035" s="254">
        <v>850000</v>
      </c>
      <c r="O2035" s="254">
        <f>ROUNDDOWN(L2035*N2035,-3)</f>
        <v>850000</v>
      </c>
      <c r="P2035" s="178">
        <v>1</v>
      </c>
      <c r="Q2035" s="179" t="s">
        <v>38</v>
      </c>
      <c r="R2035" s="254">
        <v>850000</v>
      </c>
      <c r="S2035" s="254">
        <f>ROUNDDOWN(P2035*R2035,-3)</f>
        <v>850000</v>
      </c>
      <c r="T2035" s="178">
        <v>1</v>
      </c>
      <c r="U2035" s="179" t="s">
        <v>38</v>
      </c>
      <c r="V2035" s="254">
        <v>850000</v>
      </c>
      <c r="W2035" s="254">
        <f>ROUNDDOWN(T2035*V2035,-3)</f>
        <v>850000</v>
      </c>
      <c r="X2035" s="354">
        <f t="shared" si="768"/>
        <v>255000</v>
      </c>
      <c r="Y2035" s="254">
        <f>CEILING(X2035,1000)</f>
        <v>255000</v>
      </c>
      <c r="Z2035" s="354">
        <f t="shared" si="794"/>
        <v>595000</v>
      </c>
      <c r="AA2035" s="254">
        <f t="shared" si="770"/>
        <v>595000</v>
      </c>
      <c r="AB2035" s="178">
        <v>1</v>
      </c>
      <c r="AC2035" s="179" t="s">
        <v>38</v>
      </c>
      <c r="AD2035" s="254">
        <v>850000</v>
      </c>
      <c r="AE2035" s="254">
        <f>ROUNDDOWN(AB2035*AD2035,-3)</f>
        <v>850000</v>
      </c>
      <c r="AF2035" s="178">
        <v>1</v>
      </c>
      <c r="AG2035" s="179" t="s">
        <v>38</v>
      </c>
      <c r="AH2035" s="254">
        <v>850000</v>
      </c>
      <c r="AI2035" s="254">
        <f>ROUNDDOWN(AF2035*AH2035,-3)</f>
        <v>850000</v>
      </c>
      <c r="AJ2035" s="178">
        <v>1</v>
      </c>
      <c r="AK2035" s="179" t="s">
        <v>38</v>
      </c>
      <c r="AL2035" s="254">
        <v>850000</v>
      </c>
      <c r="AM2035" s="254">
        <f>ROUNDDOWN(AJ2035*AL2035,-3)</f>
        <v>850000</v>
      </c>
      <c r="AN2035" s="178">
        <v>1</v>
      </c>
      <c r="AO2035" s="179" t="s">
        <v>38</v>
      </c>
      <c r="AP2035" s="254">
        <v>850000</v>
      </c>
      <c r="AQ2035" s="254">
        <f>ROUNDDOWN(AN2035*AP2035,-3)</f>
        <v>850000</v>
      </c>
      <c r="AR2035" s="351">
        <f t="shared" si="795"/>
        <v>0</v>
      </c>
    </row>
    <row r="2036" spans="2:44" x14ac:dyDescent="0.4">
      <c r="B2036" s="208" t="s">
        <v>27</v>
      </c>
      <c r="C2036" s="180" t="s">
        <v>669</v>
      </c>
      <c r="D2036" s="178">
        <v>138</v>
      </c>
      <c r="E2036" s="179" t="s">
        <v>73</v>
      </c>
      <c r="F2036" s="254">
        <v>200000</v>
      </c>
      <c r="G2036" s="254">
        <f>ROUNDDOWN(D2036*F2036,-3)</f>
        <v>27600000</v>
      </c>
      <c r="H2036" s="178">
        <v>138</v>
      </c>
      <c r="I2036" s="179" t="s">
        <v>73</v>
      </c>
      <c r="J2036" s="254">
        <v>200000</v>
      </c>
      <c r="K2036" s="254">
        <f>ROUNDDOWN(H2036*J2036,-3)</f>
        <v>27600000</v>
      </c>
      <c r="L2036" s="178">
        <v>138</v>
      </c>
      <c r="M2036" s="179" t="s">
        <v>73</v>
      </c>
      <c r="N2036" s="254">
        <v>200000</v>
      </c>
      <c r="O2036" s="254">
        <f>ROUNDDOWN(L2036*N2036,-3)</f>
        <v>27600000</v>
      </c>
      <c r="P2036" s="178">
        <v>138</v>
      </c>
      <c r="Q2036" s="179" t="s">
        <v>73</v>
      </c>
      <c r="R2036" s="254">
        <v>200000</v>
      </c>
      <c r="S2036" s="254">
        <f>ROUNDDOWN(P2036*R2036,-3)</f>
        <v>27600000</v>
      </c>
      <c r="T2036" s="178">
        <v>138</v>
      </c>
      <c r="U2036" s="179" t="s">
        <v>73</v>
      </c>
      <c r="V2036" s="254">
        <v>200000</v>
      </c>
      <c r="W2036" s="254">
        <f>ROUNDDOWN(T2036*V2036,-3)</f>
        <v>27600000</v>
      </c>
      <c r="X2036" s="354">
        <f t="shared" si="768"/>
        <v>8280000</v>
      </c>
      <c r="Y2036" s="254">
        <f>CEILING(X2036,1000)</f>
        <v>8280000</v>
      </c>
      <c r="Z2036" s="354">
        <f t="shared" si="794"/>
        <v>19320000</v>
      </c>
      <c r="AA2036" s="254">
        <f t="shared" si="770"/>
        <v>19320000</v>
      </c>
      <c r="AB2036" s="178">
        <v>138</v>
      </c>
      <c r="AC2036" s="179" t="s">
        <v>73</v>
      </c>
      <c r="AD2036" s="254">
        <v>200000</v>
      </c>
      <c r="AE2036" s="254">
        <f>ROUNDDOWN(AB2036*AD2036,-3)</f>
        <v>27600000</v>
      </c>
      <c r="AF2036" s="178">
        <v>138</v>
      </c>
      <c r="AG2036" s="179" t="s">
        <v>73</v>
      </c>
      <c r="AH2036" s="254">
        <v>200000</v>
      </c>
      <c r="AI2036" s="254">
        <f>ROUNDDOWN(AF2036*AH2036,-3)</f>
        <v>27600000</v>
      </c>
      <c r="AJ2036" s="178">
        <v>138</v>
      </c>
      <c r="AK2036" s="179" t="s">
        <v>73</v>
      </c>
      <c r="AL2036" s="254">
        <v>200000</v>
      </c>
      <c r="AM2036" s="254">
        <f>ROUNDDOWN(AJ2036*AL2036,-3)</f>
        <v>27600000</v>
      </c>
      <c r="AN2036" s="178">
        <v>138</v>
      </c>
      <c r="AO2036" s="179" t="s">
        <v>73</v>
      </c>
      <c r="AP2036" s="254">
        <v>200000</v>
      </c>
      <c r="AQ2036" s="254">
        <f>ROUNDDOWN(AN2036*AP2036,-3)</f>
        <v>27600000</v>
      </c>
      <c r="AR2036" s="351">
        <f t="shared" si="795"/>
        <v>0</v>
      </c>
    </row>
    <row r="2037" spans="2:44" x14ac:dyDescent="0.4">
      <c r="B2037" s="208" t="s">
        <v>27</v>
      </c>
      <c r="C2037" s="180" t="s">
        <v>254</v>
      </c>
      <c r="D2037" s="178">
        <v>1</v>
      </c>
      <c r="E2037" s="179" t="s">
        <v>38</v>
      </c>
      <c r="F2037" s="254">
        <v>7692000</v>
      </c>
      <c r="G2037" s="254">
        <f>ROUNDDOWN(D2037*F2037,-3)</f>
        <v>7692000</v>
      </c>
      <c r="H2037" s="178">
        <v>1</v>
      </c>
      <c r="I2037" s="179" t="s">
        <v>38</v>
      </c>
      <c r="J2037" s="254">
        <v>7692000</v>
      </c>
      <c r="K2037" s="254">
        <f>ROUNDDOWN(H2037*J2037,-3)</f>
        <v>7692000</v>
      </c>
      <c r="L2037" s="178">
        <v>0</v>
      </c>
      <c r="M2037" s="179" t="s">
        <v>38</v>
      </c>
      <c r="N2037" s="254">
        <v>7692000</v>
      </c>
      <c r="O2037" s="254">
        <f>ROUNDDOWN(L2037*N2037,-3)</f>
        <v>0</v>
      </c>
      <c r="P2037" s="178">
        <v>0</v>
      </c>
      <c r="Q2037" s="179" t="s">
        <v>38</v>
      </c>
      <c r="R2037" s="254">
        <v>7692000</v>
      </c>
      <c r="S2037" s="254">
        <f>ROUNDDOWN(P2037*R2037,-3)</f>
        <v>0</v>
      </c>
      <c r="T2037" s="178">
        <v>0</v>
      </c>
      <c r="U2037" s="179" t="s">
        <v>38</v>
      </c>
      <c r="V2037" s="254">
        <v>7692000</v>
      </c>
      <c r="W2037" s="254">
        <f>ROUNDDOWN(T2037*V2037,-3)</f>
        <v>0</v>
      </c>
      <c r="X2037" s="354">
        <f t="shared" ref="X2037:X2100" si="833">W2037*30%</f>
        <v>0</v>
      </c>
      <c r="Y2037" s="254"/>
      <c r="Z2037" s="354">
        <f t="shared" si="794"/>
        <v>0</v>
      </c>
      <c r="AA2037" s="254"/>
      <c r="AB2037" s="178">
        <v>0</v>
      </c>
      <c r="AC2037" s="179" t="s">
        <v>38</v>
      </c>
      <c r="AD2037" s="254">
        <v>7692000</v>
      </c>
      <c r="AE2037" s="254">
        <f>ROUNDDOWN(AB2037*AD2037,-3)</f>
        <v>0</v>
      </c>
      <c r="AF2037" s="178">
        <v>0</v>
      </c>
      <c r="AG2037" s="179" t="s">
        <v>38</v>
      </c>
      <c r="AH2037" s="254">
        <v>7692000</v>
      </c>
      <c r="AI2037" s="254">
        <f>ROUNDDOWN(AF2037*AH2037,-3)</f>
        <v>0</v>
      </c>
      <c r="AJ2037" s="178">
        <v>0</v>
      </c>
      <c r="AK2037" s="179" t="s">
        <v>38</v>
      </c>
      <c r="AL2037" s="254">
        <v>7692000</v>
      </c>
      <c r="AM2037" s="254">
        <f>ROUNDDOWN(AJ2037*AL2037,-3)</f>
        <v>0</v>
      </c>
      <c r="AN2037" s="178">
        <v>0</v>
      </c>
      <c r="AO2037" s="179" t="s">
        <v>38</v>
      </c>
      <c r="AP2037" s="254">
        <v>7692000</v>
      </c>
      <c r="AQ2037" s="254">
        <f>ROUNDDOWN(AN2037*AP2037,-3)</f>
        <v>0</v>
      </c>
      <c r="AR2037" s="351">
        <f t="shared" si="795"/>
        <v>0</v>
      </c>
    </row>
    <row r="2038" spans="2:44" x14ac:dyDescent="0.4">
      <c r="B2038" s="208" t="s">
        <v>27</v>
      </c>
      <c r="C2038" s="180" t="s">
        <v>41</v>
      </c>
      <c r="D2038" s="178">
        <v>1</v>
      </c>
      <c r="E2038" s="179" t="s">
        <v>38</v>
      </c>
      <c r="F2038" s="254">
        <v>6900000</v>
      </c>
      <c r="G2038" s="254">
        <f>ROUNDDOWN(D2038*F2038,-3)</f>
        <v>6900000</v>
      </c>
      <c r="H2038" s="178">
        <v>1</v>
      </c>
      <c r="I2038" s="179" t="s">
        <v>38</v>
      </c>
      <c r="J2038" s="254">
        <v>6900000</v>
      </c>
      <c r="K2038" s="254">
        <f>ROUNDDOWN(H2038*J2038,-3)</f>
        <v>6900000</v>
      </c>
      <c r="L2038" s="178">
        <v>1</v>
      </c>
      <c r="M2038" s="179" t="s">
        <v>38</v>
      </c>
      <c r="N2038" s="254">
        <v>6900000</v>
      </c>
      <c r="O2038" s="254">
        <f>ROUNDDOWN(L2038*N2038,-3)</f>
        <v>6900000</v>
      </c>
      <c r="P2038" s="178">
        <v>1</v>
      </c>
      <c r="Q2038" s="179" t="s">
        <v>38</v>
      </c>
      <c r="R2038" s="254">
        <v>6900000</v>
      </c>
      <c r="S2038" s="254">
        <f>ROUNDDOWN(P2038*R2038,-3)</f>
        <v>6900000</v>
      </c>
      <c r="T2038" s="178">
        <v>1</v>
      </c>
      <c r="U2038" s="179" t="s">
        <v>38</v>
      </c>
      <c r="V2038" s="254">
        <v>6900000</v>
      </c>
      <c r="W2038" s="254">
        <f>ROUNDDOWN(T2038*V2038,-3)</f>
        <v>6900000</v>
      </c>
      <c r="X2038" s="354">
        <f t="shared" si="833"/>
        <v>2070000</v>
      </c>
      <c r="Y2038" s="254">
        <f>CEILING(X2038,1000)</f>
        <v>2070000</v>
      </c>
      <c r="Z2038" s="354">
        <f t="shared" si="794"/>
        <v>4830000</v>
      </c>
      <c r="AA2038" s="254">
        <f t="shared" ref="AA2038:AA2100" si="834">CEILING(Z2038,1000)</f>
        <v>4830000</v>
      </c>
      <c r="AB2038" s="178">
        <v>1</v>
      </c>
      <c r="AC2038" s="179" t="s">
        <v>38</v>
      </c>
      <c r="AD2038" s="254">
        <v>6900000</v>
      </c>
      <c r="AE2038" s="254">
        <f>ROUNDDOWN(AB2038*AD2038,-3)</f>
        <v>6900000</v>
      </c>
      <c r="AF2038" s="178">
        <v>1</v>
      </c>
      <c r="AG2038" s="179" t="s">
        <v>38</v>
      </c>
      <c r="AH2038" s="254">
        <v>6900000</v>
      </c>
      <c r="AI2038" s="254">
        <f>ROUNDDOWN(AF2038*AH2038,-3)</f>
        <v>6900000</v>
      </c>
      <c r="AJ2038" s="178">
        <v>1</v>
      </c>
      <c r="AK2038" s="179" t="s">
        <v>38</v>
      </c>
      <c r="AL2038" s="254">
        <v>6900000</v>
      </c>
      <c r="AM2038" s="254">
        <f>ROUNDDOWN(AJ2038*AL2038,-3)</f>
        <v>6900000</v>
      </c>
      <c r="AN2038" s="178">
        <v>1</v>
      </c>
      <c r="AO2038" s="179" t="s">
        <v>38</v>
      </c>
      <c r="AP2038" s="254">
        <v>6900000</v>
      </c>
      <c r="AQ2038" s="254">
        <f>ROUNDDOWN(AN2038*AP2038,-3)</f>
        <v>6900000</v>
      </c>
      <c r="AR2038" s="351">
        <f t="shared" si="795"/>
        <v>0</v>
      </c>
    </row>
    <row r="2039" spans="2:44" x14ac:dyDescent="0.4">
      <c r="B2039" s="208" t="s">
        <v>27</v>
      </c>
      <c r="C2039" s="180" t="s">
        <v>706</v>
      </c>
      <c r="D2039" s="178">
        <v>1</v>
      </c>
      <c r="E2039" s="179" t="s">
        <v>38</v>
      </c>
      <c r="F2039" s="254">
        <v>3800000</v>
      </c>
      <c r="G2039" s="254">
        <f>ROUNDDOWN(D2039*F2039,-3)</f>
        <v>3800000</v>
      </c>
      <c r="H2039" s="178">
        <v>1</v>
      </c>
      <c r="I2039" s="179" t="s">
        <v>38</v>
      </c>
      <c r="J2039" s="254">
        <v>3800000</v>
      </c>
      <c r="K2039" s="254">
        <f>ROUNDDOWN(H2039*J2039,-3)</f>
        <v>3800000</v>
      </c>
      <c r="L2039" s="178">
        <v>1</v>
      </c>
      <c r="M2039" s="179" t="s">
        <v>38</v>
      </c>
      <c r="N2039" s="254">
        <v>3800000</v>
      </c>
      <c r="O2039" s="254">
        <f>ROUNDDOWN(L2039*N2039,-3)</f>
        <v>3800000</v>
      </c>
      <c r="P2039" s="178">
        <v>1</v>
      </c>
      <c r="Q2039" s="179" t="s">
        <v>38</v>
      </c>
      <c r="R2039" s="254">
        <v>3800000</v>
      </c>
      <c r="S2039" s="254">
        <f>ROUNDDOWN(P2039*R2039,-3)</f>
        <v>3800000</v>
      </c>
      <c r="T2039" s="178">
        <v>1</v>
      </c>
      <c r="U2039" s="179" t="s">
        <v>38</v>
      </c>
      <c r="V2039" s="254">
        <v>3800000</v>
      </c>
      <c r="W2039" s="254">
        <f>ROUNDDOWN(T2039*V2039,-3)</f>
        <v>3800000</v>
      </c>
      <c r="X2039" s="354">
        <f t="shared" si="833"/>
        <v>1140000</v>
      </c>
      <c r="Y2039" s="254">
        <f>CEILING(X2039,1000)</f>
        <v>1140000</v>
      </c>
      <c r="Z2039" s="354">
        <f t="shared" si="794"/>
        <v>2660000</v>
      </c>
      <c r="AA2039" s="254">
        <f t="shared" si="834"/>
        <v>2660000</v>
      </c>
      <c r="AB2039" s="178">
        <v>1</v>
      </c>
      <c r="AC2039" s="179" t="s">
        <v>38</v>
      </c>
      <c r="AD2039" s="254">
        <v>3800000</v>
      </c>
      <c r="AE2039" s="254">
        <f>ROUNDDOWN(AB2039*AD2039,-3)</f>
        <v>3800000</v>
      </c>
      <c r="AF2039" s="178">
        <v>1</v>
      </c>
      <c r="AG2039" s="179" t="s">
        <v>38</v>
      </c>
      <c r="AH2039" s="254">
        <v>3800000</v>
      </c>
      <c r="AI2039" s="254">
        <f>ROUNDDOWN(AF2039*AH2039,-3)</f>
        <v>3800000</v>
      </c>
      <c r="AJ2039" s="178">
        <v>1</v>
      </c>
      <c r="AK2039" s="179" t="s">
        <v>38</v>
      </c>
      <c r="AL2039" s="254">
        <v>3800000</v>
      </c>
      <c r="AM2039" s="254">
        <f>ROUNDDOWN(AJ2039*AL2039,-3)</f>
        <v>3800000</v>
      </c>
      <c r="AN2039" s="178">
        <v>1</v>
      </c>
      <c r="AO2039" s="179" t="s">
        <v>38</v>
      </c>
      <c r="AP2039" s="254">
        <v>3800000</v>
      </c>
      <c r="AQ2039" s="254">
        <f>ROUNDDOWN(AN2039*AP2039,-3)</f>
        <v>3800000</v>
      </c>
      <c r="AR2039" s="351">
        <f t="shared" si="795"/>
        <v>0</v>
      </c>
    </row>
    <row r="2040" spans="2:44" ht="29.15" x14ac:dyDescent="0.4">
      <c r="B2040" s="312" t="s">
        <v>52</v>
      </c>
      <c r="C2040" s="313" t="s">
        <v>715</v>
      </c>
      <c r="D2040" s="269">
        <v>38</v>
      </c>
      <c r="E2040" s="270" t="s">
        <v>30</v>
      </c>
      <c r="F2040" s="254">
        <v>0</v>
      </c>
      <c r="G2040" s="254">
        <f>G2041+G2045</f>
        <v>189652000</v>
      </c>
      <c r="H2040" s="314">
        <v>38</v>
      </c>
      <c r="I2040" s="315" t="s">
        <v>30</v>
      </c>
      <c r="J2040" s="316">
        <v>0</v>
      </c>
      <c r="K2040" s="316">
        <f>K2041+K2045</f>
        <v>189652000</v>
      </c>
      <c r="L2040" s="314">
        <v>38</v>
      </c>
      <c r="M2040" s="315" t="s">
        <v>30</v>
      </c>
      <c r="N2040" s="316">
        <v>0</v>
      </c>
      <c r="O2040" s="316">
        <f>O2041+O2045</f>
        <v>175940000</v>
      </c>
      <c r="P2040" s="314">
        <v>38</v>
      </c>
      <c r="Q2040" s="315" t="s">
        <v>30</v>
      </c>
      <c r="R2040" s="316">
        <v>0</v>
      </c>
      <c r="S2040" s="316">
        <f>S2041+S2045</f>
        <v>175940000</v>
      </c>
      <c r="T2040" s="314">
        <v>38</v>
      </c>
      <c r="U2040" s="315" t="s">
        <v>30</v>
      </c>
      <c r="V2040" s="316">
        <v>0</v>
      </c>
      <c r="W2040" s="316">
        <f>W2041+W2045</f>
        <v>175940000</v>
      </c>
      <c r="X2040" s="354">
        <f t="shared" si="833"/>
        <v>52782000</v>
      </c>
      <c r="Y2040" s="316"/>
      <c r="Z2040" s="354">
        <f t="shared" si="794"/>
        <v>175940000</v>
      </c>
      <c r="AA2040" s="316"/>
      <c r="AB2040" s="314">
        <v>38</v>
      </c>
      <c r="AC2040" s="315" t="s">
        <v>30</v>
      </c>
      <c r="AD2040" s="316">
        <v>0</v>
      </c>
      <c r="AE2040" s="316">
        <f>AE2041+AE2045</f>
        <v>175940000</v>
      </c>
      <c r="AF2040" s="314">
        <v>38</v>
      </c>
      <c r="AG2040" s="315" t="s">
        <v>30</v>
      </c>
      <c r="AH2040" s="316">
        <v>0</v>
      </c>
      <c r="AI2040" s="316">
        <f>AI2041+AI2045</f>
        <v>175940000</v>
      </c>
      <c r="AJ2040" s="314">
        <v>38</v>
      </c>
      <c r="AK2040" s="315" t="s">
        <v>30</v>
      </c>
      <c r="AL2040" s="316">
        <v>0</v>
      </c>
      <c r="AM2040" s="316">
        <f>AM2041+AM2045</f>
        <v>175940000</v>
      </c>
      <c r="AN2040" s="314">
        <v>38</v>
      </c>
      <c r="AO2040" s="315" t="s">
        <v>30</v>
      </c>
      <c r="AP2040" s="316">
        <v>0</v>
      </c>
      <c r="AQ2040" s="316">
        <f>AQ2041+AQ2045</f>
        <v>175940000</v>
      </c>
      <c r="AR2040" s="351">
        <f t="shared" si="795"/>
        <v>0</v>
      </c>
    </row>
    <row r="2041" spans="2:44" x14ac:dyDescent="0.4">
      <c r="B2041" s="208">
        <v>525111</v>
      </c>
      <c r="C2041" s="180" t="s">
        <v>174</v>
      </c>
      <c r="D2041" s="178">
        <v>0</v>
      </c>
      <c r="E2041" s="179"/>
      <c r="F2041" s="180">
        <v>0</v>
      </c>
      <c r="G2041" s="254">
        <f>SUM(G2042:G2044)</f>
        <v>110490000</v>
      </c>
      <c r="H2041" s="178">
        <v>0</v>
      </c>
      <c r="I2041" s="179"/>
      <c r="J2041" s="180">
        <v>0</v>
      </c>
      <c r="K2041" s="254">
        <f>SUM(K2042:K2044)</f>
        <v>110490000</v>
      </c>
      <c r="L2041" s="178">
        <v>0</v>
      </c>
      <c r="M2041" s="179"/>
      <c r="N2041" s="180">
        <v>0</v>
      </c>
      <c r="O2041" s="254">
        <f>SUM(O2042:O2044)</f>
        <v>110490000</v>
      </c>
      <c r="P2041" s="178">
        <v>0</v>
      </c>
      <c r="Q2041" s="179"/>
      <c r="R2041" s="180">
        <v>0</v>
      </c>
      <c r="S2041" s="254">
        <f>SUM(S2042:S2044)</f>
        <v>110490000</v>
      </c>
      <c r="T2041" s="178">
        <v>0</v>
      </c>
      <c r="U2041" s="179"/>
      <c r="V2041" s="180">
        <v>0</v>
      </c>
      <c r="W2041" s="254">
        <f>SUM(W2042:W2044)</f>
        <v>110490000</v>
      </c>
      <c r="X2041" s="354">
        <f t="shared" si="833"/>
        <v>33147000</v>
      </c>
      <c r="Y2041" s="254"/>
      <c r="Z2041" s="354">
        <f t="shared" si="794"/>
        <v>110490000</v>
      </c>
      <c r="AA2041" s="254"/>
      <c r="AB2041" s="178">
        <v>0</v>
      </c>
      <c r="AC2041" s="179"/>
      <c r="AD2041" s="180">
        <v>0</v>
      </c>
      <c r="AE2041" s="254">
        <f>SUM(AE2042:AE2044)</f>
        <v>110490000</v>
      </c>
      <c r="AF2041" s="178">
        <v>0</v>
      </c>
      <c r="AG2041" s="179"/>
      <c r="AH2041" s="180">
        <v>0</v>
      </c>
      <c r="AI2041" s="254">
        <f>SUM(AI2042:AI2044)</f>
        <v>110490000</v>
      </c>
      <c r="AJ2041" s="178">
        <v>0</v>
      </c>
      <c r="AK2041" s="179"/>
      <c r="AL2041" s="180">
        <v>0</v>
      </c>
      <c r="AM2041" s="254">
        <f>SUM(AM2042:AM2044)</f>
        <v>110490000</v>
      </c>
      <c r="AN2041" s="178">
        <v>0</v>
      </c>
      <c r="AO2041" s="179"/>
      <c r="AP2041" s="180">
        <v>0</v>
      </c>
      <c r="AQ2041" s="254">
        <f>SUM(AQ2042:AQ2044)</f>
        <v>110490000</v>
      </c>
      <c r="AR2041" s="351">
        <f t="shared" si="795"/>
        <v>0</v>
      </c>
    </row>
    <row r="2042" spans="2:44" x14ac:dyDescent="0.4">
      <c r="B2042" s="208" t="s">
        <v>27</v>
      </c>
      <c r="C2042" s="180" t="s">
        <v>49</v>
      </c>
      <c r="D2042" s="178">
        <v>220</v>
      </c>
      <c r="E2042" s="179" t="s">
        <v>47</v>
      </c>
      <c r="F2042" s="254">
        <v>150000</v>
      </c>
      <c r="G2042" s="254">
        <f>ROUNDDOWN(D2042*F2042,-3)</f>
        <v>33000000</v>
      </c>
      <c r="H2042" s="178">
        <v>220</v>
      </c>
      <c r="I2042" s="179" t="s">
        <v>47</v>
      </c>
      <c r="J2042" s="254">
        <v>150000</v>
      </c>
      <c r="K2042" s="254">
        <f>ROUNDDOWN(H2042*J2042,-3)</f>
        <v>33000000</v>
      </c>
      <c r="L2042" s="178">
        <v>220</v>
      </c>
      <c r="M2042" s="179" t="s">
        <v>47</v>
      </c>
      <c r="N2042" s="254">
        <v>150000</v>
      </c>
      <c r="O2042" s="254">
        <f>ROUNDDOWN(L2042*N2042,-3)</f>
        <v>33000000</v>
      </c>
      <c r="P2042" s="178">
        <v>220</v>
      </c>
      <c r="Q2042" s="179" t="s">
        <v>47</v>
      </c>
      <c r="R2042" s="254">
        <v>150000</v>
      </c>
      <c r="S2042" s="254">
        <f>ROUNDDOWN(P2042*R2042,-3)</f>
        <v>33000000</v>
      </c>
      <c r="T2042" s="178">
        <v>220</v>
      </c>
      <c r="U2042" s="179" t="s">
        <v>47</v>
      </c>
      <c r="V2042" s="254">
        <v>150000</v>
      </c>
      <c r="W2042" s="254">
        <f>ROUNDDOWN(T2042*V2042,-3)</f>
        <v>33000000</v>
      </c>
      <c r="X2042" s="354">
        <f t="shared" si="833"/>
        <v>9900000</v>
      </c>
      <c r="Y2042" s="254">
        <f>CEILING(X2042,1000)</f>
        <v>9900000</v>
      </c>
      <c r="Z2042" s="354">
        <f t="shared" si="794"/>
        <v>23100000</v>
      </c>
      <c r="AA2042" s="254">
        <f t="shared" si="834"/>
        <v>23100000</v>
      </c>
      <c r="AB2042" s="178">
        <v>220</v>
      </c>
      <c r="AC2042" s="179" t="s">
        <v>47</v>
      </c>
      <c r="AD2042" s="254">
        <v>150000</v>
      </c>
      <c r="AE2042" s="254">
        <f>ROUNDDOWN(AB2042*AD2042,-3)</f>
        <v>33000000</v>
      </c>
      <c r="AF2042" s="178">
        <v>220</v>
      </c>
      <c r="AG2042" s="179" t="s">
        <v>47</v>
      </c>
      <c r="AH2042" s="254">
        <v>150000</v>
      </c>
      <c r="AI2042" s="254">
        <f>ROUNDDOWN(AF2042*AH2042,-3)</f>
        <v>33000000</v>
      </c>
      <c r="AJ2042" s="178">
        <v>220</v>
      </c>
      <c r="AK2042" s="179" t="s">
        <v>47</v>
      </c>
      <c r="AL2042" s="254">
        <v>150000</v>
      </c>
      <c r="AM2042" s="254">
        <f>ROUNDDOWN(AJ2042*AL2042,-3)</f>
        <v>33000000</v>
      </c>
      <c r="AN2042" s="178">
        <v>220</v>
      </c>
      <c r="AO2042" s="179" t="s">
        <v>47</v>
      </c>
      <c r="AP2042" s="254">
        <v>150000</v>
      </c>
      <c r="AQ2042" s="254">
        <f>ROUNDDOWN(AN2042*AP2042,-3)</f>
        <v>33000000</v>
      </c>
      <c r="AR2042" s="351">
        <f t="shared" si="795"/>
        <v>0</v>
      </c>
    </row>
    <row r="2043" spans="2:44" x14ac:dyDescent="0.4">
      <c r="B2043" s="208" t="s">
        <v>27</v>
      </c>
      <c r="C2043" s="180" t="s">
        <v>68</v>
      </c>
      <c r="D2043" s="178">
        <v>1</v>
      </c>
      <c r="E2043" s="179" t="s">
        <v>38</v>
      </c>
      <c r="F2043" s="254">
        <v>12290000</v>
      </c>
      <c r="G2043" s="254">
        <f>ROUNDDOWN(D2043*F2043,-3)</f>
        <v>12290000</v>
      </c>
      <c r="H2043" s="178">
        <v>1</v>
      </c>
      <c r="I2043" s="179" t="s">
        <v>38</v>
      </c>
      <c r="J2043" s="254">
        <v>12290000</v>
      </c>
      <c r="K2043" s="254">
        <f>ROUNDDOWN(H2043*J2043,-3)</f>
        <v>12290000</v>
      </c>
      <c r="L2043" s="178">
        <v>1</v>
      </c>
      <c r="M2043" s="179" t="s">
        <v>38</v>
      </c>
      <c r="N2043" s="254">
        <v>12290000</v>
      </c>
      <c r="O2043" s="254">
        <f>ROUNDDOWN(L2043*N2043,-3)</f>
        <v>12290000</v>
      </c>
      <c r="P2043" s="178">
        <v>1</v>
      </c>
      <c r="Q2043" s="179" t="s">
        <v>38</v>
      </c>
      <c r="R2043" s="254">
        <v>12290000</v>
      </c>
      <c r="S2043" s="254">
        <f>ROUNDDOWN(P2043*R2043,-3)</f>
        <v>12290000</v>
      </c>
      <c r="T2043" s="178">
        <v>1</v>
      </c>
      <c r="U2043" s="179" t="s">
        <v>38</v>
      </c>
      <c r="V2043" s="254">
        <v>12290000</v>
      </c>
      <c r="W2043" s="254">
        <f>ROUNDDOWN(T2043*V2043,-3)</f>
        <v>12290000</v>
      </c>
      <c r="X2043" s="354">
        <f t="shared" si="833"/>
        <v>3687000</v>
      </c>
      <c r="Y2043" s="254">
        <f>CEILING(X2043,1000)</f>
        <v>3687000</v>
      </c>
      <c r="Z2043" s="354">
        <f t="shared" si="794"/>
        <v>8603000</v>
      </c>
      <c r="AA2043" s="254">
        <f t="shared" si="834"/>
        <v>8603000</v>
      </c>
      <c r="AB2043" s="178">
        <v>1</v>
      </c>
      <c r="AC2043" s="179" t="s">
        <v>38</v>
      </c>
      <c r="AD2043" s="254">
        <v>12290000</v>
      </c>
      <c r="AE2043" s="254">
        <f>ROUNDDOWN(AB2043*AD2043,-3)</f>
        <v>12290000</v>
      </c>
      <c r="AF2043" s="178">
        <v>1</v>
      </c>
      <c r="AG2043" s="179" t="s">
        <v>38</v>
      </c>
      <c r="AH2043" s="254">
        <v>12290000</v>
      </c>
      <c r="AI2043" s="254">
        <f>ROUNDDOWN(AF2043*AH2043,-3)</f>
        <v>12290000</v>
      </c>
      <c r="AJ2043" s="178">
        <v>1</v>
      </c>
      <c r="AK2043" s="179" t="s">
        <v>38</v>
      </c>
      <c r="AL2043" s="254">
        <v>12290000</v>
      </c>
      <c r="AM2043" s="254">
        <f>ROUNDDOWN(AJ2043*AL2043,-3)</f>
        <v>12290000</v>
      </c>
      <c r="AN2043" s="178">
        <v>1</v>
      </c>
      <c r="AO2043" s="179" t="s">
        <v>38</v>
      </c>
      <c r="AP2043" s="254">
        <v>12290000</v>
      </c>
      <c r="AQ2043" s="254">
        <f>ROUNDDOWN(AN2043*AP2043,-3)</f>
        <v>12290000</v>
      </c>
      <c r="AR2043" s="351">
        <f t="shared" si="795"/>
        <v>0</v>
      </c>
    </row>
    <row r="2044" spans="2:44" x14ac:dyDescent="0.4">
      <c r="B2044" s="208"/>
      <c r="C2044" s="180" t="s">
        <v>50</v>
      </c>
      <c r="D2044" s="178">
        <v>1</v>
      </c>
      <c r="E2044" s="179" t="s">
        <v>38</v>
      </c>
      <c r="F2044" s="254">
        <v>65200000</v>
      </c>
      <c r="G2044" s="254">
        <f>ROUNDDOWN(D2044*F2044,-3)</f>
        <v>65200000</v>
      </c>
      <c r="H2044" s="178">
        <v>1</v>
      </c>
      <c r="I2044" s="179" t="s">
        <v>38</v>
      </c>
      <c r="J2044" s="254">
        <v>65200000</v>
      </c>
      <c r="K2044" s="254">
        <f>ROUNDDOWN(H2044*J2044,-3)</f>
        <v>65200000</v>
      </c>
      <c r="L2044" s="178">
        <v>1</v>
      </c>
      <c r="M2044" s="179" t="s">
        <v>38</v>
      </c>
      <c r="N2044" s="254">
        <v>65200000</v>
      </c>
      <c r="O2044" s="254">
        <f>ROUNDDOWN(L2044*N2044,-3)</f>
        <v>65200000</v>
      </c>
      <c r="P2044" s="178">
        <v>1</v>
      </c>
      <c r="Q2044" s="179" t="s">
        <v>38</v>
      </c>
      <c r="R2044" s="254">
        <v>65200000</v>
      </c>
      <c r="S2044" s="254">
        <f>ROUNDDOWN(P2044*R2044,-3)</f>
        <v>65200000</v>
      </c>
      <c r="T2044" s="178">
        <v>1</v>
      </c>
      <c r="U2044" s="179" t="s">
        <v>38</v>
      </c>
      <c r="V2044" s="254">
        <v>65200000</v>
      </c>
      <c r="W2044" s="254">
        <f>ROUNDDOWN(T2044*V2044,-3)</f>
        <v>65200000</v>
      </c>
      <c r="X2044" s="354">
        <f t="shared" si="833"/>
        <v>19560000</v>
      </c>
      <c r="Y2044" s="254">
        <f>CEILING(X2044,1000)</f>
        <v>19560000</v>
      </c>
      <c r="Z2044" s="354">
        <f t="shared" si="794"/>
        <v>45640000</v>
      </c>
      <c r="AA2044" s="254">
        <f t="shared" si="834"/>
        <v>45640000</v>
      </c>
      <c r="AB2044" s="178">
        <v>1</v>
      </c>
      <c r="AC2044" s="179" t="s">
        <v>38</v>
      </c>
      <c r="AD2044" s="254">
        <v>65200000</v>
      </c>
      <c r="AE2044" s="254">
        <f>ROUNDDOWN(AB2044*AD2044,-3)</f>
        <v>65200000</v>
      </c>
      <c r="AF2044" s="178">
        <v>1</v>
      </c>
      <c r="AG2044" s="179" t="s">
        <v>38</v>
      </c>
      <c r="AH2044" s="254">
        <v>65200000</v>
      </c>
      <c r="AI2044" s="254">
        <f>ROUNDDOWN(AF2044*AH2044,-3)</f>
        <v>65200000</v>
      </c>
      <c r="AJ2044" s="178">
        <v>1</v>
      </c>
      <c r="AK2044" s="179" t="s">
        <v>38</v>
      </c>
      <c r="AL2044" s="254">
        <v>65200000</v>
      </c>
      <c r="AM2044" s="254">
        <f>ROUNDDOWN(AJ2044*AL2044,-3)</f>
        <v>65200000</v>
      </c>
      <c r="AN2044" s="178">
        <v>1</v>
      </c>
      <c r="AO2044" s="179" t="s">
        <v>38</v>
      </c>
      <c r="AP2044" s="254">
        <v>65200000</v>
      </c>
      <c r="AQ2044" s="254">
        <f>ROUNDDOWN(AN2044*AP2044,-3)</f>
        <v>65200000</v>
      </c>
      <c r="AR2044" s="351">
        <f t="shared" si="795"/>
        <v>0</v>
      </c>
    </row>
    <row r="2045" spans="2:44" x14ac:dyDescent="0.4">
      <c r="B2045" s="208">
        <v>525119</v>
      </c>
      <c r="C2045" s="180" t="s">
        <v>42</v>
      </c>
      <c r="D2045" s="178"/>
      <c r="E2045" s="179"/>
      <c r="F2045" s="180">
        <v>0</v>
      </c>
      <c r="G2045" s="254">
        <f>SUM(G2046:G2050)</f>
        <v>79162000</v>
      </c>
      <c r="H2045" s="178"/>
      <c r="I2045" s="179"/>
      <c r="J2045" s="180">
        <v>0</v>
      </c>
      <c r="K2045" s="254">
        <f>SUM(K2046:K2050)</f>
        <v>79162000</v>
      </c>
      <c r="L2045" s="178"/>
      <c r="M2045" s="179"/>
      <c r="N2045" s="180">
        <v>0</v>
      </c>
      <c r="O2045" s="254">
        <f>SUM(O2046:O2050)</f>
        <v>65450000</v>
      </c>
      <c r="P2045" s="178"/>
      <c r="Q2045" s="179"/>
      <c r="R2045" s="180">
        <v>0</v>
      </c>
      <c r="S2045" s="254">
        <f>SUM(S2046:S2050)</f>
        <v>65450000</v>
      </c>
      <c r="T2045" s="178"/>
      <c r="U2045" s="179"/>
      <c r="V2045" s="180">
        <v>0</v>
      </c>
      <c r="W2045" s="254">
        <f>SUM(W2046:W2050)</f>
        <v>65450000</v>
      </c>
      <c r="X2045" s="354">
        <f t="shared" si="833"/>
        <v>19635000</v>
      </c>
      <c r="Y2045" s="254"/>
      <c r="Z2045" s="354">
        <f t="shared" si="794"/>
        <v>65450000</v>
      </c>
      <c r="AA2045" s="254"/>
      <c r="AB2045" s="178"/>
      <c r="AC2045" s="179"/>
      <c r="AD2045" s="180">
        <v>0</v>
      </c>
      <c r="AE2045" s="254">
        <f>SUM(AE2046:AE2050)</f>
        <v>65450000</v>
      </c>
      <c r="AF2045" s="178"/>
      <c r="AG2045" s="179"/>
      <c r="AH2045" s="180">
        <v>0</v>
      </c>
      <c r="AI2045" s="254">
        <f>SUM(AI2046:AI2050)</f>
        <v>65450000</v>
      </c>
      <c r="AJ2045" s="178"/>
      <c r="AK2045" s="179"/>
      <c r="AL2045" s="180">
        <v>0</v>
      </c>
      <c r="AM2045" s="254">
        <f>SUM(AM2046:AM2050)</f>
        <v>65450000</v>
      </c>
      <c r="AN2045" s="178"/>
      <c r="AO2045" s="179"/>
      <c r="AP2045" s="180">
        <v>0</v>
      </c>
      <c r="AQ2045" s="254">
        <f>SUM(AQ2046:AQ2050)</f>
        <v>65450000</v>
      </c>
      <c r="AR2045" s="351">
        <f t="shared" si="795"/>
        <v>0</v>
      </c>
    </row>
    <row r="2046" spans="2:44" x14ac:dyDescent="0.4">
      <c r="B2046" s="208" t="s">
        <v>27</v>
      </c>
      <c r="C2046" s="180" t="s">
        <v>64</v>
      </c>
      <c r="D2046" s="178">
        <v>1</v>
      </c>
      <c r="E2046" s="179" t="s">
        <v>38</v>
      </c>
      <c r="F2046" s="254">
        <v>850000</v>
      </c>
      <c r="G2046" s="254">
        <f>ROUNDDOWN(D2046*F2046,-3)</f>
        <v>850000</v>
      </c>
      <c r="H2046" s="178">
        <v>1</v>
      </c>
      <c r="I2046" s="179" t="s">
        <v>38</v>
      </c>
      <c r="J2046" s="254">
        <v>850000</v>
      </c>
      <c r="K2046" s="254">
        <f>ROUNDDOWN(H2046*J2046,-3)</f>
        <v>850000</v>
      </c>
      <c r="L2046" s="178">
        <v>1</v>
      </c>
      <c r="M2046" s="179" t="s">
        <v>38</v>
      </c>
      <c r="N2046" s="254">
        <v>850000</v>
      </c>
      <c r="O2046" s="254">
        <f>ROUNDDOWN(L2046*N2046,-3)</f>
        <v>850000</v>
      </c>
      <c r="P2046" s="178">
        <v>1</v>
      </c>
      <c r="Q2046" s="179" t="s">
        <v>38</v>
      </c>
      <c r="R2046" s="254">
        <v>850000</v>
      </c>
      <c r="S2046" s="254">
        <f>ROUNDDOWN(P2046*R2046,-3)</f>
        <v>850000</v>
      </c>
      <c r="T2046" s="178">
        <v>1</v>
      </c>
      <c r="U2046" s="179" t="s">
        <v>38</v>
      </c>
      <c r="V2046" s="254">
        <v>850000</v>
      </c>
      <c r="W2046" s="254">
        <f>ROUNDDOWN(T2046*V2046,-3)</f>
        <v>850000</v>
      </c>
      <c r="X2046" s="354">
        <f t="shared" si="833"/>
        <v>255000</v>
      </c>
      <c r="Y2046" s="254">
        <f>CEILING(X2046,1000)</f>
        <v>255000</v>
      </c>
      <c r="Z2046" s="354">
        <f t="shared" si="794"/>
        <v>595000</v>
      </c>
      <c r="AA2046" s="254">
        <f t="shared" si="834"/>
        <v>595000</v>
      </c>
      <c r="AB2046" s="178">
        <v>1</v>
      </c>
      <c r="AC2046" s="179" t="s">
        <v>38</v>
      </c>
      <c r="AD2046" s="254">
        <v>850000</v>
      </c>
      <c r="AE2046" s="254">
        <f>ROUNDDOWN(AB2046*AD2046,-3)</f>
        <v>850000</v>
      </c>
      <c r="AF2046" s="178">
        <v>1</v>
      </c>
      <c r="AG2046" s="179" t="s">
        <v>38</v>
      </c>
      <c r="AH2046" s="254">
        <v>850000</v>
      </c>
      <c r="AI2046" s="254">
        <f>ROUNDDOWN(AF2046*AH2046,-3)</f>
        <v>850000</v>
      </c>
      <c r="AJ2046" s="178">
        <v>1</v>
      </c>
      <c r="AK2046" s="179" t="s">
        <v>38</v>
      </c>
      <c r="AL2046" s="254">
        <v>850000</v>
      </c>
      <c r="AM2046" s="254">
        <f>ROUNDDOWN(AJ2046*AL2046,-3)</f>
        <v>850000</v>
      </c>
      <c r="AN2046" s="178">
        <v>1</v>
      </c>
      <c r="AO2046" s="179" t="s">
        <v>38</v>
      </c>
      <c r="AP2046" s="254">
        <v>850000</v>
      </c>
      <c r="AQ2046" s="254">
        <f>ROUNDDOWN(AN2046*AP2046,-3)</f>
        <v>850000</v>
      </c>
      <c r="AR2046" s="351">
        <f t="shared" si="795"/>
        <v>0</v>
      </c>
    </row>
    <row r="2047" spans="2:44" x14ac:dyDescent="0.4">
      <c r="B2047" s="208" t="s">
        <v>27</v>
      </c>
      <c r="C2047" s="180" t="s">
        <v>669</v>
      </c>
      <c r="D2047" s="178">
        <v>228</v>
      </c>
      <c r="E2047" s="179" t="s">
        <v>73</v>
      </c>
      <c r="F2047" s="254">
        <v>200000</v>
      </c>
      <c r="G2047" s="254">
        <f>ROUNDDOWN(D2047*F2047,-3)</f>
        <v>45600000</v>
      </c>
      <c r="H2047" s="178">
        <v>228</v>
      </c>
      <c r="I2047" s="179" t="s">
        <v>73</v>
      </c>
      <c r="J2047" s="254">
        <v>200000</v>
      </c>
      <c r="K2047" s="254">
        <f>ROUNDDOWN(H2047*J2047,-3)</f>
        <v>45600000</v>
      </c>
      <c r="L2047" s="178">
        <v>228</v>
      </c>
      <c r="M2047" s="179" t="s">
        <v>73</v>
      </c>
      <c r="N2047" s="254">
        <v>200000</v>
      </c>
      <c r="O2047" s="254">
        <f>ROUNDDOWN(L2047*N2047,-3)</f>
        <v>45600000</v>
      </c>
      <c r="P2047" s="178">
        <v>228</v>
      </c>
      <c r="Q2047" s="179" t="s">
        <v>73</v>
      </c>
      <c r="R2047" s="254">
        <v>200000</v>
      </c>
      <c r="S2047" s="254">
        <f>ROUNDDOWN(P2047*R2047,-3)</f>
        <v>45600000</v>
      </c>
      <c r="T2047" s="178">
        <v>228</v>
      </c>
      <c r="U2047" s="179" t="s">
        <v>73</v>
      </c>
      <c r="V2047" s="254">
        <v>200000</v>
      </c>
      <c r="W2047" s="254">
        <f>ROUNDDOWN(T2047*V2047,-3)</f>
        <v>45600000</v>
      </c>
      <c r="X2047" s="354">
        <f t="shared" si="833"/>
        <v>13680000</v>
      </c>
      <c r="Y2047" s="254">
        <f>CEILING(X2047,1000)</f>
        <v>13680000</v>
      </c>
      <c r="Z2047" s="354">
        <f t="shared" si="794"/>
        <v>31920000</v>
      </c>
      <c r="AA2047" s="254">
        <f t="shared" si="834"/>
        <v>31920000</v>
      </c>
      <c r="AB2047" s="178">
        <v>228</v>
      </c>
      <c r="AC2047" s="179" t="s">
        <v>73</v>
      </c>
      <c r="AD2047" s="254">
        <v>200000</v>
      </c>
      <c r="AE2047" s="254">
        <f>ROUNDDOWN(AB2047*AD2047,-3)</f>
        <v>45600000</v>
      </c>
      <c r="AF2047" s="178">
        <v>228</v>
      </c>
      <c r="AG2047" s="179" t="s">
        <v>73</v>
      </c>
      <c r="AH2047" s="254">
        <v>200000</v>
      </c>
      <c r="AI2047" s="254">
        <f>ROUNDDOWN(AF2047*AH2047,-3)</f>
        <v>45600000</v>
      </c>
      <c r="AJ2047" s="178">
        <v>228</v>
      </c>
      <c r="AK2047" s="179" t="s">
        <v>73</v>
      </c>
      <c r="AL2047" s="254">
        <v>200000</v>
      </c>
      <c r="AM2047" s="254">
        <f>ROUNDDOWN(AJ2047*AL2047,-3)</f>
        <v>45600000</v>
      </c>
      <c r="AN2047" s="178">
        <v>228</v>
      </c>
      <c r="AO2047" s="179" t="s">
        <v>73</v>
      </c>
      <c r="AP2047" s="254">
        <v>200000</v>
      </c>
      <c r="AQ2047" s="254">
        <f>ROUNDDOWN(AN2047*AP2047,-3)</f>
        <v>45600000</v>
      </c>
      <c r="AR2047" s="351">
        <f t="shared" si="795"/>
        <v>0</v>
      </c>
    </row>
    <row r="2048" spans="2:44" x14ac:dyDescent="0.4">
      <c r="B2048" s="208" t="s">
        <v>27</v>
      </c>
      <c r="C2048" s="180" t="s">
        <v>254</v>
      </c>
      <c r="D2048" s="178">
        <v>1</v>
      </c>
      <c r="E2048" s="179" t="s">
        <v>38</v>
      </c>
      <c r="F2048" s="254">
        <v>13712000</v>
      </c>
      <c r="G2048" s="254">
        <f>ROUNDDOWN(D2048*F2048,-3)</f>
        <v>13712000</v>
      </c>
      <c r="H2048" s="178">
        <v>1</v>
      </c>
      <c r="I2048" s="179" t="s">
        <v>38</v>
      </c>
      <c r="J2048" s="254">
        <v>13712000</v>
      </c>
      <c r="K2048" s="254">
        <f>ROUNDDOWN(H2048*J2048,-3)</f>
        <v>13712000</v>
      </c>
      <c r="L2048" s="178">
        <v>0</v>
      </c>
      <c r="M2048" s="179" t="s">
        <v>38</v>
      </c>
      <c r="N2048" s="254">
        <v>13712000</v>
      </c>
      <c r="O2048" s="254">
        <f>ROUNDDOWN(L2048*N2048,-3)</f>
        <v>0</v>
      </c>
      <c r="P2048" s="178">
        <v>0</v>
      </c>
      <c r="Q2048" s="179" t="s">
        <v>38</v>
      </c>
      <c r="R2048" s="254">
        <v>13712000</v>
      </c>
      <c r="S2048" s="254">
        <f>ROUNDDOWN(P2048*R2048,-3)</f>
        <v>0</v>
      </c>
      <c r="T2048" s="178">
        <v>0</v>
      </c>
      <c r="U2048" s="179" t="s">
        <v>38</v>
      </c>
      <c r="V2048" s="254">
        <v>13712000</v>
      </c>
      <c r="W2048" s="254">
        <f>ROUNDDOWN(T2048*V2048,-3)</f>
        <v>0</v>
      </c>
      <c r="X2048" s="354">
        <f t="shared" si="833"/>
        <v>0</v>
      </c>
      <c r="Y2048" s="254"/>
      <c r="Z2048" s="354">
        <f t="shared" si="794"/>
        <v>0</v>
      </c>
      <c r="AA2048" s="254"/>
      <c r="AB2048" s="178">
        <v>0</v>
      </c>
      <c r="AC2048" s="179" t="s">
        <v>38</v>
      </c>
      <c r="AD2048" s="254">
        <v>13712000</v>
      </c>
      <c r="AE2048" s="254">
        <f>ROUNDDOWN(AB2048*AD2048,-3)</f>
        <v>0</v>
      </c>
      <c r="AF2048" s="178">
        <v>0</v>
      </c>
      <c r="AG2048" s="179" t="s">
        <v>38</v>
      </c>
      <c r="AH2048" s="254">
        <v>13712000</v>
      </c>
      <c r="AI2048" s="254">
        <f>ROUNDDOWN(AF2048*AH2048,-3)</f>
        <v>0</v>
      </c>
      <c r="AJ2048" s="178">
        <v>0</v>
      </c>
      <c r="AK2048" s="179" t="s">
        <v>38</v>
      </c>
      <c r="AL2048" s="254">
        <v>13712000</v>
      </c>
      <c r="AM2048" s="254">
        <f>ROUNDDOWN(AJ2048*AL2048,-3)</f>
        <v>0</v>
      </c>
      <c r="AN2048" s="178">
        <v>0</v>
      </c>
      <c r="AO2048" s="179" t="s">
        <v>38</v>
      </c>
      <c r="AP2048" s="254">
        <v>13712000</v>
      </c>
      <c r="AQ2048" s="254">
        <f>ROUNDDOWN(AN2048*AP2048,-3)</f>
        <v>0</v>
      </c>
      <c r="AR2048" s="351">
        <f t="shared" si="795"/>
        <v>0</v>
      </c>
    </row>
    <row r="2049" spans="2:44" x14ac:dyDescent="0.4">
      <c r="B2049" s="208" t="s">
        <v>27</v>
      </c>
      <c r="C2049" s="180" t="s">
        <v>41</v>
      </c>
      <c r="D2049" s="178">
        <v>1</v>
      </c>
      <c r="E2049" s="179" t="s">
        <v>38</v>
      </c>
      <c r="F2049" s="254">
        <v>11400000</v>
      </c>
      <c r="G2049" s="254">
        <f>ROUNDDOWN(D2049*F2049,-3)</f>
        <v>11400000</v>
      </c>
      <c r="H2049" s="178">
        <v>1</v>
      </c>
      <c r="I2049" s="179" t="s">
        <v>38</v>
      </c>
      <c r="J2049" s="254">
        <v>11400000</v>
      </c>
      <c r="K2049" s="254">
        <f>ROUNDDOWN(H2049*J2049,-3)</f>
        <v>11400000</v>
      </c>
      <c r="L2049" s="178">
        <v>1</v>
      </c>
      <c r="M2049" s="179" t="s">
        <v>38</v>
      </c>
      <c r="N2049" s="254">
        <v>11400000</v>
      </c>
      <c r="O2049" s="254">
        <f>ROUNDDOWN(L2049*N2049,-3)</f>
        <v>11400000</v>
      </c>
      <c r="P2049" s="178">
        <v>1</v>
      </c>
      <c r="Q2049" s="179" t="s">
        <v>38</v>
      </c>
      <c r="R2049" s="254">
        <v>11400000</v>
      </c>
      <c r="S2049" s="254">
        <f>ROUNDDOWN(P2049*R2049,-3)</f>
        <v>11400000</v>
      </c>
      <c r="T2049" s="178">
        <v>1</v>
      </c>
      <c r="U2049" s="179" t="s">
        <v>38</v>
      </c>
      <c r="V2049" s="254">
        <v>11400000</v>
      </c>
      <c r="W2049" s="254">
        <f>ROUNDDOWN(T2049*V2049,-3)</f>
        <v>11400000</v>
      </c>
      <c r="X2049" s="354">
        <f t="shared" si="833"/>
        <v>3420000</v>
      </c>
      <c r="Y2049" s="254">
        <f>CEILING(X2049,1000)</f>
        <v>3420000</v>
      </c>
      <c r="Z2049" s="354">
        <f t="shared" si="794"/>
        <v>7980000</v>
      </c>
      <c r="AA2049" s="254">
        <f t="shared" si="834"/>
        <v>7980000</v>
      </c>
      <c r="AB2049" s="178">
        <v>1</v>
      </c>
      <c r="AC2049" s="179" t="s">
        <v>38</v>
      </c>
      <c r="AD2049" s="254">
        <v>11400000</v>
      </c>
      <c r="AE2049" s="254">
        <f>ROUNDDOWN(AB2049*AD2049,-3)</f>
        <v>11400000</v>
      </c>
      <c r="AF2049" s="178">
        <v>1</v>
      </c>
      <c r="AG2049" s="179" t="s">
        <v>38</v>
      </c>
      <c r="AH2049" s="254">
        <v>11400000</v>
      </c>
      <c r="AI2049" s="254">
        <f>ROUNDDOWN(AF2049*AH2049,-3)</f>
        <v>11400000</v>
      </c>
      <c r="AJ2049" s="178">
        <v>1</v>
      </c>
      <c r="AK2049" s="179" t="s">
        <v>38</v>
      </c>
      <c r="AL2049" s="254">
        <v>11400000</v>
      </c>
      <c r="AM2049" s="254">
        <f>ROUNDDOWN(AJ2049*AL2049,-3)</f>
        <v>11400000</v>
      </c>
      <c r="AN2049" s="178">
        <v>1</v>
      </c>
      <c r="AO2049" s="179" t="s">
        <v>38</v>
      </c>
      <c r="AP2049" s="254">
        <v>11400000</v>
      </c>
      <c r="AQ2049" s="254">
        <f>ROUNDDOWN(AN2049*AP2049,-3)</f>
        <v>11400000</v>
      </c>
      <c r="AR2049" s="351">
        <f t="shared" si="795"/>
        <v>0</v>
      </c>
    </row>
    <row r="2050" spans="2:44" x14ac:dyDescent="0.4">
      <c r="B2050" s="208" t="s">
        <v>27</v>
      </c>
      <c r="C2050" s="180" t="s">
        <v>706</v>
      </c>
      <c r="D2050" s="178">
        <v>1</v>
      </c>
      <c r="E2050" s="179" t="s">
        <v>38</v>
      </c>
      <c r="F2050" s="254">
        <v>7600000</v>
      </c>
      <c r="G2050" s="254">
        <f>ROUNDDOWN(D2050*F2050,-3)</f>
        <v>7600000</v>
      </c>
      <c r="H2050" s="178">
        <v>1</v>
      </c>
      <c r="I2050" s="179" t="s">
        <v>38</v>
      </c>
      <c r="J2050" s="254">
        <v>7600000</v>
      </c>
      <c r="K2050" s="254">
        <f>ROUNDDOWN(H2050*J2050,-3)</f>
        <v>7600000</v>
      </c>
      <c r="L2050" s="178">
        <v>1</v>
      </c>
      <c r="M2050" s="179" t="s">
        <v>38</v>
      </c>
      <c r="N2050" s="254">
        <v>7600000</v>
      </c>
      <c r="O2050" s="254">
        <f>ROUNDDOWN(L2050*N2050,-3)</f>
        <v>7600000</v>
      </c>
      <c r="P2050" s="178">
        <v>1</v>
      </c>
      <c r="Q2050" s="179" t="s">
        <v>38</v>
      </c>
      <c r="R2050" s="254">
        <v>7600000</v>
      </c>
      <c r="S2050" s="254">
        <f>ROUNDDOWN(P2050*R2050,-3)</f>
        <v>7600000</v>
      </c>
      <c r="T2050" s="178">
        <v>1</v>
      </c>
      <c r="U2050" s="179" t="s">
        <v>38</v>
      </c>
      <c r="V2050" s="254">
        <v>7600000</v>
      </c>
      <c r="W2050" s="254">
        <f>ROUNDDOWN(T2050*V2050,-3)</f>
        <v>7600000</v>
      </c>
      <c r="X2050" s="354">
        <f t="shared" si="833"/>
        <v>2280000</v>
      </c>
      <c r="Y2050" s="254">
        <f>CEILING(X2050,1000)</f>
        <v>2280000</v>
      </c>
      <c r="Z2050" s="354">
        <f t="shared" si="794"/>
        <v>5320000</v>
      </c>
      <c r="AA2050" s="254">
        <f t="shared" si="834"/>
        <v>5320000</v>
      </c>
      <c r="AB2050" s="178">
        <v>1</v>
      </c>
      <c r="AC2050" s="179" t="s">
        <v>38</v>
      </c>
      <c r="AD2050" s="254">
        <v>7600000</v>
      </c>
      <c r="AE2050" s="254">
        <f>ROUNDDOWN(AB2050*AD2050,-3)</f>
        <v>7600000</v>
      </c>
      <c r="AF2050" s="178">
        <v>1</v>
      </c>
      <c r="AG2050" s="179" t="s">
        <v>38</v>
      </c>
      <c r="AH2050" s="254">
        <v>7600000</v>
      </c>
      <c r="AI2050" s="254">
        <f>ROUNDDOWN(AF2050*AH2050,-3)</f>
        <v>7600000</v>
      </c>
      <c r="AJ2050" s="178">
        <v>1</v>
      </c>
      <c r="AK2050" s="179" t="s">
        <v>38</v>
      </c>
      <c r="AL2050" s="254">
        <v>7600000</v>
      </c>
      <c r="AM2050" s="254">
        <f>ROUNDDOWN(AJ2050*AL2050,-3)</f>
        <v>7600000</v>
      </c>
      <c r="AN2050" s="178">
        <v>1</v>
      </c>
      <c r="AO2050" s="179" t="s">
        <v>38</v>
      </c>
      <c r="AP2050" s="254">
        <v>7600000</v>
      </c>
      <c r="AQ2050" s="254">
        <f>ROUNDDOWN(AN2050*AP2050,-3)</f>
        <v>7600000</v>
      </c>
      <c r="AR2050" s="351">
        <f t="shared" si="795"/>
        <v>0</v>
      </c>
    </row>
    <row r="2051" spans="2:44" ht="29.15" x14ac:dyDescent="0.4">
      <c r="B2051" s="312" t="s">
        <v>62</v>
      </c>
      <c r="C2051" s="313" t="s">
        <v>716</v>
      </c>
      <c r="D2051" s="269">
        <v>29</v>
      </c>
      <c r="E2051" s="270" t="s">
        <v>30</v>
      </c>
      <c r="F2051" s="254">
        <v>0</v>
      </c>
      <c r="G2051" s="254">
        <f>G2052+G2056</f>
        <v>164276000</v>
      </c>
      <c r="H2051" s="314">
        <v>29</v>
      </c>
      <c r="I2051" s="315" t="s">
        <v>30</v>
      </c>
      <c r="J2051" s="316">
        <v>0</v>
      </c>
      <c r="K2051" s="316">
        <f>K2052+K2056</f>
        <v>164276000</v>
      </c>
      <c r="L2051" s="314">
        <v>29</v>
      </c>
      <c r="M2051" s="315" t="s">
        <v>30</v>
      </c>
      <c r="N2051" s="316">
        <v>0</v>
      </c>
      <c r="O2051" s="316">
        <f>O2052+O2056</f>
        <v>152445000</v>
      </c>
      <c r="P2051" s="314">
        <v>29</v>
      </c>
      <c r="Q2051" s="315" t="s">
        <v>30</v>
      </c>
      <c r="R2051" s="316">
        <v>0</v>
      </c>
      <c r="S2051" s="316">
        <f>S2052+S2056</f>
        <v>152445000</v>
      </c>
      <c r="T2051" s="314">
        <v>29</v>
      </c>
      <c r="U2051" s="315" t="s">
        <v>30</v>
      </c>
      <c r="V2051" s="316">
        <v>0</v>
      </c>
      <c r="W2051" s="316">
        <f>W2052+W2056</f>
        <v>152445000</v>
      </c>
      <c r="X2051" s="354">
        <f t="shared" si="833"/>
        <v>45733500</v>
      </c>
      <c r="Y2051" s="316"/>
      <c r="Z2051" s="354">
        <f t="shared" si="794"/>
        <v>152445000</v>
      </c>
      <c r="AA2051" s="316"/>
      <c r="AB2051" s="314">
        <v>29</v>
      </c>
      <c r="AC2051" s="315" t="s">
        <v>30</v>
      </c>
      <c r="AD2051" s="316">
        <v>0</v>
      </c>
      <c r="AE2051" s="316">
        <f>AE2052+AE2056</f>
        <v>152445000</v>
      </c>
      <c r="AF2051" s="314">
        <v>29</v>
      </c>
      <c r="AG2051" s="315" t="s">
        <v>30</v>
      </c>
      <c r="AH2051" s="316">
        <v>0</v>
      </c>
      <c r="AI2051" s="316">
        <f>AI2052+AI2056</f>
        <v>152445000</v>
      </c>
      <c r="AJ2051" s="314">
        <v>29</v>
      </c>
      <c r="AK2051" s="315" t="s">
        <v>30</v>
      </c>
      <c r="AL2051" s="316">
        <v>0</v>
      </c>
      <c r="AM2051" s="316">
        <f>AM2052+AM2056</f>
        <v>152445000</v>
      </c>
      <c r="AN2051" s="314">
        <v>29</v>
      </c>
      <c r="AO2051" s="315" t="s">
        <v>30</v>
      </c>
      <c r="AP2051" s="316">
        <v>0</v>
      </c>
      <c r="AQ2051" s="316">
        <f>AQ2052+AQ2056</f>
        <v>152445000</v>
      </c>
      <c r="AR2051" s="351">
        <f t="shared" si="795"/>
        <v>0</v>
      </c>
    </row>
    <row r="2052" spans="2:44" x14ac:dyDescent="0.4">
      <c r="B2052" s="208">
        <v>525111</v>
      </c>
      <c r="C2052" s="180" t="s">
        <v>174</v>
      </c>
      <c r="D2052" s="178">
        <v>0</v>
      </c>
      <c r="E2052" s="179"/>
      <c r="F2052" s="180">
        <v>0</v>
      </c>
      <c r="G2052" s="254">
        <f>SUM(G2053:G2055)</f>
        <v>99645000</v>
      </c>
      <c r="H2052" s="178">
        <v>0</v>
      </c>
      <c r="I2052" s="179"/>
      <c r="J2052" s="180">
        <v>0</v>
      </c>
      <c r="K2052" s="254">
        <f>SUM(K2053:K2055)</f>
        <v>99645000</v>
      </c>
      <c r="L2052" s="178">
        <v>0</v>
      </c>
      <c r="M2052" s="179"/>
      <c r="N2052" s="180">
        <v>0</v>
      </c>
      <c r="O2052" s="254">
        <f>SUM(O2053:O2055)</f>
        <v>99645000</v>
      </c>
      <c r="P2052" s="178">
        <v>0</v>
      </c>
      <c r="Q2052" s="179"/>
      <c r="R2052" s="180">
        <v>0</v>
      </c>
      <c r="S2052" s="254">
        <f>SUM(S2053:S2055)</f>
        <v>99645000</v>
      </c>
      <c r="T2052" s="178">
        <v>0</v>
      </c>
      <c r="U2052" s="179"/>
      <c r="V2052" s="180">
        <v>0</v>
      </c>
      <c r="W2052" s="254">
        <f>SUM(W2053:W2055)</f>
        <v>99645000</v>
      </c>
      <c r="X2052" s="354">
        <f t="shared" si="833"/>
        <v>29893500</v>
      </c>
      <c r="Y2052" s="254"/>
      <c r="Z2052" s="354">
        <f t="shared" si="794"/>
        <v>99645000</v>
      </c>
      <c r="AA2052" s="254"/>
      <c r="AB2052" s="178">
        <v>0</v>
      </c>
      <c r="AC2052" s="179"/>
      <c r="AD2052" s="180">
        <v>0</v>
      </c>
      <c r="AE2052" s="254">
        <f>SUM(AE2053:AE2055)</f>
        <v>99645000</v>
      </c>
      <c r="AF2052" s="178">
        <v>0</v>
      </c>
      <c r="AG2052" s="179"/>
      <c r="AH2052" s="180">
        <v>0</v>
      </c>
      <c r="AI2052" s="254">
        <f>SUM(AI2053:AI2055)</f>
        <v>99645000</v>
      </c>
      <c r="AJ2052" s="178">
        <v>0</v>
      </c>
      <c r="AK2052" s="179"/>
      <c r="AL2052" s="180">
        <v>0</v>
      </c>
      <c r="AM2052" s="254">
        <f>SUM(AM2053:AM2055)</f>
        <v>99645000</v>
      </c>
      <c r="AN2052" s="178">
        <v>0</v>
      </c>
      <c r="AO2052" s="179"/>
      <c r="AP2052" s="180">
        <v>0</v>
      </c>
      <c r="AQ2052" s="254">
        <f>SUM(AQ2053:AQ2055)</f>
        <v>99645000</v>
      </c>
      <c r="AR2052" s="351">
        <f t="shared" si="795"/>
        <v>0</v>
      </c>
    </row>
    <row r="2053" spans="2:44" x14ac:dyDescent="0.4">
      <c r="B2053" s="208"/>
      <c r="C2053" s="180" t="s">
        <v>672</v>
      </c>
      <c r="D2053" s="178">
        <v>220</v>
      </c>
      <c r="E2053" s="179" t="s">
        <v>47</v>
      </c>
      <c r="F2053" s="254">
        <v>150000</v>
      </c>
      <c r="G2053" s="254">
        <f>ROUNDDOWN(D2053*F2053,-3)</f>
        <v>33000000</v>
      </c>
      <c r="H2053" s="178">
        <v>220</v>
      </c>
      <c r="I2053" s="179" t="s">
        <v>47</v>
      </c>
      <c r="J2053" s="254">
        <v>150000</v>
      </c>
      <c r="K2053" s="254">
        <f>ROUNDDOWN(H2053*J2053,-3)</f>
        <v>33000000</v>
      </c>
      <c r="L2053" s="178">
        <v>220</v>
      </c>
      <c r="M2053" s="179" t="s">
        <v>47</v>
      </c>
      <c r="N2053" s="254">
        <v>150000</v>
      </c>
      <c r="O2053" s="254">
        <f>ROUNDDOWN(L2053*N2053,-3)</f>
        <v>33000000</v>
      </c>
      <c r="P2053" s="178">
        <v>220</v>
      </c>
      <c r="Q2053" s="179" t="s">
        <v>47</v>
      </c>
      <c r="R2053" s="254">
        <v>150000</v>
      </c>
      <c r="S2053" s="254">
        <f>ROUNDDOWN(P2053*R2053,-3)</f>
        <v>33000000</v>
      </c>
      <c r="T2053" s="178">
        <v>220</v>
      </c>
      <c r="U2053" s="179" t="s">
        <v>47</v>
      </c>
      <c r="V2053" s="254">
        <v>150000</v>
      </c>
      <c r="W2053" s="254">
        <f>ROUNDDOWN(T2053*V2053,-3)</f>
        <v>33000000</v>
      </c>
      <c r="X2053" s="354">
        <f t="shared" si="833"/>
        <v>9900000</v>
      </c>
      <c r="Y2053" s="254">
        <f>CEILING(X2053,1000)</f>
        <v>9900000</v>
      </c>
      <c r="Z2053" s="354">
        <f t="shared" si="794"/>
        <v>23100000</v>
      </c>
      <c r="AA2053" s="254">
        <f t="shared" si="834"/>
        <v>23100000</v>
      </c>
      <c r="AB2053" s="178">
        <v>220</v>
      </c>
      <c r="AC2053" s="179" t="s">
        <v>47</v>
      </c>
      <c r="AD2053" s="254">
        <v>150000</v>
      </c>
      <c r="AE2053" s="254">
        <f>ROUNDDOWN(AB2053*AD2053,-3)</f>
        <v>33000000</v>
      </c>
      <c r="AF2053" s="178">
        <v>220</v>
      </c>
      <c r="AG2053" s="179" t="s">
        <v>47</v>
      </c>
      <c r="AH2053" s="254">
        <v>150000</v>
      </c>
      <c r="AI2053" s="254">
        <f>ROUNDDOWN(AF2053*AH2053,-3)</f>
        <v>33000000</v>
      </c>
      <c r="AJ2053" s="178">
        <v>220</v>
      </c>
      <c r="AK2053" s="179" t="s">
        <v>47</v>
      </c>
      <c r="AL2053" s="254">
        <v>150000</v>
      </c>
      <c r="AM2053" s="254">
        <f>ROUNDDOWN(AJ2053*AL2053,-3)</f>
        <v>33000000</v>
      </c>
      <c r="AN2053" s="178">
        <v>220</v>
      </c>
      <c r="AO2053" s="179" t="s">
        <v>47</v>
      </c>
      <c r="AP2053" s="254">
        <v>150000</v>
      </c>
      <c r="AQ2053" s="254">
        <f>ROUNDDOWN(AN2053*AP2053,-3)</f>
        <v>33000000</v>
      </c>
      <c r="AR2053" s="351">
        <f t="shared" si="795"/>
        <v>0</v>
      </c>
    </row>
    <row r="2054" spans="2:44" x14ac:dyDescent="0.4">
      <c r="B2054" s="208"/>
      <c r="C2054" s="180" t="s">
        <v>644</v>
      </c>
      <c r="D2054" s="178">
        <v>1</v>
      </c>
      <c r="E2054" s="179" t="s">
        <v>38</v>
      </c>
      <c r="F2054" s="254">
        <v>11885000</v>
      </c>
      <c r="G2054" s="254">
        <f>ROUNDDOWN(D2054*F2054,-3)</f>
        <v>11885000</v>
      </c>
      <c r="H2054" s="178">
        <v>1</v>
      </c>
      <c r="I2054" s="179" t="s">
        <v>38</v>
      </c>
      <c r="J2054" s="254">
        <v>11885000</v>
      </c>
      <c r="K2054" s="254">
        <f>ROUNDDOWN(H2054*J2054,-3)</f>
        <v>11885000</v>
      </c>
      <c r="L2054" s="178">
        <v>1</v>
      </c>
      <c r="M2054" s="179" t="s">
        <v>38</v>
      </c>
      <c r="N2054" s="254">
        <v>11885000</v>
      </c>
      <c r="O2054" s="254">
        <f>ROUNDDOWN(L2054*N2054,-3)</f>
        <v>11885000</v>
      </c>
      <c r="P2054" s="178">
        <v>1</v>
      </c>
      <c r="Q2054" s="179" t="s">
        <v>38</v>
      </c>
      <c r="R2054" s="254">
        <v>11885000</v>
      </c>
      <c r="S2054" s="254">
        <f>ROUNDDOWN(P2054*R2054,-3)</f>
        <v>11885000</v>
      </c>
      <c r="T2054" s="178">
        <v>1</v>
      </c>
      <c r="U2054" s="179" t="s">
        <v>38</v>
      </c>
      <c r="V2054" s="254">
        <v>11885000</v>
      </c>
      <c r="W2054" s="254">
        <f>ROUNDDOWN(T2054*V2054,-3)</f>
        <v>11885000</v>
      </c>
      <c r="X2054" s="354">
        <f t="shared" si="833"/>
        <v>3565500</v>
      </c>
      <c r="Y2054" s="254">
        <f>CEILING(X2054,1000)</f>
        <v>3566000</v>
      </c>
      <c r="Z2054" s="354">
        <f t="shared" si="794"/>
        <v>8319000</v>
      </c>
      <c r="AA2054" s="254">
        <f t="shared" si="834"/>
        <v>8319000</v>
      </c>
      <c r="AB2054" s="178">
        <v>1</v>
      </c>
      <c r="AC2054" s="179" t="s">
        <v>38</v>
      </c>
      <c r="AD2054" s="254">
        <v>11885000</v>
      </c>
      <c r="AE2054" s="254">
        <f>ROUNDDOWN(AB2054*AD2054,-3)</f>
        <v>11885000</v>
      </c>
      <c r="AF2054" s="178">
        <v>1</v>
      </c>
      <c r="AG2054" s="179" t="s">
        <v>38</v>
      </c>
      <c r="AH2054" s="254">
        <v>11885000</v>
      </c>
      <c r="AI2054" s="254">
        <f>ROUNDDOWN(AF2054*AH2054,-3)</f>
        <v>11885000</v>
      </c>
      <c r="AJ2054" s="178">
        <v>1</v>
      </c>
      <c r="AK2054" s="179" t="s">
        <v>38</v>
      </c>
      <c r="AL2054" s="254">
        <v>11885000</v>
      </c>
      <c r="AM2054" s="254">
        <f>ROUNDDOWN(AJ2054*AL2054,-3)</f>
        <v>11885000</v>
      </c>
      <c r="AN2054" s="178">
        <v>1</v>
      </c>
      <c r="AO2054" s="179" t="s">
        <v>38</v>
      </c>
      <c r="AP2054" s="254">
        <v>11885000</v>
      </c>
      <c r="AQ2054" s="254">
        <f>ROUNDDOWN(AN2054*AP2054,-3)</f>
        <v>11885000</v>
      </c>
      <c r="AR2054" s="351">
        <f t="shared" si="795"/>
        <v>0</v>
      </c>
    </row>
    <row r="2055" spans="2:44" x14ac:dyDescent="0.4">
      <c r="B2055" s="208"/>
      <c r="C2055" s="180" t="s">
        <v>76</v>
      </c>
      <c r="D2055" s="178">
        <v>1</v>
      </c>
      <c r="E2055" s="179" t="s">
        <v>38</v>
      </c>
      <c r="F2055" s="254">
        <v>54760000</v>
      </c>
      <c r="G2055" s="254">
        <f>ROUNDDOWN(D2055*F2055,-3)</f>
        <v>54760000</v>
      </c>
      <c r="H2055" s="178">
        <v>1</v>
      </c>
      <c r="I2055" s="179" t="s">
        <v>38</v>
      </c>
      <c r="J2055" s="254">
        <v>54760000</v>
      </c>
      <c r="K2055" s="254">
        <f>ROUNDDOWN(H2055*J2055,-3)</f>
        <v>54760000</v>
      </c>
      <c r="L2055" s="178">
        <v>1</v>
      </c>
      <c r="M2055" s="179" t="s">
        <v>38</v>
      </c>
      <c r="N2055" s="254">
        <v>54760000</v>
      </c>
      <c r="O2055" s="254">
        <f>ROUNDDOWN(L2055*N2055,-3)</f>
        <v>54760000</v>
      </c>
      <c r="P2055" s="178">
        <v>1</v>
      </c>
      <c r="Q2055" s="179" t="s">
        <v>38</v>
      </c>
      <c r="R2055" s="254">
        <v>54760000</v>
      </c>
      <c r="S2055" s="254">
        <f>ROUNDDOWN(P2055*R2055,-3)</f>
        <v>54760000</v>
      </c>
      <c r="T2055" s="178">
        <v>1</v>
      </c>
      <c r="U2055" s="179" t="s">
        <v>38</v>
      </c>
      <c r="V2055" s="254">
        <v>54760000</v>
      </c>
      <c r="W2055" s="254">
        <f>ROUNDDOWN(T2055*V2055,-3)</f>
        <v>54760000</v>
      </c>
      <c r="X2055" s="354">
        <f t="shared" si="833"/>
        <v>16428000</v>
      </c>
      <c r="Y2055" s="254">
        <f>CEILING(X2055,1000)</f>
        <v>16428000</v>
      </c>
      <c r="Z2055" s="354">
        <f t="shared" si="794"/>
        <v>38332000</v>
      </c>
      <c r="AA2055" s="254">
        <f t="shared" si="834"/>
        <v>38332000</v>
      </c>
      <c r="AB2055" s="178">
        <v>1</v>
      </c>
      <c r="AC2055" s="179" t="s">
        <v>38</v>
      </c>
      <c r="AD2055" s="254">
        <v>54760000</v>
      </c>
      <c r="AE2055" s="254">
        <f>ROUNDDOWN(AB2055*AD2055,-3)</f>
        <v>54760000</v>
      </c>
      <c r="AF2055" s="178">
        <v>1</v>
      </c>
      <c r="AG2055" s="179" t="s">
        <v>38</v>
      </c>
      <c r="AH2055" s="254">
        <v>54760000</v>
      </c>
      <c r="AI2055" s="254">
        <f>ROUNDDOWN(AF2055*AH2055,-3)</f>
        <v>54760000</v>
      </c>
      <c r="AJ2055" s="178">
        <v>1</v>
      </c>
      <c r="AK2055" s="179" t="s">
        <v>38</v>
      </c>
      <c r="AL2055" s="254">
        <v>54760000</v>
      </c>
      <c r="AM2055" s="254">
        <f>ROUNDDOWN(AJ2055*AL2055,-3)</f>
        <v>54760000</v>
      </c>
      <c r="AN2055" s="178">
        <v>1</v>
      </c>
      <c r="AO2055" s="179" t="s">
        <v>38</v>
      </c>
      <c r="AP2055" s="254">
        <v>54760000</v>
      </c>
      <c r="AQ2055" s="254">
        <f>ROUNDDOWN(AN2055*AP2055,-3)</f>
        <v>54760000</v>
      </c>
      <c r="AR2055" s="351">
        <f t="shared" si="795"/>
        <v>0</v>
      </c>
    </row>
    <row r="2056" spans="2:44" x14ac:dyDescent="0.4">
      <c r="B2056" s="208">
        <v>525119</v>
      </c>
      <c r="C2056" s="180" t="s">
        <v>42</v>
      </c>
      <c r="D2056" s="178"/>
      <c r="E2056" s="179"/>
      <c r="F2056" s="180">
        <v>0</v>
      </c>
      <c r="G2056" s="254">
        <f>SUM(G2057:G2061)</f>
        <v>64631000</v>
      </c>
      <c r="H2056" s="178"/>
      <c r="I2056" s="179"/>
      <c r="J2056" s="180">
        <v>0</v>
      </c>
      <c r="K2056" s="254">
        <f>SUM(K2057:K2061)</f>
        <v>64631000</v>
      </c>
      <c r="L2056" s="178"/>
      <c r="M2056" s="179"/>
      <c r="N2056" s="180">
        <v>0</v>
      </c>
      <c r="O2056" s="254">
        <f>SUM(O2057:O2061)</f>
        <v>52800000</v>
      </c>
      <c r="P2056" s="178"/>
      <c r="Q2056" s="179"/>
      <c r="R2056" s="180">
        <v>0</v>
      </c>
      <c r="S2056" s="254">
        <f>SUM(S2057:S2061)</f>
        <v>52800000</v>
      </c>
      <c r="T2056" s="178"/>
      <c r="U2056" s="179"/>
      <c r="V2056" s="180">
        <v>0</v>
      </c>
      <c r="W2056" s="254">
        <f>SUM(W2057:W2061)</f>
        <v>52800000</v>
      </c>
      <c r="X2056" s="354">
        <f t="shared" si="833"/>
        <v>15840000</v>
      </c>
      <c r="Y2056" s="254"/>
      <c r="Z2056" s="354">
        <f t="shared" si="794"/>
        <v>52800000</v>
      </c>
      <c r="AA2056" s="254"/>
      <c r="AB2056" s="178"/>
      <c r="AC2056" s="179"/>
      <c r="AD2056" s="180">
        <v>0</v>
      </c>
      <c r="AE2056" s="254">
        <f>SUM(AE2057:AE2061)</f>
        <v>52800000</v>
      </c>
      <c r="AF2056" s="178"/>
      <c r="AG2056" s="179"/>
      <c r="AH2056" s="180">
        <v>0</v>
      </c>
      <c r="AI2056" s="254">
        <f>SUM(AI2057:AI2061)</f>
        <v>52800000</v>
      </c>
      <c r="AJ2056" s="178"/>
      <c r="AK2056" s="179"/>
      <c r="AL2056" s="180">
        <v>0</v>
      </c>
      <c r="AM2056" s="254">
        <f>SUM(AM2057:AM2061)</f>
        <v>52800000</v>
      </c>
      <c r="AN2056" s="178"/>
      <c r="AO2056" s="179"/>
      <c r="AP2056" s="180">
        <v>0</v>
      </c>
      <c r="AQ2056" s="254">
        <f>SUM(AQ2057:AQ2061)</f>
        <v>52800000</v>
      </c>
      <c r="AR2056" s="351">
        <f t="shared" si="795"/>
        <v>0</v>
      </c>
    </row>
    <row r="2057" spans="2:44" x14ac:dyDescent="0.4">
      <c r="B2057" s="208"/>
      <c r="C2057" s="180" t="s">
        <v>37</v>
      </c>
      <c r="D2057" s="178">
        <v>1</v>
      </c>
      <c r="E2057" s="179" t="s">
        <v>38</v>
      </c>
      <c r="F2057" s="293">
        <v>1700000</v>
      </c>
      <c r="G2057" s="254">
        <f>ROUNDDOWN(D2057*F2057,-3)</f>
        <v>1700000</v>
      </c>
      <c r="H2057" s="178">
        <v>1</v>
      </c>
      <c r="I2057" s="179" t="s">
        <v>38</v>
      </c>
      <c r="J2057" s="293">
        <v>1700000</v>
      </c>
      <c r="K2057" s="254">
        <f>ROUNDDOWN(H2057*J2057,-3)</f>
        <v>1700000</v>
      </c>
      <c r="L2057" s="178">
        <v>1</v>
      </c>
      <c r="M2057" s="179" t="s">
        <v>38</v>
      </c>
      <c r="N2057" s="293">
        <v>1700000</v>
      </c>
      <c r="O2057" s="254">
        <f>ROUNDDOWN(L2057*N2057,-3)</f>
        <v>1700000</v>
      </c>
      <c r="P2057" s="178">
        <v>1</v>
      </c>
      <c r="Q2057" s="179" t="s">
        <v>38</v>
      </c>
      <c r="R2057" s="293">
        <v>1700000</v>
      </c>
      <c r="S2057" s="254">
        <f>ROUNDDOWN(P2057*R2057,-3)</f>
        <v>1700000</v>
      </c>
      <c r="T2057" s="178">
        <v>1</v>
      </c>
      <c r="U2057" s="179" t="s">
        <v>38</v>
      </c>
      <c r="V2057" s="293">
        <v>1700000</v>
      </c>
      <c r="W2057" s="254">
        <f>ROUNDDOWN(T2057*V2057,-3)</f>
        <v>1700000</v>
      </c>
      <c r="X2057" s="354">
        <f t="shared" si="833"/>
        <v>510000</v>
      </c>
      <c r="Y2057" s="254">
        <f>CEILING(X2057,1000)</f>
        <v>510000</v>
      </c>
      <c r="Z2057" s="354">
        <f t="shared" ref="Z2057:Z2120" si="835">W2057-Y2057</f>
        <v>1190000</v>
      </c>
      <c r="AA2057" s="254">
        <f t="shared" si="834"/>
        <v>1190000</v>
      </c>
      <c r="AB2057" s="178">
        <v>1</v>
      </c>
      <c r="AC2057" s="179" t="s">
        <v>38</v>
      </c>
      <c r="AD2057" s="293">
        <v>1700000</v>
      </c>
      <c r="AE2057" s="254">
        <f>ROUNDDOWN(AB2057*AD2057,-3)</f>
        <v>1700000</v>
      </c>
      <c r="AF2057" s="178">
        <v>1</v>
      </c>
      <c r="AG2057" s="179" t="s">
        <v>38</v>
      </c>
      <c r="AH2057" s="293">
        <v>1700000</v>
      </c>
      <c r="AI2057" s="254">
        <f>ROUNDDOWN(AF2057*AH2057,-3)</f>
        <v>1700000</v>
      </c>
      <c r="AJ2057" s="178">
        <v>1</v>
      </c>
      <c r="AK2057" s="179" t="s">
        <v>38</v>
      </c>
      <c r="AL2057" s="293">
        <v>1700000</v>
      </c>
      <c r="AM2057" s="254">
        <f>ROUNDDOWN(AJ2057*AL2057,-3)</f>
        <v>1700000</v>
      </c>
      <c r="AN2057" s="178">
        <v>1</v>
      </c>
      <c r="AO2057" s="179" t="s">
        <v>38</v>
      </c>
      <c r="AP2057" s="293">
        <v>1700000</v>
      </c>
      <c r="AQ2057" s="254">
        <f>ROUNDDOWN(AN2057*AP2057,-3)</f>
        <v>1700000</v>
      </c>
      <c r="AR2057" s="351">
        <f t="shared" si="795"/>
        <v>0</v>
      </c>
    </row>
    <row r="2058" spans="2:44" x14ac:dyDescent="0.4">
      <c r="B2058" s="208"/>
      <c r="C2058" s="180" t="s">
        <v>669</v>
      </c>
      <c r="D2058" s="178">
        <v>174</v>
      </c>
      <c r="E2058" s="179" t="s">
        <v>445</v>
      </c>
      <c r="F2058" s="254">
        <v>200000</v>
      </c>
      <c r="G2058" s="254">
        <f>ROUNDDOWN(D2058*F2058,-3)</f>
        <v>34800000</v>
      </c>
      <c r="H2058" s="178">
        <v>174</v>
      </c>
      <c r="I2058" s="179" t="s">
        <v>445</v>
      </c>
      <c r="J2058" s="254">
        <v>200000</v>
      </c>
      <c r="K2058" s="254">
        <f>ROUNDDOWN(H2058*J2058,-3)</f>
        <v>34800000</v>
      </c>
      <c r="L2058" s="178">
        <v>174</v>
      </c>
      <c r="M2058" s="179" t="s">
        <v>445</v>
      </c>
      <c r="N2058" s="254">
        <v>200000</v>
      </c>
      <c r="O2058" s="254">
        <f>ROUNDDOWN(L2058*N2058,-3)</f>
        <v>34800000</v>
      </c>
      <c r="P2058" s="178">
        <v>174</v>
      </c>
      <c r="Q2058" s="179" t="s">
        <v>445</v>
      </c>
      <c r="R2058" s="254">
        <v>200000</v>
      </c>
      <c r="S2058" s="254">
        <f>ROUNDDOWN(P2058*R2058,-3)</f>
        <v>34800000</v>
      </c>
      <c r="T2058" s="178">
        <v>174</v>
      </c>
      <c r="U2058" s="179" t="s">
        <v>445</v>
      </c>
      <c r="V2058" s="254">
        <v>200000</v>
      </c>
      <c r="W2058" s="254">
        <f>ROUNDDOWN(T2058*V2058,-3)</f>
        <v>34800000</v>
      </c>
      <c r="X2058" s="354">
        <f t="shared" si="833"/>
        <v>10440000</v>
      </c>
      <c r="Y2058" s="254">
        <f>CEILING(X2058,1000)</f>
        <v>10440000</v>
      </c>
      <c r="Z2058" s="354">
        <f t="shared" si="835"/>
        <v>24360000</v>
      </c>
      <c r="AA2058" s="254">
        <f t="shared" si="834"/>
        <v>24360000</v>
      </c>
      <c r="AB2058" s="178">
        <v>174</v>
      </c>
      <c r="AC2058" s="179" t="s">
        <v>445</v>
      </c>
      <c r="AD2058" s="254">
        <v>200000</v>
      </c>
      <c r="AE2058" s="254">
        <f>ROUNDDOWN(AB2058*AD2058,-3)</f>
        <v>34800000</v>
      </c>
      <c r="AF2058" s="178">
        <v>174</v>
      </c>
      <c r="AG2058" s="179" t="s">
        <v>445</v>
      </c>
      <c r="AH2058" s="254">
        <v>200000</v>
      </c>
      <c r="AI2058" s="254">
        <f>ROUNDDOWN(AF2058*AH2058,-3)</f>
        <v>34800000</v>
      </c>
      <c r="AJ2058" s="178">
        <v>174</v>
      </c>
      <c r="AK2058" s="179" t="s">
        <v>445</v>
      </c>
      <c r="AL2058" s="254">
        <v>200000</v>
      </c>
      <c r="AM2058" s="254">
        <f>ROUNDDOWN(AJ2058*AL2058,-3)</f>
        <v>34800000</v>
      </c>
      <c r="AN2058" s="178">
        <v>174</v>
      </c>
      <c r="AO2058" s="179" t="s">
        <v>445</v>
      </c>
      <c r="AP2058" s="254">
        <v>200000</v>
      </c>
      <c r="AQ2058" s="254">
        <f>ROUNDDOWN(AN2058*AP2058,-3)</f>
        <v>34800000</v>
      </c>
      <c r="AR2058" s="351">
        <f t="shared" ref="AR2058:AR2121" si="836">AM2058-AQ2058</f>
        <v>0</v>
      </c>
    </row>
    <row r="2059" spans="2:44" x14ac:dyDescent="0.4">
      <c r="B2059" s="208"/>
      <c r="C2059" s="180" t="s">
        <v>697</v>
      </c>
      <c r="D2059" s="178">
        <v>1</v>
      </c>
      <c r="E2059" s="179" t="s">
        <v>38</v>
      </c>
      <c r="F2059" s="254">
        <v>8700000</v>
      </c>
      <c r="G2059" s="254">
        <f>ROUNDDOWN(D2059*F2059,-3)</f>
        <v>8700000</v>
      </c>
      <c r="H2059" s="178">
        <v>1</v>
      </c>
      <c r="I2059" s="179" t="s">
        <v>38</v>
      </c>
      <c r="J2059" s="254">
        <v>8700000</v>
      </c>
      <c r="K2059" s="254">
        <f>ROUNDDOWN(H2059*J2059,-3)</f>
        <v>8700000</v>
      </c>
      <c r="L2059" s="178">
        <v>1</v>
      </c>
      <c r="M2059" s="179" t="s">
        <v>38</v>
      </c>
      <c r="N2059" s="254">
        <v>8700000</v>
      </c>
      <c r="O2059" s="254">
        <f>ROUNDDOWN(L2059*N2059,-3)</f>
        <v>8700000</v>
      </c>
      <c r="P2059" s="178">
        <v>1</v>
      </c>
      <c r="Q2059" s="179" t="s">
        <v>38</v>
      </c>
      <c r="R2059" s="254">
        <v>8700000</v>
      </c>
      <c r="S2059" s="254">
        <f>ROUNDDOWN(P2059*R2059,-3)</f>
        <v>8700000</v>
      </c>
      <c r="T2059" s="178">
        <v>1</v>
      </c>
      <c r="U2059" s="179" t="s">
        <v>38</v>
      </c>
      <c r="V2059" s="254">
        <v>8700000</v>
      </c>
      <c r="W2059" s="254">
        <f>ROUNDDOWN(T2059*V2059,-3)</f>
        <v>8700000</v>
      </c>
      <c r="X2059" s="354">
        <f t="shared" si="833"/>
        <v>2610000</v>
      </c>
      <c r="Y2059" s="254">
        <f>CEILING(X2059,1000)</f>
        <v>2610000</v>
      </c>
      <c r="Z2059" s="354">
        <f t="shared" si="835"/>
        <v>6090000</v>
      </c>
      <c r="AA2059" s="254">
        <f t="shared" si="834"/>
        <v>6090000</v>
      </c>
      <c r="AB2059" s="178">
        <v>1</v>
      </c>
      <c r="AC2059" s="179" t="s">
        <v>38</v>
      </c>
      <c r="AD2059" s="254">
        <v>8700000</v>
      </c>
      <c r="AE2059" s="254">
        <f>ROUNDDOWN(AB2059*AD2059,-3)</f>
        <v>8700000</v>
      </c>
      <c r="AF2059" s="178">
        <v>1</v>
      </c>
      <c r="AG2059" s="179" t="s">
        <v>38</v>
      </c>
      <c r="AH2059" s="254">
        <v>8700000</v>
      </c>
      <c r="AI2059" s="254">
        <f>ROUNDDOWN(AF2059*AH2059,-3)</f>
        <v>8700000</v>
      </c>
      <c r="AJ2059" s="178">
        <v>1</v>
      </c>
      <c r="AK2059" s="179" t="s">
        <v>38</v>
      </c>
      <c r="AL2059" s="254">
        <v>8700000</v>
      </c>
      <c r="AM2059" s="254">
        <f>ROUNDDOWN(AJ2059*AL2059,-3)</f>
        <v>8700000</v>
      </c>
      <c r="AN2059" s="178">
        <v>1</v>
      </c>
      <c r="AO2059" s="179" t="s">
        <v>38</v>
      </c>
      <c r="AP2059" s="254">
        <v>8700000</v>
      </c>
      <c r="AQ2059" s="254">
        <f>ROUNDDOWN(AN2059*AP2059,-3)</f>
        <v>8700000</v>
      </c>
      <c r="AR2059" s="351">
        <f t="shared" si="836"/>
        <v>0</v>
      </c>
    </row>
    <row r="2060" spans="2:44" x14ac:dyDescent="0.4">
      <c r="B2060" s="208"/>
      <c r="C2060" s="180" t="s">
        <v>695</v>
      </c>
      <c r="D2060" s="178">
        <v>1</v>
      </c>
      <c r="E2060" s="179" t="s">
        <v>38</v>
      </c>
      <c r="F2060" s="254">
        <v>7600000</v>
      </c>
      <c r="G2060" s="254">
        <f>ROUNDDOWN(D2060*F2060,-3)</f>
        <v>7600000</v>
      </c>
      <c r="H2060" s="178">
        <v>1</v>
      </c>
      <c r="I2060" s="179" t="s">
        <v>38</v>
      </c>
      <c r="J2060" s="254">
        <v>7600000</v>
      </c>
      <c r="K2060" s="254">
        <f>ROUNDDOWN(H2060*J2060,-3)</f>
        <v>7600000</v>
      </c>
      <c r="L2060" s="178">
        <v>1</v>
      </c>
      <c r="M2060" s="179" t="s">
        <v>38</v>
      </c>
      <c r="N2060" s="254">
        <v>7600000</v>
      </c>
      <c r="O2060" s="254">
        <f>ROUNDDOWN(L2060*N2060,-3)</f>
        <v>7600000</v>
      </c>
      <c r="P2060" s="178">
        <v>1</v>
      </c>
      <c r="Q2060" s="179" t="s">
        <v>38</v>
      </c>
      <c r="R2060" s="254">
        <v>7600000</v>
      </c>
      <c r="S2060" s="254">
        <f>ROUNDDOWN(P2060*R2060,-3)</f>
        <v>7600000</v>
      </c>
      <c r="T2060" s="178">
        <v>1</v>
      </c>
      <c r="U2060" s="179" t="s">
        <v>38</v>
      </c>
      <c r="V2060" s="254">
        <v>7600000</v>
      </c>
      <c r="W2060" s="254">
        <f>ROUNDDOWN(T2060*V2060,-3)</f>
        <v>7600000</v>
      </c>
      <c r="X2060" s="354">
        <f t="shared" si="833"/>
        <v>2280000</v>
      </c>
      <c r="Y2060" s="254">
        <f>CEILING(X2060,1000)</f>
        <v>2280000</v>
      </c>
      <c r="Z2060" s="354">
        <f t="shared" si="835"/>
        <v>5320000</v>
      </c>
      <c r="AA2060" s="254">
        <f t="shared" si="834"/>
        <v>5320000</v>
      </c>
      <c r="AB2060" s="178">
        <v>1</v>
      </c>
      <c r="AC2060" s="179" t="s">
        <v>38</v>
      </c>
      <c r="AD2060" s="254">
        <v>7600000</v>
      </c>
      <c r="AE2060" s="254">
        <f>ROUNDDOWN(AB2060*AD2060,-3)</f>
        <v>7600000</v>
      </c>
      <c r="AF2060" s="178">
        <v>1</v>
      </c>
      <c r="AG2060" s="179" t="s">
        <v>38</v>
      </c>
      <c r="AH2060" s="254">
        <v>7600000</v>
      </c>
      <c r="AI2060" s="254">
        <f>ROUNDDOWN(AF2060*AH2060,-3)</f>
        <v>7600000</v>
      </c>
      <c r="AJ2060" s="178">
        <v>1</v>
      </c>
      <c r="AK2060" s="179" t="s">
        <v>38</v>
      </c>
      <c r="AL2060" s="254">
        <v>7600000</v>
      </c>
      <c r="AM2060" s="254">
        <f>ROUNDDOWN(AJ2060*AL2060,-3)</f>
        <v>7600000</v>
      </c>
      <c r="AN2060" s="178">
        <v>1</v>
      </c>
      <c r="AO2060" s="179" t="s">
        <v>38</v>
      </c>
      <c r="AP2060" s="254">
        <v>7600000</v>
      </c>
      <c r="AQ2060" s="254">
        <f>ROUNDDOWN(AN2060*AP2060,-3)</f>
        <v>7600000</v>
      </c>
      <c r="AR2060" s="351">
        <f t="shared" si="836"/>
        <v>0</v>
      </c>
    </row>
    <row r="2061" spans="2:44" x14ac:dyDescent="0.4">
      <c r="B2061" s="208"/>
      <c r="C2061" s="180" t="s">
        <v>642</v>
      </c>
      <c r="D2061" s="178">
        <v>1</v>
      </c>
      <c r="E2061" s="179" t="s">
        <v>38</v>
      </c>
      <c r="F2061" s="254">
        <v>11831000</v>
      </c>
      <c r="G2061" s="254">
        <f>ROUNDDOWN(D2061*F2061,-3)</f>
        <v>11831000</v>
      </c>
      <c r="H2061" s="178">
        <v>1</v>
      </c>
      <c r="I2061" s="179" t="s">
        <v>38</v>
      </c>
      <c r="J2061" s="254">
        <v>11831000</v>
      </c>
      <c r="K2061" s="254">
        <f>ROUNDDOWN(H2061*J2061,-3)</f>
        <v>11831000</v>
      </c>
      <c r="L2061" s="178">
        <v>0</v>
      </c>
      <c r="M2061" s="179" t="s">
        <v>38</v>
      </c>
      <c r="N2061" s="254">
        <v>11831000</v>
      </c>
      <c r="O2061" s="254">
        <f>ROUNDDOWN(L2061*N2061,-3)</f>
        <v>0</v>
      </c>
      <c r="P2061" s="178">
        <v>0</v>
      </c>
      <c r="Q2061" s="179" t="s">
        <v>38</v>
      </c>
      <c r="R2061" s="254">
        <v>11831000</v>
      </c>
      <c r="S2061" s="254">
        <f>ROUNDDOWN(P2061*R2061,-3)</f>
        <v>0</v>
      </c>
      <c r="T2061" s="178">
        <v>0</v>
      </c>
      <c r="U2061" s="179" t="s">
        <v>38</v>
      </c>
      <c r="V2061" s="254">
        <v>11831000</v>
      </c>
      <c r="W2061" s="254">
        <f>ROUNDDOWN(T2061*V2061,-3)</f>
        <v>0</v>
      </c>
      <c r="X2061" s="354">
        <f t="shared" si="833"/>
        <v>0</v>
      </c>
      <c r="Y2061" s="254"/>
      <c r="Z2061" s="354">
        <f t="shared" si="835"/>
        <v>0</v>
      </c>
      <c r="AA2061" s="254"/>
      <c r="AB2061" s="178">
        <v>0</v>
      </c>
      <c r="AC2061" s="179" t="s">
        <v>38</v>
      </c>
      <c r="AD2061" s="254">
        <v>11831000</v>
      </c>
      <c r="AE2061" s="254">
        <f>ROUNDDOWN(AB2061*AD2061,-3)</f>
        <v>0</v>
      </c>
      <c r="AF2061" s="178">
        <v>0</v>
      </c>
      <c r="AG2061" s="179" t="s">
        <v>38</v>
      </c>
      <c r="AH2061" s="254">
        <v>11831000</v>
      </c>
      <c r="AI2061" s="254">
        <f>ROUNDDOWN(AF2061*AH2061,-3)</f>
        <v>0</v>
      </c>
      <c r="AJ2061" s="178">
        <v>0</v>
      </c>
      <c r="AK2061" s="179" t="s">
        <v>38</v>
      </c>
      <c r="AL2061" s="254">
        <v>11831000</v>
      </c>
      <c r="AM2061" s="254">
        <f>ROUNDDOWN(AJ2061*AL2061,-3)</f>
        <v>0</v>
      </c>
      <c r="AN2061" s="178">
        <v>0</v>
      </c>
      <c r="AO2061" s="179" t="s">
        <v>38</v>
      </c>
      <c r="AP2061" s="254">
        <v>11831000</v>
      </c>
      <c r="AQ2061" s="254">
        <f>ROUNDDOWN(AN2061*AP2061,-3)</f>
        <v>0</v>
      </c>
      <c r="AR2061" s="351">
        <f t="shared" si="836"/>
        <v>0</v>
      </c>
    </row>
    <row r="2062" spans="2:44" ht="29.15" x14ac:dyDescent="0.4">
      <c r="B2062" s="312" t="s">
        <v>69</v>
      </c>
      <c r="C2062" s="313" t="s">
        <v>717</v>
      </c>
      <c r="D2062" s="269">
        <v>46</v>
      </c>
      <c r="E2062" s="270" t="s">
        <v>30</v>
      </c>
      <c r="F2062" s="254">
        <v>0</v>
      </c>
      <c r="G2062" s="254">
        <f>G2063</f>
        <v>18900000</v>
      </c>
      <c r="H2062" s="314">
        <v>46</v>
      </c>
      <c r="I2062" s="315" t="s">
        <v>30</v>
      </c>
      <c r="J2062" s="316">
        <v>0</v>
      </c>
      <c r="K2062" s="316">
        <f>K2063</f>
        <v>18900000</v>
      </c>
      <c r="L2062" s="314">
        <v>46</v>
      </c>
      <c r="M2062" s="315" t="s">
        <v>30</v>
      </c>
      <c r="N2062" s="316">
        <v>0</v>
      </c>
      <c r="O2062" s="316">
        <f>O2063</f>
        <v>18900000</v>
      </c>
      <c r="P2062" s="314">
        <v>46</v>
      </c>
      <c r="Q2062" s="315" t="s">
        <v>30</v>
      </c>
      <c r="R2062" s="316">
        <v>0</v>
      </c>
      <c r="S2062" s="316">
        <f>S2063</f>
        <v>18900000</v>
      </c>
      <c r="T2062" s="314">
        <v>46</v>
      </c>
      <c r="U2062" s="315" t="s">
        <v>30</v>
      </c>
      <c r="V2062" s="316">
        <v>0</v>
      </c>
      <c r="W2062" s="316">
        <f>W2063</f>
        <v>18900000</v>
      </c>
      <c r="X2062" s="354">
        <f t="shared" si="833"/>
        <v>5670000</v>
      </c>
      <c r="Y2062" s="316"/>
      <c r="Z2062" s="354">
        <f t="shared" si="835"/>
        <v>18900000</v>
      </c>
      <c r="AA2062" s="316"/>
      <c r="AB2062" s="314">
        <v>46</v>
      </c>
      <c r="AC2062" s="315" t="s">
        <v>30</v>
      </c>
      <c r="AD2062" s="316">
        <v>0</v>
      </c>
      <c r="AE2062" s="316">
        <f>AE2063</f>
        <v>18900000</v>
      </c>
      <c r="AF2062" s="314">
        <v>46</v>
      </c>
      <c r="AG2062" s="315" t="s">
        <v>30</v>
      </c>
      <c r="AH2062" s="316">
        <v>0</v>
      </c>
      <c r="AI2062" s="316">
        <f>AI2063</f>
        <v>18900000</v>
      </c>
      <c r="AJ2062" s="314">
        <v>46</v>
      </c>
      <c r="AK2062" s="315" t="s">
        <v>30</v>
      </c>
      <c r="AL2062" s="316">
        <v>0</v>
      </c>
      <c r="AM2062" s="316">
        <f>AM2063</f>
        <v>18900000</v>
      </c>
      <c r="AN2062" s="314">
        <v>46</v>
      </c>
      <c r="AO2062" s="315" t="s">
        <v>30</v>
      </c>
      <c r="AP2062" s="316">
        <v>0</v>
      </c>
      <c r="AQ2062" s="316">
        <f>AQ2063</f>
        <v>18900000</v>
      </c>
      <c r="AR2062" s="351">
        <f t="shared" si="836"/>
        <v>0</v>
      </c>
    </row>
    <row r="2063" spans="2:44" x14ac:dyDescent="0.4">
      <c r="B2063" s="208">
        <v>525119</v>
      </c>
      <c r="C2063" s="180" t="s">
        <v>42</v>
      </c>
      <c r="D2063" s="178"/>
      <c r="E2063" s="179"/>
      <c r="F2063" s="180">
        <v>0</v>
      </c>
      <c r="G2063" s="254">
        <f>SUM(G2064:G2064)</f>
        <v>18900000</v>
      </c>
      <c r="H2063" s="178"/>
      <c r="I2063" s="179"/>
      <c r="J2063" s="180">
        <v>0</v>
      </c>
      <c r="K2063" s="254">
        <f>SUM(K2064:K2064)</f>
        <v>18900000</v>
      </c>
      <c r="L2063" s="178"/>
      <c r="M2063" s="179"/>
      <c r="N2063" s="180">
        <v>0</v>
      </c>
      <c r="O2063" s="254">
        <f>SUM(O2064:O2064)</f>
        <v>18900000</v>
      </c>
      <c r="P2063" s="178"/>
      <c r="Q2063" s="179"/>
      <c r="R2063" s="180">
        <v>0</v>
      </c>
      <c r="S2063" s="254">
        <f>SUM(S2064:S2064)</f>
        <v>18900000</v>
      </c>
      <c r="T2063" s="178"/>
      <c r="U2063" s="179"/>
      <c r="V2063" s="180">
        <v>0</v>
      </c>
      <c r="W2063" s="254">
        <f>SUM(W2064:W2064)</f>
        <v>18900000</v>
      </c>
      <c r="X2063" s="354">
        <f t="shared" si="833"/>
        <v>5670000</v>
      </c>
      <c r="Y2063" s="254"/>
      <c r="Z2063" s="354">
        <f t="shared" si="835"/>
        <v>18900000</v>
      </c>
      <c r="AA2063" s="254"/>
      <c r="AB2063" s="178"/>
      <c r="AC2063" s="179"/>
      <c r="AD2063" s="180">
        <v>0</v>
      </c>
      <c r="AE2063" s="254">
        <f>SUM(AE2064:AE2064)</f>
        <v>18900000</v>
      </c>
      <c r="AF2063" s="178"/>
      <c r="AG2063" s="179"/>
      <c r="AH2063" s="180">
        <v>0</v>
      </c>
      <c r="AI2063" s="254">
        <f>SUM(AI2064:AI2064)</f>
        <v>18900000</v>
      </c>
      <c r="AJ2063" s="178"/>
      <c r="AK2063" s="179"/>
      <c r="AL2063" s="180">
        <v>0</v>
      </c>
      <c r="AM2063" s="254">
        <f>SUM(AM2064:AM2064)</f>
        <v>18900000</v>
      </c>
      <c r="AN2063" s="178"/>
      <c r="AO2063" s="179"/>
      <c r="AP2063" s="180">
        <v>0</v>
      </c>
      <c r="AQ2063" s="254">
        <f>SUM(AQ2064:AQ2064)</f>
        <v>18900000</v>
      </c>
      <c r="AR2063" s="351">
        <f t="shared" si="836"/>
        <v>0</v>
      </c>
    </row>
    <row r="2064" spans="2:44" x14ac:dyDescent="0.4">
      <c r="B2064" s="208"/>
      <c r="C2064" s="180" t="s">
        <v>44</v>
      </c>
      <c r="D2064" s="178">
        <v>42</v>
      </c>
      <c r="E2064" s="179" t="s">
        <v>40</v>
      </c>
      <c r="F2064" s="254">
        <v>450000</v>
      </c>
      <c r="G2064" s="254">
        <f>ROUNDDOWN(D2064*F2064,-3)</f>
        <v>18900000</v>
      </c>
      <c r="H2064" s="178">
        <v>42</v>
      </c>
      <c r="I2064" s="179" t="s">
        <v>40</v>
      </c>
      <c r="J2064" s="254">
        <v>450000</v>
      </c>
      <c r="K2064" s="254">
        <f>ROUNDDOWN(H2064*J2064,-3)</f>
        <v>18900000</v>
      </c>
      <c r="L2064" s="178">
        <v>42</v>
      </c>
      <c r="M2064" s="179" t="s">
        <v>40</v>
      </c>
      <c r="N2064" s="254">
        <v>450000</v>
      </c>
      <c r="O2064" s="254">
        <f>ROUNDDOWN(L2064*N2064,-3)</f>
        <v>18900000</v>
      </c>
      <c r="P2064" s="178">
        <v>42</v>
      </c>
      <c r="Q2064" s="179" t="s">
        <v>40</v>
      </c>
      <c r="R2064" s="254">
        <v>450000</v>
      </c>
      <c r="S2064" s="254">
        <f>ROUNDDOWN(P2064*R2064,-3)</f>
        <v>18900000</v>
      </c>
      <c r="T2064" s="178">
        <v>42</v>
      </c>
      <c r="U2064" s="179" t="s">
        <v>40</v>
      </c>
      <c r="V2064" s="254">
        <v>450000</v>
      </c>
      <c r="W2064" s="254">
        <f>ROUNDDOWN(T2064*V2064,-3)</f>
        <v>18900000</v>
      </c>
      <c r="X2064" s="354">
        <f t="shared" si="833"/>
        <v>5670000</v>
      </c>
      <c r="Y2064" s="254">
        <f>CEILING(X2064,1000)</f>
        <v>5670000</v>
      </c>
      <c r="Z2064" s="354">
        <f t="shared" si="835"/>
        <v>13230000</v>
      </c>
      <c r="AA2064" s="254">
        <f t="shared" si="834"/>
        <v>13230000</v>
      </c>
      <c r="AB2064" s="178">
        <v>42</v>
      </c>
      <c r="AC2064" s="179" t="s">
        <v>40</v>
      </c>
      <c r="AD2064" s="254">
        <v>450000</v>
      </c>
      <c r="AE2064" s="254">
        <f>ROUNDDOWN(AB2064*AD2064,-3)</f>
        <v>18900000</v>
      </c>
      <c r="AF2064" s="178">
        <v>42</v>
      </c>
      <c r="AG2064" s="179" t="s">
        <v>40</v>
      </c>
      <c r="AH2064" s="254">
        <v>450000</v>
      </c>
      <c r="AI2064" s="254">
        <f>ROUNDDOWN(AF2064*AH2064,-3)</f>
        <v>18900000</v>
      </c>
      <c r="AJ2064" s="178">
        <v>42</v>
      </c>
      <c r="AK2064" s="179" t="s">
        <v>40</v>
      </c>
      <c r="AL2064" s="254">
        <v>450000</v>
      </c>
      <c r="AM2064" s="254">
        <f>ROUNDDOWN(AJ2064*AL2064,-3)</f>
        <v>18900000</v>
      </c>
      <c r="AN2064" s="178">
        <v>42</v>
      </c>
      <c r="AO2064" s="179" t="s">
        <v>40</v>
      </c>
      <c r="AP2064" s="254">
        <v>450000</v>
      </c>
      <c r="AQ2064" s="254">
        <f>ROUNDDOWN(AN2064*AP2064,-3)</f>
        <v>18900000</v>
      </c>
      <c r="AR2064" s="351">
        <f t="shared" si="836"/>
        <v>0</v>
      </c>
    </row>
    <row r="2065" spans="2:44" ht="29.15" x14ac:dyDescent="0.4">
      <c r="B2065" s="312" t="s">
        <v>77</v>
      </c>
      <c r="C2065" s="313" t="s">
        <v>718</v>
      </c>
      <c r="D2065" s="269">
        <v>28</v>
      </c>
      <c r="E2065" s="270" t="s">
        <v>30</v>
      </c>
      <c r="F2065" s="254">
        <v>0</v>
      </c>
      <c r="G2065" s="254">
        <f>G2066+G2073</f>
        <v>133512000</v>
      </c>
      <c r="H2065" s="314">
        <v>28</v>
      </c>
      <c r="I2065" s="315" t="s">
        <v>30</v>
      </c>
      <c r="J2065" s="316">
        <v>0</v>
      </c>
      <c r="K2065" s="316">
        <f>K2066+K2073</f>
        <v>133512000</v>
      </c>
      <c r="L2065" s="314">
        <v>28</v>
      </c>
      <c r="M2065" s="315" t="s">
        <v>30</v>
      </c>
      <c r="N2065" s="316">
        <v>0</v>
      </c>
      <c r="O2065" s="316">
        <f>O2066+O2073</f>
        <v>119810000</v>
      </c>
      <c r="P2065" s="314">
        <v>28</v>
      </c>
      <c r="Q2065" s="315" t="s">
        <v>30</v>
      </c>
      <c r="R2065" s="316">
        <v>0</v>
      </c>
      <c r="S2065" s="316">
        <f>S2066+S2073</f>
        <v>119810000</v>
      </c>
      <c r="T2065" s="314">
        <v>28</v>
      </c>
      <c r="U2065" s="315" t="s">
        <v>30</v>
      </c>
      <c r="V2065" s="316">
        <v>0</v>
      </c>
      <c r="W2065" s="316">
        <f>W2066+W2073</f>
        <v>119810000</v>
      </c>
      <c r="X2065" s="354">
        <f t="shared" si="833"/>
        <v>35943000</v>
      </c>
      <c r="Y2065" s="316"/>
      <c r="Z2065" s="354">
        <f t="shared" si="835"/>
        <v>119810000</v>
      </c>
      <c r="AA2065" s="316"/>
      <c r="AB2065" s="314">
        <v>28</v>
      </c>
      <c r="AC2065" s="315" t="s">
        <v>30</v>
      </c>
      <c r="AD2065" s="316">
        <v>0</v>
      </c>
      <c r="AE2065" s="316">
        <f>AE2066+AE2073</f>
        <v>119810000</v>
      </c>
      <c r="AF2065" s="314">
        <v>28</v>
      </c>
      <c r="AG2065" s="315" t="s">
        <v>30</v>
      </c>
      <c r="AH2065" s="316">
        <v>0</v>
      </c>
      <c r="AI2065" s="316">
        <f>AI2066+AI2073</f>
        <v>119810000</v>
      </c>
      <c r="AJ2065" s="314">
        <v>28</v>
      </c>
      <c r="AK2065" s="315" t="s">
        <v>30</v>
      </c>
      <c r="AL2065" s="316">
        <v>0</v>
      </c>
      <c r="AM2065" s="316">
        <f>AM2066+AM2073</f>
        <v>119810000</v>
      </c>
      <c r="AN2065" s="314">
        <v>28</v>
      </c>
      <c r="AO2065" s="315" t="s">
        <v>30</v>
      </c>
      <c r="AP2065" s="316">
        <v>0</v>
      </c>
      <c r="AQ2065" s="316">
        <f>AQ2066+AQ2073</f>
        <v>119810000</v>
      </c>
      <c r="AR2065" s="351">
        <f t="shared" si="836"/>
        <v>0</v>
      </c>
    </row>
    <row r="2066" spans="2:44" x14ac:dyDescent="0.4">
      <c r="B2066" s="208">
        <v>525111</v>
      </c>
      <c r="C2066" s="180" t="s">
        <v>174</v>
      </c>
      <c r="D2066" s="178">
        <v>0</v>
      </c>
      <c r="E2066" s="179"/>
      <c r="F2066" s="180">
        <v>0</v>
      </c>
      <c r="G2066" s="254">
        <f>SUM(G2067:G2072)</f>
        <v>89150000</v>
      </c>
      <c r="H2066" s="178">
        <v>0</v>
      </c>
      <c r="I2066" s="179"/>
      <c r="J2066" s="180">
        <v>0</v>
      </c>
      <c r="K2066" s="254">
        <f>SUM(K2067:K2072)</f>
        <v>89150000</v>
      </c>
      <c r="L2066" s="178">
        <v>0</v>
      </c>
      <c r="M2066" s="179"/>
      <c r="N2066" s="180">
        <v>0</v>
      </c>
      <c r="O2066" s="254">
        <f>SUM(O2067:O2072)</f>
        <v>89150000</v>
      </c>
      <c r="P2066" s="178">
        <v>0</v>
      </c>
      <c r="Q2066" s="179"/>
      <c r="R2066" s="180">
        <v>0</v>
      </c>
      <c r="S2066" s="254">
        <f>SUM(S2067:S2072)</f>
        <v>89150000</v>
      </c>
      <c r="T2066" s="178">
        <v>0</v>
      </c>
      <c r="U2066" s="179"/>
      <c r="V2066" s="180">
        <v>0</v>
      </c>
      <c r="W2066" s="254">
        <f>SUM(W2067:W2072)</f>
        <v>89150000</v>
      </c>
      <c r="X2066" s="354">
        <f t="shared" si="833"/>
        <v>26745000</v>
      </c>
      <c r="Y2066" s="254"/>
      <c r="Z2066" s="354">
        <f t="shared" si="835"/>
        <v>89150000</v>
      </c>
      <c r="AA2066" s="254"/>
      <c r="AB2066" s="178">
        <v>0</v>
      </c>
      <c r="AC2066" s="179"/>
      <c r="AD2066" s="180">
        <v>0</v>
      </c>
      <c r="AE2066" s="254">
        <f>SUM(AE2067:AE2072)</f>
        <v>89150000</v>
      </c>
      <c r="AF2066" s="178">
        <v>0</v>
      </c>
      <c r="AG2066" s="179"/>
      <c r="AH2066" s="180">
        <v>0</v>
      </c>
      <c r="AI2066" s="254">
        <f>SUM(AI2067:AI2072)</f>
        <v>89150000</v>
      </c>
      <c r="AJ2066" s="178">
        <v>0</v>
      </c>
      <c r="AK2066" s="179"/>
      <c r="AL2066" s="180">
        <v>0</v>
      </c>
      <c r="AM2066" s="254">
        <f>SUM(AM2067:AM2072)</f>
        <v>89150000</v>
      </c>
      <c r="AN2066" s="178">
        <v>0</v>
      </c>
      <c r="AO2066" s="179"/>
      <c r="AP2066" s="180">
        <v>0</v>
      </c>
      <c r="AQ2066" s="254">
        <f>SUM(AQ2067:AQ2072)</f>
        <v>89150000</v>
      </c>
      <c r="AR2066" s="351">
        <f t="shared" si="836"/>
        <v>0</v>
      </c>
    </row>
    <row r="2067" spans="2:44" x14ac:dyDescent="0.4">
      <c r="B2067" s="208" t="s">
        <v>27</v>
      </c>
      <c r="C2067" s="180" t="s">
        <v>48</v>
      </c>
      <c r="D2067" s="178">
        <v>156</v>
      </c>
      <c r="E2067" s="179" t="s">
        <v>47</v>
      </c>
      <c r="F2067" s="254">
        <v>150000</v>
      </c>
      <c r="G2067" s="254">
        <f t="shared" ref="G2067:G2072" si="837">ROUNDDOWN(D2067*F2067,-3)</f>
        <v>23400000</v>
      </c>
      <c r="H2067" s="178">
        <v>156</v>
      </c>
      <c r="I2067" s="179" t="s">
        <v>47</v>
      </c>
      <c r="J2067" s="254">
        <v>150000</v>
      </c>
      <c r="K2067" s="254">
        <f t="shared" ref="K2067:K2072" si="838">ROUNDDOWN(H2067*J2067,-3)</f>
        <v>23400000</v>
      </c>
      <c r="L2067" s="178">
        <v>156</v>
      </c>
      <c r="M2067" s="179" t="s">
        <v>47</v>
      </c>
      <c r="N2067" s="254">
        <v>150000</v>
      </c>
      <c r="O2067" s="254">
        <f t="shared" ref="O2067:O2072" si="839">ROUNDDOWN(L2067*N2067,-3)</f>
        <v>23400000</v>
      </c>
      <c r="P2067" s="178">
        <v>156</v>
      </c>
      <c r="Q2067" s="179" t="s">
        <v>47</v>
      </c>
      <c r="R2067" s="254">
        <v>150000</v>
      </c>
      <c r="S2067" s="254">
        <f t="shared" ref="S2067:S2072" si="840">ROUNDDOWN(P2067*R2067,-3)</f>
        <v>23400000</v>
      </c>
      <c r="T2067" s="178">
        <v>156</v>
      </c>
      <c r="U2067" s="179" t="s">
        <v>47</v>
      </c>
      <c r="V2067" s="254">
        <v>150000</v>
      </c>
      <c r="W2067" s="254">
        <f t="shared" ref="W2067:W2072" si="841">ROUNDDOWN(T2067*V2067,-3)</f>
        <v>23400000</v>
      </c>
      <c r="X2067" s="354">
        <f t="shared" si="833"/>
        <v>7020000</v>
      </c>
      <c r="Y2067" s="254">
        <f t="shared" ref="Y2067:Y2072" si="842">CEILING(X2067,1000)</f>
        <v>7020000</v>
      </c>
      <c r="Z2067" s="354">
        <f t="shared" si="835"/>
        <v>16380000</v>
      </c>
      <c r="AA2067" s="254">
        <f t="shared" si="834"/>
        <v>16380000</v>
      </c>
      <c r="AB2067" s="178">
        <v>156</v>
      </c>
      <c r="AC2067" s="179" t="s">
        <v>47</v>
      </c>
      <c r="AD2067" s="254">
        <v>150000</v>
      </c>
      <c r="AE2067" s="254">
        <f t="shared" ref="AE2067:AE2072" si="843">ROUNDDOWN(AB2067*AD2067,-3)</f>
        <v>23400000</v>
      </c>
      <c r="AF2067" s="178">
        <v>156</v>
      </c>
      <c r="AG2067" s="179" t="s">
        <v>47</v>
      </c>
      <c r="AH2067" s="254">
        <v>150000</v>
      </c>
      <c r="AI2067" s="254">
        <f t="shared" ref="AI2067:AI2072" si="844">ROUNDDOWN(AF2067*AH2067,-3)</f>
        <v>23400000</v>
      </c>
      <c r="AJ2067" s="178">
        <v>156</v>
      </c>
      <c r="AK2067" s="179" t="s">
        <v>47</v>
      </c>
      <c r="AL2067" s="254">
        <v>150000</v>
      </c>
      <c r="AM2067" s="254">
        <f t="shared" ref="AM2067:AM2072" si="845">ROUNDDOWN(AJ2067*AL2067,-3)</f>
        <v>23400000</v>
      </c>
      <c r="AN2067" s="178">
        <v>156</v>
      </c>
      <c r="AO2067" s="179" t="s">
        <v>47</v>
      </c>
      <c r="AP2067" s="254">
        <v>150000</v>
      </c>
      <c r="AQ2067" s="254">
        <f t="shared" ref="AQ2067:AQ2072" si="846">ROUNDDOWN(AN2067*AP2067,-3)</f>
        <v>23400000</v>
      </c>
      <c r="AR2067" s="351">
        <f t="shared" si="836"/>
        <v>0</v>
      </c>
    </row>
    <row r="2068" spans="2:44" x14ac:dyDescent="0.4">
      <c r="B2068" s="208" t="s">
        <v>27</v>
      </c>
      <c r="C2068" s="180" t="s">
        <v>49</v>
      </c>
      <c r="D2068" s="178">
        <v>137</v>
      </c>
      <c r="E2068" s="179" t="s">
        <v>40</v>
      </c>
      <c r="F2068" s="254">
        <v>150000</v>
      </c>
      <c r="G2068" s="254">
        <f t="shared" si="837"/>
        <v>20550000</v>
      </c>
      <c r="H2068" s="178">
        <v>137</v>
      </c>
      <c r="I2068" s="179" t="s">
        <v>40</v>
      </c>
      <c r="J2068" s="254">
        <v>150000</v>
      </c>
      <c r="K2068" s="254">
        <f t="shared" si="838"/>
        <v>20550000</v>
      </c>
      <c r="L2068" s="178">
        <v>137</v>
      </c>
      <c r="M2068" s="179" t="s">
        <v>40</v>
      </c>
      <c r="N2068" s="254">
        <v>150000</v>
      </c>
      <c r="O2068" s="254">
        <f t="shared" si="839"/>
        <v>20550000</v>
      </c>
      <c r="P2068" s="178">
        <v>137</v>
      </c>
      <c r="Q2068" s="179" t="s">
        <v>40</v>
      </c>
      <c r="R2068" s="254">
        <v>150000</v>
      </c>
      <c r="S2068" s="254">
        <f t="shared" si="840"/>
        <v>20550000</v>
      </c>
      <c r="T2068" s="178">
        <v>137</v>
      </c>
      <c r="U2068" s="179" t="s">
        <v>40</v>
      </c>
      <c r="V2068" s="254">
        <v>150000</v>
      </c>
      <c r="W2068" s="254">
        <f t="shared" si="841"/>
        <v>20550000</v>
      </c>
      <c r="X2068" s="354">
        <f t="shared" si="833"/>
        <v>6165000</v>
      </c>
      <c r="Y2068" s="254">
        <f t="shared" si="842"/>
        <v>6165000</v>
      </c>
      <c r="Z2068" s="354">
        <f t="shared" si="835"/>
        <v>14385000</v>
      </c>
      <c r="AA2068" s="254">
        <f t="shared" si="834"/>
        <v>14385000</v>
      </c>
      <c r="AB2068" s="178">
        <v>137</v>
      </c>
      <c r="AC2068" s="179" t="s">
        <v>40</v>
      </c>
      <c r="AD2068" s="254">
        <v>150000</v>
      </c>
      <c r="AE2068" s="254">
        <f t="shared" si="843"/>
        <v>20550000</v>
      </c>
      <c r="AF2068" s="178">
        <v>137</v>
      </c>
      <c r="AG2068" s="179" t="s">
        <v>40</v>
      </c>
      <c r="AH2068" s="254">
        <v>150000</v>
      </c>
      <c r="AI2068" s="254">
        <f t="shared" si="844"/>
        <v>20550000</v>
      </c>
      <c r="AJ2068" s="178">
        <v>137</v>
      </c>
      <c r="AK2068" s="179" t="s">
        <v>40</v>
      </c>
      <c r="AL2068" s="254">
        <v>150000</v>
      </c>
      <c r="AM2068" s="254">
        <f t="shared" si="845"/>
        <v>20550000</v>
      </c>
      <c r="AN2068" s="178">
        <v>137</v>
      </c>
      <c r="AO2068" s="179" t="s">
        <v>40</v>
      </c>
      <c r="AP2068" s="254">
        <v>150000</v>
      </c>
      <c r="AQ2068" s="254">
        <f t="shared" si="846"/>
        <v>20550000</v>
      </c>
      <c r="AR2068" s="351">
        <f t="shared" si="836"/>
        <v>0</v>
      </c>
    </row>
    <row r="2069" spans="2:44" x14ac:dyDescent="0.4">
      <c r="B2069" s="208"/>
      <c r="C2069" s="180" t="s">
        <v>76</v>
      </c>
      <c r="D2069" s="178">
        <v>1</v>
      </c>
      <c r="E2069" s="179" t="s">
        <v>66</v>
      </c>
      <c r="F2069" s="254">
        <v>17800000</v>
      </c>
      <c r="G2069" s="254">
        <f t="shared" si="837"/>
        <v>17800000</v>
      </c>
      <c r="H2069" s="178">
        <v>1</v>
      </c>
      <c r="I2069" s="179" t="s">
        <v>66</v>
      </c>
      <c r="J2069" s="254">
        <v>17800000</v>
      </c>
      <c r="K2069" s="254">
        <f t="shared" si="838"/>
        <v>17800000</v>
      </c>
      <c r="L2069" s="178">
        <v>1</v>
      </c>
      <c r="M2069" s="179" t="s">
        <v>66</v>
      </c>
      <c r="N2069" s="254">
        <v>17800000</v>
      </c>
      <c r="O2069" s="254">
        <f t="shared" si="839"/>
        <v>17800000</v>
      </c>
      <c r="P2069" s="178">
        <v>1</v>
      </c>
      <c r="Q2069" s="179" t="s">
        <v>66</v>
      </c>
      <c r="R2069" s="254">
        <v>17800000</v>
      </c>
      <c r="S2069" s="254">
        <f t="shared" si="840"/>
        <v>17800000</v>
      </c>
      <c r="T2069" s="178">
        <v>1</v>
      </c>
      <c r="U2069" s="179" t="s">
        <v>66</v>
      </c>
      <c r="V2069" s="254">
        <v>17800000</v>
      </c>
      <c r="W2069" s="254">
        <f t="shared" si="841"/>
        <v>17800000</v>
      </c>
      <c r="X2069" s="354">
        <f t="shared" si="833"/>
        <v>5340000</v>
      </c>
      <c r="Y2069" s="254">
        <f t="shared" si="842"/>
        <v>5340000</v>
      </c>
      <c r="Z2069" s="354">
        <f t="shared" si="835"/>
        <v>12460000</v>
      </c>
      <c r="AA2069" s="254">
        <f t="shared" si="834"/>
        <v>12460000</v>
      </c>
      <c r="AB2069" s="178">
        <v>1</v>
      </c>
      <c r="AC2069" s="179" t="s">
        <v>66</v>
      </c>
      <c r="AD2069" s="254">
        <v>17800000</v>
      </c>
      <c r="AE2069" s="254">
        <f t="shared" si="843"/>
        <v>17800000</v>
      </c>
      <c r="AF2069" s="178">
        <v>1</v>
      </c>
      <c r="AG2069" s="179" t="s">
        <v>66</v>
      </c>
      <c r="AH2069" s="254">
        <v>17800000</v>
      </c>
      <c r="AI2069" s="254">
        <f t="shared" si="844"/>
        <v>17800000</v>
      </c>
      <c r="AJ2069" s="178">
        <v>1</v>
      </c>
      <c r="AK2069" s="179" t="s">
        <v>66</v>
      </c>
      <c r="AL2069" s="254">
        <v>17800000</v>
      </c>
      <c r="AM2069" s="254">
        <f t="shared" si="845"/>
        <v>17800000</v>
      </c>
      <c r="AN2069" s="178">
        <v>1</v>
      </c>
      <c r="AO2069" s="179" t="s">
        <v>66</v>
      </c>
      <c r="AP2069" s="254">
        <v>17800000</v>
      </c>
      <c r="AQ2069" s="254">
        <f t="shared" si="846"/>
        <v>17800000</v>
      </c>
      <c r="AR2069" s="351">
        <f t="shared" si="836"/>
        <v>0</v>
      </c>
    </row>
    <row r="2070" spans="2:44" x14ac:dyDescent="0.4">
      <c r="B2070" s="208"/>
      <c r="C2070" s="180" t="s">
        <v>700</v>
      </c>
      <c r="D2070" s="178">
        <v>1</v>
      </c>
      <c r="E2070" s="179" t="s">
        <v>54</v>
      </c>
      <c r="F2070" s="254">
        <v>1920000</v>
      </c>
      <c r="G2070" s="254">
        <f t="shared" si="837"/>
        <v>1920000</v>
      </c>
      <c r="H2070" s="178">
        <v>1</v>
      </c>
      <c r="I2070" s="179" t="s">
        <v>54</v>
      </c>
      <c r="J2070" s="254">
        <v>1920000</v>
      </c>
      <c r="K2070" s="254">
        <f t="shared" si="838"/>
        <v>1920000</v>
      </c>
      <c r="L2070" s="178">
        <v>1</v>
      </c>
      <c r="M2070" s="179" t="s">
        <v>54</v>
      </c>
      <c r="N2070" s="254">
        <v>1920000</v>
      </c>
      <c r="O2070" s="254">
        <f t="shared" si="839"/>
        <v>1920000</v>
      </c>
      <c r="P2070" s="178">
        <v>1</v>
      </c>
      <c r="Q2070" s="179" t="s">
        <v>54</v>
      </c>
      <c r="R2070" s="254">
        <v>1920000</v>
      </c>
      <c r="S2070" s="254">
        <f t="shared" si="840"/>
        <v>1920000</v>
      </c>
      <c r="T2070" s="178">
        <v>1</v>
      </c>
      <c r="U2070" s="179" t="s">
        <v>54</v>
      </c>
      <c r="V2070" s="254">
        <v>1920000</v>
      </c>
      <c r="W2070" s="254">
        <f t="shared" si="841"/>
        <v>1920000</v>
      </c>
      <c r="X2070" s="354">
        <f t="shared" si="833"/>
        <v>576000</v>
      </c>
      <c r="Y2070" s="254">
        <f t="shared" si="842"/>
        <v>576000</v>
      </c>
      <c r="Z2070" s="354">
        <f t="shared" si="835"/>
        <v>1344000</v>
      </c>
      <c r="AA2070" s="254">
        <f t="shared" si="834"/>
        <v>1344000</v>
      </c>
      <c r="AB2070" s="178">
        <v>1</v>
      </c>
      <c r="AC2070" s="179" t="s">
        <v>54</v>
      </c>
      <c r="AD2070" s="254">
        <v>1920000</v>
      </c>
      <c r="AE2070" s="254">
        <f t="shared" si="843"/>
        <v>1920000</v>
      </c>
      <c r="AF2070" s="178">
        <v>1</v>
      </c>
      <c r="AG2070" s="179" t="s">
        <v>54</v>
      </c>
      <c r="AH2070" s="254">
        <v>1920000</v>
      </c>
      <c r="AI2070" s="254">
        <f t="shared" si="844"/>
        <v>1920000</v>
      </c>
      <c r="AJ2070" s="178">
        <v>1</v>
      </c>
      <c r="AK2070" s="179" t="s">
        <v>54</v>
      </c>
      <c r="AL2070" s="254">
        <v>1920000</v>
      </c>
      <c r="AM2070" s="254">
        <f t="shared" si="845"/>
        <v>1920000</v>
      </c>
      <c r="AN2070" s="178">
        <v>1</v>
      </c>
      <c r="AO2070" s="179" t="s">
        <v>54</v>
      </c>
      <c r="AP2070" s="254">
        <v>1920000</v>
      </c>
      <c r="AQ2070" s="254">
        <f t="shared" si="846"/>
        <v>1920000</v>
      </c>
      <c r="AR2070" s="351">
        <f t="shared" si="836"/>
        <v>0</v>
      </c>
    </row>
    <row r="2071" spans="2:44" x14ac:dyDescent="0.4">
      <c r="B2071" s="208"/>
      <c r="C2071" s="180" t="s">
        <v>657</v>
      </c>
      <c r="D2071" s="178">
        <v>1</v>
      </c>
      <c r="E2071" s="179" t="s">
        <v>66</v>
      </c>
      <c r="F2071" s="254">
        <v>19600000</v>
      </c>
      <c r="G2071" s="254">
        <f t="shared" si="837"/>
        <v>19600000</v>
      </c>
      <c r="H2071" s="178">
        <v>1</v>
      </c>
      <c r="I2071" s="179" t="s">
        <v>66</v>
      </c>
      <c r="J2071" s="254">
        <v>19600000</v>
      </c>
      <c r="K2071" s="254">
        <f t="shared" si="838"/>
        <v>19600000</v>
      </c>
      <c r="L2071" s="178">
        <v>1</v>
      </c>
      <c r="M2071" s="179" t="s">
        <v>66</v>
      </c>
      <c r="N2071" s="254">
        <v>19600000</v>
      </c>
      <c r="O2071" s="254">
        <f t="shared" si="839"/>
        <v>19600000</v>
      </c>
      <c r="P2071" s="178">
        <v>1</v>
      </c>
      <c r="Q2071" s="179" t="s">
        <v>66</v>
      </c>
      <c r="R2071" s="254">
        <v>19600000</v>
      </c>
      <c r="S2071" s="254">
        <f t="shared" si="840"/>
        <v>19600000</v>
      </c>
      <c r="T2071" s="178">
        <v>1</v>
      </c>
      <c r="U2071" s="179" t="s">
        <v>66</v>
      </c>
      <c r="V2071" s="254">
        <v>19600000</v>
      </c>
      <c r="W2071" s="254">
        <f t="shared" si="841"/>
        <v>19600000</v>
      </c>
      <c r="X2071" s="354">
        <f t="shared" si="833"/>
        <v>5880000</v>
      </c>
      <c r="Y2071" s="254">
        <f t="shared" si="842"/>
        <v>5880000</v>
      </c>
      <c r="Z2071" s="354">
        <f t="shared" si="835"/>
        <v>13720000</v>
      </c>
      <c r="AA2071" s="254">
        <f t="shared" si="834"/>
        <v>13720000</v>
      </c>
      <c r="AB2071" s="178">
        <v>1</v>
      </c>
      <c r="AC2071" s="179" t="s">
        <v>66</v>
      </c>
      <c r="AD2071" s="254">
        <v>19600000</v>
      </c>
      <c r="AE2071" s="254">
        <f t="shared" si="843"/>
        <v>19600000</v>
      </c>
      <c r="AF2071" s="178">
        <v>1</v>
      </c>
      <c r="AG2071" s="179" t="s">
        <v>66</v>
      </c>
      <c r="AH2071" s="254">
        <v>19600000</v>
      </c>
      <c r="AI2071" s="254">
        <f t="shared" si="844"/>
        <v>19600000</v>
      </c>
      <c r="AJ2071" s="178">
        <v>1</v>
      </c>
      <c r="AK2071" s="179" t="s">
        <v>66</v>
      </c>
      <c r="AL2071" s="254">
        <v>19600000</v>
      </c>
      <c r="AM2071" s="254">
        <f t="shared" si="845"/>
        <v>19600000</v>
      </c>
      <c r="AN2071" s="178">
        <v>1</v>
      </c>
      <c r="AO2071" s="179" t="s">
        <v>66</v>
      </c>
      <c r="AP2071" s="254">
        <v>19600000</v>
      </c>
      <c r="AQ2071" s="254">
        <f t="shared" si="846"/>
        <v>19600000</v>
      </c>
      <c r="AR2071" s="351">
        <f t="shared" si="836"/>
        <v>0</v>
      </c>
    </row>
    <row r="2072" spans="2:44" x14ac:dyDescent="0.4">
      <c r="B2072" s="208"/>
      <c r="C2072" s="180" t="s">
        <v>60</v>
      </c>
      <c r="D2072" s="178">
        <v>1</v>
      </c>
      <c r="E2072" s="179" t="s">
        <v>66</v>
      </c>
      <c r="F2072" s="254">
        <v>5880000</v>
      </c>
      <c r="G2072" s="254">
        <f t="shared" si="837"/>
        <v>5880000</v>
      </c>
      <c r="H2072" s="178">
        <v>1</v>
      </c>
      <c r="I2072" s="179" t="s">
        <v>66</v>
      </c>
      <c r="J2072" s="254">
        <v>5880000</v>
      </c>
      <c r="K2072" s="254">
        <f t="shared" si="838"/>
        <v>5880000</v>
      </c>
      <c r="L2072" s="178">
        <v>1</v>
      </c>
      <c r="M2072" s="179" t="s">
        <v>66</v>
      </c>
      <c r="N2072" s="254">
        <v>5880000</v>
      </c>
      <c r="O2072" s="254">
        <f t="shared" si="839"/>
        <v>5880000</v>
      </c>
      <c r="P2072" s="178">
        <v>1</v>
      </c>
      <c r="Q2072" s="179" t="s">
        <v>66</v>
      </c>
      <c r="R2072" s="254">
        <v>5880000</v>
      </c>
      <c r="S2072" s="254">
        <f t="shared" si="840"/>
        <v>5880000</v>
      </c>
      <c r="T2072" s="178">
        <v>1</v>
      </c>
      <c r="U2072" s="179" t="s">
        <v>66</v>
      </c>
      <c r="V2072" s="254">
        <v>5880000</v>
      </c>
      <c r="W2072" s="254">
        <f t="shared" si="841"/>
        <v>5880000</v>
      </c>
      <c r="X2072" s="354">
        <f t="shared" si="833"/>
        <v>1764000</v>
      </c>
      <c r="Y2072" s="254">
        <f t="shared" si="842"/>
        <v>1764000</v>
      </c>
      <c r="Z2072" s="354">
        <f t="shared" si="835"/>
        <v>4116000</v>
      </c>
      <c r="AA2072" s="254">
        <f t="shared" si="834"/>
        <v>4116000</v>
      </c>
      <c r="AB2072" s="178">
        <v>1</v>
      </c>
      <c r="AC2072" s="179" t="s">
        <v>66</v>
      </c>
      <c r="AD2072" s="254">
        <v>5880000</v>
      </c>
      <c r="AE2072" s="254">
        <f t="shared" si="843"/>
        <v>5880000</v>
      </c>
      <c r="AF2072" s="178">
        <v>1</v>
      </c>
      <c r="AG2072" s="179" t="s">
        <v>66</v>
      </c>
      <c r="AH2072" s="254">
        <v>5880000</v>
      </c>
      <c r="AI2072" s="254">
        <f t="shared" si="844"/>
        <v>5880000</v>
      </c>
      <c r="AJ2072" s="178">
        <v>1</v>
      </c>
      <c r="AK2072" s="179" t="s">
        <v>66</v>
      </c>
      <c r="AL2072" s="254">
        <v>5880000</v>
      </c>
      <c r="AM2072" s="254">
        <f t="shared" si="845"/>
        <v>5880000</v>
      </c>
      <c r="AN2072" s="178">
        <v>1</v>
      </c>
      <c r="AO2072" s="179" t="s">
        <v>66</v>
      </c>
      <c r="AP2072" s="254">
        <v>5880000</v>
      </c>
      <c r="AQ2072" s="254">
        <f t="shared" si="846"/>
        <v>5880000</v>
      </c>
      <c r="AR2072" s="351">
        <f t="shared" si="836"/>
        <v>0</v>
      </c>
    </row>
    <row r="2073" spans="2:44" x14ac:dyDescent="0.4">
      <c r="B2073" s="208">
        <v>525119</v>
      </c>
      <c r="C2073" s="180" t="s">
        <v>42</v>
      </c>
      <c r="D2073" s="178"/>
      <c r="E2073" s="179"/>
      <c r="F2073" s="180">
        <v>0</v>
      </c>
      <c r="G2073" s="254">
        <f>SUM(G2074:G2079)</f>
        <v>44362000</v>
      </c>
      <c r="H2073" s="178"/>
      <c r="I2073" s="179"/>
      <c r="J2073" s="180">
        <v>0</v>
      </c>
      <c r="K2073" s="254">
        <f>SUM(K2074:K2079)</f>
        <v>44362000</v>
      </c>
      <c r="L2073" s="178"/>
      <c r="M2073" s="179"/>
      <c r="N2073" s="180">
        <v>0</v>
      </c>
      <c r="O2073" s="254">
        <f>SUM(O2074:O2079)</f>
        <v>30660000</v>
      </c>
      <c r="P2073" s="178"/>
      <c r="Q2073" s="179"/>
      <c r="R2073" s="180">
        <v>0</v>
      </c>
      <c r="S2073" s="254">
        <f>SUM(S2074:S2079)</f>
        <v>30660000</v>
      </c>
      <c r="T2073" s="178"/>
      <c r="U2073" s="179"/>
      <c r="V2073" s="180">
        <v>0</v>
      </c>
      <c r="W2073" s="254">
        <f>SUM(W2074:W2079)</f>
        <v>30660000</v>
      </c>
      <c r="X2073" s="354">
        <f t="shared" si="833"/>
        <v>9198000</v>
      </c>
      <c r="Y2073" s="254"/>
      <c r="Z2073" s="354">
        <f t="shared" si="835"/>
        <v>30660000</v>
      </c>
      <c r="AA2073" s="254"/>
      <c r="AB2073" s="178"/>
      <c r="AC2073" s="179"/>
      <c r="AD2073" s="180">
        <v>0</v>
      </c>
      <c r="AE2073" s="254">
        <f>SUM(AE2074:AE2079)</f>
        <v>30660000</v>
      </c>
      <c r="AF2073" s="178"/>
      <c r="AG2073" s="179"/>
      <c r="AH2073" s="180">
        <v>0</v>
      </c>
      <c r="AI2073" s="254">
        <f>SUM(AI2074:AI2079)</f>
        <v>30660000</v>
      </c>
      <c r="AJ2073" s="178"/>
      <c r="AK2073" s="179"/>
      <c r="AL2073" s="180">
        <v>0</v>
      </c>
      <c r="AM2073" s="254">
        <f>SUM(AM2074:AM2079)</f>
        <v>30660000</v>
      </c>
      <c r="AN2073" s="178"/>
      <c r="AO2073" s="179"/>
      <c r="AP2073" s="180">
        <v>0</v>
      </c>
      <c r="AQ2073" s="254">
        <f>SUM(AQ2074:AQ2079)</f>
        <v>30660000</v>
      </c>
      <c r="AR2073" s="351">
        <f t="shared" si="836"/>
        <v>0</v>
      </c>
    </row>
    <row r="2074" spans="2:44" x14ac:dyDescent="0.4">
      <c r="B2074" s="208"/>
      <c r="C2074" s="180" t="s">
        <v>65</v>
      </c>
      <c r="D2074" s="178">
        <v>1</v>
      </c>
      <c r="E2074" s="179" t="s">
        <v>38</v>
      </c>
      <c r="F2074" s="293">
        <v>8942000</v>
      </c>
      <c r="G2074" s="254">
        <f>F2074*D2074</f>
        <v>8942000</v>
      </c>
      <c r="H2074" s="178">
        <v>1</v>
      </c>
      <c r="I2074" s="179" t="s">
        <v>38</v>
      </c>
      <c r="J2074" s="293">
        <v>8942000</v>
      </c>
      <c r="K2074" s="254">
        <f>J2074*H2074</f>
        <v>8942000</v>
      </c>
      <c r="L2074" s="178">
        <v>0</v>
      </c>
      <c r="M2074" s="179" t="s">
        <v>38</v>
      </c>
      <c r="N2074" s="293">
        <v>8942000</v>
      </c>
      <c r="O2074" s="254">
        <f>N2074*L2074</f>
        <v>0</v>
      </c>
      <c r="P2074" s="178">
        <v>0</v>
      </c>
      <c r="Q2074" s="179" t="s">
        <v>38</v>
      </c>
      <c r="R2074" s="293">
        <v>8942000</v>
      </c>
      <c r="S2074" s="254">
        <f>R2074*P2074</f>
        <v>0</v>
      </c>
      <c r="T2074" s="178">
        <v>0</v>
      </c>
      <c r="U2074" s="179" t="s">
        <v>38</v>
      </c>
      <c r="V2074" s="293">
        <v>8942000</v>
      </c>
      <c r="W2074" s="254">
        <f>V2074*T2074</f>
        <v>0</v>
      </c>
      <c r="X2074" s="354">
        <f t="shared" si="833"/>
        <v>0</v>
      </c>
      <c r="Y2074" s="254"/>
      <c r="Z2074" s="354">
        <f t="shared" si="835"/>
        <v>0</v>
      </c>
      <c r="AA2074" s="254"/>
      <c r="AB2074" s="178">
        <v>0</v>
      </c>
      <c r="AC2074" s="179" t="s">
        <v>38</v>
      </c>
      <c r="AD2074" s="293">
        <v>8942000</v>
      </c>
      <c r="AE2074" s="254">
        <f>AD2074*AB2074</f>
        <v>0</v>
      </c>
      <c r="AF2074" s="178">
        <v>0</v>
      </c>
      <c r="AG2074" s="179" t="s">
        <v>38</v>
      </c>
      <c r="AH2074" s="293">
        <v>8942000</v>
      </c>
      <c r="AI2074" s="254">
        <f>AH2074*AF2074</f>
        <v>0</v>
      </c>
      <c r="AJ2074" s="178">
        <v>0</v>
      </c>
      <c r="AK2074" s="179" t="s">
        <v>38</v>
      </c>
      <c r="AL2074" s="293">
        <v>8942000</v>
      </c>
      <c r="AM2074" s="254">
        <f>AL2074*AJ2074</f>
        <v>0</v>
      </c>
      <c r="AN2074" s="178">
        <v>0</v>
      </c>
      <c r="AO2074" s="179" t="s">
        <v>38</v>
      </c>
      <c r="AP2074" s="293">
        <v>8942000</v>
      </c>
      <c r="AQ2074" s="254">
        <f>AP2074*AN2074</f>
        <v>0</v>
      </c>
      <c r="AR2074" s="351">
        <f t="shared" si="836"/>
        <v>0</v>
      </c>
    </row>
    <row r="2075" spans="2:44" x14ac:dyDescent="0.4">
      <c r="B2075" s="208"/>
      <c r="C2075" s="180" t="s">
        <v>44</v>
      </c>
      <c r="D2075" s="178">
        <v>28</v>
      </c>
      <c r="E2075" s="179" t="s">
        <v>40</v>
      </c>
      <c r="F2075" s="254">
        <v>450000</v>
      </c>
      <c r="G2075" s="254">
        <f t="shared" ref="G2075:G2079" si="847">F2075*D2075</f>
        <v>12600000</v>
      </c>
      <c r="H2075" s="178">
        <v>28</v>
      </c>
      <c r="I2075" s="179" t="s">
        <v>40</v>
      </c>
      <c r="J2075" s="254">
        <v>450000</v>
      </c>
      <c r="K2075" s="254">
        <f t="shared" ref="K2075:K2079" si="848">J2075*H2075</f>
        <v>12600000</v>
      </c>
      <c r="L2075" s="178">
        <v>28</v>
      </c>
      <c r="M2075" s="179" t="s">
        <v>40</v>
      </c>
      <c r="N2075" s="254">
        <v>450000</v>
      </c>
      <c r="O2075" s="254">
        <f t="shared" ref="O2075:O2079" si="849">N2075*L2075</f>
        <v>12600000</v>
      </c>
      <c r="P2075" s="178">
        <v>28</v>
      </c>
      <c r="Q2075" s="179" t="s">
        <v>40</v>
      </c>
      <c r="R2075" s="254">
        <v>450000</v>
      </c>
      <c r="S2075" s="254">
        <f t="shared" ref="S2075:S2079" si="850">R2075*P2075</f>
        <v>12600000</v>
      </c>
      <c r="T2075" s="178">
        <v>28</v>
      </c>
      <c r="U2075" s="179" t="s">
        <v>40</v>
      </c>
      <c r="V2075" s="254">
        <v>450000</v>
      </c>
      <c r="W2075" s="254">
        <f t="shared" ref="W2075:W2079" si="851">V2075*T2075</f>
        <v>12600000</v>
      </c>
      <c r="X2075" s="354">
        <f t="shared" si="833"/>
        <v>3780000</v>
      </c>
      <c r="Y2075" s="254">
        <f>CEILING(X2075,1000)</f>
        <v>3780000</v>
      </c>
      <c r="Z2075" s="354">
        <f t="shared" si="835"/>
        <v>8820000</v>
      </c>
      <c r="AA2075" s="254">
        <f t="shared" si="834"/>
        <v>8820000</v>
      </c>
      <c r="AB2075" s="178">
        <v>28</v>
      </c>
      <c r="AC2075" s="179" t="s">
        <v>40</v>
      </c>
      <c r="AD2075" s="254">
        <v>450000</v>
      </c>
      <c r="AE2075" s="254">
        <f t="shared" ref="AE2075:AE2079" si="852">AD2075*AB2075</f>
        <v>12600000</v>
      </c>
      <c r="AF2075" s="178">
        <v>28</v>
      </c>
      <c r="AG2075" s="179" t="s">
        <v>40</v>
      </c>
      <c r="AH2075" s="254">
        <v>450000</v>
      </c>
      <c r="AI2075" s="254">
        <f t="shared" ref="AI2075:AI2079" si="853">AH2075*AF2075</f>
        <v>12600000</v>
      </c>
      <c r="AJ2075" s="178">
        <v>28</v>
      </c>
      <c r="AK2075" s="179" t="s">
        <v>40</v>
      </c>
      <c r="AL2075" s="254">
        <v>450000</v>
      </c>
      <c r="AM2075" s="254">
        <f t="shared" ref="AM2075:AM2079" si="854">AL2075*AJ2075</f>
        <v>12600000</v>
      </c>
      <c r="AN2075" s="178">
        <v>28</v>
      </c>
      <c r="AO2075" s="179" t="s">
        <v>40</v>
      </c>
      <c r="AP2075" s="254">
        <v>450000</v>
      </c>
      <c r="AQ2075" s="254">
        <f t="shared" ref="AQ2075:AQ2079" si="855">AP2075*AN2075</f>
        <v>12600000</v>
      </c>
      <c r="AR2075" s="351">
        <f t="shared" si="836"/>
        <v>0</v>
      </c>
    </row>
    <row r="2076" spans="2:44" x14ac:dyDescent="0.4">
      <c r="B2076" s="208"/>
      <c r="C2076" s="180" t="s">
        <v>58</v>
      </c>
      <c r="D2076" s="178">
        <v>56</v>
      </c>
      <c r="E2076" s="179" t="s">
        <v>59</v>
      </c>
      <c r="F2076" s="254">
        <v>85000</v>
      </c>
      <c r="G2076" s="254">
        <f t="shared" si="847"/>
        <v>4760000</v>
      </c>
      <c r="H2076" s="178">
        <v>56</v>
      </c>
      <c r="I2076" s="179" t="s">
        <v>59</v>
      </c>
      <c r="J2076" s="254">
        <v>85000</v>
      </c>
      <c r="K2076" s="254">
        <f t="shared" si="848"/>
        <v>4760000</v>
      </c>
      <c r="L2076" s="178">
        <v>0</v>
      </c>
      <c r="M2076" s="179" t="s">
        <v>59</v>
      </c>
      <c r="N2076" s="254">
        <v>85000</v>
      </c>
      <c r="O2076" s="254">
        <f t="shared" si="849"/>
        <v>0</v>
      </c>
      <c r="P2076" s="178">
        <v>0</v>
      </c>
      <c r="Q2076" s="179" t="s">
        <v>59</v>
      </c>
      <c r="R2076" s="254">
        <v>85000</v>
      </c>
      <c r="S2076" s="254">
        <f t="shared" si="850"/>
        <v>0</v>
      </c>
      <c r="T2076" s="178">
        <v>0</v>
      </c>
      <c r="U2076" s="179" t="s">
        <v>59</v>
      </c>
      <c r="V2076" s="254">
        <v>85000</v>
      </c>
      <c r="W2076" s="254">
        <f t="shared" si="851"/>
        <v>0</v>
      </c>
      <c r="X2076" s="354">
        <f t="shared" si="833"/>
        <v>0</v>
      </c>
      <c r="Y2076" s="254"/>
      <c r="Z2076" s="354">
        <f t="shared" si="835"/>
        <v>0</v>
      </c>
      <c r="AA2076" s="254"/>
      <c r="AB2076" s="178">
        <v>0</v>
      </c>
      <c r="AC2076" s="179" t="s">
        <v>59</v>
      </c>
      <c r="AD2076" s="254">
        <v>85000</v>
      </c>
      <c r="AE2076" s="254">
        <f t="shared" si="852"/>
        <v>0</v>
      </c>
      <c r="AF2076" s="178">
        <v>0</v>
      </c>
      <c r="AG2076" s="179" t="s">
        <v>59</v>
      </c>
      <c r="AH2076" s="254">
        <v>85000</v>
      </c>
      <c r="AI2076" s="254">
        <f t="shared" si="853"/>
        <v>0</v>
      </c>
      <c r="AJ2076" s="178">
        <v>0</v>
      </c>
      <c r="AK2076" s="179" t="s">
        <v>59</v>
      </c>
      <c r="AL2076" s="254">
        <v>85000</v>
      </c>
      <c r="AM2076" s="254">
        <f t="shared" si="854"/>
        <v>0</v>
      </c>
      <c r="AN2076" s="178">
        <v>0</v>
      </c>
      <c r="AO2076" s="179" t="s">
        <v>59</v>
      </c>
      <c r="AP2076" s="254">
        <v>85000</v>
      </c>
      <c r="AQ2076" s="254">
        <f t="shared" si="855"/>
        <v>0</v>
      </c>
      <c r="AR2076" s="351">
        <f t="shared" si="836"/>
        <v>0</v>
      </c>
    </row>
    <row r="2077" spans="2:44" x14ac:dyDescent="0.4">
      <c r="B2077" s="208"/>
      <c r="C2077" s="180" t="s">
        <v>64</v>
      </c>
      <c r="D2077" s="178">
        <v>1</v>
      </c>
      <c r="E2077" s="179" t="s">
        <v>38</v>
      </c>
      <c r="F2077" s="254">
        <v>9460000</v>
      </c>
      <c r="G2077" s="254">
        <f t="shared" si="847"/>
        <v>9460000</v>
      </c>
      <c r="H2077" s="178">
        <v>1</v>
      </c>
      <c r="I2077" s="179" t="s">
        <v>38</v>
      </c>
      <c r="J2077" s="254">
        <v>9460000</v>
      </c>
      <c r="K2077" s="254">
        <f t="shared" si="848"/>
        <v>9460000</v>
      </c>
      <c r="L2077" s="178">
        <v>1</v>
      </c>
      <c r="M2077" s="179" t="s">
        <v>38</v>
      </c>
      <c r="N2077" s="254">
        <v>9460000</v>
      </c>
      <c r="O2077" s="254">
        <f t="shared" si="849"/>
        <v>9460000</v>
      </c>
      <c r="P2077" s="178">
        <v>1</v>
      </c>
      <c r="Q2077" s="179" t="s">
        <v>38</v>
      </c>
      <c r="R2077" s="254">
        <v>9460000</v>
      </c>
      <c r="S2077" s="254">
        <f t="shared" si="850"/>
        <v>9460000</v>
      </c>
      <c r="T2077" s="178">
        <v>1</v>
      </c>
      <c r="U2077" s="179" t="s">
        <v>38</v>
      </c>
      <c r="V2077" s="254">
        <v>9460000</v>
      </c>
      <c r="W2077" s="254">
        <f t="shared" si="851"/>
        <v>9460000</v>
      </c>
      <c r="X2077" s="354">
        <f t="shared" si="833"/>
        <v>2838000</v>
      </c>
      <c r="Y2077" s="254">
        <f>CEILING(X2077,1000)</f>
        <v>2838000</v>
      </c>
      <c r="Z2077" s="354">
        <f t="shared" si="835"/>
        <v>6622000</v>
      </c>
      <c r="AA2077" s="254">
        <f t="shared" si="834"/>
        <v>6622000</v>
      </c>
      <c r="AB2077" s="178">
        <v>1</v>
      </c>
      <c r="AC2077" s="179" t="s">
        <v>38</v>
      </c>
      <c r="AD2077" s="254">
        <v>9460000</v>
      </c>
      <c r="AE2077" s="254">
        <f t="shared" si="852"/>
        <v>9460000</v>
      </c>
      <c r="AF2077" s="178">
        <v>1</v>
      </c>
      <c r="AG2077" s="179" t="s">
        <v>38</v>
      </c>
      <c r="AH2077" s="254">
        <v>9460000</v>
      </c>
      <c r="AI2077" s="254">
        <f t="shared" si="853"/>
        <v>9460000</v>
      </c>
      <c r="AJ2077" s="178">
        <v>1</v>
      </c>
      <c r="AK2077" s="179" t="s">
        <v>38</v>
      </c>
      <c r="AL2077" s="254">
        <v>9460000</v>
      </c>
      <c r="AM2077" s="254">
        <f t="shared" si="854"/>
        <v>9460000</v>
      </c>
      <c r="AN2077" s="178">
        <v>1</v>
      </c>
      <c r="AO2077" s="179" t="s">
        <v>38</v>
      </c>
      <c r="AP2077" s="254">
        <v>9460000</v>
      </c>
      <c r="AQ2077" s="254">
        <f t="shared" si="855"/>
        <v>9460000</v>
      </c>
      <c r="AR2077" s="351">
        <f t="shared" si="836"/>
        <v>0</v>
      </c>
    </row>
    <row r="2078" spans="2:44" x14ac:dyDescent="0.4">
      <c r="B2078" s="208"/>
      <c r="C2078" s="180" t="s">
        <v>706</v>
      </c>
      <c r="D2078" s="178">
        <v>1</v>
      </c>
      <c r="E2078" s="179" t="s">
        <v>38</v>
      </c>
      <c r="F2078" s="254">
        <v>3600000</v>
      </c>
      <c r="G2078" s="254">
        <f t="shared" si="847"/>
        <v>3600000</v>
      </c>
      <c r="H2078" s="178">
        <v>1</v>
      </c>
      <c r="I2078" s="179" t="s">
        <v>38</v>
      </c>
      <c r="J2078" s="254">
        <v>3600000</v>
      </c>
      <c r="K2078" s="254">
        <f t="shared" si="848"/>
        <v>3600000</v>
      </c>
      <c r="L2078" s="178">
        <v>1</v>
      </c>
      <c r="M2078" s="179" t="s">
        <v>38</v>
      </c>
      <c r="N2078" s="254">
        <v>3600000</v>
      </c>
      <c r="O2078" s="254">
        <f t="shared" si="849"/>
        <v>3600000</v>
      </c>
      <c r="P2078" s="178">
        <v>1</v>
      </c>
      <c r="Q2078" s="179" t="s">
        <v>38</v>
      </c>
      <c r="R2078" s="254">
        <v>3600000</v>
      </c>
      <c r="S2078" s="254">
        <f t="shared" si="850"/>
        <v>3600000</v>
      </c>
      <c r="T2078" s="178">
        <v>1</v>
      </c>
      <c r="U2078" s="179" t="s">
        <v>38</v>
      </c>
      <c r="V2078" s="254">
        <v>3600000</v>
      </c>
      <c r="W2078" s="254">
        <f t="shared" si="851"/>
        <v>3600000</v>
      </c>
      <c r="X2078" s="354">
        <f t="shared" si="833"/>
        <v>1080000</v>
      </c>
      <c r="Y2078" s="254">
        <f>CEILING(X2078,1000)</f>
        <v>1080000</v>
      </c>
      <c r="Z2078" s="354">
        <f t="shared" si="835"/>
        <v>2520000</v>
      </c>
      <c r="AA2078" s="254">
        <f t="shared" si="834"/>
        <v>2520000</v>
      </c>
      <c r="AB2078" s="178">
        <v>1</v>
      </c>
      <c r="AC2078" s="179" t="s">
        <v>38</v>
      </c>
      <c r="AD2078" s="254">
        <v>3600000</v>
      </c>
      <c r="AE2078" s="254">
        <f t="shared" si="852"/>
        <v>3600000</v>
      </c>
      <c r="AF2078" s="178">
        <v>1</v>
      </c>
      <c r="AG2078" s="179" t="s">
        <v>38</v>
      </c>
      <c r="AH2078" s="254">
        <v>3600000</v>
      </c>
      <c r="AI2078" s="254">
        <f t="shared" si="853"/>
        <v>3600000</v>
      </c>
      <c r="AJ2078" s="178">
        <v>1</v>
      </c>
      <c r="AK2078" s="179" t="s">
        <v>38</v>
      </c>
      <c r="AL2078" s="254">
        <v>3600000</v>
      </c>
      <c r="AM2078" s="254">
        <f t="shared" si="854"/>
        <v>3600000</v>
      </c>
      <c r="AN2078" s="178">
        <v>1</v>
      </c>
      <c r="AO2078" s="179" t="s">
        <v>38</v>
      </c>
      <c r="AP2078" s="254">
        <v>3600000</v>
      </c>
      <c r="AQ2078" s="254">
        <f t="shared" si="855"/>
        <v>3600000</v>
      </c>
      <c r="AR2078" s="351">
        <f t="shared" si="836"/>
        <v>0</v>
      </c>
    </row>
    <row r="2079" spans="2:44" x14ac:dyDescent="0.4">
      <c r="B2079" s="208"/>
      <c r="C2079" s="180" t="s">
        <v>719</v>
      </c>
      <c r="D2079" s="178">
        <v>1</v>
      </c>
      <c r="E2079" s="179" t="s">
        <v>38</v>
      </c>
      <c r="F2079" s="254">
        <v>5000000</v>
      </c>
      <c r="G2079" s="254">
        <f t="shared" si="847"/>
        <v>5000000</v>
      </c>
      <c r="H2079" s="178">
        <v>1</v>
      </c>
      <c r="I2079" s="179" t="s">
        <v>38</v>
      </c>
      <c r="J2079" s="254">
        <v>5000000</v>
      </c>
      <c r="K2079" s="254">
        <f t="shared" si="848"/>
        <v>5000000</v>
      </c>
      <c r="L2079" s="178">
        <v>1</v>
      </c>
      <c r="M2079" s="179" t="s">
        <v>38</v>
      </c>
      <c r="N2079" s="254">
        <v>5000000</v>
      </c>
      <c r="O2079" s="254">
        <f t="shared" si="849"/>
        <v>5000000</v>
      </c>
      <c r="P2079" s="178">
        <v>1</v>
      </c>
      <c r="Q2079" s="179" t="s">
        <v>38</v>
      </c>
      <c r="R2079" s="254">
        <v>5000000</v>
      </c>
      <c r="S2079" s="254">
        <f t="shared" si="850"/>
        <v>5000000</v>
      </c>
      <c r="T2079" s="178">
        <v>1</v>
      </c>
      <c r="U2079" s="179" t="s">
        <v>38</v>
      </c>
      <c r="V2079" s="254">
        <v>5000000</v>
      </c>
      <c r="W2079" s="254">
        <f t="shared" si="851"/>
        <v>5000000</v>
      </c>
      <c r="X2079" s="354">
        <f t="shared" si="833"/>
        <v>1500000</v>
      </c>
      <c r="Y2079" s="254">
        <f>CEILING(X2079,1000)</f>
        <v>1500000</v>
      </c>
      <c r="Z2079" s="354">
        <f t="shared" si="835"/>
        <v>3500000</v>
      </c>
      <c r="AA2079" s="254">
        <f t="shared" si="834"/>
        <v>3500000</v>
      </c>
      <c r="AB2079" s="178">
        <v>1</v>
      </c>
      <c r="AC2079" s="179" t="s">
        <v>38</v>
      </c>
      <c r="AD2079" s="254">
        <v>5000000</v>
      </c>
      <c r="AE2079" s="254">
        <f t="shared" si="852"/>
        <v>5000000</v>
      </c>
      <c r="AF2079" s="178">
        <v>1</v>
      </c>
      <c r="AG2079" s="179" t="s">
        <v>38</v>
      </c>
      <c r="AH2079" s="254">
        <v>5000000</v>
      </c>
      <c r="AI2079" s="254">
        <f t="shared" si="853"/>
        <v>5000000</v>
      </c>
      <c r="AJ2079" s="178">
        <v>1</v>
      </c>
      <c r="AK2079" s="179" t="s">
        <v>38</v>
      </c>
      <c r="AL2079" s="254">
        <v>5000000</v>
      </c>
      <c r="AM2079" s="254">
        <f t="shared" si="854"/>
        <v>5000000</v>
      </c>
      <c r="AN2079" s="178">
        <v>1</v>
      </c>
      <c r="AO2079" s="179" t="s">
        <v>38</v>
      </c>
      <c r="AP2079" s="254">
        <v>5000000</v>
      </c>
      <c r="AQ2079" s="254">
        <f t="shared" si="855"/>
        <v>5000000</v>
      </c>
      <c r="AR2079" s="351">
        <f t="shared" si="836"/>
        <v>0</v>
      </c>
    </row>
    <row r="2080" spans="2:44" ht="29.15" x14ac:dyDescent="0.4">
      <c r="B2080" s="312" t="s">
        <v>380</v>
      </c>
      <c r="C2080" s="313" t="s">
        <v>720</v>
      </c>
      <c r="D2080" s="269">
        <v>48</v>
      </c>
      <c r="E2080" s="270" t="s">
        <v>30</v>
      </c>
      <c r="F2080" s="254">
        <v>0</v>
      </c>
      <c r="G2080" s="254">
        <f>G2081+G2089</f>
        <v>496692000</v>
      </c>
      <c r="H2080" s="314">
        <v>48</v>
      </c>
      <c r="I2080" s="315" t="s">
        <v>30</v>
      </c>
      <c r="J2080" s="316">
        <v>0</v>
      </c>
      <c r="K2080" s="316">
        <f>K2081+K2089</f>
        <v>496692000</v>
      </c>
      <c r="L2080" s="314">
        <v>48</v>
      </c>
      <c r="M2080" s="315" t="s">
        <v>30</v>
      </c>
      <c r="N2080" s="316">
        <v>0</v>
      </c>
      <c r="O2080" s="316">
        <f>O2081+O2089</f>
        <v>447650000</v>
      </c>
      <c r="P2080" s="314">
        <v>48</v>
      </c>
      <c r="Q2080" s="315" t="s">
        <v>30</v>
      </c>
      <c r="R2080" s="316">
        <v>0</v>
      </c>
      <c r="S2080" s="316">
        <f>S2081+S2089</f>
        <v>447650000</v>
      </c>
      <c r="T2080" s="314">
        <v>48</v>
      </c>
      <c r="U2080" s="315" t="s">
        <v>30</v>
      </c>
      <c r="V2080" s="316">
        <v>0</v>
      </c>
      <c r="W2080" s="316">
        <f>W2081+W2089</f>
        <v>447650000</v>
      </c>
      <c r="X2080" s="354">
        <f t="shared" si="833"/>
        <v>134295000</v>
      </c>
      <c r="Y2080" s="316"/>
      <c r="Z2080" s="354">
        <f t="shared" si="835"/>
        <v>447650000</v>
      </c>
      <c r="AA2080" s="316"/>
      <c r="AB2080" s="314">
        <v>48</v>
      </c>
      <c r="AC2080" s="315" t="s">
        <v>30</v>
      </c>
      <c r="AD2080" s="316">
        <v>0</v>
      </c>
      <c r="AE2080" s="316">
        <f>AE2081+AE2089</f>
        <v>447650000</v>
      </c>
      <c r="AF2080" s="314">
        <v>48</v>
      </c>
      <c r="AG2080" s="315" t="s">
        <v>30</v>
      </c>
      <c r="AH2080" s="316">
        <v>0</v>
      </c>
      <c r="AI2080" s="316">
        <f>AI2081+AI2089</f>
        <v>447650000</v>
      </c>
      <c r="AJ2080" s="314">
        <v>48</v>
      </c>
      <c r="AK2080" s="315" t="s">
        <v>30</v>
      </c>
      <c r="AL2080" s="316">
        <v>0</v>
      </c>
      <c r="AM2080" s="316">
        <f>AM2081+AM2089</f>
        <v>449150000</v>
      </c>
      <c r="AN2080" s="314">
        <v>48</v>
      </c>
      <c r="AO2080" s="315" t="s">
        <v>30</v>
      </c>
      <c r="AP2080" s="316">
        <v>0</v>
      </c>
      <c r="AQ2080" s="316">
        <f>AQ2081+AQ2089</f>
        <v>449150000</v>
      </c>
      <c r="AR2080" s="351">
        <f t="shared" si="836"/>
        <v>0</v>
      </c>
    </row>
    <row r="2081" spans="2:44" x14ac:dyDescent="0.4">
      <c r="B2081" s="208">
        <v>525111</v>
      </c>
      <c r="C2081" s="180" t="s">
        <v>174</v>
      </c>
      <c r="D2081" s="178">
        <v>0</v>
      </c>
      <c r="E2081" s="179"/>
      <c r="F2081" s="180">
        <v>0</v>
      </c>
      <c r="G2081" s="254">
        <f>SUM(G2082:G2088)</f>
        <v>371230000</v>
      </c>
      <c r="H2081" s="178">
        <v>0</v>
      </c>
      <c r="I2081" s="179"/>
      <c r="J2081" s="180">
        <v>0</v>
      </c>
      <c r="K2081" s="254">
        <f>SUM(K2082:K2088)</f>
        <v>371230000</v>
      </c>
      <c r="L2081" s="178">
        <v>0</v>
      </c>
      <c r="M2081" s="179"/>
      <c r="N2081" s="180">
        <v>0</v>
      </c>
      <c r="O2081" s="254">
        <f>SUM(O2082:O2088)</f>
        <v>371230000</v>
      </c>
      <c r="P2081" s="178">
        <v>0</v>
      </c>
      <c r="Q2081" s="179"/>
      <c r="R2081" s="180">
        <v>0</v>
      </c>
      <c r="S2081" s="254">
        <f>SUM(S2082:S2088)</f>
        <v>371230000</v>
      </c>
      <c r="T2081" s="178">
        <v>0</v>
      </c>
      <c r="U2081" s="179"/>
      <c r="V2081" s="180">
        <v>0</v>
      </c>
      <c r="W2081" s="254">
        <f>SUM(W2082:W2088)</f>
        <v>371230000</v>
      </c>
      <c r="X2081" s="354">
        <f t="shared" si="833"/>
        <v>111369000</v>
      </c>
      <c r="Y2081" s="254"/>
      <c r="Z2081" s="354">
        <f t="shared" si="835"/>
        <v>371230000</v>
      </c>
      <c r="AA2081" s="254"/>
      <c r="AB2081" s="178">
        <v>0</v>
      </c>
      <c r="AC2081" s="179"/>
      <c r="AD2081" s="180">
        <v>0</v>
      </c>
      <c r="AE2081" s="254">
        <f>SUM(AE2082:AE2088)</f>
        <v>371230000</v>
      </c>
      <c r="AF2081" s="178">
        <v>0</v>
      </c>
      <c r="AG2081" s="179"/>
      <c r="AH2081" s="180">
        <v>0</v>
      </c>
      <c r="AI2081" s="254">
        <f>SUM(AI2082:AI2088)</f>
        <v>371230000</v>
      </c>
      <c r="AJ2081" s="178">
        <v>0</v>
      </c>
      <c r="AK2081" s="179"/>
      <c r="AL2081" s="180">
        <v>0</v>
      </c>
      <c r="AM2081" s="254">
        <f>SUM(AM2082:AM2088)</f>
        <v>372730000</v>
      </c>
      <c r="AN2081" s="178">
        <v>0</v>
      </c>
      <c r="AO2081" s="179"/>
      <c r="AP2081" s="180">
        <v>0</v>
      </c>
      <c r="AQ2081" s="254">
        <f>SUM(AQ2082:AQ2088)</f>
        <v>372730000</v>
      </c>
      <c r="AR2081" s="351">
        <f t="shared" si="836"/>
        <v>0</v>
      </c>
    </row>
    <row r="2082" spans="2:44" x14ac:dyDescent="0.4">
      <c r="B2082" s="208" t="s">
        <v>27</v>
      </c>
      <c r="C2082" s="180" t="s">
        <v>46</v>
      </c>
      <c r="D2082" s="178">
        <v>240</v>
      </c>
      <c r="E2082" s="179" t="s">
        <v>47</v>
      </c>
      <c r="F2082" s="254">
        <v>150000</v>
      </c>
      <c r="G2082" s="254">
        <f t="shared" ref="G2082:G2088" si="856">ROUNDDOWN(D2082*F2082,-3)</f>
        <v>36000000</v>
      </c>
      <c r="H2082" s="178">
        <v>240</v>
      </c>
      <c r="I2082" s="179" t="s">
        <v>47</v>
      </c>
      <c r="J2082" s="254">
        <v>150000</v>
      </c>
      <c r="K2082" s="254">
        <f t="shared" ref="K2082:K2088" si="857">ROUNDDOWN(H2082*J2082,-3)</f>
        <v>36000000</v>
      </c>
      <c r="L2082" s="178">
        <v>240</v>
      </c>
      <c r="M2082" s="179" t="s">
        <v>47</v>
      </c>
      <c r="N2082" s="254">
        <v>150000</v>
      </c>
      <c r="O2082" s="254">
        <f t="shared" ref="O2082:O2088" si="858">ROUNDDOWN(L2082*N2082,-3)</f>
        <v>36000000</v>
      </c>
      <c r="P2082" s="178">
        <v>240</v>
      </c>
      <c r="Q2082" s="179" t="s">
        <v>47</v>
      </c>
      <c r="R2082" s="254">
        <v>150000</v>
      </c>
      <c r="S2082" s="254">
        <f t="shared" ref="S2082:S2088" si="859">ROUNDDOWN(P2082*R2082,-3)</f>
        <v>36000000</v>
      </c>
      <c r="T2082" s="178">
        <v>240</v>
      </c>
      <c r="U2082" s="179" t="s">
        <v>47</v>
      </c>
      <c r="V2082" s="254">
        <v>150000</v>
      </c>
      <c r="W2082" s="254">
        <f t="shared" ref="W2082:W2088" si="860">ROUNDDOWN(T2082*V2082,-3)</f>
        <v>36000000</v>
      </c>
      <c r="X2082" s="354">
        <f t="shared" si="833"/>
        <v>10800000</v>
      </c>
      <c r="Y2082" s="254">
        <f t="shared" ref="Y2082:Y2088" si="861">CEILING(X2082,1000)</f>
        <v>10800000</v>
      </c>
      <c r="Z2082" s="354">
        <f t="shared" si="835"/>
        <v>25200000</v>
      </c>
      <c r="AA2082" s="254">
        <f t="shared" si="834"/>
        <v>25200000</v>
      </c>
      <c r="AB2082" s="178">
        <v>240</v>
      </c>
      <c r="AC2082" s="179" t="s">
        <v>47</v>
      </c>
      <c r="AD2082" s="254">
        <v>150000</v>
      </c>
      <c r="AE2082" s="254">
        <f t="shared" ref="AE2082:AE2088" si="862">ROUNDDOWN(AB2082*AD2082,-3)</f>
        <v>36000000</v>
      </c>
      <c r="AF2082" s="178">
        <v>240</v>
      </c>
      <c r="AG2082" s="179" t="s">
        <v>47</v>
      </c>
      <c r="AH2082" s="254">
        <v>150000</v>
      </c>
      <c r="AI2082" s="254">
        <f t="shared" ref="AI2082:AI2088" si="863">ROUNDDOWN(AF2082*AH2082,-3)</f>
        <v>36000000</v>
      </c>
      <c r="AJ2082" s="178">
        <v>250</v>
      </c>
      <c r="AK2082" s="179" t="s">
        <v>47</v>
      </c>
      <c r="AL2082" s="254">
        <v>150000</v>
      </c>
      <c r="AM2082" s="254">
        <f t="shared" ref="AM2082:AM2088" si="864">ROUNDDOWN(AJ2082*AL2082,-3)</f>
        <v>37500000</v>
      </c>
      <c r="AN2082" s="178">
        <v>250</v>
      </c>
      <c r="AO2082" s="179" t="s">
        <v>47</v>
      </c>
      <c r="AP2082" s="254">
        <v>150000</v>
      </c>
      <c r="AQ2082" s="254">
        <f t="shared" ref="AQ2082:AQ2088" si="865">ROUNDDOWN(AN2082*AP2082,-3)</f>
        <v>37500000</v>
      </c>
      <c r="AR2082" s="351">
        <f t="shared" si="836"/>
        <v>0</v>
      </c>
    </row>
    <row r="2083" spans="2:44" x14ac:dyDescent="0.4">
      <c r="B2083" s="208" t="s">
        <v>27</v>
      </c>
      <c r="C2083" s="180" t="s">
        <v>48</v>
      </c>
      <c r="D2083" s="178">
        <v>1606</v>
      </c>
      <c r="E2083" s="179" t="s">
        <v>47</v>
      </c>
      <c r="F2083" s="254">
        <v>150000</v>
      </c>
      <c r="G2083" s="254">
        <f t="shared" si="856"/>
        <v>240900000</v>
      </c>
      <c r="H2083" s="178">
        <v>1606</v>
      </c>
      <c r="I2083" s="179" t="s">
        <v>47</v>
      </c>
      <c r="J2083" s="254">
        <v>150000</v>
      </c>
      <c r="K2083" s="254">
        <f t="shared" si="857"/>
        <v>240900000</v>
      </c>
      <c r="L2083" s="178">
        <v>1606</v>
      </c>
      <c r="M2083" s="179" t="s">
        <v>47</v>
      </c>
      <c r="N2083" s="254">
        <v>150000</v>
      </c>
      <c r="O2083" s="254">
        <f t="shared" si="858"/>
        <v>240900000</v>
      </c>
      <c r="P2083" s="178">
        <v>1606</v>
      </c>
      <c r="Q2083" s="179" t="s">
        <v>47</v>
      </c>
      <c r="R2083" s="254">
        <v>150000</v>
      </c>
      <c r="S2083" s="254">
        <f t="shared" si="859"/>
        <v>240900000</v>
      </c>
      <c r="T2083" s="178">
        <v>1606</v>
      </c>
      <c r="U2083" s="179" t="s">
        <v>47</v>
      </c>
      <c r="V2083" s="254">
        <v>150000</v>
      </c>
      <c r="W2083" s="254">
        <f t="shared" si="860"/>
        <v>240900000</v>
      </c>
      <c r="X2083" s="354">
        <f t="shared" si="833"/>
        <v>72270000</v>
      </c>
      <c r="Y2083" s="254">
        <f t="shared" si="861"/>
        <v>72270000</v>
      </c>
      <c r="Z2083" s="354">
        <f t="shared" si="835"/>
        <v>168630000</v>
      </c>
      <c r="AA2083" s="254">
        <f t="shared" si="834"/>
        <v>168630000</v>
      </c>
      <c r="AB2083" s="178">
        <v>1606</v>
      </c>
      <c r="AC2083" s="179" t="s">
        <v>47</v>
      </c>
      <c r="AD2083" s="254">
        <v>150000</v>
      </c>
      <c r="AE2083" s="254">
        <f t="shared" si="862"/>
        <v>240900000</v>
      </c>
      <c r="AF2083" s="178">
        <v>1606</v>
      </c>
      <c r="AG2083" s="179" t="s">
        <v>47</v>
      </c>
      <c r="AH2083" s="254">
        <v>150000</v>
      </c>
      <c r="AI2083" s="254">
        <f t="shared" si="863"/>
        <v>240900000</v>
      </c>
      <c r="AJ2083" s="178">
        <v>1606</v>
      </c>
      <c r="AK2083" s="179" t="s">
        <v>47</v>
      </c>
      <c r="AL2083" s="254">
        <v>150000</v>
      </c>
      <c r="AM2083" s="254">
        <f t="shared" si="864"/>
        <v>240900000</v>
      </c>
      <c r="AN2083" s="178">
        <v>1606</v>
      </c>
      <c r="AO2083" s="179" t="s">
        <v>47</v>
      </c>
      <c r="AP2083" s="254">
        <v>150000</v>
      </c>
      <c r="AQ2083" s="254">
        <f t="shared" si="865"/>
        <v>240900000</v>
      </c>
      <c r="AR2083" s="351">
        <f t="shared" si="836"/>
        <v>0</v>
      </c>
    </row>
    <row r="2084" spans="2:44" x14ac:dyDescent="0.4">
      <c r="B2084" s="208"/>
      <c r="C2084" s="180" t="s">
        <v>672</v>
      </c>
      <c r="D2084" s="178">
        <v>137</v>
      </c>
      <c r="E2084" s="179" t="s">
        <v>47</v>
      </c>
      <c r="F2084" s="254">
        <v>150000</v>
      </c>
      <c r="G2084" s="254">
        <f t="shared" si="856"/>
        <v>20550000</v>
      </c>
      <c r="H2084" s="178">
        <v>137</v>
      </c>
      <c r="I2084" s="179" t="s">
        <v>47</v>
      </c>
      <c r="J2084" s="254">
        <v>150000</v>
      </c>
      <c r="K2084" s="254">
        <f t="shared" si="857"/>
        <v>20550000</v>
      </c>
      <c r="L2084" s="178">
        <v>137</v>
      </c>
      <c r="M2084" s="179" t="s">
        <v>47</v>
      </c>
      <c r="N2084" s="254">
        <v>150000</v>
      </c>
      <c r="O2084" s="254">
        <f t="shared" si="858"/>
        <v>20550000</v>
      </c>
      <c r="P2084" s="178">
        <v>137</v>
      </c>
      <c r="Q2084" s="179" t="s">
        <v>47</v>
      </c>
      <c r="R2084" s="254">
        <v>150000</v>
      </c>
      <c r="S2084" s="254">
        <f t="shared" si="859"/>
        <v>20550000</v>
      </c>
      <c r="T2084" s="178">
        <v>137</v>
      </c>
      <c r="U2084" s="179" t="s">
        <v>47</v>
      </c>
      <c r="V2084" s="254">
        <v>150000</v>
      </c>
      <c r="W2084" s="254">
        <f t="shared" si="860"/>
        <v>20550000</v>
      </c>
      <c r="X2084" s="354">
        <f t="shared" si="833"/>
        <v>6165000</v>
      </c>
      <c r="Y2084" s="254">
        <f t="shared" si="861"/>
        <v>6165000</v>
      </c>
      <c r="Z2084" s="354">
        <f t="shared" si="835"/>
        <v>14385000</v>
      </c>
      <c r="AA2084" s="254">
        <f t="shared" si="834"/>
        <v>14385000</v>
      </c>
      <c r="AB2084" s="178">
        <v>137</v>
      </c>
      <c r="AC2084" s="179" t="s">
        <v>47</v>
      </c>
      <c r="AD2084" s="254">
        <v>150000</v>
      </c>
      <c r="AE2084" s="254">
        <f t="shared" si="862"/>
        <v>20550000</v>
      </c>
      <c r="AF2084" s="178">
        <v>137</v>
      </c>
      <c r="AG2084" s="179" t="s">
        <v>47</v>
      </c>
      <c r="AH2084" s="254">
        <v>150000</v>
      </c>
      <c r="AI2084" s="254">
        <f t="shared" si="863"/>
        <v>20550000</v>
      </c>
      <c r="AJ2084" s="178">
        <v>137</v>
      </c>
      <c r="AK2084" s="179" t="s">
        <v>47</v>
      </c>
      <c r="AL2084" s="254">
        <v>150000</v>
      </c>
      <c r="AM2084" s="254">
        <f t="shared" si="864"/>
        <v>20550000</v>
      </c>
      <c r="AN2084" s="178">
        <v>137</v>
      </c>
      <c r="AO2084" s="179" t="s">
        <v>47</v>
      </c>
      <c r="AP2084" s="254">
        <v>150000</v>
      </c>
      <c r="AQ2084" s="254">
        <f t="shared" si="865"/>
        <v>20550000</v>
      </c>
      <c r="AR2084" s="351">
        <f t="shared" si="836"/>
        <v>0</v>
      </c>
    </row>
    <row r="2085" spans="2:44" x14ac:dyDescent="0.4">
      <c r="B2085" s="208" t="s">
        <v>27</v>
      </c>
      <c r="C2085" s="180" t="s">
        <v>673</v>
      </c>
      <c r="D2085" s="178">
        <v>1</v>
      </c>
      <c r="E2085" s="179" t="s">
        <v>38</v>
      </c>
      <c r="F2085" s="254">
        <v>2220000</v>
      </c>
      <c r="G2085" s="254">
        <f t="shared" si="856"/>
        <v>2220000</v>
      </c>
      <c r="H2085" s="178">
        <v>1</v>
      </c>
      <c r="I2085" s="179" t="s">
        <v>38</v>
      </c>
      <c r="J2085" s="254">
        <v>2220000</v>
      </c>
      <c r="K2085" s="254">
        <f t="shared" si="857"/>
        <v>2220000</v>
      </c>
      <c r="L2085" s="178">
        <v>1</v>
      </c>
      <c r="M2085" s="179" t="s">
        <v>38</v>
      </c>
      <c r="N2085" s="254">
        <v>2220000</v>
      </c>
      <c r="O2085" s="254">
        <f t="shared" si="858"/>
        <v>2220000</v>
      </c>
      <c r="P2085" s="178">
        <v>1</v>
      </c>
      <c r="Q2085" s="179" t="s">
        <v>38</v>
      </c>
      <c r="R2085" s="254">
        <v>2220000</v>
      </c>
      <c r="S2085" s="254">
        <f t="shared" si="859"/>
        <v>2220000</v>
      </c>
      <c r="T2085" s="178">
        <v>1</v>
      </c>
      <c r="U2085" s="179" t="s">
        <v>38</v>
      </c>
      <c r="V2085" s="254">
        <v>2220000</v>
      </c>
      <c r="W2085" s="254">
        <f t="shared" si="860"/>
        <v>2220000</v>
      </c>
      <c r="X2085" s="354">
        <f t="shared" si="833"/>
        <v>666000</v>
      </c>
      <c r="Y2085" s="254">
        <f t="shared" si="861"/>
        <v>666000</v>
      </c>
      <c r="Z2085" s="354">
        <f t="shared" si="835"/>
        <v>1554000</v>
      </c>
      <c r="AA2085" s="254">
        <f t="shared" si="834"/>
        <v>1554000</v>
      </c>
      <c r="AB2085" s="178">
        <v>1</v>
      </c>
      <c r="AC2085" s="179" t="s">
        <v>38</v>
      </c>
      <c r="AD2085" s="254">
        <v>2220000</v>
      </c>
      <c r="AE2085" s="254">
        <f t="shared" si="862"/>
        <v>2220000</v>
      </c>
      <c r="AF2085" s="178">
        <v>1</v>
      </c>
      <c r="AG2085" s="179" t="s">
        <v>38</v>
      </c>
      <c r="AH2085" s="254">
        <v>2220000</v>
      </c>
      <c r="AI2085" s="254">
        <f t="shared" si="863"/>
        <v>2220000</v>
      </c>
      <c r="AJ2085" s="178">
        <v>1</v>
      </c>
      <c r="AK2085" s="179" t="s">
        <v>38</v>
      </c>
      <c r="AL2085" s="254">
        <v>2220000</v>
      </c>
      <c r="AM2085" s="254">
        <f t="shared" si="864"/>
        <v>2220000</v>
      </c>
      <c r="AN2085" s="178">
        <v>1</v>
      </c>
      <c r="AO2085" s="179" t="s">
        <v>38</v>
      </c>
      <c r="AP2085" s="254">
        <v>2220000</v>
      </c>
      <c r="AQ2085" s="254">
        <f t="shared" si="865"/>
        <v>2220000</v>
      </c>
      <c r="AR2085" s="351">
        <f t="shared" si="836"/>
        <v>0</v>
      </c>
    </row>
    <row r="2086" spans="2:44" x14ac:dyDescent="0.4">
      <c r="B2086" s="208" t="s">
        <v>27</v>
      </c>
      <c r="C2086" s="180" t="s">
        <v>76</v>
      </c>
      <c r="D2086" s="178">
        <v>1</v>
      </c>
      <c r="E2086" s="179" t="s">
        <v>38</v>
      </c>
      <c r="F2086" s="254">
        <v>17800000</v>
      </c>
      <c r="G2086" s="254">
        <f t="shared" si="856"/>
        <v>17800000</v>
      </c>
      <c r="H2086" s="178">
        <v>1</v>
      </c>
      <c r="I2086" s="179" t="s">
        <v>38</v>
      </c>
      <c r="J2086" s="254">
        <v>17800000</v>
      </c>
      <c r="K2086" s="254">
        <f t="shared" si="857"/>
        <v>17800000</v>
      </c>
      <c r="L2086" s="178">
        <v>1</v>
      </c>
      <c r="M2086" s="179" t="s">
        <v>38</v>
      </c>
      <c r="N2086" s="254">
        <v>17800000</v>
      </c>
      <c r="O2086" s="254">
        <f t="shared" si="858"/>
        <v>17800000</v>
      </c>
      <c r="P2086" s="178">
        <v>1</v>
      </c>
      <c r="Q2086" s="179" t="s">
        <v>38</v>
      </c>
      <c r="R2086" s="254">
        <v>17800000</v>
      </c>
      <c r="S2086" s="254">
        <f t="shared" si="859"/>
        <v>17800000</v>
      </c>
      <c r="T2086" s="178">
        <v>1</v>
      </c>
      <c r="U2086" s="179" t="s">
        <v>38</v>
      </c>
      <c r="V2086" s="254">
        <v>17800000</v>
      </c>
      <c r="W2086" s="254">
        <f t="shared" si="860"/>
        <v>17800000</v>
      </c>
      <c r="X2086" s="354">
        <f t="shared" si="833"/>
        <v>5340000</v>
      </c>
      <c r="Y2086" s="254">
        <f t="shared" si="861"/>
        <v>5340000</v>
      </c>
      <c r="Z2086" s="354">
        <f t="shared" si="835"/>
        <v>12460000</v>
      </c>
      <c r="AA2086" s="254">
        <f t="shared" si="834"/>
        <v>12460000</v>
      </c>
      <c r="AB2086" s="178">
        <v>1</v>
      </c>
      <c r="AC2086" s="179" t="s">
        <v>38</v>
      </c>
      <c r="AD2086" s="254">
        <v>17800000</v>
      </c>
      <c r="AE2086" s="254">
        <f t="shared" si="862"/>
        <v>17800000</v>
      </c>
      <c r="AF2086" s="178">
        <v>1</v>
      </c>
      <c r="AG2086" s="179" t="s">
        <v>38</v>
      </c>
      <c r="AH2086" s="254">
        <v>17800000</v>
      </c>
      <c r="AI2086" s="254">
        <f t="shared" si="863"/>
        <v>17800000</v>
      </c>
      <c r="AJ2086" s="178">
        <v>1</v>
      </c>
      <c r="AK2086" s="179" t="s">
        <v>38</v>
      </c>
      <c r="AL2086" s="254">
        <v>17800000</v>
      </c>
      <c r="AM2086" s="254">
        <f t="shared" si="864"/>
        <v>17800000</v>
      </c>
      <c r="AN2086" s="178">
        <v>1</v>
      </c>
      <c r="AO2086" s="179" t="s">
        <v>38</v>
      </c>
      <c r="AP2086" s="254">
        <v>17800000</v>
      </c>
      <c r="AQ2086" s="254">
        <f t="shared" si="865"/>
        <v>17800000</v>
      </c>
      <c r="AR2086" s="351">
        <f t="shared" si="836"/>
        <v>0</v>
      </c>
    </row>
    <row r="2087" spans="2:44" x14ac:dyDescent="0.4">
      <c r="B2087" s="208" t="s">
        <v>27</v>
      </c>
      <c r="C2087" s="180" t="s">
        <v>638</v>
      </c>
      <c r="D2087" s="178">
        <v>1</v>
      </c>
      <c r="E2087" s="179" t="s">
        <v>38</v>
      </c>
      <c r="F2087" s="254">
        <v>33600000</v>
      </c>
      <c r="G2087" s="254">
        <f t="shared" si="856"/>
        <v>33600000</v>
      </c>
      <c r="H2087" s="178">
        <v>1</v>
      </c>
      <c r="I2087" s="179" t="s">
        <v>38</v>
      </c>
      <c r="J2087" s="254">
        <v>33600000</v>
      </c>
      <c r="K2087" s="254">
        <f t="shared" si="857"/>
        <v>33600000</v>
      </c>
      <c r="L2087" s="178">
        <v>1</v>
      </c>
      <c r="M2087" s="179" t="s">
        <v>38</v>
      </c>
      <c r="N2087" s="254">
        <v>33600000</v>
      </c>
      <c r="O2087" s="254">
        <f t="shared" si="858"/>
        <v>33600000</v>
      </c>
      <c r="P2087" s="178">
        <v>1</v>
      </c>
      <c r="Q2087" s="179" t="s">
        <v>38</v>
      </c>
      <c r="R2087" s="254">
        <v>33600000</v>
      </c>
      <c r="S2087" s="254">
        <f t="shared" si="859"/>
        <v>33600000</v>
      </c>
      <c r="T2087" s="178">
        <v>1</v>
      </c>
      <c r="U2087" s="179" t="s">
        <v>38</v>
      </c>
      <c r="V2087" s="254">
        <v>33600000</v>
      </c>
      <c r="W2087" s="254">
        <f t="shared" si="860"/>
        <v>33600000</v>
      </c>
      <c r="X2087" s="354">
        <f t="shared" si="833"/>
        <v>10080000</v>
      </c>
      <c r="Y2087" s="254">
        <f t="shared" si="861"/>
        <v>10080000</v>
      </c>
      <c r="Z2087" s="354">
        <f t="shared" si="835"/>
        <v>23520000</v>
      </c>
      <c r="AA2087" s="254">
        <f t="shared" si="834"/>
        <v>23520000</v>
      </c>
      <c r="AB2087" s="178">
        <v>1</v>
      </c>
      <c r="AC2087" s="179" t="s">
        <v>38</v>
      </c>
      <c r="AD2087" s="254">
        <v>33600000</v>
      </c>
      <c r="AE2087" s="254">
        <f t="shared" si="862"/>
        <v>33600000</v>
      </c>
      <c r="AF2087" s="178">
        <v>1</v>
      </c>
      <c r="AG2087" s="179" t="s">
        <v>38</v>
      </c>
      <c r="AH2087" s="254">
        <v>33600000</v>
      </c>
      <c r="AI2087" s="254">
        <f t="shared" si="863"/>
        <v>33600000</v>
      </c>
      <c r="AJ2087" s="178">
        <v>1</v>
      </c>
      <c r="AK2087" s="179" t="s">
        <v>38</v>
      </c>
      <c r="AL2087" s="254">
        <v>33600000</v>
      </c>
      <c r="AM2087" s="254">
        <f t="shared" si="864"/>
        <v>33600000</v>
      </c>
      <c r="AN2087" s="178">
        <v>1</v>
      </c>
      <c r="AO2087" s="179" t="s">
        <v>38</v>
      </c>
      <c r="AP2087" s="254">
        <v>33600000</v>
      </c>
      <c r="AQ2087" s="254">
        <f t="shared" si="865"/>
        <v>33600000</v>
      </c>
      <c r="AR2087" s="351">
        <f t="shared" si="836"/>
        <v>0</v>
      </c>
    </row>
    <row r="2088" spans="2:44" x14ac:dyDescent="0.4">
      <c r="B2088" s="208"/>
      <c r="C2088" s="180" t="s">
        <v>60</v>
      </c>
      <c r="D2088" s="178">
        <v>1</v>
      </c>
      <c r="E2088" s="179" t="s">
        <v>38</v>
      </c>
      <c r="F2088" s="254">
        <v>20160000</v>
      </c>
      <c r="G2088" s="254">
        <f t="shared" si="856"/>
        <v>20160000</v>
      </c>
      <c r="H2088" s="178">
        <v>1</v>
      </c>
      <c r="I2088" s="179" t="s">
        <v>38</v>
      </c>
      <c r="J2088" s="254">
        <v>20160000</v>
      </c>
      <c r="K2088" s="254">
        <f t="shared" si="857"/>
        <v>20160000</v>
      </c>
      <c r="L2088" s="178">
        <v>1</v>
      </c>
      <c r="M2088" s="179" t="s">
        <v>38</v>
      </c>
      <c r="N2088" s="254">
        <v>20160000</v>
      </c>
      <c r="O2088" s="254">
        <f t="shared" si="858"/>
        <v>20160000</v>
      </c>
      <c r="P2088" s="178">
        <v>1</v>
      </c>
      <c r="Q2088" s="179" t="s">
        <v>38</v>
      </c>
      <c r="R2088" s="254">
        <v>20160000</v>
      </c>
      <c r="S2088" s="254">
        <f t="shared" si="859"/>
        <v>20160000</v>
      </c>
      <c r="T2088" s="178">
        <v>1</v>
      </c>
      <c r="U2088" s="179" t="s">
        <v>38</v>
      </c>
      <c r="V2088" s="254">
        <v>20160000</v>
      </c>
      <c r="W2088" s="254">
        <f t="shared" si="860"/>
        <v>20160000</v>
      </c>
      <c r="X2088" s="354">
        <f t="shared" si="833"/>
        <v>6048000</v>
      </c>
      <c r="Y2088" s="254">
        <f t="shared" si="861"/>
        <v>6048000</v>
      </c>
      <c r="Z2088" s="354">
        <f t="shared" si="835"/>
        <v>14112000</v>
      </c>
      <c r="AA2088" s="254">
        <f t="shared" si="834"/>
        <v>14112000</v>
      </c>
      <c r="AB2088" s="178">
        <v>1</v>
      </c>
      <c r="AC2088" s="179" t="s">
        <v>38</v>
      </c>
      <c r="AD2088" s="254">
        <v>20160000</v>
      </c>
      <c r="AE2088" s="254">
        <f t="shared" si="862"/>
        <v>20160000</v>
      </c>
      <c r="AF2088" s="178">
        <v>1</v>
      </c>
      <c r="AG2088" s="179" t="s">
        <v>38</v>
      </c>
      <c r="AH2088" s="254">
        <v>20160000</v>
      </c>
      <c r="AI2088" s="254">
        <f t="shared" si="863"/>
        <v>20160000</v>
      </c>
      <c r="AJ2088" s="178">
        <v>1</v>
      </c>
      <c r="AK2088" s="179" t="s">
        <v>38</v>
      </c>
      <c r="AL2088" s="254">
        <v>20160000</v>
      </c>
      <c r="AM2088" s="254">
        <f t="shared" si="864"/>
        <v>20160000</v>
      </c>
      <c r="AN2088" s="178">
        <v>1</v>
      </c>
      <c r="AO2088" s="179" t="s">
        <v>38</v>
      </c>
      <c r="AP2088" s="254">
        <v>20160000</v>
      </c>
      <c r="AQ2088" s="254">
        <f t="shared" si="865"/>
        <v>20160000</v>
      </c>
      <c r="AR2088" s="351">
        <f t="shared" si="836"/>
        <v>0</v>
      </c>
    </row>
    <row r="2089" spans="2:44" x14ac:dyDescent="0.4">
      <c r="B2089" s="208">
        <v>525119</v>
      </c>
      <c r="C2089" s="180" t="s">
        <v>42</v>
      </c>
      <c r="D2089" s="178"/>
      <c r="E2089" s="179"/>
      <c r="F2089" s="180">
        <v>0</v>
      </c>
      <c r="G2089" s="254">
        <f>SUM(G2090:G2096)</f>
        <v>125462000</v>
      </c>
      <c r="H2089" s="178"/>
      <c r="I2089" s="179"/>
      <c r="J2089" s="180">
        <v>0</v>
      </c>
      <c r="K2089" s="254">
        <f>SUM(K2090:K2096)</f>
        <v>125462000</v>
      </c>
      <c r="L2089" s="178"/>
      <c r="M2089" s="179"/>
      <c r="N2089" s="180">
        <v>0</v>
      </c>
      <c r="O2089" s="254">
        <f>SUM(O2090:O2096)</f>
        <v>76420000</v>
      </c>
      <c r="P2089" s="178"/>
      <c r="Q2089" s="179"/>
      <c r="R2089" s="180">
        <v>0</v>
      </c>
      <c r="S2089" s="254">
        <f>SUM(S2090:S2096)</f>
        <v>76420000</v>
      </c>
      <c r="T2089" s="178"/>
      <c r="U2089" s="179"/>
      <c r="V2089" s="180">
        <v>0</v>
      </c>
      <c r="W2089" s="254">
        <f>SUM(W2090:W2096)</f>
        <v>76420000</v>
      </c>
      <c r="X2089" s="354">
        <f t="shared" si="833"/>
        <v>22926000</v>
      </c>
      <c r="Y2089" s="254"/>
      <c r="Z2089" s="354">
        <f t="shared" si="835"/>
        <v>76420000</v>
      </c>
      <c r="AA2089" s="254"/>
      <c r="AB2089" s="178"/>
      <c r="AC2089" s="179"/>
      <c r="AD2089" s="180">
        <v>0</v>
      </c>
      <c r="AE2089" s="254">
        <f>SUM(AE2090:AE2096)</f>
        <v>76420000</v>
      </c>
      <c r="AF2089" s="178"/>
      <c r="AG2089" s="179"/>
      <c r="AH2089" s="180">
        <v>0</v>
      </c>
      <c r="AI2089" s="254">
        <f>SUM(AI2090:AI2096)</f>
        <v>76420000</v>
      </c>
      <c r="AJ2089" s="178"/>
      <c r="AK2089" s="179"/>
      <c r="AL2089" s="180">
        <v>0</v>
      </c>
      <c r="AM2089" s="254">
        <f>SUM(AM2090:AM2096)</f>
        <v>76420000</v>
      </c>
      <c r="AN2089" s="178"/>
      <c r="AO2089" s="179"/>
      <c r="AP2089" s="180">
        <v>0</v>
      </c>
      <c r="AQ2089" s="254">
        <f>SUM(AQ2090:AQ2096)</f>
        <v>76420000</v>
      </c>
      <c r="AR2089" s="351">
        <f t="shared" si="836"/>
        <v>0</v>
      </c>
    </row>
    <row r="2090" spans="2:44" x14ac:dyDescent="0.4">
      <c r="B2090" s="208"/>
      <c r="C2090" s="180" t="s">
        <v>705</v>
      </c>
      <c r="D2090" s="178">
        <v>1</v>
      </c>
      <c r="E2090" s="179" t="s">
        <v>38</v>
      </c>
      <c r="F2090" s="254">
        <v>9460000</v>
      </c>
      <c r="G2090" s="254">
        <f t="shared" ref="G2090:G2094" si="866">ROUNDDOWN(D2090*F2090,-3)</f>
        <v>9460000</v>
      </c>
      <c r="H2090" s="178">
        <v>1</v>
      </c>
      <c r="I2090" s="179" t="s">
        <v>38</v>
      </c>
      <c r="J2090" s="254">
        <v>9460000</v>
      </c>
      <c r="K2090" s="254">
        <f t="shared" ref="K2090:K2094" si="867">ROUNDDOWN(H2090*J2090,-3)</f>
        <v>9460000</v>
      </c>
      <c r="L2090" s="178">
        <v>1</v>
      </c>
      <c r="M2090" s="179" t="s">
        <v>38</v>
      </c>
      <c r="N2090" s="254">
        <v>9460000</v>
      </c>
      <c r="O2090" s="254">
        <f t="shared" ref="O2090:O2094" si="868">ROUNDDOWN(L2090*N2090,-3)</f>
        <v>9460000</v>
      </c>
      <c r="P2090" s="178">
        <v>1</v>
      </c>
      <c r="Q2090" s="179" t="s">
        <v>38</v>
      </c>
      <c r="R2090" s="254">
        <v>9460000</v>
      </c>
      <c r="S2090" s="254">
        <f t="shared" ref="S2090:S2094" si="869">ROUNDDOWN(P2090*R2090,-3)</f>
        <v>9460000</v>
      </c>
      <c r="T2090" s="178">
        <v>1</v>
      </c>
      <c r="U2090" s="179" t="s">
        <v>38</v>
      </c>
      <c r="V2090" s="254">
        <v>9460000</v>
      </c>
      <c r="W2090" s="254">
        <f t="shared" ref="W2090:W2094" si="870">ROUNDDOWN(T2090*V2090,-3)</f>
        <v>9460000</v>
      </c>
      <c r="X2090" s="354">
        <f t="shared" si="833"/>
        <v>2838000</v>
      </c>
      <c r="Y2090" s="254">
        <f>CEILING(X2090,1000)</f>
        <v>2838000</v>
      </c>
      <c r="Z2090" s="354">
        <f t="shared" si="835"/>
        <v>6622000</v>
      </c>
      <c r="AA2090" s="254">
        <f t="shared" si="834"/>
        <v>6622000</v>
      </c>
      <c r="AB2090" s="178">
        <v>1</v>
      </c>
      <c r="AC2090" s="179" t="s">
        <v>38</v>
      </c>
      <c r="AD2090" s="254">
        <v>9460000</v>
      </c>
      <c r="AE2090" s="254">
        <f t="shared" ref="AE2090:AE2094" si="871">ROUNDDOWN(AB2090*AD2090,-3)</f>
        <v>9460000</v>
      </c>
      <c r="AF2090" s="178">
        <v>1</v>
      </c>
      <c r="AG2090" s="179" t="s">
        <v>38</v>
      </c>
      <c r="AH2090" s="254">
        <v>9460000</v>
      </c>
      <c r="AI2090" s="254">
        <f t="shared" ref="AI2090:AI2094" si="872">ROUNDDOWN(AF2090*AH2090,-3)</f>
        <v>9460000</v>
      </c>
      <c r="AJ2090" s="178">
        <v>1</v>
      </c>
      <c r="AK2090" s="179" t="s">
        <v>38</v>
      </c>
      <c r="AL2090" s="254">
        <v>9460000</v>
      </c>
      <c r="AM2090" s="254">
        <f t="shared" ref="AM2090:AM2094" si="873">ROUNDDOWN(AJ2090*AL2090,-3)</f>
        <v>9460000</v>
      </c>
      <c r="AN2090" s="178">
        <v>1</v>
      </c>
      <c r="AO2090" s="179" t="s">
        <v>38</v>
      </c>
      <c r="AP2090" s="254">
        <v>9460000</v>
      </c>
      <c r="AQ2090" s="254">
        <f t="shared" ref="AQ2090:AQ2094" si="874">ROUNDDOWN(AN2090*AP2090,-3)</f>
        <v>9460000</v>
      </c>
      <c r="AR2090" s="351">
        <f t="shared" si="836"/>
        <v>0</v>
      </c>
    </row>
    <row r="2091" spans="2:44" x14ac:dyDescent="0.4">
      <c r="B2091" s="208" t="s">
        <v>27</v>
      </c>
      <c r="C2091" s="180" t="s">
        <v>44</v>
      </c>
      <c r="D2091" s="178">
        <v>48</v>
      </c>
      <c r="E2091" s="179" t="s">
        <v>40</v>
      </c>
      <c r="F2091" s="254">
        <v>900000</v>
      </c>
      <c r="G2091" s="254">
        <f t="shared" si="866"/>
        <v>43200000</v>
      </c>
      <c r="H2091" s="178">
        <v>48</v>
      </c>
      <c r="I2091" s="179" t="s">
        <v>40</v>
      </c>
      <c r="J2091" s="254">
        <v>900000</v>
      </c>
      <c r="K2091" s="254">
        <f t="shared" si="867"/>
        <v>43200000</v>
      </c>
      <c r="L2091" s="178">
        <v>48</v>
      </c>
      <c r="M2091" s="179" t="s">
        <v>40</v>
      </c>
      <c r="N2091" s="254">
        <v>900000</v>
      </c>
      <c r="O2091" s="254">
        <f t="shared" si="868"/>
        <v>43200000</v>
      </c>
      <c r="P2091" s="178">
        <v>48</v>
      </c>
      <c r="Q2091" s="179" t="s">
        <v>40</v>
      </c>
      <c r="R2091" s="254">
        <v>900000</v>
      </c>
      <c r="S2091" s="254">
        <f t="shared" si="869"/>
        <v>43200000</v>
      </c>
      <c r="T2091" s="178">
        <v>48</v>
      </c>
      <c r="U2091" s="179" t="s">
        <v>40</v>
      </c>
      <c r="V2091" s="254">
        <v>900000</v>
      </c>
      <c r="W2091" s="254">
        <f t="shared" si="870"/>
        <v>43200000</v>
      </c>
      <c r="X2091" s="354">
        <f t="shared" si="833"/>
        <v>12960000</v>
      </c>
      <c r="Y2091" s="254">
        <f>CEILING(X2091,1000)</f>
        <v>12960000</v>
      </c>
      <c r="Z2091" s="354">
        <f t="shared" si="835"/>
        <v>30240000</v>
      </c>
      <c r="AA2091" s="254">
        <f t="shared" si="834"/>
        <v>30240000</v>
      </c>
      <c r="AB2091" s="178">
        <v>48</v>
      </c>
      <c r="AC2091" s="179" t="s">
        <v>40</v>
      </c>
      <c r="AD2091" s="254">
        <v>900000</v>
      </c>
      <c r="AE2091" s="254">
        <f t="shared" si="871"/>
        <v>43200000</v>
      </c>
      <c r="AF2091" s="178">
        <v>48</v>
      </c>
      <c r="AG2091" s="179" t="s">
        <v>40</v>
      </c>
      <c r="AH2091" s="254">
        <v>900000</v>
      </c>
      <c r="AI2091" s="254">
        <f t="shared" si="872"/>
        <v>43200000</v>
      </c>
      <c r="AJ2091" s="178">
        <v>48</v>
      </c>
      <c r="AK2091" s="179" t="s">
        <v>40</v>
      </c>
      <c r="AL2091" s="254">
        <v>900000</v>
      </c>
      <c r="AM2091" s="254">
        <f t="shared" si="873"/>
        <v>43200000</v>
      </c>
      <c r="AN2091" s="178">
        <v>48</v>
      </c>
      <c r="AO2091" s="179" t="s">
        <v>40</v>
      </c>
      <c r="AP2091" s="254">
        <v>900000</v>
      </c>
      <c r="AQ2091" s="254">
        <f t="shared" si="874"/>
        <v>43200000</v>
      </c>
      <c r="AR2091" s="351">
        <f t="shared" si="836"/>
        <v>0</v>
      </c>
    </row>
    <row r="2092" spans="2:44" x14ac:dyDescent="0.4">
      <c r="B2092" s="208" t="s">
        <v>27</v>
      </c>
      <c r="C2092" s="180" t="s">
        <v>58</v>
      </c>
      <c r="D2092" s="178">
        <v>432</v>
      </c>
      <c r="E2092" s="179" t="s">
        <v>59</v>
      </c>
      <c r="F2092" s="254">
        <v>85000</v>
      </c>
      <c r="G2092" s="254">
        <f t="shared" si="866"/>
        <v>36720000</v>
      </c>
      <c r="H2092" s="178">
        <v>432</v>
      </c>
      <c r="I2092" s="179" t="s">
        <v>59</v>
      </c>
      <c r="J2092" s="254">
        <v>85000</v>
      </c>
      <c r="K2092" s="254">
        <f t="shared" si="867"/>
        <v>36720000</v>
      </c>
      <c r="L2092" s="178">
        <v>0</v>
      </c>
      <c r="M2092" s="179" t="s">
        <v>59</v>
      </c>
      <c r="N2092" s="254">
        <v>85000</v>
      </c>
      <c r="O2092" s="254">
        <f t="shared" si="868"/>
        <v>0</v>
      </c>
      <c r="P2092" s="178">
        <v>0</v>
      </c>
      <c r="Q2092" s="179" t="s">
        <v>59</v>
      </c>
      <c r="R2092" s="254">
        <v>85000</v>
      </c>
      <c r="S2092" s="254">
        <f t="shared" si="869"/>
        <v>0</v>
      </c>
      <c r="T2092" s="178">
        <v>0</v>
      </c>
      <c r="U2092" s="179" t="s">
        <v>59</v>
      </c>
      <c r="V2092" s="254">
        <v>85000</v>
      </c>
      <c r="W2092" s="254">
        <f t="shared" si="870"/>
        <v>0</v>
      </c>
      <c r="X2092" s="354">
        <f t="shared" si="833"/>
        <v>0</v>
      </c>
      <c r="Y2092" s="254"/>
      <c r="Z2092" s="354">
        <f t="shared" si="835"/>
        <v>0</v>
      </c>
      <c r="AA2092" s="254"/>
      <c r="AB2092" s="178">
        <v>0</v>
      </c>
      <c r="AC2092" s="179" t="s">
        <v>59</v>
      </c>
      <c r="AD2092" s="254">
        <v>85000</v>
      </c>
      <c r="AE2092" s="254">
        <f t="shared" si="871"/>
        <v>0</v>
      </c>
      <c r="AF2092" s="178">
        <v>0</v>
      </c>
      <c r="AG2092" s="179" t="s">
        <v>59</v>
      </c>
      <c r="AH2092" s="254">
        <v>85000</v>
      </c>
      <c r="AI2092" s="254">
        <f t="shared" si="872"/>
        <v>0</v>
      </c>
      <c r="AJ2092" s="178">
        <v>0</v>
      </c>
      <c r="AK2092" s="179" t="s">
        <v>59</v>
      </c>
      <c r="AL2092" s="254">
        <v>85000</v>
      </c>
      <c r="AM2092" s="254">
        <f t="shared" si="873"/>
        <v>0</v>
      </c>
      <c r="AN2092" s="178">
        <v>0</v>
      </c>
      <c r="AO2092" s="179" t="s">
        <v>59</v>
      </c>
      <c r="AP2092" s="254">
        <v>85000</v>
      </c>
      <c r="AQ2092" s="254">
        <f t="shared" si="874"/>
        <v>0</v>
      </c>
      <c r="AR2092" s="351">
        <f t="shared" si="836"/>
        <v>0</v>
      </c>
    </row>
    <row r="2093" spans="2:44" x14ac:dyDescent="0.4">
      <c r="B2093" s="208" t="s">
        <v>27</v>
      </c>
      <c r="C2093" s="180" t="s">
        <v>635</v>
      </c>
      <c r="D2093" s="178">
        <v>1</v>
      </c>
      <c r="E2093" s="179" t="s">
        <v>38</v>
      </c>
      <c r="F2093" s="254">
        <v>6000000</v>
      </c>
      <c r="G2093" s="254">
        <f t="shared" si="866"/>
        <v>6000000</v>
      </c>
      <c r="H2093" s="178">
        <v>1</v>
      </c>
      <c r="I2093" s="179" t="s">
        <v>38</v>
      </c>
      <c r="J2093" s="254">
        <v>6000000</v>
      </c>
      <c r="K2093" s="254">
        <f t="shared" si="867"/>
        <v>6000000</v>
      </c>
      <c r="L2093" s="178">
        <v>1</v>
      </c>
      <c r="M2093" s="179" t="s">
        <v>38</v>
      </c>
      <c r="N2093" s="254">
        <v>6000000</v>
      </c>
      <c r="O2093" s="254">
        <f t="shared" si="868"/>
        <v>6000000</v>
      </c>
      <c r="P2093" s="178">
        <v>1</v>
      </c>
      <c r="Q2093" s="179" t="s">
        <v>38</v>
      </c>
      <c r="R2093" s="254">
        <v>6000000</v>
      </c>
      <c r="S2093" s="254">
        <f t="shared" si="869"/>
        <v>6000000</v>
      </c>
      <c r="T2093" s="178">
        <v>1</v>
      </c>
      <c r="U2093" s="179" t="s">
        <v>38</v>
      </c>
      <c r="V2093" s="254">
        <v>6000000</v>
      </c>
      <c r="W2093" s="254">
        <f t="shared" si="870"/>
        <v>6000000</v>
      </c>
      <c r="X2093" s="354">
        <f t="shared" si="833"/>
        <v>1800000</v>
      </c>
      <c r="Y2093" s="254">
        <f>CEILING(X2093,1000)</f>
        <v>1800000</v>
      </c>
      <c r="Z2093" s="354">
        <f t="shared" si="835"/>
        <v>4200000</v>
      </c>
      <c r="AA2093" s="254">
        <f t="shared" si="834"/>
        <v>4200000</v>
      </c>
      <c r="AB2093" s="178">
        <v>1</v>
      </c>
      <c r="AC2093" s="179" t="s">
        <v>38</v>
      </c>
      <c r="AD2093" s="254">
        <v>6000000</v>
      </c>
      <c r="AE2093" s="254">
        <f t="shared" si="871"/>
        <v>6000000</v>
      </c>
      <c r="AF2093" s="178">
        <v>1</v>
      </c>
      <c r="AG2093" s="179" t="s">
        <v>38</v>
      </c>
      <c r="AH2093" s="254">
        <v>6000000</v>
      </c>
      <c r="AI2093" s="254">
        <f t="shared" si="872"/>
        <v>6000000</v>
      </c>
      <c r="AJ2093" s="178">
        <v>1</v>
      </c>
      <c r="AK2093" s="179" t="s">
        <v>38</v>
      </c>
      <c r="AL2093" s="254">
        <v>6000000</v>
      </c>
      <c r="AM2093" s="254">
        <f t="shared" si="873"/>
        <v>6000000</v>
      </c>
      <c r="AN2093" s="178">
        <v>1</v>
      </c>
      <c r="AO2093" s="179" t="s">
        <v>38</v>
      </c>
      <c r="AP2093" s="254">
        <v>6000000</v>
      </c>
      <c r="AQ2093" s="254">
        <f t="shared" si="874"/>
        <v>6000000</v>
      </c>
      <c r="AR2093" s="351">
        <f t="shared" si="836"/>
        <v>0</v>
      </c>
    </row>
    <row r="2094" spans="2:44" x14ac:dyDescent="0.4">
      <c r="B2094" s="208"/>
      <c r="C2094" s="180" t="s">
        <v>706</v>
      </c>
      <c r="D2094" s="178">
        <v>1</v>
      </c>
      <c r="E2094" s="179" t="s">
        <v>38</v>
      </c>
      <c r="F2094" s="254">
        <v>1200000</v>
      </c>
      <c r="G2094" s="254">
        <f t="shared" si="866"/>
        <v>1200000</v>
      </c>
      <c r="H2094" s="178">
        <v>1</v>
      </c>
      <c r="I2094" s="179" t="s">
        <v>38</v>
      </c>
      <c r="J2094" s="254">
        <v>1200000</v>
      </c>
      <c r="K2094" s="254">
        <f t="shared" si="867"/>
        <v>1200000</v>
      </c>
      <c r="L2094" s="178">
        <v>1</v>
      </c>
      <c r="M2094" s="179" t="s">
        <v>38</v>
      </c>
      <c r="N2094" s="254">
        <v>1200000</v>
      </c>
      <c r="O2094" s="254">
        <f t="shared" si="868"/>
        <v>1200000</v>
      </c>
      <c r="P2094" s="178">
        <v>1</v>
      </c>
      <c r="Q2094" s="179" t="s">
        <v>38</v>
      </c>
      <c r="R2094" s="254">
        <v>1200000</v>
      </c>
      <c r="S2094" s="254">
        <f t="shared" si="869"/>
        <v>1200000</v>
      </c>
      <c r="T2094" s="178">
        <v>1</v>
      </c>
      <c r="U2094" s="179" t="s">
        <v>38</v>
      </c>
      <c r="V2094" s="254">
        <v>1200000</v>
      </c>
      <c r="W2094" s="254">
        <f t="shared" si="870"/>
        <v>1200000</v>
      </c>
      <c r="X2094" s="354">
        <f t="shared" si="833"/>
        <v>360000</v>
      </c>
      <c r="Y2094" s="254">
        <f>CEILING(X2094,1000)</f>
        <v>360000</v>
      </c>
      <c r="Z2094" s="354">
        <f t="shared" si="835"/>
        <v>840000</v>
      </c>
      <c r="AA2094" s="254">
        <f t="shared" si="834"/>
        <v>840000</v>
      </c>
      <c r="AB2094" s="178">
        <v>1</v>
      </c>
      <c r="AC2094" s="179" t="s">
        <v>38</v>
      </c>
      <c r="AD2094" s="254">
        <v>1200000</v>
      </c>
      <c r="AE2094" s="254">
        <f t="shared" si="871"/>
        <v>1200000</v>
      </c>
      <c r="AF2094" s="178">
        <v>1</v>
      </c>
      <c r="AG2094" s="179" t="s">
        <v>38</v>
      </c>
      <c r="AH2094" s="254">
        <v>1200000</v>
      </c>
      <c r="AI2094" s="254">
        <f t="shared" si="872"/>
        <v>1200000</v>
      </c>
      <c r="AJ2094" s="178">
        <v>1</v>
      </c>
      <c r="AK2094" s="179" t="s">
        <v>38</v>
      </c>
      <c r="AL2094" s="254">
        <v>1200000</v>
      </c>
      <c r="AM2094" s="254">
        <f t="shared" si="873"/>
        <v>1200000</v>
      </c>
      <c r="AN2094" s="178">
        <v>1</v>
      </c>
      <c r="AO2094" s="179" t="s">
        <v>38</v>
      </c>
      <c r="AP2094" s="254">
        <v>1200000</v>
      </c>
      <c r="AQ2094" s="254">
        <f t="shared" si="874"/>
        <v>1200000</v>
      </c>
      <c r="AR2094" s="351">
        <f t="shared" si="836"/>
        <v>0</v>
      </c>
    </row>
    <row r="2095" spans="2:44" x14ac:dyDescent="0.4">
      <c r="B2095" s="208"/>
      <c r="C2095" s="180" t="s">
        <v>721</v>
      </c>
      <c r="D2095" s="178">
        <v>1</v>
      </c>
      <c r="E2095" s="179" t="s">
        <v>38</v>
      </c>
      <c r="F2095" s="254">
        <v>12322000</v>
      </c>
      <c r="G2095" s="254">
        <f>F2095*D2095</f>
        <v>12322000</v>
      </c>
      <c r="H2095" s="178">
        <v>1</v>
      </c>
      <c r="I2095" s="179" t="s">
        <v>38</v>
      </c>
      <c r="J2095" s="254">
        <v>12322000</v>
      </c>
      <c r="K2095" s="254">
        <f>J2095*H2095</f>
        <v>12322000</v>
      </c>
      <c r="L2095" s="178">
        <v>0</v>
      </c>
      <c r="M2095" s="179" t="s">
        <v>38</v>
      </c>
      <c r="N2095" s="254">
        <v>12322000</v>
      </c>
      <c r="O2095" s="254">
        <f>N2095*L2095</f>
        <v>0</v>
      </c>
      <c r="P2095" s="178">
        <v>0</v>
      </c>
      <c r="Q2095" s="179" t="s">
        <v>38</v>
      </c>
      <c r="R2095" s="254">
        <v>12322000</v>
      </c>
      <c r="S2095" s="254">
        <f>R2095*P2095</f>
        <v>0</v>
      </c>
      <c r="T2095" s="178">
        <v>0</v>
      </c>
      <c r="U2095" s="179" t="s">
        <v>38</v>
      </c>
      <c r="V2095" s="254">
        <v>12322000</v>
      </c>
      <c r="W2095" s="254">
        <f>V2095*T2095</f>
        <v>0</v>
      </c>
      <c r="X2095" s="354">
        <f t="shared" si="833"/>
        <v>0</v>
      </c>
      <c r="Y2095" s="254"/>
      <c r="Z2095" s="354">
        <f t="shared" si="835"/>
        <v>0</v>
      </c>
      <c r="AA2095" s="254"/>
      <c r="AB2095" s="178">
        <v>0</v>
      </c>
      <c r="AC2095" s="179" t="s">
        <v>38</v>
      </c>
      <c r="AD2095" s="254">
        <v>12322000</v>
      </c>
      <c r="AE2095" s="254">
        <f>AD2095*AB2095</f>
        <v>0</v>
      </c>
      <c r="AF2095" s="178">
        <v>0</v>
      </c>
      <c r="AG2095" s="179" t="s">
        <v>38</v>
      </c>
      <c r="AH2095" s="254">
        <v>12322000</v>
      </c>
      <c r="AI2095" s="254">
        <f>AH2095*AF2095</f>
        <v>0</v>
      </c>
      <c r="AJ2095" s="178">
        <v>0</v>
      </c>
      <c r="AK2095" s="179" t="s">
        <v>38</v>
      </c>
      <c r="AL2095" s="254">
        <v>12322000</v>
      </c>
      <c r="AM2095" s="254">
        <f>AL2095*AJ2095</f>
        <v>0</v>
      </c>
      <c r="AN2095" s="178">
        <v>0</v>
      </c>
      <c r="AO2095" s="179" t="s">
        <v>38</v>
      </c>
      <c r="AP2095" s="254">
        <v>12322000</v>
      </c>
      <c r="AQ2095" s="254">
        <f>AP2095*AN2095</f>
        <v>0</v>
      </c>
      <c r="AR2095" s="351">
        <f t="shared" si="836"/>
        <v>0</v>
      </c>
    </row>
    <row r="2096" spans="2:44" x14ac:dyDescent="0.4">
      <c r="B2096" s="208" t="s">
        <v>27</v>
      </c>
      <c r="C2096" s="180" t="s">
        <v>722</v>
      </c>
      <c r="D2096" s="178">
        <v>1</v>
      </c>
      <c r="E2096" s="179" t="s">
        <v>38</v>
      </c>
      <c r="F2096" s="254">
        <v>16560000</v>
      </c>
      <c r="G2096" s="254">
        <f>F2096*D2096</f>
        <v>16560000</v>
      </c>
      <c r="H2096" s="178">
        <v>1</v>
      </c>
      <c r="I2096" s="179" t="s">
        <v>38</v>
      </c>
      <c r="J2096" s="254">
        <v>16560000</v>
      </c>
      <c r="K2096" s="254">
        <f>J2096*H2096</f>
        <v>16560000</v>
      </c>
      <c r="L2096" s="178">
        <v>1</v>
      </c>
      <c r="M2096" s="179" t="s">
        <v>38</v>
      </c>
      <c r="N2096" s="254">
        <v>16560000</v>
      </c>
      <c r="O2096" s="254">
        <f>N2096*L2096</f>
        <v>16560000</v>
      </c>
      <c r="P2096" s="178">
        <v>1</v>
      </c>
      <c r="Q2096" s="179" t="s">
        <v>38</v>
      </c>
      <c r="R2096" s="254">
        <v>16560000</v>
      </c>
      <c r="S2096" s="254">
        <f>R2096*P2096</f>
        <v>16560000</v>
      </c>
      <c r="T2096" s="178">
        <v>1</v>
      </c>
      <c r="U2096" s="179" t="s">
        <v>38</v>
      </c>
      <c r="V2096" s="254">
        <v>16560000</v>
      </c>
      <c r="W2096" s="254">
        <f>V2096*T2096</f>
        <v>16560000</v>
      </c>
      <c r="X2096" s="354">
        <f t="shared" si="833"/>
        <v>4968000</v>
      </c>
      <c r="Y2096" s="254">
        <f>CEILING(X2096,1000)</f>
        <v>4968000</v>
      </c>
      <c r="Z2096" s="354">
        <f t="shared" si="835"/>
        <v>11592000</v>
      </c>
      <c r="AA2096" s="254">
        <f t="shared" si="834"/>
        <v>11592000</v>
      </c>
      <c r="AB2096" s="178">
        <v>1</v>
      </c>
      <c r="AC2096" s="179" t="s">
        <v>38</v>
      </c>
      <c r="AD2096" s="254">
        <v>16560000</v>
      </c>
      <c r="AE2096" s="254">
        <f>AD2096*AB2096</f>
        <v>16560000</v>
      </c>
      <c r="AF2096" s="178">
        <v>1</v>
      </c>
      <c r="AG2096" s="179" t="s">
        <v>38</v>
      </c>
      <c r="AH2096" s="254">
        <v>16560000</v>
      </c>
      <c r="AI2096" s="254">
        <f>AH2096*AF2096</f>
        <v>16560000</v>
      </c>
      <c r="AJ2096" s="178">
        <v>1</v>
      </c>
      <c r="AK2096" s="179" t="s">
        <v>38</v>
      </c>
      <c r="AL2096" s="254">
        <v>16560000</v>
      </c>
      <c r="AM2096" s="254">
        <f>AL2096*AJ2096</f>
        <v>16560000</v>
      </c>
      <c r="AN2096" s="178">
        <v>1</v>
      </c>
      <c r="AO2096" s="179" t="s">
        <v>38</v>
      </c>
      <c r="AP2096" s="254">
        <v>16560000</v>
      </c>
      <c r="AQ2096" s="254">
        <f>AP2096*AN2096</f>
        <v>16560000</v>
      </c>
      <c r="AR2096" s="351">
        <f t="shared" si="836"/>
        <v>0</v>
      </c>
    </row>
    <row r="2097" spans="2:44" ht="29.15" x14ac:dyDescent="0.4">
      <c r="B2097" s="312" t="s">
        <v>382</v>
      </c>
      <c r="C2097" s="313" t="s">
        <v>723</v>
      </c>
      <c r="D2097" s="269">
        <v>48</v>
      </c>
      <c r="E2097" s="270" t="s">
        <v>30</v>
      </c>
      <c r="F2097" s="254">
        <v>0</v>
      </c>
      <c r="G2097" s="254">
        <f>G2098+G2105</f>
        <v>1082136000</v>
      </c>
      <c r="H2097" s="314">
        <v>48</v>
      </c>
      <c r="I2097" s="315" t="s">
        <v>30</v>
      </c>
      <c r="J2097" s="316">
        <v>0</v>
      </c>
      <c r="K2097" s="316">
        <f>K2098+K2105</f>
        <v>1082136000</v>
      </c>
      <c r="L2097" s="314">
        <v>48</v>
      </c>
      <c r="M2097" s="315" t="s">
        <v>30</v>
      </c>
      <c r="N2097" s="316">
        <v>0</v>
      </c>
      <c r="O2097" s="316">
        <f>O2098+O2105</f>
        <v>1033176000</v>
      </c>
      <c r="P2097" s="314">
        <v>48</v>
      </c>
      <c r="Q2097" s="315" t="s">
        <v>30</v>
      </c>
      <c r="R2097" s="316">
        <v>0</v>
      </c>
      <c r="S2097" s="316">
        <f>S2098+S2105</f>
        <v>1033176000</v>
      </c>
      <c r="T2097" s="314">
        <v>48</v>
      </c>
      <c r="U2097" s="315" t="s">
        <v>30</v>
      </c>
      <c r="V2097" s="316">
        <v>0</v>
      </c>
      <c r="W2097" s="316">
        <f>W2098+W2105</f>
        <v>1033176000</v>
      </c>
      <c r="X2097" s="354">
        <f t="shared" si="833"/>
        <v>309952800</v>
      </c>
      <c r="Y2097" s="316"/>
      <c r="Z2097" s="354">
        <f t="shared" si="835"/>
        <v>1033176000</v>
      </c>
      <c r="AA2097" s="316"/>
      <c r="AB2097" s="314">
        <v>48</v>
      </c>
      <c r="AC2097" s="315" t="s">
        <v>30</v>
      </c>
      <c r="AD2097" s="316">
        <v>0</v>
      </c>
      <c r="AE2097" s="316">
        <f>AE2098+AE2105</f>
        <v>1033176000</v>
      </c>
      <c r="AF2097" s="314">
        <v>48</v>
      </c>
      <c r="AG2097" s="315" t="s">
        <v>30</v>
      </c>
      <c r="AH2097" s="316">
        <v>0</v>
      </c>
      <c r="AI2097" s="316">
        <f>AI2098+AI2105</f>
        <v>1033176000</v>
      </c>
      <c r="AJ2097" s="314">
        <v>48</v>
      </c>
      <c r="AK2097" s="315" t="s">
        <v>30</v>
      </c>
      <c r="AL2097" s="316">
        <v>0</v>
      </c>
      <c r="AM2097" s="316">
        <f>AM2098+AM2105</f>
        <v>1033176000</v>
      </c>
      <c r="AN2097" s="314">
        <v>48</v>
      </c>
      <c r="AO2097" s="315" t="s">
        <v>30</v>
      </c>
      <c r="AP2097" s="316">
        <v>0</v>
      </c>
      <c r="AQ2097" s="316">
        <f>AQ2098+AQ2105</f>
        <v>1033176000</v>
      </c>
      <c r="AR2097" s="351">
        <f t="shared" si="836"/>
        <v>0</v>
      </c>
    </row>
    <row r="2098" spans="2:44" x14ac:dyDescent="0.4">
      <c r="B2098" s="208">
        <v>525111</v>
      </c>
      <c r="C2098" s="180" t="s">
        <v>174</v>
      </c>
      <c r="D2098" s="178">
        <v>0</v>
      </c>
      <c r="E2098" s="179"/>
      <c r="F2098" s="180">
        <v>0</v>
      </c>
      <c r="G2098" s="254">
        <f>SUM(G2099:G2104)</f>
        <v>911010000</v>
      </c>
      <c r="H2098" s="178">
        <v>0</v>
      </c>
      <c r="I2098" s="179"/>
      <c r="J2098" s="180">
        <v>0</v>
      </c>
      <c r="K2098" s="254">
        <f>SUM(K2099:K2104)</f>
        <v>911010000</v>
      </c>
      <c r="L2098" s="178">
        <v>0</v>
      </c>
      <c r="M2098" s="179"/>
      <c r="N2098" s="180">
        <v>0</v>
      </c>
      <c r="O2098" s="254">
        <f>SUM(O2099:O2104)</f>
        <v>911010000</v>
      </c>
      <c r="P2098" s="178">
        <v>0</v>
      </c>
      <c r="Q2098" s="179"/>
      <c r="R2098" s="180">
        <v>0</v>
      </c>
      <c r="S2098" s="254">
        <f>SUM(S2099:S2104)</f>
        <v>911010000</v>
      </c>
      <c r="T2098" s="178">
        <v>0</v>
      </c>
      <c r="U2098" s="179"/>
      <c r="V2098" s="180">
        <v>0</v>
      </c>
      <c r="W2098" s="254">
        <f>SUM(W2099:W2104)</f>
        <v>911010000</v>
      </c>
      <c r="X2098" s="354">
        <f t="shared" si="833"/>
        <v>273303000</v>
      </c>
      <c r="Y2098" s="254"/>
      <c r="Z2098" s="354">
        <f t="shared" si="835"/>
        <v>911010000</v>
      </c>
      <c r="AA2098" s="254"/>
      <c r="AB2098" s="178">
        <v>0</v>
      </c>
      <c r="AC2098" s="179"/>
      <c r="AD2098" s="180">
        <v>0</v>
      </c>
      <c r="AE2098" s="254">
        <f>SUM(AE2099:AE2104)</f>
        <v>911010000</v>
      </c>
      <c r="AF2098" s="178">
        <v>0</v>
      </c>
      <c r="AG2098" s="179"/>
      <c r="AH2098" s="180">
        <v>0</v>
      </c>
      <c r="AI2098" s="254">
        <f>SUM(AI2099:AI2104)</f>
        <v>911010000</v>
      </c>
      <c r="AJ2098" s="178">
        <v>0</v>
      </c>
      <c r="AK2098" s="179"/>
      <c r="AL2098" s="180">
        <v>0</v>
      </c>
      <c r="AM2098" s="254">
        <f>SUM(AM2099:AM2104)</f>
        <v>911010000</v>
      </c>
      <c r="AN2098" s="178">
        <v>0</v>
      </c>
      <c r="AO2098" s="179"/>
      <c r="AP2098" s="180">
        <v>0</v>
      </c>
      <c r="AQ2098" s="254">
        <f>SUM(AQ2099:AQ2104)</f>
        <v>911010000</v>
      </c>
      <c r="AR2098" s="351">
        <f t="shared" si="836"/>
        <v>0</v>
      </c>
    </row>
    <row r="2099" spans="2:44" x14ac:dyDescent="0.4">
      <c r="B2099" s="208" t="s">
        <v>27</v>
      </c>
      <c r="C2099" s="180" t="s">
        <v>46</v>
      </c>
      <c r="D2099" s="178">
        <v>986</v>
      </c>
      <c r="E2099" s="179" t="s">
        <v>47</v>
      </c>
      <c r="F2099" s="254">
        <v>150000</v>
      </c>
      <c r="G2099" s="254">
        <f t="shared" ref="G2099:G2104" si="875">ROUNDDOWN(D2099*F2099,-3)</f>
        <v>147900000</v>
      </c>
      <c r="H2099" s="178">
        <v>986</v>
      </c>
      <c r="I2099" s="179" t="s">
        <v>47</v>
      </c>
      <c r="J2099" s="254">
        <v>150000</v>
      </c>
      <c r="K2099" s="254">
        <f t="shared" ref="K2099:K2104" si="876">ROUNDDOWN(H2099*J2099,-3)</f>
        <v>147900000</v>
      </c>
      <c r="L2099" s="178">
        <v>986</v>
      </c>
      <c r="M2099" s="179" t="s">
        <v>47</v>
      </c>
      <c r="N2099" s="254">
        <v>150000</v>
      </c>
      <c r="O2099" s="254">
        <f t="shared" ref="O2099:O2104" si="877">ROUNDDOWN(L2099*N2099,-3)</f>
        <v>147900000</v>
      </c>
      <c r="P2099" s="178">
        <v>986</v>
      </c>
      <c r="Q2099" s="179" t="s">
        <v>47</v>
      </c>
      <c r="R2099" s="254">
        <v>150000</v>
      </c>
      <c r="S2099" s="254">
        <f t="shared" ref="S2099:S2104" si="878">ROUNDDOWN(P2099*R2099,-3)</f>
        <v>147900000</v>
      </c>
      <c r="T2099" s="178">
        <v>986</v>
      </c>
      <c r="U2099" s="179" t="s">
        <v>47</v>
      </c>
      <c r="V2099" s="254">
        <v>150000</v>
      </c>
      <c r="W2099" s="254">
        <f t="shared" ref="W2099:W2104" si="879">ROUNDDOWN(T2099*V2099,-3)</f>
        <v>147900000</v>
      </c>
      <c r="X2099" s="354">
        <f t="shared" si="833"/>
        <v>44370000</v>
      </c>
      <c r="Y2099" s="254">
        <f t="shared" ref="Y2099:Y2104" si="880">CEILING(X2099,1000)</f>
        <v>44370000</v>
      </c>
      <c r="Z2099" s="354">
        <f t="shared" si="835"/>
        <v>103530000</v>
      </c>
      <c r="AA2099" s="254">
        <f t="shared" si="834"/>
        <v>103530000</v>
      </c>
      <c r="AB2099" s="178">
        <v>986</v>
      </c>
      <c r="AC2099" s="179" t="s">
        <v>47</v>
      </c>
      <c r="AD2099" s="254">
        <v>150000</v>
      </c>
      <c r="AE2099" s="254">
        <f t="shared" ref="AE2099:AE2104" si="881">ROUNDDOWN(AB2099*AD2099,-3)</f>
        <v>147900000</v>
      </c>
      <c r="AF2099" s="178">
        <v>986</v>
      </c>
      <c r="AG2099" s="179" t="s">
        <v>47</v>
      </c>
      <c r="AH2099" s="254">
        <v>150000</v>
      </c>
      <c r="AI2099" s="254">
        <f t="shared" ref="AI2099:AI2104" si="882">ROUNDDOWN(AF2099*AH2099,-3)</f>
        <v>147900000</v>
      </c>
      <c r="AJ2099" s="178">
        <v>986</v>
      </c>
      <c r="AK2099" s="179" t="s">
        <v>47</v>
      </c>
      <c r="AL2099" s="254">
        <v>150000</v>
      </c>
      <c r="AM2099" s="254">
        <f t="shared" ref="AM2099:AM2104" si="883">ROUNDDOWN(AJ2099*AL2099,-3)</f>
        <v>147900000</v>
      </c>
      <c r="AN2099" s="178">
        <v>986</v>
      </c>
      <c r="AO2099" s="179" t="s">
        <v>47</v>
      </c>
      <c r="AP2099" s="254">
        <v>150000</v>
      </c>
      <c r="AQ2099" s="254">
        <f t="shared" ref="AQ2099:AQ2104" si="884">ROUNDDOWN(AN2099*AP2099,-3)</f>
        <v>147900000</v>
      </c>
      <c r="AR2099" s="351">
        <f t="shared" si="836"/>
        <v>0</v>
      </c>
    </row>
    <row r="2100" spans="2:44" x14ac:dyDescent="0.4">
      <c r="B2100" s="208" t="s">
        <v>27</v>
      </c>
      <c r="C2100" s="180" t="s">
        <v>48</v>
      </c>
      <c r="D2100" s="178">
        <v>4356</v>
      </c>
      <c r="E2100" s="179" t="s">
        <v>47</v>
      </c>
      <c r="F2100" s="254">
        <v>150000</v>
      </c>
      <c r="G2100" s="254">
        <f t="shared" si="875"/>
        <v>653400000</v>
      </c>
      <c r="H2100" s="178">
        <v>4356</v>
      </c>
      <c r="I2100" s="179" t="s">
        <v>47</v>
      </c>
      <c r="J2100" s="254">
        <v>150000</v>
      </c>
      <c r="K2100" s="254">
        <f t="shared" si="876"/>
        <v>653400000</v>
      </c>
      <c r="L2100" s="178">
        <v>4356</v>
      </c>
      <c r="M2100" s="179" t="s">
        <v>47</v>
      </c>
      <c r="N2100" s="254">
        <v>150000</v>
      </c>
      <c r="O2100" s="254">
        <f t="shared" si="877"/>
        <v>653400000</v>
      </c>
      <c r="P2100" s="178">
        <v>4356</v>
      </c>
      <c r="Q2100" s="179" t="s">
        <v>47</v>
      </c>
      <c r="R2100" s="254">
        <v>150000</v>
      </c>
      <c r="S2100" s="254">
        <f t="shared" si="878"/>
        <v>653400000</v>
      </c>
      <c r="T2100" s="178">
        <v>4356</v>
      </c>
      <c r="U2100" s="179" t="s">
        <v>47</v>
      </c>
      <c r="V2100" s="254">
        <v>150000</v>
      </c>
      <c r="W2100" s="254">
        <f t="shared" si="879"/>
        <v>653400000</v>
      </c>
      <c r="X2100" s="354">
        <f t="shared" si="833"/>
        <v>196020000</v>
      </c>
      <c r="Y2100" s="254">
        <f t="shared" si="880"/>
        <v>196020000</v>
      </c>
      <c r="Z2100" s="354">
        <f t="shared" si="835"/>
        <v>457380000</v>
      </c>
      <c r="AA2100" s="254">
        <f t="shared" si="834"/>
        <v>457380000</v>
      </c>
      <c r="AB2100" s="178">
        <v>4356</v>
      </c>
      <c r="AC2100" s="179" t="s">
        <v>47</v>
      </c>
      <c r="AD2100" s="254">
        <v>150000</v>
      </c>
      <c r="AE2100" s="254">
        <f t="shared" si="881"/>
        <v>653400000</v>
      </c>
      <c r="AF2100" s="178">
        <v>4356</v>
      </c>
      <c r="AG2100" s="179" t="s">
        <v>47</v>
      </c>
      <c r="AH2100" s="254">
        <v>150000</v>
      </c>
      <c r="AI2100" s="254">
        <f t="shared" si="882"/>
        <v>653400000</v>
      </c>
      <c r="AJ2100" s="178">
        <v>4356</v>
      </c>
      <c r="AK2100" s="179" t="s">
        <v>47</v>
      </c>
      <c r="AL2100" s="254">
        <v>150000</v>
      </c>
      <c r="AM2100" s="254">
        <f t="shared" si="883"/>
        <v>653400000</v>
      </c>
      <c r="AN2100" s="178">
        <v>4356</v>
      </c>
      <c r="AO2100" s="179" t="s">
        <v>47</v>
      </c>
      <c r="AP2100" s="254">
        <v>150000</v>
      </c>
      <c r="AQ2100" s="254">
        <f t="shared" si="884"/>
        <v>653400000</v>
      </c>
      <c r="AR2100" s="351">
        <f t="shared" si="836"/>
        <v>0</v>
      </c>
    </row>
    <row r="2101" spans="2:44" x14ac:dyDescent="0.4">
      <c r="B2101" s="208"/>
      <c r="C2101" s="180" t="s">
        <v>672</v>
      </c>
      <c r="D2101" s="178">
        <v>177</v>
      </c>
      <c r="E2101" s="179" t="s">
        <v>47</v>
      </c>
      <c r="F2101" s="254">
        <v>150000</v>
      </c>
      <c r="G2101" s="254">
        <f t="shared" si="875"/>
        <v>26550000</v>
      </c>
      <c r="H2101" s="178">
        <v>177</v>
      </c>
      <c r="I2101" s="179" t="s">
        <v>47</v>
      </c>
      <c r="J2101" s="254">
        <v>150000</v>
      </c>
      <c r="K2101" s="254">
        <f t="shared" si="876"/>
        <v>26550000</v>
      </c>
      <c r="L2101" s="178">
        <v>177</v>
      </c>
      <c r="M2101" s="179" t="s">
        <v>47</v>
      </c>
      <c r="N2101" s="254">
        <v>150000</v>
      </c>
      <c r="O2101" s="254">
        <f t="shared" si="877"/>
        <v>26550000</v>
      </c>
      <c r="P2101" s="178">
        <v>177</v>
      </c>
      <c r="Q2101" s="179" t="s">
        <v>47</v>
      </c>
      <c r="R2101" s="254">
        <v>150000</v>
      </c>
      <c r="S2101" s="254">
        <f t="shared" si="878"/>
        <v>26550000</v>
      </c>
      <c r="T2101" s="178">
        <v>177</v>
      </c>
      <c r="U2101" s="179" t="s">
        <v>47</v>
      </c>
      <c r="V2101" s="254">
        <v>150000</v>
      </c>
      <c r="W2101" s="254">
        <f t="shared" si="879"/>
        <v>26550000</v>
      </c>
      <c r="X2101" s="354">
        <f t="shared" ref="X2101:X2164" si="885">W2101*30%</f>
        <v>7965000</v>
      </c>
      <c r="Y2101" s="254">
        <f t="shared" si="880"/>
        <v>7965000</v>
      </c>
      <c r="Z2101" s="354">
        <f t="shared" si="835"/>
        <v>18585000</v>
      </c>
      <c r="AA2101" s="254">
        <f t="shared" ref="AA2101:AA2143" si="886">CEILING(Z2101,1000)</f>
        <v>18585000</v>
      </c>
      <c r="AB2101" s="178">
        <v>177</v>
      </c>
      <c r="AC2101" s="179" t="s">
        <v>47</v>
      </c>
      <c r="AD2101" s="254">
        <v>150000</v>
      </c>
      <c r="AE2101" s="254">
        <f t="shared" si="881"/>
        <v>26550000</v>
      </c>
      <c r="AF2101" s="178">
        <v>177</v>
      </c>
      <c r="AG2101" s="179" t="s">
        <v>47</v>
      </c>
      <c r="AH2101" s="254">
        <v>150000</v>
      </c>
      <c r="AI2101" s="254">
        <f t="shared" si="882"/>
        <v>26550000</v>
      </c>
      <c r="AJ2101" s="178">
        <v>177</v>
      </c>
      <c r="AK2101" s="179" t="s">
        <v>47</v>
      </c>
      <c r="AL2101" s="254">
        <v>150000</v>
      </c>
      <c r="AM2101" s="254">
        <f t="shared" si="883"/>
        <v>26550000</v>
      </c>
      <c r="AN2101" s="178">
        <v>177</v>
      </c>
      <c r="AO2101" s="179" t="s">
        <v>47</v>
      </c>
      <c r="AP2101" s="254">
        <v>150000</v>
      </c>
      <c r="AQ2101" s="254">
        <f t="shared" si="884"/>
        <v>26550000</v>
      </c>
      <c r="AR2101" s="351">
        <f t="shared" si="836"/>
        <v>0</v>
      </c>
    </row>
    <row r="2102" spans="2:44" x14ac:dyDescent="0.4">
      <c r="B2102" s="208"/>
      <c r="C2102" s="180" t="s">
        <v>673</v>
      </c>
      <c r="D2102" s="178">
        <v>1</v>
      </c>
      <c r="E2102" s="179" t="s">
        <v>38</v>
      </c>
      <c r="F2102" s="254">
        <v>4680000</v>
      </c>
      <c r="G2102" s="254">
        <f t="shared" si="875"/>
        <v>4680000</v>
      </c>
      <c r="H2102" s="178">
        <v>1</v>
      </c>
      <c r="I2102" s="179" t="s">
        <v>38</v>
      </c>
      <c r="J2102" s="254">
        <v>4680000</v>
      </c>
      <c r="K2102" s="254">
        <f t="shared" si="876"/>
        <v>4680000</v>
      </c>
      <c r="L2102" s="178">
        <v>1</v>
      </c>
      <c r="M2102" s="179" t="s">
        <v>38</v>
      </c>
      <c r="N2102" s="254">
        <v>4680000</v>
      </c>
      <c r="O2102" s="254">
        <f t="shared" si="877"/>
        <v>4680000</v>
      </c>
      <c r="P2102" s="178">
        <v>1</v>
      </c>
      <c r="Q2102" s="179" t="s">
        <v>38</v>
      </c>
      <c r="R2102" s="254">
        <v>4680000</v>
      </c>
      <c r="S2102" s="254">
        <f t="shared" si="878"/>
        <v>4680000</v>
      </c>
      <c r="T2102" s="178">
        <v>1</v>
      </c>
      <c r="U2102" s="179" t="s">
        <v>38</v>
      </c>
      <c r="V2102" s="254">
        <v>4680000</v>
      </c>
      <c r="W2102" s="254">
        <f t="shared" si="879"/>
        <v>4680000</v>
      </c>
      <c r="X2102" s="354">
        <f t="shared" si="885"/>
        <v>1404000</v>
      </c>
      <c r="Y2102" s="254">
        <f t="shared" si="880"/>
        <v>1404000</v>
      </c>
      <c r="Z2102" s="354">
        <f t="shared" si="835"/>
        <v>3276000</v>
      </c>
      <c r="AA2102" s="254">
        <f t="shared" si="886"/>
        <v>3276000</v>
      </c>
      <c r="AB2102" s="178">
        <v>1</v>
      </c>
      <c r="AC2102" s="179" t="s">
        <v>38</v>
      </c>
      <c r="AD2102" s="254">
        <v>4680000</v>
      </c>
      <c r="AE2102" s="254">
        <f t="shared" si="881"/>
        <v>4680000</v>
      </c>
      <c r="AF2102" s="178">
        <v>1</v>
      </c>
      <c r="AG2102" s="179" t="s">
        <v>38</v>
      </c>
      <c r="AH2102" s="254">
        <v>4680000</v>
      </c>
      <c r="AI2102" s="254">
        <f t="shared" si="882"/>
        <v>4680000</v>
      </c>
      <c r="AJ2102" s="178">
        <v>1</v>
      </c>
      <c r="AK2102" s="179" t="s">
        <v>38</v>
      </c>
      <c r="AL2102" s="254">
        <v>4680000</v>
      </c>
      <c r="AM2102" s="254">
        <f t="shared" si="883"/>
        <v>4680000</v>
      </c>
      <c r="AN2102" s="178">
        <v>1</v>
      </c>
      <c r="AO2102" s="179" t="s">
        <v>38</v>
      </c>
      <c r="AP2102" s="254">
        <v>4680000</v>
      </c>
      <c r="AQ2102" s="254">
        <f t="shared" si="884"/>
        <v>4680000</v>
      </c>
      <c r="AR2102" s="351">
        <f t="shared" si="836"/>
        <v>0</v>
      </c>
    </row>
    <row r="2103" spans="2:44" x14ac:dyDescent="0.4">
      <c r="B2103" s="208"/>
      <c r="C2103" s="180" t="s">
        <v>638</v>
      </c>
      <c r="D2103" s="178">
        <v>1</v>
      </c>
      <c r="E2103" s="179" t="s">
        <v>38</v>
      </c>
      <c r="F2103" s="254">
        <v>50400000</v>
      </c>
      <c r="G2103" s="254">
        <f t="shared" si="875"/>
        <v>50400000</v>
      </c>
      <c r="H2103" s="178">
        <v>1</v>
      </c>
      <c r="I2103" s="179" t="s">
        <v>38</v>
      </c>
      <c r="J2103" s="254">
        <v>50400000</v>
      </c>
      <c r="K2103" s="254">
        <f t="shared" si="876"/>
        <v>50400000</v>
      </c>
      <c r="L2103" s="178">
        <v>1</v>
      </c>
      <c r="M2103" s="179" t="s">
        <v>38</v>
      </c>
      <c r="N2103" s="254">
        <v>50400000</v>
      </c>
      <c r="O2103" s="254">
        <f t="shared" si="877"/>
        <v>50400000</v>
      </c>
      <c r="P2103" s="178">
        <v>1</v>
      </c>
      <c r="Q2103" s="179" t="s">
        <v>38</v>
      </c>
      <c r="R2103" s="254">
        <v>50400000</v>
      </c>
      <c r="S2103" s="254">
        <f t="shared" si="878"/>
        <v>50400000</v>
      </c>
      <c r="T2103" s="178">
        <v>1</v>
      </c>
      <c r="U2103" s="179" t="s">
        <v>38</v>
      </c>
      <c r="V2103" s="254">
        <v>50400000</v>
      </c>
      <c r="W2103" s="254">
        <f t="shared" si="879"/>
        <v>50400000</v>
      </c>
      <c r="X2103" s="354">
        <f t="shared" si="885"/>
        <v>15120000</v>
      </c>
      <c r="Y2103" s="254">
        <f t="shared" si="880"/>
        <v>15120000</v>
      </c>
      <c r="Z2103" s="354">
        <f t="shared" si="835"/>
        <v>35280000</v>
      </c>
      <c r="AA2103" s="254">
        <f t="shared" si="886"/>
        <v>35280000</v>
      </c>
      <c r="AB2103" s="178">
        <v>1</v>
      </c>
      <c r="AC2103" s="179" t="s">
        <v>38</v>
      </c>
      <c r="AD2103" s="254">
        <v>50400000</v>
      </c>
      <c r="AE2103" s="254">
        <f t="shared" si="881"/>
        <v>50400000</v>
      </c>
      <c r="AF2103" s="178">
        <v>1</v>
      </c>
      <c r="AG2103" s="179" t="s">
        <v>38</v>
      </c>
      <c r="AH2103" s="254">
        <v>50400000</v>
      </c>
      <c r="AI2103" s="254">
        <f t="shared" si="882"/>
        <v>50400000</v>
      </c>
      <c r="AJ2103" s="178">
        <v>1</v>
      </c>
      <c r="AK2103" s="179" t="s">
        <v>38</v>
      </c>
      <c r="AL2103" s="254">
        <v>50400000</v>
      </c>
      <c r="AM2103" s="254">
        <f t="shared" si="883"/>
        <v>50400000</v>
      </c>
      <c r="AN2103" s="178">
        <v>1</v>
      </c>
      <c r="AO2103" s="179" t="s">
        <v>38</v>
      </c>
      <c r="AP2103" s="254">
        <v>50400000</v>
      </c>
      <c r="AQ2103" s="254">
        <f t="shared" si="884"/>
        <v>50400000</v>
      </c>
      <c r="AR2103" s="351">
        <f t="shared" si="836"/>
        <v>0</v>
      </c>
    </row>
    <row r="2104" spans="2:44" x14ac:dyDescent="0.4">
      <c r="B2104" s="208"/>
      <c r="C2104" s="180" t="s">
        <v>60</v>
      </c>
      <c r="D2104" s="178">
        <v>1</v>
      </c>
      <c r="E2104" s="179" t="s">
        <v>38</v>
      </c>
      <c r="F2104" s="254">
        <v>28080000</v>
      </c>
      <c r="G2104" s="254">
        <f t="shared" si="875"/>
        <v>28080000</v>
      </c>
      <c r="H2104" s="178">
        <v>1</v>
      </c>
      <c r="I2104" s="179" t="s">
        <v>38</v>
      </c>
      <c r="J2104" s="254">
        <v>28080000</v>
      </c>
      <c r="K2104" s="254">
        <f t="shared" si="876"/>
        <v>28080000</v>
      </c>
      <c r="L2104" s="178">
        <v>1</v>
      </c>
      <c r="M2104" s="179" t="s">
        <v>38</v>
      </c>
      <c r="N2104" s="254">
        <v>28080000</v>
      </c>
      <c r="O2104" s="254">
        <f t="shared" si="877"/>
        <v>28080000</v>
      </c>
      <c r="P2104" s="178">
        <v>1</v>
      </c>
      <c r="Q2104" s="179" t="s">
        <v>38</v>
      </c>
      <c r="R2104" s="254">
        <v>28080000</v>
      </c>
      <c r="S2104" s="254">
        <f t="shared" si="878"/>
        <v>28080000</v>
      </c>
      <c r="T2104" s="178">
        <v>1</v>
      </c>
      <c r="U2104" s="179" t="s">
        <v>38</v>
      </c>
      <c r="V2104" s="254">
        <v>28080000</v>
      </c>
      <c r="W2104" s="254">
        <f t="shared" si="879"/>
        <v>28080000</v>
      </c>
      <c r="X2104" s="354">
        <f t="shared" si="885"/>
        <v>8424000</v>
      </c>
      <c r="Y2104" s="254">
        <f t="shared" si="880"/>
        <v>8424000</v>
      </c>
      <c r="Z2104" s="354">
        <f t="shared" si="835"/>
        <v>19656000</v>
      </c>
      <c r="AA2104" s="254">
        <f t="shared" si="886"/>
        <v>19656000</v>
      </c>
      <c r="AB2104" s="178">
        <v>1</v>
      </c>
      <c r="AC2104" s="179" t="s">
        <v>38</v>
      </c>
      <c r="AD2104" s="254">
        <v>28080000</v>
      </c>
      <c r="AE2104" s="254">
        <f t="shared" si="881"/>
        <v>28080000</v>
      </c>
      <c r="AF2104" s="178">
        <v>1</v>
      </c>
      <c r="AG2104" s="179" t="s">
        <v>38</v>
      </c>
      <c r="AH2104" s="254">
        <v>28080000</v>
      </c>
      <c r="AI2104" s="254">
        <f t="shared" si="882"/>
        <v>28080000</v>
      </c>
      <c r="AJ2104" s="178">
        <v>1</v>
      </c>
      <c r="AK2104" s="179" t="s">
        <v>38</v>
      </c>
      <c r="AL2104" s="254">
        <v>28080000</v>
      </c>
      <c r="AM2104" s="254">
        <f t="shared" si="883"/>
        <v>28080000</v>
      </c>
      <c r="AN2104" s="178">
        <v>1</v>
      </c>
      <c r="AO2104" s="179" t="s">
        <v>38</v>
      </c>
      <c r="AP2104" s="254">
        <v>28080000</v>
      </c>
      <c r="AQ2104" s="254">
        <f t="shared" si="884"/>
        <v>28080000</v>
      </c>
      <c r="AR2104" s="351">
        <f t="shared" si="836"/>
        <v>0</v>
      </c>
    </row>
    <row r="2105" spans="2:44" x14ac:dyDescent="0.4">
      <c r="B2105" s="208">
        <v>525119</v>
      </c>
      <c r="C2105" s="180" t="s">
        <v>42</v>
      </c>
      <c r="D2105" s="178"/>
      <c r="E2105" s="179"/>
      <c r="F2105" s="180">
        <v>0</v>
      </c>
      <c r="G2105" s="254">
        <f>SUM(G2106:G2111)</f>
        <v>171126000</v>
      </c>
      <c r="H2105" s="178"/>
      <c r="I2105" s="179"/>
      <c r="J2105" s="180">
        <v>0</v>
      </c>
      <c r="K2105" s="254">
        <f>SUM(K2106:K2111)</f>
        <v>171126000</v>
      </c>
      <c r="L2105" s="178"/>
      <c r="M2105" s="179"/>
      <c r="N2105" s="180">
        <v>0</v>
      </c>
      <c r="O2105" s="254">
        <f>SUM(O2106:O2111)</f>
        <v>122166000</v>
      </c>
      <c r="P2105" s="178"/>
      <c r="Q2105" s="179"/>
      <c r="R2105" s="180">
        <v>0</v>
      </c>
      <c r="S2105" s="254">
        <f>SUM(S2106:S2111)</f>
        <v>122166000</v>
      </c>
      <c r="T2105" s="178"/>
      <c r="U2105" s="179"/>
      <c r="V2105" s="180">
        <v>0</v>
      </c>
      <c r="W2105" s="254">
        <f>SUM(W2106:W2111)</f>
        <v>122166000</v>
      </c>
      <c r="X2105" s="354">
        <f t="shared" si="885"/>
        <v>36649800</v>
      </c>
      <c r="Y2105" s="254"/>
      <c r="Z2105" s="354">
        <f t="shared" si="835"/>
        <v>122166000</v>
      </c>
      <c r="AA2105" s="254"/>
      <c r="AB2105" s="178"/>
      <c r="AC2105" s="179"/>
      <c r="AD2105" s="180">
        <v>0</v>
      </c>
      <c r="AE2105" s="254">
        <f>SUM(AE2106:AE2111)</f>
        <v>122166000</v>
      </c>
      <c r="AF2105" s="178"/>
      <c r="AG2105" s="179"/>
      <c r="AH2105" s="180">
        <v>0</v>
      </c>
      <c r="AI2105" s="254">
        <f>SUM(AI2106:AI2111)</f>
        <v>122166000</v>
      </c>
      <c r="AJ2105" s="178"/>
      <c r="AK2105" s="179"/>
      <c r="AL2105" s="180">
        <v>0</v>
      </c>
      <c r="AM2105" s="254">
        <f>SUM(AM2106:AM2111)</f>
        <v>122166000</v>
      </c>
      <c r="AN2105" s="178"/>
      <c r="AO2105" s="179"/>
      <c r="AP2105" s="180">
        <v>0</v>
      </c>
      <c r="AQ2105" s="254">
        <f>SUM(AQ2106:AQ2111)</f>
        <v>122166000</v>
      </c>
      <c r="AR2105" s="351">
        <f t="shared" si="836"/>
        <v>0</v>
      </c>
    </row>
    <row r="2106" spans="2:44" x14ac:dyDescent="0.4">
      <c r="B2106" s="208" t="s">
        <v>27</v>
      </c>
      <c r="C2106" s="180" t="s">
        <v>708</v>
      </c>
      <c r="D2106" s="178">
        <v>1</v>
      </c>
      <c r="E2106" s="179" t="s">
        <v>38</v>
      </c>
      <c r="F2106" s="254">
        <v>71510000</v>
      </c>
      <c r="G2106" s="254">
        <f t="shared" ref="G2106:G2111" si="887">ROUNDDOWN(D2106*F2106,-3)</f>
        <v>71510000</v>
      </c>
      <c r="H2106" s="178">
        <v>1</v>
      </c>
      <c r="I2106" s="179" t="s">
        <v>38</v>
      </c>
      <c r="J2106" s="254">
        <v>71510000</v>
      </c>
      <c r="K2106" s="254">
        <f t="shared" ref="K2106:K2111" si="888">ROUNDDOWN(H2106*J2106,-3)</f>
        <v>71510000</v>
      </c>
      <c r="L2106" s="178">
        <v>1</v>
      </c>
      <c r="M2106" s="179" t="s">
        <v>38</v>
      </c>
      <c r="N2106" s="254">
        <v>71510000</v>
      </c>
      <c r="O2106" s="254">
        <f t="shared" ref="O2106:O2111" si="889">ROUNDDOWN(L2106*N2106,-3)</f>
        <v>71510000</v>
      </c>
      <c r="P2106" s="178">
        <v>1</v>
      </c>
      <c r="Q2106" s="179" t="s">
        <v>38</v>
      </c>
      <c r="R2106" s="254">
        <v>71510000</v>
      </c>
      <c r="S2106" s="254">
        <f t="shared" ref="S2106:S2111" si="890">ROUNDDOWN(P2106*R2106,-3)</f>
        <v>71510000</v>
      </c>
      <c r="T2106" s="178">
        <v>1</v>
      </c>
      <c r="U2106" s="179" t="s">
        <v>38</v>
      </c>
      <c r="V2106" s="254">
        <v>71510000</v>
      </c>
      <c r="W2106" s="254">
        <f t="shared" ref="W2106:W2111" si="891">ROUNDDOWN(T2106*V2106,-3)</f>
        <v>71510000</v>
      </c>
      <c r="X2106" s="354">
        <f t="shared" si="885"/>
        <v>21453000</v>
      </c>
      <c r="Y2106" s="254">
        <f>CEILING(X2106,1000)</f>
        <v>21453000</v>
      </c>
      <c r="Z2106" s="354">
        <f t="shared" si="835"/>
        <v>50057000</v>
      </c>
      <c r="AA2106" s="254">
        <f t="shared" si="886"/>
        <v>50057000</v>
      </c>
      <c r="AB2106" s="178">
        <v>1</v>
      </c>
      <c r="AC2106" s="179" t="s">
        <v>38</v>
      </c>
      <c r="AD2106" s="254">
        <v>71510000</v>
      </c>
      <c r="AE2106" s="254">
        <f t="shared" ref="AE2106:AE2111" si="892">ROUNDDOWN(AB2106*AD2106,-3)</f>
        <v>71510000</v>
      </c>
      <c r="AF2106" s="178">
        <v>1</v>
      </c>
      <c r="AG2106" s="179" t="s">
        <v>38</v>
      </c>
      <c r="AH2106" s="254">
        <v>71510000</v>
      </c>
      <c r="AI2106" s="254">
        <f t="shared" ref="AI2106:AI2111" si="893">ROUNDDOWN(AF2106*AH2106,-3)</f>
        <v>71510000</v>
      </c>
      <c r="AJ2106" s="178">
        <v>1</v>
      </c>
      <c r="AK2106" s="179" t="s">
        <v>38</v>
      </c>
      <c r="AL2106" s="254">
        <v>71510000</v>
      </c>
      <c r="AM2106" s="254">
        <f t="shared" ref="AM2106:AM2111" si="894">ROUNDDOWN(AJ2106*AL2106,-3)</f>
        <v>71510000</v>
      </c>
      <c r="AN2106" s="178">
        <v>1</v>
      </c>
      <c r="AO2106" s="179" t="s">
        <v>38</v>
      </c>
      <c r="AP2106" s="254">
        <v>71510000</v>
      </c>
      <c r="AQ2106" s="254">
        <f t="shared" ref="AQ2106:AQ2111" si="895">ROUNDDOWN(AN2106*AP2106,-3)</f>
        <v>71510000</v>
      </c>
      <c r="AR2106" s="351">
        <f t="shared" si="836"/>
        <v>0</v>
      </c>
    </row>
    <row r="2107" spans="2:44" x14ac:dyDescent="0.4">
      <c r="B2107" s="208"/>
      <c r="C2107" s="180" t="s">
        <v>44</v>
      </c>
      <c r="D2107" s="178">
        <v>48</v>
      </c>
      <c r="E2107" s="179" t="s">
        <v>40</v>
      </c>
      <c r="F2107" s="254">
        <v>450000</v>
      </c>
      <c r="G2107" s="254">
        <f t="shared" si="887"/>
        <v>21600000</v>
      </c>
      <c r="H2107" s="178">
        <v>48</v>
      </c>
      <c r="I2107" s="179" t="s">
        <v>40</v>
      </c>
      <c r="J2107" s="254">
        <v>450000</v>
      </c>
      <c r="K2107" s="254">
        <f t="shared" si="888"/>
        <v>21600000</v>
      </c>
      <c r="L2107" s="178">
        <v>48</v>
      </c>
      <c r="M2107" s="179" t="s">
        <v>40</v>
      </c>
      <c r="N2107" s="254">
        <v>450000</v>
      </c>
      <c r="O2107" s="254">
        <f t="shared" si="889"/>
        <v>21600000</v>
      </c>
      <c r="P2107" s="178">
        <v>48</v>
      </c>
      <c r="Q2107" s="179" t="s">
        <v>40</v>
      </c>
      <c r="R2107" s="254">
        <v>450000</v>
      </c>
      <c r="S2107" s="254">
        <f t="shared" si="890"/>
        <v>21600000</v>
      </c>
      <c r="T2107" s="178">
        <v>48</v>
      </c>
      <c r="U2107" s="179" t="s">
        <v>40</v>
      </c>
      <c r="V2107" s="254">
        <v>450000</v>
      </c>
      <c r="W2107" s="254">
        <f t="shared" si="891"/>
        <v>21600000</v>
      </c>
      <c r="X2107" s="354">
        <f t="shared" si="885"/>
        <v>6480000</v>
      </c>
      <c r="Y2107" s="254">
        <f>CEILING(X2107,1000)</f>
        <v>6480000</v>
      </c>
      <c r="Z2107" s="354">
        <f t="shared" si="835"/>
        <v>15120000</v>
      </c>
      <c r="AA2107" s="254">
        <f t="shared" si="886"/>
        <v>15120000</v>
      </c>
      <c r="AB2107" s="178">
        <v>48</v>
      </c>
      <c r="AC2107" s="179" t="s">
        <v>40</v>
      </c>
      <c r="AD2107" s="254">
        <v>450000</v>
      </c>
      <c r="AE2107" s="254">
        <f t="shared" si="892"/>
        <v>21600000</v>
      </c>
      <c r="AF2107" s="178">
        <v>48</v>
      </c>
      <c r="AG2107" s="179" t="s">
        <v>40</v>
      </c>
      <c r="AH2107" s="254">
        <v>450000</v>
      </c>
      <c r="AI2107" s="254">
        <f t="shared" si="893"/>
        <v>21600000</v>
      </c>
      <c r="AJ2107" s="178">
        <v>48</v>
      </c>
      <c r="AK2107" s="179" t="s">
        <v>40</v>
      </c>
      <c r="AL2107" s="254">
        <v>450000</v>
      </c>
      <c r="AM2107" s="254">
        <f t="shared" si="894"/>
        <v>21600000</v>
      </c>
      <c r="AN2107" s="178">
        <v>48</v>
      </c>
      <c r="AO2107" s="179" t="s">
        <v>40</v>
      </c>
      <c r="AP2107" s="254">
        <v>450000</v>
      </c>
      <c r="AQ2107" s="254">
        <f t="shared" si="895"/>
        <v>21600000</v>
      </c>
      <c r="AR2107" s="351">
        <f t="shared" si="836"/>
        <v>0</v>
      </c>
    </row>
    <row r="2108" spans="2:44" x14ac:dyDescent="0.4">
      <c r="B2108" s="208" t="s">
        <v>27</v>
      </c>
      <c r="C2108" s="180" t="s">
        <v>58</v>
      </c>
      <c r="D2108" s="178">
        <v>576</v>
      </c>
      <c r="E2108" s="179" t="s">
        <v>59</v>
      </c>
      <c r="F2108" s="254">
        <v>85000</v>
      </c>
      <c r="G2108" s="254">
        <f t="shared" si="887"/>
        <v>48960000</v>
      </c>
      <c r="H2108" s="178">
        <v>576</v>
      </c>
      <c r="I2108" s="179" t="s">
        <v>59</v>
      </c>
      <c r="J2108" s="254">
        <v>85000</v>
      </c>
      <c r="K2108" s="254">
        <f t="shared" si="888"/>
        <v>48960000</v>
      </c>
      <c r="L2108" s="178">
        <v>0</v>
      </c>
      <c r="M2108" s="179" t="s">
        <v>59</v>
      </c>
      <c r="N2108" s="254">
        <v>85000</v>
      </c>
      <c r="O2108" s="254">
        <f t="shared" si="889"/>
        <v>0</v>
      </c>
      <c r="P2108" s="178">
        <v>0</v>
      </c>
      <c r="Q2108" s="179" t="s">
        <v>59</v>
      </c>
      <c r="R2108" s="254">
        <v>85000</v>
      </c>
      <c r="S2108" s="254">
        <f t="shared" si="890"/>
        <v>0</v>
      </c>
      <c r="T2108" s="178">
        <v>0</v>
      </c>
      <c r="U2108" s="179" t="s">
        <v>59</v>
      </c>
      <c r="V2108" s="254">
        <v>85000</v>
      </c>
      <c r="W2108" s="254">
        <f t="shared" si="891"/>
        <v>0</v>
      </c>
      <c r="X2108" s="354">
        <f t="shared" si="885"/>
        <v>0</v>
      </c>
      <c r="Y2108" s="254"/>
      <c r="Z2108" s="354">
        <f t="shared" si="835"/>
        <v>0</v>
      </c>
      <c r="AA2108" s="254"/>
      <c r="AB2108" s="178">
        <v>0</v>
      </c>
      <c r="AC2108" s="179" t="s">
        <v>59</v>
      </c>
      <c r="AD2108" s="254">
        <v>85000</v>
      </c>
      <c r="AE2108" s="254">
        <f t="shared" si="892"/>
        <v>0</v>
      </c>
      <c r="AF2108" s="178">
        <v>0</v>
      </c>
      <c r="AG2108" s="179" t="s">
        <v>59</v>
      </c>
      <c r="AH2108" s="254">
        <v>85000</v>
      </c>
      <c r="AI2108" s="254">
        <f t="shared" si="893"/>
        <v>0</v>
      </c>
      <c r="AJ2108" s="178">
        <v>0</v>
      </c>
      <c r="AK2108" s="179" t="s">
        <v>59</v>
      </c>
      <c r="AL2108" s="254">
        <v>85000</v>
      </c>
      <c r="AM2108" s="254">
        <f t="shared" si="894"/>
        <v>0</v>
      </c>
      <c r="AN2108" s="178">
        <v>0</v>
      </c>
      <c r="AO2108" s="179" t="s">
        <v>59</v>
      </c>
      <c r="AP2108" s="254">
        <v>85000</v>
      </c>
      <c r="AQ2108" s="254">
        <f t="shared" si="895"/>
        <v>0</v>
      </c>
      <c r="AR2108" s="351">
        <f t="shared" si="836"/>
        <v>0</v>
      </c>
    </row>
    <row r="2109" spans="2:44" x14ac:dyDescent="0.4">
      <c r="B2109" s="208" t="s">
        <v>27</v>
      </c>
      <c r="C2109" s="180" t="s">
        <v>709</v>
      </c>
      <c r="D2109" s="178">
        <v>1</v>
      </c>
      <c r="E2109" s="179" t="s">
        <v>38</v>
      </c>
      <c r="F2109" s="254">
        <v>22656000</v>
      </c>
      <c r="G2109" s="254">
        <f t="shared" si="887"/>
        <v>22656000</v>
      </c>
      <c r="H2109" s="178">
        <v>1</v>
      </c>
      <c r="I2109" s="179" t="s">
        <v>38</v>
      </c>
      <c r="J2109" s="254">
        <v>22656000</v>
      </c>
      <c r="K2109" s="254">
        <f t="shared" si="888"/>
        <v>22656000</v>
      </c>
      <c r="L2109" s="178">
        <v>1</v>
      </c>
      <c r="M2109" s="179" t="s">
        <v>38</v>
      </c>
      <c r="N2109" s="254">
        <v>22656000</v>
      </c>
      <c r="O2109" s="254">
        <f t="shared" si="889"/>
        <v>22656000</v>
      </c>
      <c r="P2109" s="178">
        <v>1</v>
      </c>
      <c r="Q2109" s="179" t="s">
        <v>38</v>
      </c>
      <c r="R2109" s="254">
        <v>22656000</v>
      </c>
      <c r="S2109" s="254">
        <f t="shared" si="890"/>
        <v>22656000</v>
      </c>
      <c r="T2109" s="178">
        <v>1</v>
      </c>
      <c r="U2109" s="179" t="s">
        <v>38</v>
      </c>
      <c r="V2109" s="254">
        <v>22656000</v>
      </c>
      <c r="W2109" s="254">
        <f t="shared" si="891"/>
        <v>22656000</v>
      </c>
      <c r="X2109" s="354">
        <f t="shared" si="885"/>
        <v>6796800</v>
      </c>
      <c r="Y2109" s="254">
        <f>CEILING(X2109,1000)</f>
        <v>6797000</v>
      </c>
      <c r="Z2109" s="354">
        <f t="shared" si="835"/>
        <v>15859000</v>
      </c>
      <c r="AA2109" s="254">
        <f t="shared" si="886"/>
        <v>15859000</v>
      </c>
      <c r="AB2109" s="178">
        <v>1</v>
      </c>
      <c r="AC2109" s="179" t="s">
        <v>38</v>
      </c>
      <c r="AD2109" s="254">
        <v>22656000</v>
      </c>
      <c r="AE2109" s="254">
        <f t="shared" si="892"/>
        <v>22656000</v>
      </c>
      <c r="AF2109" s="178">
        <v>1</v>
      </c>
      <c r="AG2109" s="179" t="s">
        <v>38</v>
      </c>
      <c r="AH2109" s="254">
        <v>22656000</v>
      </c>
      <c r="AI2109" s="254">
        <f t="shared" si="893"/>
        <v>22656000</v>
      </c>
      <c r="AJ2109" s="178">
        <v>1</v>
      </c>
      <c r="AK2109" s="179" t="s">
        <v>38</v>
      </c>
      <c r="AL2109" s="254">
        <v>22656000</v>
      </c>
      <c r="AM2109" s="254">
        <f t="shared" si="894"/>
        <v>22656000</v>
      </c>
      <c r="AN2109" s="178">
        <v>1</v>
      </c>
      <c r="AO2109" s="179" t="s">
        <v>38</v>
      </c>
      <c r="AP2109" s="254">
        <v>22656000</v>
      </c>
      <c r="AQ2109" s="254">
        <f t="shared" si="895"/>
        <v>22656000</v>
      </c>
      <c r="AR2109" s="351">
        <f t="shared" si="836"/>
        <v>0</v>
      </c>
    </row>
    <row r="2110" spans="2:44" x14ac:dyDescent="0.4">
      <c r="B2110" s="208" t="s">
        <v>27</v>
      </c>
      <c r="C2110" s="180" t="s">
        <v>635</v>
      </c>
      <c r="D2110" s="178">
        <v>1</v>
      </c>
      <c r="E2110" s="179" t="s">
        <v>38</v>
      </c>
      <c r="F2110" s="254">
        <v>2400000</v>
      </c>
      <c r="G2110" s="254">
        <f t="shared" si="887"/>
        <v>2400000</v>
      </c>
      <c r="H2110" s="178">
        <v>1</v>
      </c>
      <c r="I2110" s="179" t="s">
        <v>38</v>
      </c>
      <c r="J2110" s="254">
        <v>2400000</v>
      </c>
      <c r="K2110" s="254">
        <f t="shared" si="888"/>
        <v>2400000</v>
      </c>
      <c r="L2110" s="178">
        <v>1</v>
      </c>
      <c r="M2110" s="179" t="s">
        <v>38</v>
      </c>
      <c r="N2110" s="254">
        <v>2400000</v>
      </c>
      <c r="O2110" s="254">
        <f t="shared" si="889"/>
        <v>2400000</v>
      </c>
      <c r="P2110" s="178">
        <v>1</v>
      </c>
      <c r="Q2110" s="179" t="s">
        <v>38</v>
      </c>
      <c r="R2110" s="254">
        <v>2400000</v>
      </c>
      <c r="S2110" s="254">
        <f t="shared" si="890"/>
        <v>2400000</v>
      </c>
      <c r="T2110" s="178">
        <v>1</v>
      </c>
      <c r="U2110" s="179" t="s">
        <v>38</v>
      </c>
      <c r="V2110" s="254">
        <v>2400000</v>
      </c>
      <c r="W2110" s="254">
        <f t="shared" si="891"/>
        <v>2400000</v>
      </c>
      <c r="X2110" s="354">
        <f t="shared" si="885"/>
        <v>720000</v>
      </c>
      <c r="Y2110" s="254">
        <f>CEILING(X2110,1000)</f>
        <v>720000</v>
      </c>
      <c r="Z2110" s="354">
        <f t="shared" si="835"/>
        <v>1680000</v>
      </c>
      <c r="AA2110" s="254">
        <f t="shared" si="886"/>
        <v>1680000</v>
      </c>
      <c r="AB2110" s="178">
        <v>1</v>
      </c>
      <c r="AC2110" s="179" t="s">
        <v>38</v>
      </c>
      <c r="AD2110" s="254">
        <v>2400000</v>
      </c>
      <c r="AE2110" s="254">
        <f t="shared" si="892"/>
        <v>2400000</v>
      </c>
      <c r="AF2110" s="178">
        <v>1</v>
      </c>
      <c r="AG2110" s="179" t="s">
        <v>38</v>
      </c>
      <c r="AH2110" s="254">
        <v>2400000</v>
      </c>
      <c r="AI2110" s="254">
        <f t="shared" si="893"/>
        <v>2400000</v>
      </c>
      <c r="AJ2110" s="178">
        <v>1</v>
      </c>
      <c r="AK2110" s="179" t="s">
        <v>38</v>
      </c>
      <c r="AL2110" s="254">
        <v>2400000</v>
      </c>
      <c r="AM2110" s="254">
        <f t="shared" si="894"/>
        <v>2400000</v>
      </c>
      <c r="AN2110" s="178">
        <v>1</v>
      </c>
      <c r="AO2110" s="179" t="s">
        <v>38</v>
      </c>
      <c r="AP2110" s="254">
        <v>2400000</v>
      </c>
      <c r="AQ2110" s="254">
        <f t="shared" si="895"/>
        <v>2400000</v>
      </c>
      <c r="AR2110" s="351">
        <f t="shared" si="836"/>
        <v>0</v>
      </c>
    </row>
    <row r="2111" spans="2:44" x14ac:dyDescent="0.4">
      <c r="B2111" s="208"/>
      <c r="C2111" s="180" t="s">
        <v>706</v>
      </c>
      <c r="D2111" s="178">
        <v>1</v>
      </c>
      <c r="E2111" s="179" t="s">
        <v>38</v>
      </c>
      <c r="F2111" s="254">
        <v>4000000</v>
      </c>
      <c r="G2111" s="254">
        <f t="shared" si="887"/>
        <v>4000000</v>
      </c>
      <c r="H2111" s="178">
        <v>1</v>
      </c>
      <c r="I2111" s="179" t="s">
        <v>38</v>
      </c>
      <c r="J2111" s="254">
        <v>4000000</v>
      </c>
      <c r="K2111" s="254">
        <f t="shared" si="888"/>
        <v>4000000</v>
      </c>
      <c r="L2111" s="178">
        <v>1</v>
      </c>
      <c r="M2111" s="179" t="s">
        <v>38</v>
      </c>
      <c r="N2111" s="254">
        <v>4000000</v>
      </c>
      <c r="O2111" s="254">
        <f t="shared" si="889"/>
        <v>4000000</v>
      </c>
      <c r="P2111" s="178">
        <v>1</v>
      </c>
      <c r="Q2111" s="179" t="s">
        <v>38</v>
      </c>
      <c r="R2111" s="254">
        <v>4000000</v>
      </c>
      <c r="S2111" s="254">
        <f t="shared" si="890"/>
        <v>4000000</v>
      </c>
      <c r="T2111" s="178">
        <v>1</v>
      </c>
      <c r="U2111" s="179" t="s">
        <v>38</v>
      </c>
      <c r="V2111" s="254">
        <v>4000000</v>
      </c>
      <c r="W2111" s="254">
        <f t="shared" si="891"/>
        <v>4000000</v>
      </c>
      <c r="X2111" s="354">
        <f t="shared" si="885"/>
        <v>1200000</v>
      </c>
      <c r="Y2111" s="254">
        <f>CEILING(X2111,1000)</f>
        <v>1200000</v>
      </c>
      <c r="Z2111" s="354">
        <f t="shared" si="835"/>
        <v>2800000</v>
      </c>
      <c r="AA2111" s="254">
        <f t="shared" si="886"/>
        <v>2800000</v>
      </c>
      <c r="AB2111" s="178">
        <v>1</v>
      </c>
      <c r="AC2111" s="179" t="s">
        <v>38</v>
      </c>
      <c r="AD2111" s="254">
        <v>4000000</v>
      </c>
      <c r="AE2111" s="254">
        <f t="shared" si="892"/>
        <v>4000000</v>
      </c>
      <c r="AF2111" s="178">
        <v>1</v>
      </c>
      <c r="AG2111" s="179" t="s">
        <v>38</v>
      </c>
      <c r="AH2111" s="254">
        <v>4000000</v>
      </c>
      <c r="AI2111" s="254">
        <f t="shared" si="893"/>
        <v>4000000</v>
      </c>
      <c r="AJ2111" s="178">
        <v>1</v>
      </c>
      <c r="AK2111" s="179" t="s">
        <v>38</v>
      </c>
      <c r="AL2111" s="254">
        <v>4000000</v>
      </c>
      <c r="AM2111" s="254">
        <f t="shared" si="894"/>
        <v>4000000</v>
      </c>
      <c r="AN2111" s="178">
        <v>1</v>
      </c>
      <c r="AO2111" s="179" t="s">
        <v>38</v>
      </c>
      <c r="AP2111" s="254">
        <v>4000000</v>
      </c>
      <c r="AQ2111" s="254">
        <f t="shared" si="895"/>
        <v>4000000</v>
      </c>
      <c r="AR2111" s="351">
        <f t="shared" si="836"/>
        <v>0</v>
      </c>
    </row>
    <row r="2112" spans="2:44" ht="29.15" x14ac:dyDescent="0.4">
      <c r="B2112" s="312" t="s">
        <v>384</v>
      </c>
      <c r="C2112" s="313" t="s">
        <v>724</v>
      </c>
      <c r="D2112" s="269">
        <v>24</v>
      </c>
      <c r="E2112" s="270" t="s">
        <v>30</v>
      </c>
      <c r="F2112" s="254">
        <v>0</v>
      </c>
      <c r="G2112" s="254">
        <f>G2113+G2120</f>
        <v>278943000</v>
      </c>
      <c r="H2112" s="314">
        <v>24</v>
      </c>
      <c r="I2112" s="315" t="s">
        <v>30</v>
      </c>
      <c r="J2112" s="316">
        <v>0</v>
      </c>
      <c r="K2112" s="316">
        <f>K2113+K2120</f>
        <v>278943000</v>
      </c>
      <c r="L2112" s="314">
        <v>24</v>
      </c>
      <c r="M2112" s="315" t="s">
        <v>30</v>
      </c>
      <c r="N2112" s="316">
        <v>0</v>
      </c>
      <c r="O2112" s="316">
        <f>O2113+O2120</f>
        <v>260583000</v>
      </c>
      <c r="P2112" s="314">
        <v>24</v>
      </c>
      <c r="Q2112" s="315" t="s">
        <v>30</v>
      </c>
      <c r="R2112" s="316">
        <v>0</v>
      </c>
      <c r="S2112" s="316">
        <f>S2113+S2120</f>
        <v>260583000</v>
      </c>
      <c r="T2112" s="314">
        <v>24</v>
      </c>
      <c r="U2112" s="315" t="s">
        <v>30</v>
      </c>
      <c r="V2112" s="316">
        <v>0</v>
      </c>
      <c r="W2112" s="316">
        <f>W2113+W2120</f>
        <v>260583000</v>
      </c>
      <c r="X2112" s="354">
        <f t="shared" si="885"/>
        <v>78174900</v>
      </c>
      <c r="Y2112" s="316"/>
      <c r="Z2112" s="354">
        <f t="shared" si="835"/>
        <v>260583000</v>
      </c>
      <c r="AA2112" s="316"/>
      <c r="AB2112" s="314">
        <v>24</v>
      </c>
      <c r="AC2112" s="315" t="s">
        <v>30</v>
      </c>
      <c r="AD2112" s="316">
        <v>0</v>
      </c>
      <c r="AE2112" s="316">
        <f>AE2113+AE2120</f>
        <v>260583000</v>
      </c>
      <c r="AF2112" s="314">
        <v>24</v>
      </c>
      <c r="AG2112" s="315" t="s">
        <v>30</v>
      </c>
      <c r="AH2112" s="316">
        <v>0</v>
      </c>
      <c r="AI2112" s="316">
        <f>AI2113+AI2120</f>
        <v>260583000</v>
      </c>
      <c r="AJ2112" s="314">
        <v>24</v>
      </c>
      <c r="AK2112" s="315" t="s">
        <v>30</v>
      </c>
      <c r="AL2112" s="316">
        <v>0</v>
      </c>
      <c r="AM2112" s="316">
        <f>AM2113+AM2120</f>
        <v>260583000</v>
      </c>
      <c r="AN2112" s="314">
        <v>24</v>
      </c>
      <c r="AO2112" s="315" t="s">
        <v>30</v>
      </c>
      <c r="AP2112" s="316">
        <v>0</v>
      </c>
      <c r="AQ2112" s="316">
        <f>AQ2113+AQ2120</f>
        <v>260583000</v>
      </c>
      <c r="AR2112" s="351">
        <f t="shared" si="836"/>
        <v>0</v>
      </c>
    </row>
    <row r="2113" spans="2:44" x14ac:dyDescent="0.4">
      <c r="B2113" s="208">
        <v>525111</v>
      </c>
      <c r="C2113" s="180" t="s">
        <v>174</v>
      </c>
      <c r="D2113" s="178">
        <v>0</v>
      </c>
      <c r="E2113" s="179"/>
      <c r="F2113" s="180">
        <v>0</v>
      </c>
      <c r="G2113" s="254">
        <f>SUM(G2114:G2119)</f>
        <v>193620000</v>
      </c>
      <c r="H2113" s="178">
        <v>0</v>
      </c>
      <c r="I2113" s="179"/>
      <c r="J2113" s="180">
        <v>0</v>
      </c>
      <c r="K2113" s="254">
        <f>SUM(K2114:K2119)</f>
        <v>193620000</v>
      </c>
      <c r="L2113" s="178">
        <v>0</v>
      </c>
      <c r="M2113" s="179"/>
      <c r="N2113" s="180">
        <v>0</v>
      </c>
      <c r="O2113" s="254">
        <f>SUM(O2114:O2119)</f>
        <v>193620000</v>
      </c>
      <c r="P2113" s="178">
        <v>0</v>
      </c>
      <c r="Q2113" s="179"/>
      <c r="R2113" s="180">
        <v>0</v>
      </c>
      <c r="S2113" s="254">
        <f>SUM(S2114:S2119)</f>
        <v>193620000</v>
      </c>
      <c r="T2113" s="178">
        <v>0</v>
      </c>
      <c r="U2113" s="179"/>
      <c r="V2113" s="180">
        <v>0</v>
      </c>
      <c r="W2113" s="254">
        <f>SUM(W2114:W2119)</f>
        <v>193620000</v>
      </c>
      <c r="X2113" s="354">
        <f t="shared" si="885"/>
        <v>58086000</v>
      </c>
      <c r="Y2113" s="254"/>
      <c r="Z2113" s="354">
        <f t="shared" si="835"/>
        <v>193620000</v>
      </c>
      <c r="AA2113" s="254"/>
      <c r="AB2113" s="178">
        <v>0</v>
      </c>
      <c r="AC2113" s="179"/>
      <c r="AD2113" s="180">
        <v>0</v>
      </c>
      <c r="AE2113" s="254">
        <f>SUM(AE2114:AE2119)</f>
        <v>193620000</v>
      </c>
      <c r="AF2113" s="178">
        <v>0</v>
      </c>
      <c r="AG2113" s="179"/>
      <c r="AH2113" s="180">
        <v>0</v>
      </c>
      <c r="AI2113" s="254">
        <f>SUM(AI2114:AI2119)</f>
        <v>193620000</v>
      </c>
      <c r="AJ2113" s="178">
        <v>0</v>
      </c>
      <c r="AK2113" s="179"/>
      <c r="AL2113" s="180">
        <v>0</v>
      </c>
      <c r="AM2113" s="254">
        <f>SUM(AM2114:AM2119)</f>
        <v>193620000</v>
      </c>
      <c r="AN2113" s="178">
        <v>0</v>
      </c>
      <c r="AO2113" s="179"/>
      <c r="AP2113" s="180">
        <v>0</v>
      </c>
      <c r="AQ2113" s="254">
        <f>SUM(AQ2114:AQ2119)</f>
        <v>193620000</v>
      </c>
      <c r="AR2113" s="351">
        <f t="shared" si="836"/>
        <v>0</v>
      </c>
    </row>
    <row r="2114" spans="2:44" x14ac:dyDescent="0.4">
      <c r="B2114" s="208" t="s">
        <v>27</v>
      </c>
      <c r="C2114" s="180" t="s">
        <v>46</v>
      </c>
      <c r="D2114" s="178">
        <v>241</v>
      </c>
      <c r="E2114" s="179" t="s">
        <v>47</v>
      </c>
      <c r="F2114" s="254">
        <v>150000</v>
      </c>
      <c r="G2114" s="254">
        <f t="shared" ref="G2114:G2119" si="896">ROUNDDOWN(D2114*F2114,-3)</f>
        <v>36150000</v>
      </c>
      <c r="H2114" s="178">
        <v>241</v>
      </c>
      <c r="I2114" s="179" t="s">
        <v>47</v>
      </c>
      <c r="J2114" s="254">
        <v>150000</v>
      </c>
      <c r="K2114" s="254">
        <f t="shared" ref="K2114:K2119" si="897">ROUNDDOWN(H2114*J2114,-3)</f>
        <v>36150000</v>
      </c>
      <c r="L2114" s="178">
        <v>241</v>
      </c>
      <c r="M2114" s="179" t="s">
        <v>47</v>
      </c>
      <c r="N2114" s="254">
        <v>150000</v>
      </c>
      <c r="O2114" s="254">
        <f t="shared" ref="O2114:O2119" si="898">ROUNDDOWN(L2114*N2114,-3)</f>
        <v>36150000</v>
      </c>
      <c r="P2114" s="178">
        <v>241</v>
      </c>
      <c r="Q2114" s="179" t="s">
        <v>47</v>
      </c>
      <c r="R2114" s="254">
        <v>150000</v>
      </c>
      <c r="S2114" s="254">
        <f t="shared" ref="S2114:S2119" si="899">ROUNDDOWN(P2114*R2114,-3)</f>
        <v>36150000</v>
      </c>
      <c r="T2114" s="178">
        <v>241</v>
      </c>
      <c r="U2114" s="179" t="s">
        <v>47</v>
      </c>
      <c r="V2114" s="254">
        <v>150000</v>
      </c>
      <c r="W2114" s="254">
        <f t="shared" ref="W2114:W2119" si="900">ROUNDDOWN(T2114*V2114,-3)</f>
        <v>36150000</v>
      </c>
      <c r="X2114" s="354">
        <f t="shared" si="885"/>
        <v>10845000</v>
      </c>
      <c r="Y2114" s="254">
        <f t="shared" ref="Y2114:Y2119" si="901">CEILING(X2114,1000)</f>
        <v>10845000</v>
      </c>
      <c r="Z2114" s="354">
        <f t="shared" si="835"/>
        <v>25305000</v>
      </c>
      <c r="AA2114" s="254">
        <f t="shared" si="886"/>
        <v>25305000</v>
      </c>
      <c r="AB2114" s="178">
        <v>241</v>
      </c>
      <c r="AC2114" s="179" t="s">
        <v>47</v>
      </c>
      <c r="AD2114" s="254">
        <v>150000</v>
      </c>
      <c r="AE2114" s="254">
        <f t="shared" ref="AE2114:AE2119" si="902">ROUNDDOWN(AB2114*AD2114,-3)</f>
        <v>36150000</v>
      </c>
      <c r="AF2114" s="178">
        <v>241</v>
      </c>
      <c r="AG2114" s="179" t="s">
        <v>47</v>
      </c>
      <c r="AH2114" s="254">
        <v>150000</v>
      </c>
      <c r="AI2114" s="254">
        <f t="shared" ref="AI2114:AI2119" si="903">ROUNDDOWN(AF2114*AH2114,-3)</f>
        <v>36150000</v>
      </c>
      <c r="AJ2114" s="178">
        <v>241</v>
      </c>
      <c r="AK2114" s="179" t="s">
        <v>47</v>
      </c>
      <c r="AL2114" s="254">
        <v>150000</v>
      </c>
      <c r="AM2114" s="254">
        <f t="shared" ref="AM2114:AM2119" si="904">ROUNDDOWN(AJ2114*AL2114,-3)</f>
        <v>36150000</v>
      </c>
      <c r="AN2114" s="178">
        <v>241</v>
      </c>
      <c r="AO2114" s="179" t="s">
        <v>47</v>
      </c>
      <c r="AP2114" s="254">
        <v>150000</v>
      </c>
      <c r="AQ2114" s="254">
        <f t="shared" ref="AQ2114:AQ2119" si="905">ROUNDDOWN(AN2114*AP2114,-3)</f>
        <v>36150000</v>
      </c>
      <c r="AR2114" s="351">
        <f t="shared" si="836"/>
        <v>0</v>
      </c>
    </row>
    <row r="2115" spans="2:44" x14ac:dyDescent="0.4">
      <c r="B2115" s="208" t="s">
        <v>27</v>
      </c>
      <c r="C2115" s="180" t="s">
        <v>48</v>
      </c>
      <c r="D2115" s="178">
        <v>834</v>
      </c>
      <c r="E2115" s="179" t="s">
        <v>47</v>
      </c>
      <c r="F2115" s="254">
        <v>150000</v>
      </c>
      <c r="G2115" s="254">
        <f t="shared" si="896"/>
        <v>125100000</v>
      </c>
      <c r="H2115" s="178">
        <v>834</v>
      </c>
      <c r="I2115" s="179" t="s">
        <v>47</v>
      </c>
      <c r="J2115" s="254">
        <v>150000</v>
      </c>
      <c r="K2115" s="254">
        <f t="shared" si="897"/>
        <v>125100000</v>
      </c>
      <c r="L2115" s="178">
        <v>834</v>
      </c>
      <c r="M2115" s="179" t="s">
        <v>47</v>
      </c>
      <c r="N2115" s="254">
        <v>150000</v>
      </c>
      <c r="O2115" s="254">
        <f t="shared" si="898"/>
        <v>125100000</v>
      </c>
      <c r="P2115" s="178">
        <v>834</v>
      </c>
      <c r="Q2115" s="179" t="s">
        <v>47</v>
      </c>
      <c r="R2115" s="254">
        <v>150000</v>
      </c>
      <c r="S2115" s="254">
        <f t="shared" si="899"/>
        <v>125100000</v>
      </c>
      <c r="T2115" s="178">
        <v>834</v>
      </c>
      <c r="U2115" s="179" t="s">
        <v>47</v>
      </c>
      <c r="V2115" s="254">
        <v>150000</v>
      </c>
      <c r="W2115" s="254">
        <f t="shared" si="900"/>
        <v>125100000</v>
      </c>
      <c r="X2115" s="354">
        <f t="shared" si="885"/>
        <v>37530000</v>
      </c>
      <c r="Y2115" s="254">
        <f t="shared" si="901"/>
        <v>37530000</v>
      </c>
      <c r="Z2115" s="354">
        <f t="shared" si="835"/>
        <v>87570000</v>
      </c>
      <c r="AA2115" s="254">
        <f t="shared" si="886"/>
        <v>87570000</v>
      </c>
      <c r="AB2115" s="178">
        <v>834</v>
      </c>
      <c r="AC2115" s="179" t="s">
        <v>47</v>
      </c>
      <c r="AD2115" s="254">
        <v>150000</v>
      </c>
      <c r="AE2115" s="254">
        <f t="shared" si="902"/>
        <v>125100000</v>
      </c>
      <c r="AF2115" s="178">
        <v>834</v>
      </c>
      <c r="AG2115" s="179" t="s">
        <v>47</v>
      </c>
      <c r="AH2115" s="254">
        <v>150000</v>
      </c>
      <c r="AI2115" s="254">
        <f t="shared" si="903"/>
        <v>125100000</v>
      </c>
      <c r="AJ2115" s="178">
        <v>834</v>
      </c>
      <c r="AK2115" s="179" t="s">
        <v>47</v>
      </c>
      <c r="AL2115" s="254">
        <v>150000</v>
      </c>
      <c r="AM2115" s="254">
        <f t="shared" si="904"/>
        <v>125100000</v>
      </c>
      <c r="AN2115" s="178">
        <v>834</v>
      </c>
      <c r="AO2115" s="179" t="s">
        <v>47</v>
      </c>
      <c r="AP2115" s="254">
        <v>150000</v>
      </c>
      <c r="AQ2115" s="254">
        <f t="shared" si="905"/>
        <v>125100000</v>
      </c>
      <c r="AR2115" s="351">
        <f t="shared" si="836"/>
        <v>0</v>
      </c>
    </row>
    <row r="2116" spans="2:44" x14ac:dyDescent="0.4">
      <c r="B2116" s="208"/>
      <c r="C2116" s="180" t="s">
        <v>672</v>
      </c>
      <c r="D2116" s="178">
        <v>89</v>
      </c>
      <c r="E2116" s="179" t="s">
        <v>47</v>
      </c>
      <c r="F2116" s="254">
        <v>150000</v>
      </c>
      <c r="G2116" s="254">
        <f t="shared" si="896"/>
        <v>13350000</v>
      </c>
      <c r="H2116" s="178">
        <v>89</v>
      </c>
      <c r="I2116" s="179" t="s">
        <v>47</v>
      </c>
      <c r="J2116" s="254">
        <v>150000</v>
      </c>
      <c r="K2116" s="254">
        <f t="shared" si="897"/>
        <v>13350000</v>
      </c>
      <c r="L2116" s="178">
        <v>89</v>
      </c>
      <c r="M2116" s="179" t="s">
        <v>47</v>
      </c>
      <c r="N2116" s="254">
        <v>150000</v>
      </c>
      <c r="O2116" s="254">
        <f t="shared" si="898"/>
        <v>13350000</v>
      </c>
      <c r="P2116" s="178">
        <v>89</v>
      </c>
      <c r="Q2116" s="179" t="s">
        <v>47</v>
      </c>
      <c r="R2116" s="254">
        <v>150000</v>
      </c>
      <c r="S2116" s="254">
        <f t="shared" si="899"/>
        <v>13350000</v>
      </c>
      <c r="T2116" s="178">
        <v>89</v>
      </c>
      <c r="U2116" s="179" t="s">
        <v>47</v>
      </c>
      <c r="V2116" s="254">
        <v>150000</v>
      </c>
      <c r="W2116" s="254">
        <f t="shared" si="900"/>
        <v>13350000</v>
      </c>
      <c r="X2116" s="354">
        <f t="shared" si="885"/>
        <v>4005000</v>
      </c>
      <c r="Y2116" s="254">
        <f t="shared" si="901"/>
        <v>4005000</v>
      </c>
      <c r="Z2116" s="354">
        <f t="shared" si="835"/>
        <v>9345000</v>
      </c>
      <c r="AA2116" s="254">
        <f t="shared" si="886"/>
        <v>9345000</v>
      </c>
      <c r="AB2116" s="178">
        <v>89</v>
      </c>
      <c r="AC2116" s="179" t="s">
        <v>47</v>
      </c>
      <c r="AD2116" s="254">
        <v>150000</v>
      </c>
      <c r="AE2116" s="254">
        <f t="shared" si="902"/>
        <v>13350000</v>
      </c>
      <c r="AF2116" s="178">
        <v>89</v>
      </c>
      <c r="AG2116" s="179" t="s">
        <v>47</v>
      </c>
      <c r="AH2116" s="254">
        <v>150000</v>
      </c>
      <c r="AI2116" s="254">
        <f t="shared" si="903"/>
        <v>13350000</v>
      </c>
      <c r="AJ2116" s="178">
        <v>89</v>
      </c>
      <c r="AK2116" s="179" t="s">
        <v>47</v>
      </c>
      <c r="AL2116" s="254">
        <v>150000</v>
      </c>
      <c r="AM2116" s="254">
        <f t="shared" si="904"/>
        <v>13350000</v>
      </c>
      <c r="AN2116" s="178">
        <v>89</v>
      </c>
      <c r="AO2116" s="179" t="s">
        <v>47</v>
      </c>
      <c r="AP2116" s="254">
        <v>150000</v>
      </c>
      <c r="AQ2116" s="254">
        <f t="shared" si="905"/>
        <v>13350000</v>
      </c>
      <c r="AR2116" s="351">
        <f t="shared" si="836"/>
        <v>0</v>
      </c>
    </row>
    <row r="2117" spans="2:44" x14ac:dyDescent="0.4">
      <c r="B2117" s="208"/>
      <c r="C2117" s="180" t="s">
        <v>673</v>
      </c>
      <c r="D2117" s="178">
        <v>1</v>
      </c>
      <c r="E2117" s="179" t="s">
        <v>38</v>
      </c>
      <c r="F2117" s="254">
        <v>1620000</v>
      </c>
      <c r="G2117" s="254">
        <f t="shared" si="896"/>
        <v>1620000</v>
      </c>
      <c r="H2117" s="178">
        <v>1</v>
      </c>
      <c r="I2117" s="179" t="s">
        <v>38</v>
      </c>
      <c r="J2117" s="254">
        <v>1620000</v>
      </c>
      <c r="K2117" s="254">
        <f t="shared" si="897"/>
        <v>1620000</v>
      </c>
      <c r="L2117" s="178">
        <v>1</v>
      </c>
      <c r="M2117" s="179" t="s">
        <v>38</v>
      </c>
      <c r="N2117" s="254">
        <v>1620000</v>
      </c>
      <c r="O2117" s="254">
        <f t="shared" si="898"/>
        <v>1620000</v>
      </c>
      <c r="P2117" s="178">
        <v>1</v>
      </c>
      <c r="Q2117" s="179" t="s">
        <v>38</v>
      </c>
      <c r="R2117" s="254">
        <v>1620000</v>
      </c>
      <c r="S2117" s="254">
        <f t="shared" si="899"/>
        <v>1620000</v>
      </c>
      <c r="T2117" s="178">
        <v>1</v>
      </c>
      <c r="U2117" s="179" t="s">
        <v>38</v>
      </c>
      <c r="V2117" s="254">
        <v>1620000</v>
      </c>
      <c r="W2117" s="254">
        <f t="shared" si="900"/>
        <v>1620000</v>
      </c>
      <c r="X2117" s="354">
        <f t="shared" si="885"/>
        <v>486000</v>
      </c>
      <c r="Y2117" s="254">
        <f t="shared" si="901"/>
        <v>486000</v>
      </c>
      <c r="Z2117" s="354">
        <f t="shared" si="835"/>
        <v>1134000</v>
      </c>
      <c r="AA2117" s="254">
        <f t="shared" si="886"/>
        <v>1134000</v>
      </c>
      <c r="AB2117" s="178">
        <v>1</v>
      </c>
      <c r="AC2117" s="179" t="s">
        <v>38</v>
      </c>
      <c r="AD2117" s="254">
        <v>1620000</v>
      </c>
      <c r="AE2117" s="254">
        <f t="shared" si="902"/>
        <v>1620000</v>
      </c>
      <c r="AF2117" s="178">
        <v>1</v>
      </c>
      <c r="AG2117" s="179" t="s">
        <v>38</v>
      </c>
      <c r="AH2117" s="254">
        <v>1620000</v>
      </c>
      <c r="AI2117" s="254">
        <f t="shared" si="903"/>
        <v>1620000</v>
      </c>
      <c r="AJ2117" s="178">
        <v>1</v>
      </c>
      <c r="AK2117" s="179" t="s">
        <v>38</v>
      </c>
      <c r="AL2117" s="254">
        <v>1620000</v>
      </c>
      <c r="AM2117" s="254">
        <f t="shared" si="904"/>
        <v>1620000</v>
      </c>
      <c r="AN2117" s="178">
        <v>1</v>
      </c>
      <c r="AO2117" s="179" t="s">
        <v>38</v>
      </c>
      <c r="AP2117" s="254">
        <v>1620000</v>
      </c>
      <c r="AQ2117" s="254">
        <f t="shared" si="905"/>
        <v>1620000</v>
      </c>
      <c r="AR2117" s="351">
        <f t="shared" si="836"/>
        <v>0</v>
      </c>
    </row>
    <row r="2118" spans="2:44" x14ac:dyDescent="0.4">
      <c r="B2118" s="208"/>
      <c r="C2118" s="180" t="s">
        <v>711</v>
      </c>
      <c r="D2118" s="178">
        <v>1</v>
      </c>
      <c r="E2118" s="179" t="s">
        <v>38</v>
      </c>
      <c r="F2118" s="254">
        <v>8400000</v>
      </c>
      <c r="G2118" s="254">
        <f t="shared" si="896"/>
        <v>8400000</v>
      </c>
      <c r="H2118" s="178">
        <v>1</v>
      </c>
      <c r="I2118" s="179" t="s">
        <v>38</v>
      </c>
      <c r="J2118" s="254">
        <v>8400000</v>
      </c>
      <c r="K2118" s="254">
        <f t="shared" si="897"/>
        <v>8400000</v>
      </c>
      <c r="L2118" s="178">
        <v>1</v>
      </c>
      <c r="M2118" s="179" t="s">
        <v>38</v>
      </c>
      <c r="N2118" s="254">
        <v>8400000</v>
      </c>
      <c r="O2118" s="254">
        <f t="shared" si="898"/>
        <v>8400000</v>
      </c>
      <c r="P2118" s="178">
        <v>1</v>
      </c>
      <c r="Q2118" s="179" t="s">
        <v>38</v>
      </c>
      <c r="R2118" s="254">
        <v>8400000</v>
      </c>
      <c r="S2118" s="254">
        <f t="shared" si="899"/>
        <v>8400000</v>
      </c>
      <c r="T2118" s="178">
        <v>1</v>
      </c>
      <c r="U2118" s="179" t="s">
        <v>38</v>
      </c>
      <c r="V2118" s="254">
        <v>8400000</v>
      </c>
      <c r="W2118" s="254">
        <f t="shared" si="900"/>
        <v>8400000</v>
      </c>
      <c r="X2118" s="354">
        <f t="shared" si="885"/>
        <v>2520000</v>
      </c>
      <c r="Y2118" s="254">
        <f t="shared" si="901"/>
        <v>2520000</v>
      </c>
      <c r="Z2118" s="354">
        <f t="shared" si="835"/>
        <v>5880000</v>
      </c>
      <c r="AA2118" s="254">
        <f t="shared" si="886"/>
        <v>5880000</v>
      </c>
      <c r="AB2118" s="178">
        <v>1</v>
      </c>
      <c r="AC2118" s="179" t="s">
        <v>38</v>
      </c>
      <c r="AD2118" s="254">
        <v>8400000</v>
      </c>
      <c r="AE2118" s="254">
        <f t="shared" si="902"/>
        <v>8400000</v>
      </c>
      <c r="AF2118" s="178">
        <v>1</v>
      </c>
      <c r="AG2118" s="179" t="s">
        <v>38</v>
      </c>
      <c r="AH2118" s="254">
        <v>8400000</v>
      </c>
      <c r="AI2118" s="254">
        <f t="shared" si="903"/>
        <v>8400000</v>
      </c>
      <c r="AJ2118" s="178">
        <v>1</v>
      </c>
      <c r="AK2118" s="179" t="s">
        <v>38</v>
      </c>
      <c r="AL2118" s="254">
        <v>8400000</v>
      </c>
      <c r="AM2118" s="254">
        <f t="shared" si="904"/>
        <v>8400000</v>
      </c>
      <c r="AN2118" s="178">
        <v>1</v>
      </c>
      <c r="AO2118" s="179" t="s">
        <v>38</v>
      </c>
      <c r="AP2118" s="254">
        <v>8400000</v>
      </c>
      <c r="AQ2118" s="254">
        <f t="shared" si="905"/>
        <v>8400000</v>
      </c>
      <c r="AR2118" s="351">
        <f t="shared" si="836"/>
        <v>0</v>
      </c>
    </row>
    <row r="2119" spans="2:44" x14ac:dyDescent="0.4">
      <c r="B2119" s="208"/>
      <c r="C2119" s="180" t="s">
        <v>60</v>
      </c>
      <c r="D2119" s="178">
        <v>1</v>
      </c>
      <c r="E2119" s="179" t="s">
        <v>38</v>
      </c>
      <c r="F2119" s="254">
        <v>9000000</v>
      </c>
      <c r="G2119" s="254">
        <f t="shared" si="896"/>
        <v>9000000</v>
      </c>
      <c r="H2119" s="178">
        <v>1</v>
      </c>
      <c r="I2119" s="179" t="s">
        <v>38</v>
      </c>
      <c r="J2119" s="254">
        <v>9000000</v>
      </c>
      <c r="K2119" s="254">
        <f t="shared" si="897"/>
        <v>9000000</v>
      </c>
      <c r="L2119" s="178">
        <v>1</v>
      </c>
      <c r="M2119" s="179" t="s">
        <v>38</v>
      </c>
      <c r="N2119" s="254">
        <v>9000000</v>
      </c>
      <c r="O2119" s="254">
        <f t="shared" si="898"/>
        <v>9000000</v>
      </c>
      <c r="P2119" s="178">
        <v>1</v>
      </c>
      <c r="Q2119" s="179" t="s">
        <v>38</v>
      </c>
      <c r="R2119" s="254">
        <v>9000000</v>
      </c>
      <c r="S2119" s="254">
        <f t="shared" si="899"/>
        <v>9000000</v>
      </c>
      <c r="T2119" s="178">
        <v>1</v>
      </c>
      <c r="U2119" s="179" t="s">
        <v>38</v>
      </c>
      <c r="V2119" s="254">
        <v>9000000</v>
      </c>
      <c r="W2119" s="254">
        <f t="shared" si="900"/>
        <v>9000000</v>
      </c>
      <c r="X2119" s="354">
        <f t="shared" si="885"/>
        <v>2700000</v>
      </c>
      <c r="Y2119" s="254">
        <f t="shared" si="901"/>
        <v>2700000</v>
      </c>
      <c r="Z2119" s="354">
        <f t="shared" si="835"/>
        <v>6300000</v>
      </c>
      <c r="AA2119" s="254">
        <f t="shared" si="886"/>
        <v>6300000</v>
      </c>
      <c r="AB2119" s="178">
        <v>1</v>
      </c>
      <c r="AC2119" s="179" t="s">
        <v>38</v>
      </c>
      <c r="AD2119" s="254">
        <v>9000000</v>
      </c>
      <c r="AE2119" s="254">
        <f t="shared" si="902"/>
        <v>9000000</v>
      </c>
      <c r="AF2119" s="178">
        <v>1</v>
      </c>
      <c r="AG2119" s="179" t="s">
        <v>38</v>
      </c>
      <c r="AH2119" s="254">
        <v>9000000</v>
      </c>
      <c r="AI2119" s="254">
        <f t="shared" si="903"/>
        <v>9000000</v>
      </c>
      <c r="AJ2119" s="178">
        <v>1</v>
      </c>
      <c r="AK2119" s="179" t="s">
        <v>38</v>
      </c>
      <c r="AL2119" s="254">
        <v>9000000</v>
      </c>
      <c r="AM2119" s="254">
        <f t="shared" si="904"/>
        <v>9000000</v>
      </c>
      <c r="AN2119" s="178">
        <v>1</v>
      </c>
      <c r="AO2119" s="179" t="s">
        <v>38</v>
      </c>
      <c r="AP2119" s="254">
        <v>9000000</v>
      </c>
      <c r="AQ2119" s="254">
        <f t="shared" si="905"/>
        <v>9000000</v>
      </c>
      <c r="AR2119" s="351">
        <f t="shared" si="836"/>
        <v>0</v>
      </c>
    </row>
    <row r="2120" spans="2:44" x14ac:dyDescent="0.4">
      <c r="B2120" s="208">
        <v>525119</v>
      </c>
      <c r="C2120" s="180" t="s">
        <v>42</v>
      </c>
      <c r="D2120" s="178"/>
      <c r="E2120" s="179"/>
      <c r="F2120" s="180">
        <v>0</v>
      </c>
      <c r="G2120" s="254">
        <f>SUM(G2121:G2127)</f>
        <v>85323000</v>
      </c>
      <c r="H2120" s="178"/>
      <c r="I2120" s="179"/>
      <c r="J2120" s="180">
        <v>0</v>
      </c>
      <c r="K2120" s="254">
        <f>SUM(K2121:K2127)</f>
        <v>85323000</v>
      </c>
      <c r="L2120" s="178"/>
      <c r="M2120" s="179"/>
      <c r="N2120" s="180">
        <v>0</v>
      </c>
      <c r="O2120" s="254">
        <f>SUM(O2121:O2127)</f>
        <v>66963000</v>
      </c>
      <c r="P2120" s="178"/>
      <c r="Q2120" s="179"/>
      <c r="R2120" s="180">
        <v>0</v>
      </c>
      <c r="S2120" s="254">
        <f>SUM(S2121:S2127)</f>
        <v>66963000</v>
      </c>
      <c r="T2120" s="178"/>
      <c r="U2120" s="179"/>
      <c r="V2120" s="180">
        <v>0</v>
      </c>
      <c r="W2120" s="254">
        <f>SUM(W2121:W2127)</f>
        <v>66963000</v>
      </c>
      <c r="X2120" s="354">
        <f t="shared" si="885"/>
        <v>20088900</v>
      </c>
      <c r="Y2120" s="254"/>
      <c r="Z2120" s="354">
        <f t="shared" si="835"/>
        <v>66963000</v>
      </c>
      <c r="AA2120" s="254"/>
      <c r="AB2120" s="178"/>
      <c r="AC2120" s="179"/>
      <c r="AD2120" s="180">
        <v>0</v>
      </c>
      <c r="AE2120" s="254">
        <f>SUM(AE2121:AE2127)</f>
        <v>66963000</v>
      </c>
      <c r="AF2120" s="178"/>
      <c r="AG2120" s="179"/>
      <c r="AH2120" s="180">
        <v>0</v>
      </c>
      <c r="AI2120" s="254">
        <f>SUM(AI2121:AI2127)</f>
        <v>66963000</v>
      </c>
      <c r="AJ2120" s="178"/>
      <c r="AK2120" s="179"/>
      <c r="AL2120" s="180">
        <v>0</v>
      </c>
      <c r="AM2120" s="254">
        <f>SUM(AM2121:AM2127)</f>
        <v>66963000</v>
      </c>
      <c r="AN2120" s="178"/>
      <c r="AO2120" s="179"/>
      <c r="AP2120" s="180">
        <v>0</v>
      </c>
      <c r="AQ2120" s="254">
        <f>SUM(AQ2121:AQ2127)</f>
        <v>66963000</v>
      </c>
      <c r="AR2120" s="351">
        <f t="shared" si="836"/>
        <v>0</v>
      </c>
    </row>
    <row r="2121" spans="2:44" x14ac:dyDescent="0.4">
      <c r="B2121" s="208"/>
      <c r="C2121" s="180" t="s">
        <v>708</v>
      </c>
      <c r="D2121" s="178">
        <v>1</v>
      </c>
      <c r="E2121" s="179" t="s">
        <v>38</v>
      </c>
      <c r="F2121" s="254">
        <v>14035000</v>
      </c>
      <c r="G2121" s="254">
        <f t="shared" ref="G2121:G2127" si="906">ROUNDDOWN(D2121*F2121,-3)</f>
        <v>14035000</v>
      </c>
      <c r="H2121" s="178">
        <v>1</v>
      </c>
      <c r="I2121" s="179" t="s">
        <v>38</v>
      </c>
      <c r="J2121" s="254">
        <v>14035000</v>
      </c>
      <c r="K2121" s="254">
        <f t="shared" ref="K2121:K2127" si="907">ROUNDDOWN(H2121*J2121,-3)</f>
        <v>14035000</v>
      </c>
      <c r="L2121" s="178">
        <v>1</v>
      </c>
      <c r="M2121" s="179" t="s">
        <v>38</v>
      </c>
      <c r="N2121" s="254">
        <v>14035000</v>
      </c>
      <c r="O2121" s="254">
        <f t="shared" ref="O2121:O2127" si="908">ROUNDDOWN(L2121*N2121,-3)</f>
        <v>14035000</v>
      </c>
      <c r="P2121" s="178">
        <v>1</v>
      </c>
      <c r="Q2121" s="179" t="s">
        <v>38</v>
      </c>
      <c r="R2121" s="254">
        <v>14035000</v>
      </c>
      <c r="S2121" s="254">
        <f t="shared" ref="S2121:S2127" si="909">ROUNDDOWN(P2121*R2121,-3)</f>
        <v>14035000</v>
      </c>
      <c r="T2121" s="178">
        <v>1</v>
      </c>
      <c r="U2121" s="179" t="s">
        <v>38</v>
      </c>
      <c r="V2121" s="254">
        <v>14035000</v>
      </c>
      <c r="W2121" s="254">
        <f t="shared" ref="W2121:W2127" si="910">ROUNDDOWN(T2121*V2121,-3)</f>
        <v>14035000</v>
      </c>
      <c r="X2121" s="354">
        <f t="shared" si="885"/>
        <v>4210500</v>
      </c>
      <c r="Y2121" s="254">
        <f>CEILING(X2121,1000)</f>
        <v>4211000</v>
      </c>
      <c r="Z2121" s="354">
        <f t="shared" ref="Z2121:Z2184" si="911">W2121-Y2121</f>
        <v>9824000</v>
      </c>
      <c r="AA2121" s="254">
        <f t="shared" si="886"/>
        <v>9824000</v>
      </c>
      <c r="AB2121" s="178">
        <v>1</v>
      </c>
      <c r="AC2121" s="179" t="s">
        <v>38</v>
      </c>
      <c r="AD2121" s="254">
        <v>14035000</v>
      </c>
      <c r="AE2121" s="254">
        <f t="shared" ref="AE2121:AE2127" si="912">ROUNDDOWN(AB2121*AD2121,-3)</f>
        <v>14035000</v>
      </c>
      <c r="AF2121" s="178">
        <v>1</v>
      </c>
      <c r="AG2121" s="179" t="s">
        <v>38</v>
      </c>
      <c r="AH2121" s="254">
        <v>14035000</v>
      </c>
      <c r="AI2121" s="254">
        <f t="shared" ref="AI2121:AI2127" si="913">ROUNDDOWN(AF2121*AH2121,-3)</f>
        <v>14035000</v>
      </c>
      <c r="AJ2121" s="178">
        <v>1</v>
      </c>
      <c r="AK2121" s="179" t="s">
        <v>38</v>
      </c>
      <c r="AL2121" s="254">
        <v>14035000</v>
      </c>
      <c r="AM2121" s="254">
        <f t="shared" ref="AM2121:AM2127" si="914">ROUNDDOWN(AJ2121*AL2121,-3)</f>
        <v>14035000</v>
      </c>
      <c r="AN2121" s="178">
        <v>1</v>
      </c>
      <c r="AO2121" s="179" t="s">
        <v>38</v>
      </c>
      <c r="AP2121" s="254">
        <v>14035000</v>
      </c>
      <c r="AQ2121" s="254">
        <f t="shared" ref="AQ2121:AQ2127" si="915">ROUNDDOWN(AN2121*AP2121,-3)</f>
        <v>14035000</v>
      </c>
      <c r="AR2121" s="351">
        <f t="shared" si="836"/>
        <v>0</v>
      </c>
    </row>
    <row r="2122" spans="2:44" x14ac:dyDescent="0.4">
      <c r="B2122" s="208"/>
      <c r="C2122" s="180" t="s">
        <v>44</v>
      </c>
      <c r="D2122" s="178">
        <v>24</v>
      </c>
      <c r="E2122" s="179" t="s">
        <v>40</v>
      </c>
      <c r="F2122" s="254">
        <v>450000</v>
      </c>
      <c r="G2122" s="254">
        <f t="shared" si="906"/>
        <v>10800000</v>
      </c>
      <c r="H2122" s="178">
        <v>24</v>
      </c>
      <c r="I2122" s="179" t="s">
        <v>40</v>
      </c>
      <c r="J2122" s="254">
        <v>450000</v>
      </c>
      <c r="K2122" s="254">
        <f t="shared" si="907"/>
        <v>10800000</v>
      </c>
      <c r="L2122" s="178">
        <v>24</v>
      </c>
      <c r="M2122" s="179" t="s">
        <v>40</v>
      </c>
      <c r="N2122" s="254">
        <v>450000</v>
      </c>
      <c r="O2122" s="254">
        <f t="shared" si="908"/>
        <v>10800000</v>
      </c>
      <c r="P2122" s="178">
        <v>24</v>
      </c>
      <c r="Q2122" s="179" t="s">
        <v>40</v>
      </c>
      <c r="R2122" s="254">
        <v>450000</v>
      </c>
      <c r="S2122" s="254">
        <f t="shared" si="909"/>
        <v>10800000</v>
      </c>
      <c r="T2122" s="178">
        <v>24</v>
      </c>
      <c r="U2122" s="179" t="s">
        <v>40</v>
      </c>
      <c r="V2122" s="254">
        <v>450000</v>
      </c>
      <c r="W2122" s="254">
        <f t="shared" si="910"/>
        <v>10800000</v>
      </c>
      <c r="X2122" s="354">
        <f t="shared" si="885"/>
        <v>3240000</v>
      </c>
      <c r="Y2122" s="254">
        <f>CEILING(X2122,1000)</f>
        <v>3240000</v>
      </c>
      <c r="Z2122" s="354">
        <f t="shared" si="911"/>
        <v>7560000</v>
      </c>
      <c r="AA2122" s="254">
        <f t="shared" si="886"/>
        <v>7560000</v>
      </c>
      <c r="AB2122" s="178">
        <v>24</v>
      </c>
      <c r="AC2122" s="179" t="s">
        <v>40</v>
      </c>
      <c r="AD2122" s="254">
        <v>450000</v>
      </c>
      <c r="AE2122" s="254">
        <f t="shared" si="912"/>
        <v>10800000</v>
      </c>
      <c r="AF2122" s="178">
        <v>24</v>
      </c>
      <c r="AG2122" s="179" t="s">
        <v>40</v>
      </c>
      <c r="AH2122" s="254">
        <v>450000</v>
      </c>
      <c r="AI2122" s="254">
        <f t="shared" si="913"/>
        <v>10800000</v>
      </c>
      <c r="AJ2122" s="178">
        <v>24</v>
      </c>
      <c r="AK2122" s="179" t="s">
        <v>40</v>
      </c>
      <c r="AL2122" s="254">
        <v>450000</v>
      </c>
      <c r="AM2122" s="254">
        <f t="shared" si="914"/>
        <v>10800000</v>
      </c>
      <c r="AN2122" s="178">
        <v>24</v>
      </c>
      <c r="AO2122" s="179" t="s">
        <v>40</v>
      </c>
      <c r="AP2122" s="254">
        <v>450000</v>
      </c>
      <c r="AQ2122" s="254">
        <f t="shared" si="915"/>
        <v>10800000</v>
      </c>
      <c r="AR2122" s="351">
        <f t="shared" ref="AR2122:AR2185" si="916">AM2122-AQ2122</f>
        <v>0</v>
      </c>
    </row>
    <row r="2123" spans="2:44" x14ac:dyDescent="0.4">
      <c r="B2123" s="208" t="s">
        <v>27</v>
      </c>
      <c r="C2123" s="180" t="s">
        <v>58</v>
      </c>
      <c r="D2123" s="178">
        <v>216</v>
      </c>
      <c r="E2123" s="179" t="s">
        <v>59</v>
      </c>
      <c r="F2123" s="254">
        <v>85000</v>
      </c>
      <c r="G2123" s="254">
        <f t="shared" si="906"/>
        <v>18360000</v>
      </c>
      <c r="H2123" s="178">
        <v>216</v>
      </c>
      <c r="I2123" s="179" t="s">
        <v>59</v>
      </c>
      <c r="J2123" s="254">
        <v>85000</v>
      </c>
      <c r="K2123" s="254">
        <f t="shared" si="907"/>
        <v>18360000</v>
      </c>
      <c r="L2123" s="178">
        <v>0</v>
      </c>
      <c r="M2123" s="179" t="s">
        <v>59</v>
      </c>
      <c r="N2123" s="254">
        <v>85000</v>
      </c>
      <c r="O2123" s="254">
        <f t="shared" si="908"/>
        <v>0</v>
      </c>
      <c r="P2123" s="178">
        <v>0</v>
      </c>
      <c r="Q2123" s="179" t="s">
        <v>59</v>
      </c>
      <c r="R2123" s="254">
        <v>85000</v>
      </c>
      <c r="S2123" s="254">
        <f t="shared" si="909"/>
        <v>0</v>
      </c>
      <c r="T2123" s="178">
        <v>0</v>
      </c>
      <c r="U2123" s="179" t="s">
        <v>59</v>
      </c>
      <c r="V2123" s="254">
        <v>85000</v>
      </c>
      <c r="W2123" s="254">
        <f t="shared" si="910"/>
        <v>0</v>
      </c>
      <c r="X2123" s="354">
        <f t="shared" si="885"/>
        <v>0</v>
      </c>
      <c r="Y2123" s="254"/>
      <c r="Z2123" s="354">
        <f t="shared" si="911"/>
        <v>0</v>
      </c>
      <c r="AA2123" s="254"/>
      <c r="AB2123" s="178">
        <v>0</v>
      </c>
      <c r="AC2123" s="179" t="s">
        <v>59</v>
      </c>
      <c r="AD2123" s="254">
        <v>85000</v>
      </c>
      <c r="AE2123" s="254">
        <f t="shared" si="912"/>
        <v>0</v>
      </c>
      <c r="AF2123" s="178">
        <v>0</v>
      </c>
      <c r="AG2123" s="179" t="s">
        <v>59</v>
      </c>
      <c r="AH2123" s="254">
        <v>85000</v>
      </c>
      <c r="AI2123" s="254">
        <f t="shared" si="913"/>
        <v>0</v>
      </c>
      <c r="AJ2123" s="178">
        <v>0</v>
      </c>
      <c r="AK2123" s="179" t="s">
        <v>59</v>
      </c>
      <c r="AL2123" s="254">
        <v>85000</v>
      </c>
      <c r="AM2123" s="254">
        <f t="shared" si="914"/>
        <v>0</v>
      </c>
      <c r="AN2123" s="178">
        <v>0</v>
      </c>
      <c r="AO2123" s="179" t="s">
        <v>59</v>
      </c>
      <c r="AP2123" s="254">
        <v>85000</v>
      </c>
      <c r="AQ2123" s="254">
        <f t="shared" si="915"/>
        <v>0</v>
      </c>
      <c r="AR2123" s="351">
        <f t="shared" si="916"/>
        <v>0</v>
      </c>
    </row>
    <row r="2124" spans="2:44" x14ac:dyDescent="0.4">
      <c r="B2124" s="208" t="s">
        <v>27</v>
      </c>
      <c r="C2124" s="180" t="s">
        <v>709</v>
      </c>
      <c r="D2124" s="178">
        <v>1</v>
      </c>
      <c r="E2124" s="179" t="s">
        <v>38</v>
      </c>
      <c r="F2124" s="254">
        <v>11328000</v>
      </c>
      <c r="G2124" s="254">
        <f t="shared" si="906"/>
        <v>11328000</v>
      </c>
      <c r="H2124" s="178">
        <v>1</v>
      </c>
      <c r="I2124" s="179" t="s">
        <v>38</v>
      </c>
      <c r="J2124" s="254">
        <v>11328000</v>
      </c>
      <c r="K2124" s="254">
        <f t="shared" si="907"/>
        <v>11328000</v>
      </c>
      <c r="L2124" s="178">
        <v>1</v>
      </c>
      <c r="M2124" s="179" t="s">
        <v>38</v>
      </c>
      <c r="N2124" s="254">
        <v>11328000</v>
      </c>
      <c r="O2124" s="254">
        <f t="shared" si="908"/>
        <v>11328000</v>
      </c>
      <c r="P2124" s="178">
        <v>1</v>
      </c>
      <c r="Q2124" s="179" t="s">
        <v>38</v>
      </c>
      <c r="R2124" s="254">
        <v>11328000</v>
      </c>
      <c r="S2124" s="254">
        <f t="shared" si="909"/>
        <v>11328000</v>
      </c>
      <c r="T2124" s="178">
        <v>1</v>
      </c>
      <c r="U2124" s="179" t="s">
        <v>38</v>
      </c>
      <c r="V2124" s="254">
        <v>11328000</v>
      </c>
      <c r="W2124" s="254">
        <f t="shared" si="910"/>
        <v>11328000</v>
      </c>
      <c r="X2124" s="354">
        <f t="shared" si="885"/>
        <v>3398400</v>
      </c>
      <c r="Y2124" s="254">
        <f>CEILING(X2124,1000)</f>
        <v>3399000</v>
      </c>
      <c r="Z2124" s="354">
        <f t="shared" si="911"/>
        <v>7929000</v>
      </c>
      <c r="AA2124" s="254">
        <f t="shared" si="886"/>
        <v>7929000</v>
      </c>
      <c r="AB2124" s="178">
        <v>1</v>
      </c>
      <c r="AC2124" s="179" t="s">
        <v>38</v>
      </c>
      <c r="AD2124" s="254">
        <v>11328000</v>
      </c>
      <c r="AE2124" s="254">
        <f t="shared" si="912"/>
        <v>11328000</v>
      </c>
      <c r="AF2124" s="178">
        <v>1</v>
      </c>
      <c r="AG2124" s="179" t="s">
        <v>38</v>
      </c>
      <c r="AH2124" s="254">
        <v>11328000</v>
      </c>
      <c r="AI2124" s="254">
        <f t="shared" si="913"/>
        <v>11328000</v>
      </c>
      <c r="AJ2124" s="178">
        <v>1</v>
      </c>
      <c r="AK2124" s="179" t="s">
        <v>38</v>
      </c>
      <c r="AL2124" s="254">
        <v>11328000</v>
      </c>
      <c r="AM2124" s="254">
        <f t="shared" si="914"/>
        <v>11328000</v>
      </c>
      <c r="AN2124" s="178">
        <v>1</v>
      </c>
      <c r="AO2124" s="179" t="s">
        <v>38</v>
      </c>
      <c r="AP2124" s="254">
        <v>11328000</v>
      </c>
      <c r="AQ2124" s="254">
        <f t="shared" si="915"/>
        <v>11328000</v>
      </c>
      <c r="AR2124" s="351">
        <f t="shared" si="916"/>
        <v>0</v>
      </c>
    </row>
    <row r="2125" spans="2:44" x14ac:dyDescent="0.4">
      <c r="B2125" s="208" t="s">
        <v>27</v>
      </c>
      <c r="C2125" s="180" t="s">
        <v>635</v>
      </c>
      <c r="D2125" s="178">
        <v>1</v>
      </c>
      <c r="E2125" s="179" t="s">
        <v>38</v>
      </c>
      <c r="F2125" s="254">
        <v>1200000</v>
      </c>
      <c r="G2125" s="254">
        <f t="shared" si="906"/>
        <v>1200000</v>
      </c>
      <c r="H2125" s="178">
        <v>1</v>
      </c>
      <c r="I2125" s="179" t="s">
        <v>38</v>
      </c>
      <c r="J2125" s="254">
        <v>1200000</v>
      </c>
      <c r="K2125" s="254">
        <f t="shared" si="907"/>
        <v>1200000</v>
      </c>
      <c r="L2125" s="178">
        <v>1</v>
      </c>
      <c r="M2125" s="179" t="s">
        <v>38</v>
      </c>
      <c r="N2125" s="254">
        <v>1200000</v>
      </c>
      <c r="O2125" s="254">
        <f t="shared" si="908"/>
        <v>1200000</v>
      </c>
      <c r="P2125" s="178">
        <v>1</v>
      </c>
      <c r="Q2125" s="179" t="s">
        <v>38</v>
      </c>
      <c r="R2125" s="254">
        <v>1200000</v>
      </c>
      <c r="S2125" s="254">
        <f t="shared" si="909"/>
        <v>1200000</v>
      </c>
      <c r="T2125" s="178">
        <v>1</v>
      </c>
      <c r="U2125" s="179" t="s">
        <v>38</v>
      </c>
      <c r="V2125" s="254">
        <v>1200000</v>
      </c>
      <c r="W2125" s="254">
        <f t="shared" si="910"/>
        <v>1200000</v>
      </c>
      <c r="X2125" s="354">
        <f t="shared" si="885"/>
        <v>360000</v>
      </c>
      <c r="Y2125" s="254">
        <f>CEILING(X2125,1000)</f>
        <v>360000</v>
      </c>
      <c r="Z2125" s="354">
        <f t="shared" si="911"/>
        <v>840000</v>
      </c>
      <c r="AA2125" s="254">
        <f t="shared" si="886"/>
        <v>840000</v>
      </c>
      <c r="AB2125" s="178">
        <v>1</v>
      </c>
      <c r="AC2125" s="179" t="s">
        <v>38</v>
      </c>
      <c r="AD2125" s="254">
        <v>1200000</v>
      </c>
      <c r="AE2125" s="254">
        <f t="shared" si="912"/>
        <v>1200000</v>
      </c>
      <c r="AF2125" s="178">
        <v>1</v>
      </c>
      <c r="AG2125" s="179" t="s">
        <v>38</v>
      </c>
      <c r="AH2125" s="254">
        <v>1200000</v>
      </c>
      <c r="AI2125" s="254">
        <f t="shared" si="913"/>
        <v>1200000</v>
      </c>
      <c r="AJ2125" s="178">
        <v>1</v>
      </c>
      <c r="AK2125" s="179" t="s">
        <v>38</v>
      </c>
      <c r="AL2125" s="254">
        <v>1200000</v>
      </c>
      <c r="AM2125" s="254">
        <f t="shared" si="914"/>
        <v>1200000</v>
      </c>
      <c r="AN2125" s="178">
        <v>1</v>
      </c>
      <c r="AO2125" s="179" t="s">
        <v>38</v>
      </c>
      <c r="AP2125" s="254">
        <v>1200000</v>
      </c>
      <c r="AQ2125" s="254">
        <f t="shared" si="915"/>
        <v>1200000</v>
      </c>
      <c r="AR2125" s="351">
        <f t="shared" si="916"/>
        <v>0</v>
      </c>
    </row>
    <row r="2126" spans="2:44" x14ac:dyDescent="0.4">
      <c r="B2126" s="208"/>
      <c r="C2126" s="180" t="s">
        <v>706</v>
      </c>
      <c r="D2126" s="178">
        <v>1</v>
      </c>
      <c r="E2126" s="179" t="s">
        <v>38</v>
      </c>
      <c r="F2126" s="254">
        <v>2000000</v>
      </c>
      <c r="G2126" s="254">
        <f t="shared" si="906"/>
        <v>2000000</v>
      </c>
      <c r="H2126" s="178">
        <v>1</v>
      </c>
      <c r="I2126" s="179" t="s">
        <v>38</v>
      </c>
      <c r="J2126" s="254">
        <v>2000000</v>
      </c>
      <c r="K2126" s="254">
        <f t="shared" si="907"/>
        <v>2000000</v>
      </c>
      <c r="L2126" s="178">
        <v>1</v>
      </c>
      <c r="M2126" s="179" t="s">
        <v>38</v>
      </c>
      <c r="N2126" s="254">
        <v>2000000</v>
      </c>
      <c r="O2126" s="254">
        <f t="shared" si="908"/>
        <v>2000000</v>
      </c>
      <c r="P2126" s="178">
        <v>1</v>
      </c>
      <c r="Q2126" s="179" t="s">
        <v>38</v>
      </c>
      <c r="R2126" s="254">
        <v>2000000</v>
      </c>
      <c r="S2126" s="254">
        <f t="shared" si="909"/>
        <v>2000000</v>
      </c>
      <c r="T2126" s="178">
        <v>1</v>
      </c>
      <c r="U2126" s="179" t="s">
        <v>38</v>
      </c>
      <c r="V2126" s="254">
        <v>2000000</v>
      </c>
      <c r="W2126" s="254">
        <f t="shared" si="910"/>
        <v>2000000</v>
      </c>
      <c r="X2126" s="354">
        <f t="shared" si="885"/>
        <v>600000</v>
      </c>
      <c r="Y2126" s="254">
        <f>CEILING(X2126,1000)</f>
        <v>600000</v>
      </c>
      <c r="Z2126" s="354">
        <f t="shared" si="911"/>
        <v>1400000</v>
      </c>
      <c r="AA2126" s="254">
        <f t="shared" si="886"/>
        <v>1400000</v>
      </c>
      <c r="AB2126" s="178">
        <v>1</v>
      </c>
      <c r="AC2126" s="179" t="s">
        <v>38</v>
      </c>
      <c r="AD2126" s="254">
        <v>2000000</v>
      </c>
      <c r="AE2126" s="254">
        <f t="shared" si="912"/>
        <v>2000000</v>
      </c>
      <c r="AF2126" s="178">
        <v>1</v>
      </c>
      <c r="AG2126" s="179" t="s">
        <v>38</v>
      </c>
      <c r="AH2126" s="254">
        <v>2000000</v>
      </c>
      <c r="AI2126" s="254">
        <f t="shared" si="913"/>
        <v>2000000</v>
      </c>
      <c r="AJ2126" s="178">
        <v>1</v>
      </c>
      <c r="AK2126" s="179" t="s">
        <v>38</v>
      </c>
      <c r="AL2126" s="254">
        <v>2000000</v>
      </c>
      <c r="AM2126" s="254">
        <f t="shared" si="914"/>
        <v>2000000</v>
      </c>
      <c r="AN2126" s="178">
        <v>1</v>
      </c>
      <c r="AO2126" s="179" t="s">
        <v>38</v>
      </c>
      <c r="AP2126" s="254">
        <v>2000000</v>
      </c>
      <c r="AQ2126" s="254">
        <f t="shared" si="915"/>
        <v>2000000</v>
      </c>
      <c r="AR2126" s="351">
        <f t="shared" si="916"/>
        <v>0</v>
      </c>
    </row>
    <row r="2127" spans="2:44" x14ac:dyDescent="0.4">
      <c r="B2127" s="208" t="s">
        <v>27</v>
      </c>
      <c r="C2127" s="180" t="s">
        <v>712</v>
      </c>
      <c r="D2127" s="178">
        <v>24</v>
      </c>
      <c r="E2127" s="179" t="s">
        <v>40</v>
      </c>
      <c r="F2127" s="254">
        <v>1150000</v>
      </c>
      <c r="G2127" s="254">
        <f t="shared" si="906"/>
        <v>27600000</v>
      </c>
      <c r="H2127" s="178">
        <v>24</v>
      </c>
      <c r="I2127" s="179" t="s">
        <v>40</v>
      </c>
      <c r="J2127" s="254">
        <v>1150000</v>
      </c>
      <c r="K2127" s="254">
        <f t="shared" si="907"/>
        <v>27600000</v>
      </c>
      <c r="L2127" s="178">
        <v>24</v>
      </c>
      <c r="M2127" s="179" t="s">
        <v>40</v>
      </c>
      <c r="N2127" s="254">
        <v>1150000</v>
      </c>
      <c r="O2127" s="254">
        <f t="shared" si="908"/>
        <v>27600000</v>
      </c>
      <c r="P2127" s="178">
        <v>24</v>
      </c>
      <c r="Q2127" s="179" t="s">
        <v>40</v>
      </c>
      <c r="R2127" s="254">
        <v>1150000</v>
      </c>
      <c r="S2127" s="254">
        <f t="shared" si="909"/>
        <v>27600000</v>
      </c>
      <c r="T2127" s="178">
        <v>24</v>
      </c>
      <c r="U2127" s="179" t="s">
        <v>40</v>
      </c>
      <c r="V2127" s="254">
        <v>1150000</v>
      </c>
      <c r="W2127" s="254">
        <f t="shared" si="910"/>
        <v>27600000</v>
      </c>
      <c r="X2127" s="354">
        <f t="shared" si="885"/>
        <v>8280000</v>
      </c>
      <c r="Y2127" s="254">
        <f>CEILING(X2127,1000)</f>
        <v>8280000</v>
      </c>
      <c r="Z2127" s="354">
        <f t="shared" si="911"/>
        <v>19320000</v>
      </c>
      <c r="AA2127" s="254">
        <f t="shared" si="886"/>
        <v>19320000</v>
      </c>
      <c r="AB2127" s="178">
        <v>24</v>
      </c>
      <c r="AC2127" s="179" t="s">
        <v>40</v>
      </c>
      <c r="AD2127" s="254">
        <v>1150000</v>
      </c>
      <c r="AE2127" s="254">
        <f t="shared" si="912"/>
        <v>27600000</v>
      </c>
      <c r="AF2127" s="178">
        <v>24</v>
      </c>
      <c r="AG2127" s="179" t="s">
        <v>40</v>
      </c>
      <c r="AH2127" s="254">
        <v>1150000</v>
      </c>
      <c r="AI2127" s="254">
        <f t="shared" si="913"/>
        <v>27600000</v>
      </c>
      <c r="AJ2127" s="178">
        <v>24</v>
      </c>
      <c r="AK2127" s="179" t="s">
        <v>40</v>
      </c>
      <c r="AL2127" s="254">
        <v>1150000</v>
      </c>
      <c r="AM2127" s="254">
        <f t="shared" si="914"/>
        <v>27600000</v>
      </c>
      <c r="AN2127" s="178">
        <v>24</v>
      </c>
      <c r="AO2127" s="179" t="s">
        <v>40</v>
      </c>
      <c r="AP2127" s="254">
        <v>1150000</v>
      </c>
      <c r="AQ2127" s="254">
        <f t="shared" si="915"/>
        <v>27600000</v>
      </c>
      <c r="AR2127" s="351">
        <f t="shared" si="916"/>
        <v>0</v>
      </c>
    </row>
    <row r="2128" spans="2:44" ht="29.15" x14ac:dyDescent="0.4">
      <c r="B2128" s="312" t="s">
        <v>386</v>
      </c>
      <c r="C2128" s="313" t="s">
        <v>725</v>
      </c>
      <c r="D2128" s="269">
        <v>24</v>
      </c>
      <c r="E2128" s="270" t="s">
        <v>30</v>
      </c>
      <c r="F2128" s="254">
        <v>0</v>
      </c>
      <c r="G2128" s="254">
        <f>G2129+G2133</f>
        <v>115554000</v>
      </c>
      <c r="H2128" s="314">
        <v>24</v>
      </c>
      <c r="I2128" s="315" t="s">
        <v>30</v>
      </c>
      <c r="J2128" s="316">
        <v>0</v>
      </c>
      <c r="K2128" s="316">
        <f>K2129+K2133</f>
        <v>115554000</v>
      </c>
      <c r="L2128" s="314">
        <v>24</v>
      </c>
      <c r="M2128" s="315" t="s">
        <v>30</v>
      </c>
      <c r="N2128" s="316">
        <v>0</v>
      </c>
      <c r="O2128" s="316">
        <f>O2129+O2133</f>
        <v>115554000</v>
      </c>
      <c r="P2128" s="314">
        <v>24</v>
      </c>
      <c r="Q2128" s="315" t="s">
        <v>30</v>
      </c>
      <c r="R2128" s="316">
        <v>0</v>
      </c>
      <c r="S2128" s="316">
        <f>S2129+S2133</f>
        <v>115554000</v>
      </c>
      <c r="T2128" s="314">
        <v>24</v>
      </c>
      <c r="U2128" s="315" t="s">
        <v>30</v>
      </c>
      <c r="V2128" s="316">
        <v>0</v>
      </c>
      <c r="W2128" s="316">
        <f>W2129+W2133</f>
        <v>115554000</v>
      </c>
      <c r="X2128" s="354">
        <f t="shared" si="885"/>
        <v>34666200</v>
      </c>
      <c r="Y2128" s="316"/>
      <c r="Z2128" s="354">
        <f t="shared" si="911"/>
        <v>115554000</v>
      </c>
      <c r="AA2128" s="316"/>
      <c r="AB2128" s="314">
        <v>24</v>
      </c>
      <c r="AC2128" s="315" t="s">
        <v>30</v>
      </c>
      <c r="AD2128" s="316">
        <v>0</v>
      </c>
      <c r="AE2128" s="316">
        <f>AE2129+AE2133</f>
        <v>115554000</v>
      </c>
      <c r="AF2128" s="314">
        <v>24</v>
      </c>
      <c r="AG2128" s="315" t="s">
        <v>30</v>
      </c>
      <c r="AH2128" s="316">
        <v>0</v>
      </c>
      <c r="AI2128" s="316">
        <f>AI2129+AI2133</f>
        <v>115554000</v>
      </c>
      <c r="AJ2128" s="314">
        <v>24</v>
      </c>
      <c r="AK2128" s="315" t="s">
        <v>30</v>
      </c>
      <c r="AL2128" s="316">
        <v>0</v>
      </c>
      <c r="AM2128" s="316">
        <f>AM2129+AM2133</f>
        <v>115554000</v>
      </c>
      <c r="AN2128" s="314">
        <v>24</v>
      </c>
      <c r="AO2128" s="315" t="s">
        <v>30</v>
      </c>
      <c r="AP2128" s="316">
        <v>0</v>
      </c>
      <c r="AQ2128" s="316">
        <f>AQ2129+AQ2133</f>
        <v>115554000</v>
      </c>
      <c r="AR2128" s="351">
        <f t="shared" si="916"/>
        <v>0</v>
      </c>
    </row>
    <row r="2129" spans="2:45" x14ac:dyDescent="0.4">
      <c r="B2129" s="208">
        <v>525111</v>
      </c>
      <c r="C2129" s="180" t="s">
        <v>174</v>
      </c>
      <c r="D2129" s="178">
        <v>0</v>
      </c>
      <c r="E2129" s="179"/>
      <c r="F2129" s="180">
        <v>0</v>
      </c>
      <c r="G2129" s="254">
        <f>SUM(G2130:G2132)</f>
        <v>64770000</v>
      </c>
      <c r="H2129" s="178">
        <v>0</v>
      </c>
      <c r="I2129" s="179"/>
      <c r="J2129" s="180">
        <v>0</v>
      </c>
      <c r="K2129" s="254">
        <f>SUM(K2130:K2132)</f>
        <v>64770000</v>
      </c>
      <c r="L2129" s="178">
        <v>0</v>
      </c>
      <c r="M2129" s="179"/>
      <c r="N2129" s="180">
        <v>0</v>
      </c>
      <c r="O2129" s="254">
        <f>SUM(O2130:O2132)</f>
        <v>64770000</v>
      </c>
      <c r="P2129" s="178">
        <v>0</v>
      </c>
      <c r="Q2129" s="179"/>
      <c r="R2129" s="180">
        <v>0</v>
      </c>
      <c r="S2129" s="254">
        <f>SUM(S2130:S2132)</f>
        <v>64770000</v>
      </c>
      <c r="T2129" s="178">
        <v>0</v>
      </c>
      <c r="U2129" s="179"/>
      <c r="V2129" s="180">
        <v>0</v>
      </c>
      <c r="W2129" s="254">
        <f>SUM(W2130:W2132)</f>
        <v>64770000</v>
      </c>
      <c r="X2129" s="354">
        <f t="shared" si="885"/>
        <v>19431000</v>
      </c>
      <c r="Y2129" s="254"/>
      <c r="Z2129" s="354">
        <f t="shared" si="911"/>
        <v>64770000</v>
      </c>
      <c r="AA2129" s="254"/>
      <c r="AB2129" s="178">
        <v>0</v>
      </c>
      <c r="AC2129" s="179"/>
      <c r="AD2129" s="180">
        <v>0</v>
      </c>
      <c r="AE2129" s="254">
        <f>SUM(AE2130:AE2132)</f>
        <v>64770000</v>
      </c>
      <c r="AF2129" s="178">
        <v>0</v>
      </c>
      <c r="AG2129" s="179"/>
      <c r="AH2129" s="180">
        <v>0</v>
      </c>
      <c r="AI2129" s="254">
        <f>SUM(AI2130:AI2132)</f>
        <v>64770000</v>
      </c>
      <c r="AJ2129" s="178">
        <v>0</v>
      </c>
      <c r="AK2129" s="179"/>
      <c r="AL2129" s="180">
        <v>0</v>
      </c>
      <c r="AM2129" s="254">
        <f>SUM(AM2130:AM2132)</f>
        <v>64770000</v>
      </c>
      <c r="AN2129" s="178">
        <v>0</v>
      </c>
      <c r="AO2129" s="179"/>
      <c r="AP2129" s="180">
        <v>0</v>
      </c>
      <c r="AQ2129" s="254">
        <f>SUM(AQ2130:AQ2132)</f>
        <v>64770000</v>
      </c>
      <c r="AR2129" s="351">
        <f t="shared" si="916"/>
        <v>0</v>
      </c>
    </row>
    <row r="2130" spans="2:45" x14ac:dyDescent="0.4">
      <c r="B2130" s="208" t="s">
        <v>27</v>
      </c>
      <c r="C2130" s="180" t="s">
        <v>46</v>
      </c>
      <c r="D2130" s="178">
        <v>114</v>
      </c>
      <c r="E2130" s="179" t="s">
        <v>47</v>
      </c>
      <c r="F2130" s="254">
        <v>150000</v>
      </c>
      <c r="G2130" s="254">
        <f>ROUNDDOWN(D2130*F2130,-3)</f>
        <v>17100000</v>
      </c>
      <c r="H2130" s="178">
        <v>114</v>
      </c>
      <c r="I2130" s="179" t="s">
        <v>47</v>
      </c>
      <c r="J2130" s="254">
        <v>150000</v>
      </c>
      <c r="K2130" s="254">
        <f>ROUNDDOWN(H2130*J2130,-3)</f>
        <v>17100000</v>
      </c>
      <c r="L2130" s="178">
        <v>114</v>
      </c>
      <c r="M2130" s="179" t="s">
        <v>47</v>
      </c>
      <c r="N2130" s="254">
        <v>150000</v>
      </c>
      <c r="O2130" s="254">
        <f>ROUNDDOWN(L2130*N2130,-3)</f>
        <v>17100000</v>
      </c>
      <c r="P2130" s="178">
        <v>114</v>
      </c>
      <c r="Q2130" s="179" t="s">
        <v>47</v>
      </c>
      <c r="R2130" s="254">
        <v>150000</v>
      </c>
      <c r="S2130" s="254">
        <f>ROUNDDOWN(P2130*R2130,-3)</f>
        <v>17100000</v>
      </c>
      <c r="T2130" s="178">
        <v>114</v>
      </c>
      <c r="U2130" s="179" t="s">
        <v>47</v>
      </c>
      <c r="V2130" s="254">
        <v>150000</v>
      </c>
      <c r="W2130" s="254">
        <f>ROUNDDOWN(T2130*V2130,-3)</f>
        <v>17100000</v>
      </c>
      <c r="X2130" s="354">
        <f t="shared" si="885"/>
        <v>5130000</v>
      </c>
      <c r="Y2130" s="254">
        <f>CEILING(X2130,1000)</f>
        <v>5130000</v>
      </c>
      <c r="Z2130" s="354">
        <f t="shared" si="911"/>
        <v>11970000</v>
      </c>
      <c r="AA2130" s="254">
        <f t="shared" si="886"/>
        <v>11970000</v>
      </c>
      <c r="AB2130" s="178">
        <v>114</v>
      </c>
      <c r="AC2130" s="179" t="s">
        <v>47</v>
      </c>
      <c r="AD2130" s="254">
        <v>150000</v>
      </c>
      <c r="AE2130" s="254">
        <f>ROUNDDOWN(AB2130*AD2130,-3)</f>
        <v>17100000</v>
      </c>
      <c r="AF2130" s="178">
        <v>114</v>
      </c>
      <c r="AG2130" s="179" t="s">
        <v>47</v>
      </c>
      <c r="AH2130" s="254">
        <v>150000</v>
      </c>
      <c r="AI2130" s="254">
        <f>ROUNDDOWN(AF2130*AH2130,-3)</f>
        <v>17100000</v>
      </c>
      <c r="AJ2130" s="178">
        <v>114</v>
      </c>
      <c r="AK2130" s="179" t="s">
        <v>47</v>
      </c>
      <c r="AL2130" s="254">
        <v>150000</v>
      </c>
      <c r="AM2130" s="254">
        <f>ROUNDDOWN(AJ2130*AL2130,-3)</f>
        <v>17100000</v>
      </c>
      <c r="AN2130" s="178">
        <v>114</v>
      </c>
      <c r="AO2130" s="179" t="s">
        <v>47</v>
      </c>
      <c r="AP2130" s="254">
        <v>150000</v>
      </c>
      <c r="AQ2130" s="254">
        <f>ROUNDDOWN(AN2130*AP2130,-3)</f>
        <v>17100000</v>
      </c>
      <c r="AR2130" s="351">
        <f t="shared" si="916"/>
        <v>0</v>
      </c>
    </row>
    <row r="2131" spans="2:45" x14ac:dyDescent="0.4">
      <c r="B2131" s="208" t="s">
        <v>27</v>
      </c>
      <c r="C2131" s="180" t="s">
        <v>48</v>
      </c>
      <c r="D2131" s="178">
        <v>289</v>
      </c>
      <c r="E2131" s="179" t="s">
        <v>47</v>
      </c>
      <c r="F2131" s="254">
        <v>150000</v>
      </c>
      <c r="G2131" s="254">
        <f>ROUNDDOWN(D2131*F2131,-3)</f>
        <v>43350000</v>
      </c>
      <c r="H2131" s="178">
        <v>289</v>
      </c>
      <c r="I2131" s="179" t="s">
        <v>47</v>
      </c>
      <c r="J2131" s="254">
        <v>150000</v>
      </c>
      <c r="K2131" s="254">
        <f>ROUNDDOWN(H2131*J2131,-3)</f>
        <v>43350000</v>
      </c>
      <c r="L2131" s="178">
        <v>289</v>
      </c>
      <c r="M2131" s="179" t="s">
        <v>47</v>
      </c>
      <c r="N2131" s="254">
        <v>150000</v>
      </c>
      <c r="O2131" s="254">
        <f>ROUNDDOWN(L2131*N2131,-3)</f>
        <v>43350000</v>
      </c>
      <c r="P2131" s="178">
        <v>289</v>
      </c>
      <c r="Q2131" s="179" t="s">
        <v>47</v>
      </c>
      <c r="R2131" s="254">
        <v>150000</v>
      </c>
      <c r="S2131" s="254">
        <f>ROUNDDOWN(P2131*R2131,-3)</f>
        <v>43350000</v>
      </c>
      <c r="T2131" s="178">
        <v>289</v>
      </c>
      <c r="U2131" s="179" t="s">
        <v>47</v>
      </c>
      <c r="V2131" s="254">
        <v>150000</v>
      </c>
      <c r="W2131" s="254">
        <f>ROUNDDOWN(T2131*V2131,-3)</f>
        <v>43350000</v>
      </c>
      <c r="X2131" s="354">
        <f t="shared" si="885"/>
        <v>13005000</v>
      </c>
      <c r="Y2131" s="254">
        <f>CEILING(X2131,1000)</f>
        <v>13005000</v>
      </c>
      <c r="Z2131" s="354">
        <f t="shared" si="911"/>
        <v>30345000</v>
      </c>
      <c r="AA2131" s="254">
        <f t="shared" si="886"/>
        <v>30345000</v>
      </c>
      <c r="AB2131" s="178">
        <v>289</v>
      </c>
      <c r="AC2131" s="179" t="s">
        <v>47</v>
      </c>
      <c r="AD2131" s="254">
        <v>150000</v>
      </c>
      <c r="AE2131" s="254">
        <f>ROUNDDOWN(AB2131*AD2131,-3)</f>
        <v>43350000</v>
      </c>
      <c r="AF2131" s="178">
        <v>289</v>
      </c>
      <c r="AG2131" s="179" t="s">
        <v>47</v>
      </c>
      <c r="AH2131" s="254">
        <v>150000</v>
      </c>
      <c r="AI2131" s="254">
        <f>ROUNDDOWN(AF2131*AH2131,-3)</f>
        <v>43350000</v>
      </c>
      <c r="AJ2131" s="178">
        <v>289</v>
      </c>
      <c r="AK2131" s="179" t="s">
        <v>47</v>
      </c>
      <c r="AL2131" s="254">
        <v>150000</v>
      </c>
      <c r="AM2131" s="254">
        <f>ROUNDDOWN(AJ2131*AL2131,-3)</f>
        <v>43350000</v>
      </c>
      <c r="AN2131" s="178">
        <v>289</v>
      </c>
      <c r="AO2131" s="179" t="s">
        <v>47</v>
      </c>
      <c r="AP2131" s="254">
        <v>150000</v>
      </c>
      <c r="AQ2131" s="254">
        <f>ROUNDDOWN(AN2131*AP2131,-3)</f>
        <v>43350000</v>
      </c>
      <c r="AR2131" s="351">
        <f t="shared" si="916"/>
        <v>0</v>
      </c>
    </row>
    <row r="2132" spans="2:45" x14ac:dyDescent="0.4">
      <c r="B2132" s="208"/>
      <c r="C2132" s="180" t="s">
        <v>60</v>
      </c>
      <c r="D2132" s="178">
        <v>1</v>
      </c>
      <c r="E2132" s="179" t="s">
        <v>38</v>
      </c>
      <c r="F2132" s="254">
        <v>4320000</v>
      </c>
      <c r="G2132" s="254">
        <f>ROUNDDOWN(D2132*F2132,-3)</f>
        <v>4320000</v>
      </c>
      <c r="H2132" s="178">
        <v>1</v>
      </c>
      <c r="I2132" s="179" t="s">
        <v>38</v>
      </c>
      <c r="J2132" s="254">
        <v>4320000</v>
      </c>
      <c r="K2132" s="254">
        <f>ROUNDDOWN(H2132*J2132,-3)</f>
        <v>4320000</v>
      </c>
      <c r="L2132" s="178">
        <v>1</v>
      </c>
      <c r="M2132" s="179" t="s">
        <v>38</v>
      </c>
      <c r="N2132" s="254">
        <v>4320000</v>
      </c>
      <c r="O2132" s="254">
        <f>ROUNDDOWN(L2132*N2132,-3)</f>
        <v>4320000</v>
      </c>
      <c r="P2132" s="178">
        <v>1</v>
      </c>
      <c r="Q2132" s="179" t="s">
        <v>38</v>
      </c>
      <c r="R2132" s="254">
        <v>4320000</v>
      </c>
      <c r="S2132" s="254">
        <f>ROUNDDOWN(P2132*R2132,-3)</f>
        <v>4320000</v>
      </c>
      <c r="T2132" s="178">
        <v>1</v>
      </c>
      <c r="U2132" s="179" t="s">
        <v>38</v>
      </c>
      <c r="V2132" s="254">
        <v>4320000</v>
      </c>
      <c r="W2132" s="254">
        <f>ROUNDDOWN(T2132*V2132,-3)</f>
        <v>4320000</v>
      </c>
      <c r="X2132" s="354">
        <f t="shared" si="885"/>
        <v>1296000</v>
      </c>
      <c r="Y2132" s="254">
        <f>CEILING(X2132,1000)</f>
        <v>1296000</v>
      </c>
      <c r="Z2132" s="354">
        <f t="shared" si="911"/>
        <v>3024000</v>
      </c>
      <c r="AA2132" s="254">
        <f t="shared" si="886"/>
        <v>3024000</v>
      </c>
      <c r="AB2132" s="178">
        <v>1</v>
      </c>
      <c r="AC2132" s="179" t="s">
        <v>38</v>
      </c>
      <c r="AD2132" s="254">
        <v>4320000</v>
      </c>
      <c r="AE2132" s="254">
        <f>ROUNDDOWN(AB2132*AD2132,-3)</f>
        <v>4320000</v>
      </c>
      <c r="AF2132" s="178">
        <v>1</v>
      </c>
      <c r="AG2132" s="179" t="s">
        <v>38</v>
      </c>
      <c r="AH2132" s="254">
        <v>4320000</v>
      </c>
      <c r="AI2132" s="254">
        <f>ROUNDDOWN(AF2132*AH2132,-3)</f>
        <v>4320000</v>
      </c>
      <c r="AJ2132" s="178">
        <v>1</v>
      </c>
      <c r="AK2132" s="179" t="s">
        <v>38</v>
      </c>
      <c r="AL2132" s="254">
        <v>4320000</v>
      </c>
      <c r="AM2132" s="254">
        <f>ROUNDDOWN(AJ2132*AL2132,-3)</f>
        <v>4320000</v>
      </c>
      <c r="AN2132" s="178">
        <v>1</v>
      </c>
      <c r="AO2132" s="179" t="s">
        <v>38</v>
      </c>
      <c r="AP2132" s="254">
        <v>4320000</v>
      </c>
      <c r="AQ2132" s="254">
        <f>ROUNDDOWN(AN2132*AP2132,-3)</f>
        <v>4320000</v>
      </c>
      <c r="AR2132" s="351">
        <f t="shared" si="916"/>
        <v>0</v>
      </c>
    </row>
    <row r="2133" spans="2:45" x14ac:dyDescent="0.4">
      <c r="B2133" s="208">
        <v>525119</v>
      </c>
      <c r="C2133" s="180" t="s">
        <v>42</v>
      </c>
      <c r="D2133" s="178"/>
      <c r="E2133" s="179"/>
      <c r="F2133" s="180">
        <v>0</v>
      </c>
      <c r="G2133" s="254">
        <f>SUM(G2134:G2138)</f>
        <v>50784000</v>
      </c>
      <c r="H2133" s="178"/>
      <c r="I2133" s="179"/>
      <c r="J2133" s="180">
        <v>0</v>
      </c>
      <c r="K2133" s="254">
        <f>SUM(K2134:K2138)</f>
        <v>50784000</v>
      </c>
      <c r="L2133" s="178"/>
      <c r="M2133" s="179"/>
      <c r="N2133" s="180">
        <v>0</v>
      </c>
      <c r="O2133" s="254">
        <f>SUM(O2134:O2138)</f>
        <v>50784000</v>
      </c>
      <c r="P2133" s="178"/>
      <c r="Q2133" s="179"/>
      <c r="R2133" s="180">
        <v>0</v>
      </c>
      <c r="S2133" s="254">
        <f>SUM(S2134:S2138)</f>
        <v>50784000</v>
      </c>
      <c r="T2133" s="178"/>
      <c r="U2133" s="179"/>
      <c r="V2133" s="180">
        <v>0</v>
      </c>
      <c r="W2133" s="254">
        <f>SUM(W2134:W2138)</f>
        <v>50784000</v>
      </c>
      <c r="X2133" s="354">
        <f t="shared" si="885"/>
        <v>15235200</v>
      </c>
      <c r="Y2133" s="254"/>
      <c r="Z2133" s="354">
        <f t="shared" si="911"/>
        <v>50784000</v>
      </c>
      <c r="AA2133" s="254"/>
      <c r="AB2133" s="178"/>
      <c r="AC2133" s="179"/>
      <c r="AD2133" s="180">
        <v>0</v>
      </c>
      <c r="AE2133" s="254">
        <f>SUM(AE2134:AE2138)</f>
        <v>50784000</v>
      </c>
      <c r="AF2133" s="178"/>
      <c r="AG2133" s="179"/>
      <c r="AH2133" s="180">
        <v>0</v>
      </c>
      <c r="AI2133" s="254">
        <f>SUM(AI2134:AI2138)</f>
        <v>50784000</v>
      </c>
      <c r="AJ2133" s="178"/>
      <c r="AK2133" s="179"/>
      <c r="AL2133" s="180">
        <v>0</v>
      </c>
      <c r="AM2133" s="254">
        <f>SUM(AM2134:AM2138)</f>
        <v>50784000</v>
      </c>
      <c r="AN2133" s="178"/>
      <c r="AO2133" s="179"/>
      <c r="AP2133" s="180">
        <v>0</v>
      </c>
      <c r="AQ2133" s="254">
        <f>SUM(AQ2134:AQ2138)</f>
        <v>50784000</v>
      </c>
      <c r="AR2133" s="351">
        <f t="shared" si="916"/>
        <v>0</v>
      </c>
    </row>
    <row r="2134" spans="2:45" x14ac:dyDescent="0.4">
      <c r="B2134" s="208"/>
      <c r="C2134" s="180" t="s">
        <v>44</v>
      </c>
      <c r="D2134" s="178">
        <v>24</v>
      </c>
      <c r="E2134" s="179" t="s">
        <v>40</v>
      </c>
      <c r="F2134" s="254">
        <v>450000</v>
      </c>
      <c r="G2134" s="254">
        <f t="shared" ref="G2134:G2138" si="917">ROUNDDOWN(D2134*F2134,-3)</f>
        <v>10800000</v>
      </c>
      <c r="H2134" s="178">
        <v>24</v>
      </c>
      <c r="I2134" s="179" t="s">
        <v>40</v>
      </c>
      <c r="J2134" s="254">
        <v>450000</v>
      </c>
      <c r="K2134" s="254">
        <f t="shared" ref="K2134:K2138" si="918">ROUNDDOWN(H2134*J2134,-3)</f>
        <v>10800000</v>
      </c>
      <c r="L2134" s="178">
        <v>24</v>
      </c>
      <c r="M2134" s="179" t="s">
        <v>40</v>
      </c>
      <c r="N2134" s="254">
        <v>450000</v>
      </c>
      <c r="O2134" s="254">
        <f t="shared" ref="O2134:O2138" si="919">ROUNDDOWN(L2134*N2134,-3)</f>
        <v>10800000</v>
      </c>
      <c r="P2134" s="178">
        <v>24</v>
      </c>
      <c r="Q2134" s="179" t="s">
        <v>40</v>
      </c>
      <c r="R2134" s="254">
        <v>450000</v>
      </c>
      <c r="S2134" s="254">
        <f t="shared" ref="S2134:S2138" si="920">ROUNDDOWN(P2134*R2134,-3)</f>
        <v>10800000</v>
      </c>
      <c r="T2134" s="178">
        <v>24</v>
      </c>
      <c r="U2134" s="179" t="s">
        <v>40</v>
      </c>
      <c r="V2134" s="254">
        <v>450000</v>
      </c>
      <c r="W2134" s="254">
        <f t="shared" ref="W2134:W2138" si="921">ROUNDDOWN(T2134*V2134,-3)</f>
        <v>10800000</v>
      </c>
      <c r="X2134" s="354">
        <f t="shared" si="885"/>
        <v>3240000</v>
      </c>
      <c r="Y2134" s="254">
        <f>CEILING(X2134,1000)</f>
        <v>3240000</v>
      </c>
      <c r="Z2134" s="354">
        <f t="shared" si="911"/>
        <v>7560000</v>
      </c>
      <c r="AA2134" s="254">
        <f t="shared" si="886"/>
        <v>7560000</v>
      </c>
      <c r="AB2134" s="178">
        <v>24</v>
      </c>
      <c r="AC2134" s="179" t="s">
        <v>40</v>
      </c>
      <c r="AD2134" s="254">
        <v>450000</v>
      </c>
      <c r="AE2134" s="254">
        <f t="shared" ref="AE2134:AE2138" si="922">ROUNDDOWN(AB2134*AD2134,-3)</f>
        <v>10800000</v>
      </c>
      <c r="AF2134" s="178">
        <v>24</v>
      </c>
      <c r="AG2134" s="179" t="s">
        <v>40</v>
      </c>
      <c r="AH2134" s="254">
        <v>450000</v>
      </c>
      <c r="AI2134" s="254">
        <f t="shared" ref="AI2134:AI2138" si="923">ROUNDDOWN(AF2134*AH2134,-3)</f>
        <v>10800000</v>
      </c>
      <c r="AJ2134" s="178">
        <v>24</v>
      </c>
      <c r="AK2134" s="179" t="s">
        <v>40</v>
      </c>
      <c r="AL2134" s="254">
        <v>450000</v>
      </c>
      <c r="AM2134" s="254">
        <f t="shared" ref="AM2134:AM2138" si="924">ROUNDDOWN(AJ2134*AL2134,-3)</f>
        <v>10800000</v>
      </c>
      <c r="AN2134" s="178">
        <v>24</v>
      </c>
      <c r="AO2134" s="179" t="s">
        <v>40</v>
      </c>
      <c r="AP2134" s="254">
        <v>450000</v>
      </c>
      <c r="AQ2134" s="254">
        <f t="shared" ref="AQ2134:AQ2138" si="925">ROUNDDOWN(AN2134*AP2134,-3)</f>
        <v>10800000</v>
      </c>
      <c r="AR2134" s="351">
        <f t="shared" si="916"/>
        <v>0</v>
      </c>
    </row>
    <row r="2135" spans="2:45" x14ac:dyDescent="0.4">
      <c r="B2135" s="208"/>
      <c r="C2135" s="180" t="s">
        <v>58</v>
      </c>
      <c r="D2135" s="178">
        <v>72</v>
      </c>
      <c r="E2135" s="179" t="s">
        <v>59</v>
      </c>
      <c r="F2135" s="254">
        <v>85000</v>
      </c>
      <c r="G2135" s="254">
        <f t="shared" si="917"/>
        <v>6120000</v>
      </c>
      <c r="H2135" s="178">
        <v>72</v>
      </c>
      <c r="I2135" s="179" t="s">
        <v>59</v>
      </c>
      <c r="J2135" s="254">
        <v>85000</v>
      </c>
      <c r="K2135" s="254">
        <f t="shared" si="918"/>
        <v>6120000</v>
      </c>
      <c r="L2135" s="178">
        <v>72</v>
      </c>
      <c r="M2135" s="179" t="s">
        <v>59</v>
      </c>
      <c r="N2135" s="254">
        <v>85000</v>
      </c>
      <c r="O2135" s="254">
        <f t="shared" si="919"/>
        <v>6120000</v>
      </c>
      <c r="P2135" s="178">
        <v>72</v>
      </c>
      <c r="Q2135" s="179" t="s">
        <v>59</v>
      </c>
      <c r="R2135" s="254">
        <v>85000</v>
      </c>
      <c r="S2135" s="254">
        <f t="shared" si="920"/>
        <v>6120000</v>
      </c>
      <c r="T2135" s="178">
        <v>72</v>
      </c>
      <c r="U2135" s="179" t="s">
        <v>59</v>
      </c>
      <c r="V2135" s="254">
        <v>85000</v>
      </c>
      <c r="W2135" s="254">
        <f t="shared" si="921"/>
        <v>6120000</v>
      </c>
      <c r="X2135" s="354">
        <f t="shared" si="885"/>
        <v>1836000</v>
      </c>
      <c r="Y2135" s="254">
        <f>CEILING(X2135,1000)</f>
        <v>1836000</v>
      </c>
      <c r="Z2135" s="354">
        <f t="shared" si="911"/>
        <v>4284000</v>
      </c>
      <c r="AA2135" s="254">
        <f t="shared" si="886"/>
        <v>4284000</v>
      </c>
      <c r="AB2135" s="178">
        <v>72</v>
      </c>
      <c r="AC2135" s="179" t="s">
        <v>59</v>
      </c>
      <c r="AD2135" s="254">
        <v>85000</v>
      </c>
      <c r="AE2135" s="254">
        <f t="shared" si="922"/>
        <v>6120000</v>
      </c>
      <c r="AF2135" s="178">
        <v>72</v>
      </c>
      <c r="AG2135" s="179" t="s">
        <v>59</v>
      </c>
      <c r="AH2135" s="254">
        <v>85000</v>
      </c>
      <c r="AI2135" s="254">
        <f t="shared" si="923"/>
        <v>6120000</v>
      </c>
      <c r="AJ2135" s="178">
        <v>72</v>
      </c>
      <c r="AK2135" s="179" t="s">
        <v>59</v>
      </c>
      <c r="AL2135" s="254">
        <v>85000</v>
      </c>
      <c r="AM2135" s="254">
        <f t="shared" si="924"/>
        <v>6120000</v>
      </c>
      <c r="AN2135" s="178">
        <v>72</v>
      </c>
      <c r="AO2135" s="179" t="s">
        <v>59</v>
      </c>
      <c r="AP2135" s="254">
        <v>85000</v>
      </c>
      <c r="AQ2135" s="254">
        <f t="shared" si="925"/>
        <v>6120000</v>
      </c>
      <c r="AR2135" s="351">
        <f t="shared" si="916"/>
        <v>0</v>
      </c>
    </row>
    <row r="2136" spans="2:45" x14ac:dyDescent="0.4">
      <c r="B2136" s="208" t="s">
        <v>27</v>
      </c>
      <c r="C2136" s="180" t="s">
        <v>709</v>
      </c>
      <c r="D2136" s="178">
        <v>1</v>
      </c>
      <c r="E2136" s="179" t="s">
        <v>38</v>
      </c>
      <c r="F2136" s="254">
        <v>5664000</v>
      </c>
      <c r="G2136" s="254">
        <f t="shared" si="917"/>
        <v>5664000</v>
      </c>
      <c r="H2136" s="178">
        <v>1</v>
      </c>
      <c r="I2136" s="179" t="s">
        <v>38</v>
      </c>
      <c r="J2136" s="254">
        <v>5664000</v>
      </c>
      <c r="K2136" s="254">
        <f t="shared" si="918"/>
        <v>5664000</v>
      </c>
      <c r="L2136" s="178">
        <v>1</v>
      </c>
      <c r="M2136" s="179" t="s">
        <v>38</v>
      </c>
      <c r="N2136" s="254">
        <v>5664000</v>
      </c>
      <c r="O2136" s="254">
        <f t="shared" si="919"/>
        <v>5664000</v>
      </c>
      <c r="P2136" s="178">
        <v>1</v>
      </c>
      <c r="Q2136" s="179" t="s">
        <v>38</v>
      </c>
      <c r="R2136" s="254">
        <v>5664000</v>
      </c>
      <c r="S2136" s="254">
        <f t="shared" si="920"/>
        <v>5664000</v>
      </c>
      <c r="T2136" s="178">
        <v>1</v>
      </c>
      <c r="U2136" s="179" t="s">
        <v>38</v>
      </c>
      <c r="V2136" s="254">
        <v>5664000</v>
      </c>
      <c r="W2136" s="254">
        <f t="shared" si="921"/>
        <v>5664000</v>
      </c>
      <c r="X2136" s="354">
        <f t="shared" si="885"/>
        <v>1699200</v>
      </c>
      <c r="Y2136" s="254">
        <f>CEILING(X2136,1000)</f>
        <v>1700000</v>
      </c>
      <c r="Z2136" s="354">
        <f t="shared" si="911"/>
        <v>3964000</v>
      </c>
      <c r="AA2136" s="254">
        <f t="shared" si="886"/>
        <v>3964000</v>
      </c>
      <c r="AB2136" s="178">
        <v>1</v>
      </c>
      <c r="AC2136" s="179" t="s">
        <v>38</v>
      </c>
      <c r="AD2136" s="254">
        <v>5664000</v>
      </c>
      <c r="AE2136" s="254">
        <f t="shared" si="922"/>
        <v>5664000</v>
      </c>
      <c r="AF2136" s="178">
        <v>1</v>
      </c>
      <c r="AG2136" s="179" t="s">
        <v>38</v>
      </c>
      <c r="AH2136" s="254">
        <v>5664000</v>
      </c>
      <c r="AI2136" s="254">
        <f t="shared" si="923"/>
        <v>5664000</v>
      </c>
      <c r="AJ2136" s="178">
        <v>1</v>
      </c>
      <c r="AK2136" s="179" t="s">
        <v>38</v>
      </c>
      <c r="AL2136" s="254">
        <v>5664000</v>
      </c>
      <c r="AM2136" s="254">
        <f t="shared" si="924"/>
        <v>5664000</v>
      </c>
      <c r="AN2136" s="178">
        <v>1</v>
      </c>
      <c r="AO2136" s="179" t="s">
        <v>38</v>
      </c>
      <c r="AP2136" s="254">
        <v>5664000</v>
      </c>
      <c r="AQ2136" s="254">
        <f t="shared" si="925"/>
        <v>5664000</v>
      </c>
      <c r="AR2136" s="351">
        <f t="shared" si="916"/>
        <v>0</v>
      </c>
    </row>
    <row r="2137" spans="2:45" x14ac:dyDescent="0.4">
      <c r="B2137" s="208" t="s">
        <v>27</v>
      </c>
      <c r="C2137" s="180" t="s">
        <v>635</v>
      </c>
      <c r="D2137" s="178">
        <v>1</v>
      </c>
      <c r="E2137" s="179" t="s">
        <v>38</v>
      </c>
      <c r="F2137" s="254">
        <v>600000</v>
      </c>
      <c r="G2137" s="254">
        <f t="shared" si="917"/>
        <v>600000</v>
      </c>
      <c r="H2137" s="178">
        <v>1</v>
      </c>
      <c r="I2137" s="179" t="s">
        <v>38</v>
      </c>
      <c r="J2137" s="254">
        <v>600000</v>
      </c>
      <c r="K2137" s="254">
        <f t="shared" si="918"/>
        <v>600000</v>
      </c>
      <c r="L2137" s="178">
        <v>1</v>
      </c>
      <c r="M2137" s="179" t="s">
        <v>38</v>
      </c>
      <c r="N2137" s="254">
        <v>600000</v>
      </c>
      <c r="O2137" s="254">
        <f t="shared" si="919"/>
        <v>600000</v>
      </c>
      <c r="P2137" s="178">
        <v>1</v>
      </c>
      <c r="Q2137" s="179" t="s">
        <v>38</v>
      </c>
      <c r="R2137" s="254">
        <v>600000</v>
      </c>
      <c r="S2137" s="254">
        <f t="shared" si="920"/>
        <v>600000</v>
      </c>
      <c r="T2137" s="178">
        <v>1</v>
      </c>
      <c r="U2137" s="179" t="s">
        <v>38</v>
      </c>
      <c r="V2137" s="254">
        <v>600000</v>
      </c>
      <c r="W2137" s="254">
        <f t="shared" si="921"/>
        <v>600000</v>
      </c>
      <c r="X2137" s="354">
        <f t="shared" si="885"/>
        <v>180000</v>
      </c>
      <c r="Y2137" s="254">
        <f>CEILING(X2137,1000)</f>
        <v>180000</v>
      </c>
      <c r="Z2137" s="354">
        <f t="shared" si="911"/>
        <v>420000</v>
      </c>
      <c r="AA2137" s="254">
        <f t="shared" si="886"/>
        <v>420000</v>
      </c>
      <c r="AB2137" s="178">
        <v>1</v>
      </c>
      <c r="AC2137" s="179" t="s">
        <v>38</v>
      </c>
      <c r="AD2137" s="254">
        <v>600000</v>
      </c>
      <c r="AE2137" s="254">
        <f t="shared" si="922"/>
        <v>600000</v>
      </c>
      <c r="AF2137" s="178">
        <v>1</v>
      </c>
      <c r="AG2137" s="179" t="s">
        <v>38</v>
      </c>
      <c r="AH2137" s="254">
        <v>600000</v>
      </c>
      <c r="AI2137" s="254">
        <f t="shared" si="923"/>
        <v>600000</v>
      </c>
      <c r="AJ2137" s="178">
        <v>1</v>
      </c>
      <c r="AK2137" s="179" t="s">
        <v>38</v>
      </c>
      <c r="AL2137" s="254">
        <v>600000</v>
      </c>
      <c r="AM2137" s="254">
        <f t="shared" si="924"/>
        <v>600000</v>
      </c>
      <c r="AN2137" s="178">
        <v>1</v>
      </c>
      <c r="AO2137" s="179" t="s">
        <v>38</v>
      </c>
      <c r="AP2137" s="254">
        <v>600000</v>
      </c>
      <c r="AQ2137" s="254">
        <f t="shared" si="925"/>
        <v>600000</v>
      </c>
      <c r="AR2137" s="351">
        <f t="shared" si="916"/>
        <v>0</v>
      </c>
    </row>
    <row r="2138" spans="2:45" x14ac:dyDescent="0.4">
      <c r="B2138" s="208" t="s">
        <v>27</v>
      </c>
      <c r="C2138" s="180" t="s">
        <v>712</v>
      </c>
      <c r="D2138" s="178">
        <v>24</v>
      </c>
      <c r="E2138" s="179" t="s">
        <v>40</v>
      </c>
      <c r="F2138" s="254">
        <v>1150000</v>
      </c>
      <c r="G2138" s="254">
        <f t="shared" si="917"/>
        <v>27600000</v>
      </c>
      <c r="H2138" s="178">
        <v>24</v>
      </c>
      <c r="I2138" s="179" t="s">
        <v>40</v>
      </c>
      <c r="J2138" s="254">
        <v>1150000</v>
      </c>
      <c r="K2138" s="254">
        <f t="shared" si="918"/>
        <v>27600000</v>
      </c>
      <c r="L2138" s="178">
        <v>24</v>
      </c>
      <c r="M2138" s="179" t="s">
        <v>40</v>
      </c>
      <c r="N2138" s="254">
        <v>1150000</v>
      </c>
      <c r="O2138" s="254">
        <f t="shared" si="919"/>
        <v>27600000</v>
      </c>
      <c r="P2138" s="178">
        <v>24</v>
      </c>
      <c r="Q2138" s="179" t="s">
        <v>40</v>
      </c>
      <c r="R2138" s="254">
        <v>1150000</v>
      </c>
      <c r="S2138" s="254">
        <f t="shared" si="920"/>
        <v>27600000</v>
      </c>
      <c r="T2138" s="178">
        <v>24</v>
      </c>
      <c r="U2138" s="179" t="s">
        <v>40</v>
      </c>
      <c r="V2138" s="254">
        <v>1150000</v>
      </c>
      <c r="W2138" s="254">
        <f t="shared" si="921"/>
        <v>27600000</v>
      </c>
      <c r="X2138" s="354">
        <f t="shared" si="885"/>
        <v>8280000</v>
      </c>
      <c r="Y2138" s="254">
        <f>CEILING(X2138,1000)</f>
        <v>8280000</v>
      </c>
      <c r="Z2138" s="354">
        <f t="shared" si="911"/>
        <v>19320000</v>
      </c>
      <c r="AA2138" s="254">
        <f t="shared" si="886"/>
        <v>19320000</v>
      </c>
      <c r="AB2138" s="178">
        <v>24</v>
      </c>
      <c r="AC2138" s="179" t="s">
        <v>40</v>
      </c>
      <c r="AD2138" s="254">
        <v>1150000</v>
      </c>
      <c r="AE2138" s="254">
        <f t="shared" si="922"/>
        <v>27600000</v>
      </c>
      <c r="AF2138" s="178">
        <v>24</v>
      </c>
      <c r="AG2138" s="179" t="s">
        <v>40</v>
      </c>
      <c r="AH2138" s="254">
        <v>1150000</v>
      </c>
      <c r="AI2138" s="254">
        <f t="shared" si="923"/>
        <v>27600000</v>
      </c>
      <c r="AJ2138" s="178">
        <v>24</v>
      </c>
      <c r="AK2138" s="179" t="s">
        <v>40</v>
      </c>
      <c r="AL2138" s="254">
        <v>1150000</v>
      </c>
      <c r="AM2138" s="254">
        <f t="shared" si="924"/>
        <v>27600000</v>
      </c>
      <c r="AN2138" s="178">
        <v>24</v>
      </c>
      <c r="AO2138" s="179" t="s">
        <v>40</v>
      </c>
      <c r="AP2138" s="254">
        <v>1150000</v>
      </c>
      <c r="AQ2138" s="254">
        <f t="shared" si="925"/>
        <v>27600000</v>
      </c>
      <c r="AR2138" s="351">
        <f t="shared" si="916"/>
        <v>0</v>
      </c>
    </row>
    <row r="2139" spans="2:45" x14ac:dyDescent="0.4">
      <c r="B2139" s="363">
        <v>601</v>
      </c>
      <c r="C2139" s="364" t="s">
        <v>202</v>
      </c>
      <c r="D2139" s="254" t="e">
        <f>D2140+#REF!+D2147+D2164</f>
        <v>#REF!</v>
      </c>
      <c r="E2139" s="270" t="s">
        <v>171</v>
      </c>
      <c r="F2139" s="254">
        <v>0</v>
      </c>
      <c r="G2139" s="254" t="e">
        <f>G2140+#REF!+G2147+G2164</f>
        <v>#REF!</v>
      </c>
      <c r="H2139" s="254">
        <f>H2140</f>
        <v>0</v>
      </c>
      <c r="I2139" s="270" t="s">
        <v>171</v>
      </c>
      <c r="J2139" s="254">
        <v>0</v>
      </c>
      <c r="K2139" s="254">
        <f>K2140</f>
        <v>0</v>
      </c>
      <c r="L2139" s="254">
        <f>L2140</f>
        <v>0</v>
      </c>
      <c r="M2139" s="270" t="s">
        <v>171</v>
      </c>
      <c r="N2139" s="254">
        <v>0</v>
      </c>
      <c r="O2139" s="254">
        <f>O2140</f>
        <v>826648000</v>
      </c>
      <c r="P2139" s="254">
        <v>0</v>
      </c>
      <c r="Q2139" s="270" t="s">
        <v>171</v>
      </c>
      <c r="R2139" s="254">
        <v>0</v>
      </c>
      <c r="S2139" s="254">
        <f>S2140</f>
        <v>826648000</v>
      </c>
      <c r="T2139" s="367">
        <v>0</v>
      </c>
      <c r="U2139" s="366" t="s">
        <v>171</v>
      </c>
      <c r="V2139" s="367">
        <v>0</v>
      </c>
      <c r="W2139" s="367">
        <f>W2140</f>
        <v>826648000</v>
      </c>
      <c r="X2139" s="354">
        <f t="shared" si="885"/>
        <v>247994400</v>
      </c>
      <c r="Y2139" s="254"/>
      <c r="Z2139" s="354">
        <f t="shared" si="911"/>
        <v>826648000</v>
      </c>
      <c r="AA2139" s="254"/>
      <c r="AB2139" s="367">
        <v>0</v>
      </c>
      <c r="AC2139" s="366" t="s">
        <v>171</v>
      </c>
      <c r="AD2139" s="367">
        <v>0</v>
      </c>
      <c r="AE2139" s="367">
        <f>AE2140</f>
        <v>826648000</v>
      </c>
      <c r="AF2139" s="367">
        <v>0</v>
      </c>
      <c r="AG2139" s="366" t="s">
        <v>171</v>
      </c>
      <c r="AH2139" s="367">
        <v>0</v>
      </c>
      <c r="AI2139" s="367">
        <f>AI2140</f>
        <v>826648000</v>
      </c>
      <c r="AJ2139" s="367">
        <v>0</v>
      </c>
      <c r="AK2139" s="366" t="s">
        <v>171</v>
      </c>
      <c r="AL2139" s="367">
        <v>0</v>
      </c>
      <c r="AM2139" s="367">
        <f>AM2140</f>
        <v>801148000</v>
      </c>
      <c r="AN2139" s="367">
        <v>0</v>
      </c>
      <c r="AO2139" s="366" t="s">
        <v>171</v>
      </c>
      <c r="AP2139" s="367">
        <v>0</v>
      </c>
      <c r="AQ2139" s="367">
        <f>AQ2140</f>
        <v>801148000</v>
      </c>
      <c r="AR2139" s="351">
        <f t="shared" si="916"/>
        <v>0</v>
      </c>
    </row>
    <row r="2140" spans="2:45" x14ac:dyDescent="0.4">
      <c r="B2140" s="312" t="s">
        <v>34</v>
      </c>
      <c r="C2140" s="313" t="s">
        <v>851</v>
      </c>
      <c r="D2140" s="269">
        <v>0</v>
      </c>
      <c r="E2140" s="270" t="s">
        <v>27</v>
      </c>
      <c r="F2140" s="254">
        <v>0</v>
      </c>
      <c r="G2140" s="254" t="e">
        <f>G2141+G2143+#REF!+#REF!</f>
        <v>#REF!</v>
      </c>
      <c r="H2140" s="314">
        <v>0</v>
      </c>
      <c r="I2140" s="315" t="s">
        <v>27</v>
      </c>
      <c r="J2140" s="316">
        <v>0</v>
      </c>
      <c r="K2140" s="316">
        <f>K2141</f>
        <v>0</v>
      </c>
      <c r="L2140" s="314">
        <v>0</v>
      </c>
      <c r="M2140" s="315" t="s">
        <v>27</v>
      </c>
      <c r="N2140" s="316">
        <v>0</v>
      </c>
      <c r="O2140" s="316">
        <f>O2141</f>
        <v>826648000</v>
      </c>
      <c r="P2140" s="314">
        <v>0</v>
      </c>
      <c r="Q2140" s="315" t="s">
        <v>27</v>
      </c>
      <c r="R2140" s="316">
        <v>0</v>
      </c>
      <c r="S2140" s="316">
        <f>S2141</f>
        <v>826648000</v>
      </c>
      <c r="T2140" s="314">
        <v>0</v>
      </c>
      <c r="U2140" s="315" t="s">
        <v>27</v>
      </c>
      <c r="V2140" s="316">
        <v>0</v>
      </c>
      <c r="W2140" s="316">
        <f>W2141</f>
        <v>826648000</v>
      </c>
      <c r="X2140" s="354">
        <f t="shared" si="885"/>
        <v>247994400</v>
      </c>
      <c r="Y2140" s="316"/>
      <c r="Z2140" s="354">
        <f t="shared" si="911"/>
        <v>826648000</v>
      </c>
      <c r="AA2140" s="316"/>
      <c r="AB2140" s="314">
        <v>0</v>
      </c>
      <c r="AC2140" s="315" t="s">
        <v>27</v>
      </c>
      <c r="AD2140" s="316">
        <v>0</v>
      </c>
      <c r="AE2140" s="316">
        <f>AE2141</f>
        <v>826648000</v>
      </c>
      <c r="AF2140" s="314">
        <v>0</v>
      </c>
      <c r="AG2140" s="315" t="s">
        <v>27</v>
      </c>
      <c r="AH2140" s="316">
        <v>0</v>
      </c>
      <c r="AI2140" s="316">
        <f>AI2141</f>
        <v>826648000</v>
      </c>
      <c r="AJ2140" s="314">
        <v>0</v>
      </c>
      <c r="AK2140" s="315" t="s">
        <v>27</v>
      </c>
      <c r="AL2140" s="316">
        <v>0</v>
      </c>
      <c r="AM2140" s="316">
        <f>AM2141</f>
        <v>801148000</v>
      </c>
      <c r="AN2140" s="314">
        <v>0</v>
      </c>
      <c r="AO2140" s="315" t="s">
        <v>27</v>
      </c>
      <c r="AP2140" s="316">
        <v>0</v>
      </c>
      <c r="AQ2140" s="316">
        <f>AQ2141</f>
        <v>801148000</v>
      </c>
      <c r="AR2140" s="351">
        <f t="shared" si="916"/>
        <v>0</v>
      </c>
    </row>
    <row r="2141" spans="2:45" x14ac:dyDescent="0.4">
      <c r="B2141" s="208">
        <v>525119</v>
      </c>
      <c r="C2141" s="180" t="s">
        <v>42</v>
      </c>
      <c r="D2141" s="178"/>
      <c r="E2141" s="179"/>
      <c r="F2141" s="180"/>
      <c r="G2141" s="254"/>
      <c r="H2141" s="178"/>
      <c r="I2141" s="179"/>
      <c r="J2141" s="180"/>
      <c r="K2141" s="254"/>
      <c r="L2141" s="178"/>
      <c r="M2141" s="179"/>
      <c r="N2141" s="180"/>
      <c r="O2141" s="254">
        <f>SUM(O2142:O2143)</f>
        <v>826648000</v>
      </c>
      <c r="P2141" s="178"/>
      <c r="Q2141" s="179"/>
      <c r="R2141" s="180"/>
      <c r="S2141" s="254">
        <f>SUM(S2142:S2143)</f>
        <v>826648000</v>
      </c>
      <c r="T2141" s="178"/>
      <c r="U2141" s="179"/>
      <c r="V2141" s="180"/>
      <c r="W2141" s="254">
        <f>SUM(W2142:W2143)</f>
        <v>826648000</v>
      </c>
      <c r="X2141" s="354">
        <f t="shared" si="885"/>
        <v>247994400</v>
      </c>
      <c r="Y2141" s="254"/>
      <c r="Z2141" s="354">
        <f t="shared" si="911"/>
        <v>826648000</v>
      </c>
      <c r="AA2141" s="254"/>
      <c r="AB2141" s="178"/>
      <c r="AC2141" s="179"/>
      <c r="AD2141" s="180"/>
      <c r="AE2141" s="254">
        <f>SUM(AE2142:AE2143)</f>
        <v>826648000</v>
      </c>
      <c r="AF2141" s="178"/>
      <c r="AG2141" s="179"/>
      <c r="AH2141" s="180"/>
      <c r="AI2141" s="254">
        <f>SUM(AI2142:AI2143)</f>
        <v>826648000</v>
      </c>
      <c r="AJ2141" s="178"/>
      <c r="AK2141" s="179"/>
      <c r="AL2141" s="180"/>
      <c r="AM2141" s="254">
        <f>SUM(AM2142:AM2143)</f>
        <v>801148000</v>
      </c>
      <c r="AN2141" s="178"/>
      <c r="AO2141" s="179"/>
      <c r="AP2141" s="180"/>
      <c r="AQ2141" s="254">
        <f>SUM(AQ2142:AQ2143)</f>
        <v>801148000</v>
      </c>
      <c r="AR2141" s="351">
        <f t="shared" si="916"/>
        <v>0</v>
      </c>
    </row>
    <row r="2142" spans="2:45" x14ac:dyDescent="0.4">
      <c r="B2142" s="208"/>
      <c r="C2142" s="180" t="s">
        <v>58</v>
      </c>
      <c r="D2142" s="178"/>
      <c r="E2142" s="179"/>
      <c r="F2142" s="254"/>
      <c r="G2142" s="254"/>
      <c r="H2142" s="178"/>
      <c r="I2142" s="179"/>
      <c r="J2142" s="254"/>
      <c r="K2142" s="254"/>
      <c r="L2142" s="178">
        <v>1</v>
      </c>
      <c r="M2142" s="179" t="s">
        <v>38</v>
      </c>
      <c r="N2142" s="254">
        <v>726648000</v>
      </c>
      <c r="O2142" s="254">
        <f t="shared" ref="O2142:O2143" si="926">ROUNDDOWN(L2142*N2142,-3)</f>
        <v>726648000</v>
      </c>
      <c r="P2142" s="178">
        <v>1</v>
      </c>
      <c r="Q2142" s="179" t="s">
        <v>38</v>
      </c>
      <c r="R2142" s="254">
        <v>726648000</v>
      </c>
      <c r="S2142" s="254">
        <f t="shared" ref="S2142:S2143" si="927">ROUNDDOWN(P2142*R2142,-3)</f>
        <v>726648000</v>
      </c>
      <c r="T2142" s="178">
        <v>1</v>
      </c>
      <c r="U2142" s="179" t="s">
        <v>38</v>
      </c>
      <c r="V2142" s="254">
        <v>726648000</v>
      </c>
      <c r="W2142" s="254">
        <f t="shared" ref="W2142:W2143" si="928">ROUNDDOWN(T2142*V2142,-3)</f>
        <v>726648000</v>
      </c>
      <c r="X2142" s="354">
        <f t="shared" si="885"/>
        <v>217994400</v>
      </c>
      <c r="Y2142" s="254">
        <f>CEILING(X2142,1000)</f>
        <v>217995000</v>
      </c>
      <c r="Z2142" s="354">
        <f t="shared" si="911"/>
        <v>508653000</v>
      </c>
      <c r="AA2142" s="254">
        <f t="shared" si="886"/>
        <v>508653000</v>
      </c>
      <c r="AB2142" s="178">
        <v>1</v>
      </c>
      <c r="AC2142" s="179" t="s">
        <v>38</v>
      </c>
      <c r="AD2142" s="254">
        <v>726648000</v>
      </c>
      <c r="AE2142" s="254">
        <f t="shared" ref="AE2142:AE2143" si="929">ROUNDDOWN(AB2142*AD2142,-3)</f>
        <v>726648000</v>
      </c>
      <c r="AF2142" s="178">
        <v>1</v>
      </c>
      <c r="AG2142" s="179" t="s">
        <v>38</v>
      </c>
      <c r="AH2142" s="254">
        <v>726648000</v>
      </c>
      <c r="AI2142" s="254">
        <f t="shared" ref="AI2142:AI2143" si="930">ROUNDDOWN(AF2142*AH2142,-3)</f>
        <v>726648000</v>
      </c>
      <c r="AJ2142" s="178">
        <v>1</v>
      </c>
      <c r="AK2142" s="179" t="s">
        <v>38</v>
      </c>
      <c r="AL2142" s="254">
        <v>701148000</v>
      </c>
      <c r="AM2142" s="254">
        <f t="shared" ref="AM2142:AM2143" si="931">ROUNDDOWN(AJ2142*AL2142,-3)</f>
        <v>701148000</v>
      </c>
      <c r="AN2142" s="178">
        <v>1</v>
      </c>
      <c r="AO2142" s="179" t="s">
        <v>38</v>
      </c>
      <c r="AP2142" s="254">
        <f>701148000-21000000</f>
        <v>680148000</v>
      </c>
      <c r="AQ2142" s="254">
        <f t="shared" ref="AQ2142:AQ2143" si="932">ROUNDDOWN(AN2142*AP2142,-3)</f>
        <v>680148000</v>
      </c>
      <c r="AR2142" s="351">
        <f t="shared" si="916"/>
        <v>21000000</v>
      </c>
    </row>
    <row r="2143" spans="2:45" x14ac:dyDescent="0.4">
      <c r="B2143" s="208"/>
      <c r="C2143" s="180" t="s">
        <v>721</v>
      </c>
      <c r="D2143" s="178"/>
      <c r="E2143" s="179"/>
      <c r="F2143" s="180"/>
      <c r="G2143" s="254"/>
      <c r="H2143" s="178"/>
      <c r="I2143" s="179"/>
      <c r="J2143" s="180"/>
      <c r="K2143" s="254"/>
      <c r="L2143" s="178">
        <v>1</v>
      </c>
      <c r="M2143" s="179" t="s">
        <v>38</v>
      </c>
      <c r="N2143" s="254">
        <v>100000000</v>
      </c>
      <c r="O2143" s="254">
        <f t="shared" si="926"/>
        <v>100000000</v>
      </c>
      <c r="P2143" s="178">
        <v>1</v>
      </c>
      <c r="Q2143" s="179" t="s">
        <v>38</v>
      </c>
      <c r="R2143" s="254">
        <v>100000000</v>
      </c>
      <c r="S2143" s="254">
        <f t="shared" si="927"/>
        <v>100000000</v>
      </c>
      <c r="T2143" s="178">
        <v>1</v>
      </c>
      <c r="U2143" s="179" t="s">
        <v>38</v>
      </c>
      <c r="V2143" s="254">
        <v>100000000</v>
      </c>
      <c r="W2143" s="254">
        <f t="shared" si="928"/>
        <v>100000000</v>
      </c>
      <c r="X2143" s="354">
        <f t="shared" si="885"/>
        <v>30000000</v>
      </c>
      <c r="Y2143" s="254">
        <f>CEILING(X2143,1000)</f>
        <v>30000000</v>
      </c>
      <c r="Z2143" s="354">
        <f t="shared" si="911"/>
        <v>70000000</v>
      </c>
      <c r="AA2143" s="254">
        <f t="shared" si="886"/>
        <v>70000000</v>
      </c>
      <c r="AB2143" s="178">
        <v>1</v>
      </c>
      <c r="AC2143" s="179" t="s">
        <v>38</v>
      </c>
      <c r="AD2143" s="254">
        <v>100000000</v>
      </c>
      <c r="AE2143" s="254">
        <f t="shared" si="929"/>
        <v>100000000</v>
      </c>
      <c r="AF2143" s="178">
        <v>1</v>
      </c>
      <c r="AG2143" s="179" t="s">
        <v>38</v>
      </c>
      <c r="AH2143" s="254">
        <v>100000000</v>
      </c>
      <c r="AI2143" s="254">
        <f t="shared" si="930"/>
        <v>100000000</v>
      </c>
      <c r="AJ2143" s="178">
        <v>1</v>
      </c>
      <c r="AK2143" s="179" t="s">
        <v>38</v>
      </c>
      <c r="AL2143" s="254">
        <v>100000000</v>
      </c>
      <c r="AM2143" s="254">
        <f t="shared" si="931"/>
        <v>100000000</v>
      </c>
      <c r="AN2143" s="178">
        <v>1</v>
      </c>
      <c r="AO2143" s="179" t="s">
        <v>38</v>
      </c>
      <c r="AP2143" s="254">
        <f>100000000+21000000</f>
        <v>121000000</v>
      </c>
      <c r="AQ2143" s="254">
        <f t="shared" si="932"/>
        <v>121000000</v>
      </c>
      <c r="AR2143" s="351">
        <f t="shared" si="916"/>
        <v>-21000000</v>
      </c>
    </row>
    <row r="2144" spans="2:45" s="9" customFormat="1" x14ac:dyDescent="0.4">
      <c r="B2144" s="288"/>
      <c r="C2144" s="289"/>
      <c r="D2144" s="290"/>
      <c r="E2144" s="291"/>
      <c r="F2144" s="292"/>
      <c r="G2144" s="292"/>
      <c r="H2144" s="290"/>
      <c r="I2144" s="291"/>
      <c r="J2144" s="292"/>
      <c r="K2144" s="292"/>
      <c r="L2144" s="290"/>
      <c r="M2144" s="291"/>
      <c r="N2144" s="292"/>
      <c r="O2144" s="292"/>
      <c r="P2144" s="290"/>
      <c r="Q2144" s="291"/>
      <c r="R2144" s="292"/>
      <c r="S2144" s="292"/>
      <c r="T2144" s="290"/>
      <c r="U2144" s="291"/>
      <c r="V2144" s="292"/>
      <c r="W2144" s="292"/>
      <c r="X2144" s="354">
        <f t="shared" si="885"/>
        <v>0</v>
      </c>
      <c r="Y2144" s="292"/>
      <c r="Z2144" s="354">
        <f t="shared" si="911"/>
        <v>0</v>
      </c>
      <c r="AA2144" s="292"/>
      <c r="AB2144" s="290"/>
      <c r="AC2144" s="291"/>
      <c r="AD2144" s="292"/>
      <c r="AE2144" s="292"/>
      <c r="AF2144" s="290"/>
      <c r="AG2144" s="291"/>
      <c r="AH2144" s="292"/>
      <c r="AI2144" s="292"/>
      <c r="AJ2144" s="290"/>
      <c r="AK2144" s="291"/>
      <c r="AL2144" s="292"/>
      <c r="AM2144" s="292"/>
      <c r="AN2144" s="290"/>
      <c r="AO2144" s="291"/>
      <c r="AP2144" s="292"/>
      <c r="AQ2144" s="292"/>
      <c r="AR2144" s="351">
        <f t="shared" si="916"/>
        <v>0</v>
      </c>
      <c r="AS2144" s="380"/>
    </row>
    <row r="2145" spans="2:44" x14ac:dyDescent="0.4">
      <c r="B2145" s="342" t="s">
        <v>726</v>
      </c>
      <c r="C2145" s="337" t="s">
        <v>727</v>
      </c>
      <c r="D2145" s="269">
        <f>D2146</f>
        <v>0</v>
      </c>
      <c r="E2145" s="294" t="str">
        <f>E2146</f>
        <v>Orang</v>
      </c>
      <c r="F2145" s="254"/>
      <c r="G2145" s="254">
        <f>G2146</f>
        <v>0</v>
      </c>
      <c r="H2145" s="269">
        <f>H2146</f>
        <v>0</v>
      </c>
      <c r="I2145" s="294" t="str">
        <f>I2146</f>
        <v>Orang</v>
      </c>
      <c r="J2145" s="254"/>
      <c r="K2145" s="254">
        <f>K2146</f>
        <v>0</v>
      </c>
      <c r="L2145" s="338">
        <f>L2146</f>
        <v>0</v>
      </c>
      <c r="M2145" s="344" t="str">
        <f>M2146</f>
        <v>Orang</v>
      </c>
      <c r="N2145" s="340"/>
      <c r="O2145" s="340">
        <f>O2146</f>
        <v>0</v>
      </c>
      <c r="P2145" s="338">
        <v>0</v>
      </c>
      <c r="Q2145" s="344" t="str">
        <f>Q2146</f>
        <v>Orang</v>
      </c>
      <c r="R2145" s="340"/>
      <c r="S2145" s="340">
        <f>S2146</f>
        <v>0</v>
      </c>
      <c r="T2145" s="338">
        <v>0</v>
      </c>
      <c r="U2145" s="344" t="str">
        <f>U2146</f>
        <v>Orang</v>
      </c>
      <c r="V2145" s="340"/>
      <c r="W2145" s="340">
        <f>W2146</f>
        <v>0</v>
      </c>
      <c r="X2145" s="354">
        <f t="shared" si="885"/>
        <v>0</v>
      </c>
      <c r="Y2145" s="340"/>
      <c r="Z2145" s="354">
        <f t="shared" si="911"/>
        <v>0</v>
      </c>
      <c r="AA2145" s="340"/>
      <c r="AB2145" s="338">
        <v>0</v>
      </c>
      <c r="AC2145" s="344" t="str">
        <f>AC2146</f>
        <v>Orang</v>
      </c>
      <c r="AD2145" s="340"/>
      <c r="AE2145" s="340">
        <f>AE2146</f>
        <v>0</v>
      </c>
      <c r="AF2145" s="338">
        <v>0</v>
      </c>
      <c r="AG2145" s="344" t="str">
        <f>AG2146</f>
        <v>Orang</v>
      </c>
      <c r="AH2145" s="340"/>
      <c r="AI2145" s="340">
        <f>AI2146</f>
        <v>0</v>
      </c>
      <c r="AJ2145" s="338">
        <v>0</v>
      </c>
      <c r="AK2145" s="344" t="str">
        <f>AK2146</f>
        <v>Orang</v>
      </c>
      <c r="AL2145" s="340"/>
      <c r="AM2145" s="340">
        <f>AM2146</f>
        <v>0</v>
      </c>
      <c r="AN2145" s="338">
        <v>0</v>
      </c>
      <c r="AO2145" s="344" t="str">
        <f>AO2146</f>
        <v>Orang</v>
      </c>
      <c r="AP2145" s="340"/>
      <c r="AQ2145" s="340">
        <f>AQ2146</f>
        <v>0</v>
      </c>
      <c r="AR2145" s="351">
        <f t="shared" si="916"/>
        <v>0</v>
      </c>
    </row>
    <row r="2146" spans="2:44" x14ac:dyDescent="0.4">
      <c r="B2146" s="325" t="s">
        <v>728</v>
      </c>
      <c r="C2146" s="326" t="s">
        <v>729</v>
      </c>
      <c r="D2146" s="254">
        <f>D2147+D2158+D2167+D2175+D2185+D2194</f>
        <v>0</v>
      </c>
      <c r="E2146" s="270" t="s">
        <v>30</v>
      </c>
      <c r="F2146" s="254">
        <v>0</v>
      </c>
      <c r="G2146" s="254">
        <f>G2147+G2158+G2167+G2175+G2185+G2194+G2202</f>
        <v>0</v>
      </c>
      <c r="H2146" s="254">
        <f>H2147+H2158+H2167+H2175+H2185+H2194</f>
        <v>0</v>
      </c>
      <c r="I2146" s="270" t="s">
        <v>30</v>
      </c>
      <c r="J2146" s="254">
        <v>0</v>
      </c>
      <c r="K2146" s="254">
        <f>K2147+K2158+K2167+K2175+K2185+K2194+K2202</f>
        <v>0</v>
      </c>
      <c r="L2146" s="329">
        <f>L2147+L2158+L2167+L2175+L2185+L2194</f>
        <v>0</v>
      </c>
      <c r="M2146" s="328" t="s">
        <v>30</v>
      </c>
      <c r="N2146" s="329">
        <v>0</v>
      </c>
      <c r="O2146" s="329">
        <f>O2147+O2158+O2167+O2175+O2185+O2194+O2202</f>
        <v>0</v>
      </c>
      <c r="P2146" s="329">
        <v>0</v>
      </c>
      <c r="Q2146" s="328" t="s">
        <v>30</v>
      </c>
      <c r="R2146" s="329">
        <v>0</v>
      </c>
      <c r="S2146" s="329">
        <f>S2147+S2158+S2167+S2175+S2185+S2194+S2202</f>
        <v>0</v>
      </c>
      <c r="T2146" s="329">
        <v>0</v>
      </c>
      <c r="U2146" s="328" t="s">
        <v>30</v>
      </c>
      <c r="V2146" s="329">
        <v>0</v>
      </c>
      <c r="W2146" s="329">
        <f>W2147+W2158+W2167+W2175+W2185+W2194+W2202</f>
        <v>0</v>
      </c>
      <c r="X2146" s="354">
        <f t="shared" si="885"/>
        <v>0</v>
      </c>
      <c r="Y2146" s="329"/>
      <c r="Z2146" s="354">
        <f t="shared" si="911"/>
        <v>0</v>
      </c>
      <c r="AA2146" s="329"/>
      <c r="AB2146" s="329">
        <v>0</v>
      </c>
      <c r="AC2146" s="328" t="s">
        <v>30</v>
      </c>
      <c r="AD2146" s="329">
        <v>0</v>
      </c>
      <c r="AE2146" s="329">
        <f>AE2147+AE2158+AE2167+AE2175+AE2185+AE2194+AE2202</f>
        <v>0</v>
      </c>
      <c r="AF2146" s="329">
        <v>0</v>
      </c>
      <c r="AG2146" s="328" t="s">
        <v>30</v>
      </c>
      <c r="AH2146" s="329">
        <v>0</v>
      </c>
      <c r="AI2146" s="329">
        <f>AI2147+AI2158+AI2167+AI2175+AI2185+AI2194+AI2202</f>
        <v>0</v>
      </c>
      <c r="AJ2146" s="329">
        <v>0</v>
      </c>
      <c r="AK2146" s="328" t="s">
        <v>30</v>
      </c>
      <c r="AL2146" s="329">
        <v>0</v>
      </c>
      <c r="AM2146" s="329">
        <f>AM2147+AM2158+AM2167+AM2175+AM2185+AM2194+AM2202</f>
        <v>0</v>
      </c>
      <c r="AN2146" s="329">
        <v>0</v>
      </c>
      <c r="AO2146" s="328" t="s">
        <v>30</v>
      </c>
      <c r="AP2146" s="329">
        <v>0</v>
      </c>
      <c r="AQ2146" s="329">
        <f>AQ2147+AQ2158+AQ2167+AQ2175+AQ2185+AQ2194+AQ2202</f>
        <v>0</v>
      </c>
      <c r="AR2146" s="351">
        <f t="shared" si="916"/>
        <v>0</v>
      </c>
    </row>
    <row r="2147" spans="2:44" x14ac:dyDescent="0.4">
      <c r="B2147" s="363" t="s">
        <v>87</v>
      </c>
      <c r="C2147" s="364" t="s">
        <v>292</v>
      </c>
      <c r="D2147" s="269">
        <f>D2148</f>
        <v>0</v>
      </c>
      <c r="E2147" s="270" t="s">
        <v>171</v>
      </c>
      <c r="F2147" s="254">
        <v>0</v>
      </c>
      <c r="G2147" s="254">
        <f>G2148</f>
        <v>0</v>
      </c>
      <c r="H2147" s="269">
        <f>H2148</f>
        <v>0</v>
      </c>
      <c r="I2147" s="270" t="s">
        <v>171</v>
      </c>
      <c r="J2147" s="254">
        <v>0</v>
      </c>
      <c r="K2147" s="254">
        <f>K2148</f>
        <v>0</v>
      </c>
      <c r="L2147" s="269">
        <f>L2148</f>
        <v>0</v>
      </c>
      <c r="M2147" s="270" t="s">
        <v>171</v>
      </c>
      <c r="N2147" s="254">
        <v>0</v>
      </c>
      <c r="O2147" s="254">
        <f>O2148</f>
        <v>0</v>
      </c>
      <c r="P2147" s="269">
        <v>0</v>
      </c>
      <c r="Q2147" s="270" t="s">
        <v>171</v>
      </c>
      <c r="R2147" s="254">
        <v>0</v>
      </c>
      <c r="S2147" s="254">
        <f>S2148</f>
        <v>0</v>
      </c>
      <c r="T2147" s="365">
        <v>0</v>
      </c>
      <c r="U2147" s="366" t="s">
        <v>171</v>
      </c>
      <c r="V2147" s="367">
        <v>0</v>
      </c>
      <c r="W2147" s="367">
        <f>W2148</f>
        <v>0</v>
      </c>
      <c r="X2147" s="354">
        <f t="shared" si="885"/>
        <v>0</v>
      </c>
      <c r="Y2147" s="254"/>
      <c r="Z2147" s="354">
        <f t="shared" si="911"/>
        <v>0</v>
      </c>
      <c r="AA2147" s="254"/>
      <c r="AB2147" s="365">
        <v>0</v>
      </c>
      <c r="AC2147" s="366" t="s">
        <v>171</v>
      </c>
      <c r="AD2147" s="367">
        <v>0</v>
      </c>
      <c r="AE2147" s="367">
        <f>AE2148</f>
        <v>0</v>
      </c>
      <c r="AF2147" s="365">
        <v>0</v>
      </c>
      <c r="AG2147" s="366" t="s">
        <v>171</v>
      </c>
      <c r="AH2147" s="367">
        <v>0</v>
      </c>
      <c r="AI2147" s="367">
        <f>AI2148</f>
        <v>0</v>
      </c>
      <c r="AJ2147" s="365">
        <v>0</v>
      </c>
      <c r="AK2147" s="366" t="s">
        <v>171</v>
      </c>
      <c r="AL2147" s="367">
        <v>0</v>
      </c>
      <c r="AM2147" s="367">
        <f>AM2148</f>
        <v>0</v>
      </c>
      <c r="AN2147" s="365">
        <v>0</v>
      </c>
      <c r="AO2147" s="366" t="s">
        <v>171</v>
      </c>
      <c r="AP2147" s="367">
        <v>0</v>
      </c>
      <c r="AQ2147" s="367">
        <f>AQ2148</f>
        <v>0</v>
      </c>
      <c r="AR2147" s="351">
        <f t="shared" si="916"/>
        <v>0</v>
      </c>
    </row>
    <row r="2148" spans="2:44" x14ac:dyDescent="0.4">
      <c r="B2148" s="208"/>
      <c r="C2148" s="180"/>
      <c r="D2148" s="269"/>
      <c r="E2148" s="270"/>
      <c r="F2148" s="254"/>
      <c r="G2148" s="254"/>
      <c r="H2148" s="269"/>
      <c r="I2148" s="270"/>
      <c r="J2148" s="254"/>
      <c r="K2148" s="254"/>
      <c r="L2148" s="269"/>
      <c r="M2148" s="270"/>
      <c r="N2148" s="254"/>
      <c r="O2148" s="254"/>
      <c r="P2148" s="269"/>
      <c r="Q2148" s="270"/>
      <c r="R2148" s="254"/>
      <c r="S2148" s="254"/>
      <c r="T2148" s="269"/>
      <c r="U2148" s="270"/>
      <c r="V2148" s="254"/>
      <c r="W2148" s="254"/>
      <c r="X2148" s="354">
        <f t="shared" si="885"/>
        <v>0</v>
      </c>
      <c r="Y2148" s="254"/>
      <c r="Z2148" s="354">
        <f t="shared" si="911"/>
        <v>0</v>
      </c>
      <c r="AA2148" s="254"/>
      <c r="AB2148" s="269"/>
      <c r="AC2148" s="270"/>
      <c r="AD2148" s="254"/>
      <c r="AE2148" s="254"/>
      <c r="AF2148" s="269"/>
      <c r="AG2148" s="270"/>
      <c r="AH2148" s="254"/>
      <c r="AI2148" s="254"/>
      <c r="AJ2148" s="269"/>
      <c r="AK2148" s="270"/>
      <c r="AL2148" s="254"/>
      <c r="AM2148" s="254"/>
      <c r="AN2148" s="269"/>
      <c r="AO2148" s="270"/>
      <c r="AP2148" s="254"/>
      <c r="AQ2148" s="254"/>
      <c r="AR2148" s="351">
        <f t="shared" si="916"/>
        <v>0</v>
      </c>
    </row>
    <row r="2149" spans="2:44" x14ac:dyDescent="0.4">
      <c r="B2149" s="284"/>
      <c r="C2149" s="180"/>
      <c r="D2149" s="286"/>
      <c r="E2149" s="285"/>
      <c r="F2149" s="285"/>
      <c r="G2149" s="286"/>
      <c r="H2149" s="286"/>
      <c r="I2149" s="285"/>
      <c r="J2149" s="285"/>
      <c r="K2149" s="286"/>
      <c r="L2149" s="286"/>
      <c r="M2149" s="285"/>
      <c r="N2149" s="285"/>
      <c r="O2149" s="286"/>
      <c r="P2149" s="286"/>
      <c r="Q2149" s="285"/>
      <c r="R2149" s="285"/>
      <c r="S2149" s="286"/>
      <c r="T2149" s="286"/>
      <c r="U2149" s="285"/>
      <c r="V2149" s="285"/>
      <c r="W2149" s="286"/>
      <c r="X2149" s="354">
        <f t="shared" si="885"/>
        <v>0</v>
      </c>
      <c r="Y2149" s="286"/>
      <c r="Z2149" s="354">
        <f t="shared" si="911"/>
        <v>0</v>
      </c>
      <c r="AA2149" s="286"/>
      <c r="AB2149" s="286"/>
      <c r="AC2149" s="285"/>
      <c r="AD2149" s="285"/>
      <c r="AE2149" s="286"/>
      <c r="AF2149" s="286"/>
      <c r="AG2149" s="285"/>
      <c r="AH2149" s="285"/>
      <c r="AI2149" s="286"/>
      <c r="AJ2149" s="286"/>
      <c r="AK2149" s="285"/>
      <c r="AL2149" s="285"/>
      <c r="AM2149" s="286"/>
      <c r="AN2149" s="286"/>
      <c r="AO2149" s="285"/>
      <c r="AP2149" s="285"/>
      <c r="AQ2149" s="286"/>
      <c r="AR2149" s="351">
        <f t="shared" si="916"/>
        <v>0</v>
      </c>
    </row>
    <row r="2150" spans="2:44" x14ac:dyDescent="0.4">
      <c r="B2150" s="284"/>
      <c r="C2150" s="180"/>
      <c r="D2150" s="286"/>
      <c r="E2150" s="285"/>
      <c r="F2150" s="286"/>
      <c r="G2150" s="286"/>
      <c r="H2150" s="286"/>
      <c r="I2150" s="285"/>
      <c r="J2150" s="286"/>
      <c r="K2150" s="286"/>
      <c r="L2150" s="286"/>
      <c r="M2150" s="285"/>
      <c r="N2150" s="286"/>
      <c r="O2150" s="286"/>
      <c r="P2150" s="286"/>
      <c r="Q2150" s="285"/>
      <c r="R2150" s="286"/>
      <c r="S2150" s="286"/>
      <c r="T2150" s="286"/>
      <c r="U2150" s="285"/>
      <c r="V2150" s="286"/>
      <c r="W2150" s="286"/>
      <c r="X2150" s="354">
        <f t="shared" si="885"/>
        <v>0</v>
      </c>
      <c r="Y2150" s="286"/>
      <c r="Z2150" s="354">
        <f t="shared" si="911"/>
        <v>0</v>
      </c>
      <c r="AA2150" s="286"/>
      <c r="AB2150" s="286"/>
      <c r="AC2150" s="285"/>
      <c r="AD2150" s="286"/>
      <c r="AE2150" s="286"/>
      <c r="AF2150" s="286"/>
      <c r="AG2150" s="285"/>
      <c r="AH2150" s="286"/>
      <c r="AI2150" s="286"/>
      <c r="AJ2150" s="286"/>
      <c r="AK2150" s="285"/>
      <c r="AL2150" s="286"/>
      <c r="AM2150" s="286"/>
      <c r="AN2150" s="286"/>
      <c r="AO2150" s="285"/>
      <c r="AP2150" s="286"/>
      <c r="AQ2150" s="286"/>
      <c r="AR2150" s="351">
        <f t="shared" si="916"/>
        <v>0</v>
      </c>
    </row>
    <row r="2151" spans="2:44" x14ac:dyDescent="0.4">
      <c r="B2151" s="284"/>
      <c r="C2151" s="180"/>
      <c r="D2151" s="286"/>
      <c r="E2151" s="285"/>
      <c r="F2151" s="285"/>
      <c r="G2151" s="286"/>
      <c r="H2151" s="286"/>
      <c r="I2151" s="285"/>
      <c r="J2151" s="285"/>
      <c r="K2151" s="286"/>
      <c r="L2151" s="286"/>
      <c r="M2151" s="285"/>
      <c r="N2151" s="285"/>
      <c r="O2151" s="286"/>
      <c r="P2151" s="286"/>
      <c r="Q2151" s="285"/>
      <c r="R2151" s="285"/>
      <c r="S2151" s="286"/>
      <c r="T2151" s="286"/>
      <c r="U2151" s="285"/>
      <c r="V2151" s="285"/>
      <c r="W2151" s="286"/>
      <c r="X2151" s="354">
        <f t="shared" si="885"/>
        <v>0</v>
      </c>
      <c r="Y2151" s="286"/>
      <c r="Z2151" s="354">
        <f t="shared" si="911"/>
        <v>0</v>
      </c>
      <c r="AA2151" s="286"/>
      <c r="AB2151" s="286"/>
      <c r="AC2151" s="285"/>
      <c r="AD2151" s="285"/>
      <c r="AE2151" s="286"/>
      <c r="AF2151" s="286"/>
      <c r="AG2151" s="285"/>
      <c r="AH2151" s="285"/>
      <c r="AI2151" s="286"/>
      <c r="AJ2151" s="286"/>
      <c r="AK2151" s="285"/>
      <c r="AL2151" s="285"/>
      <c r="AM2151" s="286"/>
      <c r="AN2151" s="286"/>
      <c r="AO2151" s="285"/>
      <c r="AP2151" s="285"/>
      <c r="AQ2151" s="286"/>
      <c r="AR2151" s="351">
        <f t="shared" si="916"/>
        <v>0</v>
      </c>
    </row>
    <row r="2152" spans="2:44" x14ac:dyDescent="0.4">
      <c r="B2152" s="284"/>
      <c r="C2152" s="180"/>
      <c r="D2152" s="286"/>
      <c r="E2152" s="285"/>
      <c r="F2152" s="286"/>
      <c r="G2152" s="286"/>
      <c r="H2152" s="286"/>
      <c r="I2152" s="285"/>
      <c r="J2152" s="286"/>
      <c r="K2152" s="286"/>
      <c r="L2152" s="286"/>
      <c r="M2152" s="285"/>
      <c r="N2152" s="286"/>
      <c r="O2152" s="286"/>
      <c r="P2152" s="286"/>
      <c r="Q2152" s="285"/>
      <c r="R2152" s="286"/>
      <c r="S2152" s="286"/>
      <c r="T2152" s="286"/>
      <c r="U2152" s="285"/>
      <c r="V2152" s="286"/>
      <c r="W2152" s="286"/>
      <c r="X2152" s="354">
        <f t="shared" si="885"/>
        <v>0</v>
      </c>
      <c r="Y2152" s="286"/>
      <c r="Z2152" s="354">
        <f t="shared" si="911"/>
        <v>0</v>
      </c>
      <c r="AA2152" s="286"/>
      <c r="AB2152" s="286"/>
      <c r="AC2152" s="285"/>
      <c r="AD2152" s="286"/>
      <c r="AE2152" s="286"/>
      <c r="AF2152" s="286"/>
      <c r="AG2152" s="285"/>
      <c r="AH2152" s="286"/>
      <c r="AI2152" s="286"/>
      <c r="AJ2152" s="286"/>
      <c r="AK2152" s="285"/>
      <c r="AL2152" s="286"/>
      <c r="AM2152" s="286"/>
      <c r="AN2152" s="286"/>
      <c r="AO2152" s="285"/>
      <c r="AP2152" s="286"/>
      <c r="AQ2152" s="286"/>
      <c r="AR2152" s="351">
        <f t="shared" si="916"/>
        <v>0</v>
      </c>
    </row>
    <row r="2153" spans="2:44" x14ac:dyDescent="0.4">
      <c r="B2153" s="284"/>
      <c r="C2153" s="180"/>
      <c r="D2153" s="286"/>
      <c r="E2153" s="285"/>
      <c r="F2153" s="286"/>
      <c r="G2153" s="286"/>
      <c r="H2153" s="286"/>
      <c r="I2153" s="285"/>
      <c r="J2153" s="286"/>
      <c r="K2153" s="286"/>
      <c r="L2153" s="286"/>
      <c r="M2153" s="285"/>
      <c r="N2153" s="286"/>
      <c r="O2153" s="286"/>
      <c r="P2153" s="286"/>
      <c r="Q2153" s="285"/>
      <c r="R2153" s="286"/>
      <c r="S2153" s="286"/>
      <c r="T2153" s="286"/>
      <c r="U2153" s="285"/>
      <c r="V2153" s="286"/>
      <c r="W2153" s="286"/>
      <c r="X2153" s="354">
        <f t="shared" si="885"/>
        <v>0</v>
      </c>
      <c r="Y2153" s="286"/>
      <c r="Z2153" s="354">
        <f t="shared" si="911"/>
        <v>0</v>
      </c>
      <c r="AA2153" s="286"/>
      <c r="AB2153" s="286"/>
      <c r="AC2153" s="285"/>
      <c r="AD2153" s="286"/>
      <c r="AE2153" s="286"/>
      <c r="AF2153" s="286"/>
      <c r="AG2153" s="285"/>
      <c r="AH2153" s="286"/>
      <c r="AI2153" s="286"/>
      <c r="AJ2153" s="286"/>
      <c r="AK2153" s="285"/>
      <c r="AL2153" s="286"/>
      <c r="AM2153" s="286"/>
      <c r="AN2153" s="286"/>
      <c r="AO2153" s="285"/>
      <c r="AP2153" s="286"/>
      <c r="AQ2153" s="286"/>
      <c r="AR2153" s="351">
        <f t="shared" si="916"/>
        <v>0</v>
      </c>
    </row>
    <row r="2154" spans="2:44" x14ac:dyDescent="0.4">
      <c r="B2154" s="284"/>
      <c r="C2154" s="180"/>
      <c r="D2154" s="286"/>
      <c r="E2154" s="285"/>
      <c r="F2154" s="286"/>
      <c r="G2154" s="286"/>
      <c r="H2154" s="286"/>
      <c r="I2154" s="285"/>
      <c r="J2154" s="286"/>
      <c r="K2154" s="286"/>
      <c r="L2154" s="286"/>
      <c r="M2154" s="285"/>
      <c r="N2154" s="286"/>
      <c r="O2154" s="286"/>
      <c r="P2154" s="286"/>
      <c r="Q2154" s="285"/>
      <c r="R2154" s="286"/>
      <c r="S2154" s="286"/>
      <c r="T2154" s="286"/>
      <c r="U2154" s="285"/>
      <c r="V2154" s="286"/>
      <c r="W2154" s="286"/>
      <c r="X2154" s="354">
        <f t="shared" si="885"/>
        <v>0</v>
      </c>
      <c r="Y2154" s="286"/>
      <c r="Z2154" s="354">
        <f t="shared" si="911"/>
        <v>0</v>
      </c>
      <c r="AA2154" s="286"/>
      <c r="AB2154" s="286"/>
      <c r="AC2154" s="285"/>
      <c r="AD2154" s="286"/>
      <c r="AE2154" s="286"/>
      <c r="AF2154" s="286"/>
      <c r="AG2154" s="285"/>
      <c r="AH2154" s="286"/>
      <c r="AI2154" s="286"/>
      <c r="AJ2154" s="286"/>
      <c r="AK2154" s="285"/>
      <c r="AL2154" s="286"/>
      <c r="AM2154" s="286"/>
      <c r="AN2154" s="286"/>
      <c r="AO2154" s="285"/>
      <c r="AP2154" s="286"/>
      <c r="AQ2154" s="286"/>
      <c r="AR2154" s="351">
        <f t="shared" si="916"/>
        <v>0</v>
      </c>
    </row>
    <row r="2155" spans="2:44" x14ac:dyDescent="0.4">
      <c r="B2155" s="284"/>
      <c r="C2155" s="180"/>
      <c r="D2155" s="286"/>
      <c r="E2155" s="285"/>
      <c r="F2155" s="285"/>
      <c r="G2155" s="286"/>
      <c r="H2155" s="286"/>
      <c r="I2155" s="285"/>
      <c r="J2155" s="285"/>
      <c r="K2155" s="286"/>
      <c r="L2155" s="286"/>
      <c r="M2155" s="285"/>
      <c r="N2155" s="285"/>
      <c r="O2155" s="286"/>
      <c r="P2155" s="286"/>
      <c r="Q2155" s="285"/>
      <c r="R2155" s="285"/>
      <c r="S2155" s="286"/>
      <c r="T2155" s="286"/>
      <c r="U2155" s="285"/>
      <c r="V2155" s="285"/>
      <c r="W2155" s="286"/>
      <c r="X2155" s="354">
        <f t="shared" si="885"/>
        <v>0</v>
      </c>
      <c r="Y2155" s="286"/>
      <c r="Z2155" s="354">
        <f t="shared" si="911"/>
        <v>0</v>
      </c>
      <c r="AA2155" s="286"/>
      <c r="AB2155" s="286"/>
      <c r="AC2155" s="285"/>
      <c r="AD2155" s="285"/>
      <c r="AE2155" s="286"/>
      <c r="AF2155" s="286"/>
      <c r="AG2155" s="285"/>
      <c r="AH2155" s="285"/>
      <c r="AI2155" s="286"/>
      <c r="AJ2155" s="286"/>
      <c r="AK2155" s="285"/>
      <c r="AL2155" s="285"/>
      <c r="AM2155" s="286"/>
      <c r="AN2155" s="286"/>
      <c r="AO2155" s="285"/>
      <c r="AP2155" s="285"/>
      <c r="AQ2155" s="286"/>
      <c r="AR2155" s="351">
        <f t="shared" si="916"/>
        <v>0</v>
      </c>
    </row>
    <row r="2156" spans="2:44" x14ac:dyDescent="0.4">
      <c r="B2156" s="284"/>
      <c r="C2156" s="180"/>
      <c r="D2156" s="286"/>
      <c r="E2156" s="285"/>
      <c r="F2156" s="286"/>
      <c r="G2156" s="286"/>
      <c r="H2156" s="286"/>
      <c r="I2156" s="285"/>
      <c r="J2156" s="286"/>
      <c r="K2156" s="286"/>
      <c r="L2156" s="286"/>
      <c r="M2156" s="285"/>
      <c r="N2156" s="286"/>
      <c r="O2156" s="286"/>
      <c r="P2156" s="286"/>
      <c r="Q2156" s="285"/>
      <c r="R2156" s="286"/>
      <c r="S2156" s="286"/>
      <c r="T2156" s="286"/>
      <c r="U2156" s="285"/>
      <c r="V2156" s="286"/>
      <c r="W2156" s="286"/>
      <c r="X2156" s="354">
        <f t="shared" si="885"/>
        <v>0</v>
      </c>
      <c r="Y2156" s="286"/>
      <c r="Z2156" s="354">
        <f t="shared" si="911"/>
        <v>0</v>
      </c>
      <c r="AA2156" s="286"/>
      <c r="AB2156" s="286"/>
      <c r="AC2156" s="285"/>
      <c r="AD2156" s="286"/>
      <c r="AE2156" s="286"/>
      <c r="AF2156" s="286"/>
      <c r="AG2156" s="285"/>
      <c r="AH2156" s="286"/>
      <c r="AI2156" s="286"/>
      <c r="AJ2156" s="286"/>
      <c r="AK2156" s="285"/>
      <c r="AL2156" s="286"/>
      <c r="AM2156" s="286"/>
      <c r="AN2156" s="286"/>
      <c r="AO2156" s="285"/>
      <c r="AP2156" s="286"/>
      <c r="AQ2156" s="286"/>
      <c r="AR2156" s="351">
        <f t="shared" si="916"/>
        <v>0</v>
      </c>
    </row>
    <row r="2157" spans="2:44" x14ac:dyDescent="0.4">
      <c r="B2157" s="284"/>
      <c r="C2157" s="180"/>
      <c r="D2157" s="286"/>
      <c r="E2157" s="285"/>
      <c r="F2157" s="286"/>
      <c r="G2157" s="286"/>
      <c r="H2157" s="286"/>
      <c r="I2157" s="285"/>
      <c r="J2157" s="286"/>
      <c r="K2157" s="286"/>
      <c r="L2157" s="286"/>
      <c r="M2157" s="285"/>
      <c r="N2157" s="286"/>
      <c r="O2157" s="286"/>
      <c r="P2157" s="286"/>
      <c r="Q2157" s="285"/>
      <c r="R2157" s="286"/>
      <c r="S2157" s="286"/>
      <c r="T2157" s="286"/>
      <c r="U2157" s="285"/>
      <c r="V2157" s="286"/>
      <c r="W2157" s="286"/>
      <c r="X2157" s="354">
        <f t="shared" si="885"/>
        <v>0</v>
      </c>
      <c r="Y2157" s="286"/>
      <c r="Z2157" s="354">
        <f t="shared" si="911"/>
        <v>0</v>
      </c>
      <c r="AA2157" s="286"/>
      <c r="AB2157" s="286"/>
      <c r="AC2157" s="285"/>
      <c r="AD2157" s="286"/>
      <c r="AE2157" s="286"/>
      <c r="AF2157" s="286"/>
      <c r="AG2157" s="285"/>
      <c r="AH2157" s="286"/>
      <c r="AI2157" s="286"/>
      <c r="AJ2157" s="286"/>
      <c r="AK2157" s="285"/>
      <c r="AL2157" s="286"/>
      <c r="AM2157" s="286"/>
      <c r="AN2157" s="286"/>
      <c r="AO2157" s="285"/>
      <c r="AP2157" s="286"/>
      <c r="AQ2157" s="286"/>
      <c r="AR2157" s="351">
        <f t="shared" si="916"/>
        <v>0</v>
      </c>
    </row>
    <row r="2158" spans="2:44" x14ac:dyDescent="0.4">
      <c r="B2158" s="268"/>
      <c r="C2158" s="180"/>
      <c r="D2158" s="269"/>
      <c r="E2158" s="270"/>
      <c r="F2158" s="254"/>
      <c r="G2158" s="254"/>
      <c r="H2158" s="269"/>
      <c r="I2158" s="270"/>
      <c r="J2158" s="254"/>
      <c r="K2158" s="254"/>
      <c r="L2158" s="269"/>
      <c r="M2158" s="270"/>
      <c r="N2158" s="254"/>
      <c r="O2158" s="254"/>
      <c r="P2158" s="269"/>
      <c r="Q2158" s="270"/>
      <c r="R2158" s="254"/>
      <c r="S2158" s="254"/>
      <c r="T2158" s="269"/>
      <c r="U2158" s="270"/>
      <c r="V2158" s="254"/>
      <c r="W2158" s="254"/>
      <c r="X2158" s="354">
        <f t="shared" si="885"/>
        <v>0</v>
      </c>
      <c r="Y2158" s="254"/>
      <c r="Z2158" s="354">
        <f t="shared" si="911"/>
        <v>0</v>
      </c>
      <c r="AA2158" s="254"/>
      <c r="AB2158" s="269"/>
      <c r="AC2158" s="270"/>
      <c r="AD2158" s="254"/>
      <c r="AE2158" s="254"/>
      <c r="AF2158" s="269"/>
      <c r="AG2158" s="270"/>
      <c r="AH2158" s="254"/>
      <c r="AI2158" s="254"/>
      <c r="AJ2158" s="269"/>
      <c r="AK2158" s="270"/>
      <c r="AL2158" s="254"/>
      <c r="AM2158" s="254"/>
      <c r="AN2158" s="269"/>
      <c r="AO2158" s="270"/>
      <c r="AP2158" s="254"/>
      <c r="AQ2158" s="254"/>
      <c r="AR2158" s="351">
        <f t="shared" si="916"/>
        <v>0</v>
      </c>
    </row>
    <row r="2159" spans="2:44" x14ac:dyDescent="0.4">
      <c r="B2159" s="284"/>
      <c r="C2159" s="180"/>
      <c r="D2159" s="286"/>
      <c r="E2159" s="295"/>
      <c r="F2159" s="286"/>
      <c r="G2159" s="286"/>
      <c r="H2159" s="286"/>
      <c r="I2159" s="295"/>
      <c r="J2159" s="286"/>
      <c r="K2159" s="286"/>
      <c r="L2159" s="286"/>
      <c r="M2159" s="295"/>
      <c r="N2159" s="286"/>
      <c r="O2159" s="286"/>
      <c r="P2159" s="286"/>
      <c r="Q2159" s="295"/>
      <c r="R2159" s="286"/>
      <c r="S2159" s="286"/>
      <c r="T2159" s="286"/>
      <c r="U2159" s="295"/>
      <c r="V2159" s="286"/>
      <c r="W2159" s="286"/>
      <c r="X2159" s="354">
        <f t="shared" si="885"/>
        <v>0</v>
      </c>
      <c r="Y2159" s="286"/>
      <c r="Z2159" s="354">
        <f t="shared" si="911"/>
        <v>0</v>
      </c>
      <c r="AA2159" s="286"/>
      <c r="AB2159" s="286"/>
      <c r="AC2159" s="295"/>
      <c r="AD2159" s="286"/>
      <c r="AE2159" s="286"/>
      <c r="AF2159" s="286"/>
      <c r="AG2159" s="295"/>
      <c r="AH2159" s="286"/>
      <c r="AI2159" s="286"/>
      <c r="AJ2159" s="286"/>
      <c r="AK2159" s="295"/>
      <c r="AL2159" s="286"/>
      <c r="AM2159" s="286"/>
      <c r="AN2159" s="286"/>
      <c r="AO2159" s="295"/>
      <c r="AP2159" s="286"/>
      <c r="AQ2159" s="286"/>
      <c r="AR2159" s="351">
        <f t="shared" si="916"/>
        <v>0</v>
      </c>
    </row>
    <row r="2160" spans="2:44" x14ac:dyDescent="0.4">
      <c r="B2160" s="284"/>
      <c r="C2160" s="180"/>
      <c r="D2160" s="286"/>
      <c r="E2160" s="285"/>
      <c r="F2160" s="285"/>
      <c r="G2160" s="286"/>
      <c r="H2160" s="286"/>
      <c r="I2160" s="285"/>
      <c r="J2160" s="285"/>
      <c r="K2160" s="286"/>
      <c r="L2160" s="286"/>
      <c r="M2160" s="285"/>
      <c r="N2160" s="285"/>
      <c r="O2160" s="286"/>
      <c r="P2160" s="286"/>
      <c r="Q2160" s="285"/>
      <c r="R2160" s="285"/>
      <c r="S2160" s="286"/>
      <c r="T2160" s="286"/>
      <c r="U2160" s="285"/>
      <c r="V2160" s="285"/>
      <c r="W2160" s="286"/>
      <c r="X2160" s="354">
        <f t="shared" si="885"/>
        <v>0</v>
      </c>
      <c r="Y2160" s="286"/>
      <c r="Z2160" s="354">
        <f t="shared" si="911"/>
        <v>0</v>
      </c>
      <c r="AA2160" s="286"/>
      <c r="AB2160" s="286"/>
      <c r="AC2160" s="285"/>
      <c r="AD2160" s="285"/>
      <c r="AE2160" s="286"/>
      <c r="AF2160" s="286"/>
      <c r="AG2160" s="285"/>
      <c r="AH2160" s="285"/>
      <c r="AI2160" s="286"/>
      <c r="AJ2160" s="286"/>
      <c r="AK2160" s="285"/>
      <c r="AL2160" s="285"/>
      <c r="AM2160" s="286"/>
      <c r="AN2160" s="286"/>
      <c r="AO2160" s="285"/>
      <c r="AP2160" s="285"/>
      <c r="AQ2160" s="286"/>
      <c r="AR2160" s="351">
        <f t="shared" si="916"/>
        <v>0</v>
      </c>
    </row>
    <row r="2161" spans="2:44" x14ac:dyDescent="0.4">
      <c r="B2161" s="284"/>
      <c r="C2161" s="180"/>
      <c r="D2161" s="286"/>
      <c r="E2161" s="285"/>
      <c r="F2161" s="286"/>
      <c r="G2161" s="286"/>
      <c r="H2161" s="286"/>
      <c r="I2161" s="285"/>
      <c r="J2161" s="286"/>
      <c r="K2161" s="286"/>
      <c r="L2161" s="286"/>
      <c r="M2161" s="285"/>
      <c r="N2161" s="286"/>
      <c r="O2161" s="286"/>
      <c r="P2161" s="286"/>
      <c r="Q2161" s="285"/>
      <c r="R2161" s="286"/>
      <c r="S2161" s="286"/>
      <c r="T2161" s="286"/>
      <c r="U2161" s="285"/>
      <c r="V2161" s="286"/>
      <c r="W2161" s="286"/>
      <c r="X2161" s="354">
        <f t="shared" si="885"/>
        <v>0</v>
      </c>
      <c r="Y2161" s="286"/>
      <c r="Z2161" s="354">
        <f t="shared" si="911"/>
        <v>0</v>
      </c>
      <c r="AA2161" s="286"/>
      <c r="AB2161" s="286"/>
      <c r="AC2161" s="285"/>
      <c r="AD2161" s="286"/>
      <c r="AE2161" s="286"/>
      <c r="AF2161" s="286"/>
      <c r="AG2161" s="285"/>
      <c r="AH2161" s="286"/>
      <c r="AI2161" s="286"/>
      <c r="AJ2161" s="286"/>
      <c r="AK2161" s="285"/>
      <c r="AL2161" s="286"/>
      <c r="AM2161" s="286"/>
      <c r="AN2161" s="286"/>
      <c r="AO2161" s="285"/>
      <c r="AP2161" s="286"/>
      <c r="AQ2161" s="286"/>
      <c r="AR2161" s="351">
        <f t="shared" si="916"/>
        <v>0</v>
      </c>
    </row>
    <row r="2162" spans="2:44" x14ac:dyDescent="0.4">
      <c r="B2162" s="284"/>
      <c r="C2162" s="180"/>
      <c r="D2162" s="286"/>
      <c r="E2162" s="285"/>
      <c r="F2162" s="285"/>
      <c r="G2162" s="286"/>
      <c r="H2162" s="286"/>
      <c r="I2162" s="285"/>
      <c r="J2162" s="285"/>
      <c r="K2162" s="286"/>
      <c r="L2162" s="286"/>
      <c r="M2162" s="285"/>
      <c r="N2162" s="285"/>
      <c r="O2162" s="286"/>
      <c r="P2162" s="286"/>
      <c r="Q2162" s="285"/>
      <c r="R2162" s="285"/>
      <c r="S2162" s="286"/>
      <c r="T2162" s="286"/>
      <c r="U2162" s="285"/>
      <c r="V2162" s="285"/>
      <c r="W2162" s="286"/>
      <c r="X2162" s="354">
        <f t="shared" si="885"/>
        <v>0</v>
      </c>
      <c r="Y2162" s="286"/>
      <c r="Z2162" s="354">
        <f t="shared" si="911"/>
        <v>0</v>
      </c>
      <c r="AA2162" s="286"/>
      <c r="AB2162" s="286"/>
      <c r="AC2162" s="285"/>
      <c r="AD2162" s="285"/>
      <c r="AE2162" s="286"/>
      <c r="AF2162" s="286"/>
      <c r="AG2162" s="285"/>
      <c r="AH2162" s="285"/>
      <c r="AI2162" s="286"/>
      <c r="AJ2162" s="286"/>
      <c r="AK2162" s="285"/>
      <c r="AL2162" s="285"/>
      <c r="AM2162" s="286"/>
      <c r="AN2162" s="286"/>
      <c r="AO2162" s="285"/>
      <c r="AP2162" s="285"/>
      <c r="AQ2162" s="286"/>
      <c r="AR2162" s="351">
        <f t="shared" si="916"/>
        <v>0</v>
      </c>
    </row>
    <row r="2163" spans="2:44" x14ac:dyDescent="0.4">
      <c r="B2163" s="284"/>
      <c r="C2163" s="180"/>
      <c r="D2163" s="286"/>
      <c r="E2163" s="285"/>
      <c r="F2163" s="286"/>
      <c r="G2163" s="286"/>
      <c r="H2163" s="286"/>
      <c r="I2163" s="285"/>
      <c r="J2163" s="286"/>
      <c r="K2163" s="286"/>
      <c r="L2163" s="286"/>
      <c r="M2163" s="285"/>
      <c r="N2163" s="286"/>
      <c r="O2163" s="286"/>
      <c r="P2163" s="286"/>
      <c r="Q2163" s="285"/>
      <c r="R2163" s="286"/>
      <c r="S2163" s="286"/>
      <c r="T2163" s="286"/>
      <c r="U2163" s="285"/>
      <c r="V2163" s="286"/>
      <c r="W2163" s="286"/>
      <c r="X2163" s="354">
        <f t="shared" si="885"/>
        <v>0</v>
      </c>
      <c r="Y2163" s="286"/>
      <c r="Z2163" s="354">
        <f t="shared" si="911"/>
        <v>0</v>
      </c>
      <c r="AA2163" s="286"/>
      <c r="AB2163" s="286"/>
      <c r="AC2163" s="285"/>
      <c r="AD2163" s="286"/>
      <c r="AE2163" s="286"/>
      <c r="AF2163" s="286"/>
      <c r="AG2163" s="285"/>
      <c r="AH2163" s="286"/>
      <c r="AI2163" s="286"/>
      <c r="AJ2163" s="286"/>
      <c r="AK2163" s="285"/>
      <c r="AL2163" s="286"/>
      <c r="AM2163" s="286"/>
      <c r="AN2163" s="286"/>
      <c r="AO2163" s="285"/>
      <c r="AP2163" s="286"/>
      <c r="AQ2163" s="286"/>
      <c r="AR2163" s="351">
        <f t="shared" si="916"/>
        <v>0</v>
      </c>
    </row>
    <row r="2164" spans="2:44" x14ac:dyDescent="0.4">
      <c r="B2164" s="284"/>
      <c r="C2164" s="180"/>
      <c r="D2164" s="286"/>
      <c r="E2164" s="285"/>
      <c r="F2164" s="286"/>
      <c r="G2164" s="286"/>
      <c r="H2164" s="286"/>
      <c r="I2164" s="285"/>
      <c r="J2164" s="286"/>
      <c r="K2164" s="286"/>
      <c r="L2164" s="286"/>
      <c r="M2164" s="285"/>
      <c r="N2164" s="286"/>
      <c r="O2164" s="286"/>
      <c r="P2164" s="286"/>
      <c r="Q2164" s="285"/>
      <c r="R2164" s="286"/>
      <c r="S2164" s="286"/>
      <c r="T2164" s="286"/>
      <c r="U2164" s="285"/>
      <c r="V2164" s="286"/>
      <c r="W2164" s="286"/>
      <c r="X2164" s="354">
        <f t="shared" si="885"/>
        <v>0</v>
      </c>
      <c r="Y2164" s="286"/>
      <c r="Z2164" s="354">
        <f t="shared" si="911"/>
        <v>0</v>
      </c>
      <c r="AA2164" s="286"/>
      <c r="AB2164" s="286"/>
      <c r="AC2164" s="285"/>
      <c r="AD2164" s="286"/>
      <c r="AE2164" s="286"/>
      <c r="AF2164" s="286"/>
      <c r="AG2164" s="285"/>
      <c r="AH2164" s="286"/>
      <c r="AI2164" s="286"/>
      <c r="AJ2164" s="286"/>
      <c r="AK2164" s="285"/>
      <c r="AL2164" s="286"/>
      <c r="AM2164" s="286"/>
      <c r="AN2164" s="286"/>
      <c r="AO2164" s="285"/>
      <c r="AP2164" s="286"/>
      <c r="AQ2164" s="286"/>
      <c r="AR2164" s="351">
        <f t="shared" si="916"/>
        <v>0</v>
      </c>
    </row>
    <row r="2165" spans="2:44" x14ac:dyDescent="0.4">
      <c r="B2165" s="284"/>
      <c r="C2165" s="180"/>
      <c r="D2165" s="286"/>
      <c r="E2165" s="285"/>
      <c r="F2165" s="285"/>
      <c r="G2165" s="286"/>
      <c r="H2165" s="286"/>
      <c r="I2165" s="285"/>
      <c r="J2165" s="285"/>
      <c r="K2165" s="286"/>
      <c r="L2165" s="286"/>
      <c r="M2165" s="285"/>
      <c r="N2165" s="285"/>
      <c r="O2165" s="286"/>
      <c r="P2165" s="286"/>
      <c r="Q2165" s="285"/>
      <c r="R2165" s="285"/>
      <c r="S2165" s="286"/>
      <c r="T2165" s="286"/>
      <c r="U2165" s="285"/>
      <c r="V2165" s="285"/>
      <c r="W2165" s="286"/>
      <c r="X2165" s="354">
        <f t="shared" ref="X2165:X2228" si="933">W2165*30%</f>
        <v>0</v>
      </c>
      <c r="Y2165" s="286"/>
      <c r="Z2165" s="354">
        <f t="shared" si="911"/>
        <v>0</v>
      </c>
      <c r="AA2165" s="286"/>
      <c r="AB2165" s="286"/>
      <c r="AC2165" s="285"/>
      <c r="AD2165" s="285"/>
      <c r="AE2165" s="286"/>
      <c r="AF2165" s="286"/>
      <c r="AG2165" s="285"/>
      <c r="AH2165" s="285"/>
      <c r="AI2165" s="286"/>
      <c r="AJ2165" s="286"/>
      <c r="AK2165" s="285"/>
      <c r="AL2165" s="285"/>
      <c r="AM2165" s="286"/>
      <c r="AN2165" s="286"/>
      <c r="AO2165" s="285"/>
      <c r="AP2165" s="285"/>
      <c r="AQ2165" s="286"/>
      <c r="AR2165" s="351">
        <f t="shared" si="916"/>
        <v>0</v>
      </c>
    </row>
    <row r="2166" spans="2:44" x14ac:dyDescent="0.4">
      <c r="B2166" s="284"/>
      <c r="C2166" s="180"/>
      <c r="D2166" s="286"/>
      <c r="E2166" s="285"/>
      <c r="F2166" s="286"/>
      <c r="G2166" s="286"/>
      <c r="H2166" s="286"/>
      <c r="I2166" s="285"/>
      <c r="J2166" s="286"/>
      <c r="K2166" s="286"/>
      <c r="L2166" s="286"/>
      <c r="M2166" s="285"/>
      <c r="N2166" s="286"/>
      <c r="O2166" s="286"/>
      <c r="P2166" s="286"/>
      <c r="Q2166" s="285"/>
      <c r="R2166" s="286"/>
      <c r="S2166" s="286"/>
      <c r="T2166" s="286"/>
      <c r="U2166" s="285"/>
      <c r="V2166" s="286"/>
      <c r="W2166" s="286"/>
      <c r="X2166" s="354">
        <f t="shared" si="933"/>
        <v>0</v>
      </c>
      <c r="Y2166" s="286"/>
      <c r="Z2166" s="354">
        <f t="shared" si="911"/>
        <v>0</v>
      </c>
      <c r="AA2166" s="286"/>
      <c r="AB2166" s="286"/>
      <c r="AC2166" s="285"/>
      <c r="AD2166" s="286"/>
      <c r="AE2166" s="286"/>
      <c r="AF2166" s="286"/>
      <c r="AG2166" s="285"/>
      <c r="AH2166" s="286"/>
      <c r="AI2166" s="286"/>
      <c r="AJ2166" s="286"/>
      <c r="AK2166" s="285"/>
      <c r="AL2166" s="286"/>
      <c r="AM2166" s="286"/>
      <c r="AN2166" s="286"/>
      <c r="AO2166" s="285"/>
      <c r="AP2166" s="286"/>
      <c r="AQ2166" s="286"/>
      <c r="AR2166" s="351">
        <f t="shared" si="916"/>
        <v>0</v>
      </c>
    </row>
    <row r="2167" spans="2:44" x14ac:dyDescent="0.4">
      <c r="B2167" s="268"/>
      <c r="C2167" s="180"/>
      <c r="D2167" s="269"/>
      <c r="E2167" s="180"/>
      <c r="F2167" s="180"/>
      <c r="G2167" s="254"/>
      <c r="H2167" s="269"/>
      <c r="I2167" s="180"/>
      <c r="J2167" s="180"/>
      <c r="K2167" s="254"/>
      <c r="L2167" s="269"/>
      <c r="M2167" s="180"/>
      <c r="N2167" s="180"/>
      <c r="O2167" s="254"/>
      <c r="P2167" s="269"/>
      <c r="Q2167" s="180"/>
      <c r="R2167" s="180"/>
      <c r="S2167" s="254"/>
      <c r="T2167" s="269"/>
      <c r="U2167" s="180"/>
      <c r="V2167" s="180"/>
      <c r="W2167" s="254"/>
      <c r="X2167" s="354">
        <f t="shared" si="933"/>
        <v>0</v>
      </c>
      <c r="Y2167" s="254"/>
      <c r="Z2167" s="354">
        <f t="shared" si="911"/>
        <v>0</v>
      </c>
      <c r="AA2167" s="254"/>
      <c r="AB2167" s="269"/>
      <c r="AC2167" s="180"/>
      <c r="AD2167" s="180"/>
      <c r="AE2167" s="254"/>
      <c r="AF2167" s="269"/>
      <c r="AG2167" s="180"/>
      <c r="AH2167" s="180"/>
      <c r="AI2167" s="254"/>
      <c r="AJ2167" s="269"/>
      <c r="AK2167" s="180"/>
      <c r="AL2167" s="180"/>
      <c r="AM2167" s="254"/>
      <c r="AN2167" s="269"/>
      <c r="AO2167" s="180"/>
      <c r="AP2167" s="180"/>
      <c r="AQ2167" s="254"/>
      <c r="AR2167" s="351">
        <f t="shared" si="916"/>
        <v>0</v>
      </c>
    </row>
    <row r="2168" spans="2:44" x14ac:dyDescent="0.4">
      <c r="B2168" s="284"/>
      <c r="C2168" s="180"/>
      <c r="D2168" s="286"/>
      <c r="E2168" s="285"/>
      <c r="F2168" s="285"/>
      <c r="G2168" s="286"/>
      <c r="H2168" s="286"/>
      <c r="I2168" s="285"/>
      <c r="J2168" s="285"/>
      <c r="K2168" s="286"/>
      <c r="L2168" s="286"/>
      <c r="M2168" s="285"/>
      <c r="N2168" s="285"/>
      <c r="O2168" s="286"/>
      <c r="P2168" s="286"/>
      <c r="Q2168" s="285"/>
      <c r="R2168" s="285"/>
      <c r="S2168" s="286"/>
      <c r="T2168" s="286"/>
      <c r="U2168" s="285"/>
      <c r="V2168" s="285"/>
      <c r="W2168" s="286"/>
      <c r="X2168" s="354">
        <f t="shared" si="933"/>
        <v>0</v>
      </c>
      <c r="Y2168" s="286"/>
      <c r="Z2168" s="354">
        <f t="shared" si="911"/>
        <v>0</v>
      </c>
      <c r="AA2168" s="286"/>
      <c r="AB2168" s="286"/>
      <c r="AC2168" s="285"/>
      <c r="AD2168" s="285"/>
      <c r="AE2168" s="286"/>
      <c r="AF2168" s="286"/>
      <c r="AG2168" s="285"/>
      <c r="AH2168" s="285"/>
      <c r="AI2168" s="286"/>
      <c r="AJ2168" s="286"/>
      <c r="AK2168" s="285"/>
      <c r="AL2168" s="285"/>
      <c r="AM2168" s="286"/>
      <c r="AN2168" s="286"/>
      <c r="AO2168" s="285"/>
      <c r="AP2168" s="285"/>
      <c r="AQ2168" s="286"/>
      <c r="AR2168" s="351">
        <f t="shared" si="916"/>
        <v>0</v>
      </c>
    </row>
    <row r="2169" spans="2:44" x14ac:dyDescent="0.4">
      <c r="B2169" s="284"/>
      <c r="C2169" s="180"/>
      <c r="D2169" s="286"/>
      <c r="E2169" s="285"/>
      <c r="F2169" s="285"/>
      <c r="G2169" s="286"/>
      <c r="H2169" s="286"/>
      <c r="I2169" s="285"/>
      <c r="J2169" s="285"/>
      <c r="K2169" s="286"/>
      <c r="L2169" s="286"/>
      <c r="M2169" s="285"/>
      <c r="N2169" s="285"/>
      <c r="O2169" s="286"/>
      <c r="P2169" s="286"/>
      <c r="Q2169" s="285"/>
      <c r="R2169" s="285"/>
      <c r="S2169" s="286"/>
      <c r="T2169" s="286"/>
      <c r="U2169" s="285"/>
      <c r="V2169" s="285"/>
      <c r="W2169" s="286"/>
      <c r="X2169" s="354">
        <f t="shared" si="933"/>
        <v>0</v>
      </c>
      <c r="Y2169" s="286"/>
      <c r="Z2169" s="354">
        <f t="shared" si="911"/>
        <v>0</v>
      </c>
      <c r="AA2169" s="286"/>
      <c r="AB2169" s="286"/>
      <c r="AC2169" s="285"/>
      <c r="AD2169" s="285"/>
      <c r="AE2169" s="286"/>
      <c r="AF2169" s="286"/>
      <c r="AG2169" s="285"/>
      <c r="AH2169" s="285"/>
      <c r="AI2169" s="286"/>
      <c r="AJ2169" s="286"/>
      <c r="AK2169" s="285"/>
      <c r="AL2169" s="285"/>
      <c r="AM2169" s="286"/>
      <c r="AN2169" s="286"/>
      <c r="AO2169" s="285"/>
      <c r="AP2169" s="285"/>
      <c r="AQ2169" s="286"/>
      <c r="AR2169" s="351">
        <f t="shared" si="916"/>
        <v>0</v>
      </c>
    </row>
    <row r="2170" spans="2:44" x14ac:dyDescent="0.4">
      <c r="B2170" s="284"/>
      <c r="C2170" s="180"/>
      <c r="D2170" s="286"/>
      <c r="E2170" s="285"/>
      <c r="F2170" s="286"/>
      <c r="G2170" s="286"/>
      <c r="H2170" s="286"/>
      <c r="I2170" s="285"/>
      <c r="J2170" s="286"/>
      <c r="K2170" s="286"/>
      <c r="L2170" s="286"/>
      <c r="M2170" s="285"/>
      <c r="N2170" s="286"/>
      <c r="O2170" s="286"/>
      <c r="P2170" s="286"/>
      <c r="Q2170" s="285"/>
      <c r="R2170" s="286"/>
      <c r="S2170" s="286"/>
      <c r="T2170" s="286"/>
      <c r="U2170" s="285"/>
      <c r="V2170" s="286"/>
      <c r="W2170" s="286"/>
      <c r="X2170" s="354">
        <f t="shared" si="933"/>
        <v>0</v>
      </c>
      <c r="Y2170" s="286"/>
      <c r="Z2170" s="354">
        <f t="shared" si="911"/>
        <v>0</v>
      </c>
      <c r="AA2170" s="286"/>
      <c r="AB2170" s="286"/>
      <c r="AC2170" s="285"/>
      <c r="AD2170" s="286"/>
      <c r="AE2170" s="286"/>
      <c r="AF2170" s="286"/>
      <c r="AG2170" s="285"/>
      <c r="AH2170" s="286"/>
      <c r="AI2170" s="286"/>
      <c r="AJ2170" s="286"/>
      <c r="AK2170" s="285"/>
      <c r="AL2170" s="286"/>
      <c r="AM2170" s="286"/>
      <c r="AN2170" s="286"/>
      <c r="AO2170" s="285"/>
      <c r="AP2170" s="286"/>
      <c r="AQ2170" s="286"/>
      <c r="AR2170" s="351">
        <f t="shared" si="916"/>
        <v>0</v>
      </c>
    </row>
    <row r="2171" spans="2:44" x14ac:dyDescent="0.4">
      <c r="B2171" s="284"/>
      <c r="C2171" s="180"/>
      <c r="D2171" s="286"/>
      <c r="E2171" s="285"/>
      <c r="F2171" s="285"/>
      <c r="G2171" s="286"/>
      <c r="H2171" s="286"/>
      <c r="I2171" s="285"/>
      <c r="J2171" s="285"/>
      <c r="K2171" s="286"/>
      <c r="L2171" s="286"/>
      <c r="M2171" s="285"/>
      <c r="N2171" s="285"/>
      <c r="O2171" s="286"/>
      <c r="P2171" s="286"/>
      <c r="Q2171" s="285"/>
      <c r="R2171" s="285"/>
      <c r="S2171" s="286"/>
      <c r="T2171" s="286"/>
      <c r="U2171" s="285"/>
      <c r="V2171" s="285"/>
      <c r="W2171" s="286"/>
      <c r="X2171" s="354">
        <f t="shared" si="933"/>
        <v>0</v>
      </c>
      <c r="Y2171" s="286"/>
      <c r="Z2171" s="354">
        <f t="shared" si="911"/>
        <v>0</v>
      </c>
      <c r="AA2171" s="286"/>
      <c r="AB2171" s="286"/>
      <c r="AC2171" s="285"/>
      <c r="AD2171" s="285"/>
      <c r="AE2171" s="286"/>
      <c r="AF2171" s="286"/>
      <c r="AG2171" s="285"/>
      <c r="AH2171" s="285"/>
      <c r="AI2171" s="286"/>
      <c r="AJ2171" s="286"/>
      <c r="AK2171" s="285"/>
      <c r="AL2171" s="285"/>
      <c r="AM2171" s="286"/>
      <c r="AN2171" s="286"/>
      <c r="AO2171" s="285"/>
      <c r="AP2171" s="285"/>
      <c r="AQ2171" s="286"/>
      <c r="AR2171" s="351">
        <f t="shared" si="916"/>
        <v>0</v>
      </c>
    </row>
    <row r="2172" spans="2:44" x14ac:dyDescent="0.4">
      <c r="B2172" s="284"/>
      <c r="C2172" s="180"/>
      <c r="D2172" s="286"/>
      <c r="E2172" s="285"/>
      <c r="F2172" s="286"/>
      <c r="G2172" s="286"/>
      <c r="H2172" s="286"/>
      <c r="I2172" s="285"/>
      <c r="J2172" s="286"/>
      <c r="K2172" s="286"/>
      <c r="L2172" s="286"/>
      <c r="M2172" s="285"/>
      <c r="N2172" s="286"/>
      <c r="O2172" s="286"/>
      <c r="P2172" s="286"/>
      <c r="Q2172" s="285"/>
      <c r="R2172" s="286"/>
      <c r="S2172" s="286"/>
      <c r="T2172" s="286"/>
      <c r="U2172" s="285"/>
      <c r="V2172" s="286"/>
      <c r="W2172" s="286"/>
      <c r="X2172" s="354">
        <f t="shared" si="933"/>
        <v>0</v>
      </c>
      <c r="Y2172" s="286"/>
      <c r="Z2172" s="354">
        <f t="shared" si="911"/>
        <v>0</v>
      </c>
      <c r="AA2172" s="286"/>
      <c r="AB2172" s="286"/>
      <c r="AC2172" s="285"/>
      <c r="AD2172" s="286"/>
      <c r="AE2172" s="286"/>
      <c r="AF2172" s="286"/>
      <c r="AG2172" s="285"/>
      <c r="AH2172" s="286"/>
      <c r="AI2172" s="286"/>
      <c r="AJ2172" s="286"/>
      <c r="AK2172" s="285"/>
      <c r="AL2172" s="286"/>
      <c r="AM2172" s="286"/>
      <c r="AN2172" s="286"/>
      <c r="AO2172" s="285"/>
      <c r="AP2172" s="286"/>
      <c r="AQ2172" s="286"/>
      <c r="AR2172" s="351">
        <f t="shared" si="916"/>
        <v>0</v>
      </c>
    </row>
    <row r="2173" spans="2:44" x14ac:dyDescent="0.4">
      <c r="B2173" s="284"/>
      <c r="C2173" s="180"/>
      <c r="D2173" s="286"/>
      <c r="E2173" s="285"/>
      <c r="F2173" s="286"/>
      <c r="G2173" s="286"/>
      <c r="H2173" s="286"/>
      <c r="I2173" s="285"/>
      <c r="J2173" s="286"/>
      <c r="K2173" s="286"/>
      <c r="L2173" s="286"/>
      <c r="M2173" s="285"/>
      <c r="N2173" s="286"/>
      <c r="O2173" s="286"/>
      <c r="P2173" s="286"/>
      <c r="Q2173" s="285"/>
      <c r="R2173" s="286"/>
      <c r="S2173" s="286"/>
      <c r="T2173" s="286"/>
      <c r="U2173" s="285"/>
      <c r="V2173" s="286"/>
      <c r="W2173" s="286"/>
      <c r="X2173" s="354">
        <f t="shared" si="933"/>
        <v>0</v>
      </c>
      <c r="Y2173" s="286"/>
      <c r="Z2173" s="354">
        <f t="shared" si="911"/>
        <v>0</v>
      </c>
      <c r="AA2173" s="286"/>
      <c r="AB2173" s="286"/>
      <c r="AC2173" s="285"/>
      <c r="AD2173" s="286"/>
      <c r="AE2173" s="286"/>
      <c r="AF2173" s="286"/>
      <c r="AG2173" s="285"/>
      <c r="AH2173" s="286"/>
      <c r="AI2173" s="286"/>
      <c r="AJ2173" s="286"/>
      <c r="AK2173" s="285"/>
      <c r="AL2173" s="286"/>
      <c r="AM2173" s="286"/>
      <c r="AN2173" s="286"/>
      <c r="AO2173" s="285"/>
      <c r="AP2173" s="286"/>
      <c r="AQ2173" s="286"/>
      <c r="AR2173" s="351">
        <f t="shared" si="916"/>
        <v>0</v>
      </c>
    </row>
    <row r="2174" spans="2:44" x14ac:dyDescent="0.4">
      <c r="B2174" s="284"/>
      <c r="C2174" s="180"/>
      <c r="D2174" s="286"/>
      <c r="E2174" s="285"/>
      <c r="F2174" s="286"/>
      <c r="G2174" s="286"/>
      <c r="H2174" s="286"/>
      <c r="I2174" s="285"/>
      <c r="J2174" s="286"/>
      <c r="K2174" s="286"/>
      <c r="L2174" s="286"/>
      <c r="M2174" s="285"/>
      <c r="N2174" s="286"/>
      <c r="O2174" s="286"/>
      <c r="P2174" s="286"/>
      <c r="Q2174" s="285"/>
      <c r="R2174" s="286"/>
      <c r="S2174" s="286"/>
      <c r="T2174" s="286"/>
      <c r="U2174" s="285"/>
      <c r="V2174" s="286"/>
      <c r="W2174" s="286"/>
      <c r="X2174" s="354">
        <f t="shared" si="933"/>
        <v>0</v>
      </c>
      <c r="Y2174" s="286"/>
      <c r="Z2174" s="354">
        <f t="shared" si="911"/>
        <v>0</v>
      </c>
      <c r="AA2174" s="286"/>
      <c r="AB2174" s="286"/>
      <c r="AC2174" s="285"/>
      <c r="AD2174" s="286"/>
      <c r="AE2174" s="286"/>
      <c r="AF2174" s="286"/>
      <c r="AG2174" s="285"/>
      <c r="AH2174" s="286"/>
      <c r="AI2174" s="286"/>
      <c r="AJ2174" s="286"/>
      <c r="AK2174" s="285"/>
      <c r="AL2174" s="286"/>
      <c r="AM2174" s="286"/>
      <c r="AN2174" s="286"/>
      <c r="AO2174" s="285"/>
      <c r="AP2174" s="286"/>
      <c r="AQ2174" s="286"/>
      <c r="AR2174" s="351">
        <f t="shared" si="916"/>
        <v>0</v>
      </c>
    </row>
    <row r="2175" spans="2:44" x14ac:dyDescent="0.4">
      <c r="B2175" s="268"/>
      <c r="C2175" s="180"/>
      <c r="D2175" s="269"/>
      <c r="E2175" s="180"/>
      <c r="F2175" s="180"/>
      <c r="G2175" s="254"/>
      <c r="H2175" s="269"/>
      <c r="I2175" s="180"/>
      <c r="J2175" s="180"/>
      <c r="K2175" s="254"/>
      <c r="L2175" s="269"/>
      <c r="M2175" s="180"/>
      <c r="N2175" s="180"/>
      <c r="O2175" s="254"/>
      <c r="P2175" s="269"/>
      <c r="Q2175" s="180"/>
      <c r="R2175" s="180"/>
      <c r="S2175" s="254"/>
      <c r="T2175" s="269"/>
      <c r="U2175" s="180"/>
      <c r="V2175" s="180"/>
      <c r="W2175" s="254"/>
      <c r="X2175" s="354">
        <f t="shared" si="933"/>
        <v>0</v>
      </c>
      <c r="Y2175" s="254"/>
      <c r="Z2175" s="354">
        <f t="shared" si="911"/>
        <v>0</v>
      </c>
      <c r="AA2175" s="254"/>
      <c r="AB2175" s="269"/>
      <c r="AC2175" s="180"/>
      <c r="AD2175" s="180"/>
      <c r="AE2175" s="254"/>
      <c r="AF2175" s="269"/>
      <c r="AG2175" s="180"/>
      <c r="AH2175" s="180"/>
      <c r="AI2175" s="254"/>
      <c r="AJ2175" s="269"/>
      <c r="AK2175" s="180"/>
      <c r="AL2175" s="180"/>
      <c r="AM2175" s="254"/>
      <c r="AN2175" s="269"/>
      <c r="AO2175" s="180"/>
      <c r="AP2175" s="180"/>
      <c r="AQ2175" s="254"/>
      <c r="AR2175" s="351">
        <f t="shared" si="916"/>
        <v>0</v>
      </c>
    </row>
    <row r="2176" spans="2:44" x14ac:dyDescent="0.4">
      <c r="B2176" s="284"/>
      <c r="C2176" s="180"/>
      <c r="D2176" s="286"/>
      <c r="E2176" s="285"/>
      <c r="F2176" s="285"/>
      <c r="G2176" s="286"/>
      <c r="H2176" s="286"/>
      <c r="I2176" s="285"/>
      <c r="J2176" s="285"/>
      <c r="K2176" s="286"/>
      <c r="L2176" s="286"/>
      <c r="M2176" s="285"/>
      <c r="N2176" s="285"/>
      <c r="O2176" s="286"/>
      <c r="P2176" s="286"/>
      <c r="Q2176" s="285"/>
      <c r="R2176" s="285"/>
      <c r="S2176" s="286"/>
      <c r="T2176" s="286"/>
      <c r="U2176" s="285"/>
      <c r="V2176" s="285"/>
      <c r="W2176" s="286"/>
      <c r="X2176" s="354">
        <f t="shared" si="933"/>
        <v>0</v>
      </c>
      <c r="Y2176" s="286"/>
      <c r="Z2176" s="354">
        <f t="shared" si="911"/>
        <v>0</v>
      </c>
      <c r="AA2176" s="286"/>
      <c r="AB2176" s="286"/>
      <c r="AC2176" s="285"/>
      <c r="AD2176" s="285"/>
      <c r="AE2176" s="286"/>
      <c r="AF2176" s="286"/>
      <c r="AG2176" s="285"/>
      <c r="AH2176" s="285"/>
      <c r="AI2176" s="286"/>
      <c r="AJ2176" s="286"/>
      <c r="AK2176" s="285"/>
      <c r="AL2176" s="285"/>
      <c r="AM2176" s="286"/>
      <c r="AN2176" s="286"/>
      <c r="AO2176" s="285"/>
      <c r="AP2176" s="285"/>
      <c r="AQ2176" s="286"/>
      <c r="AR2176" s="351">
        <f t="shared" si="916"/>
        <v>0</v>
      </c>
    </row>
    <row r="2177" spans="2:44" x14ac:dyDescent="0.4">
      <c r="B2177" s="284"/>
      <c r="C2177" s="180"/>
      <c r="D2177" s="286"/>
      <c r="E2177" s="285"/>
      <c r="F2177" s="285"/>
      <c r="G2177" s="286"/>
      <c r="H2177" s="286"/>
      <c r="I2177" s="285"/>
      <c r="J2177" s="285"/>
      <c r="K2177" s="286"/>
      <c r="L2177" s="286"/>
      <c r="M2177" s="285"/>
      <c r="N2177" s="285"/>
      <c r="O2177" s="286"/>
      <c r="P2177" s="286"/>
      <c r="Q2177" s="285"/>
      <c r="R2177" s="285"/>
      <c r="S2177" s="286"/>
      <c r="T2177" s="286"/>
      <c r="U2177" s="285"/>
      <c r="V2177" s="285"/>
      <c r="W2177" s="286"/>
      <c r="X2177" s="354">
        <f t="shared" si="933"/>
        <v>0</v>
      </c>
      <c r="Y2177" s="286"/>
      <c r="Z2177" s="354">
        <f t="shared" si="911"/>
        <v>0</v>
      </c>
      <c r="AA2177" s="286"/>
      <c r="AB2177" s="286"/>
      <c r="AC2177" s="285"/>
      <c r="AD2177" s="285"/>
      <c r="AE2177" s="286"/>
      <c r="AF2177" s="286"/>
      <c r="AG2177" s="285"/>
      <c r="AH2177" s="285"/>
      <c r="AI2177" s="286"/>
      <c r="AJ2177" s="286"/>
      <c r="AK2177" s="285"/>
      <c r="AL2177" s="285"/>
      <c r="AM2177" s="286"/>
      <c r="AN2177" s="286"/>
      <c r="AO2177" s="285"/>
      <c r="AP2177" s="285"/>
      <c r="AQ2177" s="286"/>
      <c r="AR2177" s="351">
        <f t="shared" si="916"/>
        <v>0</v>
      </c>
    </row>
    <row r="2178" spans="2:44" x14ac:dyDescent="0.4">
      <c r="B2178" s="284"/>
      <c r="C2178" s="180"/>
      <c r="D2178" s="286"/>
      <c r="E2178" s="285"/>
      <c r="F2178" s="286"/>
      <c r="G2178" s="286"/>
      <c r="H2178" s="286"/>
      <c r="I2178" s="285"/>
      <c r="J2178" s="286"/>
      <c r="K2178" s="286"/>
      <c r="L2178" s="286"/>
      <c r="M2178" s="285"/>
      <c r="N2178" s="286"/>
      <c r="O2178" s="286"/>
      <c r="P2178" s="286"/>
      <c r="Q2178" s="285"/>
      <c r="R2178" s="286"/>
      <c r="S2178" s="286"/>
      <c r="T2178" s="286"/>
      <c r="U2178" s="285"/>
      <c r="V2178" s="286"/>
      <c r="W2178" s="286"/>
      <c r="X2178" s="354">
        <f t="shared" si="933"/>
        <v>0</v>
      </c>
      <c r="Y2178" s="286"/>
      <c r="Z2178" s="354">
        <f t="shared" si="911"/>
        <v>0</v>
      </c>
      <c r="AA2178" s="286"/>
      <c r="AB2178" s="286"/>
      <c r="AC2178" s="285"/>
      <c r="AD2178" s="286"/>
      <c r="AE2178" s="286"/>
      <c r="AF2178" s="286"/>
      <c r="AG2178" s="285"/>
      <c r="AH2178" s="286"/>
      <c r="AI2178" s="286"/>
      <c r="AJ2178" s="286"/>
      <c r="AK2178" s="285"/>
      <c r="AL2178" s="286"/>
      <c r="AM2178" s="286"/>
      <c r="AN2178" s="286"/>
      <c r="AO2178" s="285"/>
      <c r="AP2178" s="286"/>
      <c r="AQ2178" s="286"/>
      <c r="AR2178" s="351">
        <f t="shared" si="916"/>
        <v>0</v>
      </c>
    </row>
    <row r="2179" spans="2:44" x14ac:dyDescent="0.4">
      <c r="B2179" s="284"/>
      <c r="C2179" s="180"/>
      <c r="D2179" s="286"/>
      <c r="E2179" s="285"/>
      <c r="F2179" s="285"/>
      <c r="G2179" s="286"/>
      <c r="H2179" s="286"/>
      <c r="I2179" s="285"/>
      <c r="J2179" s="285"/>
      <c r="K2179" s="286"/>
      <c r="L2179" s="286"/>
      <c r="M2179" s="285"/>
      <c r="N2179" s="285"/>
      <c r="O2179" s="286"/>
      <c r="P2179" s="286"/>
      <c r="Q2179" s="285"/>
      <c r="R2179" s="285"/>
      <c r="S2179" s="286"/>
      <c r="T2179" s="286"/>
      <c r="U2179" s="285"/>
      <c r="V2179" s="285"/>
      <c r="W2179" s="286"/>
      <c r="X2179" s="354">
        <f t="shared" si="933"/>
        <v>0</v>
      </c>
      <c r="Y2179" s="286"/>
      <c r="Z2179" s="354">
        <f t="shared" si="911"/>
        <v>0</v>
      </c>
      <c r="AA2179" s="286"/>
      <c r="AB2179" s="286"/>
      <c r="AC2179" s="285"/>
      <c r="AD2179" s="285"/>
      <c r="AE2179" s="286"/>
      <c r="AF2179" s="286"/>
      <c r="AG2179" s="285"/>
      <c r="AH2179" s="285"/>
      <c r="AI2179" s="286"/>
      <c r="AJ2179" s="286"/>
      <c r="AK2179" s="285"/>
      <c r="AL2179" s="285"/>
      <c r="AM2179" s="286"/>
      <c r="AN2179" s="286"/>
      <c r="AO2179" s="285"/>
      <c r="AP2179" s="285"/>
      <c r="AQ2179" s="286"/>
      <c r="AR2179" s="351">
        <f t="shared" si="916"/>
        <v>0</v>
      </c>
    </row>
    <row r="2180" spans="2:44" x14ac:dyDescent="0.4">
      <c r="B2180" s="284"/>
      <c r="C2180" s="180"/>
      <c r="D2180" s="286"/>
      <c r="E2180" s="285"/>
      <c r="F2180" s="286"/>
      <c r="G2180" s="286"/>
      <c r="H2180" s="286"/>
      <c r="I2180" s="285"/>
      <c r="J2180" s="286"/>
      <c r="K2180" s="286"/>
      <c r="L2180" s="286"/>
      <c r="M2180" s="285"/>
      <c r="N2180" s="286"/>
      <c r="O2180" s="286"/>
      <c r="P2180" s="286"/>
      <c r="Q2180" s="285"/>
      <c r="R2180" s="286"/>
      <c r="S2180" s="286"/>
      <c r="T2180" s="286"/>
      <c r="U2180" s="285"/>
      <c r="V2180" s="286"/>
      <c r="W2180" s="286"/>
      <c r="X2180" s="354">
        <f t="shared" si="933"/>
        <v>0</v>
      </c>
      <c r="Y2180" s="286"/>
      <c r="Z2180" s="354">
        <f t="shared" si="911"/>
        <v>0</v>
      </c>
      <c r="AA2180" s="286"/>
      <c r="AB2180" s="286"/>
      <c r="AC2180" s="285"/>
      <c r="AD2180" s="286"/>
      <c r="AE2180" s="286"/>
      <c r="AF2180" s="286"/>
      <c r="AG2180" s="285"/>
      <c r="AH2180" s="286"/>
      <c r="AI2180" s="286"/>
      <c r="AJ2180" s="286"/>
      <c r="AK2180" s="285"/>
      <c r="AL2180" s="286"/>
      <c r="AM2180" s="286"/>
      <c r="AN2180" s="286"/>
      <c r="AO2180" s="285"/>
      <c r="AP2180" s="286"/>
      <c r="AQ2180" s="286"/>
      <c r="AR2180" s="351">
        <f t="shared" si="916"/>
        <v>0</v>
      </c>
    </row>
    <row r="2181" spans="2:44" x14ac:dyDescent="0.4">
      <c r="B2181" s="284"/>
      <c r="C2181" s="180"/>
      <c r="D2181" s="286"/>
      <c r="E2181" s="285"/>
      <c r="F2181" s="286"/>
      <c r="G2181" s="286"/>
      <c r="H2181" s="286"/>
      <c r="I2181" s="285"/>
      <c r="J2181" s="286"/>
      <c r="K2181" s="286"/>
      <c r="L2181" s="286"/>
      <c r="M2181" s="285"/>
      <c r="N2181" s="286"/>
      <c r="O2181" s="286"/>
      <c r="P2181" s="286"/>
      <c r="Q2181" s="285"/>
      <c r="R2181" s="286"/>
      <c r="S2181" s="286"/>
      <c r="T2181" s="286"/>
      <c r="U2181" s="285"/>
      <c r="V2181" s="286"/>
      <c r="W2181" s="286"/>
      <c r="X2181" s="354">
        <f t="shared" si="933"/>
        <v>0</v>
      </c>
      <c r="Y2181" s="286"/>
      <c r="Z2181" s="354">
        <f t="shared" si="911"/>
        <v>0</v>
      </c>
      <c r="AA2181" s="286"/>
      <c r="AB2181" s="286"/>
      <c r="AC2181" s="285"/>
      <c r="AD2181" s="286"/>
      <c r="AE2181" s="286"/>
      <c r="AF2181" s="286"/>
      <c r="AG2181" s="285"/>
      <c r="AH2181" s="286"/>
      <c r="AI2181" s="286"/>
      <c r="AJ2181" s="286"/>
      <c r="AK2181" s="285"/>
      <c r="AL2181" s="286"/>
      <c r="AM2181" s="286"/>
      <c r="AN2181" s="286"/>
      <c r="AO2181" s="285"/>
      <c r="AP2181" s="286"/>
      <c r="AQ2181" s="286"/>
      <c r="AR2181" s="351">
        <f t="shared" si="916"/>
        <v>0</v>
      </c>
    </row>
    <row r="2182" spans="2:44" x14ac:dyDescent="0.4">
      <c r="B2182" s="284"/>
      <c r="C2182" s="180"/>
      <c r="D2182" s="286"/>
      <c r="E2182" s="285"/>
      <c r="F2182" s="286"/>
      <c r="G2182" s="286"/>
      <c r="H2182" s="286"/>
      <c r="I2182" s="285"/>
      <c r="J2182" s="286"/>
      <c r="K2182" s="286"/>
      <c r="L2182" s="286"/>
      <c r="M2182" s="285"/>
      <c r="N2182" s="286"/>
      <c r="O2182" s="286"/>
      <c r="P2182" s="286"/>
      <c r="Q2182" s="285"/>
      <c r="R2182" s="286"/>
      <c r="S2182" s="286"/>
      <c r="T2182" s="286"/>
      <c r="U2182" s="285"/>
      <c r="V2182" s="286"/>
      <c r="W2182" s="286"/>
      <c r="X2182" s="354">
        <f t="shared" si="933"/>
        <v>0</v>
      </c>
      <c r="Y2182" s="286"/>
      <c r="Z2182" s="354">
        <f t="shared" si="911"/>
        <v>0</v>
      </c>
      <c r="AA2182" s="286"/>
      <c r="AB2182" s="286"/>
      <c r="AC2182" s="285"/>
      <c r="AD2182" s="286"/>
      <c r="AE2182" s="286"/>
      <c r="AF2182" s="286"/>
      <c r="AG2182" s="285"/>
      <c r="AH2182" s="286"/>
      <c r="AI2182" s="286"/>
      <c r="AJ2182" s="286"/>
      <c r="AK2182" s="285"/>
      <c r="AL2182" s="286"/>
      <c r="AM2182" s="286"/>
      <c r="AN2182" s="286"/>
      <c r="AO2182" s="285"/>
      <c r="AP2182" s="286"/>
      <c r="AQ2182" s="286"/>
      <c r="AR2182" s="351">
        <f t="shared" si="916"/>
        <v>0</v>
      </c>
    </row>
    <row r="2183" spans="2:44" x14ac:dyDescent="0.4">
      <c r="B2183" s="284"/>
      <c r="C2183" s="180"/>
      <c r="D2183" s="286"/>
      <c r="E2183" s="285"/>
      <c r="F2183" s="285"/>
      <c r="G2183" s="286"/>
      <c r="H2183" s="286"/>
      <c r="I2183" s="285"/>
      <c r="J2183" s="285"/>
      <c r="K2183" s="286"/>
      <c r="L2183" s="286"/>
      <c r="M2183" s="285"/>
      <c r="N2183" s="285"/>
      <c r="O2183" s="286"/>
      <c r="P2183" s="286"/>
      <c r="Q2183" s="285"/>
      <c r="R2183" s="285"/>
      <c r="S2183" s="286"/>
      <c r="T2183" s="286"/>
      <c r="U2183" s="285"/>
      <c r="V2183" s="285"/>
      <c r="W2183" s="286"/>
      <c r="X2183" s="354">
        <f t="shared" si="933"/>
        <v>0</v>
      </c>
      <c r="Y2183" s="286"/>
      <c r="Z2183" s="354">
        <f t="shared" si="911"/>
        <v>0</v>
      </c>
      <c r="AA2183" s="286"/>
      <c r="AB2183" s="286"/>
      <c r="AC2183" s="285"/>
      <c r="AD2183" s="285"/>
      <c r="AE2183" s="286"/>
      <c r="AF2183" s="286"/>
      <c r="AG2183" s="285"/>
      <c r="AH2183" s="285"/>
      <c r="AI2183" s="286"/>
      <c r="AJ2183" s="286"/>
      <c r="AK2183" s="285"/>
      <c r="AL2183" s="285"/>
      <c r="AM2183" s="286"/>
      <c r="AN2183" s="286"/>
      <c r="AO2183" s="285"/>
      <c r="AP2183" s="285"/>
      <c r="AQ2183" s="286"/>
      <c r="AR2183" s="351">
        <f t="shared" si="916"/>
        <v>0</v>
      </c>
    </row>
    <row r="2184" spans="2:44" x14ac:dyDescent="0.4">
      <c r="B2184" s="284"/>
      <c r="C2184" s="180"/>
      <c r="D2184" s="286"/>
      <c r="E2184" s="285"/>
      <c r="F2184" s="286"/>
      <c r="G2184" s="286"/>
      <c r="H2184" s="286"/>
      <c r="I2184" s="285"/>
      <c r="J2184" s="286"/>
      <c r="K2184" s="286"/>
      <c r="L2184" s="286"/>
      <c r="M2184" s="285"/>
      <c r="N2184" s="286"/>
      <c r="O2184" s="286"/>
      <c r="P2184" s="286"/>
      <c r="Q2184" s="285"/>
      <c r="R2184" s="286"/>
      <c r="S2184" s="286"/>
      <c r="T2184" s="286"/>
      <c r="U2184" s="285"/>
      <c r="V2184" s="286"/>
      <c r="W2184" s="286"/>
      <c r="X2184" s="354">
        <f t="shared" si="933"/>
        <v>0</v>
      </c>
      <c r="Y2184" s="286"/>
      <c r="Z2184" s="354">
        <f t="shared" si="911"/>
        <v>0</v>
      </c>
      <c r="AA2184" s="286"/>
      <c r="AB2184" s="286"/>
      <c r="AC2184" s="285"/>
      <c r="AD2184" s="286"/>
      <c r="AE2184" s="286"/>
      <c r="AF2184" s="286"/>
      <c r="AG2184" s="285"/>
      <c r="AH2184" s="286"/>
      <c r="AI2184" s="286"/>
      <c r="AJ2184" s="286"/>
      <c r="AK2184" s="285"/>
      <c r="AL2184" s="286"/>
      <c r="AM2184" s="286"/>
      <c r="AN2184" s="286"/>
      <c r="AO2184" s="285"/>
      <c r="AP2184" s="286"/>
      <c r="AQ2184" s="286"/>
      <c r="AR2184" s="351">
        <f t="shared" si="916"/>
        <v>0</v>
      </c>
    </row>
    <row r="2185" spans="2:44" x14ac:dyDescent="0.4">
      <c r="B2185" s="268"/>
      <c r="C2185" s="283"/>
      <c r="D2185" s="269"/>
      <c r="E2185" s="180"/>
      <c r="F2185" s="180"/>
      <c r="G2185" s="254"/>
      <c r="H2185" s="269"/>
      <c r="I2185" s="180"/>
      <c r="J2185" s="180"/>
      <c r="K2185" s="254"/>
      <c r="L2185" s="269"/>
      <c r="M2185" s="180"/>
      <c r="N2185" s="180"/>
      <c r="O2185" s="254"/>
      <c r="P2185" s="269"/>
      <c r="Q2185" s="180"/>
      <c r="R2185" s="180"/>
      <c r="S2185" s="254"/>
      <c r="T2185" s="269"/>
      <c r="U2185" s="180"/>
      <c r="V2185" s="180"/>
      <c r="W2185" s="254"/>
      <c r="X2185" s="354">
        <f t="shared" si="933"/>
        <v>0</v>
      </c>
      <c r="Y2185" s="254"/>
      <c r="Z2185" s="354">
        <f t="shared" ref="Z2185:Z2248" si="934">W2185-Y2185</f>
        <v>0</v>
      </c>
      <c r="AA2185" s="254"/>
      <c r="AB2185" s="269"/>
      <c r="AC2185" s="180"/>
      <c r="AD2185" s="180"/>
      <c r="AE2185" s="254"/>
      <c r="AF2185" s="269"/>
      <c r="AG2185" s="180"/>
      <c r="AH2185" s="180"/>
      <c r="AI2185" s="254"/>
      <c r="AJ2185" s="269"/>
      <c r="AK2185" s="180"/>
      <c r="AL2185" s="180"/>
      <c r="AM2185" s="254"/>
      <c r="AN2185" s="269"/>
      <c r="AO2185" s="180"/>
      <c r="AP2185" s="180"/>
      <c r="AQ2185" s="254"/>
      <c r="AR2185" s="351">
        <f t="shared" si="916"/>
        <v>0</v>
      </c>
    </row>
    <row r="2186" spans="2:44" x14ac:dyDescent="0.4">
      <c r="B2186" s="284"/>
      <c r="C2186" s="283"/>
      <c r="D2186" s="286"/>
      <c r="E2186" s="285"/>
      <c r="F2186" s="285"/>
      <c r="G2186" s="286"/>
      <c r="H2186" s="286"/>
      <c r="I2186" s="285"/>
      <c r="J2186" s="285"/>
      <c r="K2186" s="286"/>
      <c r="L2186" s="286"/>
      <c r="M2186" s="285"/>
      <c r="N2186" s="285"/>
      <c r="O2186" s="286"/>
      <c r="P2186" s="286"/>
      <c r="Q2186" s="285"/>
      <c r="R2186" s="285"/>
      <c r="S2186" s="286"/>
      <c r="T2186" s="286"/>
      <c r="U2186" s="285"/>
      <c r="V2186" s="285"/>
      <c r="W2186" s="286"/>
      <c r="X2186" s="354">
        <f t="shared" si="933"/>
        <v>0</v>
      </c>
      <c r="Y2186" s="286"/>
      <c r="Z2186" s="354">
        <f t="shared" si="934"/>
        <v>0</v>
      </c>
      <c r="AA2186" s="286"/>
      <c r="AB2186" s="286"/>
      <c r="AC2186" s="285"/>
      <c r="AD2186" s="285"/>
      <c r="AE2186" s="286"/>
      <c r="AF2186" s="286"/>
      <c r="AG2186" s="285"/>
      <c r="AH2186" s="285"/>
      <c r="AI2186" s="286"/>
      <c r="AJ2186" s="286"/>
      <c r="AK2186" s="285"/>
      <c r="AL2186" s="285"/>
      <c r="AM2186" s="286"/>
      <c r="AN2186" s="286"/>
      <c r="AO2186" s="285"/>
      <c r="AP2186" s="285"/>
      <c r="AQ2186" s="286"/>
      <c r="AR2186" s="351">
        <f t="shared" ref="AR2186:AR2249" si="935">AM2186-AQ2186</f>
        <v>0</v>
      </c>
    </row>
    <row r="2187" spans="2:44" x14ac:dyDescent="0.4">
      <c r="B2187" s="284"/>
      <c r="C2187" s="180"/>
      <c r="D2187" s="286"/>
      <c r="E2187" s="285"/>
      <c r="F2187" s="285"/>
      <c r="G2187" s="286"/>
      <c r="H2187" s="286"/>
      <c r="I2187" s="285"/>
      <c r="J2187" s="285"/>
      <c r="K2187" s="286"/>
      <c r="L2187" s="286"/>
      <c r="M2187" s="285"/>
      <c r="N2187" s="285"/>
      <c r="O2187" s="286"/>
      <c r="P2187" s="286"/>
      <c r="Q2187" s="285"/>
      <c r="R2187" s="285"/>
      <c r="S2187" s="286"/>
      <c r="T2187" s="286"/>
      <c r="U2187" s="285"/>
      <c r="V2187" s="285"/>
      <c r="W2187" s="286"/>
      <c r="X2187" s="354">
        <f t="shared" si="933"/>
        <v>0</v>
      </c>
      <c r="Y2187" s="286"/>
      <c r="Z2187" s="354">
        <f t="shared" si="934"/>
        <v>0</v>
      </c>
      <c r="AA2187" s="286"/>
      <c r="AB2187" s="286"/>
      <c r="AC2187" s="285"/>
      <c r="AD2187" s="285"/>
      <c r="AE2187" s="286"/>
      <c r="AF2187" s="286"/>
      <c r="AG2187" s="285"/>
      <c r="AH2187" s="285"/>
      <c r="AI2187" s="286"/>
      <c r="AJ2187" s="286"/>
      <c r="AK2187" s="285"/>
      <c r="AL2187" s="285"/>
      <c r="AM2187" s="286"/>
      <c r="AN2187" s="286"/>
      <c r="AO2187" s="285"/>
      <c r="AP2187" s="285"/>
      <c r="AQ2187" s="286"/>
      <c r="AR2187" s="351">
        <f t="shared" si="935"/>
        <v>0</v>
      </c>
    </row>
    <row r="2188" spans="2:44" x14ac:dyDescent="0.4">
      <c r="B2188" s="284"/>
      <c r="C2188" s="180"/>
      <c r="D2188" s="286"/>
      <c r="E2188" s="285"/>
      <c r="F2188" s="286"/>
      <c r="G2188" s="286"/>
      <c r="H2188" s="286"/>
      <c r="I2188" s="285"/>
      <c r="J2188" s="286"/>
      <c r="K2188" s="286"/>
      <c r="L2188" s="286"/>
      <c r="M2188" s="285"/>
      <c r="N2188" s="286"/>
      <c r="O2188" s="286"/>
      <c r="P2188" s="286"/>
      <c r="Q2188" s="285"/>
      <c r="R2188" s="286"/>
      <c r="S2188" s="286"/>
      <c r="T2188" s="286"/>
      <c r="U2188" s="285"/>
      <c r="V2188" s="286"/>
      <c r="W2188" s="286"/>
      <c r="X2188" s="354">
        <f t="shared" si="933"/>
        <v>0</v>
      </c>
      <c r="Y2188" s="286"/>
      <c r="Z2188" s="354">
        <f t="shared" si="934"/>
        <v>0</v>
      </c>
      <c r="AA2188" s="286"/>
      <c r="AB2188" s="286"/>
      <c r="AC2188" s="285"/>
      <c r="AD2188" s="286"/>
      <c r="AE2188" s="286"/>
      <c r="AF2188" s="286"/>
      <c r="AG2188" s="285"/>
      <c r="AH2188" s="286"/>
      <c r="AI2188" s="286"/>
      <c r="AJ2188" s="286"/>
      <c r="AK2188" s="285"/>
      <c r="AL2188" s="286"/>
      <c r="AM2188" s="286"/>
      <c r="AN2188" s="286"/>
      <c r="AO2188" s="285"/>
      <c r="AP2188" s="286"/>
      <c r="AQ2188" s="286"/>
      <c r="AR2188" s="351">
        <f t="shared" si="935"/>
        <v>0</v>
      </c>
    </row>
    <row r="2189" spans="2:44" x14ac:dyDescent="0.4">
      <c r="B2189" s="284"/>
      <c r="C2189" s="180"/>
      <c r="D2189" s="286"/>
      <c r="E2189" s="285"/>
      <c r="F2189" s="285"/>
      <c r="G2189" s="286"/>
      <c r="H2189" s="286"/>
      <c r="I2189" s="285"/>
      <c r="J2189" s="285"/>
      <c r="K2189" s="286"/>
      <c r="L2189" s="286"/>
      <c r="M2189" s="285"/>
      <c r="N2189" s="285"/>
      <c r="O2189" s="286"/>
      <c r="P2189" s="286"/>
      <c r="Q2189" s="285"/>
      <c r="R2189" s="285"/>
      <c r="S2189" s="286"/>
      <c r="T2189" s="286"/>
      <c r="U2189" s="285"/>
      <c r="V2189" s="285"/>
      <c r="W2189" s="286"/>
      <c r="X2189" s="354">
        <f t="shared" si="933"/>
        <v>0</v>
      </c>
      <c r="Y2189" s="286"/>
      <c r="Z2189" s="354">
        <f t="shared" si="934"/>
        <v>0</v>
      </c>
      <c r="AA2189" s="286"/>
      <c r="AB2189" s="286"/>
      <c r="AC2189" s="285"/>
      <c r="AD2189" s="285"/>
      <c r="AE2189" s="286"/>
      <c r="AF2189" s="286"/>
      <c r="AG2189" s="285"/>
      <c r="AH2189" s="285"/>
      <c r="AI2189" s="286"/>
      <c r="AJ2189" s="286"/>
      <c r="AK2189" s="285"/>
      <c r="AL2189" s="285"/>
      <c r="AM2189" s="286"/>
      <c r="AN2189" s="286"/>
      <c r="AO2189" s="285"/>
      <c r="AP2189" s="285"/>
      <c r="AQ2189" s="286"/>
      <c r="AR2189" s="351">
        <f t="shared" si="935"/>
        <v>0</v>
      </c>
    </row>
    <row r="2190" spans="2:44" x14ac:dyDescent="0.4">
      <c r="B2190" s="284"/>
      <c r="C2190" s="180"/>
      <c r="D2190" s="286"/>
      <c r="E2190" s="285"/>
      <c r="F2190" s="286"/>
      <c r="G2190" s="286"/>
      <c r="H2190" s="286"/>
      <c r="I2190" s="285"/>
      <c r="J2190" s="286"/>
      <c r="K2190" s="286"/>
      <c r="L2190" s="286"/>
      <c r="M2190" s="285"/>
      <c r="N2190" s="286"/>
      <c r="O2190" s="286"/>
      <c r="P2190" s="286"/>
      <c r="Q2190" s="285"/>
      <c r="R2190" s="286"/>
      <c r="S2190" s="286"/>
      <c r="T2190" s="286"/>
      <c r="U2190" s="285"/>
      <c r="V2190" s="286"/>
      <c r="W2190" s="286"/>
      <c r="X2190" s="354">
        <f t="shared" si="933"/>
        <v>0</v>
      </c>
      <c r="Y2190" s="286"/>
      <c r="Z2190" s="354">
        <f t="shared" si="934"/>
        <v>0</v>
      </c>
      <c r="AA2190" s="286"/>
      <c r="AB2190" s="286"/>
      <c r="AC2190" s="285"/>
      <c r="AD2190" s="286"/>
      <c r="AE2190" s="286"/>
      <c r="AF2190" s="286"/>
      <c r="AG2190" s="285"/>
      <c r="AH2190" s="286"/>
      <c r="AI2190" s="286"/>
      <c r="AJ2190" s="286"/>
      <c r="AK2190" s="285"/>
      <c r="AL2190" s="286"/>
      <c r="AM2190" s="286"/>
      <c r="AN2190" s="286"/>
      <c r="AO2190" s="285"/>
      <c r="AP2190" s="286"/>
      <c r="AQ2190" s="286"/>
      <c r="AR2190" s="351">
        <f t="shared" si="935"/>
        <v>0</v>
      </c>
    </row>
    <row r="2191" spans="2:44" x14ac:dyDescent="0.4">
      <c r="B2191" s="284"/>
      <c r="C2191" s="180"/>
      <c r="D2191" s="286"/>
      <c r="E2191" s="285"/>
      <c r="F2191" s="286"/>
      <c r="G2191" s="286"/>
      <c r="H2191" s="286"/>
      <c r="I2191" s="285"/>
      <c r="J2191" s="286"/>
      <c r="K2191" s="286"/>
      <c r="L2191" s="286"/>
      <c r="M2191" s="285"/>
      <c r="N2191" s="286"/>
      <c r="O2191" s="286"/>
      <c r="P2191" s="286"/>
      <c r="Q2191" s="285"/>
      <c r="R2191" s="286"/>
      <c r="S2191" s="286"/>
      <c r="T2191" s="286"/>
      <c r="U2191" s="285"/>
      <c r="V2191" s="286"/>
      <c r="W2191" s="286"/>
      <c r="X2191" s="354">
        <f t="shared" si="933"/>
        <v>0</v>
      </c>
      <c r="Y2191" s="286"/>
      <c r="Z2191" s="354">
        <f t="shared" si="934"/>
        <v>0</v>
      </c>
      <c r="AA2191" s="286"/>
      <c r="AB2191" s="286"/>
      <c r="AC2191" s="285"/>
      <c r="AD2191" s="286"/>
      <c r="AE2191" s="286"/>
      <c r="AF2191" s="286"/>
      <c r="AG2191" s="285"/>
      <c r="AH2191" s="286"/>
      <c r="AI2191" s="286"/>
      <c r="AJ2191" s="286"/>
      <c r="AK2191" s="285"/>
      <c r="AL2191" s="286"/>
      <c r="AM2191" s="286"/>
      <c r="AN2191" s="286"/>
      <c r="AO2191" s="285"/>
      <c r="AP2191" s="286"/>
      <c r="AQ2191" s="286"/>
      <c r="AR2191" s="351">
        <f t="shared" si="935"/>
        <v>0</v>
      </c>
    </row>
    <row r="2192" spans="2:44" x14ac:dyDescent="0.4">
      <c r="B2192" s="284"/>
      <c r="C2192" s="180"/>
      <c r="D2192" s="286"/>
      <c r="E2192" s="285"/>
      <c r="F2192" s="286"/>
      <c r="G2192" s="286"/>
      <c r="H2192" s="286"/>
      <c r="I2192" s="285"/>
      <c r="J2192" s="286"/>
      <c r="K2192" s="286"/>
      <c r="L2192" s="286"/>
      <c r="M2192" s="285"/>
      <c r="N2192" s="286"/>
      <c r="O2192" s="286"/>
      <c r="P2192" s="286"/>
      <c r="Q2192" s="285"/>
      <c r="R2192" s="286"/>
      <c r="S2192" s="286"/>
      <c r="T2192" s="286"/>
      <c r="U2192" s="285"/>
      <c r="V2192" s="286"/>
      <c r="W2192" s="286"/>
      <c r="X2192" s="354">
        <f t="shared" si="933"/>
        <v>0</v>
      </c>
      <c r="Y2192" s="286"/>
      <c r="Z2192" s="354">
        <f t="shared" si="934"/>
        <v>0</v>
      </c>
      <c r="AA2192" s="286"/>
      <c r="AB2192" s="286"/>
      <c r="AC2192" s="285"/>
      <c r="AD2192" s="286"/>
      <c r="AE2192" s="286"/>
      <c r="AF2192" s="286"/>
      <c r="AG2192" s="285"/>
      <c r="AH2192" s="286"/>
      <c r="AI2192" s="286"/>
      <c r="AJ2192" s="286"/>
      <c r="AK2192" s="285"/>
      <c r="AL2192" s="286"/>
      <c r="AM2192" s="286"/>
      <c r="AN2192" s="286"/>
      <c r="AO2192" s="285"/>
      <c r="AP2192" s="286"/>
      <c r="AQ2192" s="286"/>
      <c r="AR2192" s="351">
        <f t="shared" si="935"/>
        <v>0</v>
      </c>
    </row>
    <row r="2193" spans="2:45" x14ac:dyDescent="0.4">
      <c r="B2193" s="284"/>
      <c r="C2193" s="180"/>
      <c r="D2193" s="286"/>
      <c r="E2193" s="285"/>
      <c r="F2193" s="286"/>
      <c r="G2193" s="286"/>
      <c r="H2193" s="286"/>
      <c r="I2193" s="285"/>
      <c r="J2193" s="286"/>
      <c r="K2193" s="286"/>
      <c r="L2193" s="286"/>
      <c r="M2193" s="285"/>
      <c r="N2193" s="286"/>
      <c r="O2193" s="286"/>
      <c r="P2193" s="286"/>
      <c r="Q2193" s="285"/>
      <c r="R2193" s="286"/>
      <c r="S2193" s="286"/>
      <c r="T2193" s="286"/>
      <c r="U2193" s="285"/>
      <c r="V2193" s="286"/>
      <c r="W2193" s="286"/>
      <c r="X2193" s="354">
        <f t="shared" si="933"/>
        <v>0</v>
      </c>
      <c r="Y2193" s="286"/>
      <c r="Z2193" s="354">
        <f t="shared" si="934"/>
        <v>0</v>
      </c>
      <c r="AA2193" s="286"/>
      <c r="AB2193" s="286"/>
      <c r="AC2193" s="285"/>
      <c r="AD2193" s="286"/>
      <c r="AE2193" s="286"/>
      <c r="AF2193" s="286"/>
      <c r="AG2193" s="285"/>
      <c r="AH2193" s="286"/>
      <c r="AI2193" s="286"/>
      <c r="AJ2193" s="286"/>
      <c r="AK2193" s="285"/>
      <c r="AL2193" s="286"/>
      <c r="AM2193" s="286"/>
      <c r="AN2193" s="286"/>
      <c r="AO2193" s="285"/>
      <c r="AP2193" s="286"/>
      <c r="AQ2193" s="286"/>
      <c r="AR2193" s="351">
        <f t="shared" si="935"/>
        <v>0</v>
      </c>
    </row>
    <row r="2194" spans="2:45" x14ac:dyDescent="0.4">
      <c r="B2194" s="268"/>
      <c r="C2194" s="283"/>
      <c r="D2194" s="269"/>
      <c r="E2194" s="180"/>
      <c r="F2194" s="180"/>
      <c r="G2194" s="254"/>
      <c r="H2194" s="269"/>
      <c r="I2194" s="180"/>
      <c r="J2194" s="180"/>
      <c r="K2194" s="254"/>
      <c r="L2194" s="269"/>
      <c r="M2194" s="180"/>
      <c r="N2194" s="180"/>
      <c r="O2194" s="254"/>
      <c r="P2194" s="269"/>
      <c r="Q2194" s="180"/>
      <c r="R2194" s="180"/>
      <c r="S2194" s="254"/>
      <c r="T2194" s="269"/>
      <c r="U2194" s="180"/>
      <c r="V2194" s="180"/>
      <c r="W2194" s="254"/>
      <c r="X2194" s="354">
        <f t="shared" si="933"/>
        <v>0</v>
      </c>
      <c r="Y2194" s="254"/>
      <c r="Z2194" s="354">
        <f t="shared" si="934"/>
        <v>0</v>
      </c>
      <c r="AA2194" s="254"/>
      <c r="AB2194" s="269"/>
      <c r="AC2194" s="180"/>
      <c r="AD2194" s="180"/>
      <c r="AE2194" s="254"/>
      <c r="AF2194" s="269"/>
      <c r="AG2194" s="180"/>
      <c r="AH2194" s="180"/>
      <c r="AI2194" s="254"/>
      <c r="AJ2194" s="269"/>
      <c r="AK2194" s="180"/>
      <c r="AL2194" s="180"/>
      <c r="AM2194" s="254"/>
      <c r="AN2194" s="269"/>
      <c r="AO2194" s="180"/>
      <c r="AP2194" s="180"/>
      <c r="AQ2194" s="254"/>
      <c r="AR2194" s="351">
        <f t="shared" si="935"/>
        <v>0</v>
      </c>
    </row>
    <row r="2195" spans="2:45" x14ac:dyDescent="0.4">
      <c r="B2195" s="284"/>
      <c r="C2195" s="283"/>
      <c r="D2195" s="286"/>
      <c r="E2195" s="285"/>
      <c r="F2195" s="285"/>
      <c r="G2195" s="286"/>
      <c r="H2195" s="286"/>
      <c r="I2195" s="285"/>
      <c r="J2195" s="285"/>
      <c r="K2195" s="286"/>
      <c r="L2195" s="286"/>
      <c r="M2195" s="285"/>
      <c r="N2195" s="285"/>
      <c r="O2195" s="286"/>
      <c r="P2195" s="286"/>
      <c r="Q2195" s="285"/>
      <c r="R2195" s="285"/>
      <c r="S2195" s="286"/>
      <c r="T2195" s="286"/>
      <c r="U2195" s="285"/>
      <c r="V2195" s="285"/>
      <c r="W2195" s="286"/>
      <c r="X2195" s="354">
        <f t="shared" si="933"/>
        <v>0</v>
      </c>
      <c r="Y2195" s="286"/>
      <c r="Z2195" s="354">
        <f t="shared" si="934"/>
        <v>0</v>
      </c>
      <c r="AA2195" s="286"/>
      <c r="AB2195" s="286"/>
      <c r="AC2195" s="285"/>
      <c r="AD2195" s="285"/>
      <c r="AE2195" s="286"/>
      <c r="AF2195" s="286"/>
      <c r="AG2195" s="285"/>
      <c r="AH2195" s="285"/>
      <c r="AI2195" s="286"/>
      <c r="AJ2195" s="286"/>
      <c r="AK2195" s="285"/>
      <c r="AL2195" s="285"/>
      <c r="AM2195" s="286"/>
      <c r="AN2195" s="286"/>
      <c r="AO2195" s="285"/>
      <c r="AP2195" s="285"/>
      <c r="AQ2195" s="286"/>
      <c r="AR2195" s="351">
        <f t="shared" si="935"/>
        <v>0</v>
      </c>
    </row>
    <row r="2196" spans="2:45" x14ac:dyDescent="0.4">
      <c r="B2196" s="284"/>
      <c r="C2196" s="180"/>
      <c r="D2196" s="286"/>
      <c r="E2196" s="285"/>
      <c r="F2196" s="285"/>
      <c r="G2196" s="286"/>
      <c r="H2196" s="286"/>
      <c r="I2196" s="285"/>
      <c r="J2196" s="285"/>
      <c r="K2196" s="286"/>
      <c r="L2196" s="286"/>
      <c r="M2196" s="285"/>
      <c r="N2196" s="285"/>
      <c r="O2196" s="286"/>
      <c r="P2196" s="286"/>
      <c r="Q2196" s="285"/>
      <c r="R2196" s="285"/>
      <c r="S2196" s="286"/>
      <c r="T2196" s="286"/>
      <c r="U2196" s="285"/>
      <c r="V2196" s="285"/>
      <c r="W2196" s="286"/>
      <c r="X2196" s="354">
        <f t="shared" si="933"/>
        <v>0</v>
      </c>
      <c r="Y2196" s="286"/>
      <c r="Z2196" s="354">
        <f t="shared" si="934"/>
        <v>0</v>
      </c>
      <c r="AA2196" s="286"/>
      <c r="AB2196" s="286"/>
      <c r="AC2196" s="285"/>
      <c r="AD2196" s="285"/>
      <c r="AE2196" s="286"/>
      <c r="AF2196" s="286"/>
      <c r="AG2196" s="285"/>
      <c r="AH2196" s="285"/>
      <c r="AI2196" s="286"/>
      <c r="AJ2196" s="286"/>
      <c r="AK2196" s="285"/>
      <c r="AL2196" s="285"/>
      <c r="AM2196" s="286"/>
      <c r="AN2196" s="286"/>
      <c r="AO2196" s="285"/>
      <c r="AP2196" s="285"/>
      <c r="AQ2196" s="286"/>
      <c r="AR2196" s="351">
        <f t="shared" si="935"/>
        <v>0</v>
      </c>
    </row>
    <row r="2197" spans="2:45" x14ac:dyDescent="0.4">
      <c r="B2197" s="284"/>
      <c r="C2197" s="180"/>
      <c r="D2197" s="286"/>
      <c r="E2197" s="285"/>
      <c r="F2197" s="286"/>
      <c r="G2197" s="286"/>
      <c r="H2197" s="286"/>
      <c r="I2197" s="285"/>
      <c r="J2197" s="286"/>
      <c r="K2197" s="286"/>
      <c r="L2197" s="286"/>
      <c r="M2197" s="285"/>
      <c r="N2197" s="286"/>
      <c r="O2197" s="286"/>
      <c r="P2197" s="286"/>
      <c r="Q2197" s="285"/>
      <c r="R2197" s="286"/>
      <c r="S2197" s="286"/>
      <c r="T2197" s="286"/>
      <c r="U2197" s="285"/>
      <c r="V2197" s="286"/>
      <c r="W2197" s="286"/>
      <c r="X2197" s="354">
        <f t="shared" si="933"/>
        <v>0</v>
      </c>
      <c r="Y2197" s="286"/>
      <c r="Z2197" s="354">
        <f t="shared" si="934"/>
        <v>0</v>
      </c>
      <c r="AA2197" s="286"/>
      <c r="AB2197" s="286"/>
      <c r="AC2197" s="285"/>
      <c r="AD2197" s="286"/>
      <c r="AE2197" s="286"/>
      <c r="AF2197" s="286"/>
      <c r="AG2197" s="285"/>
      <c r="AH2197" s="286"/>
      <c r="AI2197" s="286"/>
      <c r="AJ2197" s="286"/>
      <c r="AK2197" s="285"/>
      <c r="AL2197" s="286"/>
      <c r="AM2197" s="286"/>
      <c r="AN2197" s="286"/>
      <c r="AO2197" s="285"/>
      <c r="AP2197" s="286"/>
      <c r="AQ2197" s="286"/>
      <c r="AR2197" s="351">
        <f t="shared" si="935"/>
        <v>0</v>
      </c>
    </row>
    <row r="2198" spans="2:45" x14ac:dyDescent="0.4">
      <c r="B2198" s="284"/>
      <c r="C2198" s="180"/>
      <c r="D2198" s="286"/>
      <c r="E2198" s="285"/>
      <c r="F2198" s="285"/>
      <c r="G2198" s="286"/>
      <c r="H2198" s="286"/>
      <c r="I2198" s="285"/>
      <c r="J2198" s="285"/>
      <c r="K2198" s="286"/>
      <c r="L2198" s="286"/>
      <c r="M2198" s="285"/>
      <c r="N2198" s="285"/>
      <c r="O2198" s="286"/>
      <c r="P2198" s="286"/>
      <c r="Q2198" s="285"/>
      <c r="R2198" s="285"/>
      <c r="S2198" s="286"/>
      <c r="T2198" s="286"/>
      <c r="U2198" s="285"/>
      <c r="V2198" s="285"/>
      <c r="W2198" s="286"/>
      <c r="X2198" s="354">
        <f t="shared" si="933"/>
        <v>0</v>
      </c>
      <c r="Y2198" s="286"/>
      <c r="Z2198" s="354">
        <f t="shared" si="934"/>
        <v>0</v>
      </c>
      <c r="AA2198" s="286"/>
      <c r="AB2198" s="286"/>
      <c r="AC2198" s="285"/>
      <c r="AD2198" s="285"/>
      <c r="AE2198" s="286"/>
      <c r="AF2198" s="286"/>
      <c r="AG2198" s="285"/>
      <c r="AH2198" s="285"/>
      <c r="AI2198" s="286"/>
      <c r="AJ2198" s="286"/>
      <c r="AK2198" s="285"/>
      <c r="AL2198" s="285"/>
      <c r="AM2198" s="286"/>
      <c r="AN2198" s="286"/>
      <c r="AO2198" s="285"/>
      <c r="AP2198" s="285"/>
      <c r="AQ2198" s="286"/>
      <c r="AR2198" s="351">
        <f t="shared" si="935"/>
        <v>0</v>
      </c>
    </row>
    <row r="2199" spans="2:45" x14ac:dyDescent="0.4">
      <c r="B2199" s="284"/>
      <c r="C2199" s="180"/>
      <c r="D2199" s="286"/>
      <c r="E2199" s="285"/>
      <c r="F2199" s="286"/>
      <c r="G2199" s="286"/>
      <c r="H2199" s="286"/>
      <c r="I2199" s="285"/>
      <c r="J2199" s="286"/>
      <c r="K2199" s="286"/>
      <c r="L2199" s="286"/>
      <c r="M2199" s="285"/>
      <c r="N2199" s="286"/>
      <c r="O2199" s="286"/>
      <c r="P2199" s="286"/>
      <c r="Q2199" s="285"/>
      <c r="R2199" s="286"/>
      <c r="S2199" s="286"/>
      <c r="T2199" s="286"/>
      <c r="U2199" s="285"/>
      <c r="V2199" s="286"/>
      <c r="W2199" s="286"/>
      <c r="X2199" s="354">
        <f t="shared" si="933"/>
        <v>0</v>
      </c>
      <c r="Y2199" s="286"/>
      <c r="Z2199" s="354">
        <f t="shared" si="934"/>
        <v>0</v>
      </c>
      <c r="AA2199" s="286"/>
      <c r="AB2199" s="286"/>
      <c r="AC2199" s="285"/>
      <c r="AD2199" s="286"/>
      <c r="AE2199" s="286"/>
      <c r="AF2199" s="286"/>
      <c r="AG2199" s="285"/>
      <c r="AH2199" s="286"/>
      <c r="AI2199" s="286"/>
      <c r="AJ2199" s="286"/>
      <c r="AK2199" s="285"/>
      <c r="AL2199" s="286"/>
      <c r="AM2199" s="286"/>
      <c r="AN2199" s="286"/>
      <c r="AO2199" s="285"/>
      <c r="AP2199" s="286"/>
      <c r="AQ2199" s="286"/>
      <c r="AR2199" s="351">
        <f t="shared" si="935"/>
        <v>0</v>
      </c>
    </row>
    <row r="2200" spans="2:45" x14ac:dyDescent="0.4">
      <c r="B2200" s="284"/>
      <c r="C2200" s="180"/>
      <c r="D2200" s="286"/>
      <c r="E2200" s="285"/>
      <c r="F2200" s="286"/>
      <c r="G2200" s="286"/>
      <c r="H2200" s="286"/>
      <c r="I2200" s="285"/>
      <c r="J2200" s="286"/>
      <c r="K2200" s="286"/>
      <c r="L2200" s="286"/>
      <c r="M2200" s="285"/>
      <c r="N2200" s="286"/>
      <c r="O2200" s="286"/>
      <c r="P2200" s="286"/>
      <c r="Q2200" s="285"/>
      <c r="R2200" s="286"/>
      <c r="S2200" s="286"/>
      <c r="T2200" s="286"/>
      <c r="U2200" s="285"/>
      <c r="V2200" s="286"/>
      <c r="W2200" s="286"/>
      <c r="X2200" s="354">
        <f t="shared" si="933"/>
        <v>0</v>
      </c>
      <c r="Y2200" s="286"/>
      <c r="Z2200" s="354">
        <f t="shared" si="934"/>
        <v>0</v>
      </c>
      <c r="AA2200" s="286"/>
      <c r="AB2200" s="286"/>
      <c r="AC2200" s="285"/>
      <c r="AD2200" s="286"/>
      <c r="AE2200" s="286"/>
      <c r="AF2200" s="286"/>
      <c r="AG2200" s="285"/>
      <c r="AH2200" s="286"/>
      <c r="AI2200" s="286"/>
      <c r="AJ2200" s="286"/>
      <c r="AK2200" s="285"/>
      <c r="AL2200" s="286"/>
      <c r="AM2200" s="286"/>
      <c r="AN2200" s="286"/>
      <c r="AO2200" s="285"/>
      <c r="AP2200" s="286"/>
      <c r="AQ2200" s="286"/>
      <c r="AR2200" s="351">
        <f t="shared" si="935"/>
        <v>0</v>
      </c>
    </row>
    <row r="2201" spans="2:45" x14ac:dyDescent="0.4">
      <c r="B2201" s="284"/>
      <c r="C2201" s="180"/>
      <c r="D2201" s="286"/>
      <c r="E2201" s="285"/>
      <c r="F2201" s="286"/>
      <c r="G2201" s="286"/>
      <c r="H2201" s="286"/>
      <c r="I2201" s="285"/>
      <c r="J2201" s="286"/>
      <c r="K2201" s="286"/>
      <c r="L2201" s="286"/>
      <c r="M2201" s="285"/>
      <c r="N2201" s="286"/>
      <c r="O2201" s="286"/>
      <c r="P2201" s="286"/>
      <c r="Q2201" s="285"/>
      <c r="R2201" s="286"/>
      <c r="S2201" s="286"/>
      <c r="T2201" s="286"/>
      <c r="U2201" s="285"/>
      <c r="V2201" s="286"/>
      <c r="W2201" s="286"/>
      <c r="X2201" s="354">
        <f t="shared" si="933"/>
        <v>0</v>
      </c>
      <c r="Y2201" s="286"/>
      <c r="Z2201" s="354">
        <f t="shared" si="934"/>
        <v>0</v>
      </c>
      <c r="AA2201" s="286"/>
      <c r="AB2201" s="286"/>
      <c r="AC2201" s="285"/>
      <c r="AD2201" s="286"/>
      <c r="AE2201" s="286"/>
      <c r="AF2201" s="286"/>
      <c r="AG2201" s="285"/>
      <c r="AH2201" s="286"/>
      <c r="AI2201" s="286"/>
      <c r="AJ2201" s="286"/>
      <c r="AK2201" s="285"/>
      <c r="AL2201" s="286"/>
      <c r="AM2201" s="286"/>
      <c r="AN2201" s="286"/>
      <c r="AO2201" s="285"/>
      <c r="AP2201" s="286"/>
      <c r="AQ2201" s="286"/>
      <c r="AR2201" s="351">
        <f t="shared" si="935"/>
        <v>0</v>
      </c>
    </row>
    <row r="2202" spans="2:45" x14ac:dyDescent="0.4">
      <c r="B2202" s="268"/>
      <c r="C2202" s="180"/>
      <c r="D2202" s="269"/>
      <c r="E2202" s="180"/>
      <c r="F2202" s="180"/>
      <c r="G2202" s="254"/>
      <c r="H2202" s="269"/>
      <c r="I2202" s="180"/>
      <c r="J2202" s="180"/>
      <c r="K2202" s="254"/>
      <c r="L2202" s="269"/>
      <c r="M2202" s="180"/>
      <c r="N2202" s="180"/>
      <c r="O2202" s="254"/>
      <c r="P2202" s="269"/>
      <c r="Q2202" s="180"/>
      <c r="R2202" s="180"/>
      <c r="S2202" s="254"/>
      <c r="T2202" s="269"/>
      <c r="U2202" s="180"/>
      <c r="V2202" s="180"/>
      <c r="W2202" s="254"/>
      <c r="X2202" s="354">
        <f t="shared" si="933"/>
        <v>0</v>
      </c>
      <c r="Y2202" s="254"/>
      <c r="Z2202" s="354">
        <f t="shared" si="934"/>
        <v>0</v>
      </c>
      <c r="AA2202" s="254"/>
      <c r="AB2202" s="269"/>
      <c r="AC2202" s="180"/>
      <c r="AD2202" s="180"/>
      <c r="AE2202" s="254"/>
      <c r="AF2202" s="269"/>
      <c r="AG2202" s="180"/>
      <c r="AH2202" s="180"/>
      <c r="AI2202" s="254"/>
      <c r="AJ2202" s="269"/>
      <c r="AK2202" s="180"/>
      <c r="AL2202" s="180"/>
      <c r="AM2202" s="254"/>
      <c r="AN2202" s="269"/>
      <c r="AO2202" s="180"/>
      <c r="AP2202" s="180"/>
      <c r="AQ2202" s="254"/>
      <c r="AR2202" s="351">
        <f t="shared" si="935"/>
        <v>0</v>
      </c>
    </row>
    <row r="2203" spans="2:45" x14ac:dyDescent="0.4">
      <c r="B2203" s="284"/>
      <c r="C2203" s="180"/>
      <c r="D2203" s="286"/>
      <c r="E2203" s="285"/>
      <c r="F2203" s="285"/>
      <c r="G2203" s="286"/>
      <c r="H2203" s="286"/>
      <c r="I2203" s="285"/>
      <c r="J2203" s="285"/>
      <c r="K2203" s="286"/>
      <c r="L2203" s="286"/>
      <c r="M2203" s="285"/>
      <c r="N2203" s="285"/>
      <c r="O2203" s="286"/>
      <c r="P2203" s="286"/>
      <c r="Q2203" s="285"/>
      <c r="R2203" s="285"/>
      <c r="S2203" s="286"/>
      <c r="T2203" s="286"/>
      <c r="U2203" s="285"/>
      <c r="V2203" s="285"/>
      <c r="W2203" s="286"/>
      <c r="X2203" s="354">
        <f t="shared" si="933"/>
        <v>0</v>
      </c>
      <c r="Y2203" s="286"/>
      <c r="Z2203" s="354">
        <f t="shared" si="934"/>
        <v>0</v>
      </c>
      <c r="AA2203" s="286"/>
      <c r="AB2203" s="286"/>
      <c r="AC2203" s="285"/>
      <c r="AD2203" s="285"/>
      <c r="AE2203" s="286"/>
      <c r="AF2203" s="286"/>
      <c r="AG2203" s="285"/>
      <c r="AH2203" s="285"/>
      <c r="AI2203" s="286"/>
      <c r="AJ2203" s="286"/>
      <c r="AK2203" s="285"/>
      <c r="AL2203" s="285"/>
      <c r="AM2203" s="286"/>
      <c r="AN2203" s="286"/>
      <c r="AO2203" s="285"/>
      <c r="AP2203" s="285"/>
      <c r="AQ2203" s="286"/>
      <c r="AR2203" s="351">
        <f t="shared" si="935"/>
        <v>0</v>
      </c>
    </row>
    <row r="2204" spans="2:45" x14ac:dyDescent="0.4">
      <c r="B2204" s="284"/>
      <c r="C2204" s="180"/>
      <c r="D2204" s="286"/>
      <c r="E2204" s="285"/>
      <c r="F2204" s="285"/>
      <c r="G2204" s="286"/>
      <c r="H2204" s="286"/>
      <c r="I2204" s="285"/>
      <c r="J2204" s="285"/>
      <c r="K2204" s="286"/>
      <c r="L2204" s="286"/>
      <c r="M2204" s="285"/>
      <c r="N2204" s="285"/>
      <c r="O2204" s="286"/>
      <c r="P2204" s="286"/>
      <c r="Q2204" s="285"/>
      <c r="R2204" s="285"/>
      <c r="S2204" s="286"/>
      <c r="T2204" s="286"/>
      <c r="U2204" s="285"/>
      <c r="V2204" s="285"/>
      <c r="W2204" s="286"/>
      <c r="X2204" s="354">
        <f t="shared" si="933"/>
        <v>0</v>
      </c>
      <c r="Y2204" s="286"/>
      <c r="Z2204" s="354">
        <f t="shared" si="934"/>
        <v>0</v>
      </c>
      <c r="AA2204" s="286"/>
      <c r="AB2204" s="286"/>
      <c r="AC2204" s="285"/>
      <c r="AD2204" s="285"/>
      <c r="AE2204" s="286"/>
      <c r="AF2204" s="286"/>
      <c r="AG2204" s="285"/>
      <c r="AH2204" s="285"/>
      <c r="AI2204" s="286"/>
      <c r="AJ2204" s="286"/>
      <c r="AK2204" s="285"/>
      <c r="AL2204" s="285"/>
      <c r="AM2204" s="286"/>
      <c r="AN2204" s="286"/>
      <c r="AO2204" s="285"/>
      <c r="AP2204" s="285"/>
      <c r="AQ2204" s="286"/>
      <c r="AR2204" s="351">
        <f t="shared" si="935"/>
        <v>0</v>
      </c>
    </row>
    <row r="2205" spans="2:45" x14ac:dyDescent="0.4">
      <c r="B2205" s="284"/>
      <c r="C2205" s="180"/>
      <c r="D2205" s="286"/>
      <c r="E2205" s="285"/>
      <c r="F2205" s="286"/>
      <c r="G2205" s="286"/>
      <c r="H2205" s="286"/>
      <c r="I2205" s="285"/>
      <c r="J2205" s="286"/>
      <c r="K2205" s="286"/>
      <c r="L2205" s="286"/>
      <c r="M2205" s="285"/>
      <c r="N2205" s="286"/>
      <c r="O2205" s="286"/>
      <c r="P2205" s="286"/>
      <c r="Q2205" s="285"/>
      <c r="R2205" s="286"/>
      <c r="S2205" s="286"/>
      <c r="T2205" s="286"/>
      <c r="U2205" s="285"/>
      <c r="V2205" s="286"/>
      <c r="W2205" s="286"/>
      <c r="X2205" s="354">
        <f t="shared" si="933"/>
        <v>0</v>
      </c>
      <c r="Y2205" s="286"/>
      <c r="Z2205" s="354">
        <f t="shared" si="934"/>
        <v>0</v>
      </c>
      <c r="AA2205" s="286"/>
      <c r="AB2205" s="286"/>
      <c r="AC2205" s="285"/>
      <c r="AD2205" s="286"/>
      <c r="AE2205" s="286"/>
      <c r="AF2205" s="286"/>
      <c r="AG2205" s="285"/>
      <c r="AH2205" s="286"/>
      <c r="AI2205" s="286"/>
      <c r="AJ2205" s="286"/>
      <c r="AK2205" s="285"/>
      <c r="AL2205" s="286"/>
      <c r="AM2205" s="286"/>
      <c r="AN2205" s="286"/>
      <c r="AO2205" s="285"/>
      <c r="AP2205" s="286"/>
      <c r="AQ2205" s="286"/>
      <c r="AR2205" s="351">
        <f t="shared" si="935"/>
        <v>0</v>
      </c>
    </row>
    <row r="2206" spans="2:45" x14ac:dyDescent="0.4">
      <c r="B2206" s="284"/>
      <c r="C2206" s="180"/>
      <c r="D2206" s="286"/>
      <c r="E2206" s="285"/>
      <c r="F2206" s="286"/>
      <c r="G2206" s="286"/>
      <c r="H2206" s="286"/>
      <c r="I2206" s="285"/>
      <c r="J2206" s="286"/>
      <c r="K2206" s="286"/>
      <c r="L2206" s="286"/>
      <c r="M2206" s="285"/>
      <c r="N2206" s="286"/>
      <c r="O2206" s="286"/>
      <c r="P2206" s="286"/>
      <c r="Q2206" s="285"/>
      <c r="R2206" s="286"/>
      <c r="S2206" s="286"/>
      <c r="T2206" s="286"/>
      <c r="U2206" s="285"/>
      <c r="V2206" s="286"/>
      <c r="W2206" s="286"/>
      <c r="X2206" s="354">
        <f t="shared" si="933"/>
        <v>0</v>
      </c>
      <c r="Y2206" s="286"/>
      <c r="Z2206" s="354">
        <f t="shared" si="934"/>
        <v>0</v>
      </c>
      <c r="AA2206" s="286"/>
      <c r="AB2206" s="286"/>
      <c r="AC2206" s="285"/>
      <c r="AD2206" s="286"/>
      <c r="AE2206" s="286"/>
      <c r="AF2206" s="286"/>
      <c r="AG2206" s="285"/>
      <c r="AH2206" s="286"/>
      <c r="AI2206" s="286"/>
      <c r="AJ2206" s="286"/>
      <c r="AK2206" s="285"/>
      <c r="AL2206" s="286"/>
      <c r="AM2206" s="286"/>
      <c r="AN2206" s="286"/>
      <c r="AO2206" s="285"/>
      <c r="AP2206" s="286"/>
      <c r="AQ2206" s="286"/>
      <c r="AR2206" s="351">
        <f t="shared" si="935"/>
        <v>0</v>
      </c>
    </row>
    <row r="2207" spans="2:45" x14ac:dyDescent="0.4">
      <c r="B2207" s="284"/>
      <c r="C2207" s="180"/>
      <c r="D2207" s="286"/>
      <c r="E2207" s="285"/>
      <c r="F2207" s="286"/>
      <c r="G2207" s="286"/>
      <c r="H2207" s="286"/>
      <c r="I2207" s="285"/>
      <c r="J2207" s="286"/>
      <c r="K2207" s="286"/>
      <c r="L2207" s="286"/>
      <c r="M2207" s="285"/>
      <c r="N2207" s="286"/>
      <c r="O2207" s="286"/>
      <c r="P2207" s="286"/>
      <c r="Q2207" s="285"/>
      <c r="R2207" s="286"/>
      <c r="S2207" s="286"/>
      <c r="T2207" s="286"/>
      <c r="U2207" s="285"/>
      <c r="V2207" s="286"/>
      <c r="W2207" s="286"/>
      <c r="X2207" s="354">
        <f t="shared" si="933"/>
        <v>0</v>
      </c>
      <c r="Y2207" s="286"/>
      <c r="Z2207" s="354">
        <f t="shared" si="934"/>
        <v>0</v>
      </c>
      <c r="AA2207" s="286"/>
      <c r="AB2207" s="286"/>
      <c r="AC2207" s="285"/>
      <c r="AD2207" s="286"/>
      <c r="AE2207" s="286"/>
      <c r="AF2207" s="286"/>
      <c r="AG2207" s="285"/>
      <c r="AH2207" s="286"/>
      <c r="AI2207" s="286"/>
      <c r="AJ2207" s="286"/>
      <c r="AK2207" s="285"/>
      <c r="AL2207" s="286"/>
      <c r="AM2207" s="286"/>
      <c r="AN2207" s="286"/>
      <c r="AO2207" s="285"/>
      <c r="AP2207" s="286"/>
      <c r="AQ2207" s="286"/>
      <c r="AR2207" s="351">
        <f t="shared" si="935"/>
        <v>0</v>
      </c>
    </row>
    <row r="2208" spans="2:45" s="4" customFormat="1" x14ac:dyDescent="0.4">
      <c r="B2208" s="262" t="s">
        <v>730</v>
      </c>
      <c r="C2208" s="263" t="s">
        <v>731</v>
      </c>
      <c r="D2208" s="264"/>
      <c r="E2208" s="263"/>
      <c r="F2208" s="263"/>
      <c r="G2208" s="265">
        <f>G2209+G2267</f>
        <v>2621232000</v>
      </c>
      <c r="H2208" s="264"/>
      <c r="I2208" s="263"/>
      <c r="J2208" s="263"/>
      <c r="K2208" s="265">
        <f>K2209+K2267</f>
        <v>2621232000</v>
      </c>
      <c r="L2208" s="264"/>
      <c r="M2208" s="263"/>
      <c r="N2208" s="263"/>
      <c r="O2208" s="265">
        <f>O2209+O2267</f>
        <v>2621232000</v>
      </c>
      <c r="P2208" s="264"/>
      <c r="Q2208" s="263"/>
      <c r="R2208" s="263"/>
      <c r="S2208" s="265">
        <f>S2209+S2267</f>
        <v>2621232000</v>
      </c>
      <c r="T2208" s="264"/>
      <c r="U2208" s="263"/>
      <c r="V2208" s="263"/>
      <c r="W2208" s="265">
        <f>W2209+W2267</f>
        <v>2621232000</v>
      </c>
      <c r="X2208" s="354">
        <f t="shared" si="933"/>
        <v>786369600</v>
      </c>
      <c r="Y2208" s="265"/>
      <c r="Z2208" s="354">
        <f t="shared" si="934"/>
        <v>2621232000</v>
      </c>
      <c r="AA2208" s="265"/>
      <c r="AB2208" s="264"/>
      <c r="AC2208" s="263"/>
      <c r="AD2208" s="263"/>
      <c r="AE2208" s="265">
        <f>AE2209+AE2267</f>
        <v>2621232000</v>
      </c>
      <c r="AF2208" s="264"/>
      <c r="AG2208" s="263"/>
      <c r="AH2208" s="263"/>
      <c r="AI2208" s="265">
        <f>AI2209+AI2267</f>
        <v>2621232000</v>
      </c>
      <c r="AJ2208" s="264"/>
      <c r="AK2208" s="263"/>
      <c r="AL2208" s="263"/>
      <c r="AM2208" s="265">
        <f>AM2209+AM2267</f>
        <v>1310616000</v>
      </c>
      <c r="AN2208" s="264"/>
      <c r="AO2208" s="263"/>
      <c r="AP2208" s="263"/>
      <c r="AQ2208" s="265">
        <f>AQ2209+AQ2267</f>
        <v>5125141000</v>
      </c>
      <c r="AR2208" s="351">
        <f t="shared" si="935"/>
        <v>-3814525000</v>
      </c>
      <c r="AS2208" s="354"/>
    </row>
    <row r="2209" spans="2:44" x14ac:dyDescent="0.4">
      <c r="B2209" s="262" t="s">
        <v>732</v>
      </c>
      <c r="C2209" s="266" t="s">
        <v>733</v>
      </c>
      <c r="D2209" s="280"/>
      <c r="E2209" s="274"/>
      <c r="F2209" s="261"/>
      <c r="G2209" s="261">
        <f>G2210</f>
        <v>0</v>
      </c>
      <c r="H2209" s="280"/>
      <c r="I2209" s="274"/>
      <c r="J2209" s="261"/>
      <c r="K2209" s="261">
        <f>K2210</f>
        <v>0</v>
      </c>
      <c r="L2209" s="280"/>
      <c r="M2209" s="274"/>
      <c r="N2209" s="261"/>
      <c r="O2209" s="261">
        <f>O2210</f>
        <v>0</v>
      </c>
      <c r="P2209" s="280"/>
      <c r="Q2209" s="274"/>
      <c r="R2209" s="261"/>
      <c r="S2209" s="261">
        <f>S2210</f>
        <v>0</v>
      </c>
      <c r="T2209" s="280"/>
      <c r="U2209" s="274"/>
      <c r="V2209" s="261"/>
      <c r="W2209" s="261">
        <f>W2210</f>
        <v>0</v>
      </c>
      <c r="X2209" s="354">
        <f t="shared" si="933"/>
        <v>0</v>
      </c>
      <c r="Y2209" s="261"/>
      <c r="Z2209" s="354">
        <f t="shared" si="934"/>
        <v>0</v>
      </c>
      <c r="AA2209" s="261"/>
      <c r="AB2209" s="280"/>
      <c r="AC2209" s="274"/>
      <c r="AD2209" s="261"/>
      <c r="AE2209" s="261">
        <f>AE2210</f>
        <v>0</v>
      </c>
      <c r="AF2209" s="280"/>
      <c r="AG2209" s="274"/>
      <c r="AH2209" s="261"/>
      <c r="AI2209" s="261">
        <f>AI2210</f>
        <v>0</v>
      </c>
      <c r="AJ2209" s="280"/>
      <c r="AK2209" s="274"/>
      <c r="AL2209" s="261"/>
      <c r="AM2209" s="261">
        <f>AM2210</f>
        <v>0</v>
      </c>
      <c r="AN2209" s="280"/>
      <c r="AO2209" s="274"/>
      <c r="AP2209" s="261"/>
      <c r="AQ2209" s="261">
        <f>AQ2210</f>
        <v>0</v>
      </c>
      <c r="AR2209" s="351">
        <f t="shared" si="935"/>
        <v>0</v>
      </c>
    </row>
    <row r="2210" spans="2:44" ht="29.15" x14ac:dyDescent="0.4">
      <c r="B2210" s="336" t="s">
        <v>734</v>
      </c>
      <c r="C2210" s="337" t="s">
        <v>735</v>
      </c>
      <c r="D2210" s="275">
        <f>D2211</f>
        <v>1</v>
      </c>
      <c r="E2210" s="179" t="s">
        <v>736</v>
      </c>
      <c r="F2210" s="254"/>
      <c r="G2210" s="254">
        <f>G2211</f>
        <v>0</v>
      </c>
      <c r="H2210" s="275">
        <f>H2211</f>
        <v>1</v>
      </c>
      <c r="I2210" s="179" t="s">
        <v>736</v>
      </c>
      <c r="J2210" s="254"/>
      <c r="K2210" s="254">
        <f>K2211</f>
        <v>0</v>
      </c>
      <c r="L2210" s="345">
        <f>L2211</f>
        <v>1</v>
      </c>
      <c r="M2210" s="341" t="s">
        <v>736</v>
      </c>
      <c r="N2210" s="340"/>
      <c r="O2210" s="340">
        <f>O2211</f>
        <v>0</v>
      </c>
      <c r="P2210" s="345">
        <v>1</v>
      </c>
      <c r="Q2210" s="341" t="s">
        <v>736</v>
      </c>
      <c r="R2210" s="340"/>
      <c r="S2210" s="340">
        <f>S2211</f>
        <v>0</v>
      </c>
      <c r="T2210" s="345">
        <v>1</v>
      </c>
      <c r="U2210" s="341" t="s">
        <v>736</v>
      </c>
      <c r="V2210" s="340"/>
      <c r="W2210" s="340">
        <f>W2211</f>
        <v>0</v>
      </c>
      <c r="X2210" s="354">
        <f t="shared" si="933"/>
        <v>0</v>
      </c>
      <c r="Y2210" s="340"/>
      <c r="Z2210" s="354">
        <f t="shared" si="934"/>
        <v>0</v>
      </c>
      <c r="AA2210" s="340"/>
      <c r="AB2210" s="345">
        <v>1</v>
      </c>
      <c r="AC2210" s="341" t="s">
        <v>736</v>
      </c>
      <c r="AD2210" s="340"/>
      <c r="AE2210" s="340">
        <f>AE2211</f>
        <v>0</v>
      </c>
      <c r="AF2210" s="345">
        <v>1</v>
      </c>
      <c r="AG2210" s="341" t="s">
        <v>736</v>
      </c>
      <c r="AH2210" s="340"/>
      <c r="AI2210" s="340">
        <f>AI2211</f>
        <v>0</v>
      </c>
      <c r="AJ2210" s="345">
        <v>1</v>
      </c>
      <c r="AK2210" s="341" t="s">
        <v>736</v>
      </c>
      <c r="AL2210" s="340"/>
      <c r="AM2210" s="340">
        <f>AM2211</f>
        <v>0</v>
      </c>
      <c r="AN2210" s="345">
        <v>1</v>
      </c>
      <c r="AO2210" s="341" t="s">
        <v>736</v>
      </c>
      <c r="AP2210" s="340"/>
      <c r="AQ2210" s="340">
        <f>AQ2211</f>
        <v>0</v>
      </c>
      <c r="AR2210" s="351">
        <f t="shared" si="935"/>
        <v>0</v>
      </c>
    </row>
    <row r="2211" spans="2:44" x14ac:dyDescent="0.4">
      <c r="B2211" s="325" t="s">
        <v>737</v>
      </c>
      <c r="C2211" s="326" t="s">
        <v>738</v>
      </c>
      <c r="D2211" s="275">
        <v>1</v>
      </c>
      <c r="E2211" s="179" t="s">
        <v>146</v>
      </c>
      <c r="F2211" s="254"/>
      <c r="G2211" s="254">
        <f>G2212</f>
        <v>0</v>
      </c>
      <c r="H2211" s="275">
        <v>1</v>
      </c>
      <c r="I2211" s="179" t="s">
        <v>146</v>
      </c>
      <c r="J2211" s="254"/>
      <c r="K2211" s="254">
        <f>K2212</f>
        <v>0</v>
      </c>
      <c r="L2211" s="332">
        <v>1</v>
      </c>
      <c r="M2211" s="333" t="s">
        <v>146</v>
      </c>
      <c r="N2211" s="329"/>
      <c r="O2211" s="329">
        <f>O2212</f>
        <v>0</v>
      </c>
      <c r="P2211" s="332">
        <v>1</v>
      </c>
      <c r="Q2211" s="333" t="s">
        <v>146</v>
      </c>
      <c r="R2211" s="329"/>
      <c r="S2211" s="329">
        <f>S2212</f>
        <v>0</v>
      </c>
      <c r="T2211" s="332">
        <v>1</v>
      </c>
      <c r="U2211" s="333" t="s">
        <v>146</v>
      </c>
      <c r="V2211" s="329"/>
      <c r="W2211" s="329">
        <f>W2212</f>
        <v>0</v>
      </c>
      <c r="X2211" s="354">
        <f t="shared" si="933"/>
        <v>0</v>
      </c>
      <c r="Y2211" s="329"/>
      <c r="Z2211" s="354">
        <f t="shared" si="934"/>
        <v>0</v>
      </c>
      <c r="AA2211" s="329"/>
      <c r="AB2211" s="332">
        <v>1</v>
      </c>
      <c r="AC2211" s="333" t="s">
        <v>146</v>
      </c>
      <c r="AD2211" s="329"/>
      <c r="AE2211" s="329">
        <f>AE2212</f>
        <v>0</v>
      </c>
      <c r="AF2211" s="332">
        <v>1</v>
      </c>
      <c r="AG2211" s="333" t="s">
        <v>146</v>
      </c>
      <c r="AH2211" s="329"/>
      <c r="AI2211" s="329">
        <f>AI2212</f>
        <v>0</v>
      </c>
      <c r="AJ2211" s="332">
        <v>1</v>
      </c>
      <c r="AK2211" s="333" t="s">
        <v>146</v>
      </c>
      <c r="AL2211" s="329"/>
      <c r="AM2211" s="329">
        <f>AM2212</f>
        <v>0</v>
      </c>
      <c r="AN2211" s="332">
        <v>1</v>
      </c>
      <c r="AO2211" s="333" t="s">
        <v>146</v>
      </c>
      <c r="AP2211" s="329"/>
      <c r="AQ2211" s="329">
        <f>AQ2212</f>
        <v>0</v>
      </c>
      <c r="AR2211" s="351">
        <f t="shared" si="935"/>
        <v>0</v>
      </c>
    </row>
    <row r="2212" spans="2:44" x14ac:dyDescent="0.4">
      <c r="B2212" s="268"/>
      <c r="C2212" s="180"/>
      <c r="D2212" s="254"/>
      <c r="E2212" s="270"/>
      <c r="F2212" s="254"/>
      <c r="G2212" s="254"/>
      <c r="H2212" s="254"/>
      <c r="I2212" s="270"/>
      <c r="J2212" s="254"/>
      <c r="K2212" s="254"/>
      <c r="L2212" s="254"/>
      <c r="M2212" s="270"/>
      <c r="N2212" s="254"/>
      <c r="O2212" s="254"/>
      <c r="P2212" s="254"/>
      <c r="Q2212" s="270"/>
      <c r="R2212" s="254"/>
      <c r="S2212" s="254"/>
      <c r="T2212" s="254"/>
      <c r="U2212" s="270"/>
      <c r="V2212" s="254"/>
      <c r="W2212" s="254"/>
      <c r="X2212" s="354">
        <f t="shared" si="933"/>
        <v>0</v>
      </c>
      <c r="Y2212" s="254"/>
      <c r="Z2212" s="354">
        <f t="shared" si="934"/>
        <v>0</v>
      </c>
      <c r="AA2212" s="254"/>
      <c r="AB2212" s="254"/>
      <c r="AC2212" s="270"/>
      <c r="AD2212" s="254"/>
      <c r="AE2212" s="254"/>
      <c r="AF2212" s="254"/>
      <c r="AG2212" s="270"/>
      <c r="AH2212" s="254"/>
      <c r="AI2212" s="254"/>
      <c r="AJ2212" s="254"/>
      <c r="AK2212" s="270"/>
      <c r="AL2212" s="254"/>
      <c r="AM2212" s="254"/>
      <c r="AN2212" s="254"/>
      <c r="AO2212" s="270"/>
      <c r="AP2212" s="254"/>
      <c r="AQ2212" s="254"/>
      <c r="AR2212" s="351">
        <f t="shared" si="935"/>
        <v>0</v>
      </c>
    </row>
    <row r="2213" spans="2:44" x14ac:dyDescent="0.4">
      <c r="B2213" s="296"/>
      <c r="C2213" s="266"/>
      <c r="D2213" s="297"/>
      <c r="E2213" s="298"/>
      <c r="F2213" s="297"/>
      <c r="G2213" s="297"/>
      <c r="H2213" s="297"/>
      <c r="I2213" s="298"/>
      <c r="J2213" s="297"/>
      <c r="K2213" s="297"/>
      <c r="L2213" s="297"/>
      <c r="M2213" s="298"/>
      <c r="N2213" s="297"/>
      <c r="O2213" s="297"/>
      <c r="P2213" s="297"/>
      <c r="Q2213" s="298"/>
      <c r="R2213" s="297"/>
      <c r="S2213" s="297"/>
      <c r="T2213" s="297"/>
      <c r="U2213" s="298"/>
      <c r="V2213" s="297"/>
      <c r="W2213" s="297"/>
      <c r="X2213" s="354">
        <f t="shared" si="933"/>
        <v>0</v>
      </c>
      <c r="Y2213" s="297"/>
      <c r="Z2213" s="354">
        <f t="shared" si="934"/>
        <v>0</v>
      </c>
      <c r="AA2213" s="297"/>
      <c r="AB2213" s="297"/>
      <c r="AC2213" s="298"/>
      <c r="AD2213" s="297"/>
      <c r="AE2213" s="297"/>
      <c r="AF2213" s="297"/>
      <c r="AG2213" s="298"/>
      <c r="AH2213" s="297"/>
      <c r="AI2213" s="297"/>
      <c r="AJ2213" s="297"/>
      <c r="AK2213" s="298"/>
      <c r="AL2213" s="297"/>
      <c r="AM2213" s="297"/>
      <c r="AN2213" s="297"/>
      <c r="AO2213" s="298"/>
      <c r="AP2213" s="297"/>
      <c r="AQ2213" s="297"/>
      <c r="AR2213" s="351">
        <f t="shared" si="935"/>
        <v>0</v>
      </c>
    </row>
    <row r="2214" spans="2:44" x14ac:dyDescent="0.4">
      <c r="B2214" s="296"/>
      <c r="C2214" s="266"/>
      <c r="D2214" s="299"/>
      <c r="E2214" s="300"/>
      <c r="F2214" s="299"/>
      <c r="G2214" s="297"/>
      <c r="H2214" s="299"/>
      <c r="I2214" s="300"/>
      <c r="J2214" s="299"/>
      <c r="K2214" s="297"/>
      <c r="L2214" s="299"/>
      <c r="M2214" s="300"/>
      <c r="N2214" s="299"/>
      <c r="O2214" s="297"/>
      <c r="P2214" s="299"/>
      <c r="Q2214" s="300"/>
      <c r="R2214" s="299"/>
      <c r="S2214" s="297"/>
      <c r="T2214" s="299"/>
      <c r="U2214" s="300"/>
      <c r="V2214" s="299"/>
      <c r="W2214" s="297"/>
      <c r="X2214" s="354">
        <f t="shared" si="933"/>
        <v>0</v>
      </c>
      <c r="Y2214" s="297"/>
      <c r="Z2214" s="354">
        <f t="shared" si="934"/>
        <v>0</v>
      </c>
      <c r="AA2214" s="297"/>
      <c r="AB2214" s="299"/>
      <c r="AC2214" s="300"/>
      <c r="AD2214" s="299"/>
      <c r="AE2214" s="297"/>
      <c r="AF2214" s="299"/>
      <c r="AG2214" s="300"/>
      <c r="AH2214" s="299"/>
      <c r="AI2214" s="297"/>
      <c r="AJ2214" s="299"/>
      <c r="AK2214" s="300"/>
      <c r="AL2214" s="299"/>
      <c r="AM2214" s="297"/>
      <c r="AN2214" s="299"/>
      <c r="AO2214" s="300"/>
      <c r="AP2214" s="299"/>
      <c r="AQ2214" s="297"/>
      <c r="AR2214" s="351">
        <f t="shared" si="935"/>
        <v>0</v>
      </c>
    </row>
    <row r="2215" spans="2:44" x14ac:dyDescent="0.4">
      <c r="B2215" s="296"/>
      <c r="C2215" s="266"/>
      <c r="D2215" s="299"/>
      <c r="E2215" s="300"/>
      <c r="F2215" s="297"/>
      <c r="G2215" s="297"/>
      <c r="H2215" s="299"/>
      <c r="I2215" s="300"/>
      <c r="J2215" s="297"/>
      <c r="K2215" s="297"/>
      <c r="L2215" s="299"/>
      <c r="M2215" s="300"/>
      <c r="N2215" s="297"/>
      <c r="O2215" s="297"/>
      <c r="P2215" s="299"/>
      <c r="Q2215" s="300"/>
      <c r="R2215" s="297"/>
      <c r="S2215" s="297"/>
      <c r="T2215" s="299"/>
      <c r="U2215" s="300"/>
      <c r="V2215" s="297"/>
      <c r="W2215" s="297"/>
      <c r="X2215" s="354">
        <f t="shared" si="933"/>
        <v>0</v>
      </c>
      <c r="Y2215" s="297"/>
      <c r="Z2215" s="354">
        <f t="shared" si="934"/>
        <v>0</v>
      </c>
      <c r="AA2215" s="297"/>
      <c r="AB2215" s="299"/>
      <c r="AC2215" s="300"/>
      <c r="AD2215" s="297"/>
      <c r="AE2215" s="297"/>
      <c r="AF2215" s="299"/>
      <c r="AG2215" s="300"/>
      <c r="AH2215" s="297"/>
      <c r="AI2215" s="297"/>
      <c r="AJ2215" s="299"/>
      <c r="AK2215" s="300"/>
      <c r="AL2215" s="297"/>
      <c r="AM2215" s="297"/>
      <c r="AN2215" s="299"/>
      <c r="AO2215" s="300"/>
      <c r="AP2215" s="297"/>
      <c r="AQ2215" s="297"/>
      <c r="AR2215" s="351">
        <f t="shared" si="935"/>
        <v>0</v>
      </c>
    </row>
    <row r="2216" spans="2:44" x14ac:dyDescent="0.4">
      <c r="B2216" s="296"/>
      <c r="C2216" s="266"/>
      <c r="D2216" s="299"/>
      <c r="E2216" s="300"/>
      <c r="F2216" s="299"/>
      <c r="G2216" s="297"/>
      <c r="H2216" s="299"/>
      <c r="I2216" s="300"/>
      <c r="J2216" s="299"/>
      <c r="K2216" s="297"/>
      <c r="L2216" s="299"/>
      <c r="M2216" s="300"/>
      <c r="N2216" s="299"/>
      <c r="O2216" s="297"/>
      <c r="P2216" s="299"/>
      <c r="Q2216" s="300"/>
      <c r="R2216" s="299"/>
      <c r="S2216" s="297"/>
      <c r="T2216" s="299"/>
      <c r="U2216" s="300"/>
      <c r="V2216" s="299"/>
      <c r="W2216" s="297"/>
      <c r="X2216" s="354">
        <f t="shared" si="933"/>
        <v>0</v>
      </c>
      <c r="Y2216" s="297"/>
      <c r="Z2216" s="354">
        <f t="shared" si="934"/>
        <v>0</v>
      </c>
      <c r="AA2216" s="297"/>
      <c r="AB2216" s="299"/>
      <c r="AC2216" s="300"/>
      <c r="AD2216" s="299"/>
      <c r="AE2216" s="297"/>
      <c r="AF2216" s="299"/>
      <c r="AG2216" s="300"/>
      <c r="AH2216" s="299"/>
      <c r="AI2216" s="297"/>
      <c r="AJ2216" s="299"/>
      <c r="AK2216" s="300"/>
      <c r="AL2216" s="299"/>
      <c r="AM2216" s="297"/>
      <c r="AN2216" s="299"/>
      <c r="AO2216" s="300"/>
      <c r="AP2216" s="299"/>
      <c r="AQ2216" s="297"/>
      <c r="AR2216" s="351">
        <f t="shared" si="935"/>
        <v>0</v>
      </c>
    </row>
    <row r="2217" spans="2:44" x14ac:dyDescent="0.4">
      <c r="B2217" s="296"/>
      <c r="C2217" s="266"/>
      <c r="D2217" s="299"/>
      <c r="E2217" s="300"/>
      <c r="F2217" s="297"/>
      <c r="G2217" s="297"/>
      <c r="H2217" s="299"/>
      <c r="I2217" s="300"/>
      <c r="J2217" s="297"/>
      <c r="K2217" s="297"/>
      <c r="L2217" s="299"/>
      <c r="M2217" s="300"/>
      <c r="N2217" s="297"/>
      <c r="O2217" s="297"/>
      <c r="P2217" s="299"/>
      <c r="Q2217" s="300"/>
      <c r="R2217" s="297"/>
      <c r="S2217" s="297"/>
      <c r="T2217" s="299"/>
      <c r="U2217" s="300"/>
      <c r="V2217" s="297"/>
      <c r="W2217" s="297"/>
      <c r="X2217" s="354">
        <f t="shared" si="933"/>
        <v>0</v>
      </c>
      <c r="Y2217" s="297"/>
      <c r="Z2217" s="354">
        <f t="shared" si="934"/>
        <v>0</v>
      </c>
      <c r="AA2217" s="297"/>
      <c r="AB2217" s="299"/>
      <c r="AC2217" s="300"/>
      <c r="AD2217" s="297"/>
      <c r="AE2217" s="297"/>
      <c r="AF2217" s="299"/>
      <c r="AG2217" s="300"/>
      <c r="AH2217" s="297"/>
      <c r="AI2217" s="297"/>
      <c r="AJ2217" s="299"/>
      <c r="AK2217" s="300"/>
      <c r="AL2217" s="297"/>
      <c r="AM2217" s="297"/>
      <c r="AN2217" s="299"/>
      <c r="AO2217" s="300"/>
      <c r="AP2217" s="297"/>
      <c r="AQ2217" s="297"/>
      <c r="AR2217" s="351">
        <f t="shared" si="935"/>
        <v>0</v>
      </c>
    </row>
    <row r="2218" spans="2:44" x14ac:dyDescent="0.4">
      <c r="B2218" s="296"/>
      <c r="C2218" s="266"/>
      <c r="D2218" s="297"/>
      <c r="E2218" s="298"/>
      <c r="F2218" s="297"/>
      <c r="G2218" s="297"/>
      <c r="H2218" s="297"/>
      <c r="I2218" s="298"/>
      <c r="J2218" s="297"/>
      <c r="K2218" s="297"/>
      <c r="L2218" s="297"/>
      <c r="M2218" s="298"/>
      <c r="N2218" s="297"/>
      <c r="O2218" s="297"/>
      <c r="P2218" s="297"/>
      <c r="Q2218" s="298"/>
      <c r="R2218" s="297"/>
      <c r="S2218" s="297"/>
      <c r="T2218" s="297"/>
      <c r="U2218" s="298"/>
      <c r="V2218" s="297"/>
      <c r="W2218" s="297"/>
      <c r="X2218" s="354">
        <f t="shared" si="933"/>
        <v>0</v>
      </c>
      <c r="Y2218" s="297"/>
      <c r="Z2218" s="354">
        <f t="shared" si="934"/>
        <v>0</v>
      </c>
      <c r="AA2218" s="297"/>
      <c r="AB2218" s="297"/>
      <c r="AC2218" s="298"/>
      <c r="AD2218" s="297"/>
      <c r="AE2218" s="297"/>
      <c r="AF2218" s="297"/>
      <c r="AG2218" s="298"/>
      <c r="AH2218" s="297"/>
      <c r="AI2218" s="297"/>
      <c r="AJ2218" s="297"/>
      <c r="AK2218" s="298"/>
      <c r="AL2218" s="297"/>
      <c r="AM2218" s="297"/>
      <c r="AN2218" s="297"/>
      <c r="AO2218" s="298"/>
      <c r="AP2218" s="297"/>
      <c r="AQ2218" s="297"/>
      <c r="AR2218" s="351">
        <f t="shared" si="935"/>
        <v>0</v>
      </c>
    </row>
    <row r="2219" spans="2:44" x14ac:dyDescent="0.4">
      <c r="B2219" s="296"/>
      <c r="C2219" s="266"/>
      <c r="D2219" s="299"/>
      <c r="E2219" s="300"/>
      <c r="F2219" s="299"/>
      <c r="G2219" s="297"/>
      <c r="H2219" s="299"/>
      <c r="I2219" s="300"/>
      <c r="J2219" s="299"/>
      <c r="K2219" s="297"/>
      <c r="L2219" s="299"/>
      <c r="M2219" s="300"/>
      <c r="N2219" s="299"/>
      <c r="O2219" s="297"/>
      <c r="P2219" s="299"/>
      <c r="Q2219" s="300"/>
      <c r="R2219" s="299"/>
      <c r="S2219" s="297"/>
      <c r="T2219" s="299"/>
      <c r="U2219" s="300"/>
      <c r="V2219" s="299"/>
      <c r="W2219" s="297"/>
      <c r="X2219" s="354">
        <f t="shared" si="933"/>
        <v>0</v>
      </c>
      <c r="Y2219" s="297"/>
      <c r="Z2219" s="354">
        <f t="shared" si="934"/>
        <v>0</v>
      </c>
      <c r="AA2219" s="297"/>
      <c r="AB2219" s="299"/>
      <c r="AC2219" s="300"/>
      <c r="AD2219" s="299"/>
      <c r="AE2219" s="297"/>
      <c r="AF2219" s="299"/>
      <c r="AG2219" s="300"/>
      <c r="AH2219" s="299"/>
      <c r="AI2219" s="297"/>
      <c r="AJ2219" s="299"/>
      <c r="AK2219" s="300"/>
      <c r="AL2219" s="299"/>
      <c r="AM2219" s="297"/>
      <c r="AN2219" s="299"/>
      <c r="AO2219" s="300"/>
      <c r="AP2219" s="299"/>
      <c r="AQ2219" s="297"/>
      <c r="AR2219" s="351">
        <f t="shared" si="935"/>
        <v>0</v>
      </c>
    </row>
    <row r="2220" spans="2:44" x14ac:dyDescent="0.4">
      <c r="B2220" s="296"/>
      <c r="C2220" s="266"/>
      <c r="D2220" s="299"/>
      <c r="E2220" s="300"/>
      <c r="F2220" s="297"/>
      <c r="G2220" s="297"/>
      <c r="H2220" s="299"/>
      <c r="I2220" s="300"/>
      <c r="J2220" s="297"/>
      <c r="K2220" s="297"/>
      <c r="L2220" s="299"/>
      <c r="M2220" s="300"/>
      <c r="N2220" s="297"/>
      <c r="O2220" s="297"/>
      <c r="P2220" s="299"/>
      <c r="Q2220" s="300"/>
      <c r="R2220" s="297"/>
      <c r="S2220" s="297"/>
      <c r="T2220" s="299"/>
      <c r="U2220" s="300"/>
      <c r="V2220" s="297"/>
      <c r="W2220" s="297"/>
      <c r="X2220" s="354">
        <f t="shared" si="933"/>
        <v>0</v>
      </c>
      <c r="Y2220" s="297"/>
      <c r="Z2220" s="354">
        <f t="shared" si="934"/>
        <v>0</v>
      </c>
      <c r="AA2220" s="297"/>
      <c r="AB2220" s="299"/>
      <c r="AC2220" s="300"/>
      <c r="AD2220" s="297"/>
      <c r="AE2220" s="297"/>
      <c r="AF2220" s="299"/>
      <c r="AG2220" s="300"/>
      <c r="AH2220" s="297"/>
      <c r="AI2220" s="297"/>
      <c r="AJ2220" s="299"/>
      <c r="AK2220" s="300"/>
      <c r="AL2220" s="297"/>
      <c r="AM2220" s="297"/>
      <c r="AN2220" s="299"/>
      <c r="AO2220" s="300"/>
      <c r="AP2220" s="297"/>
      <c r="AQ2220" s="297"/>
      <c r="AR2220" s="351">
        <f t="shared" si="935"/>
        <v>0</v>
      </c>
    </row>
    <row r="2221" spans="2:44" x14ac:dyDescent="0.4">
      <c r="B2221" s="296"/>
      <c r="C2221" s="266"/>
      <c r="D2221" s="299"/>
      <c r="E2221" s="300"/>
      <c r="F2221" s="299"/>
      <c r="G2221" s="297"/>
      <c r="H2221" s="299"/>
      <c r="I2221" s="300"/>
      <c r="J2221" s="299"/>
      <c r="K2221" s="297"/>
      <c r="L2221" s="299"/>
      <c r="M2221" s="300"/>
      <c r="N2221" s="299"/>
      <c r="O2221" s="297"/>
      <c r="P2221" s="299"/>
      <c r="Q2221" s="300"/>
      <c r="R2221" s="299"/>
      <c r="S2221" s="297"/>
      <c r="T2221" s="299"/>
      <c r="U2221" s="300"/>
      <c r="V2221" s="299"/>
      <c r="W2221" s="297"/>
      <c r="X2221" s="354">
        <f t="shared" si="933"/>
        <v>0</v>
      </c>
      <c r="Y2221" s="297"/>
      <c r="Z2221" s="354">
        <f t="shared" si="934"/>
        <v>0</v>
      </c>
      <c r="AA2221" s="297"/>
      <c r="AB2221" s="299"/>
      <c r="AC2221" s="300"/>
      <c r="AD2221" s="299"/>
      <c r="AE2221" s="297"/>
      <c r="AF2221" s="299"/>
      <c r="AG2221" s="300"/>
      <c r="AH2221" s="299"/>
      <c r="AI2221" s="297"/>
      <c r="AJ2221" s="299"/>
      <c r="AK2221" s="300"/>
      <c r="AL2221" s="299"/>
      <c r="AM2221" s="297"/>
      <c r="AN2221" s="299"/>
      <c r="AO2221" s="300"/>
      <c r="AP2221" s="299"/>
      <c r="AQ2221" s="297"/>
      <c r="AR2221" s="351">
        <f t="shared" si="935"/>
        <v>0</v>
      </c>
    </row>
    <row r="2222" spans="2:44" x14ac:dyDescent="0.4">
      <c r="B2222" s="296"/>
      <c r="C2222" s="266"/>
      <c r="D2222" s="299"/>
      <c r="E2222" s="300"/>
      <c r="F2222" s="297"/>
      <c r="G2222" s="297"/>
      <c r="H2222" s="299"/>
      <c r="I2222" s="300"/>
      <c r="J2222" s="297"/>
      <c r="K2222" s="297"/>
      <c r="L2222" s="299"/>
      <c r="M2222" s="300"/>
      <c r="N2222" s="297"/>
      <c r="O2222" s="297"/>
      <c r="P2222" s="299"/>
      <c r="Q2222" s="300"/>
      <c r="R2222" s="297"/>
      <c r="S2222" s="297"/>
      <c r="T2222" s="299"/>
      <c r="U2222" s="300"/>
      <c r="V2222" s="297"/>
      <c r="W2222" s="297"/>
      <c r="X2222" s="354">
        <f t="shared" si="933"/>
        <v>0</v>
      </c>
      <c r="Y2222" s="297"/>
      <c r="Z2222" s="354">
        <f t="shared" si="934"/>
        <v>0</v>
      </c>
      <c r="AA2222" s="297"/>
      <c r="AB2222" s="299"/>
      <c r="AC2222" s="300"/>
      <c r="AD2222" s="297"/>
      <c r="AE2222" s="297"/>
      <c r="AF2222" s="299"/>
      <c r="AG2222" s="300"/>
      <c r="AH2222" s="297"/>
      <c r="AI2222" s="297"/>
      <c r="AJ2222" s="299"/>
      <c r="AK2222" s="300"/>
      <c r="AL2222" s="297"/>
      <c r="AM2222" s="297"/>
      <c r="AN2222" s="299"/>
      <c r="AO2222" s="300"/>
      <c r="AP2222" s="297"/>
      <c r="AQ2222" s="297"/>
      <c r="AR2222" s="351">
        <f t="shared" si="935"/>
        <v>0</v>
      </c>
    </row>
    <row r="2223" spans="2:44" x14ac:dyDescent="0.4">
      <c r="B2223" s="296"/>
      <c r="C2223" s="266"/>
      <c r="D2223" s="297"/>
      <c r="E2223" s="298"/>
      <c r="F2223" s="297"/>
      <c r="G2223" s="297"/>
      <c r="H2223" s="297"/>
      <c r="I2223" s="298"/>
      <c r="J2223" s="297"/>
      <c r="K2223" s="297"/>
      <c r="L2223" s="297"/>
      <c r="M2223" s="298"/>
      <c r="N2223" s="297"/>
      <c r="O2223" s="297"/>
      <c r="P2223" s="297"/>
      <c r="Q2223" s="298"/>
      <c r="R2223" s="297"/>
      <c r="S2223" s="297"/>
      <c r="T2223" s="297"/>
      <c r="U2223" s="298"/>
      <c r="V2223" s="297"/>
      <c r="W2223" s="297"/>
      <c r="X2223" s="354">
        <f t="shared" si="933"/>
        <v>0</v>
      </c>
      <c r="Y2223" s="297"/>
      <c r="Z2223" s="354">
        <f t="shared" si="934"/>
        <v>0</v>
      </c>
      <c r="AA2223" s="297"/>
      <c r="AB2223" s="297"/>
      <c r="AC2223" s="298"/>
      <c r="AD2223" s="297"/>
      <c r="AE2223" s="297"/>
      <c r="AF2223" s="297"/>
      <c r="AG2223" s="298"/>
      <c r="AH2223" s="297"/>
      <c r="AI2223" s="297"/>
      <c r="AJ2223" s="297"/>
      <c r="AK2223" s="298"/>
      <c r="AL2223" s="297"/>
      <c r="AM2223" s="297"/>
      <c r="AN2223" s="297"/>
      <c r="AO2223" s="298"/>
      <c r="AP2223" s="297"/>
      <c r="AQ2223" s="297"/>
      <c r="AR2223" s="351">
        <f t="shared" si="935"/>
        <v>0</v>
      </c>
    </row>
    <row r="2224" spans="2:44" x14ac:dyDescent="0.4">
      <c r="B2224" s="296"/>
      <c r="C2224" s="266"/>
      <c r="D2224" s="299"/>
      <c r="E2224" s="300"/>
      <c r="F2224" s="299"/>
      <c r="G2224" s="297"/>
      <c r="H2224" s="299"/>
      <c r="I2224" s="300"/>
      <c r="J2224" s="299"/>
      <c r="K2224" s="297"/>
      <c r="L2224" s="299"/>
      <c r="M2224" s="300"/>
      <c r="N2224" s="299"/>
      <c r="O2224" s="297"/>
      <c r="P2224" s="299"/>
      <c r="Q2224" s="300"/>
      <c r="R2224" s="299"/>
      <c r="S2224" s="297"/>
      <c r="T2224" s="299"/>
      <c r="U2224" s="300"/>
      <c r="V2224" s="299"/>
      <c r="W2224" s="297"/>
      <c r="X2224" s="354">
        <f t="shared" si="933"/>
        <v>0</v>
      </c>
      <c r="Y2224" s="297"/>
      <c r="Z2224" s="354">
        <f t="shared" si="934"/>
        <v>0</v>
      </c>
      <c r="AA2224" s="297"/>
      <c r="AB2224" s="299"/>
      <c r="AC2224" s="300"/>
      <c r="AD2224" s="299"/>
      <c r="AE2224" s="297"/>
      <c r="AF2224" s="299"/>
      <c r="AG2224" s="300"/>
      <c r="AH2224" s="299"/>
      <c r="AI2224" s="297"/>
      <c r="AJ2224" s="299"/>
      <c r="AK2224" s="300"/>
      <c r="AL2224" s="299"/>
      <c r="AM2224" s="297"/>
      <c r="AN2224" s="299"/>
      <c r="AO2224" s="300"/>
      <c r="AP2224" s="299"/>
      <c r="AQ2224" s="297"/>
      <c r="AR2224" s="351">
        <f t="shared" si="935"/>
        <v>0</v>
      </c>
    </row>
    <row r="2225" spans="2:44" x14ac:dyDescent="0.4">
      <c r="B2225" s="296"/>
      <c r="C2225" s="266"/>
      <c r="D2225" s="299"/>
      <c r="E2225" s="300"/>
      <c r="F2225" s="297"/>
      <c r="G2225" s="297"/>
      <c r="H2225" s="299"/>
      <c r="I2225" s="300"/>
      <c r="J2225" s="297"/>
      <c r="K2225" s="297"/>
      <c r="L2225" s="299"/>
      <c r="M2225" s="300"/>
      <c r="N2225" s="297"/>
      <c r="O2225" s="297"/>
      <c r="P2225" s="299"/>
      <c r="Q2225" s="300"/>
      <c r="R2225" s="297"/>
      <c r="S2225" s="297"/>
      <c r="T2225" s="299"/>
      <c r="U2225" s="300"/>
      <c r="V2225" s="297"/>
      <c r="W2225" s="297"/>
      <c r="X2225" s="354">
        <f t="shared" si="933"/>
        <v>0</v>
      </c>
      <c r="Y2225" s="297"/>
      <c r="Z2225" s="354">
        <f t="shared" si="934"/>
        <v>0</v>
      </c>
      <c r="AA2225" s="297"/>
      <c r="AB2225" s="299"/>
      <c r="AC2225" s="300"/>
      <c r="AD2225" s="297"/>
      <c r="AE2225" s="297"/>
      <c r="AF2225" s="299"/>
      <c r="AG2225" s="300"/>
      <c r="AH2225" s="297"/>
      <c r="AI2225" s="297"/>
      <c r="AJ2225" s="299"/>
      <c r="AK2225" s="300"/>
      <c r="AL2225" s="297"/>
      <c r="AM2225" s="297"/>
      <c r="AN2225" s="299"/>
      <c r="AO2225" s="300"/>
      <c r="AP2225" s="297"/>
      <c r="AQ2225" s="297"/>
      <c r="AR2225" s="351">
        <f t="shared" si="935"/>
        <v>0</v>
      </c>
    </row>
    <row r="2226" spans="2:44" x14ac:dyDescent="0.4">
      <c r="B2226" s="296"/>
      <c r="C2226" s="266"/>
      <c r="D2226" s="299"/>
      <c r="E2226" s="300"/>
      <c r="F2226" s="299"/>
      <c r="G2226" s="297"/>
      <c r="H2226" s="299"/>
      <c r="I2226" s="300"/>
      <c r="J2226" s="299"/>
      <c r="K2226" s="297"/>
      <c r="L2226" s="299"/>
      <c r="M2226" s="300"/>
      <c r="N2226" s="299"/>
      <c r="O2226" s="297"/>
      <c r="P2226" s="299"/>
      <c r="Q2226" s="300"/>
      <c r="R2226" s="299"/>
      <c r="S2226" s="297"/>
      <c r="T2226" s="299"/>
      <c r="U2226" s="300"/>
      <c r="V2226" s="299"/>
      <c r="W2226" s="297"/>
      <c r="X2226" s="354">
        <f t="shared" si="933"/>
        <v>0</v>
      </c>
      <c r="Y2226" s="297"/>
      <c r="Z2226" s="354">
        <f t="shared" si="934"/>
        <v>0</v>
      </c>
      <c r="AA2226" s="297"/>
      <c r="AB2226" s="299"/>
      <c r="AC2226" s="300"/>
      <c r="AD2226" s="299"/>
      <c r="AE2226" s="297"/>
      <c r="AF2226" s="299"/>
      <c r="AG2226" s="300"/>
      <c r="AH2226" s="299"/>
      <c r="AI2226" s="297"/>
      <c r="AJ2226" s="299"/>
      <c r="AK2226" s="300"/>
      <c r="AL2226" s="299"/>
      <c r="AM2226" s="297"/>
      <c r="AN2226" s="299"/>
      <c r="AO2226" s="300"/>
      <c r="AP2226" s="299"/>
      <c r="AQ2226" s="297"/>
      <c r="AR2226" s="351">
        <f t="shared" si="935"/>
        <v>0</v>
      </c>
    </row>
    <row r="2227" spans="2:44" x14ac:dyDescent="0.4">
      <c r="B2227" s="296"/>
      <c r="C2227" s="266"/>
      <c r="D2227" s="299"/>
      <c r="E2227" s="300"/>
      <c r="F2227" s="297"/>
      <c r="G2227" s="297"/>
      <c r="H2227" s="299"/>
      <c r="I2227" s="300"/>
      <c r="J2227" s="297"/>
      <c r="K2227" s="297"/>
      <c r="L2227" s="299"/>
      <c r="M2227" s="300"/>
      <c r="N2227" s="297"/>
      <c r="O2227" s="297"/>
      <c r="P2227" s="299"/>
      <c r="Q2227" s="300"/>
      <c r="R2227" s="297"/>
      <c r="S2227" s="297"/>
      <c r="T2227" s="299"/>
      <c r="U2227" s="300"/>
      <c r="V2227" s="297"/>
      <c r="W2227" s="297"/>
      <c r="X2227" s="354">
        <f t="shared" si="933"/>
        <v>0</v>
      </c>
      <c r="Y2227" s="297"/>
      <c r="Z2227" s="354">
        <f t="shared" si="934"/>
        <v>0</v>
      </c>
      <c r="AA2227" s="297"/>
      <c r="AB2227" s="299"/>
      <c r="AC2227" s="300"/>
      <c r="AD2227" s="297"/>
      <c r="AE2227" s="297"/>
      <c r="AF2227" s="299"/>
      <c r="AG2227" s="300"/>
      <c r="AH2227" s="297"/>
      <c r="AI2227" s="297"/>
      <c r="AJ2227" s="299"/>
      <c r="AK2227" s="300"/>
      <c r="AL2227" s="297"/>
      <c r="AM2227" s="297"/>
      <c r="AN2227" s="299"/>
      <c r="AO2227" s="300"/>
      <c r="AP2227" s="297"/>
      <c r="AQ2227" s="297"/>
      <c r="AR2227" s="351">
        <f t="shared" si="935"/>
        <v>0</v>
      </c>
    </row>
    <row r="2228" spans="2:44" x14ac:dyDescent="0.4">
      <c r="B2228" s="296"/>
      <c r="C2228" s="266"/>
      <c r="D2228" s="297"/>
      <c r="E2228" s="298"/>
      <c r="F2228" s="297"/>
      <c r="G2228" s="297"/>
      <c r="H2228" s="297"/>
      <c r="I2228" s="298"/>
      <c r="J2228" s="297"/>
      <c r="K2228" s="297"/>
      <c r="L2228" s="297"/>
      <c r="M2228" s="298"/>
      <c r="N2228" s="297"/>
      <c r="O2228" s="297"/>
      <c r="P2228" s="297"/>
      <c r="Q2228" s="298"/>
      <c r="R2228" s="297"/>
      <c r="S2228" s="297"/>
      <c r="T2228" s="297"/>
      <c r="U2228" s="298"/>
      <c r="V2228" s="297"/>
      <c r="W2228" s="297"/>
      <c r="X2228" s="354">
        <f t="shared" si="933"/>
        <v>0</v>
      </c>
      <c r="Y2228" s="297"/>
      <c r="Z2228" s="354">
        <f t="shared" si="934"/>
        <v>0</v>
      </c>
      <c r="AA2228" s="297"/>
      <c r="AB2228" s="297"/>
      <c r="AC2228" s="298"/>
      <c r="AD2228" s="297"/>
      <c r="AE2228" s="297"/>
      <c r="AF2228" s="297"/>
      <c r="AG2228" s="298"/>
      <c r="AH2228" s="297"/>
      <c r="AI2228" s="297"/>
      <c r="AJ2228" s="297"/>
      <c r="AK2228" s="298"/>
      <c r="AL2228" s="297"/>
      <c r="AM2228" s="297"/>
      <c r="AN2228" s="297"/>
      <c r="AO2228" s="298"/>
      <c r="AP2228" s="297"/>
      <c r="AQ2228" s="297"/>
      <c r="AR2228" s="351">
        <f t="shared" si="935"/>
        <v>0</v>
      </c>
    </row>
    <row r="2229" spans="2:44" x14ac:dyDescent="0.4">
      <c r="B2229" s="296"/>
      <c r="C2229" s="266"/>
      <c r="D2229" s="299"/>
      <c r="E2229" s="300"/>
      <c r="F2229" s="299"/>
      <c r="G2229" s="297"/>
      <c r="H2229" s="299"/>
      <c r="I2229" s="300"/>
      <c r="J2229" s="299"/>
      <c r="K2229" s="297"/>
      <c r="L2229" s="299"/>
      <c r="M2229" s="300"/>
      <c r="N2229" s="299"/>
      <c r="O2229" s="297"/>
      <c r="P2229" s="299"/>
      <c r="Q2229" s="300"/>
      <c r="R2229" s="299"/>
      <c r="S2229" s="297"/>
      <c r="T2229" s="299"/>
      <c r="U2229" s="300"/>
      <c r="V2229" s="299"/>
      <c r="W2229" s="297"/>
      <c r="X2229" s="354">
        <f t="shared" ref="X2229:X2292" si="936">W2229*30%</f>
        <v>0</v>
      </c>
      <c r="Y2229" s="297"/>
      <c r="Z2229" s="354">
        <f t="shared" si="934"/>
        <v>0</v>
      </c>
      <c r="AA2229" s="297"/>
      <c r="AB2229" s="299"/>
      <c r="AC2229" s="300"/>
      <c r="AD2229" s="299"/>
      <c r="AE2229" s="297"/>
      <c r="AF2229" s="299"/>
      <c r="AG2229" s="300"/>
      <c r="AH2229" s="299"/>
      <c r="AI2229" s="297"/>
      <c r="AJ2229" s="299"/>
      <c r="AK2229" s="300"/>
      <c r="AL2229" s="299"/>
      <c r="AM2229" s="297"/>
      <c r="AN2229" s="299"/>
      <c r="AO2229" s="300"/>
      <c r="AP2229" s="299"/>
      <c r="AQ2229" s="297"/>
      <c r="AR2229" s="351">
        <f t="shared" si="935"/>
        <v>0</v>
      </c>
    </row>
    <row r="2230" spans="2:44" x14ac:dyDescent="0.4">
      <c r="B2230" s="296"/>
      <c r="C2230" s="266"/>
      <c r="D2230" s="299"/>
      <c r="E2230" s="300"/>
      <c r="F2230" s="297"/>
      <c r="G2230" s="297"/>
      <c r="H2230" s="299"/>
      <c r="I2230" s="300"/>
      <c r="J2230" s="297"/>
      <c r="K2230" s="297"/>
      <c r="L2230" s="299"/>
      <c r="M2230" s="300"/>
      <c r="N2230" s="297"/>
      <c r="O2230" s="297"/>
      <c r="P2230" s="299"/>
      <c r="Q2230" s="300"/>
      <c r="R2230" s="297"/>
      <c r="S2230" s="297"/>
      <c r="T2230" s="299"/>
      <c r="U2230" s="300"/>
      <c r="V2230" s="297"/>
      <c r="W2230" s="297"/>
      <c r="X2230" s="354">
        <f t="shared" si="936"/>
        <v>0</v>
      </c>
      <c r="Y2230" s="297"/>
      <c r="Z2230" s="354">
        <f t="shared" si="934"/>
        <v>0</v>
      </c>
      <c r="AA2230" s="297"/>
      <c r="AB2230" s="299"/>
      <c r="AC2230" s="300"/>
      <c r="AD2230" s="297"/>
      <c r="AE2230" s="297"/>
      <c r="AF2230" s="299"/>
      <c r="AG2230" s="300"/>
      <c r="AH2230" s="297"/>
      <c r="AI2230" s="297"/>
      <c r="AJ2230" s="299"/>
      <c r="AK2230" s="300"/>
      <c r="AL2230" s="297"/>
      <c r="AM2230" s="297"/>
      <c r="AN2230" s="299"/>
      <c r="AO2230" s="300"/>
      <c r="AP2230" s="297"/>
      <c r="AQ2230" s="297"/>
      <c r="AR2230" s="351">
        <f t="shared" si="935"/>
        <v>0</v>
      </c>
    </row>
    <row r="2231" spans="2:44" x14ac:dyDescent="0.4">
      <c r="B2231" s="296"/>
      <c r="C2231" s="266"/>
      <c r="D2231" s="299"/>
      <c r="E2231" s="300"/>
      <c r="F2231" s="299"/>
      <c r="G2231" s="297"/>
      <c r="H2231" s="299"/>
      <c r="I2231" s="300"/>
      <c r="J2231" s="299"/>
      <c r="K2231" s="297"/>
      <c r="L2231" s="299"/>
      <c r="M2231" s="300"/>
      <c r="N2231" s="299"/>
      <c r="O2231" s="297"/>
      <c r="P2231" s="299"/>
      <c r="Q2231" s="300"/>
      <c r="R2231" s="299"/>
      <c r="S2231" s="297"/>
      <c r="T2231" s="299"/>
      <c r="U2231" s="300"/>
      <c r="V2231" s="299"/>
      <c r="W2231" s="297"/>
      <c r="X2231" s="354">
        <f t="shared" si="936"/>
        <v>0</v>
      </c>
      <c r="Y2231" s="297"/>
      <c r="Z2231" s="354">
        <f t="shared" si="934"/>
        <v>0</v>
      </c>
      <c r="AA2231" s="297"/>
      <c r="AB2231" s="299"/>
      <c r="AC2231" s="300"/>
      <c r="AD2231" s="299"/>
      <c r="AE2231" s="297"/>
      <c r="AF2231" s="299"/>
      <c r="AG2231" s="300"/>
      <c r="AH2231" s="299"/>
      <c r="AI2231" s="297"/>
      <c r="AJ2231" s="299"/>
      <c r="AK2231" s="300"/>
      <c r="AL2231" s="299"/>
      <c r="AM2231" s="297"/>
      <c r="AN2231" s="299"/>
      <c r="AO2231" s="300"/>
      <c r="AP2231" s="299"/>
      <c r="AQ2231" s="297"/>
      <c r="AR2231" s="351">
        <f t="shared" si="935"/>
        <v>0</v>
      </c>
    </row>
    <row r="2232" spans="2:44" x14ac:dyDescent="0.4">
      <c r="B2232" s="296"/>
      <c r="C2232" s="266"/>
      <c r="D2232" s="299"/>
      <c r="E2232" s="300"/>
      <c r="F2232" s="297"/>
      <c r="G2232" s="297"/>
      <c r="H2232" s="299"/>
      <c r="I2232" s="300"/>
      <c r="J2232" s="297"/>
      <c r="K2232" s="297"/>
      <c r="L2232" s="299"/>
      <c r="M2232" s="300"/>
      <c r="N2232" s="297"/>
      <c r="O2232" s="297"/>
      <c r="P2232" s="299"/>
      <c r="Q2232" s="300"/>
      <c r="R2232" s="297"/>
      <c r="S2232" s="297"/>
      <c r="T2232" s="299"/>
      <c r="U2232" s="300"/>
      <c r="V2232" s="297"/>
      <c r="W2232" s="297"/>
      <c r="X2232" s="354">
        <f t="shared" si="936"/>
        <v>0</v>
      </c>
      <c r="Y2232" s="297"/>
      <c r="Z2232" s="354">
        <f t="shared" si="934"/>
        <v>0</v>
      </c>
      <c r="AA2232" s="297"/>
      <c r="AB2232" s="299"/>
      <c r="AC2232" s="300"/>
      <c r="AD2232" s="297"/>
      <c r="AE2232" s="297"/>
      <c r="AF2232" s="299"/>
      <c r="AG2232" s="300"/>
      <c r="AH2232" s="297"/>
      <c r="AI2232" s="297"/>
      <c r="AJ2232" s="299"/>
      <c r="AK2232" s="300"/>
      <c r="AL2232" s="297"/>
      <c r="AM2232" s="297"/>
      <c r="AN2232" s="299"/>
      <c r="AO2232" s="300"/>
      <c r="AP2232" s="297"/>
      <c r="AQ2232" s="297"/>
      <c r="AR2232" s="351">
        <f t="shared" si="935"/>
        <v>0</v>
      </c>
    </row>
    <row r="2233" spans="2:44" x14ac:dyDescent="0.4">
      <c r="B2233" s="296"/>
      <c r="C2233" s="266"/>
      <c r="D2233" s="297"/>
      <c r="E2233" s="298"/>
      <c r="F2233" s="297"/>
      <c r="G2233" s="297"/>
      <c r="H2233" s="297"/>
      <c r="I2233" s="298"/>
      <c r="J2233" s="297"/>
      <c r="K2233" s="297"/>
      <c r="L2233" s="297"/>
      <c r="M2233" s="298"/>
      <c r="N2233" s="297"/>
      <c r="O2233" s="297"/>
      <c r="P2233" s="297"/>
      <c r="Q2233" s="298"/>
      <c r="R2233" s="297"/>
      <c r="S2233" s="297"/>
      <c r="T2233" s="297"/>
      <c r="U2233" s="298"/>
      <c r="V2233" s="297"/>
      <c r="W2233" s="297"/>
      <c r="X2233" s="354">
        <f t="shared" si="936"/>
        <v>0</v>
      </c>
      <c r="Y2233" s="297"/>
      <c r="Z2233" s="354">
        <f t="shared" si="934"/>
        <v>0</v>
      </c>
      <c r="AA2233" s="297"/>
      <c r="AB2233" s="297"/>
      <c r="AC2233" s="298"/>
      <c r="AD2233" s="297"/>
      <c r="AE2233" s="297"/>
      <c r="AF2233" s="297"/>
      <c r="AG2233" s="298"/>
      <c r="AH2233" s="297"/>
      <c r="AI2233" s="297"/>
      <c r="AJ2233" s="297"/>
      <c r="AK2233" s="298"/>
      <c r="AL2233" s="297"/>
      <c r="AM2233" s="297"/>
      <c r="AN2233" s="297"/>
      <c r="AO2233" s="298"/>
      <c r="AP2233" s="297"/>
      <c r="AQ2233" s="297"/>
      <c r="AR2233" s="351">
        <f t="shared" si="935"/>
        <v>0</v>
      </c>
    </row>
    <row r="2234" spans="2:44" x14ac:dyDescent="0.4">
      <c r="B2234" s="296"/>
      <c r="C2234" s="266"/>
      <c r="D2234" s="299"/>
      <c r="E2234" s="300"/>
      <c r="F2234" s="299"/>
      <c r="G2234" s="297"/>
      <c r="H2234" s="299"/>
      <c r="I2234" s="300"/>
      <c r="J2234" s="299"/>
      <c r="K2234" s="297"/>
      <c r="L2234" s="299"/>
      <c r="M2234" s="300"/>
      <c r="N2234" s="299"/>
      <c r="O2234" s="297"/>
      <c r="P2234" s="299"/>
      <c r="Q2234" s="300"/>
      <c r="R2234" s="299"/>
      <c r="S2234" s="297"/>
      <c r="T2234" s="299"/>
      <c r="U2234" s="300"/>
      <c r="V2234" s="299"/>
      <c r="W2234" s="297"/>
      <c r="X2234" s="354">
        <f t="shared" si="936"/>
        <v>0</v>
      </c>
      <c r="Y2234" s="297"/>
      <c r="Z2234" s="354">
        <f t="shared" si="934"/>
        <v>0</v>
      </c>
      <c r="AA2234" s="297"/>
      <c r="AB2234" s="299"/>
      <c r="AC2234" s="300"/>
      <c r="AD2234" s="299"/>
      <c r="AE2234" s="297"/>
      <c r="AF2234" s="299"/>
      <c r="AG2234" s="300"/>
      <c r="AH2234" s="299"/>
      <c r="AI2234" s="297"/>
      <c r="AJ2234" s="299"/>
      <c r="AK2234" s="300"/>
      <c r="AL2234" s="299"/>
      <c r="AM2234" s="297"/>
      <c r="AN2234" s="299"/>
      <c r="AO2234" s="300"/>
      <c r="AP2234" s="299"/>
      <c r="AQ2234" s="297"/>
      <c r="AR2234" s="351">
        <f t="shared" si="935"/>
        <v>0</v>
      </c>
    </row>
    <row r="2235" spans="2:44" x14ac:dyDescent="0.4">
      <c r="B2235" s="296"/>
      <c r="C2235" s="266"/>
      <c r="D2235" s="299"/>
      <c r="E2235" s="300"/>
      <c r="F2235" s="297"/>
      <c r="G2235" s="297"/>
      <c r="H2235" s="299"/>
      <c r="I2235" s="300"/>
      <c r="J2235" s="297"/>
      <c r="K2235" s="297"/>
      <c r="L2235" s="299"/>
      <c r="M2235" s="300"/>
      <c r="N2235" s="297"/>
      <c r="O2235" s="297"/>
      <c r="P2235" s="299"/>
      <c r="Q2235" s="300"/>
      <c r="R2235" s="297"/>
      <c r="S2235" s="297"/>
      <c r="T2235" s="299"/>
      <c r="U2235" s="300"/>
      <c r="V2235" s="297"/>
      <c r="W2235" s="297"/>
      <c r="X2235" s="354">
        <f t="shared" si="936"/>
        <v>0</v>
      </c>
      <c r="Y2235" s="297"/>
      <c r="Z2235" s="354">
        <f t="shared" si="934"/>
        <v>0</v>
      </c>
      <c r="AA2235" s="297"/>
      <c r="AB2235" s="299"/>
      <c r="AC2235" s="300"/>
      <c r="AD2235" s="297"/>
      <c r="AE2235" s="297"/>
      <c r="AF2235" s="299"/>
      <c r="AG2235" s="300"/>
      <c r="AH2235" s="297"/>
      <c r="AI2235" s="297"/>
      <c r="AJ2235" s="299"/>
      <c r="AK2235" s="300"/>
      <c r="AL2235" s="297"/>
      <c r="AM2235" s="297"/>
      <c r="AN2235" s="299"/>
      <c r="AO2235" s="300"/>
      <c r="AP2235" s="297"/>
      <c r="AQ2235" s="297"/>
      <c r="AR2235" s="351">
        <f t="shared" si="935"/>
        <v>0</v>
      </c>
    </row>
    <row r="2236" spans="2:44" x14ac:dyDescent="0.4">
      <c r="B2236" s="296"/>
      <c r="C2236" s="266"/>
      <c r="D2236" s="299"/>
      <c r="E2236" s="300"/>
      <c r="F2236" s="299"/>
      <c r="G2236" s="297"/>
      <c r="H2236" s="299"/>
      <c r="I2236" s="300"/>
      <c r="J2236" s="299"/>
      <c r="K2236" s="297"/>
      <c r="L2236" s="299"/>
      <c r="M2236" s="300"/>
      <c r="N2236" s="299"/>
      <c r="O2236" s="297"/>
      <c r="P2236" s="299"/>
      <c r="Q2236" s="300"/>
      <c r="R2236" s="299"/>
      <c r="S2236" s="297"/>
      <c r="T2236" s="299"/>
      <c r="U2236" s="300"/>
      <c r="V2236" s="299"/>
      <c r="W2236" s="297"/>
      <c r="X2236" s="354">
        <f t="shared" si="936"/>
        <v>0</v>
      </c>
      <c r="Y2236" s="297"/>
      <c r="Z2236" s="354">
        <f t="shared" si="934"/>
        <v>0</v>
      </c>
      <c r="AA2236" s="297"/>
      <c r="AB2236" s="299"/>
      <c r="AC2236" s="300"/>
      <c r="AD2236" s="299"/>
      <c r="AE2236" s="297"/>
      <c r="AF2236" s="299"/>
      <c r="AG2236" s="300"/>
      <c r="AH2236" s="299"/>
      <c r="AI2236" s="297"/>
      <c r="AJ2236" s="299"/>
      <c r="AK2236" s="300"/>
      <c r="AL2236" s="299"/>
      <c r="AM2236" s="297"/>
      <c r="AN2236" s="299"/>
      <c r="AO2236" s="300"/>
      <c r="AP2236" s="299"/>
      <c r="AQ2236" s="297"/>
      <c r="AR2236" s="351">
        <f t="shared" si="935"/>
        <v>0</v>
      </c>
    </row>
    <row r="2237" spans="2:44" x14ac:dyDescent="0.4">
      <c r="B2237" s="296"/>
      <c r="C2237" s="266"/>
      <c r="D2237" s="299"/>
      <c r="E2237" s="300"/>
      <c r="F2237" s="297"/>
      <c r="G2237" s="297"/>
      <c r="H2237" s="299"/>
      <c r="I2237" s="300"/>
      <c r="J2237" s="297"/>
      <c r="K2237" s="297"/>
      <c r="L2237" s="299"/>
      <c r="M2237" s="300"/>
      <c r="N2237" s="297"/>
      <c r="O2237" s="297"/>
      <c r="P2237" s="299"/>
      <c r="Q2237" s="300"/>
      <c r="R2237" s="297"/>
      <c r="S2237" s="297"/>
      <c r="T2237" s="299"/>
      <c r="U2237" s="300"/>
      <c r="V2237" s="297"/>
      <c r="W2237" s="297"/>
      <c r="X2237" s="354">
        <f t="shared" si="936"/>
        <v>0</v>
      </c>
      <c r="Y2237" s="297"/>
      <c r="Z2237" s="354">
        <f t="shared" si="934"/>
        <v>0</v>
      </c>
      <c r="AA2237" s="297"/>
      <c r="AB2237" s="299"/>
      <c r="AC2237" s="300"/>
      <c r="AD2237" s="297"/>
      <c r="AE2237" s="297"/>
      <c r="AF2237" s="299"/>
      <c r="AG2237" s="300"/>
      <c r="AH2237" s="297"/>
      <c r="AI2237" s="297"/>
      <c r="AJ2237" s="299"/>
      <c r="AK2237" s="300"/>
      <c r="AL2237" s="297"/>
      <c r="AM2237" s="297"/>
      <c r="AN2237" s="299"/>
      <c r="AO2237" s="300"/>
      <c r="AP2237" s="297"/>
      <c r="AQ2237" s="297"/>
      <c r="AR2237" s="351">
        <f t="shared" si="935"/>
        <v>0</v>
      </c>
    </row>
    <row r="2238" spans="2:44" x14ac:dyDescent="0.4">
      <c r="B2238" s="296"/>
      <c r="C2238" s="266"/>
      <c r="D2238" s="297"/>
      <c r="E2238" s="298"/>
      <c r="F2238" s="297"/>
      <c r="G2238" s="297"/>
      <c r="H2238" s="297"/>
      <c r="I2238" s="298"/>
      <c r="J2238" s="297"/>
      <c r="K2238" s="297"/>
      <c r="L2238" s="297"/>
      <c r="M2238" s="298"/>
      <c r="N2238" s="297"/>
      <c r="O2238" s="297"/>
      <c r="P2238" s="297"/>
      <c r="Q2238" s="298"/>
      <c r="R2238" s="297"/>
      <c r="S2238" s="297"/>
      <c r="T2238" s="297"/>
      <c r="U2238" s="298"/>
      <c r="V2238" s="297"/>
      <c r="W2238" s="297"/>
      <c r="X2238" s="354">
        <f t="shared" si="936"/>
        <v>0</v>
      </c>
      <c r="Y2238" s="297"/>
      <c r="Z2238" s="354">
        <f t="shared" si="934"/>
        <v>0</v>
      </c>
      <c r="AA2238" s="297"/>
      <c r="AB2238" s="297"/>
      <c r="AC2238" s="298"/>
      <c r="AD2238" s="297"/>
      <c r="AE2238" s="297"/>
      <c r="AF2238" s="297"/>
      <c r="AG2238" s="298"/>
      <c r="AH2238" s="297"/>
      <c r="AI2238" s="297"/>
      <c r="AJ2238" s="297"/>
      <c r="AK2238" s="298"/>
      <c r="AL2238" s="297"/>
      <c r="AM2238" s="297"/>
      <c r="AN2238" s="297"/>
      <c r="AO2238" s="298"/>
      <c r="AP2238" s="297"/>
      <c r="AQ2238" s="297"/>
      <c r="AR2238" s="351">
        <f t="shared" si="935"/>
        <v>0</v>
      </c>
    </row>
    <row r="2239" spans="2:44" x14ac:dyDescent="0.4">
      <c r="B2239" s="296"/>
      <c r="C2239" s="266"/>
      <c r="D2239" s="299"/>
      <c r="E2239" s="300"/>
      <c r="F2239" s="299"/>
      <c r="G2239" s="297"/>
      <c r="H2239" s="299"/>
      <c r="I2239" s="300"/>
      <c r="J2239" s="299"/>
      <c r="K2239" s="297"/>
      <c r="L2239" s="299"/>
      <c r="M2239" s="300"/>
      <c r="N2239" s="299"/>
      <c r="O2239" s="297"/>
      <c r="P2239" s="299"/>
      <c r="Q2239" s="300"/>
      <c r="R2239" s="299"/>
      <c r="S2239" s="297"/>
      <c r="T2239" s="299"/>
      <c r="U2239" s="300"/>
      <c r="V2239" s="299"/>
      <c r="W2239" s="297"/>
      <c r="X2239" s="354">
        <f t="shared" si="936"/>
        <v>0</v>
      </c>
      <c r="Y2239" s="297"/>
      <c r="Z2239" s="354">
        <f t="shared" si="934"/>
        <v>0</v>
      </c>
      <c r="AA2239" s="297"/>
      <c r="AB2239" s="299"/>
      <c r="AC2239" s="300"/>
      <c r="AD2239" s="299"/>
      <c r="AE2239" s="297"/>
      <c r="AF2239" s="299"/>
      <c r="AG2239" s="300"/>
      <c r="AH2239" s="299"/>
      <c r="AI2239" s="297"/>
      <c r="AJ2239" s="299"/>
      <c r="AK2239" s="300"/>
      <c r="AL2239" s="299"/>
      <c r="AM2239" s="297"/>
      <c r="AN2239" s="299"/>
      <c r="AO2239" s="300"/>
      <c r="AP2239" s="299"/>
      <c r="AQ2239" s="297"/>
      <c r="AR2239" s="351">
        <f t="shared" si="935"/>
        <v>0</v>
      </c>
    </row>
    <row r="2240" spans="2:44" x14ac:dyDescent="0.4">
      <c r="B2240" s="296"/>
      <c r="C2240" s="266"/>
      <c r="D2240" s="299"/>
      <c r="E2240" s="300"/>
      <c r="F2240" s="297"/>
      <c r="G2240" s="297"/>
      <c r="H2240" s="299"/>
      <c r="I2240" s="300"/>
      <c r="J2240" s="297"/>
      <c r="K2240" s="297"/>
      <c r="L2240" s="299"/>
      <c r="M2240" s="300"/>
      <c r="N2240" s="297"/>
      <c r="O2240" s="297"/>
      <c r="P2240" s="299"/>
      <c r="Q2240" s="300"/>
      <c r="R2240" s="297"/>
      <c r="S2240" s="297"/>
      <c r="T2240" s="299"/>
      <c r="U2240" s="300"/>
      <c r="V2240" s="297"/>
      <c r="W2240" s="297"/>
      <c r="X2240" s="354">
        <f t="shared" si="936"/>
        <v>0</v>
      </c>
      <c r="Y2240" s="297"/>
      <c r="Z2240" s="354">
        <f t="shared" si="934"/>
        <v>0</v>
      </c>
      <c r="AA2240" s="297"/>
      <c r="AB2240" s="299"/>
      <c r="AC2240" s="300"/>
      <c r="AD2240" s="297"/>
      <c r="AE2240" s="297"/>
      <c r="AF2240" s="299"/>
      <c r="AG2240" s="300"/>
      <c r="AH2240" s="297"/>
      <c r="AI2240" s="297"/>
      <c r="AJ2240" s="299"/>
      <c r="AK2240" s="300"/>
      <c r="AL2240" s="297"/>
      <c r="AM2240" s="297"/>
      <c r="AN2240" s="299"/>
      <c r="AO2240" s="300"/>
      <c r="AP2240" s="297"/>
      <c r="AQ2240" s="297"/>
      <c r="AR2240" s="351">
        <f t="shared" si="935"/>
        <v>0</v>
      </c>
    </row>
    <row r="2241" spans="2:44" x14ac:dyDescent="0.4">
      <c r="B2241" s="296"/>
      <c r="C2241" s="266"/>
      <c r="D2241" s="299"/>
      <c r="E2241" s="300"/>
      <c r="F2241" s="299"/>
      <c r="G2241" s="297"/>
      <c r="H2241" s="299"/>
      <c r="I2241" s="300"/>
      <c r="J2241" s="299"/>
      <c r="K2241" s="297"/>
      <c r="L2241" s="299"/>
      <c r="M2241" s="300"/>
      <c r="N2241" s="299"/>
      <c r="O2241" s="297"/>
      <c r="P2241" s="299"/>
      <c r="Q2241" s="300"/>
      <c r="R2241" s="299"/>
      <c r="S2241" s="297"/>
      <c r="T2241" s="299"/>
      <c r="U2241" s="300"/>
      <c r="V2241" s="299"/>
      <c r="W2241" s="297"/>
      <c r="X2241" s="354">
        <f t="shared" si="936"/>
        <v>0</v>
      </c>
      <c r="Y2241" s="297"/>
      <c r="Z2241" s="354">
        <f t="shared" si="934"/>
        <v>0</v>
      </c>
      <c r="AA2241" s="297"/>
      <c r="AB2241" s="299"/>
      <c r="AC2241" s="300"/>
      <c r="AD2241" s="299"/>
      <c r="AE2241" s="297"/>
      <c r="AF2241" s="299"/>
      <c r="AG2241" s="300"/>
      <c r="AH2241" s="299"/>
      <c r="AI2241" s="297"/>
      <c r="AJ2241" s="299"/>
      <c r="AK2241" s="300"/>
      <c r="AL2241" s="299"/>
      <c r="AM2241" s="297"/>
      <c r="AN2241" s="299"/>
      <c r="AO2241" s="300"/>
      <c r="AP2241" s="299"/>
      <c r="AQ2241" s="297"/>
      <c r="AR2241" s="351">
        <f t="shared" si="935"/>
        <v>0</v>
      </c>
    </row>
    <row r="2242" spans="2:44" x14ac:dyDescent="0.4">
      <c r="B2242" s="296"/>
      <c r="C2242" s="266"/>
      <c r="D2242" s="299"/>
      <c r="E2242" s="300"/>
      <c r="F2242" s="297"/>
      <c r="G2242" s="297"/>
      <c r="H2242" s="299"/>
      <c r="I2242" s="300"/>
      <c r="J2242" s="297"/>
      <c r="K2242" s="297"/>
      <c r="L2242" s="299"/>
      <c r="M2242" s="300"/>
      <c r="N2242" s="297"/>
      <c r="O2242" s="297"/>
      <c r="P2242" s="299"/>
      <c r="Q2242" s="300"/>
      <c r="R2242" s="297"/>
      <c r="S2242" s="297"/>
      <c r="T2242" s="299"/>
      <c r="U2242" s="300"/>
      <c r="V2242" s="297"/>
      <c r="W2242" s="297"/>
      <c r="X2242" s="354">
        <f t="shared" si="936"/>
        <v>0</v>
      </c>
      <c r="Y2242" s="297"/>
      <c r="Z2242" s="354">
        <f t="shared" si="934"/>
        <v>0</v>
      </c>
      <c r="AA2242" s="297"/>
      <c r="AB2242" s="299"/>
      <c r="AC2242" s="300"/>
      <c r="AD2242" s="297"/>
      <c r="AE2242" s="297"/>
      <c r="AF2242" s="299"/>
      <c r="AG2242" s="300"/>
      <c r="AH2242" s="297"/>
      <c r="AI2242" s="297"/>
      <c r="AJ2242" s="299"/>
      <c r="AK2242" s="300"/>
      <c r="AL2242" s="297"/>
      <c r="AM2242" s="297"/>
      <c r="AN2242" s="299"/>
      <c r="AO2242" s="300"/>
      <c r="AP2242" s="297"/>
      <c r="AQ2242" s="297"/>
      <c r="AR2242" s="351">
        <f t="shared" si="935"/>
        <v>0</v>
      </c>
    </row>
    <row r="2243" spans="2:44" x14ac:dyDescent="0.4">
      <c r="B2243" s="296"/>
      <c r="C2243" s="266"/>
      <c r="D2243" s="297"/>
      <c r="E2243" s="298"/>
      <c r="F2243" s="297"/>
      <c r="G2243" s="297"/>
      <c r="H2243" s="297"/>
      <c r="I2243" s="298"/>
      <c r="J2243" s="297"/>
      <c r="K2243" s="297"/>
      <c r="L2243" s="297"/>
      <c r="M2243" s="298"/>
      <c r="N2243" s="297"/>
      <c r="O2243" s="297"/>
      <c r="P2243" s="297"/>
      <c r="Q2243" s="298"/>
      <c r="R2243" s="297"/>
      <c r="S2243" s="297"/>
      <c r="T2243" s="297"/>
      <c r="U2243" s="298"/>
      <c r="V2243" s="297"/>
      <c r="W2243" s="297"/>
      <c r="X2243" s="354">
        <f t="shared" si="936"/>
        <v>0</v>
      </c>
      <c r="Y2243" s="297"/>
      <c r="Z2243" s="354">
        <f t="shared" si="934"/>
        <v>0</v>
      </c>
      <c r="AA2243" s="297"/>
      <c r="AB2243" s="297"/>
      <c r="AC2243" s="298"/>
      <c r="AD2243" s="297"/>
      <c r="AE2243" s="297"/>
      <c r="AF2243" s="297"/>
      <c r="AG2243" s="298"/>
      <c r="AH2243" s="297"/>
      <c r="AI2243" s="297"/>
      <c r="AJ2243" s="297"/>
      <c r="AK2243" s="298"/>
      <c r="AL2243" s="297"/>
      <c r="AM2243" s="297"/>
      <c r="AN2243" s="297"/>
      <c r="AO2243" s="298"/>
      <c r="AP2243" s="297"/>
      <c r="AQ2243" s="297"/>
      <c r="AR2243" s="351">
        <f t="shared" si="935"/>
        <v>0</v>
      </c>
    </row>
    <row r="2244" spans="2:44" x14ac:dyDescent="0.4">
      <c r="B2244" s="296"/>
      <c r="C2244" s="266"/>
      <c r="D2244" s="299"/>
      <c r="E2244" s="300"/>
      <c r="F2244" s="299"/>
      <c r="G2244" s="297"/>
      <c r="H2244" s="299"/>
      <c r="I2244" s="300"/>
      <c r="J2244" s="299"/>
      <c r="K2244" s="297"/>
      <c r="L2244" s="299"/>
      <c r="M2244" s="300"/>
      <c r="N2244" s="299"/>
      <c r="O2244" s="297"/>
      <c r="P2244" s="299"/>
      <c r="Q2244" s="300"/>
      <c r="R2244" s="299"/>
      <c r="S2244" s="297"/>
      <c r="T2244" s="299"/>
      <c r="U2244" s="300"/>
      <c r="V2244" s="299"/>
      <c r="W2244" s="297"/>
      <c r="X2244" s="354">
        <f t="shared" si="936"/>
        <v>0</v>
      </c>
      <c r="Y2244" s="297"/>
      <c r="Z2244" s="354">
        <f t="shared" si="934"/>
        <v>0</v>
      </c>
      <c r="AA2244" s="297"/>
      <c r="AB2244" s="299"/>
      <c r="AC2244" s="300"/>
      <c r="AD2244" s="299"/>
      <c r="AE2244" s="297"/>
      <c r="AF2244" s="299"/>
      <c r="AG2244" s="300"/>
      <c r="AH2244" s="299"/>
      <c r="AI2244" s="297"/>
      <c r="AJ2244" s="299"/>
      <c r="AK2244" s="300"/>
      <c r="AL2244" s="299"/>
      <c r="AM2244" s="297"/>
      <c r="AN2244" s="299"/>
      <c r="AO2244" s="300"/>
      <c r="AP2244" s="299"/>
      <c r="AQ2244" s="297"/>
      <c r="AR2244" s="351">
        <f t="shared" si="935"/>
        <v>0</v>
      </c>
    </row>
    <row r="2245" spans="2:44" x14ac:dyDescent="0.4">
      <c r="B2245" s="296"/>
      <c r="C2245" s="266"/>
      <c r="D2245" s="299"/>
      <c r="E2245" s="300"/>
      <c r="F2245" s="297"/>
      <c r="G2245" s="297"/>
      <c r="H2245" s="299"/>
      <c r="I2245" s="300"/>
      <c r="J2245" s="297"/>
      <c r="K2245" s="297"/>
      <c r="L2245" s="299"/>
      <c r="M2245" s="300"/>
      <c r="N2245" s="297"/>
      <c r="O2245" s="297"/>
      <c r="P2245" s="299"/>
      <c r="Q2245" s="300"/>
      <c r="R2245" s="297"/>
      <c r="S2245" s="297"/>
      <c r="T2245" s="299"/>
      <c r="U2245" s="300"/>
      <c r="V2245" s="297"/>
      <c r="W2245" s="297"/>
      <c r="X2245" s="354">
        <f t="shared" si="936"/>
        <v>0</v>
      </c>
      <c r="Y2245" s="297"/>
      <c r="Z2245" s="354">
        <f t="shared" si="934"/>
        <v>0</v>
      </c>
      <c r="AA2245" s="297"/>
      <c r="AB2245" s="299"/>
      <c r="AC2245" s="300"/>
      <c r="AD2245" s="297"/>
      <c r="AE2245" s="297"/>
      <c r="AF2245" s="299"/>
      <c r="AG2245" s="300"/>
      <c r="AH2245" s="297"/>
      <c r="AI2245" s="297"/>
      <c r="AJ2245" s="299"/>
      <c r="AK2245" s="300"/>
      <c r="AL2245" s="297"/>
      <c r="AM2245" s="297"/>
      <c r="AN2245" s="299"/>
      <c r="AO2245" s="300"/>
      <c r="AP2245" s="297"/>
      <c r="AQ2245" s="297"/>
      <c r="AR2245" s="351">
        <f t="shared" si="935"/>
        <v>0</v>
      </c>
    </row>
    <row r="2246" spans="2:44" x14ac:dyDescent="0.4">
      <c r="B2246" s="296"/>
      <c r="C2246" s="266"/>
      <c r="D2246" s="299"/>
      <c r="E2246" s="300"/>
      <c r="F2246" s="299"/>
      <c r="G2246" s="297"/>
      <c r="H2246" s="299"/>
      <c r="I2246" s="300"/>
      <c r="J2246" s="299"/>
      <c r="K2246" s="297"/>
      <c r="L2246" s="299"/>
      <c r="M2246" s="300"/>
      <c r="N2246" s="299"/>
      <c r="O2246" s="297"/>
      <c r="P2246" s="299"/>
      <c r="Q2246" s="300"/>
      <c r="R2246" s="299"/>
      <c r="S2246" s="297"/>
      <c r="T2246" s="299"/>
      <c r="U2246" s="300"/>
      <c r="V2246" s="299"/>
      <c r="W2246" s="297"/>
      <c r="X2246" s="354">
        <f t="shared" si="936"/>
        <v>0</v>
      </c>
      <c r="Y2246" s="297"/>
      <c r="Z2246" s="354">
        <f t="shared" si="934"/>
        <v>0</v>
      </c>
      <c r="AA2246" s="297"/>
      <c r="AB2246" s="299"/>
      <c r="AC2246" s="300"/>
      <c r="AD2246" s="299"/>
      <c r="AE2246" s="297"/>
      <c r="AF2246" s="299"/>
      <c r="AG2246" s="300"/>
      <c r="AH2246" s="299"/>
      <c r="AI2246" s="297"/>
      <c r="AJ2246" s="299"/>
      <c r="AK2246" s="300"/>
      <c r="AL2246" s="299"/>
      <c r="AM2246" s="297"/>
      <c r="AN2246" s="299"/>
      <c r="AO2246" s="300"/>
      <c r="AP2246" s="299"/>
      <c r="AQ2246" s="297"/>
      <c r="AR2246" s="351">
        <f t="shared" si="935"/>
        <v>0</v>
      </c>
    </row>
    <row r="2247" spans="2:44" x14ac:dyDescent="0.4">
      <c r="B2247" s="296"/>
      <c r="C2247" s="266"/>
      <c r="D2247" s="299"/>
      <c r="E2247" s="300"/>
      <c r="F2247" s="297"/>
      <c r="G2247" s="297"/>
      <c r="H2247" s="299"/>
      <c r="I2247" s="300"/>
      <c r="J2247" s="297"/>
      <c r="K2247" s="297"/>
      <c r="L2247" s="299"/>
      <c r="M2247" s="300"/>
      <c r="N2247" s="297"/>
      <c r="O2247" s="297"/>
      <c r="P2247" s="299"/>
      <c r="Q2247" s="300"/>
      <c r="R2247" s="297"/>
      <c r="S2247" s="297"/>
      <c r="T2247" s="299"/>
      <c r="U2247" s="300"/>
      <c r="V2247" s="297"/>
      <c r="W2247" s="297"/>
      <c r="X2247" s="354">
        <f t="shared" si="936"/>
        <v>0</v>
      </c>
      <c r="Y2247" s="297"/>
      <c r="Z2247" s="354">
        <f t="shared" si="934"/>
        <v>0</v>
      </c>
      <c r="AA2247" s="297"/>
      <c r="AB2247" s="299"/>
      <c r="AC2247" s="300"/>
      <c r="AD2247" s="297"/>
      <c r="AE2247" s="297"/>
      <c r="AF2247" s="299"/>
      <c r="AG2247" s="300"/>
      <c r="AH2247" s="297"/>
      <c r="AI2247" s="297"/>
      <c r="AJ2247" s="299"/>
      <c r="AK2247" s="300"/>
      <c r="AL2247" s="297"/>
      <c r="AM2247" s="297"/>
      <c r="AN2247" s="299"/>
      <c r="AO2247" s="300"/>
      <c r="AP2247" s="297"/>
      <c r="AQ2247" s="297"/>
      <c r="AR2247" s="351">
        <f t="shared" si="935"/>
        <v>0</v>
      </c>
    </row>
    <row r="2248" spans="2:44" x14ac:dyDescent="0.4">
      <c r="B2248" s="296"/>
      <c r="C2248" s="266"/>
      <c r="D2248" s="297"/>
      <c r="E2248" s="298"/>
      <c r="F2248" s="297"/>
      <c r="G2248" s="297"/>
      <c r="H2248" s="297"/>
      <c r="I2248" s="298"/>
      <c r="J2248" s="297"/>
      <c r="K2248" s="297"/>
      <c r="L2248" s="297"/>
      <c r="M2248" s="298"/>
      <c r="N2248" s="297"/>
      <c r="O2248" s="297"/>
      <c r="P2248" s="297"/>
      <c r="Q2248" s="298"/>
      <c r="R2248" s="297"/>
      <c r="S2248" s="297"/>
      <c r="T2248" s="297"/>
      <c r="U2248" s="298"/>
      <c r="V2248" s="297"/>
      <c r="W2248" s="297"/>
      <c r="X2248" s="354">
        <f t="shared" si="936"/>
        <v>0</v>
      </c>
      <c r="Y2248" s="297"/>
      <c r="Z2248" s="354">
        <f t="shared" si="934"/>
        <v>0</v>
      </c>
      <c r="AA2248" s="297"/>
      <c r="AB2248" s="297"/>
      <c r="AC2248" s="298"/>
      <c r="AD2248" s="297"/>
      <c r="AE2248" s="297"/>
      <c r="AF2248" s="297"/>
      <c r="AG2248" s="298"/>
      <c r="AH2248" s="297"/>
      <c r="AI2248" s="297"/>
      <c r="AJ2248" s="297"/>
      <c r="AK2248" s="298"/>
      <c r="AL2248" s="297"/>
      <c r="AM2248" s="297"/>
      <c r="AN2248" s="297"/>
      <c r="AO2248" s="298"/>
      <c r="AP2248" s="297"/>
      <c r="AQ2248" s="297"/>
      <c r="AR2248" s="351">
        <f t="shared" si="935"/>
        <v>0</v>
      </c>
    </row>
    <row r="2249" spans="2:44" x14ac:dyDescent="0.4">
      <c r="B2249" s="296"/>
      <c r="C2249" s="266"/>
      <c r="D2249" s="299"/>
      <c r="E2249" s="300"/>
      <c r="F2249" s="299"/>
      <c r="G2249" s="297"/>
      <c r="H2249" s="299"/>
      <c r="I2249" s="300"/>
      <c r="J2249" s="299"/>
      <c r="K2249" s="297"/>
      <c r="L2249" s="299"/>
      <c r="M2249" s="300"/>
      <c r="N2249" s="299"/>
      <c r="O2249" s="297"/>
      <c r="P2249" s="299"/>
      <c r="Q2249" s="300"/>
      <c r="R2249" s="299"/>
      <c r="S2249" s="297"/>
      <c r="T2249" s="299"/>
      <c r="U2249" s="300"/>
      <c r="V2249" s="299"/>
      <c r="W2249" s="297"/>
      <c r="X2249" s="354">
        <f t="shared" si="936"/>
        <v>0</v>
      </c>
      <c r="Y2249" s="297"/>
      <c r="Z2249" s="354">
        <f t="shared" ref="Z2249:Z2312" si="937">W2249-Y2249</f>
        <v>0</v>
      </c>
      <c r="AA2249" s="297"/>
      <c r="AB2249" s="299"/>
      <c r="AC2249" s="300"/>
      <c r="AD2249" s="299"/>
      <c r="AE2249" s="297"/>
      <c r="AF2249" s="299"/>
      <c r="AG2249" s="300"/>
      <c r="AH2249" s="299"/>
      <c r="AI2249" s="297"/>
      <c r="AJ2249" s="299"/>
      <c r="AK2249" s="300"/>
      <c r="AL2249" s="299"/>
      <c r="AM2249" s="297"/>
      <c r="AN2249" s="299"/>
      <c r="AO2249" s="300"/>
      <c r="AP2249" s="299"/>
      <c r="AQ2249" s="297"/>
      <c r="AR2249" s="351">
        <f t="shared" si="935"/>
        <v>0</v>
      </c>
    </row>
    <row r="2250" spans="2:44" x14ac:dyDescent="0.4">
      <c r="B2250" s="296"/>
      <c r="C2250" s="266"/>
      <c r="D2250" s="299"/>
      <c r="E2250" s="300"/>
      <c r="F2250" s="297"/>
      <c r="G2250" s="297"/>
      <c r="H2250" s="299"/>
      <c r="I2250" s="300"/>
      <c r="J2250" s="297"/>
      <c r="K2250" s="297"/>
      <c r="L2250" s="299"/>
      <c r="M2250" s="300"/>
      <c r="N2250" s="297"/>
      <c r="O2250" s="297"/>
      <c r="P2250" s="299"/>
      <c r="Q2250" s="300"/>
      <c r="R2250" s="297"/>
      <c r="S2250" s="297"/>
      <c r="T2250" s="299"/>
      <c r="U2250" s="300"/>
      <c r="V2250" s="297"/>
      <c r="W2250" s="297"/>
      <c r="X2250" s="354">
        <f t="shared" si="936"/>
        <v>0</v>
      </c>
      <c r="Y2250" s="297"/>
      <c r="Z2250" s="354">
        <f t="shared" si="937"/>
        <v>0</v>
      </c>
      <c r="AA2250" s="297"/>
      <c r="AB2250" s="299"/>
      <c r="AC2250" s="300"/>
      <c r="AD2250" s="297"/>
      <c r="AE2250" s="297"/>
      <c r="AF2250" s="299"/>
      <c r="AG2250" s="300"/>
      <c r="AH2250" s="297"/>
      <c r="AI2250" s="297"/>
      <c r="AJ2250" s="299"/>
      <c r="AK2250" s="300"/>
      <c r="AL2250" s="297"/>
      <c r="AM2250" s="297"/>
      <c r="AN2250" s="299"/>
      <c r="AO2250" s="300"/>
      <c r="AP2250" s="297"/>
      <c r="AQ2250" s="297"/>
      <c r="AR2250" s="351">
        <f t="shared" ref="AR2250:AR2313" si="938">AM2250-AQ2250</f>
        <v>0</v>
      </c>
    </row>
    <row r="2251" spans="2:44" x14ac:dyDescent="0.4">
      <c r="B2251" s="296"/>
      <c r="C2251" s="266"/>
      <c r="D2251" s="299"/>
      <c r="E2251" s="300"/>
      <c r="F2251" s="299"/>
      <c r="G2251" s="297"/>
      <c r="H2251" s="299"/>
      <c r="I2251" s="300"/>
      <c r="J2251" s="299"/>
      <c r="K2251" s="297"/>
      <c r="L2251" s="299"/>
      <c r="M2251" s="300"/>
      <c r="N2251" s="299"/>
      <c r="O2251" s="297"/>
      <c r="P2251" s="299"/>
      <c r="Q2251" s="300"/>
      <c r="R2251" s="299"/>
      <c r="S2251" s="297"/>
      <c r="T2251" s="299"/>
      <c r="U2251" s="300"/>
      <c r="V2251" s="299"/>
      <c r="W2251" s="297"/>
      <c r="X2251" s="354">
        <f t="shared" si="936"/>
        <v>0</v>
      </c>
      <c r="Y2251" s="297"/>
      <c r="Z2251" s="354">
        <f t="shared" si="937"/>
        <v>0</v>
      </c>
      <c r="AA2251" s="297"/>
      <c r="AB2251" s="299"/>
      <c r="AC2251" s="300"/>
      <c r="AD2251" s="299"/>
      <c r="AE2251" s="297"/>
      <c r="AF2251" s="299"/>
      <c r="AG2251" s="300"/>
      <c r="AH2251" s="299"/>
      <c r="AI2251" s="297"/>
      <c r="AJ2251" s="299"/>
      <c r="AK2251" s="300"/>
      <c r="AL2251" s="299"/>
      <c r="AM2251" s="297"/>
      <c r="AN2251" s="299"/>
      <c r="AO2251" s="300"/>
      <c r="AP2251" s="299"/>
      <c r="AQ2251" s="297"/>
      <c r="AR2251" s="351">
        <f t="shared" si="938"/>
        <v>0</v>
      </c>
    </row>
    <row r="2252" spans="2:44" x14ac:dyDescent="0.4">
      <c r="B2252" s="296"/>
      <c r="C2252" s="266"/>
      <c r="D2252" s="299"/>
      <c r="E2252" s="300"/>
      <c r="F2252" s="297"/>
      <c r="G2252" s="297"/>
      <c r="H2252" s="299"/>
      <c r="I2252" s="300"/>
      <c r="J2252" s="297"/>
      <c r="K2252" s="297"/>
      <c r="L2252" s="299"/>
      <c r="M2252" s="300"/>
      <c r="N2252" s="297"/>
      <c r="O2252" s="297"/>
      <c r="P2252" s="299"/>
      <c r="Q2252" s="300"/>
      <c r="R2252" s="297"/>
      <c r="S2252" s="297"/>
      <c r="T2252" s="299"/>
      <c r="U2252" s="300"/>
      <c r="V2252" s="297"/>
      <c r="W2252" s="297"/>
      <c r="X2252" s="354">
        <f t="shared" si="936"/>
        <v>0</v>
      </c>
      <c r="Y2252" s="297"/>
      <c r="Z2252" s="354">
        <f t="shared" si="937"/>
        <v>0</v>
      </c>
      <c r="AA2252" s="297"/>
      <c r="AB2252" s="299"/>
      <c r="AC2252" s="300"/>
      <c r="AD2252" s="297"/>
      <c r="AE2252" s="297"/>
      <c r="AF2252" s="299"/>
      <c r="AG2252" s="300"/>
      <c r="AH2252" s="297"/>
      <c r="AI2252" s="297"/>
      <c r="AJ2252" s="299"/>
      <c r="AK2252" s="300"/>
      <c r="AL2252" s="297"/>
      <c r="AM2252" s="297"/>
      <c r="AN2252" s="299"/>
      <c r="AO2252" s="300"/>
      <c r="AP2252" s="297"/>
      <c r="AQ2252" s="297"/>
      <c r="AR2252" s="351">
        <f t="shared" si="938"/>
        <v>0</v>
      </c>
    </row>
    <row r="2253" spans="2:44" x14ac:dyDescent="0.4">
      <c r="B2253" s="296"/>
      <c r="C2253" s="266"/>
      <c r="D2253" s="297"/>
      <c r="E2253" s="298"/>
      <c r="F2253" s="297"/>
      <c r="G2253" s="297"/>
      <c r="H2253" s="297"/>
      <c r="I2253" s="298"/>
      <c r="J2253" s="297"/>
      <c r="K2253" s="297"/>
      <c r="L2253" s="297"/>
      <c r="M2253" s="298"/>
      <c r="N2253" s="297"/>
      <c r="O2253" s="297"/>
      <c r="P2253" s="297"/>
      <c r="Q2253" s="298"/>
      <c r="R2253" s="297"/>
      <c r="S2253" s="297"/>
      <c r="T2253" s="297"/>
      <c r="U2253" s="298"/>
      <c r="V2253" s="297"/>
      <c r="W2253" s="297"/>
      <c r="X2253" s="354">
        <f t="shared" si="936"/>
        <v>0</v>
      </c>
      <c r="Y2253" s="297"/>
      <c r="Z2253" s="354">
        <f t="shared" si="937"/>
        <v>0</v>
      </c>
      <c r="AA2253" s="297"/>
      <c r="AB2253" s="297"/>
      <c r="AC2253" s="298"/>
      <c r="AD2253" s="297"/>
      <c r="AE2253" s="297"/>
      <c r="AF2253" s="297"/>
      <c r="AG2253" s="298"/>
      <c r="AH2253" s="297"/>
      <c r="AI2253" s="297"/>
      <c r="AJ2253" s="297"/>
      <c r="AK2253" s="298"/>
      <c r="AL2253" s="297"/>
      <c r="AM2253" s="297"/>
      <c r="AN2253" s="297"/>
      <c r="AO2253" s="298"/>
      <c r="AP2253" s="297"/>
      <c r="AQ2253" s="297"/>
      <c r="AR2253" s="351">
        <f t="shared" si="938"/>
        <v>0</v>
      </c>
    </row>
    <row r="2254" spans="2:44" x14ac:dyDescent="0.4">
      <c r="B2254" s="296"/>
      <c r="C2254" s="266"/>
      <c r="D2254" s="299"/>
      <c r="E2254" s="300"/>
      <c r="F2254" s="299"/>
      <c r="G2254" s="297"/>
      <c r="H2254" s="299"/>
      <c r="I2254" s="300"/>
      <c r="J2254" s="299"/>
      <c r="K2254" s="297"/>
      <c r="L2254" s="299"/>
      <c r="M2254" s="300"/>
      <c r="N2254" s="299"/>
      <c r="O2254" s="297"/>
      <c r="P2254" s="299"/>
      <c r="Q2254" s="300"/>
      <c r="R2254" s="299"/>
      <c r="S2254" s="297"/>
      <c r="T2254" s="299"/>
      <c r="U2254" s="300"/>
      <c r="V2254" s="299"/>
      <c r="W2254" s="297"/>
      <c r="X2254" s="354">
        <f t="shared" si="936"/>
        <v>0</v>
      </c>
      <c r="Y2254" s="297"/>
      <c r="Z2254" s="354">
        <f t="shared" si="937"/>
        <v>0</v>
      </c>
      <c r="AA2254" s="297"/>
      <c r="AB2254" s="299"/>
      <c r="AC2254" s="300"/>
      <c r="AD2254" s="299"/>
      <c r="AE2254" s="297"/>
      <c r="AF2254" s="299"/>
      <c r="AG2254" s="300"/>
      <c r="AH2254" s="299"/>
      <c r="AI2254" s="297"/>
      <c r="AJ2254" s="299"/>
      <c r="AK2254" s="300"/>
      <c r="AL2254" s="299"/>
      <c r="AM2254" s="297"/>
      <c r="AN2254" s="299"/>
      <c r="AO2254" s="300"/>
      <c r="AP2254" s="299"/>
      <c r="AQ2254" s="297"/>
      <c r="AR2254" s="351">
        <f t="shared" si="938"/>
        <v>0</v>
      </c>
    </row>
    <row r="2255" spans="2:44" x14ac:dyDescent="0.4">
      <c r="B2255" s="296"/>
      <c r="C2255" s="266"/>
      <c r="D2255" s="299"/>
      <c r="E2255" s="300"/>
      <c r="F2255" s="297"/>
      <c r="G2255" s="297"/>
      <c r="H2255" s="299"/>
      <c r="I2255" s="300"/>
      <c r="J2255" s="297"/>
      <c r="K2255" s="297"/>
      <c r="L2255" s="299"/>
      <c r="M2255" s="300"/>
      <c r="N2255" s="297"/>
      <c r="O2255" s="297"/>
      <c r="P2255" s="299"/>
      <c r="Q2255" s="300"/>
      <c r="R2255" s="297"/>
      <c r="S2255" s="297"/>
      <c r="T2255" s="299"/>
      <c r="U2255" s="300"/>
      <c r="V2255" s="297"/>
      <c r="W2255" s="297"/>
      <c r="X2255" s="354">
        <f t="shared" si="936"/>
        <v>0</v>
      </c>
      <c r="Y2255" s="297"/>
      <c r="Z2255" s="354">
        <f t="shared" si="937"/>
        <v>0</v>
      </c>
      <c r="AA2255" s="297"/>
      <c r="AB2255" s="299"/>
      <c r="AC2255" s="300"/>
      <c r="AD2255" s="297"/>
      <c r="AE2255" s="297"/>
      <c r="AF2255" s="299"/>
      <c r="AG2255" s="300"/>
      <c r="AH2255" s="297"/>
      <c r="AI2255" s="297"/>
      <c r="AJ2255" s="299"/>
      <c r="AK2255" s="300"/>
      <c r="AL2255" s="297"/>
      <c r="AM2255" s="297"/>
      <c r="AN2255" s="299"/>
      <c r="AO2255" s="300"/>
      <c r="AP2255" s="297"/>
      <c r="AQ2255" s="297"/>
      <c r="AR2255" s="351">
        <f t="shared" si="938"/>
        <v>0</v>
      </c>
    </row>
    <row r="2256" spans="2:44" x14ac:dyDescent="0.4">
      <c r="B2256" s="296"/>
      <c r="C2256" s="266"/>
      <c r="D2256" s="297"/>
      <c r="E2256" s="298"/>
      <c r="F2256" s="297"/>
      <c r="G2256" s="297"/>
      <c r="H2256" s="297"/>
      <c r="I2256" s="298"/>
      <c r="J2256" s="297"/>
      <c r="K2256" s="297"/>
      <c r="L2256" s="297"/>
      <c r="M2256" s="298"/>
      <c r="N2256" s="297"/>
      <c r="O2256" s="297"/>
      <c r="P2256" s="297"/>
      <c r="Q2256" s="298"/>
      <c r="R2256" s="297"/>
      <c r="S2256" s="297"/>
      <c r="T2256" s="297"/>
      <c r="U2256" s="298"/>
      <c r="V2256" s="297"/>
      <c r="W2256" s="297"/>
      <c r="X2256" s="354">
        <f t="shared" si="936"/>
        <v>0</v>
      </c>
      <c r="Y2256" s="297"/>
      <c r="Z2256" s="354">
        <f t="shared" si="937"/>
        <v>0</v>
      </c>
      <c r="AA2256" s="297"/>
      <c r="AB2256" s="297"/>
      <c r="AC2256" s="298"/>
      <c r="AD2256" s="297"/>
      <c r="AE2256" s="297"/>
      <c r="AF2256" s="297"/>
      <c r="AG2256" s="298"/>
      <c r="AH2256" s="297"/>
      <c r="AI2256" s="297"/>
      <c r="AJ2256" s="297"/>
      <c r="AK2256" s="298"/>
      <c r="AL2256" s="297"/>
      <c r="AM2256" s="297"/>
      <c r="AN2256" s="297"/>
      <c r="AO2256" s="298"/>
      <c r="AP2256" s="297"/>
      <c r="AQ2256" s="297"/>
      <c r="AR2256" s="351">
        <f t="shared" si="938"/>
        <v>0</v>
      </c>
    </row>
    <row r="2257" spans="2:44" x14ac:dyDescent="0.4">
      <c r="B2257" s="296"/>
      <c r="C2257" s="266"/>
      <c r="D2257" s="299"/>
      <c r="E2257" s="300"/>
      <c r="F2257" s="299"/>
      <c r="G2257" s="297"/>
      <c r="H2257" s="299"/>
      <c r="I2257" s="300"/>
      <c r="J2257" s="299"/>
      <c r="K2257" s="297"/>
      <c r="L2257" s="299"/>
      <c r="M2257" s="300"/>
      <c r="N2257" s="299"/>
      <c r="O2257" s="297"/>
      <c r="P2257" s="299"/>
      <c r="Q2257" s="300"/>
      <c r="R2257" s="299"/>
      <c r="S2257" s="297"/>
      <c r="T2257" s="299"/>
      <c r="U2257" s="300"/>
      <c r="V2257" s="299"/>
      <c r="W2257" s="297"/>
      <c r="X2257" s="354">
        <f t="shared" si="936"/>
        <v>0</v>
      </c>
      <c r="Y2257" s="297"/>
      <c r="Z2257" s="354">
        <f t="shared" si="937"/>
        <v>0</v>
      </c>
      <c r="AA2257" s="297"/>
      <c r="AB2257" s="299"/>
      <c r="AC2257" s="300"/>
      <c r="AD2257" s="299"/>
      <c r="AE2257" s="297"/>
      <c r="AF2257" s="299"/>
      <c r="AG2257" s="300"/>
      <c r="AH2257" s="299"/>
      <c r="AI2257" s="297"/>
      <c r="AJ2257" s="299"/>
      <c r="AK2257" s="300"/>
      <c r="AL2257" s="299"/>
      <c r="AM2257" s="297"/>
      <c r="AN2257" s="299"/>
      <c r="AO2257" s="300"/>
      <c r="AP2257" s="299"/>
      <c r="AQ2257" s="297"/>
      <c r="AR2257" s="351">
        <f t="shared" si="938"/>
        <v>0</v>
      </c>
    </row>
    <row r="2258" spans="2:44" x14ac:dyDescent="0.4">
      <c r="B2258" s="296"/>
      <c r="C2258" s="266"/>
      <c r="D2258" s="299"/>
      <c r="E2258" s="300"/>
      <c r="F2258" s="297"/>
      <c r="G2258" s="297"/>
      <c r="H2258" s="299"/>
      <c r="I2258" s="300"/>
      <c r="J2258" s="297"/>
      <c r="K2258" s="297"/>
      <c r="L2258" s="299"/>
      <c r="M2258" s="300"/>
      <c r="N2258" s="297"/>
      <c r="O2258" s="297"/>
      <c r="P2258" s="299"/>
      <c r="Q2258" s="300"/>
      <c r="R2258" s="297"/>
      <c r="S2258" s="297"/>
      <c r="T2258" s="299"/>
      <c r="U2258" s="300"/>
      <c r="V2258" s="297"/>
      <c r="W2258" s="297"/>
      <c r="X2258" s="354">
        <f t="shared" si="936"/>
        <v>0</v>
      </c>
      <c r="Y2258" s="297"/>
      <c r="Z2258" s="354">
        <f t="shared" si="937"/>
        <v>0</v>
      </c>
      <c r="AA2258" s="297"/>
      <c r="AB2258" s="299"/>
      <c r="AC2258" s="300"/>
      <c r="AD2258" s="297"/>
      <c r="AE2258" s="297"/>
      <c r="AF2258" s="299"/>
      <c r="AG2258" s="300"/>
      <c r="AH2258" s="297"/>
      <c r="AI2258" s="297"/>
      <c r="AJ2258" s="299"/>
      <c r="AK2258" s="300"/>
      <c r="AL2258" s="297"/>
      <c r="AM2258" s="297"/>
      <c r="AN2258" s="299"/>
      <c r="AO2258" s="300"/>
      <c r="AP2258" s="297"/>
      <c r="AQ2258" s="297"/>
      <c r="AR2258" s="351">
        <f t="shared" si="938"/>
        <v>0</v>
      </c>
    </row>
    <row r="2259" spans="2:44" x14ac:dyDescent="0.4">
      <c r="B2259" s="296"/>
      <c r="C2259" s="266"/>
      <c r="D2259" s="299"/>
      <c r="E2259" s="300"/>
      <c r="F2259" s="299"/>
      <c r="G2259" s="297"/>
      <c r="H2259" s="299"/>
      <c r="I2259" s="300"/>
      <c r="J2259" s="299"/>
      <c r="K2259" s="297"/>
      <c r="L2259" s="299"/>
      <c r="M2259" s="300"/>
      <c r="N2259" s="299"/>
      <c r="O2259" s="297"/>
      <c r="P2259" s="299"/>
      <c r="Q2259" s="300"/>
      <c r="R2259" s="299"/>
      <c r="S2259" s="297"/>
      <c r="T2259" s="299"/>
      <c r="U2259" s="300"/>
      <c r="V2259" s="299"/>
      <c r="W2259" s="297"/>
      <c r="X2259" s="354">
        <f t="shared" si="936"/>
        <v>0</v>
      </c>
      <c r="Y2259" s="297"/>
      <c r="Z2259" s="354">
        <f t="shared" si="937"/>
        <v>0</v>
      </c>
      <c r="AA2259" s="297"/>
      <c r="AB2259" s="299"/>
      <c r="AC2259" s="300"/>
      <c r="AD2259" s="299"/>
      <c r="AE2259" s="297"/>
      <c r="AF2259" s="299"/>
      <c r="AG2259" s="300"/>
      <c r="AH2259" s="299"/>
      <c r="AI2259" s="297"/>
      <c r="AJ2259" s="299"/>
      <c r="AK2259" s="300"/>
      <c r="AL2259" s="299"/>
      <c r="AM2259" s="297"/>
      <c r="AN2259" s="299"/>
      <c r="AO2259" s="300"/>
      <c r="AP2259" s="299"/>
      <c r="AQ2259" s="297"/>
      <c r="AR2259" s="351">
        <f t="shared" si="938"/>
        <v>0</v>
      </c>
    </row>
    <row r="2260" spans="2:44" x14ac:dyDescent="0.4">
      <c r="B2260" s="296"/>
      <c r="C2260" s="266"/>
      <c r="D2260" s="299"/>
      <c r="E2260" s="300"/>
      <c r="F2260" s="297"/>
      <c r="G2260" s="297"/>
      <c r="H2260" s="299"/>
      <c r="I2260" s="300"/>
      <c r="J2260" s="297"/>
      <c r="K2260" s="297"/>
      <c r="L2260" s="299"/>
      <c r="M2260" s="300"/>
      <c r="N2260" s="297"/>
      <c r="O2260" s="297"/>
      <c r="P2260" s="299"/>
      <c r="Q2260" s="300"/>
      <c r="R2260" s="297"/>
      <c r="S2260" s="297"/>
      <c r="T2260" s="299"/>
      <c r="U2260" s="300"/>
      <c r="V2260" s="297"/>
      <c r="W2260" s="297"/>
      <c r="X2260" s="354">
        <f t="shared" si="936"/>
        <v>0</v>
      </c>
      <c r="Y2260" s="297"/>
      <c r="Z2260" s="354">
        <f t="shared" si="937"/>
        <v>0</v>
      </c>
      <c r="AA2260" s="297"/>
      <c r="AB2260" s="299"/>
      <c r="AC2260" s="300"/>
      <c r="AD2260" s="297"/>
      <c r="AE2260" s="297"/>
      <c r="AF2260" s="299"/>
      <c r="AG2260" s="300"/>
      <c r="AH2260" s="297"/>
      <c r="AI2260" s="297"/>
      <c r="AJ2260" s="299"/>
      <c r="AK2260" s="300"/>
      <c r="AL2260" s="297"/>
      <c r="AM2260" s="297"/>
      <c r="AN2260" s="299"/>
      <c r="AO2260" s="300"/>
      <c r="AP2260" s="297"/>
      <c r="AQ2260" s="297"/>
      <c r="AR2260" s="351">
        <f t="shared" si="938"/>
        <v>0</v>
      </c>
    </row>
    <row r="2261" spans="2:44" x14ac:dyDescent="0.4">
      <c r="B2261" s="296"/>
      <c r="C2261" s="266"/>
      <c r="D2261" s="297"/>
      <c r="E2261" s="298"/>
      <c r="F2261" s="297"/>
      <c r="G2261" s="297"/>
      <c r="H2261" s="297"/>
      <c r="I2261" s="298"/>
      <c r="J2261" s="297"/>
      <c r="K2261" s="297"/>
      <c r="L2261" s="297"/>
      <c r="M2261" s="298"/>
      <c r="N2261" s="297"/>
      <c r="O2261" s="297"/>
      <c r="P2261" s="297"/>
      <c r="Q2261" s="298"/>
      <c r="R2261" s="297"/>
      <c r="S2261" s="297"/>
      <c r="T2261" s="297"/>
      <c r="U2261" s="298"/>
      <c r="V2261" s="297"/>
      <c r="W2261" s="297"/>
      <c r="X2261" s="354">
        <f t="shared" si="936"/>
        <v>0</v>
      </c>
      <c r="Y2261" s="297"/>
      <c r="Z2261" s="354">
        <f t="shared" si="937"/>
        <v>0</v>
      </c>
      <c r="AA2261" s="297"/>
      <c r="AB2261" s="297"/>
      <c r="AC2261" s="298"/>
      <c r="AD2261" s="297"/>
      <c r="AE2261" s="297"/>
      <c r="AF2261" s="297"/>
      <c r="AG2261" s="298"/>
      <c r="AH2261" s="297"/>
      <c r="AI2261" s="297"/>
      <c r="AJ2261" s="297"/>
      <c r="AK2261" s="298"/>
      <c r="AL2261" s="297"/>
      <c r="AM2261" s="297"/>
      <c r="AN2261" s="297"/>
      <c r="AO2261" s="298"/>
      <c r="AP2261" s="297"/>
      <c r="AQ2261" s="297"/>
      <c r="AR2261" s="351">
        <f t="shared" si="938"/>
        <v>0</v>
      </c>
    </row>
    <row r="2262" spans="2:44" x14ac:dyDescent="0.4">
      <c r="B2262" s="296"/>
      <c r="C2262" s="266"/>
      <c r="D2262" s="299"/>
      <c r="E2262" s="300"/>
      <c r="F2262" s="299"/>
      <c r="G2262" s="297"/>
      <c r="H2262" s="299"/>
      <c r="I2262" s="300"/>
      <c r="J2262" s="299"/>
      <c r="K2262" s="297"/>
      <c r="L2262" s="299"/>
      <c r="M2262" s="300"/>
      <c r="N2262" s="299"/>
      <c r="O2262" s="297"/>
      <c r="P2262" s="299"/>
      <c r="Q2262" s="300"/>
      <c r="R2262" s="299"/>
      <c r="S2262" s="297"/>
      <c r="T2262" s="299"/>
      <c r="U2262" s="300"/>
      <c r="V2262" s="299"/>
      <c r="W2262" s="297"/>
      <c r="X2262" s="354">
        <f t="shared" si="936"/>
        <v>0</v>
      </c>
      <c r="Y2262" s="297"/>
      <c r="Z2262" s="354">
        <f t="shared" si="937"/>
        <v>0</v>
      </c>
      <c r="AA2262" s="297"/>
      <c r="AB2262" s="299"/>
      <c r="AC2262" s="300"/>
      <c r="AD2262" s="299"/>
      <c r="AE2262" s="297"/>
      <c r="AF2262" s="299"/>
      <c r="AG2262" s="300"/>
      <c r="AH2262" s="299"/>
      <c r="AI2262" s="297"/>
      <c r="AJ2262" s="299"/>
      <c r="AK2262" s="300"/>
      <c r="AL2262" s="299"/>
      <c r="AM2262" s="297"/>
      <c r="AN2262" s="299"/>
      <c r="AO2262" s="300"/>
      <c r="AP2262" s="299"/>
      <c r="AQ2262" s="297"/>
      <c r="AR2262" s="351">
        <f t="shared" si="938"/>
        <v>0</v>
      </c>
    </row>
    <row r="2263" spans="2:44" x14ac:dyDescent="0.4">
      <c r="B2263" s="296"/>
      <c r="C2263" s="266"/>
      <c r="D2263" s="299"/>
      <c r="E2263" s="300"/>
      <c r="F2263" s="297"/>
      <c r="G2263" s="297"/>
      <c r="H2263" s="299"/>
      <c r="I2263" s="300"/>
      <c r="J2263" s="297"/>
      <c r="K2263" s="297"/>
      <c r="L2263" s="299"/>
      <c r="M2263" s="300"/>
      <c r="N2263" s="297"/>
      <c r="O2263" s="297"/>
      <c r="P2263" s="299"/>
      <c r="Q2263" s="300"/>
      <c r="R2263" s="297"/>
      <c r="S2263" s="297"/>
      <c r="T2263" s="299"/>
      <c r="U2263" s="300"/>
      <c r="V2263" s="297"/>
      <c r="W2263" s="297"/>
      <c r="X2263" s="354">
        <f t="shared" si="936"/>
        <v>0</v>
      </c>
      <c r="Y2263" s="297"/>
      <c r="Z2263" s="354">
        <f t="shared" si="937"/>
        <v>0</v>
      </c>
      <c r="AA2263" s="297"/>
      <c r="AB2263" s="299"/>
      <c r="AC2263" s="300"/>
      <c r="AD2263" s="297"/>
      <c r="AE2263" s="297"/>
      <c r="AF2263" s="299"/>
      <c r="AG2263" s="300"/>
      <c r="AH2263" s="297"/>
      <c r="AI2263" s="297"/>
      <c r="AJ2263" s="299"/>
      <c r="AK2263" s="300"/>
      <c r="AL2263" s="297"/>
      <c r="AM2263" s="297"/>
      <c r="AN2263" s="299"/>
      <c r="AO2263" s="300"/>
      <c r="AP2263" s="297"/>
      <c r="AQ2263" s="297"/>
      <c r="AR2263" s="351">
        <f t="shared" si="938"/>
        <v>0</v>
      </c>
    </row>
    <row r="2264" spans="2:44" x14ac:dyDescent="0.4">
      <c r="B2264" s="296"/>
      <c r="C2264" s="266"/>
      <c r="D2264" s="299"/>
      <c r="E2264" s="300"/>
      <c r="F2264" s="297"/>
      <c r="G2264" s="297"/>
      <c r="H2264" s="299"/>
      <c r="I2264" s="300"/>
      <c r="J2264" s="297"/>
      <c r="K2264" s="297"/>
      <c r="L2264" s="299"/>
      <c r="M2264" s="300"/>
      <c r="N2264" s="297"/>
      <c r="O2264" s="297"/>
      <c r="P2264" s="299"/>
      <c r="Q2264" s="300"/>
      <c r="R2264" s="297"/>
      <c r="S2264" s="297"/>
      <c r="T2264" s="299"/>
      <c r="U2264" s="300"/>
      <c r="V2264" s="297"/>
      <c r="W2264" s="297"/>
      <c r="X2264" s="354">
        <f t="shared" si="936"/>
        <v>0</v>
      </c>
      <c r="Y2264" s="297"/>
      <c r="Z2264" s="354">
        <f t="shared" si="937"/>
        <v>0</v>
      </c>
      <c r="AA2264" s="297"/>
      <c r="AB2264" s="299"/>
      <c r="AC2264" s="300"/>
      <c r="AD2264" s="297"/>
      <c r="AE2264" s="297"/>
      <c r="AF2264" s="299"/>
      <c r="AG2264" s="300"/>
      <c r="AH2264" s="297"/>
      <c r="AI2264" s="297"/>
      <c r="AJ2264" s="299"/>
      <c r="AK2264" s="300"/>
      <c r="AL2264" s="297"/>
      <c r="AM2264" s="297"/>
      <c r="AN2264" s="299"/>
      <c r="AO2264" s="300"/>
      <c r="AP2264" s="297"/>
      <c r="AQ2264" s="297"/>
      <c r="AR2264" s="351">
        <f t="shared" si="938"/>
        <v>0</v>
      </c>
    </row>
    <row r="2265" spans="2:44" x14ac:dyDescent="0.4">
      <c r="B2265" s="296"/>
      <c r="C2265" s="266"/>
      <c r="D2265" s="299"/>
      <c r="E2265" s="300"/>
      <c r="F2265" s="299"/>
      <c r="G2265" s="297"/>
      <c r="H2265" s="299"/>
      <c r="I2265" s="300"/>
      <c r="J2265" s="299"/>
      <c r="K2265" s="297"/>
      <c r="L2265" s="299"/>
      <c r="M2265" s="300"/>
      <c r="N2265" s="299"/>
      <c r="O2265" s="297"/>
      <c r="P2265" s="299"/>
      <c r="Q2265" s="300"/>
      <c r="R2265" s="299"/>
      <c r="S2265" s="297"/>
      <c r="T2265" s="299"/>
      <c r="U2265" s="300"/>
      <c r="V2265" s="299"/>
      <c r="W2265" s="297"/>
      <c r="X2265" s="354">
        <f t="shared" si="936"/>
        <v>0</v>
      </c>
      <c r="Y2265" s="297"/>
      <c r="Z2265" s="354">
        <f t="shared" si="937"/>
        <v>0</v>
      </c>
      <c r="AA2265" s="297"/>
      <c r="AB2265" s="299"/>
      <c r="AC2265" s="300"/>
      <c r="AD2265" s="299"/>
      <c r="AE2265" s="297"/>
      <c r="AF2265" s="299"/>
      <c r="AG2265" s="300"/>
      <c r="AH2265" s="299"/>
      <c r="AI2265" s="297"/>
      <c r="AJ2265" s="299"/>
      <c r="AK2265" s="300"/>
      <c r="AL2265" s="299"/>
      <c r="AM2265" s="297"/>
      <c r="AN2265" s="299"/>
      <c r="AO2265" s="300"/>
      <c r="AP2265" s="299"/>
      <c r="AQ2265" s="297"/>
      <c r="AR2265" s="351">
        <f t="shared" si="938"/>
        <v>0</v>
      </c>
    </row>
    <row r="2266" spans="2:44" x14ac:dyDescent="0.4">
      <c r="B2266" s="296"/>
      <c r="C2266" s="266"/>
      <c r="D2266" s="299"/>
      <c r="E2266" s="300"/>
      <c r="F2266" s="297"/>
      <c r="G2266" s="297"/>
      <c r="H2266" s="299"/>
      <c r="I2266" s="300"/>
      <c r="J2266" s="297"/>
      <c r="K2266" s="297"/>
      <c r="L2266" s="299"/>
      <c r="M2266" s="300"/>
      <c r="N2266" s="297"/>
      <c r="O2266" s="297"/>
      <c r="P2266" s="299"/>
      <c r="Q2266" s="300"/>
      <c r="R2266" s="297"/>
      <c r="S2266" s="297"/>
      <c r="T2266" s="299"/>
      <c r="U2266" s="300"/>
      <c r="V2266" s="297"/>
      <c r="W2266" s="297"/>
      <c r="X2266" s="354">
        <f t="shared" si="936"/>
        <v>0</v>
      </c>
      <c r="Y2266" s="297"/>
      <c r="Z2266" s="354">
        <f t="shared" si="937"/>
        <v>0</v>
      </c>
      <c r="AA2266" s="297"/>
      <c r="AB2266" s="299"/>
      <c r="AC2266" s="300"/>
      <c r="AD2266" s="297"/>
      <c r="AE2266" s="297"/>
      <c r="AF2266" s="299"/>
      <c r="AG2266" s="300"/>
      <c r="AH2266" s="297"/>
      <c r="AI2266" s="297"/>
      <c r="AJ2266" s="299"/>
      <c r="AK2266" s="300"/>
      <c r="AL2266" s="297"/>
      <c r="AM2266" s="297"/>
      <c r="AN2266" s="299"/>
      <c r="AO2266" s="300"/>
      <c r="AP2266" s="297"/>
      <c r="AQ2266" s="297"/>
      <c r="AR2266" s="351">
        <f t="shared" si="938"/>
        <v>0</v>
      </c>
    </row>
    <row r="2267" spans="2:44" collapsed="1" x14ac:dyDescent="0.4">
      <c r="B2267" s="268" t="s">
        <v>739</v>
      </c>
      <c r="C2267" s="180" t="s">
        <v>740</v>
      </c>
      <c r="D2267" s="178"/>
      <c r="E2267" s="179"/>
      <c r="F2267" s="254"/>
      <c r="G2267" s="254">
        <f>G2268+G2400</f>
        <v>2621232000</v>
      </c>
      <c r="H2267" s="178"/>
      <c r="I2267" s="179"/>
      <c r="J2267" s="254"/>
      <c r="K2267" s="254">
        <f>K2268+K2400</f>
        <v>2621232000</v>
      </c>
      <c r="L2267" s="178"/>
      <c r="M2267" s="179"/>
      <c r="N2267" s="254"/>
      <c r="O2267" s="254">
        <f>O2268+O2400</f>
        <v>2621232000</v>
      </c>
      <c r="P2267" s="178"/>
      <c r="Q2267" s="179"/>
      <c r="R2267" s="254"/>
      <c r="S2267" s="254">
        <f>S2268+S2400</f>
        <v>2621232000</v>
      </c>
      <c r="T2267" s="178"/>
      <c r="U2267" s="179"/>
      <c r="V2267" s="254"/>
      <c r="W2267" s="254">
        <f>W2268+W2400</f>
        <v>2621232000</v>
      </c>
      <c r="X2267" s="354">
        <f t="shared" si="936"/>
        <v>786369600</v>
      </c>
      <c r="Y2267" s="254"/>
      <c r="Z2267" s="354">
        <f t="shared" si="937"/>
        <v>2621232000</v>
      </c>
      <c r="AA2267" s="254"/>
      <c r="AB2267" s="178"/>
      <c r="AC2267" s="179"/>
      <c r="AD2267" s="254"/>
      <c r="AE2267" s="254">
        <f>AE2268+AE2400</f>
        <v>2621232000</v>
      </c>
      <c r="AF2267" s="178"/>
      <c r="AG2267" s="179"/>
      <c r="AH2267" s="254"/>
      <c r="AI2267" s="254">
        <f>AI2268+AI2400</f>
        <v>2621232000</v>
      </c>
      <c r="AJ2267" s="178"/>
      <c r="AK2267" s="179"/>
      <c r="AL2267" s="254"/>
      <c r="AM2267" s="254">
        <f>AM2268+AM2400</f>
        <v>1310616000</v>
      </c>
      <c r="AN2267" s="178"/>
      <c r="AO2267" s="179"/>
      <c r="AP2267" s="254"/>
      <c r="AQ2267" s="254">
        <f>AQ2268+AQ2400</f>
        <v>5125141000</v>
      </c>
      <c r="AR2267" s="351">
        <f t="shared" si="938"/>
        <v>-3814525000</v>
      </c>
    </row>
    <row r="2268" spans="2:44" x14ac:dyDescent="0.4">
      <c r="B2268" s="336" t="s">
        <v>741</v>
      </c>
      <c r="C2268" s="337" t="s">
        <v>742</v>
      </c>
      <c r="D2268" s="178">
        <v>2</v>
      </c>
      <c r="E2268" s="179" t="s">
        <v>146</v>
      </c>
      <c r="F2268" s="254"/>
      <c r="G2268" s="254">
        <f>G2269+G2286</f>
        <v>2621232000</v>
      </c>
      <c r="H2268" s="178">
        <v>2</v>
      </c>
      <c r="I2268" s="179" t="s">
        <v>146</v>
      </c>
      <c r="J2268" s="254"/>
      <c r="K2268" s="254">
        <f>K2269+K2286</f>
        <v>2621232000</v>
      </c>
      <c r="L2268" s="346">
        <v>2</v>
      </c>
      <c r="M2268" s="341" t="s">
        <v>146</v>
      </c>
      <c r="N2268" s="340"/>
      <c r="O2268" s="340">
        <f>O2269+O2286</f>
        <v>2621232000</v>
      </c>
      <c r="P2268" s="346">
        <v>2</v>
      </c>
      <c r="Q2268" s="341" t="s">
        <v>146</v>
      </c>
      <c r="R2268" s="340"/>
      <c r="S2268" s="340">
        <f>S2269+S2286</f>
        <v>2621232000</v>
      </c>
      <c r="T2268" s="346">
        <v>2</v>
      </c>
      <c r="U2268" s="341" t="s">
        <v>146</v>
      </c>
      <c r="V2268" s="340"/>
      <c r="W2268" s="340">
        <f>W2269+W2286</f>
        <v>2621232000</v>
      </c>
      <c r="X2268" s="354">
        <f t="shared" si="936"/>
        <v>786369600</v>
      </c>
      <c r="Y2268" s="340"/>
      <c r="Z2268" s="354">
        <f t="shared" si="937"/>
        <v>2621232000</v>
      </c>
      <c r="AA2268" s="340"/>
      <c r="AB2268" s="346">
        <v>2</v>
      </c>
      <c r="AC2268" s="341" t="s">
        <v>146</v>
      </c>
      <c r="AD2268" s="340"/>
      <c r="AE2268" s="340">
        <f>AE2269+AE2286</f>
        <v>2621232000</v>
      </c>
      <c r="AF2268" s="346">
        <v>2</v>
      </c>
      <c r="AG2268" s="341" t="s">
        <v>146</v>
      </c>
      <c r="AH2268" s="340"/>
      <c r="AI2268" s="340">
        <f>AI2269+AI2286</f>
        <v>2621232000</v>
      </c>
      <c r="AJ2268" s="346">
        <v>2</v>
      </c>
      <c r="AK2268" s="341" t="s">
        <v>146</v>
      </c>
      <c r="AL2268" s="340"/>
      <c r="AM2268" s="340">
        <f>AM2269+AM2286</f>
        <v>1310616000</v>
      </c>
      <c r="AN2268" s="346">
        <v>2</v>
      </c>
      <c r="AO2268" s="341" t="s">
        <v>146</v>
      </c>
      <c r="AP2268" s="340"/>
      <c r="AQ2268" s="340">
        <f>AQ2269+AQ2286</f>
        <v>5125141000</v>
      </c>
      <c r="AR2268" s="351">
        <f t="shared" si="938"/>
        <v>-3814525000</v>
      </c>
    </row>
    <row r="2269" spans="2:44" x14ac:dyDescent="0.4">
      <c r="B2269" s="325" t="s">
        <v>743</v>
      </c>
      <c r="C2269" s="326" t="s">
        <v>744</v>
      </c>
      <c r="D2269" s="178">
        <v>1</v>
      </c>
      <c r="E2269" s="179" t="s">
        <v>146</v>
      </c>
      <c r="F2269" s="254"/>
      <c r="G2269" s="254">
        <f>G2270</f>
        <v>0</v>
      </c>
      <c r="H2269" s="178">
        <v>1</v>
      </c>
      <c r="I2269" s="179" t="s">
        <v>146</v>
      </c>
      <c r="J2269" s="254"/>
      <c r="K2269" s="254">
        <f>K2270</f>
        <v>0</v>
      </c>
      <c r="L2269" s="334">
        <v>1</v>
      </c>
      <c r="M2269" s="333" t="s">
        <v>146</v>
      </c>
      <c r="N2269" s="329"/>
      <c r="O2269" s="329">
        <f>O2270</f>
        <v>0</v>
      </c>
      <c r="P2269" s="334">
        <v>1</v>
      </c>
      <c r="Q2269" s="333" t="s">
        <v>146</v>
      </c>
      <c r="R2269" s="329"/>
      <c r="S2269" s="329">
        <f>S2270</f>
        <v>0</v>
      </c>
      <c r="T2269" s="334">
        <v>1</v>
      </c>
      <c r="U2269" s="333" t="s">
        <v>146</v>
      </c>
      <c r="V2269" s="329"/>
      <c r="W2269" s="329">
        <f>W2270</f>
        <v>0</v>
      </c>
      <c r="X2269" s="354">
        <f t="shared" si="936"/>
        <v>0</v>
      </c>
      <c r="Y2269" s="329"/>
      <c r="Z2269" s="354">
        <f t="shared" si="937"/>
        <v>0</v>
      </c>
      <c r="AA2269" s="329"/>
      <c r="AB2269" s="334">
        <v>1</v>
      </c>
      <c r="AC2269" s="333" t="s">
        <v>146</v>
      </c>
      <c r="AD2269" s="329"/>
      <c r="AE2269" s="329">
        <f>AE2270</f>
        <v>0</v>
      </c>
      <c r="AF2269" s="334">
        <v>1</v>
      </c>
      <c r="AG2269" s="333" t="s">
        <v>146</v>
      </c>
      <c r="AH2269" s="329"/>
      <c r="AI2269" s="329">
        <f>AI2270</f>
        <v>0</v>
      </c>
      <c r="AJ2269" s="334">
        <v>1</v>
      </c>
      <c r="AK2269" s="333" t="s">
        <v>146</v>
      </c>
      <c r="AL2269" s="329"/>
      <c r="AM2269" s="329">
        <f>AM2270</f>
        <v>0</v>
      </c>
      <c r="AN2269" s="334">
        <v>1</v>
      </c>
      <c r="AO2269" s="333" t="s">
        <v>146</v>
      </c>
      <c r="AP2269" s="329"/>
      <c r="AQ2269" s="329">
        <f>AQ2270</f>
        <v>0</v>
      </c>
      <c r="AR2269" s="351">
        <f t="shared" si="938"/>
        <v>0</v>
      </c>
    </row>
    <row r="2270" spans="2:44" x14ac:dyDescent="0.4">
      <c r="B2270" s="268"/>
      <c r="C2270" s="180"/>
      <c r="D2270" s="269"/>
      <c r="E2270" s="270"/>
      <c r="F2270" s="254"/>
      <c r="G2270" s="254"/>
      <c r="H2270" s="269"/>
      <c r="I2270" s="270"/>
      <c r="J2270" s="254"/>
      <c r="K2270" s="254"/>
      <c r="L2270" s="269"/>
      <c r="M2270" s="270"/>
      <c r="N2270" s="254"/>
      <c r="O2270" s="254"/>
      <c r="P2270" s="269"/>
      <c r="Q2270" s="270"/>
      <c r="R2270" s="254"/>
      <c r="S2270" s="254"/>
      <c r="T2270" s="269"/>
      <c r="U2270" s="270"/>
      <c r="V2270" s="254"/>
      <c r="W2270" s="254"/>
      <c r="X2270" s="354">
        <f t="shared" si="936"/>
        <v>0</v>
      </c>
      <c r="Y2270" s="254"/>
      <c r="Z2270" s="354">
        <f t="shared" si="937"/>
        <v>0</v>
      </c>
      <c r="AA2270" s="254"/>
      <c r="AB2270" s="269"/>
      <c r="AC2270" s="270"/>
      <c r="AD2270" s="254"/>
      <c r="AE2270" s="254"/>
      <c r="AF2270" s="269"/>
      <c r="AG2270" s="270"/>
      <c r="AH2270" s="254"/>
      <c r="AI2270" s="254"/>
      <c r="AJ2270" s="269"/>
      <c r="AK2270" s="270"/>
      <c r="AL2270" s="254"/>
      <c r="AM2270" s="254"/>
      <c r="AN2270" s="269"/>
      <c r="AO2270" s="270"/>
      <c r="AP2270" s="254"/>
      <c r="AQ2270" s="254"/>
      <c r="AR2270" s="351">
        <f t="shared" si="938"/>
        <v>0</v>
      </c>
    </row>
    <row r="2271" spans="2:44" x14ac:dyDescent="0.4">
      <c r="B2271" s="208"/>
      <c r="C2271" s="180"/>
      <c r="D2271" s="269"/>
      <c r="E2271" s="270"/>
      <c r="F2271" s="254"/>
      <c r="G2271" s="254"/>
      <c r="H2271" s="269"/>
      <c r="I2271" s="270"/>
      <c r="J2271" s="254"/>
      <c r="K2271" s="254"/>
      <c r="L2271" s="269"/>
      <c r="M2271" s="270"/>
      <c r="N2271" s="254"/>
      <c r="O2271" s="254"/>
      <c r="P2271" s="269"/>
      <c r="Q2271" s="270"/>
      <c r="R2271" s="254"/>
      <c r="S2271" s="254"/>
      <c r="T2271" s="269"/>
      <c r="U2271" s="270"/>
      <c r="V2271" s="254"/>
      <c r="W2271" s="254"/>
      <c r="X2271" s="354">
        <f t="shared" si="936"/>
        <v>0</v>
      </c>
      <c r="Y2271" s="254"/>
      <c r="Z2271" s="354">
        <f t="shared" si="937"/>
        <v>0</v>
      </c>
      <c r="AA2271" s="254"/>
      <c r="AB2271" s="269"/>
      <c r="AC2271" s="270"/>
      <c r="AD2271" s="254"/>
      <c r="AE2271" s="254"/>
      <c r="AF2271" s="269"/>
      <c r="AG2271" s="270"/>
      <c r="AH2271" s="254"/>
      <c r="AI2271" s="254"/>
      <c r="AJ2271" s="269"/>
      <c r="AK2271" s="270"/>
      <c r="AL2271" s="254"/>
      <c r="AM2271" s="254"/>
      <c r="AN2271" s="269"/>
      <c r="AO2271" s="270"/>
      <c r="AP2271" s="254"/>
      <c r="AQ2271" s="254"/>
      <c r="AR2271" s="351">
        <f t="shared" si="938"/>
        <v>0</v>
      </c>
    </row>
    <row r="2272" spans="2:44" x14ac:dyDescent="0.4">
      <c r="B2272" s="208"/>
      <c r="C2272" s="180"/>
      <c r="D2272" s="178"/>
      <c r="E2272" s="179"/>
      <c r="F2272" s="180"/>
      <c r="G2272" s="254"/>
      <c r="H2272" s="178"/>
      <c r="I2272" s="179"/>
      <c r="J2272" s="180"/>
      <c r="K2272" s="254"/>
      <c r="L2272" s="178"/>
      <c r="M2272" s="179"/>
      <c r="N2272" s="180"/>
      <c r="O2272" s="254"/>
      <c r="P2272" s="178"/>
      <c r="Q2272" s="179"/>
      <c r="R2272" s="180"/>
      <c r="S2272" s="254"/>
      <c r="T2272" s="178"/>
      <c r="U2272" s="179"/>
      <c r="V2272" s="180"/>
      <c r="W2272" s="254"/>
      <c r="X2272" s="354">
        <f t="shared" si="936"/>
        <v>0</v>
      </c>
      <c r="Y2272" s="254"/>
      <c r="Z2272" s="354">
        <f t="shared" si="937"/>
        <v>0</v>
      </c>
      <c r="AA2272" s="254"/>
      <c r="AB2272" s="178"/>
      <c r="AC2272" s="179"/>
      <c r="AD2272" s="180"/>
      <c r="AE2272" s="254"/>
      <c r="AF2272" s="178"/>
      <c r="AG2272" s="179"/>
      <c r="AH2272" s="180"/>
      <c r="AI2272" s="254"/>
      <c r="AJ2272" s="178"/>
      <c r="AK2272" s="179"/>
      <c r="AL2272" s="180"/>
      <c r="AM2272" s="254"/>
      <c r="AN2272" s="178"/>
      <c r="AO2272" s="179"/>
      <c r="AP2272" s="180"/>
      <c r="AQ2272" s="254"/>
      <c r="AR2272" s="351">
        <f t="shared" si="938"/>
        <v>0</v>
      </c>
    </row>
    <row r="2273" spans="2:44" x14ac:dyDescent="0.4">
      <c r="B2273" s="208"/>
      <c r="C2273" s="180"/>
      <c r="D2273" s="178"/>
      <c r="E2273" s="179"/>
      <c r="F2273" s="254"/>
      <c r="G2273" s="254"/>
      <c r="H2273" s="178"/>
      <c r="I2273" s="179"/>
      <c r="J2273" s="254"/>
      <c r="K2273" s="254"/>
      <c r="L2273" s="178"/>
      <c r="M2273" s="179"/>
      <c r="N2273" s="254"/>
      <c r="O2273" s="254"/>
      <c r="P2273" s="178"/>
      <c r="Q2273" s="179"/>
      <c r="R2273" s="254"/>
      <c r="S2273" s="254"/>
      <c r="T2273" s="178"/>
      <c r="U2273" s="179"/>
      <c r="V2273" s="254"/>
      <c r="W2273" s="254"/>
      <c r="X2273" s="354">
        <f t="shared" si="936"/>
        <v>0</v>
      </c>
      <c r="Y2273" s="254"/>
      <c r="Z2273" s="354">
        <f t="shared" si="937"/>
        <v>0</v>
      </c>
      <c r="AA2273" s="254"/>
      <c r="AB2273" s="178"/>
      <c r="AC2273" s="179"/>
      <c r="AD2273" s="254"/>
      <c r="AE2273" s="254"/>
      <c r="AF2273" s="178"/>
      <c r="AG2273" s="179"/>
      <c r="AH2273" s="254"/>
      <c r="AI2273" s="254"/>
      <c r="AJ2273" s="178"/>
      <c r="AK2273" s="179"/>
      <c r="AL2273" s="254"/>
      <c r="AM2273" s="254"/>
      <c r="AN2273" s="178"/>
      <c r="AO2273" s="179"/>
      <c r="AP2273" s="254"/>
      <c r="AQ2273" s="254"/>
      <c r="AR2273" s="351">
        <f t="shared" si="938"/>
        <v>0</v>
      </c>
    </row>
    <row r="2274" spans="2:44" x14ac:dyDescent="0.4">
      <c r="B2274" s="208"/>
      <c r="C2274" s="180"/>
      <c r="D2274" s="178"/>
      <c r="E2274" s="179"/>
      <c r="F2274" s="180"/>
      <c r="G2274" s="254"/>
      <c r="H2274" s="178"/>
      <c r="I2274" s="179"/>
      <c r="J2274" s="180"/>
      <c r="K2274" s="254"/>
      <c r="L2274" s="178"/>
      <c r="M2274" s="179"/>
      <c r="N2274" s="180"/>
      <c r="O2274" s="254"/>
      <c r="P2274" s="178"/>
      <c r="Q2274" s="179"/>
      <c r="R2274" s="180"/>
      <c r="S2274" s="254"/>
      <c r="T2274" s="178"/>
      <c r="U2274" s="179"/>
      <c r="V2274" s="180"/>
      <c r="W2274" s="254"/>
      <c r="X2274" s="354">
        <f t="shared" si="936"/>
        <v>0</v>
      </c>
      <c r="Y2274" s="254"/>
      <c r="Z2274" s="354">
        <f t="shared" si="937"/>
        <v>0</v>
      </c>
      <c r="AA2274" s="254"/>
      <c r="AB2274" s="178"/>
      <c r="AC2274" s="179"/>
      <c r="AD2274" s="180"/>
      <c r="AE2274" s="254"/>
      <c r="AF2274" s="178"/>
      <c r="AG2274" s="179"/>
      <c r="AH2274" s="180"/>
      <c r="AI2274" s="254"/>
      <c r="AJ2274" s="178"/>
      <c r="AK2274" s="179"/>
      <c r="AL2274" s="180"/>
      <c r="AM2274" s="254"/>
      <c r="AN2274" s="178"/>
      <c r="AO2274" s="179"/>
      <c r="AP2274" s="180"/>
      <c r="AQ2274" s="254"/>
      <c r="AR2274" s="351">
        <f t="shared" si="938"/>
        <v>0</v>
      </c>
    </row>
    <row r="2275" spans="2:44" x14ac:dyDescent="0.4">
      <c r="B2275" s="208"/>
      <c r="C2275" s="180"/>
      <c r="D2275" s="178"/>
      <c r="E2275" s="179"/>
      <c r="F2275" s="254"/>
      <c r="G2275" s="254"/>
      <c r="H2275" s="178"/>
      <c r="I2275" s="179"/>
      <c r="J2275" s="254"/>
      <c r="K2275" s="254"/>
      <c r="L2275" s="178"/>
      <c r="M2275" s="179"/>
      <c r="N2275" s="254"/>
      <c r="O2275" s="254"/>
      <c r="P2275" s="178"/>
      <c r="Q2275" s="179"/>
      <c r="R2275" s="254"/>
      <c r="S2275" s="254"/>
      <c r="T2275" s="178"/>
      <c r="U2275" s="179"/>
      <c r="V2275" s="254"/>
      <c r="W2275" s="254"/>
      <c r="X2275" s="354">
        <f t="shared" si="936"/>
        <v>0</v>
      </c>
      <c r="Y2275" s="254"/>
      <c r="Z2275" s="354">
        <f t="shared" si="937"/>
        <v>0</v>
      </c>
      <c r="AA2275" s="254"/>
      <c r="AB2275" s="178"/>
      <c r="AC2275" s="179"/>
      <c r="AD2275" s="254"/>
      <c r="AE2275" s="254"/>
      <c r="AF2275" s="178"/>
      <c r="AG2275" s="179"/>
      <c r="AH2275" s="254"/>
      <c r="AI2275" s="254"/>
      <c r="AJ2275" s="178"/>
      <c r="AK2275" s="179"/>
      <c r="AL2275" s="254"/>
      <c r="AM2275" s="254"/>
      <c r="AN2275" s="178"/>
      <c r="AO2275" s="179"/>
      <c r="AP2275" s="254"/>
      <c r="AQ2275" s="254"/>
      <c r="AR2275" s="351">
        <f t="shared" si="938"/>
        <v>0</v>
      </c>
    </row>
    <row r="2276" spans="2:44" x14ac:dyDescent="0.4">
      <c r="B2276" s="208"/>
      <c r="C2276" s="180"/>
      <c r="D2276" s="178"/>
      <c r="E2276" s="179"/>
      <c r="F2276" s="254"/>
      <c r="G2276" s="254"/>
      <c r="H2276" s="178"/>
      <c r="I2276" s="179"/>
      <c r="J2276" s="254"/>
      <c r="K2276" s="254"/>
      <c r="L2276" s="178"/>
      <c r="M2276" s="179"/>
      <c r="N2276" s="254"/>
      <c r="O2276" s="254"/>
      <c r="P2276" s="178"/>
      <c r="Q2276" s="179"/>
      <c r="R2276" s="254"/>
      <c r="S2276" s="254"/>
      <c r="T2276" s="178"/>
      <c r="U2276" s="179"/>
      <c r="V2276" s="254"/>
      <c r="W2276" s="254"/>
      <c r="X2276" s="354">
        <f t="shared" si="936"/>
        <v>0</v>
      </c>
      <c r="Y2276" s="254"/>
      <c r="Z2276" s="354">
        <f t="shared" si="937"/>
        <v>0</v>
      </c>
      <c r="AA2276" s="254"/>
      <c r="AB2276" s="178"/>
      <c r="AC2276" s="179"/>
      <c r="AD2276" s="254"/>
      <c r="AE2276" s="254"/>
      <c r="AF2276" s="178"/>
      <c r="AG2276" s="179"/>
      <c r="AH2276" s="254"/>
      <c r="AI2276" s="254"/>
      <c r="AJ2276" s="178"/>
      <c r="AK2276" s="179"/>
      <c r="AL2276" s="254"/>
      <c r="AM2276" s="254"/>
      <c r="AN2276" s="178"/>
      <c r="AO2276" s="179"/>
      <c r="AP2276" s="254"/>
      <c r="AQ2276" s="254"/>
      <c r="AR2276" s="351">
        <f t="shared" si="938"/>
        <v>0</v>
      </c>
    </row>
    <row r="2277" spans="2:44" x14ac:dyDescent="0.4">
      <c r="B2277" s="208"/>
      <c r="C2277" s="180"/>
      <c r="D2277" s="178"/>
      <c r="E2277" s="179"/>
      <c r="F2277" s="254"/>
      <c r="G2277" s="254"/>
      <c r="H2277" s="178"/>
      <c r="I2277" s="179"/>
      <c r="J2277" s="254"/>
      <c r="K2277" s="254"/>
      <c r="L2277" s="178"/>
      <c r="M2277" s="179"/>
      <c r="N2277" s="254"/>
      <c r="O2277" s="254"/>
      <c r="P2277" s="178"/>
      <c r="Q2277" s="179"/>
      <c r="R2277" s="254"/>
      <c r="S2277" s="254"/>
      <c r="T2277" s="178"/>
      <c r="U2277" s="179"/>
      <c r="V2277" s="254"/>
      <c r="W2277" s="254"/>
      <c r="X2277" s="354">
        <f t="shared" si="936"/>
        <v>0</v>
      </c>
      <c r="Y2277" s="254"/>
      <c r="Z2277" s="354">
        <f t="shared" si="937"/>
        <v>0</v>
      </c>
      <c r="AA2277" s="254"/>
      <c r="AB2277" s="178"/>
      <c r="AC2277" s="179"/>
      <c r="AD2277" s="254"/>
      <c r="AE2277" s="254"/>
      <c r="AF2277" s="178"/>
      <c r="AG2277" s="179"/>
      <c r="AH2277" s="254"/>
      <c r="AI2277" s="254"/>
      <c r="AJ2277" s="178"/>
      <c r="AK2277" s="179"/>
      <c r="AL2277" s="254"/>
      <c r="AM2277" s="254"/>
      <c r="AN2277" s="178"/>
      <c r="AO2277" s="179"/>
      <c r="AP2277" s="254"/>
      <c r="AQ2277" s="254"/>
      <c r="AR2277" s="351">
        <f t="shared" si="938"/>
        <v>0</v>
      </c>
    </row>
    <row r="2278" spans="2:44" x14ac:dyDescent="0.4">
      <c r="B2278" s="208"/>
      <c r="C2278" s="180"/>
      <c r="D2278" s="178"/>
      <c r="E2278" s="179"/>
      <c r="F2278" s="254"/>
      <c r="G2278" s="254"/>
      <c r="H2278" s="178"/>
      <c r="I2278" s="179"/>
      <c r="J2278" s="254"/>
      <c r="K2278" s="254"/>
      <c r="L2278" s="178"/>
      <c r="M2278" s="179"/>
      <c r="N2278" s="254"/>
      <c r="O2278" s="254"/>
      <c r="P2278" s="178"/>
      <c r="Q2278" s="179"/>
      <c r="R2278" s="254"/>
      <c r="S2278" s="254"/>
      <c r="T2278" s="178"/>
      <c r="U2278" s="179"/>
      <c r="V2278" s="254"/>
      <c r="W2278" s="254"/>
      <c r="X2278" s="354">
        <f t="shared" si="936"/>
        <v>0</v>
      </c>
      <c r="Y2278" s="254"/>
      <c r="Z2278" s="354">
        <f t="shared" si="937"/>
        <v>0</v>
      </c>
      <c r="AA2278" s="254"/>
      <c r="AB2278" s="178"/>
      <c r="AC2278" s="179"/>
      <c r="AD2278" s="254"/>
      <c r="AE2278" s="254"/>
      <c r="AF2278" s="178"/>
      <c r="AG2278" s="179"/>
      <c r="AH2278" s="254"/>
      <c r="AI2278" s="254"/>
      <c r="AJ2278" s="178"/>
      <c r="AK2278" s="179"/>
      <c r="AL2278" s="254"/>
      <c r="AM2278" s="254"/>
      <c r="AN2278" s="178"/>
      <c r="AO2278" s="179"/>
      <c r="AP2278" s="254"/>
      <c r="AQ2278" s="254"/>
      <c r="AR2278" s="351">
        <f t="shared" si="938"/>
        <v>0</v>
      </c>
    </row>
    <row r="2279" spans="2:44" x14ac:dyDescent="0.4">
      <c r="B2279" s="272"/>
      <c r="C2279" s="266"/>
      <c r="D2279" s="279"/>
      <c r="E2279" s="267"/>
      <c r="F2279" s="261"/>
      <c r="G2279" s="261"/>
      <c r="H2279" s="279"/>
      <c r="I2279" s="267"/>
      <c r="J2279" s="261"/>
      <c r="K2279" s="261"/>
      <c r="L2279" s="279"/>
      <c r="M2279" s="267"/>
      <c r="N2279" s="261"/>
      <c r="O2279" s="261"/>
      <c r="P2279" s="279"/>
      <c r="Q2279" s="267"/>
      <c r="R2279" s="261"/>
      <c r="S2279" s="261"/>
      <c r="T2279" s="279"/>
      <c r="U2279" s="267"/>
      <c r="V2279" s="261"/>
      <c r="W2279" s="261"/>
      <c r="X2279" s="354">
        <f t="shared" si="936"/>
        <v>0</v>
      </c>
      <c r="Y2279" s="261"/>
      <c r="Z2279" s="354">
        <f t="shared" si="937"/>
        <v>0</v>
      </c>
      <c r="AA2279" s="261"/>
      <c r="AB2279" s="279"/>
      <c r="AC2279" s="267"/>
      <c r="AD2279" s="261"/>
      <c r="AE2279" s="261"/>
      <c r="AF2279" s="279"/>
      <c r="AG2279" s="267"/>
      <c r="AH2279" s="261"/>
      <c r="AI2279" s="261"/>
      <c r="AJ2279" s="279"/>
      <c r="AK2279" s="267"/>
      <c r="AL2279" s="261"/>
      <c r="AM2279" s="261"/>
      <c r="AN2279" s="279"/>
      <c r="AO2279" s="267"/>
      <c r="AP2279" s="261"/>
      <c r="AQ2279" s="261"/>
      <c r="AR2279" s="351">
        <f t="shared" si="938"/>
        <v>0</v>
      </c>
    </row>
    <row r="2280" spans="2:44" x14ac:dyDescent="0.4">
      <c r="B2280" s="272"/>
      <c r="C2280" s="266"/>
      <c r="D2280" s="273"/>
      <c r="E2280" s="274"/>
      <c r="F2280" s="266"/>
      <c r="G2280" s="297"/>
      <c r="H2280" s="273"/>
      <c r="I2280" s="274"/>
      <c r="J2280" s="266"/>
      <c r="K2280" s="297"/>
      <c r="L2280" s="273"/>
      <c r="M2280" s="274"/>
      <c r="N2280" s="266"/>
      <c r="O2280" s="297"/>
      <c r="P2280" s="273"/>
      <c r="Q2280" s="274"/>
      <c r="R2280" s="266"/>
      <c r="S2280" s="297"/>
      <c r="T2280" s="273"/>
      <c r="U2280" s="274"/>
      <c r="V2280" s="266"/>
      <c r="W2280" s="297"/>
      <c r="X2280" s="354">
        <f t="shared" si="936"/>
        <v>0</v>
      </c>
      <c r="Y2280" s="297"/>
      <c r="Z2280" s="354">
        <f t="shared" si="937"/>
        <v>0</v>
      </c>
      <c r="AA2280" s="297"/>
      <c r="AB2280" s="273"/>
      <c r="AC2280" s="274"/>
      <c r="AD2280" s="266"/>
      <c r="AE2280" s="297"/>
      <c r="AF2280" s="273"/>
      <c r="AG2280" s="274"/>
      <c r="AH2280" s="266"/>
      <c r="AI2280" s="297"/>
      <c r="AJ2280" s="273"/>
      <c r="AK2280" s="274"/>
      <c r="AL2280" s="266"/>
      <c r="AM2280" s="297"/>
      <c r="AN2280" s="273"/>
      <c r="AO2280" s="274"/>
      <c r="AP2280" s="266"/>
      <c r="AQ2280" s="297"/>
      <c r="AR2280" s="351">
        <f t="shared" si="938"/>
        <v>0</v>
      </c>
    </row>
    <row r="2281" spans="2:44" x14ac:dyDescent="0.4">
      <c r="B2281" s="272"/>
      <c r="C2281" s="266"/>
      <c r="D2281" s="299"/>
      <c r="E2281" s="300"/>
      <c r="F2281" s="297"/>
      <c r="G2281" s="297"/>
      <c r="H2281" s="299"/>
      <c r="I2281" s="300"/>
      <c r="J2281" s="297"/>
      <c r="K2281" s="297"/>
      <c r="L2281" s="299"/>
      <c r="M2281" s="300"/>
      <c r="N2281" s="297"/>
      <c r="O2281" s="297"/>
      <c r="P2281" s="299"/>
      <c r="Q2281" s="300"/>
      <c r="R2281" s="297"/>
      <c r="S2281" s="297"/>
      <c r="T2281" s="299"/>
      <c r="U2281" s="300"/>
      <c r="V2281" s="297"/>
      <c r="W2281" s="297"/>
      <c r="X2281" s="354">
        <f t="shared" si="936"/>
        <v>0</v>
      </c>
      <c r="Y2281" s="297"/>
      <c r="Z2281" s="354">
        <f t="shared" si="937"/>
        <v>0</v>
      </c>
      <c r="AA2281" s="297"/>
      <c r="AB2281" s="299"/>
      <c r="AC2281" s="300"/>
      <c r="AD2281" s="297"/>
      <c r="AE2281" s="297"/>
      <c r="AF2281" s="299"/>
      <c r="AG2281" s="300"/>
      <c r="AH2281" s="297"/>
      <c r="AI2281" s="297"/>
      <c r="AJ2281" s="299"/>
      <c r="AK2281" s="300"/>
      <c r="AL2281" s="297"/>
      <c r="AM2281" s="297"/>
      <c r="AN2281" s="299"/>
      <c r="AO2281" s="300"/>
      <c r="AP2281" s="297"/>
      <c r="AQ2281" s="297"/>
      <c r="AR2281" s="351">
        <f t="shared" si="938"/>
        <v>0</v>
      </c>
    </row>
    <row r="2282" spans="2:44" x14ac:dyDescent="0.4">
      <c r="B2282" s="272"/>
      <c r="C2282" s="266"/>
      <c r="D2282" s="299"/>
      <c r="E2282" s="300"/>
      <c r="F2282" s="297"/>
      <c r="G2282" s="297"/>
      <c r="H2282" s="299"/>
      <c r="I2282" s="300"/>
      <c r="J2282" s="297"/>
      <c r="K2282" s="297"/>
      <c r="L2282" s="299"/>
      <c r="M2282" s="300"/>
      <c r="N2282" s="297"/>
      <c r="O2282" s="297"/>
      <c r="P2282" s="299"/>
      <c r="Q2282" s="300"/>
      <c r="R2282" s="297"/>
      <c r="S2282" s="297"/>
      <c r="T2282" s="299"/>
      <c r="U2282" s="300"/>
      <c r="V2282" s="297"/>
      <c r="W2282" s="297"/>
      <c r="X2282" s="354">
        <f t="shared" si="936"/>
        <v>0</v>
      </c>
      <c r="Y2282" s="297"/>
      <c r="Z2282" s="354">
        <f t="shared" si="937"/>
        <v>0</v>
      </c>
      <c r="AA2282" s="297"/>
      <c r="AB2282" s="299"/>
      <c r="AC2282" s="300"/>
      <c r="AD2282" s="297"/>
      <c r="AE2282" s="297"/>
      <c r="AF2282" s="299"/>
      <c r="AG2282" s="300"/>
      <c r="AH2282" s="297"/>
      <c r="AI2282" s="297"/>
      <c r="AJ2282" s="299"/>
      <c r="AK2282" s="300"/>
      <c r="AL2282" s="297"/>
      <c r="AM2282" s="297"/>
      <c r="AN2282" s="299"/>
      <c r="AO2282" s="300"/>
      <c r="AP2282" s="297"/>
      <c r="AQ2282" s="297"/>
      <c r="AR2282" s="351">
        <f t="shared" si="938"/>
        <v>0</v>
      </c>
    </row>
    <row r="2283" spans="2:44" x14ac:dyDescent="0.4">
      <c r="B2283" s="272"/>
      <c r="C2283" s="266"/>
      <c r="D2283" s="299"/>
      <c r="E2283" s="300"/>
      <c r="F2283" s="297"/>
      <c r="G2283" s="297"/>
      <c r="H2283" s="299"/>
      <c r="I2283" s="300"/>
      <c r="J2283" s="297"/>
      <c r="K2283" s="297"/>
      <c r="L2283" s="299"/>
      <c r="M2283" s="300"/>
      <c r="N2283" s="297"/>
      <c r="O2283" s="297"/>
      <c r="P2283" s="299"/>
      <c r="Q2283" s="300"/>
      <c r="R2283" s="297"/>
      <c r="S2283" s="297"/>
      <c r="T2283" s="299"/>
      <c r="U2283" s="300"/>
      <c r="V2283" s="297"/>
      <c r="W2283" s="297"/>
      <c r="X2283" s="354">
        <f t="shared" si="936"/>
        <v>0</v>
      </c>
      <c r="Y2283" s="297"/>
      <c r="Z2283" s="354">
        <f t="shared" si="937"/>
        <v>0</v>
      </c>
      <c r="AA2283" s="297"/>
      <c r="AB2283" s="299"/>
      <c r="AC2283" s="300"/>
      <c r="AD2283" s="297"/>
      <c r="AE2283" s="297"/>
      <c r="AF2283" s="299"/>
      <c r="AG2283" s="300"/>
      <c r="AH2283" s="297"/>
      <c r="AI2283" s="297"/>
      <c r="AJ2283" s="299"/>
      <c r="AK2283" s="300"/>
      <c r="AL2283" s="297"/>
      <c r="AM2283" s="297"/>
      <c r="AN2283" s="299"/>
      <c r="AO2283" s="300"/>
      <c r="AP2283" s="297"/>
      <c r="AQ2283" s="297"/>
      <c r="AR2283" s="351">
        <f t="shared" si="938"/>
        <v>0</v>
      </c>
    </row>
    <row r="2284" spans="2:44" x14ac:dyDescent="0.4">
      <c r="B2284" s="272"/>
      <c r="C2284" s="266"/>
      <c r="D2284" s="299"/>
      <c r="E2284" s="300"/>
      <c r="F2284" s="297"/>
      <c r="G2284" s="297"/>
      <c r="H2284" s="299"/>
      <c r="I2284" s="300"/>
      <c r="J2284" s="297"/>
      <c r="K2284" s="297"/>
      <c r="L2284" s="299"/>
      <c r="M2284" s="300"/>
      <c r="N2284" s="297"/>
      <c r="O2284" s="297"/>
      <c r="P2284" s="299"/>
      <c r="Q2284" s="300"/>
      <c r="R2284" s="297"/>
      <c r="S2284" s="297"/>
      <c r="T2284" s="299"/>
      <c r="U2284" s="300"/>
      <c r="V2284" s="297"/>
      <c r="W2284" s="297"/>
      <c r="X2284" s="354">
        <f t="shared" si="936"/>
        <v>0</v>
      </c>
      <c r="Y2284" s="297"/>
      <c r="Z2284" s="354">
        <f t="shared" si="937"/>
        <v>0</v>
      </c>
      <c r="AA2284" s="297"/>
      <c r="AB2284" s="299"/>
      <c r="AC2284" s="300"/>
      <c r="AD2284" s="297"/>
      <c r="AE2284" s="297"/>
      <c r="AF2284" s="299"/>
      <c r="AG2284" s="300"/>
      <c r="AH2284" s="297"/>
      <c r="AI2284" s="297"/>
      <c r="AJ2284" s="299"/>
      <c r="AK2284" s="300"/>
      <c r="AL2284" s="297"/>
      <c r="AM2284" s="297"/>
      <c r="AN2284" s="299"/>
      <c r="AO2284" s="300"/>
      <c r="AP2284" s="297"/>
      <c r="AQ2284" s="297"/>
      <c r="AR2284" s="351">
        <f t="shared" si="938"/>
        <v>0</v>
      </c>
    </row>
    <row r="2285" spans="2:44" x14ac:dyDescent="0.4">
      <c r="B2285" s="272"/>
      <c r="C2285" s="266"/>
      <c r="D2285" s="299"/>
      <c r="E2285" s="300"/>
      <c r="F2285" s="297"/>
      <c r="G2285" s="297"/>
      <c r="H2285" s="299"/>
      <c r="I2285" s="300"/>
      <c r="J2285" s="297"/>
      <c r="K2285" s="297"/>
      <c r="L2285" s="299"/>
      <c r="M2285" s="300"/>
      <c r="N2285" s="297"/>
      <c r="O2285" s="297"/>
      <c r="P2285" s="299"/>
      <c r="Q2285" s="300"/>
      <c r="R2285" s="297"/>
      <c r="S2285" s="297"/>
      <c r="T2285" s="299"/>
      <c r="U2285" s="300"/>
      <c r="V2285" s="297"/>
      <c r="W2285" s="297"/>
      <c r="X2285" s="354">
        <f t="shared" si="936"/>
        <v>0</v>
      </c>
      <c r="Y2285" s="297"/>
      <c r="Z2285" s="354">
        <f t="shared" si="937"/>
        <v>0</v>
      </c>
      <c r="AA2285" s="297"/>
      <c r="AB2285" s="299"/>
      <c r="AC2285" s="300"/>
      <c r="AD2285" s="297"/>
      <c r="AE2285" s="297"/>
      <c r="AF2285" s="299"/>
      <c r="AG2285" s="300"/>
      <c r="AH2285" s="297"/>
      <c r="AI2285" s="297"/>
      <c r="AJ2285" s="299"/>
      <c r="AK2285" s="300"/>
      <c r="AL2285" s="297"/>
      <c r="AM2285" s="297"/>
      <c r="AN2285" s="299"/>
      <c r="AO2285" s="300"/>
      <c r="AP2285" s="297"/>
      <c r="AQ2285" s="297"/>
      <c r="AR2285" s="351">
        <f t="shared" si="938"/>
        <v>0</v>
      </c>
    </row>
    <row r="2286" spans="2:44" collapsed="1" x14ac:dyDescent="0.4">
      <c r="B2286" s="335" t="s">
        <v>745</v>
      </c>
      <c r="C2286" s="326" t="s">
        <v>746</v>
      </c>
      <c r="D2286" s="269">
        <v>1</v>
      </c>
      <c r="E2286" s="270" t="s">
        <v>146</v>
      </c>
      <c r="F2286" s="254">
        <v>0</v>
      </c>
      <c r="G2286" s="254">
        <f>G2287+G2348</f>
        <v>2621232000</v>
      </c>
      <c r="H2286" s="269">
        <v>1</v>
      </c>
      <c r="I2286" s="270" t="s">
        <v>146</v>
      </c>
      <c r="J2286" s="254">
        <v>0</v>
      </c>
      <c r="K2286" s="254">
        <f>K2287+K2348</f>
        <v>2621232000</v>
      </c>
      <c r="L2286" s="327">
        <v>1</v>
      </c>
      <c r="M2286" s="328" t="s">
        <v>146</v>
      </c>
      <c r="N2286" s="329">
        <v>0</v>
      </c>
      <c r="O2286" s="329">
        <f>O2287+O2348</f>
        <v>2621232000</v>
      </c>
      <c r="P2286" s="327">
        <v>1</v>
      </c>
      <c r="Q2286" s="328" t="s">
        <v>146</v>
      </c>
      <c r="R2286" s="329">
        <v>0</v>
      </c>
      <c r="S2286" s="329">
        <f>S2287+S2348</f>
        <v>2621232000</v>
      </c>
      <c r="T2286" s="327">
        <v>1</v>
      </c>
      <c r="U2286" s="328" t="s">
        <v>146</v>
      </c>
      <c r="V2286" s="329">
        <v>0</v>
      </c>
      <c r="W2286" s="329">
        <f>W2287+W2348</f>
        <v>2621232000</v>
      </c>
      <c r="X2286" s="354">
        <f t="shared" si="936"/>
        <v>786369600</v>
      </c>
      <c r="Y2286" s="329"/>
      <c r="Z2286" s="354">
        <f t="shared" si="937"/>
        <v>2621232000</v>
      </c>
      <c r="AA2286" s="329"/>
      <c r="AB2286" s="327">
        <v>1</v>
      </c>
      <c r="AC2286" s="328" t="s">
        <v>146</v>
      </c>
      <c r="AD2286" s="329">
        <v>0</v>
      </c>
      <c r="AE2286" s="329">
        <f>AE2287+AE2348</f>
        <v>2621232000</v>
      </c>
      <c r="AF2286" s="327">
        <v>1</v>
      </c>
      <c r="AG2286" s="328" t="s">
        <v>146</v>
      </c>
      <c r="AH2286" s="329">
        <v>0</v>
      </c>
      <c r="AI2286" s="329">
        <f>AI2287+AI2348</f>
        <v>2621232000</v>
      </c>
      <c r="AJ2286" s="327">
        <v>1</v>
      </c>
      <c r="AK2286" s="328" t="s">
        <v>146</v>
      </c>
      <c r="AL2286" s="329">
        <v>0</v>
      </c>
      <c r="AM2286" s="329">
        <f>AM2287+AM2348</f>
        <v>1310616000</v>
      </c>
      <c r="AN2286" s="327">
        <v>1</v>
      </c>
      <c r="AO2286" s="328" t="s">
        <v>146</v>
      </c>
      <c r="AP2286" s="329">
        <v>0</v>
      </c>
      <c r="AQ2286" s="329">
        <f>AQ2287+AQ2348</f>
        <v>5125141000</v>
      </c>
      <c r="AR2286" s="351">
        <f t="shared" si="938"/>
        <v>-3814525000</v>
      </c>
    </row>
    <row r="2287" spans="2:44" x14ac:dyDescent="0.4">
      <c r="B2287" s="268"/>
      <c r="C2287" s="180"/>
      <c r="D2287" s="269"/>
      <c r="E2287" s="270"/>
      <c r="F2287" s="254"/>
      <c r="G2287" s="254"/>
      <c r="H2287" s="269"/>
      <c r="I2287" s="270"/>
      <c r="J2287" s="254"/>
      <c r="K2287" s="254"/>
      <c r="L2287" s="269"/>
      <c r="M2287" s="270"/>
      <c r="N2287" s="254"/>
      <c r="O2287" s="254"/>
      <c r="P2287" s="269"/>
      <c r="Q2287" s="270"/>
      <c r="R2287" s="254"/>
      <c r="S2287" s="254"/>
      <c r="T2287" s="269"/>
      <c r="U2287" s="270"/>
      <c r="V2287" s="254"/>
      <c r="W2287" s="254"/>
      <c r="X2287" s="354">
        <f t="shared" si="936"/>
        <v>0</v>
      </c>
      <c r="Y2287" s="254"/>
      <c r="Z2287" s="354">
        <f t="shared" si="937"/>
        <v>0</v>
      </c>
      <c r="AA2287" s="254"/>
      <c r="AB2287" s="269"/>
      <c r="AC2287" s="270"/>
      <c r="AD2287" s="254"/>
      <c r="AE2287" s="254"/>
      <c r="AF2287" s="269"/>
      <c r="AG2287" s="270"/>
      <c r="AH2287" s="254"/>
      <c r="AI2287" s="254"/>
      <c r="AJ2287" s="269"/>
      <c r="AK2287" s="270"/>
      <c r="AL2287" s="254"/>
      <c r="AM2287" s="254"/>
      <c r="AN2287" s="269"/>
      <c r="AO2287" s="270"/>
      <c r="AP2287" s="254"/>
      <c r="AQ2287" s="254"/>
      <c r="AR2287" s="351">
        <f t="shared" si="938"/>
        <v>0</v>
      </c>
    </row>
    <row r="2288" spans="2:44" x14ac:dyDescent="0.4">
      <c r="B2288" s="272"/>
      <c r="C2288" s="266"/>
      <c r="D2288" s="279"/>
      <c r="E2288" s="267"/>
      <c r="F2288" s="261"/>
      <c r="G2288" s="261"/>
      <c r="H2288" s="279"/>
      <c r="I2288" s="267"/>
      <c r="J2288" s="261"/>
      <c r="K2288" s="261"/>
      <c r="L2288" s="279"/>
      <c r="M2288" s="267"/>
      <c r="N2288" s="261"/>
      <c r="O2288" s="261"/>
      <c r="P2288" s="279"/>
      <c r="Q2288" s="267"/>
      <c r="R2288" s="261"/>
      <c r="S2288" s="261"/>
      <c r="T2288" s="279"/>
      <c r="U2288" s="267"/>
      <c r="V2288" s="261"/>
      <c r="W2288" s="261"/>
      <c r="X2288" s="354">
        <f t="shared" si="936"/>
        <v>0</v>
      </c>
      <c r="Y2288" s="261"/>
      <c r="Z2288" s="354">
        <f t="shared" si="937"/>
        <v>0</v>
      </c>
      <c r="AA2288" s="261"/>
      <c r="AB2288" s="279"/>
      <c r="AC2288" s="267"/>
      <c r="AD2288" s="261"/>
      <c r="AE2288" s="261"/>
      <c r="AF2288" s="279"/>
      <c r="AG2288" s="267"/>
      <c r="AH2288" s="261"/>
      <c r="AI2288" s="261"/>
      <c r="AJ2288" s="279"/>
      <c r="AK2288" s="267"/>
      <c r="AL2288" s="261"/>
      <c r="AM2288" s="261"/>
      <c r="AN2288" s="279"/>
      <c r="AO2288" s="267"/>
      <c r="AP2288" s="261"/>
      <c r="AQ2288" s="261"/>
      <c r="AR2288" s="351">
        <f t="shared" si="938"/>
        <v>0</v>
      </c>
    </row>
    <row r="2289" spans="2:44" x14ac:dyDescent="0.4">
      <c r="B2289" s="272"/>
      <c r="C2289" s="266"/>
      <c r="D2289" s="280"/>
      <c r="E2289" s="274"/>
      <c r="F2289" s="266"/>
      <c r="G2289" s="261"/>
      <c r="H2289" s="280"/>
      <c r="I2289" s="274"/>
      <c r="J2289" s="266"/>
      <c r="K2289" s="261"/>
      <c r="L2289" s="280"/>
      <c r="M2289" s="274"/>
      <c r="N2289" s="266"/>
      <c r="O2289" s="261"/>
      <c r="P2289" s="280"/>
      <c r="Q2289" s="274"/>
      <c r="R2289" s="266"/>
      <c r="S2289" s="261"/>
      <c r="T2289" s="280"/>
      <c r="U2289" s="274"/>
      <c r="V2289" s="266"/>
      <c r="W2289" s="261"/>
      <c r="X2289" s="354">
        <f t="shared" si="936"/>
        <v>0</v>
      </c>
      <c r="Y2289" s="261"/>
      <c r="Z2289" s="354">
        <f t="shared" si="937"/>
        <v>0</v>
      </c>
      <c r="AA2289" s="261"/>
      <c r="AB2289" s="280"/>
      <c r="AC2289" s="274"/>
      <c r="AD2289" s="266"/>
      <c r="AE2289" s="261"/>
      <c r="AF2289" s="280"/>
      <c r="AG2289" s="274"/>
      <c r="AH2289" s="266"/>
      <c r="AI2289" s="261"/>
      <c r="AJ2289" s="280"/>
      <c r="AK2289" s="274"/>
      <c r="AL2289" s="266"/>
      <c r="AM2289" s="261"/>
      <c r="AN2289" s="280"/>
      <c r="AO2289" s="274"/>
      <c r="AP2289" s="266"/>
      <c r="AQ2289" s="261"/>
      <c r="AR2289" s="351">
        <f t="shared" si="938"/>
        <v>0</v>
      </c>
    </row>
    <row r="2290" spans="2:44" x14ac:dyDescent="0.4">
      <c r="B2290" s="301"/>
      <c r="C2290" s="266"/>
      <c r="D2290" s="273"/>
      <c r="E2290" s="274"/>
      <c r="F2290" s="261"/>
      <c r="G2290" s="261"/>
      <c r="H2290" s="273"/>
      <c r="I2290" s="274"/>
      <c r="J2290" s="261"/>
      <c r="K2290" s="261"/>
      <c r="L2290" s="273"/>
      <c r="M2290" s="274"/>
      <c r="N2290" s="261"/>
      <c r="O2290" s="261"/>
      <c r="P2290" s="273"/>
      <c r="Q2290" s="274"/>
      <c r="R2290" s="261"/>
      <c r="S2290" s="261"/>
      <c r="T2290" s="273"/>
      <c r="U2290" s="274"/>
      <c r="V2290" s="261"/>
      <c r="W2290" s="261"/>
      <c r="X2290" s="354">
        <f t="shared" si="936"/>
        <v>0</v>
      </c>
      <c r="Y2290" s="261"/>
      <c r="Z2290" s="354">
        <f t="shared" si="937"/>
        <v>0</v>
      </c>
      <c r="AA2290" s="261"/>
      <c r="AB2290" s="273"/>
      <c r="AC2290" s="274"/>
      <c r="AD2290" s="261"/>
      <c r="AE2290" s="261"/>
      <c r="AF2290" s="273"/>
      <c r="AG2290" s="274"/>
      <c r="AH2290" s="261"/>
      <c r="AI2290" s="261"/>
      <c r="AJ2290" s="273"/>
      <c r="AK2290" s="274"/>
      <c r="AL2290" s="261"/>
      <c r="AM2290" s="261"/>
      <c r="AN2290" s="273"/>
      <c r="AO2290" s="274"/>
      <c r="AP2290" s="261"/>
      <c r="AQ2290" s="261"/>
      <c r="AR2290" s="351">
        <f t="shared" si="938"/>
        <v>0</v>
      </c>
    </row>
    <row r="2291" spans="2:44" x14ac:dyDescent="0.4">
      <c r="B2291" s="272"/>
      <c r="C2291" s="266"/>
      <c r="D2291" s="273"/>
      <c r="E2291" s="274"/>
      <c r="F2291" s="261"/>
      <c r="G2291" s="261"/>
      <c r="H2291" s="273"/>
      <c r="I2291" s="274"/>
      <c r="J2291" s="261"/>
      <c r="K2291" s="261"/>
      <c r="L2291" s="273"/>
      <c r="M2291" s="274"/>
      <c r="N2291" s="261"/>
      <c r="O2291" s="261"/>
      <c r="P2291" s="273"/>
      <c r="Q2291" s="274"/>
      <c r="R2291" s="261"/>
      <c r="S2291" s="261"/>
      <c r="T2291" s="273"/>
      <c r="U2291" s="274"/>
      <c r="V2291" s="261"/>
      <c r="W2291" s="261"/>
      <c r="X2291" s="354">
        <f t="shared" si="936"/>
        <v>0</v>
      </c>
      <c r="Y2291" s="261"/>
      <c r="Z2291" s="354">
        <f t="shared" si="937"/>
        <v>0</v>
      </c>
      <c r="AA2291" s="261"/>
      <c r="AB2291" s="273"/>
      <c r="AC2291" s="274"/>
      <c r="AD2291" s="261"/>
      <c r="AE2291" s="261"/>
      <c r="AF2291" s="273"/>
      <c r="AG2291" s="274"/>
      <c r="AH2291" s="261"/>
      <c r="AI2291" s="261"/>
      <c r="AJ2291" s="273"/>
      <c r="AK2291" s="274"/>
      <c r="AL2291" s="261"/>
      <c r="AM2291" s="261"/>
      <c r="AN2291" s="273"/>
      <c r="AO2291" s="274"/>
      <c r="AP2291" s="261"/>
      <c r="AQ2291" s="261"/>
      <c r="AR2291" s="351">
        <f t="shared" si="938"/>
        <v>0</v>
      </c>
    </row>
    <row r="2292" spans="2:44" x14ac:dyDescent="0.4">
      <c r="B2292" s="272"/>
      <c r="C2292" s="266"/>
      <c r="D2292" s="273"/>
      <c r="E2292" s="274"/>
      <c r="F2292" s="261"/>
      <c r="G2292" s="261"/>
      <c r="H2292" s="273"/>
      <c r="I2292" s="274"/>
      <c r="J2292" s="261"/>
      <c r="K2292" s="261"/>
      <c r="L2292" s="273"/>
      <c r="M2292" s="274"/>
      <c r="N2292" s="261"/>
      <c r="O2292" s="261"/>
      <c r="P2292" s="273"/>
      <c r="Q2292" s="274"/>
      <c r="R2292" s="261"/>
      <c r="S2292" s="261"/>
      <c r="T2292" s="273"/>
      <c r="U2292" s="274"/>
      <c r="V2292" s="261"/>
      <c r="W2292" s="261"/>
      <c r="X2292" s="354">
        <f t="shared" si="936"/>
        <v>0</v>
      </c>
      <c r="Y2292" s="261"/>
      <c r="Z2292" s="354">
        <f t="shared" si="937"/>
        <v>0</v>
      </c>
      <c r="AA2292" s="261"/>
      <c r="AB2292" s="273"/>
      <c r="AC2292" s="274"/>
      <c r="AD2292" s="261"/>
      <c r="AE2292" s="261"/>
      <c r="AF2292" s="273"/>
      <c r="AG2292" s="274"/>
      <c r="AH2292" s="261"/>
      <c r="AI2292" s="261"/>
      <c r="AJ2292" s="273"/>
      <c r="AK2292" s="274"/>
      <c r="AL2292" s="261"/>
      <c r="AM2292" s="261"/>
      <c r="AN2292" s="273"/>
      <c r="AO2292" s="274"/>
      <c r="AP2292" s="261"/>
      <c r="AQ2292" s="261"/>
      <c r="AR2292" s="351">
        <f t="shared" si="938"/>
        <v>0</v>
      </c>
    </row>
    <row r="2293" spans="2:44" x14ac:dyDescent="0.4">
      <c r="B2293" s="272"/>
      <c r="C2293" s="266"/>
      <c r="D2293" s="273"/>
      <c r="E2293" s="274"/>
      <c r="F2293" s="266"/>
      <c r="G2293" s="261"/>
      <c r="H2293" s="273"/>
      <c r="I2293" s="274"/>
      <c r="J2293" s="266"/>
      <c r="K2293" s="261"/>
      <c r="L2293" s="273"/>
      <c r="M2293" s="274"/>
      <c r="N2293" s="266"/>
      <c r="O2293" s="261"/>
      <c r="P2293" s="273"/>
      <c r="Q2293" s="274"/>
      <c r="R2293" s="266"/>
      <c r="S2293" s="261"/>
      <c r="T2293" s="273"/>
      <c r="U2293" s="274"/>
      <c r="V2293" s="266"/>
      <c r="W2293" s="261"/>
      <c r="X2293" s="354">
        <f t="shared" ref="X2293:X2359" si="939">W2293*30%</f>
        <v>0</v>
      </c>
      <c r="Y2293" s="261"/>
      <c r="Z2293" s="354">
        <f t="shared" si="937"/>
        <v>0</v>
      </c>
      <c r="AA2293" s="261"/>
      <c r="AB2293" s="273"/>
      <c r="AC2293" s="274"/>
      <c r="AD2293" s="266"/>
      <c r="AE2293" s="261"/>
      <c r="AF2293" s="273"/>
      <c r="AG2293" s="274"/>
      <c r="AH2293" s="266"/>
      <c r="AI2293" s="261"/>
      <c r="AJ2293" s="273"/>
      <c r="AK2293" s="274"/>
      <c r="AL2293" s="266"/>
      <c r="AM2293" s="261"/>
      <c r="AN2293" s="273"/>
      <c r="AO2293" s="274"/>
      <c r="AP2293" s="266"/>
      <c r="AQ2293" s="261"/>
      <c r="AR2293" s="351">
        <f t="shared" si="938"/>
        <v>0</v>
      </c>
    </row>
    <row r="2294" spans="2:44" x14ac:dyDescent="0.4">
      <c r="B2294" s="272"/>
      <c r="C2294" s="266"/>
      <c r="D2294" s="273"/>
      <c r="E2294" s="274"/>
      <c r="F2294" s="261"/>
      <c r="G2294" s="261"/>
      <c r="H2294" s="273"/>
      <c r="I2294" s="274"/>
      <c r="J2294" s="261"/>
      <c r="K2294" s="261"/>
      <c r="L2294" s="273"/>
      <c r="M2294" s="274"/>
      <c r="N2294" s="261"/>
      <c r="O2294" s="261"/>
      <c r="P2294" s="273"/>
      <c r="Q2294" s="274"/>
      <c r="R2294" s="261"/>
      <c r="S2294" s="261"/>
      <c r="T2294" s="273"/>
      <c r="U2294" s="274"/>
      <c r="V2294" s="261"/>
      <c r="W2294" s="261"/>
      <c r="X2294" s="354">
        <f t="shared" si="939"/>
        <v>0</v>
      </c>
      <c r="Y2294" s="261"/>
      <c r="Z2294" s="354">
        <f t="shared" si="937"/>
        <v>0</v>
      </c>
      <c r="AA2294" s="261"/>
      <c r="AB2294" s="273"/>
      <c r="AC2294" s="274"/>
      <c r="AD2294" s="261"/>
      <c r="AE2294" s="261"/>
      <c r="AF2294" s="273"/>
      <c r="AG2294" s="274"/>
      <c r="AH2294" s="261"/>
      <c r="AI2294" s="261"/>
      <c r="AJ2294" s="273"/>
      <c r="AK2294" s="274"/>
      <c r="AL2294" s="261"/>
      <c r="AM2294" s="261"/>
      <c r="AN2294" s="273"/>
      <c r="AO2294" s="274"/>
      <c r="AP2294" s="261"/>
      <c r="AQ2294" s="261"/>
      <c r="AR2294" s="351">
        <f t="shared" si="938"/>
        <v>0</v>
      </c>
    </row>
    <row r="2295" spans="2:44" x14ac:dyDescent="0.4">
      <c r="B2295" s="272"/>
      <c r="C2295" s="266"/>
      <c r="D2295" s="273"/>
      <c r="E2295" s="274"/>
      <c r="F2295" s="261"/>
      <c r="G2295" s="261"/>
      <c r="H2295" s="273"/>
      <c r="I2295" s="274"/>
      <c r="J2295" s="261"/>
      <c r="K2295" s="261"/>
      <c r="L2295" s="273"/>
      <c r="M2295" s="274"/>
      <c r="N2295" s="261"/>
      <c r="O2295" s="261"/>
      <c r="P2295" s="273"/>
      <c r="Q2295" s="274"/>
      <c r="R2295" s="261"/>
      <c r="S2295" s="261"/>
      <c r="T2295" s="273"/>
      <c r="U2295" s="274"/>
      <c r="V2295" s="261"/>
      <c r="W2295" s="261"/>
      <c r="X2295" s="354">
        <f t="shared" si="939"/>
        <v>0</v>
      </c>
      <c r="Y2295" s="261"/>
      <c r="Z2295" s="354">
        <f t="shared" si="937"/>
        <v>0</v>
      </c>
      <c r="AA2295" s="261"/>
      <c r="AB2295" s="273"/>
      <c r="AC2295" s="274"/>
      <c r="AD2295" s="261"/>
      <c r="AE2295" s="261"/>
      <c r="AF2295" s="273"/>
      <c r="AG2295" s="274"/>
      <c r="AH2295" s="261"/>
      <c r="AI2295" s="261"/>
      <c r="AJ2295" s="273"/>
      <c r="AK2295" s="274"/>
      <c r="AL2295" s="261"/>
      <c r="AM2295" s="261"/>
      <c r="AN2295" s="273"/>
      <c r="AO2295" s="274"/>
      <c r="AP2295" s="261"/>
      <c r="AQ2295" s="261"/>
      <c r="AR2295" s="351">
        <f t="shared" si="938"/>
        <v>0</v>
      </c>
    </row>
    <row r="2296" spans="2:44" x14ac:dyDescent="0.4">
      <c r="B2296" s="272"/>
      <c r="C2296" s="266"/>
      <c r="D2296" s="273"/>
      <c r="E2296" s="274"/>
      <c r="F2296" s="261"/>
      <c r="G2296" s="261"/>
      <c r="H2296" s="273"/>
      <c r="I2296" s="274"/>
      <c r="J2296" s="261"/>
      <c r="K2296" s="261"/>
      <c r="L2296" s="273"/>
      <c r="M2296" s="274"/>
      <c r="N2296" s="261"/>
      <c r="O2296" s="261"/>
      <c r="P2296" s="273"/>
      <c r="Q2296" s="274"/>
      <c r="R2296" s="261"/>
      <c r="S2296" s="261"/>
      <c r="T2296" s="273"/>
      <c r="U2296" s="274"/>
      <c r="V2296" s="261"/>
      <c r="W2296" s="261"/>
      <c r="X2296" s="354">
        <f t="shared" si="939"/>
        <v>0</v>
      </c>
      <c r="Y2296" s="261"/>
      <c r="Z2296" s="354">
        <f t="shared" si="937"/>
        <v>0</v>
      </c>
      <c r="AA2296" s="261"/>
      <c r="AB2296" s="273"/>
      <c r="AC2296" s="274"/>
      <c r="AD2296" s="261"/>
      <c r="AE2296" s="261"/>
      <c r="AF2296" s="273"/>
      <c r="AG2296" s="274"/>
      <c r="AH2296" s="261"/>
      <c r="AI2296" s="261"/>
      <c r="AJ2296" s="273"/>
      <c r="AK2296" s="274"/>
      <c r="AL2296" s="261"/>
      <c r="AM2296" s="261"/>
      <c r="AN2296" s="273"/>
      <c r="AO2296" s="274"/>
      <c r="AP2296" s="261"/>
      <c r="AQ2296" s="261"/>
      <c r="AR2296" s="351">
        <f t="shared" si="938"/>
        <v>0</v>
      </c>
    </row>
    <row r="2297" spans="2:44" x14ac:dyDescent="0.4">
      <c r="B2297" s="272"/>
      <c r="C2297" s="266"/>
      <c r="D2297" s="273"/>
      <c r="E2297" s="274"/>
      <c r="F2297" s="266"/>
      <c r="G2297" s="261"/>
      <c r="H2297" s="273"/>
      <c r="I2297" s="274"/>
      <c r="J2297" s="266"/>
      <c r="K2297" s="261"/>
      <c r="L2297" s="273"/>
      <c r="M2297" s="274"/>
      <c r="N2297" s="266"/>
      <c r="O2297" s="261"/>
      <c r="P2297" s="273"/>
      <c r="Q2297" s="274"/>
      <c r="R2297" s="266"/>
      <c r="S2297" s="261"/>
      <c r="T2297" s="273"/>
      <c r="U2297" s="274"/>
      <c r="V2297" s="266"/>
      <c r="W2297" s="261"/>
      <c r="X2297" s="354">
        <f t="shared" si="939"/>
        <v>0</v>
      </c>
      <c r="Y2297" s="261"/>
      <c r="Z2297" s="354">
        <f t="shared" si="937"/>
        <v>0</v>
      </c>
      <c r="AA2297" s="261"/>
      <c r="AB2297" s="273"/>
      <c r="AC2297" s="274"/>
      <c r="AD2297" s="266"/>
      <c r="AE2297" s="261"/>
      <c r="AF2297" s="273"/>
      <c r="AG2297" s="274"/>
      <c r="AH2297" s="266"/>
      <c r="AI2297" s="261"/>
      <c r="AJ2297" s="273"/>
      <c r="AK2297" s="274"/>
      <c r="AL2297" s="266"/>
      <c r="AM2297" s="261"/>
      <c r="AN2297" s="273"/>
      <c r="AO2297" s="274"/>
      <c r="AP2297" s="266"/>
      <c r="AQ2297" s="261"/>
      <c r="AR2297" s="351">
        <f t="shared" si="938"/>
        <v>0</v>
      </c>
    </row>
    <row r="2298" spans="2:44" x14ac:dyDescent="0.4">
      <c r="B2298" s="272"/>
      <c r="C2298" s="266"/>
      <c r="D2298" s="273"/>
      <c r="E2298" s="274"/>
      <c r="F2298" s="261"/>
      <c r="G2298" s="261"/>
      <c r="H2298" s="273"/>
      <c r="I2298" s="274"/>
      <c r="J2298" s="261"/>
      <c r="K2298" s="261"/>
      <c r="L2298" s="273"/>
      <c r="M2298" s="274"/>
      <c r="N2298" s="261"/>
      <c r="O2298" s="261"/>
      <c r="P2298" s="273"/>
      <c r="Q2298" s="274"/>
      <c r="R2298" s="261"/>
      <c r="S2298" s="261"/>
      <c r="T2298" s="273"/>
      <c r="U2298" s="274"/>
      <c r="V2298" s="261"/>
      <c r="W2298" s="261"/>
      <c r="X2298" s="354">
        <f t="shared" si="939"/>
        <v>0</v>
      </c>
      <c r="Y2298" s="261"/>
      <c r="Z2298" s="354">
        <f t="shared" si="937"/>
        <v>0</v>
      </c>
      <c r="AA2298" s="261"/>
      <c r="AB2298" s="273"/>
      <c r="AC2298" s="274"/>
      <c r="AD2298" s="261"/>
      <c r="AE2298" s="261"/>
      <c r="AF2298" s="273"/>
      <c r="AG2298" s="274"/>
      <c r="AH2298" s="261"/>
      <c r="AI2298" s="261"/>
      <c r="AJ2298" s="273"/>
      <c r="AK2298" s="274"/>
      <c r="AL2298" s="261"/>
      <c r="AM2298" s="261"/>
      <c r="AN2298" s="273"/>
      <c r="AO2298" s="274"/>
      <c r="AP2298" s="261"/>
      <c r="AQ2298" s="261"/>
      <c r="AR2298" s="351">
        <f t="shared" si="938"/>
        <v>0</v>
      </c>
    </row>
    <row r="2299" spans="2:44" x14ac:dyDescent="0.4">
      <c r="B2299" s="272"/>
      <c r="C2299" s="266"/>
      <c r="D2299" s="273"/>
      <c r="E2299" s="274"/>
      <c r="F2299" s="261"/>
      <c r="G2299" s="261"/>
      <c r="H2299" s="273"/>
      <c r="I2299" s="274"/>
      <c r="J2299" s="261"/>
      <c r="K2299" s="261"/>
      <c r="L2299" s="273"/>
      <c r="M2299" s="274"/>
      <c r="N2299" s="261"/>
      <c r="O2299" s="261"/>
      <c r="P2299" s="273"/>
      <c r="Q2299" s="274"/>
      <c r="R2299" s="261"/>
      <c r="S2299" s="261"/>
      <c r="T2299" s="273"/>
      <c r="U2299" s="274"/>
      <c r="V2299" s="261"/>
      <c r="W2299" s="261"/>
      <c r="X2299" s="354">
        <f t="shared" si="939"/>
        <v>0</v>
      </c>
      <c r="Y2299" s="261"/>
      <c r="Z2299" s="354">
        <f t="shared" si="937"/>
        <v>0</v>
      </c>
      <c r="AA2299" s="261"/>
      <c r="AB2299" s="273"/>
      <c r="AC2299" s="274"/>
      <c r="AD2299" s="261"/>
      <c r="AE2299" s="261"/>
      <c r="AF2299" s="273"/>
      <c r="AG2299" s="274"/>
      <c r="AH2299" s="261"/>
      <c r="AI2299" s="261"/>
      <c r="AJ2299" s="273"/>
      <c r="AK2299" s="274"/>
      <c r="AL2299" s="261"/>
      <c r="AM2299" s="261"/>
      <c r="AN2299" s="273"/>
      <c r="AO2299" s="274"/>
      <c r="AP2299" s="261"/>
      <c r="AQ2299" s="261"/>
      <c r="AR2299" s="351">
        <f t="shared" si="938"/>
        <v>0</v>
      </c>
    </row>
    <row r="2300" spans="2:44" x14ac:dyDescent="0.4">
      <c r="B2300" s="272"/>
      <c r="C2300" s="266"/>
      <c r="D2300" s="273"/>
      <c r="E2300" s="274"/>
      <c r="F2300" s="261"/>
      <c r="G2300" s="261"/>
      <c r="H2300" s="273"/>
      <c r="I2300" s="274"/>
      <c r="J2300" s="261"/>
      <c r="K2300" s="261"/>
      <c r="L2300" s="273"/>
      <c r="M2300" s="274"/>
      <c r="N2300" s="261"/>
      <c r="O2300" s="261"/>
      <c r="P2300" s="273"/>
      <c r="Q2300" s="274"/>
      <c r="R2300" s="261"/>
      <c r="S2300" s="261"/>
      <c r="T2300" s="273"/>
      <c r="U2300" s="274"/>
      <c r="V2300" s="261"/>
      <c r="W2300" s="261"/>
      <c r="X2300" s="354">
        <f t="shared" si="939"/>
        <v>0</v>
      </c>
      <c r="Y2300" s="261"/>
      <c r="Z2300" s="354">
        <f t="shared" si="937"/>
        <v>0</v>
      </c>
      <c r="AA2300" s="261"/>
      <c r="AB2300" s="273"/>
      <c r="AC2300" s="274"/>
      <c r="AD2300" s="261"/>
      <c r="AE2300" s="261"/>
      <c r="AF2300" s="273"/>
      <c r="AG2300" s="274"/>
      <c r="AH2300" s="261"/>
      <c r="AI2300" s="261"/>
      <c r="AJ2300" s="273"/>
      <c r="AK2300" s="274"/>
      <c r="AL2300" s="261"/>
      <c r="AM2300" s="261"/>
      <c r="AN2300" s="273"/>
      <c r="AO2300" s="274"/>
      <c r="AP2300" s="261"/>
      <c r="AQ2300" s="261"/>
      <c r="AR2300" s="351">
        <f t="shared" si="938"/>
        <v>0</v>
      </c>
    </row>
    <row r="2301" spans="2:44" x14ac:dyDescent="0.4">
      <c r="B2301" s="272"/>
      <c r="C2301" s="266"/>
      <c r="D2301" s="273"/>
      <c r="E2301" s="274"/>
      <c r="F2301" s="266"/>
      <c r="G2301" s="261"/>
      <c r="H2301" s="273"/>
      <c r="I2301" s="274"/>
      <c r="J2301" s="266"/>
      <c r="K2301" s="261"/>
      <c r="L2301" s="273"/>
      <c r="M2301" s="274"/>
      <c r="N2301" s="266"/>
      <c r="O2301" s="261"/>
      <c r="P2301" s="273"/>
      <c r="Q2301" s="274"/>
      <c r="R2301" s="266"/>
      <c r="S2301" s="261"/>
      <c r="T2301" s="273"/>
      <c r="U2301" s="274"/>
      <c r="V2301" s="266"/>
      <c r="W2301" s="261"/>
      <c r="X2301" s="354">
        <f t="shared" si="939"/>
        <v>0</v>
      </c>
      <c r="Y2301" s="261"/>
      <c r="Z2301" s="354">
        <f t="shared" si="937"/>
        <v>0</v>
      </c>
      <c r="AA2301" s="261"/>
      <c r="AB2301" s="273"/>
      <c r="AC2301" s="274"/>
      <c r="AD2301" s="266"/>
      <c r="AE2301" s="261"/>
      <c r="AF2301" s="273"/>
      <c r="AG2301" s="274"/>
      <c r="AH2301" s="266"/>
      <c r="AI2301" s="261"/>
      <c r="AJ2301" s="273"/>
      <c r="AK2301" s="274"/>
      <c r="AL2301" s="266"/>
      <c r="AM2301" s="261"/>
      <c r="AN2301" s="273"/>
      <c r="AO2301" s="274"/>
      <c r="AP2301" s="266"/>
      <c r="AQ2301" s="261"/>
      <c r="AR2301" s="351">
        <f t="shared" si="938"/>
        <v>0</v>
      </c>
    </row>
    <row r="2302" spans="2:44" x14ac:dyDescent="0.4">
      <c r="B2302" s="272"/>
      <c r="C2302" s="266"/>
      <c r="D2302" s="273"/>
      <c r="E2302" s="274"/>
      <c r="F2302" s="261"/>
      <c r="G2302" s="261"/>
      <c r="H2302" s="273"/>
      <c r="I2302" s="274"/>
      <c r="J2302" s="261"/>
      <c r="K2302" s="261"/>
      <c r="L2302" s="273"/>
      <c r="M2302" s="274"/>
      <c r="N2302" s="261"/>
      <c r="O2302" s="261"/>
      <c r="P2302" s="273"/>
      <c r="Q2302" s="274"/>
      <c r="R2302" s="261"/>
      <c r="S2302" s="261"/>
      <c r="T2302" s="273"/>
      <c r="U2302" s="274"/>
      <c r="V2302" s="261"/>
      <c r="W2302" s="261"/>
      <c r="X2302" s="354">
        <f t="shared" si="939"/>
        <v>0</v>
      </c>
      <c r="Y2302" s="261"/>
      <c r="Z2302" s="354">
        <f t="shared" si="937"/>
        <v>0</v>
      </c>
      <c r="AA2302" s="261"/>
      <c r="AB2302" s="273"/>
      <c r="AC2302" s="274"/>
      <c r="AD2302" s="261"/>
      <c r="AE2302" s="261"/>
      <c r="AF2302" s="273"/>
      <c r="AG2302" s="274"/>
      <c r="AH2302" s="261"/>
      <c r="AI2302" s="261"/>
      <c r="AJ2302" s="273"/>
      <c r="AK2302" s="274"/>
      <c r="AL2302" s="261"/>
      <c r="AM2302" s="261"/>
      <c r="AN2302" s="273"/>
      <c r="AO2302" s="274"/>
      <c r="AP2302" s="261"/>
      <c r="AQ2302" s="261"/>
      <c r="AR2302" s="351">
        <f t="shared" si="938"/>
        <v>0</v>
      </c>
    </row>
    <row r="2303" spans="2:44" x14ac:dyDescent="0.4">
      <c r="B2303" s="272"/>
      <c r="C2303" s="266"/>
      <c r="D2303" s="273"/>
      <c r="E2303" s="274"/>
      <c r="F2303" s="261"/>
      <c r="G2303" s="261"/>
      <c r="H2303" s="273"/>
      <c r="I2303" s="274"/>
      <c r="J2303" s="261"/>
      <c r="K2303" s="261"/>
      <c r="L2303" s="273"/>
      <c r="M2303" s="274"/>
      <c r="N2303" s="261"/>
      <c r="O2303" s="261"/>
      <c r="P2303" s="273"/>
      <c r="Q2303" s="274"/>
      <c r="R2303" s="261"/>
      <c r="S2303" s="261"/>
      <c r="T2303" s="273"/>
      <c r="U2303" s="274"/>
      <c r="V2303" s="261"/>
      <c r="W2303" s="261"/>
      <c r="X2303" s="354">
        <f t="shared" si="939"/>
        <v>0</v>
      </c>
      <c r="Y2303" s="261"/>
      <c r="Z2303" s="354">
        <f t="shared" si="937"/>
        <v>0</v>
      </c>
      <c r="AA2303" s="261"/>
      <c r="AB2303" s="273"/>
      <c r="AC2303" s="274"/>
      <c r="AD2303" s="261"/>
      <c r="AE2303" s="261"/>
      <c r="AF2303" s="273"/>
      <c r="AG2303" s="274"/>
      <c r="AH2303" s="261"/>
      <c r="AI2303" s="261"/>
      <c r="AJ2303" s="273"/>
      <c r="AK2303" s="274"/>
      <c r="AL2303" s="261"/>
      <c r="AM2303" s="261"/>
      <c r="AN2303" s="273"/>
      <c r="AO2303" s="274"/>
      <c r="AP2303" s="261"/>
      <c r="AQ2303" s="261"/>
      <c r="AR2303" s="351">
        <f t="shared" si="938"/>
        <v>0</v>
      </c>
    </row>
    <row r="2304" spans="2:44" x14ac:dyDescent="0.4">
      <c r="B2304" s="272"/>
      <c r="C2304" s="266"/>
      <c r="D2304" s="273"/>
      <c r="E2304" s="274"/>
      <c r="F2304" s="261"/>
      <c r="G2304" s="261"/>
      <c r="H2304" s="273"/>
      <c r="I2304" s="274"/>
      <c r="J2304" s="261"/>
      <c r="K2304" s="261"/>
      <c r="L2304" s="273"/>
      <c r="M2304" s="274"/>
      <c r="N2304" s="261"/>
      <c r="O2304" s="261"/>
      <c r="P2304" s="273"/>
      <c r="Q2304" s="274"/>
      <c r="R2304" s="261"/>
      <c r="S2304" s="261"/>
      <c r="T2304" s="273"/>
      <c r="U2304" s="274"/>
      <c r="V2304" s="261"/>
      <c r="W2304" s="261"/>
      <c r="X2304" s="354">
        <f t="shared" si="939"/>
        <v>0</v>
      </c>
      <c r="Y2304" s="261"/>
      <c r="Z2304" s="354">
        <f t="shared" si="937"/>
        <v>0</v>
      </c>
      <c r="AA2304" s="261"/>
      <c r="AB2304" s="273"/>
      <c r="AC2304" s="274"/>
      <c r="AD2304" s="261"/>
      <c r="AE2304" s="261"/>
      <c r="AF2304" s="273"/>
      <c r="AG2304" s="274"/>
      <c r="AH2304" s="261"/>
      <c r="AI2304" s="261"/>
      <c r="AJ2304" s="273"/>
      <c r="AK2304" s="274"/>
      <c r="AL2304" s="261"/>
      <c r="AM2304" s="261"/>
      <c r="AN2304" s="273"/>
      <c r="AO2304" s="274"/>
      <c r="AP2304" s="261"/>
      <c r="AQ2304" s="261"/>
      <c r="AR2304" s="351">
        <f t="shared" si="938"/>
        <v>0</v>
      </c>
    </row>
    <row r="2305" spans="2:44" x14ac:dyDescent="0.4">
      <c r="B2305" s="272"/>
      <c r="C2305" s="266"/>
      <c r="D2305" s="273"/>
      <c r="E2305" s="274"/>
      <c r="F2305" s="266"/>
      <c r="G2305" s="261"/>
      <c r="H2305" s="273"/>
      <c r="I2305" s="274"/>
      <c r="J2305" s="266"/>
      <c r="K2305" s="261"/>
      <c r="L2305" s="273"/>
      <c r="M2305" s="274"/>
      <c r="N2305" s="266"/>
      <c r="O2305" s="261"/>
      <c r="P2305" s="273"/>
      <c r="Q2305" s="274"/>
      <c r="R2305" s="266"/>
      <c r="S2305" s="261"/>
      <c r="T2305" s="273"/>
      <c r="U2305" s="274"/>
      <c r="V2305" s="266"/>
      <c r="W2305" s="261"/>
      <c r="X2305" s="354">
        <f t="shared" si="939"/>
        <v>0</v>
      </c>
      <c r="Y2305" s="261"/>
      <c r="Z2305" s="354">
        <f t="shared" si="937"/>
        <v>0</v>
      </c>
      <c r="AA2305" s="261"/>
      <c r="AB2305" s="273"/>
      <c r="AC2305" s="274"/>
      <c r="AD2305" s="266"/>
      <c r="AE2305" s="261"/>
      <c r="AF2305" s="273"/>
      <c r="AG2305" s="274"/>
      <c r="AH2305" s="266"/>
      <c r="AI2305" s="261"/>
      <c r="AJ2305" s="273"/>
      <c r="AK2305" s="274"/>
      <c r="AL2305" s="266"/>
      <c r="AM2305" s="261"/>
      <c r="AN2305" s="273"/>
      <c r="AO2305" s="274"/>
      <c r="AP2305" s="266"/>
      <c r="AQ2305" s="261"/>
      <c r="AR2305" s="351">
        <f t="shared" si="938"/>
        <v>0</v>
      </c>
    </row>
    <row r="2306" spans="2:44" x14ac:dyDescent="0.4">
      <c r="B2306" s="272"/>
      <c r="C2306" s="266"/>
      <c r="D2306" s="273"/>
      <c r="E2306" s="274"/>
      <c r="F2306" s="261"/>
      <c r="G2306" s="261"/>
      <c r="H2306" s="273"/>
      <c r="I2306" s="274"/>
      <c r="J2306" s="261"/>
      <c r="K2306" s="261"/>
      <c r="L2306" s="273"/>
      <c r="M2306" s="274"/>
      <c r="N2306" s="261"/>
      <c r="O2306" s="261"/>
      <c r="P2306" s="273"/>
      <c r="Q2306" s="274"/>
      <c r="R2306" s="261"/>
      <c r="S2306" s="261"/>
      <c r="T2306" s="273"/>
      <c r="U2306" s="274"/>
      <c r="V2306" s="261"/>
      <c r="W2306" s="261"/>
      <c r="X2306" s="354">
        <f t="shared" si="939"/>
        <v>0</v>
      </c>
      <c r="Y2306" s="261"/>
      <c r="Z2306" s="354">
        <f t="shared" si="937"/>
        <v>0</v>
      </c>
      <c r="AA2306" s="261"/>
      <c r="AB2306" s="273"/>
      <c r="AC2306" s="274"/>
      <c r="AD2306" s="261"/>
      <c r="AE2306" s="261"/>
      <c r="AF2306" s="273"/>
      <c r="AG2306" s="274"/>
      <c r="AH2306" s="261"/>
      <c r="AI2306" s="261"/>
      <c r="AJ2306" s="273"/>
      <c r="AK2306" s="274"/>
      <c r="AL2306" s="261"/>
      <c r="AM2306" s="261"/>
      <c r="AN2306" s="273"/>
      <c r="AO2306" s="274"/>
      <c r="AP2306" s="261"/>
      <c r="AQ2306" s="261"/>
      <c r="AR2306" s="351">
        <f t="shared" si="938"/>
        <v>0</v>
      </c>
    </row>
    <row r="2307" spans="2:44" x14ac:dyDescent="0.4">
      <c r="B2307" s="272"/>
      <c r="C2307" s="266"/>
      <c r="D2307" s="273"/>
      <c r="E2307" s="274"/>
      <c r="F2307" s="261"/>
      <c r="G2307" s="261"/>
      <c r="H2307" s="273"/>
      <c r="I2307" s="274"/>
      <c r="J2307" s="261"/>
      <c r="K2307" s="261"/>
      <c r="L2307" s="273"/>
      <c r="M2307" s="274"/>
      <c r="N2307" s="261"/>
      <c r="O2307" s="261"/>
      <c r="P2307" s="273"/>
      <c r="Q2307" s="274"/>
      <c r="R2307" s="261"/>
      <c r="S2307" s="261"/>
      <c r="T2307" s="273"/>
      <c r="U2307" s="274"/>
      <c r="V2307" s="261"/>
      <c r="W2307" s="261"/>
      <c r="X2307" s="354">
        <f t="shared" si="939"/>
        <v>0</v>
      </c>
      <c r="Y2307" s="261"/>
      <c r="Z2307" s="354">
        <f t="shared" si="937"/>
        <v>0</v>
      </c>
      <c r="AA2307" s="261"/>
      <c r="AB2307" s="273"/>
      <c r="AC2307" s="274"/>
      <c r="AD2307" s="261"/>
      <c r="AE2307" s="261"/>
      <c r="AF2307" s="273"/>
      <c r="AG2307" s="274"/>
      <c r="AH2307" s="261"/>
      <c r="AI2307" s="261"/>
      <c r="AJ2307" s="273"/>
      <c r="AK2307" s="274"/>
      <c r="AL2307" s="261"/>
      <c r="AM2307" s="261"/>
      <c r="AN2307" s="273"/>
      <c r="AO2307" s="274"/>
      <c r="AP2307" s="261"/>
      <c r="AQ2307" s="261"/>
      <c r="AR2307" s="351">
        <f t="shared" si="938"/>
        <v>0</v>
      </c>
    </row>
    <row r="2308" spans="2:44" x14ac:dyDescent="0.4">
      <c r="B2308" s="272"/>
      <c r="C2308" s="266"/>
      <c r="D2308" s="273"/>
      <c r="E2308" s="274"/>
      <c r="F2308" s="261"/>
      <c r="G2308" s="261"/>
      <c r="H2308" s="273"/>
      <c r="I2308" s="274"/>
      <c r="J2308" s="261"/>
      <c r="K2308" s="261"/>
      <c r="L2308" s="273"/>
      <c r="M2308" s="274"/>
      <c r="N2308" s="261"/>
      <c r="O2308" s="261"/>
      <c r="P2308" s="273"/>
      <c r="Q2308" s="274"/>
      <c r="R2308" s="261"/>
      <c r="S2308" s="261"/>
      <c r="T2308" s="273"/>
      <c r="U2308" s="274"/>
      <c r="V2308" s="261"/>
      <c r="W2308" s="261"/>
      <c r="X2308" s="354">
        <f t="shared" si="939"/>
        <v>0</v>
      </c>
      <c r="Y2308" s="261"/>
      <c r="Z2308" s="354">
        <f t="shared" si="937"/>
        <v>0</v>
      </c>
      <c r="AA2308" s="261"/>
      <c r="AB2308" s="273"/>
      <c r="AC2308" s="274"/>
      <c r="AD2308" s="261"/>
      <c r="AE2308" s="261"/>
      <c r="AF2308" s="273"/>
      <c r="AG2308" s="274"/>
      <c r="AH2308" s="261"/>
      <c r="AI2308" s="261"/>
      <c r="AJ2308" s="273"/>
      <c r="AK2308" s="274"/>
      <c r="AL2308" s="261"/>
      <c r="AM2308" s="261"/>
      <c r="AN2308" s="273"/>
      <c r="AO2308" s="274"/>
      <c r="AP2308" s="261"/>
      <c r="AQ2308" s="261"/>
      <c r="AR2308" s="351">
        <f t="shared" si="938"/>
        <v>0</v>
      </c>
    </row>
    <row r="2309" spans="2:44" x14ac:dyDescent="0.4">
      <c r="B2309" s="272"/>
      <c r="C2309" s="266"/>
      <c r="D2309" s="273"/>
      <c r="E2309" s="274"/>
      <c r="F2309" s="266"/>
      <c r="G2309" s="261"/>
      <c r="H2309" s="273"/>
      <c r="I2309" s="274"/>
      <c r="J2309" s="266"/>
      <c r="K2309" s="261"/>
      <c r="L2309" s="273"/>
      <c r="M2309" s="274"/>
      <c r="N2309" s="266"/>
      <c r="O2309" s="261"/>
      <c r="P2309" s="273"/>
      <c r="Q2309" s="274"/>
      <c r="R2309" s="266"/>
      <c r="S2309" s="261"/>
      <c r="T2309" s="273"/>
      <c r="U2309" s="274"/>
      <c r="V2309" s="266"/>
      <c r="W2309" s="261"/>
      <c r="X2309" s="354">
        <f t="shared" si="939"/>
        <v>0</v>
      </c>
      <c r="Y2309" s="261"/>
      <c r="Z2309" s="354">
        <f t="shared" si="937"/>
        <v>0</v>
      </c>
      <c r="AA2309" s="261"/>
      <c r="AB2309" s="273"/>
      <c r="AC2309" s="274"/>
      <c r="AD2309" s="266"/>
      <c r="AE2309" s="261"/>
      <c r="AF2309" s="273"/>
      <c r="AG2309" s="274"/>
      <c r="AH2309" s="266"/>
      <c r="AI2309" s="261"/>
      <c r="AJ2309" s="273"/>
      <c r="AK2309" s="274"/>
      <c r="AL2309" s="266"/>
      <c r="AM2309" s="261"/>
      <c r="AN2309" s="273"/>
      <c r="AO2309" s="274"/>
      <c r="AP2309" s="266"/>
      <c r="AQ2309" s="261"/>
      <c r="AR2309" s="351">
        <f t="shared" si="938"/>
        <v>0</v>
      </c>
    </row>
    <row r="2310" spans="2:44" x14ac:dyDescent="0.4">
      <c r="B2310" s="272"/>
      <c r="C2310" s="266"/>
      <c r="D2310" s="273"/>
      <c r="E2310" s="274"/>
      <c r="F2310" s="261"/>
      <c r="G2310" s="261"/>
      <c r="H2310" s="273"/>
      <c r="I2310" s="274"/>
      <c r="J2310" s="261"/>
      <c r="K2310" s="261"/>
      <c r="L2310" s="273"/>
      <c r="M2310" s="274"/>
      <c r="N2310" s="261"/>
      <c r="O2310" s="261"/>
      <c r="P2310" s="273"/>
      <c r="Q2310" s="274"/>
      <c r="R2310" s="261"/>
      <c r="S2310" s="261"/>
      <c r="T2310" s="273"/>
      <c r="U2310" s="274"/>
      <c r="V2310" s="261"/>
      <c r="W2310" s="261"/>
      <c r="X2310" s="354">
        <f t="shared" si="939"/>
        <v>0</v>
      </c>
      <c r="Y2310" s="261"/>
      <c r="Z2310" s="354">
        <f t="shared" si="937"/>
        <v>0</v>
      </c>
      <c r="AA2310" s="261"/>
      <c r="AB2310" s="273"/>
      <c r="AC2310" s="274"/>
      <c r="AD2310" s="261"/>
      <c r="AE2310" s="261"/>
      <c r="AF2310" s="273"/>
      <c r="AG2310" s="274"/>
      <c r="AH2310" s="261"/>
      <c r="AI2310" s="261"/>
      <c r="AJ2310" s="273"/>
      <c r="AK2310" s="274"/>
      <c r="AL2310" s="261"/>
      <c r="AM2310" s="261"/>
      <c r="AN2310" s="273"/>
      <c r="AO2310" s="274"/>
      <c r="AP2310" s="261"/>
      <c r="AQ2310" s="261"/>
      <c r="AR2310" s="351">
        <f t="shared" si="938"/>
        <v>0</v>
      </c>
    </row>
    <row r="2311" spans="2:44" x14ac:dyDescent="0.4">
      <c r="B2311" s="272"/>
      <c r="C2311" s="266"/>
      <c r="D2311" s="273"/>
      <c r="E2311" s="274"/>
      <c r="F2311" s="261"/>
      <c r="G2311" s="261"/>
      <c r="H2311" s="273"/>
      <c r="I2311" s="274"/>
      <c r="J2311" s="261"/>
      <c r="K2311" s="261"/>
      <c r="L2311" s="273"/>
      <c r="M2311" s="274"/>
      <c r="N2311" s="261"/>
      <c r="O2311" s="261"/>
      <c r="P2311" s="273"/>
      <c r="Q2311" s="274"/>
      <c r="R2311" s="261"/>
      <c r="S2311" s="261"/>
      <c r="T2311" s="273"/>
      <c r="U2311" s="274"/>
      <c r="V2311" s="261"/>
      <c r="W2311" s="261"/>
      <c r="X2311" s="354">
        <f t="shared" si="939"/>
        <v>0</v>
      </c>
      <c r="Y2311" s="261"/>
      <c r="Z2311" s="354">
        <f t="shared" si="937"/>
        <v>0</v>
      </c>
      <c r="AA2311" s="261"/>
      <c r="AB2311" s="273"/>
      <c r="AC2311" s="274"/>
      <c r="AD2311" s="261"/>
      <c r="AE2311" s="261"/>
      <c r="AF2311" s="273"/>
      <c r="AG2311" s="274"/>
      <c r="AH2311" s="261"/>
      <c r="AI2311" s="261"/>
      <c r="AJ2311" s="273"/>
      <c r="AK2311" s="274"/>
      <c r="AL2311" s="261"/>
      <c r="AM2311" s="261"/>
      <c r="AN2311" s="273"/>
      <c r="AO2311" s="274"/>
      <c r="AP2311" s="261"/>
      <c r="AQ2311" s="261"/>
      <c r="AR2311" s="351">
        <f t="shared" si="938"/>
        <v>0</v>
      </c>
    </row>
    <row r="2312" spans="2:44" x14ac:dyDescent="0.4">
      <c r="B2312" s="272"/>
      <c r="C2312" s="266"/>
      <c r="D2312" s="273"/>
      <c r="E2312" s="274"/>
      <c r="F2312" s="261"/>
      <c r="G2312" s="261"/>
      <c r="H2312" s="273"/>
      <c r="I2312" s="274"/>
      <c r="J2312" s="261"/>
      <c r="K2312" s="261"/>
      <c r="L2312" s="273"/>
      <c r="M2312" s="274"/>
      <c r="N2312" s="261"/>
      <c r="O2312" s="261"/>
      <c r="P2312" s="273"/>
      <c r="Q2312" s="274"/>
      <c r="R2312" s="261"/>
      <c r="S2312" s="261"/>
      <c r="T2312" s="273"/>
      <c r="U2312" s="274"/>
      <c r="V2312" s="261"/>
      <c r="W2312" s="261"/>
      <c r="X2312" s="354">
        <f t="shared" si="939"/>
        <v>0</v>
      </c>
      <c r="Y2312" s="261"/>
      <c r="Z2312" s="354">
        <f t="shared" si="937"/>
        <v>0</v>
      </c>
      <c r="AA2312" s="261"/>
      <c r="AB2312" s="273"/>
      <c r="AC2312" s="274"/>
      <c r="AD2312" s="261"/>
      <c r="AE2312" s="261"/>
      <c r="AF2312" s="273"/>
      <c r="AG2312" s="274"/>
      <c r="AH2312" s="261"/>
      <c r="AI2312" s="261"/>
      <c r="AJ2312" s="273"/>
      <c r="AK2312" s="274"/>
      <c r="AL2312" s="261"/>
      <c r="AM2312" s="261"/>
      <c r="AN2312" s="273"/>
      <c r="AO2312" s="274"/>
      <c r="AP2312" s="261"/>
      <c r="AQ2312" s="261"/>
      <c r="AR2312" s="351">
        <f t="shared" si="938"/>
        <v>0</v>
      </c>
    </row>
    <row r="2313" spans="2:44" x14ac:dyDescent="0.4">
      <c r="B2313" s="272"/>
      <c r="C2313" s="266"/>
      <c r="D2313" s="273"/>
      <c r="E2313" s="274"/>
      <c r="F2313" s="266"/>
      <c r="G2313" s="261"/>
      <c r="H2313" s="273"/>
      <c r="I2313" s="274"/>
      <c r="J2313" s="266"/>
      <c r="K2313" s="261"/>
      <c r="L2313" s="273"/>
      <c r="M2313" s="274"/>
      <c r="N2313" s="266"/>
      <c r="O2313" s="261"/>
      <c r="P2313" s="273"/>
      <c r="Q2313" s="274"/>
      <c r="R2313" s="266"/>
      <c r="S2313" s="261"/>
      <c r="T2313" s="273"/>
      <c r="U2313" s="274"/>
      <c r="V2313" s="266"/>
      <c r="W2313" s="261"/>
      <c r="X2313" s="354">
        <f t="shared" si="939"/>
        <v>0</v>
      </c>
      <c r="Y2313" s="261"/>
      <c r="Z2313" s="354">
        <f t="shared" ref="Z2313:Z2379" si="940">W2313-Y2313</f>
        <v>0</v>
      </c>
      <c r="AA2313" s="261"/>
      <c r="AB2313" s="273"/>
      <c r="AC2313" s="274"/>
      <c r="AD2313" s="266"/>
      <c r="AE2313" s="261"/>
      <c r="AF2313" s="273"/>
      <c r="AG2313" s="274"/>
      <c r="AH2313" s="266"/>
      <c r="AI2313" s="261"/>
      <c r="AJ2313" s="273"/>
      <c r="AK2313" s="274"/>
      <c r="AL2313" s="266"/>
      <c r="AM2313" s="261"/>
      <c r="AN2313" s="273"/>
      <c r="AO2313" s="274"/>
      <c r="AP2313" s="266"/>
      <c r="AQ2313" s="261"/>
      <c r="AR2313" s="351">
        <f t="shared" si="938"/>
        <v>0</v>
      </c>
    </row>
    <row r="2314" spans="2:44" x14ac:dyDescent="0.4">
      <c r="B2314" s="272"/>
      <c r="C2314" s="266"/>
      <c r="D2314" s="273"/>
      <c r="E2314" s="274"/>
      <c r="F2314" s="261"/>
      <c r="G2314" s="261"/>
      <c r="H2314" s="273"/>
      <c r="I2314" s="274"/>
      <c r="J2314" s="261"/>
      <c r="K2314" s="261"/>
      <c r="L2314" s="273"/>
      <c r="M2314" s="274"/>
      <c r="N2314" s="261"/>
      <c r="O2314" s="261"/>
      <c r="P2314" s="273"/>
      <c r="Q2314" s="274"/>
      <c r="R2314" s="261"/>
      <c r="S2314" s="261"/>
      <c r="T2314" s="273"/>
      <c r="U2314" s="274"/>
      <c r="V2314" s="261"/>
      <c r="W2314" s="261"/>
      <c r="X2314" s="354">
        <f t="shared" si="939"/>
        <v>0</v>
      </c>
      <c r="Y2314" s="261"/>
      <c r="Z2314" s="354">
        <f t="shared" si="940"/>
        <v>0</v>
      </c>
      <c r="AA2314" s="261"/>
      <c r="AB2314" s="273"/>
      <c r="AC2314" s="274"/>
      <c r="AD2314" s="261"/>
      <c r="AE2314" s="261"/>
      <c r="AF2314" s="273"/>
      <c r="AG2314" s="274"/>
      <c r="AH2314" s="261"/>
      <c r="AI2314" s="261"/>
      <c r="AJ2314" s="273"/>
      <c r="AK2314" s="274"/>
      <c r="AL2314" s="261"/>
      <c r="AM2314" s="261"/>
      <c r="AN2314" s="273"/>
      <c r="AO2314" s="274"/>
      <c r="AP2314" s="261"/>
      <c r="AQ2314" s="261"/>
      <c r="AR2314" s="351">
        <f t="shared" ref="AR2314:AR2380" si="941">AM2314-AQ2314</f>
        <v>0</v>
      </c>
    </row>
    <row r="2315" spans="2:44" x14ac:dyDescent="0.4">
      <c r="B2315" s="272"/>
      <c r="C2315" s="266"/>
      <c r="D2315" s="273"/>
      <c r="E2315" s="274"/>
      <c r="F2315" s="261"/>
      <c r="G2315" s="261"/>
      <c r="H2315" s="273"/>
      <c r="I2315" s="274"/>
      <c r="J2315" s="261"/>
      <c r="K2315" s="261"/>
      <c r="L2315" s="273"/>
      <c r="M2315" s="274"/>
      <c r="N2315" s="261"/>
      <c r="O2315" s="261"/>
      <c r="P2315" s="273"/>
      <c r="Q2315" s="274"/>
      <c r="R2315" s="261"/>
      <c r="S2315" s="261"/>
      <c r="T2315" s="273"/>
      <c r="U2315" s="274"/>
      <c r="V2315" s="261"/>
      <c r="W2315" s="261"/>
      <c r="X2315" s="354">
        <f t="shared" si="939"/>
        <v>0</v>
      </c>
      <c r="Y2315" s="261"/>
      <c r="Z2315" s="354">
        <f t="shared" si="940"/>
        <v>0</v>
      </c>
      <c r="AA2315" s="261"/>
      <c r="AB2315" s="273"/>
      <c r="AC2315" s="274"/>
      <c r="AD2315" s="261"/>
      <c r="AE2315" s="261"/>
      <c r="AF2315" s="273"/>
      <c r="AG2315" s="274"/>
      <c r="AH2315" s="261"/>
      <c r="AI2315" s="261"/>
      <c r="AJ2315" s="273"/>
      <c r="AK2315" s="274"/>
      <c r="AL2315" s="261"/>
      <c r="AM2315" s="261"/>
      <c r="AN2315" s="273"/>
      <c r="AO2315" s="274"/>
      <c r="AP2315" s="261"/>
      <c r="AQ2315" s="261"/>
      <c r="AR2315" s="351">
        <f t="shared" si="941"/>
        <v>0</v>
      </c>
    </row>
    <row r="2316" spans="2:44" x14ac:dyDescent="0.4">
      <c r="B2316" s="272"/>
      <c r="C2316" s="266"/>
      <c r="D2316" s="273"/>
      <c r="E2316" s="274"/>
      <c r="F2316" s="261"/>
      <c r="G2316" s="261"/>
      <c r="H2316" s="273"/>
      <c r="I2316" s="274"/>
      <c r="J2316" s="261"/>
      <c r="K2316" s="261"/>
      <c r="L2316" s="273"/>
      <c r="M2316" s="274"/>
      <c r="N2316" s="261"/>
      <c r="O2316" s="261"/>
      <c r="P2316" s="273"/>
      <c r="Q2316" s="274"/>
      <c r="R2316" s="261"/>
      <c r="S2316" s="261"/>
      <c r="T2316" s="273"/>
      <c r="U2316" s="274"/>
      <c r="V2316" s="261"/>
      <c r="W2316" s="261"/>
      <c r="X2316" s="354">
        <f t="shared" si="939"/>
        <v>0</v>
      </c>
      <c r="Y2316" s="261"/>
      <c r="Z2316" s="354">
        <f t="shared" si="940"/>
        <v>0</v>
      </c>
      <c r="AA2316" s="261"/>
      <c r="AB2316" s="273"/>
      <c r="AC2316" s="274"/>
      <c r="AD2316" s="261"/>
      <c r="AE2316" s="261"/>
      <c r="AF2316" s="273"/>
      <c r="AG2316" s="274"/>
      <c r="AH2316" s="261"/>
      <c r="AI2316" s="261"/>
      <c r="AJ2316" s="273"/>
      <c r="AK2316" s="274"/>
      <c r="AL2316" s="261"/>
      <c r="AM2316" s="261"/>
      <c r="AN2316" s="273"/>
      <c r="AO2316" s="274"/>
      <c r="AP2316" s="261"/>
      <c r="AQ2316" s="261"/>
      <c r="AR2316" s="351">
        <f t="shared" si="941"/>
        <v>0</v>
      </c>
    </row>
    <row r="2317" spans="2:44" x14ac:dyDescent="0.4">
      <c r="B2317" s="272"/>
      <c r="C2317" s="266"/>
      <c r="D2317" s="273"/>
      <c r="E2317" s="274"/>
      <c r="F2317" s="266"/>
      <c r="G2317" s="261"/>
      <c r="H2317" s="273"/>
      <c r="I2317" s="274"/>
      <c r="J2317" s="266"/>
      <c r="K2317" s="261"/>
      <c r="L2317" s="273"/>
      <c r="M2317" s="274"/>
      <c r="N2317" s="266"/>
      <c r="O2317" s="261"/>
      <c r="P2317" s="273"/>
      <c r="Q2317" s="274"/>
      <c r="R2317" s="266"/>
      <c r="S2317" s="261"/>
      <c r="T2317" s="273"/>
      <c r="U2317" s="274"/>
      <c r="V2317" s="266"/>
      <c r="W2317" s="261"/>
      <c r="X2317" s="354">
        <f t="shared" si="939"/>
        <v>0</v>
      </c>
      <c r="Y2317" s="261"/>
      <c r="Z2317" s="354">
        <f t="shared" si="940"/>
        <v>0</v>
      </c>
      <c r="AA2317" s="261"/>
      <c r="AB2317" s="273"/>
      <c r="AC2317" s="274"/>
      <c r="AD2317" s="266"/>
      <c r="AE2317" s="261"/>
      <c r="AF2317" s="273"/>
      <c r="AG2317" s="274"/>
      <c r="AH2317" s="266"/>
      <c r="AI2317" s="261"/>
      <c r="AJ2317" s="273"/>
      <c r="AK2317" s="274"/>
      <c r="AL2317" s="266"/>
      <c r="AM2317" s="261"/>
      <c r="AN2317" s="273"/>
      <c r="AO2317" s="274"/>
      <c r="AP2317" s="266"/>
      <c r="AQ2317" s="261"/>
      <c r="AR2317" s="351">
        <f t="shared" si="941"/>
        <v>0</v>
      </c>
    </row>
    <row r="2318" spans="2:44" x14ac:dyDescent="0.4">
      <c r="B2318" s="272"/>
      <c r="C2318" s="266"/>
      <c r="D2318" s="273"/>
      <c r="E2318" s="274"/>
      <c r="F2318" s="261"/>
      <c r="G2318" s="261"/>
      <c r="H2318" s="273"/>
      <c r="I2318" s="274"/>
      <c r="J2318" s="261"/>
      <c r="K2318" s="261"/>
      <c r="L2318" s="273"/>
      <c r="M2318" s="274"/>
      <c r="N2318" s="261"/>
      <c r="O2318" s="261"/>
      <c r="P2318" s="273"/>
      <c r="Q2318" s="274"/>
      <c r="R2318" s="261"/>
      <c r="S2318" s="261"/>
      <c r="T2318" s="273"/>
      <c r="U2318" s="274"/>
      <c r="V2318" s="261"/>
      <c r="W2318" s="261"/>
      <c r="X2318" s="354">
        <f t="shared" si="939"/>
        <v>0</v>
      </c>
      <c r="Y2318" s="261"/>
      <c r="Z2318" s="354">
        <f t="shared" si="940"/>
        <v>0</v>
      </c>
      <c r="AA2318" s="261"/>
      <c r="AB2318" s="273"/>
      <c r="AC2318" s="274"/>
      <c r="AD2318" s="261"/>
      <c r="AE2318" s="261"/>
      <c r="AF2318" s="273"/>
      <c r="AG2318" s="274"/>
      <c r="AH2318" s="261"/>
      <c r="AI2318" s="261"/>
      <c r="AJ2318" s="273"/>
      <c r="AK2318" s="274"/>
      <c r="AL2318" s="261"/>
      <c r="AM2318" s="261"/>
      <c r="AN2318" s="273"/>
      <c r="AO2318" s="274"/>
      <c r="AP2318" s="261"/>
      <c r="AQ2318" s="261"/>
      <c r="AR2318" s="351">
        <f t="shared" si="941"/>
        <v>0</v>
      </c>
    </row>
    <row r="2319" spans="2:44" x14ac:dyDescent="0.4">
      <c r="B2319" s="272"/>
      <c r="C2319" s="266"/>
      <c r="D2319" s="273"/>
      <c r="E2319" s="274"/>
      <c r="F2319" s="266"/>
      <c r="G2319" s="261"/>
      <c r="H2319" s="273"/>
      <c r="I2319" s="274"/>
      <c r="J2319" s="266"/>
      <c r="K2319" s="261"/>
      <c r="L2319" s="273"/>
      <c r="M2319" s="274"/>
      <c r="N2319" s="266"/>
      <c r="O2319" s="261"/>
      <c r="P2319" s="273"/>
      <c r="Q2319" s="274"/>
      <c r="R2319" s="266"/>
      <c r="S2319" s="261"/>
      <c r="T2319" s="273"/>
      <c r="U2319" s="274"/>
      <c r="V2319" s="266"/>
      <c r="W2319" s="261"/>
      <c r="X2319" s="354">
        <f t="shared" si="939"/>
        <v>0</v>
      </c>
      <c r="Y2319" s="261"/>
      <c r="Z2319" s="354">
        <f t="shared" si="940"/>
        <v>0</v>
      </c>
      <c r="AA2319" s="261"/>
      <c r="AB2319" s="273"/>
      <c r="AC2319" s="274"/>
      <c r="AD2319" s="266"/>
      <c r="AE2319" s="261"/>
      <c r="AF2319" s="273"/>
      <c r="AG2319" s="274"/>
      <c r="AH2319" s="266"/>
      <c r="AI2319" s="261"/>
      <c r="AJ2319" s="273"/>
      <c r="AK2319" s="274"/>
      <c r="AL2319" s="266"/>
      <c r="AM2319" s="261"/>
      <c r="AN2319" s="273"/>
      <c r="AO2319" s="274"/>
      <c r="AP2319" s="266"/>
      <c r="AQ2319" s="261"/>
      <c r="AR2319" s="351">
        <f t="shared" si="941"/>
        <v>0</v>
      </c>
    </row>
    <row r="2320" spans="2:44" x14ac:dyDescent="0.4">
      <c r="B2320" s="272"/>
      <c r="C2320" s="266"/>
      <c r="D2320" s="273"/>
      <c r="E2320" s="274"/>
      <c r="F2320" s="261"/>
      <c r="G2320" s="261"/>
      <c r="H2320" s="273"/>
      <c r="I2320" s="274"/>
      <c r="J2320" s="261"/>
      <c r="K2320" s="261"/>
      <c r="L2320" s="273"/>
      <c r="M2320" s="274"/>
      <c r="N2320" s="261"/>
      <c r="O2320" s="261"/>
      <c r="P2320" s="273"/>
      <c r="Q2320" s="274"/>
      <c r="R2320" s="261"/>
      <c r="S2320" s="261"/>
      <c r="T2320" s="273"/>
      <c r="U2320" s="274"/>
      <c r="V2320" s="261"/>
      <c r="W2320" s="261"/>
      <c r="X2320" s="354">
        <f t="shared" si="939"/>
        <v>0</v>
      </c>
      <c r="Y2320" s="261"/>
      <c r="Z2320" s="354">
        <f t="shared" si="940"/>
        <v>0</v>
      </c>
      <c r="AA2320" s="261"/>
      <c r="AB2320" s="273"/>
      <c r="AC2320" s="274"/>
      <c r="AD2320" s="261"/>
      <c r="AE2320" s="261"/>
      <c r="AF2320" s="273"/>
      <c r="AG2320" s="274"/>
      <c r="AH2320" s="261"/>
      <c r="AI2320" s="261"/>
      <c r="AJ2320" s="273"/>
      <c r="AK2320" s="274"/>
      <c r="AL2320" s="261"/>
      <c r="AM2320" s="261"/>
      <c r="AN2320" s="273"/>
      <c r="AO2320" s="274"/>
      <c r="AP2320" s="261"/>
      <c r="AQ2320" s="261"/>
      <c r="AR2320" s="351">
        <f t="shared" si="941"/>
        <v>0</v>
      </c>
    </row>
    <row r="2321" spans="2:44" x14ac:dyDescent="0.4">
      <c r="B2321" s="272"/>
      <c r="C2321" s="266"/>
      <c r="D2321" s="273"/>
      <c r="E2321" s="274"/>
      <c r="F2321" s="266"/>
      <c r="G2321" s="261"/>
      <c r="H2321" s="273"/>
      <c r="I2321" s="274"/>
      <c r="J2321" s="266"/>
      <c r="K2321" s="261"/>
      <c r="L2321" s="273"/>
      <c r="M2321" s="274"/>
      <c r="N2321" s="266"/>
      <c r="O2321" s="261"/>
      <c r="P2321" s="273"/>
      <c r="Q2321" s="274"/>
      <c r="R2321" s="266"/>
      <c r="S2321" s="261"/>
      <c r="T2321" s="273"/>
      <c r="U2321" s="274"/>
      <c r="V2321" s="266"/>
      <c r="W2321" s="261"/>
      <c r="X2321" s="354">
        <f t="shared" si="939"/>
        <v>0</v>
      </c>
      <c r="Y2321" s="261"/>
      <c r="Z2321" s="354">
        <f t="shared" si="940"/>
        <v>0</v>
      </c>
      <c r="AA2321" s="261"/>
      <c r="AB2321" s="273"/>
      <c r="AC2321" s="274"/>
      <c r="AD2321" s="266"/>
      <c r="AE2321" s="261"/>
      <c r="AF2321" s="273"/>
      <c r="AG2321" s="274"/>
      <c r="AH2321" s="266"/>
      <c r="AI2321" s="261"/>
      <c r="AJ2321" s="273"/>
      <c r="AK2321" s="274"/>
      <c r="AL2321" s="266"/>
      <c r="AM2321" s="261"/>
      <c r="AN2321" s="273"/>
      <c r="AO2321" s="274"/>
      <c r="AP2321" s="266"/>
      <c r="AQ2321" s="261"/>
      <c r="AR2321" s="351">
        <f t="shared" si="941"/>
        <v>0</v>
      </c>
    </row>
    <row r="2322" spans="2:44" x14ac:dyDescent="0.4">
      <c r="B2322" s="272"/>
      <c r="C2322" s="266"/>
      <c r="D2322" s="273"/>
      <c r="E2322" s="274"/>
      <c r="F2322" s="261"/>
      <c r="G2322" s="261"/>
      <c r="H2322" s="273"/>
      <c r="I2322" s="274"/>
      <c r="J2322" s="261"/>
      <c r="K2322" s="261"/>
      <c r="L2322" s="273"/>
      <c r="M2322" s="274"/>
      <c r="N2322" s="261"/>
      <c r="O2322" s="261"/>
      <c r="P2322" s="273"/>
      <c r="Q2322" s="274"/>
      <c r="R2322" s="261"/>
      <c r="S2322" s="261"/>
      <c r="T2322" s="273"/>
      <c r="U2322" s="274"/>
      <c r="V2322" s="261"/>
      <c r="W2322" s="261"/>
      <c r="X2322" s="354">
        <f t="shared" si="939"/>
        <v>0</v>
      </c>
      <c r="Y2322" s="261"/>
      <c r="Z2322" s="354">
        <f t="shared" si="940"/>
        <v>0</v>
      </c>
      <c r="AA2322" s="261"/>
      <c r="AB2322" s="273"/>
      <c r="AC2322" s="274"/>
      <c r="AD2322" s="261"/>
      <c r="AE2322" s="261"/>
      <c r="AF2322" s="273"/>
      <c r="AG2322" s="274"/>
      <c r="AH2322" s="261"/>
      <c r="AI2322" s="261"/>
      <c r="AJ2322" s="273"/>
      <c r="AK2322" s="274"/>
      <c r="AL2322" s="261"/>
      <c r="AM2322" s="261"/>
      <c r="AN2322" s="273"/>
      <c r="AO2322" s="274"/>
      <c r="AP2322" s="261"/>
      <c r="AQ2322" s="261"/>
      <c r="AR2322" s="351">
        <f t="shared" si="941"/>
        <v>0</v>
      </c>
    </row>
    <row r="2323" spans="2:44" x14ac:dyDescent="0.4">
      <c r="B2323" s="272"/>
      <c r="C2323" s="266"/>
      <c r="D2323" s="273"/>
      <c r="E2323" s="274"/>
      <c r="F2323" s="266"/>
      <c r="G2323" s="261"/>
      <c r="H2323" s="273"/>
      <c r="I2323" s="274"/>
      <c r="J2323" s="266"/>
      <c r="K2323" s="261"/>
      <c r="L2323" s="273"/>
      <c r="M2323" s="274"/>
      <c r="N2323" s="266"/>
      <c r="O2323" s="261"/>
      <c r="P2323" s="273"/>
      <c r="Q2323" s="274"/>
      <c r="R2323" s="266"/>
      <c r="S2323" s="261"/>
      <c r="T2323" s="273"/>
      <c r="U2323" s="274"/>
      <c r="V2323" s="266"/>
      <c r="W2323" s="261"/>
      <c r="X2323" s="354">
        <f t="shared" si="939"/>
        <v>0</v>
      </c>
      <c r="Y2323" s="261"/>
      <c r="Z2323" s="354">
        <f t="shared" si="940"/>
        <v>0</v>
      </c>
      <c r="AA2323" s="261"/>
      <c r="AB2323" s="273"/>
      <c r="AC2323" s="274"/>
      <c r="AD2323" s="266"/>
      <c r="AE2323" s="261"/>
      <c r="AF2323" s="273"/>
      <c r="AG2323" s="274"/>
      <c r="AH2323" s="266"/>
      <c r="AI2323" s="261"/>
      <c r="AJ2323" s="273"/>
      <c r="AK2323" s="274"/>
      <c r="AL2323" s="266"/>
      <c r="AM2323" s="261"/>
      <c r="AN2323" s="273"/>
      <c r="AO2323" s="274"/>
      <c r="AP2323" s="266"/>
      <c r="AQ2323" s="261"/>
      <c r="AR2323" s="351">
        <f t="shared" si="941"/>
        <v>0</v>
      </c>
    </row>
    <row r="2324" spans="2:44" x14ac:dyDescent="0.4">
      <c r="B2324" s="272"/>
      <c r="C2324" s="266"/>
      <c r="D2324" s="273"/>
      <c r="E2324" s="274"/>
      <c r="F2324" s="261"/>
      <c r="G2324" s="261"/>
      <c r="H2324" s="273"/>
      <c r="I2324" s="274"/>
      <c r="J2324" s="261"/>
      <c r="K2324" s="261"/>
      <c r="L2324" s="273"/>
      <c r="M2324" s="274"/>
      <c r="N2324" s="261"/>
      <c r="O2324" s="261"/>
      <c r="P2324" s="273"/>
      <c r="Q2324" s="274"/>
      <c r="R2324" s="261"/>
      <c r="S2324" s="261"/>
      <c r="T2324" s="273"/>
      <c r="U2324" s="274"/>
      <c r="V2324" s="261"/>
      <c r="W2324" s="261"/>
      <c r="X2324" s="354">
        <f t="shared" si="939"/>
        <v>0</v>
      </c>
      <c r="Y2324" s="261"/>
      <c r="Z2324" s="354">
        <f t="shared" si="940"/>
        <v>0</v>
      </c>
      <c r="AA2324" s="261"/>
      <c r="AB2324" s="273"/>
      <c r="AC2324" s="274"/>
      <c r="AD2324" s="261"/>
      <c r="AE2324" s="261"/>
      <c r="AF2324" s="273"/>
      <c r="AG2324" s="274"/>
      <c r="AH2324" s="261"/>
      <c r="AI2324" s="261"/>
      <c r="AJ2324" s="273"/>
      <c r="AK2324" s="274"/>
      <c r="AL2324" s="261"/>
      <c r="AM2324" s="261"/>
      <c r="AN2324" s="273"/>
      <c r="AO2324" s="274"/>
      <c r="AP2324" s="261"/>
      <c r="AQ2324" s="261"/>
      <c r="AR2324" s="351">
        <f t="shared" si="941"/>
        <v>0</v>
      </c>
    </row>
    <row r="2325" spans="2:44" x14ac:dyDescent="0.4">
      <c r="B2325" s="272"/>
      <c r="C2325" s="266"/>
      <c r="D2325" s="266"/>
      <c r="E2325" s="274"/>
      <c r="F2325" s="261"/>
      <c r="G2325" s="261"/>
      <c r="H2325" s="266"/>
      <c r="I2325" s="274"/>
      <c r="J2325" s="261"/>
      <c r="K2325" s="261"/>
      <c r="L2325" s="266"/>
      <c r="M2325" s="274"/>
      <c r="N2325" s="261"/>
      <c r="O2325" s="261"/>
      <c r="P2325" s="266"/>
      <c r="Q2325" s="274"/>
      <c r="R2325" s="261"/>
      <c r="S2325" s="261"/>
      <c r="T2325" s="266"/>
      <c r="U2325" s="274"/>
      <c r="V2325" s="261"/>
      <c r="W2325" s="261"/>
      <c r="X2325" s="354">
        <f t="shared" si="939"/>
        <v>0</v>
      </c>
      <c r="Y2325" s="261"/>
      <c r="Z2325" s="354">
        <f t="shared" si="940"/>
        <v>0</v>
      </c>
      <c r="AA2325" s="261"/>
      <c r="AB2325" s="266"/>
      <c r="AC2325" s="274"/>
      <c r="AD2325" s="261"/>
      <c r="AE2325" s="261"/>
      <c r="AF2325" s="266"/>
      <c r="AG2325" s="274"/>
      <c r="AH2325" s="261"/>
      <c r="AI2325" s="261"/>
      <c r="AJ2325" s="266"/>
      <c r="AK2325" s="274"/>
      <c r="AL2325" s="261"/>
      <c r="AM2325" s="261"/>
      <c r="AN2325" s="266"/>
      <c r="AO2325" s="274"/>
      <c r="AP2325" s="261"/>
      <c r="AQ2325" s="261"/>
      <c r="AR2325" s="351">
        <f t="shared" si="941"/>
        <v>0</v>
      </c>
    </row>
    <row r="2326" spans="2:44" x14ac:dyDescent="0.4">
      <c r="B2326" s="272"/>
      <c r="C2326" s="266"/>
      <c r="D2326" s="273"/>
      <c r="E2326" s="274"/>
      <c r="F2326" s="261"/>
      <c r="G2326" s="261"/>
      <c r="H2326" s="273"/>
      <c r="I2326" s="274"/>
      <c r="J2326" s="261"/>
      <c r="K2326" s="261"/>
      <c r="L2326" s="273"/>
      <c r="M2326" s="274"/>
      <c r="N2326" s="261"/>
      <c r="O2326" s="261"/>
      <c r="P2326" s="273"/>
      <c r="Q2326" s="274"/>
      <c r="R2326" s="261"/>
      <c r="S2326" s="261"/>
      <c r="T2326" s="273"/>
      <c r="U2326" s="274"/>
      <c r="V2326" s="261"/>
      <c r="W2326" s="261"/>
      <c r="X2326" s="354">
        <f t="shared" si="939"/>
        <v>0</v>
      </c>
      <c r="Y2326" s="261"/>
      <c r="Z2326" s="354">
        <f t="shared" si="940"/>
        <v>0</v>
      </c>
      <c r="AA2326" s="261"/>
      <c r="AB2326" s="273"/>
      <c r="AC2326" s="274"/>
      <c r="AD2326" s="261"/>
      <c r="AE2326" s="261"/>
      <c r="AF2326" s="273"/>
      <c r="AG2326" s="274"/>
      <c r="AH2326" s="261"/>
      <c r="AI2326" s="261"/>
      <c r="AJ2326" s="273"/>
      <c r="AK2326" s="274"/>
      <c r="AL2326" s="261"/>
      <c r="AM2326" s="261"/>
      <c r="AN2326" s="273"/>
      <c r="AO2326" s="274"/>
      <c r="AP2326" s="261"/>
      <c r="AQ2326" s="261"/>
      <c r="AR2326" s="351">
        <f t="shared" si="941"/>
        <v>0</v>
      </c>
    </row>
    <row r="2327" spans="2:44" x14ac:dyDescent="0.4">
      <c r="B2327" s="272"/>
      <c r="C2327" s="266"/>
      <c r="D2327" s="273"/>
      <c r="E2327" s="274"/>
      <c r="F2327" s="261"/>
      <c r="G2327" s="261"/>
      <c r="H2327" s="273"/>
      <c r="I2327" s="274"/>
      <c r="J2327" s="261"/>
      <c r="K2327" s="261"/>
      <c r="L2327" s="273"/>
      <c r="M2327" s="274"/>
      <c r="N2327" s="261"/>
      <c r="O2327" s="261"/>
      <c r="P2327" s="273"/>
      <c r="Q2327" s="274"/>
      <c r="R2327" s="261"/>
      <c r="S2327" s="261"/>
      <c r="T2327" s="273"/>
      <c r="U2327" s="274"/>
      <c r="V2327" s="261"/>
      <c r="W2327" s="261"/>
      <c r="X2327" s="354">
        <f t="shared" si="939"/>
        <v>0</v>
      </c>
      <c r="Y2327" s="261"/>
      <c r="Z2327" s="354">
        <f t="shared" si="940"/>
        <v>0</v>
      </c>
      <c r="AA2327" s="261"/>
      <c r="AB2327" s="273"/>
      <c r="AC2327" s="274"/>
      <c r="AD2327" s="261"/>
      <c r="AE2327" s="261"/>
      <c r="AF2327" s="273"/>
      <c r="AG2327" s="274"/>
      <c r="AH2327" s="261"/>
      <c r="AI2327" s="261"/>
      <c r="AJ2327" s="273"/>
      <c r="AK2327" s="274"/>
      <c r="AL2327" s="261"/>
      <c r="AM2327" s="261"/>
      <c r="AN2327" s="273"/>
      <c r="AO2327" s="274"/>
      <c r="AP2327" s="261"/>
      <c r="AQ2327" s="261"/>
      <c r="AR2327" s="351">
        <f t="shared" si="941"/>
        <v>0</v>
      </c>
    </row>
    <row r="2328" spans="2:44" x14ac:dyDescent="0.4">
      <c r="B2328" s="272"/>
      <c r="C2328" s="266"/>
      <c r="D2328" s="273"/>
      <c r="E2328" s="274"/>
      <c r="F2328" s="261"/>
      <c r="G2328" s="261"/>
      <c r="H2328" s="273"/>
      <c r="I2328" s="274"/>
      <c r="J2328" s="261"/>
      <c r="K2328" s="261"/>
      <c r="L2328" s="273"/>
      <c r="M2328" s="274"/>
      <c r="N2328" s="261"/>
      <c r="O2328" s="261"/>
      <c r="P2328" s="273"/>
      <c r="Q2328" s="274"/>
      <c r="R2328" s="261"/>
      <c r="S2328" s="261"/>
      <c r="T2328" s="273"/>
      <c r="U2328" s="274"/>
      <c r="V2328" s="261"/>
      <c r="W2328" s="261"/>
      <c r="X2328" s="354">
        <f t="shared" si="939"/>
        <v>0</v>
      </c>
      <c r="Y2328" s="261"/>
      <c r="Z2328" s="354">
        <f t="shared" si="940"/>
        <v>0</v>
      </c>
      <c r="AA2328" s="261"/>
      <c r="AB2328" s="273"/>
      <c r="AC2328" s="274"/>
      <c r="AD2328" s="261"/>
      <c r="AE2328" s="261"/>
      <c r="AF2328" s="273"/>
      <c r="AG2328" s="274"/>
      <c r="AH2328" s="261"/>
      <c r="AI2328" s="261"/>
      <c r="AJ2328" s="273"/>
      <c r="AK2328" s="274"/>
      <c r="AL2328" s="261"/>
      <c r="AM2328" s="261"/>
      <c r="AN2328" s="273"/>
      <c r="AO2328" s="274"/>
      <c r="AP2328" s="261"/>
      <c r="AQ2328" s="261"/>
      <c r="AR2328" s="351">
        <f t="shared" si="941"/>
        <v>0</v>
      </c>
    </row>
    <row r="2329" spans="2:44" x14ac:dyDescent="0.4">
      <c r="B2329" s="272"/>
      <c r="C2329" s="266"/>
      <c r="D2329" s="273"/>
      <c r="E2329" s="274"/>
      <c r="F2329" s="261"/>
      <c r="G2329" s="261"/>
      <c r="H2329" s="273"/>
      <c r="I2329" s="274"/>
      <c r="J2329" s="261"/>
      <c r="K2329" s="261"/>
      <c r="L2329" s="273"/>
      <c r="M2329" s="274"/>
      <c r="N2329" s="261"/>
      <c r="O2329" s="261"/>
      <c r="P2329" s="273"/>
      <c r="Q2329" s="274"/>
      <c r="R2329" s="261"/>
      <c r="S2329" s="261"/>
      <c r="T2329" s="273"/>
      <c r="U2329" s="274"/>
      <c r="V2329" s="261"/>
      <c r="W2329" s="261"/>
      <c r="X2329" s="354">
        <f t="shared" si="939"/>
        <v>0</v>
      </c>
      <c r="Y2329" s="261"/>
      <c r="Z2329" s="354">
        <f t="shared" si="940"/>
        <v>0</v>
      </c>
      <c r="AA2329" s="261"/>
      <c r="AB2329" s="273"/>
      <c r="AC2329" s="274"/>
      <c r="AD2329" s="261"/>
      <c r="AE2329" s="261"/>
      <c r="AF2329" s="273"/>
      <c r="AG2329" s="274"/>
      <c r="AH2329" s="261"/>
      <c r="AI2329" s="261"/>
      <c r="AJ2329" s="273"/>
      <c r="AK2329" s="274"/>
      <c r="AL2329" s="261"/>
      <c r="AM2329" s="261"/>
      <c r="AN2329" s="273"/>
      <c r="AO2329" s="274"/>
      <c r="AP2329" s="261"/>
      <c r="AQ2329" s="261"/>
      <c r="AR2329" s="351">
        <f t="shared" si="941"/>
        <v>0</v>
      </c>
    </row>
    <row r="2330" spans="2:44" x14ac:dyDescent="0.4">
      <c r="B2330" s="272"/>
      <c r="C2330" s="266"/>
      <c r="D2330" s="280"/>
      <c r="E2330" s="274"/>
      <c r="F2330" s="266"/>
      <c r="G2330" s="261"/>
      <c r="H2330" s="280"/>
      <c r="I2330" s="274"/>
      <c r="J2330" s="266"/>
      <c r="K2330" s="261"/>
      <c r="L2330" s="280"/>
      <c r="M2330" s="274"/>
      <c r="N2330" s="266"/>
      <c r="O2330" s="261"/>
      <c r="P2330" s="280"/>
      <c r="Q2330" s="274"/>
      <c r="R2330" s="266"/>
      <c r="S2330" s="261"/>
      <c r="T2330" s="280"/>
      <c r="U2330" s="274"/>
      <c r="V2330" s="266"/>
      <c r="W2330" s="261"/>
      <c r="X2330" s="354">
        <f t="shared" si="939"/>
        <v>0</v>
      </c>
      <c r="Y2330" s="261"/>
      <c r="Z2330" s="354">
        <f t="shared" si="940"/>
        <v>0</v>
      </c>
      <c r="AA2330" s="261"/>
      <c r="AB2330" s="280"/>
      <c r="AC2330" s="274"/>
      <c r="AD2330" s="266"/>
      <c r="AE2330" s="261"/>
      <c r="AF2330" s="280"/>
      <c r="AG2330" s="274"/>
      <c r="AH2330" s="266"/>
      <c r="AI2330" s="261"/>
      <c r="AJ2330" s="280"/>
      <c r="AK2330" s="274"/>
      <c r="AL2330" s="266"/>
      <c r="AM2330" s="261"/>
      <c r="AN2330" s="280"/>
      <c r="AO2330" s="274"/>
      <c r="AP2330" s="266"/>
      <c r="AQ2330" s="261"/>
      <c r="AR2330" s="351">
        <f t="shared" si="941"/>
        <v>0</v>
      </c>
    </row>
    <row r="2331" spans="2:44" x14ac:dyDescent="0.4">
      <c r="B2331" s="272"/>
      <c r="C2331" s="266"/>
      <c r="D2331" s="273"/>
      <c r="E2331" s="274"/>
      <c r="F2331" s="261"/>
      <c r="G2331" s="261"/>
      <c r="H2331" s="273"/>
      <c r="I2331" s="274"/>
      <c r="J2331" s="261"/>
      <c r="K2331" s="261"/>
      <c r="L2331" s="273"/>
      <c r="M2331" s="274"/>
      <c r="N2331" s="261"/>
      <c r="O2331" s="261"/>
      <c r="P2331" s="273"/>
      <c r="Q2331" s="274"/>
      <c r="R2331" s="261"/>
      <c r="S2331" s="261"/>
      <c r="T2331" s="273"/>
      <c r="U2331" s="274"/>
      <c r="V2331" s="261"/>
      <c r="W2331" s="261"/>
      <c r="X2331" s="354">
        <f t="shared" si="939"/>
        <v>0</v>
      </c>
      <c r="Y2331" s="261"/>
      <c r="Z2331" s="354">
        <f t="shared" si="940"/>
        <v>0</v>
      </c>
      <c r="AA2331" s="261"/>
      <c r="AB2331" s="273"/>
      <c r="AC2331" s="274"/>
      <c r="AD2331" s="261"/>
      <c r="AE2331" s="261"/>
      <c r="AF2331" s="273"/>
      <c r="AG2331" s="274"/>
      <c r="AH2331" s="261"/>
      <c r="AI2331" s="261"/>
      <c r="AJ2331" s="273"/>
      <c r="AK2331" s="274"/>
      <c r="AL2331" s="261"/>
      <c r="AM2331" s="261"/>
      <c r="AN2331" s="273"/>
      <c r="AO2331" s="274"/>
      <c r="AP2331" s="261"/>
      <c r="AQ2331" s="261"/>
      <c r="AR2331" s="351">
        <f t="shared" si="941"/>
        <v>0</v>
      </c>
    </row>
    <row r="2332" spans="2:44" x14ac:dyDescent="0.4">
      <c r="B2332" s="272"/>
      <c r="C2332" s="266"/>
      <c r="D2332" s="280"/>
      <c r="E2332" s="274"/>
      <c r="F2332" s="266"/>
      <c r="G2332" s="261"/>
      <c r="H2332" s="280"/>
      <c r="I2332" s="274"/>
      <c r="J2332" s="266"/>
      <c r="K2332" s="261"/>
      <c r="L2332" s="280"/>
      <c r="M2332" s="274"/>
      <c r="N2332" s="266"/>
      <c r="O2332" s="261"/>
      <c r="P2332" s="280"/>
      <c r="Q2332" s="274"/>
      <c r="R2332" s="266"/>
      <c r="S2332" s="261"/>
      <c r="T2332" s="280"/>
      <c r="U2332" s="274"/>
      <c r="V2332" s="266"/>
      <c r="W2332" s="261"/>
      <c r="X2332" s="354">
        <f t="shared" si="939"/>
        <v>0</v>
      </c>
      <c r="Y2332" s="261"/>
      <c r="Z2332" s="354">
        <f t="shared" si="940"/>
        <v>0</v>
      </c>
      <c r="AA2332" s="261"/>
      <c r="AB2332" s="280"/>
      <c r="AC2332" s="274"/>
      <c r="AD2332" s="266"/>
      <c r="AE2332" s="261"/>
      <c r="AF2332" s="280"/>
      <c r="AG2332" s="274"/>
      <c r="AH2332" s="266"/>
      <c r="AI2332" s="261"/>
      <c r="AJ2332" s="280"/>
      <c r="AK2332" s="274"/>
      <c r="AL2332" s="266"/>
      <c r="AM2332" s="261"/>
      <c r="AN2332" s="280"/>
      <c r="AO2332" s="274"/>
      <c r="AP2332" s="266"/>
      <c r="AQ2332" s="261"/>
      <c r="AR2332" s="351">
        <f t="shared" si="941"/>
        <v>0</v>
      </c>
    </row>
    <row r="2333" spans="2:44" x14ac:dyDescent="0.4">
      <c r="B2333" s="272"/>
      <c r="C2333" s="266"/>
      <c r="D2333" s="273"/>
      <c r="E2333" s="274"/>
      <c r="F2333" s="261"/>
      <c r="G2333" s="261"/>
      <c r="H2333" s="273"/>
      <c r="I2333" s="274"/>
      <c r="J2333" s="261"/>
      <c r="K2333" s="261"/>
      <c r="L2333" s="273"/>
      <c r="M2333" s="274"/>
      <c r="N2333" s="261"/>
      <c r="O2333" s="261"/>
      <c r="P2333" s="273"/>
      <c r="Q2333" s="274"/>
      <c r="R2333" s="261"/>
      <c r="S2333" s="261"/>
      <c r="T2333" s="273"/>
      <c r="U2333" s="274"/>
      <c r="V2333" s="261"/>
      <c r="W2333" s="261"/>
      <c r="X2333" s="354">
        <f t="shared" si="939"/>
        <v>0</v>
      </c>
      <c r="Y2333" s="261"/>
      <c r="Z2333" s="354">
        <f t="shared" si="940"/>
        <v>0</v>
      </c>
      <c r="AA2333" s="261"/>
      <c r="AB2333" s="273"/>
      <c r="AC2333" s="274"/>
      <c r="AD2333" s="261"/>
      <c r="AE2333" s="261"/>
      <c r="AF2333" s="273"/>
      <c r="AG2333" s="274"/>
      <c r="AH2333" s="261"/>
      <c r="AI2333" s="261"/>
      <c r="AJ2333" s="273"/>
      <c r="AK2333" s="274"/>
      <c r="AL2333" s="261"/>
      <c r="AM2333" s="261"/>
      <c r="AN2333" s="273"/>
      <c r="AO2333" s="274"/>
      <c r="AP2333" s="261"/>
      <c r="AQ2333" s="261"/>
      <c r="AR2333" s="351">
        <f t="shared" si="941"/>
        <v>0</v>
      </c>
    </row>
    <row r="2334" spans="2:44" x14ac:dyDescent="0.4">
      <c r="B2334" s="272"/>
      <c r="C2334" s="266"/>
      <c r="D2334" s="280"/>
      <c r="E2334" s="274"/>
      <c r="F2334" s="266"/>
      <c r="G2334" s="261"/>
      <c r="H2334" s="280"/>
      <c r="I2334" s="274"/>
      <c r="J2334" s="266"/>
      <c r="K2334" s="261"/>
      <c r="L2334" s="280"/>
      <c r="M2334" s="274"/>
      <c r="N2334" s="266"/>
      <c r="O2334" s="261"/>
      <c r="P2334" s="280"/>
      <c r="Q2334" s="274"/>
      <c r="R2334" s="266"/>
      <c r="S2334" s="261"/>
      <c r="T2334" s="280"/>
      <c r="U2334" s="274"/>
      <c r="V2334" s="266"/>
      <c r="W2334" s="261"/>
      <c r="X2334" s="354">
        <f t="shared" si="939"/>
        <v>0</v>
      </c>
      <c r="Y2334" s="261"/>
      <c r="Z2334" s="354">
        <f t="shared" si="940"/>
        <v>0</v>
      </c>
      <c r="AA2334" s="261"/>
      <c r="AB2334" s="280"/>
      <c r="AC2334" s="274"/>
      <c r="AD2334" s="266"/>
      <c r="AE2334" s="261"/>
      <c r="AF2334" s="280"/>
      <c r="AG2334" s="274"/>
      <c r="AH2334" s="266"/>
      <c r="AI2334" s="261"/>
      <c r="AJ2334" s="280"/>
      <c r="AK2334" s="274"/>
      <c r="AL2334" s="266"/>
      <c r="AM2334" s="261"/>
      <c r="AN2334" s="280"/>
      <c r="AO2334" s="274"/>
      <c r="AP2334" s="266"/>
      <c r="AQ2334" s="261"/>
      <c r="AR2334" s="351">
        <f t="shared" si="941"/>
        <v>0</v>
      </c>
    </row>
    <row r="2335" spans="2:44" x14ac:dyDescent="0.4">
      <c r="B2335" s="272"/>
      <c r="C2335" s="266"/>
      <c r="D2335" s="273"/>
      <c r="E2335" s="274"/>
      <c r="F2335" s="261"/>
      <c r="G2335" s="261"/>
      <c r="H2335" s="273"/>
      <c r="I2335" s="274"/>
      <c r="J2335" s="261"/>
      <c r="K2335" s="261"/>
      <c r="L2335" s="273"/>
      <c r="M2335" s="274"/>
      <c r="N2335" s="261"/>
      <c r="O2335" s="261"/>
      <c r="P2335" s="273"/>
      <c r="Q2335" s="274"/>
      <c r="R2335" s="261"/>
      <c r="S2335" s="261"/>
      <c r="T2335" s="273"/>
      <c r="U2335" s="274"/>
      <c r="V2335" s="261"/>
      <c r="W2335" s="261"/>
      <c r="X2335" s="354">
        <f t="shared" si="939"/>
        <v>0</v>
      </c>
      <c r="Y2335" s="261"/>
      <c r="Z2335" s="354">
        <f t="shared" si="940"/>
        <v>0</v>
      </c>
      <c r="AA2335" s="261"/>
      <c r="AB2335" s="273"/>
      <c r="AC2335" s="274"/>
      <c r="AD2335" s="261"/>
      <c r="AE2335" s="261"/>
      <c r="AF2335" s="273"/>
      <c r="AG2335" s="274"/>
      <c r="AH2335" s="261"/>
      <c r="AI2335" s="261"/>
      <c r="AJ2335" s="273"/>
      <c r="AK2335" s="274"/>
      <c r="AL2335" s="261"/>
      <c r="AM2335" s="261"/>
      <c r="AN2335" s="273"/>
      <c r="AO2335" s="274"/>
      <c r="AP2335" s="261"/>
      <c r="AQ2335" s="261"/>
      <c r="AR2335" s="351">
        <f t="shared" si="941"/>
        <v>0</v>
      </c>
    </row>
    <row r="2336" spans="2:44" x14ac:dyDescent="0.4">
      <c r="B2336" s="272"/>
      <c r="C2336" s="266"/>
      <c r="D2336" s="280"/>
      <c r="E2336" s="274"/>
      <c r="F2336" s="266"/>
      <c r="G2336" s="261"/>
      <c r="H2336" s="280"/>
      <c r="I2336" s="274"/>
      <c r="J2336" s="266"/>
      <c r="K2336" s="261"/>
      <c r="L2336" s="280"/>
      <c r="M2336" s="274"/>
      <c r="N2336" s="266"/>
      <c r="O2336" s="261"/>
      <c r="P2336" s="280"/>
      <c r="Q2336" s="274"/>
      <c r="R2336" s="266"/>
      <c r="S2336" s="261"/>
      <c r="T2336" s="280"/>
      <c r="U2336" s="274"/>
      <c r="V2336" s="266"/>
      <c r="W2336" s="261"/>
      <c r="X2336" s="354">
        <f t="shared" si="939"/>
        <v>0</v>
      </c>
      <c r="Y2336" s="261"/>
      <c r="Z2336" s="354">
        <f t="shared" si="940"/>
        <v>0</v>
      </c>
      <c r="AA2336" s="261"/>
      <c r="AB2336" s="280"/>
      <c r="AC2336" s="274"/>
      <c r="AD2336" s="266"/>
      <c r="AE2336" s="261"/>
      <c r="AF2336" s="280"/>
      <c r="AG2336" s="274"/>
      <c r="AH2336" s="266"/>
      <c r="AI2336" s="261"/>
      <c r="AJ2336" s="280"/>
      <c r="AK2336" s="274"/>
      <c r="AL2336" s="266"/>
      <c r="AM2336" s="261"/>
      <c r="AN2336" s="280"/>
      <c r="AO2336" s="274"/>
      <c r="AP2336" s="266"/>
      <c r="AQ2336" s="261"/>
      <c r="AR2336" s="351">
        <f t="shared" si="941"/>
        <v>0</v>
      </c>
    </row>
    <row r="2337" spans="2:44" x14ac:dyDescent="0.4">
      <c r="B2337" s="272"/>
      <c r="C2337" s="266"/>
      <c r="D2337" s="273"/>
      <c r="E2337" s="274"/>
      <c r="F2337" s="261"/>
      <c r="G2337" s="261"/>
      <c r="H2337" s="273"/>
      <c r="I2337" s="274"/>
      <c r="J2337" s="261"/>
      <c r="K2337" s="261"/>
      <c r="L2337" s="273"/>
      <c r="M2337" s="274"/>
      <c r="N2337" s="261"/>
      <c r="O2337" s="261"/>
      <c r="P2337" s="273"/>
      <c r="Q2337" s="274"/>
      <c r="R2337" s="261"/>
      <c r="S2337" s="261"/>
      <c r="T2337" s="273"/>
      <c r="U2337" s="274"/>
      <c r="V2337" s="261"/>
      <c r="W2337" s="261"/>
      <c r="X2337" s="354">
        <f t="shared" si="939"/>
        <v>0</v>
      </c>
      <c r="Y2337" s="261"/>
      <c r="Z2337" s="354">
        <f t="shared" si="940"/>
        <v>0</v>
      </c>
      <c r="AA2337" s="261"/>
      <c r="AB2337" s="273"/>
      <c r="AC2337" s="274"/>
      <c r="AD2337" s="261"/>
      <c r="AE2337" s="261"/>
      <c r="AF2337" s="273"/>
      <c r="AG2337" s="274"/>
      <c r="AH2337" s="261"/>
      <c r="AI2337" s="261"/>
      <c r="AJ2337" s="273"/>
      <c r="AK2337" s="274"/>
      <c r="AL2337" s="261"/>
      <c r="AM2337" s="261"/>
      <c r="AN2337" s="273"/>
      <c r="AO2337" s="274"/>
      <c r="AP2337" s="261"/>
      <c r="AQ2337" s="261"/>
      <c r="AR2337" s="351">
        <f t="shared" si="941"/>
        <v>0</v>
      </c>
    </row>
    <row r="2338" spans="2:44" x14ac:dyDescent="0.4">
      <c r="B2338" s="272"/>
      <c r="C2338" s="266"/>
      <c r="D2338" s="280"/>
      <c r="E2338" s="274"/>
      <c r="F2338" s="266"/>
      <c r="G2338" s="261"/>
      <c r="H2338" s="280"/>
      <c r="I2338" s="274"/>
      <c r="J2338" s="266"/>
      <c r="K2338" s="261"/>
      <c r="L2338" s="280"/>
      <c r="M2338" s="274"/>
      <c r="N2338" s="266"/>
      <c r="O2338" s="261"/>
      <c r="P2338" s="280"/>
      <c r="Q2338" s="274"/>
      <c r="R2338" s="266"/>
      <c r="S2338" s="261"/>
      <c r="T2338" s="280"/>
      <c r="U2338" s="274"/>
      <c r="V2338" s="266"/>
      <c r="W2338" s="261"/>
      <c r="X2338" s="354">
        <f t="shared" si="939"/>
        <v>0</v>
      </c>
      <c r="Y2338" s="261"/>
      <c r="Z2338" s="354">
        <f t="shared" si="940"/>
        <v>0</v>
      </c>
      <c r="AA2338" s="261"/>
      <c r="AB2338" s="280"/>
      <c r="AC2338" s="274"/>
      <c r="AD2338" s="266"/>
      <c r="AE2338" s="261"/>
      <c r="AF2338" s="280"/>
      <c r="AG2338" s="274"/>
      <c r="AH2338" s="266"/>
      <c r="AI2338" s="261"/>
      <c r="AJ2338" s="280"/>
      <c r="AK2338" s="274"/>
      <c r="AL2338" s="266"/>
      <c r="AM2338" s="261"/>
      <c r="AN2338" s="280"/>
      <c r="AO2338" s="274"/>
      <c r="AP2338" s="266"/>
      <c r="AQ2338" s="261"/>
      <c r="AR2338" s="351">
        <f t="shared" si="941"/>
        <v>0</v>
      </c>
    </row>
    <row r="2339" spans="2:44" x14ac:dyDescent="0.4">
      <c r="B2339" s="272"/>
      <c r="C2339" s="266"/>
      <c r="D2339" s="273"/>
      <c r="E2339" s="274"/>
      <c r="F2339" s="261"/>
      <c r="G2339" s="261"/>
      <c r="H2339" s="273"/>
      <c r="I2339" s="274"/>
      <c r="J2339" s="261"/>
      <c r="K2339" s="261"/>
      <c r="L2339" s="273"/>
      <c r="M2339" s="274"/>
      <c r="N2339" s="261"/>
      <c r="O2339" s="261"/>
      <c r="P2339" s="273"/>
      <c r="Q2339" s="274"/>
      <c r="R2339" s="261"/>
      <c r="S2339" s="261"/>
      <c r="T2339" s="273"/>
      <c r="U2339" s="274"/>
      <c r="V2339" s="261"/>
      <c r="W2339" s="261"/>
      <c r="X2339" s="354">
        <f t="shared" si="939"/>
        <v>0</v>
      </c>
      <c r="Y2339" s="261"/>
      <c r="Z2339" s="354">
        <f t="shared" si="940"/>
        <v>0</v>
      </c>
      <c r="AA2339" s="261"/>
      <c r="AB2339" s="273"/>
      <c r="AC2339" s="274"/>
      <c r="AD2339" s="261"/>
      <c r="AE2339" s="261"/>
      <c r="AF2339" s="273"/>
      <c r="AG2339" s="274"/>
      <c r="AH2339" s="261"/>
      <c r="AI2339" s="261"/>
      <c r="AJ2339" s="273"/>
      <c r="AK2339" s="274"/>
      <c r="AL2339" s="261"/>
      <c r="AM2339" s="261"/>
      <c r="AN2339" s="273"/>
      <c r="AO2339" s="274"/>
      <c r="AP2339" s="261"/>
      <c r="AQ2339" s="261"/>
      <c r="AR2339" s="351">
        <f t="shared" si="941"/>
        <v>0</v>
      </c>
    </row>
    <row r="2340" spans="2:44" x14ac:dyDescent="0.4">
      <c r="B2340" s="272"/>
      <c r="C2340" s="266"/>
      <c r="D2340" s="280"/>
      <c r="E2340" s="274"/>
      <c r="F2340" s="266"/>
      <c r="G2340" s="261"/>
      <c r="H2340" s="280"/>
      <c r="I2340" s="274"/>
      <c r="J2340" s="266"/>
      <c r="K2340" s="261"/>
      <c r="L2340" s="280"/>
      <c r="M2340" s="274"/>
      <c r="N2340" s="266"/>
      <c r="O2340" s="261"/>
      <c r="P2340" s="280"/>
      <c r="Q2340" s="274"/>
      <c r="R2340" s="266"/>
      <c r="S2340" s="261"/>
      <c r="T2340" s="280"/>
      <c r="U2340" s="274"/>
      <c r="V2340" s="266"/>
      <c r="W2340" s="261"/>
      <c r="X2340" s="354">
        <f t="shared" si="939"/>
        <v>0</v>
      </c>
      <c r="Y2340" s="261"/>
      <c r="Z2340" s="354">
        <f t="shared" si="940"/>
        <v>0</v>
      </c>
      <c r="AA2340" s="261"/>
      <c r="AB2340" s="280"/>
      <c r="AC2340" s="274"/>
      <c r="AD2340" s="266"/>
      <c r="AE2340" s="261"/>
      <c r="AF2340" s="280"/>
      <c r="AG2340" s="274"/>
      <c r="AH2340" s="266"/>
      <c r="AI2340" s="261"/>
      <c r="AJ2340" s="280"/>
      <c r="AK2340" s="274"/>
      <c r="AL2340" s="266"/>
      <c r="AM2340" s="261"/>
      <c r="AN2340" s="280"/>
      <c r="AO2340" s="274"/>
      <c r="AP2340" s="266"/>
      <c r="AQ2340" s="261"/>
      <c r="AR2340" s="351">
        <f t="shared" si="941"/>
        <v>0</v>
      </c>
    </row>
    <row r="2341" spans="2:44" x14ac:dyDescent="0.4">
      <c r="B2341" s="272"/>
      <c r="C2341" s="266"/>
      <c r="D2341" s="273"/>
      <c r="E2341" s="274"/>
      <c r="F2341" s="261"/>
      <c r="G2341" s="261"/>
      <c r="H2341" s="273"/>
      <c r="I2341" s="274"/>
      <c r="J2341" s="261"/>
      <c r="K2341" s="261"/>
      <c r="L2341" s="273"/>
      <c r="M2341" s="274"/>
      <c r="N2341" s="261"/>
      <c r="O2341" s="261"/>
      <c r="P2341" s="273"/>
      <c r="Q2341" s="274"/>
      <c r="R2341" s="261"/>
      <c r="S2341" s="261"/>
      <c r="T2341" s="273"/>
      <c r="U2341" s="274"/>
      <c r="V2341" s="261"/>
      <c r="W2341" s="261"/>
      <c r="X2341" s="354">
        <f t="shared" si="939"/>
        <v>0</v>
      </c>
      <c r="Y2341" s="261"/>
      <c r="Z2341" s="354">
        <f t="shared" si="940"/>
        <v>0</v>
      </c>
      <c r="AA2341" s="261"/>
      <c r="AB2341" s="273"/>
      <c r="AC2341" s="274"/>
      <c r="AD2341" s="261"/>
      <c r="AE2341" s="261"/>
      <c r="AF2341" s="273"/>
      <c r="AG2341" s="274"/>
      <c r="AH2341" s="261"/>
      <c r="AI2341" s="261"/>
      <c r="AJ2341" s="273"/>
      <c r="AK2341" s="274"/>
      <c r="AL2341" s="261"/>
      <c r="AM2341" s="261"/>
      <c r="AN2341" s="273"/>
      <c r="AO2341" s="274"/>
      <c r="AP2341" s="261"/>
      <c r="AQ2341" s="261"/>
      <c r="AR2341" s="351">
        <f t="shared" si="941"/>
        <v>0</v>
      </c>
    </row>
    <row r="2342" spans="2:44" x14ac:dyDescent="0.4">
      <c r="B2342" s="272"/>
      <c r="C2342" s="266"/>
      <c r="D2342" s="280"/>
      <c r="E2342" s="274"/>
      <c r="F2342" s="266"/>
      <c r="G2342" s="261"/>
      <c r="H2342" s="280"/>
      <c r="I2342" s="274"/>
      <c r="J2342" s="266"/>
      <c r="K2342" s="261"/>
      <c r="L2342" s="280"/>
      <c r="M2342" s="274"/>
      <c r="N2342" s="266"/>
      <c r="O2342" s="261"/>
      <c r="P2342" s="280"/>
      <c r="Q2342" s="274"/>
      <c r="R2342" s="266"/>
      <c r="S2342" s="261"/>
      <c r="T2342" s="280"/>
      <c r="U2342" s="274"/>
      <c r="V2342" s="266"/>
      <c r="W2342" s="261"/>
      <c r="X2342" s="354">
        <f t="shared" si="939"/>
        <v>0</v>
      </c>
      <c r="Y2342" s="261"/>
      <c r="Z2342" s="354">
        <f t="shared" si="940"/>
        <v>0</v>
      </c>
      <c r="AA2342" s="261"/>
      <c r="AB2342" s="280"/>
      <c r="AC2342" s="274"/>
      <c r="AD2342" s="266"/>
      <c r="AE2342" s="261"/>
      <c r="AF2342" s="280"/>
      <c r="AG2342" s="274"/>
      <c r="AH2342" s="266"/>
      <c r="AI2342" s="261"/>
      <c r="AJ2342" s="280"/>
      <c r="AK2342" s="274"/>
      <c r="AL2342" s="266"/>
      <c r="AM2342" s="261"/>
      <c r="AN2342" s="280"/>
      <c r="AO2342" s="274"/>
      <c r="AP2342" s="266"/>
      <c r="AQ2342" s="261"/>
      <c r="AR2342" s="351">
        <f t="shared" si="941"/>
        <v>0</v>
      </c>
    </row>
    <row r="2343" spans="2:44" x14ac:dyDescent="0.4">
      <c r="B2343" s="272"/>
      <c r="C2343" s="266"/>
      <c r="D2343" s="273"/>
      <c r="E2343" s="274"/>
      <c r="F2343" s="261"/>
      <c r="G2343" s="261"/>
      <c r="H2343" s="273"/>
      <c r="I2343" s="274"/>
      <c r="J2343" s="261"/>
      <c r="K2343" s="261"/>
      <c r="L2343" s="273"/>
      <c r="M2343" s="274"/>
      <c r="N2343" s="261"/>
      <c r="O2343" s="261"/>
      <c r="P2343" s="273"/>
      <c r="Q2343" s="274"/>
      <c r="R2343" s="261"/>
      <c r="S2343" s="261"/>
      <c r="T2343" s="273"/>
      <c r="U2343" s="274"/>
      <c r="V2343" s="261"/>
      <c r="W2343" s="261"/>
      <c r="X2343" s="354">
        <f t="shared" si="939"/>
        <v>0</v>
      </c>
      <c r="Y2343" s="261"/>
      <c r="Z2343" s="354">
        <f t="shared" si="940"/>
        <v>0</v>
      </c>
      <c r="AA2343" s="261"/>
      <c r="AB2343" s="273"/>
      <c r="AC2343" s="274"/>
      <c r="AD2343" s="261"/>
      <c r="AE2343" s="261"/>
      <c r="AF2343" s="273"/>
      <c r="AG2343" s="274"/>
      <c r="AH2343" s="261"/>
      <c r="AI2343" s="261"/>
      <c r="AJ2343" s="273"/>
      <c r="AK2343" s="274"/>
      <c r="AL2343" s="261"/>
      <c r="AM2343" s="261"/>
      <c r="AN2343" s="273"/>
      <c r="AO2343" s="274"/>
      <c r="AP2343" s="261"/>
      <c r="AQ2343" s="261"/>
      <c r="AR2343" s="351">
        <f t="shared" si="941"/>
        <v>0</v>
      </c>
    </row>
    <row r="2344" spans="2:44" x14ac:dyDescent="0.4">
      <c r="B2344" s="272"/>
      <c r="C2344" s="266"/>
      <c r="D2344" s="280"/>
      <c r="E2344" s="274"/>
      <c r="F2344" s="266"/>
      <c r="G2344" s="261"/>
      <c r="H2344" s="280"/>
      <c r="I2344" s="274"/>
      <c r="J2344" s="266"/>
      <c r="K2344" s="261"/>
      <c r="L2344" s="280"/>
      <c r="M2344" s="274"/>
      <c r="N2344" s="266"/>
      <c r="O2344" s="261"/>
      <c r="P2344" s="280"/>
      <c r="Q2344" s="274"/>
      <c r="R2344" s="266"/>
      <c r="S2344" s="261"/>
      <c r="T2344" s="280"/>
      <c r="U2344" s="274"/>
      <c r="V2344" s="266"/>
      <c r="W2344" s="261"/>
      <c r="X2344" s="354">
        <f t="shared" si="939"/>
        <v>0</v>
      </c>
      <c r="Y2344" s="261"/>
      <c r="Z2344" s="354">
        <f t="shared" si="940"/>
        <v>0</v>
      </c>
      <c r="AA2344" s="261"/>
      <c r="AB2344" s="280"/>
      <c r="AC2344" s="274"/>
      <c r="AD2344" s="266"/>
      <c r="AE2344" s="261"/>
      <c r="AF2344" s="280"/>
      <c r="AG2344" s="274"/>
      <c r="AH2344" s="266"/>
      <c r="AI2344" s="261"/>
      <c r="AJ2344" s="280"/>
      <c r="AK2344" s="274"/>
      <c r="AL2344" s="266"/>
      <c r="AM2344" s="261"/>
      <c r="AN2344" s="280"/>
      <c r="AO2344" s="274"/>
      <c r="AP2344" s="266"/>
      <c r="AQ2344" s="261"/>
      <c r="AR2344" s="351">
        <f t="shared" si="941"/>
        <v>0</v>
      </c>
    </row>
    <row r="2345" spans="2:44" x14ac:dyDescent="0.4">
      <c r="B2345" s="272"/>
      <c r="C2345" s="266"/>
      <c r="D2345" s="273"/>
      <c r="E2345" s="274"/>
      <c r="F2345" s="261"/>
      <c r="G2345" s="261"/>
      <c r="H2345" s="273"/>
      <c r="I2345" s="274"/>
      <c r="J2345" s="261"/>
      <c r="K2345" s="261"/>
      <c r="L2345" s="273"/>
      <c r="M2345" s="274"/>
      <c r="N2345" s="261"/>
      <c r="O2345" s="261"/>
      <c r="P2345" s="273"/>
      <c r="Q2345" s="274"/>
      <c r="R2345" s="261"/>
      <c r="S2345" s="261"/>
      <c r="T2345" s="273"/>
      <c r="U2345" s="274"/>
      <c r="V2345" s="261"/>
      <c r="W2345" s="261"/>
      <c r="X2345" s="354">
        <f t="shared" si="939"/>
        <v>0</v>
      </c>
      <c r="Y2345" s="261"/>
      <c r="Z2345" s="354">
        <f t="shared" si="940"/>
        <v>0</v>
      </c>
      <c r="AA2345" s="261"/>
      <c r="AB2345" s="273"/>
      <c r="AC2345" s="274"/>
      <c r="AD2345" s="261"/>
      <c r="AE2345" s="261"/>
      <c r="AF2345" s="273"/>
      <c r="AG2345" s="274"/>
      <c r="AH2345" s="261"/>
      <c r="AI2345" s="261"/>
      <c r="AJ2345" s="273"/>
      <c r="AK2345" s="274"/>
      <c r="AL2345" s="261"/>
      <c r="AM2345" s="261"/>
      <c r="AN2345" s="273"/>
      <c r="AO2345" s="274"/>
      <c r="AP2345" s="261"/>
      <c r="AQ2345" s="261"/>
      <c r="AR2345" s="351">
        <f t="shared" si="941"/>
        <v>0</v>
      </c>
    </row>
    <row r="2346" spans="2:44" x14ac:dyDescent="0.4">
      <c r="B2346" s="272"/>
      <c r="C2346" s="266"/>
      <c r="D2346" s="273"/>
      <c r="E2346" s="274"/>
      <c r="F2346" s="261"/>
      <c r="G2346" s="261"/>
      <c r="H2346" s="273"/>
      <c r="I2346" s="274"/>
      <c r="J2346" s="261"/>
      <c r="K2346" s="261"/>
      <c r="L2346" s="273"/>
      <c r="M2346" s="274"/>
      <c r="N2346" s="261"/>
      <c r="O2346" s="261"/>
      <c r="P2346" s="273"/>
      <c r="Q2346" s="274"/>
      <c r="R2346" s="261"/>
      <c r="S2346" s="261"/>
      <c r="T2346" s="273"/>
      <c r="U2346" s="274"/>
      <c r="V2346" s="261"/>
      <c r="W2346" s="261"/>
      <c r="X2346" s="354">
        <f t="shared" si="939"/>
        <v>0</v>
      </c>
      <c r="Y2346" s="261"/>
      <c r="Z2346" s="354">
        <f t="shared" si="940"/>
        <v>0</v>
      </c>
      <c r="AA2346" s="261"/>
      <c r="AB2346" s="273"/>
      <c r="AC2346" s="274"/>
      <c r="AD2346" s="261"/>
      <c r="AE2346" s="261"/>
      <c r="AF2346" s="273"/>
      <c r="AG2346" s="274"/>
      <c r="AH2346" s="261"/>
      <c r="AI2346" s="261"/>
      <c r="AJ2346" s="273"/>
      <c r="AK2346" s="274"/>
      <c r="AL2346" s="261"/>
      <c r="AM2346" s="261"/>
      <c r="AN2346" s="273"/>
      <c r="AO2346" s="274"/>
      <c r="AP2346" s="261"/>
      <c r="AQ2346" s="261"/>
      <c r="AR2346" s="351">
        <f t="shared" si="941"/>
        <v>0</v>
      </c>
    </row>
    <row r="2347" spans="2:44" x14ac:dyDescent="0.4">
      <c r="B2347" s="272"/>
      <c r="C2347" s="266"/>
      <c r="D2347" s="273"/>
      <c r="E2347" s="274"/>
      <c r="F2347" s="261"/>
      <c r="G2347" s="261"/>
      <c r="H2347" s="273"/>
      <c r="I2347" s="274"/>
      <c r="J2347" s="261"/>
      <c r="K2347" s="261"/>
      <c r="L2347" s="273"/>
      <c r="M2347" s="274"/>
      <c r="N2347" s="261"/>
      <c r="O2347" s="261"/>
      <c r="P2347" s="273"/>
      <c r="Q2347" s="274"/>
      <c r="R2347" s="261"/>
      <c r="S2347" s="261"/>
      <c r="T2347" s="273"/>
      <c r="U2347" s="274"/>
      <c r="V2347" s="261"/>
      <c r="W2347" s="261"/>
      <c r="X2347" s="354">
        <f t="shared" si="939"/>
        <v>0</v>
      </c>
      <c r="Y2347" s="261"/>
      <c r="Z2347" s="354">
        <f t="shared" si="940"/>
        <v>0</v>
      </c>
      <c r="AA2347" s="261"/>
      <c r="AB2347" s="273"/>
      <c r="AC2347" s="274"/>
      <c r="AD2347" s="261"/>
      <c r="AE2347" s="261"/>
      <c r="AF2347" s="273"/>
      <c r="AG2347" s="274"/>
      <c r="AH2347" s="261"/>
      <c r="AI2347" s="261"/>
      <c r="AJ2347" s="273"/>
      <c r="AK2347" s="274"/>
      <c r="AL2347" s="261"/>
      <c r="AM2347" s="261"/>
      <c r="AN2347" s="273"/>
      <c r="AO2347" s="274"/>
      <c r="AP2347" s="261"/>
      <c r="AQ2347" s="261"/>
      <c r="AR2347" s="351">
        <f t="shared" si="941"/>
        <v>0</v>
      </c>
    </row>
    <row r="2348" spans="2:44" collapsed="1" x14ac:dyDescent="0.4">
      <c r="B2348" s="363" t="s">
        <v>747</v>
      </c>
      <c r="C2348" s="364" t="s">
        <v>748</v>
      </c>
      <c r="D2348" s="254">
        <f>D2352+D2377+D2368+D2385</f>
        <v>0</v>
      </c>
      <c r="E2348" s="270" t="s">
        <v>27</v>
      </c>
      <c r="F2348" s="254">
        <v>0</v>
      </c>
      <c r="G2348" s="254">
        <f>G2352+G2377+G2368+G2385+G2397</f>
        <v>2621232000</v>
      </c>
      <c r="H2348" s="254">
        <f>H2352+H2377+H2368+H2385</f>
        <v>0</v>
      </c>
      <c r="I2348" s="270" t="s">
        <v>27</v>
      </c>
      <c r="J2348" s="254">
        <v>0</v>
      </c>
      <c r="K2348" s="254">
        <f>K2352+K2377+K2368+K2385+K2397</f>
        <v>2621232000</v>
      </c>
      <c r="L2348" s="254">
        <f>L2352+L2377+L2368+L2385</f>
        <v>0</v>
      </c>
      <c r="M2348" s="270" t="s">
        <v>27</v>
      </c>
      <c r="N2348" s="254">
        <v>0</v>
      </c>
      <c r="O2348" s="254">
        <f>O2352+O2377+O2368+O2385+O2397</f>
        <v>2621232000</v>
      </c>
      <c r="P2348" s="254">
        <v>0</v>
      </c>
      <c r="Q2348" s="270" t="s">
        <v>27</v>
      </c>
      <c r="R2348" s="254">
        <v>0</v>
      </c>
      <c r="S2348" s="254">
        <f>S2352+S2377+S2368+S2385+S2397</f>
        <v>2621232000</v>
      </c>
      <c r="T2348" s="367">
        <v>0</v>
      </c>
      <c r="U2348" s="366" t="s">
        <v>27</v>
      </c>
      <c r="V2348" s="367">
        <v>0</v>
      </c>
      <c r="W2348" s="367">
        <f>W2352+W2377+W2368+W2385+W2397</f>
        <v>2621232000</v>
      </c>
      <c r="X2348" s="354">
        <f t="shared" si="939"/>
        <v>786369600</v>
      </c>
      <c r="Y2348" s="254"/>
      <c r="Z2348" s="354">
        <f t="shared" si="940"/>
        <v>2621232000</v>
      </c>
      <c r="AA2348" s="254"/>
      <c r="AB2348" s="367">
        <v>0</v>
      </c>
      <c r="AC2348" s="366" t="s">
        <v>27</v>
      </c>
      <c r="AD2348" s="367">
        <v>0</v>
      </c>
      <c r="AE2348" s="367">
        <f>AE2352+AE2377+AE2368+AE2385+AE2397</f>
        <v>2621232000</v>
      </c>
      <c r="AF2348" s="367">
        <v>0</v>
      </c>
      <c r="AG2348" s="366" t="s">
        <v>27</v>
      </c>
      <c r="AH2348" s="367">
        <v>0</v>
      </c>
      <c r="AI2348" s="367">
        <f>AI2352+AI2377+AI2368+AI2385+AI2397</f>
        <v>2621232000</v>
      </c>
      <c r="AJ2348" s="367">
        <v>0</v>
      </c>
      <c r="AK2348" s="366" t="s">
        <v>27</v>
      </c>
      <c r="AL2348" s="367">
        <v>0</v>
      </c>
      <c r="AM2348" s="367">
        <f>AM2352+AM2377+AM2368+AM2385+AM2397</f>
        <v>1310616000</v>
      </c>
      <c r="AN2348" s="367">
        <v>0</v>
      </c>
      <c r="AO2348" s="366" t="s">
        <v>27</v>
      </c>
      <c r="AP2348" s="367">
        <v>0</v>
      </c>
      <c r="AQ2348" s="367">
        <f>AQ2352+AQ2377+AQ2368+AQ2385+AQ2397+AQ2349</f>
        <v>5125141000</v>
      </c>
      <c r="AR2348" s="351">
        <f t="shared" si="941"/>
        <v>-3814525000</v>
      </c>
    </row>
    <row r="2349" spans="2:44" x14ac:dyDescent="0.4">
      <c r="B2349" s="312" t="s">
        <v>52</v>
      </c>
      <c r="C2349" s="313" t="s">
        <v>937</v>
      </c>
      <c r="D2349" s="269">
        <v>0</v>
      </c>
      <c r="E2349" s="270" t="s">
        <v>27</v>
      </c>
      <c r="F2349" s="254">
        <v>0</v>
      </c>
      <c r="G2349" s="254">
        <f>G2350+G2355+G2358</f>
        <v>1310616000</v>
      </c>
      <c r="H2349" s="314">
        <v>0</v>
      </c>
      <c r="I2349" s="315" t="s">
        <v>27</v>
      </c>
      <c r="J2349" s="316">
        <v>0</v>
      </c>
      <c r="K2349" s="316">
        <f>K2350+K2355+K2358</f>
        <v>1310616000</v>
      </c>
      <c r="L2349" s="314">
        <v>0</v>
      </c>
      <c r="M2349" s="315" t="s">
        <v>27</v>
      </c>
      <c r="N2349" s="316">
        <v>0</v>
      </c>
      <c r="O2349" s="316">
        <f>O2350+O2355+O2358</f>
        <v>1310616000</v>
      </c>
      <c r="P2349" s="314">
        <v>0</v>
      </c>
      <c r="Q2349" s="315" t="s">
        <v>27</v>
      </c>
      <c r="R2349" s="316">
        <v>0</v>
      </c>
      <c r="S2349" s="316">
        <f>S2350+S2355+S2358</f>
        <v>1310616000</v>
      </c>
      <c r="T2349" s="314">
        <v>0</v>
      </c>
      <c r="U2349" s="315" t="s">
        <v>27</v>
      </c>
      <c r="V2349" s="316">
        <v>0</v>
      </c>
      <c r="W2349" s="316">
        <f>W2350+W2355+W2358</f>
        <v>1310616000</v>
      </c>
      <c r="X2349" s="354">
        <f t="shared" ref="X2349" si="942">W2349*30%</f>
        <v>393184800</v>
      </c>
      <c r="Y2349" s="316"/>
      <c r="Z2349" s="354">
        <f t="shared" ref="Z2349" si="943">W2349-Y2349</f>
        <v>1310616000</v>
      </c>
      <c r="AA2349" s="316"/>
      <c r="AB2349" s="314">
        <v>0</v>
      </c>
      <c r="AC2349" s="315" t="s">
        <v>27</v>
      </c>
      <c r="AD2349" s="316">
        <v>0</v>
      </c>
      <c r="AE2349" s="316">
        <f>AE2350+AE2355+AE2358</f>
        <v>1310616000</v>
      </c>
      <c r="AF2349" s="314">
        <v>0</v>
      </c>
      <c r="AG2349" s="315" t="s">
        <v>27</v>
      </c>
      <c r="AH2349" s="316">
        <v>0</v>
      </c>
      <c r="AI2349" s="316">
        <f>AI2350+AI2355+AI2358</f>
        <v>1310616000</v>
      </c>
      <c r="AJ2349" s="314">
        <v>0</v>
      </c>
      <c r="AK2349" s="315" t="s">
        <v>27</v>
      </c>
      <c r="AL2349" s="316">
        <v>0</v>
      </c>
      <c r="AM2349" s="316">
        <f>AM2350+AM2355+AM2358</f>
        <v>0</v>
      </c>
      <c r="AN2349" s="314"/>
      <c r="AO2349" s="315"/>
      <c r="AP2349" s="316"/>
      <c r="AQ2349" s="316">
        <f>AQ2350</f>
        <v>400000000</v>
      </c>
      <c r="AR2349" s="351">
        <f t="shared" ref="AR2349:AR2351" si="944">AM2349-AQ2349</f>
        <v>-400000000</v>
      </c>
    </row>
    <row r="2350" spans="2:44" x14ac:dyDescent="0.4">
      <c r="B2350" s="208">
        <v>525114</v>
      </c>
      <c r="C2350" s="180" t="s">
        <v>206</v>
      </c>
      <c r="D2350" s="178"/>
      <c r="E2350" s="179"/>
      <c r="F2350" s="302"/>
      <c r="G2350" s="254">
        <v>1310616000</v>
      </c>
      <c r="H2350" s="178"/>
      <c r="I2350" s="179"/>
      <c r="J2350" s="302"/>
      <c r="K2350" s="254">
        <v>1310616000</v>
      </c>
      <c r="L2350" s="178"/>
      <c r="M2350" s="179"/>
      <c r="N2350" s="302"/>
      <c r="O2350" s="254">
        <v>1310616000</v>
      </c>
      <c r="P2350" s="178"/>
      <c r="Q2350" s="179"/>
      <c r="R2350" s="302"/>
      <c r="S2350" s="254">
        <v>1310616000</v>
      </c>
      <c r="T2350" s="178"/>
      <c r="U2350" s="179"/>
      <c r="V2350" s="302"/>
      <c r="W2350" s="254">
        <v>1310616000</v>
      </c>
      <c r="X2350" s="354">
        <v>393184800</v>
      </c>
      <c r="Y2350" s="254"/>
      <c r="Z2350" s="354">
        <v>1310616000</v>
      </c>
      <c r="AA2350" s="254"/>
      <c r="AB2350" s="178"/>
      <c r="AC2350" s="179"/>
      <c r="AD2350" s="302"/>
      <c r="AE2350" s="254">
        <v>1310616000</v>
      </c>
      <c r="AF2350" s="178"/>
      <c r="AG2350" s="179"/>
      <c r="AH2350" s="302"/>
      <c r="AI2350" s="254">
        <v>1310616000</v>
      </c>
      <c r="AJ2350" s="178"/>
      <c r="AK2350" s="179"/>
      <c r="AL2350" s="302"/>
      <c r="AM2350" s="254"/>
      <c r="AN2350" s="178"/>
      <c r="AO2350" s="179"/>
      <c r="AP2350" s="302"/>
      <c r="AQ2350" s="254">
        <f>SUM(AQ2351:AQ2351)</f>
        <v>400000000</v>
      </c>
      <c r="AR2350" s="351">
        <f t="shared" si="944"/>
        <v>-400000000</v>
      </c>
    </row>
    <row r="2351" spans="2:44" x14ac:dyDescent="0.4">
      <c r="B2351" s="208" t="s">
        <v>27</v>
      </c>
      <c r="C2351" s="180" t="s">
        <v>938</v>
      </c>
      <c r="D2351" s="178">
        <v>1</v>
      </c>
      <c r="E2351" s="179" t="s">
        <v>38</v>
      </c>
      <c r="F2351" s="254">
        <v>1310616000</v>
      </c>
      <c r="G2351" s="254">
        <v>1310616000</v>
      </c>
      <c r="H2351" s="178">
        <v>1</v>
      </c>
      <c r="I2351" s="179" t="s">
        <v>38</v>
      </c>
      <c r="J2351" s="254">
        <v>1310616000</v>
      </c>
      <c r="K2351" s="254">
        <v>1310616000</v>
      </c>
      <c r="L2351" s="178">
        <v>1</v>
      </c>
      <c r="M2351" s="179" t="s">
        <v>38</v>
      </c>
      <c r="N2351" s="254">
        <v>1310616000</v>
      </c>
      <c r="O2351" s="254">
        <v>1310616000</v>
      </c>
      <c r="P2351" s="178">
        <v>1</v>
      </c>
      <c r="Q2351" s="179" t="s">
        <v>38</v>
      </c>
      <c r="R2351" s="254">
        <v>1310616000</v>
      </c>
      <c r="S2351" s="254">
        <v>1310616000</v>
      </c>
      <c r="T2351" s="178">
        <v>1</v>
      </c>
      <c r="U2351" s="179" t="s">
        <v>38</v>
      </c>
      <c r="V2351" s="254">
        <v>1310616000</v>
      </c>
      <c r="W2351" s="254">
        <v>1310616000</v>
      </c>
      <c r="X2351" s="354">
        <v>393184800</v>
      </c>
      <c r="Y2351" s="254">
        <v>1310616000</v>
      </c>
      <c r="Z2351" s="354">
        <v>0</v>
      </c>
      <c r="AA2351" s="254">
        <v>0</v>
      </c>
      <c r="AB2351" s="178">
        <v>1</v>
      </c>
      <c r="AC2351" s="179" t="s">
        <v>38</v>
      </c>
      <c r="AD2351" s="254">
        <v>1310616000</v>
      </c>
      <c r="AE2351" s="254">
        <v>1310616000</v>
      </c>
      <c r="AF2351" s="178">
        <v>1</v>
      </c>
      <c r="AG2351" s="179" t="s">
        <v>38</v>
      </c>
      <c r="AH2351" s="254">
        <v>1310616000</v>
      </c>
      <c r="AI2351" s="254">
        <v>1310616000</v>
      </c>
      <c r="AJ2351" s="178"/>
      <c r="AK2351" s="179"/>
      <c r="AL2351" s="254"/>
      <c r="AM2351" s="254"/>
      <c r="AN2351" s="178">
        <v>1</v>
      </c>
      <c r="AO2351" s="179" t="s">
        <v>525</v>
      </c>
      <c r="AP2351" s="254">
        <v>400000000</v>
      </c>
      <c r="AQ2351" s="254">
        <f t="shared" ref="AQ2351" si="945">ROUNDDOWN(AN2351*AP2351,-3)</f>
        <v>400000000</v>
      </c>
      <c r="AR2351" s="351">
        <f t="shared" si="944"/>
        <v>-400000000</v>
      </c>
    </row>
    <row r="2352" spans="2:44" x14ac:dyDescent="0.4">
      <c r="B2352" s="312" t="s">
        <v>62</v>
      </c>
      <c r="C2352" s="313" t="s">
        <v>933</v>
      </c>
      <c r="D2352" s="269">
        <v>0</v>
      </c>
      <c r="E2352" s="270" t="s">
        <v>27</v>
      </c>
      <c r="F2352" s="254">
        <v>0</v>
      </c>
      <c r="G2352" s="254">
        <f>G2353+G2359+G2362</f>
        <v>1310616000</v>
      </c>
      <c r="H2352" s="314">
        <v>0</v>
      </c>
      <c r="I2352" s="315" t="s">
        <v>27</v>
      </c>
      <c r="J2352" s="316">
        <v>0</v>
      </c>
      <c r="K2352" s="316">
        <f>K2353+K2359+K2362</f>
        <v>1310616000</v>
      </c>
      <c r="L2352" s="314">
        <v>0</v>
      </c>
      <c r="M2352" s="315" t="s">
        <v>27</v>
      </c>
      <c r="N2352" s="316">
        <v>0</v>
      </c>
      <c r="O2352" s="316">
        <f>O2353+O2359+O2362</f>
        <v>1310616000</v>
      </c>
      <c r="P2352" s="314">
        <v>0</v>
      </c>
      <c r="Q2352" s="315" t="s">
        <v>27</v>
      </c>
      <c r="R2352" s="316">
        <v>0</v>
      </c>
      <c r="S2352" s="316">
        <f>S2353+S2359+S2362</f>
        <v>1310616000</v>
      </c>
      <c r="T2352" s="314">
        <v>0</v>
      </c>
      <c r="U2352" s="315" t="s">
        <v>27</v>
      </c>
      <c r="V2352" s="316">
        <v>0</v>
      </c>
      <c r="W2352" s="316">
        <f>W2353+W2359+W2362</f>
        <v>1310616000</v>
      </c>
      <c r="X2352" s="354">
        <f t="shared" si="939"/>
        <v>393184800</v>
      </c>
      <c r="Y2352" s="316"/>
      <c r="Z2352" s="354">
        <f t="shared" si="940"/>
        <v>1310616000</v>
      </c>
      <c r="AA2352" s="316"/>
      <c r="AB2352" s="314">
        <v>0</v>
      </c>
      <c r="AC2352" s="315" t="s">
        <v>27</v>
      </c>
      <c r="AD2352" s="316">
        <v>0</v>
      </c>
      <c r="AE2352" s="316">
        <f>AE2353+AE2359+AE2362</f>
        <v>1310616000</v>
      </c>
      <c r="AF2352" s="314">
        <v>0</v>
      </c>
      <c r="AG2352" s="315" t="s">
        <v>27</v>
      </c>
      <c r="AH2352" s="316">
        <v>0</v>
      </c>
      <c r="AI2352" s="316">
        <f>AI2353+AI2359+AI2362</f>
        <v>1310616000</v>
      </c>
      <c r="AJ2352" s="314">
        <v>0</v>
      </c>
      <c r="AK2352" s="315" t="s">
        <v>27</v>
      </c>
      <c r="AL2352" s="316">
        <v>0</v>
      </c>
      <c r="AM2352" s="316">
        <f>AM2353+AM2359+AM2362</f>
        <v>0</v>
      </c>
      <c r="AN2352" s="314"/>
      <c r="AO2352" s="315"/>
      <c r="AP2352" s="316"/>
      <c r="AQ2352" s="316">
        <f>AQ2353</f>
        <v>3414525000</v>
      </c>
      <c r="AR2352" s="351">
        <f t="shared" si="941"/>
        <v>-3414525000</v>
      </c>
    </row>
    <row r="2353" spans="2:44" x14ac:dyDescent="0.4">
      <c r="B2353" s="208">
        <v>525114</v>
      </c>
      <c r="C2353" s="180" t="s">
        <v>206</v>
      </c>
      <c r="D2353" s="178"/>
      <c r="E2353" s="179"/>
      <c r="F2353" s="302"/>
      <c r="G2353" s="254">
        <v>1310616000</v>
      </c>
      <c r="H2353" s="178"/>
      <c r="I2353" s="179"/>
      <c r="J2353" s="302"/>
      <c r="K2353" s="254">
        <v>1310616000</v>
      </c>
      <c r="L2353" s="178"/>
      <c r="M2353" s="179"/>
      <c r="N2353" s="302"/>
      <c r="O2353" s="254">
        <v>1310616000</v>
      </c>
      <c r="P2353" s="178"/>
      <c r="Q2353" s="179"/>
      <c r="R2353" s="302"/>
      <c r="S2353" s="254">
        <v>1310616000</v>
      </c>
      <c r="T2353" s="178"/>
      <c r="U2353" s="179"/>
      <c r="V2353" s="302"/>
      <c r="W2353" s="254">
        <v>1310616000</v>
      </c>
      <c r="X2353" s="354">
        <v>393184800</v>
      </c>
      <c r="Y2353" s="254"/>
      <c r="Z2353" s="354">
        <v>1310616000</v>
      </c>
      <c r="AA2353" s="254"/>
      <c r="AB2353" s="178"/>
      <c r="AC2353" s="179"/>
      <c r="AD2353" s="302"/>
      <c r="AE2353" s="254">
        <v>1310616000</v>
      </c>
      <c r="AF2353" s="178"/>
      <c r="AG2353" s="179"/>
      <c r="AH2353" s="302"/>
      <c r="AI2353" s="254">
        <v>1310616000</v>
      </c>
      <c r="AJ2353" s="178"/>
      <c r="AK2353" s="179"/>
      <c r="AL2353" s="302"/>
      <c r="AM2353" s="254"/>
      <c r="AN2353" s="178"/>
      <c r="AO2353" s="179"/>
      <c r="AP2353" s="302"/>
      <c r="AQ2353" s="254">
        <f>SUM(AQ2354:AQ2355)</f>
        <v>3414525000</v>
      </c>
      <c r="AR2353" s="351">
        <f t="shared" si="941"/>
        <v>-3414525000</v>
      </c>
    </row>
    <row r="2354" spans="2:44" x14ac:dyDescent="0.4">
      <c r="B2354" s="208" t="s">
        <v>27</v>
      </c>
      <c r="C2354" s="180" t="s">
        <v>934</v>
      </c>
      <c r="D2354" s="178">
        <v>1</v>
      </c>
      <c r="E2354" s="179" t="s">
        <v>38</v>
      </c>
      <c r="F2354" s="254">
        <v>1310616000</v>
      </c>
      <c r="G2354" s="254">
        <v>1310616000</v>
      </c>
      <c r="H2354" s="178">
        <v>1</v>
      </c>
      <c r="I2354" s="179" t="s">
        <v>38</v>
      </c>
      <c r="J2354" s="254">
        <v>1310616000</v>
      </c>
      <c r="K2354" s="254">
        <v>1310616000</v>
      </c>
      <c r="L2354" s="178">
        <v>1</v>
      </c>
      <c r="M2354" s="179" t="s">
        <v>38</v>
      </c>
      <c r="N2354" s="254">
        <v>1310616000</v>
      </c>
      <c r="O2354" s="254">
        <v>1310616000</v>
      </c>
      <c r="P2354" s="178">
        <v>1</v>
      </c>
      <c r="Q2354" s="179" t="s">
        <v>38</v>
      </c>
      <c r="R2354" s="254">
        <v>1310616000</v>
      </c>
      <c r="S2354" s="254">
        <v>1310616000</v>
      </c>
      <c r="T2354" s="178">
        <v>1</v>
      </c>
      <c r="U2354" s="179" t="s">
        <v>38</v>
      </c>
      <c r="V2354" s="254">
        <v>1310616000</v>
      </c>
      <c r="W2354" s="254">
        <v>1310616000</v>
      </c>
      <c r="X2354" s="354">
        <v>393184800</v>
      </c>
      <c r="Y2354" s="254">
        <v>1310616000</v>
      </c>
      <c r="Z2354" s="354">
        <v>0</v>
      </c>
      <c r="AA2354" s="254">
        <v>0</v>
      </c>
      <c r="AB2354" s="178">
        <v>1</v>
      </c>
      <c r="AC2354" s="179" t="s">
        <v>38</v>
      </c>
      <c r="AD2354" s="254">
        <v>1310616000</v>
      </c>
      <c r="AE2354" s="254">
        <v>1310616000</v>
      </c>
      <c r="AF2354" s="178">
        <v>1</v>
      </c>
      <c r="AG2354" s="179" t="s">
        <v>38</v>
      </c>
      <c r="AH2354" s="254">
        <v>1310616000</v>
      </c>
      <c r="AI2354" s="254">
        <v>1310616000</v>
      </c>
      <c r="AJ2354" s="178"/>
      <c r="AK2354" s="179"/>
      <c r="AL2354" s="254"/>
      <c r="AM2354" s="254"/>
      <c r="AN2354" s="178">
        <v>1</v>
      </c>
      <c r="AO2354" s="179" t="s">
        <v>936</v>
      </c>
      <c r="AP2354" s="254">
        <v>1015875000</v>
      </c>
      <c r="AQ2354" s="254">
        <f t="shared" ref="AQ2354:AQ2355" si="946">ROUNDDOWN(AN2354*AP2354,-3)</f>
        <v>1015875000</v>
      </c>
      <c r="AR2354" s="351">
        <f t="shared" si="941"/>
        <v>-1015875000</v>
      </c>
    </row>
    <row r="2355" spans="2:44" x14ac:dyDescent="0.4">
      <c r="B2355" s="208"/>
      <c r="C2355" s="180" t="s">
        <v>935</v>
      </c>
      <c r="D2355" s="178"/>
      <c r="E2355" s="179"/>
      <c r="F2355" s="180"/>
      <c r="G2355" s="254"/>
      <c r="H2355" s="178"/>
      <c r="I2355" s="179"/>
      <c r="J2355" s="180"/>
      <c r="K2355" s="254"/>
      <c r="L2355" s="178"/>
      <c r="M2355" s="179"/>
      <c r="N2355" s="180"/>
      <c r="O2355" s="254"/>
      <c r="P2355" s="178"/>
      <c r="Q2355" s="179"/>
      <c r="R2355" s="180"/>
      <c r="S2355" s="254"/>
      <c r="T2355" s="178"/>
      <c r="U2355" s="179"/>
      <c r="V2355" s="180"/>
      <c r="W2355" s="254"/>
      <c r="X2355" s="354">
        <f t="shared" si="939"/>
        <v>0</v>
      </c>
      <c r="Y2355" s="254"/>
      <c r="Z2355" s="354">
        <f t="shared" si="940"/>
        <v>0</v>
      </c>
      <c r="AA2355" s="254"/>
      <c r="AB2355" s="178"/>
      <c r="AC2355" s="179"/>
      <c r="AD2355" s="180"/>
      <c r="AE2355" s="254"/>
      <c r="AF2355" s="178"/>
      <c r="AG2355" s="179"/>
      <c r="AH2355" s="180"/>
      <c r="AI2355" s="254"/>
      <c r="AJ2355" s="178"/>
      <c r="AK2355" s="179"/>
      <c r="AL2355" s="180"/>
      <c r="AM2355" s="254"/>
      <c r="AN2355" s="178">
        <v>1</v>
      </c>
      <c r="AO2355" s="179" t="s">
        <v>936</v>
      </c>
      <c r="AP2355" s="254">
        <v>2398650000</v>
      </c>
      <c r="AQ2355" s="254">
        <f t="shared" si="946"/>
        <v>2398650000</v>
      </c>
      <c r="AR2355" s="351">
        <f t="shared" si="941"/>
        <v>-2398650000</v>
      </c>
    </row>
    <row r="2356" spans="2:44" x14ac:dyDescent="0.4">
      <c r="B2356" s="208"/>
      <c r="C2356" s="180"/>
      <c r="D2356" s="178"/>
      <c r="E2356" s="179"/>
      <c r="F2356" s="254"/>
      <c r="G2356" s="254"/>
      <c r="H2356" s="178"/>
      <c r="I2356" s="179"/>
      <c r="J2356" s="254"/>
      <c r="K2356" s="254"/>
      <c r="L2356" s="178"/>
      <c r="M2356" s="179"/>
      <c r="N2356" s="254"/>
      <c r="O2356" s="254"/>
      <c r="P2356" s="178"/>
      <c r="Q2356" s="179"/>
      <c r="R2356" s="254"/>
      <c r="S2356" s="254"/>
      <c r="T2356" s="178"/>
      <c r="U2356" s="179"/>
      <c r="V2356" s="254"/>
      <c r="W2356" s="254"/>
      <c r="X2356" s="354">
        <f t="shared" si="939"/>
        <v>0</v>
      </c>
      <c r="Y2356" s="254"/>
      <c r="Z2356" s="354">
        <f t="shared" si="940"/>
        <v>0</v>
      </c>
      <c r="AA2356" s="254"/>
      <c r="AB2356" s="178"/>
      <c r="AC2356" s="179"/>
      <c r="AD2356" s="254"/>
      <c r="AE2356" s="254"/>
      <c r="AF2356" s="178"/>
      <c r="AG2356" s="179"/>
      <c r="AH2356" s="254"/>
      <c r="AI2356" s="254"/>
      <c r="AJ2356" s="178"/>
      <c r="AK2356" s="179"/>
      <c r="AL2356" s="254"/>
      <c r="AM2356" s="254"/>
      <c r="AN2356" s="178"/>
      <c r="AO2356" s="179"/>
      <c r="AP2356" s="254"/>
      <c r="AQ2356" s="254"/>
      <c r="AR2356" s="351">
        <f t="shared" si="941"/>
        <v>0</v>
      </c>
    </row>
    <row r="2357" spans="2:44" x14ac:dyDescent="0.4">
      <c r="B2357" s="303"/>
      <c r="C2357" s="180"/>
      <c r="D2357" s="178"/>
      <c r="E2357" s="179"/>
      <c r="F2357" s="180"/>
      <c r="G2357" s="254"/>
      <c r="H2357" s="178"/>
      <c r="I2357" s="179"/>
      <c r="J2357" s="180"/>
      <c r="K2357" s="254"/>
      <c r="L2357" s="178"/>
      <c r="M2357" s="179"/>
      <c r="N2357" s="180"/>
      <c r="O2357" s="254"/>
      <c r="P2357" s="178"/>
      <c r="Q2357" s="179"/>
      <c r="R2357" s="180"/>
      <c r="S2357" s="254"/>
      <c r="T2357" s="178"/>
      <c r="U2357" s="179"/>
      <c r="V2357" s="180"/>
      <c r="W2357" s="254"/>
      <c r="X2357" s="354">
        <f t="shared" si="939"/>
        <v>0</v>
      </c>
      <c r="Y2357" s="254"/>
      <c r="Z2357" s="354">
        <f t="shared" si="940"/>
        <v>0</v>
      </c>
      <c r="AA2357" s="254"/>
      <c r="AB2357" s="178"/>
      <c r="AC2357" s="179"/>
      <c r="AD2357" s="180"/>
      <c r="AE2357" s="254"/>
      <c r="AF2357" s="178"/>
      <c r="AG2357" s="179"/>
      <c r="AH2357" s="180"/>
      <c r="AI2357" s="254"/>
      <c r="AJ2357" s="178"/>
      <c r="AK2357" s="179"/>
      <c r="AL2357" s="180"/>
      <c r="AM2357" s="254"/>
      <c r="AN2357" s="178"/>
      <c r="AO2357" s="179"/>
      <c r="AP2357" s="180"/>
      <c r="AQ2357" s="254"/>
      <c r="AR2357" s="351">
        <f t="shared" si="941"/>
        <v>0</v>
      </c>
    </row>
    <row r="2358" spans="2:44" x14ac:dyDescent="0.4">
      <c r="B2358" s="208"/>
      <c r="C2358" s="180"/>
      <c r="D2358" s="178"/>
      <c r="E2358" s="179"/>
      <c r="F2358" s="254"/>
      <c r="G2358" s="254"/>
      <c r="H2358" s="178"/>
      <c r="I2358" s="179"/>
      <c r="J2358" s="254"/>
      <c r="K2358" s="254"/>
      <c r="L2358" s="178"/>
      <c r="M2358" s="179"/>
      <c r="N2358" s="254"/>
      <c r="O2358" s="254"/>
      <c r="P2358" s="178"/>
      <c r="Q2358" s="179"/>
      <c r="R2358" s="254"/>
      <c r="S2358" s="254"/>
      <c r="T2358" s="178"/>
      <c r="U2358" s="179"/>
      <c r="V2358" s="254"/>
      <c r="W2358" s="254"/>
      <c r="X2358" s="354">
        <f t="shared" si="939"/>
        <v>0</v>
      </c>
      <c r="Y2358" s="254"/>
      <c r="Z2358" s="354">
        <f t="shared" si="940"/>
        <v>0</v>
      </c>
      <c r="AA2358" s="254"/>
      <c r="AB2358" s="178"/>
      <c r="AC2358" s="179"/>
      <c r="AD2358" s="254"/>
      <c r="AE2358" s="254"/>
      <c r="AF2358" s="178"/>
      <c r="AG2358" s="179"/>
      <c r="AH2358" s="254"/>
      <c r="AI2358" s="254"/>
      <c r="AJ2358" s="178"/>
      <c r="AK2358" s="179"/>
      <c r="AL2358" s="254"/>
      <c r="AM2358" s="254"/>
      <c r="AN2358" s="178"/>
      <c r="AO2358" s="179"/>
      <c r="AP2358" s="254"/>
      <c r="AQ2358" s="254"/>
      <c r="AR2358" s="351">
        <f t="shared" si="941"/>
        <v>0</v>
      </c>
    </row>
    <row r="2359" spans="2:44" x14ac:dyDescent="0.4">
      <c r="B2359" s="208"/>
      <c r="C2359" s="180"/>
      <c r="D2359" s="178"/>
      <c r="E2359" s="179"/>
      <c r="F2359" s="254"/>
      <c r="G2359" s="254"/>
      <c r="H2359" s="178"/>
      <c r="I2359" s="179"/>
      <c r="J2359" s="254"/>
      <c r="K2359" s="254"/>
      <c r="L2359" s="178"/>
      <c r="M2359" s="179"/>
      <c r="N2359" s="254"/>
      <c r="O2359" s="254"/>
      <c r="P2359" s="178"/>
      <c r="Q2359" s="179"/>
      <c r="R2359" s="254"/>
      <c r="S2359" s="254"/>
      <c r="T2359" s="178"/>
      <c r="U2359" s="179"/>
      <c r="V2359" s="254"/>
      <c r="W2359" s="254"/>
      <c r="X2359" s="354">
        <f t="shared" si="939"/>
        <v>0</v>
      </c>
      <c r="Y2359" s="254"/>
      <c r="Z2359" s="354">
        <f t="shared" si="940"/>
        <v>0</v>
      </c>
      <c r="AA2359" s="254"/>
      <c r="AB2359" s="178"/>
      <c r="AC2359" s="179"/>
      <c r="AD2359" s="254"/>
      <c r="AE2359" s="254"/>
      <c r="AF2359" s="178"/>
      <c r="AG2359" s="179"/>
      <c r="AH2359" s="254"/>
      <c r="AI2359" s="254"/>
      <c r="AJ2359" s="178"/>
      <c r="AK2359" s="179"/>
      <c r="AL2359" s="254"/>
      <c r="AM2359" s="254"/>
      <c r="AN2359" s="178"/>
      <c r="AO2359" s="179"/>
      <c r="AP2359" s="254"/>
      <c r="AQ2359" s="254"/>
      <c r="AR2359" s="351">
        <f t="shared" si="941"/>
        <v>0</v>
      </c>
    </row>
    <row r="2360" spans="2:44" x14ac:dyDescent="0.4">
      <c r="B2360" s="208"/>
      <c r="C2360" s="180"/>
      <c r="D2360" s="178"/>
      <c r="E2360" s="179"/>
      <c r="F2360" s="254"/>
      <c r="G2360" s="254"/>
      <c r="H2360" s="178"/>
      <c r="I2360" s="179"/>
      <c r="J2360" s="254"/>
      <c r="K2360" s="254"/>
      <c r="L2360" s="178"/>
      <c r="M2360" s="179"/>
      <c r="N2360" s="254"/>
      <c r="O2360" s="254"/>
      <c r="P2360" s="178"/>
      <c r="Q2360" s="179"/>
      <c r="R2360" s="254"/>
      <c r="S2360" s="254"/>
      <c r="T2360" s="178"/>
      <c r="U2360" s="179"/>
      <c r="V2360" s="254"/>
      <c r="W2360" s="254"/>
      <c r="X2360" s="354">
        <f t="shared" ref="X2360:X2427" si="947">W2360*30%</f>
        <v>0</v>
      </c>
      <c r="Y2360" s="254"/>
      <c r="Z2360" s="354">
        <f t="shared" si="940"/>
        <v>0</v>
      </c>
      <c r="AA2360" s="254"/>
      <c r="AB2360" s="178"/>
      <c r="AC2360" s="179"/>
      <c r="AD2360" s="254"/>
      <c r="AE2360" s="254"/>
      <c r="AF2360" s="178"/>
      <c r="AG2360" s="179"/>
      <c r="AH2360" s="254"/>
      <c r="AI2360" s="254"/>
      <c r="AJ2360" s="178"/>
      <c r="AK2360" s="179"/>
      <c r="AL2360" s="254"/>
      <c r="AM2360" s="254"/>
      <c r="AN2360" s="178"/>
      <c r="AO2360" s="179"/>
      <c r="AP2360" s="254"/>
      <c r="AQ2360" s="254"/>
      <c r="AR2360" s="351">
        <f t="shared" si="941"/>
        <v>0</v>
      </c>
    </row>
    <row r="2361" spans="2:44" x14ac:dyDescent="0.4">
      <c r="B2361" s="208"/>
      <c r="C2361" s="180"/>
      <c r="D2361" s="178"/>
      <c r="E2361" s="179"/>
      <c r="F2361" s="254"/>
      <c r="G2361" s="254"/>
      <c r="H2361" s="178"/>
      <c r="I2361" s="179"/>
      <c r="J2361" s="254"/>
      <c r="K2361" s="254"/>
      <c r="L2361" s="178"/>
      <c r="M2361" s="179"/>
      <c r="N2361" s="254"/>
      <c r="O2361" s="254"/>
      <c r="P2361" s="178"/>
      <c r="Q2361" s="179"/>
      <c r="R2361" s="254"/>
      <c r="S2361" s="254"/>
      <c r="T2361" s="178"/>
      <c r="U2361" s="179"/>
      <c r="V2361" s="254"/>
      <c r="W2361" s="254"/>
      <c r="X2361" s="354">
        <f t="shared" si="947"/>
        <v>0</v>
      </c>
      <c r="Y2361" s="254"/>
      <c r="Z2361" s="354">
        <f t="shared" si="940"/>
        <v>0</v>
      </c>
      <c r="AA2361" s="254"/>
      <c r="AB2361" s="178"/>
      <c r="AC2361" s="179"/>
      <c r="AD2361" s="254"/>
      <c r="AE2361" s="254"/>
      <c r="AF2361" s="178"/>
      <c r="AG2361" s="179"/>
      <c r="AH2361" s="254"/>
      <c r="AI2361" s="254"/>
      <c r="AJ2361" s="178"/>
      <c r="AK2361" s="179"/>
      <c r="AL2361" s="254"/>
      <c r="AM2361" s="254"/>
      <c r="AN2361" s="178"/>
      <c r="AO2361" s="179"/>
      <c r="AP2361" s="254"/>
      <c r="AQ2361" s="254"/>
      <c r="AR2361" s="351">
        <f t="shared" si="941"/>
        <v>0</v>
      </c>
    </row>
    <row r="2362" spans="2:44" x14ac:dyDescent="0.4">
      <c r="B2362" s="208"/>
      <c r="C2362" s="180"/>
      <c r="D2362" s="178"/>
      <c r="E2362" s="179"/>
      <c r="F2362" s="254"/>
      <c r="G2362" s="254"/>
      <c r="H2362" s="178"/>
      <c r="I2362" s="179"/>
      <c r="J2362" s="254"/>
      <c r="K2362" s="254"/>
      <c r="L2362" s="178"/>
      <c r="M2362" s="179"/>
      <c r="N2362" s="254"/>
      <c r="O2362" s="254"/>
      <c r="P2362" s="178"/>
      <c r="Q2362" s="179"/>
      <c r="R2362" s="254"/>
      <c r="S2362" s="254"/>
      <c r="T2362" s="178"/>
      <c r="U2362" s="179"/>
      <c r="V2362" s="254"/>
      <c r="W2362" s="254"/>
      <c r="X2362" s="354">
        <f t="shared" si="947"/>
        <v>0</v>
      </c>
      <c r="Y2362" s="254"/>
      <c r="Z2362" s="354">
        <f t="shared" si="940"/>
        <v>0</v>
      </c>
      <c r="AA2362" s="254"/>
      <c r="AB2362" s="178"/>
      <c r="AC2362" s="179"/>
      <c r="AD2362" s="254"/>
      <c r="AE2362" s="254"/>
      <c r="AF2362" s="178"/>
      <c r="AG2362" s="179"/>
      <c r="AH2362" s="254"/>
      <c r="AI2362" s="254"/>
      <c r="AJ2362" s="178"/>
      <c r="AK2362" s="179"/>
      <c r="AL2362" s="254"/>
      <c r="AM2362" s="254"/>
      <c r="AN2362" s="178"/>
      <c r="AO2362" s="179"/>
      <c r="AP2362" s="254"/>
      <c r="AQ2362" s="254"/>
      <c r="AR2362" s="351">
        <f t="shared" si="941"/>
        <v>0</v>
      </c>
    </row>
    <row r="2363" spans="2:44" x14ac:dyDescent="0.4">
      <c r="B2363" s="208"/>
      <c r="C2363" s="180"/>
      <c r="D2363" s="178"/>
      <c r="E2363" s="179"/>
      <c r="F2363" s="254"/>
      <c r="G2363" s="254"/>
      <c r="H2363" s="178"/>
      <c r="I2363" s="179"/>
      <c r="J2363" s="254"/>
      <c r="K2363" s="254"/>
      <c r="L2363" s="178"/>
      <c r="M2363" s="179"/>
      <c r="N2363" s="254"/>
      <c r="O2363" s="254"/>
      <c r="P2363" s="178"/>
      <c r="Q2363" s="179"/>
      <c r="R2363" s="254"/>
      <c r="S2363" s="254"/>
      <c r="T2363" s="178"/>
      <c r="U2363" s="179"/>
      <c r="V2363" s="254"/>
      <c r="W2363" s="254"/>
      <c r="X2363" s="354">
        <f t="shared" si="947"/>
        <v>0</v>
      </c>
      <c r="Y2363" s="254"/>
      <c r="Z2363" s="354">
        <f t="shared" si="940"/>
        <v>0</v>
      </c>
      <c r="AA2363" s="254"/>
      <c r="AB2363" s="178"/>
      <c r="AC2363" s="179"/>
      <c r="AD2363" s="254"/>
      <c r="AE2363" s="254"/>
      <c r="AF2363" s="178"/>
      <c r="AG2363" s="179"/>
      <c r="AH2363" s="254"/>
      <c r="AI2363" s="254"/>
      <c r="AJ2363" s="178"/>
      <c r="AK2363" s="179"/>
      <c r="AL2363" s="254"/>
      <c r="AM2363" s="254"/>
      <c r="AN2363" s="178"/>
      <c r="AO2363" s="179"/>
      <c r="AP2363" s="254"/>
      <c r="AQ2363" s="254"/>
      <c r="AR2363" s="351">
        <f t="shared" si="941"/>
        <v>0</v>
      </c>
    </row>
    <row r="2364" spans="2:44" x14ac:dyDescent="0.4">
      <c r="B2364" s="208"/>
      <c r="C2364" s="180"/>
      <c r="D2364" s="178"/>
      <c r="E2364" s="179"/>
      <c r="F2364" s="254"/>
      <c r="G2364" s="254"/>
      <c r="H2364" s="178"/>
      <c r="I2364" s="179"/>
      <c r="J2364" s="254"/>
      <c r="K2364" s="254"/>
      <c r="L2364" s="178"/>
      <c r="M2364" s="179"/>
      <c r="N2364" s="254"/>
      <c r="O2364" s="254"/>
      <c r="P2364" s="178"/>
      <c r="Q2364" s="179"/>
      <c r="R2364" s="254"/>
      <c r="S2364" s="254"/>
      <c r="T2364" s="178"/>
      <c r="U2364" s="179"/>
      <c r="V2364" s="254"/>
      <c r="W2364" s="254"/>
      <c r="X2364" s="354">
        <f t="shared" si="947"/>
        <v>0</v>
      </c>
      <c r="Y2364" s="254"/>
      <c r="Z2364" s="354">
        <f t="shared" si="940"/>
        <v>0</v>
      </c>
      <c r="AA2364" s="254"/>
      <c r="AB2364" s="178"/>
      <c r="AC2364" s="179"/>
      <c r="AD2364" s="254"/>
      <c r="AE2364" s="254"/>
      <c r="AF2364" s="178"/>
      <c r="AG2364" s="179"/>
      <c r="AH2364" s="254"/>
      <c r="AI2364" s="254"/>
      <c r="AJ2364" s="178"/>
      <c r="AK2364" s="179"/>
      <c r="AL2364" s="254"/>
      <c r="AM2364" s="254"/>
      <c r="AN2364" s="178"/>
      <c r="AO2364" s="179"/>
      <c r="AP2364" s="254"/>
      <c r="AQ2364" s="254"/>
      <c r="AR2364" s="351">
        <f t="shared" si="941"/>
        <v>0</v>
      </c>
    </row>
    <row r="2365" spans="2:44" x14ac:dyDescent="0.4">
      <c r="B2365" s="208"/>
      <c r="C2365" s="180"/>
      <c r="D2365" s="178"/>
      <c r="E2365" s="179"/>
      <c r="F2365" s="254"/>
      <c r="G2365" s="254"/>
      <c r="H2365" s="178"/>
      <c r="I2365" s="179"/>
      <c r="J2365" s="254"/>
      <c r="K2365" s="254"/>
      <c r="L2365" s="178"/>
      <c r="M2365" s="179"/>
      <c r="N2365" s="254"/>
      <c r="O2365" s="254"/>
      <c r="P2365" s="178"/>
      <c r="Q2365" s="179"/>
      <c r="R2365" s="254"/>
      <c r="S2365" s="254"/>
      <c r="T2365" s="178"/>
      <c r="U2365" s="179"/>
      <c r="V2365" s="254"/>
      <c r="W2365" s="254"/>
      <c r="X2365" s="354">
        <f t="shared" si="947"/>
        <v>0</v>
      </c>
      <c r="Y2365" s="254"/>
      <c r="Z2365" s="354">
        <f t="shared" si="940"/>
        <v>0</v>
      </c>
      <c r="AA2365" s="254"/>
      <c r="AB2365" s="178"/>
      <c r="AC2365" s="179"/>
      <c r="AD2365" s="254"/>
      <c r="AE2365" s="254"/>
      <c r="AF2365" s="178"/>
      <c r="AG2365" s="179"/>
      <c r="AH2365" s="254"/>
      <c r="AI2365" s="254"/>
      <c r="AJ2365" s="178"/>
      <c r="AK2365" s="179"/>
      <c r="AL2365" s="254"/>
      <c r="AM2365" s="254"/>
      <c r="AN2365" s="178"/>
      <c r="AO2365" s="179"/>
      <c r="AP2365" s="254"/>
      <c r="AQ2365" s="254"/>
      <c r="AR2365" s="351">
        <f t="shared" si="941"/>
        <v>0</v>
      </c>
    </row>
    <row r="2366" spans="2:44" x14ac:dyDescent="0.4">
      <c r="B2366" s="208"/>
      <c r="C2366" s="180"/>
      <c r="D2366" s="178"/>
      <c r="E2366" s="179"/>
      <c r="F2366" s="180"/>
      <c r="G2366" s="254"/>
      <c r="H2366" s="178"/>
      <c r="I2366" s="179"/>
      <c r="J2366" s="180"/>
      <c r="K2366" s="254"/>
      <c r="L2366" s="178"/>
      <c r="M2366" s="179"/>
      <c r="N2366" s="180"/>
      <c r="O2366" s="254"/>
      <c r="P2366" s="178"/>
      <c r="Q2366" s="179"/>
      <c r="R2366" s="180"/>
      <c r="S2366" s="254"/>
      <c r="T2366" s="178"/>
      <c r="U2366" s="179"/>
      <c r="V2366" s="180"/>
      <c r="W2366" s="254"/>
      <c r="X2366" s="354">
        <f t="shared" si="947"/>
        <v>0</v>
      </c>
      <c r="Y2366" s="254"/>
      <c r="Z2366" s="354">
        <f t="shared" si="940"/>
        <v>0</v>
      </c>
      <c r="AA2366" s="254"/>
      <c r="AB2366" s="178"/>
      <c r="AC2366" s="179"/>
      <c r="AD2366" s="180"/>
      <c r="AE2366" s="254"/>
      <c r="AF2366" s="178"/>
      <c r="AG2366" s="179"/>
      <c r="AH2366" s="180"/>
      <c r="AI2366" s="254"/>
      <c r="AJ2366" s="178"/>
      <c r="AK2366" s="179"/>
      <c r="AL2366" s="180"/>
      <c r="AM2366" s="254"/>
      <c r="AN2366" s="178"/>
      <c r="AO2366" s="179"/>
      <c r="AP2366" s="180"/>
      <c r="AQ2366" s="254"/>
      <c r="AR2366" s="351">
        <f t="shared" si="941"/>
        <v>0</v>
      </c>
    </row>
    <row r="2367" spans="2:44" x14ac:dyDescent="0.4">
      <c r="B2367" s="208"/>
      <c r="C2367" s="293"/>
      <c r="D2367" s="304"/>
      <c r="E2367" s="293"/>
      <c r="F2367" s="293"/>
      <c r="G2367" s="254"/>
      <c r="H2367" s="304"/>
      <c r="I2367" s="293"/>
      <c r="J2367" s="293"/>
      <c r="K2367" s="254"/>
      <c r="L2367" s="304"/>
      <c r="M2367" s="293"/>
      <c r="N2367" s="293"/>
      <c r="O2367" s="254"/>
      <c r="P2367" s="304"/>
      <c r="Q2367" s="293"/>
      <c r="R2367" s="293"/>
      <c r="S2367" s="254"/>
      <c r="T2367" s="304"/>
      <c r="U2367" s="293"/>
      <c r="V2367" s="293"/>
      <c r="W2367" s="254"/>
      <c r="X2367" s="354">
        <f t="shared" si="947"/>
        <v>0</v>
      </c>
      <c r="Y2367" s="254"/>
      <c r="Z2367" s="354">
        <f t="shared" si="940"/>
        <v>0</v>
      </c>
      <c r="AA2367" s="254"/>
      <c r="AB2367" s="304"/>
      <c r="AC2367" s="293"/>
      <c r="AD2367" s="293"/>
      <c r="AE2367" s="254"/>
      <c r="AF2367" s="304"/>
      <c r="AG2367" s="293"/>
      <c r="AH2367" s="293"/>
      <c r="AI2367" s="254"/>
      <c r="AJ2367" s="304"/>
      <c r="AK2367" s="293"/>
      <c r="AL2367" s="293"/>
      <c r="AM2367" s="254"/>
      <c r="AN2367" s="304"/>
      <c r="AO2367" s="293"/>
      <c r="AP2367" s="293"/>
      <c r="AQ2367" s="254"/>
      <c r="AR2367" s="351">
        <f t="shared" si="941"/>
        <v>0</v>
      </c>
    </row>
    <row r="2368" spans="2:44" x14ac:dyDescent="0.4">
      <c r="B2368" s="208"/>
      <c r="C2368" s="180"/>
      <c r="D2368" s="269"/>
      <c r="E2368" s="270"/>
      <c r="F2368" s="254"/>
      <c r="G2368" s="254"/>
      <c r="H2368" s="269"/>
      <c r="I2368" s="270"/>
      <c r="J2368" s="254"/>
      <c r="K2368" s="254"/>
      <c r="L2368" s="269"/>
      <c r="M2368" s="270"/>
      <c r="N2368" s="254"/>
      <c r="O2368" s="254"/>
      <c r="P2368" s="269"/>
      <c r="Q2368" s="270"/>
      <c r="R2368" s="254"/>
      <c r="S2368" s="254"/>
      <c r="T2368" s="269"/>
      <c r="U2368" s="270"/>
      <c r="V2368" s="254"/>
      <c r="W2368" s="254"/>
      <c r="X2368" s="354">
        <f t="shared" si="947"/>
        <v>0</v>
      </c>
      <c r="Y2368" s="254"/>
      <c r="Z2368" s="354">
        <f t="shared" si="940"/>
        <v>0</v>
      </c>
      <c r="AA2368" s="254"/>
      <c r="AB2368" s="269"/>
      <c r="AC2368" s="270"/>
      <c r="AD2368" s="254"/>
      <c r="AE2368" s="254"/>
      <c r="AF2368" s="269"/>
      <c r="AG2368" s="270"/>
      <c r="AH2368" s="254"/>
      <c r="AI2368" s="254"/>
      <c r="AJ2368" s="269"/>
      <c r="AK2368" s="270"/>
      <c r="AL2368" s="254"/>
      <c r="AM2368" s="254"/>
      <c r="AN2368" s="269"/>
      <c r="AO2368" s="270"/>
      <c r="AP2368" s="254"/>
      <c r="AQ2368" s="254"/>
      <c r="AR2368" s="351">
        <f t="shared" si="941"/>
        <v>0</v>
      </c>
    </row>
    <row r="2369" spans="2:44" x14ac:dyDescent="0.4">
      <c r="B2369" s="208"/>
      <c r="C2369" s="180"/>
      <c r="D2369" s="178"/>
      <c r="E2369" s="179"/>
      <c r="F2369" s="180"/>
      <c r="G2369" s="254"/>
      <c r="H2369" s="178"/>
      <c r="I2369" s="179"/>
      <c r="J2369" s="180"/>
      <c r="K2369" s="254"/>
      <c r="L2369" s="178"/>
      <c r="M2369" s="179"/>
      <c r="N2369" s="180"/>
      <c r="O2369" s="254"/>
      <c r="P2369" s="178"/>
      <c r="Q2369" s="179"/>
      <c r="R2369" s="180"/>
      <c r="S2369" s="254"/>
      <c r="T2369" s="178"/>
      <c r="U2369" s="179"/>
      <c r="V2369" s="180"/>
      <c r="W2369" s="254"/>
      <c r="X2369" s="354">
        <f t="shared" si="947"/>
        <v>0</v>
      </c>
      <c r="Y2369" s="254"/>
      <c r="Z2369" s="354">
        <f t="shared" si="940"/>
        <v>0</v>
      </c>
      <c r="AA2369" s="254"/>
      <c r="AB2369" s="178"/>
      <c r="AC2369" s="179"/>
      <c r="AD2369" s="180"/>
      <c r="AE2369" s="254"/>
      <c r="AF2369" s="178"/>
      <c r="AG2369" s="179"/>
      <c r="AH2369" s="180"/>
      <c r="AI2369" s="254"/>
      <c r="AJ2369" s="178"/>
      <c r="AK2369" s="179"/>
      <c r="AL2369" s="180"/>
      <c r="AM2369" s="254"/>
      <c r="AN2369" s="178"/>
      <c r="AO2369" s="179"/>
      <c r="AP2369" s="180"/>
      <c r="AQ2369" s="254"/>
      <c r="AR2369" s="351">
        <f t="shared" si="941"/>
        <v>0</v>
      </c>
    </row>
    <row r="2370" spans="2:44" x14ac:dyDescent="0.4">
      <c r="B2370" s="208"/>
      <c r="C2370" s="180"/>
      <c r="D2370" s="178"/>
      <c r="E2370" s="179"/>
      <c r="F2370" s="254"/>
      <c r="G2370" s="254"/>
      <c r="H2370" s="178"/>
      <c r="I2370" s="179"/>
      <c r="J2370" s="254"/>
      <c r="K2370" s="254"/>
      <c r="L2370" s="178"/>
      <c r="M2370" s="179"/>
      <c r="N2370" s="254"/>
      <c r="O2370" s="254"/>
      <c r="P2370" s="178"/>
      <c r="Q2370" s="179"/>
      <c r="R2370" s="254"/>
      <c r="S2370" s="254"/>
      <c r="T2370" s="178"/>
      <c r="U2370" s="179"/>
      <c r="V2370" s="254"/>
      <c r="W2370" s="254"/>
      <c r="X2370" s="354">
        <f t="shared" si="947"/>
        <v>0</v>
      </c>
      <c r="Y2370" s="254"/>
      <c r="Z2370" s="354">
        <f t="shared" si="940"/>
        <v>0</v>
      </c>
      <c r="AA2370" s="254"/>
      <c r="AB2370" s="178"/>
      <c r="AC2370" s="179"/>
      <c r="AD2370" s="254"/>
      <c r="AE2370" s="254"/>
      <c r="AF2370" s="178"/>
      <c r="AG2370" s="179"/>
      <c r="AH2370" s="254"/>
      <c r="AI2370" s="254"/>
      <c r="AJ2370" s="178"/>
      <c r="AK2370" s="179"/>
      <c r="AL2370" s="254"/>
      <c r="AM2370" s="254"/>
      <c r="AN2370" s="178"/>
      <c r="AO2370" s="179"/>
      <c r="AP2370" s="254"/>
      <c r="AQ2370" s="254"/>
      <c r="AR2370" s="351">
        <f t="shared" si="941"/>
        <v>0</v>
      </c>
    </row>
    <row r="2371" spans="2:44" x14ac:dyDescent="0.4">
      <c r="B2371" s="208"/>
      <c r="C2371" s="180"/>
      <c r="D2371" s="178"/>
      <c r="E2371" s="179"/>
      <c r="F2371" s="302"/>
      <c r="G2371" s="254"/>
      <c r="H2371" s="178"/>
      <c r="I2371" s="179"/>
      <c r="J2371" s="302"/>
      <c r="K2371" s="254"/>
      <c r="L2371" s="178"/>
      <c r="M2371" s="179"/>
      <c r="N2371" s="302"/>
      <c r="O2371" s="254"/>
      <c r="P2371" s="178"/>
      <c r="Q2371" s="179"/>
      <c r="R2371" s="302"/>
      <c r="S2371" s="254"/>
      <c r="T2371" s="178"/>
      <c r="U2371" s="179"/>
      <c r="V2371" s="302"/>
      <c r="W2371" s="254"/>
      <c r="X2371" s="354">
        <f t="shared" si="947"/>
        <v>0</v>
      </c>
      <c r="Y2371" s="254"/>
      <c r="Z2371" s="354">
        <f t="shared" si="940"/>
        <v>0</v>
      </c>
      <c r="AA2371" s="254"/>
      <c r="AB2371" s="178"/>
      <c r="AC2371" s="179"/>
      <c r="AD2371" s="302"/>
      <c r="AE2371" s="254"/>
      <c r="AF2371" s="178"/>
      <c r="AG2371" s="179"/>
      <c r="AH2371" s="302"/>
      <c r="AI2371" s="254"/>
      <c r="AJ2371" s="178"/>
      <c r="AK2371" s="179"/>
      <c r="AL2371" s="302"/>
      <c r="AM2371" s="254"/>
      <c r="AN2371" s="178"/>
      <c r="AO2371" s="179"/>
      <c r="AP2371" s="302"/>
      <c r="AQ2371" s="254"/>
      <c r="AR2371" s="351">
        <f t="shared" si="941"/>
        <v>0</v>
      </c>
    </row>
    <row r="2372" spans="2:44" x14ac:dyDescent="0.4">
      <c r="B2372" s="208"/>
      <c r="C2372" s="180"/>
      <c r="D2372" s="178"/>
      <c r="E2372" s="179"/>
      <c r="F2372" s="254"/>
      <c r="G2372" s="254"/>
      <c r="H2372" s="178"/>
      <c r="I2372" s="179"/>
      <c r="J2372" s="254"/>
      <c r="K2372" s="254"/>
      <c r="L2372" s="178"/>
      <c r="M2372" s="179"/>
      <c r="N2372" s="254"/>
      <c r="O2372" s="254"/>
      <c r="P2372" s="178"/>
      <c r="Q2372" s="179"/>
      <c r="R2372" s="254"/>
      <c r="S2372" s="254"/>
      <c r="T2372" s="178"/>
      <c r="U2372" s="179"/>
      <c r="V2372" s="254"/>
      <c r="W2372" s="254"/>
      <c r="X2372" s="354">
        <f t="shared" si="947"/>
        <v>0</v>
      </c>
      <c r="Y2372" s="254"/>
      <c r="Z2372" s="354">
        <f t="shared" si="940"/>
        <v>0</v>
      </c>
      <c r="AA2372" s="254"/>
      <c r="AB2372" s="178"/>
      <c r="AC2372" s="179"/>
      <c r="AD2372" s="254"/>
      <c r="AE2372" s="254"/>
      <c r="AF2372" s="178"/>
      <c r="AG2372" s="179"/>
      <c r="AH2372" s="254"/>
      <c r="AI2372" s="254"/>
      <c r="AJ2372" s="178"/>
      <c r="AK2372" s="179"/>
      <c r="AL2372" s="254"/>
      <c r="AM2372" s="254"/>
      <c r="AN2372" s="178"/>
      <c r="AO2372" s="179"/>
      <c r="AP2372" s="254"/>
      <c r="AQ2372" s="254"/>
      <c r="AR2372" s="351">
        <f t="shared" si="941"/>
        <v>0</v>
      </c>
    </row>
    <row r="2373" spans="2:44" x14ac:dyDescent="0.4">
      <c r="B2373" s="208"/>
      <c r="C2373" s="180"/>
      <c r="D2373" s="178"/>
      <c r="E2373" s="179"/>
      <c r="F2373" s="302"/>
      <c r="G2373" s="254"/>
      <c r="H2373" s="178"/>
      <c r="I2373" s="179"/>
      <c r="J2373" s="302"/>
      <c r="K2373" s="254"/>
      <c r="L2373" s="178"/>
      <c r="M2373" s="179"/>
      <c r="N2373" s="302"/>
      <c r="O2373" s="254"/>
      <c r="P2373" s="178"/>
      <c r="Q2373" s="179"/>
      <c r="R2373" s="302"/>
      <c r="S2373" s="254"/>
      <c r="T2373" s="178"/>
      <c r="U2373" s="179"/>
      <c r="V2373" s="302"/>
      <c r="W2373" s="254"/>
      <c r="X2373" s="354">
        <f t="shared" si="947"/>
        <v>0</v>
      </c>
      <c r="Y2373" s="254"/>
      <c r="Z2373" s="354">
        <f t="shared" si="940"/>
        <v>0</v>
      </c>
      <c r="AA2373" s="254"/>
      <c r="AB2373" s="178"/>
      <c r="AC2373" s="179"/>
      <c r="AD2373" s="302"/>
      <c r="AE2373" s="254"/>
      <c r="AF2373" s="178"/>
      <c r="AG2373" s="179"/>
      <c r="AH2373" s="302"/>
      <c r="AI2373" s="254"/>
      <c r="AJ2373" s="178"/>
      <c r="AK2373" s="179"/>
      <c r="AL2373" s="302"/>
      <c r="AM2373" s="254"/>
      <c r="AN2373" s="178"/>
      <c r="AO2373" s="179"/>
      <c r="AP2373" s="302"/>
      <c r="AQ2373" s="254"/>
      <c r="AR2373" s="351">
        <f t="shared" si="941"/>
        <v>0</v>
      </c>
    </row>
    <row r="2374" spans="2:44" x14ac:dyDescent="0.4">
      <c r="B2374" s="208"/>
      <c r="C2374" s="180"/>
      <c r="D2374" s="178"/>
      <c r="E2374" s="179"/>
      <c r="F2374" s="254"/>
      <c r="G2374" s="254"/>
      <c r="H2374" s="178"/>
      <c r="I2374" s="179"/>
      <c r="J2374" s="254"/>
      <c r="K2374" s="254"/>
      <c r="L2374" s="178"/>
      <c r="M2374" s="179"/>
      <c r="N2374" s="254"/>
      <c r="O2374" s="254"/>
      <c r="P2374" s="178"/>
      <c r="Q2374" s="179"/>
      <c r="R2374" s="254"/>
      <c r="S2374" s="254"/>
      <c r="T2374" s="178"/>
      <c r="U2374" s="179"/>
      <c r="V2374" s="254"/>
      <c r="W2374" s="254"/>
      <c r="X2374" s="354">
        <f t="shared" si="947"/>
        <v>0</v>
      </c>
      <c r="Y2374" s="254"/>
      <c r="Z2374" s="354">
        <f t="shared" si="940"/>
        <v>0</v>
      </c>
      <c r="AA2374" s="254"/>
      <c r="AB2374" s="178"/>
      <c r="AC2374" s="179"/>
      <c r="AD2374" s="254"/>
      <c r="AE2374" s="254"/>
      <c r="AF2374" s="178"/>
      <c r="AG2374" s="179"/>
      <c r="AH2374" s="254"/>
      <c r="AI2374" s="254"/>
      <c r="AJ2374" s="178"/>
      <c r="AK2374" s="179"/>
      <c r="AL2374" s="254"/>
      <c r="AM2374" s="254"/>
      <c r="AN2374" s="178"/>
      <c r="AO2374" s="179"/>
      <c r="AP2374" s="254"/>
      <c r="AQ2374" s="254"/>
      <c r="AR2374" s="351">
        <f t="shared" si="941"/>
        <v>0</v>
      </c>
    </row>
    <row r="2375" spans="2:44" x14ac:dyDescent="0.4">
      <c r="B2375" s="208"/>
      <c r="C2375" s="180"/>
      <c r="D2375" s="178"/>
      <c r="E2375" s="179"/>
      <c r="F2375" s="180"/>
      <c r="G2375" s="254"/>
      <c r="H2375" s="178"/>
      <c r="I2375" s="179"/>
      <c r="J2375" s="180"/>
      <c r="K2375" s="254"/>
      <c r="L2375" s="178"/>
      <c r="M2375" s="179"/>
      <c r="N2375" s="180"/>
      <c r="O2375" s="254"/>
      <c r="P2375" s="178"/>
      <c r="Q2375" s="179"/>
      <c r="R2375" s="180"/>
      <c r="S2375" s="254"/>
      <c r="T2375" s="178"/>
      <c r="U2375" s="179"/>
      <c r="V2375" s="180"/>
      <c r="W2375" s="254"/>
      <c r="X2375" s="354">
        <f t="shared" si="947"/>
        <v>0</v>
      </c>
      <c r="Y2375" s="254"/>
      <c r="Z2375" s="354">
        <f t="shared" si="940"/>
        <v>0</v>
      </c>
      <c r="AA2375" s="254"/>
      <c r="AB2375" s="178"/>
      <c r="AC2375" s="179"/>
      <c r="AD2375" s="180"/>
      <c r="AE2375" s="254"/>
      <c r="AF2375" s="178"/>
      <c r="AG2375" s="179"/>
      <c r="AH2375" s="180"/>
      <c r="AI2375" s="254"/>
      <c r="AJ2375" s="178"/>
      <c r="AK2375" s="179"/>
      <c r="AL2375" s="180"/>
      <c r="AM2375" s="254"/>
      <c r="AN2375" s="178"/>
      <c r="AO2375" s="179"/>
      <c r="AP2375" s="180"/>
      <c r="AQ2375" s="254"/>
      <c r="AR2375" s="351">
        <f t="shared" si="941"/>
        <v>0</v>
      </c>
    </row>
    <row r="2376" spans="2:44" x14ac:dyDescent="0.4">
      <c r="B2376" s="208"/>
      <c r="C2376" s="180"/>
      <c r="D2376" s="178"/>
      <c r="E2376" s="179"/>
      <c r="F2376" s="254"/>
      <c r="G2376" s="254"/>
      <c r="H2376" s="178"/>
      <c r="I2376" s="179"/>
      <c r="J2376" s="254"/>
      <c r="K2376" s="254"/>
      <c r="L2376" s="178"/>
      <c r="M2376" s="179"/>
      <c r="N2376" s="254"/>
      <c r="O2376" s="254"/>
      <c r="P2376" s="178"/>
      <c r="Q2376" s="179"/>
      <c r="R2376" s="254"/>
      <c r="S2376" s="254"/>
      <c r="T2376" s="178"/>
      <c r="U2376" s="179"/>
      <c r="V2376" s="254"/>
      <c r="W2376" s="254"/>
      <c r="X2376" s="354">
        <f t="shared" si="947"/>
        <v>0</v>
      </c>
      <c r="Y2376" s="254"/>
      <c r="Z2376" s="354">
        <f t="shared" si="940"/>
        <v>0</v>
      </c>
      <c r="AA2376" s="254"/>
      <c r="AB2376" s="178"/>
      <c r="AC2376" s="179"/>
      <c r="AD2376" s="254"/>
      <c r="AE2376" s="254"/>
      <c r="AF2376" s="178"/>
      <c r="AG2376" s="179"/>
      <c r="AH2376" s="254"/>
      <c r="AI2376" s="254"/>
      <c r="AJ2376" s="178"/>
      <c r="AK2376" s="179"/>
      <c r="AL2376" s="254"/>
      <c r="AM2376" s="254"/>
      <c r="AN2376" s="178"/>
      <c r="AO2376" s="179"/>
      <c r="AP2376" s="254"/>
      <c r="AQ2376" s="254"/>
      <c r="AR2376" s="351">
        <f t="shared" si="941"/>
        <v>0</v>
      </c>
    </row>
    <row r="2377" spans="2:44" x14ac:dyDescent="0.4">
      <c r="B2377" s="208"/>
      <c r="C2377" s="180"/>
      <c r="D2377" s="269"/>
      <c r="E2377" s="270"/>
      <c r="F2377" s="254"/>
      <c r="G2377" s="254"/>
      <c r="H2377" s="269"/>
      <c r="I2377" s="270"/>
      <c r="J2377" s="254"/>
      <c r="K2377" s="254"/>
      <c r="L2377" s="269"/>
      <c r="M2377" s="270"/>
      <c r="N2377" s="254"/>
      <c r="O2377" s="254"/>
      <c r="P2377" s="269"/>
      <c r="Q2377" s="270"/>
      <c r="R2377" s="254"/>
      <c r="S2377" s="254"/>
      <c r="T2377" s="269"/>
      <c r="U2377" s="270"/>
      <c r="V2377" s="254"/>
      <c r="W2377" s="254"/>
      <c r="X2377" s="354">
        <f t="shared" si="947"/>
        <v>0</v>
      </c>
      <c r="Y2377" s="254"/>
      <c r="Z2377" s="354">
        <f t="shared" si="940"/>
        <v>0</v>
      </c>
      <c r="AA2377" s="254"/>
      <c r="AB2377" s="269"/>
      <c r="AC2377" s="270"/>
      <c r="AD2377" s="254"/>
      <c r="AE2377" s="254"/>
      <c r="AF2377" s="269"/>
      <c r="AG2377" s="270"/>
      <c r="AH2377" s="254"/>
      <c r="AI2377" s="254"/>
      <c r="AJ2377" s="269"/>
      <c r="AK2377" s="270"/>
      <c r="AL2377" s="254"/>
      <c r="AM2377" s="254"/>
      <c r="AN2377" s="269"/>
      <c r="AO2377" s="270"/>
      <c r="AP2377" s="254"/>
      <c r="AQ2377" s="254"/>
      <c r="AR2377" s="351">
        <f t="shared" si="941"/>
        <v>0</v>
      </c>
    </row>
    <row r="2378" spans="2:44" x14ac:dyDescent="0.4">
      <c r="B2378" s="208"/>
      <c r="C2378" s="180"/>
      <c r="D2378" s="178"/>
      <c r="E2378" s="179"/>
      <c r="F2378" s="180"/>
      <c r="G2378" s="254"/>
      <c r="H2378" s="178"/>
      <c r="I2378" s="179"/>
      <c r="J2378" s="180"/>
      <c r="K2378" s="254"/>
      <c r="L2378" s="178"/>
      <c r="M2378" s="179"/>
      <c r="N2378" s="180"/>
      <c r="O2378" s="254"/>
      <c r="P2378" s="178"/>
      <c r="Q2378" s="179"/>
      <c r="R2378" s="180"/>
      <c r="S2378" s="254"/>
      <c r="T2378" s="178"/>
      <c r="U2378" s="179"/>
      <c r="V2378" s="180"/>
      <c r="W2378" s="254"/>
      <c r="X2378" s="354">
        <f t="shared" si="947"/>
        <v>0</v>
      </c>
      <c r="Y2378" s="254"/>
      <c r="Z2378" s="354">
        <f t="shared" si="940"/>
        <v>0</v>
      </c>
      <c r="AA2378" s="254"/>
      <c r="AB2378" s="178"/>
      <c r="AC2378" s="179"/>
      <c r="AD2378" s="180"/>
      <c r="AE2378" s="254"/>
      <c r="AF2378" s="178"/>
      <c r="AG2378" s="179"/>
      <c r="AH2378" s="180"/>
      <c r="AI2378" s="254"/>
      <c r="AJ2378" s="178"/>
      <c r="AK2378" s="179"/>
      <c r="AL2378" s="180"/>
      <c r="AM2378" s="254"/>
      <c r="AN2378" s="178"/>
      <c r="AO2378" s="179"/>
      <c r="AP2378" s="180"/>
      <c r="AQ2378" s="254"/>
      <c r="AR2378" s="351">
        <f t="shared" si="941"/>
        <v>0</v>
      </c>
    </row>
    <row r="2379" spans="2:44" x14ac:dyDescent="0.4">
      <c r="B2379" s="208"/>
      <c r="C2379" s="180"/>
      <c r="D2379" s="178"/>
      <c r="E2379" s="179"/>
      <c r="F2379" s="254"/>
      <c r="G2379" s="254"/>
      <c r="H2379" s="178"/>
      <c r="I2379" s="179"/>
      <c r="J2379" s="254"/>
      <c r="K2379" s="254"/>
      <c r="L2379" s="178"/>
      <c r="M2379" s="179"/>
      <c r="N2379" s="254"/>
      <c r="O2379" s="254"/>
      <c r="P2379" s="178"/>
      <c r="Q2379" s="179"/>
      <c r="R2379" s="254"/>
      <c r="S2379" s="254"/>
      <c r="T2379" s="178"/>
      <c r="U2379" s="179"/>
      <c r="V2379" s="254"/>
      <c r="W2379" s="254"/>
      <c r="X2379" s="354">
        <f t="shared" si="947"/>
        <v>0</v>
      </c>
      <c r="Y2379" s="254"/>
      <c r="Z2379" s="354">
        <f t="shared" si="940"/>
        <v>0</v>
      </c>
      <c r="AA2379" s="254"/>
      <c r="AB2379" s="178"/>
      <c r="AC2379" s="179"/>
      <c r="AD2379" s="254"/>
      <c r="AE2379" s="254"/>
      <c r="AF2379" s="178"/>
      <c r="AG2379" s="179"/>
      <c r="AH2379" s="254"/>
      <c r="AI2379" s="254"/>
      <c r="AJ2379" s="178"/>
      <c r="AK2379" s="179"/>
      <c r="AL2379" s="254"/>
      <c r="AM2379" s="254"/>
      <c r="AN2379" s="178"/>
      <c r="AO2379" s="179"/>
      <c r="AP2379" s="254"/>
      <c r="AQ2379" s="254"/>
      <c r="AR2379" s="351">
        <f t="shared" si="941"/>
        <v>0</v>
      </c>
    </row>
    <row r="2380" spans="2:44" x14ac:dyDescent="0.4">
      <c r="B2380" s="208"/>
      <c r="C2380" s="180"/>
      <c r="D2380" s="178"/>
      <c r="E2380" s="179"/>
      <c r="F2380" s="254"/>
      <c r="G2380" s="254"/>
      <c r="H2380" s="178"/>
      <c r="I2380" s="179"/>
      <c r="J2380" s="254"/>
      <c r="K2380" s="254"/>
      <c r="L2380" s="178"/>
      <c r="M2380" s="179"/>
      <c r="N2380" s="254"/>
      <c r="O2380" s="254"/>
      <c r="P2380" s="178"/>
      <c r="Q2380" s="179"/>
      <c r="R2380" s="254"/>
      <c r="S2380" s="254"/>
      <c r="T2380" s="178"/>
      <c r="U2380" s="179"/>
      <c r="V2380" s="254"/>
      <c r="W2380" s="254"/>
      <c r="X2380" s="354">
        <f t="shared" si="947"/>
        <v>0</v>
      </c>
      <c r="Y2380" s="254"/>
      <c r="Z2380" s="354">
        <f t="shared" ref="Z2380:Z2447" si="948">W2380-Y2380</f>
        <v>0</v>
      </c>
      <c r="AA2380" s="254"/>
      <c r="AB2380" s="178"/>
      <c r="AC2380" s="179"/>
      <c r="AD2380" s="254"/>
      <c r="AE2380" s="254"/>
      <c r="AF2380" s="178"/>
      <c r="AG2380" s="179"/>
      <c r="AH2380" s="254"/>
      <c r="AI2380" s="254"/>
      <c r="AJ2380" s="178"/>
      <c r="AK2380" s="179"/>
      <c r="AL2380" s="254"/>
      <c r="AM2380" s="254"/>
      <c r="AN2380" s="178"/>
      <c r="AO2380" s="179"/>
      <c r="AP2380" s="254"/>
      <c r="AQ2380" s="254"/>
      <c r="AR2380" s="351">
        <f t="shared" si="941"/>
        <v>0</v>
      </c>
    </row>
    <row r="2381" spans="2:44" x14ac:dyDescent="0.4">
      <c r="B2381" s="208"/>
      <c r="C2381" s="180"/>
      <c r="D2381" s="178"/>
      <c r="E2381" s="179"/>
      <c r="F2381" s="254"/>
      <c r="G2381" s="254"/>
      <c r="H2381" s="178"/>
      <c r="I2381" s="179"/>
      <c r="J2381" s="254"/>
      <c r="K2381" s="254"/>
      <c r="L2381" s="178"/>
      <c r="M2381" s="179"/>
      <c r="N2381" s="254"/>
      <c r="O2381" s="254"/>
      <c r="P2381" s="178"/>
      <c r="Q2381" s="179"/>
      <c r="R2381" s="254"/>
      <c r="S2381" s="254"/>
      <c r="T2381" s="178"/>
      <c r="U2381" s="179"/>
      <c r="V2381" s="254"/>
      <c r="W2381" s="254"/>
      <c r="X2381" s="354">
        <f t="shared" si="947"/>
        <v>0</v>
      </c>
      <c r="Y2381" s="254"/>
      <c r="Z2381" s="354">
        <f t="shared" si="948"/>
        <v>0</v>
      </c>
      <c r="AA2381" s="254"/>
      <c r="AB2381" s="178"/>
      <c r="AC2381" s="179"/>
      <c r="AD2381" s="254"/>
      <c r="AE2381" s="254"/>
      <c r="AF2381" s="178"/>
      <c r="AG2381" s="179"/>
      <c r="AH2381" s="254"/>
      <c r="AI2381" s="254"/>
      <c r="AJ2381" s="178"/>
      <c r="AK2381" s="179"/>
      <c r="AL2381" s="254"/>
      <c r="AM2381" s="254"/>
      <c r="AN2381" s="178"/>
      <c r="AO2381" s="179"/>
      <c r="AP2381" s="254"/>
      <c r="AQ2381" s="254"/>
      <c r="AR2381" s="351">
        <f t="shared" ref="AR2381:AR2448" si="949">AM2381-AQ2381</f>
        <v>0</v>
      </c>
    </row>
    <row r="2382" spans="2:44" x14ac:dyDescent="0.4">
      <c r="B2382" s="208"/>
      <c r="C2382" s="180"/>
      <c r="D2382" s="178"/>
      <c r="E2382" s="179"/>
      <c r="F2382" s="180"/>
      <c r="G2382" s="254"/>
      <c r="H2382" s="178"/>
      <c r="I2382" s="179"/>
      <c r="J2382" s="180"/>
      <c r="K2382" s="254"/>
      <c r="L2382" s="178"/>
      <c r="M2382" s="179"/>
      <c r="N2382" s="180"/>
      <c r="O2382" s="254"/>
      <c r="P2382" s="178"/>
      <c r="Q2382" s="179"/>
      <c r="R2382" s="180"/>
      <c r="S2382" s="254"/>
      <c r="T2382" s="178"/>
      <c r="U2382" s="179"/>
      <c r="V2382" s="180"/>
      <c r="W2382" s="254"/>
      <c r="X2382" s="354">
        <f t="shared" si="947"/>
        <v>0</v>
      </c>
      <c r="Y2382" s="254"/>
      <c r="Z2382" s="354">
        <f t="shared" si="948"/>
        <v>0</v>
      </c>
      <c r="AA2382" s="254"/>
      <c r="AB2382" s="178"/>
      <c r="AC2382" s="179"/>
      <c r="AD2382" s="180"/>
      <c r="AE2382" s="254"/>
      <c r="AF2382" s="178"/>
      <c r="AG2382" s="179"/>
      <c r="AH2382" s="180"/>
      <c r="AI2382" s="254"/>
      <c r="AJ2382" s="178"/>
      <c r="AK2382" s="179"/>
      <c r="AL2382" s="180"/>
      <c r="AM2382" s="254"/>
      <c r="AN2382" s="178"/>
      <c r="AO2382" s="179"/>
      <c r="AP2382" s="180"/>
      <c r="AQ2382" s="254"/>
      <c r="AR2382" s="351">
        <f t="shared" si="949"/>
        <v>0</v>
      </c>
    </row>
    <row r="2383" spans="2:44" x14ac:dyDescent="0.4">
      <c r="B2383" s="208"/>
      <c r="C2383" s="180"/>
      <c r="D2383" s="178"/>
      <c r="E2383" s="179"/>
      <c r="F2383" s="254"/>
      <c r="G2383" s="254"/>
      <c r="H2383" s="178"/>
      <c r="I2383" s="179"/>
      <c r="J2383" s="254"/>
      <c r="K2383" s="254"/>
      <c r="L2383" s="178"/>
      <c r="M2383" s="179"/>
      <c r="N2383" s="254"/>
      <c r="O2383" s="254"/>
      <c r="P2383" s="178"/>
      <c r="Q2383" s="179"/>
      <c r="R2383" s="254"/>
      <c r="S2383" s="254"/>
      <c r="T2383" s="178"/>
      <c r="U2383" s="179"/>
      <c r="V2383" s="254"/>
      <c r="W2383" s="254"/>
      <c r="X2383" s="354">
        <f t="shared" si="947"/>
        <v>0</v>
      </c>
      <c r="Y2383" s="254"/>
      <c r="Z2383" s="354">
        <f t="shared" si="948"/>
        <v>0</v>
      </c>
      <c r="AA2383" s="254"/>
      <c r="AB2383" s="178"/>
      <c r="AC2383" s="179"/>
      <c r="AD2383" s="254"/>
      <c r="AE2383" s="254"/>
      <c r="AF2383" s="178"/>
      <c r="AG2383" s="179"/>
      <c r="AH2383" s="254"/>
      <c r="AI2383" s="254"/>
      <c r="AJ2383" s="178"/>
      <c r="AK2383" s="179"/>
      <c r="AL2383" s="254"/>
      <c r="AM2383" s="254"/>
      <c r="AN2383" s="178"/>
      <c r="AO2383" s="179"/>
      <c r="AP2383" s="254"/>
      <c r="AQ2383" s="254"/>
      <c r="AR2383" s="351">
        <f t="shared" si="949"/>
        <v>0</v>
      </c>
    </row>
    <row r="2384" spans="2:44" x14ac:dyDescent="0.4">
      <c r="B2384" s="208"/>
      <c r="C2384" s="180"/>
      <c r="D2384" s="178"/>
      <c r="E2384" s="179"/>
      <c r="F2384" s="254"/>
      <c r="G2384" s="254"/>
      <c r="H2384" s="178"/>
      <c r="I2384" s="179"/>
      <c r="J2384" s="254"/>
      <c r="K2384" s="254"/>
      <c r="L2384" s="178"/>
      <c r="M2384" s="179"/>
      <c r="N2384" s="254"/>
      <c r="O2384" s="254"/>
      <c r="P2384" s="178"/>
      <c r="Q2384" s="179"/>
      <c r="R2384" s="254"/>
      <c r="S2384" s="254"/>
      <c r="T2384" s="178"/>
      <c r="U2384" s="179"/>
      <c r="V2384" s="254"/>
      <c r="W2384" s="254"/>
      <c r="X2384" s="354">
        <f t="shared" si="947"/>
        <v>0</v>
      </c>
      <c r="Y2384" s="254"/>
      <c r="Z2384" s="354">
        <f t="shared" si="948"/>
        <v>0</v>
      </c>
      <c r="AA2384" s="254"/>
      <c r="AB2384" s="178"/>
      <c r="AC2384" s="179"/>
      <c r="AD2384" s="254"/>
      <c r="AE2384" s="254"/>
      <c r="AF2384" s="178"/>
      <c r="AG2384" s="179"/>
      <c r="AH2384" s="254"/>
      <c r="AI2384" s="254"/>
      <c r="AJ2384" s="178"/>
      <c r="AK2384" s="179"/>
      <c r="AL2384" s="254"/>
      <c r="AM2384" s="254"/>
      <c r="AN2384" s="178"/>
      <c r="AO2384" s="179"/>
      <c r="AP2384" s="254"/>
      <c r="AQ2384" s="254"/>
      <c r="AR2384" s="351">
        <f t="shared" si="949"/>
        <v>0</v>
      </c>
    </row>
    <row r="2385" spans="2:44" x14ac:dyDescent="0.4">
      <c r="B2385" s="312" t="s">
        <v>69</v>
      </c>
      <c r="C2385" s="313" t="s">
        <v>749</v>
      </c>
      <c r="D2385" s="269">
        <v>0</v>
      </c>
      <c r="E2385" s="270" t="s">
        <v>27</v>
      </c>
      <c r="F2385" s="254">
        <v>0</v>
      </c>
      <c r="G2385" s="254">
        <f>G2386+G2392+G2395</f>
        <v>1310616000</v>
      </c>
      <c r="H2385" s="314">
        <v>0</v>
      </c>
      <c r="I2385" s="315" t="s">
        <v>27</v>
      </c>
      <c r="J2385" s="316">
        <v>0</v>
      </c>
      <c r="K2385" s="316">
        <f>K2386+K2392+K2395</f>
        <v>1310616000</v>
      </c>
      <c r="L2385" s="314">
        <v>0</v>
      </c>
      <c r="M2385" s="315" t="s">
        <v>27</v>
      </c>
      <c r="N2385" s="316">
        <v>0</v>
      </c>
      <c r="O2385" s="316">
        <f>O2386+O2392+O2395</f>
        <v>1310616000</v>
      </c>
      <c r="P2385" s="314">
        <v>0</v>
      </c>
      <c r="Q2385" s="315" t="s">
        <v>27</v>
      </c>
      <c r="R2385" s="316">
        <v>0</v>
      </c>
      <c r="S2385" s="316">
        <f>S2386+S2392+S2395</f>
        <v>1310616000</v>
      </c>
      <c r="T2385" s="314">
        <v>0</v>
      </c>
      <c r="U2385" s="315" t="s">
        <v>27</v>
      </c>
      <c r="V2385" s="316">
        <v>0</v>
      </c>
      <c r="W2385" s="316">
        <f>W2386+W2392+W2395</f>
        <v>1310616000</v>
      </c>
      <c r="X2385" s="354">
        <f t="shared" si="947"/>
        <v>393184800</v>
      </c>
      <c r="Y2385" s="316"/>
      <c r="Z2385" s="354">
        <f t="shared" si="948"/>
        <v>1310616000</v>
      </c>
      <c r="AA2385" s="316"/>
      <c r="AB2385" s="314">
        <v>0</v>
      </c>
      <c r="AC2385" s="315" t="s">
        <v>27</v>
      </c>
      <c r="AD2385" s="316">
        <v>0</v>
      </c>
      <c r="AE2385" s="316">
        <f>AE2386+AE2392+AE2395</f>
        <v>1310616000</v>
      </c>
      <c r="AF2385" s="314">
        <v>0</v>
      </c>
      <c r="AG2385" s="315" t="s">
        <v>27</v>
      </c>
      <c r="AH2385" s="316">
        <v>0</v>
      </c>
      <c r="AI2385" s="316">
        <f>AI2386+AI2392+AI2395</f>
        <v>1310616000</v>
      </c>
      <c r="AJ2385" s="314">
        <v>0</v>
      </c>
      <c r="AK2385" s="315" t="s">
        <v>27</v>
      </c>
      <c r="AL2385" s="316">
        <v>0</v>
      </c>
      <c r="AM2385" s="316">
        <f>AM2386+AM2392+AM2395</f>
        <v>1310616000</v>
      </c>
      <c r="AN2385" s="314">
        <v>0</v>
      </c>
      <c r="AO2385" s="315" t="s">
        <v>27</v>
      </c>
      <c r="AP2385" s="316">
        <v>0</v>
      </c>
      <c r="AQ2385" s="316">
        <f>AQ2386+AQ2392+AQ2395</f>
        <v>1310616000</v>
      </c>
      <c r="AR2385" s="351">
        <f t="shared" si="949"/>
        <v>0</v>
      </c>
    </row>
    <row r="2386" spans="2:44" x14ac:dyDescent="0.4">
      <c r="B2386" s="208"/>
      <c r="C2386" s="180"/>
      <c r="D2386" s="178"/>
      <c r="E2386" s="179"/>
      <c r="F2386" s="180"/>
      <c r="G2386" s="254"/>
      <c r="H2386" s="178"/>
      <c r="I2386" s="179"/>
      <c r="J2386" s="180"/>
      <c r="K2386" s="254"/>
      <c r="L2386" s="178"/>
      <c r="M2386" s="179"/>
      <c r="N2386" s="180"/>
      <c r="O2386" s="254"/>
      <c r="P2386" s="178"/>
      <c r="Q2386" s="179"/>
      <c r="R2386" s="180"/>
      <c r="S2386" s="254"/>
      <c r="T2386" s="178"/>
      <c r="U2386" s="179"/>
      <c r="V2386" s="180"/>
      <c r="W2386" s="254"/>
      <c r="X2386" s="354">
        <f t="shared" si="947"/>
        <v>0</v>
      </c>
      <c r="Y2386" s="254"/>
      <c r="Z2386" s="354">
        <f t="shared" si="948"/>
        <v>0</v>
      </c>
      <c r="AA2386" s="254"/>
      <c r="AB2386" s="178"/>
      <c r="AC2386" s="179"/>
      <c r="AD2386" s="180"/>
      <c r="AE2386" s="254"/>
      <c r="AF2386" s="178"/>
      <c r="AG2386" s="179"/>
      <c r="AH2386" s="180"/>
      <c r="AI2386" s="254"/>
      <c r="AJ2386" s="178"/>
      <c r="AK2386" s="179"/>
      <c r="AL2386" s="180"/>
      <c r="AM2386" s="254"/>
      <c r="AN2386" s="178"/>
      <c r="AO2386" s="179"/>
      <c r="AP2386" s="180"/>
      <c r="AQ2386" s="254"/>
      <c r="AR2386" s="351">
        <f t="shared" si="949"/>
        <v>0</v>
      </c>
    </row>
    <row r="2387" spans="2:44" x14ac:dyDescent="0.4">
      <c r="B2387" s="208"/>
      <c r="C2387" s="180"/>
      <c r="D2387" s="178"/>
      <c r="E2387" s="179"/>
      <c r="F2387" s="254"/>
      <c r="G2387" s="254"/>
      <c r="H2387" s="178"/>
      <c r="I2387" s="179"/>
      <c r="J2387" s="254"/>
      <c r="K2387" s="254"/>
      <c r="L2387" s="178"/>
      <c r="M2387" s="179"/>
      <c r="N2387" s="254"/>
      <c r="O2387" s="254"/>
      <c r="P2387" s="178"/>
      <c r="Q2387" s="179"/>
      <c r="R2387" s="254"/>
      <c r="S2387" s="254"/>
      <c r="T2387" s="178"/>
      <c r="U2387" s="179"/>
      <c r="V2387" s="254"/>
      <c r="W2387" s="254"/>
      <c r="X2387" s="354">
        <f t="shared" si="947"/>
        <v>0</v>
      </c>
      <c r="Y2387" s="254"/>
      <c r="Z2387" s="354">
        <f t="shared" si="948"/>
        <v>0</v>
      </c>
      <c r="AA2387" s="254"/>
      <c r="AB2387" s="178"/>
      <c r="AC2387" s="179"/>
      <c r="AD2387" s="254"/>
      <c r="AE2387" s="254"/>
      <c r="AF2387" s="178"/>
      <c r="AG2387" s="179"/>
      <c r="AH2387" s="254"/>
      <c r="AI2387" s="254"/>
      <c r="AJ2387" s="178"/>
      <c r="AK2387" s="179"/>
      <c r="AL2387" s="254"/>
      <c r="AM2387" s="254"/>
      <c r="AN2387" s="178"/>
      <c r="AO2387" s="179"/>
      <c r="AP2387" s="254"/>
      <c r="AQ2387" s="254"/>
      <c r="AR2387" s="351">
        <f t="shared" si="949"/>
        <v>0</v>
      </c>
    </row>
    <row r="2388" spans="2:44" x14ac:dyDescent="0.4">
      <c r="B2388" s="208"/>
      <c r="C2388" s="180"/>
      <c r="D2388" s="178"/>
      <c r="E2388" s="179"/>
      <c r="F2388" s="254"/>
      <c r="G2388" s="254"/>
      <c r="H2388" s="178"/>
      <c r="I2388" s="179"/>
      <c r="J2388" s="254"/>
      <c r="K2388" s="254"/>
      <c r="L2388" s="178"/>
      <c r="M2388" s="179"/>
      <c r="N2388" s="254"/>
      <c r="O2388" s="254"/>
      <c r="P2388" s="178"/>
      <c r="Q2388" s="179"/>
      <c r="R2388" s="254"/>
      <c r="S2388" s="254"/>
      <c r="T2388" s="178"/>
      <c r="U2388" s="179"/>
      <c r="V2388" s="254"/>
      <c r="W2388" s="254"/>
      <c r="X2388" s="354">
        <f t="shared" si="947"/>
        <v>0</v>
      </c>
      <c r="Y2388" s="254"/>
      <c r="Z2388" s="354">
        <f t="shared" si="948"/>
        <v>0</v>
      </c>
      <c r="AA2388" s="254"/>
      <c r="AB2388" s="178"/>
      <c r="AC2388" s="179"/>
      <c r="AD2388" s="254"/>
      <c r="AE2388" s="254"/>
      <c r="AF2388" s="178"/>
      <c r="AG2388" s="179"/>
      <c r="AH2388" s="254"/>
      <c r="AI2388" s="254"/>
      <c r="AJ2388" s="178"/>
      <c r="AK2388" s="179"/>
      <c r="AL2388" s="254"/>
      <c r="AM2388" s="254"/>
      <c r="AN2388" s="178"/>
      <c r="AO2388" s="179"/>
      <c r="AP2388" s="254"/>
      <c r="AQ2388" s="254"/>
      <c r="AR2388" s="351">
        <f t="shared" si="949"/>
        <v>0</v>
      </c>
    </row>
    <row r="2389" spans="2:44" x14ac:dyDescent="0.4">
      <c r="B2389" s="208"/>
      <c r="C2389" s="180"/>
      <c r="D2389" s="178"/>
      <c r="E2389" s="179"/>
      <c r="F2389" s="254"/>
      <c r="G2389" s="254"/>
      <c r="H2389" s="178"/>
      <c r="I2389" s="179"/>
      <c r="J2389" s="254"/>
      <c r="K2389" s="254"/>
      <c r="L2389" s="178"/>
      <c r="M2389" s="179"/>
      <c r="N2389" s="254"/>
      <c r="O2389" s="254"/>
      <c r="P2389" s="178"/>
      <c r="Q2389" s="179"/>
      <c r="R2389" s="254"/>
      <c r="S2389" s="254"/>
      <c r="T2389" s="178"/>
      <c r="U2389" s="179"/>
      <c r="V2389" s="254"/>
      <c r="W2389" s="254"/>
      <c r="X2389" s="354">
        <f t="shared" si="947"/>
        <v>0</v>
      </c>
      <c r="Y2389" s="254"/>
      <c r="Z2389" s="354">
        <f t="shared" si="948"/>
        <v>0</v>
      </c>
      <c r="AA2389" s="254"/>
      <c r="AB2389" s="178"/>
      <c r="AC2389" s="179"/>
      <c r="AD2389" s="254"/>
      <c r="AE2389" s="254"/>
      <c r="AF2389" s="178"/>
      <c r="AG2389" s="179"/>
      <c r="AH2389" s="254"/>
      <c r="AI2389" s="254"/>
      <c r="AJ2389" s="178"/>
      <c r="AK2389" s="179"/>
      <c r="AL2389" s="254"/>
      <c r="AM2389" s="254"/>
      <c r="AN2389" s="178"/>
      <c r="AO2389" s="179"/>
      <c r="AP2389" s="254"/>
      <c r="AQ2389" s="254"/>
      <c r="AR2389" s="351">
        <f t="shared" si="949"/>
        <v>0</v>
      </c>
    </row>
    <row r="2390" spans="2:44" x14ac:dyDescent="0.4">
      <c r="B2390" s="208"/>
      <c r="C2390" s="180"/>
      <c r="D2390" s="178"/>
      <c r="E2390" s="179"/>
      <c r="F2390" s="254"/>
      <c r="G2390" s="254"/>
      <c r="H2390" s="178"/>
      <c r="I2390" s="179"/>
      <c r="J2390" s="254"/>
      <c r="K2390" s="254"/>
      <c r="L2390" s="178"/>
      <c r="M2390" s="179"/>
      <c r="N2390" s="254"/>
      <c r="O2390" s="254"/>
      <c r="P2390" s="178"/>
      <c r="Q2390" s="179"/>
      <c r="R2390" s="254"/>
      <c r="S2390" s="254"/>
      <c r="T2390" s="178"/>
      <c r="U2390" s="179"/>
      <c r="V2390" s="254"/>
      <c r="W2390" s="254"/>
      <c r="X2390" s="354">
        <f t="shared" si="947"/>
        <v>0</v>
      </c>
      <c r="Y2390" s="254"/>
      <c r="Z2390" s="354">
        <f t="shared" si="948"/>
        <v>0</v>
      </c>
      <c r="AA2390" s="254"/>
      <c r="AB2390" s="178"/>
      <c r="AC2390" s="179"/>
      <c r="AD2390" s="254"/>
      <c r="AE2390" s="254"/>
      <c r="AF2390" s="178"/>
      <c r="AG2390" s="179"/>
      <c r="AH2390" s="254"/>
      <c r="AI2390" s="254"/>
      <c r="AJ2390" s="178"/>
      <c r="AK2390" s="179"/>
      <c r="AL2390" s="254"/>
      <c r="AM2390" s="254"/>
      <c r="AN2390" s="178"/>
      <c r="AO2390" s="179"/>
      <c r="AP2390" s="254"/>
      <c r="AQ2390" s="254"/>
      <c r="AR2390" s="351">
        <f t="shared" si="949"/>
        <v>0</v>
      </c>
    </row>
    <row r="2391" spans="2:44" x14ac:dyDescent="0.4">
      <c r="B2391" s="208"/>
      <c r="C2391" s="180"/>
      <c r="D2391" s="178"/>
      <c r="E2391" s="179"/>
      <c r="F2391" s="254"/>
      <c r="G2391" s="254"/>
      <c r="H2391" s="178"/>
      <c r="I2391" s="179"/>
      <c r="J2391" s="254"/>
      <c r="K2391" s="254"/>
      <c r="L2391" s="178"/>
      <c r="M2391" s="179"/>
      <c r="N2391" s="254"/>
      <c r="O2391" s="254"/>
      <c r="P2391" s="178"/>
      <c r="Q2391" s="179"/>
      <c r="R2391" s="254"/>
      <c r="S2391" s="254"/>
      <c r="T2391" s="178"/>
      <c r="U2391" s="179"/>
      <c r="V2391" s="254"/>
      <c r="W2391" s="254"/>
      <c r="X2391" s="354">
        <f t="shared" si="947"/>
        <v>0</v>
      </c>
      <c r="Y2391" s="254"/>
      <c r="Z2391" s="354">
        <f t="shared" si="948"/>
        <v>0</v>
      </c>
      <c r="AA2391" s="254"/>
      <c r="AB2391" s="178"/>
      <c r="AC2391" s="179"/>
      <c r="AD2391" s="254"/>
      <c r="AE2391" s="254"/>
      <c r="AF2391" s="178"/>
      <c r="AG2391" s="179"/>
      <c r="AH2391" s="254"/>
      <c r="AI2391" s="254"/>
      <c r="AJ2391" s="178"/>
      <c r="AK2391" s="179"/>
      <c r="AL2391" s="254"/>
      <c r="AM2391" s="254"/>
      <c r="AN2391" s="178"/>
      <c r="AO2391" s="179"/>
      <c r="AP2391" s="254"/>
      <c r="AQ2391" s="254"/>
      <c r="AR2391" s="351">
        <f t="shared" si="949"/>
        <v>0</v>
      </c>
    </row>
    <row r="2392" spans="2:44" x14ac:dyDescent="0.4">
      <c r="B2392" s="208"/>
      <c r="C2392" s="180"/>
      <c r="D2392" s="178"/>
      <c r="E2392" s="179"/>
      <c r="F2392" s="180"/>
      <c r="G2392" s="254"/>
      <c r="H2392" s="178"/>
      <c r="I2392" s="179"/>
      <c r="J2392" s="180"/>
      <c r="K2392" s="254"/>
      <c r="L2392" s="178"/>
      <c r="M2392" s="179"/>
      <c r="N2392" s="180"/>
      <c r="O2392" s="254"/>
      <c r="P2392" s="178"/>
      <c r="Q2392" s="179"/>
      <c r="R2392" s="180"/>
      <c r="S2392" s="254"/>
      <c r="T2392" s="178"/>
      <c r="U2392" s="179"/>
      <c r="V2392" s="180"/>
      <c r="W2392" s="254"/>
      <c r="X2392" s="354">
        <f t="shared" si="947"/>
        <v>0</v>
      </c>
      <c r="Y2392" s="254"/>
      <c r="Z2392" s="354">
        <f t="shared" si="948"/>
        <v>0</v>
      </c>
      <c r="AA2392" s="254"/>
      <c r="AB2392" s="178"/>
      <c r="AC2392" s="179"/>
      <c r="AD2392" s="180"/>
      <c r="AE2392" s="254"/>
      <c r="AF2392" s="178"/>
      <c r="AG2392" s="179"/>
      <c r="AH2392" s="180"/>
      <c r="AI2392" s="254"/>
      <c r="AJ2392" s="178"/>
      <c r="AK2392" s="179"/>
      <c r="AL2392" s="180"/>
      <c r="AM2392" s="254"/>
      <c r="AN2392" s="178"/>
      <c r="AO2392" s="179"/>
      <c r="AP2392" s="180"/>
      <c r="AQ2392" s="254"/>
      <c r="AR2392" s="351">
        <f t="shared" si="949"/>
        <v>0</v>
      </c>
    </row>
    <row r="2393" spans="2:44" x14ac:dyDescent="0.4">
      <c r="B2393" s="208"/>
      <c r="C2393" s="180"/>
      <c r="D2393" s="178"/>
      <c r="E2393" s="179"/>
      <c r="F2393" s="254"/>
      <c r="G2393" s="254"/>
      <c r="H2393" s="178"/>
      <c r="I2393" s="179"/>
      <c r="J2393" s="254"/>
      <c r="K2393" s="254"/>
      <c r="L2393" s="178"/>
      <c r="M2393" s="179"/>
      <c r="N2393" s="254"/>
      <c r="O2393" s="254"/>
      <c r="P2393" s="178"/>
      <c r="Q2393" s="179"/>
      <c r="R2393" s="254"/>
      <c r="S2393" s="254"/>
      <c r="T2393" s="178"/>
      <c r="U2393" s="179"/>
      <c r="V2393" s="254"/>
      <c r="W2393" s="254"/>
      <c r="X2393" s="354">
        <f t="shared" si="947"/>
        <v>0</v>
      </c>
      <c r="Y2393" s="254"/>
      <c r="Z2393" s="354">
        <f t="shared" si="948"/>
        <v>0</v>
      </c>
      <c r="AA2393" s="254"/>
      <c r="AB2393" s="178"/>
      <c r="AC2393" s="179"/>
      <c r="AD2393" s="254"/>
      <c r="AE2393" s="254"/>
      <c r="AF2393" s="178"/>
      <c r="AG2393" s="179"/>
      <c r="AH2393" s="254"/>
      <c r="AI2393" s="254"/>
      <c r="AJ2393" s="178"/>
      <c r="AK2393" s="179"/>
      <c r="AL2393" s="254"/>
      <c r="AM2393" s="254"/>
      <c r="AN2393" s="178"/>
      <c r="AO2393" s="179"/>
      <c r="AP2393" s="254"/>
      <c r="AQ2393" s="254"/>
      <c r="AR2393" s="351">
        <f t="shared" si="949"/>
        <v>0</v>
      </c>
    </row>
    <row r="2394" spans="2:44" x14ac:dyDescent="0.4">
      <c r="B2394" s="208"/>
      <c r="C2394" s="180"/>
      <c r="D2394" s="178"/>
      <c r="E2394" s="179"/>
      <c r="F2394" s="254"/>
      <c r="G2394" s="254"/>
      <c r="H2394" s="178"/>
      <c r="I2394" s="179"/>
      <c r="J2394" s="254"/>
      <c r="K2394" s="254"/>
      <c r="L2394" s="178"/>
      <c r="M2394" s="179"/>
      <c r="N2394" s="254"/>
      <c r="O2394" s="254"/>
      <c r="P2394" s="178"/>
      <c r="Q2394" s="179"/>
      <c r="R2394" s="254"/>
      <c r="S2394" s="254"/>
      <c r="T2394" s="178"/>
      <c r="U2394" s="179"/>
      <c r="V2394" s="254"/>
      <c r="W2394" s="254"/>
      <c r="X2394" s="354">
        <f t="shared" si="947"/>
        <v>0</v>
      </c>
      <c r="Y2394" s="254"/>
      <c r="Z2394" s="354">
        <f t="shared" si="948"/>
        <v>0</v>
      </c>
      <c r="AA2394" s="254"/>
      <c r="AB2394" s="178"/>
      <c r="AC2394" s="179"/>
      <c r="AD2394" s="254"/>
      <c r="AE2394" s="254"/>
      <c r="AF2394" s="178"/>
      <c r="AG2394" s="179"/>
      <c r="AH2394" s="254"/>
      <c r="AI2394" s="254"/>
      <c r="AJ2394" s="178"/>
      <c r="AK2394" s="179"/>
      <c r="AL2394" s="254"/>
      <c r="AM2394" s="254"/>
      <c r="AN2394" s="178"/>
      <c r="AO2394" s="179"/>
      <c r="AP2394" s="254"/>
      <c r="AQ2394" s="254"/>
      <c r="AR2394" s="351">
        <f t="shared" si="949"/>
        <v>0</v>
      </c>
    </row>
    <row r="2395" spans="2:44" x14ac:dyDescent="0.4">
      <c r="B2395" s="208">
        <v>525111</v>
      </c>
      <c r="C2395" s="180" t="s">
        <v>174</v>
      </c>
      <c r="D2395" s="178"/>
      <c r="E2395" s="179"/>
      <c r="F2395" s="180"/>
      <c r="G2395" s="254">
        <f>G2396</f>
        <v>1310616000</v>
      </c>
      <c r="H2395" s="178"/>
      <c r="I2395" s="179"/>
      <c r="J2395" s="180"/>
      <c r="K2395" s="254">
        <f>K2396</f>
        <v>1310616000</v>
      </c>
      <c r="L2395" s="178"/>
      <c r="M2395" s="179"/>
      <c r="N2395" s="180"/>
      <c r="O2395" s="254">
        <f>O2396</f>
        <v>1310616000</v>
      </c>
      <c r="P2395" s="178"/>
      <c r="Q2395" s="179"/>
      <c r="R2395" s="180"/>
      <c r="S2395" s="254">
        <f>S2396</f>
        <v>1310616000</v>
      </c>
      <c r="T2395" s="178"/>
      <c r="U2395" s="179"/>
      <c r="V2395" s="180"/>
      <c r="W2395" s="254">
        <f>W2396</f>
        <v>1310616000</v>
      </c>
      <c r="X2395" s="354">
        <f t="shared" si="947"/>
        <v>393184800</v>
      </c>
      <c r="Y2395" s="254"/>
      <c r="Z2395" s="354">
        <f t="shared" si="948"/>
        <v>1310616000</v>
      </c>
      <c r="AA2395" s="254"/>
      <c r="AB2395" s="178"/>
      <c r="AC2395" s="179"/>
      <c r="AD2395" s="180"/>
      <c r="AE2395" s="254">
        <f>AE2396</f>
        <v>1310616000</v>
      </c>
      <c r="AF2395" s="178"/>
      <c r="AG2395" s="179"/>
      <c r="AH2395" s="180"/>
      <c r="AI2395" s="254">
        <f>AI2396</f>
        <v>1310616000</v>
      </c>
      <c r="AJ2395" s="178"/>
      <c r="AK2395" s="179"/>
      <c r="AL2395" s="180"/>
      <c r="AM2395" s="254">
        <f>AM2396</f>
        <v>1310616000</v>
      </c>
      <c r="AN2395" s="178"/>
      <c r="AO2395" s="179"/>
      <c r="AP2395" s="180"/>
      <c r="AQ2395" s="254">
        <f>AQ2396</f>
        <v>1310616000</v>
      </c>
      <c r="AR2395" s="351">
        <f t="shared" si="949"/>
        <v>0</v>
      </c>
    </row>
    <row r="2396" spans="2:44" x14ac:dyDescent="0.4">
      <c r="B2396" s="208" t="s">
        <v>27</v>
      </c>
      <c r="C2396" s="180" t="s">
        <v>750</v>
      </c>
      <c r="D2396" s="178">
        <v>1</v>
      </c>
      <c r="E2396" s="179" t="s">
        <v>38</v>
      </c>
      <c r="F2396" s="254">
        <v>1310616000</v>
      </c>
      <c r="G2396" s="254">
        <f>ROUNDDOWN(D2396*F2396,-3)</f>
        <v>1310616000</v>
      </c>
      <c r="H2396" s="178">
        <v>1</v>
      </c>
      <c r="I2396" s="179" t="s">
        <v>38</v>
      </c>
      <c r="J2396" s="254">
        <v>1310616000</v>
      </c>
      <c r="K2396" s="254">
        <f>ROUNDDOWN(H2396*J2396,-3)</f>
        <v>1310616000</v>
      </c>
      <c r="L2396" s="178">
        <v>1</v>
      </c>
      <c r="M2396" s="179" t="s">
        <v>38</v>
      </c>
      <c r="N2396" s="254">
        <v>1310616000</v>
      </c>
      <c r="O2396" s="254">
        <f>ROUNDDOWN(L2396*N2396,-3)</f>
        <v>1310616000</v>
      </c>
      <c r="P2396" s="178">
        <v>1</v>
      </c>
      <c r="Q2396" s="179" t="s">
        <v>38</v>
      </c>
      <c r="R2396" s="254">
        <v>1310616000</v>
      </c>
      <c r="S2396" s="254">
        <f>ROUNDDOWN(P2396*R2396,-3)</f>
        <v>1310616000</v>
      </c>
      <c r="T2396" s="178">
        <v>1</v>
      </c>
      <c r="U2396" s="179" t="s">
        <v>38</v>
      </c>
      <c r="V2396" s="254">
        <v>1310616000</v>
      </c>
      <c r="W2396" s="254">
        <f>ROUNDDOWN(T2396*V2396,-3)</f>
        <v>1310616000</v>
      </c>
      <c r="X2396" s="354">
        <f t="shared" si="947"/>
        <v>393184800</v>
      </c>
      <c r="Y2396" s="254">
        <v>1310616000</v>
      </c>
      <c r="Z2396" s="354">
        <f t="shared" si="948"/>
        <v>0</v>
      </c>
      <c r="AA2396" s="254">
        <f t="shared" ref="AA2396:AA2405" si="950">CEILING(Z2396,1000)</f>
        <v>0</v>
      </c>
      <c r="AB2396" s="178">
        <v>1</v>
      </c>
      <c r="AC2396" s="179" t="s">
        <v>38</v>
      </c>
      <c r="AD2396" s="254">
        <v>1310616000</v>
      </c>
      <c r="AE2396" s="254">
        <f>ROUNDDOWN(AB2396*AD2396,-3)</f>
        <v>1310616000</v>
      </c>
      <c r="AF2396" s="178">
        <v>1</v>
      </c>
      <c r="AG2396" s="179" t="s">
        <v>38</v>
      </c>
      <c r="AH2396" s="254">
        <v>1310616000</v>
      </c>
      <c r="AI2396" s="254">
        <f>ROUNDDOWN(AF2396*AH2396,-3)</f>
        <v>1310616000</v>
      </c>
      <c r="AJ2396" s="178">
        <v>1</v>
      </c>
      <c r="AK2396" s="179" t="s">
        <v>38</v>
      </c>
      <c r="AL2396" s="254">
        <v>1310616000</v>
      </c>
      <c r="AM2396" s="254">
        <f>ROUNDDOWN(AJ2396*AL2396,-3)</f>
        <v>1310616000</v>
      </c>
      <c r="AN2396" s="178">
        <v>1</v>
      </c>
      <c r="AO2396" s="179" t="s">
        <v>38</v>
      </c>
      <c r="AP2396" s="254">
        <v>1310616000</v>
      </c>
      <c r="AQ2396" s="254">
        <f>ROUNDDOWN(AN2396*AP2396,-3)</f>
        <v>1310616000</v>
      </c>
      <c r="AR2396" s="351">
        <f t="shared" si="949"/>
        <v>0</v>
      </c>
    </row>
    <row r="2397" spans="2:44" x14ac:dyDescent="0.4">
      <c r="B2397" s="208"/>
      <c r="C2397" s="180"/>
      <c r="D2397" s="269"/>
      <c r="E2397" s="270"/>
      <c r="F2397" s="254"/>
      <c r="G2397" s="254"/>
      <c r="H2397" s="269"/>
      <c r="I2397" s="270"/>
      <c r="J2397" s="254"/>
      <c r="K2397" s="254"/>
      <c r="L2397" s="269"/>
      <c r="M2397" s="270"/>
      <c r="N2397" s="254"/>
      <c r="O2397" s="254"/>
      <c r="P2397" s="269"/>
      <c r="Q2397" s="270"/>
      <c r="R2397" s="254"/>
      <c r="S2397" s="254"/>
      <c r="T2397" s="269"/>
      <c r="U2397" s="270"/>
      <c r="V2397" s="254"/>
      <c r="W2397" s="254"/>
      <c r="X2397" s="354">
        <f t="shared" si="947"/>
        <v>0</v>
      </c>
      <c r="Y2397" s="254"/>
      <c r="Z2397" s="354">
        <f t="shared" si="948"/>
        <v>0</v>
      </c>
      <c r="AA2397" s="254"/>
      <c r="AB2397" s="269"/>
      <c r="AC2397" s="270"/>
      <c r="AD2397" s="254"/>
      <c r="AE2397" s="254"/>
      <c r="AF2397" s="269"/>
      <c r="AG2397" s="270"/>
      <c r="AH2397" s="254"/>
      <c r="AI2397" s="254"/>
      <c r="AJ2397" s="269"/>
      <c r="AK2397" s="270"/>
      <c r="AL2397" s="254"/>
      <c r="AM2397" s="254"/>
      <c r="AN2397" s="269"/>
      <c r="AO2397" s="270"/>
      <c r="AP2397" s="254"/>
      <c r="AQ2397" s="254"/>
      <c r="AR2397" s="351">
        <f t="shared" si="949"/>
        <v>0</v>
      </c>
    </row>
    <row r="2398" spans="2:44" x14ac:dyDescent="0.4">
      <c r="B2398" s="208"/>
      <c r="C2398" s="180"/>
      <c r="D2398" s="178"/>
      <c r="E2398" s="179"/>
      <c r="F2398" s="180"/>
      <c r="G2398" s="254"/>
      <c r="H2398" s="178"/>
      <c r="I2398" s="179"/>
      <c r="J2398" s="180"/>
      <c r="K2398" s="254"/>
      <c r="L2398" s="178"/>
      <c r="M2398" s="179"/>
      <c r="N2398" s="180"/>
      <c r="O2398" s="254"/>
      <c r="P2398" s="178"/>
      <c r="Q2398" s="179"/>
      <c r="R2398" s="180"/>
      <c r="S2398" s="254"/>
      <c r="T2398" s="178"/>
      <c r="U2398" s="179"/>
      <c r="V2398" s="180"/>
      <c r="W2398" s="254"/>
      <c r="X2398" s="354">
        <f t="shared" si="947"/>
        <v>0</v>
      </c>
      <c r="Y2398" s="254"/>
      <c r="Z2398" s="354">
        <f t="shared" si="948"/>
        <v>0</v>
      </c>
      <c r="AA2398" s="254"/>
      <c r="AB2398" s="178"/>
      <c r="AC2398" s="179"/>
      <c r="AD2398" s="180"/>
      <c r="AE2398" s="254"/>
      <c r="AF2398" s="178"/>
      <c r="AG2398" s="179"/>
      <c r="AH2398" s="180"/>
      <c r="AI2398" s="254"/>
      <c r="AJ2398" s="178"/>
      <c r="AK2398" s="179"/>
      <c r="AL2398" s="180"/>
      <c r="AM2398" s="254"/>
      <c r="AN2398" s="178"/>
      <c r="AO2398" s="179"/>
      <c r="AP2398" s="180"/>
      <c r="AQ2398" s="254"/>
      <c r="AR2398" s="351">
        <f t="shared" si="949"/>
        <v>0</v>
      </c>
    </row>
    <row r="2399" spans="2:44" x14ac:dyDescent="0.4">
      <c r="B2399" s="208"/>
      <c r="C2399" s="180"/>
      <c r="D2399" s="178"/>
      <c r="E2399" s="179"/>
      <c r="F2399" s="254"/>
      <c r="G2399" s="254"/>
      <c r="H2399" s="178"/>
      <c r="I2399" s="179"/>
      <c r="J2399" s="254"/>
      <c r="K2399" s="254"/>
      <c r="L2399" s="178"/>
      <c r="M2399" s="179"/>
      <c r="N2399" s="254"/>
      <c r="O2399" s="254"/>
      <c r="P2399" s="178"/>
      <c r="Q2399" s="179"/>
      <c r="R2399" s="254"/>
      <c r="S2399" s="254"/>
      <c r="T2399" s="178"/>
      <c r="U2399" s="179"/>
      <c r="V2399" s="254"/>
      <c r="W2399" s="254"/>
      <c r="X2399" s="354">
        <f t="shared" si="947"/>
        <v>0</v>
      </c>
      <c r="Y2399" s="254"/>
      <c r="Z2399" s="354">
        <f t="shared" si="948"/>
        <v>0</v>
      </c>
      <c r="AA2399" s="254"/>
      <c r="AB2399" s="178"/>
      <c r="AC2399" s="179"/>
      <c r="AD2399" s="254"/>
      <c r="AE2399" s="254"/>
      <c r="AF2399" s="178"/>
      <c r="AG2399" s="179"/>
      <c r="AH2399" s="254"/>
      <c r="AI2399" s="254"/>
      <c r="AJ2399" s="178"/>
      <c r="AK2399" s="179"/>
      <c r="AL2399" s="254"/>
      <c r="AM2399" s="254"/>
      <c r="AN2399" s="178"/>
      <c r="AO2399" s="179"/>
      <c r="AP2399" s="254"/>
      <c r="AQ2399" s="254"/>
      <c r="AR2399" s="351">
        <f t="shared" si="949"/>
        <v>0</v>
      </c>
    </row>
    <row r="2400" spans="2:44" ht="58.3" x14ac:dyDescent="0.4">
      <c r="B2400" s="336" t="s">
        <v>751</v>
      </c>
      <c r="C2400" s="337" t="s">
        <v>752</v>
      </c>
      <c r="D2400" s="178">
        <v>3</v>
      </c>
      <c r="E2400" s="179" t="s">
        <v>753</v>
      </c>
      <c r="F2400" s="254"/>
      <c r="G2400" s="254">
        <f>G2405+G2454+G2468</f>
        <v>0</v>
      </c>
      <c r="H2400" s="178">
        <v>3</v>
      </c>
      <c r="I2400" s="179" t="s">
        <v>753</v>
      </c>
      <c r="J2400" s="254"/>
      <c r="K2400" s="254">
        <f>K2405+K2454+K2468</f>
        <v>0</v>
      </c>
      <c r="L2400" s="346">
        <v>3</v>
      </c>
      <c r="M2400" s="341" t="s">
        <v>753</v>
      </c>
      <c r="N2400" s="340"/>
      <c r="O2400" s="340">
        <f>O2405+O2454+O2468</f>
        <v>0</v>
      </c>
      <c r="P2400" s="346">
        <v>3</v>
      </c>
      <c r="Q2400" s="341" t="s">
        <v>753</v>
      </c>
      <c r="R2400" s="340"/>
      <c r="S2400" s="340">
        <f>S2405+S2454+S2468</f>
        <v>0</v>
      </c>
      <c r="T2400" s="346">
        <v>3</v>
      </c>
      <c r="U2400" s="341" t="s">
        <v>753</v>
      </c>
      <c r="V2400" s="340"/>
      <c r="W2400" s="340">
        <f>W2405+W2454+W2468</f>
        <v>0</v>
      </c>
      <c r="X2400" s="354">
        <f t="shared" si="947"/>
        <v>0</v>
      </c>
      <c r="Y2400" s="340">
        <f>CEILING(X2400,1000)</f>
        <v>0</v>
      </c>
      <c r="Z2400" s="354">
        <f t="shared" si="948"/>
        <v>0</v>
      </c>
      <c r="AA2400" s="340">
        <f t="shared" si="950"/>
        <v>0</v>
      </c>
      <c r="AB2400" s="346">
        <v>3</v>
      </c>
      <c r="AC2400" s="341" t="s">
        <v>753</v>
      </c>
      <c r="AD2400" s="340"/>
      <c r="AE2400" s="340">
        <f>AE2405+AE2454+AE2468</f>
        <v>0</v>
      </c>
      <c r="AF2400" s="346">
        <v>3</v>
      </c>
      <c r="AG2400" s="341" t="s">
        <v>753</v>
      </c>
      <c r="AH2400" s="340"/>
      <c r="AI2400" s="340">
        <f>AI2405+AI2454+AI2468</f>
        <v>0</v>
      </c>
      <c r="AJ2400" s="346">
        <v>3</v>
      </c>
      <c r="AK2400" s="341" t="s">
        <v>753</v>
      </c>
      <c r="AL2400" s="340"/>
      <c r="AM2400" s="340">
        <f>AM2405+AM2454+AM2468</f>
        <v>0</v>
      </c>
      <c r="AN2400" s="346">
        <v>3</v>
      </c>
      <c r="AO2400" s="341" t="s">
        <v>753</v>
      </c>
      <c r="AP2400" s="340"/>
      <c r="AQ2400" s="340">
        <f>AQ2405+AQ2454+AQ2468+AQ2401</f>
        <v>0</v>
      </c>
      <c r="AR2400" s="351">
        <f t="shared" si="949"/>
        <v>0</v>
      </c>
    </row>
    <row r="2401" spans="2:44" x14ac:dyDescent="0.4">
      <c r="B2401" s="335" t="s">
        <v>940</v>
      </c>
      <c r="C2401" s="326" t="s">
        <v>939</v>
      </c>
      <c r="D2401" s="178">
        <v>1</v>
      </c>
      <c r="E2401" s="179" t="s">
        <v>86</v>
      </c>
      <c r="F2401" s="254"/>
      <c r="G2401" s="254">
        <f>G2402+G2446</f>
        <v>0</v>
      </c>
      <c r="H2401" s="178">
        <v>1</v>
      </c>
      <c r="I2401" s="179" t="s">
        <v>86</v>
      </c>
      <c r="J2401" s="254"/>
      <c r="K2401" s="254">
        <f>K2402+K2446</f>
        <v>0</v>
      </c>
      <c r="L2401" s="334">
        <v>1</v>
      </c>
      <c r="M2401" s="333" t="s">
        <v>86</v>
      </c>
      <c r="N2401" s="329"/>
      <c r="O2401" s="329">
        <f>O2402+O2446</f>
        <v>0</v>
      </c>
      <c r="P2401" s="334">
        <v>1</v>
      </c>
      <c r="Q2401" s="333" t="s">
        <v>86</v>
      </c>
      <c r="R2401" s="329"/>
      <c r="S2401" s="329">
        <f>S2402+S2446</f>
        <v>0</v>
      </c>
      <c r="T2401" s="334">
        <v>1</v>
      </c>
      <c r="U2401" s="333" t="s">
        <v>86</v>
      </c>
      <c r="V2401" s="329"/>
      <c r="W2401" s="329">
        <f>W2402+W2446</f>
        <v>0</v>
      </c>
      <c r="X2401" s="354">
        <f t="shared" ref="X2401:X2404" si="951">W2401*30%</f>
        <v>0</v>
      </c>
      <c r="Y2401" s="329">
        <f>CEILING(X2401,1000)</f>
        <v>0</v>
      </c>
      <c r="Z2401" s="354">
        <f t="shared" ref="Z2401:Z2404" si="952">W2401-Y2401</f>
        <v>0</v>
      </c>
      <c r="AA2401" s="329">
        <f t="shared" ref="AA2401" si="953">CEILING(Z2401,1000)</f>
        <v>0</v>
      </c>
      <c r="AB2401" s="334">
        <v>1</v>
      </c>
      <c r="AC2401" s="333" t="s">
        <v>86</v>
      </c>
      <c r="AD2401" s="329"/>
      <c r="AE2401" s="329">
        <f>AE2402+AE2446</f>
        <v>0</v>
      </c>
      <c r="AF2401" s="334">
        <v>1</v>
      </c>
      <c r="AG2401" s="333" t="s">
        <v>86</v>
      </c>
      <c r="AH2401" s="329"/>
      <c r="AI2401" s="329">
        <f>AI2402+AI2446</f>
        <v>0</v>
      </c>
      <c r="AJ2401" s="334">
        <v>1</v>
      </c>
      <c r="AK2401" s="333" t="s">
        <v>86</v>
      </c>
      <c r="AL2401" s="329"/>
      <c r="AM2401" s="329">
        <f>AM2402+AM2446</f>
        <v>0</v>
      </c>
      <c r="AN2401" s="334">
        <v>1</v>
      </c>
      <c r="AO2401" s="333" t="s">
        <v>86</v>
      </c>
      <c r="AP2401" s="329"/>
      <c r="AQ2401" s="329">
        <f>AQ2402+AQ2446</f>
        <v>0</v>
      </c>
      <c r="AR2401" s="351">
        <f t="shared" ref="AR2401:AR2404" si="954">AM2401-AQ2401</f>
        <v>0</v>
      </c>
    </row>
    <row r="2402" spans="2:44" x14ac:dyDescent="0.4">
      <c r="B2402" s="312" t="s">
        <v>34</v>
      </c>
      <c r="C2402" s="313" t="s">
        <v>941</v>
      </c>
      <c r="D2402" s="269"/>
      <c r="E2402" s="270"/>
      <c r="F2402" s="254"/>
      <c r="G2402" s="254"/>
      <c r="H2402" s="314"/>
      <c r="I2402" s="315"/>
      <c r="J2402" s="316"/>
      <c r="K2402" s="316"/>
      <c r="L2402" s="314"/>
      <c r="M2402" s="315"/>
      <c r="N2402" s="316"/>
      <c r="O2402" s="316"/>
      <c r="P2402" s="314"/>
      <c r="Q2402" s="315"/>
      <c r="R2402" s="316"/>
      <c r="S2402" s="316"/>
      <c r="T2402" s="314"/>
      <c r="U2402" s="315"/>
      <c r="V2402" s="316"/>
      <c r="W2402" s="316"/>
      <c r="X2402" s="354">
        <f t="shared" si="951"/>
        <v>0</v>
      </c>
      <c r="Y2402" s="316"/>
      <c r="Z2402" s="354">
        <f t="shared" si="952"/>
        <v>0</v>
      </c>
      <c r="AA2402" s="316"/>
      <c r="AB2402" s="314"/>
      <c r="AC2402" s="315"/>
      <c r="AD2402" s="316"/>
      <c r="AE2402" s="316"/>
      <c r="AF2402" s="314"/>
      <c r="AG2402" s="315"/>
      <c r="AH2402" s="316"/>
      <c r="AI2402" s="316"/>
      <c r="AJ2402" s="314"/>
      <c r="AK2402" s="315"/>
      <c r="AL2402" s="316"/>
      <c r="AM2402" s="316"/>
      <c r="AN2402" s="314"/>
      <c r="AO2402" s="315"/>
      <c r="AP2402" s="316"/>
      <c r="AQ2402" s="316">
        <f>AQ2403+AQ2409+AQ2412</f>
        <v>0</v>
      </c>
      <c r="AR2402" s="351">
        <f t="shared" si="954"/>
        <v>0</v>
      </c>
    </row>
    <row r="2403" spans="2:44" x14ac:dyDescent="0.4">
      <c r="B2403" s="208">
        <v>537112</v>
      </c>
      <c r="C2403" s="180" t="s">
        <v>942</v>
      </c>
      <c r="D2403" s="178"/>
      <c r="E2403" s="179"/>
      <c r="F2403" s="180"/>
      <c r="G2403" s="254">
        <f>G2404</f>
        <v>1310616000</v>
      </c>
      <c r="H2403" s="178"/>
      <c r="I2403" s="179"/>
      <c r="J2403" s="180"/>
      <c r="K2403" s="254">
        <f>K2404</f>
        <v>1310616000</v>
      </c>
      <c r="L2403" s="178"/>
      <c r="M2403" s="179"/>
      <c r="N2403" s="180"/>
      <c r="O2403" s="254">
        <f>O2404</f>
        <v>1310616000</v>
      </c>
      <c r="P2403" s="178"/>
      <c r="Q2403" s="179"/>
      <c r="R2403" s="180"/>
      <c r="S2403" s="254">
        <f>S2404</f>
        <v>1310616000</v>
      </c>
      <c r="T2403" s="178"/>
      <c r="U2403" s="179"/>
      <c r="V2403" s="180"/>
      <c r="W2403" s="254">
        <f>W2404</f>
        <v>1310616000</v>
      </c>
      <c r="X2403" s="354">
        <f t="shared" si="951"/>
        <v>393184800</v>
      </c>
      <c r="Y2403" s="254"/>
      <c r="Z2403" s="354">
        <f t="shared" si="952"/>
        <v>1310616000</v>
      </c>
      <c r="AA2403" s="254"/>
      <c r="AB2403" s="178"/>
      <c r="AC2403" s="179"/>
      <c r="AD2403" s="180"/>
      <c r="AE2403" s="254">
        <f>AE2404</f>
        <v>1310616000</v>
      </c>
      <c r="AF2403" s="178"/>
      <c r="AG2403" s="179"/>
      <c r="AH2403" s="180"/>
      <c r="AI2403" s="254">
        <f>AI2404</f>
        <v>1310616000</v>
      </c>
      <c r="AJ2403" s="178"/>
      <c r="AK2403" s="179"/>
      <c r="AL2403" s="180"/>
      <c r="AM2403" s="254"/>
      <c r="AN2403" s="178"/>
      <c r="AO2403" s="179"/>
      <c r="AP2403" s="180"/>
      <c r="AQ2403" s="254">
        <f>AQ2404</f>
        <v>0</v>
      </c>
      <c r="AR2403" s="351">
        <f t="shared" si="954"/>
        <v>0</v>
      </c>
    </row>
    <row r="2404" spans="2:44" x14ac:dyDescent="0.4">
      <c r="B2404" s="208" t="s">
        <v>27</v>
      </c>
      <c r="C2404" s="180" t="s">
        <v>943</v>
      </c>
      <c r="D2404" s="178">
        <v>1</v>
      </c>
      <c r="E2404" s="179" t="s">
        <v>38</v>
      </c>
      <c r="F2404" s="254">
        <v>1310616000</v>
      </c>
      <c r="G2404" s="254">
        <f>ROUNDDOWN(D2404*F2404,-3)</f>
        <v>1310616000</v>
      </c>
      <c r="H2404" s="178">
        <v>1</v>
      </c>
      <c r="I2404" s="179" t="s">
        <v>38</v>
      </c>
      <c r="J2404" s="254">
        <v>1310616000</v>
      </c>
      <c r="K2404" s="254">
        <f>ROUNDDOWN(H2404*J2404,-3)</f>
        <v>1310616000</v>
      </c>
      <c r="L2404" s="178">
        <v>1</v>
      </c>
      <c r="M2404" s="179" t="s">
        <v>38</v>
      </c>
      <c r="N2404" s="254">
        <v>1310616000</v>
      </c>
      <c r="O2404" s="254">
        <f>ROUNDDOWN(L2404*N2404,-3)</f>
        <v>1310616000</v>
      </c>
      <c r="P2404" s="178">
        <v>1</v>
      </c>
      <c r="Q2404" s="179" t="s">
        <v>38</v>
      </c>
      <c r="R2404" s="254">
        <v>1310616000</v>
      </c>
      <c r="S2404" s="254">
        <f>ROUNDDOWN(P2404*R2404,-3)</f>
        <v>1310616000</v>
      </c>
      <c r="T2404" s="178">
        <v>1</v>
      </c>
      <c r="U2404" s="179" t="s">
        <v>38</v>
      </c>
      <c r="V2404" s="254">
        <v>1310616000</v>
      </c>
      <c r="W2404" s="254">
        <f>ROUNDDOWN(T2404*V2404,-3)</f>
        <v>1310616000</v>
      </c>
      <c r="X2404" s="354">
        <f t="shared" si="951"/>
        <v>393184800</v>
      </c>
      <c r="Y2404" s="254">
        <v>1310616000</v>
      </c>
      <c r="Z2404" s="354">
        <f t="shared" si="952"/>
        <v>0</v>
      </c>
      <c r="AA2404" s="254">
        <f t="shared" ref="AA2404" si="955">CEILING(Z2404,1000)</f>
        <v>0</v>
      </c>
      <c r="AB2404" s="178">
        <v>1</v>
      </c>
      <c r="AC2404" s="179" t="s">
        <v>38</v>
      </c>
      <c r="AD2404" s="254">
        <v>1310616000</v>
      </c>
      <c r="AE2404" s="254">
        <f>ROUNDDOWN(AB2404*AD2404,-3)</f>
        <v>1310616000</v>
      </c>
      <c r="AF2404" s="178">
        <v>1</v>
      </c>
      <c r="AG2404" s="179" t="s">
        <v>38</v>
      </c>
      <c r="AH2404" s="254">
        <v>1310616000</v>
      </c>
      <c r="AI2404" s="254">
        <f>ROUNDDOWN(AF2404*AH2404,-3)</f>
        <v>1310616000</v>
      </c>
      <c r="AJ2404" s="178"/>
      <c r="AK2404" s="179"/>
      <c r="AL2404" s="254"/>
      <c r="AM2404" s="254"/>
      <c r="AN2404" s="178">
        <v>0</v>
      </c>
      <c r="AO2404" s="179" t="s">
        <v>936</v>
      </c>
      <c r="AP2404" s="254">
        <v>575646000</v>
      </c>
      <c r="AQ2404" s="254">
        <f>ROUNDDOWN(AN2404*AP2404,-3)</f>
        <v>0</v>
      </c>
      <c r="AR2404" s="351">
        <f t="shared" si="954"/>
        <v>0</v>
      </c>
    </row>
    <row r="2405" spans="2:44" x14ac:dyDescent="0.4">
      <c r="B2405" s="335" t="s">
        <v>754</v>
      </c>
      <c r="C2405" s="326" t="s">
        <v>755</v>
      </c>
      <c r="D2405" s="178">
        <v>1</v>
      </c>
      <c r="E2405" s="179" t="s">
        <v>86</v>
      </c>
      <c r="F2405" s="254"/>
      <c r="G2405" s="254">
        <f>G2406+G2450</f>
        <v>0</v>
      </c>
      <c r="H2405" s="178">
        <v>1</v>
      </c>
      <c r="I2405" s="179" t="s">
        <v>86</v>
      </c>
      <c r="J2405" s="254"/>
      <c r="K2405" s="254">
        <f>K2406+K2450</f>
        <v>0</v>
      </c>
      <c r="L2405" s="334">
        <v>1</v>
      </c>
      <c r="M2405" s="333" t="s">
        <v>86</v>
      </c>
      <c r="N2405" s="329"/>
      <c r="O2405" s="329">
        <f>O2406+O2450</f>
        <v>0</v>
      </c>
      <c r="P2405" s="334">
        <v>1</v>
      </c>
      <c r="Q2405" s="333" t="s">
        <v>86</v>
      </c>
      <c r="R2405" s="329"/>
      <c r="S2405" s="329">
        <f>S2406+S2450</f>
        <v>0</v>
      </c>
      <c r="T2405" s="334">
        <v>1</v>
      </c>
      <c r="U2405" s="333" t="s">
        <v>86</v>
      </c>
      <c r="V2405" s="329"/>
      <c r="W2405" s="329">
        <f>W2406+W2450</f>
        <v>0</v>
      </c>
      <c r="X2405" s="354">
        <f t="shared" si="947"/>
        <v>0</v>
      </c>
      <c r="Y2405" s="329">
        <f>CEILING(X2405,1000)</f>
        <v>0</v>
      </c>
      <c r="Z2405" s="354">
        <f t="shared" si="948"/>
        <v>0</v>
      </c>
      <c r="AA2405" s="329">
        <f t="shared" si="950"/>
        <v>0</v>
      </c>
      <c r="AB2405" s="334">
        <v>1</v>
      </c>
      <c r="AC2405" s="333" t="s">
        <v>86</v>
      </c>
      <c r="AD2405" s="329"/>
      <c r="AE2405" s="329">
        <f>AE2406+AE2450</f>
        <v>0</v>
      </c>
      <c r="AF2405" s="334">
        <v>1</v>
      </c>
      <c r="AG2405" s="333" t="s">
        <v>86</v>
      </c>
      <c r="AH2405" s="329"/>
      <c r="AI2405" s="329">
        <f>AI2406+AI2450</f>
        <v>0</v>
      </c>
      <c r="AJ2405" s="334">
        <v>1</v>
      </c>
      <c r="AK2405" s="333" t="s">
        <v>86</v>
      </c>
      <c r="AL2405" s="329"/>
      <c r="AM2405" s="329">
        <f>AM2406+AM2450</f>
        <v>0</v>
      </c>
      <c r="AN2405" s="334">
        <v>1</v>
      </c>
      <c r="AO2405" s="333" t="s">
        <v>86</v>
      </c>
      <c r="AP2405" s="329"/>
      <c r="AQ2405" s="329">
        <f>AQ2406+AQ2450</f>
        <v>0</v>
      </c>
      <c r="AR2405" s="351">
        <f t="shared" si="949"/>
        <v>0</v>
      </c>
    </row>
    <row r="2406" spans="2:44" x14ac:dyDescent="0.4">
      <c r="B2406" s="268"/>
      <c r="C2406" s="180"/>
      <c r="D2406" s="269"/>
      <c r="E2406" s="270"/>
      <c r="F2406" s="254"/>
      <c r="G2406" s="254"/>
      <c r="H2406" s="269"/>
      <c r="I2406" s="270"/>
      <c r="J2406" s="254"/>
      <c r="K2406" s="254"/>
      <c r="L2406" s="269"/>
      <c r="M2406" s="270"/>
      <c r="N2406" s="254"/>
      <c r="O2406" s="254"/>
      <c r="P2406" s="269"/>
      <c r="Q2406" s="270"/>
      <c r="R2406" s="254"/>
      <c r="S2406" s="254"/>
      <c r="T2406" s="269"/>
      <c r="U2406" s="270"/>
      <c r="V2406" s="254"/>
      <c r="W2406" s="254"/>
      <c r="X2406" s="354">
        <f t="shared" si="947"/>
        <v>0</v>
      </c>
      <c r="Y2406" s="254"/>
      <c r="Z2406" s="354">
        <f t="shared" si="948"/>
        <v>0</v>
      </c>
      <c r="AA2406" s="254"/>
      <c r="AB2406" s="269"/>
      <c r="AC2406" s="270"/>
      <c r="AD2406" s="254"/>
      <c r="AE2406" s="254"/>
      <c r="AF2406" s="269"/>
      <c r="AG2406" s="270"/>
      <c r="AH2406" s="254"/>
      <c r="AI2406" s="254"/>
      <c r="AJ2406" s="269"/>
      <c r="AK2406" s="270"/>
      <c r="AL2406" s="254"/>
      <c r="AM2406" s="254"/>
      <c r="AN2406" s="269"/>
      <c r="AO2406" s="270"/>
      <c r="AP2406" s="254"/>
      <c r="AQ2406" s="254"/>
      <c r="AR2406" s="351">
        <f t="shared" si="949"/>
        <v>0</v>
      </c>
    </row>
    <row r="2407" spans="2:44" x14ac:dyDescent="0.4">
      <c r="B2407" s="272"/>
      <c r="C2407" s="266"/>
      <c r="D2407" s="279"/>
      <c r="E2407" s="267"/>
      <c r="F2407" s="261"/>
      <c r="G2407" s="261"/>
      <c r="H2407" s="279"/>
      <c r="I2407" s="267"/>
      <c r="J2407" s="261"/>
      <c r="K2407" s="261"/>
      <c r="L2407" s="279"/>
      <c r="M2407" s="267"/>
      <c r="N2407" s="261"/>
      <c r="O2407" s="261"/>
      <c r="P2407" s="279"/>
      <c r="Q2407" s="267"/>
      <c r="R2407" s="261"/>
      <c r="S2407" s="261"/>
      <c r="T2407" s="279"/>
      <c r="U2407" s="267"/>
      <c r="V2407" s="261"/>
      <c r="W2407" s="261"/>
      <c r="X2407" s="354">
        <f t="shared" si="947"/>
        <v>0</v>
      </c>
      <c r="Y2407" s="261"/>
      <c r="Z2407" s="354">
        <f t="shared" si="948"/>
        <v>0</v>
      </c>
      <c r="AA2407" s="261"/>
      <c r="AB2407" s="279"/>
      <c r="AC2407" s="267"/>
      <c r="AD2407" s="261"/>
      <c r="AE2407" s="261"/>
      <c r="AF2407" s="279"/>
      <c r="AG2407" s="267"/>
      <c r="AH2407" s="261"/>
      <c r="AI2407" s="261"/>
      <c r="AJ2407" s="279"/>
      <c r="AK2407" s="267"/>
      <c r="AL2407" s="261"/>
      <c r="AM2407" s="261"/>
      <c r="AN2407" s="279"/>
      <c r="AO2407" s="267"/>
      <c r="AP2407" s="261"/>
      <c r="AQ2407" s="261"/>
      <c r="AR2407" s="351">
        <f t="shared" si="949"/>
        <v>0</v>
      </c>
    </row>
    <row r="2408" spans="2:44" x14ac:dyDescent="0.4">
      <c r="B2408" s="272"/>
      <c r="C2408" s="266"/>
      <c r="D2408" s="273"/>
      <c r="E2408" s="274"/>
      <c r="F2408" s="266"/>
      <c r="G2408" s="261"/>
      <c r="H2408" s="273"/>
      <c r="I2408" s="274"/>
      <c r="J2408" s="266"/>
      <c r="K2408" s="261"/>
      <c r="L2408" s="273"/>
      <c r="M2408" s="274"/>
      <c r="N2408" s="266"/>
      <c r="O2408" s="261"/>
      <c r="P2408" s="273"/>
      <c r="Q2408" s="274"/>
      <c r="R2408" s="266"/>
      <c r="S2408" s="261"/>
      <c r="T2408" s="273"/>
      <c r="U2408" s="274"/>
      <c r="V2408" s="266"/>
      <c r="W2408" s="261"/>
      <c r="X2408" s="354">
        <f t="shared" si="947"/>
        <v>0</v>
      </c>
      <c r="Y2408" s="261"/>
      <c r="Z2408" s="354">
        <f t="shared" si="948"/>
        <v>0</v>
      </c>
      <c r="AA2408" s="261"/>
      <c r="AB2408" s="273"/>
      <c r="AC2408" s="274"/>
      <c r="AD2408" s="266"/>
      <c r="AE2408" s="261"/>
      <c r="AF2408" s="273"/>
      <c r="AG2408" s="274"/>
      <c r="AH2408" s="266"/>
      <c r="AI2408" s="261"/>
      <c r="AJ2408" s="273"/>
      <c r="AK2408" s="274"/>
      <c r="AL2408" s="266"/>
      <c r="AM2408" s="261"/>
      <c r="AN2408" s="273"/>
      <c r="AO2408" s="274"/>
      <c r="AP2408" s="266"/>
      <c r="AQ2408" s="261"/>
      <c r="AR2408" s="351">
        <f t="shared" si="949"/>
        <v>0</v>
      </c>
    </row>
    <row r="2409" spans="2:44" x14ac:dyDescent="0.4">
      <c r="B2409" s="272"/>
      <c r="C2409" s="266"/>
      <c r="D2409" s="273"/>
      <c r="E2409" s="274"/>
      <c r="F2409" s="261"/>
      <c r="G2409" s="261"/>
      <c r="H2409" s="273"/>
      <c r="I2409" s="274"/>
      <c r="J2409" s="261"/>
      <c r="K2409" s="261"/>
      <c r="L2409" s="273"/>
      <c r="M2409" s="274"/>
      <c r="N2409" s="261"/>
      <c r="O2409" s="261"/>
      <c r="P2409" s="273"/>
      <c r="Q2409" s="274"/>
      <c r="R2409" s="261"/>
      <c r="S2409" s="261"/>
      <c r="T2409" s="273"/>
      <c r="U2409" s="274"/>
      <c r="V2409" s="261"/>
      <c r="W2409" s="261"/>
      <c r="X2409" s="354">
        <f t="shared" si="947"/>
        <v>0</v>
      </c>
      <c r="Y2409" s="261"/>
      <c r="Z2409" s="354">
        <f t="shared" si="948"/>
        <v>0</v>
      </c>
      <c r="AA2409" s="261"/>
      <c r="AB2409" s="273"/>
      <c r="AC2409" s="274"/>
      <c r="AD2409" s="261"/>
      <c r="AE2409" s="261"/>
      <c r="AF2409" s="273"/>
      <c r="AG2409" s="274"/>
      <c r="AH2409" s="261"/>
      <c r="AI2409" s="261"/>
      <c r="AJ2409" s="273"/>
      <c r="AK2409" s="274"/>
      <c r="AL2409" s="261"/>
      <c r="AM2409" s="261"/>
      <c r="AN2409" s="273"/>
      <c r="AO2409" s="274"/>
      <c r="AP2409" s="261"/>
      <c r="AQ2409" s="261"/>
      <c r="AR2409" s="351">
        <f t="shared" si="949"/>
        <v>0</v>
      </c>
    </row>
    <row r="2410" spans="2:44" x14ac:dyDescent="0.4">
      <c r="B2410" s="272"/>
      <c r="C2410" s="266"/>
      <c r="D2410" s="273"/>
      <c r="E2410" s="274"/>
      <c r="F2410" s="261"/>
      <c r="G2410" s="261"/>
      <c r="H2410" s="273"/>
      <c r="I2410" s="274"/>
      <c r="J2410" s="261"/>
      <c r="K2410" s="261"/>
      <c r="L2410" s="273"/>
      <c r="M2410" s="274"/>
      <c r="N2410" s="261"/>
      <c r="O2410" s="261"/>
      <c r="P2410" s="273"/>
      <c r="Q2410" s="274"/>
      <c r="R2410" s="261"/>
      <c r="S2410" s="261"/>
      <c r="T2410" s="273"/>
      <c r="U2410" s="274"/>
      <c r="V2410" s="261"/>
      <c r="W2410" s="261"/>
      <c r="X2410" s="354">
        <f t="shared" si="947"/>
        <v>0</v>
      </c>
      <c r="Y2410" s="261"/>
      <c r="Z2410" s="354">
        <f t="shared" si="948"/>
        <v>0</v>
      </c>
      <c r="AA2410" s="261"/>
      <c r="AB2410" s="273"/>
      <c r="AC2410" s="274"/>
      <c r="AD2410" s="261"/>
      <c r="AE2410" s="261"/>
      <c r="AF2410" s="273"/>
      <c r="AG2410" s="274"/>
      <c r="AH2410" s="261"/>
      <c r="AI2410" s="261"/>
      <c r="AJ2410" s="273"/>
      <c r="AK2410" s="274"/>
      <c r="AL2410" s="261"/>
      <c r="AM2410" s="261"/>
      <c r="AN2410" s="273"/>
      <c r="AO2410" s="274"/>
      <c r="AP2410" s="261"/>
      <c r="AQ2410" s="261"/>
      <c r="AR2410" s="351">
        <f t="shared" si="949"/>
        <v>0</v>
      </c>
    </row>
    <row r="2411" spans="2:44" x14ac:dyDescent="0.4">
      <c r="B2411" s="272"/>
      <c r="C2411" s="266"/>
      <c r="D2411" s="273"/>
      <c r="E2411" s="274"/>
      <c r="F2411" s="261"/>
      <c r="G2411" s="261"/>
      <c r="H2411" s="273"/>
      <c r="I2411" s="274"/>
      <c r="J2411" s="261"/>
      <c r="K2411" s="261"/>
      <c r="L2411" s="273"/>
      <c r="M2411" s="274"/>
      <c r="N2411" s="261"/>
      <c r="O2411" s="261"/>
      <c r="P2411" s="273"/>
      <c r="Q2411" s="274"/>
      <c r="R2411" s="261"/>
      <c r="S2411" s="261"/>
      <c r="T2411" s="273"/>
      <c r="U2411" s="274"/>
      <c r="V2411" s="261"/>
      <c r="W2411" s="261"/>
      <c r="X2411" s="354">
        <f t="shared" si="947"/>
        <v>0</v>
      </c>
      <c r="Y2411" s="261"/>
      <c r="Z2411" s="354">
        <f t="shared" si="948"/>
        <v>0</v>
      </c>
      <c r="AA2411" s="261"/>
      <c r="AB2411" s="273"/>
      <c r="AC2411" s="274"/>
      <c r="AD2411" s="261"/>
      <c r="AE2411" s="261"/>
      <c r="AF2411" s="273"/>
      <c r="AG2411" s="274"/>
      <c r="AH2411" s="261"/>
      <c r="AI2411" s="261"/>
      <c r="AJ2411" s="273"/>
      <c r="AK2411" s="274"/>
      <c r="AL2411" s="261"/>
      <c r="AM2411" s="261"/>
      <c r="AN2411" s="273"/>
      <c r="AO2411" s="274"/>
      <c r="AP2411" s="261"/>
      <c r="AQ2411" s="261"/>
      <c r="AR2411" s="351">
        <f t="shared" si="949"/>
        <v>0</v>
      </c>
    </row>
    <row r="2412" spans="2:44" x14ac:dyDescent="0.4">
      <c r="B2412" s="272"/>
      <c r="C2412" s="266"/>
      <c r="D2412" s="279"/>
      <c r="E2412" s="267"/>
      <c r="F2412" s="261"/>
      <c r="G2412" s="261"/>
      <c r="H2412" s="279"/>
      <c r="I2412" s="267"/>
      <c r="J2412" s="261"/>
      <c r="K2412" s="261"/>
      <c r="L2412" s="279"/>
      <c r="M2412" s="267"/>
      <c r="N2412" s="261"/>
      <c r="O2412" s="261"/>
      <c r="P2412" s="279"/>
      <c r="Q2412" s="267"/>
      <c r="R2412" s="261"/>
      <c r="S2412" s="261"/>
      <c r="T2412" s="279"/>
      <c r="U2412" s="267"/>
      <c r="V2412" s="261"/>
      <c r="W2412" s="261"/>
      <c r="X2412" s="354">
        <f t="shared" si="947"/>
        <v>0</v>
      </c>
      <c r="Y2412" s="261"/>
      <c r="Z2412" s="354">
        <f t="shared" si="948"/>
        <v>0</v>
      </c>
      <c r="AA2412" s="261"/>
      <c r="AB2412" s="279"/>
      <c r="AC2412" s="267"/>
      <c r="AD2412" s="261"/>
      <c r="AE2412" s="261"/>
      <c r="AF2412" s="279"/>
      <c r="AG2412" s="267"/>
      <c r="AH2412" s="261"/>
      <c r="AI2412" s="261"/>
      <c r="AJ2412" s="279"/>
      <c r="AK2412" s="267"/>
      <c r="AL2412" s="261"/>
      <c r="AM2412" s="261"/>
      <c r="AN2412" s="279"/>
      <c r="AO2412" s="267"/>
      <c r="AP2412" s="261"/>
      <c r="AQ2412" s="261"/>
      <c r="AR2412" s="351">
        <f t="shared" si="949"/>
        <v>0</v>
      </c>
    </row>
    <row r="2413" spans="2:44" x14ac:dyDescent="0.4">
      <c r="B2413" s="272"/>
      <c r="C2413" s="266"/>
      <c r="D2413" s="273"/>
      <c r="E2413" s="274"/>
      <c r="F2413" s="266"/>
      <c r="G2413" s="261"/>
      <c r="H2413" s="273"/>
      <c r="I2413" s="274"/>
      <c r="J2413" s="266"/>
      <c r="K2413" s="261"/>
      <c r="L2413" s="273"/>
      <c r="M2413" s="274"/>
      <c r="N2413" s="266"/>
      <c r="O2413" s="261"/>
      <c r="P2413" s="273"/>
      <c r="Q2413" s="274"/>
      <c r="R2413" s="266"/>
      <c r="S2413" s="261"/>
      <c r="T2413" s="273"/>
      <c r="U2413" s="274"/>
      <c r="V2413" s="266"/>
      <c r="W2413" s="261"/>
      <c r="X2413" s="354">
        <f t="shared" si="947"/>
        <v>0</v>
      </c>
      <c r="Y2413" s="261"/>
      <c r="Z2413" s="354">
        <f t="shared" si="948"/>
        <v>0</v>
      </c>
      <c r="AA2413" s="261"/>
      <c r="AB2413" s="273"/>
      <c r="AC2413" s="274"/>
      <c r="AD2413" s="266"/>
      <c r="AE2413" s="261"/>
      <c r="AF2413" s="273"/>
      <c r="AG2413" s="274"/>
      <c r="AH2413" s="266"/>
      <c r="AI2413" s="261"/>
      <c r="AJ2413" s="273"/>
      <c r="AK2413" s="274"/>
      <c r="AL2413" s="266"/>
      <c r="AM2413" s="261"/>
      <c r="AN2413" s="273"/>
      <c r="AO2413" s="274"/>
      <c r="AP2413" s="266"/>
      <c r="AQ2413" s="261"/>
      <c r="AR2413" s="351">
        <f t="shared" si="949"/>
        <v>0</v>
      </c>
    </row>
    <row r="2414" spans="2:44" x14ac:dyDescent="0.4">
      <c r="B2414" s="272"/>
      <c r="C2414" s="266"/>
      <c r="D2414" s="273"/>
      <c r="E2414" s="274"/>
      <c r="F2414" s="261"/>
      <c r="G2414" s="261"/>
      <c r="H2414" s="273"/>
      <c r="I2414" s="274"/>
      <c r="J2414" s="261"/>
      <c r="K2414" s="261"/>
      <c r="L2414" s="273"/>
      <c r="M2414" s="274"/>
      <c r="N2414" s="261"/>
      <c r="O2414" s="261"/>
      <c r="P2414" s="273"/>
      <c r="Q2414" s="274"/>
      <c r="R2414" s="261"/>
      <c r="S2414" s="261"/>
      <c r="T2414" s="273"/>
      <c r="U2414" s="274"/>
      <c r="V2414" s="261"/>
      <c r="W2414" s="261"/>
      <c r="X2414" s="354">
        <f t="shared" si="947"/>
        <v>0</v>
      </c>
      <c r="Y2414" s="261"/>
      <c r="Z2414" s="354">
        <f t="shared" si="948"/>
        <v>0</v>
      </c>
      <c r="AA2414" s="261"/>
      <c r="AB2414" s="273"/>
      <c r="AC2414" s="274"/>
      <c r="AD2414" s="261"/>
      <c r="AE2414" s="261"/>
      <c r="AF2414" s="273"/>
      <c r="AG2414" s="274"/>
      <c r="AH2414" s="261"/>
      <c r="AI2414" s="261"/>
      <c r="AJ2414" s="273"/>
      <c r="AK2414" s="274"/>
      <c r="AL2414" s="261"/>
      <c r="AM2414" s="261"/>
      <c r="AN2414" s="273"/>
      <c r="AO2414" s="274"/>
      <c r="AP2414" s="261"/>
      <c r="AQ2414" s="261"/>
      <c r="AR2414" s="351">
        <f t="shared" si="949"/>
        <v>0</v>
      </c>
    </row>
    <row r="2415" spans="2:44" x14ac:dyDescent="0.4">
      <c r="B2415" s="272"/>
      <c r="C2415" s="266"/>
      <c r="D2415" s="273"/>
      <c r="E2415" s="274"/>
      <c r="F2415" s="261"/>
      <c r="G2415" s="261"/>
      <c r="H2415" s="273"/>
      <c r="I2415" s="274"/>
      <c r="J2415" s="261"/>
      <c r="K2415" s="261"/>
      <c r="L2415" s="273"/>
      <c r="M2415" s="274"/>
      <c r="N2415" s="261"/>
      <c r="O2415" s="261"/>
      <c r="P2415" s="273"/>
      <c r="Q2415" s="274"/>
      <c r="R2415" s="261"/>
      <c r="S2415" s="261"/>
      <c r="T2415" s="273"/>
      <c r="U2415" s="274"/>
      <c r="V2415" s="261"/>
      <c r="W2415" s="261"/>
      <c r="X2415" s="354">
        <f t="shared" si="947"/>
        <v>0</v>
      </c>
      <c r="Y2415" s="261"/>
      <c r="Z2415" s="354">
        <f t="shared" si="948"/>
        <v>0</v>
      </c>
      <c r="AA2415" s="261"/>
      <c r="AB2415" s="273"/>
      <c r="AC2415" s="274"/>
      <c r="AD2415" s="261"/>
      <c r="AE2415" s="261"/>
      <c r="AF2415" s="273"/>
      <c r="AG2415" s="274"/>
      <c r="AH2415" s="261"/>
      <c r="AI2415" s="261"/>
      <c r="AJ2415" s="273"/>
      <c r="AK2415" s="274"/>
      <c r="AL2415" s="261"/>
      <c r="AM2415" s="261"/>
      <c r="AN2415" s="273"/>
      <c r="AO2415" s="274"/>
      <c r="AP2415" s="261"/>
      <c r="AQ2415" s="261"/>
      <c r="AR2415" s="351">
        <f t="shared" si="949"/>
        <v>0</v>
      </c>
    </row>
    <row r="2416" spans="2:44" x14ac:dyDescent="0.4">
      <c r="B2416" s="272"/>
      <c r="C2416" s="266"/>
      <c r="D2416" s="273"/>
      <c r="E2416" s="274"/>
      <c r="F2416" s="261"/>
      <c r="G2416" s="261"/>
      <c r="H2416" s="273"/>
      <c r="I2416" s="274"/>
      <c r="J2416" s="261"/>
      <c r="K2416" s="261"/>
      <c r="L2416" s="273"/>
      <c r="M2416" s="274"/>
      <c r="N2416" s="261"/>
      <c r="O2416" s="261"/>
      <c r="P2416" s="273"/>
      <c r="Q2416" s="274"/>
      <c r="R2416" s="261"/>
      <c r="S2416" s="261"/>
      <c r="T2416" s="273"/>
      <c r="U2416" s="274"/>
      <c r="V2416" s="261"/>
      <c r="W2416" s="261"/>
      <c r="X2416" s="354">
        <f t="shared" si="947"/>
        <v>0</v>
      </c>
      <c r="Y2416" s="261"/>
      <c r="Z2416" s="354">
        <f t="shared" si="948"/>
        <v>0</v>
      </c>
      <c r="AA2416" s="261"/>
      <c r="AB2416" s="273"/>
      <c r="AC2416" s="274"/>
      <c r="AD2416" s="261"/>
      <c r="AE2416" s="261"/>
      <c r="AF2416" s="273"/>
      <c r="AG2416" s="274"/>
      <c r="AH2416" s="261"/>
      <c r="AI2416" s="261"/>
      <c r="AJ2416" s="273"/>
      <c r="AK2416" s="274"/>
      <c r="AL2416" s="261"/>
      <c r="AM2416" s="261"/>
      <c r="AN2416" s="273"/>
      <c r="AO2416" s="274"/>
      <c r="AP2416" s="261"/>
      <c r="AQ2416" s="261"/>
      <c r="AR2416" s="351">
        <f t="shared" si="949"/>
        <v>0</v>
      </c>
    </row>
    <row r="2417" spans="2:44" x14ac:dyDescent="0.4">
      <c r="B2417" s="272"/>
      <c r="C2417" s="266"/>
      <c r="D2417" s="279"/>
      <c r="E2417" s="267"/>
      <c r="F2417" s="261"/>
      <c r="G2417" s="261"/>
      <c r="H2417" s="279"/>
      <c r="I2417" s="267"/>
      <c r="J2417" s="261"/>
      <c r="K2417" s="261"/>
      <c r="L2417" s="279"/>
      <c r="M2417" s="267"/>
      <c r="N2417" s="261"/>
      <c r="O2417" s="261"/>
      <c r="P2417" s="279"/>
      <c r="Q2417" s="267"/>
      <c r="R2417" s="261"/>
      <c r="S2417" s="261"/>
      <c r="T2417" s="279"/>
      <c r="U2417" s="267"/>
      <c r="V2417" s="261"/>
      <c r="W2417" s="261"/>
      <c r="X2417" s="354">
        <f t="shared" si="947"/>
        <v>0</v>
      </c>
      <c r="Y2417" s="261"/>
      <c r="Z2417" s="354">
        <f t="shared" si="948"/>
        <v>0</v>
      </c>
      <c r="AA2417" s="261"/>
      <c r="AB2417" s="279"/>
      <c r="AC2417" s="267"/>
      <c r="AD2417" s="261"/>
      <c r="AE2417" s="261"/>
      <c r="AF2417" s="279"/>
      <c r="AG2417" s="267"/>
      <c r="AH2417" s="261"/>
      <c r="AI2417" s="261"/>
      <c r="AJ2417" s="279"/>
      <c r="AK2417" s="267"/>
      <c r="AL2417" s="261"/>
      <c r="AM2417" s="261"/>
      <c r="AN2417" s="279"/>
      <c r="AO2417" s="267"/>
      <c r="AP2417" s="261"/>
      <c r="AQ2417" s="261"/>
      <c r="AR2417" s="351">
        <f t="shared" si="949"/>
        <v>0</v>
      </c>
    </row>
    <row r="2418" spans="2:44" x14ac:dyDescent="0.4">
      <c r="B2418" s="272"/>
      <c r="C2418" s="266"/>
      <c r="D2418" s="273"/>
      <c r="E2418" s="274"/>
      <c r="F2418" s="266"/>
      <c r="G2418" s="261"/>
      <c r="H2418" s="273"/>
      <c r="I2418" s="274"/>
      <c r="J2418" s="266"/>
      <c r="K2418" s="261"/>
      <c r="L2418" s="273"/>
      <c r="M2418" s="274"/>
      <c r="N2418" s="266"/>
      <c r="O2418" s="261"/>
      <c r="P2418" s="273"/>
      <c r="Q2418" s="274"/>
      <c r="R2418" s="266"/>
      <c r="S2418" s="261"/>
      <c r="T2418" s="273"/>
      <c r="U2418" s="274"/>
      <c r="V2418" s="266"/>
      <c r="W2418" s="261"/>
      <c r="X2418" s="354">
        <f t="shared" si="947"/>
        <v>0</v>
      </c>
      <c r="Y2418" s="261"/>
      <c r="Z2418" s="354">
        <f t="shared" si="948"/>
        <v>0</v>
      </c>
      <c r="AA2418" s="261"/>
      <c r="AB2418" s="273"/>
      <c r="AC2418" s="274"/>
      <c r="AD2418" s="266"/>
      <c r="AE2418" s="261"/>
      <c r="AF2418" s="273"/>
      <c r="AG2418" s="274"/>
      <c r="AH2418" s="266"/>
      <c r="AI2418" s="261"/>
      <c r="AJ2418" s="273"/>
      <c r="AK2418" s="274"/>
      <c r="AL2418" s="266"/>
      <c r="AM2418" s="261"/>
      <c r="AN2418" s="273"/>
      <c r="AO2418" s="274"/>
      <c r="AP2418" s="266"/>
      <c r="AQ2418" s="261"/>
      <c r="AR2418" s="351">
        <f t="shared" si="949"/>
        <v>0</v>
      </c>
    </row>
    <row r="2419" spans="2:44" x14ac:dyDescent="0.4">
      <c r="B2419" s="272"/>
      <c r="C2419" s="266"/>
      <c r="D2419" s="273"/>
      <c r="E2419" s="274"/>
      <c r="F2419" s="261"/>
      <c r="G2419" s="261"/>
      <c r="H2419" s="273"/>
      <c r="I2419" s="274"/>
      <c r="J2419" s="261"/>
      <c r="K2419" s="261"/>
      <c r="L2419" s="273"/>
      <c r="M2419" s="274"/>
      <c r="N2419" s="261"/>
      <c r="O2419" s="261"/>
      <c r="P2419" s="273"/>
      <c r="Q2419" s="274"/>
      <c r="R2419" s="261"/>
      <c r="S2419" s="261"/>
      <c r="T2419" s="273"/>
      <c r="U2419" s="274"/>
      <c r="V2419" s="261"/>
      <c r="W2419" s="261"/>
      <c r="X2419" s="354">
        <f t="shared" si="947"/>
        <v>0</v>
      </c>
      <c r="Y2419" s="261"/>
      <c r="Z2419" s="354">
        <f t="shared" si="948"/>
        <v>0</v>
      </c>
      <c r="AA2419" s="261"/>
      <c r="AB2419" s="273"/>
      <c r="AC2419" s="274"/>
      <c r="AD2419" s="261"/>
      <c r="AE2419" s="261"/>
      <c r="AF2419" s="273"/>
      <c r="AG2419" s="274"/>
      <c r="AH2419" s="261"/>
      <c r="AI2419" s="261"/>
      <c r="AJ2419" s="273"/>
      <c r="AK2419" s="274"/>
      <c r="AL2419" s="261"/>
      <c r="AM2419" s="261"/>
      <c r="AN2419" s="273"/>
      <c r="AO2419" s="274"/>
      <c r="AP2419" s="261"/>
      <c r="AQ2419" s="261"/>
      <c r="AR2419" s="351">
        <f t="shared" si="949"/>
        <v>0</v>
      </c>
    </row>
    <row r="2420" spans="2:44" x14ac:dyDescent="0.4">
      <c r="B2420" s="272"/>
      <c r="C2420" s="266"/>
      <c r="D2420" s="273"/>
      <c r="E2420" s="274"/>
      <c r="F2420" s="266"/>
      <c r="G2420" s="261"/>
      <c r="H2420" s="273"/>
      <c r="I2420" s="274"/>
      <c r="J2420" s="266"/>
      <c r="K2420" s="261"/>
      <c r="L2420" s="273"/>
      <c r="M2420" s="274"/>
      <c r="N2420" s="266"/>
      <c r="O2420" s="261"/>
      <c r="P2420" s="273"/>
      <c r="Q2420" s="274"/>
      <c r="R2420" s="266"/>
      <c r="S2420" s="261"/>
      <c r="T2420" s="273"/>
      <c r="U2420" s="274"/>
      <c r="V2420" s="266"/>
      <c r="W2420" s="261"/>
      <c r="X2420" s="354">
        <f t="shared" si="947"/>
        <v>0</v>
      </c>
      <c r="Y2420" s="261"/>
      <c r="Z2420" s="354">
        <f t="shared" si="948"/>
        <v>0</v>
      </c>
      <c r="AA2420" s="261"/>
      <c r="AB2420" s="273"/>
      <c r="AC2420" s="274"/>
      <c r="AD2420" s="266"/>
      <c r="AE2420" s="261"/>
      <c r="AF2420" s="273"/>
      <c r="AG2420" s="274"/>
      <c r="AH2420" s="266"/>
      <c r="AI2420" s="261"/>
      <c r="AJ2420" s="273"/>
      <c r="AK2420" s="274"/>
      <c r="AL2420" s="266"/>
      <c r="AM2420" s="261"/>
      <c r="AN2420" s="273"/>
      <c r="AO2420" s="274"/>
      <c r="AP2420" s="266"/>
      <c r="AQ2420" s="261"/>
      <c r="AR2420" s="351">
        <f t="shared" si="949"/>
        <v>0</v>
      </c>
    </row>
    <row r="2421" spans="2:44" x14ac:dyDescent="0.4">
      <c r="B2421" s="272"/>
      <c r="C2421" s="266"/>
      <c r="D2421" s="273"/>
      <c r="E2421" s="274"/>
      <c r="F2421" s="261"/>
      <c r="G2421" s="261"/>
      <c r="H2421" s="273"/>
      <c r="I2421" s="274"/>
      <c r="J2421" s="261"/>
      <c r="K2421" s="261"/>
      <c r="L2421" s="273"/>
      <c r="M2421" s="274"/>
      <c r="N2421" s="261"/>
      <c r="O2421" s="261"/>
      <c r="P2421" s="273"/>
      <c r="Q2421" s="274"/>
      <c r="R2421" s="261"/>
      <c r="S2421" s="261"/>
      <c r="T2421" s="273"/>
      <c r="U2421" s="274"/>
      <c r="V2421" s="261"/>
      <c r="W2421" s="261"/>
      <c r="X2421" s="354">
        <f t="shared" si="947"/>
        <v>0</v>
      </c>
      <c r="Y2421" s="261"/>
      <c r="Z2421" s="354">
        <f t="shared" si="948"/>
        <v>0</v>
      </c>
      <c r="AA2421" s="261"/>
      <c r="AB2421" s="273"/>
      <c r="AC2421" s="274"/>
      <c r="AD2421" s="261"/>
      <c r="AE2421" s="261"/>
      <c r="AF2421" s="273"/>
      <c r="AG2421" s="274"/>
      <c r="AH2421" s="261"/>
      <c r="AI2421" s="261"/>
      <c r="AJ2421" s="273"/>
      <c r="AK2421" s="274"/>
      <c r="AL2421" s="261"/>
      <c r="AM2421" s="261"/>
      <c r="AN2421" s="273"/>
      <c r="AO2421" s="274"/>
      <c r="AP2421" s="261"/>
      <c r="AQ2421" s="261"/>
      <c r="AR2421" s="351">
        <f t="shared" si="949"/>
        <v>0</v>
      </c>
    </row>
    <row r="2422" spans="2:44" x14ac:dyDescent="0.4">
      <c r="B2422" s="272"/>
      <c r="C2422" s="266"/>
      <c r="D2422" s="279"/>
      <c r="E2422" s="267"/>
      <c r="F2422" s="261"/>
      <c r="G2422" s="261"/>
      <c r="H2422" s="279"/>
      <c r="I2422" s="267"/>
      <c r="J2422" s="261"/>
      <c r="K2422" s="261"/>
      <c r="L2422" s="279"/>
      <c r="M2422" s="267"/>
      <c r="N2422" s="261"/>
      <c r="O2422" s="261"/>
      <c r="P2422" s="279"/>
      <c r="Q2422" s="267"/>
      <c r="R2422" s="261"/>
      <c r="S2422" s="261"/>
      <c r="T2422" s="279"/>
      <c r="U2422" s="267"/>
      <c r="V2422" s="261"/>
      <c r="W2422" s="261"/>
      <c r="X2422" s="354">
        <f t="shared" si="947"/>
        <v>0</v>
      </c>
      <c r="Y2422" s="261"/>
      <c r="Z2422" s="354">
        <f t="shared" si="948"/>
        <v>0</v>
      </c>
      <c r="AA2422" s="261"/>
      <c r="AB2422" s="279"/>
      <c r="AC2422" s="267"/>
      <c r="AD2422" s="261"/>
      <c r="AE2422" s="261"/>
      <c r="AF2422" s="279"/>
      <c r="AG2422" s="267"/>
      <c r="AH2422" s="261"/>
      <c r="AI2422" s="261"/>
      <c r="AJ2422" s="279"/>
      <c r="AK2422" s="267"/>
      <c r="AL2422" s="261"/>
      <c r="AM2422" s="261"/>
      <c r="AN2422" s="279"/>
      <c r="AO2422" s="267"/>
      <c r="AP2422" s="261"/>
      <c r="AQ2422" s="261"/>
      <c r="AR2422" s="351">
        <f t="shared" si="949"/>
        <v>0</v>
      </c>
    </row>
    <row r="2423" spans="2:44" x14ac:dyDescent="0.4">
      <c r="B2423" s="272"/>
      <c r="C2423" s="266"/>
      <c r="D2423" s="273"/>
      <c r="E2423" s="274"/>
      <c r="F2423" s="266"/>
      <c r="G2423" s="261"/>
      <c r="H2423" s="273"/>
      <c r="I2423" s="274"/>
      <c r="J2423" s="266"/>
      <c r="K2423" s="261"/>
      <c r="L2423" s="273"/>
      <c r="M2423" s="274"/>
      <c r="N2423" s="266"/>
      <c r="O2423" s="261"/>
      <c r="P2423" s="273"/>
      <c r="Q2423" s="274"/>
      <c r="R2423" s="266"/>
      <c r="S2423" s="261"/>
      <c r="T2423" s="273"/>
      <c r="U2423" s="274"/>
      <c r="V2423" s="266"/>
      <c r="W2423" s="261"/>
      <c r="X2423" s="354">
        <f t="shared" si="947"/>
        <v>0</v>
      </c>
      <c r="Y2423" s="261"/>
      <c r="Z2423" s="354">
        <f t="shared" si="948"/>
        <v>0</v>
      </c>
      <c r="AA2423" s="261"/>
      <c r="AB2423" s="273"/>
      <c r="AC2423" s="274"/>
      <c r="AD2423" s="266"/>
      <c r="AE2423" s="261"/>
      <c r="AF2423" s="273"/>
      <c r="AG2423" s="274"/>
      <c r="AH2423" s="266"/>
      <c r="AI2423" s="261"/>
      <c r="AJ2423" s="273"/>
      <c r="AK2423" s="274"/>
      <c r="AL2423" s="266"/>
      <c r="AM2423" s="261"/>
      <c r="AN2423" s="273"/>
      <c r="AO2423" s="274"/>
      <c r="AP2423" s="266"/>
      <c r="AQ2423" s="261"/>
      <c r="AR2423" s="351">
        <f t="shared" si="949"/>
        <v>0</v>
      </c>
    </row>
    <row r="2424" spans="2:44" x14ac:dyDescent="0.4">
      <c r="B2424" s="272"/>
      <c r="C2424" s="266"/>
      <c r="D2424" s="273"/>
      <c r="E2424" s="274"/>
      <c r="F2424" s="261"/>
      <c r="G2424" s="261"/>
      <c r="H2424" s="273"/>
      <c r="I2424" s="274"/>
      <c r="J2424" s="261"/>
      <c r="K2424" s="261"/>
      <c r="L2424" s="273"/>
      <c r="M2424" s="274"/>
      <c r="N2424" s="261"/>
      <c r="O2424" s="261"/>
      <c r="P2424" s="273"/>
      <c r="Q2424" s="274"/>
      <c r="R2424" s="261"/>
      <c r="S2424" s="261"/>
      <c r="T2424" s="273"/>
      <c r="U2424" s="274"/>
      <c r="V2424" s="261"/>
      <c r="W2424" s="261"/>
      <c r="X2424" s="354">
        <f t="shared" si="947"/>
        <v>0</v>
      </c>
      <c r="Y2424" s="261"/>
      <c r="Z2424" s="354">
        <f t="shared" si="948"/>
        <v>0</v>
      </c>
      <c r="AA2424" s="261"/>
      <c r="AB2424" s="273"/>
      <c r="AC2424" s="274"/>
      <c r="AD2424" s="261"/>
      <c r="AE2424" s="261"/>
      <c r="AF2424" s="273"/>
      <c r="AG2424" s="274"/>
      <c r="AH2424" s="261"/>
      <c r="AI2424" s="261"/>
      <c r="AJ2424" s="273"/>
      <c r="AK2424" s="274"/>
      <c r="AL2424" s="261"/>
      <c r="AM2424" s="261"/>
      <c r="AN2424" s="273"/>
      <c r="AO2424" s="274"/>
      <c r="AP2424" s="261"/>
      <c r="AQ2424" s="261"/>
      <c r="AR2424" s="351">
        <f t="shared" si="949"/>
        <v>0</v>
      </c>
    </row>
    <row r="2425" spans="2:44" x14ac:dyDescent="0.4">
      <c r="B2425" s="272"/>
      <c r="C2425" s="266"/>
      <c r="D2425" s="273"/>
      <c r="E2425" s="274"/>
      <c r="F2425" s="266"/>
      <c r="G2425" s="261"/>
      <c r="H2425" s="273"/>
      <c r="I2425" s="274"/>
      <c r="J2425" s="266"/>
      <c r="K2425" s="261"/>
      <c r="L2425" s="273"/>
      <c r="M2425" s="274"/>
      <c r="N2425" s="266"/>
      <c r="O2425" s="261"/>
      <c r="P2425" s="273"/>
      <c r="Q2425" s="274"/>
      <c r="R2425" s="266"/>
      <c r="S2425" s="261"/>
      <c r="T2425" s="273"/>
      <c r="U2425" s="274"/>
      <c r="V2425" s="266"/>
      <c r="W2425" s="261"/>
      <c r="X2425" s="354">
        <f t="shared" si="947"/>
        <v>0</v>
      </c>
      <c r="Y2425" s="261"/>
      <c r="Z2425" s="354">
        <f t="shared" si="948"/>
        <v>0</v>
      </c>
      <c r="AA2425" s="261"/>
      <c r="AB2425" s="273"/>
      <c r="AC2425" s="274"/>
      <c r="AD2425" s="266"/>
      <c r="AE2425" s="261"/>
      <c r="AF2425" s="273"/>
      <c r="AG2425" s="274"/>
      <c r="AH2425" s="266"/>
      <c r="AI2425" s="261"/>
      <c r="AJ2425" s="273"/>
      <c r="AK2425" s="274"/>
      <c r="AL2425" s="266"/>
      <c r="AM2425" s="261"/>
      <c r="AN2425" s="273"/>
      <c r="AO2425" s="274"/>
      <c r="AP2425" s="266"/>
      <c r="AQ2425" s="261"/>
      <c r="AR2425" s="351">
        <f t="shared" si="949"/>
        <v>0</v>
      </c>
    </row>
    <row r="2426" spans="2:44" x14ac:dyDescent="0.4">
      <c r="B2426" s="272"/>
      <c r="C2426" s="266"/>
      <c r="D2426" s="273"/>
      <c r="E2426" s="274"/>
      <c r="F2426" s="261"/>
      <c r="G2426" s="261"/>
      <c r="H2426" s="273"/>
      <c r="I2426" s="274"/>
      <c r="J2426" s="261"/>
      <c r="K2426" s="261"/>
      <c r="L2426" s="273"/>
      <c r="M2426" s="274"/>
      <c r="N2426" s="261"/>
      <c r="O2426" s="261"/>
      <c r="P2426" s="273"/>
      <c r="Q2426" s="274"/>
      <c r="R2426" s="261"/>
      <c r="S2426" s="261"/>
      <c r="T2426" s="273"/>
      <c r="U2426" s="274"/>
      <c r="V2426" s="261"/>
      <c r="W2426" s="261"/>
      <c r="X2426" s="354">
        <f t="shared" si="947"/>
        <v>0</v>
      </c>
      <c r="Y2426" s="261"/>
      <c r="Z2426" s="354">
        <f t="shared" si="948"/>
        <v>0</v>
      </c>
      <c r="AA2426" s="261"/>
      <c r="AB2426" s="273"/>
      <c r="AC2426" s="274"/>
      <c r="AD2426" s="261"/>
      <c r="AE2426" s="261"/>
      <c r="AF2426" s="273"/>
      <c r="AG2426" s="274"/>
      <c r="AH2426" s="261"/>
      <c r="AI2426" s="261"/>
      <c r="AJ2426" s="273"/>
      <c r="AK2426" s="274"/>
      <c r="AL2426" s="261"/>
      <c r="AM2426" s="261"/>
      <c r="AN2426" s="273"/>
      <c r="AO2426" s="274"/>
      <c r="AP2426" s="261"/>
      <c r="AQ2426" s="261"/>
      <c r="AR2426" s="351">
        <f t="shared" si="949"/>
        <v>0</v>
      </c>
    </row>
    <row r="2427" spans="2:44" x14ac:dyDescent="0.4">
      <c r="B2427" s="272"/>
      <c r="C2427" s="266"/>
      <c r="D2427" s="279"/>
      <c r="E2427" s="267"/>
      <c r="F2427" s="261"/>
      <c r="G2427" s="261"/>
      <c r="H2427" s="279"/>
      <c r="I2427" s="267"/>
      <c r="J2427" s="261"/>
      <c r="K2427" s="261"/>
      <c r="L2427" s="279"/>
      <c r="M2427" s="267"/>
      <c r="N2427" s="261"/>
      <c r="O2427" s="261"/>
      <c r="P2427" s="279"/>
      <c r="Q2427" s="267"/>
      <c r="R2427" s="261"/>
      <c r="S2427" s="261"/>
      <c r="T2427" s="279"/>
      <c r="U2427" s="267"/>
      <c r="V2427" s="261"/>
      <c r="W2427" s="261"/>
      <c r="X2427" s="354">
        <f t="shared" si="947"/>
        <v>0</v>
      </c>
      <c r="Y2427" s="261"/>
      <c r="Z2427" s="354">
        <f t="shared" si="948"/>
        <v>0</v>
      </c>
      <c r="AA2427" s="261"/>
      <c r="AB2427" s="279"/>
      <c r="AC2427" s="267"/>
      <c r="AD2427" s="261"/>
      <c r="AE2427" s="261"/>
      <c r="AF2427" s="279"/>
      <c r="AG2427" s="267"/>
      <c r="AH2427" s="261"/>
      <c r="AI2427" s="261"/>
      <c r="AJ2427" s="279"/>
      <c r="AK2427" s="267"/>
      <c r="AL2427" s="261"/>
      <c r="AM2427" s="261"/>
      <c r="AN2427" s="279"/>
      <c r="AO2427" s="267"/>
      <c r="AP2427" s="261"/>
      <c r="AQ2427" s="261"/>
      <c r="AR2427" s="351">
        <f t="shared" si="949"/>
        <v>0</v>
      </c>
    </row>
    <row r="2428" spans="2:44" x14ac:dyDescent="0.4">
      <c r="B2428" s="272"/>
      <c r="C2428" s="266"/>
      <c r="D2428" s="273"/>
      <c r="E2428" s="274"/>
      <c r="F2428" s="266"/>
      <c r="G2428" s="261"/>
      <c r="H2428" s="273"/>
      <c r="I2428" s="274"/>
      <c r="J2428" s="266"/>
      <c r="K2428" s="261"/>
      <c r="L2428" s="273"/>
      <c r="M2428" s="274"/>
      <c r="N2428" s="266"/>
      <c r="O2428" s="261"/>
      <c r="P2428" s="273"/>
      <c r="Q2428" s="274"/>
      <c r="R2428" s="266"/>
      <c r="S2428" s="261"/>
      <c r="T2428" s="273"/>
      <c r="U2428" s="274"/>
      <c r="V2428" s="266"/>
      <c r="W2428" s="261"/>
      <c r="X2428" s="354">
        <f t="shared" ref="X2428:X2491" si="956">W2428*30%</f>
        <v>0</v>
      </c>
      <c r="Y2428" s="261"/>
      <c r="Z2428" s="354">
        <f t="shared" si="948"/>
        <v>0</v>
      </c>
      <c r="AA2428" s="261"/>
      <c r="AB2428" s="273"/>
      <c r="AC2428" s="274"/>
      <c r="AD2428" s="266"/>
      <c r="AE2428" s="261"/>
      <c r="AF2428" s="273"/>
      <c r="AG2428" s="274"/>
      <c r="AH2428" s="266"/>
      <c r="AI2428" s="261"/>
      <c r="AJ2428" s="273"/>
      <c r="AK2428" s="274"/>
      <c r="AL2428" s="266"/>
      <c r="AM2428" s="261"/>
      <c r="AN2428" s="273"/>
      <c r="AO2428" s="274"/>
      <c r="AP2428" s="266"/>
      <c r="AQ2428" s="261"/>
      <c r="AR2428" s="351">
        <f t="shared" si="949"/>
        <v>0</v>
      </c>
    </row>
    <row r="2429" spans="2:44" x14ac:dyDescent="0.4">
      <c r="B2429" s="272"/>
      <c r="C2429" s="266"/>
      <c r="D2429" s="273"/>
      <c r="E2429" s="274"/>
      <c r="F2429" s="261"/>
      <c r="G2429" s="261"/>
      <c r="H2429" s="273"/>
      <c r="I2429" s="274"/>
      <c r="J2429" s="261"/>
      <c r="K2429" s="261"/>
      <c r="L2429" s="273"/>
      <c r="M2429" s="274"/>
      <c r="N2429" s="261"/>
      <c r="O2429" s="261"/>
      <c r="P2429" s="273"/>
      <c r="Q2429" s="274"/>
      <c r="R2429" s="261"/>
      <c r="S2429" s="261"/>
      <c r="T2429" s="273"/>
      <c r="U2429" s="274"/>
      <c r="V2429" s="261"/>
      <c r="W2429" s="261"/>
      <c r="X2429" s="354">
        <f t="shared" si="956"/>
        <v>0</v>
      </c>
      <c r="Y2429" s="261"/>
      <c r="Z2429" s="354">
        <f t="shared" si="948"/>
        <v>0</v>
      </c>
      <c r="AA2429" s="261"/>
      <c r="AB2429" s="273"/>
      <c r="AC2429" s="274"/>
      <c r="AD2429" s="261"/>
      <c r="AE2429" s="261"/>
      <c r="AF2429" s="273"/>
      <c r="AG2429" s="274"/>
      <c r="AH2429" s="261"/>
      <c r="AI2429" s="261"/>
      <c r="AJ2429" s="273"/>
      <c r="AK2429" s="274"/>
      <c r="AL2429" s="261"/>
      <c r="AM2429" s="261"/>
      <c r="AN2429" s="273"/>
      <c r="AO2429" s="274"/>
      <c r="AP2429" s="261"/>
      <c r="AQ2429" s="261"/>
      <c r="AR2429" s="351">
        <f t="shared" si="949"/>
        <v>0</v>
      </c>
    </row>
    <row r="2430" spans="2:44" x14ac:dyDescent="0.4">
      <c r="B2430" s="272"/>
      <c r="C2430" s="266"/>
      <c r="D2430" s="273"/>
      <c r="E2430" s="274"/>
      <c r="F2430" s="266"/>
      <c r="G2430" s="261"/>
      <c r="H2430" s="273"/>
      <c r="I2430" s="274"/>
      <c r="J2430" s="266"/>
      <c r="K2430" s="261"/>
      <c r="L2430" s="273"/>
      <c r="M2430" s="274"/>
      <c r="N2430" s="266"/>
      <c r="O2430" s="261"/>
      <c r="P2430" s="273"/>
      <c r="Q2430" s="274"/>
      <c r="R2430" s="266"/>
      <c r="S2430" s="261"/>
      <c r="T2430" s="273"/>
      <c r="U2430" s="274"/>
      <c r="V2430" s="266"/>
      <c r="W2430" s="261"/>
      <c r="X2430" s="354">
        <f t="shared" si="956"/>
        <v>0</v>
      </c>
      <c r="Y2430" s="261"/>
      <c r="Z2430" s="354">
        <f t="shared" si="948"/>
        <v>0</v>
      </c>
      <c r="AA2430" s="261"/>
      <c r="AB2430" s="273"/>
      <c r="AC2430" s="274"/>
      <c r="AD2430" s="266"/>
      <c r="AE2430" s="261"/>
      <c r="AF2430" s="273"/>
      <c r="AG2430" s="274"/>
      <c r="AH2430" s="266"/>
      <c r="AI2430" s="261"/>
      <c r="AJ2430" s="273"/>
      <c r="AK2430" s="274"/>
      <c r="AL2430" s="266"/>
      <c r="AM2430" s="261"/>
      <c r="AN2430" s="273"/>
      <c r="AO2430" s="274"/>
      <c r="AP2430" s="266"/>
      <c r="AQ2430" s="261"/>
      <c r="AR2430" s="351">
        <f t="shared" si="949"/>
        <v>0</v>
      </c>
    </row>
    <row r="2431" spans="2:44" x14ac:dyDescent="0.4">
      <c r="B2431" s="272"/>
      <c r="C2431" s="266"/>
      <c r="D2431" s="273"/>
      <c r="E2431" s="274"/>
      <c r="F2431" s="261"/>
      <c r="G2431" s="261"/>
      <c r="H2431" s="273"/>
      <c r="I2431" s="274"/>
      <c r="J2431" s="261"/>
      <c r="K2431" s="261"/>
      <c r="L2431" s="273"/>
      <c r="M2431" s="274"/>
      <c r="N2431" s="261"/>
      <c r="O2431" s="261"/>
      <c r="P2431" s="273"/>
      <c r="Q2431" s="274"/>
      <c r="R2431" s="261"/>
      <c r="S2431" s="261"/>
      <c r="T2431" s="273"/>
      <c r="U2431" s="274"/>
      <c r="V2431" s="261"/>
      <c r="W2431" s="261"/>
      <c r="X2431" s="354">
        <f t="shared" si="956"/>
        <v>0</v>
      </c>
      <c r="Y2431" s="261"/>
      <c r="Z2431" s="354">
        <f t="shared" si="948"/>
        <v>0</v>
      </c>
      <c r="AA2431" s="261"/>
      <c r="AB2431" s="273"/>
      <c r="AC2431" s="274"/>
      <c r="AD2431" s="261"/>
      <c r="AE2431" s="261"/>
      <c r="AF2431" s="273"/>
      <c r="AG2431" s="274"/>
      <c r="AH2431" s="261"/>
      <c r="AI2431" s="261"/>
      <c r="AJ2431" s="273"/>
      <c r="AK2431" s="274"/>
      <c r="AL2431" s="261"/>
      <c r="AM2431" s="261"/>
      <c r="AN2431" s="273"/>
      <c r="AO2431" s="274"/>
      <c r="AP2431" s="261"/>
      <c r="AQ2431" s="261"/>
      <c r="AR2431" s="351">
        <f t="shared" si="949"/>
        <v>0</v>
      </c>
    </row>
    <row r="2432" spans="2:44" x14ac:dyDescent="0.4">
      <c r="B2432" s="272"/>
      <c r="C2432" s="266"/>
      <c r="D2432" s="279"/>
      <c r="E2432" s="267"/>
      <c r="F2432" s="261"/>
      <c r="G2432" s="261"/>
      <c r="H2432" s="279"/>
      <c r="I2432" s="267"/>
      <c r="J2432" s="261"/>
      <c r="K2432" s="261"/>
      <c r="L2432" s="279"/>
      <c r="M2432" s="267"/>
      <c r="N2432" s="261"/>
      <c r="O2432" s="261"/>
      <c r="P2432" s="279"/>
      <c r="Q2432" s="267"/>
      <c r="R2432" s="261"/>
      <c r="S2432" s="261"/>
      <c r="T2432" s="279"/>
      <c r="U2432" s="267"/>
      <c r="V2432" s="261"/>
      <c r="W2432" s="261"/>
      <c r="X2432" s="354">
        <f t="shared" si="956"/>
        <v>0</v>
      </c>
      <c r="Y2432" s="261"/>
      <c r="Z2432" s="354">
        <f t="shared" si="948"/>
        <v>0</v>
      </c>
      <c r="AA2432" s="261"/>
      <c r="AB2432" s="279"/>
      <c r="AC2432" s="267"/>
      <c r="AD2432" s="261"/>
      <c r="AE2432" s="261"/>
      <c r="AF2432" s="279"/>
      <c r="AG2432" s="267"/>
      <c r="AH2432" s="261"/>
      <c r="AI2432" s="261"/>
      <c r="AJ2432" s="279"/>
      <c r="AK2432" s="267"/>
      <c r="AL2432" s="261"/>
      <c r="AM2432" s="261"/>
      <c r="AN2432" s="279"/>
      <c r="AO2432" s="267"/>
      <c r="AP2432" s="261"/>
      <c r="AQ2432" s="261"/>
      <c r="AR2432" s="351">
        <f t="shared" si="949"/>
        <v>0</v>
      </c>
    </row>
    <row r="2433" spans="2:44" x14ac:dyDescent="0.4">
      <c r="B2433" s="272"/>
      <c r="C2433" s="266"/>
      <c r="D2433" s="273"/>
      <c r="E2433" s="274"/>
      <c r="F2433" s="266"/>
      <c r="G2433" s="261"/>
      <c r="H2433" s="273"/>
      <c r="I2433" s="274"/>
      <c r="J2433" s="266"/>
      <c r="K2433" s="261"/>
      <c r="L2433" s="273"/>
      <c r="M2433" s="274"/>
      <c r="N2433" s="266"/>
      <c r="O2433" s="261"/>
      <c r="P2433" s="273"/>
      <c r="Q2433" s="274"/>
      <c r="R2433" s="266"/>
      <c r="S2433" s="261"/>
      <c r="T2433" s="273"/>
      <c r="U2433" s="274"/>
      <c r="V2433" s="266"/>
      <c r="W2433" s="261"/>
      <c r="X2433" s="354">
        <f t="shared" si="956"/>
        <v>0</v>
      </c>
      <c r="Y2433" s="261"/>
      <c r="Z2433" s="354">
        <f t="shared" si="948"/>
        <v>0</v>
      </c>
      <c r="AA2433" s="261"/>
      <c r="AB2433" s="273"/>
      <c r="AC2433" s="274"/>
      <c r="AD2433" s="266"/>
      <c r="AE2433" s="261"/>
      <c r="AF2433" s="273"/>
      <c r="AG2433" s="274"/>
      <c r="AH2433" s="266"/>
      <c r="AI2433" s="261"/>
      <c r="AJ2433" s="273"/>
      <c r="AK2433" s="274"/>
      <c r="AL2433" s="266"/>
      <c r="AM2433" s="261"/>
      <c r="AN2433" s="273"/>
      <c r="AO2433" s="274"/>
      <c r="AP2433" s="266"/>
      <c r="AQ2433" s="261"/>
      <c r="AR2433" s="351">
        <f t="shared" si="949"/>
        <v>0</v>
      </c>
    </row>
    <row r="2434" spans="2:44" x14ac:dyDescent="0.4">
      <c r="B2434" s="272"/>
      <c r="C2434" s="266"/>
      <c r="D2434" s="273"/>
      <c r="E2434" s="274"/>
      <c r="F2434" s="261"/>
      <c r="G2434" s="261"/>
      <c r="H2434" s="273"/>
      <c r="I2434" s="274"/>
      <c r="J2434" s="261"/>
      <c r="K2434" s="261"/>
      <c r="L2434" s="273"/>
      <c r="M2434" s="274"/>
      <c r="N2434" s="261"/>
      <c r="O2434" s="261"/>
      <c r="P2434" s="273"/>
      <c r="Q2434" s="274"/>
      <c r="R2434" s="261"/>
      <c r="S2434" s="261"/>
      <c r="T2434" s="273"/>
      <c r="U2434" s="274"/>
      <c r="V2434" s="261"/>
      <c r="W2434" s="261"/>
      <c r="X2434" s="354">
        <f t="shared" si="956"/>
        <v>0</v>
      </c>
      <c r="Y2434" s="261"/>
      <c r="Z2434" s="354">
        <f t="shared" si="948"/>
        <v>0</v>
      </c>
      <c r="AA2434" s="261"/>
      <c r="AB2434" s="273"/>
      <c r="AC2434" s="274"/>
      <c r="AD2434" s="261"/>
      <c r="AE2434" s="261"/>
      <c r="AF2434" s="273"/>
      <c r="AG2434" s="274"/>
      <c r="AH2434" s="261"/>
      <c r="AI2434" s="261"/>
      <c r="AJ2434" s="273"/>
      <c r="AK2434" s="274"/>
      <c r="AL2434" s="261"/>
      <c r="AM2434" s="261"/>
      <c r="AN2434" s="273"/>
      <c r="AO2434" s="274"/>
      <c r="AP2434" s="261"/>
      <c r="AQ2434" s="261"/>
      <c r="AR2434" s="351">
        <f t="shared" si="949"/>
        <v>0</v>
      </c>
    </row>
    <row r="2435" spans="2:44" x14ac:dyDescent="0.4">
      <c r="B2435" s="272"/>
      <c r="C2435" s="266"/>
      <c r="D2435" s="273"/>
      <c r="E2435" s="274"/>
      <c r="F2435" s="266"/>
      <c r="G2435" s="261"/>
      <c r="H2435" s="273"/>
      <c r="I2435" s="274"/>
      <c r="J2435" s="266"/>
      <c r="K2435" s="261"/>
      <c r="L2435" s="273"/>
      <c r="M2435" s="274"/>
      <c r="N2435" s="266"/>
      <c r="O2435" s="261"/>
      <c r="P2435" s="273"/>
      <c r="Q2435" s="274"/>
      <c r="R2435" s="266"/>
      <c r="S2435" s="261"/>
      <c r="T2435" s="273"/>
      <c r="U2435" s="274"/>
      <c r="V2435" s="266"/>
      <c r="W2435" s="261"/>
      <c r="X2435" s="354">
        <f t="shared" si="956"/>
        <v>0</v>
      </c>
      <c r="Y2435" s="261"/>
      <c r="Z2435" s="354">
        <f t="shared" si="948"/>
        <v>0</v>
      </c>
      <c r="AA2435" s="261"/>
      <c r="AB2435" s="273"/>
      <c r="AC2435" s="274"/>
      <c r="AD2435" s="266"/>
      <c r="AE2435" s="261"/>
      <c r="AF2435" s="273"/>
      <c r="AG2435" s="274"/>
      <c r="AH2435" s="266"/>
      <c r="AI2435" s="261"/>
      <c r="AJ2435" s="273"/>
      <c r="AK2435" s="274"/>
      <c r="AL2435" s="266"/>
      <c r="AM2435" s="261"/>
      <c r="AN2435" s="273"/>
      <c r="AO2435" s="274"/>
      <c r="AP2435" s="266"/>
      <c r="AQ2435" s="261"/>
      <c r="AR2435" s="351">
        <f t="shared" si="949"/>
        <v>0</v>
      </c>
    </row>
    <row r="2436" spans="2:44" x14ac:dyDescent="0.4">
      <c r="B2436" s="272"/>
      <c r="C2436" s="266"/>
      <c r="D2436" s="273"/>
      <c r="E2436" s="274"/>
      <c r="F2436" s="261"/>
      <c r="G2436" s="261"/>
      <c r="H2436" s="273"/>
      <c r="I2436" s="274"/>
      <c r="J2436" s="261"/>
      <c r="K2436" s="261"/>
      <c r="L2436" s="273"/>
      <c r="M2436" s="274"/>
      <c r="N2436" s="261"/>
      <c r="O2436" s="261"/>
      <c r="P2436" s="273"/>
      <c r="Q2436" s="274"/>
      <c r="R2436" s="261"/>
      <c r="S2436" s="261"/>
      <c r="T2436" s="273"/>
      <c r="U2436" s="274"/>
      <c r="V2436" s="261"/>
      <c r="W2436" s="261"/>
      <c r="X2436" s="354">
        <f t="shared" si="956"/>
        <v>0</v>
      </c>
      <c r="Y2436" s="261"/>
      <c r="Z2436" s="354">
        <f t="shared" si="948"/>
        <v>0</v>
      </c>
      <c r="AA2436" s="261"/>
      <c r="AB2436" s="273"/>
      <c r="AC2436" s="274"/>
      <c r="AD2436" s="261"/>
      <c r="AE2436" s="261"/>
      <c r="AF2436" s="273"/>
      <c r="AG2436" s="274"/>
      <c r="AH2436" s="261"/>
      <c r="AI2436" s="261"/>
      <c r="AJ2436" s="273"/>
      <c r="AK2436" s="274"/>
      <c r="AL2436" s="261"/>
      <c r="AM2436" s="261"/>
      <c r="AN2436" s="273"/>
      <c r="AO2436" s="274"/>
      <c r="AP2436" s="261"/>
      <c r="AQ2436" s="261"/>
      <c r="AR2436" s="351">
        <f t="shared" si="949"/>
        <v>0</v>
      </c>
    </row>
    <row r="2437" spans="2:44" x14ac:dyDescent="0.4">
      <c r="B2437" s="272"/>
      <c r="C2437" s="266"/>
      <c r="D2437" s="279"/>
      <c r="E2437" s="267"/>
      <c r="F2437" s="261"/>
      <c r="G2437" s="261"/>
      <c r="H2437" s="279"/>
      <c r="I2437" s="267"/>
      <c r="J2437" s="261"/>
      <c r="K2437" s="261"/>
      <c r="L2437" s="279"/>
      <c r="M2437" s="267"/>
      <c r="N2437" s="261"/>
      <c r="O2437" s="261"/>
      <c r="P2437" s="279"/>
      <c r="Q2437" s="267"/>
      <c r="R2437" s="261"/>
      <c r="S2437" s="261"/>
      <c r="T2437" s="279"/>
      <c r="U2437" s="267"/>
      <c r="V2437" s="261"/>
      <c r="W2437" s="261"/>
      <c r="X2437" s="354">
        <f t="shared" si="956"/>
        <v>0</v>
      </c>
      <c r="Y2437" s="261"/>
      <c r="Z2437" s="354">
        <f t="shared" si="948"/>
        <v>0</v>
      </c>
      <c r="AA2437" s="261"/>
      <c r="AB2437" s="279"/>
      <c r="AC2437" s="267"/>
      <c r="AD2437" s="261"/>
      <c r="AE2437" s="261"/>
      <c r="AF2437" s="279"/>
      <c r="AG2437" s="267"/>
      <c r="AH2437" s="261"/>
      <c r="AI2437" s="261"/>
      <c r="AJ2437" s="279"/>
      <c r="AK2437" s="267"/>
      <c r="AL2437" s="261"/>
      <c r="AM2437" s="261"/>
      <c r="AN2437" s="279"/>
      <c r="AO2437" s="267"/>
      <c r="AP2437" s="261"/>
      <c r="AQ2437" s="261"/>
      <c r="AR2437" s="351">
        <f t="shared" si="949"/>
        <v>0</v>
      </c>
    </row>
    <row r="2438" spans="2:44" x14ac:dyDescent="0.4">
      <c r="B2438" s="272"/>
      <c r="C2438" s="266"/>
      <c r="D2438" s="273"/>
      <c r="E2438" s="274"/>
      <c r="F2438" s="266"/>
      <c r="G2438" s="261"/>
      <c r="H2438" s="273"/>
      <c r="I2438" s="274"/>
      <c r="J2438" s="266"/>
      <c r="K2438" s="261"/>
      <c r="L2438" s="273"/>
      <c r="M2438" s="274"/>
      <c r="N2438" s="266"/>
      <c r="O2438" s="261"/>
      <c r="P2438" s="273"/>
      <c r="Q2438" s="274"/>
      <c r="R2438" s="266"/>
      <c r="S2438" s="261"/>
      <c r="T2438" s="273"/>
      <c r="U2438" s="274"/>
      <c r="V2438" s="266"/>
      <c r="W2438" s="261"/>
      <c r="X2438" s="354">
        <f t="shared" si="956"/>
        <v>0</v>
      </c>
      <c r="Y2438" s="261"/>
      <c r="Z2438" s="354">
        <f t="shared" si="948"/>
        <v>0</v>
      </c>
      <c r="AA2438" s="261"/>
      <c r="AB2438" s="273"/>
      <c r="AC2438" s="274"/>
      <c r="AD2438" s="266"/>
      <c r="AE2438" s="261"/>
      <c r="AF2438" s="273"/>
      <c r="AG2438" s="274"/>
      <c r="AH2438" s="266"/>
      <c r="AI2438" s="261"/>
      <c r="AJ2438" s="273"/>
      <c r="AK2438" s="274"/>
      <c r="AL2438" s="266"/>
      <c r="AM2438" s="261"/>
      <c r="AN2438" s="273"/>
      <c r="AO2438" s="274"/>
      <c r="AP2438" s="266"/>
      <c r="AQ2438" s="261"/>
      <c r="AR2438" s="351">
        <f t="shared" si="949"/>
        <v>0</v>
      </c>
    </row>
    <row r="2439" spans="2:44" x14ac:dyDescent="0.4">
      <c r="B2439" s="272"/>
      <c r="C2439" s="266"/>
      <c r="D2439" s="273"/>
      <c r="E2439" s="274"/>
      <c r="F2439" s="261"/>
      <c r="G2439" s="261"/>
      <c r="H2439" s="273"/>
      <c r="I2439" s="274"/>
      <c r="J2439" s="261"/>
      <c r="K2439" s="261"/>
      <c r="L2439" s="273"/>
      <c r="M2439" s="274"/>
      <c r="N2439" s="261"/>
      <c r="O2439" s="261"/>
      <c r="P2439" s="273"/>
      <c r="Q2439" s="274"/>
      <c r="R2439" s="261"/>
      <c r="S2439" s="261"/>
      <c r="T2439" s="273"/>
      <c r="U2439" s="274"/>
      <c r="V2439" s="261"/>
      <c r="W2439" s="261"/>
      <c r="X2439" s="354">
        <f t="shared" si="956"/>
        <v>0</v>
      </c>
      <c r="Y2439" s="261"/>
      <c r="Z2439" s="354">
        <f t="shared" si="948"/>
        <v>0</v>
      </c>
      <c r="AA2439" s="261"/>
      <c r="AB2439" s="273"/>
      <c r="AC2439" s="274"/>
      <c r="AD2439" s="261"/>
      <c r="AE2439" s="261"/>
      <c r="AF2439" s="273"/>
      <c r="AG2439" s="274"/>
      <c r="AH2439" s="261"/>
      <c r="AI2439" s="261"/>
      <c r="AJ2439" s="273"/>
      <c r="AK2439" s="274"/>
      <c r="AL2439" s="261"/>
      <c r="AM2439" s="261"/>
      <c r="AN2439" s="273"/>
      <c r="AO2439" s="274"/>
      <c r="AP2439" s="261"/>
      <c r="AQ2439" s="261"/>
      <c r="AR2439" s="351">
        <f t="shared" si="949"/>
        <v>0</v>
      </c>
    </row>
    <row r="2440" spans="2:44" x14ac:dyDescent="0.4">
      <c r="B2440" s="272"/>
      <c r="C2440" s="266"/>
      <c r="D2440" s="273"/>
      <c r="E2440" s="274"/>
      <c r="F2440" s="261"/>
      <c r="G2440" s="261"/>
      <c r="H2440" s="273"/>
      <c r="I2440" s="274"/>
      <c r="J2440" s="261"/>
      <c r="K2440" s="261"/>
      <c r="L2440" s="273"/>
      <c r="M2440" s="274"/>
      <c r="N2440" s="261"/>
      <c r="O2440" s="261"/>
      <c r="P2440" s="273"/>
      <c r="Q2440" s="274"/>
      <c r="R2440" s="261"/>
      <c r="S2440" s="261"/>
      <c r="T2440" s="273"/>
      <c r="U2440" s="274"/>
      <c r="V2440" s="261"/>
      <c r="W2440" s="261"/>
      <c r="X2440" s="354">
        <f t="shared" si="956"/>
        <v>0</v>
      </c>
      <c r="Y2440" s="261"/>
      <c r="Z2440" s="354">
        <f t="shared" si="948"/>
        <v>0</v>
      </c>
      <c r="AA2440" s="261"/>
      <c r="AB2440" s="273"/>
      <c r="AC2440" s="274"/>
      <c r="AD2440" s="261"/>
      <c r="AE2440" s="261"/>
      <c r="AF2440" s="273"/>
      <c r="AG2440" s="274"/>
      <c r="AH2440" s="261"/>
      <c r="AI2440" s="261"/>
      <c r="AJ2440" s="273"/>
      <c r="AK2440" s="274"/>
      <c r="AL2440" s="261"/>
      <c r="AM2440" s="261"/>
      <c r="AN2440" s="273"/>
      <c r="AO2440" s="274"/>
      <c r="AP2440" s="261"/>
      <c r="AQ2440" s="261"/>
      <c r="AR2440" s="351">
        <f t="shared" si="949"/>
        <v>0</v>
      </c>
    </row>
    <row r="2441" spans="2:44" x14ac:dyDescent="0.4">
      <c r="B2441" s="272"/>
      <c r="C2441" s="266"/>
      <c r="D2441" s="273"/>
      <c r="E2441" s="274"/>
      <c r="F2441" s="261"/>
      <c r="G2441" s="261"/>
      <c r="H2441" s="273"/>
      <c r="I2441" s="274"/>
      <c r="J2441" s="261"/>
      <c r="K2441" s="261"/>
      <c r="L2441" s="273"/>
      <c r="M2441" s="274"/>
      <c r="N2441" s="261"/>
      <c r="O2441" s="261"/>
      <c r="P2441" s="273"/>
      <c r="Q2441" s="274"/>
      <c r="R2441" s="261"/>
      <c r="S2441" s="261"/>
      <c r="T2441" s="273"/>
      <c r="U2441" s="274"/>
      <c r="V2441" s="261"/>
      <c r="W2441" s="261"/>
      <c r="X2441" s="354">
        <f t="shared" si="956"/>
        <v>0</v>
      </c>
      <c r="Y2441" s="261"/>
      <c r="Z2441" s="354">
        <f t="shared" si="948"/>
        <v>0</v>
      </c>
      <c r="AA2441" s="261"/>
      <c r="AB2441" s="273"/>
      <c r="AC2441" s="274"/>
      <c r="AD2441" s="261"/>
      <c r="AE2441" s="261"/>
      <c r="AF2441" s="273"/>
      <c r="AG2441" s="274"/>
      <c r="AH2441" s="261"/>
      <c r="AI2441" s="261"/>
      <c r="AJ2441" s="273"/>
      <c r="AK2441" s="274"/>
      <c r="AL2441" s="261"/>
      <c r="AM2441" s="261"/>
      <c r="AN2441" s="273"/>
      <c r="AO2441" s="274"/>
      <c r="AP2441" s="261"/>
      <c r="AQ2441" s="261"/>
      <c r="AR2441" s="351">
        <f t="shared" si="949"/>
        <v>0</v>
      </c>
    </row>
    <row r="2442" spans="2:44" x14ac:dyDescent="0.4">
      <c r="B2442" s="272"/>
      <c r="C2442" s="266"/>
      <c r="D2442" s="279"/>
      <c r="E2442" s="267"/>
      <c r="F2442" s="261"/>
      <c r="G2442" s="261"/>
      <c r="H2442" s="279"/>
      <c r="I2442" s="267"/>
      <c r="J2442" s="261"/>
      <c r="K2442" s="261"/>
      <c r="L2442" s="279"/>
      <c r="M2442" s="267"/>
      <c r="N2442" s="261"/>
      <c r="O2442" s="261"/>
      <c r="P2442" s="279"/>
      <c r="Q2442" s="267"/>
      <c r="R2442" s="261"/>
      <c r="S2442" s="261"/>
      <c r="T2442" s="279"/>
      <c r="U2442" s="267"/>
      <c r="V2442" s="261"/>
      <c r="W2442" s="261"/>
      <c r="X2442" s="354">
        <f t="shared" si="956"/>
        <v>0</v>
      </c>
      <c r="Y2442" s="261"/>
      <c r="Z2442" s="354">
        <f t="shared" si="948"/>
        <v>0</v>
      </c>
      <c r="AA2442" s="261"/>
      <c r="AB2442" s="279"/>
      <c r="AC2442" s="267"/>
      <c r="AD2442" s="261"/>
      <c r="AE2442" s="261"/>
      <c r="AF2442" s="279"/>
      <c r="AG2442" s="267"/>
      <c r="AH2442" s="261"/>
      <c r="AI2442" s="261"/>
      <c r="AJ2442" s="279"/>
      <c r="AK2442" s="267"/>
      <c r="AL2442" s="261"/>
      <c r="AM2442" s="261"/>
      <c r="AN2442" s="279"/>
      <c r="AO2442" s="267"/>
      <c r="AP2442" s="261"/>
      <c r="AQ2442" s="261"/>
      <c r="AR2442" s="351">
        <f t="shared" si="949"/>
        <v>0</v>
      </c>
    </row>
    <row r="2443" spans="2:44" x14ac:dyDescent="0.4">
      <c r="B2443" s="272"/>
      <c r="C2443" s="266"/>
      <c r="D2443" s="273"/>
      <c r="E2443" s="274"/>
      <c r="F2443" s="266"/>
      <c r="G2443" s="261"/>
      <c r="H2443" s="273"/>
      <c r="I2443" s="274"/>
      <c r="J2443" s="266"/>
      <c r="K2443" s="261"/>
      <c r="L2443" s="273"/>
      <c r="M2443" s="274"/>
      <c r="N2443" s="266"/>
      <c r="O2443" s="261"/>
      <c r="P2443" s="273"/>
      <c r="Q2443" s="274"/>
      <c r="R2443" s="266"/>
      <c r="S2443" s="261"/>
      <c r="T2443" s="273"/>
      <c r="U2443" s="274"/>
      <c r="V2443" s="266"/>
      <c r="W2443" s="261"/>
      <c r="X2443" s="354">
        <f t="shared" si="956"/>
        <v>0</v>
      </c>
      <c r="Y2443" s="261"/>
      <c r="Z2443" s="354">
        <f t="shared" si="948"/>
        <v>0</v>
      </c>
      <c r="AA2443" s="261"/>
      <c r="AB2443" s="273"/>
      <c r="AC2443" s="274"/>
      <c r="AD2443" s="266"/>
      <c r="AE2443" s="261"/>
      <c r="AF2443" s="273"/>
      <c r="AG2443" s="274"/>
      <c r="AH2443" s="266"/>
      <c r="AI2443" s="261"/>
      <c r="AJ2443" s="273"/>
      <c r="AK2443" s="274"/>
      <c r="AL2443" s="266"/>
      <c r="AM2443" s="261"/>
      <c r="AN2443" s="273"/>
      <c r="AO2443" s="274"/>
      <c r="AP2443" s="266"/>
      <c r="AQ2443" s="261"/>
      <c r="AR2443" s="351">
        <f t="shared" si="949"/>
        <v>0</v>
      </c>
    </row>
    <row r="2444" spans="2:44" x14ac:dyDescent="0.4">
      <c r="B2444" s="272"/>
      <c r="C2444" s="266"/>
      <c r="D2444" s="273"/>
      <c r="E2444" s="274"/>
      <c r="F2444" s="261"/>
      <c r="G2444" s="261"/>
      <c r="H2444" s="273"/>
      <c r="I2444" s="274"/>
      <c r="J2444" s="261"/>
      <c r="K2444" s="261"/>
      <c r="L2444" s="273"/>
      <c r="M2444" s="274"/>
      <c r="N2444" s="261"/>
      <c r="O2444" s="261"/>
      <c r="P2444" s="273"/>
      <c r="Q2444" s="274"/>
      <c r="R2444" s="261"/>
      <c r="S2444" s="261"/>
      <c r="T2444" s="273"/>
      <c r="U2444" s="274"/>
      <c r="V2444" s="261"/>
      <c r="W2444" s="261"/>
      <c r="X2444" s="354">
        <f t="shared" si="956"/>
        <v>0</v>
      </c>
      <c r="Y2444" s="261"/>
      <c r="Z2444" s="354">
        <f t="shared" si="948"/>
        <v>0</v>
      </c>
      <c r="AA2444" s="261"/>
      <c r="AB2444" s="273"/>
      <c r="AC2444" s="274"/>
      <c r="AD2444" s="261"/>
      <c r="AE2444" s="261"/>
      <c r="AF2444" s="273"/>
      <c r="AG2444" s="274"/>
      <c r="AH2444" s="261"/>
      <c r="AI2444" s="261"/>
      <c r="AJ2444" s="273"/>
      <c r="AK2444" s="274"/>
      <c r="AL2444" s="261"/>
      <c r="AM2444" s="261"/>
      <c r="AN2444" s="273"/>
      <c r="AO2444" s="274"/>
      <c r="AP2444" s="261"/>
      <c r="AQ2444" s="261"/>
      <c r="AR2444" s="351">
        <f t="shared" si="949"/>
        <v>0</v>
      </c>
    </row>
    <row r="2445" spans="2:44" x14ac:dyDescent="0.4">
      <c r="B2445" s="272"/>
      <c r="C2445" s="266"/>
      <c r="D2445" s="273"/>
      <c r="E2445" s="274"/>
      <c r="F2445" s="266"/>
      <c r="G2445" s="261"/>
      <c r="H2445" s="273"/>
      <c r="I2445" s="274"/>
      <c r="J2445" s="266"/>
      <c r="K2445" s="261"/>
      <c r="L2445" s="273"/>
      <c r="M2445" s="274"/>
      <c r="N2445" s="266"/>
      <c r="O2445" s="261"/>
      <c r="P2445" s="273"/>
      <c r="Q2445" s="274"/>
      <c r="R2445" s="266"/>
      <c r="S2445" s="261"/>
      <c r="T2445" s="273"/>
      <c r="U2445" s="274"/>
      <c r="V2445" s="266"/>
      <c r="W2445" s="261"/>
      <c r="X2445" s="354">
        <f t="shared" si="956"/>
        <v>0</v>
      </c>
      <c r="Y2445" s="261"/>
      <c r="Z2445" s="354">
        <f t="shared" si="948"/>
        <v>0</v>
      </c>
      <c r="AA2445" s="261"/>
      <c r="AB2445" s="273"/>
      <c r="AC2445" s="274"/>
      <c r="AD2445" s="266"/>
      <c r="AE2445" s="261"/>
      <c r="AF2445" s="273"/>
      <c r="AG2445" s="274"/>
      <c r="AH2445" s="266"/>
      <c r="AI2445" s="261"/>
      <c r="AJ2445" s="273"/>
      <c r="AK2445" s="274"/>
      <c r="AL2445" s="266"/>
      <c r="AM2445" s="261"/>
      <c r="AN2445" s="273"/>
      <c r="AO2445" s="274"/>
      <c r="AP2445" s="266"/>
      <c r="AQ2445" s="261"/>
      <c r="AR2445" s="351">
        <f t="shared" si="949"/>
        <v>0</v>
      </c>
    </row>
    <row r="2446" spans="2:44" x14ac:dyDescent="0.4">
      <c r="B2446" s="272"/>
      <c r="C2446" s="266"/>
      <c r="D2446" s="273"/>
      <c r="E2446" s="274"/>
      <c r="F2446" s="261"/>
      <c r="G2446" s="261"/>
      <c r="H2446" s="273"/>
      <c r="I2446" s="274"/>
      <c r="J2446" s="261"/>
      <c r="K2446" s="261"/>
      <c r="L2446" s="273"/>
      <c r="M2446" s="274"/>
      <c r="N2446" s="261"/>
      <c r="O2446" s="261"/>
      <c r="P2446" s="273"/>
      <c r="Q2446" s="274"/>
      <c r="R2446" s="261"/>
      <c r="S2446" s="261"/>
      <c r="T2446" s="273"/>
      <c r="U2446" s="274"/>
      <c r="V2446" s="261"/>
      <c r="W2446" s="261"/>
      <c r="X2446" s="354">
        <f t="shared" si="956"/>
        <v>0</v>
      </c>
      <c r="Y2446" s="261"/>
      <c r="Z2446" s="354">
        <f t="shared" si="948"/>
        <v>0</v>
      </c>
      <c r="AA2446" s="261"/>
      <c r="AB2446" s="273"/>
      <c r="AC2446" s="274"/>
      <c r="AD2446" s="261"/>
      <c r="AE2446" s="261"/>
      <c r="AF2446" s="273"/>
      <c r="AG2446" s="274"/>
      <c r="AH2446" s="261"/>
      <c r="AI2446" s="261"/>
      <c r="AJ2446" s="273"/>
      <c r="AK2446" s="274"/>
      <c r="AL2446" s="261"/>
      <c r="AM2446" s="261"/>
      <c r="AN2446" s="273"/>
      <c r="AO2446" s="274"/>
      <c r="AP2446" s="261"/>
      <c r="AQ2446" s="261"/>
      <c r="AR2446" s="351">
        <f t="shared" si="949"/>
        <v>0</v>
      </c>
    </row>
    <row r="2447" spans="2:44" x14ac:dyDescent="0.4">
      <c r="B2447" s="272"/>
      <c r="C2447" s="266"/>
      <c r="D2447" s="279"/>
      <c r="E2447" s="267"/>
      <c r="F2447" s="261"/>
      <c r="G2447" s="261"/>
      <c r="H2447" s="279"/>
      <c r="I2447" s="267"/>
      <c r="J2447" s="261"/>
      <c r="K2447" s="261"/>
      <c r="L2447" s="279"/>
      <c r="M2447" s="267"/>
      <c r="N2447" s="261"/>
      <c r="O2447" s="261"/>
      <c r="P2447" s="279"/>
      <c r="Q2447" s="267"/>
      <c r="R2447" s="261"/>
      <c r="S2447" s="261"/>
      <c r="T2447" s="279"/>
      <c r="U2447" s="267"/>
      <c r="V2447" s="261"/>
      <c r="W2447" s="261"/>
      <c r="X2447" s="354">
        <f t="shared" si="956"/>
        <v>0</v>
      </c>
      <c r="Y2447" s="261"/>
      <c r="Z2447" s="354">
        <f t="shared" si="948"/>
        <v>0</v>
      </c>
      <c r="AA2447" s="261"/>
      <c r="AB2447" s="279"/>
      <c r="AC2447" s="267"/>
      <c r="AD2447" s="261"/>
      <c r="AE2447" s="261"/>
      <c r="AF2447" s="279"/>
      <c r="AG2447" s="267"/>
      <c r="AH2447" s="261"/>
      <c r="AI2447" s="261"/>
      <c r="AJ2447" s="279"/>
      <c r="AK2447" s="267"/>
      <c r="AL2447" s="261"/>
      <c r="AM2447" s="261"/>
      <c r="AN2447" s="279"/>
      <c r="AO2447" s="267"/>
      <c r="AP2447" s="261"/>
      <c r="AQ2447" s="261"/>
      <c r="AR2447" s="351">
        <f t="shared" si="949"/>
        <v>0</v>
      </c>
    </row>
    <row r="2448" spans="2:44" x14ac:dyDescent="0.4">
      <c r="B2448" s="272"/>
      <c r="C2448" s="266"/>
      <c r="D2448" s="273"/>
      <c r="E2448" s="274"/>
      <c r="F2448" s="266"/>
      <c r="G2448" s="261"/>
      <c r="H2448" s="273"/>
      <c r="I2448" s="274"/>
      <c r="J2448" s="266"/>
      <c r="K2448" s="261"/>
      <c r="L2448" s="273"/>
      <c r="M2448" s="274"/>
      <c r="N2448" s="266"/>
      <c r="O2448" s="261"/>
      <c r="P2448" s="273"/>
      <c r="Q2448" s="274"/>
      <c r="R2448" s="266"/>
      <c r="S2448" s="261"/>
      <c r="T2448" s="273"/>
      <c r="U2448" s="274"/>
      <c r="V2448" s="266"/>
      <c r="W2448" s="261"/>
      <c r="X2448" s="354">
        <f t="shared" si="956"/>
        <v>0</v>
      </c>
      <c r="Y2448" s="261"/>
      <c r="Z2448" s="354">
        <f t="shared" ref="Z2448:Z2493" si="957">W2448-Y2448</f>
        <v>0</v>
      </c>
      <c r="AA2448" s="261"/>
      <c r="AB2448" s="273"/>
      <c r="AC2448" s="274"/>
      <c r="AD2448" s="266"/>
      <c r="AE2448" s="261"/>
      <c r="AF2448" s="273"/>
      <c r="AG2448" s="274"/>
      <c r="AH2448" s="266"/>
      <c r="AI2448" s="261"/>
      <c r="AJ2448" s="273"/>
      <c r="AK2448" s="274"/>
      <c r="AL2448" s="266"/>
      <c r="AM2448" s="261"/>
      <c r="AN2448" s="273"/>
      <c r="AO2448" s="274"/>
      <c r="AP2448" s="266"/>
      <c r="AQ2448" s="261"/>
      <c r="AR2448" s="351">
        <f t="shared" si="949"/>
        <v>0</v>
      </c>
    </row>
    <row r="2449" spans="2:44" x14ac:dyDescent="0.4">
      <c r="B2449" s="272"/>
      <c r="C2449" s="266"/>
      <c r="D2449" s="273"/>
      <c r="E2449" s="274"/>
      <c r="F2449" s="261"/>
      <c r="G2449" s="261"/>
      <c r="H2449" s="273"/>
      <c r="I2449" s="274"/>
      <c r="J2449" s="261"/>
      <c r="K2449" s="261"/>
      <c r="L2449" s="273"/>
      <c r="M2449" s="274"/>
      <c r="N2449" s="261"/>
      <c r="O2449" s="261"/>
      <c r="P2449" s="273"/>
      <c r="Q2449" s="274"/>
      <c r="R2449" s="261"/>
      <c r="S2449" s="261"/>
      <c r="T2449" s="273"/>
      <c r="U2449" s="274"/>
      <c r="V2449" s="261"/>
      <c r="W2449" s="261"/>
      <c r="X2449" s="354">
        <f t="shared" si="956"/>
        <v>0</v>
      </c>
      <c r="Y2449" s="261"/>
      <c r="Z2449" s="354">
        <f t="shared" si="957"/>
        <v>0</v>
      </c>
      <c r="AA2449" s="261"/>
      <c r="AB2449" s="273"/>
      <c r="AC2449" s="274"/>
      <c r="AD2449" s="261"/>
      <c r="AE2449" s="261"/>
      <c r="AF2449" s="273"/>
      <c r="AG2449" s="274"/>
      <c r="AH2449" s="261"/>
      <c r="AI2449" s="261"/>
      <c r="AJ2449" s="273"/>
      <c r="AK2449" s="274"/>
      <c r="AL2449" s="261"/>
      <c r="AM2449" s="261"/>
      <c r="AN2449" s="273"/>
      <c r="AO2449" s="274"/>
      <c r="AP2449" s="261"/>
      <c r="AQ2449" s="261"/>
      <c r="AR2449" s="351">
        <f t="shared" ref="AR2449:AR2468" si="958">AM2449-AQ2449</f>
        <v>0</v>
      </c>
    </row>
    <row r="2450" spans="2:44" collapsed="1" x14ac:dyDescent="0.4">
      <c r="B2450" s="268"/>
      <c r="C2450" s="180"/>
      <c r="D2450" s="269"/>
      <c r="E2450" s="270"/>
      <c r="F2450" s="254"/>
      <c r="G2450" s="254"/>
      <c r="H2450" s="269"/>
      <c r="I2450" s="270"/>
      <c r="J2450" s="254"/>
      <c r="K2450" s="254"/>
      <c r="L2450" s="269"/>
      <c r="M2450" s="270"/>
      <c r="N2450" s="254"/>
      <c r="O2450" s="254"/>
      <c r="P2450" s="269"/>
      <c r="Q2450" s="270"/>
      <c r="R2450" s="254"/>
      <c r="S2450" s="254"/>
      <c r="T2450" s="269"/>
      <c r="U2450" s="270"/>
      <c r="V2450" s="254"/>
      <c r="W2450" s="254"/>
      <c r="X2450" s="354">
        <f t="shared" si="956"/>
        <v>0</v>
      </c>
      <c r="Y2450" s="254"/>
      <c r="Z2450" s="354">
        <f t="shared" si="957"/>
        <v>0</v>
      </c>
      <c r="AA2450" s="254"/>
      <c r="AB2450" s="269"/>
      <c r="AC2450" s="270"/>
      <c r="AD2450" s="254"/>
      <c r="AE2450" s="254"/>
      <c r="AF2450" s="269"/>
      <c r="AG2450" s="270"/>
      <c r="AH2450" s="254"/>
      <c r="AI2450" s="254"/>
      <c r="AJ2450" s="269"/>
      <c r="AK2450" s="270"/>
      <c r="AL2450" s="254"/>
      <c r="AM2450" s="254"/>
      <c r="AN2450" s="269"/>
      <c r="AO2450" s="270"/>
      <c r="AP2450" s="254"/>
      <c r="AQ2450" s="254"/>
      <c r="AR2450" s="351">
        <f t="shared" si="958"/>
        <v>0</v>
      </c>
    </row>
    <row r="2451" spans="2:44" collapsed="1" x14ac:dyDescent="0.4">
      <c r="B2451" s="208"/>
      <c r="C2451" s="180"/>
      <c r="D2451" s="269"/>
      <c r="E2451" s="270"/>
      <c r="F2451" s="254"/>
      <c r="G2451" s="254"/>
      <c r="H2451" s="269"/>
      <c r="I2451" s="270"/>
      <c r="J2451" s="254"/>
      <c r="K2451" s="254"/>
      <c r="L2451" s="269"/>
      <c r="M2451" s="270"/>
      <c r="N2451" s="254"/>
      <c r="O2451" s="254"/>
      <c r="P2451" s="269"/>
      <c r="Q2451" s="270"/>
      <c r="R2451" s="254"/>
      <c r="S2451" s="254"/>
      <c r="T2451" s="269"/>
      <c r="U2451" s="270"/>
      <c r="V2451" s="254"/>
      <c r="W2451" s="254"/>
      <c r="X2451" s="354">
        <f t="shared" si="956"/>
        <v>0</v>
      </c>
      <c r="Y2451" s="254"/>
      <c r="Z2451" s="354">
        <f t="shared" si="957"/>
        <v>0</v>
      </c>
      <c r="AA2451" s="254"/>
      <c r="AB2451" s="269"/>
      <c r="AC2451" s="270"/>
      <c r="AD2451" s="254"/>
      <c r="AE2451" s="254"/>
      <c r="AF2451" s="269"/>
      <c r="AG2451" s="270"/>
      <c r="AH2451" s="254"/>
      <c r="AI2451" s="254"/>
      <c r="AJ2451" s="269"/>
      <c r="AK2451" s="270"/>
      <c r="AL2451" s="254"/>
      <c r="AM2451" s="254"/>
      <c r="AN2451" s="269"/>
      <c r="AO2451" s="270"/>
      <c r="AP2451" s="254"/>
      <c r="AQ2451" s="254"/>
      <c r="AR2451" s="351">
        <f t="shared" si="958"/>
        <v>0</v>
      </c>
    </row>
    <row r="2452" spans="2:44" x14ac:dyDescent="0.4">
      <c r="B2452" s="208"/>
      <c r="C2452" s="180"/>
      <c r="D2452" s="178"/>
      <c r="E2452" s="179"/>
      <c r="F2452" s="180"/>
      <c r="G2452" s="254"/>
      <c r="H2452" s="178"/>
      <c r="I2452" s="179"/>
      <c r="J2452" s="180"/>
      <c r="K2452" s="254"/>
      <c r="L2452" s="178"/>
      <c r="M2452" s="179"/>
      <c r="N2452" s="180"/>
      <c r="O2452" s="254"/>
      <c r="P2452" s="178"/>
      <c r="Q2452" s="179"/>
      <c r="R2452" s="180"/>
      <c r="S2452" s="254"/>
      <c r="T2452" s="178"/>
      <c r="U2452" s="179"/>
      <c r="V2452" s="180"/>
      <c r="W2452" s="254"/>
      <c r="X2452" s="354">
        <f t="shared" si="956"/>
        <v>0</v>
      </c>
      <c r="Y2452" s="254"/>
      <c r="Z2452" s="354">
        <f t="shared" si="957"/>
        <v>0</v>
      </c>
      <c r="AA2452" s="254"/>
      <c r="AB2452" s="178"/>
      <c r="AC2452" s="179"/>
      <c r="AD2452" s="180"/>
      <c r="AE2452" s="254"/>
      <c r="AF2452" s="178"/>
      <c r="AG2452" s="179"/>
      <c r="AH2452" s="180"/>
      <c r="AI2452" s="254"/>
      <c r="AJ2452" s="178"/>
      <c r="AK2452" s="179"/>
      <c r="AL2452" s="180"/>
      <c r="AM2452" s="254"/>
      <c r="AN2452" s="178"/>
      <c r="AO2452" s="179"/>
      <c r="AP2452" s="180"/>
      <c r="AQ2452" s="254"/>
      <c r="AR2452" s="351">
        <f t="shared" si="958"/>
        <v>0</v>
      </c>
    </row>
    <row r="2453" spans="2:44" x14ac:dyDescent="0.4">
      <c r="B2453" s="208"/>
      <c r="C2453" s="180"/>
      <c r="D2453" s="178"/>
      <c r="E2453" s="179"/>
      <c r="F2453" s="254"/>
      <c r="G2453" s="254"/>
      <c r="H2453" s="178"/>
      <c r="I2453" s="179"/>
      <c r="J2453" s="254"/>
      <c r="K2453" s="254"/>
      <c r="L2453" s="178"/>
      <c r="M2453" s="179"/>
      <c r="N2453" s="254"/>
      <c r="O2453" s="254"/>
      <c r="P2453" s="178"/>
      <c r="Q2453" s="179"/>
      <c r="R2453" s="254"/>
      <c r="S2453" s="254"/>
      <c r="T2453" s="178"/>
      <c r="U2453" s="179"/>
      <c r="V2453" s="254"/>
      <c r="W2453" s="254"/>
      <c r="X2453" s="354">
        <f t="shared" si="956"/>
        <v>0</v>
      </c>
      <c r="Y2453" s="254"/>
      <c r="Z2453" s="354">
        <f t="shared" si="957"/>
        <v>0</v>
      </c>
      <c r="AA2453" s="254"/>
      <c r="AB2453" s="178"/>
      <c r="AC2453" s="179"/>
      <c r="AD2453" s="254"/>
      <c r="AE2453" s="254"/>
      <c r="AF2453" s="178"/>
      <c r="AG2453" s="179"/>
      <c r="AH2453" s="254"/>
      <c r="AI2453" s="254"/>
      <c r="AJ2453" s="178"/>
      <c r="AK2453" s="179"/>
      <c r="AL2453" s="254"/>
      <c r="AM2453" s="254"/>
      <c r="AN2453" s="178"/>
      <c r="AO2453" s="179"/>
      <c r="AP2453" s="254"/>
      <c r="AQ2453" s="254"/>
      <c r="AR2453" s="351">
        <f t="shared" si="958"/>
        <v>0</v>
      </c>
    </row>
    <row r="2454" spans="2:44" x14ac:dyDescent="0.4">
      <c r="B2454" s="335" t="s">
        <v>756</v>
      </c>
      <c r="C2454" s="326" t="s">
        <v>757</v>
      </c>
      <c r="D2454" s="178">
        <v>1</v>
      </c>
      <c r="E2454" s="179" t="s">
        <v>86</v>
      </c>
      <c r="F2454" s="254"/>
      <c r="G2454" s="254">
        <f>G2455</f>
        <v>0</v>
      </c>
      <c r="H2454" s="178">
        <v>1</v>
      </c>
      <c r="I2454" s="179" t="s">
        <v>86</v>
      </c>
      <c r="J2454" s="254"/>
      <c r="K2454" s="254">
        <f>K2455</f>
        <v>0</v>
      </c>
      <c r="L2454" s="334">
        <v>1</v>
      </c>
      <c r="M2454" s="333" t="s">
        <v>86</v>
      </c>
      <c r="N2454" s="329"/>
      <c r="O2454" s="329">
        <f>O2455</f>
        <v>0</v>
      </c>
      <c r="P2454" s="334">
        <v>1</v>
      </c>
      <c r="Q2454" s="333" t="s">
        <v>86</v>
      </c>
      <c r="R2454" s="329"/>
      <c r="S2454" s="329">
        <f>S2455</f>
        <v>0</v>
      </c>
      <c r="T2454" s="334">
        <v>1</v>
      </c>
      <c r="U2454" s="333" t="s">
        <v>86</v>
      </c>
      <c r="V2454" s="329"/>
      <c r="W2454" s="329">
        <f>W2455</f>
        <v>0</v>
      </c>
      <c r="X2454" s="354">
        <f t="shared" si="956"/>
        <v>0</v>
      </c>
      <c r="Y2454" s="329">
        <f>CEILING(X2454,1000)</f>
        <v>0</v>
      </c>
      <c r="Z2454" s="354">
        <f t="shared" si="957"/>
        <v>0</v>
      </c>
      <c r="AA2454" s="329">
        <f t="shared" ref="AA2454:AA2468" si="959">CEILING(Z2454,1000)</f>
        <v>0</v>
      </c>
      <c r="AB2454" s="334">
        <v>1</v>
      </c>
      <c r="AC2454" s="333" t="s">
        <v>86</v>
      </c>
      <c r="AD2454" s="329"/>
      <c r="AE2454" s="329">
        <f>AE2455</f>
        <v>0</v>
      </c>
      <c r="AF2454" s="334">
        <v>1</v>
      </c>
      <c r="AG2454" s="333" t="s">
        <v>86</v>
      </c>
      <c r="AH2454" s="329"/>
      <c r="AI2454" s="329">
        <f>AI2455</f>
        <v>0</v>
      </c>
      <c r="AJ2454" s="334">
        <v>1</v>
      </c>
      <c r="AK2454" s="333" t="s">
        <v>86</v>
      </c>
      <c r="AL2454" s="329"/>
      <c r="AM2454" s="329">
        <f>AM2455</f>
        <v>0</v>
      </c>
      <c r="AN2454" s="334">
        <v>1</v>
      </c>
      <c r="AO2454" s="333" t="s">
        <v>86</v>
      </c>
      <c r="AP2454" s="329"/>
      <c r="AQ2454" s="329">
        <f>AQ2455</f>
        <v>0</v>
      </c>
      <c r="AR2454" s="351">
        <f t="shared" si="958"/>
        <v>0</v>
      </c>
    </row>
    <row r="2455" spans="2:44" x14ac:dyDescent="0.4">
      <c r="B2455" s="268"/>
      <c r="C2455" s="180"/>
      <c r="D2455" s="269"/>
      <c r="E2455" s="270"/>
      <c r="F2455" s="254"/>
      <c r="G2455" s="254"/>
      <c r="H2455" s="269"/>
      <c r="I2455" s="270"/>
      <c r="J2455" s="254"/>
      <c r="K2455" s="254"/>
      <c r="L2455" s="269"/>
      <c r="M2455" s="270"/>
      <c r="N2455" s="254"/>
      <c r="O2455" s="254"/>
      <c r="P2455" s="269"/>
      <c r="Q2455" s="270"/>
      <c r="R2455" s="254"/>
      <c r="S2455" s="254"/>
      <c r="T2455" s="269"/>
      <c r="U2455" s="270"/>
      <c r="V2455" s="254"/>
      <c r="W2455" s="254"/>
      <c r="X2455" s="354">
        <f t="shared" si="956"/>
        <v>0</v>
      </c>
      <c r="Y2455" s="254"/>
      <c r="Z2455" s="354">
        <f t="shared" si="957"/>
        <v>0</v>
      </c>
      <c r="AA2455" s="254"/>
      <c r="AB2455" s="269"/>
      <c r="AC2455" s="270"/>
      <c r="AD2455" s="254"/>
      <c r="AE2455" s="254"/>
      <c r="AF2455" s="269"/>
      <c r="AG2455" s="270"/>
      <c r="AH2455" s="254"/>
      <c r="AI2455" s="254"/>
      <c r="AJ2455" s="269"/>
      <c r="AK2455" s="270"/>
      <c r="AL2455" s="254"/>
      <c r="AM2455" s="254"/>
      <c r="AN2455" s="269"/>
      <c r="AO2455" s="270"/>
      <c r="AP2455" s="254"/>
      <c r="AQ2455" s="254"/>
      <c r="AR2455" s="351">
        <f t="shared" si="958"/>
        <v>0</v>
      </c>
    </row>
    <row r="2456" spans="2:44" x14ac:dyDescent="0.4">
      <c r="B2456" s="272"/>
      <c r="C2456" s="266"/>
      <c r="D2456" s="279"/>
      <c r="E2456" s="267"/>
      <c r="F2456" s="261"/>
      <c r="G2456" s="261"/>
      <c r="H2456" s="279"/>
      <c r="I2456" s="267"/>
      <c r="J2456" s="261"/>
      <c r="K2456" s="261"/>
      <c r="L2456" s="279"/>
      <c r="M2456" s="267"/>
      <c r="N2456" s="261"/>
      <c r="O2456" s="261"/>
      <c r="P2456" s="279"/>
      <c r="Q2456" s="267"/>
      <c r="R2456" s="261"/>
      <c r="S2456" s="261"/>
      <c r="T2456" s="279"/>
      <c r="U2456" s="267"/>
      <c r="V2456" s="261"/>
      <c r="W2456" s="261"/>
      <c r="X2456" s="354">
        <f t="shared" si="956"/>
        <v>0</v>
      </c>
      <c r="Y2456" s="261"/>
      <c r="Z2456" s="354">
        <f t="shared" si="957"/>
        <v>0</v>
      </c>
      <c r="AA2456" s="261"/>
      <c r="AB2456" s="279"/>
      <c r="AC2456" s="267"/>
      <c r="AD2456" s="261"/>
      <c r="AE2456" s="261"/>
      <c r="AF2456" s="279"/>
      <c r="AG2456" s="267"/>
      <c r="AH2456" s="261"/>
      <c r="AI2456" s="261"/>
      <c r="AJ2456" s="279"/>
      <c r="AK2456" s="267"/>
      <c r="AL2456" s="261"/>
      <c r="AM2456" s="261"/>
      <c r="AN2456" s="279"/>
      <c r="AO2456" s="267"/>
      <c r="AP2456" s="261"/>
      <c r="AQ2456" s="261"/>
      <c r="AR2456" s="351">
        <f t="shared" si="958"/>
        <v>0</v>
      </c>
    </row>
    <row r="2457" spans="2:44" x14ac:dyDescent="0.4">
      <c r="B2457" s="272"/>
      <c r="C2457" s="266"/>
      <c r="D2457" s="273"/>
      <c r="E2457" s="274"/>
      <c r="F2457" s="266"/>
      <c r="G2457" s="261"/>
      <c r="H2457" s="273"/>
      <c r="I2457" s="274"/>
      <c r="J2457" s="266"/>
      <c r="K2457" s="261"/>
      <c r="L2457" s="273"/>
      <c r="M2457" s="274"/>
      <c r="N2457" s="266"/>
      <c r="O2457" s="261"/>
      <c r="P2457" s="273"/>
      <c r="Q2457" s="274"/>
      <c r="R2457" s="266"/>
      <c r="S2457" s="261"/>
      <c r="T2457" s="273"/>
      <c r="U2457" s="274"/>
      <c r="V2457" s="266"/>
      <c r="W2457" s="261"/>
      <c r="X2457" s="354">
        <f t="shared" si="956"/>
        <v>0</v>
      </c>
      <c r="Y2457" s="261"/>
      <c r="Z2457" s="354">
        <f t="shared" si="957"/>
        <v>0</v>
      </c>
      <c r="AA2457" s="261"/>
      <c r="AB2457" s="273"/>
      <c r="AC2457" s="274"/>
      <c r="AD2457" s="266"/>
      <c r="AE2457" s="261"/>
      <c r="AF2457" s="273"/>
      <c r="AG2457" s="274"/>
      <c r="AH2457" s="266"/>
      <c r="AI2457" s="261"/>
      <c r="AJ2457" s="273"/>
      <c r="AK2457" s="274"/>
      <c r="AL2457" s="266"/>
      <c r="AM2457" s="261"/>
      <c r="AN2457" s="273"/>
      <c r="AO2457" s="274"/>
      <c r="AP2457" s="266"/>
      <c r="AQ2457" s="261"/>
      <c r="AR2457" s="351">
        <f t="shared" si="958"/>
        <v>0</v>
      </c>
    </row>
    <row r="2458" spans="2:44" x14ac:dyDescent="0.4">
      <c r="B2458" s="272"/>
      <c r="C2458" s="266"/>
      <c r="D2458" s="273"/>
      <c r="E2458" s="274"/>
      <c r="F2458" s="261"/>
      <c r="G2458" s="261"/>
      <c r="H2458" s="273"/>
      <c r="I2458" s="274"/>
      <c r="J2458" s="261"/>
      <c r="K2458" s="261"/>
      <c r="L2458" s="273"/>
      <c r="M2458" s="274"/>
      <c r="N2458" s="261"/>
      <c r="O2458" s="261"/>
      <c r="P2458" s="273"/>
      <c r="Q2458" s="274"/>
      <c r="R2458" s="261"/>
      <c r="S2458" s="261"/>
      <c r="T2458" s="273"/>
      <c r="U2458" s="274"/>
      <c r="V2458" s="261"/>
      <c r="W2458" s="261"/>
      <c r="X2458" s="354">
        <f t="shared" si="956"/>
        <v>0</v>
      </c>
      <c r="Y2458" s="261"/>
      <c r="Z2458" s="354">
        <f t="shared" si="957"/>
        <v>0</v>
      </c>
      <c r="AA2458" s="261"/>
      <c r="AB2458" s="273"/>
      <c r="AC2458" s="274"/>
      <c r="AD2458" s="261"/>
      <c r="AE2458" s="261"/>
      <c r="AF2458" s="273"/>
      <c r="AG2458" s="274"/>
      <c r="AH2458" s="261"/>
      <c r="AI2458" s="261"/>
      <c r="AJ2458" s="273"/>
      <c r="AK2458" s="274"/>
      <c r="AL2458" s="261"/>
      <c r="AM2458" s="261"/>
      <c r="AN2458" s="273"/>
      <c r="AO2458" s="274"/>
      <c r="AP2458" s="261"/>
      <c r="AQ2458" s="261"/>
      <c r="AR2458" s="351">
        <f t="shared" si="958"/>
        <v>0</v>
      </c>
    </row>
    <row r="2459" spans="2:44" x14ac:dyDescent="0.4">
      <c r="B2459" s="272"/>
      <c r="C2459" s="266"/>
      <c r="D2459" s="279"/>
      <c r="E2459" s="267"/>
      <c r="F2459" s="261"/>
      <c r="G2459" s="261"/>
      <c r="H2459" s="279"/>
      <c r="I2459" s="267"/>
      <c r="J2459" s="261"/>
      <c r="K2459" s="261"/>
      <c r="L2459" s="279"/>
      <c r="M2459" s="267"/>
      <c r="N2459" s="261"/>
      <c r="O2459" s="261"/>
      <c r="P2459" s="279"/>
      <c r="Q2459" s="267"/>
      <c r="R2459" s="261"/>
      <c r="S2459" s="261"/>
      <c r="T2459" s="279"/>
      <c r="U2459" s="267"/>
      <c r="V2459" s="261"/>
      <c r="W2459" s="261"/>
      <c r="X2459" s="354">
        <f t="shared" si="956"/>
        <v>0</v>
      </c>
      <c r="Y2459" s="261"/>
      <c r="Z2459" s="354">
        <f t="shared" si="957"/>
        <v>0</v>
      </c>
      <c r="AA2459" s="261"/>
      <c r="AB2459" s="279"/>
      <c r="AC2459" s="267"/>
      <c r="AD2459" s="261"/>
      <c r="AE2459" s="261"/>
      <c r="AF2459" s="279"/>
      <c r="AG2459" s="267"/>
      <c r="AH2459" s="261"/>
      <c r="AI2459" s="261"/>
      <c r="AJ2459" s="279"/>
      <c r="AK2459" s="267"/>
      <c r="AL2459" s="261"/>
      <c r="AM2459" s="261"/>
      <c r="AN2459" s="279"/>
      <c r="AO2459" s="267"/>
      <c r="AP2459" s="261"/>
      <c r="AQ2459" s="261"/>
      <c r="AR2459" s="351">
        <f t="shared" si="958"/>
        <v>0</v>
      </c>
    </row>
    <row r="2460" spans="2:44" x14ac:dyDescent="0.4">
      <c r="B2460" s="272"/>
      <c r="C2460" s="266"/>
      <c r="D2460" s="273"/>
      <c r="E2460" s="274"/>
      <c r="F2460" s="266"/>
      <c r="G2460" s="261"/>
      <c r="H2460" s="273"/>
      <c r="I2460" s="274"/>
      <c r="J2460" s="266"/>
      <c r="K2460" s="261"/>
      <c r="L2460" s="273"/>
      <c r="M2460" s="274"/>
      <c r="N2460" s="266"/>
      <c r="O2460" s="261"/>
      <c r="P2460" s="273"/>
      <c r="Q2460" s="274"/>
      <c r="R2460" s="266"/>
      <c r="S2460" s="261"/>
      <c r="T2460" s="273"/>
      <c r="U2460" s="274"/>
      <c r="V2460" s="266"/>
      <c r="W2460" s="261"/>
      <c r="X2460" s="354">
        <f t="shared" si="956"/>
        <v>0</v>
      </c>
      <c r="Y2460" s="261"/>
      <c r="Z2460" s="354">
        <f t="shared" si="957"/>
        <v>0</v>
      </c>
      <c r="AA2460" s="261"/>
      <c r="AB2460" s="273"/>
      <c r="AC2460" s="274"/>
      <c r="AD2460" s="266"/>
      <c r="AE2460" s="261"/>
      <c r="AF2460" s="273"/>
      <c r="AG2460" s="274"/>
      <c r="AH2460" s="266"/>
      <c r="AI2460" s="261"/>
      <c r="AJ2460" s="273"/>
      <c r="AK2460" s="274"/>
      <c r="AL2460" s="266"/>
      <c r="AM2460" s="261"/>
      <c r="AN2460" s="273"/>
      <c r="AO2460" s="274"/>
      <c r="AP2460" s="266"/>
      <c r="AQ2460" s="261"/>
      <c r="AR2460" s="351">
        <f t="shared" si="958"/>
        <v>0</v>
      </c>
    </row>
    <row r="2461" spans="2:44" x14ac:dyDescent="0.4">
      <c r="B2461" s="272"/>
      <c r="C2461" s="266"/>
      <c r="D2461" s="273"/>
      <c r="E2461" s="274"/>
      <c r="F2461" s="261"/>
      <c r="G2461" s="261"/>
      <c r="H2461" s="273"/>
      <c r="I2461" s="274"/>
      <c r="J2461" s="261"/>
      <c r="K2461" s="261"/>
      <c r="L2461" s="273"/>
      <c r="M2461" s="274"/>
      <c r="N2461" s="261"/>
      <c r="O2461" s="261"/>
      <c r="P2461" s="273"/>
      <c r="Q2461" s="274"/>
      <c r="R2461" s="261"/>
      <c r="S2461" s="261"/>
      <c r="T2461" s="273"/>
      <c r="U2461" s="274"/>
      <c r="V2461" s="261"/>
      <c r="W2461" s="261"/>
      <c r="X2461" s="354">
        <f t="shared" si="956"/>
        <v>0</v>
      </c>
      <c r="Y2461" s="261"/>
      <c r="Z2461" s="354">
        <f t="shared" si="957"/>
        <v>0</v>
      </c>
      <c r="AA2461" s="261"/>
      <c r="AB2461" s="273"/>
      <c r="AC2461" s="274"/>
      <c r="AD2461" s="261"/>
      <c r="AE2461" s="261"/>
      <c r="AF2461" s="273"/>
      <c r="AG2461" s="274"/>
      <c r="AH2461" s="261"/>
      <c r="AI2461" s="261"/>
      <c r="AJ2461" s="273"/>
      <c r="AK2461" s="274"/>
      <c r="AL2461" s="261"/>
      <c r="AM2461" s="261"/>
      <c r="AN2461" s="273"/>
      <c r="AO2461" s="274"/>
      <c r="AP2461" s="261"/>
      <c r="AQ2461" s="261"/>
      <c r="AR2461" s="351">
        <f t="shared" si="958"/>
        <v>0</v>
      </c>
    </row>
    <row r="2462" spans="2:44" x14ac:dyDescent="0.4">
      <c r="B2462" s="272"/>
      <c r="C2462" s="266"/>
      <c r="D2462" s="279"/>
      <c r="E2462" s="267"/>
      <c r="F2462" s="261"/>
      <c r="G2462" s="261"/>
      <c r="H2462" s="279"/>
      <c r="I2462" s="267"/>
      <c r="J2462" s="261"/>
      <c r="K2462" s="261"/>
      <c r="L2462" s="279"/>
      <c r="M2462" s="267"/>
      <c r="N2462" s="261"/>
      <c r="O2462" s="261"/>
      <c r="P2462" s="279"/>
      <c r="Q2462" s="267"/>
      <c r="R2462" s="261"/>
      <c r="S2462" s="261"/>
      <c r="T2462" s="279"/>
      <c r="U2462" s="267"/>
      <c r="V2462" s="261"/>
      <c r="W2462" s="261"/>
      <c r="X2462" s="354">
        <f t="shared" si="956"/>
        <v>0</v>
      </c>
      <c r="Y2462" s="261"/>
      <c r="Z2462" s="354">
        <f t="shared" si="957"/>
        <v>0</v>
      </c>
      <c r="AA2462" s="261"/>
      <c r="AB2462" s="279"/>
      <c r="AC2462" s="267"/>
      <c r="AD2462" s="261"/>
      <c r="AE2462" s="261"/>
      <c r="AF2462" s="279"/>
      <c r="AG2462" s="267"/>
      <c r="AH2462" s="261"/>
      <c r="AI2462" s="261"/>
      <c r="AJ2462" s="279"/>
      <c r="AK2462" s="267"/>
      <c r="AL2462" s="261"/>
      <c r="AM2462" s="261"/>
      <c r="AN2462" s="279"/>
      <c r="AO2462" s="267"/>
      <c r="AP2462" s="261"/>
      <c r="AQ2462" s="261"/>
      <c r="AR2462" s="351">
        <f t="shared" si="958"/>
        <v>0</v>
      </c>
    </row>
    <row r="2463" spans="2:44" x14ac:dyDescent="0.4">
      <c r="B2463" s="272"/>
      <c r="C2463" s="266"/>
      <c r="D2463" s="273"/>
      <c r="E2463" s="274"/>
      <c r="F2463" s="266"/>
      <c r="G2463" s="261"/>
      <c r="H2463" s="273"/>
      <c r="I2463" s="274"/>
      <c r="J2463" s="266"/>
      <c r="K2463" s="261"/>
      <c r="L2463" s="273"/>
      <c r="M2463" s="274"/>
      <c r="N2463" s="266"/>
      <c r="O2463" s="261"/>
      <c r="P2463" s="273"/>
      <c r="Q2463" s="274"/>
      <c r="R2463" s="266"/>
      <c r="S2463" s="261"/>
      <c r="T2463" s="273"/>
      <c r="U2463" s="274"/>
      <c r="V2463" s="266"/>
      <c r="W2463" s="261"/>
      <c r="X2463" s="354">
        <f t="shared" si="956"/>
        <v>0</v>
      </c>
      <c r="Y2463" s="261"/>
      <c r="Z2463" s="354">
        <f t="shared" si="957"/>
        <v>0</v>
      </c>
      <c r="AA2463" s="261"/>
      <c r="AB2463" s="273"/>
      <c r="AC2463" s="274"/>
      <c r="AD2463" s="266"/>
      <c r="AE2463" s="261"/>
      <c r="AF2463" s="273"/>
      <c r="AG2463" s="274"/>
      <c r="AH2463" s="266"/>
      <c r="AI2463" s="261"/>
      <c r="AJ2463" s="273"/>
      <c r="AK2463" s="274"/>
      <c r="AL2463" s="266"/>
      <c r="AM2463" s="261"/>
      <c r="AN2463" s="273"/>
      <c r="AO2463" s="274"/>
      <c r="AP2463" s="266"/>
      <c r="AQ2463" s="261"/>
      <c r="AR2463" s="351">
        <f t="shared" si="958"/>
        <v>0</v>
      </c>
    </row>
    <row r="2464" spans="2:44" x14ac:dyDescent="0.4">
      <c r="B2464" s="272"/>
      <c r="C2464" s="266"/>
      <c r="D2464" s="273"/>
      <c r="E2464" s="274"/>
      <c r="F2464" s="261"/>
      <c r="G2464" s="261"/>
      <c r="H2464" s="273"/>
      <c r="I2464" s="274"/>
      <c r="J2464" s="261"/>
      <c r="K2464" s="261"/>
      <c r="L2464" s="273"/>
      <c r="M2464" s="274"/>
      <c r="N2464" s="261"/>
      <c r="O2464" s="261"/>
      <c r="P2464" s="273"/>
      <c r="Q2464" s="274"/>
      <c r="R2464" s="261"/>
      <c r="S2464" s="261"/>
      <c r="T2464" s="273"/>
      <c r="U2464" s="274"/>
      <c r="V2464" s="261"/>
      <c r="W2464" s="261"/>
      <c r="X2464" s="354">
        <f t="shared" si="956"/>
        <v>0</v>
      </c>
      <c r="Y2464" s="261"/>
      <c r="Z2464" s="354">
        <f t="shared" si="957"/>
        <v>0</v>
      </c>
      <c r="AA2464" s="261"/>
      <c r="AB2464" s="273"/>
      <c r="AC2464" s="274"/>
      <c r="AD2464" s="261"/>
      <c r="AE2464" s="261"/>
      <c r="AF2464" s="273"/>
      <c r="AG2464" s="274"/>
      <c r="AH2464" s="261"/>
      <c r="AI2464" s="261"/>
      <c r="AJ2464" s="273"/>
      <c r="AK2464" s="274"/>
      <c r="AL2464" s="261"/>
      <c r="AM2464" s="261"/>
      <c r="AN2464" s="273"/>
      <c r="AO2464" s="274"/>
      <c r="AP2464" s="261"/>
      <c r="AQ2464" s="261"/>
      <c r="AR2464" s="351">
        <f t="shared" si="958"/>
        <v>0</v>
      </c>
    </row>
    <row r="2465" spans="2:44" x14ac:dyDescent="0.4">
      <c r="B2465" s="272"/>
      <c r="C2465" s="266"/>
      <c r="D2465" s="279"/>
      <c r="E2465" s="267"/>
      <c r="F2465" s="261"/>
      <c r="G2465" s="261"/>
      <c r="H2465" s="279"/>
      <c r="I2465" s="267"/>
      <c r="J2465" s="261"/>
      <c r="K2465" s="261"/>
      <c r="L2465" s="279"/>
      <c r="M2465" s="267"/>
      <c r="N2465" s="261"/>
      <c r="O2465" s="261"/>
      <c r="P2465" s="279"/>
      <c r="Q2465" s="267"/>
      <c r="R2465" s="261"/>
      <c r="S2465" s="261"/>
      <c r="T2465" s="279"/>
      <c r="U2465" s="267"/>
      <c r="V2465" s="261"/>
      <c r="W2465" s="261"/>
      <c r="X2465" s="354">
        <f t="shared" si="956"/>
        <v>0</v>
      </c>
      <c r="Y2465" s="261"/>
      <c r="Z2465" s="354">
        <f t="shared" si="957"/>
        <v>0</v>
      </c>
      <c r="AA2465" s="261"/>
      <c r="AB2465" s="279"/>
      <c r="AC2465" s="267"/>
      <c r="AD2465" s="261"/>
      <c r="AE2465" s="261"/>
      <c r="AF2465" s="279"/>
      <c r="AG2465" s="267"/>
      <c r="AH2465" s="261"/>
      <c r="AI2465" s="261"/>
      <c r="AJ2465" s="279"/>
      <c r="AK2465" s="267"/>
      <c r="AL2465" s="261"/>
      <c r="AM2465" s="261"/>
      <c r="AN2465" s="279"/>
      <c r="AO2465" s="267"/>
      <c r="AP2465" s="261"/>
      <c r="AQ2465" s="261"/>
      <c r="AR2465" s="351">
        <f t="shared" si="958"/>
        <v>0</v>
      </c>
    </row>
    <row r="2466" spans="2:44" x14ac:dyDescent="0.4">
      <c r="B2466" s="272"/>
      <c r="C2466" s="266"/>
      <c r="D2466" s="273"/>
      <c r="E2466" s="274"/>
      <c r="F2466" s="266"/>
      <c r="G2466" s="261"/>
      <c r="H2466" s="273"/>
      <c r="I2466" s="274"/>
      <c r="J2466" s="266"/>
      <c r="K2466" s="261"/>
      <c r="L2466" s="273"/>
      <c r="M2466" s="274"/>
      <c r="N2466" s="266"/>
      <c r="O2466" s="261"/>
      <c r="P2466" s="273"/>
      <c r="Q2466" s="274"/>
      <c r="R2466" s="266"/>
      <c r="S2466" s="261"/>
      <c r="T2466" s="273"/>
      <c r="U2466" s="274"/>
      <c r="V2466" s="266"/>
      <c r="W2466" s="261"/>
      <c r="X2466" s="354">
        <f t="shared" si="956"/>
        <v>0</v>
      </c>
      <c r="Y2466" s="261"/>
      <c r="Z2466" s="354">
        <f t="shared" si="957"/>
        <v>0</v>
      </c>
      <c r="AA2466" s="261"/>
      <c r="AB2466" s="273"/>
      <c r="AC2466" s="274"/>
      <c r="AD2466" s="266"/>
      <c r="AE2466" s="261"/>
      <c r="AF2466" s="273"/>
      <c r="AG2466" s="274"/>
      <c r="AH2466" s="266"/>
      <c r="AI2466" s="261"/>
      <c r="AJ2466" s="273"/>
      <c r="AK2466" s="274"/>
      <c r="AL2466" s="266"/>
      <c r="AM2466" s="261"/>
      <c r="AN2466" s="273"/>
      <c r="AO2466" s="274"/>
      <c r="AP2466" s="266"/>
      <c r="AQ2466" s="261"/>
      <c r="AR2466" s="351">
        <f t="shared" si="958"/>
        <v>0</v>
      </c>
    </row>
    <row r="2467" spans="2:44" x14ac:dyDescent="0.4">
      <c r="B2467" s="272"/>
      <c r="C2467" s="266"/>
      <c r="D2467" s="273"/>
      <c r="E2467" s="274"/>
      <c r="F2467" s="261"/>
      <c r="G2467" s="261"/>
      <c r="H2467" s="273"/>
      <c r="I2467" s="274"/>
      <c r="J2467" s="261"/>
      <c r="K2467" s="261"/>
      <c r="L2467" s="273"/>
      <c r="M2467" s="274"/>
      <c r="N2467" s="261"/>
      <c r="O2467" s="261"/>
      <c r="P2467" s="273"/>
      <c r="Q2467" s="274"/>
      <c r="R2467" s="261"/>
      <c r="S2467" s="261"/>
      <c r="T2467" s="273"/>
      <c r="U2467" s="274"/>
      <c r="V2467" s="261"/>
      <c r="W2467" s="261"/>
      <c r="X2467" s="354">
        <f t="shared" si="956"/>
        <v>0</v>
      </c>
      <c r="Y2467" s="261"/>
      <c r="Z2467" s="354">
        <f t="shared" si="957"/>
        <v>0</v>
      </c>
      <c r="AA2467" s="261"/>
      <c r="AB2467" s="273"/>
      <c r="AC2467" s="274"/>
      <c r="AD2467" s="261"/>
      <c r="AE2467" s="261"/>
      <c r="AF2467" s="273"/>
      <c r="AG2467" s="274"/>
      <c r="AH2467" s="261"/>
      <c r="AI2467" s="261"/>
      <c r="AJ2467" s="273"/>
      <c r="AK2467" s="274"/>
      <c r="AL2467" s="261"/>
      <c r="AM2467" s="261"/>
      <c r="AN2467" s="273"/>
      <c r="AO2467" s="274"/>
      <c r="AP2467" s="261"/>
      <c r="AQ2467" s="261"/>
      <c r="AR2467" s="351">
        <f t="shared" si="958"/>
        <v>0</v>
      </c>
    </row>
    <row r="2468" spans="2:44" collapsed="1" x14ac:dyDescent="0.4">
      <c r="B2468" s="335" t="s">
        <v>758</v>
      </c>
      <c r="C2468" s="326" t="s">
        <v>759</v>
      </c>
      <c r="D2468" s="178">
        <v>1</v>
      </c>
      <c r="E2468" s="179" t="s">
        <v>86</v>
      </c>
      <c r="F2468" s="254"/>
      <c r="G2468" s="254">
        <f>G2469</f>
        <v>0</v>
      </c>
      <c r="H2468" s="178">
        <v>1</v>
      </c>
      <c r="I2468" s="179" t="s">
        <v>86</v>
      </c>
      <c r="J2468" s="254"/>
      <c r="K2468" s="254">
        <f>K2469</f>
        <v>0</v>
      </c>
      <c r="L2468" s="334">
        <v>1</v>
      </c>
      <c r="M2468" s="333" t="s">
        <v>86</v>
      </c>
      <c r="N2468" s="329"/>
      <c r="O2468" s="329">
        <f>O2469</f>
        <v>0</v>
      </c>
      <c r="P2468" s="334">
        <v>1</v>
      </c>
      <c r="Q2468" s="333" t="s">
        <v>86</v>
      </c>
      <c r="R2468" s="329"/>
      <c r="S2468" s="329">
        <f>S2469</f>
        <v>0</v>
      </c>
      <c r="T2468" s="334">
        <v>1</v>
      </c>
      <c r="U2468" s="333" t="s">
        <v>86</v>
      </c>
      <c r="V2468" s="329"/>
      <c r="W2468" s="329">
        <f>W2469</f>
        <v>0</v>
      </c>
      <c r="X2468" s="354">
        <f t="shared" si="956"/>
        <v>0</v>
      </c>
      <c r="Y2468" s="329">
        <f>CEILING(X2468,1000)</f>
        <v>0</v>
      </c>
      <c r="Z2468" s="354">
        <f t="shared" si="957"/>
        <v>0</v>
      </c>
      <c r="AA2468" s="329">
        <f t="shared" si="959"/>
        <v>0</v>
      </c>
      <c r="AB2468" s="334">
        <v>1</v>
      </c>
      <c r="AC2468" s="333" t="s">
        <v>86</v>
      </c>
      <c r="AD2468" s="329"/>
      <c r="AE2468" s="329">
        <f>AE2469</f>
        <v>0</v>
      </c>
      <c r="AF2468" s="334">
        <v>1</v>
      </c>
      <c r="AG2468" s="333" t="s">
        <v>86</v>
      </c>
      <c r="AH2468" s="329"/>
      <c r="AI2468" s="329">
        <f>AI2469</f>
        <v>0</v>
      </c>
      <c r="AJ2468" s="334">
        <v>1</v>
      </c>
      <c r="AK2468" s="333" t="s">
        <v>86</v>
      </c>
      <c r="AL2468" s="329"/>
      <c r="AM2468" s="329">
        <f>AM2469</f>
        <v>0</v>
      </c>
      <c r="AN2468" s="334">
        <v>1</v>
      </c>
      <c r="AO2468" s="333" t="s">
        <v>86</v>
      </c>
      <c r="AP2468" s="329"/>
      <c r="AQ2468" s="329">
        <f>AQ2469</f>
        <v>0</v>
      </c>
      <c r="AR2468" s="351">
        <f t="shared" si="958"/>
        <v>0</v>
      </c>
    </row>
    <row r="2469" spans="2:44" x14ac:dyDescent="0.4">
      <c r="B2469" s="268"/>
      <c r="C2469" s="180"/>
      <c r="D2469" s="269"/>
      <c r="E2469" s="270"/>
      <c r="F2469" s="254"/>
      <c r="G2469" s="254"/>
      <c r="H2469" s="269"/>
      <c r="I2469" s="270"/>
      <c r="J2469" s="254"/>
      <c r="K2469" s="254"/>
      <c r="L2469" s="269"/>
      <c r="M2469" s="270"/>
      <c r="N2469" s="254"/>
      <c r="O2469" s="254"/>
      <c r="P2469" s="269"/>
      <c r="Q2469" s="270"/>
      <c r="R2469" s="254"/>
      <c r="S2469" s="254"/>
      <c r="T2469" s="269"/>
      <c r="U2469" s="270"/>
      <c r="V2469" s="254"/>
      <c r="W2469" s="254"/>
      <c r="X2469" s="354">
        <f t="shared" si="956"/>
        <v>0</v>
      </c>
      <c r="Y2469" s="254"/>
      <c r="Z2469" s="354">
        <f t="shared" si="957"/>
        <v>0</v>
      </c>
      <c r="AA2469" s="254"/>
      <c r="AB2469" s="269"/>
      <c r="AC2469" s="270"/>
      <c r="AD2469" s="254"/>
      <c r="AE2469" s="254"/>
      <c r="AF2469" s="269"/>
      <c r="AG2469" s="270"/>
      <c r="AH2469" s="254"/>
      <c r="AI2469" s="254"/>
      <c r="AJ2469" s="269"/>
      <c r="AK2469" s="270"/>
      <c r="AL2469" s="254"/>
      <c r="AM2469" s="254"/>
      <c r="AN2469" s="269"/>
      <c r="AO2469" s="270"/>
      <c r="AP2469" s="254"/>
      <c r="AQ2469" s="254"/>
    </row>
    <row r="2470" spans="2:44" collapsed="1" x14ac:dyDescent="0.4">
      <c r="B2470" s="272"/>
      <c r="C2470" s="266"/>
      <c r="D2470" s="279"/>
      <c r="E2470" s="267"/>
      <c r="F2470" s="261"/>
      <c r="G2470" s="261"/>
      <c r="H2470" s="279"/>
      <c r="I2470" s="267"/>
      <c r="J2470" s="261"/>
      <c r="K2470" s="261"/>
      <c r="L2470" s="279"/>
      <c r="M2470" s="267"/>
      <c r="N2470" s="261"/>
      <c r="O2470" s="261"/>
      <c r="P2470" s="279"/>
      <c r="Q2470" s="267"/>
      <c r="R2470" s="261"/>
      <c r="S2470" s="261"/>
      <c r="T2470" s="279"/>
      <c r="U2470" s="267"/>
      <c r="V2470" s="261"/>
      <c r="W2470" s="261"/>
      <c r="X2470" s="354">
        <f t="shared" si="956"/>
        <v>0</v>
      </c>
      <c r="Y2470" s="261"/>
      <c r="Z2470" s="354">
        <f t="shared" si="957"/>
        <v>0</v>
      </c>
      <c r="AA2470" s="261"/>
      <c r="AB2470" s="279"/>
      <c r="AC2470" s="267"/>
      <c r="AD2470" s="261"/>
      <c r="AE2470" s="261"/>
      <c r="AF2470" s="279"/>
      <c r="AG2470" s="267"/>
      <c r="AH2470" s="261"/>
      <c r="AI2470" s="261"/>
      <c r="AJ2470" s="279"/>
      <c r="AK2470" s="267"/>
      <c r="AL2470" s="261"/>
      <c r="AM2470" s="261"/>
      <c r="AN2470" s="279"/>
      <c r="AO2470" s="267"/>
      <c r="AP2470" s="261"/>
      <c r="AQ2470" s="261"/>
    </row>
    <row r="2471" spans="2:44" x14ac:dyDescent="0.4">
      <c r="B2471" s="272"/>
      <c r="C2471" s="266"/>
      <c r="D2471" s="273"/>
      <c r="E2471" s="274"/>
      <c r="F2471" s="266"/>
      <c r="G2471" s="261"/>
      <c r="H2471" s="273"/>
      <c r="I2471" s="274"/>
      <c r="J2471" s="266"/>
      <c r="K2471" s="261"/>
      <c r="L2471" s="273"/>
      <c r="M2471" s="274"/>
      <c r="N2471" s="266"/>
      <c r="O2471" s="261"/>
      <c r="P2471" s="273"/>
      <c r="Q2471" s="274"/>
      <c r="R2471" s="266"/>
      <c r="S2471" s="261"/>
      <c r="T2471" s="273"/>
      <c r="U2471" s="274"/>
      <c r="V2471" s="266"/>
      <c r="W2471" s="261"/>
      <c r="X2471" s="354">
        <f t="shared" si="956"/>
        <v>0</v>
      </c>
      <c r="Y2471" s="261"/>
      <c r="Z2471" s="354">
        <f t="shared" si="957"/>
        <v>0</v>
      </c>
      <c r="AA2471" s="261"/>
      <c r="AB2471" s="273"/>
      <c r="AC2471" s="274"/>
      <c r="AD2471" s="266"/>
      <c r="AE2471" s="261"/>
      <c r="AF2471" s="273"/>
      <c r="AG2471" s="274"/>
      <c r="AH2471" s="266"/>
      <c r="AI2471" s="261"/>
      <c r="AJ2471" s="273"/>
      <c r="AK2471" s="274"/>
      <c r="AL2471" s="266"/>
      <c r="AM2471" s="261"/>
      <c r="AN2471" s="273"/>
      <c r="AO2471" s="274"/>
      <c r="AP2471" s="266"/>
      <c r="AQ2471" s="261"/>
    </row>
    <row r="2472" spans="2:44" x14ac:dyDescent="0.4">
      <c r="B2472" s="272"/>
      <c r="C2472" s="266"/>
      <c r="D2472" s="273"/>
      <c r="E2472" s="274"/>
      <c r="F2472" s="261"/>
      <c r="G2472" s="261"/>
      <c r="H2472" s="273"/>
      <c r="I2472" s="274"/>
      <c r="J2472" s="261"/>
      <c r="K2472" s="261"/>
      <c r="L2472" s="273"/>
      <c r="M2472" s="274"/>
      <c r="N2472" s="261"/>
      <c r="O2472" s="261"/>
      <c r="P2472" s="273"/>
      <c r="Q2472" s="274"/>
      <c r="R2472" s="261"/>
      <c r="S2472" s="261"/>
      <c r="T2472" s="273"/>
      <c r="U2472" s="274"/>
      <c r="V2472" s="261"/>
      <c r="W2472" s="261"/>
      <c r="X2472" s="354">
        <f t="shared" si="956"/>
        <v>0</v>
      </c>
      <c r="Y2472" s="261"/>
      <c r="Z2472" s="354">
        <f t="shared" si="957"/>
        <v>0</v>
      </c>
      <c r="AA2472" s="261"/>
      <c r="AB2472" s="273"/>
      <c r="AC2472" s="274"/>
      <c r="AD2472" s="261"/>
      <c r="AE2472" s="261"/>
      <c r="AF2472" s="273"/>
      <c r="AG2472" s="274"/>
      <c r="AH2472" s="261"/>
      <c r="AI2472" s="261"/>
      <c r="AJ2472" s="273"/>
      <c r="AK2472" s="274"/>
      <c r="AL2472" s="261"/>
      <c r="AM2472" s="261"/>
      <c r="AN2472" s="273"/>
      <c r="AO2472" s="274"/>
      <c r="AP2472" s="261"/>
      <c r="AQ2472" s="261"/>
    </row>
    <row r="2473" spans="2:44" x14ac:dyDescent="0.4">
      <c r="B2473" s="272"/>
      <c r="C2473" s="266"/>
      <c r="D2473" s="273"/>
      <c r="E2473" s="274"/>
      <c r="F2473" s="261"/>
      <c r="G2473" s="261"/>
      <c r="H2473" s="273"/>
      <c r="I2473" s="274"/>
      <c r="J2473" s="261"/>
      <c r="K2473" s="261"/>
      <c r="L2473" s="273"/>
      <c r="M2473" s="274"/>
      <c r="N2473" s="261"/>
      <c r="O2473" s="261"/>
      <c r="P2473" s="273"/>
      <c r="Q2473" s="274"/>
      <c r="R2473" s="261"/>
      <c r="S2473" s="261"/>
      <c r="T2473" s="273"/>
      <c r="U2473" s="274"/>
      <c r="V2473" s="261"/>
      <c r="W2473" s="261"/>
      <c r="X2473" s="354">
        <f t="shared" si="956"/>
        <v>0</v>
      </c>
      <c r="Y2473" s="261"/>
      <c r="Z2473" s="354">
        <f t="shared" si="957"/>
        <v>0</v>
      </c>
      <c r="AA2473" s="261"/>
      <c r="AB2473" s="273"/>
      <c r="AC2473" s="274"/>
      <c r="AD2473" s="261"/>
      <c r="AE2473" s="261"/>
      <c r="AF2473" s="273"/>
      <c r="AG2473" s="274"/>
      <c r="AH2473" s="261"/>
      <c r="AI2473" s="261"/>
      <c r="AJ2473" s="273"/>
      <c r="AK2473" s="274"/>
      <c r="AL2473" s="261"/>
      <c r="AM2473" s="261"/>
      <c r="AN2473" s="273"/>
      <c r="AO2473" s="274"/>
      <c r="AP2473" s="261"/>
      <c r="AQ2473" s="261"/>
    </row>
    <row r="2474" spans="2:44" x14ac:dyDescent="0.4">
      <c r="B2474" s="272"/>
      <c r="C2474" s="266"/>
      <c r="D2474" s="273"/>
      <c r="E2474" s="274"/>
      <c r="F2474" s="261"/>
      <c r="G2474" s="261"/>
      <c r="H2474" s="273"/>
      <c r="I2474" s="274"/>
      <c r="J2474" s="261"/>
      <c r="K2474" s="261"/>
      <c r="L2474" s="273"/>
      <c r="M2474" s="274"/>
      <c r="N2474" s="261"/>
      <c r="O2474" s="261"/>
      <c r="P2474" s="273"/>
      <c r="Q2474" s="274"/>
      <c r="R2474" s="261"/>
      <c r="S2474" s="261"/>
      <c r="T2474" s="273"/>
      <c r="U2474" s="274"/>
      <c r="V2474" s="261"/>
      <c r="W2474" s="261"/>
      <c r="X2474" s="354">
        <f t="shared" si="956"/>
        <v>0</v>
      </c>
      <c r="Y2474" s="261"/>
      <c r="Z2474" s="354">
        <f t="shared" si="957"/>
        <v>0</v>
      </c>
      <c r="AA2474" s="261"/>
      <c r="AB2474" s="273"/>
      <c r="AC2474" s="274"/>
      <c r="AD2474" s="261"/>
      <c r="AE2474" s="261"/>
      <c r="AF2474" s="273"/>
      <c r="AG2474" s="274"/>
      <c r="AH2474" s="261"/>
      <c r="AI2474" s="261"/>
      <c r="AJ2474" s="273"/>
      <c r="AK2474" s="274"/>
      <c r="AL2474" s="261"/>
      <c r="AM2474" s="261"/>
      <c r="AN2474" s="273"/>
      <c r="AO2474" s="274"/>
      <c r="AP2474" s="261"/>
      <c r="AQ2474" s="261"/>
    </row>
    <row r="2475" spans="2:44" x14ac:dyDescent="0.4">
      <c r="B2475" s="272"/>
      <c r="C2475" s="266"/>
      <c r="D2475" s="279"/>
      <c r="E2475" s="267"/>
      <c r="F2475" s="261"/>
      <c r="G2475" s="261"/>
      <c r="H2475" s="279"/>
      <c r="I2475" s="267"/>
      <c r="J2475" s="261"/>
      <c r="K2475" s="261"/>
      <c r="L2475" s="279"/>
      <c r="M2475" s="267"/>
      <c r="N2475" s="261"/>
      <c r="O2475" s="261"/>
      <c r="P2475" s="279"/>
      <c r="Q2475" s="267"/>
      <c r="R2475" s="261"/>
      <c r="S2475" s="261"/>
      <c r="T2475" s="279"/>
      <c r="U2475" s="267"/>
      <c r="V2475" s="261"/>
      <c r="W2475" s="261"/>
      <c r="X2475" s="354">
        <f t="shared" si="956"/>
        <v>0</v>
      </c>
      <c r="Y2475" s="261"/>
      <c r="Z2475" s="354">
        <f t="shared" si="957"/>
        <v>0</v>
      </c>
      <c r="AA2475" s="261"/>
      <c r="AB2475" s="279"/>
      <c r="AC2475" s="267"/>
      <c r="AD2475" s="261"/>
      <c r="AE2475" s="261"/>
      <c r="AF2475" s="279"/>
      <c r="AG2475" s="267"/>
      <c r="AH2475" s="261"/>
      <c r="AI2475" s="261"/>
      <c r="AJ2475" s="279"/>
      <c r="AK2475" s="267"/>
      <c r="AL2475" s="261"/>
      <c r="AM2475" s="261"/>
      <c r="AN2475" s="279"/>
      <c r="AO2475" s="267"/>
      <c r="AP2475" s="261"/>
      <c r="AQ2475" s="261"/>
    </row>
    <row r="2476" spans="2:44" x14ac:dyDescent="0.4">
      <c r="B2476" s="272"/>
      <c r="C2476" s="266"/>
      <c r="D2476" s="273"/>
      <c r="E2476" s="274"/>
      <c r="F2476" s="266"/>
      <c r="G2476" s="261"/>
      <c r="H2476" s="273"/>
      <c r="I2476" s="274"/>
      <c r="J2476" s="266"/>
      <c r="K2476" s="261"/>
      <c r="L2476" s="273"/>
      <c r="M2476" s="274"/>
      <c r="N2476" s="266"/>
      <c r="O2476" s="261"/>
      <c r="P2476" s="273"/>
      <c r="Q2476" s="274"/>
      <c r="R2476" s="266"/>
      <c r="S2476" s="261"/>
      <c r="T2476" s="273"/>
      <c r="U2476" s="274"/>
      <c r="V2476" s="266"/>
      <c r="W2476" s="261"/>
      <c r="X2476" s="354">
        <f t="shared" si="956"/>
        <v>0</v>
      </c>
      <c r="Y2476" s="261"/>
      <c r="Z2476" s="354">
        <f t="shared" si="957"/>
        <v>0</v>
      </c>
      <c r="AA2476" s="261"/>
      <c r="AB2476" s="273"/>
      <c r="AC2476" s="274"/>
      <c r="AD2476" s="266"/>
      <c r="AE2476" s="261"/>
      <c r="AF2476" s="273"/>
      <c r="AG2476" s="274"/>
      <c r="AH2476" s="266"/>
      <c r="AI2476" s="261"/>
      <c r="AJ2476" s="273"/>
      <c r="AK2476" s="274"/>
      <c r="AL2476" s="266"/>
      <c r="AM2476" s="261"/>
      <c r="AN2476" s="273"/>
      <c r="AO2476" s="274"/>
      <c r="AP2476" s="266"/>
      <c r="AQ2476" s="261"/>
    </row>
    <row r="2477" spans="2:44" x14ac:dyDescent="0.4">
      <c r="B2477" s="272"/>
      <c r="C2477" s="266"/>
      <c r="D2477" s="273"/>
      <c r="E2477" s="274"/>
      <c r="F2477" s="261"/>
      <c r="G2477" s="261"/>
      <c r="H2477" s="273"/>
      <c r="I2477" s="274"/>
      <c r="J2477" s="261"/>
      <c r="K2477" s="261"/>
      <c r="L2477" s="273"/>
      <c r="M2477" s="274"/>
      <c r="N2477" s="261"/>
      <c r="O2477" s="261"/>
      <c r="P2477" s="273"/>
      <c r="Q2477" s="274"/>
      <c r="R2477" s="261"/>
      <c r="S2477" s="261"/>
      <c r="T2477" s="273"/>
      <c r="U2477" s="274"/>
      <c r="V2477" s="261"/>
      <c r="W2477" s="261"/>
      <c r="X2477" s="354">
        <f t="shared" si="956"/>
        <v>0</v>
      </c>
      <c r="Y2477" s="261"/>
      <c r="Z2477" s="354">
        <f t="shared" si="957"/>
        <v>0</v>
      </c>
      <c r="AA2477" s="261"/>
      <c r="AB2477" s="273"/>
      <c r="AC2477" s="274"/>
      <c r="AD2477" s="261"/>
      <c r="AE2477" s="261"/>
      <c r="AF2477" s="273"/>
      <c r="AG2477" s="274"/>
      <c r="AH2477" s="261"/>
      <c r="AI2477" s="261"/>
      <c r="AJ2477" s="273"/>
      <c r="AK2477" s="274"/>
      <c r="AL2477" s="261"/>
      <c r="AM2477" s="261"/>
      <c r="AN2477" s="273"/>
      <c r="AO2477" s="274"/>
      <c r="AP2477" s="261"/>
      <c r="AQ2477" s="261"/>
    </row>
    <row r="2478" spans="2:44" x14ac:dyDescent="0.4">
      <c r="B2478" s="272"/>
      <c r="C2478" s="266"/>
      <c r="D2478" s="273"/>
      <c r="E2478" s="274"/>
      <c r="F2478" s="261"/>
      <c r="G2478" s="261"/>
      <c r="H2478" s="273"/>
      <c r="I2478" s="274"/>
      <c r="J2478" s="261"/>
      <c r="K2478" s="261"/>
      <c r="L2478" s="273"/>
      <c r="M2478" s="274"/>
      <c r="N2478" s="261"/>
      <c r="O2478" s="261"/>
      <c r="P2478" s="273"/>
      <c r="Q2478" s="274"/>
      <c r="R2478" s="261"/>
      <c r="S2478" s="261"/>
      <c r="T2478" s="273"/>
      <c r="U2478" s="274"/>
      <c r="V2478" s="261"/>
      <c r="W2478" s="261"/>
      <c r="X2478" s="354">
        <f t="shared" si="956"/>
        <v>0</v>
      </c>
      <c r="Y2478" s="261"/>
      <c r="Z2478" s="354">
        <f t="shared" si="957"/>
        <v>0</v>
      </c>
      <c r="AA2478" s="261"/>
      <c r="AB2478" s="273"/>
      <c r="AC2478" s="274"/>
      <c r="AD2478" s="261"/>
      <c r="AE2478" s="261"/>
      <c r="AF2478" s="273"/>
      <c r="AG2478" s="274"/>
      <c r="AH2478" s="261"/>
      <c r="AI2478" s="261"/>
      <c r="AJ2478" s="273"/>
      <c r="AK2478" s="274"/>
      <c r="AL2478" s="261"/>
      <c r="AM2478" s="261"/>
      <c r="AN2478" s="273"/>
      <c r="AO2478" s="274"/>
      <c r="AP2478" s="261"/>
      <c r="AQ2478" s="261"/>
    </row>
    <row r="2479" spans="2:44" x14ac:dyDescent="0.4">
      <c r="B2479" s="272"/>
      <c r="C2479" s="266"/>
      <c r="D2479" s="273"/>
      <c r="E2479" s="274"/>
      <c r="F2479" s="261"/>
      <c r="G2479" s="261"/>
      <c r="H2479" s="273"/>
      <c r="I2479" s="274"/>
      <c r="J2479" s="261"/>
      <c r="K2479" s="261"/>
      <c r="L2479" s="273"/>
      <c r="M2479" s="274"/>
      <c r="N2479" s="261"/>
      <c r="O2479" s="261"/>
      <c r="P2479" s="273"/>
      <c r="Q2479" s="274"/>
      <c r="R2479" s="261"/>
      <c r="S2479" s="261"/>
      <c r="T2479" s="273"/>
      <c r="U2479" s="274"/>
      <c r="V2479" s="261"/>
      <c r="W2479" s="261"/>
      <c r="X2479" s="354">
        <f t="shared" si="956"/>
        <v>0</v>
      </c>
      <c r="Y2479" s="261"/>
      <c r="Z2479" s="354">
        <f t="shared" si="957"/>
        <v>0</v>
      </c>
      <c r="AA2479" s="261"/>
      <c r="AB2479" s="273"/>
      <c r="AC2479" s="274"/>
      <c r="AD2479" s="261"/>
      <c r="AE2479" s="261"/>
      <c r="AF2479" s="273"/>
      <c r="AG2479" s="274"/>
      <c r="AH2479" s="261"/>
      <c r="AI2479" s="261"/>
      <c r="AJ2479" s="273"/>
      <c r="AK2479" s="274"/>
      <c r="AL2479" s="261"/>
      <c r="AM2479" s="261"/>
      <c r="AN2479" s="273"/>
      <c r="AO2479" s="274"/>
      <c r="AP2479" s="261"/>
      <c r="AQ2479" s="261"/>
    </row>
    <row r="2480" spans="2:44" x14ac:dyDescent="0.4">
      <c r="B2480" s="272"/>
      <c r="C2480" s="266"/>
      <c r="D2480" s="279"/>
      <c r="E2480" s="267"/>
      <c r="F2480" s="261"/>
      <c r="G2480" s="261"/>
      <c r="H2480" s="279"/>
      <c r="I2480" s="267"/>
      <c r="J2480" s="261"/>
      <c r="K2480" s="261"/>
      <c r="L2480" s="279"/>
      <c r="M2480" s="267"/>
      <c r="N2480" s="261"/>
      <c r="O2480" s="261"/>
      <c r="P2480" s="279"/>
      <c r="Q2480" s="267"/>
      <c r="R2480" s="261"/>
      <c r="S2480" s="261"/>
      <c r="T2480" s="279"/>
      <c r="U2480" s="267"/>
      <c r="V2480" s="261"/>
      <c r="W2480" s="261"/>
      <c r="X2480" s="354">
        <f t="shared" si="956"/>
        <v>0</v>
      </c>
      <c r="Y2480" s="261"/>
      <c r="Z2480" s="354">
        <f t="shared" si="957"/>
        <v>0</v>
      </c>
      <c r="AA2480" s="261"/>
      <c r="AB2480" s="279"/>
      <c r="AC2480" s="267"/>
      <c r="AD2480" s="261"/>
      <c r="AE2480" s="261"/>
      <c r="AF2480" s="279"/>
      <c r="AG2480" s="267"/>
      <c r="AH2480" s="261"/>
      <c r="AI2480" s="261"/>
      <c r="AJ2480" s="279"/>
      <c r="AK2480" s="267"/>
      <c r="AL2480" s="261"/>
      <c r="AM2480" s="261"/>
      <c r="AN2480" s="279"/>
      <c r="AO2480" s="267"/>
      <c r="AP2480" s="261"/>
      <c r="AQ2480" s="261"/>
    </row>
    <row r="2481" spans="2:43" x14ac:dyDescent="0.4">
      <c r="B2481" s="272"/>
      <c r="C2481" s="266"/>
      <c r="D2481" s="273"/>
      <c r="E2481" s="274"/>
      <c r="F2481" s="266"/>
      <c r="G2481" s="261"/>
      <c r="H2481" s="273"/>
      <c r="I2481" s="274"/>
      <c r="J2481" s="266"/>
      <c r="K2481" s="261"/>
      <c r="L2481" s="273"/>
      <c r="M2481" s="274"/>
      <c r="N2481" s="266"/>
      <c r="O2481" s="261"/>
      <c r="P2481" s="273"/>
      <c r="Q2481" s="274"/>
      <c r="R2481" s="266"/>
      <c r="S2481" s="261"/>
      <c r="T2481" s="273"/>
      <c r="U2481" s="274"/>
      <c r="V2481" s="266"/>
      <c r="W2481" s="261"/>
      <c r="X2481" s="354">
        <f t="shared" si="956"/>
        <v>0</v>
      </c>
      <c r="Y2481" s="261"/>
      <c r="Z2481" s="354">
        <f t="shared" si="957"/>
        <v>0</v>
      </c>
      <c r="AA2481" s="261"/>
      <c r="AB2481" s="273"/>
      <c r="AC2481" s="274"/>
      <c r="AD2481" s="266"/>
      <c r="AE2481" s="261"/>
      <c r="AF2481" s="273"/>
      <c r="AG2481" s="274"/>
      <c r="AH2481" s="266"/>
      <c r="AI2481" s="261"/>
      <c r="AJ2481" s="273"/>
      <c r="AK2481" s="274"/>
      <c r="AL2481" s="266"/>
      <c r="AM2481" s="261"/>
      <c r="AN2481" s="273"/>
      <c r="AO2481" s="274"/>
      <c r="AP2481" s="266"/>
      <c r="AQ2481" s="261"/>
    </row>
    <row r="2482" spans="2:43" x14ac:dyDescent="0.4">
      <c r="B2482" s="272"/>
      <c r="C2482" s="266"/>
      <c r="D2482" s="273"/>
      <c r="E2482" s="274"/>
      <c r="F2482" s="261"/>
      <c r="G2482" s="261"/>
      <c r="H2482" s="273"/>
      <c r="I2482" s="274"/>
      <c r="J2482" s="261"/>
      <c r="K2482" s="261"/>
      <c r="L2482" s="273"/>
      <c r="M2482" s="274"/>
      <c r="N2482" s="261"/>
      <c r="O2482" s="261"/>
      <c r="P2482" s="273"/>
      <c r="Q2482" s="274"/>
      <c r="R2482" s="261"/>
      <c r="S2482" s="261"/>
      <c r="T2482" s="273"/>
      <c r="U2482" s="274"/>
      <c r="V2482" s="261"/>
      <c r="W2482" s="261"/>
      <c r="X2482" s="354">
        <f t="shared" si="956"/>
        <v>0</v>
      </c>
      <c r="Y2482" s="261"/>
      <c r="Z2482" s="354">
        <f t="shared" si="957"/>
        <v>0</v>
      </c>
      <c r="AA2482" s="261"/>
      <c r="AB2482" s="273"/>
      <c r="AC2482" s="274"/>
      <c r="AD2482" s="261"/>
      <c r="AE2482" s="261"/>
      <c r="AF2482" s="273"/>
      <c r="AG2482" s="274"/>
      <c r="AH2482" s="261"/>
      <c r="AI2482" s="261"/>
      <c r="AJ2482" s="273"/>
      <c r="AK2482" s="274"/>
      <c r="AL2482" s="261"/>
      <c r="AM2482" s="261"/>
      <c r="AN2482" s="273"/>
      <c r="AO2482" s="274"/>
      <c r="AP2482" s="261"/>
      <c r="AQ2482" s="261"/>
    </row>
    <row r="2483" spans="2:43" x14ac:dyDescent="0.4">
      <c r="B2483" s="208"/>
      <c r="C2483" s="180"/>
      <c r="D2483" s="269"/>
      <c r="E2483" s="270"/>
      <c r="F2483" s="254"/>
      <c r="G2483" s="254"/>
      <c r="H2483" s="269"/>
      <c r="I2483" s="270"/>
      <c r="J2483" s="254"/>
      <c r="K2483" s="254"/>
      <c r="L2483" s="269"/>
      <c r="M2483" s="270"/>
      <c r="N2483" s="254"/>
      <c r="O2483" s="254"/>
      <c r="P2483" s="269"/>
      <c r="Q2483" s="270"/>
      <c r="R2483" s="254"/>
      <c r="S2483" s="254"/>
      <c r="T2483" s="269"/>
      <c r="U2483" s="270"/>
      <c r="V2483" s="254"/>
      <c r="W2483" s="254"/>
      <c r="X2483" s="354">
        <f t="shared" si="956"/>
        <v>0</v>
      </c>
      <c r="Y2483" s="254"/>
      <c r="Z2483" s="354">
        <f t="shared" si="957"/>
        <v>0</v>
      </c>
      <c r="AA2483" s="254"/>
      <c r="AB2483" s="269"/>
      <c r="AC2483" s="270"/>
      <c r="AD2483" s="254"/>
      <c r="AE2483" s="254"/>
      <c r="AF2483" s="269"/>
      <c r="AG2483" s="270"/>
      <c r="AH2483" s="254"/>
      <c r="AI2483" s="254"/>
      <c r="AJ2483" s="269"/>
      <c r="AK2483" s="270"/>
      <c r="AL2483" s="254"/>
      <c r="AM2483" s="254"/>
      <c r="AN2483" s="269"/>
      <c r="AO2483" s="270"/>
      <c r="AP2483" s="254"/>
      <c r="AQ2483" s="254"/>
    </row>
    <row r="2484" spans="2:43" x14ac:dyDescent="0.4">
      <c r="B2484" s="284"/>
      <c r="C2484" s="180"/>
      <c r="D2484" s="178"/>
      <c r="E2484" s="179"/>
      <c r="F2484" s="180"/>
      <c r="G2484" s="254"/>
      <c r="H2484" s="178"/>
      <c r="I2484" s="179"/>
      <c r="J2484" s="180"/>
      <c r="K2484" s="254"/>
      <c r="L2484" s="178"/>
      <c r="M2484" s="179"/>
      <c r="N2484" s="180"/>
      <c r="O2484" s="254"/>
      <c r="P2484" s="178"/>
      <c r="Q2484" s="179"/>
      <c r="R2484" s="180"/>
      <c r="S2484" s="254"/>
      <c r="T2484" s="178"/>
      <c r="U2484" s="179"/>
      <c r="V2484" s="180"/>
      <c r="W2484" s="254"/>
      <c r="X2484" s="354">
        <f t="shared" si="956"/>
        <v>0</v>
      </c>
      <c r="Y2484" s="254"/>
      <c r="Z2484" s="354">
        <f t="shared" si="957"/>
        <v>0</v>
      </c>
      <c r="AA2484" s="254"/>
      <c r="AB2484" s="178"/>
      <c r="AC2484" s="179"/>
      <c r="AD2484" s="180"/>
      <c r="AE2484" s="254"/>
      <c r="AF2484" s="178"/>
      <c r="AG2484" s="179"/>
      <c r="AH2484" s="180"/>
      <c r="AI2484" s="254"/>
      <c r="AJ2484" s="178"/>
      <c r="AK2484" s="179"/>
      <c r="AL2484" s="180"/>
      <c r="AM2484" s="254"/>
      <c r="AN2484" s="178"/>
      <c r="AO2484" s="179"/>
      <c r="AP2484" s="180"/>
      <c r="AQ2484" s="254"/>
    </row>
    <row r="2485" spans="2:43" x14ac:dyDescent="0.4">
      <c r="B2485" s="208"/>
      <c r="C2485" s="180"/>
      <c r="D2485" s="178"/>
      <c r="E2485" s="179"/>
      <c r="F2485" s="254"/>
      <c r="G2485" s="254"/>
      <c r="H2485" s="178"/>
      <c r="I2485" s="179"/>
      <c r="J2485" s="254"/>
      <c r="K2485" s="254"/>
      <c r="L2485" s="178"/>
      <c r="M2485" s="179"/>
      <c r="N2485" s="254"/>
      <c r="O2485" s="254"/>
      <c r="P2485" s="178"/>
      <c r="Q2485" s="179"/>
      <c r="R2485" s="254"/>
      <c r="S2485" s="254"/>
      <c r="T2485" s="178"/>
      <c r="U2485" s="179"/>
      <c r="V2485" s="254"/>
      <c r="W2485" s="254"/>
      <c r="X2485" s="354">
        <f t="shared" si="956"/>
        <v>0</v>
      </c>
      <c r="Y2485" s="254"/>
      <c r="Z2485" s="354">
        <f t="shared" si="957"/>
        <v>0</v>
      </c>
      <c r="AA2485" s="254"/>
      <c r="AB2485" s="178"/>
      <c r="AC2485" s="179"/>
      <c r="AD2485" s="254"/>
      <c r="AE2485" s="254"/>
      <c r="AF2485" s="178"/>
      <c r="AG2485" s="179"/>
      <c r="AH2485" s="254"/>
      <c r="AI2485" s="254"/>
      <c r="AJ2485" s="178"/>
      <c r="AK2485" s="179"/>
      <c r="AL2485" s="254"/>
      <c r="AM2485" s="254"/>
      <c r="AN2485" s="178"/>
      <c r="AO2485" s="179"/>
      <c r="AP2485" s="254"/>
      <c r="AQ2485" s="254"/>
    </row>
    <row r="2486" spans="2:43" x14ac:dyDescent="0.4">
      <c r="B2486" s="208"/>
      <c r="C2486" s="180"/>
      <c r="D2486" s="178"/>
      <c r="E2486" s="179"/>
      <c r="F2486" s="254"/>
      <c r="G2486" s="254"/>
      <c r="H2486" s="178"/>
      <c r="I2486" s="179"/>
      <c r="J2486" s="254"/>
      <c r="K2486" s="254"/>
      <c r="L2486" s="178"/>
      <c r="M2486" s="179"/>
      <c r="N2486" s="254"/>
      <c r="O2486" s="254"/>
      <c r="P2486" s="178"/>
      <c r="Q2486" s="179"/>
      <c r="R2486" s="254"/>
      <c r="S2486" s="254"/>
      <c r="T2486" s="178"/>
      <c r="U2486" s="179"/>
      <c r="V2486" s="254"/>
      <c r="W2486" s="254"/>
      <c r="X2486" s="354">
        <f t="shared" si="956"/>
        <v>0</v>
      </c>
      <c r="Y2486" s="254"/>
      <c r="Z2486" s="354">
        <f t="shared" si="957"/>
        <v>0</v>
      </c>
      <c r="AA2486" s="254"/>
      <c r="AB2486" s="178"/>
      <c r="AC2486" s="179"/>
      <c r="AD2486" s="254"/>
      <c r="AE2486" s="254"/>
      <c r="AF2486" s="178"/>
      <c r="AG2486" s="179"/>
      <c r="AH2486" s="254"/>
      <c r="AI2486" s="254"/>
      <c r="AJ2486" s="178"/>
      <c r="AK2486" s="179"/>
      <c r="AL2486" s="254"/>
      <c r="AM2486" s="254"/>
      <c r="AN2486" s="178"/>
      <c r="AO2486" s="179"/>
      <c r="AP2486" s="254"/>
      <c r="AQ2486" s="254"/>
    </row>
    <row r="2487" spans="2:43" x14ac:dyDescent="0.4">
      <c r="B2487" s="284"/>
      <c r="C2487" s="180"/>
      <c r="D2487" s="178"/>
      <c r="E2487" s="179"/>
      <c r="F2487" s="180"/>
      <c r="G2487" s="254"/>
      <c r="H2487" s="178"/>
      <c r="I2487" s="179"/>
      <c r="J2487" s="180"/>
      <c r="K2487" s="254"/>
      <c r="L2487" s="178"/>
      <c r="M2487" s="179"/>
      <c r="N2487" s="180"/>
      <c r="O2487" s="254"/>
      <c r="P2487" s="178"/>
      <c r="Q2487" s="179"/>
      <c r="R2487" s="180"/>
      <c r="S2487" s="254"/>
      <c r="T2487" s="178"/>
      <c r="U2487" s="179"/>
      <c r="V2487" s="180"/>
      <c r="W2487" s="254"/>
      <c r="X2487" s="354">
        <f t="shared" si="956"/>
        <v>0</v>
      </c>
      <c r="Y2487" s="254"/>
      <c r="Z2487" s="354">
        <f t="shared" si="957"/>
        <v>0</v>
      </c>
      <c r="AA2487" s="254"/>
      <c r="AB2487" s="178"/>
      <c r="AC2487" s="179"/>
      <c r="AD2487" s="180"/>
      <c r="AE2487" s="254"/>
      <c r="AF2487" s="178"/>
      <c r="AG2487" s="179"/>
      <c r="AH2487" s="180"/>
      <c r="AI2487" s="254"/>
      <c r="AJ2487" s="178"/>
      <c r="AK2487" s="179"/>
      <c r="AL2487" s="180"/>
      <c r="AM2487" s="254"/>
      <c r="AN2487" s="178"/>
      <c r="AO2487" s="179"/>
      <c r="AP2487" s="180"/>
      <c r="AQ2487" s="254"/>
    </row>
    <row r="2488" spans="2:43" x14ac:dyDescent="0.4">
      <c r="B2488" s="208"/>
      <c r="C2488" s="180"/>
      <c r="D2488" s="178"/>
      <c r="E2488" s="179"/>
      <c r="F2488" s="254"/>
      <c r="G2488" s="254"/>
      <c r="H2488" s="178"/>
      <c r="I2488" s="179"/>
      <c r="J2488" s="254"/>
      <c r="K2488" s="254"/>
      <c r="L2488" s="178"/>
      <c r="M2488" s="179"/>
      <c r="N2488" s="254"/>
      <c r="O2488" s="254"/>
      <c r="P2488" s="178"/>
      <c r="Q2488" s="179"/>
      <c r="R2488" s="254"/>
      <c r="S2488" s="254"/>
      <c r="T2488" s="178"/>
      <c r="U2488" s="179"/>
      <c r="V2488" s="254"/>
      <c r="W2488" s="254"/>
      <c r="X2488" s="354">
        <f t="shared" si="956"/>
        <v>0</v>
      </c>
      <c r="Y2488" s="254"/>
      <c r="Z2488" s="354">
        <f t="shared" si="957"/>
        <v>0</v>
      </c>
      <c r="AA2488" s="254"/>
      <c r="AB2488" s="178"/>
      <c r="AC2488" s="179"/>
      <c r="AD2488" s="254"/>
      <c r="AE2488" s="254"/>
      <c r="AF2488" s="178"/>
      <c r="AG2488" s="179"/>
      <c r="AH2488" s="254"/>
      <c r="AI2488" s="254"/>
      <c r="AJ2488" s="178"/>
      <c r="AK2488" s="179"/>
      <c r="AL2488" s="254"/>
      <c r="AM2488" s="254"/>
      <c r="AN2488" s="178"/>
      <c r="AO2488" s="179"/>
      <c r="AP2488" s="254"/>
      <c r="AQ2488" s="254"/>
    </row>
    <row r="2489" spans="2:43" x14ac:dyDescent="0.4">
      <c r="B2489" s="208"/>
      <c r="C2489" s="180"/>
      <c r="D2489" s="178"/>
      <c r="E2489" s="179"/>
      <c r="F2489" s="254"/>
      <c r="G2489" s="254"/>
      <c r="H2489" s="178"/>
      <c r="I2489" s="179"/>
      <c r="J2489" s="254"/>
      <c r="K2489" s="254"/>
      <c r="L2489" s="178"/>
      <c r="M2489" s="179"/>
      <c r="N2489" s="254"/>
      <c r="O2489" s="254"/>
      <c r="P2489" s="178"/>
      <c r="Q2489" s="179"/>
      <c r="R2489" s="254"/>
      <c r="S2489" s="254"/>
      <c r="T2489" s="178"/>
      <c r="U2489" s="179"/>
      <c r="V2489" s="254"/>
      <c r="W2489" s="254"/>
      <c r="X2489" s="354">
        <f t="shared" si="956"/>
        <v>0</v>
      </c>
      <c r="Y2489" s="254"/>
      <c r="Z2489" s="354">
        <f t="shared" si="957"/>
        <v>0</v>
      </c>
      <c r="AA2489" s="254"/>
      <c r="AB2489" s="178"/>
      <c r="AC2489" s="179"/>
      <c r="AD2489" s="254"/>
      <c r="AE2489" s="254"/>
      <c r="AF2489" s="178"/>
      <c r="AG2489" s="179"/>
      <c r="AH2489" s="254"/>
      <c r="AI2489" s="254"/>
      <c r="AJ2489" s="178"/>
      <c r="AK2489" s="179"/>
      <c r="AL2489" s="254"/>
      <c r="AM2489" s="254"/>
      <c r="AN2489" s="178"/>
      <c r="AO2489" s="179"/>
      <c r="AP2489" s="254"/>
      <c r="AQ2489" s="254"/>
    </row>
    <row r="2490" spans="2:43" x14ac:dyDescent="0.4">
      <c r="B2490" s="208"/>
      <c r="C2490" s="180"/>
      <c r="D2490" s="178"/>
      <c r="E2490" s="179"/>
      <c r="F2490" s="254"/>
      <c r="G2490" s="254"/>
      <c r="H2490" s="178"/>
      <c r="I2490" s="179"/>
      <c r="J2490" s="254"/>
      <c r="K2490" s="254"/>
      <c r="L2490" s="178"/>
      <c r="M2490" s="179"/>
      <c r="N2490" s="254"/>
      <c r="O2490" s="254"/>
      <c r="P2490" s="178"/>
      <c r="Q2490" s="179"/>
      <c r="R2490" s="254"/>
      <c r="S2490" s="254"/>
      <c r="T2490" s="178"/>
      <c r="U2490" s="179"/>
      <c r="V2490" s="254"/>
      <c r="W2490" s="254"/>
      <c r="X2490" s="354">
        <f t="shared" si="956"/>
        <v>0</v>
      </c>
      <c r="Y2490" s="254"/>
      <c r="Z2490" s="354">
        <f t="shared" si="957"/>
        <v>0</v>
      </c>
      <c r="AA2490" s="254"/>
      <c r="AB2490" s="178"/>
      <c r="AC2490" s="179"/>
      <c r="AD2490" s="254"/>
      <c r="AE2490" s="254"/>
      <c r="AF2490" s="178"/>
      <c r="AG2490" s="179"/>
      <c r="AH2490" s="254"/>
      <c r="AI2490" s="254"/>
      <c r="AJ2490" s="178"/>
      <c r="AK2490" s="179"/>
      <c r="AL2490" s="254"/>
      <c r="AM2490" s="254"/>
      <c r="AN2490" s="178"/>
      <c r="AO2490" s="179"/>
      <c r="AP2490" s="254"/>
      <c r="AQ2490" s="254"/>
    </row>
    <row r="2491" spans="2:43" x14ac:dyDescent="0.4">
      <c r="B2491" s="208"/>
      <c r="C2491" s="180"/>
      <c r="D2491" s="178"/>
      <c r="E2491" s="179"/>
      <c r="F2491" s="254"/>
      <c r="G2491" s="254"/>
      <c r="H2491" s="178"/>
      <c r="I2491" s="179"/>
      <c r="J2491" s="254"/>
      <c r="K2491" s="254"/>
      <c r="L2491" s="178"/>
      <c r="M2491" s="179"/>
      <c r="N2491" s="254"/>
      <c r="O2491" s="254"/>
      <c r="P2491" s="178"/>
      <c r="Q2491" s="179"/>
      <c r="R2491" s="254"/>
      <c r="S2491" s="254"/>
      <c r="T2491" s="178"/>
      <c r="U2491" s="179"/>
      <c r="V2491" s="254"/>
      <c r="W2491" s="254"/>
      <c r="X2491" s="354">
        <f t="shared" si="956"/>
        <v>0</v>
      </c>
      <c r="Y2491" s="254"/>
      <c r="Z2491" s="354">
        <f t="shared" si="957"/>
        <v>0</v>
      </c>
      <c r="AA2491" s="254"/>
      <c r="AB2491" s="178"/>
      <c r="AC2491" s="179"/>
      <c r="AD2491" s="254"/>
      <c r="AE2491" s="254"/>
      <c r="AF2491" s="178"/>
      <c r="AG2491" s="179"/>
      <c r="AH2491" s="254"/>
      <c r="AI2491" s="254"/>
      <c r="AJ2491" s="178"/>
      <c r="AK2491" s="179"/>
      <c r="AL2491" s="254"/>
      <c r="AM2491" s="254"/>
      <c r="AN2491" s="178"/>
      <c r="AO2491" s="179"/>
      <c r="AP2491" s="254"/>
      <c r="AQ2491" s="254"/>
    </row>
    <row r="2492" spans="2:43" x14ac:dyDescent="0.4">
      <c r="B2492" s="284"/>
      <c r="C2492" s="180"/>
      <c r="D2492" s="178"/>
      <c r="E2492" s="179"/>
      <c r="F2492" s="180"/>
      <c r="G2492" s="254"/>
      <c r="H2492" s="178"/>
      <c r="I2492" s="179"/>
      <c r="J2492" s="180"/>
      <c r="K2492" s="254"/>
      <c r="L2492" s="178"/>
      <c r="M2492" s="179"/>
      <c r="N2492" s="180"/>
      <c r="O2492" s="254"/>
      <c r="P2492" s="178"/>
      <c r="Q2492" s="179"/>
      <c r="R2492" s="180"/>
      <c r="S2492" s="254"/>
      <c r="T2492" s="178"/>
      <c r="U2492" s="179"/>
      <c r="V2492" s="180"/>
      <c r="W2492" s="254"/>
      <c r="X2492" s="354">
        <f t="shared" ref="X2492:X2493" si="960">W2492*30%</f>
        <v>0</v>
      </c>
      <c r="Y2492" s="254"/>
      <c r="Z2492" s="354">
        <f t="shared" si="957"/>
        <v>0</v>
      </c>
      <c r="AA2492" s="254"/>
      <c r="AB2492" s="178"/>
      <c r="AC2492" s="179"/>
      <c r="AD2492" s="180"/>
      <c r="AE2492" s="254"/>
      <c r="AF2492" s="178"/>
      <c r="AG2492" s="179"/>
      <c r="AH2492" s="180"/>
      <c r="AI2492" s="254"/>
      <c r="AJ2492" s="178"/>
      <c r="AK2492" s="179"/>
      <c r="AL2492" s="180"/>
      <c r="AM2492" s="254"/>
      <c r="AN2492" s="178"/>
      <c r="AO2492" s="179"/>
      <c r="AP2492" s="180"/>
      <c r="AQ2492" s="254"/>
    </row>
    <row r="2493" spans="2:43" x14ac:dyDescent="0.4">
      <c r="B2493" s="208"/>
      <c r="C2493" s="180"/>
      <c r="D2493" s="178"/>
      <c r="E2493" s="179"/>
      <c r="F2493" s="254"/>
      <c r="G2493" s="254"/>
      <c r="H2493" s="178"/>
      <c r="I2493" s="179"/>
      <c r="J2493" s="254"/>
      <c r="K2493" s="254"/>
      <c r="L2493" s="178"/>
      <c r="M2493" s="179"/>
      <c r="N2493" s="254"/>
      <c r="O2493" s="254"/>
      <c r="P2493" s="178"/>
      <c r="Q2493" s="179"/>
      <c r="R2493" s="254"/>
      <c r="S2493" s="254"/>
      <c r="T2493" s="178"/>
      <c r="U2493" s="179"/>
      <c r="V2493" s="254"/>
      <c r="W2493" s="254"/>
      <c r="X2493" s="354">
        <f t="shared" si="960"/>
        <v>0</v>
      </c>
      <c r="Y2493" s="254"/>
      <c r="Z2493" s="354">
        <f t="shared" si="957"/>
        <v>0</v>
      </c>
      <c r="AA2493" s="254"/>
      <c r="AB2493" s="178"/>
      <c r="AC2493" s="179"/>
      <c r="AD2493" s="254"/>
      <c r="AE2493" s="254"/>
      <c r="AF2493" s="178"/>
      <c r="AG2493" s="179"/>
      <c r="AH2493" s="254"/>
      <c r="AI2493" s="254"/>
      <c r="AJ2493" s="178"/>
      <c r="AK2493" s="179"/>
      <c r="AL2493" s="254"/>
      <c r="AM2493" s="254"/>
      <c r="AN2493" s="178"/>
      <c r="AO2493" s="179"/>
      <c r="AP2493" s="254"/>
      <c r="AQ2493" s="254"/>
    </row>
    <row r="2494" spans="2:43" x14ac:dyDescent="0.4">
      <c r="D2494" s="356"/>
      <c r="E2494" s="357"/>
      <c r="F2494" s="358"/>
      <c r="G2494" s="358"/>
      <c r="H2494" s="356"/>
      <c r="I2494" s="357"/>
      <c r="J2494" s="358"/>
      <c r="K2494" s="358"/>
      <c r="L2494" s="356"/>
      <c r="M2494" s="357"/>
      <c r="N2494" s="358"/>
      <c r="O2494" s="358"/>
      <c r="P2494" s="356"/>
      <c r="Q2494" s="357"/>
      <c r="R2494" s="358"/>
      <c r="S2494" s="358"/>
      <c r="T2494" s="356"/>
      <c r="U2494" s="357"/>
      <c r="V2494" s="358"/>
      <c r="W2494" s="358"/>
      <c r="X2494" s="354"/>
      <c r="Y2494" s="358"/>
      <c r="Z2494" s="354"/>
      <c r="AA2494" s="358"/>
      <c r="AB2494" s="356"/>
      <c r="AC2494" s="357"/>
      <c r="AD2494" s="358"/>
      <c r="AE2494" s="358"/>
      <c r="AF2494" s="356"/>
      <c r="AG2494" s="357"/>
      <c r="AH2494" s="358"/>
      <c r="AI2494" s="358"/>
      <c r="AJ2494" s="356"/>
      <c r="AK2494" s="357"/>
      <c r="AL2494" s="358"/>
      <c r="AM2494" s="358"/>
      <c r="AN2494" s="356"/>
      <c r="AO2494" s="357"/>
      <c r="AP2494" s="358"/>
      <c r="AQ2494" s="358"/>
    </row>
    <row r="2495" spans="2:43" x14ac:dyDescent="0.4">
      <c r="D2495" s="356"/>
      <c r="E2495" s="357"/>
      <c r="F2495" s="358"/>
      <c r="G2495" s="358"/>
      <c r="H2495" s="356"/>
      <c r="I2495" s="357"/>
      <c r="J2495" s="358"/>
      <c r="K2495" s="358"/>
      <c r="L2495" s="356"/>
      <c r="M2495" s="357"/>
      <c r="N2495" s="358"/>
      <c r="O2495" s="358"/>
      <c r="P2495" s="356"/>
      <c r="Q2495" s="357"/>
      <c r="R2495" s="358"/>
      <c r="S2495" s="358"/>
      <c r="T2495" s="356"/>
      <c r="U2495" s="357"/>
      <c r="V2495" s="358"/>
      <c r="W2495" s="358"/>
      <c r="X2495" s="354"/>
      <c r="Y2495" s="358"/>
      <c r="Z2495" s="354"/>
      <c r="AA2495" s="358"/>
      <c r="AB2495" s="389" t="s">
        <v>927</v>
      </c>
      <c r="AC2495" s="389"/>
      <c r="AD2495" s="389"/>
      <c r="AE2495" s="389"/>
      <c r="AF2495" s="389" t="s">
        <v>927</v>
      </c>
      <c r="AG2495" s="389"/>
      <c r="AH2495" s="389"/>
      <c r="AI2495" s="389"/>
      <c r="AJ2495" s="389" t="s">
        <v>927</v>
      </c>
      <c r="AK2495" s="389"/>
      <c r="AL2495" s="389"/>
      <c r="AM2495" s="389"/>
      <c r="AN2495" s="389" t="s">
        <v>927</v>
      </c>
      <c r="AO2495" s="389"/>
      <c r="AP2495" s="389"/>
      <c r="AQ2495" s="389"/>
    </row>
    <row r="2496" spans="2:43" x14ac:dyDescent="0.4">
      <c r="B2496" s="382" t="s">
        <v>861</v>
      </c>
      <c r="C2496" s="382"/>
      <c r="D2496" s="382"/>
      <c r="H2496" s="382" t="s">
        <v>862</v>
      </c>
      <c r="I2496" s="382"/>
      <c r="J2496" s="382"/>
      <c r="K2496" s="382"/>
      <c r="L2496" s="382" t="s">
        <v>871</v>
      </c>
      <c r="M2496" s="382"/>
      <c r="N2496" s="382"/>
      <c r="O2496" s="382"/>
      <c r="P2496" s="382" t="s">
        <v>863</v>
      </c>
      <c r="Q2496" s="382"/>
      <c r="R2496" s="382"/>
      <c r="S2496" s="382"/>
      <c r="T2496" s="382" t="s">
        <v>871</v>
      </c>
      <c r="U2496" s="382"/>
      <c r="V2496" s="382"/>
      <c r="W2496" s="382"/>
      <c r="Y2496" s="382" t="s">
        <v>863</v>
      </c>
      <c r="Z2496" s="382"/>
      <c r="AA2496" s="382"/>
      <c r="AB2496" s="382" t="s">
        <v>863</v>
      </c>
      <c r="AC2496" s="382"/>
      <c r="AD2496" s="382"/>
      <c r="AE2496" s="382"/>
      <c r="AF2496" s="382" t="s">
        <v>863</v>
      </c>
      <c r="AG2496" s="382"/>
      <c r="AH2496" s="382"/>
      <c r="AI2496" s="382"/>
      <c r="AJ2496" s="382" t="s">
        <v>863</v>
      </c>
      <c r="AK2496" s="382"/>
      <c r="AL2496" s="382"/>
      <c r="AM2496" s="382"/>
      <c r="AN2496" s="382" t="s">
        <v>863</v>
      </c>
      <c r="AO2496" s="382"/>
      <c r="AP2496" s="382"/>
      <c r="AQ2496" s="382"/>
    </row>
    <row r="2497" spans="2:45" x14ac:dyDescent="0.4">
      <c r="B2497" s="307"/>
      <c r="C2497" s="13"/>
      <c r="D2497" s="13"/>
      <c r="L2497" s="255"/>
      <c r="M2497" s="256"/>
      <c r="P2497" s="255"/>
      <c r="Q2497" s="256"/>
      <c r="T2497" s="255"/>
      <c r="U2497" s="256"/>
      <c r="Y2497" s="255"/>
      <c r="Z2497" s="256"/>
      <c r="AB2497" s="255"/>
      <c r="AC2497" s="256"/>
      <c r="AF2497" s="255"/>
      <c r="AG2497" s="256"/>
      <c r="AJ2497" s="255"/>
      <c r="AK2497" s="256"/>
      <c r="AN2497" s="255"/>
      <c r="AO2497" s="256"/>
    </row>
    <row r="2498" spans="2:45" x14ac:dyDescent="0.4">
      <c r="B2498" s="307"/>
      <c r="C2498" s="13"/>
      <c r="D2498" s="13"/>
      <c r="L2498" s="255"/>
      <c r="M2498" s="256"/>
      <c r="P2498" s="255"/>
      <c r="Q2498" s="256"/>
      <c r="T2498" s="255"/>
      <c r="U2498" s="256"/>
      <c r="Y2498" s="255"/>
      <c r="Z2498" s="256"/>
      <c r="AB2498" s="255"/>
      <c r="AC2498" s="256"/>
      <c r="AF2498" s="255"/>
      <c r="AG2498" s="256"/>
      <c r="AJ2498" s="255"/>
      <c r="AK2498" s="256"/>
      <c r="AN2498" s="255"/>
      <c r="AO2498" s="256"/>
    </row>
    <row r="2499" spans="2:45" x14ac:dyDescent="0.4">
      <c r="B2499" s="306"/>
      <c r="C2499" s="13"/>
      <c r="D2499" s="13"/>
      <c r="L2499" s="255"/>
      <c r="M2499" s="256"/>
      <c r="P2499" s="255"/>
      <c r="Q2499" s="256"/>
      <c r="T2499" s="255"/>
      <c r="U2499" s="256"/>
      <c r="Y2499" s="255"/>
      <c r="Z2499" s="256"/>
      <c r="AB2499" s="255"/>
      <c r="AC2499" s="256"/>
      <c r="AF2499" s="255"/>
      <c r="AG2499" s="256"/>
      <c r="AJ2499" s="255"/>
      <c r="AK2499" s="256"/>
      <c r="AN2499" s="255"/>
      <c r="AO2499" s="256"/>
    </row>
    <row r="2500" spans="2:45" x14ac:dyDescent="0.4">
      <c r="B2500" s="306"/>
      <c r="C2500" s="13"/>
      <c r="D2500" s="13"/>
      <c r="L2500" s="255"/>
      <c r="M2500" s="256"/>
      <c r="P2500" s="255"/>
      <c r="Q2500" s="256"/>
      <c r="T2500" s="255"/>
      <c r="U2500" s="256"/>
      <c r="Y2500" s="255"/>
      <c r="Z2500" s="256"/>
      <c r="AB2500" s="255"/>
      <c r="AC2500" s="256"/>
      <c r="AF2500" s="255"/>
      <c r="AG2500" s="256"/>
      <c r="AJ2500" s="255"/>
      <c r="AK2500" s="256"/>
      <c r="AN2500" s="255"/>
      <c r="AO2500" s="256"/>
    </row>
    <row r="2501" spans="2:45" x14ac:dyDescent="0.4">
      <c r="B2501" s="383" t="s">
        <v>858</v>
      </c>
      <c r="C2501" s="383"/>
      <c r="D2501" s="383"/>
      <c r="E2501" s="310"/>
      <c r="F2501" s="311"/>
      <c r="G2501" s="311"/>
      <c r="H2501" s="395" t="s">
        <v>852</v>
      </c>
      <c r="I2501" s="395"/>
      <c r="J2501" s="395"/>
      <c r="K2501" s="395"/>
      <c r="L2501" s="383" t="str">
        <f>N2506</f>
        <v>PARIS JUVENALIS MARINO SENDA WODA, M.T., M.Mar.E</v>
      </c>
      <c r="M2501" s="383"/>
      <c r="N2501" s="383"/>
      <c r="O2501" s="383"/>
      <c r="P2501" s="383" t="s">
        <v>853</v>
      </c>
      <c r="Q2501" s="383"/>
      <c r="R2501" s="383"/>
      <c r="S2501" s="383"/>
      <c r="T2501" s="383" t="str">
        <f>V2506</f>
        <v>PARIS JUVENALIS MARINO SENDA WODA, M.T., M.Mar.E</v>
      </c>
      <c r="U2501" s="383"/>
      <c r="V2501" s="383"/>
      <c r="W2501" s="383"/>
      <c r="Y2501" s="383" t="s">
        <v>853</v>
      </c>
      <c r="Z2501" s="383"/>
      <c r="AA2501" s="383"/>
      <c r="AB2501" s="383" t="s">
        <v>853</v>
      </c>
      <c r="AC2501" s="383"/>
      <c r="AD2501" s="383"/>
      <c r="AE2501" s="383"/>
      <c r="AF2501" s="383" t="s">
        <v>853</v>
      </c>
      <c r="AG2501" s="383"/>
      <c r="AH2501" s="383"/>
      <c r="AI2501" s="383"/>
      <c r="AJ2501" s="383" t="s">
        <v>853</v>
      </c>
      <c r="AK2501" s="383"/>
      <c r="AL2501" s="383"/>
      <c r="AM2501" s="383"/>
      <c r="AN2501" s="383" t="s">
        <v>853</v>
      </c>
      <c r="AO2501" s="383"/>
      <c r="AP2501" s="383"/>
      <c r="AQ2501" s="383"/>
    </row>
    <row r="2502" spans="2:45" s="309" customFormat="1" x14ac:dyDescent="0.4">
      <c r="B2502" s="382" t="s">
        <v>859</v>
      </c>
      <c r="C2502" s="382"/>
      <c r="D2502" s="382"/>
      <c r="E2502" s="307"/>
      <c r="F2502" s="308"/>
      <c r="G2502" s="308"/>
      <c r="H2502" s="389" t="s">
        <v>856</v>
      </c>
      <c r="I2502" s="389"/>
      <c r="J2502" s="389"/>
      <c r="K2502" s="389"/>
      <c r="L2502" s="382" t="str">
        <f>N2507</f>
        <v>Pembina (IV/a)</v>
      </c>
      <c r="M2502" s="382"/>
      <c r="N2502" s="382"/>
      <c r="O2502" s="382"/>
      <c r="P2502" s="382" t="s">
        <v>854</v>
      </c>
      <c r="Q2502" s="382"/>
      <c r="R2502" s="382"/>
      <c r="S2502" s="382"/>
      <c r="T2502" s="382" t="str">
        <f>V2507</f>
        <v>Pembina (IV/a)</v>
      </c>
      <c r="U2502" s="382"/>
      <c r="V2502" s="382"/>
      <c r="W2502" s="382"/>
      <c r="X2502" s="355"/>
      <c r="Y2502" s="382" t="s">
        <v>854</v>
      </c>
      <c r="Z2502" s="382"/>
      <c r="AA2502" s="382"/>
      <c r="AB2502" s="382" t="s">
        <v>854</v>
      </c>
      <c r="AC2502" s="382"/>
      <c r="AD2502" s="382"/>
      <c r="AE2502" s="382"/>
      <c r="AF2502" s="382" t="s">
        <v>854</v>
      </c>
      <c r="AG2502" s="382"/>
      <c r="AH2502" s="382"/>
      <c r="AI2502" s="382"/>
      <c r="AJ2502" s="382" t="s">
        <v>854</v>
      </c>
      <c r="AK2502" s="382"/>
      <c r="AL2502" s="382"/>
      <c r="AM2502" s="382"/>
      <c r="AN2502" s="382" t="s">
        <v>854</v>
      </c>
      <c r="AO2502" s="382"/>
      <c r="AP2502" s="382"/>
      <c r="AQ2502" s="382"/>
      <c r="AR2502" s="375"/>
      <c r="AS2502" s="355"/>
    </row>
    <row r="2503" spans="2:45" x14ac:dyDescent="0.4">
      <c r="B2503" s="382" t="s">
        <v>860</v>
      </c>
      <c r="C2503" s="382"/>
      <c r="D2503" s="382"/>
      <c r="H2503" s="389" t="s">
        <v>857</v>
      </c>
      <c r="I2503" s="389"/>
      <c r="J2503" s="389"/>
      <c r="K2503" s="389"/>
      <c r="L2503" s="382" t="str">
        <f>N2508</f>
        <v>NIP. 19780502 200912 1 001</v>
      </c>
      <c r="M2503" s="382"/>
      <c r="N2503" s="382"/>
      <c r="O2503" s="382"/>
      <c r="P2503" s="382" t="s">
        <v>855</v>
      </c>
      <c r="Q2503" s="382"/>
      <c r="R2503" s="382"/>
      <c r="S2503" s="382"/>
      <c r="T2503" s="382" t="str">
        <f>V2508</f>
        <v>NIP. 19780502 200912 1 001</v>
      </c>
      <c r="U2503" s="382"/>
      <c r="V2503" s="382"/>
      <c r="W2503" s="382"/>
      <c r="Y2503" s="382" t="s">
        <v>855</v>
      </c>
      <c r="Z2503" s="382"/>
      <c r="AA2503" s="382"/>
      <c r="AB2503" s="382" t="s">
        <v>855</v>
      </c>
      <c r="AC2503" s="382"/>
      <c r="AD2503" s="382"/>
      <c r="AE2503" s="382"/>
      <c r="AF2503" s="382" t="s">
        <v>855</v>
      </c>
      <c r="AG2503" s="382"/>
      <c r="AH2503" s="382"/>
      <c r="AI2503" s="382"/>
      <c r="AJ2503" s="382" t="s">
        <v>855</v>
      </c>
      <c r="AK2503" s="382"/>
      <c r="AL2503" s="382"/>
      <c r="AM2503" s="382"/>
      <c r="AN2503" s="382" t="s">
        <v>855</v>
      </c>
      <c r="AO2503" s="382"/>
      <c r="AP2503" s="382"/>
      <c r="AQ2503" s="382"/>
    </row>
    <row r="2506" spans="2:45" x14ac:dyDescent="0.4">
      <c r="N2506" s="349" t="s">
        <v>852</v>
      </c>
      <c r="O2506" s="308"/>
      <c r="P2506" s="308"/>
      <c r="Q2506" s="308"/>
      <c r="R2506" s="308"/>
      <c r="S2506" s="308"/>
      <c r="T2506" s="308"/>
      <c r="U2506" s="308"/>
      <c r="V2506" s="308" t="s">
        <v>852</v>
      </c>
      <c r="W2506" s="308"/>
      <c r="Y2506" s="308"/>
      <c r="AA2506" s="308"/>
      <c r="AB2506" s="308"/>
      <c r="AC2506" s="308"/>
      <c r="AD2506" s="308" t="s">
        <v>852</v>
      </c>
      <c r="AE2506" s="308"/>
      <c r="AF2506" s="308"/>
      <c r="AG2506" s="308"/>
      <c r="AH2506" s="308" t="s">
        <v>852</v>
      </c>
      <c r="AI2506" s="308"/>
      <c r="AJ2506" s="308"/>
      <c r="AK2506" s="308"/>
      <c r="AL2506" s="308" t="s">
        <v>852</v>
      </c>
      <c r="AM2506" s="308"/>
      <c r="AN2506" s="308"/>
      <c r="AO2506" s="308"/>
      <c r="AP2506" s="308" t="s">
        <v>852</v>
      </c>
      <c r="AQ2506" s="308"/>
    </row>
    <row r="2507" spans="2:45" x14ac:dyDescent="0.4">
      <c r="N2507" s="350" t="s">
        <v>856</v>
      </c>
      <c r="R2507" s="307"/>
      <c r="V2507" s="307" t="s">
        <v>856</v>
      </c>
      <c r="AD2507" s="307" t="s">
        <v>856</v>
      </c>
      <c r="AH2507" s="307" t="s">
        <v>856</v>
      </c>
      <c r="AL2507" s="307" t="s">
        <v>856</v>
      </c>
      <c r="AP2507" s="307" t="s">
        <v>856</v>
      </c>
    </row>
    <row r="2508" spans="2:45" x14ac:dyDescent="0.4">
      <c r="N2508" s="350" t="s">
        <v>857</v>
      </c>
      <c r="R2508" s="307"/>
      <c r="V2508" s="307" t="s">
        <v>857</v>
      </c>
      <c r="AD2508" s="307" t="s">
        <v>857</v>
      </c>
      <c r="AH2508" s="307" t="s">
        <v>857</v>
      </c>
      <c r="AL2508" s="307" t="s">
        <v>857</v>
      </c>
      <c r="AP2508" s="307" t="s">
        <v>857</v>
      </c>
    </row>
    <row r="2509" spans="2:45" x14ac:dyDescent="0.4">
      <c r="N2509" s="306"/>
      <c r="R2509" s="306"/>
      <c r="V2509" s="306"/>
      <c r="AD2509" s="306"/>
      <c r="AH2509" s="306"/>
      <c r="AL2509" s="306"/>
      <c r="AP2509" s="306"/>
    </row>
    <row r="2510" spans="2:45" x14ac:dyDescent="0.4">
      <c r="N2510" s="306"/>
      <c r="R2510" s="306"/>
      <c r="V2510" s="306"/>
      <c r="AD2510" s="306"/>
      <c r="AH2510" s="306"/>
      <c r="AL2510" s="306"/>
      <c r="AP2510" s="306"/>
    </row>
    <row r="2511" spans="2:45" x14ac:dyDescent="0.4">
      <c r="N2511" s="383"/>
      <c r="O2511" s="383"/>
      <c r="P2511" s="383"/>
      <c r="Q2511" s="383"/>
      <c r="R2511" s="383"/>
      <c r="S2511" s="383"/>
      <c r="T2511" s="348"/>
      <c r="U2511" s="348"/>
      <c r="V2511" s="348"/>
      <c r="W2511" s="348"/>
      <c r="Y2511" s="348"/>
      <c r="AA2511" s="348"/>
      <c r="AB2511" s="348"/>
      <c r="AC2511" s="348"/>
      <c r="AD2511" s="348"/>
      <c r="AE2511" s="348"/>
      <c r="AF2511" s="348"/>
      <c r="AG2511" s="348"/>
      <c r="AH2511" s="348"/>
      <c r="AI2511" s="348"/>
      <c r="AJ2511" s="348"/>
      <c r="AK2511" s="348"/>
      <c r="AL2511" s="348"/>
      <c r="AM2511" s="348"/>
      <c r="AN2511" s="348"/>
      <c r="AO2511" s="348"/>
      <c r="AP2511" s="348"/>
      <c r="AQ2511" s="348"/>
    </row>
    <row r="2512" spans="2:45" x14ac:dyDescent="0.4">
      <c r="N2512" s="382"/>
      <c r="O2512" s="382"/>
      <c r="P2512" s="382"/>
      <c r="Q2512" s="382"/>
      <c r="R2512" s="382"/>
      <c r="S2512" s="382"/>
      <c r="T2512" s="347"/>
      <c r="U2512" s="347"/>
      <c r="V2512" s="347"/>
      <c r="W2512" s="347"/>
      <c r="Y2512" s="347"/>
      <c r="AA2512" s="347"/>
      <c r="AB2512" s="347"/>
      <c r="AC2512" s="347"/>
      <c r="AD2512" s="347"/>
      <c r="AE2512" s="347"/>
      <c r="AF2512" s="347"/>
      <c r="AG2512" s="347"/>
      <c r="AH2512" s="347"/>
      <c r="AI2512" s="347"/>
      <c r="AJ2512" s="347"/>
      <c r="AK2512" s="347"/>
      <c r="AL2512" s="347"/>
      <c r="AM2512" s="347"/>
      <c r="AN2512" s="347"/>
      <c r="AO2512" s="347"/>
      <c r="AP2512" s="347"/>
      <c r="AQ2512" s="347"/>
    </row>
    <row r="2513" spans="14:43" x14ac:dyDescent="0.4">
      <c r="N2513" s="382"/>
      <c r="O2513" s="382"/>
      <c r="P2513" s="382"/>
      <c r="Q2513" s="382"/>
      <c r="R2513" s="382"/>
      <c r="S2513" s="382"/>
      <c r="T2513" s="347"/>
      <c r="U2513" s="347"/>
      <c r="V2513" s="347"/>
      <c r="W2513" s="347"/>
      <c r="Y2513" s="347"/>
      <c r="AA2513" s="347"/>
      <c r="AB2513" s="347"/>
      <c r="AC2513" s="347"/>
      <c r="AD2513" s="347"/>
      <c r="AE2513" s="347"/>
      <c r="AF2513" s="347"/>
      <c r="AG2513" s="347"/>
      <c r="AH2513" s="347"/>
      <c r="AI2513" s="347"/>
      <c r="AJ2513" s="347"/>
      <c r="AK2513" s="347"/>
      <c r="AL2513" s="347"/>
      <c r="AM2513" s="347"/>
      <c r="AN2513" s="347"/>
      <c r="AO2513" s="347"/>
      <c r="AP2513" s="347"/>
      <c r="AQ2513" s="347"/>
    </row>
  </sheetData>
  <autoFilter ref="B8:AR2493" xr:uid="{175E1EBA-83EC-47E1-89E2-6E13EE770F94}"/>
  <mergeCells count="92">
    <mergeCell ref="B9:C9"/>
    <mergeCell ref="Y2502:AA2502"/>
    <mergeCell ref="Y2503:AA2503"/>
    <mergeCell ref="Y5:Y7"/>
    <mergeCell ref="Z5:Z7"/>
    <mergeCell ref="AA5:AA7"/>
    <mergeCell ref="Y2496:AA2496"/>
    <mergeCell ref="Y2501:AA2501"/>
    <mergeCell ref="B2496:D2496"/>
    <mergeCell ref="H2496:K2496"/>
    <mergeCell ref="L2496:O2496"/>
    <mergeCell ref="C4:C7"/>
    <mergeCell ref="B4:B7"/>
    <mergeCell ref="D5:E7"/>
    <mergeCell ref="F5:F7"/>
    <mergeCell ref="G5:G7"/>
    <mergeCell ref="H5:I7"/>
    <mergeCell ref="J5:J7"/>
    <mergeCell ref="K5:K7"/>
    <mergeCell ref="D4:G4"/>
    <mergeCell ref="H4:K4"/>
    <mergeCell ref="L4:O4"/>
    <mergeCell ref="N5:N7"/>
    <mergeCell ref="O5:O7"/>
    <mergeCell ref="N2513:S2513"/>
    <mergeCell ref="T4:W4"/>
    <mergeCell ref="T5:U7"/>
    <mergeCell ref="V5:V7"/>
    <mergeCell ref="W5:W7"/>
    <mergeCell ref="T2496:W2496"/>
    <mergeCell ref="T2501:W2501"/>
    <mergeCell ref="T2502:W2502"/>
    <mergeCell ref="T2503:W2503"/>
    <mergeCell ref="N2512:S2512"/>
    <mergeCell ref="R5:R7"/>
    <mergeCell ref="S5:S7"/>
    <mergeCell ref="P5:Q7"/>
    <mergeCell ref="N2511:S2511"/>
    <mergeCell ref="B2502:D2502"/>
    <mergeCell ref="H2502:K2502"/>
    <mergeCell ref="P2502:S2502"/>
    <mergeCell ref="B2503:D2503"/>
    <mergeCell ref="H2503:K2503"/>
    <mergeCell ref="L2503:O2503"/>
    <mergeCell ref="P2503:S2503"/>
    <mergeCell ref="L2502:O2502"/>
    <mergeCell ref="AF2502:AI2502"/>
    <mergeCell ref="AF2503:AI2503"/>
    <mergeCell ref="B1:AE1"/>
    <mergeCell ref="AB4:AE4"/>
    <mergeCell ref="AB5:AC7"/>
    <mergeCell ref="AD5:AD7"/>
    <mergeCell ref="AE5:AE7"/>
    <mergeCell ref="B2:AE2"/>
    <mergeCell ref="Y4:AA4"/>
    <mergeCell ref="P4:S4"/>
    <mergeCell ref="P2496:S2496"/>
    <mergeCell ref="L5:M7"/>
    <mergeCell ref="B2501:D2501"/>
    <mergeCell ref="H2501:K2501"/>
    <mergeCell ref="L2501:O2501"/>
    <mergeCell ref="P2501:S2501"/>
    <mergeCell ref="AB2501:AE2501"/>
    <mergeCell ref="AB2502:AE2502"/>
    <mergeCell ref="AB2503:AE2503"/>
    <mergeCell ref="AB2496:AE2496"/>
    <mergeCell ref="AB2495:AE2495"/>
    <mergeCell ref="AJ2496:AM2496"/>
    <mergeCell ref="AJ2501:AM2501"/>
    <mergeCell ref="AJ2502:AM2502"/>
    <mergeCell ref="AJ2503:AM2503"/>
    <mergeCell ref="AF4:AI4"/>
    <mergeCell ref="AF5:AG7"/>
    <mergeCell ref="AH5:AH7"/>
    <mergeCell ref="AJ4:AM4"/>
    <mergeCell ref="AJ5:AK7"/>
    <mergeCell ref="AL5:AL7"/>
    <mergeCell ref="AM5:AM7"/>
    <mergeCell ref="AJ2495:AM2495"/>
    <mergeCell ref="AI5:AI7"/>
    <mergeCell ref="AF2495:AI2495"/>
    <mergeCell ref="AF2496:AI2496"/>
    <mergeCell ref="AF2501:AI2501"/>
    <mergeCell ref="AN2496:AQ2496"/>
    <mergeCell ref="AN2501:AQ2501"/>
    <mergeCell ref="AN2502:AQ2502"/>
    <mergeCell ref="AN2503:AQ2503"/>
    <mergeCell ref="AN4:AQ4"/>
    <mergeCell ref="AN5:AO7"/>
    <mergeCell ref="AP5:AP7"/>
    <mergeCell ref="AQ5:AQ7"/>
    <mergeCell ref="AN2495:AQ2495"/>
  </mergeCells>
  <printOptions horizontalCentered="1"/>
  <pageMargins left="0.25" right="0.25" top="0.5" bottom="0.5" header="0.31496062992126" footer="0.15748031496063"/>
  <pageSetup paperSize="9" scale="10" fitToHeight="5" orientation="landscape" horizontalDpi="360" verticalDpi="360" r:id="rId1"/>
  <headerFooter>
    <oddFooter>Page &amp;P of &amp;N</oddFooter>
  </headerFooter>
  <rowBreaks count="1" manualBreakCount="1">
    <brk id="1374" min="1" max="4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ABA6-5136-4830-A943-DDF2D4E92E5D}">
  <sheetPr>
    <tabColor rgb="FF00B050"/>
    <pageSetUpPr fitToPage="1"/>
  </sheetPr>
  <dimension ref="B1:T5775"/>
  <sheetViews>
    <sheetView view="pageBreakPreview" zoomScale="85" zoomScaleNormal="85" zoomScaleSheetLayoutView="85" workbookViewId="0">
      <pane xSplit="3" ySplit="6" topLeftCell="L213" activePane="bottomRight" state="frozen"/>
      <selection activeCell="T214" sqref="T214"/>
      <selection pane="topRight" activeCell="T214" sqref="T214"/>
      <selection pane="bottomLeft" activeCell="T214" sqref="T214"/>
      <selection pane="bottomRight" activeCell="T214" sqref="T214"/>
    </sheetView>
  </sheetViews>
  <sheetFormatPr defaultColWidth="9.3046875" defaultRowHeight="14.6" x14ac:dyDescent="0.4"/>
  <cols>
    <col min="1" max="1" width="9.3046875" style="1"/>
    <col min="2" max="2" width="14.69140625" style="255" bestFit="1" customWidth="1"/>
    <col min="3" max="3" width="67.69140625" style="256" customWidth="1"/>
    <col min="4" max="4" width="10.15234375" style="305" hidden="1" customWidth="1"/>
    <col min="5" max="5" width="14.69140625" style="306" hidden="1" customWidth="1"/>
    <col min="6" max="6" width="15.3828125" style="13" hidden="1" customWidth="1"/>
    <col min="7" max="7" width="21.3828125" style="13" hidden="1" customWidth="1"/>
    <col min="8" max="8" width="10.15234375" style="305" hidden="1" customWidth="1"/>
    <col min="9" max="9" width="14.69140625" style="306" hidden="1" customWidth="1"/>
    <col min="10" max="10" width="15.3828125" style="13" hidden="1" customWidth="1"/>
    <col min="11" max="11" width="21.3828125" style="13" hidden="1" customWidth="1"/>
    <col min="12" max="12" width="10.15234375" style="305" bestFit="1" customWidth="1"/>
    <col min="13" max="13" width="14.69140625" style="306" customWidth="1"/>
    <col min="14" max="14" width="15.3828125" style="13" customWidth="1"/>
    <col min="15" max="15" width="21.3828125" style="13" customWidth="1"/>
    <col min="16" max="16" width="10.15234375" style="305" bestFit="1" customWidth="1"/>
    <col min="17" max="17" width="14.69140625" style="306" customWidth="1"/>
    <col min="18" max="18" width="15.3828125" style="13" customWidth="1"/>
    <col min="19" max="19" width="21.3828125" style="13" customWidth="1"/>
    <col min="20" max="20" width="16.3828125" style="1" bestFit="1" customWidth="1"/>
    <col min="21" max="16384" width="9.3046875" style="1"/>
  </cols>
  <sheetData>
    <row r="1" spans="2:20" ht="26.15" x14ac:dyDescent="0.4">
      <c r="D1" s="394" t="s">
        <v>830</v>
      </c>
      <c r="E1" s="394"/>
      <c r="F1" s="394"/>
      <c r="G1" s="394"/>
      <c r="H1" s="394" t="s">
        <v>830</v>
      </c>
      <c r="I1" s="394"/>
      <c r="J1" s="394"/>
      <c r="K1" s="394"/>
      <c r="L1" s="394" t="s">
        <v>830</v>
      </c>
      <c r="M1" s="394"/>
      <c r="N1" s="394"/>
      <c r="O1" s="394"/>
      <c r="P1" s="394" t="s">
        <v>831</v>
      </c>
      <c r="Q1" s="394"/>
      <c r="R1" s="394"/>
      <c r="S1" s="394"/>
    </row>
    <row r="2" spans="2:20" s="2" customFormat="1" ht="15.9" x14ac:dyDescent="0.4">
      <c r="B2" s="386" t="s">
        <v>0</v>
      </c>
      <c r="C2" s="386" t="s">
        <v>1</v>
      </c>
      <c r="D2" s="386" t="s">
        <v>2</v>
      </c>
      <c r="E2" s="386"/>
      <c r="F2" s="386" t="s">
        <v>3</v>
      </c>
      <c r="G2" s="388" t="s">
        <v>4</v>
      </c>
      <c r="H2" s="386" t="s">
        <v>2</v>
      </c>
      <c r="I2" s="386"/>
      <c r="J2" s="386" t="s">
        <v>3</v>
      </c>
      <c r="K2" s="388" t="s">
        <v>4</v>
      </c>
      <c r="L2" s="386" t="s">
        <v>2</v>
      </c>
      <c r="M2" s="386"/>
      <c r="N2" s="386" t="s">
        <v>3</v>
      </c>
      <c r="O2" s="388" t="s">
        <v>4</v>
      </c>
      <c r="P2" s="386" t="s">
        <v>2</v>
      </c>
      <c r="Q2" s="386"/>
      <c r="R2" s="386" t="s">
        <v>3</v>
      </c>
      <c r="S2" s="388" t="s">
        <v>4</v>
      </c>
    </row>
    <row r="3" spans="2:20" s="2" customFormat="1" ht="15.9" x14ac:dyDescent="0.4">
      <c r="B3" s="386"/>
      <c r="C3" s="386"/>
      <c r="D3" s="386"/>
      <c r="E3" s="386"/>
      <c r="F3" s="386"/>
      <c r="G3" s="388"/>
      <c r="H3" s="386"/>
      <c r="I3" s="386"/>
      <c r="J3" s="386"/>
      <c r="K3" s="388"/>
      <c r="L3" s="386"/>
      <c r="M3" s="386"/>
      <c r="N3" s="386"/>
      <c r="O3" s="388"/>
      <c r="P3" s="386"/>
      <c r="Q3" s="386"/>
      <c r="R3" s="386"/>
      <c r="S3" s="388"/>
    </row>
    <row r="4" spans="2:20" s="2" customFormat="1" ht="15.9" x14ac:dyDescent="0.4">
      <c r="B4" s="386"/>
      <c r="C4" s="386"/>
      <c r="D4" s="386"/>
      <c r="E4" s="386"/>
      <c r="F4" s="386"/>
      <c r="G4" s="388"/>
      <c r="H4" s="386"/>
      <c r="I4" s="386"/>
      <c r="J4" s="386"/>
      <c r="K4" s="388"/>
      <c r="L4" s="386"/>
      <c r="M4" s="386"/>
      <c r="N4" s="386"/>
      <c r="O4" s="388"/>
      <c r="P4" s="386"/>
      <c r="Q4" s="386"/>
      <c r="R4" s="386"/>
      <c r="S4" s="388"/>
    </row>
    <row r="5" spans="2:20" s="3" customFormat="1" ht="12.9" x14ac:dyDescent="0.4">
      <c r="B5" s="257" t="s">
        <v>17</v>
      </c>
      <c r="C5" s="257" t="s">
        <v>18</v>
      </c>
      <c r="D5" s="258" t="s">
        <v>19</v>
      </c>
      <c r="E5" s="259" t="s">
        <v>20</v>
      </c>
      <c r="F5" s="257" t="s">
        <v>21</v>
      </c>
      <c r="G5" s="260" t="s">
        <v>22</v>
      </c>
      <c r="H5" s="258" t="s">
        <v>19</v>
      </c>
      <c r="I5" s="259" t="s">
        <v>20</v>
      </c>
      <c r="J5" s="257" t="s">
        <v>21</v>
      </c>
      <c r="K5" s="260" t="s">
        <v>22</v>
      </c>
      <c r="L5" s="258" t="s">
        <v>19</v>
      </c>
      <c r="M5" s="259" t="s">
        <v>20</v>
      </c>
      <c r="N5" s="257" t="s">
        <v>21</v>
      </c>
      <c r="O5" s="260" t="s">
        <v>22</v>
      </c>
      <c r="P5" s="258" t="s">
        <v>19</v>
      </c>
      <c r="Q5" s="259" t="s">
        <v>20</v>
      </c>
      <c r="R5" s="257" t="s">
        <v>21</v>
      </c>
      <c r="S5" s="260" t="s">
        <v>22</v>
      </c>
    </row>
    <row r="6" spans="2:20" s="3" customFormat="1" ht="23.15" x14ac:dyDescent="0.4">
      <c r="B6" s="396" t="s">
        <v>23</v>
      </c>
      <c r="C6" s="396"/>
      <c r="D6" s="258"/>
      <c r="E6" s="259"/>
      <c r="F6" s="257"/>
      <c r="G6" s="261">
        <f>G7+G2163</f>
        <v>95098628000</v>
      </c>
      <c r="H6" s="258"/>
      <c r="I6" s="259"/>
      <c r="J6" s="257"/>
      <c r="K6" s="261">
        <f>K7+K2163</f>
        <v>95098628000</v>
      </c>
      <c r="L6" s="258"/>
      <c r="M6" s="259"/>
      <c r="N6" s="257"/>
      <c r="O6" s="261">
        <f>O7+O2163</f>
        <v>95098628000</v>
      </c>
      <c r="P6" s="258"/>
      <c r="Q6" s="259"/>
      <c r="R6" s="257"/>
      <c r="S6" s="261">
        <f>S7+S2163</f>
        <v>95098628000</v>
      </c>
      <c r="T6" s="251">
        <f>O6-S6</f>
        <v>0</v>
      </c>
    </row>
    <row r="7" spans="2:20" s="4" customFormat="1" ht="15.9" hidden="1" x14ac:dyDescent="0.4">
      <c r="B7" s="262" t="s">
        <v>24</v>
      </c>
      <c r="C7" s="263" t="s">
        <v>25</v>
      </c>
      <c r="D7" s="264"/>
      <c r="E7" s="263"/>
      <c r="F7" s="263"/>
      <c r="G7" s="265">
        <f>G8+G97</f>
        <v>93788012000</v>
      </c>
      <c r="H7" s="264"/>
      <c r="I7" s="263"/>
      <c r="J7" s="263"/>
      <c r="K7" s="265">
        <f>K8+K97</f>
        <v>93788012000</v>
      </c>
      <c r="L7" s="264"/>
      <c r="M7" s="263"/>
      <c r="N7" s="263"/>
      <c r="O7" s="265">
        <f>O8+O97</f>
        <v>93788012000</v>
      </c>
      <c r="P7" s="264"/>
      <c r="Q7" s="263"/>
      <c r="R7" s="263"/>
      <c r="S7" s="265">
        <f>S8+S97</f>
        <v>93788012000</v>
      </c>
      <c r="T7" s="251">
        <f t="shared" ref="T7:T70" si="0">O7-S7</f>
        <v>0</v>
      </c>
    </row>
    <row r="8" spans="2:20" s="5" customFormat="1" ht="15.9" hidden="1" x14ac:dyDescent="0.4">
      <c r="B8" s="262">
        <v>1975</v>
      </c>
      <c r="C8" s="266" t="s">
        <v>26</v>
      </c>
      <c r="D8" s="261"/>
      <c r="E8" s="267" t="s">
        <v>27</v>
      </c>
      <c r="F8" s="261">
        <v>0</v>
      </c>
      <c r="G8" s="261">
        <f>G9</f>
        <v>961835000</v>
      </c>
      <c r="H8" s="261"/>
      <c r="I8" s="267" t="s">
        <v>27</v>
      </c>
      <c r="J8" s="261">
        <v>0</v>
      </c>
      <c r="K8" s="261">
        <f>K9</f>
        <v>961835000</v>
      </c>
      <c r="L8" s="261"/>
      <c r="M8" s="267" t="s">
        <v>27</v>
      </c>
      <c r="N8" s="261">
        <v>0</v>
      </c>
      <c r="O8" s="261">
        <f>O9</f>
        <v>961835000</v>
      </c>
      <c r="P8" s="261"/>
      <c r="Q8" s="267" t="s">
        <v>27</v>
      </c>
      <c r="R8" s="261">
        <v>0</v>
      </c>
      <c r="S8" s="261">
        <f>S9</f>
        <v>961835000</v>
      </c>
      <c r="T8" s="251">
        <f t="shared" si="0"/>
        <v>0</v>
      </c>
    </row>
    <row r="9" spans="2:20" ht="15.9" hidden="1" x14ac:dyDescent="0.4">
      <c r="B9" s="336" t="s">
        <v>28</v>
      </c>
      <c r="C9" s="337" t="s">
        <v>29</v>
      </c>
      <c r="D9" s="269">
        <f>D10</f>
        <v>120</v>
      </c>
      <c r="E9" s="270" t="s">
        <v>30</v>
      </c>
      <c r="F9" s="254"/>
      <c r="G9" s="254">
        <f>G10</f>
        <v>961835000</v>
      </c>
      <c r="H9" s="269">
        <f>H10</f>
        <v>120</v>
      </c>
      <c r="I9" s="270" t="s">
        <v>30</v>
      </c>
      <c r="J9" s="254"/>
      <c r="K9" s="254">
        <f>K10</f>
        <v>961835000</v>
      </c>
      <c r="L9" s="338">
        <f>L10</f>
        <v>120</v>
      </c>
      <c r="M9" s="339" t="s">
        <v>30</v>
      </c>
      <c r="N9" s="340"/>
      <c r="O9" s="340">
        <f>O10</f>
        <v>961835000</v>
      </c>
      <c r="P9" s="338">
        <v>120</v>
      </c>
      <c r="Q9" s="339" t="s">
        <v>30</v>
      </c>
      <c r="R9" s="340"/>
      <c r="S9" s="340">
        <f>S10</f>
        <v>961835000</v>
      </c>
      <c r="T9" s="251">
        <f t="shared" si="0"/>
        <v>0</v>
      </c>
    </row>
    <row r="10" spans="2:20" ht="15.9" hidden="1" x14ac:dyDescent="0.4">
      <c r="B10" s="325" t="s">
        <v>31</v>
      </c>
      <c r="C10" s="326" t="s">
        <v>32</v>
      </c>
      <c r="D10" s="269">
        <f>D11</f>
        <v>120</v>
      </c>
      <c r="E10" s="270" t="s">
        <v>30</v>
      </c>
      <c r="F10" s="254">
        <v>0</v>
      </c>
      <c r="G10" s="269">
        <f>G11</f>
        <v>961835000</v>
      </c>
      <c r="H10" s="269">
        <f>H11</f>
        <v>120</v>
      </c>
      <c r="I10" s="270" t="s">
        <v>30</v>
      </c>
      <c r="J10" s="254">
        <v>0</v>
      </c>
      <c r="K10" s="269">
        <f>K11</f>
        <v>961835000</v>
      </c>
      <c r="L10" s="327">
        <f>L11</f>
        <v>120</v>
      </c>
      <c r="M10" s="328" t="s">
        <v>30</v>
      </c>
      <c r="N10" s="329">
        <v>0</v>
      </c>
      <c r="O10" s="327">
        <f>O11</f>
        <v>961835000</v>
      </c>
      <c r="P10" s="327">
        <v>120</v>
      </c>
      <c r="Q10" s="328" t="s">
        <v>30</v>
      </c>
      <c r="R10" s="329">
        <v>0</v>
      </c>
      <c r="S10" s="327">
        <f>S11</f>
        <v>961835000</v>
      </c>
      <c r="T10" s="251">
        <f t="shared" si="0"/>
        <v>0</v>
      </c>
    </row>
    <row r="11" spans="2:20" ht="15.9" hidden="1" x14ac:dyDescent="0.4">
      <c r="B11" s="268">
        <v>501</v>
      </c>
      <c r="C11" s="180" t="s">
        <v>33</v>
      </c>
      <c r="D11" s="269">
        <f>D30+D12+D60+D45+D81</f>
        <v>120</v>
      </c>
      <c r="E11" s="270" t="s">
        <v>30</v>
      </c>
      <c r="F11" s="254">
        <v>0</v>
      </c>
      <c r="G11" s="269">
        <f>G30+G12+G60+G45+G81</f>
        <v>961835000</v>
      </c>
      <c r="H11" s="269">
        <f>H30+H12+H60+H45+H81</f>
        <v>120</v>
      </c>
      <c r="I11" s="270" t="s">
        <v>30</v>
      </c>
      <c r="J11" s="254">
        <v>0</v>
      </c>
      <c r="K11" s="269">
        <f>K30+K12+K60+K45+K81</f>
        <v>961835000</v>
      </c>
      <c r="L11" s="269">
        <f>L30+L12+L60+L45+L81</f>
        <v>120</v>
      </c>
      <c r="M11" s="270" t="s">
        <v>30</v>
      </c>
      <c r="N11" s="254">
        <v>0</v>
      </c>
      <c r="O11" s="269">
        <f>O30+O12+O60+O45+O81</f>
        <v>961835000</v>
      </c>
      <c r="P11" s="269">
        <v>120</v>
      </c>
      <c r="Q11" s="270" t="s">
        <v>30</v>
      </c>
      <c r="R11" s="254">
        <v>0</v>
      </c>
      <c r="S11" s="269">
        <f>S30+S12+S60+S45+S81</f>
        <v>961835000</v>
      </c>
      <c r="T11" s="251">
        <f t="shared" si="0"/>
        <v>0</v>
      </c>
    </row>
    <row r="12" spans="2:20" ht="15.9" hidden="1" x14ac:dyDescent="0.4">
      <c r="B12" s="312" t="s">
        <v>34</v>
      </c>
      <c r="C12" s="313" t="s">
        <v>35</v>
      </c>
      <c r="D12" s="269">
        <v>24</v>
      </c>
      <c r="E12" s="270" t="s">
        <v>30</v>
      </c>
      <c r="F12" s="254">
        <v>0</v>
      </c>
      <c r="G12" s="254">
        <f>G13+G18+G21+G28</f>
        <v>9240000</v>
      </c>
      <c r="H12" s="314">
        <v>24</v>
      </c>
      <c r="I12" s="315" t="s">
        <v>30</v>
      </c>
      <c r="J12" s="316">
        <v>0</v>
      </c>
      <c r="K12" s="316">
        <f>K13+K18+K21+K28</f>
        <v>9240000</v>
      </c>
      <c r="L12" s="314">
        <v>24</v>
      </c>
      <c r="M12" s="315" t="s">
        <v>30</v>
      </c>
      <c r="N12" s="316">
        <v>0</v>
      </c>
      <c r="O12" s="316">
        <f>O13+O18+O21+O28</f>
        <v>9240000</v>
      </c>
      <c r="P12" s="314">
        <v>24</v>
      </c>
      <c r="Q12" s="315" t="s">
        <v>30</v>
      </c>
      <c r="R12" s="316">
        <v>0</v>
      </c>
      <c r="S12" s="316">
        <f>S13+S18+S21+S28</f>
        <v>9240000</v>
      </c>
      <c r="T12" s="251">
        <f t="shared" si="0"/>
        <v>0</v>
      </c>
    </row>
    <row r="13" spans="2:20" ht="15.9" hidden="1" x14ac:dyDescent="0.4">
      <c r="B13" s="208"/>
      <c r="C13" s="180"/>
      <c r="D13" s="178"/>
      <c r="E13" s="179"/>
      <c r="F13" s="180"/>
      <c r="G13" s="254"/>
      <c r="H13" s="178"/>
      <c r="I13" s="179"/>
      <c r="J13" s="180"/>
      <c r="K13" s="254"/>
      <c r="L13" s="178"/>
      <c r="M13" s="179"/>
      <c r="N13" s="180"/>
      <c r="O13" s="254"/>
      <c r="P13" s="178"/>
      <c r="Q13" s="179"/>
      <c r="R13" s="180"/>
      <c r="S13" s="254"/>
      <c r="T13" s="251">
        <f t="shared" si="0"/>
        <v>0</v>
      </c>
    </row>
    <row r="14" spans="2:20" ht="15.9" hidden="1" x14ac:dyDescent="0.4">
      <c r="B14" s="208"/>
      <c r="C14" s="180"/>
      <c r="D14" s="178"/>
      <c r="E14" s="179"/>
      <c r="F14" s="254"/>
      <c r="G14" s="254"/>
      <c r="H14" s="178"/>
      <c r="I14" s="179"/>
      <c r="J14" s="254"/>
      <c r="K14" s="254"/>
      <c r="L14" s="178"/>
      <c r="M14" s="179"/>
      <c r="N14" s="254"/>
      <c r="O14" s="254"/>
      <c r="P14" s="178"/>
      <c r="Q14" s="179"/>
      <c r="R14" s="254"/>
      <c r="S14" s="254"/>
      <c r="T14" s="251">
        <f t="shared" si="0"/>
        <v>0</v>
      </c>
    </row>
    <row r="15" spans="2:20" ht="15.9" hidden="1" x14ac:dyDescent="0.4">
      <c r="B15" s="208"/>
      <c r="C15" s="180"/>
      <c r="D15" s="178"/>
      <c r="E15" s="179"/>
      <c r="F15" s="254"/>
      <c r="G15" s="254"/>
      <c r="H15" s="178"/>
      <c r="I15" s="179"/>
      <c r="J15" s="254"/>
      <c r="K15" s="254"/>
      <c r="L15" s="178"/>
      <c r="M15" s="179"/>
      <c r="N15" s="254"/>
      <c r="O15" s="254"/>
      <c r="P15" s="178"/>
      <c r="Q15" s="179"/>
      <c r="R15" s="254"/>
      <c r="S15" s="254"/>
      <c r="T15" s="251">
        <f t="shared" si="0"/>
        <v>0</v>
      </c>
    </row>
    <row r="16" spans="2:20" ht="15.9" hidden="1" x14ac:dyDescent="0.4">
      <c r="B16" s="208"/>
      <c r="C16" s="180"/>
      <c r="D16" s="178"/>
      <c r="E16" s="179"/>
      <c r="F16" s="254"/>
      <c r="G16" s="254"/>
      <c r="H16" s="178"/>
      <c r="I16" s="179"/>
      <c r="J16" s="254"/>
      <c r="K16" s="254"/>
      <c r="L16" s="178"/>
      <c r="M16" s="179"/>
      <c r="N16" s="254"/>
      <c r="O16" s="254"/>
      <c r="P16" s="178"/>
      <c r="Q16" s="179"/>
      <c r="R16" s="254"/>
      <c r="S16" s="254"/>
      <c r="T16" s="251">
        <f t="shared" si="0"/>
        <v>0</v>
      </c>
    </row>
    <row r="17" spans="2:20" ht="15.9" hidden="1" x14ac:dyDescent="0.4">
      <c r="B17" s="208"/>
      <c r="C17" s="180"/>
      <c r="D17" s="178"/>
      <c r="E17" s="179"/>
      <c r="F17" s="254"/>
      <c r="G17" s="254"/>
      <c r="H17" s="178"/>
      <c r="I17" s="179"/>
      <c r="J17" s="254"/>
      <c r="K17" s="254"/>
      <c r="L17" s="178"/>
      <c r="M17" s="179"/>
      <c r="N17" s="254"/>
      <c r="O17" s="254"/>
      <c r="P17" s="178"/>
      <c r="Q17" s="179"/>
      <c r="R17" s="254"/>
      <c r="S17" s="254"/>
      <c r="T17" s="251">
        <f t="shared" si="0"/>
        <v>0</v>
      </c>
    </row>
    <row r="18" spans="2:20" ht="15.9" hidden="1" x14ac:dyDescent="0.4">
      <c r="B18" s="208">
        <v>525119</v>
      </c>
      <c r="C18" s="180" t="s">
        <v>42</v>
      </c>
      <c r="D18" s="178"/>
      <c r="E18" s="179"/>
      <c r="F18" s="254"/>
      <c r="G18" s="254">
        <f>SUM(G19:G20)</f>
        <v>9240000</v>
      </c>
      <c r="H18" s="178"/>
      <c r="I18" s="179"/>
      <c r="J18" s="254"/>
      <c r="K18" s="254">
        <f>SUM(K19:K20)</f>
        <v>9240000</v>
      </c>
      <c r="L18" s="178"/>
      <c r="M18" s="179"/>
      <c r="N18" s="254"/>
      <c r="O18" s="254">
        <f>SUM(O19:O20)</f>
        <v>9240000</v>
      </c>
      <c r="P18" s="178"/>
      <c r="Q18" s="179"/>
      <c r="R18" s="254"/>
      <c r="S18" s="254">
        <f>SUM(S19:S20)</f>
        <v>9240000</v>
      </c>
      <c r="T18" s="251">
        <f t="shared" si="0"/>
        <v>0</v>
      </c>
    </row>
    <row r="19" spans="2:20" ht="15.9" hidden="1" x14ac:dyDescent="0.4">
      <c r="B19" s="208" t="s">
        <v>27</v>
      </c>
      <c r="C19" s="180" t="s">
        <v>44</v>
      </c>
      <c r="D19" s="178">
        <v>24</v>
      </c>
      <c r="E19" s="179" t="s">
        <v>40</v>
      </c>
      <c r="F19" s="254">
        <v>225000</v>
      </c>
      <c r="G19" s="254">
        <f t="shared" ref="G19:G20" si="1">ROUNDDOWN(D19*F19,-3)</f>
        <v>5400000</v>
      </c>
      <c r="H19" s="178">
        <v>24</v>
      </c>
      <c r="I19" s="179" t="s">
        <v>40</v>
      </c>
      <c r="J19" s="254">
        <v>225000</v>
      </c>
      <c r="K19" s="254">
        <f t="shared" ref="K19:K20" si="2">ROUNDDOWN(H19*J19,-3)</f>
        <v>5400000</v>
      </c>
      <c r="L19" s="178">
        <v>24</v>
      </c>
      <c r="M19" s="179" t="s">
        <v>40</v>
      </c>
      <c r="N19" s="254">
        <v>225000</v>
      </c>
      <c r="O19" s="254">
        <f t="shared" ref="O19:O20" si="3">ROUNDDOWN(L19*N19,-3)</f>
        <v>5400000</v>
      </c>
      <c r="P19" s="178">
        <v>24</v>
      </c>
      <c r="Q19" s="179" t="s">
        <v>40</v>
      </c>
      <c r="R19" s="254">
        <v>225000</v>
      </c>
      <c r="S19" s="254">
        <f t="shared" ref="S19:S20" si="4">ROUNDDOWN(P19*R19,-3)</f>
        <v>5400000</v>
      </c>
      <c r="T19" s="251">
        <f t="shared" si="0"/>
        <v>0</v>
      </c>
    </row>
    <row r="20" spans="2:20" ht="15.9" hidden="1" x14ac:dyDescent="0.4">
      <c r="B20" s="208" t="s">
        <v>27</v>
      </c>
      <c r="C20" s="180" t="s">
        <v>45</v>
      </c>
      <c r="D20" s="178">
        <v>24</v>
      </c>
      <c r="E20" s="179" t="s">
        <v>40</v>
      </c>
      <c r="F20" s="254">
        <v>160000</v>
      </c>
      <c r="G20" s="254">
        <f t="shared" si="1"/>
        <v>3840000</v>
      </c>
      <c r="H20" s="178">
        <v>24</v>
      </c>
      <c r="I20" s="179" t="s">
        <v>40</v>
      </c>
      <c r="J20" s="254">
        <v>160000</v>
      </c>
      <c r="K20" s="254">
        <f t="shared" si="2"/>
        <v>3840000</v>
      </c>
      <c r="L20" s="178">
        <v>24</v>
      </c>
      <c r="M20" s="179" t="s">
        <v>40</v>
      </c>
      <c r="N20" s="254">
        <v>160000</v>
      </c>
      <c r="O20" s="254">
        <f t="shared" si="3"/>
        <v>3840000</v>
      </c>
      <c r="P20" s="178">
        <v>24</v>
      </c>
      <c r="Q20" s="179" t="s">
        <v>40</v>
      </c>
      <c r="R20" s="254">
        <v>160000</v>
      </c>
      <c r="S20" s="254">
        <f t="shared" si="4"/>
        <v>3840000</v>
      </c>
      <c r="T20" s="251">
        <f t="shared" si="0"/>
        <v>0</v>
      </c>
    </row>
    <row r="21" spans="2:20" ht="15.9" hidden="1" x14ac:dyDescent="0.4">
      <c r="B21" s="208"/>
      <c r="C21" s="180"/>
      <c r="D21" s="178"/>
      <c r="E21" s="179"/>
      <c r="F21" s="180"/>
      <c r="G21" s="254"/>
      <c r="H21" s="178"/>
      <c r="I21" s="179"/>
      <c r="J21" s="180"/>
      <c r="K21" s="254"/>
      <c r="L21" s="178"/>
      <c r="M21" s="179"/>
      <c r="N21" s="180"/>
      <c r="O21" s="254"/>
      <c r="P21" s="178"/>
      <c r="Q21" s="179"/>
      <c r="R21" s="180"/>
      <c r="S21" s="254"/>
      <c r="T21" s="251">
        <f t="shared" si="0"/>
        <v>0</v>
      </c>
    </row>
    <row r="22" spans="2:20" ht="15.9" hidden="1" x14ac:dyDescent="0.4">
      <c r="B22" s="208"/>
      <c r="C22" s="180"/>
      <c r="D22" s="178"/>
      <c r="E22" s="179"/>
      <c r="F22" s="254"/>
      <c r="G22" s="254"/>
      <c r="H22" s="178"/>
      <c r="I22" s="179"/>
      <c r="J22" s="254"/>
      <c r="K22" s="254"/>
      <c r="L22" s="178"/>
      <c r="M22" s="179"/>
      <c r="N22" s="254"/>
      <c r="O22" s="254"/>
      <c r="P22" s="178"/>
      <c r="Q22" s="179"/>
      <c r="R22" s="254"/>
      <c r="S22" s="254"/>
      <c r="T22" s="251">
        <f t="shared" si="0"/>
        <v>0</v>
      </c>
    </row>
    <row r="23" spans="2:20" ht="15.9" hidden="1" x14ac:dyDescent="0.4">
      <c r="B23" s="208"/>
      <c r="C23" s="180"/>
      <c r="D23" s="178"/>
      <c r="E23" s="179"/>
      <c r="F23" s="254"/>
      <c r="G23" s="254"/>
      <c r="H23" s="178"/>
      <c r="I23" s="179"/>
      <c r="J23" s="254"/>
      <c r="K23" s="254"/>
      <c r="L23" s="178"/>
      <c r="M23" s="179"/>
      <c r="N23" s="254"/>
      <c r="O23" s="254"/>
      <c r="P23" s="178"/>
      <c r="Q23" s="179"/>
      <c r="R23" s="254"/>
      <c r="S23" s="254"/>
      <c r="T23" s="251">
        <f t="shared" si="0"/>
        <v>0</v>
      </c>
    </row>
    <row r="24" spans="2:20" ht="15.9" hidden="1" x14ac:dyDescent="0.4">
      <c r="B24" s="208"/>
      <c r="C24" s="180"/>
      <c r="D24" s="178"/>
      <c r="E24" s="179"/>
      <c r="F24" s="254"/>
      <c r="G24" s="254"/>
      <c r="H24" s="178"/>
      <c r="I24" s="179"/>
      <c r="J24" s="254"/>
      <c r="K24" s="254"/>
      <c r="L24" s="178"/>
      <c r="M24" s="179"/>
      <c r="N24" s="254"/>
      <c r="O24" s="254"/>
      <c r="P24" s="178"/>
      <c r="Q24" s="179"/>
      <c r="R24" s="254"/>
      <c r="S24" s="254"/>
      <c r="T24" s="251">
        <f t="shared" si="0"/>
        <v>0</v>
      </c>
    </row>
    <row r="25" spans="2:20" ht="15.9" hidden="1" x14ac:dyDescent="0.4">
      <c r="B25" s="208"/>
      <c r="C25" s="180"/>
      <c r="D25" s="178"/>
      <c r="E25" s="179"/>
      <c r="F25" s="254"/>
      <c r="G25" s="254"/>
      <c r="H25" s="178"/>
      <c r="I25" s="179"/>
      <c r="J25" s="254"/>
      <c r="K25" s="254"/>
      <c r="L25" s="178"/>
      <c r="M25" s="179"/>
      <c r="N25" s="254"/>
      <c r="O25" s="254"/>
      <c r="P25" s="178"/>
      <c r="Q25" s="179"/>
      <c r="R25" s="254"/>
      <c r="S25" s="254"/>
      <c r="T25" s="251">
        <f t="shared" si="0"/>
        <v>0</v>
      </c>
    </row>
    <row r="26" spans="2:20" ht="15.9" hidden="1" x14ac:dyDescent="0.4">
      <c r="B26" s="208"/>
      <c r="C26" s="180"/>
      <c r="D26" s="178"/>
      <c r="E26" s="179"/>
      <c r="F26" s="254"/>
      <c r="G26" s="254"/>
      <c r="H26" s="178"/>
      <c r="I26" s="179"/>
      <c r="J26" s="254"/>
      <c r="K26" s="254"/>
      <c r="L26" s="178"/>
      <c r="M26" s="179"/>
      <c r="N26" s="254"/>
      <c r="O26" s="254"/>
      <c r="P26" s="178"/>
      <c r="Q26" s="179"/>
      <c r="R26" s="254"/>
      <c r="S26" s="254"/>
      <c r="T26" s="251">
        <f t="shared" si="0"/>
        <v>0</v>
      </c>
    </row>
    <row r="27" spans="2:20" ht="15.9" hidden="1" x14ac:dyDescent="0.4">
      <c r="B27" s="208"/>
      <c r="C27" s="180"/>
      <c r="D27" s="178"/>
      <c r="E27" s="179"/>
      <c r="F27" s="254"/>
      <c r="G27" s="254"/>
      <c r="H27" s="178"/>
      <c r="I27" s="179"/>
      <c r="J27" s="254"/>
      <c r="K27" s="254"/>
      <c r="L27" s="178"/>
      <c r="M27" s="179"/>
      <c r="N27" s="254"/>
      <c r="O27" s="254"/>
      <c r="P27" s="178"/>
      <c r="Q27" s="179"/>
      <c r="R27" s="254"/>
      <c r="S27" s="254"/>
      <c r="T27" s="251">
        <f t="shared" si="0"/>
        <v>0</v>
      </c>
    </row>
    <row r="28" spans="2:20" ht="15.9" hidden="1" x14ac:dyDescent="0.4">
      <c r="B28" s="208"/>
      <c r="C28" s="180"/>
      <c r="D28" s="178"/>
      <c r="E28" s="179"/>
      <c r="F28" s="180"/>
      <c r="G28" s="254"/>
      <c r="H28" s="178"/>
      <c r="I28" s="179"/>
      <c r="J28" s="180"/>
      <c r="K28" s="254"/>
      <c r="L28" s="178"/>
      <c r="M28" s="179"/>
      <c r="N28" s="180"/>
      <c r="O28" s="254"/>
      <c r="P28" s="178"/>
      <c r="Q28" s="179"/>
      <c r="R28" s="180"/>
      <c r="S28" s="254"/>
      <c r="T28" s="251">
        <f t="shared" si="0"/>
        <v>0</v>
      </c>
    </row>
    <row r="29" spans="2:20" ht="15.9" hidden="1" x14ac:dyDescent="0.4">
      <c r="B29" s="208"/>
      <c r="C29" s="180"/>
      <c r="D29" s="178"/>
      <c r="E29" s="179"/>
      <c r="F29" s="254"/>
      <c r="G29" s="254"/>
      <c r="H29" s="178"/>
      <c r="I29" s="179"/>
      <c r="J29" s="254"/>
      <c r="K29" s="254"/>
      <c r="L29" s="178"/>
      <c r="M29" s="179"/>
      <c r="N29" s="254"/>
      <c r="O29" s="254"/>
      <c r="P29" s="178"/>
      <c r="Q29" s="179"/>
      <c r="R29" s="254"/>
      <c r="S29" s="254"/>
      <c r="T29" s="251">
        <f t="shared" si="0"/>
        <v>0</v>
      </c>
    </row>
    <row r="30" spans="2:20" ht="15.9" hidden="1" x14ac:dyDescent="0.4">
      <c r="B30" s="312" t="s">
        <v>52</v>
      </c>
      <c r="C30" s="313" t="s">
        <v>53</v>
      </c>
      <c r="D30" s="269">
        <v>24</v>
      </c>
      <c r="E30" s="270" t="s">
        <v>30</v>
      </c>
      <c r="F30" s="254">
        <v>0</v>
      </c>
      <c r="G30" s="254">
        <f>G31+G34+G39+G43</f>
        <v>321035000</v>
      </c>
      <c r="H30" s="314">
        <v>24</v>
      </c>
      <c r="I30" s="315" t="s">
        <v>30</v>
      </c>
      <c r="J30" s="316">
        <v>0</v>
      </c>
      <c r="K30" s="316">
        <f>K31+K34+K39+K43</f>
        <v>321035000</v>
      </c>
      <c r="L30" s="314">
        <v>24</v>
      </c>
      <c r="M30" s="315" t="s">
        <v>30</v>
      </c>
      <c r="N30" s="316">
        <v>0</v>
      </c>
      <c r="O30" s="316">
        <f>O31+O34+O39+O43</f>
        <v>321035000</v>
      </c>
      <c r="P30" s="314">
        <v>24</v>
      </c>
      <c r="Q30" s="315" t="s">
        <v>30</v>
      </c>
      <c r="R30" s="316">
        <v>0</v>
      </c>
      <c r="S30" s="316">
        <f>S31+S34+S39+S43</f>
        <v>321035000</v>
      </c>
      <c r="T30" s="251">
        <f t="shared" si="0"/>
        <v>0</v>
      </c>
    </row>
    <row r="31" spans="2:20" ht="15.9" hidden="1" x14ac:dyDescent="0.4">
      <c r="B31" s="208"/>
      <c r="C31" s="180"/>
      <c r="D31" s="178"/>
      <c r="E31" s="179"/>
      <c r="F31" s="180"/>
      <c r="G31" s="254"/>
      <c r="H31" s="178"/>
      <c r="I31" s="179"/>
      <c r="J31" s="180"/>
      <c r="K31" s="254"/>
      <c r="L31" s="178"/>
      <c r="M31" s="179"/>
      <c r="N31" s="180"/>
      <c r="O31" s="254"/>
      <c r="P31" s="178"/>
      <c r="Q31" s="179"/>
      <c r="R31" s="180"/>
      <c r="S31" s="254"/>
      <c r="T31" s="251">
        <f t="shared" si="0"/>
        <v>0</v>
      </c>
    </row>
    <row r="32" spans="2:20" ht="15.9" hidden="1" x14ac:dyDescent="0.4">
      <c r="B32" s="208"/>
      <c r="C32" s="180"/>
      <c r="D32" s="178"/>
      <c r="E32" s="179"/>
      <c r="F32" s="254"/>
      <c r="G32" s="254"/>
      <c r="H32" s="178"/>
      <c r="I32" s="179"/>
      <c r="J32" s="254"/>
      <c r="K32" s="254"/>
      <c r="L32" s="178"/>
      <c r="M32" s="179"/>
      <c r="N32" s="254"/>
      <c r="O32" s="254"/>
      <c r="P32" s="178"/>
      <c r="Q32" s="179"/>
      <c r="R32" s="254"/>
      <c r="S32" s="254"/>
      <c r="T32" s="251">
        <f t="shared" si="0"/>
        <v>0</v>
      </c>
    </row>
    <row r="33" spans="2:20" ht="15.9" hidden="1" x14ac:dyDescent="0.4">
      <c r="B33" s="208"/>
      <c r="C33" s="180"/>
      <c r="D33" s="178"/>
      <c r="E33" s="179"/>
      <c r="F33" s="254"/>
      <c r="G33" s="254"/>
      <c r="H33" s="178"/>
      <c r="I33" s="179"/>
      <c r="J33" s="254"/>
      <c r="K33" s="254"/>
      <c r="L33" s="178"/>
      <c r="M33" s="179"/>
      <c r="N33" s="254"/>
      <c r="O33" s="254"/>
      <c r="P33" s="178"/>
      <c r="Q33" s="179"/>
      <c r="R33" s="254"/>
      <c r="S33" s="254"/>
      <c r="T33" s="251">
        <f t="shared" si="0"/>
        <v>0</v>
      </c>
    </row>
    <row r="34" spans="2:20" ht="15.9" hidden="1" x14ac:dyDescent="0.4">
      <c r="B34" s="208">
        <v>525119</v>
      </c>
      <c r="C34" s="180" t="s">
        <v>42</v>
      </c>
      <c r="D34" s="178"/>
      <c r="E34" s="179"/>
      <c r="F34" s="254"/>
      <c r="G34" s="254">
        <f>SUM(G35:G38)</f>
        <v>321035000</v>
      </c>
      <c r="H34" s="178"/>
      <c r="I34" s="179"/>
      <c r="J34" s="254"/>
      <c r="K34" s="254">
        <f>SUM(K35:K38)</f>
        <v>321035000</v>
      </c>
      <c r="L34" s="178"/>
      <c r="M34" s="179"/>
      <c r="N34" s="254"/>
      <c r="O34" s="254">
        <f>SUM(O35:O38)</f>
        <v>321035000</v>
      </c>
      <c r="P34" s="178"/>
      <c r="Q34" s="179"/>
      <c r="R34" s="254"/>
      <c r="S34" s="254">
        <f>SUM(S35:S38)</f>
        <v>321035000</v>
      </c>
      <c r="T34" s="251">
        <f t="shared" si="0"/>
        <v>0</v>
      </c>
    </row>
    <row r="35" spans="2:20" ht="15.9" hidden="1" x14ac:dyDescent="0.4">
      <c r="B35" s="208" t="s">
        <v>27</v>
      </c>
      <c r="C35" s="180" t="s">
        <v>44</v>
      </c>
      <c r="D35" s="178">
        <v>24</v>
      </c>
      <c r="E35" s="179" t="s">
        <v>40</v>
      </c>
      <c r="F35" s="254">
        <v>450000</v>
      </c>
      <c r="G35" s="254">
        <f t="shared" ref="G35:G38" si="5">ROUNDDOWN(D35*F35,-3)</f>
        <v>10800000</v>
      </c>
      <c r="H35" s="178">
        <v>24</v>
      </c>
      <c r="I35" s="179" t="s">
        <v>40</v>
      </c>
      <c r="J35" s="254">
        <v>450000</v>
      </c>
      <c r="K35" s="254">
        <f t="shared" ref="K35:K36" si="6">ROUNDDOWN(H35*J35,-3)</f>
        <v>10800000</v>
      </c>
      <c r="L35" s="178">
        <v>24</v>
      </c>
      <c r="M35" s="179" t="s">
        <v>40</v>
      </c>
      <c r="N35" s="254">
        <v>450000</v>
      </c>
      <c r="O35" s="254">
        <f t="shared" ref="O35:O36" si="7">ROUNDDOWN(L35*N35,-3)</f>
        <v>10800000</v>
      </c>
      <c r="P35" s="178">
        <v>24</v>
      </c>
      <c r="Q35" s="179" t="s">
        <v>40</v>
      </c>
      <c r="R35" s="254">
        <v>450000</v>
      </c>
      <c r="S35" s="254">
        <f t="shared" ref="S35:S36" si="8">ROUNDDOWN(P35*R35,-3)</f>
        <v>10800000</v>
      </c>
      <c r="T35" s="251">
        <f t="shared" si="0"/>
        <v>0</v>
      </c>
    </row>
    <row r="36" spans="2:20" ht="15.9" hidden="1" x14ac:dyDescent="0.4">
      <c r="B36" s="208" t="s">
        <v>27</v>
      </c>
      <c r="C36" s="180" t="s">
        <v>56</v>
      </c>
      <c r="D36" s="178">
        <f>(24*25*3)+52</f>
        <v>1852</v>
      </c>
      <c r="E36" s="179" t="s">
        <v>57</v>
      </c>
      <c r="F36" s="254">
        <v>40000</v>
      </c>
      <c r="G36" s="254">
        <f t="shared" si="5"/>
        <v>74080000</v>
      </c>
      <c r="H36" s="178">
        <f>(24*25*3)+52</f>
        <v>1852</v>
      </c>
      <c r="I36" s="179" t="s">
        <v>57</v>
      </c>
      <c r="J36" s="254">
        <v>40000</v>
      </c>
      <c r="K36" s="254">
        <f t="shared" si="6"/>
        <v>74080000</v>
      </c>
      <c r="L36" s="178">
        <f>(24*25*3)+52</f>
        <v>1852</v>
      </c>
      <c r="M36" s="179" t="s">
        <v>57</v>
      </c>
      <c r="N36" s="254">
        <v>40000</v>
      </c>
      <c r="O36" s="254">
        <f t="shared" si="7"/>
        <v>74080000</v>
      </c>
      <c r="P36" s="178">
        <v>1852</v>
      </c>
      <c r="Q36" s="179" t="s">
        <v>57</v>
      </c>
      <c r="R36" s="254">
        <v>40000</v>
      </c>
      <c r="S36" s="254">
        <f t="shared" si="8"/>
        <v>74080000</v>
      </c>
      <c r="T36" s="251">
        <f t="shared" si="0"/>
        <v>0</v>
      </c>
    </row>
    <row r="37" spans="2:20" ht="15.9" hidden="1" x14ac:dyDescent="0.4">
      <c r="B37" s="208" t="s">
        <v>27</v>
      </c>
      <c r="C37" s="180" t="s">
        <v>45</v>
      </c>
      <c r="D37" s="178">
        <v>23</v>
      </c>
      <c r="E37" s="179" t="s">
        <v>40</v>
      </c>
      <c r="F37" s="254">
        <v>10105000</v>
      </c>
      <c r="G37" s="254">
        <f>ROUNDDOWN(D37*F37,-3)</f>
        <v>232415000</v>
      </c>
      <c r="H37" s="178">
        <v>23</v>
      </c>
      <c r="I37" s="179" t="s">
        <v>40</v>
      </c>
      <c r="J37" s="254">
        <v>10105000</v>
      </c>
      <c r="K37" s="254">
        <f>ROUNDDOWN(H37*J37,-3)</f>
        <v>232415000</v>
      </c>
      <c r="L37" s="178">
        <v>23</v>
      </c>
      <c r="M37" s="179" t="s">
        <v>40</v>
      </c>
      <c r="N37" s="254">
        <v>10105000</v>
      </c>
      <c r="O37" s="254">
        <f>ROUNDDOWN(L37*N37,-3)</f>
        <v>232415000</v>
      </c>
      <c r="P37" s="178">
        <v>23</v>
      </c>
      <c r="Q37" s="179" t="s">
        <v>40</v>
      </c>
      <c r="R37" s="254">
        <v>10105000</v>
      </c>
      <c r="S37" s="254">
        <f>ROUNDDOWN(P37*R37,-3)</f>
        <v>232415000</v>
      </c>
      <c r="T37" s="251">
        <f t="shared" si="0"/>
        <v>0</v>
      </c>
    </row>
    <row r="38" spans="2:20" ht="15.9" hidden="1" x14ac:dyDescent="0.4">
      <c r="B38" s="208" t="s">
        <v>27</v>
      </c>
      <c r="C38" s="180" t="s">
        <v>58</v>
      </c>
      <c r="D38" s="178">
        <v>44</v>
      </c>
      <c r="E38" s="179" t="s">
        <v>59</v>
      </c>
      <c r="F38" s="254">
        <v>85000</v>
      </c>
      <c r="G38" s="254">
        <f t="shared" si="5"/>
        <v>3740000</v>
      </c>
      <c r="H38" s="178">
        <v>44</v>
      </c>
      <c r="I38" s="179" t="s">
        <v>59</v>
      </c>
      <c r="J38" s="254">
        <v>85000</v>
      </c>
      <c r="K38" s="254">
        <f t="shared" ref="K38" si="9">ROUNDDOWN(H38*J38,-3)</f>
        <v>3740000</v>
      </c>
      <c r="L38" s="178">
        <v>44</v>
      </c>
      <c r="M38" s="179" t="s">
        <v>59</v>
      </c>
      <c r="N38" s="254">
        <v>85000</v>
      </c>
      <c r="O38" s="254">
        <f t="shared" ref="O38" si="10">ROUNDDOWN(L38*N38,-3)</f>
        <v>3740000</v>
      </c>
      <c r="P38" s="178">
        <v>44</v>
      </c>
      <c r="Q38" s="179" t="s">
        <v>59</v>
      </c>
      <c r="R38" s="254">
        <v>85000</v>
      </c>
      <c r="S38" s="254">
        <f t="shared" ref="S38" si="11">ROUNDDOWN(P38*R38,-3)</f>
        <v>3740000</v>
      </c>
      <c r="T38" s="251">
        <f t="shared" si="0"/>
        <v>0</v>
      </c>
    </row>
    <row r="39" spans="2:20" ht="15.9" hidden="1" x14ac:dyDescent="0.4">
      <c r="B39" s="208"/>
      <c r="C39" s="180"/>
      <c r="D39" s="178"/>
      <c r="E39" s="179"/>
      <c r="F39" s="180"/>
      <c r="G39" s="254"/>
      <c r="H39" s="178"/>
      <c r="I39" s="179"/>
      <c r="J39" s="180"/>
      <c r="K39" s="254"/>
      <c r="L39" s="178"/>
      <c r="M39" s="179"/>
      <c r="N39" s="180"/>
      <c r="O39" s="254"/>
      <c r="P39" s="178"/>
      <c r="Q39" s="179"/>
      <c r="R39" s="180"/>
      <c r="S39" s="254"/>
      <c r="T39" s="251">
        <f t="shared" si="0"/>
        <v>0</v>
      </c>
    </row>
    <row r="40" spans="2:20" ht="15.9" hidden="1" x14ac:dyDescent="0.4">
      <c r="B40" s="208"/>
      <c r="C40" s="180"/>
      <c r="D40" s="178"/>
      <c r="E40" s="179"/>
      <c r="F40" s="254"/>
      <c r="G40" s="254"/>
      <c r="H40" s="178"/>
      <c r="I40" s="179"/>
      <c r="J40" s="254"/>
      <c r="K40" s="254"/>
      <c r="L40" s="178"/>
      <c r="M40" s="179"/>
      <c r="N40" s="254"/>
      <c r="O40" s="254"/>
      <c r="P40" s="178"/>
      <c r="Q40" s="179"/>
      <c r="R40" s="254"/>
      <c r="S40" s="254"/>
      <c r="T40" s="251">
        <f t="shared" si="0"/>
        <v>0</v>
      </c>
    </row>
    <row r="41" spans="2:20" ht="15.9" hidden="1" x14ac:dyDescent="0.4">
      <c r="B41" s="208"/>
      <c r="C41" s="180"/>
      <c r="D41" s="178"/>
      <c r="E41" s="179"/>
      <c r="F41" s="254"/>
      <c r="G41" s="254"/>
      <c r="H41" s="178"/>
      <c r="I41" s="179"/>
      <c r="J41" s="254"/>
      <c r="K41" s="254"/>
      <c r="L41" s="178"/>
      <c r="M41" s="179"/>
      <c r="N41" s="254"/>
      <c r="O41" s="254"/>
      <c r="P41" s="178"/>
      <c r="Q41" s="179"/>
      <c r="R41" s="254"/>
      <c r="S41" s="254"/>
      <c r="T41" s="251">
        <f t="shared" si="0"/>
        <v>0</v>
      </c>
    </row>
    <row r="42" spans="2:20" ht="15.9" hidden="1" x14ac:dyDescent="0.4">
      <c r="B42" s="208"/>
      <c r="C42" s="180"/>
      <c r="D42" s="178"/>
      <c r="E42" s="179"/>
      <c r="F42" s="254"/>
      <c r="G42" s="254"/>
      <c r="H42" s="178"/>
      <c r="I42" s="179"/>
      <c r="J42" s="254"/>
      <c r="K42" s="254"/>
      <c r="L42" s="178"/>
      <c r="M42" s="179"/>
      <c r="N42" s="254"/>
      <c r="O42" s="254"/>
      <c r="P42" s="178"/>
      <c r="Q42" s="179"/>
      <c r="R42" s="254"/>
      <c r="S42" s="254"/>
      <c r="T42" s="251">
        <f t="shared" si="0"/>
        <v>0</v>
      </c>
    </row>
    <row r="43" spans="2:20" ht="15.9" hidden="1" x14ac:dyDescent="0.4">
      <c r="B43" s="208"/>
      <c r="C43" s="180"/>
      <c r="D43" s="178"/>
      <c r="E43" s="179"/>
      <c r="F43" s="180"/>
      <c r="G43" s="254"/>
      <c r="H43" s="178"/>
      <c r="I43" s="179"/>
      <c r="J43" s="180"/>
      <c r="K43" s="254"/>
      <c r="L43" s="178"/>
      <c r="M43" s="179"/>
      <c r="N43" s="180"/>
      <c r="O43" s="254"/>
      <c r="P43" s="178"/>
      <c r="Q43" s="179"/>
      <c r="R43" s="180"/>
      <c r="S43" s="254"/>
      <c r="T43" s="251">
        <f t="shared" si="0"/>
        <v>0</v>
      </c>
    </row>
    <row r="44" spans="2:20" ht="15.9" hidden="1" x14ac:dyDescent="0.4">
      <c r="B44" s="208"/>
      <c r="C44" s="180"/>
      <c r="D44" s="178"/>
      <c r="E44" s="179"/>
      <c r="F44" s="254"/>
      <c r="G44" s="254"/>
      <c r="H44" s="178"/>
      <c r="I44" s="179"/>
      <c r="J44" s="254"/>
      <c r="K44" s="254"/>
      <c r="L44" s="178"/>
      <c r="M44" s="179"/>
      <c r="N44" s="254"/>
      <c r="O44" s="254"/>
      <c r="P44" s="178"/>
      <c r="Q44" s="179"/>
      <c r="R44" s="254"/>
      <c r="S44" s="254"/>
      <c r="T44" s="251">
        <f t="shared" si="0"/>
        <v>0</v>
      </c>
    </row>
    <row r="45" spans="2:20" ht="15.9" hidden="1" x14ac:dyDescent="0.4">
      <c r="B45" s="312" t="s">
        <v>62</v>
      </c>
      <c r="C45" s="313" t="s">
        <v>63</v>
      </c>
      <c r="D45" s="269">
        <v>24</v>
      </c>
      <c r="E45" s="270" t="s">
        <v>30</v>
      </c>
      <c r="F45" s="254">
        <v>0</v>
      </c>
      <c r="G45" s="254">
        <f>G46+G51+G54+G58</f>
        <v>9240000</v>
      </c>
      <c r="H45" s="314">
        <v>24</v>
      </c>
      <c r="I45" s="315" t="s">
        <v>30</v>
      </c>
      <c r="J45" s="316">
        <v>0</v>
      </c>
      <c r="K45" s="316">
        <f>K46+K51+K54+K58</f>
        <v>9240000</v>
      </c>
      <c r="L45" s="314">
        <v>24</v>
      </c>
      <c r="M45" s="315" t="s">
        <v>30</v>
      </c>
      <c r="N45" s="316">
        <v>0</v>
      </c>
      <c r="O45" s="316">
        <f>O46+O51+O54+O58</f>
        <v>9240000</v>
      </c>
      <c r="P45" s="314">
        <v>24</v>
      </c>
      <c r="Q45" s="315" t="s">
        <v>30</v>
      </c>
      <c r="R45" s="316">
        <v>0</v>
      </c>
      <c r="S45" s="316">
        <f>S46+S51+S54+S58</f>
        <v>9240000</v>
      </c>
      <c r="T45" s="251">
        <f t="shared" si="0"/>
        <v>0</v>
      </c>
    </row>
    <row r="46" spans="2:20" ht="15.9" hidden="1" x14ac:dyDescent="0.4">
      <c r="B46" s="208"/>
      <c r="C46" s="180"/>
      <c r="D46" s="178"/>
      <c r="E46" s="179"/>
      <c r="F46" s="180"/>
      <c r="G46" s="254"/>
      <c r="H46" s="178"/>
      <c r="I46" s="179"/>
      <c r="J46" s="180"/>
      <c r="K46" s="254"/>
      <c r="L46" s="178"/>
      <c r="M46" s="179"/>
      <c r="N46" s="180"/>
      <c r="O46" s="254"/>
      <c r="P46" s="178"/>
      <c r="Q46" s="179"/>
      <c r="R46" s="180"/>
      <c r="S46" s="254"/>
      <c r="T46" s="251">
        <f t="shared" si="0"/>
        <v>0</v>
      </c>
    </row>
    <row r="47" spans="2:20" ht="15.9" hidden="1" x14ac:dyDescent="0.4">
      <c r="B47" s="208"/>
      <c r="C47" s="180"/>
      <c r="D47" s="178"/>
      <c r="E47" s="179"/>
      <c r="F47" s="254"/>
      <c r="G47" s="254"/>
      <c r="H47" s="178"/>
      <c r="I47" s="179"/>
      <c r="J47" s="254"/>
      <c r="K47" s="254"/>
      <c r="L47" s="178"/>
      <c r="M47" s="179"/>
      <c r="N47" s="254"/>
      <c r="O47" s="254"/>
      <c r="P47" s="178"/>
      <c r="Q47" s="179"/>
      <c r="R47" s="254"/>
      <c r="S47" s="254"/>
      <c r="T47" s="251">
        <f t="shared" si="0"/>
        <v>0</v>
      </c>
    </row>
    <row r="48" spans="2:20" ht="15.9" hidden="1" x14ac:dyDescent="0.4">
      <c r="B48" s="208"/>
      <c r="C48" s="180"/>
      <c r="D48" s="178"/>
      <c r="E48" s="179"/>
      <c r="F48" s="254"/>
      <c r="G48" s="254"/>
      <c r="H48" s="178"/>
      <c r="I48" s="179"/>
      <c r="J48" s="254"/>
      <c r="K48" s="254"/>
      <c r="L48" s="178"/>
      <c r="M48" s="179"/>
      <c r="N48" s="254"/>
      <c r="O48" s="254"/>
      <c r="P48" s="178"/>
      <c r="Q48" s="179"/>
      <c r="R48" s="254"/>
      <c r="S48" s="254"/>
      <c r="T48" s="251">
        <f t="shared" si="0"/>
        <v>0</v>
      </c>
    </row>
    <row r="49" spans="2:20" ht="15.9" hidden="1" x14ac:dyDescent="0.4">
      <c r="B49" s="208"/>
      <c r="C49" s="180"/>
      <c r="D49" s="178"/>
      <c r="E49" s="179"/>
      <c r="F49" s="254"/>
      <c r="G49" s="254"/>
      <c r="H49" s="178"/>
      <c r="I49" s="179"/>
      <c r="J49" s="254"/>
      <c r="K49" s="254"/>
      <c r="L49" s="178"/>
      <c r="M49" s="179"/>
      <c r="N49" s="254"/>
      <c r="O49" s="254"/>
      <c r="P49" s="178"/>
      <c r="Q49" s="179"/>
      <c r="R49" s="254"/>
      <c r="S49" s="254"/>
      <c r="T49" s="251">
        <f t="shared" si="0"/>
        <v>0</v>
      </c>
    </row>
    <row r="50" spans="2:20" ht="15.9" hidden="1" x14ac:dyDescent="0.4">
      <c r="B50" s="208"/>
      <c r="C50" s="180"/>
      <c r="D50" s="178"/>
      <c r="E50" s="179"/>
      <c r="F50" s="254"/>
      <c r="G50" s="254"/>
      <c r="H50" s="178"/>
      <c r="I50" s="179"/>
      <c r="J50" s="254"/>
      <c r="K50" s="254"/>
      <c r="L50" s="178"/>
      <c r="M50" s="179"/>
      <c r="N50" s="254"/>
      <c r="O50" s="254"/>
      <c r="P50" s="178"/>
      <c r="Q50" s="179"/>
      <c r="R50" s="254"/>
      <c r="S50" s="254"/>
      <c r="T50" s="251">
        <f t="shared" si="0"/>
        <v>0</v>
      </c>
    </row>
    <row r="51" spans="2:20" ht="15.9" hidden="1" x14ac:dyDescent="0.4">
      <c r="B51" s="208">
        <v>525119</v>
      </c>
      <c r="C51" s="180" t="s">
        <v>42</v>
      </c>
      <c r="D51" s="178"/>
      <c r="E51" s="179"/>
      <c r="F51" s="254"/>
      <c r="G51" s="254">
        <f>SUM(G52:G53)</f>
        <v>9240000</v>
      </c>
      <c r="H51" s="178"/>
      <c r="I51" s="179"/>
      <c r="J51" s="254"/>
      <c r="K51" s="254">
        <f>SUM(K52:K53)</f>
        <v>9240000</v>
      </c>
      <c r="L51" s="178"/>
      <c r="M51" s="179"/>
      <c r="N51" s="254"/>
      <c r="O51" s="254">
        <f>SUM(O52:O53)</f>
        <v>9240000</v>
      </c>
      <c r="P51" s="178"/>
      <c r="Q51" s="179"/>
      <c r="R51" s="254"/>
      <c r="S51" s="254">
        <f>SUM(S52:S53)</f>
        <v>9240000</v>
      </c>
      <c r="T51" s="251">
        <f t="shared" si="0"/>
        <v>0</v>
      </c>
    </row>
    <row r="52" spans="2:20" ht="15.9" hidden="1" x14ac:dyDescent="0.4">
      <c r="B52" s="208" t="s">
        <v>27</v>
      </c>
      <c r="C52" s="180" t="s">
        <v>44</v>
      </c>
      <c r="D52" s="178">
        <v>24</v>
      </c>
      <c r="E52" s="179" t="s">
        <v>40</v>
      </c>
      <c r="F52" s="254">
        <v>225000</v>
      </c>
      <c r="G52" s="254">
        <f>D52*F52</f>
        <v>5400000</v>
      </c>
      <c r="H52" s="178">
        <v>24</v>
      </c>
      <c r="I52" s="179" t="s">
        <v>40</v>
      </c>
      <c r="J52" s="254">
        <v>225000</v>
      </c>
      <c r="K52" s="254">
        <f>H52*J52</f>
        <v>5400000</v>
      </c>
      <c r="L52" s="178">
        <v>24</v>
      </c>
      <c r="M52" s="179" t="s">
        <v>40</v>
      </c>
      <c r="N52" s="254">
        <v>225000</v>
      </c>
      <c r="O52" s="254">
        <f>L52*N52</f>
        <v>5400000</v>
      </c>
      <c r="P52" s="178">
        <v>24</v>
      </c>
      <c r="Q52" s="179" t="s">
        <v>40</v>
      </c>
      <c r="R52" s="254">
        <v>225000</v>
      </c>
      <c r="S52" s="254">
        <f>P52*R52</f>
        <v>5400000</v>
      </c>
      <c r="T52" s="251">
        <f t="shared" si="0"/>
        <v>0</v>
      </c>
    </row>
    <row r="53" spans="2:20" ht="15.9" hidden="1" x14ac:dyDescent="0.4">
      <c r="B53" s="208" t="s">
        <v>27</v>
      </c>
      <c r="C53" s="180" t="s">
        <v>45</v>
      </c>
      <c r="D53" s="178">
        <v>24</v>
      </c>
      <c r="E53" s="179" t="s">
        <v>40</v>
      </c>
      <c r="F53" s="254">
        <v>160000</v>
      </c>
      <c r="G53" s="254">
        <f>D53*F53</f>
        <v>3840000</v>
      </c>
      <c r="H53" s="178">
        <v>24</v>
      </c>
      <c r="I53" s="179" t="s">
        <v>40</v>
      </c>
      <c r="J53" s="254">
        <v>160000</v>
      </c>
      <c r="K53" s="254">
        <f>H53*J53</f>
        <v>3840000</v>
      </c>
      <c r="L53" s="178">
        <v>24</v>
      </c>
      <c r="M53" s="179" t="s">
        <v>40</v>
      </c>
      <c r="N53" s="254">
        <v>160000</v>
      </c>
      <c r="O53" s="254">
        <f>L53*N53</f>
        <v>3840000</v>
      </c>
      <c r="P53" s="178">
        <v>24</v>
      </c>
      <c r="Q53" s="179" t="s">
        <v>40</v>
      </c>
      <c r="R53" s="254">
        <v>160000</v>
      </c>
      <c r="S53" s="254">
        <f>P53*R53</f>
        <v>3840000</v>
      </c>
      <c r="T53" s="251">
        <f t="shared" si="0"/>
        <v>0</v>
      </c>
    </row>
    <row r="54" spans="2:20" ht="15.9" hidden="1" x14ac:dyDescent="0.4">
      <c r="B54" s="208"/>
      <c r="C54" s="180"/>
      <c r="D54" s="178"/>
      <c r="E54" s="179"/>
      <c r="F54" s="180"/>
      <c r="G54" s="254"/>
      <c r="H54" s="178"/>
      <c r="I54" s="179"/>
      <c r="J54" s="180"/>
      <c r="K54" s="254"/>
      <c r="L54" s="178"/>
      <c r="M54" s="179"/>
      <c r="N54" s="180"/>
      <c r="O54" s="254"/>
      <c r="P54" s="178"/>
      <c r="Q54" s="179"/>
      <c r="R54" s="180"/>
      <c r="S54" s="254"/>
      <c r="T54" s="251">
        <f t="shared" si="0"/>
        <v>0</v>
      </c>
    </row>
    <row r="55" spans="2:20" ht="15.9" hidden="1" x14ac:dyDescent="0.4">
      <c r="B55" s="208"/>
      <c r="C55" s="180"/>
      <c r="D55" s="178"/>
      <c r="E55" s="179"/>
      <c r="F55" s="254"/>
      <c r="G55" s="254"/>
      <c r="H55" s="178"/>
      <c r="I55" s="179"/>
      <c r="J55" s="254"/>
      <c r="K55" s="254"/>
      <c r="L55" s="178"/>
      <c r="M55" s="179"/>
      <c r="N55" s="254"/>
      <c r="O55" s="254"/>
      <c r="P55" s="178"/>
      <c r="Q55" s="179"/>
      <c r="R55" s="254"/>
      <c r="S55" s="254"/>
      <c r="T55" s="251">
        <f t="shared" si="0"/>
        <v>0</v>
      </c>
    </row>
    <row r="56" spans="2:20" ht="15.9" hidden="1" x14ac:dyDescent="0.4">
      <c r="B56" s="208"/>
      <c r="C56" s="180"/>
      <c r="D56" s="178"/>
      <c r="E56" s="179"/>
      <c r="F56" s="254"/>
      <c r="G56" s="254"/>
      <c r="H56" s="178"/>
      <c r="I56" s="179"/>
      <c r="J56" s="254"/>
      <c r="K56" s="254"/>
      <c r="L56" s="178"/>
      <c r="M56" s="179"/>
      <c r="N56" s="254"/>
      <c r="O56" s="254"/>
      <c r="P56" s="178"/>
      <c r="Q56" s="179"/>
      <c r="R56" s="254"/>
      <c r="S56" s="254"/>
      <c r="T56" s="251">
        <f t="shared" si="0"/>
        <v>0</v>
      </c>
    </row>
    <row r="57" spans="2:20" ht="15.9" hidden="1" x14ac:dyDescent="0.4">
      <c r="B57" s="208"/>
      <c r="C57" s="180"/>
      <c r="D57" s="178"/>
      <c r="E57" s="179"/>
      <c r="F57" s="254"/>
      <c r="G57" s="254"/>
      <c r="H57" s="178"/>
      <c r="I57" s="179"/>
      <c r="J57" s="254"/>
      <c r="K57" s="254"/>
      <c r="L57" s="178"/>
      <c r="M57" s="179"/>
      <c r="N57" s="254"/>
      <c r="O57" s="254"/>
      <c r="P57" s="178"/>
      <c r="Q57" s="179"/>
      <c r="R57" s="254"/>
      <c r="S57" s="254"/>
      <c r="T57" s="251">
        <f t="shared" si="0"/>
        <v>0</v>
      </c>
    </row>
    <row r="58" spans="2:20" ht="15.9" hidden="1" x14ac:dyDescent="0.4">
      <c r="B58" s="208"/>
      <c r="C58" s="180"/>
      <c r="D58" s="178"/>
      <c r="E58" s="179"/>
      <c r="F58" s="180"/>
      <c r="G58" s="254"/>
      <c r="H58" s="178"/>
      <c r="I58" s="179"/>
      <c r="J58" s="180"/>
      <c r="K58" s="254"/>
      <c r="L58" s="178"/>
      <c r="M58" s="179"/>
      <c r="N58" s="180"/>
      <c r="O58" s="254"/>
      <c r="P58" s="178"/>
      <c r="Q58" s="179"/>
      <c r="R58" s="180"/>
      <c r="S58" s="254"/>
      <c r="T58" s="251">
        <f t="shared" si="0"/>
        <v>0</v>
      </c>
    </row>
    <row r="59" spans="2:20" ht="15.9" hidden="1" x14ac:dyDescent="0.4">
      <c r="B59" s="208"/>
      <c r="C59" s="180"/>
      <c r="D59" s="178"/>
      <c r="E59" s="179"/>
      <c r="F59" s="254"/>
      <c r="G59" s="254"/>
      <c r="H59" s="178"/>
      <c r="I59" s="179"/>
      <c r="J59" s="254"/>
      <c r="K59" s="254"/>
      <c r="L59" s="178"/>
      <c r="M59" s="179"/>
      <c r="N59" s="254"/>
      <c r="O59" s="254"/>
      <c r="P59" s="178"/>
      <c r="Q59" s="179"/>
      <c r="R59" s="254"/>
      <c r="S59" s="254"/>
      <c r="T59" s="251">
        <f t="shared" si="0"/>
        <v>0</v>
      </c>
    </row>
    <row r="60" spans="2:20" ht="15.9" hidden="1" x14ac:dyDescent="0.4">
      <c r="B60" s="312" t="s">
        <v>69</v>
      </c>
      <c r="C60" s="313" t="s">
        <v>70</v>
      </c>
      <c r="D60" s="269">
        <v>24</v>
      </c>
      <c r="E60" s="270" t="s">
        <v>30</v>
      </c>
      <c r="F60" s="254">
        <v>0</v>
      </c>
      <c r="G60" s="254">
        <f>G61+G66+G71+G79</f>
        <v>304920000</v>
      </c>
      <c r="H60" s="314">
        <v>24</v>
      </c>
      <c r="I60" s="315" t="s">
        <v>30</v>
      </c>
      <c r="J60" s="316">
        <v>0</v>
      </c>
      <c r="K60" s="316">
        <f>K61+K66+K71+K79</f>
        <v>304920000</v>
      </c>
      <c r="L60" s="314">
        <v>24</v>
      </c>
      <c r="M60" s="315" t="s">
        <v>30</v>
      </c>
      <c r="N60" s="316">
        <v>0</v>
      </c>
      <c r="O60" s="316">
        <f>O61+O66+O71+O79</f>
        <v>304920000</v>
      </c>
      <c r="P60" s="314">
        <v>24</v>
      </c>
      <c r="Q60" s="315" t="s">
        <v>30</v>
      </c>
      <c r="R60" s="316">
        <v>0</v>
      </c>
      <c r="S60" s="316">
        <f>S61+S66+S71+S79</f>
        <v>304920000</v>
      </c>
      <c r="T60" s="251">
        <f t="shared" si="0"/>
        <v>0</v>
      </c>
    </row>
    <row r="61" spans="2:20" ht="15.9" hidden="1" x14ac:dyDescent="0.4">
      <c r="B61" s="208"/>
      <c r="C61" s="180"/>
      <c r="D61" s="178"/>
      <c r="E61" s="179"/>
      <c r="F61" s="180"/>
      <c r="G61" s="254"/>
      <c r="H61" s="178"/>
      <c r="I61" s="179"/>
      <c r="J61" s="180"/>
      <c r="K61" s="254"/>
      <c r="L61" s="178"/>
      <c r="M61" s="179"/>
      <c r="N61" s="180"/>
      <c r="O61" s="254"/>
      <c r="P61" s="178"/>
      <c r="Q61" s="179"/>
      <c r="R61" s="180"/>
      <c r="S61" s="254"/>
      <c r="T61" s="251">
        <f t="shared" si="0"/>
        <v>0</v>
      </c>
    </row>
    <row r="62" spans="2:20" ht="15.9" hidden="1" x14ac:dyDescent="0.4">
      <c r="B62" s="208"/>
      <c r="C62" s="180"/>
      <c r="D62" s="178"/>
      <c r="E62" s="179"/>
      <c r="F62" s="254"/>
      <c r="G62" s="254"/>
      <c r="H62" s="178"/>
      <c r="I62" s="179"/>
      <c r="J62" s="254"/>
      <c r="K62" s="254"/>
      <c r="L62" s="178"/>
      <c r="M62" s="179"/>
      <c r="N62" s="254"/>
      <c r="O62" s="254"/>
      <c r="P62" s="178"/>
      <c r="Q62" s="179"/>
      <c r="R62" s="254"/>
      <c r="S62" s="254"/>
      <c r="T62" s="251">
        <f t="shared" si="0"/>
        <v>0</v>
      </c>
    </row>
    <row r="63" spans="2:20" ht="15.9" hidden="1" x14ac:dyDescent="0.4">
      <c r="B63" s="208"/>
      <c r="C63" s="180"/>
      <c r="D63" s="178"/>
      <c r="E63" s="179"/>
      <c r="F63" s="254"/>
      <c r="G63" s="254"/>
      <c r="H63" s="178"/>
      <c r="I63" s="179"/>
      <c r="J63" s="254"/>
      <c r="K63" s="254"/>
      <c r="L63" s="178"/>
      <c r="M63" s="179"/>
      <c r="N63" s="254"/>
      <c r="O63" s="254"/>
      <c r="P63" s="178"/>
      <c r="Q63" s="179"/>
      <c r="R63" s="254"/>
      <c r="S63" s="254"/>
      <c r="T63" s="251">
        <f t="shared" si="0"/>
        <v>0</v>
      </c>
    </row>
    <row r="64" spans="2:20" ht="15.9" hidden="1" x14ac:dyDescent="0.4">
      <c r="B64" s="208"/>
      <c r="C64" s="180"/>
      <c r="D64" s="178"/>
      <c r="E64" s="179"/>
      <c r="F64" s="254"/>
      <c r="G64" s="254"/>
      <c r="H64" s="178"/>
      <c r="I64" s="179"/>
      <c r="J64" s="254"/>
      <c r="K64" s="254"/>
      <c r="L64" s="178"/>
      <c r="M64" s="179"/>
      <c r="N64" s="254"/>
      <c r="O64" s="254"/>
      <c r="P64" s="178"/>
      <c r="Q64" s="179"/>
      <c r="R64" s="254"/>
      <c r="S64" s="254"/>
      <c r="T64" s="251">
        <f t="shared" si="0"/>
        <v>0</v>
      </c>
    </row>
    <row r="65" spans="2:20" ht="15.9" hidden="1" x14ac:dyDescent="0.4">
      <c r="B65" s="208"/>
      <c r="C65" s="180"/>
      <c r="D65" s="178"/>
      <c r="E65" s="179"/>
      <c r="F65" s="254"/>
      <c r="G65" s="254"/>
      <c r="H65" s="178"/>
      <c r="I65" s="179"/>
      <c r="J65" s="254"/>
      <c r="K65" s="254"/>
      <c r="L65" s="178"/>
      <c r="M65" s="179"/>
      <c r="N65" s="254"/>
      <c r="O65" s="254"/>
      <c r="P65" s="178"/>
      <c r="Q65" s="179"/>
      <c r="R65" s="254"/>
      <c r="S65" s="254"/>
      <c r="T65" s="251">
        <f t="shared" si="0"/>
        <v>0</v>
      </c>
    </row>
    <row r="66" spans="2:20" ht="15.9" hidden="1" x14ac:dyDescent="0.4">
      <c r="B66" s="208" t="s">
        <v>74</v>
      </c>
      <c r="C66" s="180" t="s">
        <v>42</v>
      </c>
      <c r="D66" s="178"/>
      <c r="E66" s="179"/>
      <c r="F66" s="254"/>
      <c r="G66" s="254">
        <f>SUM(G67:G70)</f>
        <v>304920000</v>
      </c>
      <c r="H66" s="178"/>
      <c r="I66" s="179"/>
      <c r="J66" s="254"/>
      <c r="K66" s="254">
        <f>SUM(K67:K70)</f>
        <v>304920000</v>
      </c>
      <c r="L66" s="178"/>
      <c r="M66" s="179"/>
      <c r="N66" s="254"/>
      <c r="O66" s="254">
        <f>SUM(O67:O70)</f>
        <v>304920000</v>
      </c>
      <c r="P66" s="178"/>
      <c r="Q66" s="179"/>
      <c r="R66" s="254"/>
      <c r="S66" s="254">
        <f>SUM(S67:S70)</f>
        <v>304920000</v>
      </c>
      <c r="T66" s="251">
        <f t="shared" si="0"/>
        <v>0</v>
      </c>
    </row>
    <row r="67" spans="2:20" ht="15.9" hidden="1" x14ac:dyDescent="0.4">
      <c r="B67" s="208" t="s">
        <v>27</v>
      </c>
      <c r="C67" s="180" t="s">
        <v>44</v>
      </c>
      <c r="D67" s="178">
        <v>24</v>
      </c>
      <c r="E67" s="179" t="s">
        <v>40</v>
      </c>
      <c r="F67" s="254">
        <v>450000</v>
      </c>
      <c r="G67" s="254">
        <f>D67*F67</f>
        <v>10800000</v>
      </c>
      <c r="H67" s="178">
        <v>24</v>
      </c>
      <c r="I67" s="179" t="s">
        <v>40</v>
      </c>
      <c r="J67" s="254">
        <v>450000</v>
      </c>
      <c r="K67" s="254">
        <f>H67*J67</f>
        <v>10800000</v>
      </c>
      <c r="L67" s="178">
        <v>24</v>
      </c>
      <c r="M67" s="179" t="s">
        <v>40</v>
      </c>
      <c r="N67" s="254">
        <v>450000</v>
      </c>
      <c r="O67" s="254">
        <f>L67*N67</f>
        <v>10800000</v>
      </c>
      <c r="P67" s="178">
        <v>24</v>
      </c>
      <c r="Q67" s="179" t="s">
        <v>40</v>
      </c>
      <c r="R67" s="254">
        <v>450000</v>
      </c>
      <c r="S67" s="254">
        <f>P67*R67</f>
        <v>10800000</v>
      </c>
      <c r="T67" s="251">
        <f t="shared" si="0"/>
        <v>0</v>
      </c>
    </row>
    <row r="68" spans="2:20" ht="15.9" hidden="1" x14ac:dyDescent="0.4">
      <c r="B68" s="208" t="s">
        <v>27</v>
      </c>
      <c r="C68" s="180" t="s">
        <v>56</v>
      </c>
      <c r="D68" s="178">
        <f>24*25*9</f>
        <v>5400</v>
      </c>
      <c r="E68" s="179" t="s">
        <v>57</v>
      </c>
      <c r="F68" s="254">
        <v>40000</v>
      </c>
      <c r="G68" s="254">
        <f>D68*F68</f>
        <v>216000000</v>
      </c>
      <c r="H68" s="178">
        <f>24*25*9</f>
        <v>5400</v>
      </c>
      <c r="I68" s="179" t="s">
        <v>57</v>
      </c>
      <c r="J68" s="254">
        <v>40000</v>
      </c>
      <c r="K68" s="254">
        <f>H68*J68</f>
        <v>216000000</v>
      </c>
      <c r="L68" s="178">
        <f>24*25*9</f>
        <v>5400</v>
      </c>
      <c r="M68" s="179" t="s">
        <v>57</v>
      </c>
      <c r="N68" s="254">
        <v>40000</v>
      </c>
      <c r="O68" s="254">
        <f>L68*N68</f>
        <v>216000000</v>
      </c>
      <c r="P68" s="178">
        <v>5400</v>
      </c>
      <c r="Q68" s="179" t="s">
        <v>57</v>
      </c>
      <c r="R68" s="254">
        <v>40000</v>
      </c>
      <c r="S68" s="254">
        <f>P68*R68</f>
        <v>216000000</v>
      </c>
      <c r="T68" s="251">
        <f t="shared" si="0"/>
        <v>0</v>
      </c>
    </row>
    <row r="69" spans="2:20" ht="15.9" hidden="1" x14ac:dyDescent="0.4">
      <c r="B69" s="208" t="s">
        <v>27</v>
      </c>
      <c r="C69" s="180" t="s">
        <v>45</v>
      </c>
      <c r="D69" s="178">
        <v>24</v>
      </c>
      <c r="E69" s="179" t="s">
        <v>75</v>
      </c>
      <c r="F69" s="254">
        <v>2490000</v>
      </c>
      <c r="G69" s="254">
        <f>D69*F69</f>
        <v>59760000</v>
      </c>
      <c r="H69" s="178">
        <v>24</v>
      </c>
      <c r="I69" s="179" t="s">
        <v>75</v>
      </c>
      <c r="J69" s="254">
        <v>2490000</v>
      </c>
      <c r="K69" s="254">
        <f>H69*J69</f>
        <v>59760000</v>
      </c>
      <c r="L69" s="178">
        <v>24</v>
      </c>
      <c r="M69" s="179" t="s">
        <v>75</v>
      </c>
      <c r="N69" s="254">
        <v>2490000</v>
      </c>
      <c r="O69" s="254">
        <f>L69*N69</f>
        <v>59760000</v>
      </c>
      <c r="P69" s="178">
        <v>24</v>
      </c>
      <c r="Q69" s="179" t="s">
        <v>75</v>
      </c>
      <c r="R69" s="254">
        <v>2490000</v>
      </c>
      <c r="S69" s="254">
        <f>P69*R69</f>
        <v>59760000</v>
      </c>
      <c r="T69" s="251">
        <f t="shared" si="0"/>
        <v>0</v>
      </c>
    </row>
    <row r="70" spans="2:20" ht="15.9" hidden="1" x14ac:dyDescent="0.4">
      <c r="B70" s="208" t="s">
        <v>27</v>
      </c>
      <c r="C70" s="180" t="s">
        <v>58</v>
      </c>
      <c r="D70" s="178">
        <f>24*9</f>
        <v>216</v>
      </c>
      <c r="E70" s="179" t="s">
        <v>59</v>
      </c>
      <c r="F70" s="254">
        <v>85000</v>
      </c>
      <c r="G70" s="254">
        <f>D70*F70</f>
        <v>18360000</v>
      </c>
      <c r="H70" s="178">
        <f>24*9</f>
        <v>216</v>
      </c>
      <c r="I70" s="179" t="s">
        <v>59</v>
      </c>
      <c r="J70" s="254">
        <v>85000</v>
      </c>
      <c r="K70" s="254">
        <f>H70*J70</f>
        <v>18360000</v>
      </c>
      <c r="L70" s="178">
        <f>24*9</f>
        <v>216</v>
      </c>
      <c r="M70" s="179" t="s">
        <v>59</v>
      </c>
      <c r="N70" s="254">
        <v>85000</v>
      </c>
      <c r="O70" s="254">
        <f>L70*N70</f>
        <v>18360000</v>
      </c>
      <c r="P70" s="178">
        <v>216</v>
      </c>
      <c r="Q70" s="179" t="s">
        <v>59</v>
      </c>
      <c r="R70" s="254">
        <v>85000</v>
      </c>
      <c r="S70" s="254">
        <f>P70*R70</f>
        <v>18360000</v>
      </c>
      <c r="T70" s="251">
        <f t="shared" si="0"/>
        <v>0</v>
      </c>
    </row>
    <row r="71" spans="2:20" ht="15.9" hidden="1" x14ac:dyDescent="0.4">
      <c r="B71" s="208"/>
      <c r="C71" s="180"/>
      <c r="D71" s="178"/>
      <c r="E71" s="179"/>
      <c r="F71" s="180"/>
      <c r="G71" s="254"/>
      <c r="H71" s="178"/>
      <c r="I71" s="179"/>
      <c r="J71" s="180"/>
      <c r="K71" s="254"/>
      <c r="L71" s="178"/>
      <c r="M71" s="179"/>
      <c r="N71" s="180"/>
      <c r="O71" s="254"/>
      <c r="P71" s="178"/>
      <c r="Q71" s="179"/>
      <c r="R71" s="180"/>
      <c r="S71" s="254"/>
      <c r="T71" s="251">
        <f t="shared" ref="T71:T134" si="12">O71-S71</f>
        <v>0</v>
      </c>
    </row>
    <row r="72" spans="2:20" ht="15.9" hidden="1" x14ac:dyDescent="0.4">
      <c r="B72" s="208"/>
      <c r="C72" s="180"/>
      <c r="D72" s="178"/>
      <c r="E72" s="179"/>
      <c r="F72" s="254"/>
      <c r="G72" s="254"/>
      <c r="H72" s="178"/>
      <c r="I72" s="179"/>
      <c r="J72" s="254"/>
      <c r="K72" s="254"/>
      <c r="L72" s="178"/>
      <c r="M72" s="179"/>
      <c r="N72" s="254"/>
      <c r="O72" s="254"/>
      <c r="P72" s="178"/>
      <c r="Q72" s="179"/>
      <c r="R72" s="254"/>
      <c r="S72" s="254"/>
      <c r="T72" s="251">
        <f t="shared" si="12"/>
        <v>0</v>
      </c>
    </row>
    <row r="73" spans="2:20" ht="15.9" hidden="1" x14ac:dyDescent="0.4">
      <c r="B73" s="208"/>
      <c r="C73" s="180"/>
      <c r="D73" s="178"/>
      <c r="E73" s="179"/>
      <c r="F73" s="254"/>
      <c r="G73" s="254"/>
      <c r="H73" s="178"/>
      <c r="I73" s="179"/>
      <c r="J73" s="254"/>
      <c r="K73" s="254"/>
      <c r="L73" s="178"/>
      <c r="M73" s="179"/>
      <c r="N73" s="254"/>
      <c r="O73" s="254"/>
      <c r="P73" s="178"/>
      <c r="Q73" s="179"/>
      <c r="R73" s="254"/>
      <c r="S73" s="254"/>
      <c r="T73" s="251">
        <f t="shared" si="12"/>
        <v>0</v>
      </c>
    </row>
    <row r="74" spans="2:20" ht="15.9" hidden="1" x14ac:dyDescent="0.4">
      <c r="B74" s="208"/>
      <c r="C74" s="180"/>
      <c r="D74" s="178"/>
      <c r="E74" s="179"/>
      <c r="F74" s="254"/>
      <c r="G74" s="254"/>
      <c r="H74" s="178"/>
      <c r="I74" s="179"/>
      <c r="J74" s="254"/>
      <c r="K74" s="254"/>
      <c r="L74" s="178"/>
      <c r="M74" s="179"/>
      <c r="N74" s="254"/>
      <c r="O74" s="254"/>
      <c r="P74" s="178"/>
      <c r="Q74" s="179"/>
      <c r="R74" s="254"/>
      <c r="S74" s="254"/>
      <c r="T74" s="251">
        <f t="shared" si="12"/>
        <v>0</v>
      </c>
    </row>
    <row r="75" spans="2:20" ht="15.9" hidden="1" x14ac:dyDescent="0.4">
      <c r="B75" s="208"/>
      <c r="C75" s="180"/>
      <c r="D75" s="178"/>
      <c r="E75" s="179"/>
      <c r="F75" s="254"/>
      <c r="G75" s="254"/>
      <c r="H75" s="178"/>
      <c r="I75" s="179"/>
      <c r="J75" s="254"/>
      <c r="K75" s="254"/>
      <c r="L75" s="178"/>
      <c r="M75" s="179"/>
      <c r="N75" s="254"/>
      <c r="O75" s="254"/>
      <c r="P75" s="178"/>
      <c r="Q75" s="179"/>
      <c r="R75" s="254"/>
      <c r="S75" s="254"/>
      <c r="T75" s="251">
        <f t="shared" si="12"/>
        <v>0</v>
      </c>
    </row>
    <row r="76" spans="2:20" ht="15.9" hidden="1" x14ac:dyDescent="0.4">
      <c r="B76" s="208"/>
      <c r="C76" s="180"/>
      <c r="D76" s="178"/>
      <c r="E76" s="179"/>
      <c r="F76" s="254"/>
      <c r="G76" s="254"/>
      <c r="H76" s="178"/>
      <c r="I76" s="179"/>
      <c r="J76" s="254"/>
      <c r="K76" s="254"/>
      <c r="L76" s="178"/>
      <c r="M76" s="179"/>
      <c r="N76" s="254"/>
      <c r="O76" s="254"/>
      <c r="P76" s="178"/>
      <c r="Q76" s="179"/>
      <c r="R76" s="254"/>
      <c r="S76" s="254"/>
      <c r="T76" s="251">
        <f t="shared" si="12"/>
        <v>0</v>
      </c>
    </row>
    <row r="77" spans="2:20" ht="15.9" hidden="1" x14ac:dyDescent="0.4">
      <c r="B77" s="208"/>
      <c r="C77" s="180"/>
      <c r="D77" s="178"/>
      <c r="E77" s="179"/>
      <c r="F77" s="254"/>
      <c r="G77" s="254"/>
      <c r="H77" s="178"/>
      <c r="I77" s="179"/>
      <c r="J77" s="254"/>
      <c r="K77" s="254"/>
      <c r="L77" s="178"/>
      <c r="M77" s="179"/>
      <c r="N77" s="254"/>
      <c r="O77" s="254"/>
      <c r="P77" s="178"/>
      <c r="Q77" s="179"/>
      <c r="R77" s="254"/>
      <c r="S77" s="254"/>
      <c r="T77" s="251">
        <f t="shared" si="12"/>
        <v>0</v>
      </c>
    </row>
    <row r="78" spans="2:20" ht="15.9" hidden="1" x14ac:dyDescent="0.4">
      <c r="B78" s="208"/>
      <c r="C78" s="180"/>
      <c r="D78" s="178"/>
      <c r="E78" s="179"/>
      <c r="F78" s="254"/>
      <c r="G78" s="254"/>
      <c r="H78" s="178"/>
      <c r="I78" s="179"/>
      <c r="J78" s="254"/>
      <c r="K78" s="254"/>
      <c r="L78" s="178"/>
      <c r="M78" s="179"/>
      <c r="N78" s="254"/>
      <c r="O78" s="254"/>
      <c r="P78" s="178"/>
      <c r="Q78" s="179"/>
      <c r="R78" s="254"/>
      <c r="S78" s="254"/>
      <c r="T78" s="251">
        <f t="shared" si="12"/>
        <v>0</v>
      </c>
    </row>
    <row r="79" spans="2:20" ht="15.9" hidden="1" x14ac:dyDescent="0.4">
      <c r="B79" s="208"/>
      <c r="C79" s="180"/>
      <c r="D79" s="178"/>
      <c r="E79" s="179"/>
      <c r="F79" s="180"/>
      <c r="G79" s="254"/>
      <c r="H79" s="178"/>
      <c r="I79" s="179"/>
      <c r="J79" s="180"/>
      <c r="K79" s="254"/>
      <c r="L79" s="178"/>
      <c r="M79" s="179"/>
      <c r="N79" s="180"/>
      <c r="O79" s="254"/>
      <c r="P79" s="178"/>
      <c r="Q79" s="179"/>
      <c r="R79" s="180"/>
      <c r="S79" s="254"/>
      <c r="T79" s="251">
        <f t="shared" si="12"/>
        <v>0</v>
      </c>
    </row>
    <row r="80" spans="2:20" ht="15.9" hidden="1" x14ac:dyDescent="0.4">
      <c r="B80" s="208"/>
      <c r="C80" s="180"/>
      <c r="D80" s="178"/>
      <c r="E80" s="179"/>
      <c r="F80" s="254"/>
      <c r="G80" s="254"/>
      <c r="H80" s="178"/>
      <c r="I80" s="179"/>
      <c r="J80" s="254"/>
      <c r="K80" s="254"/>
      <c r="L80" s="178"/>
      <c r="M80" s="179"/>
      <c r="N80" s="254"/>
      <c r="O80" s="254"/>
      <c r="P80" s="178"/>
      <c r="Q80" s="179"/>
      <c r="R80" s="254"/>
      <c r="S80" s="254"/>
      <c r="T80" s="251">
        <f t="shared" si="12"/>
        <v>0</v>
      </c>
    </row>
    <row r="81" spans="2:20" ht="15.9" hidden="1" x14ac:dyDescent="0.4">
      <c r="B81" s="312" t="s">
        <v>77</v>
      </c>
      <c r="C81" s="313" t="s">
        <v>78</v>
      </c>
      <c r="D81" s="269">
        <v>24</v>
      </c>
      <c r="E81" s="270" t="s">
        <v>30</v>
      </c>
      <c r="F81" s="254">
        <v>0</v>
      </c>
      <c r="G81" s="254">
        <f>G82+G85+G90+G94</f>
        <v>317400000</v>
      </c>
      <c r="H81" s="314">
        <v>24</v>
      </c>
      <c r="I81" s="315" t="s">
        <v>30</v>
      </c>
      <c r="J81" s="316">
        <v>0</v>
      </c>
      <c r="K81" s="316">
        <f>K82+K85+K90+K94</f>
        <v>317400000</v>
      </c>
      <c r="L81" s="314">
        <v>24</v>
      </c>
      <c r="M81" s="315" t="s">
        <v>30</v>
      </c>
      <c r="N81" s="316">
        <v>0</v>
      </c>
      <c r="O81" s="316">
        <f>O82+O85+O90+O94</f>
        <v>317400000</v>
      </c>
      <c r="P81" s="314">
        <v>24</v>
      </c>
      <c r="Q81" s="315" t="s">
        <v>30</v>
      </c>
      <c r="R81" s="316">
        <v>0</v>
      </c>
      <c r="S81" s="316">
        <f>S82+S85+S90+S94</f>
        <v>317400000</v>
      </c>
      <c r="T81" s="251">
        <f t="shared" si="12"/>
        <v>0</v>
      </c>
    </row>
    <row r="82" spans="2:20" ht="15.9" hidden="1" x14ac:dyDescent="0.4">
      <c r="B82" s="208"/>
      <c r="C82" s="180"/>
      <c r="D82" s="178"/>
      <c r="E82" s="179"/>
      <c r="F82" s="180"/>
      <c r="G82" s="254"/>
      <c r="H82" s="178"/>
      <c r="I82" s="179"/>
      <c r="J82" s="180"/>
      <c r="K82" s="254"/>
      <c r="L82" s="178"/>
      <c r="M82" s="179"/>
      <c r="N82" s="180"/>
      <c r="O82" s="254"/>
      <c r="P82" s="178"/>
      <c r="Q82" s="179"/>
      <c r="R82" s="180"/>
      <c r="S82" s="254"/>
      <c r="T82" s="251">
        <f t="shared" si="12"/>
        <v>0</v>
      </c>
    </row>
    <row r="83" spans="2:20" ht="15.9" hidden="1" x14ac:dyDescent="0.4">
      <c r="B83" s="208"/>
      <c r="C83" s="180"/>
      <c r="D83" s="178"/>
      <c r="E83" s="179"/>
      <c r="F83" s="254"/>
      <c r="G83" s="254"/>
      <c r="H83" s="178"/>
      <c r="I83" s="179"/>
      <c r="J83" s="254"/>
      <c r="K83" s="254"/>
      <c r="L83" s="178"/>
      <c r="M83" s="179"/>
      <c r="N83" s="254"/>
      <c r="O83" s="254"/>
      <c r="P83" s="178"/>
      <c r="Q83" s="179"/>
      <c r="R83" s="254"/>
      <c r="S83" s="254"/>
      <c r="T83" s="251">
        <f t="shared" si="12"/>
        <v>0</v>
      </c>
    </row>
    <row r="84" spans="2:20" ht="15.9" hidden="1" x14ac:dyDescent="0.4">
      <c r="B84" s="208"/>
      <c r="C84" s="180"/>
      <c r="D84" s="178"/>
      <c r="E84" s="179"/>
      <c r="F84" s="254"/>
      <c r="G84" s="254"/>
      <c r="H84" s="178"/>
      <c r="I84" s="179"/>
      <c r="J84" s="254"/>
      <c r="K84" s="254"/>
      <c r="L84" s="178"/>
      <c r="M84" s="179"/>
      <c r="N84" s="254"/>
      <c r="O84" s="254"/>
      <c r="P84" s="178"/>
      <c r="Q84" s="179"/>
      <c r="R84" s="254"/>
      <c r="S84" s="254"/>
      <c r="T84" s="251">
        <f t="shared" si="12"/>
        <v>0</v>
      </c>
    </row>
    <row r="85" spans="2:20" ht="15.9" hidden="1" x14ac:dyDescent="0.4">
      <c r="B85" s="208">
        <v>525119</v>
      </c>
      <c r="C85" s="180" t="s">
        <v>42</v>
      </c>
      <c r="D85" s="178"/>
      <c r="E85" s="179"/>
      <c r="F85" s="254"/>
      <c r="G85" s="254">
        <f>SUM(G86:G89)</f>
        <v>317400000</v>
      </c>
      <c r="H85" s="178"/>
      <c r="I85" s="179"/>
      <c r="J85" s="254"/>
      <c r="K85" s="254">
        <f>SUM(K86:K89)</f>
        <v>317400000</v>
      </c>
      <c r="L85" s="178"/>
      <c r="M85" s="179"/>
      <c r="N85" s="254"/>
      <c r="O85" s="254">
        <f>SUM(O86:O89)</f>
        <v>317400000</v>
      </c>
      <c r="P85" s="178"/>
      <c r="Q85" s="179"/>
      <c r="R85" s="254"/>
      <c r="S85" s="254">
        <f>SUM(S86:S89)</f>
        <v>317400000</v>
      </c>
      <c r="T85" s="251">
        <f t="shared" si="12"/>
        <v>0</v>
      </c>
    </row>
    <row r="86" spans="2:20" ht="15.9" hidden="1" x14ac:dyDescent="0.4">
      <c r="B86" s="208" t="s">
        <v>27</v>
      </c>
      <c r="C86" s="180" t="s">
        <v>44</v>
      </c>
      <c r="D86" s="178">
        <v>24</v>
      </c>
      <c r="E86" s="179" t="s">
        <v>40</v>
      </c>
      <c r="F86" s="254">
        <v>450000</v>
      </c>
      <c r="G86" s="254">
        <f t="shared" ref="G86:G89" si="13">ROUNDDOWN(D86*F86,-3)</f>
        <v>10800000</v>
      </c>
      <c r="H86" s="178">
        <v>24</v>
      </c>
      <c r="I86" s="179" t="s">
        <v>40</v>
      </c>
      <c r="J86" s="254">
        <v>450000</v>
      </c>
      <c r="K86" s="254">
        <f t="shared" ref="K86:K89" si="14">ROUNDDOWN(H86*J86,-3)</f>
        <v>10800000</v>
      </c>
      <c r="L86" s="178">
        <v>24</v>
      </c>
      <c r="M86" s="179" t="s">
        <v>40</v>
      </c>
      <c r="N86" s="254">
        <v>450000</v>
      </c>
      <c r="O86" s="254">
        <f t="shared" ref="O86:O89" si="15">ROUNDDOWN(L86*N86,-3)</f>
        <v>10800000</v>
      </c>
      <c r="P86" s="178">
        <v>24</v>
      </c>
      <c r="Q86" s="179" t="s">
        <v>40</v>
      </c>
      <c r="R86" s="254">
        <v>450000</v>
      </c>
      <c r="S86" s="254">
        <f t="shared" ref="S86:S89" si="16">ROUNDDOWN(P86*R86,-3)</f>
        <v>10800000</v>
      </c>
      <c r="T86" s="251">
        <f t="shared" si="12"/>
        <v>0</v>
      </c>
    </row>
    <row r="87" spans="2:20" ht="15.9" hidden="1" x14ac:dyDescent="0.4">
      <c r="B87" s="208" t="s">
        <v>27</v>
      </c>
      <c r="C87" s="180" t="s">
        <v>56</v>
      </c>
      <c r="D87" s="178">
        <f>24*30*2</f>
        <v>1440</v>
      </c>
      <c r="E87" s="179" t="s">
        <v>57</v>
      </c>
      <c r="F87" s="254">
        <v>40000</v>
      </c>
      <c r="G87" s="254">
        <f t="shared" si="13"/>
        <v>57600000</v>
      </c>
      <c r="H87" s="178">
        <f>24*30*2</f>
        <v>1440</v>
      </c>
      <c r="I87" s="179" t="s">
        <v>57</v>
      </c>
      <c r="J87" s="254">
        <v>40000</v>
      </c>
      <c r="K87" s="254">
        <f t="shared" si="14"/>
        <v>57600000</v>
      </c>
      <c r="L87" s="178">
        <f>24*30*2</f>
        <v>1440</v>
      </c>
      <c r="M87" s="179" t="s">
        <v>57</v>
      </c>
      <c r="N87" s="254">
        <v>40000</v>
      </c>
      <c r="O87" s="254">
        <f t="shared" si="15"/>
        <v>57600000</v>
      </c>
      <c r="P87" s="178">
        <v>1440</v>
      </c>
      <c r="Q87" s="179" t="s">
        <v>57</v>
      </c>
      <c r="R87" s="254">
        <v>40000</v>
      </c>
      <c r="S87" s="254">
        <f t="shared" si="16"/>
        <v>57600000</v>
      </c>
      <c r="T87" s="251">
        <f t="shared" si="12"/>
        <v>0</v>
      </c>
    </row>
    <row r="88" spans="2:20" ht="15.9" hidden="1" x14ac:dyDescent="0.4">
      <c r="B88" s="208" t="s">
        <v>27</v>
      </c>
      <c r="C88" s="180" t="s">
        <v>45</v>
      </c>
      <c r="D88" s="178">
        <v>24</v>
      </c>
      <c r="E88" s="179" t="s">
        <v>40</v>
      </c>
      <c r="F88" s="254">
        <v>10205000</v>
      </c>
      <c r="G88" s="254">
        <f t="shared" si="13"/>
        <v>244920000</v>
      </c>
      <c r="H88" s="178">
        <v>24</v>
      </c>
      <c r="I88" s="179" t="s">
        <v>40</v>
      </c>
      <c r="J88" s="254">
        <v>10205000</v>
      </c>
      <c r="K88" s="254">
        <f t="shared" si="14"/>
        <v>244920000</v>
      </c>
      <c r="L88" s="178">
        <v>24</v>
      </c>
      <c r="M88" s="179" t="s">
        <v>40</v>
      </c>
      <c r="N88" s="254">
        <v>10205000</v>
      </c>
      <c r="O88" s="254">
        <f t="shared" si="15"/>
        <v>244920000</v>
      </c>
      <c r="P88" s="178">
        <v>24</v>
      </c>
      <c r="Q88" s="179" t="s">
        <v>40</v>
      </c>
      <c r="R88" s="254">
        <v>10205000</v>
      </c>
      <c r="S88" s="254">
        <f t="shared" si="16"/>
        <v>244920000</v>
      </c>
      <c r="T88" s="251">
        <f t="shared" si="12"/>
        <v>0</v>
      </c>
    </row>
    <row r="89" spans="2:20" ht="15.9" hidden="1" x14ac:dyDescent="0.4">
      <c r="B89" s="208" t="s">
        <v>27</v>
      </c>
      <c r="C89" s="180" t="s">
        <v>58</v>
      </c>
      <c r="D89" s="178">
        <v>48</v>
      </c>
      <c r="E89" s="179" t="s">
        <v>59</v>
      </c>
      <c r="F89" s="254">
        <v>85000</v>
      </c>
      <c r="G89" s="254">
        <f t="shared" si="13"/>
        <v>4080000</v>
      </c>
      <c r="H89" s="178">
        <v>48</v>
      </c>
      <c r="I89" s="179" t="s">
        <v>59</v>
      </c>
      <c r="J89" s="254">
        <v>85000</v>
      </c>
      <c r="K89" s="254">
        <f t="shared" si="14"/>
        <v>4080000</v>
      </c>
      <c r="L89" s="178">
        <v>48</v>
      </c>
      <c r="M89" s="179" t="s">
        <v>59</v>
      </c>
      <c r="N89" s="254">
        <v>85000</v>
      </c>
      <c r="O89" s="254">
        <f t="shared" si="15"/>
        <v>4080000</v>
      </c>
      <c r="P89" s="178">
        <v>48</v>
      </c>
      <c r="Q89" s="179" t="s">
        <v>59</v>
      </c>
      <c r="R89" s="254">
        <v>85000</v>
      </c>
      <c r="S89" s="254">
        <f t="shared" si="16"/>
        <v>4080000</v>
      </c>
      <c r="T89" s="251">
        <f t="shared" si="12"/>
        <v>0</v>
      </c>
    </row>
    <row r="90" spans="2:20" ht="15.9" hidden="1" x14ac:dyDescent="0.4">
      <c r="B90" s="208"/>
      <c r="C90" s="180"/>
      <c r="D90" s="178"/>
      <c r="E90" s="179"/>
      <c r="F90" s="180"/>
      <c r="G90" s="254"/>
      <c r="H90" s="178"/>
      <c r="I90" s="179"/>
      <c r="J90" s="180"/>
      <c r="K90" s="254"/>
      <c r="L90" s="178"/>
      <c r="M90" s="179"/>
      <c r="N90" s="180"/>
      <c r="O90" s="254"/>
      <c r="P90" s="178"/>
      <c r="Q90" s="179"/>
      <c r="R90" s="180"/>
      <c r="S90" s="254"/>
      <c r="T90" s="251">
        <f t="shared" si="12"/>
        <v>0</v>
      </c>
    </row>
    <row r="91" spans="2:20" ht="15.9" hidden="1" x14ac:dyDescent="0.4">
      <c r="B91" s="208"/>
      <c r="C91" s="180"/>
      <c r="D91" s="178"/>
      <c r="E91" s="179"/>
      <c r="F91" s="254"/>
      <c r="G91" s="254"/>
      <c r="H91" s="178"/>
      <c r="I91" s="179"/>
      <c r="J91" s="254"/>
      <c r="K91" s="254"/>
      <c r="L91" s="178"/>
      <c r="M91" s="179"/>
      <c r="N91" s="254"/>
      <c r="O91" s="254"/>
      <c r="P91" s="178"/>
      <c r="Q91" s="179"/>
      <c r="R91" s="254"/>
      <c r="S91" s="254"/>
      <c r="T91" s="251">
        <f t="shared" si="12"/>
        <v>0</v>
      </c>
    </row>
    <row r="92" spans="2:20" ht="15.9" hidden="1" x14ac:dyDescent="0.4">
      <c r="B92" s="208"/>
      <c r="C92" s="180"/>
      <c r="D92" s="178"/>
      <c r="E92" s="179"/>
      <c r="F92" s="254"/>
      <c r="G92" s="254"/>
      <c r="H92" s="178"/>
      <c r="I92" s="179"/>
      <c r="J92" s="254"/>
      <c r="K92" s="254"/>
      <c r="L92" s="178"/>
      <c r="M92" s="179"/>
      <c r="N92" s="254"/>
      <c r="O92" s="254"/>
      <c r="P92" s="178"/>
      <c r="Q92" s="179"/>
      <c r="R92" s="254"/>
      <c r="S92" s="254"/>
      <c r="T92" s="251">
        <f t="shared" si="12"/>
        <v>0</v>
      </c>
    </row>
    <row r="93" spans="2:20" ht="15.9" hidden="1" x14ac:dyDescent="0.4">
      <c r="B93" s="208"/>
      <c r="C93" s="180"/>
      <c r="D93" s="178"/>
      <c r="E93" s="179"/>
      <c r="F93" s="254"/>
      <c r="G93" s="254"/>
      <c r="H93" s="178"/>
      <c r="I93" s="179"/>
      <c r="J93" s="254"/>
      <c r="K93" s="254"/>
      <c r="L93" s="178"/>
      <c r="M93" s="179"/>
      <c r="N93" s="254"/>
      <c r="O93" s="254"/>
      <c r="P93" s="178"/>
      <c r="Q93" s="179"/>
      <c r="R93" s="254"/>
      <c r="S93" s="254"/>
      <c r="T93" s="251">
        <f t="shared" si="12"/>
        <v>0</v>
      </c>
    </row>
    <row r="94" spans="2:20" ht="15.9" hidden="1" x14ac:dyDescent="0.4">
      <c r="B94" s="208"/>
      <c r="C94" s="180"/>
      <c r="D94" s="178"/>
      <c r="E94" s="179"/>
      <c r="F94" s="180"/>
      <c r="G94" s="254"/>
      <c r="H94" s="178"/>
      <c r="I94" s="179"/>
      <c r="J94" s="180"/>
      <c r="K94" s="254"/>
      <c r="L94" s="178"/>
      <c r="M94" s="179"/>
      <c r="N94" s="180"/>
      <c r="O94" s="254"/>
      <c r="P94" s="178"/>
      <c r="Q94" s="179"/>
      <c r="R94" s="180"/>
      <c r="S94" s="254"/>
      <c r="T94" s="251">
        <f t="shared" si="12"/>
        <v>0</v>
      </c>
    </row>
    <row r="95" spans="2:20" ht="15.9" hidden="1" x14ac:dyDescent="0.4">
      <c r="B95" s="208"/>
      <c r="C95" s="180"/>
      <c r="D95" s="178"/>
      <c r="E95" s="179"/>
      <c r="F95" s="254"/>
      <c r="G95" s="254"/>
      <c r="H95" s="178"/>
      <c r="I95" s="179"/>
      <c r="J95" s="254"/>
      <c r="K95" s="254"/>
      <c r="L95" s="178"/>
      <c r="M95" s="179"/>
      <c r="N95" s="254"/>
      <c r="O95" s="254"/>
      <c r="P95" s="178"/>
      <c r="Q95" s="179"/>
      <c r="R95" s="254"/>
      <c r="S95" s="254"/>
      <c r="T95" s="251">
        <f t="shared" si="12"/>
        <v>0</v>
      </c>
    </row>
    <row r="96" spans="2:20" ht="15.9" hidden="1" x14ac:dyDescent="0.4">
      <c r="B96" s="208"/>
      <c r="C96" s="180"/>
      <c r="D96" s="178"/>
      <c r="E96" s="179"/>
      <c r="F96" s="254"/>
      <c r="G96" s="254"/>
      <c r="H96" s="178"/>
      <c r="I96" s="179"/>
      <c r="J96" s="254"/>
      <c r="K96" s="254"/>
      <c r="L96" s="178"/>
      <c r="M96" s="179"/>
      <c r="N96" s="254"/>
      <c r="O96" s="254"/>
      <c r="P96" s="178"/>
      <c r="Q96" s="179"/>
      <c r="R96" s="254"/>
      <c r="S96" s="254"/>
      <c r="T96" s="251">
        <f t="shared" si="12"/>
        <v>0</v>
      </c>
    </row>
    <row r="97" spans="2:20" s="5" customFormat="1" ht="15.9" hidden="1" x14ac:dyDescent="0.4">
      <c r="B97" s="262" t="s">
        <v>79</v>
      </c>
      <c r="C97" s="266" t="s">
        <v>80</v>
      </c>
      <c r="D97" s="261"/>
      <c r="E97" s="267" t="s">
        <v>27</v>
      </c>
      <c r="F97" s="261"/>
      <c r="G97" s="261">
        <f>G98+G146+G171+G213+G1456+G2100</f>
        <v>92826177000</v>
      </c>
      <c r="H97" s="261"/>
      <c r="I97" s="267" t="s">
        <v>27</v>
      </c>
      <c r="J97" s="261"/>
      <c r="K97" s="261">
        <f>K98+K146+K171+K213+K1456+K2100</f>
        <v>92826177000</v>
      </c>
      <c r="L97" s="261"/>
      <c r="M97" s="267" t="s">
        <v>27</v>
      </c>
      <c r="N97" s="261"/>
      <c r="O97" s="261">
        <f>O98+O146+O171+O213+O1456+O2100</f>
        <v>92826177000</v>
      </c>
      <c r="P97" s="261"/>
      <c r="Q97" s="267" t="s">
        <v>27</v>
      </c>
      <c r="R97" s="261"/>
      <c r="S97" s="261">
        <f>S98+S146+S171+S213+S1456+S2100</f>
        <v>92826177000</v>
      </c>
      <c r="T97" s="251">
        <f t="shared" si="12"/>
        <v>0</v>
      </c>
    </row>
    <row r="98" spans="2:20" ht="15.9" hidden="1" x14ac:dyDescent="0.4">
      <c r="B98" s="336" t="s">
        <v>81</v>
      </c>
      <c r="C98" s="337" t="s">
        <v>82</v>
      </c>
      <c r="D98" s="269">
        <f>D99</f>
        <v>240</v>
      </c>
      <c r="E98" s="270" t="s">
        <v>83</v>
      </c>
      <c r="F98" s="254"/>
      <c r="G98" s="254">
        <f>G99</f>
        <v>929858000</v>
      </c>
      <c r="H98" s="269">
        <f>H99</f>
        <v>240</v>
      </c>
      <c r="I98" s="270" t="s">
        <v>83</v>
      </c>
      <c r="J98" s="254"/>
      <c r="K98" s="254">
        <f>K99</f>
        <v>929858000</v>
      </c>
      <c r="L98" s="338">
        <f>L99</f>
        <v>240</v>
      </c>
      <c r="M98" s="339" t="s">
        <v>83</v>
      </c>
      <c r="N98" s="340"/>
      <c r="O98" s="340">
        <f>O99</f>
        <v>929858000</v>
      </c>
      <c r="P98" s="338">
        <v>240</v>
      </c>
      <c r="Q98" s="339" t="s">
        <v>83</v>
      </c>
      <c r="R98" s="340"/>
      <c r="S98" s="340">
        <f>S99</f>
        <v>929858000</v>
      </c>
      <c r="T98" s="251">
        <f t="shared" si="12"/>
        <v>0</v>
      </c>
    </row>
    <row r="99" spans="2:20" ht="15.9" hidden="1" x14ac:dyDescent="0.4">
      <c r="B99" s="325" t="s">
        <v>84</v>
      </c>
      <c r="C99" s="326" t="s">
        <v>85</v>
      </c>
      <c r="D99" s="269">
        <f>D100</f>
        <v>240</v>
      </c>
      <c r="E99" s="270" t="s">
        <v>86</v>
      </c>
      <c r="F99" s="254"/>
      <c r="G99" s="254">
        <f>G100</f>
        <v>929858000</v>
      </c>
      <c r="H99" s="269">
        <f>H100</f>
        <v>240</v>
      </c>
      <c r="I99" s="270" t="s">
        <v>86</v>
      </c>
      <c r="J99" s="254"/>
      <c r="K99" s="254">
        <f>K100</f>
        <v>929858000</v>
      </c>
      <c r="L99" s="327">
        <f>L100</f>
        <v>240</v>
      </c>
      <c r="M99" s="328" t="s">
        <v>86</v>
      </c>
      <c r="N99" s="329"/>
      <c r="O99" s="329">
        <f>O100</f>
        <v>929858000</v>
      </c>
      <c r="P99" s="327">
        <v>240</v>
      </c>
      <c r="Q99" s="328" t="s">
        <v>86</v>
      </c>
      <c r="R99" s="329"/>
      <c r="S99" s="329">
        <f>S100</f>
        <v>929858000</v>
      </c>
      <c r="T99" s="251">
        <f t="shared" si="12"/>
        <v>0</v>
      </c>
    </row>
    <row r="100" spans="2:20" ht="15.9" hidden="1" x14ac:dyDescent="0.4">
      <c r="B100" s="268" t="s">
        <v>87</v>
      </c>
      <c r="C100" s="180" t="s">
        <v>88</v>
      </c>
      <c r="D100" s="254">
        <f>D101+D109+D119+D129+D139</f>
        <v>240</v>
      </c>
      <c r="E100" s="270" t="s">
        <v>86</v>
      </c>
      <c r="F100" s="254"/>
      <c r="G100" s="254">
        <f>G101+G109+G119+G129+G139</f>
        <v>929858000</v>
      </c>
      <c r="H100" s="254">
        <f>H101+H109+H119+H129+H139</f>
        <v>240</v>
      </c>
      <c r="I100" s="270" t="s">
        <v>86</v>
      </c>
      <c r="J100" s="254"/>
      <c r="K100" s="254">
        <f>K101+K109+K119+K129+K139</f>
        <v>929858000</v>
      </c>
      <c r="L100" s="254">
        <f>L101+L109+L119+L129+L139</f>
        <v>240</v>
      </c>
      <c r="M100" s="270" t="s">
        <v>86</v>
      </c>
      <c r="N100" s="254"/>
      <c r="O100" s="254">
        <f>O101+O109+O119+O129+O139</f>
        <v>929858000</v>
      </c>
      <c r="P100" s="254">
        <v>240</v>
      </c>
      <c r="Q100" s="270" t="s">
        <v>86</v>
      </c>
      <c r="R100" s="254"/>
      <c r="S100" s="254">
        <f>S101+S109+S119+S129+S139</f>
        <v>929858000</v>
      </c>
      <c r="T100" s="251">
        <f t="shared" si="12"/>
        <v>0</v>
      </c>
    </row>
    <row r="101" spans="2:20" ht="15.9" hidden="1" x14ac:dyDescent="0.4">
      <c r="B101" s="312" t="s">
        <v>34</v>
      </c>
      <c r="C101" s="313" t="s">
        <v>89</v>
      </c>
      <c r="D101" s="269">
        <v>20</v>
      </c>
      <c r="E101" s="270" t="s">
        <v>86</v>
      </c>
      <c r="F101" s="254"/>
      <c r="G101" s="254">
        <f>G102</f>
        <v>88930000</v>
      </c>
      <c r="H101" s="314">
        <v>20</v>
      </c>
      <c r="I101" s="315" t="s">
        <v>86</v>
      </c>
      <c r="J101" s="316"/>
      <c r="K101" s="316">
        <f>K102</f>
        <v>88930000</v>
      </c>
      <c r="L101" s="314">
        <v>20</v>
      </c>
      <c r="M101" s="315" t="s">
        <v>86</v>
      </c>
      <c r="N101" s="316"/>
      <c r="O101" s="316">
        <f>O102</f>
        <v>88930000</v>
      </c>
      <c r="P101" s="314">
        <v>20</v>
      </c>
      <c r="Q101" s="315" t="s">
        <v>86</v>
      </c>
      <c r="R101" s="316"/>
      <c r="S101" s="316">
        <f>S102</f>
        <v>88930000</v>
      </c>
      <c r="T101" s="251">
        <f t="shared" si="12"/>
        <v>0</v>
      </c>
    </row>
    <row r="102" spans="2:20" ht="15.9" hidden="1" x14ac:dyDescent="0.4">
      <c r="B102" s="208">
        <v>525115</v>
      </c>
      <c r="C102" s="180" t="s">
        <v>90</v>
      </c>
      <c r="D102" s="178"/>
      <c r="E102" s="179"/>
      <c r="F102" s="180"/>
      <c r="G102" s="254">
        <f>SUM(G103:G107)</f>
        <v>88930000</v>
      </c>
      <c r="H102" s="178"/>
      <c r="I102" s="179"/>
      <c r="J102" s="180"/>
      <c r="K102" s="254">
        <f>SUM(K103:K107)</f>
        <v>88930000</v>
      </c>
      <c r="L102" s="178"/>
      <c r="M102" s="179"/>
      <c r="N102" s="180"/>
      <c r="O102" s="254">
        <f>SUM(O103:O107)</f>
        <v>88930000</v>
      </c>
      <c r="P102" s="178"/>
      <c r="Q102" s="179"/>
      <c r="R102" s="180"/>
      <c r="S102" s="254">
        <f>SUM(S103:S107)</f>
        <v>88930000</v>
      </c>
      <c r="T102" s="251">
        <f t="shared" si="12"/>
        <v>0</v>
      </c>
    </row>
    <row r="103" spans="2:20" ht="15.9" hidden="1" x14ac:dyDescent="0.4">
      <c r="B103" s="208" t="s">
        <v>27</v>
      </c>
      <c r="C103" s="180" t="s">
        <v>91</v>
      </c>
      <c r="D103" s="178">
        <v>6</v>
      </c>
      <c r="E103" s="179" t="s">
        <v>40</v>
      </c>
      <c r="F103" s="254">
        <v>3829000</v>
      </c>
      <c r="G103" s="254">
        <f>ROUNDDOWN(D103*F103,-3)</f>
        <v>22974000</v>
      </c>
      <c r="H103" s="178">
        <v>6</v>
      </c>
      <c r="I103" s="179" t="s">
        <v>40</v>
      </c>
      <c r="J103" s="254">
        <v>3829000</v>
      </c>
      <c r="K103" s="254">
        <f>ROUNDDOWN(H103*J103,-3)</f>
        <v>22974000</v>
      </c>
      <c r="L103" s="178">
        <v>6</v>
      </c>
      <c r="M103" s="179" t="s">
        <v>40</v>
      </c>
      <c r="N103" s="254">
        <v>3829000</v>
      </c>
      <c r="O103" s="254">
        <f>ROUNDDOWN(L103*N103,-3)</f>
        <v>22974000</v>
      </c>
      <c r="P103" s="178">
        <v>6</v>
      </c>
      <c r="Q103" s="179" t="s">
        <v>40</v>
      </c>
      <c r="R103" s="254">
        <v>3829000</v>
      </c>
      <c r="S103" s="254">
        <f>ROUNDDOWN(P103*R103,-3)</f>
        <v>22974000</v>
      </c>
      <c r="T103" s="251">
        <f t="shared" si="12"/>
        <v>0</v>
      </c>
    </row>
    <row r="104" spans="2:20" ht="15.9" hidden="1" x14ac:dyDescent="0.4">
      <c r="B104" s="208" t="s">
        <v>27</v>
      </c>
      <c r="C104" s="180" t="s">
        <v>92</v>
      </c>
      <c r="D104" s="178">
        <v>18</v>
      </c>
      <c r="E104" s="179" t="s">
        <v>57</v>
      </c>
      <c r="F104" s="254">
        <v>530000</v>
      </c>
      <c r="G104" s="254">
        <f>ROUNDDOWN(D104*F104,-3)</f>
        <v>9540000</v>
      </c>
      <c r="H104" s="178">
        <v>18</v>
      </c>
      <c r="I104" s="179" t="s">
        <v>57</v>
      </c>
      <c r="J104" s="254">
        <v>530000</v>
      </c>
      <c r="K104" s="254">
        <f>ROUNDDOWN(H104*J104,-3)</f>
        <v>9540000</v>
      </c>
      <c r="L104" s="178">
        <v>18</v>
      </c>
      <c r="M104" s="179" t="s">
        <v>57</v>
      </c>
      <c r="N104" s="254">
        <v>530000</v>
      </c>
      <c r="O104" s="254">
        <f>ROUNDDOWN(L104*N104,-3)</f>
        <v>9540000</v>
      </c>
      <c r="P104" s="178">
        <v>18</v>
      </c>
      <c r="Q104" s="179" t="s">
        <v>57</v>
      </c>
      <c r="R104" s="254">
        <v>530000</v>
      </c>
      <c r="S104" s="254">
        <f>ROUNDDOWN(P104*R104,-3)</f>
        <v>9540000</v>
      </c>
      <c r="T104" s="251">
        <f t="shared" si="12"/>
        <v>0</v>
      </c>
    </row>
    <row r="105" spans="2:20" ht="15.9" hidden="1" x14ac:dyDescent="0.4">
      <c r="B105" s="208"/>
      <c r="C105" s="180" t="s">
        <v>93</v>
      </c>
      <c r="D105" s="178">
        <v>6</v>
      </c>
      <c r="E105" s="179" t="s">
        <v>40</v>
      </c>
      <c r="F105" s="254">
        <v>802000</v>
      </c>
      <c r="G105" s="254">
        <f>ROUNDDOWN(D105*F105,-3)</f>
        <v>4812000</v>
      </c>
      <c r="H105" s="178">
        <v>6</v>
      </c>
      <c r="I105" s="179" t="s">
        <v>40</v>
      </c>
      <c r="J105" s="254">
        <v>802000</v>
      </c>
      <c r="K105" s="254">
        <f>ROUNDDOWN(H105*J105,-3)</f>
        <v>4812000</v>
      </c>
      <c r="L105" s="178">
        <v>6</v>
      </c>
      <c r="M105" s="179" t="s">
        <v>40</v>
      </c>
      <c r="N105" s="254">
        <v>802000</v>
      </c>
      <c r="O105" s="254">
        <f>ROUNDDOWN(L105*N105,-3)</f>
        <v>4812000</v>
      </c>
      <c r="P105" s="178">
        <v>6</v>
      </c>
      <c r="Q105" s="179" t="s">
        <v>40</v>
      </c>
      <c r="R105" s="254">
        <v>802000</v>
      </c>
      <c r="S105" s="254">
        <f>ROUNDDOWN(P105*R105,-3)</f>
        <v>4812000</v>
      </c>
      <c r="T105" s="251">
        <f t="shared" si="12"/>
        <v>0</v>
      </c>
    </row>
    <row r="106" spans="2:20" ht="15.9" hidden="1" x14ac:dyDescent="0.4">
      <c r="B106" s="208" t="s">
        <v>27</v>
      </c>
      <c r="C106" s="180" t="s">
        <v>94</v>
      </c>
      <c r="D106" s="178">
        <v>12</v>
      </c>
      <c r="E106" s="179" t="s">
        <v>57</v>
      </c>
      <c r="F106" s="254">
        <v>992000</v>
      </c>
      <c r="G106" s="254">
        <f>ROUNDDOWN(D106*F106,-3)</f>
        <v>11904000</v>
      </c>
      <c r="H106" s="178">
        <v>12</v>
      </c>
      <c r="I106" s="179" t="s">
        <v>57</v>
      </c>
      <c r="J106" s="254">
        <v>992000</v>
      </c>
      <c r="K106" s="254">
        <f>ROUNDDOWN(H106*J106,-3)</f>
        <v>11904000</v>
      </c>
      <c r="L106" s="178">
        <v>12</v>
      </c>
      <c r="M106" s="179" t="s">
        <v>57</v>
      </c>
      <c r="N106" s="254">
        <v>992000</v>
      </c>
      <c r="O106" s="254">
        <f>ROUNDDOWN(L106*N106,-3)</f>
        <v>11904000</v>
      </c>
      <c r="P106" s="178">
        <v>12</v>
      </c>
      <c r="Q106" s="179" t="s">
        <v>57</v>
      </c>
      <c r="R106" s="254">
        <v>992000</v>
      </c>
      <c r="S106" s="254">
        <f>ROUNDDOWN(P106*R106,-3)</f>
        <v>11904000</v>
      </c>
      <c r="T106" s="251">
        <f t="shared" si="12"/>
        <v>0</v>
      </c>
    </row>
    <row r="107" spans="2:20" ht="29.15" hidden="1" x14ac:dyDescent="0.4">
      <c r="B107" s="268"/>
      <c r="C107" s="180" t="s">
        <v>95</v>
      </c>
      <c r="D107" s="178">
        <v>100</v>
      </c>
      <c r="E107" s="179" t="s">
        <v>57</v>
      </c>
      <c r="F107" s="254">
        <v>397000</v>
      </c>
      <c r="G107" s="254">
        <f>ROUNDDOWN(D107*F107,-3)</f>
        <v>39700000</v>
      </c>
      <c r="H107" s="178">
        <v>100</v>
      </c>
      <c r="I107" s="179" t="s">
        <v>57</v>
      </c>
      <c r="J107" s="254">
        <v>397000</v>
      </c>
      <c r="K107" s="254">
        <f>ROUNDDOWN(H107*J107,-3)</f>
        <v>39700000</v>
      </c>
      <c r="L107" s="178">
        <v>100</v>
      </c>
      <c r="M107" s="179" t="s">
        <v>57</v>
      </c>
      <c r="N107" s="254">
        <v>397000</v>
      </c>
      <c r="O107" s="254">
        <f>ROUNDDOWN(L107*N107,-3)</f>
        <v>39700000</v>
      </c>
      <c r="P107" s="178">
        <v>100</v>
      </c>
      <c r="Q107" s="179" t="s">
        <v>57</v>
      </c>
      <c r="R107" s="254">
        <v>397000</v>
      </c>
      <c r="S107" s="254">
        <f>ROUNDDOWN(P107*R107,-3)</f>
        <v>39700000</v>
      </c>
      <c r="T107" s="251">
        <f t="shared" si="12"/>
        <v>0</v>
      </c>
    </row>
    <row r="108" spans="2:20" ht="15.9" hidden="1" x14ac:dyDescent="0.4">
      <c r="B108" s="268"/>
      <c r="C108" s="180"/>
      <c r="D108" s="178"/>
      <c r="E108" s="179"/>
      <c r="F108" s="254"/>
      <c r="G108" s="254"/>
      <c r="H108" s="178"/>
      <c r="I108" s="179"/>
      <c r="J108" s="254"/>
      <c r="K108" s="254"/>
      <c r="L108" s="178"/>
      <c r="M108" s="179"/>
      <c r="N108" s="254"/>
      <c r="O108" s="254"/>
      <c r="P108" s="178"/>
      <c r="Q108" s="179"/>
      <c r="R108" s="254"/>
      <c r="S108" s="254"/>
      <c r="T108" s="251">
        <f t="shared" si="12"/>
        <v>0</v>
      </c>
    </row>
    <row r="109" spans="2:20" ht="15.9" hidden="1" x14ac:dyDescent="0.4">
      <c r="B109" s="312" t="s">
        <v>52</v>
      </c>
      <c r="C109" s="313" t="s">
        <v>96</v>
      </c>
      <c r="D109" s="269">
        <v>100</v>
      </c>
      <c r="E109" s="270" t="s">
        <v>86</v>
      </c>
      <c r="F109" s="254">
        <v>0</v>
      </c>
      <c r="G109" s="254">
        <f>G114+G110+G112</f>
        <v>163488000</v>
      </c>
      <c r="H109" s="314">
        <v>100</v>
      </c>
      <c r="I109" s="315" t="s">
        <v>86</v>
      </c>
      <c r="J109" s="316">
        <v>0</v>
      </c>
      <c r="K109" s="316">
        <f>K114+K110+K112</f>
        <v>163488000</v>
      </c>
      <c r="L109" s="314">
        <v>100</v>
      </c>
      <c r="M109" s="315" t="s">
        <v>86</v>
      </c>
      <c r="N109" s="316">
        <v>0</v>
      </c>
      <c r="O109" s="316">
        <f>O114+O110+O112</f>
        <v>163488000</v>
      </c>
      <c r="P109" s="314">
        <v>100</v>
      </c>
      <c r="Q109" s="315" t="s">
        <v>86</v>
      </c>
      <c r="R109" s="316">
        <v>0</v>
      </c>
      <c r="S109" s="316">
        <f>S114+S110+S112</f>
        <v>163488000</v>
      </c>
      <c r="T109" s="251">
        <f t="shared" si="12"/>
        <v>0</v>
      </c>
    </row>
    <row r="110" spans="2:20" ht="15.9" hidden="1" x14ac:dyDescent="0.4">
      <c r="B110" s="208">
        <v>525112</v>
      </c>
      <c r="C110" s="180" t="s">
        <v>97</v>
      </c>
      <c r="D110" s="178"/>
      <c r="E110" s="179"/>
      <c r="F110" s="180"/>
      <c r="G110" s="254">
        <f>SUM(G111:G111)</f>
        <v>40000000</v>
      </c>
      <c r="H110" s="178"/>
      <c r="I110" s="179"/>
      <c r="J110" s="180"/>
      <c r="K110" s="254">
        <f>SUM(K111:K111)</f>
        <v>40000000</v>
      </c>
      <c r="L110" s="178"/>
      <c r="M110" s="179"/>
      <c r="N110" s="180"/>
      <c r="O110" s="254">
        <f>SUM(O111:O111)</f>
        <v>40000000</v>
      </c>
      <c r="P110" s="178"/>
      <c r="Q110" s="179"/>
      <c r="R110" s="180"/>
      <c r="S110" s="254">
        <f>SUM(S111:S111)</f>
        <v>40000000</v>
      </c>
      <c r="T110" s="251">
        <f t="shared" si="12"/>
        <v>0</v>
      </c>
    </row>
    <row r="111" spans="2:20" ht="15.9" hidden="1" x14ac:dyDescent="0.4">
      <c r="B111" s="208"/>
      <c r="C111" s="180" t="s">
        <v>98</v>
      </c>
      <c r="D111" s="178">
        <v>4</v>
      </c>
      <c r="E111" s="179" t="s">
        <v>51</v>
      </c>
      <c r="F111" s="254">
        <v>10000000</v>
      </c>
      <c r="G111" s="254">
        <f>ROUNDDOWN(D111*F111,-3)</f>
        <v>40000000</v>
      </c>
      <c r="H111" s="178">
        <v>4</v>
      </c>
      <c r="I111" s="179" t="s">
        <v>51</v>
      </c>
      <c r="J111" s="254">
        <v>10000000</v>
      </c>
      <c r="K111" s="254">
        <f>ROUNDDOWN(H111*J111,-3)</f>
        <v>40000000</v>
      </c>
      <c r="L111" s="178">
        <v>4</v>
      </c>
      <c r="M111" s="179" t="s">
        <v>51</v>
      </c>
      <c r="N111" s="254">
        <v>10000000</v>
      </c>
      <c r="O111" s="254">
        <f>ROUNDDOWN(L111*N111,-3)</f>
        <v>40000000</v>
      </c>
      <c r="P111" s="178">
        <v>4</v>
      </c>
      <c r="Q111" s="179" t="s">
        <v>51</v>
      </c>
      <c r="R111" s="254">
        <v>10000000</v>
      </c>
      <c r="S111" s="254">
        <f>ROUNDDOWN(P111*R111,-3)</f>
        <v>40000000</v>
      </c>
      <c r="T111" s="251">
        <f t="shared" si="12"/>
        <v>0</v>
      </c>
    </row>
    <row r="112" spans="2:20" ht="15.9" hidden="1" x14ac:dyDescent="0.4">
      <c r="B112" s="208">
        <v>525113</v>
      </c>
      <c r="C112" s="180" t="s">
        <v>99</v>
      </c>
      <c r="D112" s="178"/>
      <c r="E112" s="179"/>
      <c r="F112" s="180"/>
      <c r="G112" s="254">
        <f>G113</f>
        <v>55660000</v>
      </c>
      <c r="H112" s="178"/>
      <c r="I112" s="179"/>
      <c r="J112" s="180"/>
      <c r="K112" s="254">
        <f>K113</f>
        <v>55660000</v>
      </c>
      <c r="L112" s="178"/>
      <c r="M112" s="179"/>
      <c r="N112" s="180"/>
      <c r="O112" s="254">
        <f>O113</f>
        <v>55660000</v>
      </c>
      <c r="P112" s="178"/>
      <c r="Q112" s="179"/>
      <c r="R112" s="180"/>
      <c r="S112" s="254">
        <f>S113</f>
        <v>55660000</v>
      </c>
      <c r="T112" s="251">
        <f t="shared" si="12"/>
        <v>0</v>
      </c>
    </row>
    <row r="113" spans="2:20" ht="15.9" hidden="1" x14ac:dyDescent="0.4">
      <c r="B113" s="208"/>
      <c r="C113" s="180" t="s">
        <v>100</v>
      </c>
      <c r="D113" s="178">
        <v>4</v>
      </c>
      <c r="E113" s="179" t="s">
        <v>51</v>
      </c>
      <c r="F113" s="254">
        <v>13915000</v>
      </c>
      <c r="G113" s="254">
        <f>ROUNDDOWN(D113*F113,-3)</f>
        <v>55660000</v>
      </c>
      <c r="H113" s="178">
        <v>4</v>
      </c>
      <c r="I113" s="179" t="s">
        <v>51</v>
      </c>
      <c r="J113" s="254">
        <v>13915000</v>
      </c>
      <c r="K113" s="254">
        <f>ROUNDDOWN(H113*J113,-3)</f>
        <v>55660000</v>
      </c>
      <c r="L113" s="178">
        <v>4</v>
      </c>
      <c r="M113" s="179" t="s">
        <v>51</v>
      </c>
      <c r="N113" s="254">
        <v>13915000</v>
      </c>
      <c r="O113" s="254">
        <f>ROUNDDOWN(L113*N113,-3)</f>
        <v>55660000</v>
      </c>
      <c r="P113" s="178">
        <v>4</v>
      </c>
      <c r="Q113" s="179" t="s">
        <v>51</v>
      </c>
      <c r="R113" s="254">
        <v>13915000</v>
      </c>
      <c r="S113" s="254">
        <f>ROUNDDOWN(P113*R113,-3)</f>
        <v>55660000</v>
      </c>
      <c r="T113" s="251">
        <f t="shared" si="12"/>
        <v>0</v>
      </c>
    </row>
    <row r="114" spans="2:20" ht="15.9" hidden="1" x14ac:dyDescent="0.4">
      <c r="B114" s="208">
        <v>525115</v>
      </c>
      <c r="C114" s="180" t="s">
        <v>90</v>
      </c>
      <c r="D114" s="178"/>
      <c r="E114" s="179"/>
      <c r="F114" s="180"/>
      <c r="G114" s="254">
        <f>SUM(G115:G118)</f>
        <v>67828000</v>
      </c>
      <c r="H114" s="178"/>
      <c r="I114" s="179"/>
      <c r="J114" s="180"/>
      <c r="K114" s="254">
        <f>SUM(K115:K118)</f>
        <v>67828000</v>
      </c>
      <c r="L114" s="178"/>
      <c r="M114" s="179"/>
      <c r="N114" s="180"/>
      <c r="O114" s="254">
        <f>SUM(O115:O118)</f>
        <v>67828000</v>
      </c>
      <c r="P114" s="178"/>
      <c r="Q114" s="179"/>
      <c r="R114" s="180"/>
      <c r="S114" s="254">
        <f>SUM(S115:S118)</f>
        <v>67828000</v>
      </c>
      <c r="T114" s="251">
        <f t="shared" si="12"/>
        <v>0</v>
      </c>
    </row>
    <row r="115" spans="2:20" ht="15.9" hidden="1" x14ac:dyDescent="0.4">
      <c r="B115" s="208" t="s">
        <v>27</v>
      </c>
      <c r="C115" s="180" t="s">
        <v>101</v>
      </c>
      <c r="D115" s="178">
        <v>4</v>
      </c>
      <c r="E115" s="179" t="s">
        <v>40</v>
      </c>
      <c r="F115" s="254">
        <v>3829000</v>
      </c>
      <c r="G115" s="254">
        <f>ROUNDDOWN(D115*F115,-3)</f>
        <v>15316000</v>
      </c>
      <c r="H115" s="178">
        <v>4</v>
      </c>
      <c r="I115" s="179" t="s">
        <v>40</v>
      </c>
      <c r="J115" s="254">
        <v>3829000</v>
      </c>
      <c r="K115" s="254">
        <f>ROUNDDOWN(H115*J115,-3)</f>
        <v>15316000</v>
      </c>
      <c r="L115" s="178">
        <v>4</v>
      </c>
      <c r="M115" s="179" t="s">
        <v>40</v>
      </c>
      <c r="N115" s="254">
        <v>3829000</v>
      </c>
      <c r="O115" s="254">
        <f>ROUNDDOWN(L115*N115,-3)</f>
        <v>15316000</v>
      </c>
      <c r="P115" s="178">
        <v>4</v>
      </c>
      <c r="Q115" s="179" t="s">
        <v>40</v>
      </c>
      <c r="R115" s="254">
        <v>3829000</v>
      </c>
      <c r="S115" s="254">
        <f>ROUNDDOWN(P115*R115,-3)</f>
        <v>15316000</v>
      </c>
      <c r="T115" s="251">
        <f t="shared" si="12"/>
        <v>0</v>
      </c>
    </row>
    <row r="116" spans="2:20" ht="15.9" hidden="1" x14ac:dyDescent="0.4">
      <c r="B116" s="208" t="s">
        <v>27</v>
      </c>
      <c r="C116" s="180" t="s">
        <v>102</v>
      </c>
      <c r="D116" s="178">
        <v>36</v>
      </c>
      <c r="E116" s="179" t="s">
        <v>57</v>
      </c>
      <c r="F116" s="254">
        <v>530000</v>
      </c>
      <c r="G116" s="254">
        <f>ROUNDDOWN(D116*F116,-3)</f>
        <v>19080000</v>
      </c>
      <c r="H116" s="178">
        <v>36</v>
      </c>
      <c r="I116" s="179" t="s">
        <v>57</v>
      </c>
      <c r="J116" s="254">
        <v>530000</v>
      </c>
      <c r="K116" s="254">
        <f>ROUNDDOWN(H116*J116,-3)</f>
        <v>19080000</v>
      </c>
      <c r="L116" s="178">
        <v>36</v>
      </c>
      <c r="M116" s="179" t="s">
        <v>57</v>
      </c>
      <c r="N116" s="254">
        <v>530000</v>
      </c>
      <c r="O116" s="254">
        <f>ROUNDDOWN(L116*N116,-3)</f>
        <v>19080000</v>
      </c>
      <c r="P116" s="178">
        <v>36</v>
      </c>
      <c r="Q116" s="179" t="s">
        <v>57</v>
      </c>
      <c r="R116" s="254">
        <v>530000</v>
      </c>
      <c r="S116" s="254">
        <f>ROUNDDOWN(P116*R116,-3)</f>
        <v>19080000</v>
      </c>
      <c r="T116" s="251">
        <f t="shared" si="12"/>
        <v>0</v>
      </c>
    </row>
    <row r="117" spans="2:20" ht="15.9" hidden="1" x14ac:dyDescent="0.4">
      <c r="B117" s="208"/>
      <c r="C117" s="180" t="s">
        <v>103</v>
      </c>
      <c r="D117" s="178">
        <v>12</v>
      </c>
      <c r="E117" s="179" t="s">
        <v>40</v>
      </c>
      <c r="F117" s="254">
        <v>802000</v>
      </c>
      <c r="G117" s="254">
        <f>ROUNDDOWN(D117*F117,-3)</f>
        <v>9624000</v>
      </c>
      <c r="H117" s="178">
        <v>12</v>
      </c>
      <c r="I117" s="179" t="s">
        <v>40</v>
      </c>
      <c r="J117" s="254">
        <v>802000</v>
      </c>
      <c r="K117" s="254">
        <f>ROUNDDOWN(H117*J117,-3)</f>
        <v>9624000</v>
      </c>
      <c r="L117" s="178">
        <v>12</v>
      </c>
      <c r="M117" s="179" t="s">
        <v>40</v>
      </c>
      <c r="N117" s="254">
        <v>802000</v>
      </c>
      <c r="O117" s="254">
        <f>ROUNDDOWN(L117*N117,-3)</f>
        <v>9624000</v>
      </c>
      <c r="P117" s="178">
        <v>12</v>
      </c>
      <c r="Q117" s="179" t="s">
        <v>40</v>
      </c>
      <c r="R117" s="254">
        <v>802000</v>
      </c>
      <c r="S117" s="254">
        <f>ROUNDDOWN(P117*R117,-3)</f>
        <v>9624000</v>
      </c>
      <c r="T117" s="251">
        <f t="shared" si="12"/>
        <v>0</v>
      </c>
    </row>
    <row r="118" spans="2:20" ht="15.9" hidden="1" x14ac:dyDescent="0.4">
      <c r="B118" s="208" t="s">
        <v>27</v>
      </c>
      <c r="C118" s="180" t="s">
        <v>104</v>
      </c>
      <c r="D118" s="178">
        <v>24</v>
      </c>
      <c r="E118" s="179" t="s">
        <v>57</v>
      </c>
      <c r="F118" s="254">
        <v>992000</v>
      </c>
      <c r="G118" s="254">
        <f>ROUNDDOWN(D118*F118,-3)</f>
        <v>23808000</v>
      </c>
      <c r="H118" s="178">
        <v>24</v>
      </c>
      <c r="I118" s="179" t="s">
        <v>57</v>
      </c>
      <c r="J118" s="254">
        <v>992000</v>
      </c>
      <c r="K118" s="254">
        <f>ROUNDDOWN(H118*J118,-3)</f>
        <v>23808000</v>
      </c>
      <c r="L118" s="178">
        <v>24</v>
      </c>
      <c r="M118" s="179" t="s">
        <v>57</v>
      </c>
      <c r="N118" s="254">
        <v>992000</v>
      </c>
      <c r="O118" s="254">
        <f>ROUNDDOWN(L118*N118,-3)</f>
        <v>23808000</v>
      </c>
      <c r="P118" s="178">
        <v>24</v>
      </c>
      <c r="Q118" s="179" t="s">
        <v>57</v>
      </c>
      <c r="R118" s="254">
        <v>992000</v>
      </c>
      <c r="S118" s="254">
        <f>ROUNDDOWN(P118*R118,-3)</f>
        <v>23808000</v>
      </c>
      <c r="T118" s="251">
        <f t="shared" si="12"/>
        <v>0</v>
      </c>
    </row>
    <row r="119" spans="2:20" ht="15.9" hidden="1" x14ac:dyDescent="0.4">
      <c r="B119" s="312" t="s">
        <v>62</v>
      </c>
      <c r="C119" s="313" t="s">
        <v>105</v>
      </c>
      <c r="D119" s="269">
        <v>60</v>
      </c>
      <c r="E119" s="270" t="s">
        <v>86</v>
      </c>
      <c r="F119" s="254">
        <v>0</v>
      </c>
      <c r="G119" s="254">
        <f>G120+G122+G124</f>
        <v>528870000</v>
      </c>
      <c r="H119" s="314">
        <v>60</v>
      </c>
      <c r="I119" s="315" t="s">
        <v>86</v>
      </c>
      <c r="J119" s="316">
        <v>0</v>
      </c>
      <c r="K119" s="316">
        <f>K120+K122+K124</f>
        <v>528870000</v>
      </c>
      <c r="L119" s="314">
        <v>60</v>
      </c>
      <c r="M119" s="315" t="s">
        <v>86</v>
      </c>
      <c r="N119" s="316">
        <v>0</v>
      </c>
      <c r="O119" s="316">
        <f>O120+O122+O124</f>
        <v>528870000</v>
      </c>
      <c r="P119" s="314">
        <v>60</v>
      </c>
      <c r="Q119" s="315" t="s">
        <v>86</v>
      </c>
      <c r="R119" s="316">
        <v>0</v>
      </c>
      <c r="S119" s="316">
        <f>S120+S122+S124</f>
        <v>528870000</v>
      </c>
      <c r="T119" s="251">
        <f t="shared" si="12"/>
        <v>0</v>
      </c>
    </row>
    <row r="120" spans="2:20" ht="15.9" hidden="1" x14ac:dyDescent="0.4">
      <c r="B120" s="208">
        <v>525112</v>
      </c>
      <c r="C120" s="180" t="s">
        <v>97</v>
      </c>
      <c r="D120" s="178"/>
      <c r="E120" s="179"/>
      <c r="F120" s="180"/>
      <c r="G120" s="254">
        <f>SUM(G121:G121)</f>
        <v>150000000</v>
      </c>
      <c r="H120" s="178"/>
      <c r="I120" s="179"/>
      <c r="J120" s="180"/>
      <c r="K120" s="254">
        <f>SUM(K121:K121)</f>
        <v>150000000</v>
      </c>
      <c r="L120" s="178"/>
      <c r="M120" s="179"/>
      <c r="N120" s="180"/>
      <c r="O120" s="254">
        <f>SUM(O121:O121)</f>
        <v>150000000</v>
      </c>
      <c r="P120" s="178"/>
      <c r="Q120" s="179"/>
      <c r="R120" s="180"/>
      <c r="S120" s="254">
        <f>SUM(S121:S121)</f>
        <v>150000000</v>
      </c>
      <c r="T120" s="251">
        <f t="shared" si="12"/>
        <v>0</v>
      </c>
    </row>
    <row r="121" spans="2:20" ht="15.9" hidden="1" x14ac:dyDescent="0.4">
      <c r="B121" s="208"/>
      <c r="C121" s="180" t="s">
        <v>106</v>
      </c>
      <c r="D121" s="178">
        <v>6</v>
      </c>
      <c r="E121" s="179" t="s">
        <v>51</v>
      </c>
      <c r="F121" s="254">
        <v>25000000</v>
      </c>
      <c r="G121" s="254">
        <f>ROUNDDOWN(D121*F121,-3)</f>
        <v>150000000</v>
      </c>
      <c r="H121" s="178">
        <v>6</v>
      </c>
      <c r="I121" s="179" t="s">
        <v>51</v>
      </c>
      <c r="J121" s="254">
        <v>25000000</v>
      </c>
      <c r="K121" s="254">
        <f>ROUNDDOWN(H121*J121,-3)</f>
        <v>150000000</v>
      </c>
      <c r="L121" s="178">
        <v>6</v>
      </c>
      <c r="M121" s="179" t="s">
        <v>51</v>
      </c>
      <c r="N121" s="254">
        <v>25000000</v>
      </c>
      <c r="O121" s="254">
        <f>ROUNDDOWN(L121*N121,-3)</f>
        <v>150000000</v>
      </c>
      <c r="P121" s="178">
        <v>6</v>
      </c>
      <c r="Q121" s="179" t="s">
        <v>51</v>
      </c>
      <c r="R121" s="254">
        <v>25000000</v>
      </c>
      <c r="S121" s="254">
        <f>ROUNDDOWN(P121*R121,-3)</f>
        <v>150000000</v>
      </c>
      <c r="T121" s="251">
        <f t="shared" si="12"/>
        <v>0</v>
      </c>
    </row>
    <row r="122" spans="2:20" ht="15.9" hidden="1" x14ac:dyDescent="0.4">
      <c r="B122" s="208">
        <v>525113</v>
      </c>
      <c r="C122" s="180" t="s">
        <v>99</v>
      </c>
      <c r="D122" s="178"/>
      <c r="E122" s="179"/>
      <c r="F122" s="180"/>
      <c r="G122" s="254">
        <f>G123</f>
        <v>83490000</v>
      </c>
      <c r="H122" s="178"/>
      <c r="I122" s="179"/>
      <c r="J122" s="180"/>
      <c r="K122" s="254">
        <f>K123</f>
        <v>83490000</v>
      </c>
      <c r="L122" s="178"/>
      <c r="M122" s="179"/>
      <c r="N122" s="180"/>
      <c r="O122" s="254">
        <f>O123</f>
        <v>83490000</v>
      </c>
      <c r="P122" s="178"/>
      <c r="Q122" s="179"/>
      <c r="R122" s="180"/>
      <c r="S122" s="254">
        <f>S123</f>
        <v>83490000</v>
      </c>
      <c r="T122" s="251">
        <f t="shared" si="12"/>
        <v>0</v>
      </c>
    </row>
    <row r="123" spans="2:20" ht="15.9" hidden="1" x14ac:dyDescent="0.4">
      <c r="B123" s="208"/>
      <c r="C123" s="180" t="s">
        <v>100</v>
      </c>
      <c r="D123" s="178">
        <v>6</v>
      </c>
      <c r="E123" s="179" t="s">
        <v>51</v>
      </c>
      <c r="F123" s="254">
        <v>13915000</v>
      </c>
      <c r="G123" s="254">
        <f>ROUNDDOWN(D123*F123,-3)</f>
        <v>83490000</v>
      </c>
      <c r="H123" s="178">
        <v>6</v>
      </c>
      <c r="I123" s="179" t="s">
        <v>51</v>
      </c>
      <c r="J123" s="254">
        <v>13915000</v>
      </c>
      <c r="K123" s="254">
        <f>ROUNDDOWN(H123*J123,-3)</f>
        <v>83490000</v>
      </c>
      <c r="L123" s="178">
        <v>6</v>
      </c>
      <c r="M123" s="179" t="s">
        <v>51</v>
      </c>
      <c r="N123" s="254">
        <v>13915000</v>
      </c>
      <c r="O123" s="254">
        <f>ROUNDDOWN(L123*N123,-3)</f>
        <v>83490000</v>
      </c>
      <c r="P123" s="178">
        <v>6</v>
      </c>
      <c r="Q123" s="179" t="s">
        <v>51</v>
      </c>
      <c r="R123" s="254">
        <v>13915000</v>
      </c>
      <c r="S123" s="254">
        <f>ROUNDDOWN(P123*R123,-3)</f>
        <v>83490000</v>
      </c>
      <c r="T123" s="251">
        <f t="shared" si="12"/>
        <v>0</v>
      </c>
    </row>
    <row r="124" spans="2:20" ht="15.9" hidden="1" x14ac:dyDescent="0.4">
      <c r="B124" s="208">
        <v>525115</v>
      </c>
      <c r="C124" s="180" t="s">
        <v>90</v>
      </c>
      <c r="D124" s="178"/>
      <c r="E124" s="179"/>
      <c r="F124" s="180"/>
      <c r="G124" s="254">
        <f>SUM(G125:G128)</f>
        <v>295380000</v>
      </c>
      <c r="H124" s="178"/>
      <c r="I124" s="179"/>
      <c r="J124" s="180"/>
      <c r="K124" s="254">
        <f>SUM(K125:K128)</f>
        <v>295380000</v>
      </c>
      <c r="L124" s="178"/>
      <c r="M124" s="179"/>
      <c r="N124" s="180"/>
      <c r="O124" s="254">
        <f>SUM(O125:O128)</f>
        <v>295380000</v>
      </c>
      <c r="P124" s="178"/>
      <c r="Q124" s="179"/>
      <c r="R124" s="180"/>
      <c r="S124" s="254">
        <f>SUM(S125:S128)</f>
        <v>295380000</v>
      </c>
      <c r="T124" s="251">
        <f t="shared" si="12"/>
        <v>0</v>
      </c>
    </row>
    <row r="125" spans="2:20" ht="15.9" hidden="1" x14ac:dyDescent="0.4">
      <c r="B125" s="208" t="s">
        <v>27</v>
      </c>
      <c r="C125" s="180" t="s">
        <v>107</v>
      </c>
      <c r="D125" s="178">
        <v>36</v>
      </c>
      <c r="E125" s="179" t="s">
        <v>40</v>
      </c>
      <c r="F125" s="254">
        <v>3829000</v>
      </c>
      <c r="G125" s="254">
        <f>ROUNDDOWN(D125*F125,-3)</f>
        <v>137844000</v>
      </c>
      <c r="H125" s="178">
        <v>36</v>
      </c>
      <c r="I125" s="179" t="s">
        <v>40</v>
      </c>
      <c r="J125" s="254">
        <v>3829000</v>
      </c>
      <c r="K125" s="254">
        <f>ROUNDDOWN(H125*J125,-3)</f>
        <v>137844000</v>
      </c>
      <c r="L125" s="178">
        <v>36</v>
      </c>
      <c r="M125" s="179" t="s">
        <v>40</v>
      </c>
      <c r="N125" s="254">
        <v>3829000</v>
      </c>
      <c r="O125" s="254">
        <f>ROUNDDOWN(L125*N125,-3)</f>
        <v>137844000</v>
      </c>
      <c r="P125" s="178">
        <v>36</v>
      </c>
      <c r="Q125" s="179" t="s">
        <v>40</v>
      </c>
      <c r="R125" s="254">
        <v>3829000</v>
      </c>
      <c r="S125" s="254">
        <f>ROUNDDOWN(P125*R125,-3)</f>
        <v>137844000</v>
      </c>
      <c r="T125" s="251">
        <f t="shared" si="12"/>
        <v>0</v>
      </c>
    </row>
    <row r="126" spans="2:20" ht="15.9" hidden="1" x14ac:dyDescent="0.4">
      <c r="B126" s="208" t="s">
        <v>27</v>
      </c>
      <c r="C126" s="180" t="s">
        <v>108</v>
      </c>
      <c r="D126" s="178">
        <v>108</v>
      </c>
      <c r="E126" s="179" t="s">
        <v>57</v>
      </c>
      <c r="F126" s="254">
        <v>530000</v>
      </c>
      <c r="G126" s="254">
        <f>ROUNDDOWN(D126*F126,-3)</f>
        <v>57240000</v>
      </c>
      <c r="H126" s="178">
        <v>108</v>
      </c>
      <c r="I126" s="179" t="s">
        <v>57</v>
      </c>
      <c r="J126" s="254">
        <v>530000</v>
      </c>
      <c r="K126" s="254">
        <f>ROUNDDOWN(H126*J126,-3)</f>
        <v>57240000</v>
      </c>
      <c r="L126" s="178">
        <v>108</v>
      </c>
      <c r="M126" s="179" t="s">
        <v>57</v>
      </c>
      <c r="N126" s="254">
        <v>530000</v>
      </c>
      <c r="O126" s="254">
        <f>ROUNDDOWN(L126*N126,-3)</f>
        <v>57240000</v>
      </c>
      <c r="P126" s="178">
        <v>108</v>
      </c>
      <c r="Q126" s="179" t="s">
        <v>57</v>
      </c>
      <c r="R126" s="254">
        <v>530000</v>
      </c>
      <c r="S126" s="254">
        <f>ROUNDDOWN(P126*R126,-3)</f>
        <v>57240000</v>
      </c>
      <c r="T126" s="251">
        <f t="shared" si="12"/>
        <v>0</v>
      </c>
    </row>
    <row r="127" spans="2:20" ht="15.9" hidden="1" x14ac:dyDescent="0.4">
      <c r="B127" s="208"/>
      <c r="C127" s="180" t="s">
        <v>109</v>
      </c>
      <c r="D127" s="178">
        <v>36</v>
      </c>
      <c r="E127" s="179" t="s">
        <v>40</v>
      </c>
      <c r="F127" s="254">
        <v>802000</v>
      </c>
      <c r="G127" s="254">
        <f>ROUNDDOWN(D127*F127,-3)</f>
        <v>28872000</v>
      </c>
      <c r="H127" s="178">
        <v>36</v>
      </c>
      <c r="I127" s="179" t="s">
        <v>40</v>
      </c>
      <c r="J127" s="254">
        <v>802000</v>
      </c>
      <c r="K127" s="254">
        <f>ROUNDDOWN(H127*J127,-3)</f>
        <v>28872000</v>
      </c>
      <c r="L127" s="178">
        <v>36</v>
      </c>
      <c r="M127" s="179" t="s">
        <v>40</v>
      </c>
      <c r="N127" s="254">
        <v>802000</v>
      </c>
      <c r="O127" s="254">
        <f>ROUNDDOWN(L127*N127,-3)</f>
        <v>28872000</v>
      </c>
      <c r="P127" s="178">
        <v>36</v>
      </c>
      <c r="Q127" s="179" t="s">
        <v>40</v>
      </c>
      <c r="R127" s="254">
        <v>802000</v>
      </c>
      <c r="S127" s="254">
        <f>ROUNDDOWN(P127*R127,-3)</f>
        <v>28872000</v>
      </c>
      <c r="T127" s="251">
        <f t="shared" si="12"/>
        <v>0</v>
      </c>
    </row>
    <row r="128" spans="2:20" ht="15.9" hidden="1" x14ac:dyDescent="0.4">
      <c r="B128" s="208" t="s">
        <v>27</v>
      </c>
      <c r="C128" s="180" t="s">
        <v>110</v>
      </c>
      <c r="D128" s="178">
        <v>72</v>
      </c>
      <c r="E128" s="179" t="s">
        <v>57</v>
      </c>
      <c r="F128" s="254">
        <v>992000</v>
      </c>
      <c r="G128" s="254">
        <f>ROUNDDOWN(D128*F128,-3)</f>
        <v>71424000</v>
      </c>
      <c r="H128" s="178">
        <v>72</v>
      </c>
      <c r="I128" s="179" t="s">
        <v>57</v>
      </c>
      <c r="J128" s="254">
        <v>992000</v>
      </c>
      <c r="K128" s="254">
        <f>ROUNDDOWN(H128*J128,-3)</f>
        <v>71424000</v>
      </c>
      <c r="L128" s="178">
        <v>72</v>
      </c>
      <c r="M128" s="179" t="s">
        <v>57</v>
      </c>
      <c r="N128" s="254">
        <v>992000</v>
      </c>
      <c r="O128" s="254">
        <f>ROUNDDOWN(L128*N128,-3)</f>
        <v>71424000</v>
      </c>
      <c r="P128" s="178">
        <v>72</v>
      </c>
      <c r="Q128" s="179" t="s">
        <v>57</v>
      </c>
      <c r="R128" s="254">
        <v>992000</v>
      </c>
      <c r="S128" s="254">
        <f>ROUNDDOWN(P128*R128,-3)</f>
        <v>71424000</v>
      </c>
      <c r="T128" s="251">
        <f t="shared" si="12"/>
        <v>0</v>
      </c>
    </row>
    <row r="129" spans="2:20" ht="15.9" hidden="1" x14ac:dyDescent="0.4">
      <c r="B129" s="312" t="s">
        <v>69</v>
      </c>
      <c r="C129" s="313" t="s">
        <v>111</v>
      </c>
      <c r="D129" s="269">
        <v>10</v>
      </c>
      <c r="E129" s="270" t="s">
        <v>86</v>
      </c>
      <c r="F129" s="254">
        <v>0</v>
      </c>
      <c r="G129" s="254">
        <f>G130+G132</f>
        <v>33500000</v>
      </c>
      <c r="H129" s="314">
        <v>10</v>
      </c>
      <c r="I129" s="315" t="s">
        <v>86</v>
      </c>
      <c r="J129" s="316">
        <v>0</v>
      </c>
      <c r="K129" s="316">
        <f>K130+K132</f>
        <v>33500000</v>
      </c>
      <c r="L129" s="314">
        <v>10</v>
      </c>
      <c r="M129" s="315" t="s">
        <v>86</v>
      </c>
      <c r="N129" s="316">
        <v>0</v>
      </c>
      <c r="O129" s="316">
        <f>O130+O132</f>
        <v>33500000</v>
      </c>
      <c r="P129" s="314">
        <v>10</v>
      </c>
      <c r="Q129" s="315" t="s">
        <v>86</v>
      </c>
      <c r="R129" s="316">
        <v>0</v>
      </c>
      <c r="S129" s="316">
        <f>S130+S132</f>
        <v>33500000</v>
      </c>
      <c r="T129" s="251">
        <f t="shared" si="12"/>
        <v>0</v>
      </c>
    </row>
    <row r="130" spans="2:20" ht="15.9" hidden="1" x14ac:dyDescent="0.4">
      <c r="B130" s="208">
        <v>525112</v>
      </c>
      <c r="C130" s="180" t="s">
        <v>97</v>
      </c>
      <c r="D130" s="178"/>
      <c r="E130" s="179"/>
      <c r="F130" s="180"/>
      <c r="G130" s="254">
        <f>SUM(G131:G131)</f>
        <v>7050000</v>
      </c>
      <c r="H130" s="178"/>
      <c r="I130" s="179"/>
      <c r="J130" s="180"/>
      <c r="K130" s="254">
        <f>SUM(K131:K131)</f>
        <v>7050000</v>
      </c>
      <c r="L130" s="178"/>
      <c r="M130" s="179"/>
      <c r="N130" s="180"/>
      <c r="O130" s="254">
        <f>SUM(O131:O131)</f>
        <v>7050000</v>
      </c>
      <c r="P130" s="178"/>
      <c r="Q130" s="179"/>
      <c r="R130" s="180"/>
      <c r="S130" s="254">
        <f>SUM(S131:S131)</f>
        <v>7050000</v>
      </c>
      <c r="T130" s="251">
        <f t="shared" si="12"/>
        <v>0</v>
      </c>
    </row>
    <row r="131" spans="2:20" ht="15.9" hidden="1" x14ac:dyDescent="0.4">
      <c r="B131" s="208"/>
      <c r="C131" s="180" t="s">
        <v>98</v>
      </c>
      <c r="D131" s="178">
        <v>1</v>
      </c>
      <c r="E131" s="179" t="s">
        <v>51</v>
      </c>
      <c r="F131" s="254">
        <v>7050000</v>
      </c>
      <c r="G131" s="254">
        <f>ROUNDDOWN(D131*F131,-3)</f>
        <v>7050000</v>
      </c>
      <c r="H131" s="178">
        <v>1</v>
      </c>
      <c r="I131" s="179" t="s">
        <v>51</v>
      </c>
      <c r="J131" s="254">
        <v>7050000</v>
      </c>
      <c r="K131" s="254">
        <f>ROUNDDOWN(H131*J131,-3)</f>
        <v>7050000</v>
      </c>
      <c r="L131" s="178">
        <v>1</v>
      </c>
      <c r="M131" s="179" t="s">
        <v>51</v>
      </c>
      <c r="N131" s="254">
        <v>7050000</v>
      </c>
      <c r="O131" s="254">
        <f>ROUNDDOWN(L131*N131,-3)</f>
        <v>7050000</v>
      </c>
      <c r="P131" s="178">
        <v>1</v>
      </c>
      <c r="Q131" s="179" t="s">
        <v>51</v>
      </c>
      <c r="R131" s="254">
        <v>7050000</v>
      </c>
      <c r="S131" s="254">
        <f>ROUNDDOWN(P131*R131,-3)</f>
        <v>7050000</v>
      </c>
      <c r="T131" s="251">
        <f t="shared" si="12"/>
        <v>0</v>
      </c>
    </row>
    <row r="132" spans="2:20" ht="15.9" hidden="1" x14ac:dyDescent="0.4">
      <c r="B132" s="208">
        <v>525115</v>
      </c>
      <c r="C132" s="180" t="s">
        <v>90</v>
      </c>
      <c r="D132" s="178"/>
      <c r="E132" s="179"/>
      <c r="F132" s="180"/>
      <c r="G132" s="254">
        <f>SUM(G133:G138)</f>
        <v>26450000</v>
      </c>
      <c r="H132" s="178"/>
      <c r="I132" s="179"/>
      <c r="J132" s="180"/>
      <c r="K132" s="254">
        <f>SUM(K133:K138)</f>
        <v>26450000</v>
      </c>
      <c r="L132" s="178"/>
      <c r="M132" s="179"/>
      <c r="N132" s="180"/>
      <c r="O132" s="254">
        <f>SUM(O133:O138)</f>
        <v>26450000</v>
      </c>
      <c r="P132" s="178"/>
      <c r="Q132" s="179"/>
      <c r="R132" s="180"/>
      <c r="S132" s="254">
        <f>SUM(S133:S138)</f>
        <v>26450000</v>
      </c>
      <c r="T132" s="251">
        <f t="shared" si="12"/>
        <v>0</v>
      </c>
    </row>
    <row r="133" spans="2:20" ht="29.15" hidden="1" x14ac:dyDescent="0.4">
      <c r="B133" s="208"/>
      <c r="C133" s="180" t="s">
        <v>112</v>
      </c>
      <c r="D133" s="178">
        <v>20</v>
      </c>
      <c r="E133" s="179" t="s">
        <v>57</v>
      </c>
      <c r="F133" s="254">
        <v>397000</v>
      </c>
      <c r="G133" s="254">
        <f t="shared" ref="G133:G138" si="17">ROUNDDOWN(D133*F133,-3)</f>
        <v>7940000</v>
      </c>
      <c r="H133" s="178">
        <v>20</v>
      </c>
      <c r="I133" s="179" t="s">
        <v>57</v>
      </c>
      <c r="J133" s="254">
        <v>397000</v>
      </c>
      <c r="K133" s="254">
        <f t="shared" ref="K133:K138" si="18">ROUNDDOWN(H133*J133,-3)</f>
        <v>7940000</v>
      </c>
      <c r="L133" s="178">
        <v>20</v>
      </c>
      <c r="M133" s="179" t="s">
        <v>57</v>
      </c>
      <c r="N133" s="254">
        <v>397000</v>
      </c>
      <c r="O133" s="254">
        <f t="shared" ref="O133:O138" si="19">ROUNDDOWN(L133*N133,-3)</f>
        <v>7940000</v>
      </c>
      <c r="P133" s="178">
        <v>20</v>
      </c>
      <c r="Q133" s="179" t="s">
        <v>57</v>
      </c>
      <c r="R133" s="254">
        <v>397000</v>
      </c>
      <c r="S133" s="254">
        <f t="shared" ref="S133:S138" si="20">ROUNDDOWN(P133*R133,-3)</f>
        <v>7940000</v>
      </c>
      <c r="T133" s="251">
        <f t="shared" si="12"/>
        <v>0</v>
      </c>
    </row>
    <row r="134" spans="2:20" ht="15.9" hidden="1" x14ac:dyDescent="0.4">
      <c r="B134" s="208"/>
      <c r="C134" s="180" t="s">
        <v>113</v>
      </c>
      <c r="D134" s="178">
        <v>20</v>
      </c>
      <c r="E134" s="179" t="s">
        <v>57</v>
      </c>
      <c r="F134" s="254">
        <v>105000</v>
      </c>
      <c r="G134" s="254">
        <f t="shared" si="17"/>
        <v>2100000</v>
      </c>
      <c r="H134" s="178">
        <v>20</v>
      </c>
      <c r="I134" s="179" t="s">
        <v>57</v>
      </c>
      <c r="J134" s="254">
        <v>105000</v>
      </c>
      <c r="K134" s="254">
        <f t="shared" si="18"/>
        <v>2100000</v>
      </c>
      <c r="L134" s="178">
        <v>20</v>
      </c>
      <c r="M134" s="179" t="s">
        <v>57</v>
      </c>
      <c r="N134" s="254">
        <v>105000</v>
      </c>
      <c r="O134" s="254">
        <f t="shared" si="19"/>
        <v>2100000</v>
      </c>
      <c r="P134" s="178">
        <v>20</v>
      </c>
      <c r="Q134" s="179" t="s">
        <v>57</v>
      </c>
      <c r="R134" s="254">
        <v>105000</v>
      </c>
      <c r="S134" s="254">
        <f t="shared" si="20"/>
        <v>2100000</v>
      </c>
      <c r="T134" s="251">
        <f t="shared" si="12"/>
        <v>0</v>
      </c>
    </row>
    <row r="135" spans="2:20" ht="15.9" hidden="1" x14ac:dyDescent="0.4">
      <c r="B135" s="208" t="s">
        <v>27</v>
      </c>
      <c r="C135" s="180" t="s">
        <v>114</v>
      </c>
      <c r="D135" s="178">
        <v>2</v>
      </c>
      <c r="E135" s="179" t="s">
        <v>40</v>
      </c>
      <c r="F135" s="254">
        <v>3829000</v>
      </c>
      <c r="G135" s="254">
        <f t="shared" si="17"/>
        <v>7658000</v>
      </c>
      <c r="H135" s="178">
        <v>2</v>
      </c>
      <c r="I135" s="179" t="s">
        <v>40</v>
      </c>
      <c r="J135" s="254">
        <v>3829000</v>
      </c>
      <c r="K135" s="254">
        <f t="shared" si="18"/>
        <v>7658000</v>
      </c>
      <c r="L135" s="178">
        <v>2</v>
      </c>
      <c r="M135" s="179" t="s">
        <v>40</v>
      </c>
      <c r="N135" s="254">
        <v>3829000</v>
      </c>
      <c r="O135" s="254">
        <f t="shared" si="19"/>
        <v>7658000</v>
      </c>
      <c r="P135" s="178">
        <v>2</v>
      </c>
      <c r="Q135" s="179" t="s">
        <v>40</v>
      </c>
      <c r="R135" s="254">
        <v>3829000</v>
      </c>
      <c r="S135" s="254">
        <f t="shared" si="20"/>
        <v>7658000</v>
      </c>
      <c r="T135" s="251">
        <f t="shared" ref="T135:T198" si="21">O135-S135</f>
        <v>0</v>
      </c>
    </row>
    <row r="136" spans="2:20" ht="15.9" hidden="1" x14ac:dyDescent="0.4">
      <c r="B136" s="208" t="s">
        <v>27</v>
      </c>
      <c r="C136" s="180" t="s">
        <v>115</v>
      </c>
      <c r="D136" s="178">
        <v>6</v>
      </c>
      <c r="E136" s="179" t="s">
        <v>57</v>
      </c>
      <c r="F136" s="254">
        <v>530000</v>
      </c>
      <c r="G136" s="254">
        <f t="shared" si="17"/>
        <v>3180000</v>
      </c>
      <c r="H136" s="178">
        <v>6</v>
      </c>
      <c r="I136" s="179" t="s">
        <v>57</v>
      </c>
      <c r="J136" s="254">
        <v>530000</v>
      </c>
      <c r="K136" s="254">
        <f t="shared" si="18"/>
        <v>3180000</v>
      </c>
      <c r="L136" s="178">
        <v>6</v>
      </c>
      <c r="M136" s="179" t="s">
        <v>57</v>
      </c>
      <c r="N136" s="254">
        <v>530000</v>
      </c>
      <c r="O136" s="254">
        <f t="shared" si="19"/>
        <v>3180000</v>
      </c>
      <c r="P136" s="178">
        <v>6</v>
      </c>
      <c r="Q136" s="179" t="s">
        <v>57</v>
      </c>
      <c r="R136" s="254">
        <v>530000</v>
      </c>
      <c r="S136" s="254">
        <f t="shared" si="20"/>
        <v>3180000</v>
      </c>
      <c r="T136" s="251">
        <f t="shared" si="21"/>
        <v>0</v>
      </c>
    </row>
    <row r="137" spans="2:20" ht="15.9" hidden="1" x14ac:dyDescent="0.4">
      <c r="B137" s="208"/>
      <c r="C137" s="180" t="s">
        <v>116</v>
      </c>
      <c r="D137" s="178">
        <v>2</v>
      </c>
      <c r="E137" s="179" t="s">
        <v>40</v>
      </c>
      <c r="F137" s="254">
        <v>802000</v>
      </c>
      <c r="G137" s="254">
        <f t="shared" si="17"/>
        <v>1604000</v>
      </c>
      <c r="H137" s="178">
        <v>2</v>
      </c>
      <c r="I137" s="179" t="s">
        <v>40</v>
      </c>
      <c r="J137" s="254">
        <v>802000</v>
      </c>
      <c r="K137" s="254">
        <f t="shared" si="18"/>
        <v>1604000</v>
      </c>
      <c r="L137" s="178">
        <v>2</v>
      </c>
      <c r="M137" s="179" t="s">
        <v>40</v>
      </c>
      <c r="N137" s="254">
        <v>802000</v>
      </c>
      <c r="O137" s="254">
        <f t="shared" si="19"/>
        <v>1604000</v>
      </c>
      <c r="P137" s="178">
        <v>2</v>
      </c>
      <c r="Q137" s="179" t="s">
        <v>40</v>
      </c>
      <c r="R137" s="254">
        <v>802000</v>
      </c>
      <c r="S137" s="254">
        <f t="shared" si="20"/>
        <v>1604000</v>
      </c>
      <c r="T137" s="251">
        <f t="shared" si="21"/>
        <v>0</v>
      </c>
    </row>
    <row r="138" spans="2:20" ht="15.9" hidden="1" x14ac:dyDescent="0.4">
      <c r="B138" s="208" t="s">
        <v>27</v>
      </c>
      <c r="C138" s="180" t="s">
        <v>117</v>
      </c>
      <c r="D138" s="178">
        <v>4</v>
      </c>
      <c r="E138" s="179" t="s">
        <v>57</v>
      </c>
      <c r="F138" s="254">
        <v>992000</v>
      </c>
      <c r="G138" s="254">
        <f t="shared" si="17"/>
        <v>3968000</v>
      </c>
      <c r="H138" s="178">
        <v>4</v>
      </c>
      <c r="I138" s="179" t="s">
        <v>57</v>
      </c>
      <c r="J138" s="254">
        <v>992000</v>
      </c>
      <c r="K138" s="254">
        <f t="shared" si="18"/>
        <v>3968000</v>
      </c>
      <c r="L138" s="178">
        <v>4</v>
      </c>
      <c r="M138" s="179" t="s">
        <v>57</v>
      </c>
      <c r="N138" s="254">
        <v>992000</v>
      </c>
      <c r="O138" s="254">
        <f t="shared" si="19"/>
        <v>3968000</v>
      </c>
      <c r="P138" s="178">
        <v>4</v>
      </c>
      <c r="Q138" s="179" t="s">
        <v>57</v>
      </c>
      <c r="R138" s="254">
        <v>992000</v>
      </c>
      <c r="S138" s="254">
        <f t="shared" si="20"/>
        <v>3968000</v>
      </c>
      <c r="T138" s="251">
        <f t="shared" si="21"/>
        <v>0</v>
      </c>
    </row>
    <row r="139" spans="2:20" ht="15.9" hidden="1" x14ac:dyDescent="0.4">
      <c r="B139" s="312" t="s">
        <v>77</v>
      </c>
      <c r="C139" s="313" t="s">
        <v>118</v>
      </c>
      <c r="D139" s="269">
        <v>50</v>
      </c>
      <c r="E139" s="270" t="s">
        <v>86</v>
      </c>
      <c r="F139" s="254">
        <v>0</v>
      </c>
      <c r="G139" s="254">
        <f>G142+G140</f>
        <v>115070000</v>
      </c>
      <c r="H139" s="314">
        <v>50</v>
      </c>
      <c r="I139" s="315" t="s">
        <v>86</v>
      </c>
      <c r="J139" s="316">
        <v>0</v>
      </c>
      <c r="K139" s="316">
        <f>K142+K140</f>
        <v>115070000</v>
      </c>
      <c r="L139" s="314">
        <v>50</v>
      </c>
      <c r="M139" s="315" t="s">
        <v>86</v>
      </c>
      <c r="N139" s="316">
        <v>0</v>
      </c>
      <c r="O139" s="316">
        <f>O142+O140</f>
        <v>115070000</v>
      </c>
      <c r="P139" s="314">
        <v>50</v>
      </c>
      <c r="Q139" s="315" t="s">
        <v>86</v>
      </c>
      <c r="R139" s="316">
        <v>0</v>
      </c>
      <c r="S139" s="316">
        <f>S142+S140</f>
        <v>115070000</v>
      </c>
      <c r="T139" s="251">
        <f t="shared" si="21"/>
        <v>0</v>
      </c>
    </row>
    <row r="140" spans="2:20" ht="15.9" hidden="1" x14ac:dyDescent="0.4">
      <c r="B140" s="208">
        <v>525112</v>
      </c>
      <c r="C140" s="180" t="s">
        <v>97</v>
      </c>
      <c r="D140" s="178"/>
      <c r="E140" s="179"/>
      <c r="F140" s="180"/>
      <c r="G140" s="254">
        <f>SUM(G141:G141)</f>
        <v>34100000</v>
      </c>
      <c r="H140" s="178"/>
      <c r="I140" s="179"/>
      <c r="J140" s="180"/>
      <c r="K140" s="254">
        <f>SUM(K141:K141)</f>
        <v>34100000</v>
      </c>
      <c r="L140" s="178"/>
      <c r="M140" s="179"/>
      <c r="N140" s="180"/>
      <c r="O140" s="254">
        <f>SUM(O141:O141)</f>
        <v>34100000</v>
      </c>
      <c r="P140" s="178"/>
      <c r="Q140" s="179"/>
      <c r="R140" s="180"/>
      <c r="S140" s="254">
        <f>SUM(S141:S141)</f>
        <v>34100000</v>
      </c>
      <c r="T140" s="251">
        <f t="shared" si="21"/>
        <v>0</v>
      </c>
    </row>
    <row r="141" spans="2:20" ht="15.9" hidden="1" x14ac:dyDescent="0.4">
      <c r="B141" s="208"/>
      <c r="C141" s="180" t="s">
        <v>98</v>
      </c>
      <c r="D141" s="178">
        <v>10</v>
      </c>
      <c r="E141" s="179" t="s">
        <v>51</v>
      </c>
      <c r="F141" s="254">
        <v>3410000</v>
      </c>
      <c r="G141" s="254">
        <f>ROUNDDOWN(D141*F141,-3)</f>
        <v>34100000</v>
      </c>
      <c r="H141" s="178">
        <v>10</v>
      </c>
      <c r="I141" s="179" t="s">
        <v>51</v>
      </c>
      <c r="J141" s="254">
        <v>3410000</v>
      </c>
      <c r="K141" s="254">
        <f>ROUNDDOWN(H141*J141,-3)</f>
        <v>34100000</v>
      </c>
      <c r="L141" s="178">
        <v>10</v>
      </c>
      <c r="M141" s="179" t="s">
        <v>51</v>
      </c>
      <c r="N141" s="254">
        <v>3410000</v>
      </c>
      <c r="O141" s="254">
        <f>ROUNDDOWN(L141*N141,-3)</f>
        <v>34100000</v>
      </c>
      <c r="P141" s="178">
        <v>10</v>
      </c>
      <c r="Q141" s="179" t="s">
        <v>51</v>
      </c>
      <c r="R141" s="254">
        <v>3410000</v>
      </c>
      <c r="S141" s="254">
        <f>ROUNDDOWN(P141*R141,-3)</f>
        <v>34100000</v>
      </c>
      <c r="T141" s="251">
        <f t="shared" si="21"/>
        <v>0</v>
      </c>
    </row>
    <row r="142" spans="2:20" ht="15.9" hidden="1" x14ac:dyDescent="0.4">
      <c r="B142" s="208">
        <v>525115</v>
      </c>
      <c r="C142" s="180" t="s">
        <v>90</v>
      </c>
      <c r="D142" s="178"/>
      <c r="E142" s="179"/>
      <c r="F142" s="254"/>
      <c r="G142" s="254">
        <f>SUM(G143:G145)</f>
        <v>80970000</v>
      </c>
      <c r="H142" s="178"/>
      <c r="I142" s="179"/>
      <c r="J142" s="254"/>
      <c r="K142" s="254">
        <f>SUM(K143:K145)</f>
        <v>80970000</v>
      </c>
      <c r="L142" s="178"/>
      <c r="M142" s="179"/>
      <c r="N142" s="254"/>
      <c r="O142" s="254">
        <f>SUM(O143:O145)</f>
        <v>80970000</v>
      </c>
      <c r="P142" s="178"/>
      <c r="Q142" s="179"/>
      <c r="R142" s="254"/>
      <c r="S142" s="254">
        <f>SUM(S143:S145)</f>
        <v>80970000</v>
      </c>
      <c r="T142" s="251">
        <f t="shared" si="21"/>
        <v>0</v>
      </c>
    </row>
    <row r="143" spans="2:20" ht="15.9" hidden="1" x14ac:dyDescent="0.4">
      <c r="B143" s="268"/>
      <c r="C143" s="180" t="s">
        <v>119</v>
      </c>
      <c r="D143" s="178">
        <v>60</v>
      </c>
      <c r="E143" s="179" t="s">
        <v>57</v>
      </c>
      <c r="F143" s="254">
        <v>732000</v>
      </c>
      <c r="G143" s="254">
        <f>ROUNDDOWN(D143*F143,-3)</f>
        <v>43920000</v>
      </c>
      <c r="H143" s="178">
        <v>60</v>
      </c>
      <c r="I143" s="179" t="s">
        <v>57</v>
      </c>
      <c r="J143" s="254">
        <v>732000</v>
      </c>
      <c r="K143" s="254">
        <f>ROUNDDOWN(H143*J143,-3)</f>
        <v>43920000</v>
      </c>
      <c r="L143" s="178">
        <v>60</v>
      </c>
      <c r="M143" s="179" t="s">
        <v>57</v>
      </c>
      <c r="N143" s="254">
        <v>732000</v>
      </c>
      <c r="O143" s="254">
        <f>ROUNDDOWN(L143*N143,-3)</f>
        <v>43920000</v>
      </c>
      <c r="P143" s="178">
        <v>60</v>
      </c>
      <c r="Q143" s="179" t="s">
        <v>57</v>
      </c>
      <c r="R143" s="254">
        <v>732000</v>
      </c>
      <c r="S143" s="254">
        <f>ROUNDDOWN(P143*R143,-3)</f>
        <v>43920000</v>
      </c>
      <c r="T143" s="251">
        <f t="shared" si="21"/>
        <v>0</v>
      </c>
    </row>
    <row r="144" spans="2:20" ht="15.9" hidden="1" x14ac:dyDescent="0.4">
      <c r="B144" s="208" t="s">
        <v>27</v>
      </c>
      <c r="C144" s="180" t="s">
        <v>120</v>
      </c>
      <c r="D144" s="178">
        <v>30</v>
      </c>
      <c r="E144" s="179" t="s">
        <v>40</v>
      </c>
      <c r="F144" s="254">
        <v>375000</v>
      </c>
      <c r="G144" s="254">
        <f>ROUNDDOWN(D144*F144,-3)</f>
        <v>11250000</v>
      </c>
      <c r="H144" s="178">
        <v>30</v>
      </c>
      <c r="I144" s="179" t="s">
        <v>40</v>
      </c>
      <c r="J144" s="254">
        <v>375000</v>
      </c>
      <c r="K144" s="254">
        <f>ROUNDDOWN(H144*J144,-3)</f>
        <v>11250000</v>
      </c>
      <c r="L144" s="178">
        <v>30</v>
      </c>
      <c r="M144" s="179" t="s">
        <v>40</v>
      </c>
      <c r="N144" s="254">
        <v>375000</v>
      </c>
      <c r="O144" s="254">
        <f>ROUNDDOWN(L144*N144,-3)</f>
        <v>11250000</v>
      </c>
      <c r="P144" s="178">
        <v>30</v>
      </c>
      <c r="Q144" s="179" t="s">
        <v>40</v>
      </c>
      <c r="R144" s="254">
        <v>375000</v>
      </c>
      <c r="S144" s="254">
        <f>ROUNDDOWN(P144*R144,-3)</f>
        <v>11250000</v>
      </c>
      <c r="T144" s="251">
        <f t="shared" si="21"/>
        <v>0</v>
      </c>
    </row>
    <row r="145" spans="2:20" ht="15.9" hidden="1" x14ac:dyDescent="0.4">
      <c r="B145" s="208" t="s">
        <v>27</v>
      </c>
      <c r="C145" s="180" t="s">
        <v>121</v>
      </c>
      <c r="D145" s="178">
        <v>60</v>
      </c>
      <c r="E145" s="179" t="s">
        <v>57</v>
      </c>
      <c r="F145" s="254">
        <v>430000</v>
      </c>
      <c r="G145" s="254">
        <f>ROUNDDOWN(D145*F145,-3)</f>
        <v>25800000</v>
      </c>
      <c r="H145" s="178">
        <v>60</v>
      </c>
      <c r="I145" s="179" t="s">
        <v>57</v>
      </c>
      <c r="J145" s="254">
        <v>430000</v>
      </c>
      <c r="K145" s="254">
        <f>ROUNDDOWN(H145*J145,-3)</f>
        <v>25800000</v>
      </c>
      <c r="L145" s="178">
        <v>60</v>
      </c>
      <c r="M145" s="179" t="s">
        <v>57</v>
      </c>
      <c r="N145" s="254">
        <v>430000</v>
      </c>
      <c r="O145" s="254">
        <f>ROUNDDOWN(L145*N145,-3)</f>
        <v>25800000</v>
      </c>
      <c r="P145" s="178">
        <v>60</v>
      </c>
      <c r="Q145" s="179" t="s">
        <v>57</v>
      </c>
      <c r="R145" s="254">
        <v>430000</v>
      </c>
      <c r="S145" s="254">
        <f>ROUNDDOWN(P145*R145,-3)</f>
        <v>25800000</v>
      </c>
      <c r="T145" s="251">
        <f t="shared" si="21"/>
        <v>0</v>
      </c>
    </row>
    <row r="146" spans="2:20" ht="15.9" hidden="1" x14ac:dyDescent="0.4">
      <c r="B146" s="336" t="s">
        <v>122</v>
      </c>
      <c r="C146" s="337" t="s">
        <v>123</v>
      </c>
      <c r="D146" s="254">
        <f>D147</f>
        <v>200</v>
      </c>
      <c r="E146" s="179" t="s">
        <v>124</v>
      </c>
      <c r="F146" s="254"/>
      <c r="G146" s="254">
        <f>G147</f>
        <v>320503000</v>
      </c>
      <c r="H146" s="254">
        <f>H147</f>
        <v>200</v>
      </c>
      <c r="I146" s="179" t="s">
        <v>124</v>
      </c>
      <c r="J146" s="254"/>
      <c r="K146" s="254">
        <f>K147</f>
        <v>320503000</v>
      </c>
      <c r="L146" s="340">
        <f>L147</f>
        <v>200</v>
      </c>
      <c r="M146" s="341" t="s">
        <v>124</v>
      </c>
      <c r="N146" s="340"/>
      <c r="O146" s="340">
        <f>O147</f>
        <v>320503000</v>
      </c>
      <c r="P146" s="340">
        <v>200</v>
      </c>
      <c r="Q146" s="341" t="s">
        <v>124</v>
      </c>
      <c r="R146" s="340"/>
      <c r="S146" s="340">
        <f>S147</f>
        <v>320503000</v>
      </c>
      <c r="T146" s="251">
        <f t="shared" si="21"/>
        <v>0</v>
      </c>
    </row>
    <row r="147" spans="2:20" ht="15.9" hidden="1" x14ac:dyDescent="0.4">
      <c r="B147" s="325" t="s">
        <v>125</v>
      </c>
      <c r="C147" s="326" t="s">
        <v>126</v>
      </c>
      <c r="D147" s="269">
        <f>D148</f>
        <v>200</v>
      </c>
      <c r="E147" s="270" t="s">
        <v>124</v>
      </c>
      <c r="F147" s="254">
        <v>0</v>
      </c>
      <c r="G147" s="254">
        <f>G148</f>
        <v>320503000</v>
      </c>
      <c r="H147" s="269">
        <f>H148</f>
        <v>200</v>
      </c>
      <c r="I147" s="270" t="s">
        <v>124</v>
      </c>
      <c r="J147" s="254">
        <v>0</v>
      </c>
      <c r="K147" s="254">
        <f>K148</f>
        <v>320503000</v>
      </c>
      <c r="L147" s="327">
        <f>L148</f>
        <v>200</v>
      </c>
      <c r="M147" s="328" t="s">
        <v>124</v>
      </c>
      <c r="N147" s="329">
        <v>0</v>
      </c>
      <c r="O147" s="329">
        <f>O148</f>
        <v>320503000</v>
      </c>
      <c r="P147" s="327">
        <v>200</v>
      </c>
      <c r="Q147" s="328" t="s">
        <v>124</v>
      </c>
      <c r="R147" s="329">
        <v>0</v>
      </c>
      <c r="S147" s="329">
        <f>S148</f>
        <v>320503000</v>
      </c>
      <c r="T147" s="251">
        <f t="shared" si="21"/>
        <v>0</v>
      </c>
    </row>
    <row r="148" spans="2:20" ht="15.9" hidden="1" x14ac:dyDescent="0.4">
      <c r="B148" s="268" t="s">
        <v>87</v>
      </c>
      <c r="C148" s="180" t="s">
        <v>127</v>
      </c>
      <c r="D148" s="254">
        <f>D149+D159</f>
        <v>200</v>
      </c>
      <c r="E148" s="270" t="s">
        <v>86</v>
      </c>
      <c r="F148" s="254">
        <v>0</v>
      </c>
      <c r="G148" s="254">
        <f>G149+G159</f>
        <v>320503000</v>
      </c>
      <c r="H148" s="254">
        <f>H149+H159</f>
        <v>200</v>
      </c>
      <c r="I148" s="270" t="s">
        <v>86</v>
      </c>
      <c r="J148" s="254">
        <v>0</v>
      </c>
      <c r="K148" s="254">
        <f>K149+K159</f>
        <v>320503000</v>
      </c>
      <c r="L148" s="254">
        <f>L149+L159</f>
        <v>200</v>
      </c>
      <c r="M148" s="270" t="s">
        <v>86</v>
      </c>
      <c r="N148" s="254">
        <v>0</v>
      </c>
      <c r="O148" s="254">
        <f>O149+O159</f>
        <v>320503000</v>
      </c>
      <c r="P148" s="254">
        <v>200</v>
      </c>
      <c r="Q148" s="270" t="s">
        <v>86</v>
      </c>
      <c r="R148" s="254">
        <v>0</v>
      </c>
      <c r="S148" s="254">
        <f>S149+S159</f>
        <v>320503000</v>
      </c>
      <c r="T148" s="251">
        <f t="shared" si="21"/>
        <v>0</v>
      </c>
    </row>
    <row r="149" spans="2:20" ht="15.9" hidden="1" x14ac:dyDescent="0.4">
      <c r="B149" s="312" t="s">
        <v>34</v>
      </c>
      <c r="C149" s="313" t="s">
        <v>128</v>
      </c>
      <c r="D149" s="269">
        <v>100</v>
      </c>
      <c r="E149" s="270" t="s">
        <v>86</v>
      </c>
      <c r="F149" s="254">
        <v>0</v>
      </c>
      <c r="G149" s="254">
        <f>G150+G153</f>
        <v>195856000</v>
      </c>
      <c r="H149" s="314">
        <v>100</v>
      </c>
      <c r="I149" s="315" t="s">
        <v>86</v>
      </c>
      <c r="J149" s="316">
        <v>0</v>
      </c>
      <c r="K149" s="316">
        <f>K150+K153</f>
        <v>195856000</v>
      </c>
      <c r="L149" s="314">
        <v>100</v>
      </c>
      <c r="M149" s="315" t="s">
        <v>86</v>
      </c>
      <c r="N149" s="316">
        <v>0</v>
      </c>
      <c r="O149" s="316">
        <f>O150+O153</f>
        <v>195856000</v>
      </c>
      <c r="P149" s="314">
        <v>100</v>
      </c>
      <c r="Q149" s="315" t="s">
        <v>86</v>
      </c>
      <c r="R149" s="316">
        <v>0</v>
      </c>
      <c r="S149" s="316">
        <f>S150+S153</f>
        <v>195856000</v>
      </c>
      <c r="T149" s="251">
        <f t="shared" si="21"/>
        <v>0</v>
      </c>
    </row>
    <row r="150" spans="2:20" ht="15.9" hidden="1" x14ac:dyDescent="0.4">
      <c r="B150" s="208">
        <v>525112</v>
      </c>
      <c r="C150" s="180" t="s">
        <v>97</v>
      </c>
      <c r="D150" s="178"/>
      <c r="E150" s="179"/>
      <c r="F150" s="180"/>
      <c r="G150" s="254">
        <f>SUM(G151:G152)</f>
        <v>19500000</v>
      </c>
      <c r="H150" s="178"/>
      <c r="I150" s="179"/>
      <c r="J150" s="180"/>
      <c r="K150" s="254">
        <f>SUM(K151:K152)</f>
        <v>19500000</v>
      </c>
      <c r="L150" s="178"/>
      <c r="M150" s="179"/>
      <c r="N150" s="180"/>
      <c r="O150" s="254">
        <f>SUM(O151:O152)</f>
        <v>19500000</v>
      </c>
      <c r="P150" s="178"/>
      <c r="Q150" s="179"/>
      <c r="R150" s="180"/>
      <c r="S150" s="254">
        <f>SUM(S151:S152)</f>
        <v>19500000</v>
      </c>
      <c r="T150" s="251">
        <f t="shared" si="21"/>
        <v>0</v>
      </c>
    </row>
    <row r="151" spans="2:20" ht="15.9" hidden="1" x14ac:dyDescent="0.4">
      <c r="B151" s="208" t="s">
        <v>27</v>
      </c>
      <c r="C151" s="180" t="s">
        <v>129</v>
      </c>
      <c r="D151" s="178">
        <v>1</v>
      </c>
      <c r="E151" s="179" t="s">
        <v>130</v>
      </c>
      <c r="F151" s="254">
        <v>3000000</v>
      </c>
      <c r="G151" s="254">
        <f>ROUNDDOWN(D151*F151,-3)</f>
        <v>3000000</v>
      </c>
      <c r="H151" s="178">
        <v>1</v>
      </c>
      <c r="I151" s="179" t="s">
        <v>130</v>
      </c>
      <c r="J151" s="254">
        <v>3000000</v>
      </c>
      <c r="K151" s="254">
        <f>ROUNDDOWN(H151*J151,-3)</f>
        <v>3000000</v>
      </c>
      <c r="L151" s="178">
        <v>1</v>
      </c>
      <c r="M151" s="179" t="s">
        <v>130</v>
      </c>
      <c r="N151" s="254">
        <v>3000000</v>
      </c>
      <c r="O151" s="254">
        <f>ROUNDDOWN(L151*N151,-3)</f>
        <v>3000000</v>
      </c>
      <c r="P151" s="178">
        <v>1</v>
      </c>
      <c r="Q151" s="179" t="s">
        <v>130</v>
      </c>
      <c r="R151" s="254">
        <v>3000000</v>
      </c>
      <c r="S151" s="254">
        <f>ROUNDDOWN(P151*R151,-3)</f>
        <v>3000000</v>
      </c>
      <c r="T151" s="251">
        <f t="shared" si="21"/>
        <v>0</v>
      </c>
    </row>
    <row r="152" spans="2:20" ht="15.9" hidden="1" x14ac:dyDescent="0.4">
      <c r="B152" s="208" t="s">
        <v>27</v>
      </c>
      <c r="C152" s="180" t="s">
        <v>131</v>
      </c>
      <c r="D152" s="178">
        <v>55</v>
      </c>
      <c r="E152" s="179" t="s">
        <v>40</v>
      </c>
      <c r="F152" s="254">
        <v>300000</v>
      </c>
      <c r="G152" s="254">
        <f>ROUNDDOWN(D152*F152,-3)</f>
        <v>16500000</v>
      </c>
      <c r="H152" s="178">
        <v>55</v>
      </c>
      <c r="I152" s="179" t="s">
        <v>40</v>
      </c>
      <c r="J152" s="254">
        <v>300000</v>
      </c>
      <c r="K152" s="254">
        <f>ROUNDDOWN(H152*J152,-3)</f>
        <v>16500000</v>
      </c>
      <c r="L152" s="178">
        <v>55</v>
      </c>
      <c r="M152" s="179" t="s">
        <v>40</v>
      </c>
      <c r="N152" s="254">
        <v>300000</v>
      </c>
      <c r="O152" s="254">
        <f>ROUNDDOWN(L152*N152,-3)</f>
        <v>16500000</v>
      </c>
      <c r="P152" s="178">
        <v>55</v>
      </c>
      <c r="Q152" s="179" t="s">
        <v>40</v>
      </c>
      <c r="R152" s="254">
        <v>300000</v>
      </c>
      <c r="S152" s="254">
        <f>ROUNDDOWN(P152*R152,-3)</f>
        <v>16500000</v>
      </c>
      <c r="T152" s="251">
        <f t="shared" si="21"/>
        <v>0</v>
      </c>
    </row>
    <row r="153" spans="2:20" ht="15.9" hidden="1" x14ac:dyDescent="0.4">
      <c r="B153" s="208">
        <v>525115</v>
      </c>
      <c r="C153" s="180" t="s">
        <v>90</v>
      </c>
      <c r="D153" s="178"/>
      <c r="E153" s="179"/>
      <c r="F153" s="180"/>
      <c r="G153" s="254">
        <f>SUM(G154:G158)</f>
        <v>176356000</v>
      </c>
      <c r="H153" s="178"/>
      <c r="I153" s="179"/>
      <c r="J153" s="180"/>
      <c r="K153" s="254">
        <f>SUM(K154:K158)</f>
        <v>176356000</v>
      </c>
      <c r="L153" s="178"/>
      <c r="M153" s="179"/>
      <c r="N153" s="180"/>
      <c r="O153" s="254">
        <f>SUM(O154:O158)</f>
        <v>176356000</v>
      </c>
      <c r="P153" s="178"/>
      <c r="Q153" s="179"/>
      <c r="R153" s="180"/>
      <c r="S153" s="254">
        <f>SUM(S154:S158)</f>
        <v>176356000</v>
      </c>
      <c r="T153" s="251">
        <f t="shared" si="21"/>
        <v>0</v>
      </c>
    </row>
    <row r="154" spans="2:20" ht="15.9" hidden="1" x14ac:dyDescent="0.4">
      <c r="B154" s="208"/>
      <c r="C154" s="180" t="s">
        <v>132</v>
      </c>
      <c r="D154" s="178">
        <v>4</v>
      </c>
      <c r="E154" s="179" t="s">
        <v>40</v>
      </c>
      <c r="F154" s="180">
        <v>3829000</v>
      </c>
      <c r="G154" s="254">
        <f>ROUNDDOWN(D154*F154,-3)</f>
        <v>15316000</v>
      </c>
      <c r="H154" s="178">
        <v>4</v>
      </c>
      <c r="I154" s="179" t="s">
        <v>40</v>
      </c>
      <c r="J154" s="180">
        <v>3829000</v>
      </c>
      <c r="K154" s="254">
        <f>ROUNDDOWN(H154*J154,-3)</f>
        <v>15316000</v>
      </c>
      <c r="L154" s="178">
        <v>4</v>
      </c>
      <c r="M154" s="179" t="s">
        <v>40</v>
      </c>
      <c r="N154" s="180">
        <v>3829000</v>
      </c>
      <c r="O154" s="254">
        <f>ROUNDDOWN(L154*N154,-3)</f>
        <v>15316000</v>
      </c>
      <c r="P154" s="178">
        <v>4</v>
      </c>
      <c r="Q154" s="179" t="s">
        <v>40</v>
      </c>
      <c r="R154" s="180">
        <v>3829000</v>
      </c>
      <c r="S154" s="254">
        <f>ROUNDDOWN(P154*R154,-3)</f>
        <v>15316000</v>
      </c>
      <c r="T154" s="251">
        <f t="shared" si="21"/>
        <v>0</v>
      </c>
    </row>
    <row r="155" spans="2:20" ht="15.9" hidden="1" x14ac:dyDescent="0.4">
      <c r="B155" s="208" t="s">
        <v>27</v>
      </c>
      <c r="C155" s="180" t="s">
        <v>133</v>
      </c>
      <c r="D155" s="178">
        <v>12</v>
      </c>
      <c r="E155" s="179" t="s">
        <v>57</v>
      </c>
      <c r="F155" s="254">
        <v>530000</v>
      </c>
      <c r="G155" s="254">
        <f>ROUNDDOWN(D155*F155,-3)</f>
        <v>6360000</v>
      </c>
      <c r="H155" s="178">
        <v>12</v>
      </c>
      <c r="I155" s="179" t="s">
        <v>57</v>
      </c>
      <c r="J155" s="254">
        <v>530000</v>
      </c>
      <c r="K155" s="254">
        <f>ROUNDDOWN(H155*J155,-3)</f>
        <v>6360000</v>
      </c>
      <c r="L155" s="178">
        <v>12</v>
      </c>
      <c r="M155" s="179" t="s">
        <v>57</v>
      </c>
      <c r="N155" s="254">
        <v>530000</v>
      </c>
      <c r="O155" s="254">
        <f>ROUNDDOWN(L155*N155,-3)</f>
        <v>6360000</v>
      </c>
      <c r="P155" s="178">
        <v>12</v>
      </c>
      <c r="Q155" s="179" t="s">
        <v>57</v>
      </c>
      <c r="R155" s="254">
        <v>530000</v>
      </c>
      <c r="S155" s="254">
        <f>ROUNDDOWN(P155*R155,-3)</f>
        <v>6360000</v>
      </c>
      <c r="T155" s="251">
        <f t="shared" si="21"/>
        <v>0</v>
      </c>
    </row>
    <row r="156" spans="2:20" ht="15.9" hidden="1" x14ac:dyDescent="0.4">
      <c r="B156" s="208" t="s">
        <v>27</v>
      </c>
      <c r="C156" s="180" t="s">
        <v>134</v>
      </c>
      <c r="D156" s="178">
        <v>110</v>
      </c>
      <c r="E156" s="179" t="s">
        <v>57</v>
      </c>
      <c r="F156" s="254">
        <v>1127000</v>
      </c>
      <c r="G156" s="254">
        <f>ROUNDDOWN(D156*F156,-3)</f>
        <v>123970000</v>
      </c>
      <c r="H156" s="178">
        <v>110</v>
      </c>
      <c r="I156" s="179" t="s">
        <v>57</v>
      </c>
      <c r="J156" s="254">
        <v>1127000</v>
      </c>
      <c r="K156" s="254">
        <f>ROUNDDOWN(H156*J156,-3)</f>
        <v>123970000</v>
      </c>
      <c r="L156" s="178">
        <v>110</v>
      </c>
      <c r="M156" s="179" t="s">
        <v>57</v>
      </c>
      <c r="N156" s="254">
        <v>1127000</v>
      </c>
      <c r="O156" s="254">
        <f>ROUNDDOWN(L156*N156,-3)</f>
        <v>123970000</v>
      </c>
      <c r="P156" s="178">
        <v>110</v>
      </c>
      <c r="Q156" s="179" t="s">
        <v>57</v>
      </c>
      <c r="R156" s="254">
        <v>1127000</v>
      </c>
      <c r="S156" s="254">
        <f>ROUNDDOWN(P156*R156,-3)</f>
        <v>123970000</v>
      </c>
      <c r="T156" s="251">
        <f t="shared" si="21"/>
        <v>0</v>
      </c>
    </row>
    <row r="157" spans="2:20" ht="15.9" hidden="1" x14ac:dyDescent="0.4">
      <c r="B157" s="208"/>
      <c r="C157" s="180" t="s">
        <v>135</v>
      </c>
      <c r="D157" s="178">
        <v>8</v>
      </c>
      <c r="E157" s="179" t="s">
        <v>57</v>
      </c>
      <c r="F157" s="254">
        <v>745000</v>
      </c>
      <c r="G157" s="254">
        <f>ROUNDDOWN(D157*F157,-3)</f>
        <v>5960000</v>
      </c>
      <c r="H157" s="178">
        <v>8</v>
      </c>
      <c r="I157" s="179" t="s">
        <v>57</v>
      </c>
      <c r="J157" s="254">
        <v>745000</v>
      </c>
      <c r="K157" s="254">
        <f>ROUNDDOWN(H157*J157,-3)</f>
        <v>5960000</v>
      </c>
      <c r="L157" s="178">
        <v>8</v>
      </c>
      <c r="M157" s="179" t="s">
        <v>57</v>
      </c>
      <c r="N157" s="254">
        <v>745000</v>
      </c>
      <c r="O157" s="254">
        <f>ROUNDDOWN(L157*N157,-3)</f>
        <v>5960000</v>
      </c>
      <c r="P157" s="178">
        <v>8</v>
      </c>
      <c r="Q157" s="179" t="s">
        <v>57</v>
      </c>
      <c r="R157" s="254">
        <v>745000</v>
      </c>
      <c r="S157" s="254">
        <f>ROUNDDOWN(P157*R157,-3)</f>
        <v>5960000</v>
      </c>
      <c r="T157" s="251">
        <f t="shared" si="21"/>
        <v>0</v>
      </c>
    </row>
    <row r="158" spans="2:20" ht="15.9" hidden="1" x14ac:dyDescent="0.4">
      <c r="B158" s="208" t="s">
        <v>27</v>
      </c>
      <c r="C158" s="180" t="s">
        <v>136</v>
      </c>
      <c r="D158" s="178">
        <v>165</v>
      </c>
      <c r="E158" s="179" t="s">
        <v>40</v>
      </c>
      <c r="F158" s="254">
        <v>150000</v>
      </c>
      <c r="G158" s="254">
        <f>ROUNDDOWN(D158*F158,-3)</f>
        <v>24750000</v>
      </c>
      <c r="H158" s="178">
        <v>165</v>
      </c>
      <c r="I158" s="179" t="s">
        <v>40</v>
      </c>
      <c r="J158" s="254">
        <v>150000</v>
      </c>
      <c r="K158" s="254">
        <f>ROUNDDOWN(H158*J158,-3)</f>
        <v>24750000</v>
      </c>
      <c r="L158" s="178">
        <v>165</v>
      </c>
      <c r="M158" s="179" t="s">
        <v>40</v>
      </c>
      <c r="N158" s="254">
        <v>150000</v>
      </c>
      <c r="O158" s="254">
        <f>ROUNDDOWN(L158*N158,-3)</f>
        <v>24750000</v>
      </c>
      <c r="P158" s="178">
        <v>165</v>
      </c>
      <c r="Q158" s="179" t="s">
        <v>40</v>
      </c>
      <c r="R158" s="254">
        <v>150000</v>
      </c>
      <c r="S158" s="254">
        <f>ROUNDDOWN(P158*R158,-3)</f>
        <v>24750000</v>
      </c>
      <c r="T158" s="251">
        <f t="shared" si="21"/>
        <v>0</v>
      </c>
    </row>
    <row r="159" spans="2:20" ht="15.9" hidden="1" x14ac:dyDescent="0.4">
      <c r="B159" s="312" t="s">
        <v>52</v>
      </c>
      <c r="C159" s="313" t="s">
        <v>137</v>
      </c>
      <c r="D159" s="269">
        <v>100</v>
      </c>
      <c r="E159" s="270" t="s">
        <v>86</v>
      </c>
      <c r="F159" s="254">
        <v>0</v>
      </c>
      <c r="G159" s="254">
        <f>G160+G163+G169</f>
        <v>124647000</v>
      </c>
      <c r="H159" s="314">
        <v>100</v>
      </c>
      <c r="I159" s="315" t="s">
        <v>86</v>
      </c>
      <c r="J159" s="316">
        <v>0</v>
      </c>
      <c r="K159" s="316">
        <f>K160+K163+K169</f>
        <v>124647000</v>
      </c>
      <c r="L159" s="314">
        <v>100</v>
      </c>
      <c r="M159" s="315" t="s">
        <v>86</v>
      </c>
      <c r="N159" s="316">
        <v>0</v>
      </c>
      <c r="O159" s="316">
        <f>O160+O163+O169</f>
        <v>124647000</v>
      </c>
      <c r="P159" s="314">
        <v>100</v>
      </c>
      <c r="Q159" s="315" t="s">
        <v>86</v>
      </c>
      <c r="R159" s="316">
        <v>0</v>
      </c>
      <c r="S159" s="316">
        <f>S160+S163+S169</f>
        <v>124647000</v>
      </c>
      <c r="T159" s="251">
        <f t="shared" si="21"/>
        <v>0</v>
      </c>
    </row>
    <row r="160" spans="2:20" ht="15.9" hidden="1" x14ac:dyDescent="0.4">
      <c r="B160" s="208">
        <v>525112</v>
      </c>
      <c r="C160" s="180" t="s">
        <v>97</v>
      </c>
      <c r="D160" s="178"/>
      <c r="E160" s="179"/>
      <c r="F160" s="180"/>
      <c r="G160" s="254">
        <f>SUM(G161:G162)</f>
        <v>12000000</v>
      </c>
      <c r="H160" s="178"/>
      <c r="I160" s="179"/>
      <c r="J160" s="180"/>
      <c r="K160" s="254">
        <f>SUM(K161:K162)</f>
        <v>12000000</v>
      </c>
      <c r="L160" s="178"/>
      <c r="M160" s="179"/>
      <c r="N160" s="180"/>
      <c r="O160" s="254">
        <f>SUM(O161:O162)</f>
        <v>12000000</v>
      </c>
      <c r="P160" s="178"/>
      <c r="Q160" s="179"/>
      <c r="R160" s="180"/>
      <c r="S160" s="254">
        <f>SUM(S161:S162)</f>
        <v>12000000</v>
      </c>
      <c r="T160" s="251">
        <f t="shared" si="21"/>
        <v>0</v>
      </c>
    </row>
    <row r="161" spans="2:20" ht="15.9" hidden="1" x14ac:dyDescent="0.4">
      <c r="B161" s="208" t="s">
        <v>27</v>
      </c>
      <c r="C161" s="180" t="s">
        <v>129</v>
      </c>
      <c r="D161" s="178">
        <v>1</v>
      </c>
      <c r="E161" s="179" t="s">
        <v>130</v>
      </c>
      <c r="F161" s="254">
        <v>3000000</v>
      </c>
      <c r="G161" s="254">
        <f>ROUNDDOWN(D161*F161,-3)</f>
        <v>3000000</v>
      </c>
      <c r="H161" s="178">
        <v>1</v>
      </c>
      <c r="I161" s="179" t="s">
        <v>130</v>
      </c>
      <c r="J161" s="254">
        <v>3000000</v>
      </c>
      <c r="K161" s="254">
        <f>ROUNDDOWN(H161*J161,-3)</f>
        <v>3000000</v>
      </c>
      <c r="L161" s="178">
        <v>1</v>
      </c>
      <c r="M161" s="179" t="s">
        <v>130</v>
      </c>
      <c r="N161" s="254">
        <v>3000000</v>
      </c>
      <c r="O161" s="254">
        <f>ROUNDDOWN(L161*N161,-3)</f>
        <v>3000000</v>
      </c>
      <c r="P161" s="178">
        <v>1</v>
      </c>
      <c r="Q161" s="179" t="s">
        <v>130</v>
      </c>
      <c r="R161" s="254">
        <v>3000000</v>
      </c>
      <c r="S161" s="254">
        <f>ROUNDDOWN(P161*R161,-3)</f>
        <v>3000000</v>
      </c>
      <c r="T161" s="251">
        <f t="shared" si="21"/>
        <v>0</v>
      </c>
    </row>
    <row r="162" spans="2:20" ht="15.9" hidden="1" x14ac:dyDescent="0.4">
      <c r="B162" s="208" t="s">
        <v>27</v>
      </c>
      <c r="C162" s="180" t="s">
        <v>131</v>
      </c>
      <c r="D162" s="178">
        <v>30</v>
      </c>
      <c r="E162" s="179" t="s">
        <v>40</v>
      </c>
      <c r="F162" s="254">
        <v>300000</v>
      </c>
      <c r="G162" s="254">
        <f>ROUNDDOWN(D162*F162,-3)</f>
        <v>9000000</v>
      </c>
      <c r="H162" s="178">
        <v>30</v>
      </c>
      <c r="I162" s="179" t="s">
        <v>40</v>
      </c>
      <c r="J162" s="254">
        <v>300000</v>
      </c>
      <c r="K162" s="254">
        <f>ROUNDDOWN(H162*J162,-3)</f>
        <v>9000000</v>
      </c>
      <c r="L162" s="178">
        <v>30</v>
      </c>
      <c r="M162" s="179" t="s">
        <v>40</v>
      </c>
      <c r="N162" s="254">
        <v>300000</v>
      </c>
      <c r="O162" s="254">
        <f>ROUNDDOWN(L162*N162,-3)</f>
        <v>9000000</v>
      </c>
      <c r="P162" s="178">
        <v>30</v>
      </c>
      <c r="Q162" s="179" t="s">
        <v>40</v>
      </c>
      <c r="R162" s="254">
        <v>300000</v>
      </c>
      <c r="S162" s="254">
        <f>ROUNDDOWN(P162*R162,-3)</f>
        <v>9000000</v>
      </c>
      <c r="T162" s="251">
        <f t="shared" si="21"/>
        <v>0</v>
      </c>
    </row>
    <row r="163" spans="2:20" ht="15.9" hidden="1" x14ac:dyDescent="0.4">
      <c r="B163" s="208">
        <v>525115</v>
      </c>
      <c r="C163" s="180" t="s">
        <v>90</v>
      </c>
      <c r="D163" s="178"/>
      <c r="E163" s="179"/>
      <c r="F163" s="180"/>
      <c r="G163" s="254">
        <f>SUM(G164:G168)</f>
        <v>101847000</v>
      </c>
      <c r="H163" s="178"/>
      <c r="I163" s="179"/>
      <c r="J163" s="180"/>
      <c r="K163" s="254">
        <f>SUM(K164:K168)</f>
        <v>101847000</v>
      </c>
      <c r="L163" s="178"/>
      <c r="M163" s="179"/>
      <c r="N163" s="180"/>
      <c r="O163" s="254">
        <f>SUM(O164:O168)</f>
        <v>101847000</v>
      </c>
      <c r="P163" s="178"/>
      <c r="Q163" s="179"/>
      <c r="R163" s="180"/>
      <c r="S163" s="254">
        <f>SUM(S164:S168)</f>
        <v>101847000</v>
      </c>
      <c r="T163" s="251">
        <f t="shared" si="21"/>
        <v>0</v>
      </c>
    </row>
    <row r="164" spans="2:20" ht="15.9" hidden="1" x14ac:dyDescent="0.4">
      <c r="B164" s="208" t="s">
        <v>27</v>
      </c>
      <c r="C164" s="180" t="s">
        <v>138</v>
      </c>
      <c r="D164" s="178">
        <v>3</v>
      </c>
      <c r="E164" s="179" t="s">
        <v>40</v>
      </c>
      <c r="F164" s="254">
        <v>3829000</v>
      </c>
      <c r="G164" s="254">
        <f>ROUNDDOWN(D164*F164,-3)</f>
        <v>11487000</v>
      </c>
      <c r="H164" s="178">
        <v>3</v>
      </c>
      <c r="I164" s="179" t="s">
        <v>40</v>
      </c>
      <c r="J164" s="254">
        <v>3829000</v>
      </c>
      <c r="K164" s="254">
        <f>ROUNDDOWN(H164*J164,-3)</f>
        <v>11487000</v>
      </c>
      <c r="L164" s="178">
        <v>3</v>
      </c>
      <c r="M164" s="179" t="s">
        <v>40</v>
      </c>
      <c r="N164" s="254">
        <v>3829000</v>
      </c>
      <c r="O164" s="254">
        <f>ROUNDDOWN(L164*N164,-3)</f>
        <v>11487000</v>
      </c>
      <c r="P164" s="178">
        <v>3</v>
      </c>
      <c r="Q164" s="179" t="s">
        <v>40</v>
      </c>
      <c r="R164" s="254">
        <v>3829000</v>
      </c>
      <c r="S164" s="254">
        <f>ROUNDDOWN(P164*R164,-3)</f>
        <v>11487000</v>
      </c>
      <c r="T164" s="251">
        <f t="shared" si="21"/>
        <v>0</v>
      </c>
    </row>
    <row r="165" spans="2:20" ht="15.9" hidden="1" x14ac:dyDescent="0.4">
      <c r="B165" s="208"/>
      <c r="C165" s="180" t="s">
        <v>139</v>
      </c>
      <c r="D165" s="178">
        <v>9</v>
      </c>
      <c r="E165" s="179" t="s">
        <v>57</v>
      </c>
      <c r="F165" s="254">
        <v>530000</v>
      </c>
      <c r="G165" s="254">
        <f>ROUNDDOWN(D165*F165,-3)</f>
        <v>4770000</v>
      </c>
      <c r="H165" s="178">
        <v>9</v>
      </c>
      <c r="I165" s="179" t="s">
        <v>57</v>
      </c>
      <c r="J165" s="254">
        <v>530000</v>
      </c>
      <c r="K165" s="254">
        <f>ROUNDDOWN(H165*J165,-3)</f>
        <v>4770000</v>
      </c>
      <c r="L165" s="178">
        <v>9</v>
      </c>
      <c r="M165" s="179" t="s">
        <v>57</v>
      </c>
      <c r="N165" s="254">
        <v>530000</v>
      </c>
      <c r="O165" s="254">
        <f>ROUNDDOWN(L165*N165,-3)</f>
        <v>4770000</v>
      </c>
      <c r="P165" s="178">
        <v>9</v>
      </c>
      <c r="Q165" s="179" t="s">
        <v>57</v>
      </c>
      <c r="R165" s="254">
        <v>530000</v>
      </c>
      <c r="S165" s="254">
        <f>ROUNDDOWN(P165*R165,-3)</f>
        <v>4770000</v>
      </c>
      <c r="T165" s="251">
        <f t="shared" si="21"/>
        <v>0</v>
      </c>
    </row>
    <row r="166" spans="2:20" ht="15.9" hidden="1" x14ac:dyDescent="0.4">
      <c r="B166" s="208" t="s">
        <v>27</v>
      </c>
      <c r="C166" s="180" t="s">
        <v>140</v>
      </c>
      <c r="D166" s="178">
        <v>60</v>
      </c>
      <c r="E166" s="179" t="s">
        <v>57</v>
      </c>
      <c r="F166" s="254">
        <v>1127000</v>
      </c>
      <c r="G166" s="254">
        <f>ROUNDDOWN(D166*F166,-3)</f>
        <v>67620000</v>
      </c>
      <c r="H166" s="178">
        <v>60</v>
      </c>
      <c r="I166" s="179" t="s">
        <v>57</v>
      </c>
      <c r="J166" s="254">
        <v>1127000</v>
      </c>
      <c r="K166" s="254">
        <f>ROUNDDOWN(H166*J166,-3)</f>
        <v>67620000</v>
      </c>
      <c r="L166" s="178">
        <v>60</v>
      </c>
      <c r="M166" s="179" t="s">
        <v>57</v>
      </c>
      <c r="N166" s="254">
        <v>1127000</v>
      </c>
      <c r="O166" s="254">
        <f>ROUNDDOWN(L166*N166,-3)</f>
        <v>67620000</v>
      </c>
      <c r="P166" s="178">
        <v>60</v>
      </c>
      <c r="Q166" s="179" t="s">
        <v>57</v>
      </c>
      <c r="R166" s="254">
        <v>1127000</v>
      </c>
      <c r="S166" s="254">
        <f>ROUNDDOWN(P166*R166,-3)</f>
        <v>67620000</v>
      </c>
      <c r="T166" s="251">
        <f t="shared" si="21"/>
        <v>0</v>
      </c>
    </row>
    <row r="167" spans="2:20" ht="15.9" hidden="1" x14ac:dyDescent="0.4">
      <c r="B167" s="208"/>
      <c r="C167" s="180" t="s">
        <v>141</v>
      </c>
      <c r="D167" s="178">
        <v>6</v>
      </c>
      <c r="E167" s="179" t="s">
        <v>57</v>
      </c>
      <c r="F167" s="254">
        <v>745000</v>
      </c>
      <c r="G167" s="254">
        <f>ROUNDDOWN(D167*F167,-3)</f>
        <v>4470000</v>
      </c>
      <c r="H167" s="178">
        <v>6</v>
      </c>
      <c r="I167" s="179" t="s">
        <v>57</v>
      </c>
      <c r="J167" s="254">
        <v>745000</v>
      </c>
      <c r="K167" s="254">
        <f>ROUNDDOWN(H167*J167,-3)</f>
        <v>4470000</v>
      </c>
      <c r="L167" s="178">
        <v>6</v>
      </c>
      <c r="M167" s="179" t="s">
        <v>57</v>
      </c>
      <c r="N167" s="254">
        <v>745000</v>
      </c>
      <c r="O167" s="254">
        <f>ROUNDDOWN(L167*N167,-3)</f>
        <v>4470000</v>
      </c>
      <c r="P167" s="178">
        <v>6</v>
      </c>
      <c r="Q167" s="179" t="s">
        <v>57</v>
      </c>
      <c r="R167" s="254">
        <v>745000</v>
      </c>
      <c r="S167" s="254">
        <f>ROUNDDOWN(P167*R167,-3)</f>
        <v>4470000</v>
      </c>
      <c r="T167" s="251">
        <f t="shared" si="21"/>
        <v>0</v>
      </c>
    </row>
    <row r="168" spans="2:20" ht="15.9" hidden="1" x14ac:dyDescent="0.4">
      <c r="B168" s="208" t="s">
        <v>27</v>
      </c>
      <c r="C168" s="180" t="s">
        <v>142</v>
      </c>
      <c r="D168" s="178">
        <v>90</v>
      </c>
      <c r="E168" s="179" t="s">
        <v>40</v>
      </c>
      <c r="F168" s="254">
        <v>150000</v>
      </c>
      <c r="G168" s="254">
        <f>ROUNDDOWN(D168*F168,-3)</f>
        <v>13500000</v>
      </c>
      <c r="H168" s="178">
        <v>90</v>
      </c>
      <c r="I168" s="179" t="s">
        <v>40</v>
      </c>
      <c r="J168" s="254">
        <v>150000</v>
      </c>
      <c r="K168" s="254">
        <f>ROUNDDOWN(H168*J168,-3)</f>
        <v>13500000</v>
      </c>
      <c r="L168" s="178">
        <v>90</v>
      </c>
      <c r="M168" s="179" t="s">
        <v>40</v>
      </c>
      <c r="N168" s="254">
        <v>150000</v>
      </c>
      <c r="O168" s="254">
        <f>ROUNDDOWN(L168*N168,-3)</f>
        <v>13500000</v>
      </c>
      <c r="P168" s="178">
        <v>90</v>
      </c>
      <c r="Q168" s="179" t="s">
        <v>40</v>
      </c>
      <c r="R168" s="254">
        <v>150000</v>
      </c>
      <c r="S168" s="254">
        <f>ROUNDDOWN(P168*R168,-3)</f>
        <v>13500000</v>
      </c>
      <c r="T168" s="251">
        <f t="shared" si="21"/>
        <v>0</v>
      </c>
    </row>
    <row r="169" spans="2:20" ht="15.9" hidden="1" x14ac:dyDescent="0.4">
      <c r="B169" s="208">
        <v>525113</v>
      </c>
      <c r="C169" s="180" t="s">
        <v>99</v>
      </c>
      <c r="D169" s="178"/>
      <c r="E169" s="179"/>
      <c r="F169" s="254"/>
      <c r="G169" s="254">
        <f>SUM(G170:G170)</f>
        <v>10800000</v>
      </c>
      <c r="H169" s="178"/>
      <c r="I169" s="179"/>
      <c r="J169" s="254"/>
      <c r="K169" s="254">
        <f>SUM(K170:K170)</f>
        <v>10800000</v>
      </c>
      <c r="L169" s="178"/>
      <c r="M169" s="179"/>
      <c r="N169" s="254"/>
      <c r="O169" s="254">
        <f>SUM(O170:O170)</f>
        <v>10800000</v>
      </c>
      <c r="P169" s="178"/>
      <c r="Q169" s="179"/>
      <c r="R169" s="254"/>
      <c r="S169" s="254">
        <f>SUM(S170:S170)</f>
        <v>10800000</v>
      </c>
      <c r="T169" s="251">
        <f t="shared" si="21"/>
        <v>0</v>
      </c>
    </row>
    <row r="170" spans="2:20" ht="15.9" hidden="1" x14ac:dyDescent="0.4">
      <c r="B170" s="208"/>
      <c r="C170" s="180" t="s">
        <v>143</v>
      </c>
      <c r="D170" s="178">
        <v>12</v>
      </c>
      <c r="E170" s="179" t="s">
        <v>47</v>
      </c>
      <c r="F170" s="254">
        <v>900000</v>
      </c>
      <c r="G170" s="254">
        <f>ROUNDDOWN(D170*F170,-3)</f>
        <v>10800000</v>
      </c>
      <c r="H170" s="178">
        <v>12</v>
      </c>
      <c r="I170" s="179" t="s">
        <v>47</v>
      </c>
      <c r="J170" s="254">
        <v>900000</v>
      </c>
      <c r="K170" s="254">
        <f>ROUNDDOWN(H170*J170,-3)</f>
        <v>10800000</v>
      </c>
      <c r="L170" s="178">
        <v>12</v>
      </c>
      <c r="M170" s="179" t="s">
        <v>47</v>
      </c>
      <c r="N170" s="254">
        <v>900000</v>
      </c>
      <c r="O170" s="254">
        <f>ROUNDDOWN(L170*N170,-3)</f>
        <v>10800000</v>
      </c>
      <c r="P170" s="178">
        <v>12</v>
      </c>
      <c r="Q170" s="179" t="s">
        <v>47</v>
      </c>
      <c r="R170" s="254">
        <v>900000</v>
      </c>
      <c r="S170" s="254">
        <f>ROUNDDOWN(P170*R170,-3)</f>
        <v>10800000</v>
      </c>
      <c r="T170" s="251">
        <f t="shared" si="21"/>
        <v>0</v>
      </c>
    </row>
    <row r="171" spans="2:20" ht="15.9" hidden="1" x14ac:dyDescent="0.4">
      <c r="B171" s="336" t="s">
        <v>144</v>
      </c>
      <c r="C171" s="337" t="s">
        <v>145</v>
      </c>
      <c r="D171" s="269">
        <f>D172+D190+D203</f>
        <v>40</v>
      </c>
      <c r="E171" s="179" t="s">
        <v>146</v>
      </c>
      <c r="F171" s="254"/>
      <c r="G171" s="254">
        <f>G172+G190+G203</f>
        <v>104000000</v>
      </c>
      <c r="H171" s="269">
        <f>H172+H190+H203</f>
        <v>40</v>
      </c>
      <c r="I171" s="179" t="s">
        <v>146</v>
      </c>
      <c r="J171" s="254"/>
      <c r="K171" s="254">
        <f>K172+K190+K203</f>
        <v>104000000</v>
      </c>
      <c r="L171" s="338">
        <f>L172+L190+L203</f>
        <v>40</v>
      </c>
      <c r="M171" s="341" t="s">
        <v>146</v>
      </c>
      <c r="N171" s="340"/>
      <c r="O171" s="340">
        <f>O172+O190+O203</f>
        <v>104000000</v>
      </c>
      <c r="P171" s="338">
        <v>40</v>
      </c>
      <c r="Q171" s="341" t="s">
        <v>146</v>
      </c>
      <c r="R171" s="340"/>
      <c r="S171" s="340">
        <f>S172+S190+S203</f>
        <v>104000000</v>
      </c>
      <c r="T171" s="251">
        <f t="shared" si="21"/>
        <v>0</v>
      </c>
    </row>
    <row r="172" spans="2:20" ht="15.9" hidden="1" x14ac:dyDescent="0.4">
      <c r="B172" s="325" t="s">
        <v>147</v>
      </c>
      <c r="C172" s="326" t="s">
        <v>148</v>
      </c>
      <c r="D172" s="269">
        <v>10</v>
      </c>
      <c r="E172" s="270" t="s">
        <v>146</v>
      </c>
      <c r="F172" s="254">
        <v>0</v>
      </c>
      <c r="G172" s="254">
        <f>G173</f>
        <v>0</v>
      </c>
      <c r="H172" s="269">
        <v>10</v>
      </c>
      <c r="I172" s="270" t="s">
        <v>146</v>
      </c>
      <c r="J172" s="254">
        <v>0</v>
      </c>
      <c r="K172" s="254">
        <f>K173</f>
        <v>0</v>
      </c>
      <c r="L172" s="327">
        <v>10</v>
      </c>
      <c r="M172" s="328" t="s">
        <v>146</v>
      </c>
      <c r="N172" s="329">
        <v>0</v>
      </c>
      <c r="O172" s="329">
        <f>O173</f>
        <v>0</v>
      </c>
      <c r="P172" s="327">
        <v>10</v>
      </c>
      <c r="Q172" s="328" t="s">
        <v>146</v>
      </c>
      <c r="R172" s="329">
        <v>0</v>
      </c>
      <c r="S172" s="329">
        <f>S173</f>
        <v>0</v>
      </c>
      <c r="T172" s="251">
        <f t="shared" si="21"/>
        <v>0</v>
      </c>
    </row>
    <row r="173" spans="2:20" ht="15.9" hidden="1" x14ac:dyDescent="0.4">
      <c r="B173" s="268" t="s">
        <v>149</v>
      </c>
      <c r="C173" s="180" t="s">
        <v>150</v>
      </c>
      <c r="D173" s="269"/>
      <c r="E173" s="270"/>
      <c r="F173" s="254">
        <v>0</v>
      </c>
      <c r="G173" s="254">
        <f>G174+G182</f>
        <v>0</v>
      </c>
      <c r="H173" s="269"/>
      <c r="I173" s="270"/>
      <c r="J173" s="254">
        <v>0</v>
      </c>
      <c r="K173" s="254">
        <f>K174+K182</f>
        <v>0</v>
      </c>
      <c r="L173" s="269"/>
      <c r="M173" s="270"/>
      <c r="N173" s="254">
        <v>0</v>
      </c>
      <c r="O173" s="254">
        <f>O174+O182</f>
        <v>0</v>
      </c>
      <c r="P173" s="269"/>
      <c r="Q173" s="270"/>
      <c r="R173" s="254">
        <v>0</v>
      </c>
      <c r="S173" s="254">
        <f>S174+S182</f>
        <v>0</v>
      </c>
      <c r="T173" s="251">
        <f t="shared" si="21"/>
        <v>0</v>
      </c>
    </row>
    <row r="174" spans="2:20" ht="15.9" hidden="1" x14ac:dyDescent="0.4">
      <c r="B174" s="312" t="s">
        <v>34</v>
      </c>
      <c r="C174" s="313" t="s">
        <v>151</v>
      </c>
      <c r="D174" s="269"/>
      <c r="E174" s="270"/>
      <c r="F174" s="254">
        <v>0</v>
      </c>
      <c r="G174" s="254">
        <f>G175+G177</f>
        <v>0</v>
      </c>
      <c r="H174" s="314"/>
      <c r="I174" s="315"/>
      <c r="J174" s="316">
        <v>0</v>
      </c>
      <c r="K174" s="316">
        <f>K175+K177</f>
        <v>0</v>
      </c>
      <c r="L174" s="314"/>
      <c r="M174" s="315"/>
      <c r="N174" s="316">
        <v>0</v>
      </c>
      <c r="O174" s="316">
        <f>O175+O177</f>
        <v>0</v>
      </c>
      <c r="P174" s="314"/>
      <c r="Q174" s="315"/>
      <c r="R174" s="316">
        <v>0</v>
      </c>
      <c r="S174" s="316">
        <f>S175+S177</f>
        <v>0</v>
      </c>
      <c r="T174" s="251">
        <f t="shared" si="21"/>
        <v>0</v>
      </c>
    </row>
    <row r="175" spans="2:20" ht="15.9" hidden="1" x14ac:dyDescent="0.4">
      <c r="B175" s="208"/>
      <c r="C175" s="180"/>
      <c r="D175" s="178"/>
      <c r="E175" s="179"/>
      <c r="F175" s="180"/>
      <c r="G175" s="254"/>
      <c r="H175" s="178"/>
      <c r="I175" s="179"/>
      <c r="J175" s="180"/>
      <c r="K175" s="254"/>
      <c r="L175" s="178"/>
      <c r="M175" s="179"/>
      <c r="N175" s="180"/>
      <c r="O175" s="254"/>
      <c r="P175" s="178"/>
      <c r="Q175" s="179"/>
      <c r="R175" s="180"/>
      <c r="S175" s="254"/>
      <c r="T175" s="251">
        <f t="shared" si="21"/>
        <v>0</v>
      </c>
    </row>
    <row r="176" spans="2:20" ht="15.9" hidden="1" x14ac:dyDescent="0.4">
      <c r="B176" s="208"/>
      <c r="C176" s="180"/>
      <c r="D176" s="178"/>
      <c r="E176" s="179"/>
      <c r="F176" s="254"/>
      <c r="G176" s="254"/>
      <c r="H176" s="178"/>
      <c r="I176" s="179"/>
      <c r="J176" s="254"/>
      <c r="K176" s="254"/>
      <c r="L176" s="178"/>
      <c r="M176" s="179"/>
      <c r="N176" s="254"/>
      <c r="O176" s="254"/>
      <c r="P176" s="178"/>
      <c r="Q176" s="179"/>
      <c r="R176" s="254"/>
      <c r="S176" s="254"/>
      <c r="T176" s="251">
        <f t="shared" si="21"/>
        <v>0</v>
      </c>
    </row>
    <row r="177" spans="2:20" ht="15.9" hidden="1" x14ac:dyDescent="0.4">
      <c r="B177" s="208"/>
      <c r="C177" s="180"/>
      <c r="D177" s="178"/>
      <c r="E177" s="179"/>
      <c r="F177" s="180"/>
      <c r="G177" s="254"/>
      <c r="H177" s="178"/>
      <c r="I177" s="179"/>
      <c r="J177" s="180"/>
      <c r="K177" s="254"/>
      <c r="L177" s="178"/>
      <c r="M177" s="179"/>
      <c r="N177" s="180"/>
      <c r="O177" s="254"/>
      <c r="P177" s="178"/>
      <c r="Q177" s="179"/>
      <c r="R177" s="180"/>
      <c r="S177" s="254"/>
      <c r="T177" s="251">
        <f t="shared" si="21"/>
        <v>0</v>
      </c>
    </row>
    <row r="178" spans="2:20" ht="15.9" hidden="1" x14ac:dyDescent="0.4">
      <c r="B178" s="208"/>
      <c r="C178" s="180"/>
      <c r="D178" s="178"/>
      <c r="E178" s="179"/>
      <c r="F178" s="254"/>
      <c r="G178" s="254"/>
      <c r="H178" s="178"/>
      <c r="I178" s="179"/>
      <c r="J178" s="254"/>
      <c r="K178" s="254"/>
      <c r="L178" s="178"/>
      <c r="M178" s="179"/>
      <c r="N178" s="254"/>
      <c r="O178" s="254"/>
      <c r="P178" s="178"/>
      <c r="Q178" s="179"/>
      <c r="R178" s="254"/>
      <c r="S178" s="254"/>
      <c r="T178" s="251">
        <f t="shared" si="21"/>
        <v>0</v>
      </c>
    </row>
    <row r="179" spans="2:20" ht="15.9" hidden="1" x14ac:dyDescent="0.4">
      <c r="B179" s="208"/>
      <c r="C179" s="180"/>
      <c r="D179" s="178"/>
      <c r="E179" s="179"/>
      <c r="F179" s="254"/>
      <c r="G179" s="254"/>
      <c r="H179" s="178"/>
      <c r="I179" s="179"/>
      <c r="J179" s="254"/>
      <c r="K179" s="254"/>
      <c r="L179" s="178"/>
      <c r="M179" s="179"/>
      <c r="N179" s="254"/>
      <c r="O179" s="254"/>
      <c r="P179" s="178"/>
      <c r="Q179" s="179"/>
      <c r="R179" s="254"/>
      <c r="S179" s="254"/>
      <c r="T179" s="251">
        <f t="shared" si="21"/>
        <v>0</v>
      </c>
    </row>
    <row r="180" spans="2:20" ht="15.9" hidden="1" x14ac:dyDescent="0.4">
      <c r="B180" s="208"/>
      <c r="C180" s="180"/>
      <c r="D180" s="178"/>
      <c r="E180" s="179"/>
      <c r="F180" s="254"/>
      <c r="G180" s="254"/>
      <c r="H180" s="178"/>
      <c r="I180" s="179"/>
      <c r="J180" s="254"/>
      <c r="K180" s="254"/>
      <c r="L180" s="178"/>
      <c r="M180" s="179"/>
      <c r="N180" s="254"/>
      <c r="O180" s="254"/>
      <c r="P180" s="178"/>
      <c r="Q180" s="179"/>
      <c r="R180" s="254"/>
      <c r="S180" s="254"/>
      <c r="T180" s="251">
        <f t="shared" si="21"/>
        <v>0</v>
      </c>
    </row>
    <row r="181" spans="2:20" ht="15.9" hidden="1" x14ac:dyDescent="0.4">
      <c r="B181" s="208"/>
      <c r="C181" s="180"/>
      <c r="D181" s="178"/>
      <c r="E181" s="179"/>
      <c r="F181" s="254"/>
      <c r="G181" s="254"/>
      <c r="H181" s="178"/>
      <c r="I181" s="179"/>
      <c r="J181" s="254"/>
      <c r="K181" s="254"/>
      <c r="L181" s="178"/>
      <c r="M181" s="179"/>
      <c r="N181" s="254"/>
      <c r="O181" s="254"/>
      <c r="P181" s="178"/>
      <c r="Q181" s="179"/>
      <c r="R181" s="254"/>
      <c r="S181" s="254"/>
      <c r="T181" s="251">
        <f t="shared" si="21"/>
        <v>0</v>
      </c>
    </row>
    <row r="182" spans="2:20" ht="15.9" hidden="1" x14ac:dyDescent="0.4">
      <c r="B182" s="312" t="s">
        <v>52</v>
      </c>
      <c r="C182" s="313" t="s">
        <v>152</v>
      </c>
      <c r="D182" s="269"/>
      <c r="E182" s="270"/>
      <c r="F182" s="254">
        <v>0</v>
      </c>
      <c r="G182" s="254">
        <f>G183+G185</f>
        <v>0</v>
      </c>
      <c r="H182" s="314"/>
      <c r="I182" s="315"/>
      <c r="J182" s="316">
        <v>0</v>
      </c>
      <c r="K182" s="316">
        <f>K183+K185</f>
        <v>0</v>
      </c>
      <c r="L182" s="314"/>
      <c r="M182" s="315"/>
      <c r="N182" s="316">
        <v>0</v>
      </c>
      <c r="O182" s="316">
        <f>O183+O185</f>
        <v>0</v>
      </c>
      <c r="P182" s="314"/>
      <c r="Q182" s="315"/>
      <c r="R182" s="316">
        <v>0</v>
      </c>
      <c r="S182" s="316">
        <f>S183+S185</f>
        <v>0</v>
      </c>
      <c r="T182" s="251">
        <f t="shared" si="21"/>
        <v>0</v>
      </c>
    </row>
    <row r="183" spans="2:20" ht="15.9" hidden="1" x14ac:dyDescent="0.4">
      <c r="B183" s="208"/>
      <c r="C183" s="180"/>
      <c r="D183" s="178"/>
      <c r="E183" s="179"/>
      <c r="F183" s="180"/>
      <c r="G183" s="254"/>
      <c r="H183" s="178"/>
      <c r="I183" s="179"/>
      <c r="J183" s="180"/>
      <c r="K183" s="254"/>
      <c r="L183" s="178"/>
      <c r="M183" s="179"/>
      <c r="N183" s="180"/>
      <c r="O183" s="254"/>
      <c r="P183" s="178"/>
      <c r="Q183" s="179"/>
      <c r="R183" s="180"/>
      <c r="S183" s="254"/>
      <c r="T183" s="251">
        <f t="shared" si="21"/>
        <v>0</v>
      </c>
    </row>
    <row r="184" spans="2:20" ht="15.9" hidden="1" x14ac:dyDescent="0.4">
      <c r="B184" s="208"/>
      <c r="C184" s="180"/>
      <c r="D184" s="178"/>
      <c r="E184" s="179"/>
      <c r="F184" s="254"/>
      <c r="G184" s="254"/>
      <c r="H184" s="178"/>
      <c r="I184" s="179"/>
      <c r="J184" s="254"/>
      <c r="K184" s="254"/>
      <c r="L184" s="178"/>
      <c r="M184" s="179"/>
      <c r="N184" s="254"/>
      <c r="O184" s="254"/>
      <c r="P184" s="178"/>
      <c r="Q184" s="179"/>
      <c r="R184" s="254"/>
      <c r="S184" s="254"/>
      <c r="T184" s="251">
        <f t="shared" si="21"/>
        <v>0</v>
      </c>
    </row>
    <row r="185" spans="2:20" ht="15.9" hidden="1" x14ac:dyDescent="0.4">
      <c r="B185" s="208"/>
      <c r="C185" s="180"/>
      <c r="D185" s="178"/>
      <c r="E185" s="179"/>
      <c r="F185" s="180"/>
      <c r="G185" s="254"/>
      <c r="H185" s="178"/>
      <c r="I185" s="179"/>
      <c r="J185" s="180"/>
      <c r="K185" s="254"/>
      <c r="L185" s="178"/>
      <c r="M185" s="179"/>
      <c r="N185" s="180"/>
      <c r="O185" s="254"/>
      <c r="P185" s="178"/>
      <c r="Q185" s="179"/>
      <c r="R185" s="180"/>
      <c r="S185" s="254"/>
      <c r="T185" s="251">
        <f t="shared" si="21"/>
        <v>0</v>
      </c>
    </row>
    <row r="186" spans="2:20" ht="15.9" hidden="1" x14ac:dyDescent="0.4">
      <c r="B186" s="208"/>
      <c r="C186" s="180"/>
      <c r="D186" s="178"/>
      <c r="E186" s="179"/>
      <c r="F186" s="254"/>
      <c r="G186" s="254"/>
      <c r="H186" s="178"/>
      <c r="I186" s="179"/>
      <c r="J186" s="254"/>
      <c r="K186" s="254"/>
      <c r="L186" s="178"/>
      <c r="M186" s="179"/>
      <c r="N186" s="254"/>
      <c r="O186" s="254"/>
      <c r="P186" s="178"/>
      <c r="Q186" s="179"/>
      <c r="R186" s="254"/>
      <c r="S186" s="254"/>
      <c r="T186" s="251">
        <f t="shared" si="21"/>
        <v>0</v>
      </c>
    </row>
    <row r="187" spans="2:20" ht="15.9" hidden="1" x14ac:dyDescent="0.4">
      <c r="B187" s="208"/>
      <c r="C187" s="180"/>
      <c r="D187" s="178"/>
      <c r="E187" s="179"/>
      <c r="F187" s="254"/>
      <c r="G187" s="254"/>
      <c r="H187" s="178"/>
      <c r="I187" s="179"/>
      <c r="J187" s="254"/>
      <c r="K187" s="254"/>
      <c r="L187" s="178"/>
      <c r="M187" s="179"/>
      <c r="N187" s="254"/>
      <c r="O187" s="254"/>
      <c r="P187" s="178"/>
      <c r="Q187" s="179"/>
      <c r="R187" s="254"/>
      <c r="S187" s="254"/>
      <c r="T187" s="251">
        <f t="shared" si="21"/>
        <v>0</v>
      </c>
    </row>
    <row r="188" spans="2:20" ht="15.9" hidden="1" x14ac:dyDescent="0.4">
      <c r="B188" s="208"/>
      <c r="C188" s="180"/>
      <c r="D188" s="178"/>
      <c r="E188" s="179"/>
      <c r="F188" s="254"/>
      <c r="G188" s="254"/>
      <c r="H188" s="178"/>
      <c r="I188" s="179"/>
      <c r="J188" s="254"/>
      <c r="K188" s="254"/>
      <c r="L188" s="178"/>
      <c r="M188" s="179"/>
      <c r="N188" s="254"/>
      <c r="O188" s="254"/>
      <c r="P188" s="178"/>
      <c r="Q188" s="179"/>
      <c r="R188" s="254"/>
      <c r="S188" s="254"/>
      <c r="T188" s="251">
        <f t="shared" si="21"/>
        <v>0</v>
      </c>
    </row>
    <row r="189" spans="2:20" ht="15.9" hidden="1" x14ac:dyDescent="0.4">
      <c r="B189" s="208"/>
      <c r="C189" s="180"/>
      <c r="D189" s="178"/>
      <c r="E189" s="179"/>
      <c r="F189" s="254"/>
      <c r="G189" s="254"/>
      <c r="H189" s="178"/>
      <c r="I189" s="179"/>
      <c r="J189" s="254"/>
      <c r="K189" s="254"/>
      <c r="L189" s="178"/>
      <c r="M189" s="179"/>
      <c r="N189" s="254"/>
      <c r="O189" s="254"/>
      <c r="P189" s="178"/>
      <c r="Q189" s="179"/>
      <c r="R189" s="254"/>
      <c r="S189" s="254"/>
      <c r="T189" s="251">
        <f t="shared" si="21"/>
        <v>0</v>
      </c>
    </row>
    <row r="190" spans="2:20" ht="15.9" hidden="1" x14ac:dyDescent="0.4">
      <c r="B190" s="330" t="s">
        <v>153</v>
      </c>
      <c r="C190" s="326" t="s">
        <v>154</v>
      </c>
      <c r="D190" s="269">
        <f>D191+D198</f>
        <v>20</v>
      </c>
      <c r="E190" s="270" t="s">
        <v>146</v>
      </c>
      <c r="F190" s="254">
        <v>0</v>
      </c>
      <c r="G190" s="254">
        <f>G191+G198</f>
        <v>104000000</v>
      </c>
      <c r="H190" s="269">
        <f>H191+H198</f>
        <v>20</v>
      </c>
      <c r="I190" s="270" t="s">
        <v>146</v>
      </c>
      <c r="J190" s="254">
        <v>0</v>
      </c>
      <c r="K190" s="254">
        <f>K191+K198</f>
        <v>104000000</v>
      </c>
      <c r="L190" s="327">
        <f>L191+L198</f>
        <v>20</v>
      </c>
      <c r="M190" s="328" t="s">
        <v>146</v>
      </c>
      <c r="N190" s="329">
        <v>0</v>
      </c>
      <c r="O190" s="329">
        <f>O191+O198</f>
        <v>104000000</v>
      </c>
      <c r="P190" s="327">
        <v>20</v>
      </c>
      <c r="Q190" s="328" t="s">
        <v>146</v>
      </c>
      <c r="R190" s="329">
        <v>0</v>
      </c>
      <c r="S190" s="329">
        <f>S191+S198</f>
        <v>104000000</v>
      </c>
      <c r="T190" s="251">
        <f t="shared" si="21"/>
        <v>0</v>
      </c>
    </row>
    <row r="191" spans="2:20" ht="15.9" hidden="1" x14ac:dyDescent="0.4">
      <c r="B191" s="208" t="s">
        <v>87</v>
      </c>
      <c r="C191" s="180" t="s">
        <v>155</v>
      </c>
      <c r="D191" s="269">
        <v>10</v>
      </c>
      <c r="E191" s="270" t="s">
        <v>146</v>
      </c>
      <c r="F191" s="254">
        <v>0</v>
      </c>
      <c r="G191" s="254">
        <f>G192</f>
        <v>91000000</v>
      </c>
      <c r="H191" s="269">
        <v>10</v>
      </c>
      <c r="I191" s="270" t="s">
        <v>146</v>
      </c>
      <c r="J191" s="254">
        <v>0</v>
      </c>
      <c r="K191" s="254">
        <f>K192</f>
        <v>91000000</v>
      </c>
      <c r="L191" s="269">
        <v>10</v>
      </c>
      <c r="M191" s="270" t="s">
        <v>146</v>
      </c>
      <c r="N191" s="254">
        <v>0</v>
      </c>
      <c r="O191" s="254">
        <f>O192</f>
        <v>91000000</v>
      </c>
      <c r="P191" s="269">
        <v>10</v>
      </c>
      <c r="Q191" s="270" t="s">
        <v>146</v>
      </c>
      <c r="R191" s="254">
        <v>0</v>
      </c>
      <c r="S191" s="254">
        <f>S192</f>
        <v>91000000</v>
      </c>
      <c r="T191" s="251">
        <f t="shared" si="21"/>
        <v>0</v>
      </c>
    </row>
    <row r="192" spans="2:20" ht="15.9" hidden="1" x14ac:dyDescent="0.4">
      <c r="B192" s="312" t="s">
        <v>34</v>
      </c>
      <c r="C192" s="313" t="s">
        <v>155</v>
      </c>
      <c r="D192" s="269"/>
      <c r="E192" s="270"/>
      <c r="F192" s="254">
        <v>0</v>
      </c>
      <c r="G192" s="254">
        <f>G193+G196</f>
        <v>91000000</v>
      </c>
      <c r="H192" s="314"/>
      <c r="I192" s="315"/>
      <c r="J192" s="316">
        <v>0</v>
      </c>
      <c r="K192" s="316">
        <f>K193+K196</f>
        <v>91000000</v>
      </c>
      <c r="L192" s="314"/>
      <c r="M192" s="315"/>
      <c r="N192" s="316">
        <v>0</v>
      </c>
      <c r="O192" s="316">
        <f>O193+O196</f>
        <v>91000000</v>
      </c>
      <c r="P192" s="314"/>
      <c r="Q192" s="315"/>
      <c r="R192" s="316">
        <v>0</v>
      </c>
      <c r="S192" s="316">
        <f>S193+S196</f>
        <v>91000000</v>
      </c>
      <c r="T192" s="251">
        <f t="shared" si="21"/>
        <v>0</v>
      </c>
    </row>
    <row r="193" spans="2:20" ht="15.9" hidden="1" x14ac:dyDescent="0.4">
      <c r="B193" s="208">
        <v>525112</v>
      </c>
      <c r="C193" s="180" t="s">
        <v>97</v>
      </c>
      <c r="D193" s="178"/>
      <c r="E193" s="179"/>
      <c r="F193" s="180"/>
      <c r="G193" s="254">
        <f>SUM(G194:G195)</f>
        <v>6000000</v>
      </c>
      <c r="H193" s="178"/>
      <c r="I193" s="179"/>
      <c r="J193" s="180"/>
      <c r="K193" s="254">
        <f>SUM(K194:K195)</f>
        <v>6000000</v>
      </c>
      <c r="L193" s="178"/>
      <c r="M193" s="179"/>
      <c r="N193" s="180"/>
      <c r="O193" s="254">
        <f>SUM(O194:O195)</f>
        <v>6000000</v>
      </c>
      <c r="P193" s="178"/>
      <c r="Q193" s="179"/>
      <c r="R193" s="180"/>
      <c r="S193" s="254">
        <f>SUM(S194:S195)</f>
        <v>6000000</v>
      </c>
      <c r="T193" s="251">
        <f t="shared" si="21"/>
        <v>0</v>
      </c>
    </row>
    <row r="194" spans="2:20" ht="15.9" hidden="1" x14ac:dyDescent="0.4">
      <c r="B194" s="208"/>
      <c r="C194" s="180" t="s">
        <v>156</v>
      </c>
      <c r="D194" s="178">
        <v>1</v>
      </c>
      <c r="E194" s="179" t="s">
        <v>51</v>
      </c>
      <c r="F194" s="254">
        <v>3000000</v>
      </c>
      <c r="G194" s="254">
        <f>ROUNDDOWN(D194*F194,-3)</f>
        <v>3000000</v>
      </c>
      <c r="H194" s="178">
        <v>1</v>
      </c>
      <c r="I194" s="179" t="s">
        <v>51</v>
      </c>
      <c r="J194" s="254">
        <v>3000000</v>
      </c>
      <c r="K194" s="254">
        <f>ROUNDDOWN(H194*J194,-3)</f>
        <v>3000000</v>
      </c>
      <c r="L194" s="178">
        <v>1</v>
      </c>
      <c r="M194" s="179" t="s">
        <v>51</v>
      </c>
      <c r="N194" s="254">
        <v>3000000</v>
      </c>
      <c r="O194" s="254">
        <f>ROUNDDOWN(L194*N194,-3)</f>
        <v>3000000</v>
      </c>
      <c r="P194" s="178">
        <v>1</v>
      </c>
      <c r="Q194" s="179" t="s">
        <v>51</v>
      </c>
      <c r="R194" s="254">
        <v>3000000</v>
      </c>
      <c r="S194" s="254">
        <f>ROUNDDOWN(P194*R194,-3)</f>
        <v>3000000</v>
      </c>
      <c r="T194" s="251">
        <f t="shared" si="21"/>
        <v>0</v>
      </c>
    </row>
    <row r="195" spans="2:20" ht="15.9" hidden="1" x14ac:dyDescent="0.4">
      <c r="B195" s="208"/>
      <c r="C195" s="180" t="s">
        <v>157</v>
      </c>
      <c r="D195" s="178">
        <v>1</v>
      </c>
      <c r="E195" s="179" t="s">
        <v>51</v>
      </c>
      <c r="F195" s="254">
        <v>3000000</v>
      </c>
      <c r="G195" s="254">
        <f>ROUNDDOWN(D195*F195,-3)</f>
        <v>3000000</v>
      </c>
      <c r="H195" s="178">
        <v>1</v>
      </c>
      <c r="I195" s="179" t="s">
        <v>51</v>
      </c>
      <c r="J195" s="254">
        <v>3000000</v>
      </c>
      <c r="K195" s="254">
        <f>ROUNDDOWN(H195*J195,-3)</f>
        <v>3000000</v>
      </c>
      <c r="L195" s="178">
        <v>1</v>
      </c>
      <c r="M195" s="179" t="s">
        <v>51</v>
      </c>
      <c r="N195" s="254">
        <v>3000000</v>
      </c>
      <c r="O195" s="254">
        <f>ROUNDDOWN(L195*N195,-3)</f>
        <v>3000000</v>
      </c>
      <c r="P195" s="178">
        <v>1</v>
      </c>
      <c r="Q195" s="179" t="s">
        <v>51</v>
      </c>
      <c r="R195" s="254">
        <v>3000000</v>
      </c>
      <c r="S195" s="254">
        <f>ROUNDDOWN(P195*R195,-3)</f>
        <v>3000000</v>
      </c>
      <c r="T195" s="251">
        <f t="shared" si="21"/>
        <v>0</v>
      </c>
    </row>
    <row r="196" spans="2:20" ht="15.9" hidden="1" x14ac:dyDescent="0.4">
      <c r="B196" s="208">
        <v>525113</v>
      </c>
      <c r="C196" s="180" t="s">
        <v>99</v>
      </c>
      <c r="D196" s="178"/>
      <c r="E196" s="179" t="s">
        <v>27</v>
      </c>
      <c r="F196" s="180"/>
      <c r="G196" s="254">
        <f>SUM(G197:G197)</f>
        <v>85000000</v>
      </c>
      <c r="H196" s="178"/>
      <c r="I196" s="179" t="s">
        <v>27</v>
      </c>
      <c r="J196" s="180"/>
      <c r="K196" s="254">
        <f>SUM(K197:K197)</f>
        <v>85000000</v>
      </c>
      <c r="L196" s="178"/>
      <c r="M196" s="179" t="s">
        <v>27</v>
      </c>
      <c r="N196" s="180"/>
      <c r="O196" s="254">
        <f>SUM(O197:O197)</f>
        <v>85000000</v>
      </c>
      <c r="P196" s="178"/>
      <c r="Q196" s="179" t="s">
        <v>27</v>
      </c>
      <c r="R196" s="180"/>
      <c r="S196" s="254">
        <f>SUM(S197:S197)</f>
        <v>85000000</v>
      </c>
      <c r="T196" s="251">
        <f t="shared" si="21"/>
        <v>0</v>
      </c>
    </row>
    <row r="197" spans="2:20" ht="15.9" hidden="1" x14ac:dyDescent="0.4">
      <c r="B197" s="208"/>
      <c r="C197" s="180" t="s">
        <v>158</v>
      </c>
      <c r="D197" s="178">
        <v>2</v>
      </c>
      <c r="E197" s="179" t="s">
        <v>51</v>
      </c>
      <c r="F197" s="254">
        <v>42500000</v>
      </c>
      <c r="G197" s="254">
        <f>ROUNDDOWN(D197*F197,-3)</f>
        <v>85000000</v>
      </c>
      <c r="H197" s="178">
        <v>2</v>
      </c>
      <c r="I197" s="179" t="s">
        <v>51</v>
      </c>
      <c r="J197" s="254">
        <v>42500000</v>
      </c>
      <c r="K197" s="254">
        <f>ROUNDDOWN(H197*J197,-3)</f>
        <v>85000000</v>
      </c>
      <c r="L197" s="178">
        <v>2</v>
      </c>
      <c r="M197" s="179" t="s">
        <v>51</v>
      </c>
      <c r="N197" s="254">
        <v>42500000</v>
      </c>
      <c r="O197" s="254">
        <f>ROUNDDOWN(L197*N197,-3)</f>
        <v>85000000</v>
      </c>
      <c r="P197" s="178">
        <v>2</v>
      </c>
      <c r="Q197" s="179" t="s">
        <v>51</v>
      </c>
      <c r="R197" s="254">
        <v>42500000</v>
      </c>
      <c r="S197" s="254">
        <f>ROUNDDOWN(P197*R197,-3)</f>
        <v>85000000</v>
      </c>
      <c r="T197" s="251">
        <f t="shared" si="21"/>
        <v>0</v>
      </c>
    </row>
    <row r="198" spans="2:20" ht="15.9" hidden="1" x14ac:dyDescent="0.4">
      <c r="B198" s="208" t="s">
        <v>149</v>
      </c>
      <c r="C198" s="180" t="s">
        <v>159</v>
      </c>
      <c r="D198" s="269">
        <v>10</v>
      </c>
      <c r="E198" s="270" t="s">
        <v>146</v>
      </c>
      <c r="F198" s="254">
        <v>0</v>
      </c>
      <c r="G198" s="254">
        <f>G199</f>
        <v>13000000</v>
      </c>
      <c r="H198" s="269">
        <v>10</v>
      </c>
      <c r="I198" s="270" t="s">
        <v>146</v>
      </c>
      <c r="J198" s="254">
        <v>0</v>
      </c>
      <c r="K198" s="254">
        <f>K199</f>
        <v>13000000</v>
      </c>
      <c r="L198" s="269">
        <v>10</v>
      </c>
      <c r="M198" s="270" t="s">
        <v>146</v>
      </c>
      <c r="N198" s="254">
        <v>0</v>
      </c>
      <c r="O198" s="254">
        <f>O199</f>
        <v>13000000</v>
      </c>
      <c r="P198" s="269">
        <v>10</v>
      </c>
      <c r="Q198" s="270" t="s">
        <v>146</v>
      </c>
      <c r="R198" s="254">
        <v>0</v>
      </c>
      <c r="S198" s="254">
        <f>S199</f>
        <v>13000000</v>
      </c>
      <c r="T198" s="251">
        <f t="shared" si="21"/>
        <v>0</v>
      </c>
    </row>
    <row r="199" spans="2:20" ht="15.9" hidden="1" x14ac:dyDescent="0.4">
      <c r="B199" s="312" t="s">
        <v>34</v>
      </c>
      <c r="C199" s="313" t="s">
        <v>159</v>
      </c>
      <c r="D199" s="269"/>
      <c r="E199" s="270"/>
      <c r="F199" s="254">
        <v>0</v>
      </c>
      <c r="G199" s="254">
        <f>G200</f>
        <v>13000000</v>
      </c>
      <c r="H199" s="314"/>
      <c r="I199" s="315"/>
      <c r="J199" s="316">
        <v>0</v>
      </c>
      <c r="K199" s="316">
        <f>K200</f>
        <v>13000000</v>
      </c>
      <c r="L199" s="314"/>
      <c r="M199" s="315"/>
      <c r="N199" s="316">
        <v>0</v>
      </c>
      <c r="O199" s="316">
        <f>O200</f>
        <v>13000000</v>
      </c>
      <c r="P199" s="314"/>
      <c r="Q199" s="315"/>
      <c r="R199" s="316">
        <v>0</v>
      </c>
      <c r="S199" s="316">
        <f>S200</f>
        <v>13000000</v>
      </c>
      <c r="T199" s="251">
        <f t="shared" ref="T199:T262" si="22">O199-S199</f>
        <v>0</v>
      </c>
    </row>
    <row r="200" spans="2:20" ht="15.9" hidden="1" x14ac:dyDescent="0.4">
      <c r="B200" s="208">
        <v>525112</v>
      </c>
      <c r="C200" s="180" t="s">
        <v>97</v>
      </c>
      <c r="D200" s="178"/>
      <c r="E200" s="179"/>
      <c r="F200" s="180"/>
      <c r="G200" s="254">
        <f>SUM(G201:G202)</f>
        <v>13000000</v>
      </c>
      <c r="H200" s="178"/>
      <c r="I200" s="179"/>
      <c r="J200" s="180"/>
      <c r="K200" s="254">
        <f>SUM(K201:K202)</f>
        <v>13000000</v>
      </c>
      <c r="L200" s="178"/>
      <c r="M200" s="179"/>
      <c r="N200" s="180"/>
      <c r="O200" s="254">
        <f>SUM(O201:O202)</f>
        <v>13000000</v>
      </c>
      <c r="P200" s="178"/>
      <c r="Q200" s="179"/>
      <c r="R200" s="180"/>
      <c r="S200" s="254">
        <f>SUM(S201:S202)</f>
        <v>13000000</v>
      </c>
      <c r="T200" s="251">
        <f t="shared" si="22"/>
        <v>0</v>
      </c>
    </row>
    <row r="201" spans="2:20" ht="15.9" hidden="1" x14ac:dyDescent="0.4">
      <c r="B201" s="208"/>
      <c r="C201" s="180" t="s">
        <v>160</v>
      </c>
      <c r="D201" s="178">
        <v>1</v>
      </c>
      <c r="E201" s="179" t="s">
        <v>51</v>
      </c>
      <c r="F201" s="254">
        <v>10000000</v>
      </c>
      <c r="G201" s="254">
        <f>ROUNDDOWN(D201*F201,-3)</f>
        <v>10000000</v>
      </c>
      <c r="H201" s="178">
        <v>1</v>
      </c>
      <c r="I201" s="179" t="s">
        <v>51</v>
      </c>
      <c r="J201" s="254">
        <v>10000000</v>
      </c>
      <c r="K201" s="254">
        <f>ROUNDDOWN(H201*J201,-3)</f>
        <v>10000000</v>
      </c>
      <c r="L201" s="178">
        <v>1</v>
      </c>
      <c r="M201" s="179" t="s">
        <v>51</v>
      </c>
      <c r="N201" s="254">
        <v>10000000</v>
      </c>
      <c r="O201" s="254">
        <f>ROUNDDOWN(L201*N201,-3)</f>
        <v>10000000</v>
      </c>
      <c r="P201" s="178">
        <v>1</v>
      </c>
      <c r="Q201" s="179" t="s">
        <v>51</v>
      </c>
      <c r="R201" s="254">
        <v>10000000</v>
      </c>
      <c r="S201" s="254">
        <f>ROUNDDOWN(P201*R201,-3)</f>
        <v>10000000</v>
      </c>
      <c r="T201" s="251">
        <f t="shared" si="22"/>
        <v>0</v>
      </c>
    </row>
    <row r="202" spans="2:20" ht="15.9" hidden="1" x14ac:dyDescent="0.4">
      <c r="B202" s="208"/>
      <c r="C202" s="180" t="s">
        <v>161</v>
      </c>
      <c r="D202" s="178">
        <v>12</v>
      </c>
      <c r="E202" s="179" t="s">
        <v>40</v>
      </c>
      <c r="F202" s="254">
        <v>250000</v>
      </c>
      <c r="G202" s="254">
        <f>ROUNDDOWN(D202*F202,-3)</f>
        <v>3000000</v>
      </c>
      <c r="H202" s="178">
        <v>12</v>
      </c>
      <c r="I202" s="179" t="s">
        <v>40</v>
      </c>
      <c r="J202" s="254">
        <v>250000</v>
      </c>
      <c r="K202" s="254">
        <f>ROUNDDOWN(H202*J202,-3)</f>
        <v>3000000</v>
      </c>
      <c r="L202" s="178">
        <v>12</v>
      </c>
      <c r="M202" s="179" t="s">
        <v>40</v>
      </c>
      <c r="N202" s="254">
        <v>250000</v>
      </c>
      <c r="O202" s="254">
        <f>ROUNDDOWN(L202*N202,-3)</f>
        <v>3000000</v>
      </c>
      <c r="P202" s="178">
        <v>12</v>
      </c>
      <c r="Q202" s="179" t="s">
        <v>40</v>
      </c>
      <c r="R202" s="254">
        <v>250000</v>
      </c>
      <c r="S202" s="254">
        <f>ROUNDDOWN(P202*R202,-3)</f>
        <v>3000000</v>
      </c>
      <c r="T202" s="251">
        <f t="shared" si="22"/>
        <v>0</v>
      </c>
    </row>
    <row r="203" spans="2:20" ht="15.9" hidden="1" x14ac:dyDescent="0.4">
      <c r="B203" s="325" t="s">
        <v>162</v>
      </c>
      <c r="C203" s="326" t="s">
        <v>163</v>
      </c>
      <c r="D203" s="269">
        <v>10</v>
      </c>
      <c r="E203" s="270" t="s">
        <v>146</v>
      </c>
      <c r="F203" s="254">
        <v>0</v>
      </c>
      <c r="G203" s="254">
        <f>G204</f>
        <v>0</v>
      </c>
      <c r="H203" s="269">
        <v>10</v>
      </c>
      <c r="I203" s="270" t="s">
        <v>146</v>
      </c>
      <c r="J203" s="254">
        <v>0</v>
      </c>
      <c r="K203" s="254">
        <f>K204</f>
        <v>0</v>
      </c>
      <c r="L203" s="327">
        <v>10</v>
      </c>
      <c r="M203" s="328" t="s">
        <v>146</v>
      </c>
      <c r="N203" s="329">
        <v>0</v>
      </c>
      <c r="O203" s="329">
        <f>O204</f>
        <v>0</v>
      </c>
      <c r="P203" s="327">
        <v>10</v>
      </c>
      <c r="Q203" s="328" t="s">
        <v>146</v>
      </c>
      <c r="R203" s="329">
        <v>0</v>
      </c>
      <c r="S203" s="329">
        <f>S204</f>
        <v>0</v>
      </c>
      <c r="T203" s="251">
        <f t="shared" si="22"/>
        <v>0</v>
      </c>
    </row>
    <row r="204" spans="2:20" ht="15.9" hidden="1" x14ac:dyDescent="0.4">
      <c r="B204" s="268" t="s">
        <v>164</v>
      </c>
      <c r="C204" s="180" t="s">
        <v>165</v>
      </c>
      <c r="D204" s="269"/>
      <c r="E204" s="270"/>
      <c r="F204" s="254">
        <v>0</v>
      </c>
      <c r="G204" s="254">
        <f>G206</f>
        <v>0</v>
      </c>
      <c r="H204" s="269"/>
      <c r="I204" s="270"/>
      <c r="J204" s="254">
        <v>0</v>
      </c>
      <c r="K204" s="254">
        <f>K206</f>
        <v>0</v>
      </c>
      <c r="L204" s="269"/>
      <c r="M204" s="270"/>
      <c r="N204" s="254">
        <v>0</v>
      </c>
      <c r="O204" s="254">
        <f>O206</f>
        <v>0</v>
      </c>
      <c r="P204" s="269"/>
      <c r="Q204" s="270"/>
      <c r="R204" s="254">
        <v>0</v>
      </c>
      <c r="S204" s="254">
        <f>S206</f>
        <v>0</v>
      </c>
      <c r="T204" s="251">
        <f t="shared" si="22"/>
        <v>0</v>
      </c>
    </row>
    <row r="205" spans="2:20" ht="15.9" hidden="1" x14ac:dyDescent="0.4">
      <c r="B205" s="312" t="s">
        <v>34</v>
      </c>
      <c r="C205" s="313" t="s">
        <v>166</v>
      </c>
      <c r="D205" s="269"/>
      <c r="E205" s="270"/>
      <c r="F205" s="254">
        <v>0</v>
      </c>
      <c r="G205" s="254">
        <f>G206</f>
        <v>0</v>
      </c>
      <c r="H205" s="314"/>
      <c r="I205" s="315"/>
      <c r="J205" s="316">
        <v>0</v>
      </c>
      <c r="K205" s="316">
        <f>K206</f>
        <v>0</v>
      </c>
      <c r="L205" s="314"/>
      <c r="M205" s="315"/>
      <c r="N205" s="316">
        <v>0</v>
      </c>
      <c r="O205" s="316">
        <f>O206</f>
        <v>0</v>
      </c>
      <c r="P205" s="314"/>
      <c r="Q205" s="315"/>
      <c r="R205" s="316">
        <v>0</v>
      </c>
      <c r="S205" s="316">
        <f>S206</f>
        <v>0</v>
      </c>
      <c r="T205" s="251">
        <f t="shared" si="22"/>
        <v>0</v>
      </c>
    </row>
    <row r="206" spans="2:20" ht="15.9" hidden="1" x14ac:dyDescent="0.4">
      <c r="B206" s="208"/>
      <c r="C206" s="180"/>
      <c r="D206" s="178"/>
      <c r="E206" s="179"/>
      <c r="F206" s="180"/>
      <c r="G206" s="254"/>
      <c r="H206" s="178"/>
      <c r="I206" s="179"/>
      <c r="J206" s="180"/>
      <c r="K206" s="254"/>
      <c r="L206" s="178"/>
      <c r="M206" s="179"/>
      <c r="N206" s="180"/>
      <c r="O206" s="254"/>
      <c r="P206" s="178"/>
      <c r="Q206" s="179"/>
      <c r="R206" s="180"/>
      <c r="S206" s="254"/>
      <c r="T206" s="251">
        <f t="shared" si="22"/>
        <v>0</v>
      </c>
    </row>
    <row r="207" spans="2:20" ht="15.9" hidden="1" x14ac:dyDescent="0.4">
      <c r="B207" s="208"/>
      <c r="C207" s="180"/>
      <c r="D207" s="178"/>
      <c r="E207" s="179"/>
      <c r="F207" s="254"/>
      <c r="G207" s="254"/>
      <c r="H207" s="178"/>
      <c r="I207" s="179"/>
      <c r="J207" s="254"/>
      <c r="K207" s="254"/>
      <c r="L207" s="178"/>
      <c r="M207" s="179"/>
      <c r="N207" s="254"/>
      <c r="O207" s="254"/>
      <c r="P207" s="178"/>
      <c r="Q207" s="179"/>
      <c r="R207" s="254"/>
      <c r="S207" s="254"/>
      <c r="T207" s="251">
        <f t="shared" si="22"/>
        <v>0</v>
      </c>
    </row>
    <row r="208" spans="2:20" ht="15.9" hidden="1" x14ac:dyDescent="0.4">
      <c r="B208" s="208"/>
      <c r="C208" s="180"/>
      <c r="D208" s="178"/>
      <c r="E208" s="179"/>
      <c r="F208" s="254"/>
      <c r="G208" s="254"/>
      <c r="H208" s="178"/>
      <c r="I208" s="179"/>
      <c r="J208" s="254"/>
      <c r="K208" s="254"/>
      <c r="L208" s="178"/>
      <c r="M208" s="179"/>
      <c r="N208" s="254"/>
      <c r="O208" s="254"/>
      <c r="P208" s="178"/>
      <c r="Q208" s="179"/>
      <c r="R208" s="254"/>
      <c r="S208" s="254"/>
      <c r="T208" s="251">
        <f t="shared" si="22"/>
        <v>0</v>
      </c>
    </row>
    <row r="209" spans="2:20" ht="15.9" hidden="1" x14ac:dyDescent="0.4">
      <c r="B209" s="208"/>
      <c r="C209" s="180"/>
      <c r="D209" s="178"/>
      <c r="E209" s="179"/>
      <c r="F209" s="254"/>
      <c r="G209" s="254"/>
      <c r="H209" s="178"/>
      <c r="I209" s="179"/>
      <c r="J209" s="254"/>
      <c r="K209" s="254"/>
      <c r="L209" s="178"/>
      <c r="M209" s="179"/>
      <c r="N209" s="254"/>
      <c r="O209" s="254"/>
      <c r="P209" s="178"/>
      <c r="Q209" s="179"/>
      <c r="R209" s="254"/>
      <c r="S209" s="254"/>
      <c r="T209" s="251">
        <f t="shared" si="22"/>
        <v>0</v>
      </c>
    </row>
    <row r="210" spans="2:20" ht="15.9" hidden="1" x14ac:dyDescent="0.4">
      <c r="B210" s="208"/>
      <c r="C210" s="180"/>
      <c r="D210" s="178"/>
      <c r="E210" s="179"/>
      <c r="F210" s="254"/>
      <c r="G210" s="254"/>
      <c r="H210" s="178"/>
      <c r="I210" s="179"/>
      <c r="J210" s="254"/>
      <c r="K210" s="254"/>
      <c r="L210" s="178"/>
      <c r="M210" s="179"/>
      <c r="N210" s="254"/>
      <c r="O210" s="254"/>
      <c r="P210" s="178"/>
      <c r="Q210" s="179"/>
      <c r="R210" s="254"/>
      <c r="S210" s="254"/>
      <c r="T210" s="251">
        <f t="shared" si="22"/>
        <v>0</v>
      </c>
    </row>
    <row r="211" spans="2:20" ht="15.9" hidden="1" x14ac:dyDescent="0.4">
      <c r="B211" s="208"/>
      <c r="C211" s="180"/>
      <c r="D211" s="178"/>
      <c r="E211" s="179"/>
      <c r="F211" s="254"/>
      <c r="G211" s="254"/>
      <c r="H211" s="178"/>
      <c r="I211" s="179"/>
      <c r="J211" s="254"/>
      <c r="K211" s="254"/>
      <c r="L211" s="178"/>
      <c r="M211" s="179"/>
      <c r="N211" s="254"/>
      <c r="O211" s="254"/>
      <c r="P211" s="178"/>
      <c r="Q211" s="179"/>
      <c r="R211" s="254"/>
      <c r="S211" s="254"/>
      <c r="T211" s="251">
        <f t="shared" si="22"/>
        <v>0</v>
      </c>
    </row>
    <row r="212" spans="2:20" ht="15.9" hidden="1" x14ac:dyDescent="0.4">
      <c r="B212" s="208"/>
      <c r="C212" s="180"/>
      <c r="D212" s="178"/>
      <c r="E212" s="179"/>
      <c r="F212" s="254"/>
      <c r="G212" s="254"/>
      <c r="H212" s="178"/>
      <c r="I212" s="179"/>
      <c r="J212" s="254"/>
      <c r="K212" s="254"/>
      <c r="L212" s="178"/>
      <c r="M212" s="179"/>
      <c r="N212" s="254"/>
      <c r="O212" s="254"/>
      <c r="P212" s="178"/>
      <c r="Q212" s="179"/>
      <c r="R212" s="254"/>
      <c r="S212" s="254"/>
      <c r="T212" s="251">
        <f t="shared" si="22"/>
        <v>0</v>
      </c>
    </row>
    <row r="213" spans="2:20" ht="15.9" x14ac:dyDescent="0.4">
      <c r="B213" s="342" t="s">
        <v>167</v>
      </c>
      <c r="C213" s="337" t="s">
        <v>168</v>
      </c>
      <c r="D213" s="254">
        <f>D214+D388+D569+D618+D1308</f>
        <v>40384</v>
      </c>
      <c r="E213" s="179" t="s">
        <v>30</v>
      </c>
      <c r="F213" s="254"/>
      <c r="G213" s="254">
        <f>G214+G388+G569+G618+G1308</f>
        <v>81018095000</v>
      </c>
      <c r="H213" s="254">
        <f>H214+H388+H569+H618+H1308</f>
        <v>40384</v>
      </c>
      <c r="I213" s="179" t="s">
        <v>30</v>
      </c>
      <c r="J213" s="254"/>
      <c r="K213" s="254">
        <f>K214+K388+K569+K618+K1308</f>
        <v>81018095000</v>
      </c>
      <c r="L213" s="340">
        <f>L214+L388+L569+L618+L1308</f>
        <v>40260</v>
      </c>
      <c r="M213" s="341" t="s">
        <v>30</v>
      </c>
      <c r="N213" s="340"/>
      <c r="O213" s="340">
        <f>O214+O388+O569+O618+O1308</f>
        <v>81018095000</v>
      </c>
      <c r="P213" s="340">
        <v>40260</v>
      </c>
      <c r="Q213" s="341" t="s">
        <v>30</v>
      </c>
      <c r="R213" s="340"/>
      <c r="S213" s="340">
        <f>S214+S388+S569+S618+S1308</f>
        <v>81018095000</v>
      </c>
      <c r="T213" s="251">
        <f t="shared" si="22"/>
        <v>0</v>
      </c>
    </row>
    <row r="214" spans="2:20" ht="15.9" x14ac:dyDescent="0.4">
      <c r="B214" s="325" t="s">
        <v>169</v>
      </c>
      <c r="C214" s="326" t="s">
        <v>170</v>
      </c>
      <c r="D214" s="254">
        <f>D215+D227+D239+D251+D264+D276+D288+D300+D312</f>
        <v>672</v>
      </c>
      <c r="E214" s="270" t="s">
        <v>171</v>
      </c>
      <c r="F214" s="254">
        <v>0</v>
      </c>
      <c r="G214" s="254">
        <f>G215+G227+G239+G251+G264+G276+G288+G300+G312</f>
        <v>9413137000</v>
      </c>
      <c r="H214" s="254">
        <f>H215+H227+H239+H251+H264+H276+H288+H300+H312</f>
        <v>672</v>
      </c>
      <c r="I214" s="270" t="s">
        <v>171</v>
      </c>
      <c r="J214" s="254">
        <v>0</v>
      </c>
      <c r="K214" s="254">
        <f>K215+K227+K239+K251+K264+K276+K288+K300+K312</f>
        <v>9413137000</v>
      </c>
      <c r="L214" s="329">
        <f>L215+L227+L239+L251+L264+L276+L288+L300+L312</f>
        <v>672</v>
      </c>
      <c r="M214" s="328" t="s">
        <v>171</v>
      </c>
      <c r="N214" s="329">
        <v>0</v>
      </c>
      <c r="O214" s="329">
        <f>O215+O227+O239+O251+O264+O276+O288+O300+O312</f>
        <v>9413137000</v>
      </c>
      <c r="P214" s="329">
        <v>672</v>
      </c>
      <c r="Q214" s="328" t="s">
        <v>171</v>
      </c>
      <c r="R214" s="329">
        <v>0</v>
      </c>
      <c r="S214" s="329">
        <f>S215+S227+S239+S251+S264+S276+S288+S300+S312</f>
        <v>12253021000</v>
      </c>
      <c r="T214" s="251">
        <f t="shared" si="22"/>
        <v>-2839884000</v>
      </c>
    </row>
    <row r="215" spans="2:20" ht="15.9" hidden="1" x14ac:dyDescent="0.4">
      <c r="B215" s="268" t="s">
        <v>149</v>
      </c>
      <c r="C215" s="180" t="s">
        <v>172</v>
      </c>
      <c r="D215" s="269">
        <f>D216</f>
        <v>48</v>
      </c>
      <c r="E215" s="270" t="s">
        <v>171</v>
      </c>
      <c r="F215" s="254">
        <v>0</v>
      </c>
      <c r="G215" s="254">
        <f>G216</f>
        <v>465824000</v>
      </c>
      <c r="H215" s="269">
        <f>H216</f>
        <v>48</v>
      </c>
      <c r="I215" s="270" t="s">
        <v>171</v>
      </c>
      <c r="J215" s="254">
        <v>0</v>
      </c>
      <c r="K215" s="254">
        <f>K216</f>
        <v>465824000</v>
      </c>
      <c r="L215" s="269">
        <f>L216</f>
        <v>48</v>
      </c>
      <c r="M215" s="270" t="s">
        <v>171</v>
      </c>
      <c r="N215" s="254">
        <v>0</v>
      </c>
      <c r="O215" s="254">
        <f>O216</f>
        <v>465824000</v>
      </c>
      <c r="P215" s="269">
        <v>48</v>
      </c>
      <c r="Q215" s="270" t="s">
        <v>171</v>
      </c>
      <c r="R215" s="254">
        <v>0</v>
      </c>
      <c r="S215" s="254">
        <f>S216</f>
        <v>465824000</v>
      </c>
      <c r="T215" s="251">
        <f t="shared" si="22"/>
        <v>0</v>
      </c>
    </row>
    <row r="216" spans="2:20" ht="15.9" hidden="1" x14ac:dyDescent="0.4">
      <c r="B216" s="312" t="s">
        <v>34</v>
      </c>
      <c r="C216" s="313" t="s">
        <v>173</v>
      </c>
      <c r="D216" s="269">
        <v>48</v>
      </c>
      <c r="E216" s="270" t="s">
        <v>171</v>
      </c>
      <c r="F216" s="254">
        <v>0</v>
      </c>
      <c r="G216" s="254">
        <f>G217+G222</f>
        <v>465824000</v>
      </c>
      <c r="H216" s="314">
        <v>48</v>
      </c>
      <c r="I216" s="315" t="s">
        <v>171</v>
      </c>
      <c r="J216" s="316">
        <v>0</v>
      </c>
      <c r="K216" s="316">
        <f>K217+K222</f>
        <v>465824000</v>
      </c>
      <c r="L216" s="314">
        <v>48</v>
      </c>
      <c r="M216" s="315" t="s">
        <v>171</v>
      </c>
      <c r="N216" s="316">
        <v>0</v>
      </c>
      <c r="O216" s="316">
        <f>O217+O222</f>
        <v>465824000</v>
      </c>
      <c r="P216" s="314">
        <v>48</v>
      </c>
      <c r="Q216" s="315" t="s">
        <v>171</v>
      </c>
      <c r="R216" s="316">
        <v>0</v>
      </c>
      <c r="S216" s="316">
        <f>S217+S222</f>
        <v>465824000</v>
      </c>
      <c r="T216" s="251">
        <f t="shared" si="22"/>
        <v>0</v>
      </c>
    </row>
    <row r="217" spans="2:20" ht="15.9" hidden="1" x14ac:dyDescent="0.4">
      <c r="B217" s="208">
        <v>525111</v>
      </c>
      <c r="C217" s="180" t="s">
        <v>174</v>
      </c>
      <c r="D217" s="178"/>
      <c r="E217" s="179"/>
      <c r="F217" s="180"/>
      <c r="G217" s="254">
        <f>SUM(G218:G221)</f>
        <v>145700000</v>
      </c>
      <c r="H217" s="178"/>
      <c r="I217" s="179"/>
      <c r="J217" s="180"/>
      <c r="K217" s="254">
        <f>SUM(K218:K221)</f>
        <v>145700000</v>
      </c>
      <c r="L217" s="178"/>
      <c r="M217" s="179"/>
      <c r="N217" s="180"/>
      <c r="O217" s="254">
        <f>SUM(O218:O221)</f>
        <v>145700000</v>
      </c>
      <c r="P217" s="178"/>
      <c r="Q217" s="179"/>
      <c r="R217" s="180"/>
      <c r="S217" s="254">
        <f>SUM(S218:S221)</f>
        <v>145700000</v>
      </c>
      <c r="T217" s="251">
        <f t="shared" si="22"/>
        <v>0</v>
      </c>
    </row>
    <row r="218" spans="2:20" ht="15.9" hidden="1" x14ac:dyDescent="0.4">
      <c r="B218" s="208" t="s">
        <v>27</v>
      </c>
      <c r="C218" s="180" t="s">
        <v>46</v>
      </c>
      <c r="D218" s="178">
        <v>166</v>
      </c>
      <c r="E218" s="179" t="s">
        <v>47</v>
      </c>
      <c r="F218" s="254">
        <v>150000</v>
      </c>
      <c r="G218" s="254">
        <f>ROUNDDOWN(D218*F218,-3)</f>
        <v>24900000</v>
      </c>
      <c r="H218" s="178">
        <v>166</v>
      </c>
      <c r="I218" s="179" t="s">
        <v>47</v>
      </c>
      <c r="J218" s="254">
        <v>150000</v>
      </c>
      <c r="K218" s="254">
        <f>ROUNDDOWN(H218*J218,-3)</f>
        <v>24900000</v>
      </c>
      <c r="L218" s="178">
        <v>166</v>
      </c>
      <c r="M218" s="179" t="s">
        <v>47</v>
      </c>
      <c r="N218" s="254">
        <v>150000</v>
      </c>
      <c r="O218" s="254">
        <f>ROUNDDOWN(L218*N218,-3)</f>
        <v>24900000</v>
      </c>
      <c r="P218" s="178">
        <v>166</v>
      </c>
      <c r="Q218" s="179" t="s">
        <v>47</v>
      </c>
      <c r="R218" s="254">
        <v>150000</v>
      </c>
      <c r="S218" s="254">
        <f>ROUNDDOWN(P218*R218,-3)</f>
        <v>24900000</v>
      </c>
      <c r="T218" s="251">
        <f t="shared" si="22"/>
        <v>0</v>
      </c>
    </row>
    <row r="219" spans="2:20" ht="15.9" hidden="1" x14ac:dyDescent="0.4">
      <c r="B219" s="208" t="s">
        <v>27</v>
      </c>
      <c r="C219" s="180" t="s">
        <v>48</v>
      </c>
      <c r="D219" s="178">
        <v>370</v>
      </c>
      <c r="E219" s="179" t="s">
        <v>47</v>
      </c>
      <c r="F219" s="254">
        <v>150000</v>
      </c>
      <c r="G219" s="254">
        <f>ROUNDDOWN(D219*F219,-3)</f>
        <v>55500000</v>
      </c>
      <c r="H219" s="178">
        <v>370</v>
      </c>
      <c r="I219" s="179" t="s">
        <v>47</v>
      </c>
      <c r="J219" s="254">
        <v>150000</v>
      </c>
      <c r="K219" s="254">
        <f>ROUNDDOWN(H219*J219,-3)</f>
        <v>55500000</v>
      </c>
      <c r="L219" s="178">
        <v>370</v>
      </c>
      <c r="M219" s="179" t="s">
        <v>47</v>
      </c>
      <c r="N219" s="254">
        <v>150000</v>
      </c>
      <c r="O219" s="254">
        <f>ROUNDDOWN(L219*N219,-3)</f>
        <v>55500000</v>
      </c>
      <c r="P219" s="178">
        <v>370</v>
      </c>
      <c r="Q219" s="179" t="s">
        <v>47</v>
      </c>
      <c r="R219" s="254">
        <v>150000</v>
      </c>
      <c r="S219" s="254">
        <f>ROUNDDOWN(P219*R219,-3)</f>
        <v>55500000</v>
      </c>
      <c r="T219" s="251">
        <f t="shared" si="22"/>
        <v>0</v>
      </c>
    </row>
    <row r="220" spans="2:20" ht="15.9" hidden="1" x14ac:dyDescent="0.4">
      <c r="B220" s="208" t="s">
        <v>27</v>
      </c>
      <c r="C220" s="180" t="s">
        <v>175</v>
      </c>
      <c r="D220" s="178">
        <v>1</v>
      </c>
      <c r="E220" s="179" t="s">
        <v>38</v>
      </c>
      <c r="F220" s="254">
        <v>13090000</v>
      </c>
      <c r="G220" s="254">
        <f>ROUNDDOWN(D220*F220,-3)</f>
        <v>13090000</v>
      </c>
      <c r="H220" s="178">
        <v>1</v>
      </c>
      <c r="I220" s="179" t="s">
        <v>38</v>
      </c>
      <c r="J220" s="254">
        <v>13090000</v>
      </c>
      <c r="K220" s="254">
        <f>ROUNDDOWN(H220*J220,-3)</f>
        <v>13090000</v>
      </c>
      <c r="L220" s="178">
        <v>1</v>
      </c>
      <c r="M220" s="179" t="s">
        <v>38</v>
      </c>
      <c r="N220" s="254">
        <v>13090000</v>
      </c>
      <c r="O220" s="254">
        <f>ROUNDDOWN(L220*N220,-3)</f>
        <v>13090000</v>
      </c>
      <c r="P220" s="178">
        <v>1</v>
      </c>
      <c r="Q220" s="179" t="s">
        <v>38</v>
      </c>
      <c r="R220" s="254">
        <v>13090000</v>
      </c>
      <c r="S220" s="254">
        <f>ROUNDDOWN(P220*R220,-3)</f>
        <v>13090000</v>
      </c>
      <c r="T220" s="251">
        <f t="shared" si="22"/>
        <v>0</v>
      </c>
    </row>
    <row r="221" spans="2:20" ht="15.9" hidden="1" x14ac:dyDescent="0.4">
      <c r="B221" s="208"/>
      <c r="C221" s="180" t="s">
        <v>76</v>
      </c>
      <c r="D221" s="178">
        <v>1</v>
      </c>
      <c r="E221" s="179" t="s">
        <v>38</v>
      </c>
      <c r="F221" s="254">
        <v>52210000</v>
      </c>
      <c r="G221" s="254">
        <f>ROUNDDOWN(D221*F221,-3)</f>
        <v>52210000</v>
      </c>
      <c r="H221" s="178">
        <v>1</v>
      </c>
      <c r="I221" s="179" t="s">
        <v>38</v>
      </c>
      <c r="J221" s="254">
        <v>52210000</v>
      </c>
      <c r="K221" s="254">
        <f>ROUNDDOWN(H221*J221,-3)</f>
        <v>52210000</v>
      </c>
      <c r="L221" s="178">
        <v>1</v>
      </c>
      <c r="M221" s="179" t="s">
        <v>38</v>
      </c>
      <c r="N221" s="254">
        <v>52210000</v>
      </c>
      <c r="O221" s="254">
        <f>ROUNDDOWN(L221*N221,-3)</f>
        <v>52210000</v>
      </c>
      <c r="P221" s="178">
        <v>1</v>
      </c>
      <c r="Q221" s="179" t="s">
        <v>38</v>
      </c>
      <c r="R221" s="254">
        <v>52210000</v>
      </c>
      <c r="S221" s="254">
        <f>ROUNDDOWN(P221*R221,-3)</f>
        <v>52210000</v>
      </c>
      <c r="T221" s="251">
        <f t="shared" si="22"/>
        <v>0</v>
      </c>
    </row>
    <row r="222" spans="2:20" ht="15.9" hidden="1" x14ac:dyDescent="0.4">
      <c r="B222" s="208">
        <v>525112</v>
      </c>
      <c r="C222" s="180" t="s">
        <v>97</v>
      </c>
      <c r="D222" s="178"/>
      <c r="E222" s="179"/>
      <c r="F222" s="180">
        <v>0</v>
      </c>
      <c r="G222" s="254">
        <f>SUM(G223:G226)</f>
        <v>320124000</v>
      </c>
      <c r="H222" s="178"/>
      <c r="I222" s="179"/>
      <c r="J222" s="180">
        <v>0</v>
      </c>
      <c r="K222" s="254">
        <f>SUM(K223:K226)</f>
        <v>320124000</v>
      </c>
      <c r="L222" s="178"/>
      <c r="M222" s="179"/>
      <c r="N222" s="180">
        <v>0</v>
      </c>
      <c r="O222" s="254">
        <f>SUM(O223:O226)</f>
        <v>320124000</v>
      </c>
      <c r="P222" s="178"/>
      <c r="Q222" s="179"/>
      <c r="R222" s="180">
        <v>0</v>
      </c>
      <c r="S222" s="254">
        <f>SUM(S223:S226)</f>
        <v>320124000</v>
      </c>
      <c r="T222" s="251">
        <f t="shared" si="22"/>
        <v>0</v>
      </c>
    </row>
    <row r="223" spans="2:20" ht="15.9" hidden="1" x14ac:dyDescent="0.4">
      <c r="B223" s="208" t="s">
        <v>27</v>
      </c>
      <c r="C223" s="180" t="s">
        <v>176</v>
      </c>
      <c r="D223" s="178">
        <v>1</v>
      </c>
      <c r="E223" s="179" t="s">
        <v>38</v>
      </c>
      <c r="F223" s="254">
        <v>250372000</v>
      </c>
      <c r="G223" s="254">
        <f>ROUNDDOWN(D223*F223,-3)</f>
        <v>250372000</v>
      </c>
      <c r="H223" s="178">
        <v>1</v>
      </c>
      <c r="I223" s="179" t="s">
        <v>38</v>
      </c>
      <c r="J223" s="254">
        <v>250372000</v>
      </c>
      <c r="K223" s="254">
        <f>ROUNDDOWN(H223*J223,-3)</f>
        <v>250372000</v>
      </c>
      <c r="L223" s="178">
        <v>1</v>
      </c>
      <c r="M223" s="179" t="s">
        <v>38</v>
      </c>
      <c r="N223" s="254">
        <v>250372000</v>
      </c>
      <c r="O223" s="254">
        <f>ROUNDDOWN(L223*N223,-3)</f>
        <v>250372000</v>
      </c>
      <c r="P223" s="178">
        <v>1</v>
      </c>
      <c r="Q223" s="179" t="s">
        <v>38</v>
      </c>
      <c r="R223" s="254">
        <v>250372000</v>
      </c>
      <c r="S223" s="254">
        <f>ROUNDDOWN(P223*R223,-3)</f>
        <v>250372000</v>
      </c>
      <c r="T223" s="251">
        <f t="shared" si="22"/>
        <v>0</v>
      </c>
    </row>
    <row r="224" spans="2:20" ht="15.9" hidden="1" x14ac:dyDescent="0.4">
      <c r="B224" s="208" t="s">
        <v>27</v>
      </c>
      <c r="C224" s="180" t="s">
        <v>177</v>
      </c>
      <c r="D224" s="178">
        <v>48</v>
      </c>
      <c r="E224" s="179" t="s">
        <v>40</v>
      </c>
      <c r="F224" s="254">
        <v>500000</v>
      </c>
      <c r="G224" s="254">
        <f>ROUNDDOWN(D224*F224,-3)</f>
        <v>24000000</v>
      </c>
      <c r="H224" s="178">
        <v>48</v>
      </c>
      <c r="I224" s="179" t="s">
        <v>40</v>
      </c>
      <c r="J224" s="254">
        <v>500000</v>
      </c>
      <c r="K224" s="254">
        <f>ROUNDDOWN(H224*J224,-3)</f>
        <v>24000000</v>
      </c>
      <c r="L224" s="178">
        <v>48</v>
      </c>
      <c r="M224" s="179" t="s">
        <v>40</v>
      </c>
      <c r="N224" s="254">
        <v>500000</v>
      </c>
      <c r="O224" s="254">
        <f>ROUNDDOWN(L224*N224,-3)</f>
        <v>24000000</v>
      </c>
      <c r="P224" s="178">
        <v>48</v>
      </c>
      <c r="Q224" s="179" t="s">
        <v>40</v>
      </c>
      <c r="R224" s="254">
        <v>500000</v>
      </c>
      <c r="S224" s="254">
        <f>ROUNDDOWN(P224*R224,-3)</f>
        <v>24000000</v>
      </c>
      <c r="T224" s="251">
        <f t="shared" si="22"/>
        <v>0</v>
      </c>
    </row>
    <row r="225" spans="2:20" ht="15.9" hidden="1" x14ac:dyDescent="0.4">
      <c r="B225" s="208" t="s">
        <v>27</v>
      </c>
      <c r="C225" s="180" t="s">
        <v>178</v>
      </c>
      <c r="D225" s="178">
        <v>48</v>
      </c>
      <c r="E225" s="179" t="s">
        <v>40</v>
      </c>
      <c r="F225" s="254">
        <v>500000</v>
      </c>
      <c r="G225" s="254">
        <f>ROUNDDOWN(D225*F225,-3)</f>
        <v>24000000</v>
      </c>
      <c r="H225" s="178">
        <v>48</v>
      </c>
      <c r="I225" s="179" t="s">
        <v>40</v>
      </c>
      <c r="J225" s="254">
        <v>500000</v>
      </c>
      <c r="K225" s="254">
        <f>ROUNDDOWN(H225*J225,-3)</f>
        <v>24000000</v>
      </c>
      <c r="L225" s="178">
        <v>48</v>
      </c>
      <c r="M225" s="179" t="s">
        <v>40</v>
      </c>
      <c r="N225" s="254">
        <v>500000</v>
      </c>
      <c r="O225" s="254">
        <f>ROUNDDOWN(L225*N225,-3)</f>
        <v>24000000</v>
      </c>
      <c r="P225" s="178">
        <v>48</v>
      </c>
      <c r="Q225" s="179" t="s">
        <v>40</v>
      </c>
      <c r="R225" s="254">
        <v>500000</v>
      </c>
      <c r="S225" s="254">
        <f>ROUNDDOWN(P225*R225,-3)</f>
        <v>24000000</v>
      </c>
      <c r="T225" s="251">
        <f t="shared" si="22"/>
        <v>0</v>
      </c>
    </row>
    <row r="226" spans="2:20" ht="15.9" hidden="1" x14ac:dyDescent="0.4">
      <c r="B226" s="208" t="s">
        <v>27</v>
      </c>
      <c r="C226" s="180" t="s">
        <v>179</v>
      </c>
      <c r="D226" s="178">
        <v>1</v>
      </c>
      <c r="E226" s="179" t="s">
        <v>38</v>
      </c>
      <c r="F226" s="254">
        <v>21752000</v>
      </c>
      <c r="G226" s="254">
        <f>ROUNDDOWN(D226*F226,-3)</f>
        <v>21752000</v>
      </c>
      <c r="H226" s="178">
        <v>1</v>
      </c>
      <c r="I226" s="179" t="s">
        <v>38</v>
      </c>
      <c r="J226" s="254">
        <v>21752000</v>
      </c>
      <c r="K226" s="254">
        <f>ROUNDDOWN(H226*J226,-3)</f>
        <v>21752000</v>
      </c>
      <c r="L226" s="178">
        <v>1</v>
      </c>
      <c r="M226" s="179" t="s">
        <v>38</v>
      </c>
      <c r="N226" s="254">
        <v>21752000</v>
      </c>
      <c r="O226" s="254">
        <f>ROUNDDOWN(L226*N226,-3)</f>
        <v>21752000</v>
      </c>
      <c r="P226" s="178">
        <v>1</v>
      </c>
      <c r="Q226" s="179" t="s">
        <v>38</v>
      </c>
      <c r="R226" s="254">
        <v>21752000</v>
      </c>
      <c r="S226" s="254">
        <f>ROUNDDOWN(P226*R226,-3)</f>
        <v>21752000</v>
      </c>
      <c r="T226" s="251">
        <f t="shared" si="22"/>
        <v>0</v>
      </c>
    </row>
    <row r="227" spans="2:20" ht="15.9" hidden="1" x14ac:dyDescent="0.4">
      <c r="B227" s="268" t="s">
        <v>164</v>
      </c>
      <c r="C227" s="180" t="s">
        <v>180</v>
      </c>
      <c r="D227" s="269">
        <f>D228</f>
        <v>96</v>
      </c>
      <c r="E227" s="270" t="s">
        <v>171</v>
      </c>
      <c r="F227" s="254">
        <v>0</v>
      </c>
      <c r="G227" s="254">
        <f>G228</f>
        <v>1249528000</v>
      </c>
      <c r="H227" s="269">
        <f>H228</f>
        <v>96</v>
      </c>
      <c r="I227" s="270" t="s">
        <v>171</v>
      </c>
      <c r="J227" s="254">
        <v>0</v>
      </c>
      <c r="K227" s="254">
        <f>K228</f>
        <v>1249528000</v>
      </c>
      <c r="L227" s="269">
        <f>L228</f>
        <v>96</v>
      </c>
      <c r="M227" s="270" t="s">
        <v>171</v>
      </c>
      <c r="N227" s="254">
        <v>0</v>
      </c>
      <c r="O227" s="254">
        <f>O228</f>
        <v>1199528000</v>
      </c>
      <c r="P227" s="269">
        <v>96</v>
      </c>
      <c r="Q227" s="270" t="s">
        <v>171</v>
      </c>
      <c r="R227" s="254">
        <v>0</v>
      </c>
      <c r="S227" s="254">
        <f>S228</f>
        <v>1199528000</v>
      </c>
      <c r="T227" s="251">
        <f t="shared" si="22"/>
        <v>0</v>
      </c>
    </row>
    <row r="228" spans="2:20" ht="15.9" hidden="1" x14ac:dyDescent="0.4">
      <c r="B228" s="312" t="s">
        <v>34</v>
      </c>
      <c r="C228" s="313" t="s">
        <v>181</v>
      </c>
      <c r="D228" s="269">
        <v>96</v>
      </c>
      <c r="E228" s="270" t="s">
        <v>171</v>
      </c>
      <c r="F228" s="254">
        <v>0</v>
      </c>
      <c r="G228" s="254">
        <f>G229+G234</f>
        <v>1249528000</v>
      </c>
      <c r="H228" s="314">
        <v>96</v>
      </c>
      <c r="I228" s="315" t="s">
        <v>171</v>
      </c>
      <c r="J228" s="316">
        <v>0</v>
      </c>
      <c r="K228" s="316">
        <f>K229+K234</f>
        <v>1249528000</v>
      </c>
      <c r="L228" s="314">
        <v>96</v>
      </c>
      <c r="M228" s="315" t="s">
        <v>171</v>
      </c>
      <c r="N228" s="316">
        <v>0</v>
      </c>
      <c r="O228" s="316">
        <f>O229+O234</f>
        <v>1199528000</v>
      </c>
      <c r="P228" s="314">
        <v>96</v>
      </c>
      <c r="Q228" s="315" t="s">
        <v>171</v>
      </c>
      <c r="R228" s="316">
        <v>0</v>
      </c>
      <c r="S228" s="316">
        <f>S229+S234</f>
        <v>1199528000</v>
      </c>
      <c r="T228" s="251">
        <f t="shared" si="22"/>
        <v>0</v>
      </c>
    </row>
    <row r="229" spans="2:20" ht="15.9" hidden="1" x14ac:dyDescent="0.4">
      <c r="B229" s="208">
        <v>525111</v>
      </c>
      <c r="C229" s="180" t="s">
        <v>174</v>
      </c>
      <c r="D229" s="178"/>
      <c r="E229" s="179"/>
      <c r="F229" s="180"/>
      <c r="G229" s="254">
        <f>SUM(G230:G233)</f>
        <v>587780000</v>
      </c>
      <c r="H229" s="178"/>
      <c r="I229" s="179"/>
      <c r="J229" s="180"/>
      <c r="K229" s="254">
        <f>SUM(K230:K233)</f>
        <v>587780000</v>
      </c>
      <c r="L229" s="178"/>
      <c r="M229" s="179"/>
      <c r="N229" s="180"/>
      <c r="O229" s="254">
        <f>SUM(O230:O233)</f>
        <v>537780000</v>
      </c>
      <c r="P229" s="178"/>
      <c r="Q229" s="179"/>
      <c r="R229" s="180"/>
      <c r="S229" s="254">
        <f>SUM(S230:S233)</f>
        <v>537780000</v>
      </c>
      <c r="T229" s="251">
        <f t="shared" si="22"/>
        <v>0</v>
      </c>
    </row>
    <row r="230" spans="2:20" ht="15.9" hidden="1" x14ac:dyDescent="0.4">
      <c r="B230" s="208" t="s">
        <v>27</v>
      </c>
      <c r="C230" s="180" t="s">
        <v>46</v>
      </c>
      <c r="D230" s="178">
        <v>520</v>
      </c>
      <c r="E230" s="179" t="s">
        <v>47</v>
      </c>
      <c r="F230" s="254">
        <v>150000</v>
      </c>
      <c r="G230" s="254">
        <f>ROUNDDOWN(D230*F230,-3)</f>
        <v>78000000</v>
      </c>
      <c r="H230" s="178">
        <v>520</v>
      </c>
      <c r="I230" s="179" t="s">
        <v>47</v>
      </c>
      <c r="J230" s="254">
        <v>150000</v>
      </c>
      <c r="K230" s="254">
        <f>ROUNDDOWN(H230*J230,-3)</f>
        <v>78000000</v>
      </c>
      <c r="L230" s="178">
        <v>520</v>
      </c>
      <c r="M230" s="179" t="s">
        <v>47</v>
      </c>
      <c r="N230" s="254">
        <v>150000</v>
      </c>
      <c r="O230" s="254">
        <f>ROUNDDOWN(L230*N230,-3)</f>
        <v>78000000</v>
      </c>
      <c r="P230" s="178">
        <v>520</v>
      </c>
      <c r="Q230" s="179" t="s">
        <v>47</v>
      </c>
      <c r="R230" s="254">
        <v>150000</v>
      </c>
      <c r="S230" s="254">
        <f>ROUNDDOWN(P230*R230,-3)</f>
        <v>78000000</v>
      </c>
      <c r="T230" s="251">
        <f t="shared" si="22"/>
        <v>0</v>
      </c>
    </row>
    <row r="231" spans="2:20" ht="15.9" hidden="1" x14ac:dyDescent="0.4">
      <c r="B231" s="208" t="s">
        <v>27</v>
      </c>
      <c r="C231" s="180" t="s">
        <v>48</v>
      </c>
      <c r="D231" s="178">
        <v>2432</v>
      </c>
      <c r="E231" s="179" t="s">
        <v>47</v>
      </c>
      <c r="F231" s="254">
        <v>150000</v>
      </c>
      <c r="G231" s="254">
        <f>ROUNDDOWN(D231*F231,-3)</f>
        <v>364800000</v>
      </c>
      <c r="H231" s="178">
        <v>2432</v>
      </c>
      <c r="I231" s="179" t="s">
        <v>47</v>
      </c>
      <c r="J231" s="254">
        <v>150000</v>
      </c>
      <c r="K231" s="254">
        <f>ROUNDDOWN(H231*J231,-3)</f>
        <v>364800000</v>
      </c>
      <c r="L231" s="178">
        <v>2432</v>
      </c>
      <c r="M231" s="179" t="s">
        <v>47</v>
      </c>
      <c r="N231" s="254">
        <v>150000</v>
      </c>
      <c r="O231" s="254">
        <f>ROUNDDOWN(L231*N231,-3)</f>
        <v>364800000</v>
      </c>
      <c r="P231" s="178">
        <v>2432</v>
      </c>
      <c r="Q231" s="179" t="s">
        <v>47</v>
      </c>
      <c r="R231" s="254">
        <v>150000</v>
      </c>
      <c r="S231" s="254">
        <f>ROUNDDOWN(P231*R231,-3)</f>
        <v>364800000</v>
      </c>
      <c r="T231" s="251">
        <f t="shared" si="22"/>
        <v>0</v>
      </c>
    </row>
    <row r="232" spans="2:20" ht="15.9" hidden="1" x14ac:dyDescent="0.4">
      <c r="B232" s="208" t="s">
        <v>27</v>
      </c>
      <c r="C232" s="180" t="s">
        <v>175</v>
      </c>
      <c r="D232" s="178">
        <v>1</v>
      </c>
      <c r="E232" s="179" t="s">
        <v>38</v>
      </c>
      <c r="F232" s="254">
        <v>30800000</v>
      </c>
      <c r="G232" s="254">
        <f>ROUNDDOWN(D232*F232,-3)</f>
        <v>30800000</v>
      </c>
      <c r="H232" s="178">
        <v>1</v>
      </c>
      <c r="I232" s="179" t="s">
        <v>38</v>
      </c>
      <c r="J232" s="254">
        <v>30800000</v>
      </c>
      <c r="K232" s="254">
        <f>ROUNDDOWN(H232*J232,-3)</f>
        <v>30800000</v>
      </c>
      <c r="L232" s="178">
        <v>1</v>
      </c>
      <c r="M232" s="179" t="s">
        <v>38</v>
      </c>
      <c r="N232" s="254">
        <v>30800000</v>
      </c>
      <c r="O232" s="254">
        <f>ROUNDDOWN(L232*N232,-3)</f>
        <v>30800000</v>
      </c>
      <c r="P232" s="178">
        <v>1</v>
      </c>
      <c r="Q232" s="179" t="s">
        <v>38</v>
      </c>
      <c r="R232" s="254">
        <v>30800000</v>
      </c>
      <c r="S232" s="254">
        <f>ROUNDDOWN(P232*R232,-3)</f>
        <v>30800000</v>
      </c>
      <c r="T232" s="251">
        <f t="shared" si="22"/>
        <v>0</v>
      </c>
    </row>
    <row r="233" spans="2:20" ht="15.9" hidden="1" x14ac:dyDescent="0.4">
      <c r="B233" s="208"/>
      <c r="C233" s="180" t="s">
        <v>76</v>
      </c>
      <c r="D233" s="178">
        <v>1</v>
      </c>
      <c r="E233" s="179" t="s">
        <v>38</v>
      </c>
      <c r="F233" s="254">
        <v>114180000</v>
      </c>
      <c r="G233" s="254">
        <f>ROUNDDOWN(D233*F233,-3)</f>
        <v>114180000</v>
      </c>
      <c r="H233" s="178">
        <v>1</v>
      </c>
      <c r="I233" s="179" t="s">
        <v>38</v>
      </c>
      <c r="J233" s="254">
        <v>114180000</v>
      </c>
      <c r="K233" s="254">
        <f>ROUNDDOWN(H233*J233,-3)</f>
        <v>114180000</v>
      </c>
      <c r="L233" s="178">
        <v>1</v>
      </c>
      <c r="M233" s="179" t="s">
        <v>38</v>
      </c>
      <c r="N233" s="254">
        <f>114180000-50000000</f>
        <v>64180000</v>
      </c>
      <c r="O233" s="254">
        <f>ROUNDDOWN(L233*N233,-3)</f>
        <v>64180000</v>
      </c>
      <c r="P233" s="178">
        <v>1</v>
      </c>
      <c r="Q233" s="179" t="s">
        <v>38</v>
      </c>
      <c r="R233" s="254">
        <f>114180000-50000000</f>
        <v>64180000</v>
      </c>
      <c r="S233" s="254">
        <f>ROUNDDOWN(P233*R233,-3)</f>
        <v>64180000</v>
      </c>
      <c r="T233" s="251">
        <f t="shared" si="22"/>
        <v>0</v>
      </c>
    </row>
    <row r="234" spans="2:20" ht="15.9" hidden="1" x14ac:dyDescent="0.4">
      <c r="B234" s="208">
        <v>525112</v>
      </c>
      <c r="C234" s="180" t="s">
        <v>97</v>
      </c>
      <c r="D234" s="178"/>
      <c r="E234" s="179"/>
      <c r="F234" s="180"/>
      <c r="G234" s="254">
        <f>SUM(G235:G238)</f>
        <v>661748000</v>
      </c>
      <c r="H234" s="178"/>
      <c r="I234" s="179"/>
      <c r="J234" s="180"/>
      <c r="K234" s="254">
        <f>SUM(K235:K238)</f>
        <v>661748000</v>
      </c>
      <c r="L234" s="178"/>
      <c r="M234" s="179"/>
      <c r="N234" s="180"/>
      <c r="O234" s="254">
        <f>SUM(O235:O238)</f>
        <v>661748000</v>
      </c>
      <c r="P234" s="178"/>
      <c r="Q234" s="179"/>
      <c r="R234" s="180"/>
      <c r="S234" s="254">
        <f>SUM(S235:S238)</f>
        <v>661748000</v>
      </c>
      <c r="T234" s="251">
        <f t="shared" si="22"/>
        <v>0</v>
      </c>
    </row>
    <row r="235" spans="2:20" ht="15.9" hidden="1" x14ac:dyDescent="0.4">
      <c r="B235" s="208" t="s">
        <v>27</v>
      </c>
      <c r="C235" s="180" t="s">
        <v>176</v>
      </c>
      <c r="D235" s="178">
        <v>1</v>
      </c>
      <c r="E235" s="179" t="s">
        <v>38</v>
      </c>
      <c r="F235" s="254">
        <v>518024000</v>
      </c>
      <c r="G235" s="254">
        <f>D235*F235</f>
        <v>518024000</v>
      </c>
      <c r="H235" s="178">
        <v>1</v>
      </c>
      <c r="I235" s="179" t="s">
        <v>38</v>
      </c>
      <c r="J235" s="254">
        <v>518024000</v>
      </c>
      <c r="K235" s="254">
        <f>H235*J235</f>
        <v>518024000</v>
      </c>
      <c r="L235" s="178">
        <v>1</v>
      </c>
      <c r="M235" s="179" t="s">
        <v>38</v>
      </c>
      <c r="N235" s="254">
        <v>518024000</v>
      </c>
      <c r="O235" s="254">
        <f>L235*N235</f>
        <v>518024000</v>
      </c>
      <c r="P235" s="178">
        <v>1</v>
      </c>
      <c r="Q235" s="179" t="s">
        <v>38</v>
      </c>
      <c r="R235" s="254">
        <v>518024000</v>
      </c>
      <c r="S235" s="254">
        <f>P235*R235</f>
        <v>518024000</v>
      </c>
      <c r="T235" s="251">
        <f t="shared" si="22"/>
        <v>0</v>
      </c>
    </row>
    <row r="236" spans="2:20" ht="15.9" hidden="1" x14ac:dyDescent="0.4">
      <c r="B236" s="208" t="s">
        <v>27</v>
      </c>
      <c r="C236" s="180" t="s">
        <v>177</v>
      </c>
      <c r="D236" s="178">
        <v>96</v>
      </c>
      <c r="E236" s="179" t="s">
        <v>40</v>
      </c>
      <c r="F236" s="254">
        <v>500000</v>
      </c>
      <c r="G236" s="254">
        <f>ROUNDDOWN(D236*F236,-3)</f>
        <v>48000000</v>
      </c>
      <c r="H236" s="178">
        <v>96</v>
      </c>
      <c r="I236" s="179" t="s">
        <v>40</v>
      </c>
      <c r="J236" s="254">
        <v>500000</v>
      </c>
      <c r="K236" s="254">
        <f>ROUNDDOWN(H236*J236,-3)</f>
        <v>48000000</v>
      </c>
      <c r="L236" s="178">
        <v>96</v>
      </c>
      <c r="M236" s="179" t="s">
        <v>40</v>
      </c>
      <c r="N236" s="254">
        <v>500000</v>
      </c>
      <c r="O236" s="254">
        <f>ROUNDDOWN(L236*N236,-3)</f>
        <v>48000000</v>
      </c>
      <c r="P236" s="178">
        <v>96</v>
      </c>
      <c r="Q236" s="179" t="s">
        <v>40</v>
      </c>
      <c r="R236" s="254">
        <v>500000</v>
      </c>
      <c r="S236" s="254">
        <f>ROUNDDOWN(P236*R236,-3)</f>
        <v>48000000</v>
      </c>
      <c r="T236" s="251">
        <f t="shared" si="22"/>
        <v>0</v>
      </c>
    </row>
    <row r="237" spans="2:20" ht="15.9" hidden="1" x14ac:dyDescent="0.4">
      <c r="B237" s="208" t="s">
        <v>27</v>
      </c>
      <c r="C237" s="180" t="s">
        <v>178</v>
      </c>
      <c r="D237" s="178">
        <v>96</v>
      </c>
      <c r="E237" s="179" t="s">
        <v>40</v>
      </c>
      <c r="F237" s="254">
        <v>500000</v>
      </c>
      <c r="G237" s="254">
        <f>ROUNDDOWN(D237*F237,-3)</f>
        <v>48000000</v>
      </c>
      <c r="H237" s="178">
        <v>96</v>
      </c>
      <c r="I237" s="179" t="s">
        <v>40</v>
      </c>
      <c r="J237" s="254">
        <v>500000</v>
      </c>
      <c r="K237" s="254">
        <f>ROUNDDOWN(H237*J237,-3)</f>
        <v>48000000</v>
      </c>
      <c r="L237" s="178">
        <v>96</v>
      </c>
      <c r="M237" s="179" t="s">
        <v>40</v>
      </c>
      <c r="N237" s="254">
        <v>500000</v>
      </c>
      <c r="O237" s="254">
        <f>ROUNDDOWN(L237*N237,-3)</f>
        <v>48000000</v>
      </c>
      <c r="P237" s="178">
        <v>96</v>
      </c>
      <c r="Q237" s="179" t="s">
        <v>40</v>
      </c>
      <c r="R237" s="254">
        <v>500000</v>
      </c>
      <c r="S237" s="254">
        <f>ROUNDDOWN(P237*R237,-3)</f>
        <v>48000000</v>
      </c>
      <c r="T237" s="251">
        <f t="shared" si="22"/>
        <v>0</v>
      </c>
    </row>
    <row r="238" spans="2:20" ht="15.9" hidden="1" x14ac:dyDescent="0.4">
      <c r="B238" s="208" t="s">
        <v>27</v>
      </c>
      <c r="C238" s="180" t="s">
        <v>182</v>
      </c>
      <c r="D238" s="178">
        <v>1</v>
      </c>
      <c r="E238" s="179" t="s">
        <v>38</v>
      </c>
      <c r="F238" s="254">
        <v>47724000</v>
      </c>
      <c r="G238" s="254">
        <f>ROUNDDOWN(D238*F238,-3)</f>
        <v>47724000</v>
      </c>
      <c r="H238" s="178">
        <v>1</v>
      </c>
      <c r="I238" s="179" t="s">
        <v>38</v>
      </c>
      <c r="J238" s="254">
        <v>47724000</v>
      </c>
      <c r="K238" s="254">
        <f>ROUNDDOWN(H238*J238,-3)</f>
        <v>47724000</v>
      </c>
      <c r="L238" s="178">
        <v>1</v>
      </c>
      <c r="M238" s="179" t="s">
        <v>38</v>
      </c>
      <c r="N238" s="254">
        <v>47724000</v>
      </c>
      <c r="O238" s="254">
        <f>ROUNDDOWN(L238*N238,-3)</f>
        <v>47724000</v>
      </c>
      <c r="P238" s="178">
        <v>1</v>
      </c>
      <c r="Q238" s="179" t="s">
        <v>38</v>
      </c>
      <c r="R238" s="254">
        <v>47724000</v>
      </c>
      <c r="S238" s="254">
        <f>ROUNDDOWN(P238*R238,-3)</f>
        <v>47724000</v>
      </c>
      <c r="T238" s="251">
        <f t="shared" si="22"/>
        <v>0</v>
      </c>
    </row>
    <row r="239" spans="2:20" ht="15.9" hidden="1" x14ac:dyDescent="0.4">
      <c r="B239" s="268" t="s">
        <v>183</v>
      </c>
      <c r="C239" s="180" t="s">
        <v>184</v>
      </c>
      <c r="D239" s="269">
        <f>D240</f>
        <v>96</v>
      </c>
      <c r="E239" s="270" t="s">
        <v>171</v>
      </c>
      <c r="F239" s="254">
        <v>0</v>
      </c>
      <c r="G239" s="254">
        <f>G240</f>
        <v>1021648000</v>
      </c>
      <c r="H239" s="269">
        <f>H240</f>
        <v>96</v>
      </c>
      <c r="I239" s="270" t="s">
        <v>171</v>
      </c>
      <c r="J239" s="254">
        <v>0</v>
      </c>
      <c r="K239" s="254">
        <f>K240</f>
        <v>1021648000</v>
      </c>
      <c r="L239" s="269">
        <f>L240</f>
        <v>96</v>
      </c>
      <c r="M239" s="270" t="s">
        <v>171</v>
      </c>
      <c r="N239" s="254">
        <v>0</v>
      </c>
      <c r="O239" s="254">
        <f>O240</f>
        <v>971648000</v>
      </c>
      <c r="P239" s="269">
        <v>96</v>
      </c>
      <c r="Q239" s="270" t="s">
        <v>171</v>
      </c>
      <c r="R239" s="254">
        <v>0</v>
      </c>
      <c r="S239" s="254">
        <f>S240</f>
        <v>971648000</v>
      </c>
      <c r="T239" s="251">
        <f t="shared" si="22"/>
        <v>0</v>
      </c>
    </row>
    <row r="240" spans="2:20" ht="15.9" hidden="1" x14ac:dyDescent="0.4">
      <c r="B240" s="312" t="s">
        <v>34</v>
      </c>
      <c r="C240" s="313" t="s">
        <v>185</v>
      </c>
      <c r="D240" s="269">
        <v>96</v>
      </c>
      <c r="E240" s="270" t="s">
        <v>171</v>
      </c>
      <c r="F240" s="254">
        <v>0</v>
      </c>
      <c r="G240" s="254">
        <f>G241+G246</f>
        <v>1021648000</v>
      </c>
      <c r="H240" s="314">
        <v>96</v>
      </c>
      <c r="I240" s="315" t="s">
        <v>171</v>
      </c>
      <c r="J240" s="316">
        <v>0</v>
      </c>
      <c r="K240" s="316">
        <f>K241+K246</f>
        <v>1021648000</v>
      </c>
      <c r="L240" s="314">
        <v>96</v>
      </c>
      <c r="M240" s="315" t="s">
        <v>171</v>
      </c>
      <c r="N240" s="316">
        <v>0</v>
      </c>
      <c r="O240" s="316">
        <f>O241+O246</f>
        <v>971648000</v>
      </c>
      <c r="P240" s="314">
        <v>96</v>
      </c>
      <c r="Q240" s="315" t="s">
        <v>171</v>
      </c>
      <c r="R240" s="316">
        <v>0</v>
      </c>
      <c r="S240" s="316">
        <f>S241+S246</f>
        <v>971648000</v>
      </c>
      <c r="T240" s="251">
        <f t="shared" si="22"/>
        <v>0</v>
      </c>
    </row>
    <row r="241" spans="2:20" ht="15.9" hidden="1" x14ac:dyDescent="0.4">
      <c r="B241" s="208">
        <v>525111</v>
      </c>
      <c r="C241" s="180" t="s">
        <v>174</v>
      </c>
      <c r="D241" s="178"/>
      <c r="E241" s="179"/>
      <c r="F241" s="180"/>
      <c r="G241" s="254">
        <f>SUM(G242:G245)</f>
        <v>390400000</v>
      </c>
      <c r="H241" s="178"/>
      <c r="I241" s="179"/>
      <c r="J241" s="180"/>
      <c r="K241" s="254">
        <f>SUM(K242:K245)</f>
        <v>390400000</v>
      </c>
      <c r="L241" s="178"/>
      <c r="M241" s="179"/>
      <c r="N241" s="180"/>
      <c r="O241" s="254">
        <f>SUM(O242:O245)</f>
        <v>340400000</v>
      </c>
      <c r="P241" s="178"/>
      <c r="Q241" s="179"/>
      <c r="R241" s="180"/>
      <c r="S241" s="254">
        <f>SUM(S242:S245)</f>
        <v>340400000</v>
      </c>
      <c r="T241" s="251">
        <f t="shared" si="22"/>
        <v>0</v>
      </c>
    </row>
    <row r="242" spans="2:20" ht="15.9" hidden="1" x14ac:dyDescent="0.4">
      <c r="B242" s="208" t="s">
        <v>27</v>
      </c>
      <c r="C242" s="180" t="s">
        <v>46</v>
      </c>
      <c r="D242" s="178">
        <v>308</v>
      </c>
      <c r="E242" s="179" t="s">
        <v>47</v>
      </c>
      <c r="F242" s="254">
        <v>150000</v>
      </c>
      <c r="G242" s="254">
        <f>ROUNDDOWN(D242*F242,-3)</f>
        <v>46200000</v>
      </c>
      <c r="H242" s="178">
        <v>308</v>
      </c>
      <c r="I242" s="179" t="s">
        <v>47</v>
      </c>
      <c r="J242" s="254">
        <v>150000</v>
      </c>
      <c r="K242" s="254">
        <f>ROUNDDOWN(H242*J242,-3)</f>
        <v>46200000</v>
      </c>
      <c r="L242" s="178">
        <v>308</v>
      </c>
      <c r="M242" s="179" t="s">
        <v>47</v>
      </c>
      <c r="N242" s="254">
        <v>150000</v>
      </c>
      <c r="O242" s="254">
        <f>ROUNDDOWN(L242*N242,-3)</f>
        <v>46200000</v>
      </c>
      <c r="P242" s="178">
        <v>308</v>
      </c>
      <c r="Q242" s="179" t="s">
        <v>47</v>
      </c>
      <c r="R242" s="254">
        <v>150000</v>
      </c>
      <c r="S242" s="254">
        <f>ROUNDDOWN(P242*R242,-3)</f>
        <v>46200000</v>
      </c>
      <c r="T242" s="251">
        <f t="shared" si="22"/>
        <v>0</v>
      </c>
    </row>
    <row r="243" spans="2:20" ht="15.9" hidden="1" x14ac:dyDescent="0.4">
      <c r="B243" s="208" t="s">
        <v>27</v>
      </c>
      <c r="C243" s="180" t="s">
        <v>48</v>
      </c>
      <c r="D243" s="178">
        <v>1424</v>
      </c>
      <c r="E243" s="179" t="s">
        <v>47</v>
      </c>
      <c r="F243" s="254">
        <v>150000</v>
      </c>
      <c r="G243" s="254">
        <f>ROUNDDOWN(D243*F243,-3)</f>
        <v>213600000</v>
      </c>
      <c r="H243" s="178">
        <v>1424</v>
      </c>
      <c r="I243" s="179" t="s">
        <v>47</v>
      </c>
      <c r="J243" s="254">
        <v>150000</v>
      </c>
      <c r="K243" s="254">
        <f>ROUNDDOWN(H243*J243,-3)</f>
        <v>213600000</v>
      </c>
      <c r="L243" s="178">
        <v>1424</v>
      </c>
      <c r="M243" s="179" t="s">
        <v>47</v>
      </c>
      <c r="N243" s="254">
        <v>150000</v>
      </c>
      <c r="O243" s="254">
        <f>ROUNDDOWN(L243*N243,-3)</f>
        <v>213600000</v>
      </c>
      <c r="P243" s="178">
        <v>1424</v>
      </c>
      <c r="Q243" s="179" t="s">
        <v>47</v>
      </c>
      <c r="R243" s="254">
        <v>150000</v>
      </c>
      <c r="S243" s="254">
        <f>ROUNDDOWN(P243*R243,-3)</f>
        <v>213600000</v>
      </c>
      <c r="T243" s="251">
        <f t="shared" si="22"/>
        <v>0</v>
      </c>
    </row>
    <row r="244" spans="2:20" ht="15.9" hidden="1" x14ac:dyDescent="0.4">
      <c r="B244" s="208" t="s">
        <v>27</v>
      </c>
      <c r="C244" s="180" t="s">
        <v>175</v>
      </c>
      <c r="D244" s="178">
        <v>1</v>
      </c>
      <c r="E244" s="179" t="s">
        <v>38</v>
      </c>
      <c r="F244" s="254">
        <v>26180000</v>
      </c>
      <c r="G244" s="254">
        <f>ROUNDDOWN(D244*F244,-3)</f>
        <v>26180000</v>
      </c>
      <c r="H244" s="178">
        <v>1</v>
      </c>
      <c r="I244" s="179" t="s">
        <v>38</v>
      </c>
      <c r="J244" s="254">
        <v>26180000</v>
      </c>
      <c r="K244" s="254">
        <f>ROUNDDOWN(H244*J244,-3)</f>
        <v>26180000</v>
      </c>
      <c r="L244" s="178">
        <v>1</v>
      </c>
      <c r="M244" s="179" t="s">
        <v>38</v>
      </c>
      <c r="N244" s="254">
        <v>26180000</v>
      </c>
      <c r="O244" s="254">
        <f>ROUNDDOWN(L244*N244,-3)</f>
        <v>26180000</v>
      </c>
      <c r="P244" s="178">
        <v>1</v>
      </c>
      <c r="Q244" s="179" t="s">
        <v>38</v>
      </c>
      <c r="R244" s="254">
        <v>26180000</v>
      </c>
      <c r="S244" s="254">
        <f>ROUNDDOWN(P244*R244,-3)</f>
        <v>26180000</v>
      </c>
      <c r="T244" s="251">
        <f t="shared" si="22"/>
        <v>0</v>
      </c>
    </row>
    <row r="245" spans="2:20" ht="15.9" hidden="1" x14ac:dyDescent="0.4">
      <c r="B245" s="208"/>
      <c r="C245" s="180" t="s">
        <v>76</v>
      </c>
      <c r="D245" s="178">
        <v>1</v>
      </c>
      <c r="E245" s="179" t="s">
        <v>38</v>
      </c>
      <c r="F245" s="254">
        <v>104420000</v>
      </c>
      <c r="G245" s="254">
        <f>ROUNDDOWN(D245*F245,-3)</f>
        <v>104420000</v>
      </c>
      <c r="H245" s="178">
        <v>1</v>
      </c>
      <c r="I245" s="179" t="s">
        <v>38</v>
      </c>
      <c r="J245" s="254">
        <v>104420000</v>
      </c>
      <c r="K245" s="254">
        <f>ROUNDDOWN(H245*J245,-3)</f>
        <v>104420000</v>
      </c>
      <c r="L245" s="178">
        <v>1</v>
      </c>
      <c r="M245" s="179" t="s">
        <v>38</v>
      </c>
      <c r="N245" s="254">
        <f>104420000-50000000</f>
        <v>54420000</v>
      </c>
      <c r="O245" s="254">
        <f>ROUNDDOWN(L245*N245,-3)</f>
        <v>54420000</v>
      </c>
      <c r="P245" s="178">
        <v>1</v>
      </c>
      <c r="Q245" s="179" t="s">
        <v>38</v>
      </c>
      <c r="R245" s="254">
        <f>104420000-50000000</f>
        <v>54420000</v>
      </c>
      <c r="S245" s="254">
        <f>ROUNDDOWN(P245*R245,-3)</f>
        <v>54420000</v>
      </c>
      <c r="T245" s="251">
        <f t="shared" si="22"/>
        <v>0</v>
      </c>
    </row>
    <row r="246" spans="2:20" ht="15.9" hidden="1" x14ac:dyDescent="0.4">
      <c r="B246" s="208">
        <v>525112</v>
      </c>
      <c r="C246" s="180" t="s">
        <v>97</v>
      </c>
      <c r="D246" s="178"/>
      <c r="E246" s="179"/>
      <c r="F246" s="180"/>
      <c r="G246" s="254">
        <f>SUM(G247:G250)</f>
        <v>631248000</v>
      </c>
      <c r="H246" s="178"/>
      <c r="I246" s="179"/>
      <c r="J246" s="180"/>
      <c r="K246" s="254">
        <f>SUM(K247:K250)</f>
        <v>631248000</v>
      </c>
      <c r="L246" s="178"/>
      <c r="M246" s="179"/>
      <c r="N246" s="180"/>
      <c r="O246" s="254">
        <f>SUM(O247:O250)</f>
        <v>631248000</v>
      </c>
      <c r="P246" s="178"/>
      <c r="Q246" s="179"/>
      <c r="R246" s="180"/>
      <c r="S246" s="254">
        <f>SUM(S247:S250)</f>
        <v>631248000</v>
      </c>
      <c r="T246" s="251">
        <f t="shared" si="22"/>
        <v>0</v>
      </c>
    </row>
    <row r="247" spans="2:20" ht="15.9" hidden="1" x14ac:dyDescent="0.4">
      <c r="B247" s="208" t="s">
        <v>27</v>
      </c>
      <c r="C247" s="180" t="s">
        <v>176</v>
      </c>
      <c r="D247" s="178">
        <v>1</v>
      </c>
      <c r="E247" s="179" t="s">
        <v>38</v>
      </c>
      <c r="F247" s="254">
        <v>501544000</v>
      </c>
      <c r="G247" s="254">
        <f>ROUNDDOWN(D247*F247,-3)</f>
        <v>501544000</v>
      </c>
      <c r="H247" s="178">
        <v>1</v>
      </c>
      <c r="I247" s="179" t="s">
        <v>38</v>
      </c>
      <c r="J247" s="254">
        <v>501544000</v>
      </c>
      <c r="K247" s="254">
        <f>ROUNDDOWN(H247*J247,-3)</f>
        <v>501544000</v>
      </c>
      <c r="L247" s="178">
        <v>1</v>
      </c>
      <c r="M247" s="179" t="s">
        <v>38</v>
      </c>
      <c r="N247" s="254">
        <v>501544000</v>
      </c>
      <c r="O247" s="254">
        <f>ROUNDDOWN(L247*N247,-3)</f>
        <v>501544000</v>
      </c>
      <c r="P247" s="178">
        <v>1</v>
      </c>
      <c r="Q247" s="179" t="s">
        <v>38</v>
      </c>
      <c r="R247" s="254">
        <v>501544000</v>
      </c>
      <c r="S247" s="254">
        <f>ROUNDDOWN(P247*R247,-3)</f>
        <v>501544000</v>
      </c>
      <c r="T247" s="251">
        <f t="shared" si="22"/>
        <v>0</v>
      </c>
    </row>
    <row r="248" spans="2:20" ht="15.9" hidden="1" x14ac:dyDescent="0.4">
      <c r="B248" s="208" t="s">
        <v>27</v>
      </c>
      <c r="C248" s="180" t="s">
        <v>177</v>
      </c>
      <c r="D248" s="178">
        <v>96</v>
      </c>
      <c r="E248" s="179" t="s">
        <v>40</v>
      </c>
      <c r="F248" s="254">
        <v>500000</v>
      </c>
      <c r="G248" s="254">
        <f>ROUNDDOWN(D248*F248,-3)</f>
        <v>48000000</v>
      </c>
      <c r="H248" s="178">
        <v>96</v>
      </c>
      <c r="I248" s="179" t="s">
        <v>40</v>
      </c>
      <c r="J248" s="254">
        <v>500000</v>
      </c>
      <c r="K248" s="254">
        <f>ROUNDDOWN(H248*J248,-3)</f>
        <v>48000000</v>
      </c>
      <c r="L248" s="178">
        <v>96</v>
      </c>
      <c r="M248" s="179" t="s">
        <v>40</v>
      </c>
      <c r="N248" s="254">
        <v>500000</v>
      </c>
      <c r="O248" s="254">
        <f>ROUNDDOWN(L248*N248,-3)</f>
        <v>48000000</v>
      </c>
      <c r="P248" s="178">
        <v>96</v>
      </c>
      <c r="Q248" s="179" t="s">
        <v>40</v>
      </c>
      <c r="R248" s="254">
        <v>500000</v>
      </c>
      <c r="S248" s="254">
        <f>ROUNDDOWN(P248*R248,-3)</f>
        <v>48000000</v>
      </c>
      <c r="T248" s="251">
        <f t="shared" si="22"/>
        <v>0</v>
      </c>
    </row>
    <row r="249" spans="2:20" ht="15.9" hidden="1" x14ac:dyDescent="0.4">
      <c r="B249" s="208" t="s">
        <v>27</v>
      </c>
      <c r="C249" s="180" t="s">
        <v>178</v>
      </c>
      <c r="D249" s="178">
        <v>96</v>
      </c>
      <c r="E249" s="179" t="s">
        <v>40</v>
      </c>
      <c r="F249" s="254">
        <v>500000</v>
      </c>
      <c r="G249" s="254">
        <f>ROUNDDOWN(D249*F249,-3)</f>
        <v>48000000</v>
      </c>
      <c r="H249" s="178">
        <v>96</v>
      </c>
      <c r="I249" s="179" t="s">
        <v>40</v>
      </c>
      <c r="J249" s="254">
        <v>500000</v>
      </c>
      <c r="K249" s="254">
        <f>ROUNDDOWN(H249*J249,-3)</f>
        <v>48000000</v>
      </c>
      <c r="L249" s="178">
        <v>96</v>
      </c>
      <c r="M249" s="179" t="s">
        <v>40</v>
      </c>
      <c r="N249" s="254">
        <v>500000</v>
      </c>
      <c r="O249" s="254">
        <f>ROUNDDOWN(L249*N249,-3)</f>
        <v>48000000</v>
      </c>
      <c r="P249" s="178">
        <v>96</v>
      </c>
      <c r="Q249" s="179" t="s">
        <v>40</v>
      </c>
      <c r="R249" s="254">
        <v>500000</v>
      </c>
      <c r="S249" s="254">
        <f>ROUNDDOWN(P249*R249,-3)</f>
        <v>48000000</v>
      </c>
      <c r="T249" s="251">
        <f t="shared" si="22"/>
        <v>0</v>
      </c>
    </row>
    <row r="250" spans="2:20" ht="15.9" hidden="1" x14ac:dyDescent="0.4">
      <c r="B250" s="208" t="s">
        <v>27</v>
      </c>
      <c r="C250" s="180" t="s">
        <v>182</v>
      </c>
      <c r="D250" s="178">
        <v>1</v>
      </c>
      <c r="E250" s="179" t="s">
        <v>38</v>
      </c>
      <c r="F250" s="254">
        <v>33704000</v>
      </c>
      <c r="G250" s="254">
        <f>ROUNDDOWN(D250*F250,-3)</f>
        <v>33704000</v>
      </c>
      <c r="H250" s="178">
        <v>1</v>
      </c>
      <c r="I250" s="179" t="s">
        <v>38</v>
      </c>
      <c r="J250" s="254">
        <v>33704000</v>
      </c>
      <c r="K250" s="254">
        <f>ROUNDDOWN(H250*J250,-3)</f>
        <v>33704000</v>
      </c>
      <c r="L250" s="178">
        <v>1</v>
      </c>
      <c r="M250" s="179" t="s">
        <v>38</v>
      </c>
      <c r="N250" s="254">
        <v>33704000</v>
      </c>
      <c r="O250" s="254">
        <f>ROUNDDOWN(L250*N250,-3)</f>
        <v>33704000</v>
      </c>
      <c r="P250" s="178">
        <v>1</v>
      </c>
      <c r="Q250" s="179" t="s">
        <v>38</v>
      </c>
      <c r="R250" s="254">
        <v>33704000</v>
      </c>
      <c r="S250" s="254">
        <f>ROUNDDOWN(P250*R250,-3)</f>
        <v>33704000</v>
      </c>
      <c r="T250" s="251">
        <f t="shared" si="22"/>
        <v>0</v>
      </c>
    </row>
    <row r="251" spans="2:20" ht="15.9" hidden="1" x14ac:dyDescent="0.4">
      <c r="B251" s="268" t="s">
        <v>186</v>
      </c>
      <c r="C251" s="180" t="s">
        <v>187</v>
      </c>
      <c r="D251" s="269">
        <f>D252</f>
        <v>96</v>
      </c>
      <c r="E251" s="270" t="s">
        <v>171</v>
      </c>
      <c r="F251" s="254">
        <v>0</v>
      </c>
      <c r="G251" s="254">
        <f>G252</f>
        <v>908608000</v>
      </c>
      <c r="H251" s="269">
        <f>H252</f>
        <v>96</v>
      </c>
      <c r="I251" s="270" t="s">
        <v>171</v>
      </c>
      <c r="J251" s="254">
        <v>0</v>
      </c>
      <c r="K251" s="254">
        <f>K252</f>
        <v>908608000</v>
      </c>
      <c r="L251" s="269">
        <f>L252</f>
        <v>96</v>
      </c>
      <c r="M251" s="270" t="s">
        <v>171</v>
      </c>
      <c r="N251" s="254">
        <v>0</v>
      </c>
      <c r="O251" s="254">
        <f>O252</f>
        <v>908608000</v>
      </c>
      <c r="P251" s="269">
        <v>96</v>
      </c>
      <c r="Q251" s="270" t="s">
        <v>171</v>
      </c>
      <c r="R251" s="254">
        <v>0</v>
      </c>
      <c r="S251" s="254">
        <f>S252</f>
        <v>908608000</v>
      </c>
      <c r="T251" s="251">
        <f t="shared" si="22"/>
        <v>0</v>
      </c>
    </row>
    <row r="252" spans="2:20" ht="15.9" hidden="1" x14ac:dyDescent="0.4">
      <c r="B252" s="312" t="s">
        <v>34</v>
      </c>
      <c r="C252" s="313" t="s">
        <v>188</v>
      </c>
      <c r="D252" s="269">
        <v>96</v>
      </c>
      <c r="E252" s="270" t="s">
        <v>171</v>
      </c>
      <c r="F252" s="254">
        <v>0</v>
      </c>
      <c r="G252" s="254">
        <f>G253+G258</f>
        <v>908608000</v>
      </c>
      <c r="H252" s="314">
        <v>96</v>
      </c>
      <c r="I252" s="315" t="s">
        <v>171</v>
      </c>
      <c r="J252" s="316">
        <v>0</v>
      </c>
      <c r="K252" s="316">
        <f>K253+K258</f>
        <v>908608000</v>
      </c>
      <c r="L252" s="314">
        <v>96</v>
      </c>
      <c r="M252" s="315" t="s">
        <v>171</v>
      </c>
      <c r="N252" s="316">
        <v>0</v>
      </c>
      <c r="O252" s="316">
        <f>O253+O258</f>
        <v>908608000</v>
      </c>
      <c r="P252" s="314">
        <v>96</v>
      </c>
      <c r="Q252" s="315" t="s">
        <v>171</v>
      </c>
      <c r="R252" s="316">
        <v>0</v>
      </c>
      <c r="S252" s="316">
        <f>S253+S258</f>
        <v>908608000</v>
      </c>
      <c r="T252" s="251">
        <f t="shared" si="22"/>
        <v>0</v>
      </c>
    </row>
    <row r="253" spans="2:20" ht="15.9" hidden="1" x14ac:dyDescent="0.4">
      <c r="B253" s="208">
        <v>525111</v>
      </c>
      <c r="C253" s="180" t="s">
        <v>174</v>
      </c>
      <c r="D253" s="178"/>
      <c r="E253" s="179"/>
      <c r="F253" s="180"/>
      <c r="G253" s="254">
        <f>SUM(G254:G257)</f>
        <v>379240000</v>
      </c>
      <c r="H253" s="178"/>
      <c r="I253" s="179"/>
      <c r="J253" s="180"/>
      <c r="K253" s="254">
        <f>SUM(K254:K257)</f>
        <v>379240000</v>
      </c>
      <c r="L253" s="178"/>
      <c r="M253" s="179"/>
      <c r="N253" s="180"/>
      <c r="O253" s="254">
        <f>SUM(O254:O257)</f>
        <v>379240000</v>
      </c>
      <c r="P253" s="178"/>
      <c r="Q253" s="179"/>
      <c r="R253" s="180"/>
      <c r="S253" s="254">
        <f>SUM(S254:S257)</f>
        <v>379240000</v>
      </c>
      <c r="T253" s="251">
        <f t="shared" si="22"/>
        <v>0</v>
      </c>
    </row>
    <row r="254" spans="2:20" ht="15.9" hidden="1" x14ac:dyDescent="0.4">
      <c r="B254" s="208" t="s">
        <v>27</v>
      </c>
      <c r="C254" s="180" t="s">
        <v>46</v>
      </c>
      <c r="D254" s="178">
        <v>320</v>
      </c>
      <c r="E254" s="179" t="s">
        <v>47</v>
      </c>
      <c r="F254" s="254">
        <v>150000</v>
      </c>
      <c r="G254" s="254">
        <f>ROUNDDOWN(D254*F254,-3)</f>
        <v>48000000</v>
      </c>
      <c r="H254" s="178">
        <v>320</v>
      </c>
      <c r="I254" s="179" t="s">
        <v>47</v>
      </c>
      <c r="J254" s="254">
        <v>150000</v>
      </c>
      <c r="K254" s="254">
        <f>ROUNDDOWN(H254*J254,-3)</f>
        <v>48000000</v>
      </c>
      <c r="L254" s="178">
        <v>320</v>
      </c>
      <c r="M254" s="179" t="s">
        <v>47</v>
      </c>
      <c r="N254" s="254">
        <v>150000</v>
      </c>
      <c r="O254" s="254">
        <f>ROUNDDOWN(L254*N254,-3)</f>
        <v>48000000</v>
      </c>
      <c r="P254" s="178">
        <v>320</v>
      </c>
      <c r="Q254" s="179" t="s">
        <v>47</v>
      </c>
      <c r="R254" s="254">
        <v>150000</v>
      </c>
      <c r="S254" s="254">
        <f>ROUNDDOWN(P254*R254,-3)</f>
        <v>48000000</v>
      </c>
      <c r="T254" s="251">
        <f t="shared" si="22"/>
        <v>0</v>
      </c>
    </row>
    <row r="255" spans="2:20" ht="15.9" hidden="1" x14ac:dyDescent="0.4">
      <c r="B255" s="208" t="s">
        <v>27</v>
      </c>
      <c r="C255" s="180" t="s">
        <v>48</v>
      </c>
      <c r="D255" s="178">
        <v>1464</v>
      </c>
      <c r="E255" s="179" t="s">
        <v>47</v>
      </c>
      <c r="F255" s="254">
        <v>150000</v>
      </c>
      <c r="G255" s="254">
        <f>ROUNDDOWN(D255*F255,-3)</f>
        <v>219600000</v>
      </c>
      <c r="H255" s="178">
        <v>1464</v>
      </c>
      <c r="I255" s="179" t="s">
        <v>47</v>
      </c>
      <c r="J255" s="254">
        <v>150000</v>
      </c>
      <c r="K255" s="254">
        <f>ROUNDDOWN(H255*J255,-3)</f>
        <v>219600000</v>
      </c>
      <c r="L255" s="178">
        <v>1464</v>
      </c>
      <c r="M255" s="179" t="s">
        <v>47</v>
      </c>
      <c r="N255" s="254">
        <v>150000</v>
      </c>
      <c r="O255" s="254">
        <f>ROUNDDOWN(L255*N255,-3)</f>
        <v>219600000</v>
      </c>
      <c r="P255" s="178">
        <v>1464</v>
      </c>
      <c r="Q255" s="179" t="s">
        <v>47</v>
      </c>
      <c r="R255" s="254">
        <v>150000</v>
      </c>
      <c r="S255" s="254">
        <f>ROUNDDOWN(P255*R255,-3)</f>
        <v>219600000</v>
      </c>
      <c r="T255" s="251">
        <f t="shared" si="22"/>
        <v>0</v>
      </c>
    </row>
    <row r="256" spans="2:20" ht="15.9" hidden="1" x14ac:dyDescent="0.4">
      <c r="B256" s="208" t="s">
        <v>27</v>
      </c>
      <c r="C256" s="180" t="s">
        <v>175</v>
      </c>
      <c r="D256" s="178">
        <v>1</v>
      </c>
      <c r="E256" s="179" t="s">
        <v>38</v>
      </c>
      <c r="F256" s="254">
        <v>20020000</v>
      </c>
      <c r="G256" s="254">
        <f>ROUNDDOWN(D256*F256,-3)</f>
        <v>20020000</v>
      </c>
      <c r="H256" s="178">
        <v>1</v>
      </c>
      <c r="I256" s="179" t="s">
        <v>38</v>
      </c>
      <c r="J256" s="254">
        <v>20020000</v>
      </c>
      <c r="K256" s="254">
        <f>ROUNDDOWN(H256*J256,-3)</f>
        <v>20020000</v>
      </c>
      <c r="L256" s="178">
        <v>1</v>
      </c>
      <c r="M256" s="179" t="s">
        <v>38</v>
      </c>
      <c r="N256" s="254">
        <v>20020000</v>
      </c>
      <c r="O256" s="254">
        <f>ROUNDDOWN(L256*N256,-3)</f>
        <v>20020000</v>
      </c>
      <c r="P256" s="178">
        <v>1</v>
      </c>
      <c r="Q256" s="179" t="s">
        <v>38</v>
      </c>
      <c r="R256" s="254">
        <v>20020000</v>
      </c>
      <c r="S256" s="254">
        <f>ROUNDDOWN(P256*R256,-3)</f>
        <v>20020000</v>
      </c>
      <c r="T256" s="251">
        <f t="shared" si="22"/>
        <v>0</v>
      </c>
    </row>
    <row r="257" spans="2:20" ht="15.9" hidden="1" x14ac:dyDescent="0.4">
      <c r="B257" s="208"/>
      <c r="C257" s="180" t="s">
        <v>76</v>
      </c>
      <c r="D257" s="178">
        <v>1</v>
      </c>
      <c r="E257" s="179" t="s">
        <v>38</v>
      </c>
      <c r="F257" s="254">
        <v>91620000</v>
      </c>
      <c r="G257" s="254">
        <f>ROUNDDOWN(D257*F257,-3)</f>
        <v>91620000</v>
      </c>
      <c r="H257" s="178">
        <v>1</v>
      </c>
      <c r="I257" s="179" t="s">
        <v>38</v>
      </c>
      <c r="J257" s="254">
        <v>91620000</v>
      </c>
      <c r="K257" s="254">
        <f>ROUNDDOWN(H257*J257,-3)</f>
        <v>91620000</v>
      </c>
      <c r="L257" s="178">
        <v>1</v>
      </c>
      <c r="M257" s="179" t="s">
        <v>38</v>
      </c>
      <c r="N257" s="254">
        <v>91620000</v>
      </c>
      <c r="O257" s="254">
        <f>ROUNDDOWN(L257*N257,-3)</f>
        <v>91620000</v>
      </c>
      <c r="P257" s="178">
        <v>1</v>
      </c>
      <c r="Q257" s="179" t="s">
        <v>38</v>
      </c>
      <c r="R257" s="254">
        <v>91620000</v>
      </c>
      <c r="S257" s="254">
        <f>ROUNDDOWN(P257*R257,-3)</f>
        <v>91620000</v>
      </c>
      <c r="T257" s="251">
        <f t="shared" si="22"/>
        <v>0</v>
      </c>
    </row>
    <row r="258" spans="2:20" ht="15.9" hidden="1" x14ac:dyDescent="0.4">
      <c r="B258" s="208">
        <v>525112</v>
      </c>
      <c r="C258" s="180" t="s">
        <v>97</v>
      </c>
      <c r="D258" s="178"/>
      <c r="E258" s="179"/>
      <c r="F258" s="180"/>
      <c r="G258" s="254">
        <f>SUM(G259:G262)</f>
        <v>529368000</v>
      </c>
      <c r="H258" s="178"/>
      <c r="I258" s="179"/>
      <c r="J258" s="180"/>
      <c r="K258" s="254">
        <f>SUM(K259:K262)</f>
        <v>529368000</v>
      </c>
      <c r="L258" s="178"/>
      <c r="M258" s="179"/>
      <c r="N258" s="180"/>
      <c r="O258" s="254">
        <f>SUM(O259:O262)</f>
        <v>529368000</v>
      </c>
      <c r="P258" s="178"/>
      <c r="Q258" s="179"/>
      <c r="R258" s="180"/>
      <c r="S258" s="254">
        <f>SUM(S259:S262)</f>
        <v>529368000</v>
      </c>
      <c r="T258" s="251">
        <f t="shared" si="22"/>
        <v>0</v>
      </c>
    </row>
    <row r="259" spans="2:20" ht="15.9" hidden="1" x14ac:dyDescent="0.4">
      <c r="B259" s="208" t="s">
        <v>27</v>
      </c>
      <c r="C259" s="180" t="s">
        <v>176</v>
      </c>
      <c r="D259" s="178">
        <v>1</v>
      </c>
      <c r="E259" s="179" t="s">
        <v>38</v>
      </c>
      <c r="F259" s="254">
        <v>393704000</v>
      </c>
      <c r="G259" s="254">
        <f>ROUNDDOWN(D259*F259,-3)</f>
        <v>393704000</v>
      </c>
      <c r="H259" s="178">
        <v>1</v>
      </c>
      <c r="I259" s="179" t="s">
        <v>38</v>
      </c>
      <c r="J259" s="254">
        <v>393704000</v>
      </c>
      <c r="K259" s="254">
        <f>ROUNDDOWN(H259*J259,-3)</f>
        <v>393704000</v>
      </c>
      <c r="L259" s="178">
        <v>1</v>
      </c>
      <c r="M259" s="179" t="s">
        <v>38</v>
      </c>
      <c r="N259" s="254">
        <v>393704000</v>
      </c>
      <c r="O259" s="254">
        <f>ROUNDDOWN(L259*N259,-3)</f>
        <v>393704000</v>
      </c>
      <c r="P259" s="178">
        <v>1</v>
      </c>
      <c r="Q259" s="179" t="s">
        <v>38</v>
      </c>
      <c r="R259" s="254">
        <v>393704000</v>
      </c>
      <c r="S259" s="254">
        <f>ROUNDDOWN(P259*R259,-3)</f>
        <v>393704000</v>
      </c>
      <c r="T259" s="251">
        <f t="shared" si="22"/>
        <v>0</v>
      </c>
    </row>
    <row r="260" spans="2:20" ht="15.9" hidden="1" x14ac:dyDescent="0.4">
      <c r="B260" s="208" t="s">
        <v>27</v>
      </c>
      <c r="C260" s="180" t="s">
        <v>177</v>
      </c>
      <c r="D260" s="178">
        <v>96</v>
      </c>
      <c r="E260" s="179" t="s">
        <v>40</v>
      </c>
      <c r="F260" s="254">
        <v>500000</v>
      </c>
      <c r="G260" s="254">
        <f>ROUNDDOWN(D260*F260,-3)</f>
        <v>48000000</v>
      </c>
      <c r="H260" s="178">
        <v>96</v>
      </c>
      <c r="I260" s="179" t="s">
        <v>40</v>
      </c>
      <c r="J260" s="254">
        <v>500000</v>
      </c>
      <c r="K260" s="254">
        <f>ROUNDDOWN(H260*J260,-3)</f>
        <v>48000000</v>
      </c>
      <c r="L260" s="178">
        <v>96</v>
      </c>
      <c r="M260" s="179" t="s">
        <v>40</v>
      </c>
      <c r="N260" s="254">
        <v>500000</v>
      </c>
      <c r="O260" s="254">
        <f>ROUNDDOWN(L260*N260,-3)</f>
        <v>48000000</v>
      </c>
      <c r="P260" s="178">
        <v>96</v>
      </c>
      <c r="Q260" s="179" t="s">
        <v>40</v>
      </c>
      <c r="R260" s="254">
        <v>500000</v>
      </c>
      <c r="S260" s="254">
        <f>ROUNDDOWN(P260*R260,-3)</f>
        <v>48000000</v>
      </c>
      <c r="T260" s="251">
        <f t="shared" si="22"/>
        <v>0</v>
      </c>
    </row>
    <row r="261" spans="2:20" ht="15.9" hidden="1" x14ac:dyDescent="0.4">
      <c r="B261" s="208" t="s">
        <v>27</v>
      </c>
      <c r="C261" s="180" t="s">
        <v>178</v>
      </c>
      <c r="D261" s="178">
        <v>96</v>
      </c>
      <c r="E261" s="179" t="s">
        <v>40</v>
      </c>
      <c r="F261" s="254">
        <v>500000</v>
      </c>
      <c r="G261" s="254">
        <f>ROUNDDOWN(D261*F261,-3)</f>
        <v>48000000</v>
      </c>
      <c r="H261" s="178">
        <v>96</v>
      </c>
      <c r="I261" s="179" t="s">
        <v>40</v>
      </c>
      <c r="J261" s="254">
        <v>500000</v>
      </c>
      <c r="K261" s="254">
        <f>ROUNDDOWN(H261*J261,-3)</f>
        <v>48000000</v>
      </c>
      <c r="L261" s="178">
        <v>96</v>
      </c>
      <c r="M261" s="179" t="s">
        <v>40</v>
      </c>
      <c r="N261" s="254">
        <v>500000</v>
      </c>
      <c r="O261" s="254">
        <f>ROUNDDOWN(L261*N261,-3)</f>
        <v>48000000</v>
      </c>
      <c r="P261" s="178">
        <v>96</v>
      </c>
      <c r="Q261" s="179" t="s">
        <v>40</v>
      </c>
      <c r="R261" s="254">
        <v>500000</v>
      </c>
      <c r="S261" s="254">
        <f>ROUNDDOWN(P261*R261,-3)</f>
        <v>48000000</v>
      </c>
      <c r="T261" s="251">
        <f t="shared" si="22"/>
        <v>0</v>
      </c>
    </row>
    <row r="262" spans="2:20" ht="15.9" hidden="1" x14ac:dyDescent="0.4">
      <c r="B262" s="208" t="s">
        <v>27</v>
      </c>
      <c r="C262" s="180" t="s">
        <v>182</v>
      </c>
      <c r="D262" s="178">
        <v>1</v>
      </c>
      <c r="E262" s="179" t="s">
        <v>38</v>
      </c>
      <c r="F262" s="254">
        <v>39664000</v>
      </c>
      <c r="G262" s="254">
        <f>ROUNDDOWN(D262*F262,-3)</f>
        <v>39664000</v>
      </c>
      <c r="H262" s="178">
        <v>1</v>
      </c>
      <c r="I262" s="179" t="s">
        <v>38</v>
      </c>
      <c r="J262" s="254">
        <v>39664000</v>
      </c>
      <c r="K262" s="254">
        <f>ROUNDDOWN(H262*J262,-3)</f>
        <v>39664000</v>
      </c>
      <c r="L262" s="178">
        <v>1</v>
      </c>
      <c r="M262" s="179" t="s">
        <v>38</v>
      </c>
      <c r="N262" s="254">
        <v>39664000</v>
      </c>
      <c r="O262" s="254">
        <f>ROUNDDOWN(L262*N262,-3)</f>
        <v>39664000</v>
      </c>
      <c r="P262" s="178">
        <v>1</v>
      </c>
      <c r="Q262" s="179" t="s">
        <v>38</v>
      </c>
      <c r="R262" s="254">
        <v>39664000</v>
      </c>
      <c r="S262" s="254">
        <f>ROUNDDOWN(P262*R262,-3)</f>
        <v>39664000</v>
      </c>
      <c r="T262" s="251">
        <f t="shared" si="22"/>
        <v>0</v>
      </c>
    </row>
    <row r="263" spans="2:20" ht="15.9" hidden="1" x14ac:dyDescent="0.4">
      <c r="B263" s="272"/>
      <c r="C263" s="266"/>
      <c r="D263" s="273"/>
      <c r="E263" s="274"/>
      <c r="F263" s="261"/>
      <c r="G263" s="261"/>
      <c r="H263" s="273"/>
      <c r="I263" s="274"/>
      <c r="J263" s="261"/>
      <c r="K263" s="261"/>
      <c r="L263" s="273"/>
      <c r="M263" s="274"/>
      <c r="N263" s="261"/>
      <c r="O263" s="261"/>
      <c r="P263" s="273"/>
      <c r="Q263" s="274"/>
      <c r="R263" s="261"/>
      <c r="S263" s="261"/>
      <c r="T263" s="251">
        <f t="shared" ref="T263:T326" si="23">O263-S263</f>
        <v>0</v>
      </c>
    </row>
    <row r="264" spans="2:20" ht="15.9" hidden="1" x14ac:dyDescent="0.4">
      <c r="B264" s="268" t="s">
        <v>189</v>
      </c>
      <c r="C264" s="180" t="s">
        <v>190</v>
      </c>
      <c r="D264" s="269">
        <f>D265</f>
        <v>48</v>
      </c>
      <c r="E264" s="270" t="s">
        <v>171</v>
      </c>
      <c r="F264" s="254">
        <v>0</v>
      </c>
      <c r="G264" s="254">
        <f>G265</f>
        <v>639524000</v>
      </c>
      <c r="H264" s="269">
        <f>H265</f>
        <v>48</v>
      </c>
      <c r="I264" s="270" t="s">
        <v>171</v>
      </c>
      <c r="J264" s="254">
        <v>0</v>
      </c>
      <c r="K264" s="254">
        <f>K265</f>
        <v>639524000</v>
      </c>
      <c r="L264" s="269">
        <f>L265</f>
        <v>48</v>
      </c>
      <c r="M264" s="270" t="s">
        <v>171</v>
      </c>
      <c r="N264" s="254">
        <v>0</v>
      </c>
      <c r="O264" s="254">
        <f>O265</f>
        <v>639524000</v>
      </c>
      <c r="P264" s="269">
        <v>48</v>
      </c>
      <c r="Q264" s="270" t="s">
        <v>171</v>
      </c>
      <c r="R264" s="254">
        <v>0</v>
      </c>
      <c r="S264" s="254">
        <f>S265</f>
        <v>639524000</v>
      </c>
      <c r="T264" s="251">
        <f t="shared" si="23"/>
        <v>0</v>
      </c>
    </row>
    <row r="265" spans="2:20" ht="15.9" hidden="1" x14ac:dyDescent="0.4">
      <c r="B265" s="312" t="s">
        <v>34</v>
      </c>
      <c r="C265" s="313" t="s">
        <v>191</v>
      </c>
      <c r="D265" s="269">
        <v>48</v>
      </c>
      <c r="E265" s="270" t="s">
        <v>171</v>
      </c>
      <c r="F265" s="254">
        <v>0</v>
      </c>
      <c r="G265" s="254">
        <f>G266+G271</f>
        <v>639524000</v>
      </c>
      <c r="H265" s="314">
        <v>48</v>
      </c>
      <c r="I265" s="315" t="s">
        <v>171</v>
      </c>
      <c r="J265" s="316">
        <v>0</v>
      </c>
      <c r="K265" s="316">
        <f>K266+K271</f>
        <v>639524000</v>
      </c>
      <c r="L265" s="314">
        <v>48</v>
      </c>
      <c r="M265" s="315" t="s">
        <v>171</v>
      </c>
      <c r="N265" s="316">
        <v>0</v>
      </c>
      <c r="O265" s="316">
        <f>O266+O271</f>
        <v>639524000</v>
      </c>
      <c r="P265" s="314">
        <v>48</v>
      </c>
      <c r="Q265" s="315" t="s">
        <v>171</v>
      </c>
      <c r="R265" s="316">
        <v>0</v>
      </c>
      <c r="S265" s="316">
        <f>S266+S271</f>
        <v>639524000</v>
      </c>
      <c r="T265" s="251">
        <f t="shared" si="23"/>
        <v>0</v>
      </c>
    </row>
    <row r="266" spans="2:20" ht="15.9" hidden="1" x14ac:dyDescent="0.4">
      <c r="B266" s="208">
        <v>525111</v>
      </c>
      <c r="C266" s="180" t="s">
        <v>174</v>
      </c>
      <c r="D266" s="178"/>
      <c r="E266" s="179"/>
      <c r="F266" s="180"/>
      <c r="G266" s="254">
        <f>SUM(G267:G270)</f>
        <v>363200000</v>
      </c>
      <c r="H266" s="178"/>
      <c r="I266" s="179"/>
      <c r="J266" s="180"/>
      <c r="K266" s="254">
        <f>SUM(K267:K270)</f>
        <v>363200000</v>
      </c>
      <c r="L266" s="178"/>
      <c r="M266" s="179"/>
      <c r="N266" s="180"/>
      <c r="O266" s="254">
        <f>SUM(O267:O270)</f>
        <v>363200000</v>
      </c>
      <c r="P266" s="178"/>
      <c r="Q266" s="179"/>
      <c r="R266" s="180"/>
      <c r="S266" s="254">
        <f>SUM(S267:S270)</f>
        <v>363200000</v>
      </c>
      <c r="T266" s="251">
        <f t="shared" si="23"/>
        <v>0</v>
      </c>
    </row>
    <row r="267" spans="2:20" ht="15.9" hidden="1" x14ac:dyDescent="0.4">
      <c r="B267" s="208" t="s">
        <v>27</v>
      </c>
      <c r="C267" s="180" t="s">
        <v>46</v>
      </c>
      <c r="D267" s="178">
        <v>338</v>
      </c>
      <c r="E267" s="179" t="s">
        <v>47</v>
      </c>
      <c r="F267" s="254">
        <v>150000</v>
      </c>
      <c r="G267" s="254">
        <f>ROUNDDOWN(D267*F267,-3)</f>
        <v>50700000</v>
      </c>
      <c r="H267" s="178">
        <v>338</v>
      </c>
      <c r="I267" s="179" t="s">
        <v>47</v>
      </c>
      <c r="J267" s="254">
        <v>150000</v>
      </c>
      <c r="K267" s="254">
        <f>ROUNDDOWN(H267*J267,-3)</f>
        <v>50700000</v>
      </c>
      <c r="L267" s="178">
        <v>338</v>
      </c>
      <c r="M267" s="179" t="s">
        <v>47</v>
      </c>
      <c r="N267" s="254">
        <v>150000</v>
      </c>
      <c r="O267" s="254">
        <f>ROUNDDOWN(L267*N267,-3)</f>
        <v>50700000</v>
      </c>
      <c r="P267" s="178">
        <v>338</v>
      </c>
      <c r="Q267" s="179" t="s">
        <v>47</v>
      </c>
      <c r="R267" s="254">
        <v>150000</v>
      </c>
      <c r="S267" s="254">
        <f>ROUNDDOWN(P267*R267,-3)</f>
        <v>50700000</v>
      </c>
      <c r="T267" s="251">
        <f t="shared" si="23"/>
        <v>0</v>
      </c>
    </row>
    <row r="268" spans="2:20" ht="15.9" hidden="1" x14ac:dyDescent="0.4">
      <c r="B268" s="208" t="s">
        <v>27</v>
      </c>
      <c r="C268" s="180" t="s">
        <v>48</v>
      </c>
      <c r="D268" s="178">
        <v>1584</v>
      </c>
      <c r="E268" s="179" t="s">
        <v>47</v>
      </c>
      <c r="F268" s="254">
        <v>150000</v>
      </c>
      <c r="G268" s="254">
        <f>ROUNDDOWN(D268*F268,-3)</f>
        <v>237600000</v>
      </c>
      <c r="H268" s="178">
        <v>1584</v>
      </c>
      <c r="I268" s="179" t="s">
        <v>47</v>
      </c>
      <c r="J268" s="254">
        <v>150000</v>
      </c>
      <c r="K268" s="254">
        <f>ROUNDDOWN(H268*J268,-3)</f>
        <v>237600000</v>
      </c>
      <c r="L268" s="178">
        <v>1584</v>
      </c>
      <c r="M268" s="179" t="s">
        <v>47</v>
      </c>
      <c r="N268" s="254">
        <v>150000</v>
      </c>
      <c r="O268" s="254">
        <f>ROUNDDOWN(L268*N268,-3)</f>
        <v>237600000</v>
      </c>
      <c r="P268" s="178">
        <v>1584</v>
      </c>
      <c r="Q268" s="179" t="s">
        <v>47</v>
      </c>
      <c r="R268" s="254">
        <v>150000</v>
      </c>
      <c r="S268" s="254">
        <f>ROUNDDOWN(P268*R268,-3)</f>
        <v>237600000</v>
      </c>
      <c r="T268" s="251">
        <f t="shared" si="23"/>
        <v>0</v>
      </c>
    </row>
    <row r="269" spans="2:20" ht="15.9" hidden="1" x14ac:dyDescent="0.4">
      <c r="B269" s="208" t="s">
        <v>27</v>
      </c>
      <c r="C269" s="180" t="s">
        <v>175</v>
      </c>
      <c r="D269" s="178">
        <v>1</v>
      </c>
      <c r="E269" s="179" t="s">
        <v>38</v>
      </c>
      <c r="F269" s="254">
        <v>13090000</v>
      </c>
      <c r="G269" s="254">
        <f>ROUNDDOWN(D269*F269,-3)</f>
        <v>13090000</v>
      </c>
      <c r="H269" s="178">
        <v>1</v>
      </c>
      <c r="I269" s="179" t="s">
        <v>38</v>
      </c>
      <c r="J269" s="254">
        <v>13090000</v>
      </c>
      <c r="K269" s="254">
        <f>ROUNDDOWN(H269*J269,-3)</f>
        <v>13090000</v>
      </c>
      <c r="L269" s="178">
        <v>1</v>
      </c>
      <c r="M269" s="179" t="s">
        <v>38</v>
      </c>
      <c r="N269" s="254">
        <v>13090000</v>
      </c>
      <c r="O269" s="254">
        <f>ROUNDDOWN(L269*N269,-3)</f>
        <v>13090000</v>
      </c>
      <c r="P269" s="178">
        <v>1</v>
      </c>
      <c r="Q269" s="179" t="s">
        <v>38</v>
      </c>
      <c r="R269" s="254">
        <v>13090000</v>
      </c>
      <c r="S269" s="254">
        <f>ROUNDDOWN(P269*R269,-3)</f>
        <v>13090000</v>
      </c>
      <c r="T269" s="251">
        <f t="shared" si="23"/>
        <v>0</v>
      </c>
    </row>
    <row r="270" spans="2:20" ht="15.9" hidden="1" x14ac:dyDescent="0.4">
      <c r="B270" s="208"/>
      <c r="C270" s="180" t="s">
        <v>76</v>
      </c>
      <c r="D270" s="178">
        <v>1</v>
      </c>
      <c r="E270" s="179" t="s">
        <v>38</v>
      </c>
      <c r="F270" s="254">
        <v>61810000</v>
      </c>
      <c r="G270" s="254">
        <f>ROUNDDOWN(D270*F270,-3)</f>
        <v>61810000</v>
      </c>
      <c r="H270" s="178">
        <v>1</v>
      </c>
      <c r="I270" s="179" t="s">
        <v>38</v>
      </c>
      <c r="J270" s="254">
        <v>61810000</v>
      </c>
      <c r="K270" s="254">
        <f>ROUNDDOWN(H270*J270,-3)</f>
        <v>61810000</v>
      </c>
      <c r="L270" s="178">
        <v>1</v>
      </c>
      <c r="M270" s="179" t="s">
        <v>38</v>
      </c>
      <c r="N270" s="254">
        <v>61810000</v>
      </c>
      <c r="O270" s="254">
        <f>ROUNDDOWN(L270*N270,-3)</f>
        <v>61810000</v>
      </c>
      <c r="P270" s="178">
        <v>1</v>
      </c>
      <c r="Q270" s="179" t="s">
        <v>38</v>
      </c>
      <c r="R270" s="254">
        <v>61810000</v>
      </c>
      <c r="S270" s="254">
        <f>ROUNDDOWN(P270*R270,-3)</f>
        <v>61810000</v>
      </c>
      <c r="T270" s="251">
        <f t="shared" si="23"/>
        <v>0</v>
      </c>
    </row>
    <row r="271" spans="2:20" ht="15.9" hidden="1" x14ac:dyDescent="0.4">
      <c r="B271" s="208">
        <v>525112</v>
      </c>
      <c r="C271" s="180" t="s">
        <v>97</v>
      </c>
      <c r="D271" s="178">
        <v>0</v>
      </c>
      <c r="E271" s="179"/>
      <c r="F271" s="180">
        <v>0</v>
      </c>
      <c r="G271" s="254">
        <f>SUM(G272:G275)</f>
        <v>276324000</v>
      </c>
      <c r="H271" s="178">
        <v>0</v>
      </c>
      <c r="I271" s="179"/>
      <c r="J271" s="180">
        <v>0</v>
      </c>
      <c r="K271" s="254">
        <f>SUM(K272:K275)</f>
        <v>276324000</v>
      </c>
      <c r="L271" s="178">
        <v>0</v>
      </c>
      <c r="M271" s="179"/>
      <c r="N271" s="180">
        <v>0</v>
      </c>
      <c r="O271" s="254">
        <f>SUM(O272:O275)</f>
        <v>276324000</v>
      </c>
      <c r="P271" s="178">
        <v>0</v>
      </c>
      <c r="Q271" s="179"/>
      <c r="R271" s="180">
        <v>0</v>
      </c>
      <c r="S271" s="254">
        <f>SUM(S272:S275)</f>
        <v>276324000</v>
      </c>
      <c r="T271" s="251">
        <f t="shared" si="23"/>
        <v>0</v>
      </c>
    </row>
    <row r="272" spans="2:20" ht="15.9" hidden="1" x14ac:dyDescent="0.4">
      <c r="B272" s="208" t="s">
        <v>27</v>
      </c>
      <c r="C272" s="180" t="s">
        <v>176</v>
      </c>
      <c r="D272" s="178">
        <v>1</v>
      </c>
      <c r="E272" s="179" t="s">
        <v>38</v>
      </c>
      <c r="F272" s="254">
        <v>207492000</v>
      </c>
      <c r="G272" s="254">
        <f>ROUNDDOWN(D272*F272,-3)</f>
        <v>207492000</v>
      </c>
      <c r="H272" s="178">
        <v>1</v>
      </c>
      <c r="I272" s="179" t="s">
        <v>38</v>
      </c>
      <c r="J272" s="254">
        <v>207492000</v>
      </c>
      <c r="K272" s="254">
        <f>ROUNDDOWN(H272*J272,-3)</f>
        <v>207492000</v>
      </c>
      <c r="L272" s="178">
        <v>1</v>
      </c>
      <c r="M272" s="179" t="s">
        <v>38</v>
      </c>
      <c r="N272" s="254">
        <v>207492000</v>
      </c>
      <c r="O272" s="254">
        <f>ROUNDDOWN(L272*N272,-3)</f>
        <v>207492000</v>
      </c>
      <c r="P272" s="178">
        <v>1</v>
      </c>
      <c r="Q272" s="179" t="s">
        <v>38</v>
      </c>
      <c r="R272" s="254">
        <v>207492000</v>
      </c>
      <c r="S272" s="254">
        <f>ROUNDDOWN(P272*R272,-3)</f>
        <v>207492000</v>
      </c>
      <c r="T272" s="251">
        <f t="shared" si="23"/>
        <v>0</v>
      </c>
    </row>
    <row r="273" spans="2:20" ht="15.9" hidden="1" x14ac:dyDescent="0.4">
      <c r="B273" s="208" t="s">
        <v>27</v>
      </c>
      <c r="C273" s="180" t="s">
        <v>177</v>
      </c>
      <c r="D273" s="178">
        <v>48</v>
      </c>
      <c r="E273" s="179" t="s">
        <v>40</v>
      </c>
      <c r="F273" s="254">
        <v>500000</v>
      </c>
      <c r="G273" s="254">
        <f>ROUNDDOWN(D273*F273,-3)</f>
        <v>24000000</v>
      </c>
      <c r="H273" s="178">
        <v>48</v>
      </c>
      <c r="I273" s="179" t="s">
        <v>40</v>
      </c>
      <c r="J273" s="254">
        <v>500000</v>
      </c>
      <c r="K273" s="254">
        <f>ROUNDDOWN(H273*J273,-3)</f>
        <v>24000000</v>
      </c>
      <c r="L273" s="178">
        <v>48</v>
      </c>
      <c r="M273" s="179" t="s">
        <v>40</v>
      </c>
      <c r="N273" s="254">
        <v>500000</v>
      </c>
      <c r="O273" s="254">
        <f>ROUNDDOWN(L273*N273,-3)</f>
        <v>24000000</v>
      </c>
      <c r="P273" s="178">
        <v>48</v>
      </c>
      <c r="Q273" s="179" t="s">
        <v>40</v>
      </c>
      <c r="R273" s="254">
        <v>500000</v>
      </c>
      <c r="S273" s="254">
        <f>ROUNDDOWN(P273*R273,-3)</f>
        <v>24000000</v>
      </c>
      <c r="T273" s="251">
        <f t="shared" si="23"/>
        <v>0</v>
      </c>
    </row>
    <row r="274" spans="2:20" ht="15.9" hidden="1" x14ac:dyDescent="0.4">
      <c r="B274" s="208" t="s">
        <v>27</v>
      </c>
      <c r="C274" s="180" t="s">
        <v>178</v>
      </c>
      <c r="D274" s="178">
        <v>48</v>
      </c>
      <c r="E274" s="179" t="s">
        <v>40</v>
      </c>
      <c r="F274" s="254">
        <v>500000</v>
      </c>
      <c r="G274" s="254">
        <f>ROUNDDOWN(D274*F274,-3)</f>
        <v>24000000</v>
      </c>
      <c r="H274" s="178">
        <v>48</v>
      </c>
      <c r="I274" s="179" t="s">
        <v>40</v>
      </c>
      <c r="J274" s="254">
        <v>500000</v>
      </c>
      <c r="K274" s="254">
        <f>ROUNDDOWN(H274*J274,-3)</f>
        <v>24000000</v>
      </c>
      <c r="L274" s="178">
        <v>48</v>
      </c>
      <c r="M274" s="179" t="s">
        <v>40</v>
      </c>
      <c r="N274" s="254">
        <v>500000</v>
      </c>
      <c r="O274" s="254">
        <f>ROUNDDOWN(L274*N274,-3)</f>
        <v>24000000</v>
      </c>
      <c r="P274" s="178">
        <v>48</v>
      </c>
      <c r="Q274" s="179" t="s">
        <v>40</v>
      </c>
      <c r="R274" s="254">
        <v>500000</v>
      </c>
      <c r="S274" s="254">
        <f>ROUNDDOWN(P274*R274,-3)</f>
        <v>24000000</v>
      </c>
      <c r="T274" s="251">
        <f t="shared" si="23"/>
        <v>0</v>
      </c>
    </row>
    <row r="275" spans="2:20" ht="15.9" hidden="1" x14ac:dyDescent="0.4">
      <c r="B275" s="208" t="s">
        <v>27</v>
      </c>
      <c r="C275" s="180" t="s">
        <v>179</v>
      </c>
      <c r="D275" s="178">
        <v>1</v>
      </c>
      <c r="E275" s="179" t="s">
        <v>38</v>
      </c>
      <c r="F275" s="254">
        <v>20832000</v>
      </c>
      <c r="G275" s="254">
        <f>ROUNDDOWN(D275*F275,-3)</f>
        <v>20832000</v>
      </c>
      <c r="H275" s="178">
        <v>1</v>
      </c>
      <c r="I275" s="179" t="s">
        <v>38</v>
      </c>
      <c r="J275" s="254">
        <v>20832000</v>
      </c>
      <c r="K275" s="254">
        <f>ROUNDDOWN(H275*J275,-3)</f>
        <v>20832000</v>
      </c>
      <c r="L275" s="178">
        <v>1</v>
      </c>
      <c r="M275" s="179" t="s">
        <v>38</v>
      </c>
      <c r="N275" s="254">
        <v>20832000</v>
      </c>
      <c r="O275" s="254">
        <f>ROUNDDOWN(L275*N275,-3)</f>
        <v>20832000</v>
      </c>
      <c r="P275" s="178">
        <v>1</v>
      </c>
      <c r="Q275" s="179" t="s">
        <v>38</v>
      </c>
      <c r="R275" s="254">
        <v>20832000</v>
      </c>
      <c r="S275" s="254">
        <f>ROUNDDOWN(P275*R275,-3)</f>
        <v>20832000</v>
      </c>
      <c r="T275" s="251">
        <f t="shared" si="23"/>
        <v>0</v>
      </c>
    </row>
    <row r="276" spans="2:20" ht="15.9" hidden="1" x14ac:dyDescent="0.4">
      <c r="B276" s="268" t="s">
        <v>192</v>
      </c>
      <c r="C276" s="180" t="s">
        <v>193</v>
      </c>
      <c r="D276" s="269">
        <f>D277</f>
        <v>96</v>
      </c>
      <c r="E276" s="270" t="s">
        <v>171</v>
      </c>
      <c r="F276" s="254">
        <v>0</v>
      </c>
      <c r="G276" s="254">
        <f>G277</f>
        <v>1424168000</v>
      </c>
      <c r="H276" s="269">
        <f>H277</f>
        <v>96</v>
      </c>
      <c r="I276" s="270" t="s">
        <v>171</v>
      </c>
      <c r="J276" s="254">
        <v>0</v>
      </c>
      <c r="K276" s="254">
        <f>K277</f>
        <v>1424168000</v>
      </c>
      <c r="L276" s="269">
        <f>L277</f>
        <v>96</v>
      </c>
      <c r="M276" s="270" t="s">
        <v>171</v>
      </c>
      <c r="N276" s="254">
        <v>0</v>
      </c>
      <c r="O276" s="254">
        <f>O277</f>
        <v>1374168000</v>
      </c>
      <c r="P276" s="269">
        <v>96</v>
      </c>
      <c r="Q276" s="270" t="s">
        <v>171</v>
      </c>
      <c r="R276" s="254">
        <v>0</v>
      </c>
      <c r="S276" s="254">
        <f>S277</f>
        <v>1374168000</v>
      </c>
      <c r="T276" s="251">
        <f t="shared" si="23"/>
        <v>0</v>
      </c>
    </row>
    <row r="277" spans="2:20" ht="15.9" hidden="1" x14ac:dyDescent="0.4">
      <c r="B277" s="312" t="s">
        <v>34</v>
      </c>
      <c r="C277" s="313" t="s">
        <v>194</v>
      </c>
      <c r="D277" s="269">
        <v>96</v>
      </c>
      <c r="E277" s="270" t="s">
        <v>171</v>
      </c>
      <c r="F277" s="254">
        <v>0</v>
      </c>
      <c r="G277" s="254">
        <f>G278+G283</f>
        <v>1424168000</v>
      </c>
      <c r="H277" s="314">
        <v>96</v>
      </c>
      <c r="I277" s="315" t="s">
        <v>171</v>
      </c>
      <c r="J277" s="316">
        <v>0</v>
      </c>
      <c r="K277" s="316">
        <f>K278+K283</f>
        <v>1424168000</v>
      </c>
      <c r="L277" s="314">
        <v>96</v>
      </c>
      <c r="M277" s="315" t="s">
        <v>171</v>
      </c>
      <c r="N277" s="316">
        <v>0</v>
      </c>
      <c r="O277" s="316">
        <f>O278+O283</f>
        <v>1374168000</v>
      </c>
      <c r="P277" s="314">
        <v>96</v>
      </c>
      <c r="Q277" s="315" t="s">
        <v>171</v>
      </c>
      <c r="R277" s="316">
        <v>0</v>
      </c>
      <c r="S277" s="316">
        <f>S278+S283</f>
        <v>1374168000</v>
      </c>
      <c r="T277" s="251">
        <f t="shared" si="23"/>
        <v>0</v>
      </c>
    </row>
    <row r="278" spans="2:20" ht="15.9" hidden="1" x14ac:dyDescent="0.4">
      <c r="B278" s="208">
        <v>525111</v>
      </c>
      <c r="C278" s="180" t="s">
        <v>174</v>
      </c>
      <c r="D278" s="178">
        <v>0</v>
      </c>
      <c r="E278" s="179"/>
      <c r="F278" s="180">
        <v>0</v>
      </c>
      <c r="G278" s="254">
        <f>SUM(G279:G282)</f>
        <v>840580000</v>
      </c>
      <c r="H278" s="178">
        <v>0</v>
      </c>
      <c r="I278" s="179"/>
      <c r="J278" s="180">
        <v>0</v>
      </c>
      <c r="K278" s="254">
        <f>SUM(K279:K282)</f>
        <v>840580000</v>
      </c>
      <c r="L278" s="178">
        <v>0</v>
      </c>
      <c r="M278" s="179"/>
      <c r="N278" s="180">
        <v>0</v>
      </c>
      <c r="O278" s="254">
        <f>SUM(O279:O282)</f>
        <v>790580000</v>
      </c>
      <c r="P278" s="178">
        <v>0</v>
      </c>
      <c r="Q278" s="179"/>
      <c r="R278" s="180">
        <v>0</v>
      </c>
      <c r="S278" s="254">
        <f>SUM(S279:S282)</f>
        <v>790580000</v>
      </c>
      <c r="T278" s="251">
        <f t="shared" si="23"/>
        <v>0</v>
      </c>
    </row>
    <row r="279" spans="2:20" ht="15.9" hidden="1" x14ac:dyDescent="0.4">
      <c r="B279" s="208" t="s">
        <v>27</v>
      </c>
      <c r="C279" s="180" t="s">
        <v>46</v>
      </c>
      <c r="D279" s="178">
        <v>796</v>
      </c>
      <c r="E279" s="179" t="s">
        <v>47</v>
      </c>
      <c r="F279" s="254">
        <v>150000</v>
      </c>
      <c r="G279" s="254">
        <f>ROUNDDOWN(D279*F279,-3)</f>
        <v>119400000</v>
      </c>
      <c r="H279" s="178">
        <v>796</v>
      </c>
      <c r="I279" s="179" t="s">
        <v>47</v>
      </c>
      <c r="J279" s="254">
        <v>150000</v>
      </c>
      <c r="K279" s="254">
        <f>ROUNDDOWN(H279*J279,-3)</f>
        <v>119400000</v>
      </c>
      <c r="L279" s="178">
        <v>796</v>
      </c>
      <c r="M279" s="179" t="s">
        <v>47</v>
      </c>
      <c r="N279" s="254">
        <v>150000</v>
      </c>
      <c r="O279" s="254">
        <f>ROUNDDOWN(L279*N279,-3)</f>
        <v>119400000</v>
      </c>
      <c r="P279" s="178">
        <v>796</v>
      </c>
      <c r="Q279" s="179" t="s">
        <v>47</v>
      </c>
      <c r="R279" s="254">
        <v>150000</v>
      </c>
      <c r="S279" s="254">
        <f>ROUNDDOWN(P279*R279,-3)</f>
        <v>119400000</v>
      </c>
      <c r="T279" s="251">
        <f t="shared" si="23"/>
        <v>0</v>
      </c>
    </row>
    <row r="280" spans="2:20" ht="15.9" hidden="1" x14ac:dyDescent="0.4">
      <c r="B280" s="208" t="s">
        <v>27</v>
      </c>
      <c r="C280" s="180" t="s">
        <v>48</v>
      </c>
      <c r="D280" s="178">
        <v>3736</v>
      </c>
      <c r="E280" s="179" t="s">
        <v>47</v>
      </c>
      <c r="F280" s="254">
        <v>150000</v>
      </c>
      <c r="G280" s="254">
        <f>ROUNDDOWN(D280*F280,-3)</f>
        <v>560400000</v>
      </c>
      <c r="H280" s="178">
        <v>3736</v>
      </c>
      <c r="I280" s="179" t="s">
        <v>47</v>
      </c>
      <c r="J280" s="254">
        <v>150000</v>
      </c>
      <c r="K280" s="254">
        <f>ROUNDDOWN(H280*J280,-3)</f>
        <v>560400000</v>
      </c>
      <c r="L280" s="178">
        <v>3736</v>
      </c>
      <c r="M280" s="179" t="s">
        <v>47</v>
      </c>
      <c r="N280" s="254">
        <v>150000</v>
      </c>
      <c r="O280" s="254">
        <f>ROUNDDOWN(L280*N280,-3)</f>
        <v>560400000</v>
      </c>
      <c r="P280" s="178">
        <v>3736</v>
      </c>
      <c r="Q280" s="179" t="s">
        <v>47</v>
      </c>
      <c r="R280" s="254">
        <v>150000</v>
      </c>
      <c r="S280" s="254">
        <f>ROUNDDOWN(P280*R280,-3)</f>
        <v>560400000</v>
      </c>
      <c r="T280" s="251">
        <f t="shared" si="23"/>
        <v>0</v>
      </c>
    </row>
    <row r="281" spans="2:20" ht="15.9" hidden="1" x14ac:dyDescent="0.4">
      <c r="B281" s="208" t="s">
        <v>27</v>
      </c>
      <c r="C281" s="180" t="s">
        <v>175</v>
      </c>
      <c r="D281" s="178">
        <v>1</v>
      </c>
      <c r="E281" s="179" t="s">
        <v>38</v>
      </c>
      <c r="F281" s="254">
        <v>33880000</v>
      </c>
      <c r="G281" s="254">
        <f>ROUNDDOWN(D281*F281,-3)</f>
        <v>33880000</v>
      </c>
      <c r="H281" s="178">
        <v>1</v>
      </c>
      <c r="I281" s="179" t="s">
        <v>38</v>
      </c>
      <c r="J281" s="254">
        <v>33880000</v>
      </c>
      <c r="K281" s="254">
        <f>ROUNDDOWN(H281*J281,-3)</f>
        <v>33880000</v>
      </c>
      <c r="L281" s="178">
        <v>1</v>
      </c>
      <c r="M281" s="179" t="s">
        <v>38</v>
      </c>
      <c r="N281" s="254">
        <v>33880000</v>
      </c>
      <c r="O281" s="254">
        <f>ROUNDDOWN(L281*N281,-3)</f>
        <v>33880000</v>
      </c>
      <c r="P281" s="178">
        <v>1</v>
      </c>
      <c r="Q281" s="179" t="s">
        <v>38</v>
      </c>
      <c r="R281" s="254">
        <v>33880000</v>
      </c>
      <c r="S281" s="254">
        <f>ROUNDDOWN(P281*R281,-3)</f>
        <v>33880000</v>
      </c>
      <c r="T281" s="251">
        <f t="shared" si="23"/>
        <v>0</v>
      </c>
    </row>
    <row r="282" spans="2:20" ht="15.9" hidden="1" x14ac:dyDescent="0.4">
      <c r="B282" s="208"/>
      <c r="C282" s="180" t="s">
        <v>76</v>
      </c>
      <c r="D282" s="178">
        <v>1</v>
      </c>
      <c r="E282" s="179" t="s">
        <v>38</v>
      </c>
      <c r="F282" s="254">
        <v>126900000</v>
      </c>
      <c r="G282" s="254">
        <f>ROUNDDOWN(D282*F282,-3)</f>
        <v>126900000</v>
      </c>
      <c r="H282" s="178">
        <v>1</v>
      </c>
      <c r="I282" s="179" t="s">
        <v>38</v>
      </c>
      <c r="J282" s="254">
        <v>126900000</v>
      </c>
      <c r="K282" s="254">
        <f>ROUNDDOWN(H282*J282,-3)</f>
        <v>126900000</v>
      </c>
      <c r="L282" s="178">
        <v>1</v>
      </c>
      <c r="M282" s="179" t="s">
        <v>38</v>
      </c>
      <c r="N282" s="254">
        <f>126900000-50000000</f>
        <v>76900000</v>
      </c>
      <c r="O282" s="254">
        <f>ROUNDDOWN(L282*N282,-3)</f>
        <v>76900000</v>
      </c>
      <c r="P282" s="178">
        <v>1</v>
      </c>
      <c r="Q282" s="179" t="s">
        <v>38</v>
      </c>
      <c r="R282" s="254">
        <f>126900000-50000000</f>
        <v>76900000</v>
      </c>
      <c r="S282" s="254">
        <f>ROUNDDOWN(P282*R282,-3)</f>
        <v>76900000</v>
      </c>
      <c r="T282" s="251">
        <f t="shared" si="23"/>
        <v>0</v>
      </c>
    </row>
    <row r="283" spans="2:20" ht="15.9" hidden="1" x14ac:dyDescent="0.4">
      <c r="B283" s="208">
        <v>525112</v>
      </c>
      <c r="C283" s="180" t="s">
        <v>97</v>
      </c>
      <c r="D283" s="178">
        <v>0</v>
      </c>
      <c r="E283" s="179"/>
      <c r="F283" s="180">
        <v>0</v>
      </c>
      <c r="G283" s="254">
        <f>SUM(G284:G287)</f>
        <v>583588000</v>
      </c>
      <c r="H283" s="178">
        <v>0</v>
      </c>
      <c r="I283" s="179"/>
      <c r="J283" s="180">
        <v>0</v>
      </c>
      <c r="K283" s="254">
        <f>SUM(K284:K287)</f>
        <v>583588000</v>
      </c>
      <c r="L283" s="178">
        <v>0</v>
      </c>
      <c r="M283" s="179"/>
      <c r="N283" s="180">
        <v>0</v>
      </c>
      <c r="O283" s="254">
        <f>SUM(O284:O287)</f>
        <v>583588000</v>
      </c>
      <c r="P283" s="178">
        <v>0</v>
      </c>
      <c r="Q283" s="179"/>
      <c r="R283" s="180">
        <v>0</v>
      </c>
      <c r="S283" s="254">
        <f>SUM(S284:S287)</f>
        <v>583588000</v>
      </c>
      <c r="T283" s="251">
        <f t="shared" si="23"/>
        <v>0</v>
      </c>
    </row>
    <row r="284" spans="2:20" ht="15.9" hidden="1" x14ac:dyDescent="0.4">
      <c r="B284" s="208" t="s">
        <v>27</v>
      </c>
      <c r="C284" s="180" t="s">
        <v>176</v>
      </c>
      <c r="D284" s="178">
        <v>1</v>
      </c>
      <c r="E284" s="179" t="s">
        <v>38</v>
      </c>
      <c r="F284" s="254">
        <v>439784000</v>
      </c>
      <c r="G284" s="254">
        <f>ROUNDDOWN(D284*F284,-3)</f>
        <v>439784000</v>
      </c>
      <c r="H284" s="178">
        <v>1</v>
      </c>
      <c r="I284" s="179" t="s">
        <v>38</v>
      </c>
      <c r="J284" s="254">
        <v>439784000</v>
      </c>
      <c r="K284" s="254">
        <f>ROUNDDOWN(H284*J284,-3)</f>
        <v>439784000</v>
      </c>
      <c r="L284" s="178">
        <v>1</v>
      </c>
      <c r="M284" s="179" t="s">
        <v>38</v>
      </c>
      <c r="N284" s="254">
        <v>439784000</v>
      </c>
      <c r="O284" s="254">
        <f>ROUNDDOWN(L284*N284,-3)</f>
        <v>439784000</v>
      </c>
      <c r="P284" s="178">
        <v>1</v>
      </c>
      <c r="Q284" s="179" t="s">
        <v>38</v>
      </c>
      <c r="R284" s="254">
        <v>439784000</v>
      </c>
      <c r="S284" s="254">
        <f>ROUNDDOWN(P284*R284,-3)</f>
        <v>439784000</v>
      </c>
      <c r="T284" s="251">
        <f t="shared" si="23"/>
        <v>0</v>
      </c>
    </row>
    <row r="285" spans="2:20" ht="15.9" hidden="1" x14ac:dyDescent="0.4">
      <c r="B285" s="208" t="s">
        <v>27</v>
      </c>
      <c r="C285" s="180" t="s">
        <v>177</v>
      </c>
      <c r="D285" s="178">
        <v>96</v>
      </c>
      <c r="E285" s="179" t="s">
        <v>40</v>
      </c>
      <c r="F285" s="254">
        <v>500000</v>
      </c>
      <c r="G285" s="254">
        <f>ROUNDDOWN(D285*F285,-3)</f>
        <v>48000000</v>
      </c>
      <c r="H285" s="178">
        <v>96</v>
      </c>
      <c r="I285" s="179" t="s">
        <v>40</v>
      </c>
      <c r="J285" s="254">
        <v>500000</v>
      </c>
      <c r="K285" s="254">
        <f>ROUNDDOWN(H285*J285,-3)</f>
        <v>48000000</v>
      </c>
      <c r="L285" s="178">
        <v>96</v>
      </c>
      <c r="M285" s="179" t="s">
        <v>40</v>
      </c>
      <c r="N285" s="254">
        <v>500000</v>
      </c>
      <c r="O285" s="254">
        <f>ROUNDDOWN(L285*N285,-3)</f>
        <v>48000000</v>
      </c>
      <c r="P285" s="178">
        <v>96</v>
      </c>
      <c r="Q285" s="179" t="s">
        <v>40</v>
      </c>
      <c r="R285" s="254">
        <v>500000</v>
      </c>
      <c r="S285" s="254">
        <f>ROUNDDOWN(P285*R285,-3)</f>
        <v>48000000</v>
      </c>
      <c r="T285" s="251">
        <f t="shared" si="23"/>
        <v>0</v>
      </c>
    </row>
    <row r="286" spans="2:20" ht="15.9" hidden="1" x14ac:dyDescent="0.4">
      <c r="B286" s="208" t="s">
        <v>27</v>
      </c>
      <c r="C286" s="180" t="s">
        <v>178</v>
      </c>
      <c r="D286" s="178">
        <v>96</v>
      </c>
      <c r="E286" s="179" t="s">
        <v>40</v>
      </c>
      <c r="F286" s="254">
        <v>500000</v>
      </c>
      <c r="G286" s="254">
        <f>ROUNDDOWN(D286*F286,-3)</f>
        <v>48000000</v>
      </c>
      <c r="H286" s="178">
        <v>96</v>
      </c>
      <c r="I286" s="179" t="s">
        <v>40</v>
      </c>
      <c r="J286" s="254">
        <v>500000</v>
      </c>
      <c r="K286" s="254">
        <f>ROUNDDOWN(H286*J286,-3)</f>
        <v>48000000</v>
      </c>
      <c r="L286" s="178">
        <v>96</v>
      </c>
      <c r="M286" s="179" t="s">
        <v>40</v>
      </c>
      <c r="N286" s="254">
        <v>500000</v>
      </c>
      <c r="O286" s="254">
        <f>ROUNDDOWN(L286*N286,-3)</f>
        <v>48000000</v>
      </c>
      <c r="P286" s="178">
        <v>96</v>
      </c>
      <c r="Q286" s="179" t="s">
        <v>40</v>
      </c>
      <c r="R286" s="254">
        <v>500000</v>
      </c>
      <c r="S286" s="254">
        <f>ROUNDDOWN(P286*R286,-3)</f>
        <v>48000000</v>
      </c>
      <c r="T286" s="251">
        <f t="shared" si="23"/>
        <v>0</v>
      </c>
    </row>
    <row r="287" spans="2:20" ht="15.9" hidden="1" x14ac:dyDescent="0.4">
      <c r="B287" s="208" t="s">
        <v>27</v>
      </c>
      <c r="C287" s="180" t="s">
        <v>182</v>
      </c>
      <c r="D287" s="178">
        <v>1</v>
      </c>
      <c r="E287" s="179" t="s">
        <v>38</v>
      </c>
      <c r="F287" s="254">
        <v>47804000</v>
      </c>
      <c r="G287" s="254">
        <f>ROUNDDOWN(D287*F287,-3)</f>
        <v>47804000</v>
      </c>
      <c r="H287" s="178">
        <v>1</v>
      </c>
      <c r="I287" s="179" t="s">
        <v>38</v>
      </c>
      <c r="J287" s="254">
        <v>47804000</v>
      </c>
      <c r="K287" s="254">
        <f>ROUNDDOWN(H287*J287,-3)</f>
        <v>47804000</v>
      </c>
      <c r="L287" s="178">
        <v>1</v>
      </c>
      <c r="M287" s="179" t="s">
        <v>38</v>
      </c>
      <c r="N287" s="254">
        <v>47804000</v>
      </c>
      <c r="O287" s="254">
        <f>ROUNDDOWN(L287*N287,-3)</f>
        <v>47804000</v>
      </c>
      <c r="P287" s="178">
        <v>1</v>
      </c>
      <c r="Q287" s="179" t="s">
        <v>38</v>
      </c>
      <c r="R287" s="254">
        <v>47804000</v>
      </c>
      <c r="S287" s="254">
        <f>ROUNDDOWN(P287*R287,-3)</f>
        <v>47804000</v>
      </c>
      <c r="T287" s="251">
        <f t="shared" si="23"/>
        <v>0</v>
      </c>
    </row>
    <row r="288" spans="2:20" ht="15.9" hidden="1" x14ac:dyDescent="0.4">
      <c r="B288" s="268" t="s">
        <v>195</v>
      </c>
      <c r="C288" s="180" t="s">
        <v>196</v>
      </c>
      <c r="D288" s="269">
        <f>D289</f>
        <v>96</v>
      </c>
      <c r="E288" s="270" t="s">
        <v>171</v>
      </c>
      <c r="F288" s="254">
        <v>0</v>
      </c>
      <c r="G288" s="254">
        <f>G289</f>
        <v>1123262000</v>
      </c>
      <c r="H288" s="269">
        <f>H289</f>
        <v>96</v>
      </c>
      <c r="I288" s="270" t="s">
        <v>171</v>
      </c>
      <c r="J288" s="254">
        <v>0</v>
      </c>
      <c r="K288" s="254">
        <f>K289</f>
        <v>1123262000</v>
      </c>
      <c r="L288" s="269">
        <f>L289</f>
        <v>96</v>
      </c>
      <c r="M288" s="270" t="s">
        <v>171</v>
      </c>
      <c r="N288" s="254">
        <v>0</v>
      </c>
      <c r="O288" s="254">
        <f>O289</f>
        <v>1073262000</v>
      </c>
      <c r="P288" s="269">
        <v>96</v>
      </c>
      <c r="Q288" s="270" t="s">
        <v>171</v>
      </c>
      <c r="R288" s="254">
        <v>0</v>
      </c>
      <c r="S288" s="254">
        <f>S289</f>
        <v>1073262000</v>
      </c>
      <c r="T288" s="251">
        <f t="shared" si="23"/>
        <v>0</v>
      </c>
    </row>
    <row r="289" spans="2:20" ht="15.9" hidden="1" x14ac:dyDescent="0.4">
      <c r="B289" s="312" t="s">
        <v>34</v>
      </c>
      <c r="C289" s="313" t="s">
        <v>197</v>
      </c>
      <c r="D289" s="269">
        <v>96</v>
      </c>
      <c r="E289" s="270" t="s">
        <v>171</v>
      </c>
      <c r="F289" s="254">
        <v>0</v>
      </c>
      <c r="G289" s="254">
        <f>G290+G295</f>
        <v>1123262000</v>
      </c>
      <c r="H289" s="314">
        <v>96</v>
      </c>
      <c r="I289" s="315" t="s">
        <v>171</v>
      </c>
      <c r="J289" s="316">
        <v>0</v>
      </c>
      <c r="K289" s="316">
        <f>K290+K295</f>
        <v>1123262000</v>
      </c>
      <c r="L289" s="314">
        <v>96</v>
      </c>
      <c r="M289" s="315" t="s">
        <v>171</v>
      </c>
      <c r="N289" s="316">
        <v>0</v>
      </c>
      <c r="O289" s="316">
        <f>O290+O295</f>
        <v>1073262000</v>
      </c>
      <c r="P289" s="314">
        <v>96</v>
      </c>
      <c r="Q289" s="315" t="s">
        <v>171</v>
      </c>
      <c r="R289" s="316">
        <v>0</v>
      </c>
      <c r="S289" s="316">
        <f>S290+S295</f>
        <v>1073262000</v>
      </c>
      <c r="T289" s="251">
        <f t="shared" si="23"/>
        <v>0</v>
      </c>
    </row>
    <row r="290" spans="2:20" ht="15.9" hidden="1" x14ac:dyDescent="0.4">
      <c r="B290" s="208">
        <v>525111</v>
      </c>
      <c r="C290" s="180" t="s">
        <v>174</v>
      </c>
      <c r="D290" s="178">
        <v>0</v>
      </c>
      <c r="E290" s="179"/>
      <c r="F290" s="180">
        <v>0</v>
      </c>
      <c r="G290" s="254">
        <f>SUM(G291:G294)</f>
        <v>536800000</v>
      </c>
      <c r="H290" s="178">
        <v>0</v>
      </c>
      <c r="I290" s="179"/>
      <c r="J290" s="180">
        <v>0</v>
      </c>
      <c r="K290" s="254">
        <f>SUM(K291:K294)</f>
        <v>536800000</v>
      </c>
      <c r="L290" s="178">
        <v>0</v>
      </c>
      <c r="M290" s="179"/>
      <c r="N290" s="180">
        <v>0</v>
      </c>
      <c r="O290" s="254">
        <f>SUM(O291:O294)</f>
        <v>486800000</v>
      </c>
      <c r="P290" s="178">
        <v>0</v>
      </c>
      <c r="Q290" s="179"/>
      <c r="R290" s="180">
        <v>0</v>
      </c>
      <c r="S290" s="254">
        <f>SUM(S291:S294)</f>
        <v>486800000</v>
      </c>
      <c r="T290" s="251">
        <f t="shared" si="23"/>
        <v>0</v>
      </c>
    </row>
    <row r="291" spans="2:20" ht="15.9" hidden="1" x14ac:dyDescent="0.4">
      <c r="B291" s="208" t="s">
        <v>27</v>
      </c>
      <c r="C291" s="180" t="s">
        <v>46</v>
      </c>
      <c r="D291" s="178">
        <v>460</v>
      </c>
      <c r="E291" s="179" t="s">
        <v>47</v>
      </c>
      <c r="F291" s="254">
        <v>150000</v>
      </c>
      <c r="G291" s="254">
        <f>ROUNDDOWN(D291*F291,-3)</f>
        <v>69000000</v>
      </c>
      <c r="H291" s="178">
        <v>460</v>
      </c>
      <c r="I291" s="179" t="s">
        <v>47</v>
      </c>
      <c r="J291" s="254">
        <v>150000</v>
      </c>
      <c r="K291" s="254">
        <f>ROUNDDOWN(H291*J291,-3)</f>
        <v>69000000</v>
      </c>
      <c r="L291" s="178">
        <v>460</v>
      </c>
      <c r="M291" s="179" t="s">
        <v>47</v>
      </c>
      <c r="N291" s="254">
        <v>150000</v>
      </c>
      <c r="O291" s="254">
        <f>ROUNDDOWN(L291*N291,-3)</f>
        <v>69000000</v>
      </c>
      <c r="P291" s="178">
        <v>460</v>
      </c>
      <c r="Q291" s="179" t="s">
        <v>47</v>
      </c>
      <c r="R291" s="254">
        <v>150000</v>
      </c>
      <c r="S291" s="254">
        <f>ROUNDDOWN(P291*R291,-3)</f>
        <v>69000000</v>
      </c>
      <c r="T291" s="251">
        <f t="shared" si="23"/>
        <v>0</v>
      </c>
    </row>
    <row r="292" spans="2:20" ht="15.9" hidden="1" x14ac:dyDescent="0.4">
      <c r="B292" s="208" t="s">
        <v>27</v>
      </c>
      <c r="C292" s="180" t="s">
        <v>48</v>
      </c>
      <c r="D292" s="178">
        <v>2120</v>
      </c>
      <c r="E292" s="179" t="s">
        <v>47</v>
      </c>
      <c r="F292" s="254">
        <v>150000</v>
      </c>
      <c r="G292" s="254">
        <f>ROUNDDOWN(D292*F292,-3)</f>
        <v>318000000</v>
      </c>
      <c r="H292" s="178">
        <v>2120</v>
      </c>
      <c r="I292" s="179" t="s">
        <v>47</v>
      </c>
      <c r="J292" s="254">
        <v>150000</v>
      </c>
      <c r="K292" s="254">
        <f>ROUNDDOWN(H292*J292,-3)</f>
        <v>318000000</v>
      </c>
      <c r="L292" s="178">
        <v>2120</v>
      </c>
      <c r="M292" s="179" t="s">
        <v>47</v>
      </c>
      <c r="N292" s="254">
        <v>150000</v>
      </c>
      <c r="O292" s="254">
        <f>ROUNDDOWN(L292*N292,-3)</f>
        <v>318000000</v>
      </c>
      <c r="P292" s="178">
        <v>2120</v>
      </c>
      <c r="Q292" s="179" t="s">
        <v>47</v>
      </c>
      <c r="R292" s="254">
        <v>150000</v>
      </c>
      <c r="S292" s="254">
        <f>ROUNDDOWN(P292*R292,-3)</f>
        <v>318000000</v>
      </c>
      <c r="T292" s="251">
        <f t="shared" si="23"/>
        <v>0</v>
      </c>
    </row>
    <row r="293" spans="2:20" ht="15.9" hidden="1" x14ac:dyDescent="0.4">
      <c r="B293" s="208" t="s">
        <v>27</v>
      </c>
      <c r="C293" s="180" t="s">
        <v>175</v>
      </c>
      <c r="D293" s="178">
        <v>1</v>
      </c>
      <c r="E293" s="179" t="s">
        <v>38</v>
      </c>
      <c r="F293" s="254">
        <v>26180000</v>
      </c>
      <c r="G293" s="254">
        <f>ROUNDDOWN(D293*F293,-3)</f>
        <v>26180000</v>
      </c>
      <c r="H293" s="178">
        <v>1</v>
      </c>
      <c r="I293" s="179" t="s">
        <v>38</v>
      </c>
      <c r="J293" s="254">
        <v>26180000</v>
      </c>
      <c r="K293" s="254">
        <f>ROUNDDOWN(H293*J293,-3)</f>
        <v>26180000</v>
      </c>
      <c r="L293" s="178">
        <v>1</v>
      </c>
      <c r="M293" s="179" t="s">
        <v>38</v>
      </c>
      <c r="N293" s="254">
        <v>26180000</v>
      </c>
      <c r="O293" s="254">
        <f>ROUNDDOWN(L293*N293,-3)</f>
        <v>26180000</v>
      </c>
      <c r="P293" s="178">
        <v>1</v>
      </c>
      <c r="Q293" s="179" t="s">
        <v>38</v>
      </c>
      <c r="R293" s="254">
        <v>26180000</v>
      </c>
      <c r="S293" s="254">
        <f>ROUNDDOWN(P293*R293,-3)</f>
        <v>26180000</v>
      </c>
      <c r="T293" s="251">
        <f t="shared" si="23"/>
        <v>0</v>
      </c>
    </row>
    <row r="294" spans="2:20" ht="15.9" hidden="1" x14ac:dyDescent="0.4">
      <c r="B294" s="208"/>
      <c r="C294" s="180" t="s">
        <v>76</v>
      </c>
      <c r="D294" s="178">
        <v>1</v>
      </c>
      <c r="E294" s="179" t="s">
        <v>38</v>
      </c>
      <c r="F294" s="254">
        <v>123620000</v>
      </c>
      <c r="G294" s="254">
        <f>ROUNDDOWN(D294*F294,-3)</f>
        <v>123620000</v>
      </c>
      <c r="H294" s="178">
        <v>1</v>
      </c>
      <c r="I294" s="179" t="s">
        <v>38</v>
      </c>
      <c r="J294" s="254">
        <v>123620000</v>
      </c>
      <c r="K294" s="254">
        <f>ROUNDDOWN(H294*J294,-3)</f>
        <v>123620000</v>
      </c>
      <c r="L294" s="178">
        <v>1</v>
      </c>
      <c r="M294" s="179" t="s">
        <v>38</v>
      </c>
      <c r="N294" s="254">
        <f>123620000-50000000</f>
        <v>73620000</v>
      </c>
      <c r="O294" s="254">
        <f>ROUNDDOWN(L294*N294,-3)</f>
        <v>73620000</v>
      </c>
      <c r="P294" s="178">
        <v>1</v>
      </c>
      <c r="Q294" s="179" t="s">
        <v>38</v>
      </c>
      <c r="R294" s="254">
        <f>123620000-50000000</f>
        <v>73620000</v>
      </c>
      <c r="S294" s="254">
        <f>ROUNDDOWN(P294*R294,-3)</f>
        <v>73620000</v>
      </c>
      <c r="T294" s="251">
        <f t="shared" si="23"/>
        <v>0</v>
      </c>
    </row>
    <row r="295" spans="2:20" ht="15.9" hidden="1" x14ac:dyDescent="0.4">
      <c r="B295" s="208">
        <v>525112</v>
      </c>
      <c r="C295" s="180" t="s">
        <v>97</v>
      </c>
      <c r="D295" s="178">
        <v>0</v>
      </c>
      <c r="E295" s="179"/>
      <c r="F295" s="180">
        <v>0</v>
      </c>
      <c r="G295" s="254">
        <f>SUM(G296:G299)</f>
        <v>586462000</v>
      </c>
      <c r="H295" s="178">
        <v>0</v>
      </c>
      <c r="I295" s="179"/>
      <c r="J295" s="180">
        <v>0</v>
      </c>
      <c r="K295" s="254">
        <f>SUM(K296:K299)</f>
        <v>586462000</v>
      </c>
      <c r="L295" s="178">
        <v>0</v>
      </c>
      <c r="M295" s="179"/>
      <c r="N295" s="180">
        <v>0</v>
      </c>
      <c r="O295" s="254">
        <f>SUM(O296:O299)</f>
        <v>586462000</v>
      </c>
      <c r="P295" s="178">
        <v>0</v>
      </c>
      <c r="Q295" s="179"/>
      <c r="R295" s="180">
        <v>0</v>
      </c>
      <c r="S295" s="254">
        <f>SUM(S296:S299)</f>
        <v>586462000</v>
      </c>
      <c r="T295" s="251">
        <f t="shared" si="23"/>
        <v>0</v>
      </c>
    </row>
    <row r="296" spans="2:20" ht="15.9" hidden="1" x14ac:dyDescent="0.4">
      <c r="B296" s="208" t="s">
        <v>27</v>
      </c>
      <c r="C296" s="180" t="s">
        <v>176</v>
      </c>
      <c r="D296" s="178">
        <v>1</v>
      </c>
      <c r="E296" s="179" t="s">
        <v>38</v>
      </c>
      <c r="F296" s="254">
        <v>454560000</v>
      </c>
      <c r="G296" s="254">
        <f>ROUNDDOWN(D296*F296,-3)</f>
        <v>454560000</v>
      </c>
      <c r="H296" s="178">
        <v>1</v>
      </c>
      <c r="I296" s="179" t="s">
        <v>38</v>
      </c>
      <c r="J296" s="254">
        <v>454560000</v>
      </c>
      <c r="K296" s="254">
        <f>ROUNDDOWN(H296*J296,-3)</f>
        <v>454560000</v>
      </c>
      <c r="L296" s="178">
        <v>1</v>
      </c>
      <c r="M296" s="179" t="s">
        <v>38</v>
      </c>
      <c r="N296" s="254">
        <v>454560000</v>
      </c>
      <c r="O296" s="254">
        <f>ROUNDDOWN(L296*N296,-3)</f>
        <v>454560000</v>
      </c>
      <c r="P296" s="178">
        <v>1</v>
      </c>
      <c r="Q296" s="179" t="s">
        <v>38</v>
      </c>
      <c r="R296" s="254">
        <v>454560000</v>
      </c>
      <c r="S296" s="254">
        <f>ROUNDDOWN(P296*R296,-3)</f>
        <v>454560000</v>
      </c>
      <c r="T296" s="251">
        <f t="shared" si="23"/>
        <v>0</v>
      </c>
    </row>
    <row r="297" spans="2:20" ht="15.9" hidden="1" x14ac:dyDescent="0.4">
      <c r="B297" s="208" t="s">
        <v>27</v>
      </c>
      <c r="C297" s="180" t="s">
        <v>177</v>
      </c>
      <c r="D297" s="178">
        <v>96</v>
      </c>
      <c r="E297" s="179" t="s">
        <v>40</v>
      </c>
      <c r="F297" s="254">
        <v>500000</v>
      </c>
      <c r="G297" s="254">
        <f>ROUNDDOWN(D297*F297,-3)</f>
        <v>48000000</v>
      </c>
      <c r="H297" s="178">
        <v>96</v>
      </c>
      <c r="I297" s="179" t="s">
        <v>40</v>
      </c>
      <c r="J297" s="254">
        <v>500000</v>
      </c>
      <c r="K297" s="254">
        <f>ROUNDDOWN(H297*J297,-3)</f>
        <v>48000000</v>
      </c>
      <c r="L297" s="178">
        <v>96</v>
      </c>
      <c r="M297" s="179" t="s">
        <v>40</v>
      </c>
      <c r="N297" s="254">
        <v>500000</v>
      </c>
      <c r="O297" s="254">
        <f>ROUNDDOWN(L297*N297,-3)</f>
        <v>48000000</v>
      </c>
      <c r="P297" s="178">
        <v>96</v>
      </c>
      <c r="Q297" s="179" t="s">
        <v>40</v>
      </c>
      <c r="R297" s="254">
        <v>500000</v>
      </c>
      <c r="S297" s="254">
        <f>ROUNDDOWN(P297*R297,-3)</f>
        <v>48000000</v>
      </c>
      <c r="T297" s="251">
        <f t="shared" si="23"/>
        <v>0</v>
      </c>
    </row>
    <row r="298" spans="2:20" ht="15.9" hidden="1" x14ac:dyDescent="0.4">
      <c r="B298" s="208" t="s">
        <v>27</v>
      </c>
      <c r="C298" s="180" t="s">
        <v>178</v>
      </c>
      <c r="D298" s="178">
        <v>96</v>
      </c>
      <c r="E298" s="179" t="s">
        <v>40</v>
      </c>
      <c r="F298" s="254">
        <v>500000</v>
      </c>
      <c r="G298" s="254">
        <f>ROUNDDOWN(D298*F298,-3)</f>
        <v>48000000</v>
      </c>
      <c r="H298" s="178">
        <v>96</v>
      </c>
      <c r="I298" s="179" t="s">
        <v>40</v>
      </c>
      <c r="J298" s="254">
        <v>500000</v>
      </c>
      <c r="K298" s="254">
        <f>ROUNDDOWN(H298*J298,-3)</f>
        <v>48000000</v>
      </c>
      <c r="L298" s="178">
        <v>96</v>
      </c>
      <c r="M298" s="179" t="s">
        <v>40</v>
      </c>
      <c r="N298" s="254">
        <v>500000</v>
      </c>
      <c r="O298" s="254">
        <f>ROUNDDOWN(L298*N298,-3)</f>
        <v>48000000</v>
      </c>
      <c r="P298" s="178">
        <v>96</v>
      </c>
      <c r="Q298" s="179" t="s">
        <v>40</v>
      </c>
      <c r="R298" s="254">
        <v>500000</v>
      </c>
      <c r="S298" s="254">
        <f>ROUNDDOWN(P298*R298,-3)</f>
        <v>48000000</v>
      </c>
      <c r="T298" s="251">
        <f t="shared" si="23"/>
        <v>0</v>
      </c>
    </row>
    <row r="299" spans="2:20" ht="15.9" hidden="1" x14ac:dyDescent="0.4">
      <c r="B299" s="208" t="s">
        <v>27</v>
      </c>
      <c r="C299" s="180" t="s">
        <v>182</v>
      </c>
      <c r="D299" s="178">
        <v>1</v>
      </c>
      <c r="E299" s="179" t="s">
        <v>38</v>
      </c>
      <c r="F299" s="254">
        <v>35902000</v>
      </c>
      <c r="G299" s="254">
        <f>ROUNDDOWN(D299*F299,-3)</f>
        <v>35902000</v>
      </c>
      <c r="H299" s="178">
        <v>1</v>
      </c>
      <c r="I299" s="179" t="s">
        <v>38</v>
      </c>
      <c r="J299" s="254">
        <v>35902000</v>
      </c>
      <c r="K299" s="254">
        <f>ROUNDDOWN(H299*J299,-3)</f>
        <v>35902000</v>
      </c>
      <c r="L299" s="178">
        <v>1</v>
      </c>
      <c r="M299" s="179" t="s">
        <v>38</v>
      </c>
      <c r="N299" s="254">
        <v>35902000</v>
      </c>
      <c r="O299" s="254">
        <f>ROUNDDOWN(L299*N299,-3)</f>
        <v>35902000</v>
      </c>
      <c r="P299" s="178">
        <v>1</v>
      </c>
      <c r="Q299" s="179" t="s">
        <v>38</v>
      </c>
      <c r="R299" s="254">
        <v>35902000</v>
      </c>
      <c r="S299" s="254">
        <f>ROUNDDOWN(P299*R299,-3)</f>
        <v>35902000</v>
      </c>
      <c r="T299" s="251">
        <f t="shared" si="23"/>
        <v>0</v>
      </c>
    </row>
    <row r="300" spans="2:20" ht="15.9" hidden="1" x14ac:dyDescent="0.4">
      <c r="B300" s="268" t="s">
        <v>198</v>
      </c>
      <c r="C300" s="180" t="s">
        <v>199</v>
      </c>
      <c r="D300" s="269">
        <f>D301</f>
        <v>96</v>
      </c>
      <c r="E300" s="270" t="s">
        <v>171</v>
      </c>
      <c r="F300" s="254">
        <v>0</v>
      </c>
      <c r="G300" s="254">
        <f>G301</f>
        <v>937804000</v>
      </c>
      <c r="H300" s="269">
        <f>H301</f>
        <v>96</v>
      </c>
      <c r="I300" s="270" t="s">
        <v>171</v>
      </c>
      <c r="J300" s="254">
        <v>0</v>
      </c>
      <c r="K300" s="254">
        <f>K301</f>
        <v>937804000</v>
      </c>
      <c r="L300" s="269">
        <f>L301</f>
        <v>96</v>
      </c>
      <c r="M300" s="270" t="s">
        <v>171</v>
      </c>
      <c r="N300" s="254">
        <v>0</v>
      </c>
      <c r="O300" s="254">
        <f>O301</f>
        <v>887804000</v>
      </c>
      <c r="P300" s="269">
        <v>96</v>
      </c>
      <c r="Q300" s="270" t="s">
        <v>171</v>
      </c>
      <c r="R300" s="254">
        <v>0</v>
      </c>
      <c r="S300" s="254">
        <f>S301</f>
        <v>887804000</v>
      </c>
      <c r="T300" s="251">
        <f t="shared" si="23"/>
        <v>0</v>
      </c>
    </row>
    <row r="301" spans="2:20" ht="15.9" hidden="1" x14ac:dyDescent="0.4">
      <c r="B301" s="312" t="s">
        <v>34</v>
      </c>
      <c r="C301" s="313" t="s">
        <v>200</v>
      </c>
      <c r="D301" s="269">
        <v>96</v>
      </c>
      <c r="E301" s="270" t="s">
        <v>171</v>
      </c>
      <c r="F301" s="254">
        <v>0</v>
      </c>
      <c r="G301" s="254">
        <f>G302+G307</f>
        <v>937804000</v>
      </c>
      <c r="H301" s="314">
        <v>96</v>
      </c>
      <c r="I301" s="315" t="s">
        <v>171</v>
      </c>
      <c r="J301" s="316">
        <v>0</v>
      </c>
      <c r="K301" s="316">
        <f>K302+K307</f>
        <v>937804000</v>
      </c>
      <c r="L301" s="314">
        <v>96</v>
      </c>
      <c r="M301" s="315" t="s">
        <v>171</v>
      </c>
      <c r="N301" s="316">
        <v>0</v>
      </c>
      <c r="O301" s="316">
        <f>O302+O307</f>
        <v>887804000</v>
      </c>
      <c r="P301" s="314">
        <v>96</v>
      </c>
      <c r="Q301" s="315" t="s">
        <v>171</v>
      </c>
      <c r="R301" s="316">
        <v>0</v>
      </c>
      <c r="S301" s="316">
        <f>S302+S307</f>
        <v>887804000</v>
      </c>
      <c r="T301" s="251">
        <f t="shared" si="23"/>
        <v>0</v>
      </c>
    </row>
    <row r="302" spans="2:20" ht="15.9" hidden="1" x14ac:dyDescent="0.4">
      <c r="B302" s="208">
        <v>525111</v>
      </c>
      <c r="C302" s="180" t="s">
        <v>174</v>
      </c>
      <c r="D302" s="178">
        <v>0</v>
      </c>
      <c r="E302" s="179" t="s">
        <v>27</v>
      </c>
      <c r="F302" s="180">
        <v>0</v>
      </c>
      <c r="G302" s="254">
        <f>SUM(G303:G306)</f>
        <v>398100000</v>
      </c>
      <c r="H302" s="178">
        <v>0</v>
      </c>
      <c r="I302" s="179" t="s">
        <v>27</v>
      </c>
      <c r="J302" s="180">
        <v>0</v>
      </c>
      <c r="K302" s="254">
        <f>SUM(K303:K306)</f>
        <v>398100000</v>
      </c>
      <c r="L302" s="178">
        <v>0</v>
      </c>
      <c r="M302" s="179" t="s">
        <v>27</v>
      </c>
      <c r="N302" s="180">
        <v>0</v>
      </c>
      <c r="O302" s="254">
        <f>SUM(O303:O306)</f>
        <v>348100000</v>
      </c>
      <c r="P302" s="178">
        <v>0</v>
      </c>
      <c r="Q302" s="179" t="s">
        <v>27</v>
      </c>
      <c r="R302" s="180">
        <v>0</v>
      </c>
      <c r="S302" s="254">
        <f>SUM(S303:S306)</f>
        <v>348100000</v>
      </c>
      <c r="T302" s="251">
        <f t="shared" si="23"/>
        <v>0</v>
      </c>
    </row>
    <row r="303" spans="2:20" ht="15.9" hidden="1" x14ac:dyDescent="0.4">
      <c r="B303" s="208" t="s">
        <v>27</v>
      </c>
      <c r="C303" s="180" t="s">
        <v>46</v>
      </c>
      <c r="D303" s="178">
        <v>312</v>
      </c>
      <c r="E303" s="179" t="s">
        <v>47</v>
      </c>
      <c r="F303" s="254">
        <v>150000</v>
      </c>
      <c r="G303" s="254">
        <f>ROUNDDOWN(D303*F303,-3)</f>
        <v>46800000</v>
      </c>
      <c r="H303" s="178">
        <v>312</v>
      </c>
      <c r="I303" s="179" t="s">
        <v>47</v>
      </c>
      <c r="J303" s="254">
        <v>150000</v>
      </c>
      <c r="K303" s="254">
        <f>ROUNDDOWN(H303*J303,-3)</f>
        <v>46800000</v>
      </c>
      <c r="L303" s="178">
        <v>312</v>
      </c>
      <c r="M303" s="179" t="s">
        <v>47</v>
      </c>
      <c r="N303" s="254">
        <v>150000</v>
      </c>
      <c r="O303" s="254">
        <f>ROUNDDOWN(L303*N303,-3)</f>
        <v>46800000</v>
      </c>
      <c r="P303" s="178">
        <v>312</v>
      </c>
      <c r="Q303" s="179" t="s">
        <v>47</v>
      </c>
      <c r="R303" s="254">
        <v>150000</v>
      </c>
      <c r="S303" s="254">
        <f>ROUNDDOWN(P303*R303,-3)</f>
        <v>46800000</v>
      </c>
      <c r="T303" s="251">
        <f t="shared" si="23"/>
        <v>0</v>
      </c>
    </row>
    <row r="304" spans="2:20" ht="15.9" hidden="1" x14ac:dyDescent="0.4">
      <c r="B304" s="208" t="s">
        <v>27</v>
      </c>
      <c r="C304" s="180" t="s">
        <v>48</v>
      </c>
      <c r="D304" s="178">
        <v>1488</v>
      </c>
      <c r="E304" s="179" t="s">
        <v>47</v>
      </c>
      <c r="F304" s="254">
        <v>150000</v>
      </c>
      <c r="G304" s="254">
        <f>ROUNDDOWN(D304*F304,-3)</f>
        <v>223200000</v>
      </c>
      <c r="H304" s="178">
        <v>1488</v>
      </c>
      <c r="I304" s="179" t="s">
        <v>47</v>
      </c>
      <c r="J304" s="254">
        <v>150000</v>
      </c>
      <c r="K304" s="254">
        <f>ROUNDDOWN(H304*J304,-3)</f>
        <v>223200000</v>
      </c>
      <c r="L304" s="178">
        <v>1488</v>
      </c>
      <c r="M304" s="179" t="s">
        <v>47</v>
      </c>
      <c r="N304" s="254">
        <v>150000</v>
      </c>
      <c r="O304" s="254">
        <f>ROUNDDOWN(L304*N304,-3)</f>
        <v>223200000</v>
      </c>
      <c r="P304" s="178">
        <v>1488</v>
      </c>
      <c r="Q304" s="179" t="s">
        <v>47</v>
      </c>
      <c r="R304" s="254">
        <v>150000</v>
      </c>
      <c r="S304" s="254">
        <f>ROUNDDOWN(P304*R304,-3)</f>
        <v>223200000</v>
      </c>
      <c r="T304" s="251">
        <f t="shared" si="23"/>
        <v>0</v>
      </c>
    </row>
    <row r="305" spans="2:20" ht="15.9" hidden="1" x14ac:dyDescent="0.4">
      <c r="B305" s="208" t="s">
        <v>27</v>
      </c>
      <c r="C305" s="180" t="s">
        <v>175</v>
      </c>
      <c r="D305" s="178">
        <v>1</v>
      </c>
      <c r="E305" s="179" t="s">
        <v>38</v>
      </c>
      <c r="F305" s="254">
        <v>20020000</v>
      </c>
      <c r="G305" s="254">
        <f>ROUNDDOWN(D305*F305,-3)</f>
        <v>20020000</v>
      </c>
      <c r="H305" s="178">
        <v>1</v>
      </c>
      <c r="I305" s="179" t="s">
        <v>38</v>
      </c>
      <c r="J305" s="254">
        <v>20020000</v>
      </c>
      <c r="K305" s="254">
        <f>ROUNDDOWN(H305*J305,-3)</f>
        <v>20020000</v>
      </c>
      <c r="L305" s="178">
        <v>1</v>
      </c>
      <c r="M305" s="179" t="s">
        <v>38</v>
      </c>
      <c r="N305" s="254">
        <v>20020000</v>
      </c>
      <c r="O305" s="254">
        <f>ROUNDDOWN(L305*N305,-3)</f>
        <v>20020000</v>
      </c>
      <c r="P305" s="178">
        <v>1</v>
      </c>
      <c r="Q305" s="179" t="s">
        <v>38</v>
      </c>
      <c r="R305" s="254">
        <v>20020000</v>
      </c>
      <c r="S305" s="254">
        <f>ROUNDDOWN(P305*R305,-3)</f>
        <v>20020000</v>
      </c>
      <c r="T305" s="251">
        <f t="shared" si="23"/>
        <v>0</v>
      </c>
    </row>
    <row r="306" spans="2:20" ht="15.9" hidden="1" x14ac:dyDescent="0.4">
      <c r="B306" s="208"/>
      <c r="C306" s="180" t="s">
        <v>76</v>
      </c>
      <c r="D306" s="178">
        <v>1</v>
      </c>
      <c r="E306" s="179" t="s">
        <v>38</v>
      </c>
      <c r="F306" s="254">
        <v>108080000</v>
      </c>
      <c r="G306" s="254">
        <f>ROUNDDOWN(D306*F306,-3)</f>
        <v>108080000</v>
      </c>
      <c r="H306" s="178">
        <v>1</v>
      </c>
      <c r="I306" s="179" t="s">
        <v>38</v>
      </c>
      <c r="J306" s="254">
        <v>108080000</v>
      </c>
      <c r="K306" s="254">
        <f>ROUNDDOWN(H306*J306,-3)</f>
        <v>108080000</v>
      </c>
      <c r="L306" s="178">
        <v>1</v>
      </c>
      <c r="M306" s="179" t="s">
        <v>38</v>
      </c>
      <c r="N306" s="254">
        <f>108080000-50000000</f>
        <v>58080000</v>
      </c>
      <c r="O306" s="254">
        <f>ROUNDDOWN(L306*N306,-3)</f>
        <v>58080000</v>
      </c>
      <c r="P306" s="178">
        <v>1</v>
      </c>
      <c r="Q306" s="179" t="s">
        <v>38</v>
      </c>
      <c r="R306" s="254">
        <f>108080000-50000000</f>
        <v>58080000</v>
      </c>
      <c r="S306" s="254">
        <f>ROUNDDOWN(P306*R306,-3)</f>
        <v>58080000</v>
      </c>
      <c r="T306" s="251">
        <f t="shared" si="23"/>
        <v>0</v>
      </c>
    </row>
    <row r="307" spans="2:20" ht="15.9" hidden="1" x14ac:dyDescent="0.4">
      <c r="B307" s="208">
        <v>525112</v>
      </c>
      <c r="C307" s="180" t="s">
        <v>97</v>
      </c>
      <c r="D307" s="178">
        <v>0</v>
      </c>
      <c r="E307" s="179" t="s">
        <v>27</v>
      </c>
      <c r="F307" s="180">
        <v>0</v>
      </c>
      <c r="G307" s="254">
        <f>SUM(G308:G311)</f>
        <v>539704000</v>
      </c>
      <c r="H307" s="178">
        <v>0</v>
      </c>
      <c r="I307" s="179" t="s">
        <v>27</v>
      </c>
      <c r="J307" s="180">
        <v>0</v>
      </c>
      <c r="K307" s="254">
        <f>SUM(K308:K311)</f>
        <v>539704000</v>
      </c>
      <c r="L307" s="178">
        <v>0</v>
      </c>
      <c r="M307" s="179" t="s">
        <v>27</v>
      </c>
      <c r="N307" s="180">
        <v>0</v>
      </c>
      <c r="O307" s="254">
        <f>SUM(O308:O311)</f>
        <v>539704000</v>
      </c>
      <c r="P307" s="178">
        <v>0</v>
      </c>
      <c r="Q307" s="179" t="s">
        <v>27</v>
      </c>
      <c r="R307" s="180">
        <v>0</v>
      </c>
      <c r="S307" s="254">
        <f>SUM(S308:S311)</f>
        <v>539704000</v>
      </c>
      <c r="T307" s="251">
        <f t="shared" si="23"/>
        <v>0</v>
      </c>
    </row>
    <row r="308" spans="2:20" ht="15.9" hidden="1" x14ac:dyDescent="0.4">
      <c r="B308" s="208" t="s">
        <v>27</v>
      </c>
      <c r="C308" s="180" t="s">
        <v>176</v>
      </c>
      <c r="D308" s="178">
        <v>1</v>
      </c>
      <c r="E308" s="179" t="s">
        <v>38</v>
      </c>
      <c r="F308" s="254">
        <v>410880000</v>
      </c>
      <c r="G308" s="254">
        <f>ROUNDDOWN(D308*F308,-3)</f>
        <v>410880000</v>
      </c>
      <c r="H308" s="178">
        <v>1</v>
      </c>
      <c r="I308" s="179" t="s">
        <v>38</v>
      </c>
      <c r="J308" s="254">
        <v>410880000</v>
      </c>
      <c r="K308" s="254">
        <f>ROUNDDOWN(H308*J308,-3)</f>
        <v>410880000</v>
      </c>
      <c r="L308" s="178">
        <v>1</v>
      </c>
      <c r="M308" s="179" t="s">
        <v>38</v>
      </c>
      <c r="N308" s="254">
        <v>410880000</v>
      </c>
      <c r="O308" s="254">
        <f>ROUNDDOWN(L308*N308,-3)</f>
        <v>410880000</v>
      </c>
      <c r="P308" s="178">
        <v>1</v>
      </c>
      <c r="Q308" s="179" t="s">
        <v>38</v>
      </c>
      <c r="R308" s="254">
        <v>410880000</v>
      </c>
      <c r="S308" s="254">
        <f>ROUNDDOWN(P308*R308,-3)</f>
        <v>410880000</v>
      </c>
      <c r="T308" s="251">
        <f t="shared" si="23"/>
        <v>0</v>
      </c>
    </row>
    <row r="309" spans="2:20" ht="15.9" hidden="1" x14ac:dyDescent="0.4">
      <c r="B309" s="208" t="s">
        <v>27</v>
      </c>
      <c r="C309" s="180" t="s">
        <v>177</v>
      </c>
      <c r="D309" s="178">
        <v>96</v>
      </c>
      <c r="E309" s="179" t="s">
        <v>40</v>
      </c>
      <c r="F309" s="254">
        <v>500000</v>
      </c>
      <c r="G309" s="254">
        <f>ROUNDDOWN(D309*F309,-3)</f>
        <v>48000000</v>
      </c>
      <c r="H309" s="178">
        <v>96</v>
      </c>
      <c r="I309" s="179" t="s">
        <v>40</v>
      </c>
      <c r="J309" s="254">
        <v>500000</v>
      </c>
      <c r="K309" s="254">
        <f>ROUNDDOWN(H309*J309,-3)</f>
        <v>48000000</v>
      </c>
      <c r="L309" s="178">
        <v>96</v>
      </c>
      <c r="M309" s="179" t="s">
        <v>40</v>
      </c>
      <c r="N309" s="254">
        <v>500000</v>
      </c>
      <c r="O309" s="254">
        <f>ROUNDDOWN(L309*N309,-3)</f>
        <v>48000000</v>
      </c>
      <c r="P309" s="178">
        <v>96</v>
      </c>
      <c r="Q309" s="179" t="s">
        <v>40</v>
      </c>
      <c r="R309" s="254">
        <v>500000</v>
      </c>
      <c r="S309" s="254">
        <f>ROUNDDOWN(P309*R309,-3)</f>
        <v>48000000</v>
      </c>
      <c r="T309" s="251">
        <f t="shared" si="23"/>
        <v>0</v>
      </c>
    </row>
    <row r="310" spans="2:20" ht="15.9" hidden="1" x14ac:dyDescent="0.4">
      <c r="B310" s="208" t="s">
        <v>27</v>
      </c>
      <c r="C310" s="180" t="s">
        <v>178</v>
      </c>
      <c r="D310" s="178">
        <v>96</v>
      </c>
      <c r="E310" s="179" t="s">
        <v>40</v>
      </c>
      <c r="F310" s="254">
        <v>500000</v>
      </c>
      <c r="G310" s="254">
        <f>ROUNDDOWN(D310*F310,-3)</f>
        <v>48000000</v>
      </c>
      <c r="H310" s="178">
        <v>96</v>
      </c>
      <c r="I310" s="179" t="s">
        <v>40</v>
      </c>
      <c r="J310" s="254">
        <v>500000</v>
      </c>
      <c r="K310" s="254">
        <f>ROUNDDOWN(H310*J310,-3)</f>
        <v>48000000</v>
      </c>
      <c r="L310" s="178">
        <v>96</v>
      </c>
      <c r="M310" s="179" t="s">
        <v>40</v>
      </c>
      <c r="N310" s="254">
        <v>500000</v>
      </c>
      <c r="O310" s="254">
        <f>ROUNDDOWN(L310*N310,-3)</f>
        <v>48000000</v>
      </c>
      <c r="P310" s="178">
        <v>96</v>
      </c>
      <c r="Q310" s="179" t="s">
        <v>40</v>
      </c>
      <c r="R310" s="254">
        <v>500000</v>
      </c>
      <c r="S310" s="254">
        <f>ROUNDDOWN(P310*R310,-3)</f>
        <v>48000000</v>
      </c>
      <c r="T310" s="251">
        <f t="shared" si="23"/>
        <v>0</v>
      </c>
    </row>
    <row r="311" spans="2:20" ht="15.9" hidden="1" x14ac:dyDescent="0.4">
      <c r="B311" s="208" t="s">
        <v>27</v>
      </c>
      <c r="C311" s="180" t="s">
        <v>201</v>
      </c>
      <c r="D311" s="178">
        <v>1</v>
      </c>
      <c r="E311" s="179" t="s">
        <v>38</v>
      </c>
      <c r="F311" s="254">
        <v>32824000</v>
      </c>
      <c r="G311" s="254">
        <f>ROUNDDOWN(D311*F311,-3)</f>
        <v>32824000</v>
      </c>
      <c r="H311" s="178">
        <v>1</v>
      </c>
      <c r="I311" s="179" t="s">
        <v>38</v>
      </c>
      <c r="J311" s="254">
        <v>32824000</v>
      </c>
      <c r="K311" s="254">
        <f>ROUNDDOWN(H311*J311,-3)</f>
        <v>32824000</v>
      </c>
      <c r="L311" s="178">
        <v>1</v>
      </c>
      <c r="M311" s="179" t="s">
        <v>38</v>
      </c>
      <c r="N311" s="254">
        <v>32824000</v>
      </c>
      <c r="O311" s="254">
        <f>ROUNDDOWN(L311*N311,-3)</f>
        <v>32824000</v>
      </c>
      <c r="P311" s="178">
        <v>1</v>
      </c>
      <c r="Q311" s="179" t="s">
        <v>38</v>
      </c>
      <c r="R311" s="254">
        <v>32824000</v>
      </c>
      <c r="S311" s="254">
        <f>ROUNDDOWN(P311*R311,-3)</f>
        <v>32824000</v>
      </c>
      <c r="T311" s="251">
        <f t="shared" si="23"/>
        <v>0</v>
      </c>
    </row>
    <row r="312" spans="2:20" ht="15.9" x14ac:dyDescent="0.4">
      <c r="B312" s="268">
        <v>601</v>
      </c>
      <c r="C312" s="180" t="s">
        <v>202</v>
      </c>
      <c r="D312" s="254">
        <f>D313+D325+D331+D348</f>
        <v>0</v>
      </c>
      <c r="E312" s="270" t="s">
        <v>171</v>
      </c>
      <c r="F312" s="254">
        <v>0</v>
      </c>
      <c r="G312" s="254">
        <f>G313+G325+G331+G348</f>
        <v>1642771000</v>
      </c>
      <c r="H312" s="254">
        <f>H313+H325+H331+H348</f>
        <v>0</v>
      </c>
      <c r="I312" s="270" t="s">
        <v>171</v>
      </c>
      <c r="J312" s="254">
        <v>0</v>
      </c>
      <c r="K312" s="254">
        <f>K313+K325+K331+K348+K355+K369</f>
        <v>1642771000</v>
      </c>
      <c r="L312" s="254">
        <f>L313+L325+L331+L348</f>
        <v>0</v>
      </c>
      <c r="M312" s="270" t="s">
        <v>171</v>
      </c>
      <c r="N312" s="254">
        <v>0</v>
      </c>
      <c r="O312" s="254">
        <f>O313+O325+O331+O348+O355+O369+O374+O379+O382+O385</f>
        <v>1892771000</v>
      </c>
      <c r="P312" s="254">
        <v>0</v>
      </c>
      <c r="Q312" s="270" t="s">
        <v>171</v>
      </c>
      <c r="R312" s="254">
        <v>0</v>
      </c>
      <c r="S312" s="254">
        <f>S313+S325+S331+S348+S355+S369+S374+S379+S382+S385</f>
        <v>4732655000</v>
      </c>
      <c r="T312" s="251">
        <f t="shared" si="23"/>
        <v>-2839884000</v>
      </c>
    </row>
    <row r="313" spans="2:20" ht="15.9" hidden="1" x14ac:dyDescent="0.4">
      <c r="B313" s="312" t="s">
        <v>34</v>
      </c>
      <c r="C313" s="313" t="s">
        <v>203</v>
      </c>
      <c r="D313" s="269">
        <v>0</v>
      </c>
      <c r="E313" s="270" t="s">
        <v>27</v>
      </c>
      <c r="F313" s="254">
        <v>0</v>
      </c>
      <c r="G313" s="254">
        <f>G314+G316+G321+G323</f>
        <v>0</v>
      </c>
      <c r="H313" s="314">
        <v>0</v>
      </c>
      <c r="I313" s="315" t="s">
        <v>27</v>
      </c>
      <c r="J313" s="316">
        <v>0</v>
      </c>
      <c r="K313" s="316">
        <f>K314+K316+K321+K323</f>
        <v>0</v>
      </c>
      <c r="L313" s="314">
        <v>0</v>
      </c>
      <c r="M313" s="315" t="s">
        <v>27</v>
      </c>
      <c r="N313" s="316">
        <v>0</v>
      </c>
      <c r="O313" s="316">
        <f>O314+O316+O321+O323</f>
        <v>0</v>
      </c>
      <c r="P313" s="314">
        <v>0</v>
      </c>
      <c r="Q313" s="315" t="s">
        <v>27</v>
      </c>
      <c r="R313" s="316">
        <v>0</v>
      </c>
      <c r="S313" s="316">
        <f>S314+S316+S321+S323</f>
        <v>0</v>
      </c>
      <c r="T313" s="251">
        <f t="shared" si="23"/>
        <v>0</v>
      </c>
    </row>
    <row r="314" spans="2:20" ht="15.9" hidden="1" x14ac:dyDescent="0.4">
      <c r="B314" s="208"/>
      <c r="C314" s="180"/>
      <c r="D314" s="178"/>
      <c r="E314" s="179"/>
      <c r="F314" s="180"/>
      <c r="G314" s="254"/>
      <c r="H314" s="178"/>
      <c r="I314" s="179"/>
      <c r="J314" s="180"/>
      <c r="K314" s="254"/>
      <c r="L314" s="178"/>
      <c r="M314" s="179"/>
      <c r="N314" s="180"/>
      <c r="O314" s="254"/>
      <c r="P314" s="178"/>
      <c r="Q314" s="179"/>
      <c r="R314" s="180"/>
      <c r="S314" s="254"/>
      <c r="T314" s="251">
        <f t="shared" si="23"/>
        <v>0</v>
      </c>
    </row>
    <row r="315" spans="2:20" ht="15.9" hidden="1" x14ac:dyDescent="0.4">
      <c r="B315" s="208"/>
      <c r="C315" s="180"/>
      <c r="D315" s="178"/>
      <c r="E315" s="179"/>
      <c r="F315" s="254"/>
      <c r="G315" s="254"/>
      <c r="H315" s="178"/>
      <c r="I315" s="179"/>
      <c r="J315" s="254"/>
      <c r="K315" s="254"/>
      <c r="L315" s="178"/>
      <c r="M315" s="179"/>
      <c r="N315" s="254"/>
      <c r="O315" s="254"/>
      <c r="P315" s="178"/>
      <c r="Q315" s="179"/>
      <c r="R315" s="254"/>
      <c r="S315" s="254"/>
      <c r="T315" s="251">
        <f t="shared" si="23"/>
        <v>0</v>
      </c>
    </row>
    <row r="316" spans="2:20" ht="15.9" hidden="1" x14ac:dyDescent="0.4">
      <c r="B316" s="208"/>
      <c r="C316" s="180"/>
      <c r="D316" s="178"/>
      <c r="E316" s="179"/>
      <c r="F316" s="180"/>
      <c r="G316" s="254"/>
      <c r="H316" s="178"/>
      <c r="I316" s="179"/>
      <c r="J316" s="180"/>
      <c r="K316" s="254"/>
      <c r="L316" s="178"/>
      <c r="M316" s="179"/>
      <c r="N316" s="180"/>
      <c r="O316" s="254"/>
      <c r="P316" s="178"/>
      <c r="Q316" s="179"/>
      <c r="R316" s="180"/>
      <c r="S316" s="254"/>
      <c r="T316" s="251">
        <f t="shared" si="23"/>
        <v>0</v>
      </c>
    </row>
    <row r="317" spans="2:20" ht="15.9" hidden="1" x14ac:dyDescent="0.4">
      <c r="B317" s="208"/>
      <c r="C317" s="180"/>
      <c r="D317" s="178"/>
      <c r="E317" s="179"/>
      <c r="F317" s="254"/>
      <c r="G317" s="254"/>
      <c r="H317" s="178"/>
      <c r="I317" s="179"/>
      <c r="J317" s="254"/>
      <c r="K317" s="254"/>
      <c r="L317" s="178"/>
      <c r="M317" s="179"/>
      <c r="N317" s="254"/>
      <c r="O317" s="254"/>
      <c r="P317" s="178"/>
      <c r="Q317" s="179"/>
      <c r="R317" s="254"/>
      <c r="S317" s="254"/>
      <c r="T317" s="251">
        <f t="shared" si="23"/>
        <v>0</v>
      </c>
    </row>
    <row r="318" spans="2:20" ht="15.9" hidden="1" x14ac:dyDescent="0.4">
      <c r="B318" s="208"/>
      <c r="C318" s="180"/>
      <c r="D318" s="178"/>
      <c r="E318" s="179"/>
      <c r="F318" s="254"/>
      <c r="G318" s="254"/>
      <c r="H318" s="178"/>
      <c r="I318" s="179"/>
      <c r="J318" s="254"/>
      <c r="K318" s="254"/>
      <c r="L318" s="178"/>
      <c r="M318" s="179"/>
      <c r="N318" s="254"/>
      <c r="O318" s="254"/>
      <c r="P318" s="178"/>
      <c r="Q318" s="179"/>
      <c r="R318" s="254"/>
      <c r="S318" s="254"/>
      <c r="T318" s="251">
        <f t="shared" si="23"/>
        <v>0</v>
      </c>
    </row>
    <row r="319" spans="2:20" ht="15.9" hidden="1" x14ac:dyDescent="0.4">
      <c r="B319" s="208"/>
      <c r="C319" s="180"/>
      <c r="D319" s="178"/>
      <c r="E319" s="179"/>
      <c r="F319" s="254"/>
      <c r="G319" s="254"/>
      <c r="H319" s="178"/>
      <c r="I319" s="179"/>
      <c r="J319" s="254"/>
      <c r="K319" s="254"/>
      <c r="L319" s="178"/>
      <c r="M319" s="179"/>
      <c r="N319" s="254"/>
      <c r="O319" s="254"/>
      <c r="P319" s="178"/>
      <c r="Q319" s="179"/>
      <c r="R319" s="254"/>
      <c r="S319" s="254"/>
      <c r="T319" s="251">
        <f t="shared" si="23"/>
        <v>0</v>
      </c>
    </row>
    <row r="320" spans="2:20" ht="15.9" hidden="1" x14ac:dyDescent="0.4">
      <c r="B320" s="208"/>
      <c r="C320" s="180"/>
      <c r="D320" s="178"/>
      <c r="E320" s="179"/>
      <c r="F320" s="254"/>
      <c r="G320" s="254"/>
      <c r="H320" s="178"/>
      <c r="I320" s="179"/>
      <c r="J320" s="254"/>
      <c r="K320" s="254"/>
      <c r="L320" s="178"/>
      <c r="M320" s="179"/>
      <c r="N320" s="254"/>
      <c r="O320" s="254"/>
      <c r="P320" s="178"/>
      <c r="Q320" s="179"/>
      <c r="R320" s="254"/>
      <c r="S320" s="254"/>
      <c r="T320" s="251">
        <f t="shared" si="23"/>
        <v>0</v>
      </c>
    </row>
    <row r="321" spans="2:20" ht="15.9" hidden="1" x14ac:dyDescent="0.4">
      <c r="B321" s="208"/>
      <c r="C321" s="180"/>
      <c r="D321" s="178"/>
      <c r="E321" s="179"/>
      <c r="F321" s="180"/>
      <c r="G321" s="254"/>
      <c r="H321" s="178"/>
      <c r="I321" s="179"/>
      <c r="J321" s="180"/>
      <c r="K321" s="254"/>
      <c r="L321" s="178"/>
      <c r="M321" s="179"/>
      <c r="N321" s="180"/>
      <c r="O321" s="254"/>
      <c r="P321" s="178"/>
      <c r="Q321" s="179"/>
      <c r="R321" s="180"/>
      <c r="S321" s="254"/>
      <c r="T321" s="251">
        <f t="shared" si="23"/>
        <v>0</v>
      </c>
    </row>
    <row r="322" spans="2:20" ht="15.9" hidden="1" x14ac:dyDescent="0.4">
      <c r="B322" s="208"/>
      <c r="C322" s="180"/>
      <c r="D322" s="178"/>
      <c r="E322" s="179"/>
      <c r="F322" s="254"/>
      <c r="G322" s="254"/>
      <c r="H322" s="178"/>
      <c r="I322" s="179"/>
      <c r="J322" s="254"/>
      <c r="K322" s="254"/>
      <c r="L322" s="178"/>
      <c r="M322" s="179"/>
      <c r="N322" s="254"/>
      <c r="O322" s="254"/>
      <c r="P322" s="178"/>
      <c r="Q322" s="179"/>
      <c r="R322" s="254"/>
      <c r="S322" s="254"/>
      <c r="T322" s="251">
        <f t="shared" si="23"/>
        <v>0</v>
      </c>
    </row>
    <row r="323" spans="2:20" ht="15.9" hidden="1" x14ac:dyDescent="0.4">
      <c r="B323" s="208"/>
      <c r="C323" s="180"/>
      <c r="D323" s="178"/>
      <c r="E323" s="179"/>
      <c r="F323" s="180"/>
      <c r="G323" s="254"/>
      <c r="H323" s="178"/>
      <c r="I323" s="179"/>
      <c r="J323" s="180"/>
      <c r="K323" s="254"/>
      <c r="L323" s="178"/>
      <c r="M323" s="179"/>
      <c r="N323" s="180"/>
      <c r="O323" s="254"/>
      <c r="P323" s="178"/>
      <c r="Q323" s="179"/>
      <c r="R323" s="180"/>
      <c r="S323" s="254"/>
      <c r="T323" s="251">
        <f t="shared" si="23"/>
        <v>0</v>
      </c>
    </row>
    <row r="324" spans="2:20" ht="15.9" hidden="1" x14ac:dyDescent="0.4">
      <c r="B324" s="208"/>
      <c r="C324" s="180"/>
      <c r="D324" s="178"/>
      <c r="E324" s="179"/>
      <c r="F324" s="254"/>
      <c r="G324" s="254"/>
      <c r="H324" s="178"/>
      <c r="I324" s="179"/>
      <c r="J324" s="254"/>
      <c r="K324" s="254"/>
      <c r="L324" s="178"/>
      <c r="M324" s="179"/>
      <c r="N324" s="254"/>
      <c r="O324" s="254"/>
      <c r="P324" s="178"/>
      <c r="Q324" s="179"/>
      <c r="R324" s="254"/>
      <c r="S324" s="254"/>
      <c r="T324" s="251">
        <f t="shared" si="23"/>
        <v>0</v>
      </c>
    </row>
    <row r="325" spans="2:20" ht="15.9" hidden="1" x14ac:dyDescent="0.4">
      <c r="B325" s="312" t="s">
        <v>52</v>
      </c>
      <c r="C325" s="313" t="s">
        <v>204</v>
      </c>
      <c r="D325" s="269">
        <v>0</v>
      </c>
      <c r="E325" s="270" t="s">
        <v>27</v>
      </c>
      <c r="F325" s="254">
        <v>0</v>
      </c>
      <c r="G325" s="254">
        <v>0</v>
      </c>
      <c r="H325" s="314">
        <v>0</v>
      </c>
      <c r="I325" s="315" t="s">
        <v>27</v>
      </c>
      <c r="J325" s="316">
        <v>0</v>
      </c>
      <c r="K325" s="316">
        <v>0</v>
      </c>
      <c r="L325" s="314">
        <v>0</v>
      </c>
      <c r="M325" s="315" t="s">
        <v>27</v>
      </c>
      <c r="N325" s="316">
        <v>0</v>
      </c>
      <c r="O325" s="316">
        <v>0</v>
      </c>
      <c r="P325" s="314">
        <v>0</v>
      </c>
      <c r="Q325" s="315" t="s">
        <v>27</v>
      </c>
      <c r="R325" s="316">
        <v>0</v>
      </c>
      <c r="S325" s="316">
        <v>0</v>
      </c>
      <c r="T325" s="251">
        <f t="shared" si="23"/>
        <v>0</v>
      </c>
    </row>
    <row r="326" spans="2:20" ht="15.9" hidden="1" x14ac:dyDescent="0.4">
      <c r="B326" s="208"/>
      <c r="C326" s="180"/>
      <c r="D326" s="178"/>
      <c r="E326" s="179"/>
      <c r="F326" s="180"/>
      <c r="G326" s="254"/>
      <c r="H326" s="178"/>
      <c r="I326" s="179"/>
      <c r="J326" s="180"/>
      <c r="K326" s="254"/>
      <c r="L326" s="178"/>
      <c r="M326" s="179"/>
      <c r="N326" s="180"/>
      <c r="O326" s="254"/>
      <c r="P326" s="178"/>
      <c r="Q326" s="179"/>
      <c r="R326" s="180"/>
      <c r="S326" s="254"/>
      <c r="T326" s="251">
        <f t="shared" si="23"/>
        <v>0</v>
      </c>
    </row>
    <row r="327" spans="2:20" ht="15.9" hidden="1" x14ac:dyDescent="0.4">
      <c r="B327" s="208"/>
      <c r="C327" s="180"/>
      <c r="D327" s="178"/>
      <c r="E327" s="179"/>
      <c r="F327" s="254"/>
      <c r="G327" s="254"/>
      <c r="H327" s="178"/>
      <c r="I327" s="179"/>
      <c r="J327" s="254"/>
      <c r="K327" s="254"/>
      <c r="L327" s="178"/>
      <c r="M327" s="179"/>
      <c r="N327" s="254"/>
      <c r="O327" s="254"/>
      <c r="P327" s="178"/>
      <c r="Q327" s="179"/>
      <c r="R327" s="254"/>
      <c r="S327" s="254"/>
      <c r="T327" s="251">
        <f t="shared" ref="T327:T404" si="24">O327-S327</f>
        <v>0</v>
      </c>
    </row>
    <row r="328" spans="2:20" ht="15.9" hidden="1" x14ac:dyDescent="0.4">
      <c r="B328" s="208"/>
      <c r="C328" s="180"/>
      <c r="D328" s="178"/>
      <c r="E328" s="179"/>
      <c r="F328" s="180"/>
      <c r="G328" s="254"/>
      <c r="H328" s="178"/>
      <c r="I328" s="179"/>
      <c r="J328" s="180"/>
      <c r="K328" s="254"/>
      <c r="L328" s="178"/>
      <c r="M328" s="179"/>
      <c r="N328" s="180"/>
      <c r="O328" s="254"/>
      <c r="P328" s="178"/>
      <c r="Q328" s="179"/>
      <c r="R328" s="180"/>
      <c r="S328" s="254"/>
      <c r="T328" s="251">
        <f t="shared" si="24"/>
        <v>0</v>
      </c>
    </row>
    <row r="329" spans="2:20" ht="15.9" hidden="1" x14ac:dyDescent="0.4">
      <c r="B329" s="208"/>
      <c r="C329" s="180"/>
      <c r="D329" s="178"/>
      <c r="E329" s="179"/>
      <c r="F329" s="254"/>
      <c r="G329" s="254"/>
      <c r="H329" s="178"/>
      <c r="I329" s="179"/>
      <c r="J329" s="254"/>
      <c r="K329" s="254"/>
      <c r="L329" s="178"/>
      <c r="M329" s="179"/>
      <c r="N329" s="254"/>
      <c r="O329" s="254"/>
      <c r="P329" s="178"/>
      <c r="Q329" s="179"/>
      <c r="R329" s="254"/>
      <c r="S329" s="254"/>
      <c r="T329" s="251">
        <f t="shared" si="24"/>
        <v>0</v>
      </c>
    </row>
    <row r="330" spans="2:20" ht="15.9" hidden="1" x14ac:dyDescent="0.4">
      <c r="B330" s="208"/>
      <c r="C330" s="180"/>
      <c r="D330" s="178"/>
      <c r="E330" s="179"/>
      <c r="F330" s="254"/>
      <c r="G330" s="254"/>
      <c r="H330" s="178"/>
      <c r="I330" s="179"/>
      <c r="J330" s="254"/>
      <c r="K330" s="254"/>
      <c r="L330" s="178"/>
      <c r="M330" s="179"/>
      <c r="N330" s="254"/>
      <c r="O330" s="254"/>
      <c r="P330" s="178"/>
      <c r="Q330" s="179"/>
      <c r="R330" s="254"/>
      <c r="S330" s="254"/>
      <c r="T330" s="251">
        <f t="shared" si="24"/>
        <v>0</v>
      </c>
    </row>
    <row r="331" spans="2:20" ht="15.9" hidden="1" x14ac:dyDescent="0.4">
      <c r="B331" s="312" t="s">
        <v>62</v>
      </c>
      <c r="C331" s="313" t="s">
        <v>205</v>
      </c>
      <c r="D331" s="269">
        <v>0</v>
      </c>
      <c r="E331" s="270" t="s">
        <v>27</v>
      </c>
      <c r="F331" s="254">
        <v>0</v>
      </c>
      <c r="G331" s="254">
        <f>G332</f>
        <v>1124451000</v>
      </c>
      <c r="H331" s="314">
        <v>0</v>
      </c>
      <c r="I331" s="315" t="s">
        <v>27</v>
      </c>
      <c r="J331" s="316">
        <v>0</v>
      </c>
      <c r="K331" s="316">
        <f>K332</f>
        <v>15000</v>
      </c>
      <c r="L331" s="314">
        <v>0</v>
      </c>
      <c r="M331" s="315" t="s">
        <v>27</v>
      </c>
      <c r="N331" s="316">
        <v>0</v>
      </c>
      <c r="O331" s="316">
        <f>O332</f>
        <v>15000</v>
      </c>
      <c r="P331" s="314">
        <v>0</v>
      </c>
      <c r="Q331" s="315" t="s">
        <v>27</v>
      </c>
      <c r="R331" s="316">
        <v>0</v>
      </c>
      <c r="S331" s="316">
        <f>S332</f>
        <v>15000</v>
      </c>
      <c r="T331" s="251">
        <f t="shared" si="24"/>
        <v>0</v>
      </c>
    </row>
    <row r="332" spans="2:20" ht="15.9" hidden="1" x14ac:dyDescent="0.4">
      <c r="B332" s="208">
        <v>525114</v>
      </c>
      <c r="C332" s="180" t="s">
        <v>206</v>
      </c>
      <c r="D332" s="178"/>
      <c r="E332" s="179"/>
      <c r="F332" s="180"/>
      <c r="G332" s="254">
        <f>SUM(G333:G347)</f>
        <v>1124451000</v>
      </c>
      <c r="H332" s="178"/>
      <c r="I332" s="179"/>
      <c r="J332" s="180"/>
      <c r="K332" s="254">
        <f>SUM(K333:K347)</f>
        <v>15000</v>
      </c>
      <c r="L332" s="178"/>
      <c r="M332" s="179"/>
      <c r="N332" s="180"/>
      <c r="O332" s="254">
        <f>SUM(O333:O347)</f>
        <v>15000</v>
      </c>
      <c r="P332" s="178"/>
      <c r="Q332" s="179"/>
      <c r="R332" s="180"/>
      <c r="S332" s="254">
        <f>SUM(S333:S347)</f>
        <v>15000</v>
      </c>
      <c r="T332" s="251">
        <f t="shared" si="24"/>
        <v>0</v>
      </c>
    </row>
    <row r="333" spans="2:20" ht="15.9" hidden="1" x14ac:dyDescent="0.4">
      <c r="B333" s="208" t="s">
        <v>27</v>
      </c>
      <c r="C333" s="180" t="s">
        <v>207</v>
      </c>
      <c r="D333" s="178">
        <v>1</v>
      </c>
      <c r="E333" s="179" t="s">
        <v>208</v>
      </c>
      <c r="F333" s="254">
        <v>142380000</v>
      </c>
      <c r="G333" s="254">
        <f>ROUNDDOWN(D333*F333,-3)</f>
        <v>142380000</v>
      </c>
      <c r="H333" s="178">
        <v>1</v>
      </c>
      <c r="I333" s="179" t="s">
        <v>208</v>
      </c>
      <c r="J333" s="254">
        <v>1000</v>
      </c>
      <c r="K333" s="254">
        <f>ROUNDDOWN(H333*J333,-3)</f>
        <v>1000</v>
      </c>
      <c r="L333" s="178">
        <v>1</v>
      </c>
      <c r="M333" s="179" t="s">
        <v>208</v>
      </c>
      <c r="N333" s="254">
        <v>1000</v>
      </c>
      <c r="O333" s="254">
        <f>ROUNDDOWN(L333*N333,-3)</f>
        <v>1000</v>
      </c>
      <c r="P333" s="178">
        <v>1</v>
      </c>
      <c r="Q333" s="179" t="s">
        <v>208</v>
      </c>
      <c r="R333" s="254">
        <v>1000</v>
      </c>
      <c r="S333" s="254">
        <f>ROUNDDOWN(P333*R333,-3)</f>
        <v>1000</v>
      </c>
      <c r="T333" s="251">
        <f t="shared" si="24"/>
        <v>0</v>
      </c>
    </row>
    <row r="334" spans="2:20" ht="15.9" hidden="1" x14ac:dyDescent="0.4">
      <c r="B334" s="208" t="s">
        <v>27</v>
      </c>
      <c r="C334" s="180" t="s">
        <v>209</v>
      </c>
      <c r="D334" s="178">
        <v>1</v>
      </c>
      <c r="E334" s="179" t="s">
        <v>208</v>
      </c>
      <c r="F334" s="254">
        <v>23000000</v>
      </c>
      <c r="G334" s="254">
        <f>ROUNDDOWN(D334*F334,-3)</f>
        <v>23000000</v>
      </c>
      <c r="H334" s="178">
        <v>1</v>
      </c>
      <c r="I334" s="179" t="s">
        <v>208</v>
      </c>
      <c r="J334" s="254">
        <v>1000</v>
      </c>
      <c r="K334" s="254">
        <f>ROUNDDOWN(H334*J334,-3)</f>
        <v>1000</v>
      </c>
      <c r="L334" s="178">
        <v>1</v>
      </c>
      <c r="M334" s="179" t="s">
        <v>208</v>
      </c>
      <c r="N334" s="254">
        <v>1000</v>
      </c>
      <c r="O334" s="254">
        <f>ROUNDDOWN(L334*N334,-3)</f>
        <v>1000</v>
      </c>
      <c r="P334" s="178">
        <v>1</v>
      </c>
      <c r="Q334" s="179" t="s">
        <v>208</v>
      </c>
      <c r="R334" s="254">
        <v>1000</v>
      </c>
      <c r="S334" s="254">
        <f>ROUNDDOWN(P334*R334,-3)</f>
        <v>1000</v>
      </c>
      <c r="T334" s="251">
        <f t="shared" si="24"/>
        <v>0</v>
      </c>
    </row>
    <row r="335" spans="2:20" ht="15.9" hidden="1" x14ac:dyDescent="0.4">
      <c r="B335" s="208"/>
      <c r="C335" s="180" t="s">
        <v>210</v>
      </c>
      <c r="D335" s="178">
        <v>1</v>
      </c>
      <c r="E335" s="179" t="s">
        <v>38</v>
      </c>
      <c r="F335" s="254">
        <v>100000000</v>
      </c>
      <c r="G335" s="254">
        <f>ROUNDDOWN(D335*F335,-3)</f>
        <v>100000000</v>
      </c>
      <c r="H335" s="178">
        <v>1</v>
      </c>
      <c r="I335" s="179" t="s">
        <v>38</v>
      </c>
      <c r="J335" s="254">
        <v>1000</v>
      </c>
      <c r="K335" s="254">
        <f>ROUNDDOWN(H335*J335,-3)</f>
        <v>1000</v>
      </c>
      <c r="L335" s="178">
        <v>1</v>
      </c>
      <c r="M335" s="179" t="s">
        <v>38</v>
      </c>
      <c r="N335" s="254">
        <v>1000</v>
      </c>
      <c r="O335" s="254">
        <f>ROUNDDOWN(L335*N335,-3)</f>
        <v>1000</v>
      </c>
      <c r="P335" s="178">
        <v>1</v>
      </c>
      <c r="Q335" s="179" t="s">
        <v>38</v>
      </c>
      <c r="R335" s="254">
        <v>1000</v>
      </c>
      <c r="S335" s="254">
        <f>ROUNDDOWN(P335*R335,-3)</f>
        <v>1000</v>
      </c>
      <c r="T335" s="251">
        <f t="shared" si="24"/>
        <v>0</v>
      </c>
    </row>
    <row r="336" spans="2:20" ht="15.9" hidden="1" x14ac:dyDescent="0.4">
      <c r="B336" s="208"/>
      <c r="C336" s="180" t="s">
        <v>211</v>
      </c>
      <c r="D336" s="178">
        <v>1</v>
      </c>
      <c r="E336" s="179" t="s">
        <v>208</v>
      </c>
      <c r="F336" s="254">
        <v>10000000</v>
      </c>
      <c r="G336" s="254">
        <f t="shared" ref="G336:G345" si="25">F336*D336</f>
        <v>10000000</v>
      </c>
      <c r="H336" s="178">
        <v>1</v>
      </c>
      <c r="I336" s="179" t="s">
        <v>208</v>
      </c>
      <c r="J336" s="254">
        <v>1000</v>
      </c>
      <c r="K336" s="254">
        <f t="shared" ref="K336:K345" si="26">J336*H336</f>
        <v>1000</v>
      </c>
      <c r="L336" s="178">
        <v>1</v>
      </c>
      <c r="M336" s="179" t="s">
        <v>208</v>
      </c>
      <c r="N336" s="254">
        <v>1000</v>
      </c>
      <c r="O336" s="254">
        <f t="shared" ref="O336:O345" si="27">N336*L336</f>
        <v>1000</v>
      </c>
      <c r="P336" s="178">
        <v>1</v>
      </c>
      <c r="Q336" s="179" t="s">
        <v>208</v>
      </c>
      <c r="R336" s="254">
        <v>1000</v>
      </c>
      <c r="S336" s="254">
        <f t="shared" ref="S336:S345" si="28">R336*P336</f>
        <v>1000</v>
      </c>
      <c r="T336" s="251">
        <f t="shared" si="24"/>
        <v>0</v>
      </c>
    </row>
    <row r="337" spans="2:20" ht="15.9" hidden="1" x14ac:dyDescent="0.4">
      <c r="B337" s="208"/>
      <c r="C337" s="180" t="s">
        <v>212</v>
      </c>
      <c r="D337" s="178">
        <v>1</v>
      </c>
      <c r="E337" s="179" t="s">
        <v>208</v>
      </c>
      <c r="F337" s="254">
        <v>2000000</v>
      </c>
      <c r="G337" s="254">
        <f t="shared" si="25"/>
        <v>2000000</v>
      </c>
      <c r="H337" s="178">
        <v>1</v>
      </c>
      <c r="I337" s="179" t="s">
        <v>208</v>
      </c>
      <c r="J337" s="254">
        <v>1000</v>
      </c>
      <c r="K337" s="254">
        <f t="shared" si="26"/>
        <v>1000</v>
      </c>
      <c r="L337" s="178">
        <v>1</v>
      </c>
      <c r="M337" s="179" t="s">
        <v>208</v>
      </c>
      <c r="N337" s="254">
        <v>1000</v>
      </c>
      <c r="O337" s="254">
        <f t="shared" si="27"/>
        <v>1000</v>
      </c>
      <c r="P337" s="178">
        <v>1</v>
      </c>
      <c r="Q337" s="179" t="s">
        <v>208</v>
      </c>
      <c r="R337" s="254">
        <v>1000</v>
      </c>
      <c r="S337" s="254">
        <f t="shared" si="28"/>
        <v>1000</v>
      </c>
      <c r="T337" s="251">
        <f t="shared" si="24"/>
        <v>0</v>
      </c>
    </row>
    <row r="338" spans="2:20" ht="15.9" hidden="1" x14ac:dyDescent="0.4">
      <c r="B338" s="208"/>
      <c r="C338" s="180" t="s">
        <v>213</v>
      </c>
      <c r="D338" s="178">
        <v>1</v>
      </c>
      <c r="E338" s="179" t="s">
        <v>208</v>
      </c>
      <c r="F338" s="254">
        <v>5000000</v>
      </c>
      <c r="G338" s="254">
        <f t="shared" si="25"/>
        <v>5000000</v>
      </c>
      <c r="H338" s="178">
        <v>1</v>
      </c>
      <c r="I338" s="179" t="s">
        <v>208</v>
      </c>
      <c r="J338" s="254">
        <v>1000</v>
      </c>
      <c r="K338" s="254">
        <f t="shared" si="26"/>
        <v>1000</v>
      </c>
      <c r="L338" s="178">
        <v>1</v>
      </c>
      <c r="M338" s="179" t="s">
        <v>208</v>
      </c>
      <c r="N338" s="254">
        <v>1000</v>
      </c>
      <c r="O338" s="254">
        <f t="shared" si="27"/>
        <v>1000</v>
      </c>
      <c r="P338" s="178">
        <v>1</v>
      </c>
      <c r="Q338" s="179" t="s">
        <v>208</v>
      </c>
      <c r="R338" s="254">
        <v>1000</v>
      </c>
      <c r="S338" s="254">
        <f t="shared" si="28"/>
        <v>1000</v>
      </c>
      <c r="T338" s="251">
        <f t="shared" si="24"/>
        <v>0</v>
      </c>
    </row>
    <row r="339" spans="2:20" ht="15.9" hidden="1" x14ac:dyDescent="0.4">
      <c r="B339" s="208"/>
      <c r="C339" s="180" t="s">
        <v>214</v>
      </c>
      <c r="D339" s="178">
        <v>1</v>
      </c>
      <c r="E339" s="179" t="s">
        <v>215</v>
      </c>
      <c r="F339" s="254">
        <v>25000000</v>
      </c>
      <c r="G339" s="254">
        <f t="shared" si="25"/>
        <v>25000000</v>
      </c>
      <c r="H339" s="178">
        <v>1</v>
      </c>
      <c r="I339" s="179" t="s">
        <v>215</v>
      </c>
      <c r="J339" s="254">
        <v>1000</v>
      </c>
      <c r="K339" s="254">
        <f t="shared" si="26"/>
        <v>1000</v>
      </c>
      <c r="L339" s="178">
        <v>1</v>
      </c>
      <c r="M339" s="179" t="s">
        <v>215</v>
      </c>
      <c r="N339" s="254">
        <v>1000</v>
      </c>
      <c r="O339" s="254">
        <f t="shared" si="27"/>
        <v>1000</v>
      </c>
      <c r="P339" s="178">
        <v>1</v>
      </c>
      <c r="Q339" s="179" t="s">
        <v>215</v>
      </c>
      <c r="R339" s="254">
        <v>1000</v>
      </c>
      <c r="S339" s="254">
        <f t="shared" si="28"/>
        <v>1000</v>
      </c>
      <c r="T339" s="251">
        <f t="shared" si="24"/>
        <v>0</v>
      </c>
    </row>
    <row r="340" spans="2:20" ht="15.9" hidden="1" x14ac:dyDescent="0.4">
      <c r="B340" s="208"/>
      <c r="C340" s="180" t="s">
        <v>216</v>
      </c>
      <c r="D340" s="178">
        <v>1</v>
      </c>
      <c r="E340" s="179" t="s">
        <v>208</v>
      </c>
      <c r="F340" s="254">
        <v>50000000</v>
      </c>
      <c r="G340" s="254">
        <f t="shared" si="25"/>
        <v>50000000</v>
      </c>
      <c r="H340" s="178">
        <v>1</v>
      </c>
      <c r="I340" s="179" t="s">
        <v>208</v>
      </c>
      <c r="J340" s="254">
        <v>1000</v>
      </c>
      <c r="K340" s="254">
        <f t="shared" si="26"/>
        <v>1000</v>
      </c>
      <c r="L340" s="178">
        <v>1</v>
      </c>
      <c r="M340" s="179" t="s">
        <v>208</v>
      </c>
      <c r="N340" s="254">
        <v>1000</v>
      </c>
      <c r="O340" s="254">
        <f t="shared" si="27"/>
        <v>1000</v>
      </c>
      <c r="P340" s="178">
        <v>1</v>
      </c>
      <c r="Q340" s="179" t="s">
        <v>208</v>
      </c>
      <c r="R340" s="254">
        <v>1000</v>
      </c>
      <c r="S340" s="254">
        <f t="shared" si="28"/>
        <v>1000</v>
      </c>
      <c r="T340" s="251">
        <f t="shared" si="24"/>
        <v>0</v>
      </c>
    </row>
    <row r="341" spans="2:20" ht="15.9" hidden="1" x14ac:dyDescent="0.4">
      <c r="B341" s="208"/>
      <c r="C341" s="180" t="s">
        <v>217</v>
      </c>
      <c r="D341" s="178">
        <v>1</v>
      </c>
      <c r="E341" s="179" t="s">
        <v>208</v>
      </c>
      <c r="F341" s="254">
        <v>200000000</v>
      </c>
      <c r="G341" s="254">
        <f t="shared" si="25"/>
        <v>200000000</v>
      </c>
      <c r="H341" s="178">
        <v>1</v>
      </c>
      <c r="I341" s="179" t="s">
        <v>208</v>
      </c>
      <c r="J341" s="254">
        <v>1000</v>
      </c>
      <c r="K341" s="254">
        <f t="shared" si="26"/>
        <v>1000</v>
      </c>
      <c r="L341" s="178">
        <v>1</v>
      </c>
      <c r="M341" s="179" t="s">
        <v>208</v>
      </c>
      <c r="N341" s="254">
        <v>1000</v>
      </c>
      <c r="O341" s="254">
        <f t="shared" si="27"/>
        <v>1000</v>
      </c>
      <c r="P341" s="178">
        <v>1</v>
      </c>
      <c r="Q341" s="179" t="s">
        <v>208</v>
      </c>
      <c r="R341" s="254">
        <v>1000</v>
      </c>
      <c r="S341" s="254">
        <f t="shared" si="28"/>
        <v>1000</v>
      </c>
      <c r="T341" s="251">
        <f t="shared" si="24"/>
        <v>0</v>
      </c>
    </row>
    <row r="342" spans="2:20" ht="15.9" hidden="1" x14ac:dyDescent="0.4">
      <c r="B342" s="208"/>
      <c r="C342" s="180" t="s">
        <v>218</v>
      </c>
      <c r="D342" s="178">
        <v>1</v>
      </c>
      <c r="E342" s="179" t="s">
        <v>208</v>
      </c>
      <c r="F342" s="254">
        <v>200000000</v>
      </c>
      <c r="G342" s="254">
        <f t="shared" si="25"/>
        <v>200000000</v>
      </c>
      <c r="H342" s="178">
        <v>1</v>
      </c>
      <c r="I342" s="179" t="s">
        <v>208</v>
      </c>
      <c r="J342" s="254">
        <v>1000</v>
      </c>
      <c r="K342" s="254">
        <f t="shared" si="26"/>
        <v>1000</v>
      </c>
      <c r="L342" s="178">
        <v>1</v>
      </c>
      <c r="M342" s="179" t="s">
        <v>208</v>
      </c>
      <c r="N342" s="254">
        <v>1000</v>
      </c>
      <c r="O342" s="254">
        <f t="shared" si="27"/>
        <v>1000</v>
      </c>
      <c r="P342" s="178">
        <v>1</v>
      </c>
      <c r="Q342" s="179" t="s">
        <v>208</v>
      </c>
      <c r="R342" s="254">
        <v>1000</v>
      </c>
      <c r="S342" s="254">
        <f t="shared" si="28"/>
        <v>1000</v>
      </c>
      <c r="T342" s="251">
        <f t="shared" si="24"/>
        <v>0</v>
      </c>
    </row>
    <row r="343" spans="2:20" ht="15.9" hidden="1" x14ac:dyDescent="0.4">
      <c r="B343" s="208"/>
      <c r="C343" s="180" t="s">
        <v>219</v>
      </c>
      <c r="D343" s="178">
        <v>1</v>
      </c>
      <c r="E343" s="179" t="s">
        <v>215</v>
      </c>
      <c r="F343" s="254">
        <v>50000000</v>
      </c>
      <c r="G343" s="254">
        <f t="shared" si="25"/>
        <v>50000000</v>
      </c>
      <c r="H343" s="178">
        <v>1</v>
      </c>
      <c r="I343" s="179" t="s">
        <v>215</v>
      </c>
      <c r="J343" s="254">
        <v>1000</v>
      </c>
      <c r="K343" s="254">
        <f t="shared" si="26"/>
        <v>1000</v>
      </c>
      <c r="L343" s="178">
        <v>1</v>
      </c>
      <c r="M343" s="179" t="s">
        <v>215</v>
      </c>
      <c r="N343" s="254">
        <v>1000</v>
      </c>
      <c r="O343" s="254">
        <f t="shared" si="27"/>
        <v>1000</v>
      </c>
      <c r="P343" s="178">
        <v>1</v>
      </c>
      <c r="Q343" s="179" t="s">
        <v>215</v>
      </c>
      <c r="R343" s="254">
        <v>1000</v>
      </c>
      <c r="S343" s="254">
        <f t="shared" si="28"/>
        <v>1000</v>
      </c>
      <c r="T343" s="251">
        <f t="shared" si="24"/>
        <v>0</v>
      </c>
    </row>
    <row r="344" spans="2:20" ht="15.9" hidden="1" x14ac:dyDescent="0.4">
      <c r="B344" s="208"/>
      <c r="C344" s="180" t="s">
        <v>220</v>
      </c>
      <c r="D344" s="178">
        <v>1</v>
      </c>
      <c r="E344" s="179" t="s">
        <v>208</v>
      </c>
      <c r="F344" s="254">
        <v>200000000</v>
      </c>
      <c r="G344" s="254">
        <f t="shared" si="25"/>
        <v>200000000</v>
      </c>
      <c r="H344" s="178">
        <v>1</v>
      </c>
      <c r="I344" s="179" t="s">
        <v>208</v>
      </c>
      <c r="J344" s="254">
        <v>1000</v>
      </c>
      <c r="K344" s="254">
        <f t="shared" si="26"/>
        <v>1000</v>
      </c>
      <c r="L344" s="178">
        <v>1</v>
      </c>
      <c r="M344" s="179" t="s">
        <v>208</v>
      </c>
      <c r="N344" s="254">
        <v>1000</v>
      </c>
      <c r="O344" s="254">
        <f t="shared" si="27"/>
        <v>1000</v>
      </c>
      <c r="P344" s="178">
        <v>1</v>
      </c>
      <c r="Q344" s="179" t="s">
        <v>208</v>
      </c>
      <c r="R344" s="254">
        <v>1000</v>
      </c>
      <c r="S344" s="254">
        <f t="shared" si="28"/>
        <v>1000</v>
      </c>
      <c r="T344" s="251">
        <f t="shared" si="24"/>
        <v>0</v>
      </c>
    </row>
    <row r="345" spans="2:20" ht="15.9" hidden="1" x14ac:dyDescent="0.4">
      <c r="B345" s="208"/>
      <c r="C345" s="180" t="s">
        <v>221</v>
      </c>
      <c r="D345" s="178">
        <v>1</v>
      </c>
      <c r="E345" s="179" t="s">
        <v>208</v>
      </c>
      <c r="F345" s="254">
        <v>50000000</v>
      </c>
      <c r="G345" s="254">
        <f t="shared" si="25"/>
        <v>50000000</v>
      </c>
      <c r="H345" s="178">
        <v>1</v>
      </c>
      <c r="I345" s="179" t="s">
        <v>208</v>
      </c>
      <c r="J345" s="254">
        <v>1000</v>
      </c>
      <c r="K345" s="254">
        <f t="shared" si="26"/>
        <v>1000</v>
      </c>
      <c r="L345" s="178">
        <v>1</v>
      </c>
      <c r="M345" s="179" t="s">
        <v>208</v>
      </c>
      <c r="N345" s="254">
        <v>1000</v>
      </c>
      <c r="O345" s="254">
        <f t="shared" si="27"/>
        <v>1000</v>
      </c>
      <c r="P345" s="178">
        <v>1</v>
      </c>
      <c r="Q345" s="179" t="s">
        <v>208</v>
      </c>
      <c r="R345" s="254">
        <v>1000</v>
      </c>
      <c r="S345" s="254">
        <f t="shared" si="28"/>
        <v>1000</v>
      </c>
      <c r="T345" s="251">
        <f t="shared" si="24"/>
        <v>0</v>
      </c>
    </row>
    <row r="346" spans="2:20" ht="15.9" hidden="1" x14ac:dyDescent="0.4">
      <c r="B346" s="208"/>
      <c r="C346" s="180" t="s">
        <v>222</v>
      </c>
      <c r="D346" s="178">
        <v>1</v>
      </c>
      <c r="E346" s="179" t="s">
        <v>208</v>
      </c>
      <c r="F346" s="254">
        <v>17071000</v>
      </c>
      <c r="G346" s="254">
        <f>ROUNDDOWN(D346*F346,-3)</f>
        <v>17071000</v>
      </c>
      <c r="H346" s="178">
        <v>1</v>
      </c>
      <c r="I346" s="179" t="s">
        <v>208</v>
      </c>
      <c r="J346" s="254">
        <v>1000</v>
      </c>
      <c r="K346" s="254">
        <f>ROUNDDOWN(H346*J346,-3)</f>
        <v>1000</v>
      </c>
      <c r="L346" s="178">
        <v>1</v>
      </c>
      <c r="M346" s="179" t="s">
        <v>208</v>
      </c>
      <c r="N346" s="254">
        <v>1000</v>
      </c>
      <c r="O346" s="254">
        <f>ROUNDDOWN(L346*N346,-3)</f>
        <v>1000</v>
      </c>
      <c r="P346" s="178">
        <v>1</v>
      </c>
      <c r="Q346" s="179" t="s">
        <v>208</v>
      </c>
      <c r="R346" s="254">
        <v>1000</v>
      </c>
      <c r="S346" s="254">
        <f>ROUNDDOWN(P346*R346,-3)</f>
        <v>1000</v>
      </c>
      <c r="T346" s="251">
        <f t="shared" si="24"/>
        <v>0</v>
      </c>
    </row>
    <row r="347" spans="2:20" ht="15.9" hidden="1" x14ac:dyDescent="0.4">
      <c r="B347" s="208"/>
      <c r="C347" s="180" t="s">
        <v>223</v>
      </c>
      <c r="D347" s="178">
        <v>1</v>
      </c>
      <c r="E347" s="179" t="s">
        <v>208</v>
      </c>
      <c r="F347" s="254">
        <v>50000000</v>
      </c>
      <c r="G347" s="254">
        <f>F347*D347</f>
        <v>50000000</v>
      </c>
      <c r="H347" s="178">
        <v>1</v>
      </c>
      <c r="I347" s="179" t="s">
        <v>208</v>
      </c>
      <c r="J347" s="254">
        <v>1000</v>
      </c>
      <c r="K347" s="254">
        <f>J347*H347</f>
        <v>1000</v>
      </c>
      <c r="L347" s="178">
        <v>1</v>
      </c>
      <c r="M347" s="179" t="s">
        <v>208</v>
      </c>
      <c r="N347" s="254">
        <v>1000</v>
      </c>
      <c r="O347" s="254">
        <f>N347*L347</f>
        <v>1000</v>
      </c>
      <c r="P347" s="178">
        <v>1</v>
      </c>
      <c r="Q347" s="179" t="s">
        <v>208</v>
      </c>
      <c r="R347" s="254">
        <v>1000</v>
      </c>
      <c r="S347" s="254">
        <f>R347*P347</f>
        <v>1000</v>
      </c>
      <c r="T347" s="251">
        <f t="shared" si="24"/>
        <v>0</v>
      </c>
    </row>
    <row r="348" spans="2:20" ht="15.9" hidden="1" x14ac:dyDescent="0.4">
      <c r="B348" s="312" t="s">
        <v>69</v>
      </c>
      <c r="C348" s="313" t="s">
        <v>224</v>
      </c>
      <c r="D348" s="269">
        <v>0</v>
      </c>
      <c r="E348" s="270" t="s">
        <v>27</v>
      </c>
      <c r="F348" s="254"/>
      <c r="G348" s="254">
        <f>G349+G353</f>
        <v>518320000</v>
      </c>
      <c r="H348" s="314">
        <v>0</v>
      </c>
      <c r="I348" s="315" t="s">
        <v>27</v>
      </c>
      <c r="J348" s="316"/>
      <c r="K348" s="316">
        <f>K349+K353</f>
        <v>518320000</v>
      </c>
      <c r="L348" s="314">
        <v>0</v>
      </c>
      <c r="M348" s="315" t="s">
        <v>27</v>
      </c>
      <c r="N348" s="316"/>
      <c r="O348" s="316">
        <f>O349+O353</f>
        <v>518320000</v>
      </c>
      <c r="P348" s="314">
        <v>0</v>
      </c>
      <c r="Q348" s="315" t="s">
        <v>27</v>
      </c>
      <c r="R348" s="316"/>
      <c r="S348" s="316">
        <f>S349+S353</f>
        <v>518320000</v>
      </c>
      <c r="T348" s="251">
        <f t="shared" si="24"/>
        <v>0</v>
      </c>
    </row>
    <row r="349" spans="2:20" ht="15.9" hidden="1" x14ac:dyDescent="0.4">
      <c r="B349" s="208"/>
      <c r="C349" s="180"/>
      <c r="D349" s="178"/>
      <c r="E349" s="179"/>
      <c r="F349" s="254"/>
      <c r="G349" s="254"/>
      <c r="H349" s="178"/>
      <c r="I349" s="179"/>
      <c r="J349" s="254"/>
      <c r="K349" s="254"/>
      <c r="L349" s="178"/>
      <c r="M349" s="179"/>
      <c r="N349" s="254"/>
      <c r="O349" s="254"/>
      <c r="P349" s="178"/>
      <c r="Q349" s="179"/>
      <c r="R349" s="254"/>
      <c r="S349" s="254"/>
      <c r="T349" s="251">
        <f t="shared" si="24"/>
        <v>0</v>
      </c>
    </row>
    <row r="350" spans="2:20" ht="15.9" hidden="1" x14ac:dyDescent="0.4">
      <c r="B350" s="208"/>
      <c r="C350" s="180"/>
      <c r="D350" s="208"/>
      <c r="E350" s="179"/>
      <c r="F350" s="254"/>
      <c r="G350" s="254"/>
      <c r="H350" s="208"/>
      <c r="I350" s="179"/>
      <c r="J350" s="254"/>
      <c r="K350" s="254"/>
      <c r="L350" s="208"/>
      <c r="M350" s="179"/>
      <c r="N350" s="254"/>
      <c r="O350" s="254"/>
      <c r="P350" s="208"/>
      <c r="Q350" s="179"/>
      <c r="R350" s="254"/>
      <c r="S350" s="254"/>
      <c r="T350" s="251">
        <f t="shared" si="24"/>
        <v>0</v>
      </c>
    </row>
    <row r="351" spans="2:20" ht="15.9" hidden="1" x14ac:dyDescent="0.4">
      <c r="B351" s="208"/>
      <c r="C351" s="180"/>
      <c r="D351" s="208"/>
      <c r="E351" s="179"/>
      <c r="F351" s="254"/>
      <c r="G351" s="254"/>
      <c r="H351" s="208"/>
      <c r="I351" s="179"/>
      <c r="J351" s="254"/>
      <c r="K351" s="254"/>
      <c r="L351" s="208"/>
      <c r="M351" s="179"/>
      <c r="N351" s="254"/>
      <c r="O351" s="254"/>
      <c r="P351" s="208"/>
      <c r="Q351" s="179"/>
      <c r="R351" s="254"/>
      <c r="S351" s="254"/>
      <c r="T351" s="251">
        <f t="shared" si="24"/>
        <v>0</v>
      </c>
    </row>
    <row r="352" spans="2:20" ht="15.9" hidden="1" x14ac:dyDescent="0.4">
      <c r="B352" s="208"/>
      <c r="C352" s="180"/>
      <c r="D352" s="208"/>
      <c r="E352" s="179"/>
      <c r="F352" s="254"/>
      <c r="G352" s="254"/>
      <c r="H352" s="208"/>
      <c r="I352" s="179"/>
      <c r="J352" s="254"/>
      <c r="K352" s="254"/>
      <c r="L352" s="208"/>
      <c r="M352" s="179"/>
      <c r="N352" s="254"/>
      <c r="O352" s="254"/>
      <c r="P352" s="208"/>
      <c r="Q352" s="179"/>
      <c r="R352" s="254"/>
      <c r="S352" s="254"/>
      <c r="T352" s="251">
        <f t="shared" si="24"/>
        <v>0</v>
      </c>
    </row>
    <row r="353" spans="2:20" ht="15.9" hidden="1" x14ac:dyDescent="0.4">
      <c r="B353" s="208">
        <v>525112</v>
      </c>
      <c r="C353" s="180" t="s">
        <v>97</v>
      </c>
      <c r="D353" s="178"/>
      <c r="E353" s="179"/>
      <c r="F353" s="180"/>
      <c r="G353" s="254">
        <f>G354</f>
        <v>518320000</v>
      </c>
      <c r="H353" s="178"/>
      <c r="I353" s="179"/>
      <c r="J353" s="180"/>
      <c r="K353" s="254">
        <f>K354</f>
        <v>518320000</v>
      </c>
      <c r="L353" s="178"/>
      <c r="M353" s="179"/>
      <c r="N353" s="180"/>
      <c r="O353" s="254">
        <f>O354</f>
        <v>518320000</v>
      </c>
      <c r="P353" s="178"/>
      <c r="Q353" s="179"/>
      <c r="R353" s="180"/>
      <c r="S353" s="254">
        <f>S354</f>
        <v>518320000</v>
      </c>
      <c r="T353" s="251">
        <f t="shared" si="24"/>
        <v>0</v>
      </c>
    </row>
    <row r="354" spans="2:20" ht="15.9" hidden="1" x14ac:dyDescent="0.4">
      <c r="B354" s="208" t="s">
        <v>27</v>
      </c>
      <c r="C354" s="180" t="s">
        <v>225</v>
      </c>
      <c r="D354" s="178">
        <v>1</v>
      </c>
      <c r="E354" s="179" t="s">
        <v>38</v>
      </c>
      <c r="F354" s="254">
        <v>518320000</v>
      </c>
      <c r="G354" s="254">
        <f>ROUNDDOWN(D354*F354,-3)</f>
        <v>518320000</v>
      </c>
      <c r="H354" s="178">
        <v>1</v>
      </c>
      <c r="I354" s="179" t="s">
        <v>38</v>
      </c>
      <c r="J354" s="254">
        <v>518320000</v>
      </c>
      <c r="K354" s="254">
        <f>ROUNDDOWN(H354*J354,-3)</f>
        <v>518320000</v>
      </c>
      <c r="L354" s="178">
        <v>1</v>
      </c>
      <c r="M354" s="179" t="s">
        <v>38</v>
      </c>
      <c r="N354" s="254">
        <v>518320000</v>
      </c>
      <c r="O354" s="254">
        <f>ROUNDDOWN(L354*N354,-3)</f>
        <v>518320000</v>
      </c>
      <c r="P354" s="178">
        <v>1</v>
      </c>
      <c r="Q354" s="179" t="s">
        <v>38</v>
      </c>
      <c r="R354" s="254">
        <v>518320000</v>
      </c>
      <c r="S354" s="254">
        <f>ROUNDDOWN(P354*R354,-3)</f>
        <v>518320000</v>
      </c>
      <c r="T354" s="251">
        <f t="shared" si="24"/>
        <v>0</v>
      </c>
    </row>
    <row r="355" spans="2:20" ht="15.9" hidden="1" x14ac:dyDescent="0.4">
      <c r="B355" s="312" t="s">
        <v>77</v>
      </c>
      <c r="C355" s="313" t="s">
        <v>832</v>
      </c>
      <c r="D355" s="269">
        <v>0</v>
      </c>
      <c r="E355" s="270" t="s">
        <v>27</v>
      </c>
      <c r="F355" s="254">
        <v>0</v>
      </c>
      <c r="G355" s="254"/>
      <c r="H355" s="314">
        <v>0</v>
      </c>
      <c r="I355" s="315" t="s">
        <v>27</v>
      </c>
      <c r="J355" s="316">
        <v>0</v>
      </c>
      <c r="K355" s="316">
        <f>K356+K361+K363</f>
        <v>1095697000</v>
      </c>
      <c r="L355" s="314">
        <v>0</v>
      </c>
      <c r="M355" s="315" t="s">
        <v>27</v>
      </c>
      <c r="N355" s="316">
        <v>0</v>
      </c>
      <c r="O355" s="316">
        <f>O356+O361+O363+O367</f>
        <v>1345697000</v>
      </c>
      <c r="P355" s="314">
        <v>0</v>
      </c>
      <c r="Q355" s="315" t="s">
        <v>27</v>
      </c>
      <c r="R355" s="316">
        <v>0</v>
      </c>
      <c r="S355" s="316">
        <f>S356+S361+S363+S367</f>
        <v>1345697000</v>
      </c>
      <c r="T355" s="251">
        <f t="shared" si="24"/>
        <v>0</v>
      </c>
    </row>
    <row r="356" spans="2:20" ht="15.9" hidden="1" x14ac:dyDescent="0.4">
      <c r="B356" s="208">
        <v>525112</v>
      </c>
      <c r="C356" s="180" t="s">
        <v>97</v>
      </c>
      <c r="D356" s="269"/>
      <c r="E356" s="270"/>
      <c r="F356" s="254"/>
      <c r="G356" s="254"/>
      <c r="H356" s="269"/>
      <c r="I356" s="270"/>
      <c r="J356" s="254"/>
      <c r="K356" s="254">
        <f>SUM(K357:K360)</f>
        <v>369675000</v>
      </c>
      <c r="L356" s="269"/>
      <c r="M356" s="270"/>
      <c r="N356" s="254"/>
      <c r="O356" s="254">
        <f>SUM(O357:O360)</f>
        <v>369675000</v>
      </c>
      <c r="P356" s="269"/>
      <c r="Q356" s="270"/>
      <c r="R356" s="254"/>
      <c r="S356" s="254">
        <f>SUM(S357:S360)</f>
        <v>369675000</v>
      </c>
      <c r="T356" s="251">
        <f t="shared" si="24"/>
        <v>0</v>
      </c>
    </row>
    <row r="357" spans="2:20" ht="15.9" hidden="1" x14ac:dyDescent="0.4">
      <c r="B357" s="208"/>
      <c r="C357" s="180" t="s">
        <v>833</v>
      </c>
      <c r="D357" s="269"/>
      <c r="E357" s="270"/>
      <c r="F357" s="254"/>
      <c r="G357" s="254"/>
      <c r="H357" s="269">
        <v>925</v>
      </c>
      <c r="I357" s="270" t="s">
        <v>841</v>
      </c>
      <c r="J357" s="254">
        <v>135000</v>
      </c>
      <c r="K357" s="254">
        <f t="shared" ref="K357:K360" si="29">ROUNDDOWN(H357*J357,-3)</f>
        <v>124875000</v>
      </c>
      <c r="L357" s="269">
        <v>925</v>
      </c>
      <c r="M357" s="270" t="s">
        <v>841</v>
      </c>
      <c r="N357" s="254">
        <v>135000</v>
      </c>
      <c r="O357" s="254">
        <f t="shared" ref="O357:O360" si="30">ROUNDDOWN(L357*N357,-3)</f>
        <v>124875000</v>
      </c>
      <c r="P357" s="269">
        <v>925</v>
      </c>
      <c r="Q357" s="270" t="s">
        <v>841</v>
      </c>
      <c r="R357" s="254">
        <v>135000</v>
      </c>
      <c r="S357" s="254">
        <f t="shared" ref="S357:S360" si="31">ROUNDDOWN(P357*R357,-3)</f>
        <v>124875000</v>
      </c>
      <c r="T357" s="251">
        <f t="shared" si="24"/>
        <v>0</v>
      </c>
    </row>
    <row r="358" spans="2:20" ht="15.9" hidden="1" x14ac:dyDescent="0.4">
      <c r="B358" s="208"/>
      <c r="C358" s="180" t="s">
        <v>834</v>
      </c>
      <c r="D358" s="269"/>
      <c r="E358" s="270"/>
      <c r="F358" s="254"/>
      <c r="G358" s="254"/>
      <c r="H358" s="269">
        <v>18</v>
      </c>
      <c r="I358" s="270" t="s">
        <v>842</v>
      </c>
      <c r="J358" s="254">
        <v>2000000</v>
      </c>
      <c r="K358" s="254">
        <f t="shared" si="29"/>
        <v>36000000</v>
      </c>
      <c r="L358" s="269">
        <v>18</v>
      </c>
      <c r="M358" s="270" t="s">
        <v>842</v>
      </c>
      <c r="N358" s="254">
        <v>2000000</v>
      </c>
      <c r="O358" s="254">
        <f t="shared" si="30"/>
        <v>36000000</v>
      </c>
      <c r="P358" s="269">
        <v>18</v>
      </c>
      <c r="Q358" s="270" t="s">
        <v>842</v>
      </c>
      <c r="R358" s="254">
        <v>2000000</v>
      </c>
      <c r="S358" s="254">
        <f t="shared" si="31"/>
        <v>36000000</v>
      </c>
      <c r="T358" s="251">
        <f t="shared" si="24"/>
        <v>0</v>
      </c>
    </row>
    <row r="359" spans="2:20" ht="15.9" hidden="1" x14ac:dyDescent="0.4">
      <c r="B359" s="208"/>
      <c r="C359" s="180" t="s">
        <v>835</v>
      </c>
      <c r="D359" s="269"/>
      <c r="E359" s="270"/>
      <c r="F359" s="254"/>
      <c r="G359" s="254"/>
      <c r="H359" s="269">
        <v>3570</v>
      </c>
      <c r="I359" s="270" t="s">
        <v>57</v>
      </c>
      <c r="J359" s="254">
        <v>40000</v>
      </c>
      <c r="K359" s="254">
        <f t="shared" si="29"/>
        <v>142800000</v>
      </c>
      <c r="L359" s="269">
        <v>3570</v>
      </c>
      <c r="M359" s="270" t="s">
        <v>57</v>
      </c>
      <c r="N359" s="254">
        <v>40000</v>
      </c>
      <c r="O359" s="254">
        <f t="shared" si="30"/>
        <v>142800000</v>
      </c>
      <c r="P359" s="269">
        <v>3570</v>
      </c>
      <c r="Q359" s="270" t="s">
        <v>57</v>
      </c>
      <c r="R359" s="254">
        <v>40000</v>
      </c>
      <c r="S359" s="254">
        <f t="shared" si="31"/>
        <v>142800000</v>
      </c>
      <c r="T359" s="251">
        <f t="shared" si="24"/>
        <v>0</v>
      </c>
    </row>
    <row r="360" spans="2:20" ht="15.9" hidden="1" x14ac:dyDescent="0.4">
      <c r="B360" s="208"/>
      <c r="C360" s="180" t="s">
        <v>836</v>
      </c>
      <c r="D360" s="269"/>
      <c r="E360" s="270"/>
      <c r="F360" s="254"/>
      <c r="G360" s="254"/>
      <c r="H360" s="269">
        <v>1</v>
      </c>
      <c r="I360" s="270" t="s">
        <v>38</v>
      </c>
      <c r="J360" s="254">
        <v>66000000</v>
      </c>
      <c r="K360" s="254">
        <f t="shared" si="29"/>
        <v>66000000</v>
      </c>
      <c r="L360" s="269">
        <v>1</v>
      </c>
      <c r="M360" s="270" t="s">
        <v>38</v>
      </c>
      <c r="N360" s="254">
        <v>66000000</v>
      </c>
      <c r="O360" s="254">
        <f t="shared" si="30"/>
        <v>66000000</v>
      </c>
      <c r="P360" s="269">
        <v>1</v>
      </c>
      <c r="Q360" s="270" t="s">
        <v>38</v>
      </c>
      <c r="R360" s="254">
        <v>66000000</v>
      </c>
      <c r="S360" s="254">
        <f t="shared" si="31"/>
        <v>66000000</v>
      </c>
      <c r="T360" s="251">
        <f t="shared" si="24"/>
        <v>0</v>
      </c>
    </row>
    <row r="361" spans="2:20" ht="15.9" hidden="1" x14ac:dyDescent="0.4">
      <c r="B361" s="208">
        <v>525114</v>
      </c>
      <c r="C361" s="180" t="s">
        <v>206</v>
      </c>
      <c r="D361" s="269"/>
      <c r="E361" s="270"/>
      <c r="F361" s="254"/>
      <c r="G361" s="254"/>
      <c r="H361" s="269"/>
      <c r="I361" s="270"/>
      <c r="J361" s="254"/>
      <c r="K361" s="254">
        <f>SUM(K362)</f>
        <v>432522000</v>
      </c>
      <c r="L361" s="269"/>
      <c r="M361" s="270"/>
      <c r="N361" s="254"/>
      <c r="O361" s="254">
        <f>SUM(O362)</f>
        <v>232522000</v>
      </c>
      <c r="P361" s="269"/>
      <c r="Q361" s="270"/>
      <c r="R361" s="254"/>
      <c r="S361" s="254">
        <f>SUM(S362)</f>
        <v>232522000</v>
      </c>
      <c r="T361" s="251">
        <f t="shared" si="24"/>
        <v>0</v>
      </c>
    </row>
    <row r="362" spans="2:20" ht="15.9" hidden="1" x14ac:dyDescent="0.4">
      <c r="B362" s="208"/>
      <c r="C362" s="180" t="s">
        <v>837</v>
      </c>
      <c r="D362" s="269"/>
      <c r="E362" s="270"/>
      <c r="F362" s="254"/>
      <c r="G362" s="254"/>
      <c r="H362" s="269">
        <v>1</v>
      </c>
      <c r="I362" s="270" t="s">
        <v>38</v>
      </c>
      <c r="J362" s="254">
        <v>432522000</v>
      </c>
      <c r="K362" s="254">
        <f>ROUNDDOWN(H362*J362,-3)</f>
        <v>432522000</v>
      </c>
      <c r="L362" s="269">
        <v>1</v>
      </c>
      <c r="M362" s="270" t="s">
        <v>38</v>
      </c>
      <c r="N362" s="254">
        <f>432522000-200000000</f>
        <v>232522000</v>
      </c>
      <c r="O362" s="254">
        <f>ROUNDDOWN(L362*N362,-3)</f>
        <v>232522000</v>
      </c>
      <c r="P362" s="269">
        <v>1</v>
      </c>
      <c r="Q362" s="270" t="s">
        <v>38</v>
      </c>
      <c r="R362" s="254">
        <f>432522000-200000000</f>
        <v>232522000</v>
      </c>
      <c r="S362" s="254">
        <f>ROUNDDOWN(P362*R362,-3)</f>
        <v>232522000</v>
      </c>
      <c r="T362" s="251">
        <f t="shared" si="24"/>
        <v>0</v>
      </c>
    </row>
    <row r="363" spans="2:20" ht="15.9" hidden="1" x14ac:dyDescent="0.4">
      <c r="B363" s="208">
        <v>525118</v>
      </c>
      <c r="C363" s="180" t="s">
        <v>838</v>
      </c>
      <c r="D363" s="269"/>
      <c r="E363" s="270"/>
      <c r="F363" s="254"/>
      <c r="G363" s="254"/>
      <c r="H363" s="269"/>
      <c r="I363" s="270"/>
      <c r="J363" s="254"/>
      <c r="K363" s="254">
        <f>SUM(K364:K366)</f>
        <v>293500000</v>
      </c>
      <c r="L363" s="269"/>
      <c r="M363" s="270"/>
      <c r="N363" s="254"/>
      <c r="O363" s="254">
        <f>SUM(O364:O366)</f>
        <v>293500000</v>
      </c>
      <c r="P363" s="269"/>
      <c r="Q363" s="270"/>
      <c r="R363" s="254"/>
      <c r="S363" s="254">
        <f>SUM(S364:S366)</f>
        <v>293500000</v>
      </c>
      <c r="T363" s="251">
        <f t="shared" si="24"/>
        <v>0</v>
      </c>
    </row>
    <row r="364" spans="2:20" ht="15.9" hidden="1" x14ac:dyDescent="0.4">
      <c r="B364" s="208"/>
      <c r="C364" s="180" t="s">
        <v>839</v>
      </c>
      <c r="D364" s="269"/>
      <c r="E364" s="270"/>
      <c r="F364" s="254"/>
      <c r="G364" s="254"/>
      <c r="H364" s="269">
        <v>1000</v>
      </c>
      <c r="I364" s="270" t="s">
        <v>843</v>
      </c>
      <c r="J364" s="254">
        <v>30000</v>
      </c>
      <c r="K364" s="254">
        <f t="shared" ref="K364:K366" si="32">ROUNDDOWN(H364*J364,-3)</f>
        <v>30000000</v>
      </c>
      <c r="L364" s="269">
        <v>1000</v>
      </c>
      <c r="M364" s="270" t="s">
        <v>843</v>
      </c>
      <c r="N364" s="254">
        <v>30000</v>
      </c>
      <c r="O364" s="254">
        <f t="shared" ref="O364:O368" si="33">ROUNDDOWN(L364*N364,-3)</f>
        <v>30000000</v>
      </c>
      <c r="P364" s="269">
        <v>1000</v>
      </c>
      <c r="Q364" s="270" t="s">
        <v>843</v>
      </c>
      <c r="R364" s="254">
        <v>30000</v>
      </c>
      <c r="S364" s="254">
        <f t="shared" ref="S364:S366" si="34">ROUNDDOWN(P364*R364,-3)</f>
        <v>30000000</v>
      </c>
      <c r="T364" s="251">
        <f t="shared" si="24"/>
        <v>0</v>
      </c>
    </row>
    <row r="365" spans="2:20" ht="15.9" hidden="1" x14ac:dyDescent="0.4">
      <c r="B365" s="208"/>
      <c r="C365" s="180" t="s">
        <v>840</v>
      </c>
      <c r="D365" s="269"/>
      <c r="E365" s="270"/>
      <c r="F365" s="254"/>
      <c r="G365" s="254"/>
      <c r="H365" s="269">
        <v>10000</v>
      </c>
      <c r="I365" s="270" t="s">
        <v>843</v>
      </c>
      <c r="J365" s="254">
        <v>25000</v>
      </c>
      <c r="K365" s="254">
        <f t="shared" si="32"/>
        <v>250000000</v>
      </c>
      <c r="L365" s="269">
        <v>10000</v>
      </c>
      <c r="M365" s="270" t="s">
        <v>843</v>
      </c>
      <c r="N365" s="254">
        <v>25000</v>
      </c>
      <c r="O365" s="254">
        <f t="shared" si="33"/>
        <v>250000000</v>
      </c>
      <c r="P365" s="269">
        <v>10000</v>
      </c>
      <c r="Q365" s="270" t="s">
        <v>843</v>
      </c>
      <c r="R365" s="254">
        <v>25000</v>
      </c>
      <c r="S365" s="254">
        <f t="shared" si="34"/>
        <v>250000000</v>
      </c>
      <c r="T365" s="251">
        <f t="shared" si="24"/>
        <v>0</v>
      </c>
    </row>
    <row r="366" spans="2:20" ht="15.9" hidden="1" x14ac:dyDescent="0.4">
      <c r="B366" s="208"/>
      <c r="C366" s="180" t="s">
        <v>837</v>
      </c>
      <c r="D366" s="269"/>
      <c r="E366" s="270"/>
      <c r="F366" s="254"/>
      <c r="G366" s="254"/>
      <c r="H366" s="269">
        <v>450</v>
      </c>
      <c r="I366" s="270" t="s">
        <v>843</v>
      </c>
      <c r="J366" s="254">
        <v>30000</v>
      </c>
      <c r="K366" s="254">
        <f t="shared" si="32"/>
        <v>13500000</v>
      </c>
      <c r="L366" s="269">
        <v>450</v>
      </c>
      <c r="M366" s="270" t="s">
        <v>843</v>
      </c>
      <c r="N366" s="254">
        <v>30000</v>
      </c>
      <c r="O366" s="254">
        <f t="shared" si="33"/>
        <v>13500000</v>
      </c>
      <c r="P366" s="269">
        <v>450</v>
      </c>
      <c r="Q366" s="270" t="s">
        <v>843</v>
      </c>
      <c r="R366" s="254">
        <v>30000</v>
      </c>
      <c r="S366" s="254">
        <f t="shared" si="34"/>
        <v>13500000</v>
      </c>
      <c r="T366" s="251">
        <f t="shared" si="24"/>
        <v>0</v>
      </c>
    </row>
    <row r="367" spans="2:20" ht="15.9" hidden="1" x14ac:dyDescent="0.4">
      <c r="B367" s="208">
        <v>525111</v>
      </c>
      <c r="C367" s="180" t="s">
        <v>174</v>
      </c>
      <c r="D367" s="269"/>
      <c r="E367" s="270"/>
      <c r="F367" s="254"/>
      <c r="G367" s="254"/>
      <c r="H367" s="269"/>
      <c r="I367" s="270"/>
      <c r="J367" s="254"/>
      <c r="K367" s="254"/>
      <c r="L367" s="269"/>
      <c r="M367" s="270"/>
      <c r="N367" s="254"/>
      <c r="O367" s="254">
        <f>SUM(O368)</f>
        <v>450000000</v>
      </c>
      <c r="P367" s="269"/>
      <c r="Q367" s="270"/>
      <c r="R367" s="254"/>
      <c r="S367" s="254">
        <f>SUM(S368)</f>
        <v>450000000</v>
      </c>
      <c r="T367" s="251">
        <f t="shared" si="24"/>
        <v>0</v>
      </c>
    </row>
    <row r="368" spans="2:20" ht="15.9" hidden="1" x14ac:dyDescent="0.4">
      <c r="B368" s="208" t="s">
        <v>27</v>
      </c>
      <c r="C368" s="180" t="s">
        <v>848</v>
      </c>
      <c r="D368" s="269"/>
      <c r="E368" s="270"/>
      <c r="F368" s="254"/>
      <c r="G368" s="254"/>
      <c r="H368" s="269"/>
      <c r="I368" s="270"/>
      <c r="J368" s="254"/>
      <c r="K368" s="254"/>
      <c r="L368" s="269">
        <v>1</v>
      </c>
      <c r="M368" s="270" t="s">
        <v>38</v>
      </c>
      <c r="N368" s="254">
        <v>450000000</v>
      </c>
      <c r="O368" s="254">
        <f t="shared" si="33"/>
        <v>450000000</v>
      </c>
      <c r="P368" s="269">
        <v>1</v>
      </c>
      <c r="Q368" s="270" t="s">
        <v>38</v>
      </c>
      <c r="R368" s="254">
        <v>450000000</v>
      </c>
      <c r="S368" s="254">
        <f t="shared" ref="S368" si="35">ROUNDDOWN(P368*R368,-3)</f>
        <v>450000000</v>
      </c>
      <c r="T368" s="251">
        <f t="shared" si="24"/>
        <v>0</v>
      </c>
    </row>
    <row r="369" spans="2:20" ht="15.9" hidden="1" x14ac:dyDescent="0.4">
      <c r="B369" s="312" t="s">
        <v>380</v>
      </c>
      <c r="C369" s="313" t="s">
        <v>844</v>
      </c>
      <c r="D369" s="269">
        <v>0</v>
      </c>
      <c r="E369" s="270" t="s">
        <v>27</v>
      </c>
      <c r="F369" s="254">
        <v>0</v>
      </c>
      <c r="G369" s="254"/>
      <c r="H369" s="314">
        <v>0</v>
      </c>
      <c r="I369" s="315" t="s">
        <v>27</v>
      </c>
      <c r="J369" s="316">
        <v>0</v>
      </c>
      <c r="K369" s="316">
        <f>K370</f>
        <v>28739000</v>
      </c>
      <c r="L369" s="314">
        <v>0</v>
      </c>
      <c r="M369" s="315" t="s">
        <v>27</v>
      </c>
      <c r="N369" s="316">
        <v>0</v>
      </c>
      <c r="O369" s="316">
        <f>O370</f>
        <v>28739000</v>
      </c>
      <c r="P369" s="314">
        <v>0</v>
      </c>
      <c r="Q369" s="315" t="s">
        <v>27</v>
      </c>
      <c r="R369" s="316">
        <v>0</v>
      </c>
      <c r="S369" s="316">
        <f>S370</f>
        <v>28739000</v>
      </c>
      <c r="T369" s="251">
        <f t="shared" si="24"/>
        <v>0</v>
      </c>
    </row>
    <row r="370" spans="2:20" ht="15.9" hidden="1" x14ac:dyDescent="0.4">
      <c r="B370" s="208">
        <v>525115</v>
      </c>
      <c r="C370" s="180" t="s">
        <v>90</v>
      </c>
      <c r="D370" s="269"/>
      <c r="E370" s="270"/>
      <c r="F370" s="254"/>
      <c r="G370" s="254"/>
      <c r="H370" s="269"/>
      <c r="I370" s="270"/>
      <c r="J370" s="254"/>
      <c r="K370" s="254">
        <f>SUM(K371:K373)</f>
        <v>28739000</v>
      </c>
      <c r="L370" s="269"/>
      <c r="M370" s="270"/>
      <c r="N370" s="254"/>
      <c r="O370" s="254">
        <f>SUM(O371:O373)</f>
        <v>28739000</v>
      </c>
      <c r="P370" s="269"/>
      <c r="Q370" s="270"/>
      <c r="R370" s="254"/>
      <c r="S370" s="254">
        <f>SUM(S371:S373)</f>
        <v>28739000</v>
      </c>
      <c r="T370" s="251">
        <f t="shared" si="24"/>
        <v>0</v>
      </c>
    </row>
    <row r="371" spans="2:20" ht="15.9" hidden="1" x14ac:dyDescent="0.4">
      <c r="B371" s="208"/>
      <c r="C371" s="180" t="s">
        <v>845</v>
      </c>
      <c r="D371" s="269"/>
      <c r="E371" s="270"/>
      <c r="F371" s="254"/>
      <c r="G371" s="254"/>
      <c r="H371" s="269">
        <v>1</v>
      </c>
      <c r="I371" s="270" t="s">
        <v>38</v>
      </c>
      <c r="J371" s="254">
        <v>10000000</v>
      </c>
      <c r="K371" s="254">
        <f t="shared" ref="K371:K373" si="36">ROUNDDOWN(H371*J371,-3)</f>
        <v>10000000</v>
      </c>
      <c r="L371" s="269">
        <v>1</v>
      </c>
      <c r="M371" s="270" t="s">
        <v>38</v>
      </c>
      <c r="N371" s="254">
        <v>10000000</v>
      </c>
      <c r="O371" s="254">
        <f t="shared" ref="O371:O373" si="37">ROUNDDOWN(L371*N371,-3)</f>
        <v>10000000</v>
      </c>
      <c r="P371" s="269">
        <v>1</v>
      </c>
      <c r="Q371" s="270" t="s">
        <v>38</v>
      </c>
      <c r="R371" s="254">
        <v>10000000</v>
      </c>
      <c r="S371" s="254">
        <f t="shared" ref="S371:S373" si="38">ROUNDDOWN(P371*R371,-3)</f>
        <v>10000000</v>
      </c>
      <c r="T371" s="251">
        <f t="shared" si="24"/>
        <v>0</v>
      </c>
    </row>
    <row r="372" spans="2:20" ht="15.9" hidden="1" x14ac:dyDescent="0.4">
      <c r="B372" s="208"/>
      <c r="C372" s="180" t="s">
        <v>846</v>
      </c>
      <c r="D372" s="269"/>
      <c r="E372" s="270"/>
      <c r="F372" s="254"/>
      <c r="G372" s="254"/>
      <c r="H372" s="269">
        <v>1</v>
      </c>
      <c r="I372" s="270" t="s">
        <v>38</v>
      </c>
      <c r="J372" s="254">
        <v>10000000</v>
      </c>
      <c r="K372" s="254">
        <f t="shared" si="36"/>
        <v>10000000</v>
      </c>
      <c r="L372" s="269">
        <v>1</v>
      </c>
      <c r="M372" s="270" t="s">
        <v>38</v>
      </c>
      <c r="N372" s="254">
        <v>10000000</v>
      </c>
      <c r="O372" s="254">
        <f t="shared" si="37"/>
        <v>10000000</v>
      </c>
      <c r="P372" s="269">
        <v>1</v>
      </c>
      <c r="Q372" s="270" t="s">
        <v>38</v>
      </c>
      <c r="R372" s="254">
        <v>10000000</v>
      </c>
      <c r="S372" s="254">
        <f t="shared" si="38"/>
        <v>10000000</v>
      </c>
      <c r="T372" s="251">
        <f t="shared" si="24"/>
        <v>0</v>
      </c>
    </row>
    <row r="373" spans="2:20" ht="15.9" hidden="1" x14ac:dyDescent="0.4">
      <c r="B373" s="208"/>
      <c r="C373" s="180" t="s">
        <v>847</v>
      </c>
      <c r="D373" s="269"/>
      <c r="E373" s="270"/>
      <c r="F373" s="254"/>
      <c r="G373" s="254"/>
      <c r="H373" s="269">
        <v>1</v>
      </c>
      <c r="I373" s="270" t="s">
        <v>38</v>
      </c>
      <c r="J373" s="254">
        <v>8739000</v>
      </c>
      <c r="K373" s="254">
        <f t="shared" si="36"/>
        <v>8739000</v>
      </c>
      <c r="L373" s="269">
        <v>1</v>
      </c>
      <c r="M373" s="270" t="s">
        <v>38</v>
      </c>
      <c r="N373" s="254">
        <v>8739000</v>
      </c>
      <c r="O373" s="254">
        <f t="shared" si="37"/>
        <v>8739000</v>
      </c>
      <c r="P373" s="269">
        <v>1</v>
      </c>
      <c r="Q373" s="270" t="s">
        <v>38</v>
      </c>
      <c r="R373" s="254">
        <v>8739000</v>
      </c>
      <c r="S373" s="254">
        <f t="shared" si="38"/>
        <v>8739000</v>
      </c>
      <c r="T373" s="251">
        <f t="shared" si="24"/>
        <v>0</v>
      </c>
    </row>
    <row r="374" spans="2:20" ht="15.9" x14ac:dyDescent="0.4">
      <c r="B374" s="312" t="s">
        <v>382</v>
      </c>
      <c r="C374" s="313" t="s">
        <v>864</v>
      </c>
      <c r="D374" s="269">
        <v>0</v>
      </c>
      <c r="E374" s="270" t="s">
        <v>27</v>
      </c>
      <c r="F374" s="254">
        <v>0</v>
      </c>
      <c r="G374" s="254"/>
      <c r="H374" s="314">
        <v>0</v>
      </c>
      <c r="I374" s="315" t="s">
        <v>27</v>
      </c>
      <c r="J374" s="316">
        <v>0</v>
      </c>
      <c r="K374" s="316">
        <f>K375</f>
        <v>28739000</v>
      </c>
      <c r="L374" s="314">
        <v>0</v>
      </c>
      <c r="M374" s="315" t="s">
        <v>27</v>
      </c>
      <c r="N374" s="316">
        <v>0</v>
      </c>
      <c r="O374" s="316">
        <f>O375</f>
        <v>0</v>
      </c>
      <c r="P374" s="314">
        <v>0</v>
      </c>
      <c r="Q374" s="315" t="s">
        <v>27</v>
      </c>
      <c r="R374" s="316">
        <v>0</v>
      </c>
      <c r="S374" s="316">
        <f>S375</f>
        <v>1260082000</v>
      </c>
      <c r="T374" s="251">
        <f t="shared" ref="T374:T378" si="39">O374-S374</f>
        <v>-1260082000</v>
      </c>
    </row>
    <row r="375" spans="2:20" ht="15.9" x14ac:dyDescent="0.4">
      <c r="B375" s="208">
        <v>525115</v>
      </c>
      <c r="C375" s="180" t="s">
        <v>90</v>
      </c>
      <c r="D375" s="269"/>
      <c r="E375" s="270"/>
      <c r="F375" s="254"/>
      <c r="G375" s="254"/>
      <c r="H375" s="269"/>
      <c r="I375" s="270"/>
      <c r="J375" s="254"/>
      <c r="K375" s="254">
        <f>SUM(K376:K378)</f>
        <v>28739000</v>
      </c>
      <c r="L375" s="269"/>
      <c r="M375" s="270"/>
      <c r="N375" s="254"/>
      <c r="O375" s="254">
        <f>SUM(O376:O378)</f>
        <v>0</v>
      </c>
      <c r="P375" s="269"/>
      <c r="Q375" s="270"/>
      <c r="R375" s="254"/>
      <c r="S375" s="254">
        <f>SUM(S376:S378)</f>
        <v>1260082000</v>
      </c>
      <c r="T375" s="251">
        <f t="shared" si="39"/>
        <v>-1260082000</v>
      </c>
    </row>
    <row r="376" spans="2:20" ht="15.9" x14ac:dyDescent="0.4">
      <c r="B376" s="208"/>
      <c r="C376" s="180" t="s">
        <v>845</v>
      </c>
      <c r="D376" s="269"/>
      <c r="E376" s="270"/>
      <c r="F376" s="254"/>
      <c r="G376" s="254"/>
      <c r="H376" s="269">
        <v>1</v>
      </c>
      <c r="I376" s="270" t="s">
        <v>38</v>
      </c>
      <c r="J376" s="254">
        <v>10000000</v>
      </c>
      <c r="K376" s="254">
        <f t="shared" ref="K376:K378" si="40">ROUNDDOWN(H376*J376,-3)</f>
        <v>10000000</v>
      </c>
      <c r="L376" s="269"/>
      <c r="M376" s="270"/>
      <c r="N376" s="254"/>
      <c r="O376" s="254">
        <f t="shared" ref="O376:O378" si="41">ROUNDDOWN(L376*N376,-3)</f>
        <v>0</v>
      </c>
      <c r="P376" s="269">
        <v>1</v>
      </c>
      <c r="Q376" s="270" t="s">
        <v>38</v>
      </c>
      <c r="R376" s="254">
        <v>300000000</v>
      </c>
      <c r="S376" s="254">
        <f t="shared" ref="S376:S378" si="42">ROUNDDOWN(P376*R376,-3)</f>
        <v>300000000</v>
      </c>
      <c r="T376" s="251">
        <f t="shared" si="39"/>
        <v>-300000000</v>
      </c>
    </row>
    <row r="377" spans="2:20" ht="15.9" x14ac:dyDescent="0.4">
      <c r="B377" s="208"/>
      <c r="C377" s="180" t="s">
        <v>846</v>
      </c>
      <c r="D377" s="269"/>
      <c r="E377" s="270"/>
      <c r="F377" s="254"/>
      <c r="G377" s="254"/>
      <c r="H377" s="269">
        <v>1</v>
      </c>
      <c r="I377" s="270" t="s">
        <v>38</v>
      </c>
      <c r="J377" s="254">
        <v>10000000</v>
      </c>
      <c r="K377" s="254">
        <f t="shared" si="40"/>
        <v>10000000</v>
      </c>
      <c r="L377" s="269"/>
      <c r="M377" s="270"/>
      <c r="N377" s="254"/>
      <c r="O377" s="254">
        <f t="shared" si="41"/>
        <v>0</v>
      </c>
      <c r="P377" s="269">
        <v>1</v>
      </c>
      <c r="Q377" s="270" t="s">
        <v>38</v>
      </c>
      <c r="R377" s="254">
        <v>600000000</v>
      </c>
      <c r="S377" s="254">
        <f t="shared" si="42"/>
        <v>600000000</v>
      </c>
      <c r="T377" s="251">
        <f t="shared" si="39"/>
        <v>-600000000</v>
      </c>
    </row>
    <row r="378" spans="2:20" ht="15.9" x14ac:dyDescent="0.4">
      <c r="B378" s="208"/>
      <c r="C378" s="180" t="s">
        <v>847</v>
      </c>
      <c r="D378" s="269"/>
      <c r="E378" s="270"/>
      <c r="F378" s="254"/>
      <c r="G378" s="254"/>
      <c r="H378" s="269">
        <v>1</v>
      </c>
      <c r="I378" s="270" t="s">
        <v>38</v>
      </c>
      <c r="J378" s="254">
        <v>8739000</v>
      </c>
      <c r="K378" s="254">
        <f t="shared" si="40"/>
        <v>8739000</v>
      </c>
      <c r="L378" s="269"/>
      <c r="M378" s="270"/>
      <c r="N378" s="254"/>
      <c r="O378" s="254">
        <f t="shared" si="41"/>
        <v>0</v>
      </c>
      <c r="P378" s="269">
        <v>1</v>
      </c>
      <c r="Q378" s="270" t="s">
        <v>38</v>
      </c>
      <c r="R378" s="254">
        <v>360082000</v>
      </c>
      <c r="S378" s="254">
        <f t="shared" si="42"/>
        <v>360082000</v>
      </c>
      <c r="T378" s="251">
        <f t="shared" si="39"/>
        <v>-360082000</v>
      </c>
    </row>
    <row r="379" spans="2:20" ht="15.9" x14ac:dyDescent="0.4">
      <c r="B379" s="312" t="s">
        <v>384</v>
      </c>
      <c r="C379" s="313" t="s">
        <v>865</v>
      </c>
      <c r="D379" s="269">
        <v>0</v>
      </c>
      <c r="E379" s="270" t="s">
        <v>27</v>
      </c>
      <c r="F379" s="254">
        <v>0</v>
      </c>
      <c r="G379" s="254"/>
      <c r="H379" s="314">
        <v>0</v>
      </c>
      <c r="I379" s="315" t="s">
        <v>27</v>
      </c>
      <c r="J379" s="316">
        <v>0</v>
      </c>
      <c r="K379" s="316">
        <f>K380</f>
        <v>10000000</v>
      </c>
      <c r="L379" s="314">
        <v>0</v>
      </c>
      <c r="M379" s="315" t="s">
        <v>27</v>
      </c>
      <c r="N379" s="316">
        <v>0</v>
      </c>
      <c r="O379" s="316">
        <f>O380</f>
        <v>0</v>
      </c>
      <c r="P379" s="314">
        <v>0</v>
      </c>
      <c r="Q379" s="315" t="s">
        <v>27</v>
      </c>
      <c r="R379" s="316">
        <v>0</v>
      </c>
      <c r="S379" s="316">
        <f>S380</f>
        <v>1000000000</v>
      </c>
      <c r="T379" s="251">
        <f t="shared" ref="T379:T381" si="43">O379-S379</f>
        <v>-1000000000</v>
      </c>
    </row>
    <row r="380" spans="2:20" ht="15.9" x14ac:dyDescent="0.4">
      <c r="B380" s="208">
        <v>525112</v>
      </c>
      <c r="C380" s="180" t="s">
        <v>97</v>
      </c>
      <c r="D380" s="269"/>
      <c r="E380" s="270"/>
      <c r="F380" s="254"/>
      <c r="G380" s="254"/>
      <c r="H380" s="269"/>
      <c r="I380" s="270"/>
      <c r="J380" s="254"/>
      <c r="K380" s="254">
        <f>SUM(K381:K381)</f>
        <v>10000000</v>
      </c>
      <c r="L380" s="269"/>
      <c r="M380" s="270"/>
      <c r="N380" s="254"/>
      <c r="O380" s="254">
        <f>SUM(O381:O381)</f>
        <v>0</v>
      </c>
      <c r="P380" s="269"/>
      <c r="Q380" s="270"/>
      <c r="R380" s="254"/>
      <c r="S380" s="254">
        <f>SUM(S381:S381)</f>
        <v>1000000000</v>
      </c>
      <c r="T380" s="251">
        <f t="shared" si="43"/>
        <v>-1000000000</v>
      </c>
    </row>
    <row r="381" spans="2:20" ht="15.9" x14ac:dyDescent="0.4">
      <c r="B381" s="208"/>
      <c r="C381" s="180" t="s">
        <v>866</v>
      </c>
      <c r="D381" s="269"/>
      <c r="E381" s="270"/>
      <c r="F381" s="254"/>
      <c r="G381" s="254"/>
      <c r="H381" s="269">
        <v>1</v>
      </c>
      <c r="I381" s="270" t="s">
        <v>38</v>
      </c>
      <c r="J381" s="254">
        <v>10000000</v>
      </c>
      <c r="K381" s="254">
        <f t="shared" ref="K381" si="44">ROUNDDOWN(H381*J381,-3)</f>
        <v>10000000</v>
      </c>
      <c r="L381" s="269"/>
      <c r="M381" s="270"/>
      <c r="N381" s="254"/>
      <c r="O381" s="254">
        <f t="shared" ref="O381" si="45">ROUNDDOWN(L381*N381,-3)</f>
        <v>0</v>
      </c>
      <c r="P381" s="269">
        <v>1</v>
      </c>
      <c r="Q381" s="270" t="s">
        <v>38</v>
      </c>
      <c r="R381" s="254">
        <v>1000000000</v>
      </c>
      <c r="S381" s="254">
        <f t="shared" ref="S381" si="46">ROUNDDOWN(P381*R381,-3)</f>
        <v>1000000000</v>
      </c>
      <c r="T381" s="251">
        <f t="shared" si="43"/>
        <v>-1000000000</v>
      </c>
    </row>
    <row r="382" spans="2:20" ht="15.9" x14ac:dyDescent="0.4">
      <c r="B382" s="312" t="s">
        <v>386</v>
      </c>
      <c r="C382" s="313" t="s">
        <v>867</v>
      </c>
      <c r="D382" s="269">
        <v>0</v>
      </c>
      <c r="E382" s="270" t="s">
        <v>27</v>
      </c>
      <c r="F382" s="254">
        <v>0</v>
      </c>
      <c r="G382" s="254"/>
      <c r="H382" s="314">
        <v>0</v>
      </c>
      <c r="I382" s="315" t="s">
        <v>27</v>
      </c>
      <c r="J382" s="316">
        <v>0</v>
      </c>
      <c r="K382" s="316">
        <f>K383</f>
        <v>10000000</v>
      </c>
      <c r="L382" s="314">
        <v>0</v>
      </c>
      <c r="M382" s="315" t="s">
        <v>27</v>
      </c>
      <c r="N382" s="316">
        <v>0</v>
      </c>
      <c r="O382" s="316">
        <f>O383</f>
        <v>0</v>
      </c>
      <c r="P382" s="314">
        <v>0</v>
      </c>
      <c r="Q382" s="315" t="s">
        <v>27</v>
      </c>
      <c r="R382" s="316">
        <v>0</v>
      </c>
      <c r="S382" s="316">
        <f>S383</f>
        <v>79802000</v>
      </c>
      <c r="T382" s="251">
        <f t="shared" ref="T382:T384" si="47">O382-S382</f>
        <v>-79802000</v>
      </c>
    </row>
    <row r="383" spans="2:20" ht="15.9" x14ac:dyDescent="0.4">
      <c r="B383" s="208">
        <v>525112</v>
      </c>
      <c r="C383" s="180" t="s">
        <v>97</v>
      </c>
      <c r="D383" s="269"/>
      <c r="E383" s="270"/>
      <c r="F383" s="254"/>
      <c r="G383" s="254"/>
      <c r="H383" s="269"/>
      <c r="I383" s="270"/>
      <c r="J383" s="254"/>
      <c r="K383" s="254">
        <f>SUM(K384:K384)</f>
        <v>10000000</v>
      </c>
      <c r="L383" s="269"/>
      <c r="M383" s="270"/>
      <c r="N383" s="254"/>
      <c r="O383" s="254">
        <f>SUM(O384:O384)</f>
        <v>0</v>
      </c>
      <c r="P383" s="269"/>
      <c r="Q383" s="270"/>
      <c r="R383" s="254"/>
      <c r="S383" s="254">
        <f>SUM(S384:S384)</f>
        <v>79802000</v>
      </c>
      <c r="T383" s="251">
        <f t="shared" si="47"/>
        <v>-79802000</v>
      </c>
    </row>
    <row r="384" spans="2:20" ht="15.9" x14ac:dyDescent="0.4">
      <c r="B384" s="208"/>
      <c r="C384" s="180" t="s">
        <v>868</v>
      </c>
      <c r="D384" s="269"/>
      <c r="E384" s="270"/>
      <c r="F384" s="254"/>
      <c r="G384" s="254"/>
      <c r="H384" s="269">
        <v>1</v>
      </c>
      <c r="I384" s="270" t="s">
        <v>38</v>
      </c>
      <c r="J384" s="254">
        <v>10000000</v>
      </c>
      <c r="K384" s="254">
        <f t="shared" ref="K384" si="48">ROUNDDOWN(H384*J384,-3)</f>
        <v>10000000</v>
      </c>
      <c r="L384" s="269"/>
      <c r="M384" s="270"/>
      <c r="N384" s="254"/>
      <c r="O384" s="254">
        <f t="shared" ref="O384" si="49">ROUNDDOWN(L384*N384,-3)</f>
        <v>0</v>
      </c>
      <c r="P384" s="269">
        <v>1</v>
      </c>
      <c r="Q384" s="270" t="s">
        <v>38</v>
      </c>
      <c r="R384" s="254">
        <v>79802000</v>
      </c>
      <c r="S384" s="254">
        <f t="shared" ref="S384" si="50">ROUNDDOWN(P384*R384,-3)</f>
        <v>79802000</v>
      </c>
      <c r="T384" s="251">
        <f t="shared" si="47"/>
        <v>-79802000</v>
      </c>
    </row>
    <row r="385" spans="2:20" ht="15.9" x14ac:dyDescent="0.4">
      <c r="B385" s="312" t="s">
        <v>388</v>
      </c>
      <c r="C385" s="313" t="s">
        <v>869</v>
      </c>
      <c r="D385" s="269">
        <v>0</v>
      </c>
      <c r="E385" s="270" t="s">
        <v>27</v>
      </c>
      <c r="F385" s="254">
        <v>0</v>
      </c>
      <c r="G385" s="254"/>
      <c r="H385" s="314">
        <v>0</v>
      </c>
      <c r="I385" s="315" t="s">
        <v>27</v>
      </c>
      <c r="J385" s="316">
        <v>0</v>
      </c>
      <c r="K385" s="316">
        <f>K386</f>
        <v>10000000</v>
      </c>
      <c r="L385" s="314">
        <v>0</v>
      </c>
      <c r="M385" s="315" t="s">
        <v>27</v>
      </c>
      <c r="N385" s="316">
        <v>0</v>
      </c>
      <c r="O385" s="316">
        <f>O386</f>
        <v>0</v>
      </c>
      <c r="P385" s="314">
        <v>0</v>
      </c>
      <c r="Q385" s="315" t="s">
        <v>27</v>
      </c>
      <c r="R385" s="316">
        <v>0</v>
      </c>
      <c r="S385" s="316">
        <f>S386</f>
        <v>500000000</v>
      </c>
      <c r="T385" s="251">
        <f t="shared" ref="T385:T387" si="51">O385-S385</f>
        <v>-500000000</v>
      </c>
    </row>
    <row r="386" spans="2:20" ht="15.9" x14ac:dyDescent="0.4">
      <c r="B386" s="208">
        <v>525112</v>
      </c>
      <c r="C386" s="180" t="s">
        <v>97</v>
      </c>
      <c r="D386" s="269"/>
      <c r="E386" s="270"/>
      <c r="F386" s="254"/>
      <c r="G386" s="254"/>
      <c r="H386" s="269"/>
      <c r="I386" s="270"/>
      <c r="J386" s="254"/>
      <c r="K386" s="254">
        <f>SUM(K387:K387)</f>
        <v>10000000</v>
      </c>
      <c r="L386" s="269"/>
      <c r="M386" s="270"/>
      <c r="N386" s="254"/>
      <c r="O386" s="254">
        <f>SUM(O387:O387)</f>
        <v>0</v>
      </c>
      <c r="P386" s="269"/>
      <c r="Q386" s="270"/>
      <c r="R386" s="254"/>
      <c r="S386" s="254">
        <f>SUM(S387:S387)</f>
        <v>500000000</v>
      </c>
      <c r="T386" s="251">
        <f t="shared" si="51"/>
        <v>-500000000</v>
      </c>
    </row>
    <row r="387" spans="2:20" ht="15.9" x14ac:dyDescent="0.4">
      <c r="B387" s="208"/>
      <c r="C387" s="180" t="s">
        <v>870</v>
      </c>
      <c r="D387" s="269"/>
      <c r="E387" s="270"/>
      <c r="F387" s="254"/>
      <c r="G387" s="254"/>
      <c r="H387" s="269">
        <v>1</v>
      </c>
      <c r="I387" s="270" t="s">
        <v>38</v>
      </c>
      <c r="J387" s="254">
        <v>10000000</v>
      </c>
      <c r="K387" s="254">
        <f t="shared" ref="K387" si="52">ROUNDDOWN(H387*J387,-3)</f>
        <v>10000000</v>
      </c>
      <c r="L387" s="269"/>
      <c r="M387" s="270"/>
      <c r="N387" s="254"/>
      <c r="O387" s="254">
        <f t="shared" ref="O387" si="53">ROUNDDOWN(L387*N387,-3)</f>
        <v>0</v>
      </c>
      <c r="P387" s="269">
        <v>1</v>
      </c>
      <c r="Q387" s="270" t="s">
        <v>38</v>
      </c>
      <c r="R387" s="254">
        <v>500000000</v>
      </c>
      <c r="S387" s="254">
        <f t="shared" ref="S387" si="54">ROUNDDOWN(P387*R387,-3)</f>
        <v>500000000</v>
      </c>
      <c r="T387" s="251">
        <f t="shared" si="51"/>
        <v>-500000000</v>
      </c>
    </row>
    <row r="388" spans="2:20" ht="15.9" x14ac:dyDescent="0.4">
      <c r="B388" s="325" t="s">
        <v>226</v>
      </c>
      <c r="C388" s="326" t="s">
        <v>227</v>
      </c>
      <c r="D388" s="269">
        <f>D471+D481+D491+D504+D517+D530+D543+D556+D389+D399+D409+D420+D430+D440+D450+D460</f>
        <v>2928</v>
      </c>
      <c r="E388" s="270" t="s">
        <v>171</v>
      </c>
      <c r="F388" s="254">
        <v>0</v>
      </c>
      <c r="G388" s="269">
        <f>G471+G481+G491+G504+G517+G530+G543+G556+G389+G399+G409+G420+G430+G440+G450+G460</f>
        <v>2661452000</v>
      </c>
      <c r="H388" s="269">
        <f>H471+H481+H491+H504+H517+H530+H543+H556+H389+H399+H409+H420+H430+H440+H450+H460</f>
        <v>2928</v>
      </c>
      <c r="I388" s="270" t="s">
        <v>171</v>
      </c>
      <c r="J388" s="254">
        <v>0</v>
      </c>
      <c r="K388" s="269">
        <f>K471+K481+K491+K504+K517+K530+K543+K556+K389+K399+K409+K420+K430+K440+K450+K460</f>
        <v>2661452000</v>
      </c>
      <c r="L388" s="327">
        <f>L471+L481+L491+L504+L517+L530+L543+L556+L389+L399+L409+L420+L430+L440+L450+L460</f>
        <v>2928</v>
      </c>
      <c r="M388" s="328" t="s">
        <v>171</v>
      </c>
      <c r="N388" s="329">
        <v>0</v>
      </c>
      <c r="O388" s="327">
        <f>O471+O481+O491+O504+O517+O530+O543+O556+O389+O399+O409+O420+O430+O440+O450+O460</f>
        <v>2661452000</v>
      </c>
      <c r="P388" s="327">
        <v>2928</v>
      </c>
      <c r="Q388" s="328" t="s">
        <v>171</v>
      </c>
      <c r="R388" s="329">
        <v>0</v>
      </c>
      <c r="S388" s="327">
        <f>S471+S481+S491+S504+S517+S530+S543+S556+S389+S399+S409+S420+S430+S440+S450+S460</f>
        <v>2441852000</v>
      </c>
      <c r="T388" s="251">
        <f t="shared" si="24"/>
        <v>219600000</v>
      </c>
    </row>
    <row r="389" spans="2:20" ht="29.15" collapsed="1" x14ac:dyDescent="0.4">
      <c r="B389" s="268" t="s">
        <v>149</v>
      </c>
      <c r="C389" s="180" t="s">
        <v>228</v>
      </c>
      <c r="D389" s="269">
        <f>D390</f>
        <v>24</v>
      </c>
      <c r="E389" s="270" t="s">
        <v>171</v>
      </c>
      <c r="F389" s="254">
        <v>0</v>
      </c>
      <c r="G389" s="254">
        <f>G390</f>
        <v>5850000</v>
      </c>
      <c r="H389" s="269">
        <f>H390</f>
        <v>24</v>
      </c>
      <c r="I389" s="270" t="s">
        <v>171</v>
      </c>
      <c r="J389" s="254">
        <v>0</v>
      </c>
      <c r="K389" s="254">
        <f>K390</f>
        <v>5850000</v>
      </c>
      <c r="L389" s="269">
        <f>L390</f>
        <v>24</v>
      </c>
      <c r="M389" s="270" t="s">
        <v>171</v>
      </c>
      <c r="N389" s="254">
        <v>0</v>
      </c>
      <c r="O389" s="254">
        <f>O390</f>
        <v>5850000</v>
      </c>
      <c r="P389" s="269">
        <v>24</v>
      </c>
      <c r="Q389" s="270" t="s">
        <v>171</v>
      </c>
      <c r="R389" s="254">
        <v>0</v>
      </c>
      <c r="S389" s="254">
        <f>S390</f>
        <v>4050000</v>
      </c>
      <c r="T389" s="251">
        <f t="shared" si="24"/>
        <v>1800000</v>
      </c>
    </row>
    <row r="390" spans="2:20" ht="29.15" x14ac:dyDescent="0.4">
      <c r="B390" s="312" t="s">
        <v>34</v>
      </c>
      <c r="C390" s="313" t="s">
        <v>229</v>
      </c>
      <c r="D390" s="269">
        <v>24</v>
      </c>
      <c r="E390" s="270" t="s">
        <v>171</v>
      </c>
      <c r="F390" s="254">
        <v>0</v>
      </c>
      <c r="G390" s="254">
        <f>G391+G394</f>
        <v>5850000</v>
      </c>
      <c r="H390" s="314">
        <v>24</v>
      </c>
      <c r="I390" s="315" t="s">
        <v>171</v>
      </c>
      <c r="J390" s="316">
        <v>0</v>
      </c>
      <c r="K390" s="316">
        <f>K391+K394</f>
        <v>5850000</v>
      </c>
      <c r="L390" s="314">
        <v>24</v>
      </c>
      <c r="M390" s="315" t="s">
        <v>171</v>
      </c>
      <c r="N390" s="316">
        <v>0</v>
      </c>
      <c r="O390" s="316">
        <f>O391+O394</f>
        <v>5850000</v>
      </c>
      <c r="P390" s="314">
        <v>24</v>
      </c>
      <c r="Q390" s="315" t="s">
        <v>171</v>
      </c>
      <c r="R390" s="316">
        <v>0</v>
      </c>
      <c r="S390" s="316">
        <f>S391+S394</f>
        <v>4050000</v>
      </c>
      <c r="T390" s="251">
        <f t="shared" si="24"/>
        <v>1800000</v>
      </c>
    </row>
    <row r="391" spans="2:20" ht="15.9" hidden="1" x14ac:dyDescent="0.4">
      <c r="B391" s="208">
        <v>525111</v>
      </c>
      <c r="C391" s="180" t="s">
        <v>174</v>
      </c>
      <c r="D391" s="178">
        <v>0</v>
      </c>
      <c r="E391" s="179" t="s">
        <v>27</v>
      </c>
      <c r="F391" s="180">
        <v>0</v>
      </c>
      <c r="G391" s="254">
        <f>SUM(G392:G393)</f>
        <v>430000</v>
      </c>
      <c r="H391" s="178">
        <v>0</v>
      </c>
      <c r="I391" s="179" t="s">
        <v>27</v>
      </c>
      <c r="J391" s="180">
        <v>0</v>
      </c>
      <c r="K391" s="254">
        <f>SUM(K392:K393)</f>
        <v>430000</v>
      </c>
      <c r="L391" s="178">
        <v>0</v>
      </c>
      <c r="M391" s="179" t="s">
        <v>27</v>
      </c>
      <c r="N391" s="180">
        <v>0</v>
      </c>
      <c r="O391" s="254">
        <f>SUM(O392:O393)</f>
        <v>430000</v>
      </c>
      <c r="P391" s="178">
        <v>0</v>
      </c>
      <c r="Q391" s="179" t="s">
        <v>27</v>
      </c>
      <c r="R391" s="180">
        <v>0</v>
      </c>
      <c r="S391" s="254">
        <f>SUM(S392:S393)</f>
        <v>430000</v>
      </c>
      <c r="T391" s="251">
        <f t="shared" si="24"/>
        <v>0</v>
      </c>
    </row>
    <row r="392" spans="2:20" ht="15.9" hidden="1" x14ac:dyDescent="0.4">
      <c r="B392" s="208" t="s">
        <v>27</v>
      </c>
      <c r="C392" s="180" t="s">
        <v>46</v>
      </c>
      <c r="D392" s="178">
        <v>1</v>
      </c>
      <c r="E392" s="179" t="s">
        <v>47</v>
      </c>
      <c r="F392" s="254">
        <v>110000</v>
      </c>
      <c r="G392" s="254">
        <f>ROUNDDOWN(D392*F392,-3)</f>
        <v>110000</v>
      </c>
      <c r="H392" s="178">
        <v>1</v>
      </c>
      <c r="I392" s="179" t="s">
        <v>47</v>
      </c>
      <c r="J392" s="254">
        <v>110000</v>
      </c>
      <c r="K392" s="254">
        <f>ROUNDDOWN(H392*J392,-3)</f>
        <v>110000</v>
      </c>
      <c r="L392" s="178">
        <v>1</v>
      </c>
      <c r="M392" s="179" t="s">
        <v>47</v>
      </c>
      <c r="N392" s="254">
        <v>110000</v>
      </c>
      <c r="O392" s="254">
        <f>ROUNDDOWN(L392*N392,-3)</f>
        <v>110000</v>
      </c>
      <c r="P392" s="178">
        <v>1</v>
      </c>
      <c r="Q392" s="179" t="s">
        <v>47</v>
      </c>
      <c r="R392" s="254">
        <v>110000</v>
      </c>
      <c r="S392" s="254">
        <f>ROUNDDOWN(P392*R392,-3)</f>
        <v>110000</v>
      </c>
      <c r="T392" s="251">
        <f t="shared" si="24"/>
        <v>0</v>
      </c>
    </row>
    <row r="393" spans="2:20" ht="15.9" hidden="1" x14ac:dyDescent="0.4">
      <c r="B393" s="208" t="s">
        <v>27</v>
      </c>
      <c r="C393" s="180" t="s">
        <v>175</v>
      </c>
      <c r="D393" s="178">
        <v>1</v>
      </c>
      <c r="E393" s="179" t="s">
        <v>38</v>
      </c>
      <c r="F393" s="254">
        <v>320000</v>
      </c>
      <c r="G393" s="254">
        <f>ROUNDDOWN(D393*F393,-3)</f>
        <v>320000</v>
      </c>
      <c r="H393" s="178">
        <v>1</v>
      </c>
      <c r="I393" s="179" t="s">
        <v>38</v>
      </c>
      <c r="J393" s="254">
        <v>320000</v>
      </c>
      <c r="K393" s="254">
        <f>ROUNDDOWN(H393*J393,-3)</f>
        <v>320000</v>
      </c>
      <c r="L393" s="178">
        <v>1</v>
      </c>
      <c r="M393" s="179" t="s">
        <v>38</v>
      </c>
      <c r="N393" s="254">
        <v>320000</v>
      </c>
      <c r="O393" s="254">
        <f>ROUNDDOWN(L393*N393,-3)</f>
        <v>320000</v>
      </c>
      <c r="P393" s="178">
        <v>1</v>
      </c>
      <c r="Q393" s="179" t="s">
        <v>38</v>
      </c>
      <c r="R393" s="254">
        <v>320000</v>
      </c>
      <c r="S393" s="254">
        <f>ROUNDDOWN(P393*R393,-3)</f>
        <v>320000</v>
      </c>
      <c r="T393" s="251">
        <f t="shared" si="24"/>
        <v>0</v>
      </c>
    </row>
    <row r="394" spans="2:20" ht="15.9" x14ac:dyDescent="0.4">
      <c r="B394" s="208">
        <v>525112</v>
      </c>
      <c r="C394" s="180" t="s">
        <v>97</v>
      </c>
      <c r="D394" s="178">
        <v>0</v>
      </c>
      <c r="E394" s="179" t="s">
        <v>27</v>
      </c>
      <c r="F394" s="180">
        <v>0</v>
      </c>
      <c r="G394" s="254">
        <f>SUM(G395:G398)</f>
        <v>5420000</v>
      </c>
      <c r="H394" s="178">
        <v>0</v>
      </c>
      <c r="I394" s="179" t="s">
        <v>27</v>
      </c>
      <c r="J394" s="180">
        <v>0</v>
      </c>
      <c r="K394" s="254">
        <f>SUM(K395:K398)</f>
        <v>5420000</v>
      </c>
      <c r="L394" s="178">
        <v>0</v>
      </c>
      <c r="M394" s="179" t="s">
        <v>27</v>
      </c>
      <c r="N394" s="180">
        <v>0</v>
      </c>
      <c r="O394" s="254">
        <f>SUM(O395:O398)</f>
        <v>5420000</v>
      </c>
      <c r="P394" s="178">
        <v>0</v>
      </c>
      <c r="Q394" s="179" t="s">
        <v>27</v>
      </c>
      <c r="R394" s="180">
        <v>0</v>
      </c>
      <c r="S394" s="254">
        <f>SUM(S395:S398)</f>
        <v>3620000</v>
      </c>
      <c r="T394" s="251">
        <f t="shared" si="24"/>
        <v>1800000</v>
      </c>
    </row>
    <row r="395" spans="2:20" ht="15.9" hidden="1" x14ac:dyDescent="0.4">
      <c r="B395" s="208" t="s">
        <v>27</v>
      </c>
      <c r="C395" s="180" t="s">
        <v>176</v>
      </c>
      <c r="D395" s="275">
        <v>24</v>
      </c>
      <c r="E395" s="179" t="s">
        <v>40</v>
      </c>
      <c r="F395" s="254">
        <v>85000</v>
      </c>
      <c r="G395" s="254">
        <f>ROUNDDOWN(D395*F395,-3)</f>
        <v>2040000</v>
      </c>
      <c r="H395" s="275">
        <v>24</v>
      </c>
      <c r="I395" s="179" t="s">
        <v>40</v>
      </c>
      <c r="J395" s="254">
        <v>85000</v>
      </c>
      <c r="K395" s="254">
        <f>ROUNDDOWN(H395*J395,-3)</f>
        <v>2040000</v>
      </c>
      <c r="L395" s="275">
        <v>24</v>
      </c>
      <c r="M395" s="179" t="s">
        <v>40</v>
      </c>
      <c r="N395" s="254">
        <v>85000</v>
      </c>
      <c r="O395" s="254">
        <f>ROUNDDOWN(L395*N395,-3)</f>
        <v>2040000</v>
      </c>
      <c r="P395" s="275">
        <v>24</v>
      </c>
      <c r="Q395" s="179" t="s">
        <v>40</v>
      </c>
      <c r="R395" s="254">
        <v>85000</v>
      </c>
      <c r="S395" s="254">
        <f>ROUNDDOWN(P395*R395,-3)</f>
        <v>2040000</v>
      </c>
      <c r="T395" s="251">
        <f t="shared" si="24"/>
        <v>0</v>
      </c>
    </row>
    <row r="396" spans="2:20" ht="15.9" x14ac:dyDescent="0.4">
      <c r="B396" s="208" t="s">
        <v>27</v>
      </c>
      <c r="C396" s="180" t="s">
        <v>230</v>
      </c>
      <c r="D396" s="275">
        <f>D395</f>
        <v>24</v>
      </c>
      <c r="E396" s="179" t="s">
        <v>231</v>
      </c>
      <c r="F396" s="254">
        <v>75000</v>
      </c>
      <c r="G396" s="254">
        <f>ROUNDDOWN(D396*F396,-3)</f>
        <v>1800000</v>
      </c>
      <c r="H396" s="275">
        <f>H395</f>
        <v>24</v>
      </c>
      <c r="I396" s="179" t="s">
        <v>231</v>
      </c>
      <c r="J396" s="254">
        <v>75000</v>
      </c>
      <c r="K396" s="254">
        <f>ROUNDDOWN(H396*J396,-3)</f>
        <v>1800000</v>
      </c>
      <c r="L396" s="275">
        <f>L395</f>
        <v>24</v>
      </c>
      <c r="M396" s="179" t="s">
        <v>231</v>
      </c>
      <c r="N396" s="254">
        <v>75000</v>
      </c>
      <c r="O396" s="254">
        <f>ROUNDDOWN(L396*N396,-3)</f>
        <v>1800000</v>
      </c>
      <c r="P396" s="275">
        <v>0</v>
      </c>
      <c r="Q396" s="179" t="s">
        <v>231</v>
      </c>
      <c r="R396" s="254">
        <v>75000</v>
      </c>
      <c r="S396" s="254">
        <f>ROUNDDOWN(P396*R396,-3)</f>
        <v>0</v>
      </c>
      <c r="T396" s="251">
        <f t="shared" si="24"/>
        <v>1800000</v>
      </c>
    </row>
    <row r="397" spans="2:20" ht="15.9" hidden="1" x14ac:dyDescent="0.4">
      <c r="B397" s="208" t="s">
        <v>27</v>
      </c>
      <c r="C397" s="180" t="s">
        <v>44</v>
      </c>
      <c r="D397" s="275">
        <f>D396</f>
        <v>24</v>
      </c>
      <c r="E397" s="179" t="s">
        <v>40</v>
      </c>
      <c r="F397" s="254">
        <v>50000</v>
      </c>
      <c r="G397" s="254">
        <f>ROUNDDOWN(D397*F397,-3)</f>
        <v>1200000</v>
      </c>
      <c r="H397" s="275">
        <f>H396</f>
        <v>24</v>
      </c>
      <c r="I397" s="179" t="s">
        <v>40</v>
      </c>
      <c r="J397" s="254">
        <v>50000</v>
      </c>
      <c r="K397" s="254">
        <f>ROUNDDOWN(H397*J397,-3)</f>
        <v>1200000</v>
      </c>
      <c r="L397" s="275">
        <f>L396</f>
        <v>24</v>
      </c>
      <c r="M397" s="179" t="s">
        <v>40</v>
      </c>
      <c r="N397" s="254">
        <v>50000</v>
      </c>
      <c r="O397" s="254">
        <f>ROUNDDOWN(L397*N397,-3)</f>
        <v>1200000</v>
      </c>
      <c r="P397" s="275">
        <v>24</v>
      </c>
      <c r="Q397" s="179" t="s">
        <v>40</v>
      </c>
      <c r="R397" s="254">
        <v>50000</v>
      </c>
      <c r="S397" s="254">
        <f>ROUNDDOWN(P397*R397,-3)</f>
        <v>1200000</v>
      </c>
      <c r="T397" s="251">
        <f t="shared" si="24"/>
        <v>0</v>
      </c>
    </row>
    <row r="398" spans="2:20" ht="15.9" hidden="1" x14ac:dyDescent="0.4">
      <c r="B398" s="208" t="s">
        <v>27</v>
      </c>
      <c r="C398" s="180" t="s">
        <v>232</v>
      </c>
      <c r="D398" s="275">
        <f>D390/24</f>
        <v>1</v>
      </c>
      <c r="E398" s="179" t="s">
        <v>51</v>
      </c>
      <c r="F398" s="254">
        <v>380000</v>
      </c>
      <c r="G398" s="254">
        <f>ROUNDDOWN(D398*F398,-3)</f>
        <v>380000</v>
      </c>
      <c r="H398" s="275">
        <f>H390/24</f>
        <v>1</v>
      </c>
      <c r="I398" s="179" t="s">
        <v>51</v>
      </c>
      <c r="J398" s="254">
        <v>380000</v>
      </c>
      <c r="K398" s="254">
        <f>ROUNDDOWN(H398*J398,-3)</f>
        <v>380000</v>
      </c>
      <c r="L398" s="275">
        <f>L390/24</f>
        <v>1</v>
      </c>
      <c r="M398" s="179" t="s">
        <v>51</v>
      </c>
      <c r="N398" s="254">
        <v>380000</v>
      </c>
      <c r="O398" s="254">
        <f>ROUNDDOWN(L398*N398,-3)</f>
        <v>380000</v>
      </c>
      <c r="P398" s="275">
        <v>1</v>
      </c>
      <c r="Q398" s="179" t="s">
        <v>51</v>
      </c>
      <c r="R398" s="254">
        <v>380000</v>
      </c>
      <c r="S398" s="254">
        <f>ROUNDDOWN(P398*R398,-3)</f>
        <v>380000</v>
      </c>
      <c r="T398" s="251">
        <f t="shared" si="24"/>
        <v>0</v>
      </c>
    </row>
    <row r="399" spans="2:20" ht="29.15" x14ac:dyDescent="0.4">
      <c r="B399" s="268" t="s">
        <v>164</v>
      </c>
      <c r="C399" s="180" t="s">
        <v>233</v>
      </c>
      <c r="D399" s="269">
        <f>D400</f>
        <v>24</v>
      </c>
      <c r="E399" s="270" t="s">
        <v>171</v>
      </c>
      <c r="F399" s="254">
        <v>0</v>
      </c>
      <c r="G399" s="254">
        <f>G400</f>
        <v>5850000</v>
      </c>
      <c r="H399" s="269">
        <f>H400</f>
        <v>24</v>
      </c>
      <c r="I399" s="270" t="s">
        <v>171</v>
      </c>
      <c r="J399" s="254">
        <v>0</v>
      </c>
      <c r="K399" s="254">
        <f>K400</f>
        <v>5850000</v>
      </c>
      <c r="L399" s="269">
        <f>L400</f>
        <v>24</v>
      </c>
      <c r="M399" s="270" t="s">
        <v>171</v>
      </c>
      <c r="N399" s="254">
        <v>0</v>
      </c>
      <c r="O399" s="254">
        <f>O400</f>
        <v>5850000</v>
      </c>
      <c r="P399" s="269">
        <v>24</v>
      </c>
      <c r="Q399" s="270" t="s">
        <v>171</v>
      </c>
      <c r="R399" s="254">
        <v>0</v>
      </c>
      <c r="S399" s="254">
        <f>S400</f>
        <v>4050000</v>
      </c>
      <c r="T399" s="251">
        <f t="shared" si="24"/>
        <v>1800000</v>
      </c>
    </row>
    <row r="400" spans="2:20" ht="29.15" x14ac:dyDescent="0.4">
      <c r="B400" s="312" t="s">
        <v>34</v>
      </c>
      <c r="C400" s="313" t="s">
        <v>234</v>
      </c>
      <c r="D400" s="269">
        <v>24</v>
      </c>
      <c r="E400" s="270" t="s">
        <v>171</v>
      </c>
      <c r="F400" s="254">
        <v>0</v>
      </c>
      <c r="G400" s="254">
        <f>G401+G404</f>
        <v>5850000</v>
      </c>
      <c r="H400" s="314">
        <v>24</v>
      </c>
      <c r="I400" s="315" t="s">
        <v>171</v>
      </c>
      <c r="J400" s="316">
        <v>0</v>
      </c>
      <c r="K400" s="316">
        <f>K401+K404</f>
        <v>5850000</v>
      </c>
      <c r="L400" s="314">
        <v>24</v>
      </c>
      <c r="M400" s="315" t="s">
        <v>171</v>
      </c>
      <c r="N400" s="316">
        <v>0</v>
      </c>
      <c r="O400" s="316">
        <f>O401+O404</f>
        <v>5850000</v>
      </c>
      <c r="P400" s="314">
        <v>24</v>
      </c>
      <c r="Q400" s="315" t="s">
        <v>171</v>
      </c>
      <c r="R400" s="316">
        <v>0</v>
      </c>
      <c r="S400" s="316">
        <f>S401+S404</f>
        <v>4050000</v>
      </c>
      <c r="T400" s="251">
        <f t="shared" si="24"/>
        <v>1800000</v>
      </c>
    </row>
    <row r="401" spans="2:20" ht="15.9" hidden="1" x14ac:dyDescent="0.4">
      <c r="B401" s="208">
        <v>525111</v>
      </c>
      <c r="C401" s="180" t="s">
        <v>174</v>
      </c>
      <c r="D401" s="178">
        <v>0</v>
      </c>
      <c r="E401" s="179" t="s">
        <v>27</v>
      </c>
      <c r="F401" s="180">
        <v>0</v>
      </c>
      <c r="G401" s="254">
        <f>SUM(G402:G403)</f>
        <v>430000</v>
      </c>
      <c r="H401" s="178">
        <v>0</v>
      </c>
      <c r="I401" s="179" t="s">
        <v>27</v>
      </c>
      <c r="J401" s="180">
        <v>0</v>
      </c>
      <c r="K401" s="254">
        <f>SUM(K402:K403)</f>
        <v>430000</v>
      </c>
      <c r="L401" s="178">
        <v>0</v>
      </c>
      <c r="M401" s="179" t="s">
        <v>27</v>
      </c>
      <c r="N401" s="180">
        <v>0</v>
      </c>
      <c r="O401" s="254">
        <f>SUM(O402:O403)</f>
        <v>430000</v>
      </c>
      <c r="P401" s="178">
        <v>0</v>
      </c>
      <c r="Q401" s="179" t="s">
        <v>27</v>
      </c>
      <c r="R401" s="180">
        <v>0</v>
      </c>
      <c r="S401" s="254">
        <f>SUM(S402:S403)</f>
        <v>430000</v>
      </c>
      <c r="T401" s="251">
        <f t="shared" si="24"/>
        <v>0</v>
      </c>
    </row>
    <row r="402" spans="2:20" ht="15.9" hidden="1" x14ac:dyDescent="0.4">
      <c r="B402" s="208" t="s">
        <v>27</v>
      </c>
      <c r="C402" s="180" t="s">
        <v>46</v>
      </c>
      <c r="D402" s="178">
        <v>1</v>
      </c>
      <c r="E402" s="179" t="s">
        <v>47</v>
      </c>
      <c r="F402" s="254">
        <v>110000</v>
      </c>
      <c r="G402" s="254">
        <f>ROUNDDOWN(D402*F402,-3)</f>
        <v>110000</v>
      </c>
      <c r="H402" s="178">
        <v>1</v>
      </c>
      <c r="I402" s="179" t="s">
        <v>47</v>
      </c>
      <c r="J402" s="254">
        <v>110000</v>
      </c>
      <c r="K402" s="254">
        <f>ROUNDDOWN(H402*J402,-3)</f>
        <v>110000</v>
      </c>
      <c r="L402" s="178">
        <v>1</v>
      </c>
      <c r="M402" s="179" t="s">
        <v>47</v>
      </c>
      <c r="N402" s="254">
        <v>110000</v>
      </c>
      <c r="O402" s="254">
        <f>ROUNDDOWN(L402*N402,-3)</f>
        <v>110000</v>
      </c>
      <c r="P402" s="178">
        <v>1</v>
      </c>
      <c r="Q402" s="179" t="s">
        <v>47</v>
      </c>
      <c r="R402" s="254">
        <v>110000</v>
      </c>
      <c r="S402" s="254">
        <f>ROUNDDOWN(P402*R402,-3)</f>
        <v>110000</v>
      </c>
      <c r="T402" s="251">
        <f t="shared" si="24"/>
        <v>0</v>
      </c>
    </row>
    <row r="403" spans="2:20" ht="15.9" hidden="1" x14ac:dyDescent="0.4">
      <c r="B403" s="208" t="s">
        <v>27</v>
      </c>
      <c r="C403" s="180" t="s">
        <v>175</v>
      </c>
      <c r="D403" s="178">
        <v>1</v>
      </c>
      <c r="E403" s="179" t="s">
        <v>38</v>
      </c>
      <c r="F403" s="254">
        <v>320000</v>
      </c>
      <c r="G403" s="254">
        <f>ROUNDDOWN(D403*F403,-3)</f>
        <v>320000</v>
      </c>
      <c r="H403" s="178">
        <v>1</v>
      </c>
      <c r="I403" s="179" t="s">
        <v>38</v>
      </c>
      <c r="J403" s="254">
        <v>320000</v>
      </c>
      <c r="K403" s="254">
        <f>ROUNDDOWN(H403*J403,-3)</f>
        <v>320000</v>
      </c>
      <c r="L403" s="178">
        <v>1</v>
      </c>
      <c r="M403" s="179" t="s">
        <v>38</v>
      </c>
      <c r="N403" s="254">
        <v>320000</v>
      </c>
      <c r="O403" s="254">
        <f>ROUNDDOWN(L403*N403,-3)</f>
        <v>320000</v>
      </c>
      <c r="P403" s="178">
        <v>1</v>
      </c>
      <c r="Q403" s="179" t="s">
        <v>38</v>
      </c>
      <c r="R403" s="254">
        <v>320000</v>
      </c>
      <c r="S403" s="254">
        <f>ROUNDDOWN(P403*R403,-3)</f>
        <v>320000</v>
      </c>
      <c r="T403" s="251">
        <f t="shared" si="24"/>
        <v>0</v>
      </c>
    </row>
    <row r="404" spans="2:20" ht="15.9" x14ac:dyDescent="0.4">
      <c r="B404" s="208">
        <v>525112</v>
      </c>
      <c r="C404" s="180" t="s">
        <v>97</v>
      </c>
      <c r="D404" s="178">
        <v>0</v>
      </c>
      <c r="E404" s="179" t="s">
        <v>27</v>
      </c>
      <c r="F404" s="180">
        <v>0</v>
      </c>
      <c r="G404" s="254">
        <f>SUM(G405:G408)</f>
        <v>5420000</v>
      </c>
      <c r="H404" s="178">
        <v>0</v>
      </c>
      <c r="I404" s="179" t="s">
        <v>27</v>
      </c>
      <c r="J404" s="180">
        <v>0</v>
      </c>
      <c r="K404" s="254">
        <f>SUM(K405:K408)</f>
        <v>5420000</v>
      </c>
      <c r="L404" s="178">
        <v>0</v>
      </c>
      <c r="M404" s="179" t="s">
        <v>27</v>
      </c>
      <c r="N404" s="180">
        <v>0</v>
      </c>
      <c r="O404" s="254">
        <f>SUM(O405:O408)</f>
        <v>5420000</v>
      </c>
      <c r="P404" s="178">
        <v>0</v>
      </c>
      <c r="Q404" s="179" t="s">
        <v>27</v>
      </c>
      <c r="R404" s="180">
        <v>0</v>
      </c>
      <c r="S404" s="254">
        <f>SUM(S405:S408)</f>
        <v>3620000</v>
      </c>
      <c r="T404" s="251">
        <f t="shared" si="24"/>
        <v>1800000</v>
      </c>
    </row>
    <row r="405" spans="2:20" ht="15.9" hidden="1" x14ac:dyDescent="0.4">
      <c r="B405" s="208" t="s">
        <v>27</v>
      </c>
      <c r="C405" s="180" t="s">
        <v>176</v>
      </c>
      <c r="D405" s="275">
        <v>24</v>
      </c>
      <c r="E405" s="179" t="s">
        <v>40</v>
      </c>
      <c r="F405" s="254">
        <v>85000</v>
      </c>
      <c r="G405" s="254">
        <f>ROUNDDOWN(D405*F405,-3)</f>
        <v>2040000</v>
      </c>
      <c r="H405" s="275">
        <v>24</v>
      </c>
      <c r="I405" s="179" t="s">
        <v>40</v>
      </c>
      <c r="J405" s="254">
        <v>85000</v>
      </c>
      <c r="K405" s="254">
        <f>ROUNDDOWN(H405*J405,-3)</f>
        <v>2040000</v>
      </c>
      <c r="L405" s="275">
        <v>24</v>
      </c>
      <c r="M405" s="179" t="s">
        <v>40</v>
      </c>
      <c r="N405" s="254">
        <v>85000</v>
      </c>
      <c r="O405" s="254">
        <f>ROUNDDOWN(L405*N405,-3)</f>
        <v>2040000</v>
      </c>
      <c r="P405" s="275">
        <v>24</v>
      </c>
      <c r="Q405" s="179" t="s">
        <v>40</v>
      </c>
      <c r="R405" s="254">
        <v>85000</v>
      </c>
      <c r="S405" s="254">
        <f>ROUNDDOWN(P405*R405,-3)</f>
        <v>2040000</v>
      </c>
      <c r="T405" s="251">
        <f t="shared" ref="T405:T468" si="55">O405-S405</f>
        <v>0</v>
      </c>
    </row>
    <row r="406" spans="2:20" ht="15.9" x14ac:dyDescent="0.4">
      <c r="B406" s="208" t="s">
        <v>27</v>
      </c>
      <c r="C406" s="180" t="s">
        <v>230</v>
      </c>
      <c r="D406" s="275">
        <f>D405</f>
        <v>24</v>
      </c>
      <c r="E406" s="179" t="s">
        <v>231</v>
      </c>
      <c r="F406" s="254">
        <v>75000</v>
      </c>
      <c r="G406" s="254">
        <f>ROUNDDOWN(D406*F406,-3)</f>
        <v>1800000</v>
      </c>
      <c r="H406" s="275">
        <f>H405</f>
        <v>24</v>
      </c>
      <c r="I406" s="179" t="s">
        <v>231</v>
      </c>
      <c r="J406" s="254">
        <v>75000</v>
      </c>
      <c r="K406" s="254">
        <f>ROUNDDOWN(H406*J406,-3)</f>
        <v>1800000</v>
      </c>
      <c r="L406" s="275">
        <f>L405</f>
        <v>24</v>
      </c>
      <c r="M406" s="179" t="s">
        <v>231</v>
      </c>
      <c r="N406" s="254">
        <v>75000</v>
      </c>
      <c r="O406" s="254">
        <f>ROUNDDOWN(L406*N406,-3)</f>
        <v>1800000</v>
      </c>
      <c r="P406" s="275">
        <v>0</v>
      </c>
      <c r="Q406" s="179" t="s">
        <v>231</v>
      </c>
      <c r="R406" s="254">
        <v>75000</v>
      </c>
      <c r="S406" s="254">
        <f>ROUNDDOWN(P406*R406,-3)</f>
        <v>0</v>
      </c>
      <c r="T406" s="251">
        <f t="shared" si="55"/>
        <v>1800000</v>
      </c>
    </row>
    <row r="407" spans="2:20" ht="15.9" hidden="1" x14ac:dyDescent="0.4">
      <c r="B407" s="208" t="s">
        <v>27</v>
      </c>
      <c r="C407" s="180" t="s">
        <v>44</v>
      </c>
      <c r="D407" s="275">
        <f>D406</f>
        <v>24</v>
      </c>
      <c r="E407" s="179" t="s">
        <v>40</v>
      </c>
      <c r="F407" s="254">
        <v>50000</v>
      </c>
      <c r="G407" s="254">
        <f>ROUNDDOWN(D407*F407,-3)</f>
        <v>1200000</v>
      </c>
      <c r="H407" s="275">
        <f>H406</f>
        <v>24</v>
      </c>
      <c r="I407" s="179" t="s">
        <v>40</v>
      </c>
      <c r="J407" s="254">
        <v>50000</v>
      </c>
      <c r="K407" s="254">
        <f>ROUNDDOWN(H407*J407,-3)</f>
        <v>1200000</v>
      </c>
      <c r="L407" s="275">
        <f>L406</f>
        <v>24</v>
      </c>
      <c r="M407" s="179" t="s">
        <v>40</v>
      </c>
      <c r="N407" s="254">
        <v>50000</v>
      </c>
      <c r="O407" s="254">
        <f>ROUNDDOWN(L407*N407,-3)</f>
        <v>1200000</v>
      </c>
      <c r="P407" s="275">
        <v>24</v>
      </c>
      <c r="Q407" s="179" t="s">
        <v>40</v>
      </c>
      <c r="R407" s="254">
        <v>50000</v>
      </c>
      <c r="S407" s="254">
        <f>ROUNDDOWN(P407*R407,-3)</f>
        <v>1200000</v>
      </c>
      <c r="T407" s="251">
        <f t="shared" si="55"/>
        <v>0</v>
      </c>
    </row>
    <row r="408" spans="2:20" ht="15.9" hidden="1" x14ac:dyDescent="0.4">
      <c r="B408" s="208" t="s">
        <v>27</v>
      </c>
      <c r="C408" s="180" t="s">
        <v>232</v>
      </c>
      <c r="D408" s="275">
        <f>D400/24</f>
        <v>1</v>
      </c>
      <c r="E408" s="179" t="s">
        <v>51</v>
      </c>
      <c r="F408" s="254">
        <v>380000</v>
      </c>
      <c r="G408" s="254">
        <f>ROUNDDOWN(D408*F408,-3)</f>
        <v>380000</v>
      </c>
      <c r="H408" s="275">
        <f>H400/24</f>
        <v>1</v>
      </c>
      <c r="I408" s="179" t="s">
        <v>51</v>
      </c>
      <c r="J408" s="254">
        <v>380000</v>
      </c>
      <c r="K408" s="254">
        <f>ROUNDDOWN(H408*J408,-3)</f>
        <v>380000</v>
      </c>
      <c r="L408" s="275">
        <f>L400/24</f>
        <v>1</v>
      </c>
      <c r="M408" s="179" t="s">
        <v>51</v>
      </c>
      <c r="N408" s="254">
        <v>380000</v>
      </c>
      <c r="O408" s="254">
        <f>ROUNDDOWN(L408*N408,-3)</f>
        <v>380000</v>
      </c>
      <c r="P408" s="275">
        <v>1</v>
      </c>
      <c r="Q408" s="179" t="s">
        <v>51</v>
      </c>
      <c r="R408" s="254">
        <v>380000</v>
      </c>
      <c r="S408" s="254">
        <f>ROUNDDOWN(P408*R408,-3)</f>
        <v>380000</v>
      </c>
      <c r="T408" s="251">
        <f t="shared" si="55"/>
        <v>0</v>
      </c>
    </row>
    <row r="409" spans="2:20" ht="29.15" x14ac:dyDescent="0.4">
      <c r="B409" s="268" t="s">
        <v>183</v>
      </c>
      <c r="C409" s="180" t="s">
        <v>235</v>
      </c>
      <c r="D409" s="269">
        <f>D410</f>
        <v>24</v>
      </c>
      <c r="E409" s="270" t="s">
        <v>171</v>
      </c>
      <c r="F409" s="254">
        <v>0</v>
      </c>
      <c r="G409" s="254">
        <f>G410</f>
        <v>5850000</v>
      </c>
      <c r="H409" s="269">
        <f>H410</f>
        <v>24</v>
      </c>
      <c r="I409" s="270" t="s">
        <v>171</v>
      </c>
      <c r="J409" s="254">
        <v>0</v>
      </c>
      <c r="K409" s="254">
        <f>K410</f>
        <v>5850000</v>
      </c>
      <c r="L409" s="269">
        <f>L410</f>
        <v>24</v>
      </c>
      <c r="M409" s="270" t="s">
        <v>171</v>
      </c>
      <c r="N409" s="254">
        <v>0</v>
      </c>
      <c r="O409" s="254">
        <f>O410</f>
        <v>5850000</v>
      </c>
      <c r="P409" s="269">
        <v>24</v>
      </c>
      <c r="Q409" s="270" t="s">
        <v>171</v>
      </c>
      <c r="R409" s="254">
        <v>0</v>
      </c>
      <c r="S409" s="254">
        <f>S410</f>
        <v>4050000</v>
      </c>
      <c r="T409" s="251">
        <f t="shared" si="55"/>
        <v>1800000</v>
      </c>
    </row>
    <row r="410" spans="2:20" ht="29.15" x14ac:dyDescent="0.4">
      <c r="B410" s="312" t="s">
        <v>34</v>
      </c>
      <c r="C410" s="313" t="s">
        <v>235</v>
      </c>
      <c r="D410" s="269">
        <v>24</v>
      </c>
      <c r="E410" s="270" t="s">
        <v>171</v>
      </c>
      <c r="F410" s="254">
        <v>0</v>
      </c>
      <c r="G410" s="254">
        <f>G411+G414</f>
        <v>5850000</v>
      </c>
      <c r="H410" s="314">
        <v>24</v>
      </c>
      <c r="I410" s="315" t="s">
        <v>171</v>
      </c>
      <c r="J410" s="316">
        <v>0</v>
      </c>
      <c r="K410" s="316">
        <f>K411+K414</f>
        <v>5850000</v>
      </c>
      <c r="L410" s="314">
        <v>24</v>
      </c>
      <c r="M410" s="315" t="s">
        <v>171</v>
      </c>
      <c r="N410" s="316">
        <v>0</v>
      </c>
      <c r="O410" s="316">
        <f>O411+O414</f>
        <v>5850000</v>
      </c>
      <c r="P410" s="314">
        <v>24</v>
      </c>
      <c r="Q410" s="315" t="s">
        <v>171</v>
      </c>
      <c r="R410" s="316">
        <v>0</v>
      </c>
      <c r="S410" s="316">
        <f>S411+S414</f>
        <v>4050000</v>
      </c>
      <c r="T410" s="251">
        <f t="shared" si="55"/>
        <v>1800000</v>
      </c>
    </row>
    <row r="411" spans="2:20" ht="15.9" hidden="1" x14ac:dyDescent="0.4">
      <c r="B411" s="208">
        <v>525111</v>
      </c>
      <c r="C411" s="180" t="s">
        <v>174</v>
      </c>
      <c r="D411" s="178"/>
      <c r="E411" s="179" t="s">
        <v>27</v>
      </c>
      <c r="F411" s="180"/>
      <c r="G411" s="254">
        <f>SUM(G412:G413)</f>
        <v>430000</v>
      </c>
      <c r="H411" s="178"/>
      <c r="I411" s="179" t="s">
        <v>27</v>
      </c>
      <c r="J411" s="180"/>
      <c r="K411" s="254">
        <f>SUM(K412:K413)</f>
        <v>430000</v>
      </c>
      <c r="L411" s="178"/>
      <c r="M411" s="179" t="s">
        <v>27</v>
      </c>
      <c r="N411" s="180"/>
      <c r="O411" s="254">
        <f>SUM(O412:O413)</f>
        <v>430000</v>
      </c>
      <c r="P411" s="178"/>
      <c r="Q411" s="179" t="s">
        <v>27</v>
      </c>
      <c r="R411" s="180"/>
      <c r="S411" s="254">
        <f>SUM(S412:S413)</f>
        <v>430000</v>
      </c>
      <c r="T411" s="251">
        <f t="shared" si="55"/>
        <v>0</v>
      </c>
    </row>
    <row r="412" spans="2:20" ht="15.9" hidden="1" x14ac:dyDescent="0.4">
      <c r="B412" s="208" t="s">
        <v>27</v>
      </c>
      <c r="C412" s="180" t="s">
        <v>46</v>
      </c>
      <c r="D412" s="178">
        <v>1</v>
      </c>
      <c r="E412" s="179" t="s">
        <v>47</v>
      </c>
      <c r="F412" s="254">
        <v>110000</v>
      </c>
      <c r="G412" s="254">
        <f>ROUNDDOWN(D412*F412,-3)</f>
        <v>110000</v>
      </c>
      <c r="H412" s="178">
        <v>1</v>
      </c>
      <c r="I412" s="179" t="s">
        <v>47</v>
      </c>
      <c r="J412" s="254">
        <v>110000</v>
      </c>
      <c r="K412" s="254">
        <f>ROUNDDOWN(H412*J412,-3)</f>
        <v>110000</v>
      </c>
      <c r="L412" s="178">
        <v>1</v>
      </c>
      <c r="M412" s="179" t="s">
        <v>47</v>
      </c>
      <c r="N412" s="254">
        <v>110000</v>
      </c>
      <c r="O412" s="254">
        <f>ROUNDDOWN(L412*N412,-3)</f>
        <v>110000</v>
      </c>
      <c r="P412" s="178">
        <v>1</v>
      </c>
      <c r="Q412" s="179" t="s">
        <v>47</v>
      </c>
      <c r="R412" s="254">
        <v>110000</v>
      </c>
      <c r="S412" s="254">
        <f>ROUNDDOWN(P412*R412,-3)</f>
        <v>110000</v>
      </c>
      <c r="T412" s="251">
        <f t="shared" si="55"/>
        <v>0</v>
      </c>
    </row>
    <row r="413" spans="2:20" ht="15.9" hidden="1" x14ac:dyDescent="0.4">
      <c r="B413" s="208" t="s">
        <v>27</v>
      </c>
      <c r="C413" s="180" t="s">
        <v>175</v>
      </c>
      <c r="D413" s="178">
        <v>1</v>
      </c>
      <c r="E413" s="179" t="s">
        <v>38</v>
      </c>
      <c r="F413" s="254">
        <v>320000</v>
      </c>
      <c r="G413" s="254">
        <f>ROUNDDOWN(D413*F413,-3)</f>
        <v>320000</v>
      </c>
      <c r="H413" s="178">
        <v>1</v>
      </c>
      <c r="I413" s="179" t="s">
        <v>38</v>
      </c>
      <c r="J413" s="254">
        <v>320000</v>
      </c>
      <c r="K413" s="254">
        <f>ROUNDDOWN(H413*J413,-3)</f>
        <v>320000</v>
      </c>
      <c r="L413" s="178">
        <v>1</v>
      </c>
      <c r="M413" s="179" t="s">
        <v>38</v>
      </c>
      <c r="N413" s="254">
        <v>320000</v>
      </c>
      <c r="O413" s="254">
        <f>ROUNDDOWN(L413*N413,-3)</f>
        <v>320000</v>
      </c>
      <c r="P413" s="178">
        <v>1</v>
      </c>
      <c r="Q413" s="179" t="s">
        <v>38</v>
      </c>
      <c r="R413" s="254">
        <v>320000</v>
      </c>
      <c r="S413" s="254">
        <f>ROUNDDOWN(P413*R413,-3)</f>
        <v>320000</v>
      </c>
      <c r="T413" s="251">
        <f t="shared" si="55"/>
        <v>0</v>
      </c>
    </row>
    <row r="414" spans="2:20" ht="15.9" x14ac:dyDescent="0.4">
      <c r="B414" s="208">
        <v>525112</v>
      </c>
      <c r="C414" s="180" t="s">
        <v>97</v>
      </c>
      <c r="D414" s="178"/>
      <c r="E414" s="179" t="s">
        <v>27</v>
      </c>
      <c r="F414" s="180"/>
      <c r="G414" s="254">
        <f>SUM(G415:G418)</f>
        <v>5420000</v>
      </c>
      <c r="H414" s="178"/>
      <c r="I414" s="179" t="s">
        <v>27</v>
      </c>
      <c r="J414" s="180"/>
      <c r="K414" s="254">
        <f>SUM(K415:K418)</f>
        <v>5420000</v>
      </c>
      <c r="L414" s="178"/>
      <c r="M414" s="179" t="s">
        <v>27</v>
      </c>
      <c r="N414" s="180"/>
      <c r="O414" s="254">
        <f>SUM(O415:O418)</f>
        <v>5420000</v>
      </c>
      <c r="P414" s="178"/>
      <c r="Q414" s="179" t="s">
        <v>27</v>
      </c>
      <c r="R414" s="180"/>
      <c r="S414" s="254">
        <f>SUM(S415:S418)</f>
        <v>3620000</v>
      </c>
      <c r="T414" s="251">
        <f t="shared" si="55"/>
        <v>1800000</v>
      </c>
    </row>
    <row r="415" spans="2:20" ht="15.9" hidden="1" x14ac:dyDescent="0.4">
      <c r="B415" s="208" t="s">
        <v>27</v>
      </c>
      <c r="C415" s="180" t="s">
        <v>176</v>
      </c>
      <c r="D415" s="275">
        <v>24</v>
      </c>
      <c r="E415" s="179" t="s">
        <v>40</v>
      </c>
      <c r="F415" s="254">
        <v>85000</v>
      </c>
      <c r="G415" s="254">
        <f>ROUNDDOWN(D415*F415,-3)</f>
        <v>2040000</v>
      </c>
      <c r="H415" s="275">
        <v>24</v>
      </c>
      <c r="I415" s="179" t="s">
        <v>40</v>
      </c>
      <c r="J415" s="254">
        <v>85000</v>
      </c>
      <c r="K415" s="254">
        <f>ROUNDDOWN(H415*J415,-3)</f>
        <v>2040000</v>
      </c>
      <c r="L415" s="275">
        <v>24</v>
      </c>
      <c r="M415" s="179" t="s">
        <v>40</v>
      </c>
      <c r="N415" s="254">
        <v>85000</v>
      </c>
      <c r="O415" s="254">
        <f>ROUNDDOWN(L415*N415,-3)</f>
        <v>2040000</v>
      </c>
      <c r="P415" s="275">
        <v>24</v>
      </c>
      <c r="Q415" s="179" t="s">
        <v>40</v>
      </c>
      <c r="R415" s="254">
        <v>85000</v>
      </c>
      <c r="S415" s="254">
        <f>ROUNDDOWN(P415*R415,-3)</f>
        <v>2040000</v>
      </c>
      <c r="T415" s="251">
        <f t="shared" si="55"/>
        <v>0</v>
      </c>
    </row>
    <row r="416" spans="2:20" ht="15.9" x14ac:dyDescent="0.4">
      <c r="B416" s="208" t="s">
        <v>27</v>
      </c>
      <c r="C416" s="180" t="s">
        <v>230</v>
      </c>
      <c r="D416" s="275">
        <f>D415</f>
        <v>24</v>
      </c>
      <c r="E416" s="179" t="s">
        <v>231</v>
      </c>
      <c r="F416" s="254">
        <v>75000</v>
      </c>
      <c r="G416" s="254">
        <f>ROUNDDOWN(D416*F416,-3)</f>
        <v>1800000</v>
      </c>
      <c r="H416" s="275">
        <f>H415</f>
        <v>24</v>
      </c>
      <c r="I416" s="179" t="s">
        <v>231</v>
      </c>
      <c r="J416" s="254">
        <v>75000</v>
      </c>
      <c r="K416" s="254">
        <f>ROUNDDOWN(H416*J416,-3)</f>
        <v>1800000</v>
      </c>
      <c r="L416" s="275">
        <f>L415</f>
        <v>24</v>
      </c>
      <c r="M416" s="179" t="s">
        <v>231</v>
      </c>
      <c r="N416" s="254">
        <v>75000</v>
      </c>
      <c r="O416" s="254">
        <f>ROUNDDOWN(L416*N416,-3)</f>
        <v>1800000</v>
      </c>
      <c r="P416" s="275">
        <v>0</v>
      </c>
      <c r="Q416" s="179" t="s">
        <v>231</v>
      </c>
      <c r="R416" s="254">
        <v>75000</v>
      </c>
      <c r="S416" s="254">
        <f>ROUNDDOWN(P416*R416,-3)</f>
        <v>0</v>
      </c>
      <c r="T416" s="251">
        <f t="shared" si="55"/>
        <v>1800000</v>
      </c>
    </row>
    <row r="417" spans="2:20" ht="15.9" hidden="1" x14ac:dyDescent="0.4">
      <c r="B417" s="208" t="s">
        <v>27</v>
      </c>
      <c r="C417" s="180" t="s">
        <v>44</v>
      </c>
      <c r="D417" s="275">
        <f>D416</f>
        <v>24</v>
      </c>
      <c r="E417" s="179" t="s">
        <v>40</v>
      </c>
      <c r="F417" s="254">
        <v>50000</v>
      </c>
      <c r="G417" s="254">
        <f>ROUNDDOWN(D417*F417,-3)</f>
        <v>1200000</v>
      </c>
      <c r="H417" s="275">
        <f>H416</f>
        <v>24</v>
      </c>
      <c r="I417" s="179" t="s">
        <v>40</v>
      </c>
      <c r="J417" s="254">
        <v>50000</v>
      </c>
      <c r="K417" s="254">
        <f>ROUNDDOWN(H417*J417,-3)</f>
        <v>1200000</v>
      </c>
      <c r="L417" s="275">
        <f>L416</f>
        <v>24</v>
      </c>
      <c r="M417" s="179" t="s">
        <v>40</v>
      </c>
      <c r="N417" s="254">
        <v>50000</v>
      </c>
      <c r="O417" s="254">
        <f>ROUNDDOWN(L417*N417,-3)</f>
        <v>1200000</v>
      </c>
      <c r="P417" s="275">
        <v>24</v>
      </c>
      <c r="Q417" s="179" t="s">
        <v>40</v>
      </c>
      <c r="R417" s="254">
        <v>50000</v>
      </c>
      <c r="S417" s="254">
        <f>ROUNDDOWN(P417*R417,-3)</f>
        <v>1200000</v>
      </c>
      <c r="T417" s="251">
        <f t="shared" si="55"/>
        <v>0</v>
      </c>
    </row>
    <row r="418" spans="2:20" ht="15.9" hidden="1" x14ac:dyDescent="0.4">
      <c r="B418" s="208" t="s">
        <v>27</v>
      </c>
      <c r="C418" s="180" t="s">
        <v>232</v>
      </c>
      <c r="D418" s="275">
        <f>D410/24</f>
        <v>1</v>
      </c>
      <c r="E418" s="179" t="s">
        <v>51</v>
      </c>
      <c r="F418" s="254">
        <v>380000</v>
      </c>
      <c r="G418" s="254">
        <f>ROUNDDOWN(D418*F418,-3)</f>
        <v>380000</v>
      </c>
      <c r="H418" s="275">
        <f>H410/24</f>
        <v>1</v>
      </c>
      <c r="I418" s="179" t="s">
        <v>51</v>
      </c>
      <c r="J418" s="254">
        <v>380000</v>
      </c>
      <c r="K418" s="254">
        <f>ROUNDDOWN(H418*J418,-3)</f>
        <v>380000</v>
      </c>
      <c r="L418" s="275">
        <f>L410/24</f>
        <v>1</v>
      </c>
      <c r="M418" s="179" t="s">
        <v>51</v>
      </c>
      <c r="N418" s="254">
        <v>380000</v>
      </c>
      <c r="O418" s="254">
        <f>ROUNDDOWN(L418*N418,-3)</f>
        <v>380000</v>
      </c>
      <c r="P418" s="275">
        <v>1</v>
      </c>
      <c r="Q418" s="179" t="s">
        <v>51</v>
      </c>
      <c r="R418" s="254">
        <v>380000</v>
      </c>
      <c r="S418" s="254">
        <f>ROUNDDOWN(P418*R418,-3)</f>
        <v>380000</v>
      </c>
      <c r="T418" s="251">
        <f t="shared" si="55"/>
        <v>0</v>
      </c>
    </row>
    <row r="419" spans="2:20" ht="15.9" hidden="1" x14ac:dyDescent="0.4">
      <c r="B419" s="208"/>
      <c r="C419" s="180"/>
      <c r="D419" s="275"/>
      <c r="E419" s="179"/>
      <c r="F419" s="254"/>
      <c r="G419" s="254"/>
      <c r="H419" s="275"/>
      <c r="I419" s="179"/>
      <c r="J419" s="254"/>
      <c r="K419" s="254"/>
      <c r="L419" s="275"/>
      <c r="M419" s="179"/>
      <c r="N419" s="254"/>
      <c r="O419" s="254"/>
      <c r="P419" s="275"/>
      <c r="Q419" s="179"/>
      <c r="R419" s="254"/>
      <c r="S419" s="254"/>
      <c r="T419" s="251">
        <f t="shared" si="55"/>
        <v>0</v>
      </c>
    </row>
    <row r="420" spans="2:20" ht="29.15" x14ac:dyDescent="0.4">
      <c r="B420" s="268" t="s">
        <v>186</v>
      </c>
      <c r="C420" s="180" t="s">
        <v>236</v>
      </c>
      <c r="D420" s="269">
        <f>D421</f>
        <v>24</v>
      </c>
      <c r="E420" s="270" t="s">
        <v>171</v>
      </c>
      <c r="F420" s="254">
        <v>0</v>
      </c>
      <c r="G420" s="254">
        <f>G421</f>
        <v>5850000</v>
      </c>
      <c r="H420" s="269">
        <f>H421</f>
        <v>24</v>
      </c>
      <c r="I420" s="270" t="s">
        <v>171</v>
      </c>
      <c r="J420" s="254">
        <v>0</v>
      </c>
      <c r="K420" s="254">
        <f>K421</f>
        <v>5850000</v>
      </c>
      <c r="L420" s="269">
        <f>L421</f>
        <v>24</v>
      </c>
      <c r="M420" s="270" t="s">
        <v>171</v>
      </c>
      <c r="N420" s="254">
        <v>0</v>
      </c>
      <c r="O420" s="254">
        <f>O421</f>
        <v>5850000</v>
      </c>
      <c r="P420" s="269">
        <v>24</v>
      </c>
      <c r="Q420" s="270" t="s">
        <v>171</v>
      </c>
      <c r="R420" s="254">
        <v>0</v>
      </c>
      <c r="S420" s="254">
        <f>S421</f>
        <v>4050000</v>
      </c>
      <c r="T420" s="251">
        <f t="shared" si="55"/>
        <v>1800000</v>
      </c>
    </row>
    <row r="421" spans="2:20" ht="29.15" x14ac:dyDescent="0.4">
      <c r="B421" s="312" t="s">
        <v>34</v>
      </c>
      <c r="C421" s="313" t="s">
        <v>237</v>
      </c>
      <c r="D421" s="269">
        <v>24</v>
      </c>
      <c r="E421" s="270" t="s">
        <v>171</v>
      </c>
      <c r="F421" s="254">
        <v>0</v>
      </c>
      <c r="G421" s="254">
        <f>G422+G425</f>
        <v>5850000</v>
      </c>
      <c r="H421" s="314">
        <v>24</v>
      </c>
      <c r="I421" s="315" t="s">
        <v>171</v>
      </c>
      <c r="J421" s="316">
        <v>0</v>
      </c>
      <c r="K421" s="316">
        <f>K422+K425</f>
        <v>5850000</v>
      </c>
      <c r="L421" s="314">
        <v>24</v>
      </c>
      <c r="M421" s="315" t="s">
        <v>171</v>
      </c>
      <c r="N421" s="316">
        <v>0</v>
      </c>
      <c r="O421" s="316">
        <f>O422+O425</f>
        <v>5850000</v>
      </c>
      <c r="P421" s="314">
        <v>24</v>
      </c>
      <c r="Q421" s="315" t="s">
        <v>171</v>
      </c>
      <c r="R421" s="316">
        <v>0</v>
      </c>
      <c r="S421" s="316">
        <f>S422+S425</f>
        <v>4050000</v>
      </c>
      <c r="T421" s="251">
        <f t="shared" si="55"/>
        <v>1800000</v>
      </c>
    </row>
    <row r="422" spans="2:20" ht="15.9" hidden="1" x14ac:dyDescent="0.4">
      <c r="B422" s="208">
        <v>525111</v>
      </c>
      <c r="C422" s="180" t="s">
        <v>174</v>
      </c>
      <c r="D422" s="178"/>
      <c r="E422" s="179" t="s">
        <v>27</v>
      </c>
      <c r="F422" s="180"/>
      <c r="G422" s="254">
        <f>SUM(G423:G424)</f>
        <v>430000</v>
      </c>
      <c r="H422" s="178"/>
      <c r="I422" s="179" t="s">
        <v>27</v>
      </c>
      <c r="J422" s="180"/>
      <c r="K422" s="254">
        <f>SUM(K423:K424)</f>
        <v>430000</v>
      </c>
      <c r="L422" s="178"/>
      <c r="M422" s="179" t="s">
        <v>27</v>
      </c>
      <c r="N422" s="180"/>
      <c r="O422" s="254">
        <f>SUM(O423:O424)</f>
        <v>430000</v>
      </c>
      <c r="P422" s="178"/>
      <c r="Q422" s="179" t="s">
        <v>27</v>
      </c>
      <c r="R422" s="180"/>
      <c r="S422" s="254">
        <f>SUM(S423:S424)</f>
        <v>430000</v>
      </c>
      <c r="T422" s="251">
        <f t="shared" si="55"/>
        <v>0</v>
      </c>
    </row>
    <row r="423" spans="2:20" ht="15.9" hidden="1" x14ac:dyDescent="0.4">
      <c r="B423" s="208" t="s">
        <v>27</v>
      </c>
      <c r="C423" s="180" t="s">
        <v>46</v>
      </c>
      <c r="D423" s="178">
        <v>1</v>
      </c>
      <c r="E423" s="179" t="s">
        <v>47</v>
      </c>
      <c r="F423" s="254">
        <v>110000</v>
      </c>
      <c r="G423" s="254">
        <f>ROUNDDOWN(D423*F423,-3)</f>
        <v>110000</v>
      </c>
      <c r="H423" s="178">
        <v>1</v>
      </c>
      <c r="I423" s="179" t="s">
        <v>47</v>
      </c>
      <c r="J423" s="254">
        <v>110000</v>
      </c>
      <c r="K423" s="254">
        <f>ROUNDDOWN(H423*J423,-3)</f>
        <v>110000</v>
      </c>
      <c r="L423" s="178">
        <v>1</v>
      </c>
      <c r="M423" s="179" t="s">
        <v>47</v>
      </c>
      <c r="N423" s="254">
        <v>110000</v>
      </c>
      <c r="O423" s="254">
        <f>ROUNDDOWN(L423*N423,-3)</f>
        <v>110000</v>
      </c>
      <c r="P423" s="178">
        <v>1</v>
      </c>
      <c r="Q423" s="179" t="s">
        <v>47</v>
      </c>
      <c r="R423" s="254">
        <v>110000</v>
      </c>
      <c r="S423" s="254">
        <f>ROUNDDOWN(P423*R423,-3)</f>
        <v>110000</v>
      </c>
      <c r="T423" s="251">
        <f t="shared" si="55"/>
        <v>0</v>
      </c>
    </row>
    <row r="424" spans="2:20" ht="15.9" hidden="1" x14ac:dyDescent="0.4">
      <c r="B424" s="208" t="s">
        <v>27</v>
      </c>
      <c r="C424" s="180" t="s">
        <v>175</v>
      </c>
      <c r="D424" s="178">
        <v>1</v>
      </c>
      <c r="E424" s="179" t="s">
        <v>38</v>
      </c>
      <c r="F424" s="254">
        <v>320000</v>
      </c>
      <c r="G424" s="254">
        <f>ROUNDDOWN(D424*F424,-3)</f>
        <v>320000</v>
      </c>
      <c r="H424" s="178">
        <v>1</v>
      </c>
      <c r="I424" s="179" t="s">
        <v>38</v>
      </c>
      <c r="J424" s="254">
        <v>320000</v>
      </c>
      <c r="K424" s="254">
        <f>ROUNDDOWN(H424*J424,-3)</f>
        <v>320000</v>
      </c>
      <c r="L424" s="178">
        <v>1</v>
      </c>
      <c r="M424" s="179" t="s">
        <v>38</v>
      </c>
      <c r="N424" s="254">
        <v>320000</v>
      </c>
      <c r="O424" s="254">
        <f>ROUNDDOWN(L424*N424,-3)</f>
        <v>320000</v>
      </c>
      <c r="P424" s="178">
        <v>1</v>
      </c>
      <c r="Q424" s="179" t="s">
        <v>38</v>
      </c>
      <c r="R424" s="254">
        <v>320000</v>
      </c>
      <c r="S424" s="254">
        <f>ROUNDDOWN(P424*R424,-3)</f>
        <v>320000</v>
      </c>
      <c r="T424" s="251">
        <f t="shared" si="55"/>
        <v>0</v>
      </c>
    </row>
    <row r="425" spans="2:20" ht="15.9" x14ac:dyDescent="0.4">
      <c r="B425" s="208">
        <v>525112</v>
      </c>
      <c r="C425" s="180" t="s">
        <v>97</v>
      </c>
      <c r="D425" s="178"/>
      <c r="E425" s="179" t="s">
        <v>27</v>
      </c>
      <c r="F425" s="180"/>
      <c r="G425" s="254">
        <f>SUM(G426:G429)</f>
        <v>5420000</v>
      </c>
      <c r="H425" s="178"/>
      <c r="I425" s="179" t="s">
        <v>27</v>
      </c>
      <c r="J425" s="180"/>
      <c r="K425" s="254">
        <f>SUM(K426:K429)</f>
        <v>5420000</v>
      </c>
      <c r="L425" s="178"/>
      <c r="M425" s="179" t="s">
        <v>27</v>
      </c>
      <c r="N425" s="180"/>
      <c r="O425" s="254">
        <f>SUM(O426:O429)</f>
        <v>5420000</v>
      </c>
      <c r="P425" s="178"/>
      <c r="Q425" s="179" t="s">
        <v>27</v>
      </c>
      <c r="R425" s="180"/>
      <c r="S425" s="254">
        <f>SUM(S426:S429)</f>
        <v>3620000</v>
      </c>
      <c r="T425" s="251">
        <f t="shared" si="55"/>
        <v>1800000</v>
      </c>
    </row>
    <row r="426" spans="2:20" ht="15.9" hidden="1" x14ac:dyDescent="0.4">
      <c r="B426" s="208" t="s">
        <v>27</v>
      </c>
      <c r="C426" s="180" t="s">
        <v>176</v>
      </c>
      <c r="D426" s="275">
        <v>24</v>
      </c>
      <c r="E426" s="179" t="s">
        <v>40</v>
      </c>
      <c r="F426" s="254">
        <v>85000</v>
      </c>
      <c r="G426" s="254">
        <f>ROUNDDOWN(D426*F426,-3)</f>
        <v>2040000</v>
      </c>
      <c r="H426" s="275">
        <v>24</v>
      </c>
      <c r="I426" s="179" t="s">
        <v>40</v>
      </c>
      <c r="J426" s="254">
        <v>85000</v>
      </c>
      <c r="K426" s="254">
        <f>ROUNDDOWN(H426*J426,-3)</f>
        <v>2040000</v>
      </c>
      <c r="L426" s="275">
        <v>24</v>
      </c>
      <c r="M426" s="179" t="s">
        <v>40</v>
      </c>
      <c r="N426" s="254">
        <v>85000</v>
      </c>
      <c r="O426" s="254">
        <f>ROUNDDOWN(L426*N426,-3)</f>
        <v>2040000</v>
      </c>
      <c r="P426" s="275">
        <v>24</v>
      </c>
      <c r="Q426" s="179" t="s">
        <v>40</v>
      </c>
      <c r="R426" s="254">
        <v>85000</v>
      </c>
      <c r="S426" s="254">
        <f>ROUNDDOWN(P426*R426,-3)</f>
        <v>2040000</v>
      </c>
      <c r="T426" s="251">
        <f t="shared" si="55"/>
        <v>0</v>
      </c>
    </row>
    <row r="427" spans="2:20" ht="15.9" x14ac:dyDescent="0.4">
      <c r="B427" s="208" t="s">
        <v>27</v>
      </c>
      <c r="C427" s="180" t="s">
        <v>230</v>
      </c>
      <c r="D427" s="275">
        <f>D426</f>
        <v>24</v>
      </c>
      <c r="E427" s="179" t="s">
        <v>231</v>
      </c>
      <c r="F427" s="254">
        <v>75000</v>
      </c>
      <c r="G427" s="254">
        <f>ROUNDDOWN(D427*F427,-3)</f>
        <v>1800000</v>
      </c>
      <c r="H427" s="275">
        <f>H426</f>
        <v>24</v>
      </c>
      <c r="I427" s="179" t="s">
        <v>231</v>
      </c>
      <c r="J427" s="254">
        <v>75000</v>
      </c>
      <c r="K427" s="254">
        <f>ROUNDDOWN(H427*J427,-3)</f>
        <v>1800000</v>
      </c>
      <c r="L427" s="275">
        <f>L426</f>
        <v>24</v>
      </c>
      <c r="M427" s="179" t="s">
        <v>231</v>
      </c>
      <c r="N427" s="254">
        <v>75000</v>
      </c>
      <c r="O427" s="254">
        <f>ROUNDDOWN(L427*N427,-3)</f>
        <v>1800000</v>
      </c>
      <c r="P427" s="275">
        <v>0</v>
      </c>
      <c r="Q427" s="179" t="s">
        <v>231</v>
      </c>
      <c r="R427" s="254">
        <v>75000</v>
      </c>
      <c r="S427" s="254">
        <f>ROUNDDOWN(P427*R427,-3)</f>
        <v>0</v>
      </c>
      <c r="T427" s="251">
        <f t="shared" si="55"/>
        <v>1800000</v>
      </c>
    </row>
    <row r="428" spans="2:20" ht="15.9" hidden="1" x14ac:dyDescent="0.4">
      <c r="B428" s="208" t="s">
        <v>27</v>
      </c>
      <c r="C428" s="180" t="s">
        <v>44</v>
      </c>
      <c r="D428" s="275">
        <f>D427</f>
        <v>24</v>
      </c>
      <c r="E428" s="179" t="s">
        <v>40</v>
      </c>
      <c r="F428" s="254">
        <v>50000</v>
      </c>
      <c r="G428" s="254">
        <f>ROUNDDOWN(D428*F428,-3)</f>
        <v>1200000</v>
      </c>
      <c r="H428" s="275">
        <f>H427</f>
        <v>24</v>
      </c>
      <c r="I428" s="179" t="s">
        <v>40</v>
      </c>
      <c r="J428" s="254">
        <v>50000</v>
      </c>
      <c r="K428" s="254">
        <f>ROUNDDOWN(H428*J428,-3)</f>
        <v>1200000</v>
      </c>
      <c r="L428" s="275">
        <f>L427</f>
        <v>24</v>
      </c>
      <c r="M428" s="179" t="s">
        <v>40</v>
      </c>
      <c r="N428" s="254">
        <v>50000</v>
      </c>
      <c r="O428" s="254">
        <f>ROUNDDOWN(L428*N428,-3)</f>
        <v>1200000</v>
      </c>
      <c r="P428" s="275">
        <v>24</v>
      </c>
      <c r="Q428" s="179" t="s">
        <v>40</v>
      </c>
      <c r="R428" s="254">
        <v>50000</v>
      </c>
      <c r="S428" s="254">
        <f>ROUNDDOWN(P428*R428,-3)</f>
        <v>1200000</v>
      </c>
      <c r="T428" s="251">
        <f t="shared" si="55"/>
        <v>0</v>
      </c>
    </row>
    <row r="429" spans="2:20" ht="15.9" hidden="1" x14ac:dyDescent="0.4">
      <c r="B429" s="208" t="s">
        <v>27</v>
      </c>
      <c r="C429" s="180" t="s">
        <v>232</v>
      </c>
      <c r="D429" s="275">
        <f>D421/24</f>
        <v>1</v>
      </c>
      <c r="E429" s="179" t="s">
        <v>51</v>
      </c>
      <c r="F429" s="254">
        <v>380000</v>
      </c>
      <c r="G429" s="254">
        <f>ROUNDDOWN(D429*F429,-3)</f>
        <v>380000</v>
      </c>
      <c r="H429" s="275">
        <f>H421/24</f>
        <v>1</v>
      </c>
      <c r="I429" s="179" t="s">
        <v>51</v>
      </c>
      <c r="J429" s="254">
        <v>380000</v>
      </c>
      <c r="K429" s="254">
        <f>ROUNDDOWN(H429*J429,-3)</f>
        <v>380000</v>
      </c>
      <c r="L429" s="275">
        <f>L421/24</f>
        <v>1</v>
      </c>
      <c r="M429" s="179" t="s">
        <v>51</v>
      </c>
      <c r="N429" s="254">
        <v>380000</v>
      </c>
      <c r="O429" s="254">
        <f>ROUNDDOWN(L429*N429,-3)</f>
        <v>380000</v>
      </c>
      <c r="P429" s="275">
        <v>1</v>
      </c>
      <c r="Q429" s="179" t="s">
        <v>51</v>
      </c>
      <c r="R429" s="254">
        <v>380000</v>
      </c>
      <c r="S429" s="254">
        <f>ROUNDDOWN(P429*R429,-3)</f>
        <v>380000</v>
      </c>
      <c r="T429" s="251">
        <f t="shared" si="55"/>
        <v>0</v>
      </c>
    </row>
    <row r="430" spans="2:20" ht="29.15" x14ac:dyDescent="0.4">
      <c r="B430" s="268" t="s">
        <v>189</v>
      </c>
      <c r="C430" s="180" t="s">
        <v>238</v>
      </c>
      <c r="D430" s="269">
        <f>D431</f>
        <v>24</v>
      </c>
      <c r="E430" s="270" t="s">
        <v>171</v>
      </c>
      <c r="F430" s="254">
        <v>0</v>
      </c>
      <c r="G430" s="254">
        <f>G431</f>
        <v>5850000</v>
      </c>
      <c r="H430" s="269">
        <f>H431</f>
        <v>24</v>
      </c>
      <c r="I430" s="270" t="s">
        <v>171</v>
      </c>
      <c r="J430" s="254">
        <v>0</v>
      </c>
      <c r="K430" s="254">
        <f>K431</f>
        <v>5850000</v>
      </c>
      <c r="L430" s="269">
        <f>L431</f>
        <v>24</v>
      </c>
      <c r="M430" s="270" t="s">
        <v>171</v>
      </c>
      <c r="N430" s="254">
        <v>0</v>
      </c>
      <c r="O430" s="254">
        <f>O431</f>
        <v>5850000</v>
      </c>
      <c r="P430" s="269">
        <v>24</v>
      </c>
      <c r="Q430" s="270" t="s">
        <v>171</v>
      </c>
      <c r="R430" s="254">
        <v>0</v>
      </c>
      <c r="S430" s="254">
        <f>S431</f>
        <v>4050000</v>
      </c>
      <c r="T430" s="251">
        <f t="shared" si="55"/>
        <v>1800000</v>
      </c>
    </row>
    <row r="431" spans="2:20" ht="29.15" x14ac:dyDescent="0.4">
      <c r="B431" s="312" t="s">
        <v>34</v>
      </c>
      <c r="C431" s="313" t="s">
        <v>239</v>
      </c>
      <c r="D431" s="269">
        <v>24</v>
      </c>
      <c r="E431" s="270" t="s">
        <v>171</v>
      </c>
      <c r="F431" s="254">
        <v>0</v>
      </c>
      <c r="G431" s="254">
        <f>G432+G435</f>
        <v>5850000</v>
      </c>
      <c r="H431" s="314">
        <v>24</v>
      </c>
      <c r="I431" s="315" t="s">
        <v>171</v>
      </c>
      <c r="J431" s="316">
        <v>0</v>
      </c>
      <c r="K431" s="316">
        <f>K432+K435</f>
        <v>5850000</v>
      </c>
      <c r="L431" s="314">
        <v>24</v>
      </c>
      <c r="M431" s="315" t="s">
        <v>171</v>
      </c>
      <c r="N431" s="316">
        <v>0</v>
      </c>
      <c r="O431" s="316">
        <f>O432+O435</f>
        <v>5850000</v>
      </c>
      <c r="P431" s="314">
        <v>24</v>
      </c>
      <c r="Q431" s="315" t="s">
        <v>171</v>
      </c>
      <c r="R431" s="316">
        <v>0</v>
      </c>
      <c r="S431" s="316">
        <f>S432+S435</f>
        <v>4050000</v>
      </c>
      <c r="T431" s="251">
        <f t="shared" si="55"/>
        <v>1800000</v>
      </c>
    </row>
    <row r="432" spans="2:20" ht="15.9" hidden="1" x14ac:dyDescent="0.4">
      <c r="B432" s="208">
        <v>525111</v>
      </c>
      <c r="C432" s="180" t="s">
        <v>174</v>
      </c>
      <c r="D432" s="178"/>
      <c r="E432" s="179" t="s">
        <v>27</v>
      </c>
      <c r="F432" s="180"/>
      <c r="G432" s="254">
        <f>SUM(G433:G434)</f>
        <v>430000</v>
      </c>
      <c r="H432" s="178"/>
      <c r="I432" s="179" t="s">
        <v>27</v>
      </c>
      <c r="J432" s="180"/>
      <c r="K432" s="254">
        <f>SUM(K433:K434)</f>
        <v>430000</v>
      </c>
      <c r="L432" s="178"/>
      <c r="M432" s="179" t="s">
        <v>27</v>
      </c>
      <c r="N432" s="180"/>
      <c r="O432" s="254">
        <f>SUM(O433:O434)</f>
        <v>430000</v>
      </c>
      <c r="P432" s="178"/>
      <c r="Q432" s="179" t="s">
        <v>27</v>
      </c>
      <c r="R432" s="180"/>
      <c r="S432" s="254">
        <f>SUM(S433:S434)</f>
        <v>430000</v>
      </c>
      <c r="T432" s="251">
        <f t="shared" si="55"/>
        <v>0</v>
      </c>
    </row>
    <row r="433" spans="2:20" ht="15.9" hidden="1" x14ac:dyDescent="0.4">
      <c r="B433" s="208" t="s">
        <v>27</v>
      </c>
      <c r="C433" s="180" t="s">
        <v>46</v>
      </c>
      <c r="D433" s="178">
        <v>1</v>
      </c>
      <c r="E433" s="179" t="s">
        <v>47</v>
      </c>
      <c r="F433" s="254">
        <v>110000</v>
      </c>
      <c r="G433" s="254">
        <f>ROUNDDOWN(D433*F433,-3)</f>
        <v>110000</v>
      </c>
      <c r="H433" s="178">
        <v>1</v>
      </c>
      <c r="I433" s="179" t="s">
        <v>47</v>
      </c>
      <c r="J433" s="254">
        <v>110000</v>
      </c>
      <c r="K433" s="254">
        <f>ROUNDDOWN(H433*J433,-3)</f>
        <v>110000</v>
      </c>
      <c r="L433" s="178">
        <v>1</v>
      </c>
      <c r="M433" s="179" t="s">
        <v>47</v>
      </c>
      <c r="N433" s="254">
        <v>110000</v>
      </c>
      <c r="O433" s="254">
        <f>ROUNDDOWN(L433*N433,-3)</f>
        <v>110000</v>
      </c>
      <c r="P433" s="178">
        <v>1</v>
      </c>
      <c r="Q433" s="179" t="s">
        <v>47</v>
      </c>
      <c r="R433" s="254">
        <v>110000</v>
      </c>
      <c r="S433" s="254">
        <f>ROUNDDOWN(P433*R433,-3)</f>
        <v>110000</v>
      </c>
      <c r="T433" s="251">
        <f t="shared" si="55"/>
        <v>0</v>
      </c>
    </row>
    <row r="434" spans="2:20" ht="15.9" hidden="1" x14ac:dyDescent="0.4">
      <c r="B434" s="208" t="s">
        <v>27</v>
      </c>
      <c r="C434" s="180" t="s">
        <v>175</v>
      </c>
      <c r="D434" s="178">
        <v>1</v>
      </c>
      <c r="E434" s="179" t="s">
        <v>38</v>
      </c>
      <c r="F434" s="254">
        <v>320000</v>
      </c>
      <c r="G434" s="254">
        <f>ROUNDDOWN(D434*F434,-3)</f>
        <v>320000</v>
      </c>
      <c r="H434" s="178">
        <v>1</v>
      </c>
      <c r="I434" s="179" t="s">
        <v>38</v>
      </c>
      <c r="J434" s="254">
        <v>320000</v>
      </c>
      <c r="K434" s="254">
        <f>ROUNDDOWN(H434*J434,-3)</f>
        <v>320000</v>
      </c>
      <c r="L434" s="178">
        <v>1</v>
      </c>
      <c r="M434" s="179" t="s">
        <v>38</v>
      </c>
      <c r="N434" s="254">
        <v>320000</v>
      </c>
      <c r="O434" s="254">
        <f>ROUNDDOWN(L434*N434,-3)</f>
        <v>320000</v>
      </c>
      <c r="P434" s="178">
        <v>1</v>
      </c>
      <c r="Q434" s="179" t="s">
        <v>38</v>
      </c>
      <c r="R434" s="254">
        <v>320000</v>
      </c>
      <c r="S434" s="254">
        <f>ROUNDDOWN(P434*R434,-3)</f>
        <v>320000</v>
      </c>
      <c r="T434" s="251">
        <f t="shared" si="55"/>
        <v>0</v>
      </c>
    </row>
    <row r="435" spans="2:20" ht="15.9" x14ac:dyDescent="0.4">
      <c r="B435" s="208">
        <v>525112</v>
      </c>
      <c r="C435" s="180" t="s">
        <v>97</v>
      </c>
      <c r="D435" s="178"/>
      <c r="E435" s="179" t="s">
        <v>27</v>
      </c>
      <c r="F435" s="180"/>
      <c r="G435" s="254">
        <f>SUM(G436:G439)</f>
        <v>5420000</v>
      </c>
      <c r="H435" s="178"/>
      <c r="I435" s="179" t="s">
        <v>27</v>
      </c>
      <c r="J435" s="180"/>
      <c r="K435" s="254">
        <f>SUM(K436:K439)</f>
        <v>5420000</v>
      </c>
      <c r="L435" s="178"/>
      <c r="M435" s="179" t="s">
        <v>27</v>
      </c>
      <c r="N435" s="180"/>
      <c r="O435" s="254">
        <f>SUM(O436:O439)</f>
        <v>5420000</v>
      </c>
      <c r="P435" s="178"/>
      <c r="Q435" s="179" t="s">
        <v>27</v>
      </c>
      <c r="R435" s="180"/>
      <c r="S435" s="254">
        <f>SUM(S436:S439)</f>
        <v>3620000</v>
      </c>
      <c r="T435" s="251">
        <f t="shared" si="55"/>
        <v>1800000</v>
      </c>
    </row>
    <row r="436" spans="2:20" ht="15.9" hidden="1" x14ac:dyDescent="0.4">
      <c r="B436" s="208" t="s">
        <v>27</v>
      </c>
      <c r="C436" s="180" t="s">
        <v>176</v>
      </c>
      <c r="D436" s="275">
        <v>24</v>
      </c>
      <c r="E436" s="179" t="s">
        <v>40</v>
      </c>
      <c r="F436" s="254">
        <v>85000</v>
      </c>
      <c r="G436" s="254">
        <f>ROUNDDOWN(D436*F436,-3)</f>
        <v>2040000</v>
      </c>
      <c r="H436" s="275">
        <v>24</v>
      </c>
      <c r="I436" s="179" t="s">
        <v>40</v>
      </c>
      <c r="J436" s="254">
        <v>85000</v>
      </c>
      <c r="K436" s="254">
        <f>ROUNDDOWN(H436*J436,-3)</f>
        <v>2040000</v>
      </c>
      <c r="L436" s="275">
        <v>24</v>
      </c>
      <c r="M436" s="179" t="s">
        <v>40</v>
      </c>
      <c r="N436" s="254">
        <v>85000</v>
      </c>
      <c r="O436" s="254">
        <f>ROUNDDOWN(L436*N436,-3)</f>
        <v>2040000</v>
      </c>
      <c r="P436" s="275">
        <v>24</v>
      </c>
      <c r="Q436" s="179" t="s">
        <v>40</v>
      </c>
      <c r="R436" s="254">
        <v>85000</v>
      </c>
      <c r="S436" s="254">
        <f>ROUNDDOWN(P436*R436,-3)</f>
        <v>2040000</v>
      </c>
      <c r="T436" s="251">
        <f t="shared" si="55"/>
        <v>0</v>
      </c>
    </row>
    <row r="437" spans="2:20" ht="15.9" x14ac:dyDescent="0.4">
      <c r="B437" s="208" t="s">
        <v>27</v>
      </c>
      <c r="C437" s="180" t="s">
        <v>230</v>
      </c>
      <c r="D437" s="275">
        <f>D436</f>
        <v>24</v>
      </c>
      <c r="E437" s="179" t="s">
        <v>231</v>
      </c>
      <c r="F437" s="254">
        <v>75000</v>
      </c>
      <c r="G437" s="254">
        <f>ROUNDDOWN(D437*F437,-3)</f>
        <v>1800000</v>
      </c>
      <c r="H437" s="275">
        <f>H436</f>
        <v>24</v>
      </c>
      <c r="I437" s="179" t="s">
        <v>231</v>
      </c>
      <c r="J437" s="254">
        <v>75000</v>
      </c>
      <c r="K437" s="254">
        <f>ROUNDDOWN(H437*J437,-3)</f>
        <v>1800000</v>
      </c>
      <c r="L437" s="275">
        <f>L436</f>
        <v>24</v>
      </c>
      <c r="M437" s="179" t="s">
        <v>231</v>
      </c>
      <c r="N437" s="254">
        <v>75000</v>
      </c>
      <c r="O437" s="254">
        <f>ROUNDDOWN(L437*N437,-3)</f>
        <v>1800000</v>
      </c>
      <c r="P437" s="275">
        <v>0</v>
      </c>
      <c r="Q437" s="179" t="s">
        <v>231</v>
      </c>
      <c r="R437" s="254">
        <v>75000</v>
      </c>
      <c r="S437" s="254">
        <f>ROUNDDOWN(P437*R437,-3)</f>
        <v>0</v>
      </c>
      <c r="T437" s="251">
        <f t="shared" si="55"/>
        <v>1800000</v>
      </c>
    </row>
    <row r="438" spans="2:20" ht="15.9" hidden="1" x14ac:dyDescent="0.4">
      <c r="B438" s="208" t="s">
        <v>27</v>
      </c>
      <c r="C438" s="180" t="s">
        <v>44</v>
      </c>
      <c r="D438" s="275">
        <f>D437</f>
        <v>24</v>
      </c>
      <c r="E438" s="179" t="s">
        <v>40</v>
      </c>
      <c r="F438" s="254">
        <v>50000</v>
      </c>
      <c r="G438" s="254">
        <f>ROUNDDOWN(D438*F438,-3)</f>
        <v>1200000</v>
      </c>
      <c r="H438" s="275">
        <f>H437</f>
        <v>24</v>
      </c>
      <c r="I438" s="179" t="s">
        <v>40</v>
      </c>
      <c r="J438" s="254">
        <v>50000</v>
      </c>
      <c r="K438" s="254">
        <f>ROUNDDOWN(H438*J438,-3)</f>
        <v>1200000</v>
      </c>
      <c r="L438" s="275">
        <f>L437</f>
        <v>24</v>
      </c>
      <c r="M438" s="179" t="s">
        <v>40</v>
      </c>
      <c r="N438" s="254">
        <v>50000</v>
      </c>
      <c r="O438" s="254">
        <f>ROUNDDOWN(L438*N438,-3)</f>
        <v>1200000</v>
      </c>
      <c r="P438" s="275">
        <v>24</v>
      </c>
      <c r="Q438" s="179" t="s">
        <v>40</v>
      </c>
      <c r="R438" s="254">
        <v>50000</v>
      </c>
      <c r="S438" s="254">
        <f>ROUNDDOWN(P438*R438,-3)</f>
        <v>1200000</v>
      </c>
      <c r="T438" s="251">
        <f t="shared" si="55"/>
        <v>0</v>
      </c>
    </row>
    <row r="439" spans="2:20" ht="15.9" hidden="1" x14ac:dyDescent="0.4">
      <c r="B439" s="208" t="s">
        <v>27</v>
      </c>
      <c r="C439" s="180" t="s">
        <v>232</v>
      </c>
      <c r="D439" s="275">
        <f>D431/24</f>
        <v>1</v>
      </c>
      <c r="E439" s="179" t="s">
        <v>51</v>
      </c>
      <c r="F439" s="254">
        <v>380000</v>
      </c>
      <c r="G439" s="254">
        <f>ROUNDDOWN(D439*F439,-3)</f>
        <v>380000</v>
      </c>
      <c r="H439" s="275">
        <f>H431/24</f>
        <v>1</v>
      </c>
      <c r="I439" s="179" t="s">
        <v>51</v>
      </c>
      <c r="J439" s="254">
        <v>380000</v>
      </c>
      <c r="K439" s="254">
        <f>ROUNDDOWN(H439*J439,-3)</f>
        <v>380000</v>
      </c>
      <c r="L439" s="275">
        <f>L431/24</f>
        <v>1</v>
      </c>
      <c r="M439" s="179" t="s">
        <v>51</v>
      </c>
      <c r="N439" s="254">
        <v>380000</v>
      </c>
      <c r="O439" s="254">
        <f>ROUNDDOWN(L439*N439,-3)</f>
        <v>380000</v>
      </c>
      <c r="P439" s="275">
        <v>1</v>
      </c>
      <c r="Q439" s="179" t="s">
        <v>51</v>
      </c>
      <c r="R439" s="254">
        <v>380000</v>
      </c>
      <c r="S439" s="254">
        <f>ROUNDDOWN(P439*R439,-3)</f>
        <v>380000</v>
      </c>
      <c r="T439" s="251">
        <f t="shared" si="55"/>
        <v>0</v>
      </c>
    </row>
    <row r="440" spans="2:20" ht="29.15" x14ac:dyDescent="0.4">
      <c r="B440" s="268" t="s">
        <v>192</v>
      </c>
      <c r="C440" s="180" t="s">
        <v>240</v>
      </c>
      <c r="D440" s="269">
        <f>D441</f>
        <v>24</v>
      </c>
      <c r="E440" s="270" t="s">
        <v>171</v>
      </c>
      <c r="F440" s="254">
        <v>0</v>
      </c>
      <c r="G440" s="254">
        <f>G441</f>
        <v>5850000</v>
      </c>
      <c r="H440" s="269">
        <f>H441</f>
        <v>24</v>
      </c>
      <c r="I440" s="270" t="s">
        <v>171</v>
      </c>
      <c r="J440" s="254">
        <v>0</v>
      </c>
      <c r="K440" s="254">
        <f>K441</f>
        <v>5850000</v>
      </c>
      <c r="L440" s="269">
        <f>L441</f>
        <v>24</v>
      </c>
      <c r="M440" s="270" t="s">
        <v>171</v>
      </c>
      <c r="N440" s="254">
        <v>0</v>
      </c>
      <c r="O440" s="254">
        <f>O441</f>
        <v>5850000</v>
      </c>
      <c r="P440" s="269">
        <v>24</v>
      </c>
      <c r="Q440" s="270" t="s">
        <v>171</v>
      </c>
      <c r="R440" s="254">
        <v>0</v>
      </c>
      <c r="S440" s="254">
        <f>S441</f>
        <v>4050000</v>
      </c>
      <c r="T440" s="251">
        <f t="shared" si="55"/>
        <v>1800000</v>
      </c>
    </row>
    <row r="441" spans="2:20" ht="29.15" x14ac:dyDescent="0.4">
      <c r="B441" s="312" t="s">
        <v>34</v>
      </c>
      <c r="C441" s="313" t="s">
        <v>241</v>
      </c>
      <c r="D441" s="269">
        <v>24</v>
      </c>
      <c r="E441" s="270" t="s">
        <v>171</v>
      </c>
      <c r="F441" s="254">
        <v>0</v>
      </c>
      <c r="G441" s="254">
        <f>G442+G445</f>
        <v>5850000</v>
      </c>
      <c r="H441" s="314">
        <v>24</v>
      </c>
      <c r="I441" s="315" t="s">
        <v>171</v>
      </c>
      <c r="J441" s="316">
        <v>0</v>
      </c>
      <c r="K441" s="316">
        <f>K442+K445</f>
        <v>5850000</v>
      </c>
      <c r="L441" s="314">
        <v>24</v>
      </c>
      <c r="M441" s="315" t="s">
        <v>171</v>
      </c>
      <c r="N441" s="316">
        <v>0</v>
      </c>
      <c r="O441" s="316">
        <f>O442+O445</f>
        <v>5850000</v>
      </c>
      <c r="P441" s="314">
        <v>24</v>
      </c>
      <c r="Q441" s="315" t="s">
        <v>171</v>
      </c>
      <c r="R441" s="316">
        <v>0</v>
      </c>
      <c r="S441" s="316">
        <f>S442+S445</f>
        <v>4050000</v>
      </c>
      <c r="T441" s="251">
        <f t="shared" si="55"/>
        <v>1800000</v>
      </c>
    </row>
    <row r="442" spans="2:20" ht="15.9" hidden="1" x14ac:dyDescent="0.4">
      <c r="B442" s="208">
        <v>525111</v>
      </c>
      <c r="C442" s="180" t="s">
        <v>174</v>
      </c>
      <c r="D442" s="178"/>
      <c r="E442" s="179" t="s">
        <v>27</v>
      </c>
      <c r="F442" s="180"/>
      <c r="G442" s="254">
        <f>SUM(G443:G444)</f>
        <v>430000</v>
      </c>
      <c r="H442" s="178"/>
      <c r="I442" s="179" t="s">
        <v>27</v>
      </c>
      <c r="J442" s="180"/>
      <c r="K442" s="254">
        <f>SUM(K443:K444)</f>
        <v>430000</v>
      </c>
      <c r="L442" s="178"/>
      <c r="M442" s="179" t="s">
        <v>27</v>
      </c>
      <c r="N442" s="180"/>
      <c r="O442" s="254">
        <f>SUM(O443:O444)</f>
        <v>430000</v>
      </c>
      <c r="P442" s="178"/>
      <c r="Q442" s="179" t="s">
        <v>27</v>
      </c>
      <c r="R442" s="180"/>
      <c r="S442" s="254">
        <f>SUM(S443:S444)</f>
        <v>430000</v>
      </c>
      <c r="T442" s="251">
        <f t="shared" si="55"/>
        <v>0</v>
      </c>
    </row>
    <row r="443" spans="2:20" ht="15.9" hidden="1" x14ac:dyDescent="0.4">
      <c r="B443" s="208" t="s">
        <v>27</v>
      </c>
      <c r="C443" s="180" t="s">
        <v>46</v>
      </c>
      <c r="D443" s="178">
        <v>1</v>
      </c>
      <c r="E443" s="179" t="s">
        <v>47</v>
      </c>
      <c r="F443" s="254">
        <v>110000</v>
      </c>
      <c r="G443" s="254">
        <f>ROUNDDOWN(D443*F443,-3)</f>
        <v>110000</v>
      </c>
      <c r="H443" s="178">
        <v>1</v>
      </c>
      <c r="I443" s="179" t="s">
        <v>47</v>
      </c>
      <c r="J443" s="254">
        <v>110000</v>
      </c>
      <c r="K443" s="254">
        <f>ROUNDDOWN(H443*J443,-3)</f>
        <v>110000</v>
      </c>
      <c r="L443" s="178">
        <v>1</v>
      </c>
      <c r="M443" s="179" t="s">
        <v>47</v>
      </c>
      <c r="N443" s="254">
        <v>110000</v>
      </c>
      <c r="O443" s="254">
        <f>ROUNDDOWN(L443*N443,-3)</f>
        <v>110000</v>
      </c>
      <c r="P443" s="178">
        <v>1</v>
      </c>
      <c r="Q443" s="179" t="s">
        <v>47</v>
      </c>
      <c r="R443" s="254">
        <v>110000</v>
      </c>
      <c r="S443" s="254">
        <f>ROUNDDOWN(P443*R443,-3)</f>
        <v>110000</v>
      </c>
      <c r="T443" s="251">
        <f t="shared" si="55"/>
        <v>0</v>
      </c>
    </row>
    <row r="444" spans="2:20" ht="15.9" hidden="1" x14ac:dyDescent="0.4">
      <c r="B444" s="208" t="s">
        <v>27</v>
      </c>
      <c r="C444" s="180" t="s">
        <v>175</v>
      </c>
      <c r="D444" s="178">
        <v>1</v>
      </c>
      <c r="E444" s="179" t="s">
        <v>38</v>
      </c>
      <c r="F444" s="254">
        <v>320000</v>
      </c>
      <c r="G444" s="254">
        <f>ROUNDDOWN(D444*F444,-3)</f>
        <v>320000</v>
      </c>
      <c r="H444" s="178">
        <v>1</v>
      </c>
      <c r="I444" s="179" t="s">
        <v>38</v>
      </c>
      <c r="J444" s="254">
        <v>320000</v>
      </c>
      <c r="K444" s="254">
        <f>ROUNDDOWN(H444*J444,-3)</f>
        <v>320000</v>
      </c>
      <c r="L444" s="178">
        <v>1</v>
      </c>
      <c r="M444" s="179" t="s">
        <v>38</v>
      </c>
      <c r="N444" s="254">
        <v>320000</v>
      </c>
      <c r="O444" s="254">
        <f>ROUNDDOWN(L444*N444,-3)</f>
        <v>320000</v>
      </c>
      <c r="P444" s="178">
        <v>1</v>
      </c>
      <c r="Q444" s="179" t="s">
        <v>38</v>
      </c>
      <c r="R444" s="254">
        <v>320000</v>
      </c>
      <c r="S444" s="254">
        <f>ROUNDDOWN(P444*R444,-3)</f>
        <v>320000</v>
      </c>
      <c r="T444" s="251">
        <f t="shared" si="55"/>
        <v>0</v>
      </c>
    </row>
    <row r="445" spans="2:20" ht="15.9" x14ac:dyDescent="0.4">
      <c r="B445" s="208">
        <v>525112</v>
      </c>
      <c r="C445" s="180" t="s">
        <v>97</v>
      </c>
      <c r="D445" s="178"/>
      <c r="E445" s="179" t="s">
        <v>27</v>
      </c>
      <c r="F445" s="180"/>
      <c r="G445" s="254">
        <f>SUM(G446:G449)</f>
        <v>5420000</v>
      </c>
      <c r="H445" s="178"/>
      <c r="I445" s="179" t="s">
        <v>27</v>
      </c>
      <c r="J445" s="180"/>
      <c r="K445" s="254">
        <f>SUM(K446:K449)</f>
        <v>5420000</v>
      </c>
      <c r="L445" s="178"/>
      <c r="M445" s="179" t="s">
        <v>27</v>
      </c>
      <c r="N445" s="180"/>
      <c r="O445" s="254">
        <f>SUM(O446:O449)</f>
        <v>5420000</v>
      </c>
      <c r="P445" s="178"/>
      <c r="Q445" s="179" t="s">
        <v>27</v>
      </c>
      <c r="R445" s="180"/>
      <c r="S445" s="254">
        <f>SUM(S446:S449)</f>
        <v>3620000</v>
      </c>
      <c r="T445" s="251">
        <f t="shared" si="55"/>
        <v>1800000</v>
      </c>
    </row>
    <row r="446" spans="2:20" ht="15.9" hidden="1" x14ac:dyDescent="0.4">
      <c r="B446" s="208" t="s">
        <v>27</v>
      </c>
      <c r="C446" s="180" t="s">
        <v>176</v>
      </c>
      <c r="D446" s="275">
        <v>24</v>
      </c>
      <c r="E446" s="179" t="s">
        <v>40</v>
      </c>
      <c r="F446" s="254">
        <v>85000</v>
      </c>
      <c r="G446" s="254">
        <f>ROUNDDOWN(D446*F446,-3)</f>
        <v>2040000</v>
      </c>
      <c r="H446" s="275">
        <v>24</v>
      </c>
      <c r="I446" s="179" t="s">
        <v>40</v>
      </c>
      <c r="J446" s="254">
        <v>85000</v>
      </c>
      <c r="K446" s="254">
        <f>ROUNDDOWN(H446*J446,-3)</f>
        <v>2040000</v>
      </c>
      <c r="L446" s="275">
        <v>24</v>
      </c>
      <c r="M446" s="179" t="s">
        <v>40</v>
      </c>
      <c r="N446" s="254">
        <v>85000</v>
      </c>
      <c r="O446" s="254">
        <f>ROUNDDOWN(L446*N446,-3)</f>
        <v>2040000</v>
      </c>
      <c r="P446" s="275">
        <v>24</v>
      </c>
      <c r="Q446" s="179" t="s">
        <v>40</v>
      </c>
      <c r="R446" s="254">
        <v>85000</v>
      </c>
      <c r="S446" s="254">
        <f>ROUNDDOWN(P446*R446,-3)</f>
        <v>2040000</v>
      </c>
      <c r="T446" s="251">
        <f t="shared" si="55"/>
        <v>0</v>
      </c>
    </row>
    <row r="447" spans="2:20" ht="15.9" x14ac:dyDescent="0.4">
      <c r="B447" s="208" t="s">
        <v>27</v>
      </c>
      <c r="C447" s="180" t="s">
        <v>230</v>
      </c>
      <c r="D447" s="275">
        <f>D446</f>
        <v>24</v>
      </c>
      <c r="E447" s="179" t="s">
        <v>231</v>
      </c>
      <c r="F447" s="254">
        <v>75000</v>
      </c>
      <c r="G447" s="254">
        <f>ROUNDDOWN(D447*F447,-3)</f>
        <v>1800000</v>
      </c>
      <c r="H447" s="275">
        <f>H446</f>
        <v>24</v>
      </c>
      <c r="I447" s="179" t="s">
        <v>231</v>
      </c>
      <c r="J447" s="254">
        <v>75000</v>
      </c>
      <c r="K447" s="254">
        <f>ROUNDDOWN(H447*J447,-3)</f>
        <v>1800000</v>
      </c>
      <c r="L447" s="275">
        <f>L446</f>
        <v>24</v>
      </c>
      <c r="M447" s="179" t="s">
        <v>231</v>
      </c>
      <c r="N447" s="254">
        <v>75000</v>
      </c>
      <c r="O447" s="254">
        <f>ROUNDDOWN(L447*N447,-3)</f>
        <v>1800000</v>
      </c>
      <c r="P447" s="275">
        <v>0</v>
      </c>
      <c r="Q447" s="179" t="s">
        <v>231</v>
      </c>
      <c r="R447" s="254">
        <v>75000</v>
      </c>
      <c r="S447" s="254">
        <f>ROUNDDOWN(P447*R447,-3)</f>
        <v>0</v>
      </c>
      <c r="T447" s="251">
        <f t="shared" si="55"/>
        <v>1800000</v>
      </c>
    </row>
    <row r="448" spans="2:20" ht="15.9" hidden="1" x14ac:dyDescent="0.4">
      <c r="B448" s="208" t="s">
        <v>27</v>
      </c>
      <c r="C448" s="180" t="s">
        <v>44</v>
      </c>
      <c r="D448" s="275">
        <f>D447</f>
        <v>24</v>
      </c>
      <c r="E448" s="179" t="s">
        <v>40</v>
      </c>
      <c r="F448" s="254">
        <v>50000</v>
      </c>
      <c r="G448" s="254">
        <f>ROUNDDOWN(D448*F448,-3)</f>
        <v>1200000</v>
      </c>
      <c r="H448" s="275">
        <f>H447</f>
        <v>24</v>
      </c>
      <c r="I448" s="179" t="s">
        <v>40</v>
      </c>
      <c r="J448" s="254">
        <v>50000</v>
      </c>
      <c r="K448" s="254">
        <f>ROUNDDOWN(H448*J448,-3)</f>
        <v>1200000</v>
      </c>
      <c r="L448" s="275">
        <f>L447</f>
        <v>24</v>
      </c>
      <c r="M448" s="179" t="s">
        <v>40</v>
      </c>
      <c r="N448" s="254">
        <v>50000</v>
      </c>
      <c r="O448" s="254">
        <f>ROUNDDOWN(L448*N448,-3)</f>
        <v>1200000</v>
      </c>
      <c r="P448" s="275">
        <v>24</v>
      </c>
      <c r="Q448" s="179" t="s">
        <v>40</v>
      </c>
      <c r="R448" s="254">
        <v>50000</v>
      </c>
      <c r="S448" s="254">
        <f>ROUNDDOWN(P448*R448,-3)</f>
        <v>1200000</v>
      </c>
      <c r="T448" s="251">
        <f t="shared" si="55"/>
        <v>0</v>
      </c>
    </row>
    <row r="449" spans="2:20" ht="15.9" hidden="1" x14ac:dyDescent="0.4">
      <c r="B449" s="208" t="s">
        <v>27</v>
      </c>
      <c r="C449" s="180" t="s">
        <v>232</v>
      </c>
      <c r="D449" s="275">
        <f>D441/24</f>
        <v>1</v>
      </c>
      <c r="E449" s="179" t="s">
        <v>51</v>
      </c>
      <c r="F449" s="254">
        <v>380000</v>
      </c>
      <c r="G449" s="254">
        <f>ROUNDDOWN(D449*F449,-3)</f>
        <v>380000</v>
      </c>
      <c r="H449" s="275">
        <f>H441/24</f>
        <v>1</v>
      </c>
      <c r="I449" s="179" t="s">
        <v>51</v>
      </c>
      <c r="J449" s="254">
        <v>380000</v>
      </c>
      <c r="K449" s="254">
        <f>ROUNDDOWN(H449*J449,-3)</f>
        <v>380000</v>
      </c>
      <c r="L449" s="275">
        <f>L441/24</f>
        <v>1</v>
      </c>
      <c r="M449" s="179" t="s">
        <v>51</v>
      </c>
      <c r="N449" s="254">
        <v>380000</v>
      </c>
      <c r="O449" s="254">
        <f>ROUNDDOWN(L449*N449,-3)</f>
        <v>380000</v>
      </c>
      <c r="P449" s="275">
        <v>1</v>
      </c>
      <c r="Q449" s="179" t="s">
        <v>51</v>
      </c>
      <c r="R449" s="254">
        <v>380000</v>
      </c>
      <c r="S449" s="254">
        <f>ROUNDDOWN(P449*R449,-3)</f>
        <v>380000</v>
      </c>
      <c r="T449" s="251">
        <f t="shared" si="55"/>
        <v>0</v>
      </c>
    </row>
    <row r="450" spans="2:20" ht="29.15" x14ac:dyDescent="0.4">
      <c r="B450" s="268" t="s">
        <v>195</v>
      </c>
      <c r="C450" s="180" t="s">
        <v>242</v>
      </c>
      <c r="D450" s="269">
        <f>D451</f>
        <v>24</v>
      </c>
      <c r="E450" s="270" t="s">
        <v>171</v>
      </c>
      <c r="F450" s="254">
        <v>0</v>
      </c>
      <c r="G450" s="254">
        <f>G451</f>
        <v>5850000</v>
      </c>
      <c r="H450" s="269">
        <f>H451</f>
        <v>24</v>
      </c>
      <c r="I450" s="270" t="s">
        <v>171</v>
      </c>
      <c r="J450" s="254">
        <v>0</v>
      </c>
      <c r="K450" s="254">
        <f>K451</f>
        <v>5850000</v>
      </c>
      <c r="L450" s="269">
        <f>L451</f>
        <v>24</v>
      </c>
      <c r="M450" s="270" t="s">
        <v>171</v>
      </c>
      <c r="N450" s="254">
        <v>0</v>
      </c>
      <c r="O450" s="254">
        <f>O451</f>
        <v>5850000</v>
      </c>
      <c r="P450" s="269">
        <v>24</v>
      </c>
      <c r="Q450" s="270" t="s">
        <v>171</v>
      </c>
      <c r="R450" s="254">
        <v>0</v>
      </c>
      <c r="S450" s="254">
        <f>S451</f>
        <v>4050000</v>
      </c>
      <c r="T450" s="251">
        <f t="shared" si="55"/>
        <v>1800000</v>
      </c>
    </row>
    <row r="451" spans="2:20" ht="29.15" x14ac:dyDescent="0.4">
      <c r="B451" s="312" t="s">
        <v>34</v>
      </c>
      <c r="C451" s="313" t="s">
        <v>243</v>
      </c>
      <c r="D451" s="269">
        <v>24</v>
      </c>
      <c r="E451" s="270" t="s">
        <v>171</v>
      </c>
      <c r="F451" s="254">
        <v>0</v>
      </c>
      <c r="G451" s="254">
        <f>G452+G455</f>
        <v>5850000</v>
      </c>
      <c r="H451" s="314">
        <v>24</v>
      </c>
      <c r="I451" s="315" t="s">
        <v>171</v>
      </c>
      <c r="J451" s="316">
        <v>0</v>
      </c>
      <c r="K451" s="316">
        <f>K452+K455</f>
        <v>5850000</v>
      </c>
      <c r="L451" s="314">
        <v>24</v>
      </c>
      <c r="M451" s="315" t="s">
        <v>171</v>
      </c>
      <c r="N451" s="316">
        <v>0</v>
      </c>
      <c r="O451" s="316">
        <f>O452+O455</f>
        <v>5850000</v>
      </c>
      <c r="P451" s="314">
        <v>24</v>
      </c>
      <c r="Q451" s="315" t="s">
        <v>171</v>
      </c>
      <c r="R451" s="316">
        <v>0</v>
      </c>
      <c r="S451" s="316">
        <f>S452+S455</f>
        <v>4050000</v>
      </c>
      <c r="T451" s="251">
        <f t="shared" si="55"/>
        <v>1800000</v>
      </c>
    </row>
    <row r="452" spans="2:20" ht="15.9" hidden="1" x14ac:dyDescent="0.4">
      <c r="B452" s="208">
        <v>525111</v>
      </c>
      <c r="C452" s="180" t="s">
        <v>174</v>
      </c>
      <c r="D452" s="178"/>
      <c r="E452" s="179" t="s">
        <v>27</v>
      </c>
      <c r="F452" s="180"/>
      <c r="G452" s="254">
        <f>SUM(G453:G454)</f>
        <v>430000</v>
      </c>
      <c r="H452" s="178"/>
      <c r="I452" s="179" t="s">
        <v>27</v>
      </c>
      <c r="J452" s="180"/>
      <c r="K452" s="254">
        <f>SUM(K453:K454)</f>
        <v>430000</v>
      </c>
      <c r="L452" s="178"/>
      <c r="M452" s="179" t="s">
        <v>27</v>
      </c>
      <c r="N452" s="180"/>
      <c r="O452" s="254">
        <f>SUM(O453:O454)</f>
        <v>430000</v>
      </c>
      <c r="P452" s="178"/>
      <c r="Q452" s="179" t="s">
        <v>27</v>
      </c>
      <c r="R452" s="180"/>
      <c r="S452" s="254">
        <f>SUM(S453:S454)</f>
        <v>430000</v>
      </c>
      <c r="T452" s="251">
        <f t="shared" si="55"/>
        <v>0</v>
      </c>
    </row>
    <row r="453" spans="2:20" ht="15.9" hidden="1" x14ac:dyDescent="0.4">
      <c r="B453" s="208" t="s">
        <v>27</v>
      </c>
      <c r="C453" s="180" t="s">
        <v>46</v>
      </c>
      <c r="D453" s="178">
        <v>1</v>
      </c>
      <c r="E453" s="179" t="s">
        <v>47</v>
      </c>
      <c r="F453" s="254">
        <v>110000</v>
      </c>
      <c r="G453" s="254">
        <f>ROUNDDOWN(D453*F453,-3)</f>
        <v>110000</v>
      </c>
      <c r="H453" s="178">
        <v>1</v>
      </c>
      <c r="I453" s="179" t="s">
        <v>47</v>
      </c>
      <c r="J453" s="254">
        <v>110000</v>
      </c>
      <c r="K453" s="254">
        <f>ROUNDDOWN(H453*J453,-3)</f>
        <v>110000</v>
      </c>
      <c r="L453" s="178">
        <v>1</v>
      </c>
      <c r="M453" s="179" t="s">
        <v>47</v>
      </c>
      <c r="N453" s="254">
        <v>110000</v>
      </c>
      <c r="O453" s="254">
        <f>ROUNDDOWN(L453*N453,-3)</f>
        <v>110000</v>
      </c>
      <c r="P453" s="178">
        <v>1</v>
      </c>
      <c r="Q453" s="179" t="s">
        <v>47</v>
      </c>
      <c r="R453" s="254">
        <v>110000</v>
      </c>
      <c r="S453" s="254">
        <f>ROUNDDOWN(P453*R453,-3)</f>
        <v>110000</v>
      </c>
      <c r="T453" s="251">
        <f t="shared" si="55"/>
        <v>0</v>
      </c>
    </row>
    <row r="454" spans="2:20" ht="15.9" hidden="1" x14ac:dyDescent="0.4">
      <c r="B454" s="208" t="s">
        <v>27</v>
      </c>
      <c r="C454" s="180" t="s">
        <v>175</v>
      </c>
      <c r="D454" s="178">
        <v>1</v>
      </c>
      <c r="E454" s="179" t="s">
        <v>38</v>
      </c>
      <c r="F454" s="254">
        <v>320000</v>
      </c>
      <c r="G454" s="254">
        <f>ROUNDDOWN(D454*F454,-3)</f>
        <v>320000</v>
      </c>
      <c r="H454" s="178">
        <v>1</v>
      </c>
      <c r="I454" s="179" t="s">
        <v>38</v>
      </c>
      <c r="J454" s="254">
        <v>320000</v>
      </c>
      <c r="K454" s="254">
        <f>ROUNDDOWN(H454*J454,-3)</f>
        <v>320000</v>
      </c>
      <c r="L454" s="178">
        <v>1</v>
      </c>
      <c r="M454" s="179" t="s">
        <v>38</v>
      </c>
      <c r="N454" s="254">
        <v>320000</v>
      </c>
      <c r="O454" s="254">
        <f>ROUNDDOWN(L454*N454,-3)</f>
        <v>320000</v>
      </c>
      <c r="P454" s="178">
        <v>1</v>
      </c>
      <c r="Q454" s="179" t="s">
        <v>38</v>
      </c>
      <c r="R454" s="254">
        <v>320000</v>
      </c>
      <c r="S454" s="254">
        <f>ROUNDDOWN(P454*R454,-3)</f>
        <v>320000</v>
      </c>
      <c r="T454" s="251">
        <f t="shared" si="55"/>
        <v>0</v>
      </c>
    </row>
    <row r="455" spans="2:20" ht="15.9" x14ac:dyDescent="0.4">
      <c r="B455" s="208">
        <v>525112</v>
      </c>
      <c r="C455" s="180" t="s">
        <v>97</v>
      </c>
      <c r="D455" s="178"/>
      <c r="E455" s="179" t="s">
        <v>27</v>
      </c>
      <c r="F455" s="180"/>
      <c r="G455" s="254">
        <f>SUM(G456:G459)</f>
        <v>5420000</v>
      </c>
      <c r="H455" s="178"/>
      <c r="I455" s="179" t="s">
        <v>27</v>
      </c>
      <c r="J455" s="180"/>
      <c r="K455" s="254">
        <f>SUM(K456:K459)</f>
        <v>5420000</v>
      </c>
      <c r="L455" s="178"/>
      <c r="M455" s="179" t="s">
        <v>27</v>
      </c>
      <c r="N455" s="180"/>
      <c r="O455" s="254">
        <f>SUM(O456:O459)</f>
        <v>5420000</v>
      </c>
      <c r="P455" s="178"/>
      <c r="Q455" s="179" t="s">
        <v>27</v>
      </c>
      <c r="R455" s="180"/>
      <c r="S455" s="254">
        <f>SUM(S456:S459)</f>
        <v>3620000</v>
      </c>
      <c r="T455" s="251">
        <f t="shared" si="55"/>
        <v>1800000</v>
      </c>
    </row>
    <row r="456" spans="2:20" ht="15.9" hidden="1" x14ac:dyDescent="0.4">
      <c r="B456" s="208" t="s">
        <v>27</v>
      </c>
      <c r="C456" s="180" t="s">
        <v>176</v>
      </c>
      <c r="D456" s="275">
        <v>24</v>
      </c>
      <c r="E456" s="179" t="s">
        <v>40</v>
      </c>
      <c r="F456" s="254">
        <v>85000</v>
      </c>
      <c r="G456" s="254">
        <f>ROUNDDOWN(D456*F456,-3)</f>
        <v>2040000</v>
      </c>
      <c r="H456" s="275">
        <v>24</v>
      </c>
      <c r="I456" s="179" t="s">
        <v>40</v>
      </c>
      <c r="J456" s="254">
        <v>85000</v>
      </c>
      <c r="K456" s="254">
        <f>ROUNDDOWN(H456*J456,-3)</f>
        <v>2040000</v>
      </c>
      <c r="L456" s="275">
        <v>24</v>
      </c>
      <c r="M456" s="179" t="s">
        <v>40</v>
      </c>
      <c r="N456" s="254">
        <v>85000</v>
      </c>
      <c r="O456" s="254">
        <f>ROUNDDOWN(L456*N456,-3)</f>
        <v>2040000</v>
      </c>
      <c r="P456" s="275">
        <v>24</v>
      </c>
      <c r="Q456" s="179" t="s">
        <v>40</v>
      </c>
      <c r="R456" s="254">
        <v>85000</v>
      </c>
      <c r="S456" s="254">
        <f>ROUNDDOWN(P456*R456,-3)</f>
        <v>2040000</v>
      </c>
      <c r="T456" s="251">
        <f t="shared" si="55"/>
        <v>0</v>
      </c>
    </row>
    <row r="457" spans="2:20" ht="15.9" x14ac:dyDescent="0.4">
      <c r="B457" s="208" t="s">
        <v>27</v>
      </c>
      <c r="C457" s="180" t="s">
        <v>230</v>
      </c>
      <c r="D457" s="275">
        <f>D456</f>
        <v>24</v>
      </c>
      <c r="E457" s="179" t="s">
        <v>231</v>
      </c>
      <c r="F457" s="254">
        <v>75000</v>
      </c>
      <c r="G457" s="254">
        <f>ROUNDDOWN(D457*F457,-3)</f>
        <v>1800000</v>
      </c>
      <c r="H457" s="275">
        <f>H456</f>
        <v>24</v>
      </c>
      <c r="I457" s="179" t="s">
        <v>231</v>
      </c>
      <c r="J457" s="254">
        <v>75000</v>
      </c>
      <c r="K457" s="254">
        <f>ROUNDDOWN(H457*J457,-3)</f>
        <v>1800000</v>
      </c>
      <c r="L457" s="275">
        <f>L456</f>
        <v>24</v>
      </c>
      <c r="M457" s="179" t="s">
        <v>231</v>
      </c>
      <c r="N457" s="254">
        <v>75000</v>
      </c>
      <c r="O457" s="254">
        <f>ROUNDDOWN(L457*N457,-3)</f>
        <v>1800000</v>
      </c>
      <c r="P457" s="275">
        <v>0</v>
      </c>
      <c r="Q457" s="179" t="s">
        <v>231</v>
      </c>
      <c r="R457" s="254">
        <v>75000</v>
      </c>
      <c r="S457" s="254">
        <f>ROUNDDOWN(P457*R457,-3)</f>
        <v>0</v>
      </c>
      <c r="T457" s="251">
        <f t="shared" si="55"/>
        <v>1800000</v>
      </c>
    </row>
    <row r="458" spans="2:20" ht="15.9" hidden="1" x14ac:dyDescent="0.4">
      <c r="B458" s="208" t="s">
        <v>27</v>
      </c>
      <c r="C458" s="180" t="s">
        <v>44</v>
      </c>
      <c r="D458" s="275">
        <f>D457</f>
        <v>24</v>
      </c>
      <c r="E458" s="179" t="s">
        <v>40</v>
      </c>
      <c r="F458" s="254">
        <v>50000</v>
      </c>
      <c r="G458" s="254">
        <f>ROUNDDOWN(D458*F458,-3)</f>
        <v>1200000</v>
      </c>
      <c r="H458" s="275">
        <f>H457</f>
        <v>24</v>
      </c>
      <c r="I458" s="179" t="s">
        <v>40</v>
      </c>
      <c r="J458" s="254">
        <v>50000</v>
      </c>
      <c r="K458" s="254">
        <f>ROUNDDOWN(H458*J458,-3)</f>
        <v>1200000</v>
      </c>
      <c r="L458" s="275">
        <f>L457</f>
        <v>24</v>
      </c>
      <c r="M458" s="179" t="s">
        <v>40</v>
      </c>
      <c r="N458" s="254">
        <v>50000</v>
      </c>
      <c r="O458" s="254">
        <f>ROUNDDOWN(L458*N458,-3)</f>
        <v>1200000</v>
      </c>
      <c r="P458" s="275">
        <v>24</v>
      </c>
      <c r="Q458" s="179" t="s">
        <v>40</v>
      </c>
      <c r="R458" s="254">
        <v>50000</v>
      </c>
      <c r="S458" s="254">
        <f>ROUNDDOWN(P458*R458,-3)</f>
        <v>1200000</v>
      </c>
      <c r="T458" s="251">
        <f t="shared" si="55"/>
        <v>0</v>
      </c>
    </row>
    <row r="459" spans="2:20" ht="15.9" hidden="1" x14ac:dyDescent="0.4">
      <c r="B459" s="208" t="s">
        <v>27</v>
      </c>
      <c r="C459" s="180" t="s">
        <v>232</v>
      </c>
      <c r="D459" s="275">
        <f>D451/24</f>
        <v>1</v>
      </c>
      <c r="E459" s="179" t="s">
        <v>51</v>
      </c>
      <c r="F459" s="254">
        <v>380000</v>
      </c>
      <c r="G459" s="254">
        <f>ROUNDDOWN(D459*F459,-3)</f>
        <v>380000</v>
      </c>
      <c r="H459" s="275">
        <f>H451/24</f>
        <v>1</v>
      </c>
      <c r="I459" s="179" t="s">
        <v>51</v>
      </c>
      <c r="J459" s="254">
        <v>380000</v>
      </c>
      <c r="K459" s="254">
        <f>ROUNDDOWN(H459*J459,-3)</f>
        <v>380000</v>
      </c>
      <c r="L459" s="275">
        <f>L451/24</f>
        <v>1</v>
      </c>
      <c r="M459" s="179" t="s">
        <v>51</v>
      </c>
      <c r="N459" s="254">
        <v>380000</v>
      </c>
      <c r="O459" s="254">
        <f>ROUNDDOWN(L459*N459,-3)</f>
        <v>380000</v>
      </c>
      <c r="P459" s="275">
        <v>1</v>
      </c>
      <c r="Q459" s="179" t="s">
        <v>51</v>
      </c>
      <c r="R459" s="254">
        <v>380000</v>
      </c>
      <c r="S459" s="254">
        <f>ROUNDDOWN(P459*R459,-3)</f>
        <v>380000</v>
      </c>
      <c r="T459" s="251">
        <f t="shared" si="55"/>
        <v>0</v>
      </c>
    </row>
    <row r="460" spans="2:20" ht="29.15" x14ac:dyDescent="0.4">
      <c r="B460" s="268" t="s">
        <v>198</v>
      </c>
      <c r="C460" s="180" t="s">
        <v>244</v>
      </c>
      <c r="D460" s="269">
        <f>D461</f>
        <v>24</v>
      </c>
      <c r="E460" s="270" t="s">
        <v>171</v>
      </c>
      <c r="F460" s="254">
        <v>0</v>
      </c>
      <c r="G460" s="254">
        <f>G461</f>
        <v>5850000</v>
      </c>
      <c r="H460" s="269">
        <f>H461</f>
        <v>24</v>
      </c>
      <c r="I460" s="270" t="s">
        <v>171</v>
      </c>
      <c r="J460" s="254">
        <v>0</v>
      </c>
      <c r="K460" s="254">
        <f>K461</f>
        <v>5850000</v>
      </c>
      <c r="L460" s="269">
        <f>L461</f>
        <v>24</v>
      </c>
      <c r="M460" s="270" t="s">
        <v>171</v>
      </c>
      <c r="N460" s="254">
        <v>0</v>
      </c>
      <c r="O460" s="254">
        <f>O461</f>
        <v>5850000</v>
      </c>
      <c r="P460" s="269">
        <v>24</v>
      </c>
      <c r="Q460" s="270" t="s">
        <v>171</v>
      </c>
      <c r="R460" s="254">
        <v>0</v>
      </c>
      <c r="S460" s="254">
        <f>S461</f>
        <v>4050000</v>
      </c>
      <c r="T460" s="251">
        <f t="shared" si="55"/>
        <v>1800000</v>
      </c>
    </row>
    <row r="461" spans="2:20" ht="29.15" x14ac:dyDescent="0.4">
      <c r="B461" s="312" t="s">
        <v>34</v>
      </c>
      <c r="C461" s="313" t="s">
        <v>245</v>
      </c>
      <c r="D461" s="269">
        <v>24</v>
      </c>
      <c r="E461" s="270" t="s">
        <v>171</v>
      </c>
      <c r="F461" s="254">
        <v>0</v>
      </c>
      <c r="G461" s="254">
        <f>G462+G465</f>
        <v>5850000</v>
      </c>
      <c r="H461" s="314">
        <v>24</v>
      </c>
      <c r="I461" s="315" t="s">
        <v>171</v>
      </c>
      <c r="J461" s="316">
        <v>0</v>
      </c>
      <c r="K461" s="316">
        <f>K462+K465</f>
        <v>5850000</v>
      </c>
      <c r="L461" s="314">
        <v>24</v>
      </c>
      <c r="M461" s="315" t="s">
        <v>171</v>
      </c>
      <c r="N461" s="316">
        <v>0</v>
      </c>
      <c r="O461" s="316">
        <f>O462+O465</f>
        <v>5850000</v>
      </c>
      <c r="P461" s="314">
        <v>24</v>
      </c>
      <c r="Q461" s="315" t="s">
        <v>171</v>
      </c>
      <c r="R461" s="316">
        <v>0</v>
      </c>
      <c r="S461" s="316">
        <f>S462+S465</f>
        <v>4050000</v>
      </c>
      <c r="T461" s="251">
        <f t="shared" si="55"/>
        <v>1800000</v>
      </c>
    </row>
    <row r="462" spans="2:20" ht="15.9" hidden="1" x14ac:dyDescent="0.4">
      <c r="B462" s="208">
        <v>525111</v>
      </c>
      <c r="C462" s="180" t="s">
        <v>174</v>
      </c>
      <c r="D462" s="178"/>
      <c r="E462" s="179" t="s">
        <v>27</v>
      </c>
      <c r="F462" s="180"/>
      <c r="G462" s="254">
        <f>SUM(G463:G464)</f>
        <v>430000</v>
      </c>
      <c r="H462" s="178"/>
      <c r="I462" s="179" t="s">
        <v>27</v>
      </c>
      <c r="J462" s="180"/>
      <c r="K462" s="254">
        <f>SUM(K463:K464)</f>
        <v>430000</v>
      </c>
      <c r="L462" s="178"/>
      <c r="M462" s="179" t="s">
        <v>27</v>
      </c>
      <c r="N462" s="180"/>
      <c r="O462" s="254">
        <f>SUM(O463:O464)</f>
        <v>430000</v>
      </c>
      <c r="P462" s="178"/>
      <c r="Q462" s="179" t="s">
        <v>27</v>
      </c>
      <c r="R462" s="180"/>
      <c r="S462" s="254">
        <f>SUM(S463:S464)</f>
        <v>430000</v>
      </c>
      <c r="T462" s="251">
        <f t="shared" si="55"/>
        <v>0</v>
      </c>
    </row>
    <row r="463" spans="2:20" ht="15.9" hidden="1" x14ac:dyDescent="0.4">
      <c r="B463" s="208" t="s">
        <v>27</v>
      </c>
      <c r="C463" s="180" t="s">
        <v>46</v>
      </c>
      <c r="D463" s="178">
        <v>1</v>
      </c>
      <c r="E463" s="179" t="s">
        <v>47</v>
      </c>
      <c r="F463" s="254">
        <v>110000</v>
      </c>
      <c r="G463" s="254">
        <f>ROUNDDOWN(D463*F463,-3)</f>
        <v>110000</v>
      </c>
      <c r="H463" s="178">
        <v>1</v>
      </c>
      <c r="I463" s="179" t="s">
        <v>47</v>
      </c>
      <c r="J463" s="254">
        <v>110000</v>
      </c>
      <c r="K463" s="254">
        <f>ROUNDDOWN(H463*J463,-3)</f>
        <v>110000</v>
      </c>
      <c r="L463" s="178">
        <v>1</v>
      </c>
      <c r="M463" s="179" t="s">
        <v>47</v>
      </c>
      <c r="N463" s="254">
        <v>110000</v>
      </c>
      <c r="O463" s="254">
        <f>ROUNDDOWN(L463*N463,-3)</f>
        <v>110000</v>
      </c>
      <c r="P463" s="178">
        <v>1</v>
      </c>
      <c r="Q463" s="179" t="s">
        <v>47</v>
      </c>
      <c r="R463" s="254">
        <v>110000</v>
      </c>
      <c r="S463" s="254">
        <f>ROUNDDOWN(P463*R463,-3)</f>
        <v>110000</v>
      </c>
      <c r="T463" s="251">
        <f t="shared" si="55"/>
        <v>0</v>
      </c>
    </row>
    <row r="464" spans="2:20" ht="15.9" hidden="1" x14ac:dyDescent="0.4">
      <c r="B464" s="208" t="s">
        <v>27</v>
      </c>
      <c r="C464" s="180" t="s">
        <v>175</v>
      </c>
      <c r="D464" s="178">
        <v>1</v>
      </c>
      <c r="E464" s="179" t="s">
        <v>38</v>
      </c>
      <c r="F464" s="254">
        <v>320000</v>
      </c>
      <c r="G464" s="254">
        <f>ROUNDDOWN(D464*F464,-3)</f>
        <v>320000</v>
      </c>
      <c r="H464" s="178">
        <v>1</v>
      </c>
      <c r="I464" s="179" t="s">
        <v>38</v>
      </c>
      <c r="J464" s="254">
        <v>320000</v>
      </c>
      <c r="K464" s="254">
        <f>ROUNDDOWN(H464*J464,-3)</f>
        <v>320000</v>
      </c>
      <c r="L464" s="178">
        <v>1</v>
      </c>
      <c r="M464" s="179" t="s">
        <v>38</v>
      </c>
      <c r="N464" s="254">
        <v>320000</v>
      </c>
      <c r="O464" s="254">
        <f>ROUNDDOWN(L464*N464,-3)</f>
        <v>320000</v>
      </c>
      <c r="P464" s="178">
        <v>1</v>
      </c>
      <c r="Q464" s="179" t="s">
        <v>38</v>
      </c>
      <c r="R464" s="254">
        <v>320000</v>
      </c>
      <c r="S464" s="254">
        <f>ROUNDDOWN(P464*R464,-3)</f>
        <v>320000</v>
      </c>
      <c r="T464" s="251">
        <f t="shared" si="55"/>
        <v>0</v>
      </c>
    </row>
    <row r="465" spans="2:20" ht="15.9" x14ac:dyDescent="0.4">
      <c r="B465" s="208">
        <v>525112</v>
      </c>
      <c r="C465" s="180" t="s">
        <v>97</v>
      </c>
      <c r="D465" s="178"/>
      <c r="E465" s="179" t="s">
        <v>27</v>
      </c>
      <c r="F465" s="180"/>
      <c r="G465" s="254">
        <f>SUM(G466:G469)</f>
        <v>5420000</v>
      </c>
      <c r="H465" s="178"/>
      <c r="I465" s="179" t="s">
        <v>27</v>
      </c>
      <c r="J465" s="180"/>
      <c r="K465" s="254">
        <f>SUM(K466:K469)</f>
        <v>5420000</v>
      </c>
      <c r="L465" s="178"/>
      <c r="M465" s="179" t="s">
        <v>27</v>
      </c>
      <c r="N465" s="180"/>
      <c r="O465" s="254">
        <f>SUM(O466:O469)</f>
        <v>5420000</v>
      </c>
      <c r="P465" s="178"/>
      <c r="Q465" s="179" t="s">
        <v>27</v>
      </c>
      <c r="R465" s="180"/>
      <c r="S465" s="254">
        <f>SUM(S466:S469)</f>
        <v>3620000</v>
      </c>
      <c r="T465" s="251">
        <f t="shared" si="55"/>
        <v>1800000</v>
      </c>
    </row>
    <row r="466" spans="2:20" ht="15.9" hidden="1" x14ac:dyDescent="0.4">
      <c r="B466" s="208" t="s">
        <v>27</v>
      </c>
      <c r="C466" s="180" t="s">
        <v>176</v>
      </c>
      <c r="D466" s="275">
        <v>24</v>
      </c>
      <c r="E466" s="179" t="s">
        <v>40</v>
      </c>
      <c r="F466" s="254">
        <v>85000</v>
      </c>
      <c r="G466" s="254">
        <f>ROUNDDOWN(D466*F466,-3)</f>
        <v>2040000</v>
      </c>
      <c r="H466" s="275">
        <v>24</v>
      </c>
      <c r="I466" s="179" t="s">
        <v>40</v>
      </c>
      <c r="J466" s="254">
        <v>85000</v>
      </c>
      <c r="K466" s="254">
        <f>ROUNDDOWN(H466*J466,-3)</f>
        <v>2040000</v>
      </c>
      <c r="L466" s="275">
        <v>24</v>
      </c>
      <c r="M466" s="179" t="s">
        <v>40</v>
      </c>
      <c r="N466" s="254">
        <v>85000</v>
      </c>
      <c r="O466" s="254">
        <f>ROUNDDOWN(L466*N466,-3)</f>
        <v>2040000</v>
      </c>
      <c r="P466" s="275">
        <v>24</v>
      </c>
      <c r="Q466" s="179" t="s">
        <v>40</v>
      </c>
      <c r="R466" s="254">
        <v>85000</v>
      </c>
      <c r="S466" s="254">
        <f>ROUNDDOWN(P466*R466,-3)</f>
        <v>2040000</v>
      </c>
      <c r="T466" s="251">
        <f t="shared" si="55"/>
        <v>0</v>
      </c>
    </row>
    <row r="467" spans="2:20" ht="15.9" x14ac:dyDescent="0.4">
      <c r="B467" s="208" t="s">
        <v>27</v>
      </c>
      <c r="C467" s="180" t="s">
        <v>230</v>
      </c>
      <c r="D467" s="275">
        <f>D466</f>
        <v>24</v>
      </c>
      <c r="E467" s="179" t="s">
        <v>231</v>
      </c>
      <c r="F467" s="254">
        <v>75000</v>
      </c>
      <c r="G467" s="254">
        <f>ROUNDDOWN(D467*F467,-3)</f>
        <v>1800000</v>
      </c>
      <c r="H467" s="275">
        <f>H466</f>
        <v>24</v>
      </c>
      <c r="I467" s="179" t="s">
        <v>231</v>
      </c>
      <c r="J467" s="254">
        <v>75000</v>
      </c>
      <c r="K467" s="254">
        <f>ROUNDDOWN(H467*J467,-3)</f>
        <v>1800000</v>
      </c>
      <c r="L467" s="275">
        <f>L466</f>
        <v>24</v>
      </c>
      <c r="M467" s="179" t="s">
        <v>231</v>
      </c>
      <c r="N467" s="254">
        <v>75000</v>
      </c>
      <c r="O467" s="254">
        <f>ROUNDDOWN(L467*N467,-3)</f>
        <v>1800000</v>
      </c>
      <c r="P467" s="275">
        <v>0</v>
      </c>
      <c r="Q467" s="179" t="s">
        <v>231</v>
      </c>
      <c r="R467" s="254">
        <v>75000</v>
      </c>
      <c r="S467" s="254">
        <f>ROUNDDOWN(P467*R467,-3)</f>
        <v>0</v>
      </c>
      <c r="T467" s="251">
        <f t="shared" si="55"/>
        <v>1800000</v>
      </c>
    </row>
    <row r="468" spans="2:20" ht="15.9" hidden="1" x14ac:dyDescent="0.4">
      <c r="B468" s="208" t="s">
        <v>27</v>
      </c>
      <c r="C468" s="180" t="s">
        <v>44</v>
      </c>
      <c r="D468" s="275">
        <f>D467</f>
        <v>24</v>
      </c>
      <c r="E468" s="179" t="s">
        <v>40</v>
      </c>
      <c r="F468" s="254">
        <v>50000</v>
      </c>
      <c r="G468" s="254">
        <f>ROUNDDOWN(D468*F468,-3)</f>
        <v>1200000</v>
      </c>
      <c r="H468" s="275">
        <f>H467</f>
        <v>24</v>
      </c>
      <c r="I468" s="179" t="s">
        <v>40</v>
      </c>
      <c r="J468" s="254">
        <v>50000</v>
      </c>
      <c r="K468" s="254">
        <f>ROUNDDOWN(H468*J468,-3)</f>
        <v>1200000</v>
      </c>
      <c r="L468" s="275">
        <f>L467</f>
        <v>24</v>
      </c>
      <c r="M468" s="179" t="s">
        <v>40</v>
      </c>
      <c r="N468" s="254">
        <v>50000</v>
      </c>
      <c r="O468" s="254">
        <f>ROUNDDOWN(L468*N468,-3)</f>
        <v>1200000</v>
      </c>
      <c r="P468" s="275">
        <v>24</v>
      </c>
      <c r="Q468" s="179" t="s">
        <v>40</v>
      </c>
      <c r="R468" s="254">
        <v>50000</v>
      </c>
      <c r="S468" s="254">
        <f>ROUNDDOWN(P468*R468,-3)</f>
        <v>1200000</v>
      </c>
      <c r="T468" s="251">
        <f t="shared" si="55"/>
        <v>0</v>
      </c>
    </row>
    <row r="469" spans="2:20" ht="15.9" hidden="1" x14ac:dyDescent="0.4">
      <c r="B469" s="208" t="s">
        <v>27</v>
      </c>
      <c r="C469" s="180" t="s">
        <v>232</v>
      </c>
      <c r="D469" s="275">
        <f>D461/24</f>
        <v>1</v>
      </c>
      <c r="E469" s="179" t="s">
        <v>51</v>
      </c>
      <c r="F469" s="254">
        <v>380000</v>
      </c>
      <c r="G469" s="254">
        <f>ROUNDDOWN(D469*F469,-3)</f>
        <v>380000</v>
      </c>
      <c r="H469" s="275">
        <f>H461/24</f>
        <v>1</v>
      </c>
      <c r="I469" s="179" t="s">
        <v>51</v>
      </c>
      <c r="J469" s="254">
        <v>380000</v>
      </c>
      <c r="K469" s="254">
        <f>ROUNDDOWN(H469*J469,-3)</f>
        <v>380000</v>
      </c>
      <c r="L469" s="275">
        <f>L461/24</f>
        <v>1</v>
      </c>
      <c r="M469" s="179" t="s">
        <v>51</v>
      </c>
      <c r="N469" s="254">
        <v>380000</v>
      </c>
      <c r="O469" s="254">
        <f>ROUNDDOWN(L469*N469,-3)</f>
        <v>380000</v>
      </c>
      <c r="P469" s="275">
        <v>1</v>
      </c>
      <c r="Q469" s="179" t="s">
        <v>51</v>
      </c>
      <c r="R469" s="254">
        <v>380000</v>
      </c>
      <c r="S469" s="254">
        <f>ROUNDDOWN(P469*R469,-3)</f>
        <v>380000</v>
      </c>
      <c r="T469" s="251">
        <f t="shared" ref="T469:T532" si="56">O469-S469</f>
        <v>0</v>
      </c>
    </row>
    <row r="470" spans="2:20" ht="15.9" hidden="1" x14ac:dyDescent="0.4">
      <c r="B470" s="208"/>
      <c r="C470" s="180"/>
      <c r="D470" s="275"/>
      <c r="E470" s="179"/>
      <c r="F470" s="254"/>
      <c r="G470" s="254"/>
      <c r="H470" s="275"/>
      <c r="I470" s="179"/>
      <c r="J470" s="254"/>
      <c r="K470" s="254"/>
      <c r="L470" s="275"/>
      <c r="M470" s="179"/>
      <c r="N470" s="254"/>
      <c r="O470" s="254"/>
      <c r="P470" s="275"/>
      <c r="Q470" s="179"/>
      <c r="R470" s="254"/>
      <c r="S470" s="254"/>
      <c r="T470" s="251">
        <f t="shared" si="56"/>
        <v>0</v>
      </c>
    </row>
    <row r="471" spans="2:20" ht="15.9" x14ac:dyDescent="0.4">
      <c r="B471" s="268" t="s">
        <v>246</v>
      </c>
      <c r="C471" s="180" t="s">
        <v>247</v>
      </c>
      <c r="D471" s="269">
        <f>D472</f>
        <v>312</v>
      </c>
      <c r="E471" s="270" t="s">
        <v>171</v>
      </c>
      <c r="F471" s="254">
        <v>0</v>
      </c>
      <c r="G471" s="254">
        <f>G472</f>
        <v>80470000</v>
      </c>
      <c r="H471" s="269">
        <f>H472</f>
        <v>312</v>
      </c>
      <c r="I471" s="270" t="s">
        <v>171</v>
      </c>
      <c r="J471" s="254">
        <v>0</v>
      </c>
      <c r="K471" s="254">
        <f>K472</f>
        <v>80470000</v>
      </c>
      <c r="L471" s="269">
        <f>L472</f>
        <v>312</v>
      </c>
      <c r="M471" s="270" t="s">
        <v>171</v>
      </c>
      <c r="N471" s="254">
        <v>0</v>
      </c>
      <c r="O471" s="254">
        <f>O472</f>
        <v>80470000</v>
      </c>
      <c r="P471" s="269">
        <v>312</v>
      </c>
      <c r="Q471" s="270" t="s">
        <v>171</v>
      </c>
      <c r="R471" s="254">
        <v>0</v>
      </c>
      <c r="S471" s="254">
        <f>S472</f>
        <v>57070000</v>
      </c>
      <c r="T471" s="251">
        <f t="shared" si="56"/>
        <v>23400000</v>
      </c>
    </row>
    <row r="472" spans="2:20" ht="15.9" x14ac:dyDescent="0.4">
      <c r="B472" s="312" t="s">
        <v>34</v>
      </c>
      <c r="C472" s="313" t="s">
        <v>248</v>
      </c>
      <c r="D472" s="269">
        <v>312</v>
      </c>
      <c r="E472" s="270" t="s">
        <v>171</v>
      </c>
      <c r="F472" s="254">
        <v>0</v>
      </c>
      <c r="G472" s="254">
        <f>G473+G476</f>
        <v>80470000</v>
      </c>
      <c r="H472" s="314">
        <v>312</v>
      </c>
      <c r="I472" s="315" t="s">
        <v>171</v>
      </c>
      <c r="J472" s="316">
        <v>0</v>
      </c>
      <c r="K472" s="316">
        <f>K473+K476</f>
        <v>80470000</v>
      </c>
      <c r="L472" s="314">
        <v>312</v>
      </c>
      <c r="M472" s="315" t="s">
        <v>171</v>
      </c>
      <c r="N472" s="316">
        <v>0</v>
      </c>
      <c r="O472" s="316">
        <f>O473+O476</f>
        <v>80470000</v>
      </c>
      <c r="P472" s="314">
        <v>312</v>
      </c>
      <c r="Q472" s="315" t="s">
        <v>171</v>
      </c>
      <c r="R472" s="316">
        <v>0</v>
      </c>
      <c r="S472" s="316">
        <f>S473+S476</f>
        <v>57070000</v>
      </c>
      <c r="T472" s="251">
        <f t="shared" si="56"/>
        <v>23400000</v>
      </c>
    </row>
    <row r="473" spans="2:20" ht="15.9" hidden="1" x14ac:dyDescent="0.4">
      <c r="B473" s="208">
        <v>525111</v>
      </c>
      <c r="C473" s="180" t="s">
        <v>174</v>
      </c>
      <c r="D473" s="178"/>
      <c r="E473" s="179" t="s">
        <v>27</v>
      </c>
      <c r="F473" s="180"/>
      <c r="G473" s="254">
        <f>SUM(G474:G475)</f>
        <v>8450000</v>
      </c>
      <c r="H473" s="178"/>
      <c r="I473" s="179" t="s">
        <v>27</v>
      </c>
      <c r="J473" s="180"/>
      <c r="K473" s="254">
        <f>SUM(K474:K475)</f>
        <v>8450000</v>
      </c>
      <c r="L473" s="178"/>
      <c r="M473" s="179" t="s">
        <v>27</v>
      </c>
      <c r="N473" s="180"/>
      <c r="O473" s="254">
        <f>SUM(O474:O475)</f>
        <v>8450000</v>
      </c>
      <c r="P473" s="178"/>
      <c r="Q473" s="179" t="s">
        <v>27</v>
      </c>
      <c r="R473" s="180"/>
      <c r="S473" s="254">
        <f>SUM(S474:S475)</f>
        <v>8450000</v>
      </c>
      <c r="T473" s="251">
        <f t="shared" si="56"/>
        <v>0</v>
      </c>
    </row>
    <row r="474" spans="2:20" ht="15.9" hidden="1" x14ac:dyDescent="0.4">
      <c r="B474" s="208" t="s">
        <v>27</v>
      </c>
      <c r="C474" s="180" t="s">
        <v>46</v>
      </c>
      <c r="D474" s="178">
        <v>39</v>
      </c>
      <c r="E474" s="179" t="s">
        <v>47</v>
      </c>
      <c r="F474" s="254">
        <v>110000</v>
      </c>
      <c r="G474" s="254">
        <f>ROUNDDOWN(D474*F474,-3)</f>
        <v>4290000</v>
      </c>
      <c r="H474" s="178">
        <v>39</v>
      </c>
      <c r="I474" s="179" t="s">
        <v>47</v>
      </c>
      <c r="J474" s="254">
        <v>110000</v>
      </c>
      <c r="K474" s="254">
        <f>ROUNDDOWN(H474*J474,-3)</f>
        <v>4290000</v>
      </c>
      <c r="L474" s="178">
        <v>39</v>
      </c>
      <c r="M474" s="179" t="s">
        <v>47</v>
      </c>
      <c r="N474" s="254">
        <v>110000</v>
      </c>
      <c r="O474" s="254">
        <f>ROUNDDOWN(L474*N474,-3)</f>
        <v>4290000</v>
      </c>
      <c r="P474" s="178">
        <v>39</v>
      </c>
      <c r="Q474" s="179" t="s">
        <v>47</v>
      </c>
      <c r="R474" s="254">
        <v>110000</v>
      </c>
      <c r="S474" s="254">
        <f>ROUNDDOWN(P474*R474,-3)</f>
        <v>4290000</v>
      </c>
      <c r="T474" s="251">
        <f t="shared" si="56"/>
        <v>0</v>
      </c>
    </row>
    <row r="475" spans="2:20" ht="15.9" hidden="1" x14ac:dyDescent="0.4">
      <c r="B475" s="208" t="s">
        <v>27</v>
      </c>
      <c r="C475" s="180" t="s">
        <v>175</v>
      </c>
      <c r="D475" s="178">
        <v>1</v>
      </c>
      <c r="E475" s="179" t="s">
        <v>38</v>
      </c>
      <c r="F475" s="254">
        <v>4160000</v>
      </c>
      <c r="G475" s="254">
        <f>ROUNDDOWN(D475*F475,-3)</f>
        <v>4160000</v>
      </c>
      <c r="H475" s="178">
        <v>1</v>
      </c>
      <c r="I475" s="179" t="s">
        <v>38</v>
      </c>
      <c r="J475" s="254">
        <v>4160000</v>
      </c>
      <c r="K475" s="254">
        <f>ROUNDDOWN(H475*J475,-3)</f>
        <v>4160000</v>
      </c>
      <c r="L475" s="178">
        <v>1</v>
      </c>
      <c r="M475" s="179" t="s">
        <v>38</v>
      </c>
      <c r="N475" s="254">
        <v>4160000</v>
      </c>
      <c r="O475" s="254">
        <f>ROUNDDOWN(L475*N475,-3)</f>
        <v>4160000</v>
      </c>
      <c r="P475" s="178">
        <v>1</v>
      </c>
      <c r="Q475" s="179" t="s">
        <v>38</v>
      </c>
      <c r="R475" s="254">
        <v>4160000</v>
      </c>
      <c r="S475" s="254">
        <f>ROUNDDOWN(P475*R475,-3)</f>
        <v>4160000</v>
      </c>
      <c r="T475" s="251">
        <f t="shared" si="56"/>
        <v>0</v>
      </c>
    </row>
    <row r="476" spans="2:20" ht="15.9" x14ac:dyDescent="0.4">
      <c r="B476" s="208">
        <v>525112</v>
      </c>
      <c r="C476" s="180" t="s">
        <v>97</v>
      </c>
      <c r="D476" s="178"/>
      <c r="E476" s="179" t="s">
        <v>27</v>
      </c>
      <c r="F476" s="180"/>
      <c r="G476" s="254">
        <f>SUM(G477:G480)</f>
        <v>72020000</v>
      </c>
      <c r="H476" s="178"/>
      <c r="I476" s="179" t="s">
        <v>27</v>
      </c>
      <c r="J476" s="180"/>
      <c r="K476" s="254">
        <f>SUM(K477:K480)</f>
        <v>72020000</v>
      </c>
      <c r="L476" s="178"/>
      <c r="M476" s="179" t="s">
        <v>27</v>
      </c>
      <c r="N476" s="180"/>
      <c r="O476" s="254">
        <f>SUM(O477:O480)</f>
        <v>72020000</v>
      </c>
      <c r="P476" s="178"/>
      <c r="Q476" s="179" t="s">
        <v>27</v>
      </c>
      <c r="R476" s="180"/>
      <c r="S476" s="254">
        <f>SUM(S477:S480)</f>
        <v>48620000</v>
      </c>
      <c r="T476" s="251">
        <f t="shared" si="56"/>
        <v>23400000</v>
      </c>
    </row>
    <row r="477" spans="2:20" ht="15.9" hidden="1" x14ac:dyDescent="0.4">
      <c r="B477" s="208" t="s">
        <v>27</v>
      </c>
      <c r="C477" s="180" t="s">
        <v>176</v>
      </c>
      <c r="D477" s="178">
        <v>312</v>
      </c>
      <c r="E477" s="179" t="s">
        <v>40</v>
      </c>
      <c r="F477" s="254">
        <v>85000</v>
      </c>
      <c r="G477" s="254">
        <f>ROUNDDOWN(D477*F477,-3)</f>
        <v>26520000</v>
      </c>
      <c r="H477" s="178">
        <v>312</v>
      </c>
      <c r="I477" s="179" t="s">
        <v>40</v>
      </c>
      <c r="J477" s="254">
        <v>85000</v>
      </c>
      <c r="K477" s="254">
        <f>ROUNDDOWN(H477*J477,-3)</f>
        <v>26520000</v>
      </c>
      <c r="L477" s="178">
        <v>312</v>
      </c>
      <c r="M477" s="179" t="s">
        <v>40</v>
      </c>
      <c r="N477" s="254">
        <v>85000</v>
      </c>
      <c r="O477" s="254">
        <f>ROUNDDOWN(L477*N477,-3)</f>
        <v>26520000</v>
      </c>
      <c r="P477" s="178">
        <v>312</v>
      </c>
      <c r="Q477" s="179" t="s">
        <v>40</v>
      </c>
      <c r="R477" s="254">
        <v>85000</v>
      </c>
      <c r="S477" s="254">
        <f>ROUNDDOWN(P477*R477,-3)</f>
        <v>26520000</v>
      </c>
      <c r="T477" s="251">
        <f t="shared" si="56"/>
        <v>0</v>
      </c>
    </row>
    <row r="478" spans="2:20" ht="15.9" x14ac:dyDescent="0.4">
      <c r="B478" s="208" t="s">
        <v>27</v>
      </c>
      <c r="C478" s="180" t="s">
        <v>230</v>
      </c>
      <c r="D478" s="178">
        <v>312</v>
      </c>
      <c r="E478" s="179" t="s">
        <v>231</v>
      </c>
      <c r="F478" s="254">
        <v>75000</v>
      </c>
      <c r="G478" s="254">
        <f>ROUNDDOWN(D478*F478,-3)</f>
        <v>23400000</v>
      </c>
      <c r="H478" s="178">
        <v>312</v>
      </c>
      <c r="I478" s="179" t="s">
        <v>231</v>
      </c>
      <c r="J478" s="254">
        <v>75000</v>
      </c>
      <c r="K478" s="254">
        <f>ROUNDDOWN(H478*J478,-3)</f>
        <v>23400000</v>
      </c>
      <c r="L478" s="178">
        <v>312</v>
      </c>
      <c r="M478" s="179" t="s">
        <v>231</v>
      </c>
      <c r="N478" s="254">
        <v>75000</v>
      </c>
      <c r="O478" s="254">
        <f>ROUNDDOWN(L478*N478,-3)</f>
        <v>23400000</v>
      </c>
      <c r="P478" s="178">
        <v>0</v>
      </c>
      <c r="Q478" s="179" t="s">
        <v>231</v>
      </c>
      <c r="R478" s="254">
        <v>75000</v>
      </c>
      <c r="S478" s="254">
        <f>ROUNDDOWN(P478*R478,-3)</f>
        <v>0</v>
      </c>
      <c r="T478" s="251">
        <f t="shared" si="56"/>
        <v>23400000</v>
      </c>
    </row>
    <row r="479" spans="2:20" ht="15.9" hidden="1" x14ac:dyDescent="0.4">
      <c r="B479" s="208" t="s">
        <v>27</v>
      </c>
      <c r="C479" s="180" t="s">
        <v>44</v>
      </c>
      <c r="D479" s="178">
        <v>312</v>
      </c>
      <c r="E479" s="179" t="s">
        <v>40</v>
      </c>
      <c r="F479" s="254">
        <v>50000</v>
      </c>
      <c r="G479" s="254">
        <f>ROUNDDOWN(D479*F479,-3)</f>
        <v>15600000</v>
      </c>
      <c r="H479" s="178">
        <v>312</v>
      </c>
      <c r="I479" s="179" t="s">
        <v>40</v>
      </c>
      <c r="J479" s="254">
        <v>50000</v>
      </c>
      <c r="K479" s="254">
        <f>ROUNDDOWN(H479*J479,-3)</f>
        <v>15600000</v>
      </c>
      <c r="L479" s="178">
        <v>312</v>
      </c>
      <c r="M479" s="179" t="s">
        <v>40</v>
      </c>
      <c r="N479" s="254">
        <v>50000</v>
      </c>
      <c r="O479" s="254">
        <f>ROUNDDOWN(L479*N479,-3)</f>
        <v>15600000</v>
      </c>
      <c r="P479" s="178">
        <v>312</v>
      </c>
      <c r="Q479" s="179" t="s">
        <v>40</v>
      </c>
      <c r="R479" s="254">
        <v>50000</v>
      </c>
      <c r="S479" s="254">
        <f>ROUNDDOWN(P479*R479,-3)</f>
        <v>15600000</v>
      </c>
      <c r="T479" s="251">
        <f t="shared" si="56"/>
        <v>0</v>
      </c>
    </row>
    <row r="480" spans="2:20" ht="15.9" hidden="1" x14ac:dyDescent="0.4">
      <c r="B480" s="208" t="s">
        <v>27</v>
      </c>
      <c r="C480" s="180" t="s">
        <v>232</v>
      </c>
      <c r="D480" s="178">
        <v>13</v>
      </c>
      <c r="E480" s="179" t="s">
        <v>51</v>
      </c>
      <c r="F480" s="254">
        <v>500000</v>
      </c>
      <c r="G480" s="254">
        <f>ROUNDDOWN(D480*F480,-3)</f>
        <v>6500000</v>
      </c>
      <c r="H480" s="178">
        <v>13</v>
      </c>
      <c r="I480" s="179" t="s">
        <v>51</v>
      </c>
      <c r="J480" s="254">
        <v>500000</v>
      </c>
      <c r="K480" s="254">
        <f>ROUNDDOWN(H480*J480,-3)</f>
        <v>6500000</v>
      </c>
      <c r="L480" s="178">
        <v>13</v>
      </c>
      <c r="M480" s="179" t="s">
        <v>51</v>
      </c>
      <c r="N480" s="254">
        <v>500000</v>
      </c>
      <c r="O480" s="254">
        <f>ROUNDDOWN(L480*N480,-3)</f>
        <v>6500000</v>
      </c>
      <c r="P480" s="178">
        <v>13</v>
      </c>
      <c r="Q480" s="179" t="s">
        <v>51</v>
      </c>
      <c r="R480" s="254">
        <v>500000</v>
      </c>
      <c r="S480" s="254">
        <f>ROUNDDOWN(P480*R480,-3)</f>
        <v>6500000</v>
      </c>
      <c r="T480" s="251">
        <f t="shared" si="56"/>
        <v>0</v>
      </c>
    </row>
    <row r="481" spans="2:20" ht="15.9" x14ac:dyDescent="0.4">
      <c r="B481" s="268" t="s">
        <v>249</v>
      </c>
      <c r="C481" s="180" t="s">
        <v>250</v>
      </c>
      <c r="D481" s="269">
        <f>D482</f>
        <v>312</v>
      </c>
      <c r="E481" s="270" t="s">
        <v>171</v>
      </c>
      <c r="F481" s="254">
        <v>0</v>
      </c>
      <c r="G481" s="254">
        <f>G482</f>
        <v>80470000</v>
      </c>
      <c r="H481" s="269">
        <f>H482</f>
        <v>312</v>
      </c>
      <c r="I481" s="270" t="s">
        <v>171</v>
      </c>
      <c r="J481" s="254">
        <v>0</v>
      </c>
      <c r="K481" s="254">
        <f>K482</f>
        <v>80470000</v>
      </c>
      <c r="L481" s="269">
        <f>L482</f>
        <v>312</v>
      </c>
      <c r="M481" s="270" t="s">
        <v>171</v>
      </c>
      <c r="N481" s="254">
        <v>0</v>
      </c>
      <c r="O481" s="254">
        <f>O482</f>
        <v>80470000</v>
      </c>
      <c r="P481" s="269">
        <v>312</v>
      </c>
      <c r="Q481" s="270" t="s">
        <v>171</v>
      </c>
      <c r="R481" s="254">
        <v>0</v>
      </c>
      <c r="S481" s="254">
        <f>S482</f>
        <v>57070000</v>
      </c>
      <c r="T481" s="251">
        <f t="shared" si="56"/>
        <v>23400000</v>
      </c>
    </row>
    <row r="482" spans="2:20" ht="15.9" x14ac:dyDescent="0.4">
      <c r="B482" s="312" t="s">
        <v>34</v>
      </c>
      <c r="C482" s="313" t="s">
        <v>248</v>
      </c>
      <c r="D482" s="269">
        <v>312</v>
      </c>
      <c r="E482" s="270" t="s">
        <v>171</v>
      </c>
      <c r="F482" s="254">
        <v>0</v>
      </c>
      <c r="G482" s="254">
        <f>G483+G486</f>
        <v>80470000</v>
      </c>
      <c r="H482" s="314">
        <v>312</v>
      </c>
      <c r="I482" s="315" t="s">
        <v>171</v>
      </c>
      <c r="J482" s="316">
        <v>0</v>
      </c>
      <c r="K482" s="316">
        <f>K483+K486</f>
        <v>80470000</v>
      </c>
      <c r="L482" s="314">
        <v>312</v>
      </c>
      <c r="M482" s="315" t="s">
        <v>171</v>
      </c>
      <c r="N482" s="316">
        <v>0</v>
      </c>
      <c r="O482" s="316">
        <f>O483+O486</f>
        <v>80470000</v>
      </c>
      <c r="P482" s="314">
        <v>312</v>
      </c>
      <c r="Q482" s="315" t="s">
        <v>171</v>
      </c>
      <c r="R482" s="316">
        <v>0</v>
      </c>
      <c r="S482" s="316">
        <f>S483+S486</f>
        <v>57070000</v>
      </c>
      <c r="T482" s="251">
        <f t="shared" si="56"/>
        <v>23400000</v>
      </c>
    </row>
    <row r="483" spans="2:20" ht="15.9" hidden="1" x14ac:dyDescent="0.4">
      <c r="B483" s="208">
        <v>525111</v>
      </c>
      <c r="C483" s="180" t="s">
        <v>174</v>
      </c>
      <c r="D483" s="178"/>
      <c r="E483" s="179" t="s">
        <v>27</v>
      </c>
      <c r="F483" s="180"/>
      <c r="G483" s="254">
        <f>SUM(G484:G485)</f>
        <v>8450000</v>
      </c>
      <c r="H483" s="178"/>
      <c r="I483" s="179" t="s">
        <v>27</v>
      </c>
      <c r="J483" s="180"/>
      <c r="K483" s="254">
        <f>SUM(K484:K485)</f>
        <v>8450000</v>
      </c>
      <c r="L483" s="178"/>
      <c r="M483" s="179" t="s">
        <v>27</v>
      </c>
      <c r="N483" s="180"/>
      <c r="O483" s="254">
        <f>SUM(O484:O485)</f>
        <v>8450000</v>
      </c>
      <c r="P483" s="178"/>
      <c r="Q483" s="179" t="s">
        <v>27</v>
      </c>
      <c r="R483" s="180"/>
      <c r="S483" s="254">
        <f>SUM(S484:S485)</f>
        <v>8450000</v>
      </c>
      <c r="T483" s="251">
        <f t="shared" si="56"/>
        <v>0</v>
      </c>
    </row>
    <row r="484" spans="2:20" ht="15.9" hidden="1" x14ac:dyDescent="0.4">
      <c r="B484" s="208" t="s">
        <v>27</v>
      </c>
      <c r="C484" s="180" t="s">
        <v>46</v>
      </c>
      <c r="D484" s="178">
        <v>39</v>
      </c>
      <c r="E484" s="179" t="s">
        <v>47</v>
      </c>
      <c r="F484" s="254">
        <v>110000</v>
      </c>
      <c r="G484" s="254">
        <f>ROUNDDOWN(D484*F484,-3)</f>
        <v>4290000</v>
      </c>
      <c r="H484" s="178">
        <v>39</v>
      </c>
      <c r="I484" s="179" t="s">
        <v>47</v>
      </c>
      <c r="J484" s="254">
        <v>110000</v>
      </c>
      <c r="K484" s="254">
        <f>ROUNDDOWN(H484*J484,-3)</f>
        <v>4290000</v>
      </c>
      <c r="L484" s="178">
        <v>39</v>
      </c>
      <c r="M484" s="179" t="s">
        <v>47</v>
      </c>
      <c r="N484" s="254">
        <v>110000</v>
      </c>
      <c r="O484" s="254">
        <f>ROUNDDOWN(L484*N484,-3)</f>
        <v>4290000</v>
      </c>
      <c r="P484" s="178">
        <v>39</v>
      </c>
      <c r="Q484" s="179" t="s">
        <v>47</v>
      </c>
      <c r="R484" s="254">
        <v>110000</v>
      </c>
      <c r="S484" s="254">
        <f>ROUNDDOWN(P484*R484,-3)</f>
        <v>4290000</v>
      </c>
      <c r="T484" s="251">
        <f t="shared" si="56"/>
        <v>0</v>
      </c>
    </row>
    <row r="485" spans="2:20" ht="15.9" hidden="1" x14ac:dyDescent="0.4">
      <c r="B485" s="208" t="s">
        <v>27</v>
      </c>
      <c r="C485" s="180" t="s">
        <v>175</v>
      </c>
      <c r="D485" s="178">
        <v>1</v>
      </c>
      <c r="E485" s="179" t="s">
        <v>38</v>
      </c>
      <c r="F485" s="254">
        <v>4160000</v>
      </c>
      <c r="G485" s="254">
        <f>ROUNDDOWN(D485*F485,-3)</f>
        <v>4160000</v>
      </c>
      <c r="H485" s="178">
        <v>1</v>
      </c>
      <c r="I485" s="179" t="s">
        <v>38</v>
      </c>
      <c r="J485" s="254">
        <v>4160000</v>
      </c>
      <c r="K485" s="254">
        <f>ROUNDDOWN(H485*J485,-3)</f>
        <v>4160000</v>
      </c>
      <c r="L485" s="178">
        <v>1</v>
      </c>
      <c r="M485" s="179" t="s">
        <v>38</v>
      </c>
      <c r="N485" s="254">
        <v>4160000</v>
      </c>
      <c r="O485" s="254">
        <f>ROUNDDOWN(L485*N485,-3)</f>
        <v>4160000</v>
      </c>
      <c r="P485" s="178">
        <v>1</v>
      </c>
      <c r="Q485" s="179" t="s">
        <v>38</v>
      </c>
      <c r="R485" s="254">
        <v>4160000</v>
      </c>
      <c r="S485" s="254">
        <f>ROUNDDOWN(P485*R485,-3)</f>
        <v>4160000</v>
      </c>
      <c r="T485" s="251">
        <f t="shared" si="56"/>
        <v>0</v>
      </c>
    </row>
    <row r="486" spans="2:20" ht="15.9" x14ac:dyDescent="0.4">
      <c r="B486" s="208">
        <v>525112</v>
      </c>
      <c r="C486" s="180" t="s">
        <v>97</v>
      </c>
      <c r="D486" s="178"/>
      <c r="E486" s="179" t="s">
        <v>27</v>
      </c>
      <c r="F486" s="180"/>
      <c r="G486" s="254">
        <f>SUM(G487:G490)</f>
        <v>72020000</v>
      </c>
      <c r="H486" s="178"/>
      <c r="I486" s="179" t="s">
        <v>27</v>
      </c>
      <c r="J486" s="180"/>
      <c r="K486" s="254">
        <f>SUM(K487:K490)</f>
        <v>72020000</v>
      </c>
      <c r="L486" s="178"/>
      <c r="M486" s="179" t="s">
        <v>27</v>
      </c>
      <c r="N486" s="180"/>
      <c r="O486" s="254">
        <f>SUM(O487:O490)</f>
        <v>72020000</v>
      </c>
      <c r="P486" s="178"/>
      <c r="Q486" s="179" t="s">
        <v>27</v>
      </c>
      <c r="R486" s="180"/>
      <c r="S486" s="254">
        <f>SUM(S487:S490)</f>
        <v>48620000</v>
      </c>
      <c r="T486" s="251">
        <f t="shared" si="56"/>
        <v>23400000</v>
      </c>
    </row>
    <row r="487" spans="2:20" ht="15.9" hidden="1" x14ac:dyDescent="0.4">
      <c r="B487" s="208" t="s">
        <v>27</v>
      </c>
      <c r="C487" s="180" t="s">
        <v>176</v>
      </c>
      <c r="D487" s="178">
        <v>312</v>
      </c>
      <c r="E487" s="179" t="s">
        <v>40</v>
      </c>
      <c r="F487" s="254">
        <v>85000</v>
      </c>
      <c r="G487" s="254">
        <f>ROUNDDOWN(D487*F487,-3)</f>
        <v>26520000</v>
      </c>
      <c r="H487" s="178">
        <v>312</v>
      </c>
      <c r="I487" s="179" t="s">
        <v>40</v>
      </c>
      <c r="J487" s="254">
        <v>85000</v>
      </c>
      <c r="K487" s="254">
        <f>ROUNDDOWN(H487*J487,-3)</f>
        <v>26520000</v>
      </c>
      <c r="L487" s="178">
        <v>312</v>
      </c>
      <c r="M487" s="179" t="s">
        <v>40</v>
      </c>
      <c r="N487" s="254">
        <v>85000</v>
      </c>
      <c r="O487" s="254">
        <f>ROUNDDOWN(L487*N487,-3)</f>
        <v>26520000</v>
      </c>
      <c r="P487" s="178">
        <v>312</v>
      </c>
      <c r="Q487" s="179" t="s">
        <v>40</v>
      </c>
      <c r="R487" s="254">
        <v>85000</v>
      </c>
      <c r="S487" s="254">
        <f>ROUNDDOWN(P487*R487,-3)</f>
        <v>26520000</v>
      </c>
      <c r="T487" s="251">
        <f t="shared" si="56"/>
        <v>0</v>
      </c>
    </row>
    <row r="488" spans="2:20" ht="15.9" x14ac:dyDescent="0.4">
      <c r="B488" s="208" t="s">
        <v>27</v>
      </c>
      <c r="C488" s="180" t="s">
        <v>230</v>
      </c>
      <c r="D488" s="178">
        <v>312</v>
      </c>
      <c r="E488" s="179" t="s">
        <v>231</v>
      </c>
      <c r="F488" s="254">
        <v>75000</v>
      </c>
      <c r="G488" s="254">
        <f>ROUNDDOWN(D488*F488,-3)</f>
        <v>23400000</v>
      </c>
      <c r="H488" s="178">
        <v>312</v>
      </c>
      <c r="I488" s="179" t="s">
        <v>231</v>
      </c>
      <c r="J488" s="254">
        <v>75000</v>
      </c>
      <c r="K488" s="254">
        <f>ROUNDDOWN(H488*J488,-3)</f>
        <v>23400000</v>
      </c>
      <c r="L488" s="178">
        <v>312</v>
      </c>
      <c r="M488" s="179" t="s">
        <v>231</v>
      </c>
      <c r="N488" s="254">
        <v>75000</v>
      </c>
      <c r="O488" s="254">
        <f>ROUNDDOWN(L488*N488,-3)</f>
        <v>23400000</v>
      </c>
      <c r="P488" s="178">
        <v>0</v>
      </c>
      <c r="Q488" s="179" t="s">
        <v>231</v>
      </c>
      <c r="R488" s="254">
        <v>75000</v>
      </c>
      <c r="S488" s="254">
        <f>ROUNDDOWN(P488*R488,-3)</f>
        <v>0</v>
      </c>
      <c r="T488" s="251">
        <f t="shared" si="56"/>
        <v>23400000</v>
      </c>
    </row>
    <row r="489" spans="2:20" ht="15.9" hidden="1" x14ac:dyDescent="0.4">
      <c r="B489" s="208" t="s">
        <v>27</v>
      </c>
      <c r="C489" s="180" t="s">
        <v>44</v>
      </c>
      <c r="D489" s="178">
        <v>312</v>
      </c>
      <c r="E489" s="179" t="s">
        <v>40</v>
      </c>
      <c r="F489" s="254">
        <v>50000</v>
      </c>
      <c r="G489" s="254">
        <f>ROUNDDOWN(D489*F489,-3)</f>
        <v>15600000</v>
      </c>
      <c r="H489" s="178">
        <v>312</v>
      </c>
      <c r="I489" s="179" t="s">
        <v>40</v>
      </c>
      <c r="J489" s="254">
        <v>50000</v>
      </c>
      <c r="K489" s="254">
        <f>ROUNDDOWN(H489*J489,-3)</f>
        <v>15600000</v>
      </c>
      <c r="L489" s="178">
        <v>312</v>
      </c>
      <c r="M489" s="179" t="s">
        <v>40</v>
      </c>
      <c r="N489" s="254">
        <v>50000</v>
      </c>
      <c r="O489" s="254">
        <f>ROUNDDOWN(L489*N489,-3)</f>
        <v>15600000</v>
      </c>
      <c r="P489" s="178">
        <v>312</v>
      </c>
      <c r="Q489" s="179" t="s">
        <v>40</v>
      </c>
      <c r="R489" s="254">
        <v>50000</v>
      </c>
      <c r="S489" s="254">
        <f>ROUNDDOWN(P489*R489,-3)</f>
        <v>15600000</v>
      </c>
      <c r="T489" s="251">
        <f t="shared" si="56"/>
        <v>0</v>
      </c>
    </row>
    <row r="490" spans="2:20" ht="15.9" hidden="1" x14ac:dyDescent="0.4">
      <c r="B490" s="208" t="s">
        <v>27</v>
      </c>
      <c r="C490" s="180" t="s">
        <v>232</v>
      </c>
      <c r="D490" s="178">
        <v>13</v>
      </c>
      <c r="E490" s="179" t="s">
        <v>51</v>
      </c>
      <c r="F490" s="254">
        <v>500000</v>
      </c>
      <c r="G490" s="254">
        <f>ROUNDDOWN(D490*F490,-3)</f>
        <v>6500000</v>
      </c>
      <c r="H490" s="178">
        <v>13</v>
      </c>
      <c r="I490" s="179" t="s">
        <v>51</v>
      </c>
      <c r="J490" s="254">
        <v>500000</v>
      </c>
      <c r="K490" s="254">
        <f>ROUNDDOWN(H490*J490,-3)</f>
        <v>6500000</v>
      </c>
      <c r="L490" s="178">
        <v>13</v>
      </c>
      <c r="M490" s="179" t="s">
        <v>51</v>
      </c>
      <c r="N490" s="254">
        <v>500000</v>
      </c>
      <c r="O490" s="254">
        <f>ROUNDDOWN(L490*N490,-3)</f>
        <v>6500000</v>
      </c>
      <c r="P490" s="178">
        <v>13</v>
      </c>
      <c r="Q490" s="179" t="s">
        <v>51</v>
      </c>
      <c r="R490" s="254">
        <v>500000</v>
      </c>
      <c r="S490" s="254">
        <f>ROUNDDOWN(P490*R490,-3)</f>
        <v>6500000</v>
      </c>
      <c r="T490" s="251">
        <f t="shared" si="56"/>
        <v>0</v>
      </c>
    </row>
    <row r="491" spans="2:20" ht="29.15" x14ac:dyDescent="0.4">
      <c r="B491" s="268" t="s">
        <v>251</v>
      </c>
      <c r="C491" s="180" t="s">
        <v>252</v>
      </c>
      <c r="D491" s="269">
        <f>D492</f>
        <v>96</v>
      </c>
      <c r="E491" s="270" t="s">
        <v>171</v>
      </c>
      <c r="F491" s="254">
        <v>0</v>
      </c>
      <c r="G491" s="254">
        <f>G492</f>
        <v>118296000</v>
      </c>
      <c r="H491" s="269">
        <f>H492</f>
        <v>96</v>
      </c>
      <c r="I491" s="270" t="s">
        <v>171</v>
      </c>
      <c r="J491" s="254">
        <v>0</v>
      </c>
      <c r="K491" s="254">
        <f>K492</f>
        <v>118296000</v>
      </c>
      <c r="L491" s="269">
        <f>L492</f>
        <v>96</v>
      </c>
      <c r="M491" s="270" t="s">
        <v>171</v>
      </c>
      <c r="N491" s="254">
        <v>0</v>
      </c>
      <c r="O491" s="254">
        <f>O492</f>
        <v>118296000</v>
      </c>
      <c r="P491" s="269">
        <v>96</v>
      </c>
      <c r="Q491" s="270" t="s">
        <v>171</v>
      </c>
      <c r="R491" s="254">
        <v>0</v>
      </c>
      <c r="S491" s="254">
        <f>S492</f>
        <v>111096000</v>
      </c>
      <c r="T491" s="251">
        <f t="shared" si="56"/>
        <v>7200000</v>
      </c>
    </row>
    <row r="492" spans="2:20" ht="29.15" x14ac:dyDescent="0.4">
      <c r="B492" s="312" t="s">
        <v>34</v>
      </c>
      <c r="C492" s="313" t="s">
        <v>253</v>
      </c>
      <c r="D492" s="269">
        <v>96</v>
      </c>
      <c r="E492" s="270" t="s">
        <v>171</v>
      </c>
      <c r="F492" s="254">
        <v>0</v>
      </c>
      <c r="G492" s="254">
        <f>G493+G498</f>
        <v>118296000</v>
      </c>
      <c r="H492" s="314">
        <v>96</v>
      </c>
      <c r="I492" s="315" t="s">
        <v>171</v>
      </c>
      <c r="J492" s="316">
        <v>0</v>
      </c>
      <c r="K492" s="316">
        <f>K493+K498</f>
        <v>118296000</v>
      </c>
      <c r="L492" s="314">
        <v>96</v>
      </c>
      <c r="M492" s="315" t="s">
        <v>171</v>
      </c>
      <c r="N492" s="316">
        <v>0</v>
      </c>
      <c r="O492" s="316">
        <f>O493+O498</f>
        <v>118296000</v>
      </c>
      <c r="P492" s="314">
        <v>96</v>
      </c>
      <c r="Q492" s="315" t="s">
        <v>171</v>
      </c>
      <c r="R492" s="316">
        <v>0</v>
      </c>
      <c r="S492" s="316">
        <f>S493+S498</f>
        <v>111096000</v>
      </c>
      <c r="T492" s="251">
        <f t="shared" si="56"/>
        <v>7200000</v>
      </c>
    </row>
    <row r="493" spans="2:20" ht="15.9" hidden="1" x14ac:dyDescent="0.4">
      <c r="B493" s="208">
        <v>525111</v>
      </c>
      <c r="C493" s="180" t="s">
        <v>174</v>
      </c>
      <c r="D493" s="178"/>
      <c r="E493" s="179" t="s">
        <v>27</v>
      </c>
      <c r="F493" s="180"/>
      <c r="G493" s="254">
        <f>SUM(G494:G497)</f>
        <v>32960000</v>
      </c>
      <c r="H493" s="178"/>
      <c r="I493" s="179" t="s">
        <v>27</v>
      </c>
      <c r="J493" s="180"/>
      <c r="K493" s="254">
        <f>SUM(K494:K497)</f>
        <v>32960000</v>
      </c>
      <c r="L493" s="178"/>
      <c r="M493" s="179" t="s">
        <v>27</v>
      </c>
      <c r="N493" s="180"/>
      <c r="O493" s="254">
        <f>SUM(O494:O497)</f>
        <v>32960000</v>
      </c>
      <c r="P493" s="178"/>
      <c r="Q493" s="179" t="s">
        <v>27</v>
      </c>
      <c r="R493" s="180"/>
      <c r="S493" s="254">
        <f>SUM(S494:S497)</f>
        <v>32960000</v>
      </c>
      <c r="T493" s="251">
        <f t="shared" si="56"/>
        <v>0</v>
      </c>
    </row>
    <row r="494" spans="2:20" ht="15.9" hidden="1" x14ac:dyDescent="0.4">
      <c r="B494" s="208" t="s">
        <v>27</v>
      </c>
      <c r="C494" s="180" t="s">
        <v>46</v>
      </c>
      <c r="D494" s="178">
        <v>4</v>
      </c>
      <c r="E494" s="179" t="s">
        <v>47</v>
      </c>
      <c r="F494" s="254">
        <v>110000</v>
      </c>
      <c r="G494" s="254">
        <f>ROUNDDOWN(D494*F494,-3)</f>
        <v>440000</v>
      </c>
      <c r="H494" s="178">
        <v>4</v>
      </c>
      <c r="I494" s="179" t="s">
        <v>47</v>
      </c>
      <c r="J494" s="254">
        <v>110000</v>
      </c>
      <c r="K494" s="254">
        <f>ROUNDDOWN(H494*J494,-3)</f>
        <v>440000</v>
      </c>
      <c r="L494" s="178">
        <v>4</v>
      </c>
      <c r="M494" s="179" t="s">
        <v>47</v>
      </c>
      <c r="N494" s="254">
        <v>110000</v>
      </c>
      <c r="O494" s="254">
        <f>ROUNDDOWN(L494*N494,-3)</f>
        <v>440000</v>
      </c>
      <c r="P494" s="178">
        <v>4</v>
      </c>
      <c r="Q494" s="179" t="s">
        <v>47</v>
      </c>
      <c r="R494" s="254">
        <v>110000</v>
      </c>
      <c r="S494" s="254">
        <f>ROUNDDOWN(P494*R494,-3)</f>
        <v>440000</v>
      </c>
      <c r="T494" s="251">
        <f t="shared" si="56"/>
        <v>0</v>
      </c>
    </row>
    <row r="495" spans="2:20" ht="15.9" hidden="1" x14ac:dyDescent="0.4">
      <c r="B495" s="208" t="s">
        <v>27</v>
      </c>
      <c r="C495" s="180" t="s">
        <v>48</v>
      </c>
      <c r="D495" s="178">
        <v>8</v>
      </c>
      <c r="E495" s="179" t="s">
        <v>47</v>
      </c>
      <c r="F495" s="254">
        <v>110000</v>
      </c>
      <c r="G495" s="254">
        <f>ROUNDDOWN(D495*F495,-3)</f>
        <v>880000</v>
      </c>
      <c r="H495" s="178">
        <v>8</v>
      </c>
      <c r="I495" s="179" t="s">
        <v>47</v>
      </c>
      <c r="J495" s="254">
        <v>110000</v>
      </c>
      <c r="K495" s="254">
        <f>ROUNDDOWN(H495*J495,-3)</f>
        <v>880000</v>
      </c>
      <c r="L495" s="178">
        <v>8</v>
      </c>
      <c r="M495" s="179" t="s">
        <v>47</v>
      </c>
      <c r="N495" s="254">
        <v>110000</v>
      </c>
      <c r="O495" s="254">
        <f>ROUNDDOWN(L495*N495,-3)</f>
        <v>880000</v>
      </c>
      <c r="P495" s="178">
        <v>8</v>
      </c>
      <c r="Q495" s="179" t="s">
        <v>47</v>
      </c>
      <c r="R495" s="254">
        <v>110000</v>
      </c>
      <c r="S495" s="254">
        <f>ROUNDDOWN(P495*R495,-3)</f>
        <v>880000</v>
      </c>
      <c r="T495" s="251">
        <f t="shared" si="56"/>
        <v>0</v>
      </c>
    </row>
    <row r="496" spans="2:20" ht="15.9" hidden="1" x14ac:dyDescent="0.4">
      <c r="B496" s="208" t="s">
        <v>27</v>
      </c>
      <c r="C496" s="180" t="s">
        <v>175</v>
      </c>
      <c r="D496" s="178">
        <v>1</v>
      </c>
      <c r="E496" s="179" t="s">
        <v>38</v>
      </c>
      <c r="F496" s="254">
        <v>4000000</v>
      </c>
      <c r="G496" s="254">
        <f>ROUNDDOWN(D496*F496,-3)</f>
        <v>4000000</v>
      </c>
      <c r="H496" s="178">
        <v>1</v>
      </c>
      <c r="I496" s="179" t="s">
        <v>38</v>
      </c>
      <c r="J496" s="254">
        <v>4000000</v>
      </c>
      <c r="K496" s="254">
        <f>ROUNDDOWN(H496*J496,-3)</f>
        <v>4000000</v>
      </c>
      <c r="L496" s="178">
        <v>1</v>
      </c>
      <c r="M496" s="179" t="s">
        <v>38</v>
      </c>
      <c r="N496" s="254">
        <v>4000000</v>
      </c>
      <c r="O496" s="254">
        <f>ROUNDDOWN(L496*N496,-3)</f>
        <v>4000000</v>
      </c>
      <c r="P496" s="178">
        <v>1</v>
      </c>
      <c r="Q496" s="179" t="s">
        <v>38</v>
      </c>
      <c r="R496" s="254">
        <v>4000000</v>
      </c>
      <c r="S496" s="254">
        <f>ROUNDDOWN(P496*R496,-3)</f>
        <v>4000000</v>
      </c>
      <c r="T496" s="251">
        <f t="shared" si="56"/>
        <v>0</v>
      </c>
    </row>
    <row r="497" spans="2:20" ht="15.9" hidden="1" x14ac:dyDescent="0.4">
      <c r="B497" s="208" t="s">
        <v>27</v>
      </c>
      <c r="C497" s="180" t="s">
        <v>76</v>
      </c>
      <c r="D497" s="178">
        <v>1</v>
      </c>
      <c r="E497" s="179" t="s">
        <v>38</v>
      </c>
      <c r="F497" s="254">
        <v>27640000</v>
      </c>
      <c r="G497" s="254">
        <f>ROUNDDOWN(D497*F497,-3)</f>
        <v>27640000</v>
      </c>
      <c r="H497" s="178">
        <v>1</v>
      </c>
      <c r="I497" s="179" t="s">
        <v>38</v>
      </c>
      <c r="J497" s="254">
        <v>27640000</v>
      </c>
      <c r="K497" s="254">
        <f>ROUNDDOWN(H497*J497,-3)</f>
        <v>27640000</v>
      </c>
      <c r="L497" s="178">
        <v>1</v>
      </c>
      <c r="M497" s="179" t="s">
        <v>38</v>
      </c>
      <c r="N497" s="254">
        <v>27640000</v>
      </c>
      <c r="O497" s="254">
        <f>ROUNDDOWN(L497*N497,-3)</f>
        <v>27640000</v>
      </c>
      <c r="P497" s="178">
        <v>1</v>
      </c>
      <c r="Q497" s="179" t="s">
        <v>38</v>
      </c>
      <c r="R497" s="254">
        <v>27640000</v>
      </c>
      <c r="S497" s="254">
        <f>ROUNDDOWN(P497*R497,-3)</f>
        <v>27640000</v>
      </c>
      <c r="T497" s="251">
        <f t="shared" si="56"/>
        <v>0</v>
      </c>
    </row>
    <row r="498" spans="2:20" ht="15.9" x14ac:dyDescent="0.4">
      <c r="B498" s="208">
        <v>525112</v>
      </c>
      <c r="C498" s="180" t="s">
        <v>97</v>
      </c>
      <c r="D498" s="178"/>
      <c r="E498" s="179" t="s">
        <v>27</v>
      </c>
      <c r="F498" s="180"/>
      <c r="G498" s="254">
        <f>SUM(G499:G503)</f>
        <v>85336000</v>
      </c>
      <c r="H498" s="178"/>
      <c r="I498" s="179" t="s">
        <v>27</v>
      </c>
      <c r="J498" s="180"/>
      <c r="K498" s="254">
        <f>SUM(K499:K503)</f>
        <v>85336000</v>
      </c>
      <c r="L498" s="178"/>
      <c r="M498" s="179" t="s">
        <v>27</v>
      </c>
      <c r="N498" s="180"/>
      <c r="O498" s="254">
        <f>SUM(O499:O503)</f>
        <v>85336000</v>
      </c>
      <c r="P498" s="178"/>
      <c r="Q498" s="179" t="s">
        <v>27</v>
      </c>
      <c r="R498" s="180"/>
      <c r="S498" s="254">
        <f>SUM(S499:S503)</f>
        <v>78136000</v>
      </c>
      <c r="T498" s="251">
        <f t="shared" si="56"/>
        <v>7200000</v>
      </c>
    </row>
    <row r="499" spans="2:20" ht="15.9" hidden="1" x14ac:dyDescent="0.4">
      <c r="B499" s="208" t="s">
        <v>27</v>
      </c>
      <c r="C499" s="180" t="s">
        <v>176</v>
      </c>
      <c r="D499" s="275">
        <v>96</v>
      </c>
      <c r="E499" s="179" t="s">
        <v>40</v>
      </c>
      <c r="F499" s="254">
        <v>565000</v>
      </c>
      <c r="G499" s="254">
        <f>ROUNDDOWN(D499*F499,-3)</f>
        <v>54240000</v>
      </c>
      <c r="H499" s="275">
        <v>96</v>
      </c>
      <c r="I499" s="179" t="s">
        <v>40</v>
      </c>
      <c r="J499" s="254">
        <v>565000</v>
      </c>
      <c r="K499" s="254">
        <f>ROUNDDOWN(H499*J499,-3)</f>
        <v>54240000</v>
      </c>
      <c r="L499" s="275">
        <v>96</v>
      </c>
      <c r="M499" s="179" t="s">
        <v>40</v>
      </c>
      <c r="N499" s="254">
        <v>565000</v>
      </c>
      <c r="O499" s="254">
        <f>ROUNDDOWN(L499*N499,-3)</f>
        <v>54240000</v>
      </c>
      <c r="P499" s="275">
        <v>96</v>
      </c>
      <c r="Q499" s="179" t="s">
        <v>40</v>
      </c>
      <c r="R499" s="254">
        <v>565000</v>
      </c>
      <c r="S499" s="254">
        <f>ROUNDDOWN(P499*R499,-3)</f>
        <v>54240000</v>
      </c>
      <c r="T499" s="251">
        <f t="shared" si="56"/>
        <v>0</v>
      </c>
    </row>
    <row r="500" spans="2:20" ht="15.9" x14ac:dyDescent="0.4">
      <c r="B500" s="208" t="s">
        <v>27</v>
      </c>
      <c r="C500" s="180" t="s">
        <v>230</v>
      </c>
      <c r="D500" s="275">
        <f>D499</f>
        <v>96</v>
      </c>
      <c r="E500" s="179" t="s">
        <v>231</v>
      </c>
      <c r="F500" s="254">
        <v>75000</v>
      </c>
      <c r="G500" s="254">
        <f>ROUNDDOWN(D500*F500,-3)</f>
        <v>7200000</v>
      </c>
      <c r="H500" s="275">
        <f>H499</f>
        <v>96</v>
      </c>
      <c r="I500" s="179" t="s">
        <v>231</v>
      </c>
      <c r="J500" s="254">
        <v>75000</v>
      </c>
      <c r="K500" s="254">
        <f>ROUNDDOWN(H500*J500,-3)</f>
        <v>7200000</v>
      </c>
      <c r="L500" s="275">
        <f>L499</f>
        <v>96</v>
      </c>
      <c r="M500" s="179" t="s">
        <v>231</v>
      </c>
      <c r="N500" s="254">
        <v>75000</v>
      </c>
      <c r="O500" s="254">
        <f>ROUNDDOWN(L500*N500,-3)</f>
        <v>7200000</v>
      </c>
      <c r="P500" s="275">
        <v>0</v>
      </c>
      <c r="Q500" s="179" t="s">
        <v>231</v>
      </c>
      <c r="R500" s="254">
        <v>75000</v>
      </c>
      <c r="S500" s="254">
        <f>ROUNDDOWN(P500*R500,-3)</f>
        <v>0</v>
      </c>
      <c r="T500" s="251">
        <f t="shared" si="56"/>
        <v>7200000</v>
      </c>
    </row>
    <row r="501" spans="2:20" ht="15.9" hidden="1" x14ac:dyDescent="0.4">
      <c r="B501" s="208" t="s">
        <v>27</v>
      </c>
      <c r="C501" s="180" t="s">
        <v>44</v>
      </c>
      <c r="D501" s="275">
        <f>D499</f>
        <v>96</v>
      </c>
      <c r="E501" s="179" t="s">
        <v>40</v>
      </c>
      <c r="F501" s="254">
        <v>50000</v>
      </c>
      <c r="G501" s="254">
        <f>ROUNDDOWN(D501*F501,-3)</f>
        <v>4800000</v>
      </c>
      <c r="H501" s="275">
        <f>H499</f>
        <v>96</v>
      </c>
      <c r="I501" s="179" t="s">
        <v>40</v>
      </c>
      <c r="J501" s="254">
        <v>50000</v>
      </c>
      <c r="K501" s="254">
        <f>ROUNDDOWN(H501*J501,-3)</f>
        <v>4800000</v>
      </c>
      <c r="L501" s="275">
        <f>L499</f>
        <v>96</v>
      </c>
      <c r="M501" s="179" t="s">
        <v>40</v>
      </c>
      <c r="N501" s="254">
        <v>50000</v>
      </c>
      <c r="O501" s="254">
        <f>ROUNDDOWN(L501*N501,-3)</f>
        <v>4800000</v>
      </c>
      <c r="P501" s="275">
        <v>96</v>
      </c>
      <c r="Q501" s="179" t="s">
        <v>40</v>
      </c>
      <c r="R501" s="254">
        <v>50000</v>
      </c>
      <c r="S501" s="254">
        <f>ROUNDDOWN(P501*R501,-3)</f>
        <v>4800000</v>
      </c>
      <c r="T501" s="251">
        <f t="shared" si="56"/>
        <v>0</v>
      </c>
    </row>
    <row r="502" spans="2:20" ht="15.9" hidden="1" x14ac:dyDescent="0.4">
      <c r="B502" s="208" t="s">
        <v>27</v>
      </c>
      <c r="C502" s="180" t="s">
        <v>232</v>
      </c>
      <c r="D502" s="275">
        <v>4</v>
      </c>
      <c r="E502" s="179" t="s">
        <v>51</v>
      </c>
      <c r="F502" s="254">
        <v>500000</v>
      </c>
      <c r="G502" s="254">
        <f>ROUNDDOWN(D502*F502,-3)</f>
        <v>2000000</v>
      </c>
      <c r="H502" s="275">
        <v>4</v>
      </c>
      <c r="I502" s="179" t="s">
        <v>51</v>
      </c>
      <c r="J502" s="254">
        <v>500000</v>
      </c>
      <c r="K502" s="254">
        <f>ROUNDDOWN(H502*J502,-3)</f>
        <v>2000000</v>
      </c>
      <c r="L502" s="275">
        <v>4</v>
      </c>
      <c r="M502" s="179" t="s">
        <v>51</v>
      </c>
      <c r="N502" s="254">
        <v>500000</v>
      </c>
      <c r="O502" s="254">
        <f>ROUNDDOWN(L502*N502,-3)</f>
        <v>2000000</v>
      </c>
      <c r="P502" s="275">
        <v>4</v>
      </c>
      <c r="Q502" s="179" t="s">
        <v>51</v>
      </c>
      <c r="R502" s="254">
        <v>500000</v>
      </c>
      <c r="S502" s="254">
        <f>ROUNDDOWN(P502*R502,-3)</f>
        <v>2000000</v>
      </c>
      <c r="T502" s="251">
        <f t="shared" si="56"/>
        <v>0</v>
      </c>
    </row>
    <row r="503" spans="2:20" ht="15.9" hidden="1" x14ac:dyDescent="0.4">
      <c r="B503" s="208"/>
      <c r="C503" s="180" t="s">
        <v>254</v>
      </c>
      <c r="D503" s="178">
        <v>1</v>
      </c>
      <c r="E503" s="179" t="s">
        <v>38</v>
      </c>
      <c r="F503" s="254">
        <v>17096000</v>
      </c>
      <c r="G503" s="254">
        <f>ROUNDDOWN(D503*F503,-3)</f>
        <v>17096000</v>
      </c>
      <c r="H503" s="178">
        <v>1</v>
      </c>
      <c r="I503" s="179" t="s">
        <v>38</v>
      </c>
      <c r="J503" s="254">
        <v>17096000</v>
      </c>
      <c r="K503" s="254">
        <f>ROUNDDOWN(H503*J503,-3)</f>
        <v>17096000</v>
      </c>
      <c r="L503" s="178">
        <v>1</v>
      </c>
      <c r="M503" s="179" t="s">
        <v>38</v>
      </c>
      <c r="N503" s="254">
        <v>17096000</v>
      </c>
      <c r="O503" s="254">
        <f>ROUNDDOWN(L503*N503,-3)</f>
        <v>17096000</v>
      </c>
      <c r="P503" s="178">
        <v>1</v>
      </c>
      <c r="Q503" s="179" t="s">
        <v>38</v>
      </c>
      <c r="R503" s="254">
        <v>17096000</v>
      </c>
      <c r="S503" s="254">
        <f>ROUNDDOWN(P503*R503,-3)</f>
        <v>17096000</v>
      </c>
      <c r="T503" s="251">
        <f t="shared" si="56"/>
        <v>0</v>
      </c>
    </row>
    <row r="504" spans="2:20" ht="29.15" x14ac:dyDescent="0.4">
      <c r="B504" s="268" t="s">
        <v>255</v>
      </c>
      <c r="C504" s="180" t="s">
        <v>256</v>
      </c>
      <c r="D504" s="269">
        <f>D505</f>
        <v>480</v>
      </c>
      <c r="E504" s="270" t="s">
        <v>171</v>
      </c>
      <c r="F504" s="254">
        <v>0</v>
      </c>
      <c r="G504" s="254">
        <f>G505</f>
        <v>562680000</v>
      </c>
      <c r="H504" s="269">
        <f>H505</f>
        <v>480</v>
      </c>
      <c r="I504" s="270" t="s">
        <v>171</v>
      </c>
      <c r="J504" s="254">
        <v>0</v>
      </c>
      <c r="K504" s="254">
        <f>K505</f>
        <v>562680000</v>
      </c>
      <c r="L504" s="269">
        <f>L505</f>
        <v>480</v>
      </c>
      <c r="M504" s="270" t="s">
        <v>171</v>
      </c>
      <c r="N504" s="254">
        <v>0</v>
      </c>
      <c r="O504" s="254">
        <f>O505</f>
        <v>562680000</v>
      </c>
      <c r="P504" s="269">
        <v>480</v>
      </c>
      <c r="Q504" s="270" t="s">
        <v>171</v>
      </c>
      <c r="R504" s="254">
        <v>0</v>
      </c>
      <c r="S504" s="254">
        <f>S505</f>
        <v>526680000</v>
      </c>
      <c r="T504" s="251">
        <f t="shared" si="56"/>
        <v>36000000</v>
      </c>
    </row>
    <row r="505" spans="2:20" ht="29.15" x14ac:dyDescent="0.4">
      <c r="B505" s="312" t="s">
        <v>34</v>
      </c>
      <c r="C505" s="313" t="s">
        <v>257</v>
      </c>
      <c r="D505" s="269">
        <v>480</v>
      </c>
      <c r="E505" s="270" t="s">
        <v>171</v>
      </c>
      <c r="F505" s="254">
        <v>0</v>
      </c>
      <c r="G505" s="254">
        <f>G506+G511</f>
        <v>562680000</v>
      </c>
      <c r="H505" s="314">
        <v>480</v>
      </c>
      <c r="I505" s="315" t="s">
        <v>171</v>
      </c>
      <c r="J505" s="316">
        <v>0</v>
      </c>
      <c r="K505" s="316">
        <f>K506+K511</f>
        <v>562680000</v>
      </c>
      <c r="L505" s="314">
        <v>480</v>
      </c>
      <c r="M505" s="315" t="s">
        <v>171</v>
      </c>
      <c r="N505" s="316">
        <v>0</v>
      </c>
      <c r="O505" s="316">
        <f>O506+O511</f>
        <v>562680000</v>
      </c>
      <c r="P505" s="314">
        <v>480</v>
      </c>
      <c r="Q505" s="315" t="s">
        <v>171</v>
      </c>
      <c r="R505" s="316">
        <v>0</v>
      </c>
      <c r="S505" s="316">
        <f>S506+S511</f>
        <v>526680000</v>
      </c>
      <c r="T505" s="251">
        <f t="shared" si="56"/>
        <v>36000000</v>
      </c>
    </row>
    <row r="506" spans="2:20" ht="15.9" hidden="1" x14ac:dyDescent="0.4">
      <c r="B506" s="208">
        <v>525111</v>
      </c>
      <c r="C506" s="180" t="s">
        <v>174</v>
      </c>
      <c r="D506" s="178"/>
      <c r="E506" s="179" t="s">
        <v>27</v>
      </c>
      <c r="F506" s="180"/>
      <c r="G506" s="254">
        <f>SUM(G507:G510)</f>
        <v>164800000</v>
      </c>
      <c r="H506" s="178"/>
      <c r="I506" s="179" t="s">
        <v>27</v>
      </c>
      <c r="J506" s="180"/>
      <c r="K506" s="254">
        <f>SUM(K507:K510)</f>
        <v>164800000</v>
      </c>
      <c r="L506" s="178"/>
      <c r="M506" s="179" t="s">
        <v>27</v>
      </c>
      <c r="N506" s="180"/>
      <c r="O506" s="254">
        <f>SUM(O507:O510)</f>
        <v>164800000</v>
      </c>
      <c r="P506" s="178"/>
      <c r="Q506" s="179" t="s">
        <v>27</v>
      </c>
      <c r="R506" s="180"/>
      <c r="S506" s="254">
        <f>SUM(S507:S510)</f>
        <v>164800000</v>
      </c>
      <c r="T506" s="251">
        <f t="shared" si="56"/>
        <v>0</v>
      </c>
    </row>
    <row r="507" spans="2:20" ht="15.9" hidden="1" x14ac:dyDescent="0.4">
      <c r="B507" s="208" t="s">
        <v>27</v>
      </c>
      <c r="C507" s="180" t="s">
        <v>46</v>
      </c>
      <c r="D507" s="276">
        <v>20</v>
      </c>
      <c r="E507" s="179" t="s">
        <v>47</v>
      </c>
      <c r="F507" s="254">
        <v>110000</v>
      </c>
      <c r="G507" s="254">
        <f>ROUNDDOWN(D507*F507,-3)</f>
        <v>2200000</v>
      </c>
      <c r="H507" s="276">
        <v>20</v>
      </c>
      <c r="I507" s="179" t="s">
        <v>47</v>
      </c>
      <c r="J507" s="254">
        <v>110000</v>
      </c>
      <c r="K507" s="254">
        <f>ROUNDDOWN(H507*J507,-3)</f>
        <v>2200000</v>
      </c>
      <c r="L507" s="276">
        <v>20</v>
      </c>
      <c r="M507" s="179" t="s">
        <v>47</v>
      </c>
      <c r="N507" s="254">
        <v>110000</v>
      </c>
      <c r="O507" s="254">
        <f>ROUNDDOWN(L507*N507,-3)</f>
        <v>2200000</v>
      </c>
      <c r="P507" s="276">
        <v>20</v>
      </c>
      <c r="Q507" s="179" t="s">
        <v>47</v>
      </c>
      <c r="R507" s="254">
        <v>110000</v>
      </c>
      <c r="S507" s="254">
        <f>ROUNDDOWN(P507*R507,-3)</f>
        <v>2200000</v>
      </c>
      <c r="T507" s="251">
        <f t="shared" si="56"/>
        <v>0</v>
      </c>
    </row>
    <row r="508" spans="2:20" ht="15.9" hidden="1" x14ac:dyDescent="0.4">
      <c r="B508" s="208" t="s">
        <v>27</v>
      </c>
      <c r="C508" s="180" t="s">
        <v>48</v>
      </c>
      <c r="D508" s="276">
        <v>40</v>
      </c>
      <c r="E508" s="179" t="s">
        <v>47</v>
      </c>
      <c r="F508" s="254">
        <v>110000</v>
      </c>
      <c r="G508" s="254">
        <f>ROUNDDOWN(D508*F508,-3)</f>
        <v>4400000</v>
      </c>
      <c r="H508" s="276">
        <v>40</v>
      </c>
      <c r="I508" s="179" t="s">
        <v>47</v>
      </c>
      <c r="J508" s="254">
        <v>110000</v>
      </c>
      <c r="K508" s="254">
        <f>ROUNDDOWN(H508*J508,-3)</f>
        <v>4400000</v>
      </c>
      <c r="L508" s="276">
        <v>40</v>
      </c>
      <c r="M508" s="179" t="s">
        <v>47</v>
      </c>
      <c r="N508" s="254">
        <v>110000</v>
      </c>
      <c r="O508" s="254">
        <f>ROUNDDOWN(L508*N508,-3)</f>
        <v>4400000</v>
      </c>
      <c r="P508" s="276">
        <v>40</v>
      </c>
      <c r="Q508" s="179" t="s">
        <v>47</v>
      </c>
      <c r="R508" s="254">
        <v>110000</v>
      </c>
      <c r="S508" s="254">
        <f>ROUNDDOWN(P508*R508,-3)</f>
        <v>4400000</v>
      </c>
      <c r="T508" s="251">
        <f t="shared" si="56"/>
        <v>0</v>
      </c>
    </row>
    <row r="509" spans="2:20" ht="15.9" hidden="1" x14ac:dyDescent="0.4">
      <c r="B509" s="208" t="s">
        <v>27</v>
      </c>
      <c r="C509" s="180" t="s">
        <v>175</v>
      </c>
      <c r="D509" s="276">
        <v>1</v>
      </c>
      <c r="E509" s="179" t="s">
        <v>38</v>
      </c>
      <c r="F509" s="254">
        <v>20000000</v>
      </c>
      <c r="G509" s="254">
        <f>ROUNDDOWN(D509*F509,-3)</f>
        <v>20000000</v>
      </c>
      <c r="H509" s="276">
        <v>1</v>
      </c>
      <c r="I509" s="179" t="s">
        <v>38</v>
      </c>
      <c r="J509" s="254">
        <v>20000000</v>
      </c>
      <c r="K509" s="254">
        <f>ROUNDDOWN(H509*J509,-3)</f>
        <v>20000000</v>
      </c>
      <c r="L509" s="276">
        <v>1</v>
      </c>
      <c r="M509" s="179" t="s">
        <v>38</v>
      </c>
      <c r="N509" s="254">
        <v>20000000</v>
      </c>
      <c r="O509" s="254">
        <f>ROUNDDOWN(L509*N509,-3)</f>
        <v>20000000</v>
      </c>
      <c r="P509" s="276">
        <v>1</v>
      </c>
      <c r="Q509" s="179" t="s">
        <v>38</v>
      </c>
      <c r="R509" s="254">
        <v>20000000</v>
      </c>
      <c r="S509" s="254">
        <f>ROUNDDOWN(P509*R509,-3)</f>
        <v>20000000</v>
      </c>
      <c r="T509" s="251">
        <f t="shared" si="56"/>
        <v>0</v>
      </c>
    </row>
    <row r="510" spans="2:20" ht="15.9" hidden="1" x14ac:dyDescent="0.4">
      <c r="B510" s="208" t="s">
        <v>27</v>
      </c>
      <c r="C510" s="180" t="s">
        <v>76</v>
      </c>
      <c r="D510" s="276">
        <v>1</v>
      </c>
      <c r="E510" s="179" t="s">
        <v>38</v>
      </c>
      <c r="F510" s="254">
        <v>138200000</v>
      </c>
      <c r="G510" s="254">
        <f>ROUNDDOWN(D510*F510,-3)</f>
        <v>138200000</v>
      </c>
      <c r="H510" s="276">
        <v>1</v>
      </c>
      <c r="I510" s="179" t="s">
        <v>38</v>
      </c>
      <c r="J510" s="254">
        <v>138200000</v>
      </c>
      <c r="K510" s="254">
        <f>ROUNDDOWN(H510*J510,-3)</f>
        <v>138200000</v>
      </c>
      <c r="L510" s="276">
        <v>1</v>
      </c>
      <c r="M510" s="179" t="s">
        <v>38</v>
      </c>
      <c r="N510" s="254">
        <v>138200000</v>
      </c>
      <c r="O510" s="254">
        <f>ROUNDDOWN(L510*N510,-3)</f>
        <v>138200000</v>
      </c>
      <c r="P510" s="276">
        <v>1</v>
      </c>
      <c r="Q510" s="179" t="s">
        <v>38</v>
      </c>
      <c r="R510" s="254">
        <v>138200000</v>
      </c>
      <c r="S510" s="254">
        <f>ROUNDDOWN(P510*R510,-3)</f>
        <v>138200000</v>
      </c>
      <c r="T510" s="251">
        <f t="shared" si="56"/>
        <v>0</v>
      </c>
    </row>
    <row r="511" spans="2:20" ht="15.9" x14ac:dyDescent="0.4">
      <c r="B511" s="208">
        <v>525112</v>
      </c>
      <c r="C511" s="180" t="s">
        <v>97</v>
      </c>
      <c r="D511" s="178"/>
      <c r="E511" s="179" t="s">
        <v>27</v>
      </c>
      <c r="F511" s="180"/>
      <c r="G511" s="254">
        <f>SUM(G512:G516)</f>
        <v>397880000</v>
      </c>
      <c r="H511" s="178"/>
      <c r="I511" s="179" t="s">
        <v>27</v>
      </c>
      <c r="J511" s="180"/>
      <c r="K511" s="254">
        <f>SUM(K512:K516)</f>
        <v>397880000</v>
      </c>
      <c r="L511" s="178"/>
      <c r="M511" s="179" t="s">
        <v>27</v>
      </c>
      <c r="N511" s="180"/>
      <c r="O511" s="254">
        <f>SUM(O512:O516)</f>
        <v>397880000</v>
      </c>
      <c r="P511" s="178"/>
      <c r="Q511" s="179" t="s">
        <v>27</v>
      </c>
      <c r="R511" s="180"/>
      <c r="S511" s="254">
        <f>SUM(S512:S516)</f>
        <v>361880000</v>
      </c>
      <c r="T511" s="251">
        <f t="shared" si="56"/>
        <v>36000000</v>
      </c>
    </row>
    <row r="512" spans="2:20" ht="15.9" hidden="1" x14ac:dyDescent="0.4">
      <c r="B512" s="208" t="s">
        <v>27</v>
      </c>
      <c r="C512" s="180" t="s">
        <v>176</v>
      </c>
      <c r="D512" s="275">
        <f>D505</f>
        <v>480</v>
      </c>
      <c r="E512" s="179" t="s">
        <v>40</v>
      </c>
      <c r="F512" s="254">
        <v>505000</v>
      </c>
      <c r="G512" s="254">
        <f>ROUNDDOWN(D512*F512,-3)</f>
        <v>242400000</v>
      </c>
      <c r="H512" s="275">
        <f>H505</f>
        <v>480</v>
      </c>
      <c r="I512" s="179" t="s">
        <v>40</v>
      </c>
      <c r="J512" s="254">
        <v>505000</v>
      </c>
      <c r="K512" s="254">
        <f>ROUNDDOWN(H512*J512,-3)</f>
        <v>242400000</v>
      </c>
      <c r="L512" s="275">
        <f>L505</f>
        <v>480</v>
      </c>
      <c r="M512" s="179" t="s">
        <v>40</v>
      </c>
      <c r="N512" s="254">
        <v>505000</v>
      </c>
      <c r="O512" s="254">
        <f>ROUNDDOWN(L512*N512,-3)</f>
        <v>242400000</v>
      </c>
      <c r="P512" s="275">
        <v>480</v>
      </c>
      <c r="Q512" s="179" t="s">
        <v>40</v>
      </c>
      <c r="R512" s="254">
        <v>505000</v>
      </c>
      <c r="S512" s="254">
        <f>ROUNDDOWN(P512*R512,-3)</f>
        <v>242400000</v>
      </c>
      <c r="T512" s="251">
        <f t="shared" si="56"/>
        <v>0</v>
      </c>
    </row>
    <row r="513" spans="2:20" ht="15.9" x14ac:dyDescent="0.4">
      <c r="B513" s="208" t="s">
        <v>27</v>
      </c>
      <c r="C513" s="180" t="s">
        <v>230</v>
      </c>
      <c r="D513" s="275">
        <f>D512</f>
        <v>480</v>
      </c>
      <c r="E513" s="179" t="s">
        <v>231</v>
      </c>
      <c r="F513" s="254">
        <v>75000</v>
      </c>
      <c r="G513" s="254">
        <f>ROUNDDOWN(D513*F513,-3)</f>
        <v>36000000</v>
      </c>
      <c r="H513" s="275">
        <f>H512</f>
        <v>480</v>
      </c>
      <c r="I513" s="179" t="s">
        <v>231</v>
      </c>
      <c r="J513" s="254">
        <v>75000</v>
      </c>
      <c r="K513" s="254">
        <f>ROUNDDOWN(H513*J513,-3)</f>
        <v>36000000</v>
      </c>
      <c r="L513" s="275">
        <f>L512</f>
        <v>480</v>
      </c>
      <c r="M513" s="179" t="s">
        <v>231</v>
      </c>
      <c r="N513" s="254">
        <v>75000</v>
      </c>
      <c r="O513" s="254">
        <f>ROUNDDOWN(L513*N513,-3)</f>
        <v>36000000</v>
      </c>
      <c r="P513" s="275">
        <v>0</v>
      </c>
      <c r="Q513" s="179" t="s">
        <v>231</v>
      </c>
      <c r="R513" s="254">
        <v>75000</v>
      </c>
      <c r="S513" s="254">
        <f>ROUNDDOWN(P513*R513,-3)</f>
        <v>0</v>
      </c>
      <c r="T513" s="251">
        <f t="shared" si="56"/>
        <v>36000000</v>
      </c>
    </row>
    <row r="514" spans="2:20" ht="15.9" hidden="1" x14ac:dyDescent="0.4">
      <c r="B514" s="208" t="s">
        <v>27</v>
      </c>
      <c r="C514" s="180" t="s">
        <v>44</v>
      </c>
      <c r="D514" s="275">
        <f>D513</f>
        <v>480</v>
      </c>
      <c r="E514" s="179" t="s">
        <v>40</v>
      </c>
      <c r="F514" s="254">
        <v>50000</v>
      </c>
      <c r="G514" s="254">
        <f>ROUNDDOWN(D514*F514,-3)</f>
        <v>24000000</v>
      </c>
      <c r="H514" s="275">
        <f>H513</f>
        <v>480</v>
      </c>
      <c r="I514" s="179" t="s">
        <v>40</v>
      </c>
      <c r="J514" s="254">
        <v>50000</v>
      </c>
      <c r="K514" s="254">
        <f>ROUNDDOWN(H514*J514,-3)</f>
        <v>24000000</v>
      </c>
      <c r="L514" s="275">
        <f>L513</f>
        <v>480</v>
      </c>
      <c r="M514" s="179" t="s">
        <v>40</v>
      </c>
      <c r="N514" s="254">
        <v>50000</v>
      </c>
      <c r="O514" s="254">
        <f>ROUNDDOWN(L514*N514,-3)</f>
        <v>24000000</v>
      </c>
      <c r="P514" s="275">
        <v>480</v>
      </c>
      <c r="Q514" s="179" t="s">
        <v>40</v>
      </c>
      <c r="R514" s="254">
        <v>50000</v>
      </c>
      <c r="S514" s="254">
        <f>ROUNDDOWN(P514*R514,-3)</f>
        <v>24000000</v>
      </c>
      <c r="T514" s="251">
        <f t="shared" si="56"/>
        <v>0</v>
      </c>
    </row>
    <row r="515" spans="2:20" ht="15.9" hidden="1" x14ac:dyDescent="0.4">
      <c r="B515" s="208" t="s">
        <v>27</v>
      </c>
      <c r="C515" s="180" t="s">
        <v>232</v>
      </c>
      <c r="D515" s="275">
        <f>D505/24</f>
        <v>20</v>
      </c>
      <c r="E515" s="179" t="s">
        <v>51</v>
      </c>
      <c r="F515" s="254">
        <v>500000</v>
      </c>
      <c r="G515" s="254">
        <f>ROUNDDOWN(D515*F515,-3)</f>
        <v>10000000</v>
      </c>
      <c r="H515" s="275">
        <f>H505/24</f>
        <v>20</v>
      </c>
      <c r="I515" s="179" t="s">
        <v>51</v>
      </c>
      <c r="J515" s="254">
        <v>500000</v>
      </c>
      <c r="K515" s="254">
        <f>ROUNDDOWN(H515*J515,-3)</f>
        <v>10000000</v>
      </c>
      <c r="L515" s="275">
        <f>L505/24</f>
        <v>20</v>
      </c>
      <c r="M515" s="179" t="s">
        <v>51</v>
      </c>
      <c r="N515" s="254">
        <v>500000</v>
      </c>
      <c r="O515" s="254">
        <f>ROUNDDOWN(L515*N515,-3)</f>
        <v>10000000</v>
      </c>
      <c r="P515" s="275">
        <v>20</v>
      </c>
      <c r="Q515" s="179" t="s">
        <v>51</v>
      </c>
      <c r="R515" s="254">
        <v>500000</v>
      </c>
      <c r="S515" s="254">
        <f>ROUNDDOWN(P515*R515,-3)</f>
        <v>10000000</v>
      </c>
      <c r="T515" s="251">
        <f t="shared" si="56"/>
        <v>0</v>
      </c>
    </row>
    <row r="516" spans="2:20" ht="15.9" hidden="1" x14ac:dyDescent="0.4">
      <c r="B516" s="208"/>
      <c r="C516" s="180" t="s">
        <v>254</v>
      </c>
      <c r="D516" s="178">
        <v>1</v>
      </c>
      <c r="E516" s="179" t="s">
        <v>38</v>
      </c>
      <c r="F516" s="254">
        <v>85480000</v>
      </c>
      <c r="G516" s="254">
        <f>ROUNDDOWN(D516*F516,-3)</f>
        <v>85480000</v>
      </c>
      <c r="H516" s="178">
        <v>1</v>
      </c>
      <c r="I516" s="179" t="s">
        <v>38</v>
      </c>
      <c r="J516" s="254">
        <v>85480000</v>
      </c>
      <c r="K516" s="254">
        <f>ROUNDDOWN(H516*J516,-3)</f>
        <v>85480000</v>
      </c>
      <c r="L516" s="178">
        <v>1</v>
      </c>
      <c r="M516" s="179" t="s">
        <v>38</v>
      </c>
      <c r="N516" s="254">
        <v>85480000</v>
      </c>
      <c r="O516" s="254">
        <f>ROUNDDOWN(L516*N516,-3)</f>
        <v>85480000</v>
      </c>
      <c r="P516" s="178">
        <v>1</v>
      </c>
      <c r="Q516" s="179" t="s">
        <v>38</v>
      </c>
      <c r="R516" s="254">
        <v>85480000</v>
      </c>
      <c r="S516" s="254">
        <f>ROUNDDOWN(P516*R516,-3)</f>
        <v>85480000</v>
      </c>
      <c r="T516" s="251">
        <f t="shared" si="56"/>
        <v>0</v>
      </c>
    </row>
    <row r="517" spans="2:20" ht="29.15" x14ac:dyDescent="0.4">
      <c r="B517" s="268" t="s">
        <v>258</v>
      </c>
      <c r="C517" s="180" t="s">
        <v>259</v>
      </c>
      <c r="D517" s="269">
        <f>D518</f>
        <v>480</v>
      </c>
      <c r="E517" s="270" t="s">
        <v>171</v>
      </c>
      <c r="F517" s="254">
        <v>0</v>
      </c>
      <c r="G517" s="254">
        <f>G518</f>
        <v>546680000</v>
      </c>
      <c r="H517" s="269">
        <f>H518</f>
        <v>480</v>
      </c>
      <c r="I517" s="270" t="s">
        <v>171</v>
      </c>
      <c r="J517" s="254">
        <v>0</v>
      </c>
      <c r="K517" s="254">
        <f>K518</f>
        <v>546680000</v>
      </c>
      <c r="L517" s="269">
        <f>L518</f>
        <v>480</v>
      </c>
      <c r="M517" s="270" t="s">
        <v>171</v>
      </c>
      <c r="N517" s="254">
        <v>0</v>
      </c>
      <c r="O517" s="254">
        <f>O518</f>
        <v>546680000</v>
      </c>
      <c r="P517" s="269">
        <v>480</v>
      </c>
      <c r="Q517" s="270" t="s">
        <v>171</v>
      </c>
      <c r="R517" s="254">
        <v>0</v>
      </c>
      <c r="S517" s="254">
        <f>S518</f>
        <v>510680000</v>
      </c>
      <c r="T517" s="251">
        <f t="shared" si="56"/>
        <v>36000000</v>
      </c>
    </row>
    <row r="518" spans="2:20" ht="29.15" x14ac:dyDescent="0.4">
      <c r="B518" s="312" t="s">
        <v>34</v>
      </c>
      <c r="C518" s="313" t="s">
        <v>260</v>
      </c>
      <c r="D518" s="269">
        <v>480</v>
      </c>
      <c r="E518" s="270" t="s">
        <v>171</v>
      </c>
      <c r="F518" s="254">
        <v>0</v>
      </c>
      <c r="G518" s="254">
        <f>G519+G524</f>
        <v>546680000</v>
      </c>
      <c r="H518" s="314">
        <v>480</v>
      </c>
      <c r="I518" s="315" t="s">
        <v>171</v>
      </c>
      <c r="J518" s="316">
        <v>0</v>
      </c>
      <c r="K518" s="316">
        <f>K519+K524</f>
        <v>546680000</v>
      </c>
      <c r="L518" s="314">
        <v>480</v>
      </c>
      <c r="M518" s="315" t="s">
        <v>171</v>
      </c>
      <c r="N518" s="316">
        <v>0</v>
      </c>
      <c r="O518" s="316">
        <f>O519+O524</f>
        <v>546680000</v>
      </c>
      <c r="P518" s="314">
        <v>480</v>
      </c>
      <c r="Q518" s="315" t="s">
        <v>171</v>
      </c>
      <c r="R518" s="316">
        <v>0</v>
      </c>
      <c r="S518" s="316">
        <f>S519+S524</f>
        <v>510680000</v>
      </c>
      <c r="T518" s="251">
        <f t="shared" si="56"/>
        <v>36000000</v>
      </c>
    </row>
    <row r="519" spans="2:20" ht="15.9" hidden="1" x14ac:dyDescent="0.4">
      <c r="B519" s="208">
        <v>525111</v>
      </c>
      <c r="C519" s="180" t="s">
        <v>174</v>
      </c>
      <c r="D519" s="178"/>
      <c r="E519" s="179" t="s">
        <v>27</v>
      </c>
      <c r="F519" s="180"/>
      <c r="G519" s="254">
        <f>SUM(G520:G523)</f>
        <v>148800000</v>
      </c>
      <c r="H519" s="178"/>
      <c r="I519" s="179" t="s">
        <v>27</v>
      </c>
      <c r="J519" s="180"/>
      <c r="K519" s="254">
        <f>SUM(K520:K523)</f>
        <v>148800000</v>
      </c>
      <c r="L519" s="178"/>
      <c r="M519" s="179" t="s">
        <v>27</v>
      </c>
      <c r="N519" s="180"/>
      <c r="O519" s="254">
        <f>SUM(O520:O523)</f>
        <v>148800000</v>
      </c>
      <c r="P519" s="178"/>
      <c r="Q519" s="179" t="s">
        <v>27</v>
      </c>
      <c r="R519" s="180"/>
      <c r="S519" s="254">
        <f>SUM(S520:S523)</f>
        <v>148800000</v>
      </c>
      <c r="T519" s="251">
        <f t="shared" si="56"/>
        <v>0</v>
      </c>
    </row>
    <row r="520" spans="2:20" ht="15.9" hidden="1" x14ac:dyDescent="0.4">
      <c r="B520" s="208" t="s">
        <v>27</v>
      </c>
      <c r="C520" s="180" t="s">
        <v>46</v>
      </c>
      <c r="D520" s="178">
        <v>20</v>
      </c>
      <c r="E520" s="179" t="s">
        <v>47</v>
      </c>
      <c r="F520" s="254">
        <v>110000</v>
      </c>
      <c r="G520" s="254">
        <f>ROUNDDOWN(D520*F520,-3)</f>
        <v>2200000</v>
      </c>
      <c r="H520" s="178">
        <v>20</v>
      </c>
      <c r="I520" s="179" t="s">
        <v>47</v>
      </c>
      <c r="J520" s="254">
        <v>110000</v>
      </c>
      <c r="K520" s="254">
        <f>ROUNDDOWN(H520*J520,-3)</f>
        <v>2200000</v>
      </c>
      <c r="L520" s="178">
        <v>20</v>
      </c>
      <c r="M520" s="179" t="s">
        <v>47</v>
      </c>
      <c r="N520" s="254">
        <v>110000</v>
      </c>
      <c r="O520" s="254">
        <f>ROUNDDOWN(L520*N520,-3)</f>
        <v>2200000</v>
      </c>
      <c r="P520" s="178">
        <v>20</v>
      </c>
      <c r="Q520" s="179" t="s">
        <v>47</v>
      </c>
      <c r="R520" s="254">
        <v>110000</v>
      </c>
      <c r="S520" s="254">
        <f>ROUNDDOWN(P520*R520,-3)</f>
        <v>2200000</v>
      </c>
      <c r="T520" s="251">
        <f t="shared" si="56"/>
        <v>0</v>
      </c>
    </row>
    <row r="521" spans="2:20" ht="15.9" hidden="1" x14ac:dyDescent="0.4">
      <c r="B521" s="208" t="s">
        <v>27</v>
      </c>
      <c r="C521" s="180" t="s">
        <v>48</v>
      </c>
      <c r="D521" s="178">
        <v>40</v>
      </c>
      <c r="E521" s="179" t="s">
        <v>47</v>
      </c>
      <c r="F521" s="254">
        <v>110000</v>
      </c>
      <c r="G521" s="254">
        <f>ROUNDDOWN(D521*F521,-3)</f>
        <v>4400000</v>
      </c>
      <c r="H521" s="178">
        <v>40</v>
      </c>
      <c r="I521" s="179" t="s">
        <v>47</v>
      </c>
      <c r="J521" s="254">
        <v>110000</v>
      </c>
      <c r="K521" s="254">
        <f>ROUNDDOWN(H521*J521,-3)</f>
        <v>4400000</v>
      </c>
      <c r="L521" s="178">
        <v>40</v>
      </c>
      <c r="M521" s="179" t="s">
        <v>47</v>
      </c>
      <c r="N521" s="254">
        <v>110000</v>
      </c>
      <c r="O521" s="254">
        <f>ROUNDDOWN(L521*N521,-3)</f>
        <v>4400000</v>
      </c>
      <c r="P521" s="178">
        <v>40</v>
      </c>
      <c r="Q521" s="179" t="s">
        <v>47</v>
      </c>
      <c r="R521" s="254">
        <v>110000</v>
      </c>
      <c r="S521" s="254">
        <f>ROUNDDOWN(P521*R521,-3)</f>
        <v>4400000</v>
      </c>
      <c r="T521" s="251">
        <f t="shared" si="56"/>
        <v>0</v>
      </c>
    </row>
    <row r="522" spans="2:20" ht="15.9" hidden="1" x14ac:dyDescent="0.4">
      <c r="B522" s="208" t="s">
        <v>27</v>
      </c>
      <c r="C522" s="180" t="s">
        <v>175</v>
      </c>
      <c r="D522" s="178">
        <v>1</v>
      </c>
      <c r="E522" s="179" t="s">
        <v>38</v>
      </c>
      <c r="F522" s="254">
        <v>4000000</v>
      </c>
      <c r="G522" s="254">
        <f>ROUNDDOWN(D522*F522,-3)</f>
        <v>4000000</v>
      </c>
      <c r="H522" s="178">
        <v>1</v>
      </c>
      <c r="I522" s="179" t="s">
        <v>38</v>
      </c>
      <c r="J522" s="254">
        <v>4000000</v>
      </c>
      <c r="K522" s="254">
        <f>ROUNDDOWN(H522*J522,-3)</f>
        <v>4000000</v>
      </c>
      <c r="L522" s="178">
        <v>1</v>
      </c>
      <c r="M522" s="179" t="s">
        <v>38</v>
      </c>
      <c r="N522" s="254">
        <v>4000000</v>
      </c>
      <c r="O522" s="254">
        <f>ROUNDDOWN(L522*N522,-3)</f>
        <v>4000000</v>
      </c>
      <c r="P522" s="178">
        <v>1</v>
      </c>
      <c r="Q522" s="179" t="s">
        <v>38</v>
      </c>
      <c r="R522" s="254">
        <v>4000000</v>
      </c>
      <c r="S522" s="254">
        <f>ROUNDDOWN(P522*R522,-3)</f>
        <v>4000000</v>
      </c>
      <c r="T522" s="251">
        <f t="shared" si="56"/>
        <v>0</v>
      </c>
    </row>
    <row r="523" spans="2:20" ht="15.9" hidden="1" x14ac:dyDescent="0.4">
      <c r="B523" s="208" t="s">
        <v>27</v>
      </c>
      <c r="C523" s="180" t="s">
        <v>76</v>
      </c>
      <c r="D523" s="276">
        <v>1</v>
      </c>
      <c r="E523" s="179" t="s">
        <v>38</v>
      </c>
      <c r="F523" s="254">
        <v>138200000</v>
      </c>
      <c r="G523" s="254">
        <f>ROUNDDOWN(D523*F523,-3)</f>
        <v>138200000</v>
      </c>
      <c r="H523" s="276">
        <v>1</v>
      </c>
      <c r="I523" s="179" t="s">
        <v>38</v>
      </c>
      <c r="J523" s="254">
        <v>138200000</v>
      </c>
      <c r="K523" s="254">
        <f>ROUNDDOWN(H523*J523,-3)</f>
        <v>138200000</v>
      </c>
      <c r="L523" s="276">
        <v>1</v>
      </c>
      <c r="M523" s="179" t="s">
        <v>38</v>
      </c>
      <c r="N523" s="254">
        <v>138200000</v>
      </c>
      <c r="O523" s="254">
        <f>ROUNDDOWN(L523*N523,-3)</f>
        <v>138200000</v>
      </c>
      <c r="P523" s="276">
        <v>1</v>
      </c>
      <c r="Q523" s="179" t="s">
        <v>38</v>
      </c>
      <c r="R523" s="254">
        <v>138200000</v>
      </c>
      <c r="S523" s="254">
        <f>ROUNDDOWN(P523*R523,-3)</f>
        <v>138200000</v>
      </c>
      <c r="T523" s="251">
        <f t="shared" si="56"/>
        <v>0</v>
      </c>
    </row>
    <row r="524" spans="2:20" ht="15.9" x14ac:dyDescent="0.4">
      <c r="B524" s="208">
        <v>525112</v>
      </c>
      <c r="C524" s="180" t="s">
        <v>97</v>
      </c>
      <c r="D524" s="178"/>
      <c r="E524" s="179" t="s">
        <v>27</v>
      </c>
      <c r="F524" s="180"/>
      <c r="G524" s="254">
        <f>SUM(G525:G529)</f>
        <v>397880000</v>
      </c>
      <c r="H524" s="178"/>
      <c r="I524" s="179" t="s">
        <v>27</v>
      </c>
      <c r="J524" s="180"/>
      <c r="K524" s="254">
        <f>SUM(K525:K529)</f>
        <v>397880000</v>
      </c>
      <c r="L524" s="178"/>
      <c r="M524" s="179" t="s">
        <v>27</v>
      </c>
      <c r="N524" s="180"/>
      <c r="O524" s="254">
        <f>SUM(O525:O529)</f>
        <v>397880000</v>
      </c>
      <c r="P524" s="178"/>
      <c r="Q524" s="179" t="s">
        <v>27</v>
      </c>
      <c r="R524" s="180"/>
      <c r="S524" s="254">
        <f>SUM(S525:S529)</f>
        <v>361880000</v>
      </c>
      <c r="T524" s="251">
        <f t="shared" si="56"/>
        <v>36000000</v>
      </c>
    </row>
    <row r="525" spans="2:20" ht="15.9" hidden="1" x14ac:dyDescent="0.4">
      <c r="B525" s="208" t="s">
        <v>27</v>
      </c>
      <c r="C525" s="180" t="s">
        <v>176</v>
      </c>
      <c r="D525" s="275">
        <f>D518</f>
        <v>480</v>
      </c>
      <c r="E525" s="179" t="s">
        <v>40</v>
      </c>
      <c r="F525" s="254">
        <v>505000</v>
      </c>
      <c r="G525" s="254">
        <f>ROUNDDOWN(D525*F525,-3)</f>
        <v>242400000</v>
      </c>
      <c r="H525" s="275">
        <f>H518</f>
        <v>480</v>
      </c>
      <c r="I525" s="179" t="s">
        <v>40</v>
      </c>
      <c r="J525" s="254">
        <v>505000</v>
      </c>
      <c r="K525" s="254">
        <f>ROUNDDOWN(H525*J525,-3)</f>
        <v>242400000</v>
      </c>
      <c r="L525" s="275">
        <f>L518</f>
        <v>480</v>
      </c>
      <c r="M525" s="179" t="s">
        <v>40</v>
      </c>
      <c r="N525" s="254">
        <v>505000</v>
      </c>
      <c r="O525" s="254">
        <f>ROUNDDOWN(L525*N525,-3)</f>
        <v>242400000</v>
      </c>
      <c r="P525" s="275">
        <v>480</v>
      </c>
      <c r="Q525" s="179" t="s">
        <v>40</v>
      </c>
      <c r="R525" s="254">
        <v>505000</v>
      </c>
      <c r="S525" s="254">
        <f>ROUNDDOWN(P525*R525,-3)</f>
        <v>242400000</v>
      </c>
      <c r="T525" s="251">
        <f t="shared" si="56"/>
        <v>0</v>
      </c>
    </row>
    <row r="526" spans="2:20" ht="15.9" x14ac:dyDescent="0.4">
      <c r="B526" s="208" t="s">
        <v>27</v>
      </c>
      <c r="C526" s="180" t="s">
        <v>230</v>
      </c>
      <c r="D526" s="275">
        <f>D525</f>
        <v>480</v>
      </c>
      <c r="E526" s="179" t="s">
        <v>231</v>
      </c>
      <c r="F526" s="254">
        <v>75000</v>
      </c>
      <c r="G526" s="254">
        <f>ROUNDDOWN(D526*F526,-3)</f>
        <v>36000000</v>
      </c>
      <c r="H526" s="275">
        <f>H525</f>
        <v>480</v>
      </c>
      <c r="I526" s="179" t="s">
        <v>231</v>
      </c>
      <c r="J526" s="254">
        <v>75000</v>
      </c>
      <c r="K526" s="254">
        <f>ROUNDDOWN(H526*J526,-3)</f>
        <v>36000000</v>
      </c>
      <c r="L526" s="275">
        <f>L525</f>
        <v>480</v>
      </c>
      <c r="M526" s="179" t="s">
        <v>231</v>
      </c>
      <c r="N526" s="254">
        <v>75000</v>
      </c>
      <c r="O526" s="254">
        <f>ROUNDDOWN(L526*N526,-3)</f>
        <v>36000000</v>
      </c>
      <c r="P526" s="275">
        <v>0</v>
      </c>
      <c r="Q526" s="179" t="s">
        <v>231</v>
      </c>
      <c r="R526" s="254">
        <v>75000</v>
      </c>
      <c r="S526" s="254">
        <f>ROUNDDOWN(P526*R526,-3)</f>
        <v>0</v>
      </c>
      <c r="T526" s="251">
        <f t="shared" si="56"/>
        <v>36000000</v>
      </c>
    </row>
    <row r="527" spans="2:20" ht="15.9" hidden="1" x14ac:dyDescent="0.4">
      <c r="B527" s="208" t="s">
        <v>27</v>
      </c>
      <c r="C527" s="180" t="s">
        <v>44</v>
      </c>
      <c r="D527" s="275">
        <f>D525</f>
        <v>480</v>
      </c>
      <c r="E527" s="179" t="s">
        <v>40</v>
      </c>
      <c r="F527" s="254">
        <v>50000</v>
      </c>
      <c r="G527" s="254">
        <f>ROUNDDOWN(D527*F527,-3)</f>
        <v>24000000</v>
      </c>
      <c r="H527" s="275">
        <f>H525</f>
        <v>480</v>
      </c>
      <c r="I527" s="179" t="s">
        <v>40</v>
      </c>
      <c r="J527" s="254">
        <v>50000</v>
      </c>
      <c r="K527" s="254">
        <f>ROUNDDOWN(H527*J527,-3)</f>
        <v>24000000</v>
      </c>
      <c r="L527" s="275">
        <f>L525</f>
        <v>480</v>
      </c>
      <c r="M527" s="179" t="s">
        <v>40</v>
      </c>
      <c r="N527" s="254">
        <v>50000</v>
      </c>
      <c r="O527" s="254">
        <f>ROUNDDOWN(L527*N527,-3)</f>
        <v>24000000</v>
      </c>
      <c r="P527" s="275">
        <v>480</v>
      </c>
      <c r="Q527" s="179" t="s">
        <v>40</v>
      </c>
      <c r="R527" s="254">
        <v>50000</v>
      </c>
      <c r="S527" s="254">
        <f>ROUNDDOWN(P527*R527,-3)</f>
        <v>24000000</v>
      </c>
      <c r="T527" s="251">
        <f t="shared" si="56"/>
        <v>0</v>
      </c>
    </row>
    <row r="528" spans="2:20" ht="15.9" hidden="1" x14ac:dyDescent="0.4">
      <c r="B528" s="208" t="s">
        <v>27</v>
      </c>
      <c r="C528" s="180" t="s">
        <v>232</v>
      </c>
      <c r="D528" s="275">
        <f>D518/24</f>
        <v>20</v>
      </c>
      <c r="E528" s="179" t="s">
        <v>51</v>
      </c>
      <c r="F528" s="254">
        <v>500000</v>
      </c>
      <c r="G528" s="254">
        <f>ROUNDDOWN(D528*F528,-3)</f>
        <v>10000000</v>
      </c>
      <c r="H528" s="275">
        <f>H518/24</f>
        <v>20</v>
      </c>
      <c r="I528" s="179" t="s">
        <v>51</v>
      </c>
      <c r="J528" s="254">
        <v>500000</v>
      </c>
      <c r="K528" s="254">
        <f>ROUNDDOWN(H528*J528,-3)</f>
        <v>10000000</v>
      </c>
      <c r="L528" s="275">
        <f>L518/24</f>
        <v>20</v>
      </c>
      <c r="M528" s="179" t="s">
        <v>51</v>
      </c>
      <c r="N528" s="254">
        <v>500000</v>
      </c>
      <c r="O528" s="254">
        <f>ROUNDDOWN(L528*N528,-3)</f>
        <v>10000000</v>
      </c>
      <c r="P528" s="275">
        <v>20</v>
      </c>
      <c r="Q528" s="179" t="s">
        <v>51</v>
      </c>
      <c r="R528" s="254">
        <v>500000</v>
      </c>
      <c r="S528" s="254">
        <f>ROUNDDOWN(P528*R528,-3)</f>
        <v>10000000</v>
      </c>
      <c r="T528" s="251">
        <f t="shared" si="56"/>
        <v>0</v>
      </c>
    </row>
    <row r="529" spans="2:20" ht="15.9" hidden="1" x14ac:dyDescent="0.4">
      <c r="B529" s="208"/>
      <c r="C529" s="180" t="s">
        <v>254</v>
      </c>
      <c r="D529" s="178">
        <v>1</v>
      </c>
      <c r="E529" s="179" t="s">
        <v>38</v>
      </c>
      <c r="F529" s="254">
        <v>85480000</v>
      </c>
      <c r="G529" s="254">
        <f>ROUNDDOWN(D529*F529,-3)</f>
        <v>85480000</v>
      </c>
      <c r="H529" s="178">
        <v>1</v>
      </c>
      <c r="I529" s="179" t="s">
        <v>38</v>
      </c>
      <c r="J529" s="254">
        <v>85480000</v>
      </c>
      <c r="K529" s="254">
        <f>ROUNDDOWN(H529*J529,-3)</f>
        <v>85480000</v>
      </c>
      <c r="L529" s="178">
        <v>1</v>
      </c>
      <c r="M529" s="179" t="s">
        <v>38</v>
      </c>
      <c r="N529" s="254">
        <v>85480000</v>
      </c>
      <c r="O529" s="254">
        <f>ROUNDDOWN(L529*N529,-3)</f>
        <v>85480000</v>
      </c>
      <c r="P529" s="178">
        <v>1</v>
      </c>
      <c r="Q529" s="179" t="s">
        <v>38</v>
      </c>
      <c r="R529" s="254">
        <v>85480000</v>
      </c>
      <c r="S529" s="254">
        <f>ROUNDDOWN(P529*R529,-3)</f>
        <v>85480000</v>
      </c>
      <c r="T529" s="251">
        <f t="shared" si="56"/>
        <v>0</v>
      </c>
    </row>
    <row r="530" spans="2:20" ht="29.15" x14ac:dyDescent="0.4">
      <c r="B530" s="268" t="s">
        <v>261</v>
      </c>
      <c r="C530" s="180" t="s">
        <v>262</v>
      </c>
      <c r="D530" s="269">
        <f>D531</f>
        <v>96</v>
      </c>
      <c r="E530" s="270" t="s">
        <v>171</v>
      </c>
      <c r="F530" s="254">
        <v>0</v>
      </c>
      <c r="G530" s="254">
        <f>G531</f>
        <v>115896000</v>
      </c>
      <c r="H530" s="269">
        <f>H531</f>
        <v>96</v>
      </c>
      <c r="I530" s="270" t="s">
        <v>171</v>
      </c>
      <c r="J530" s="254">
        <v>0</v>
      </c>
      <c r="K530" s="254">
        <f>K531</f>
        <v>115896000</v>
      </c>
      <c r="L530" s="269">
        <f>L531</f>
        <v>96</v>
      </c>
      <c r="M530" s="270" t="s">
        <v>171</v>
      </c>
      <c r="N530" s="254">
        <v>0</v>
      </c>
      <c r="O530" s="254">
        <f>O531</f>
        <v>115896000</v>
      </c>
      <c r="P530" s="269">
        <v>96</v>
      </c>
      <c r="Q530" s="270" t="s">
        <v>171</v>
      </c>
      <c r="R530" s="254">
        <v>0</v>
      </c>
      <c r="S530" s="254">
        <f>S531</f>
        <v>108696000</v>
      </c>
      <c r="T530" s="251">
        <f t="shared" si="56"/>
        <v>7200000</v>
      </c>
    </row>
    <row r="531" spans="2:20" ht="29.15" x14ac:dyDescent="0.4">
      <c r="B531" s="312" t="s">
        <v>34</v>
      </c>
      <c r="C531" s="313" t="s">
        <v>263</v>
      </c>
      <c r="D531" s="269">
        <v>96</v>
      </c>
      <c r="E531" s="270" t="s">
        <v>171</v>
      </c>
      <c r="F531" s="254">
        <v>0</v>
      </c>
      <c r="G531" s="254">
        <f>G532+G537</f>
        <v>115896000</v>
      </c>
      <c r="H531" s="314">
        <v>96</v>
      </c>
      <c r="I531" s="315" t="s">
        <v>171</v>
      </c>
      <c r="J531" s="316">
        <v>0</v>
      </c>
      <c r="K531" s="316">
        <f>K532+K537</f>
        <v>115896000</v>
      </c>
      <c r="L531" s="314">
        <v>96</v>
      </c>
      <c r="M531" s="315" t="s">
        <v>171</v>
      </c>
      <c r="N531" s="316">
        <v>0</v>
      </c>
      <c r="O531" s="316">
        <f>O532+O537</f>
        <v>115896000</v>
      </c>
      <c r="P531" s="314">
        <v>96</v>
      </c>
      <c r="Q531" s="315" t="s">
        <v>171</v>
      </c>
      <c r="R531" s="316">
        <v>0</v>
      </c>
      <c r="S531" s="316">
        <f>S532+S537</f>
        <v>108696000</v>
      </c>
      <c r="T531" s="251">
        <f t="shared" si="56"/>
        <v>7200000</v>
      </c>
    </row>
    <row r="532" spans="2:20" ht="15.9" hidden="1" x14ac:dyDescent="0.4">
      <c r="B532" s="208">
        <v>525111</v>
      </c>
      <c r="C532" s="180" t="s">
        <v>174</v>
      </c>
      <c r="D532" s="178"/>
      <c r="E532" s="179" t="s">
        <v>27</v>
      </c>
      <c r="F532" s="180"/>
      <c r="G532" s="254">
        <f>SUM(G533:G536)</f>
        <v>30560000</v>
      </c>
      <c r="H532" s="178"/>
      <c r="I532" s="179" t="s">
        <v>27</v>
      </c>
      <c r="J532" s="180"/>
      <c r="K532" s="254">
        <f>SUM(K533:K536)</f>
        <v>30560000</v>
      </c>
      <c r="L532" s="178"/>
      <c r="M532" s="179" t="s">
        <v>27</v>
      </c>
      <c r="N532" s="180"/>
      <c r="O532" s="254">
        <f>SUM(O533:O536)</f>
        <v>30560000</v>
      </c>
      <c r="P532" s="178"/>
      <c r="Q532" s="179" t="s">
        <v>27</v>
      </c>
      <c r="R532" s="180"/>
      <c r="S532" s="254">
        <f>SUM(S533:S536)</f>
        <v>30560000</v>
      </c>
      <c r="T532" s="251">
        <f t="shared" si="56"/>
        <v>0</v>
      </c>
    </row>
    <row r="533" spans="2:20" ht="15.9" hidden="1" x14ac:dyDescent="0.4">
      <c r="B533" s="208" t="s">
        <v>27</v>
      </c>
      <c r="C533" s="180" t="s">
        <v>46</v>
      </c>
      <c r="D533" s="178">
        <v>4</v>
      </c>
      <c r="E533" s="179" t="s">
        <v>47</v>
      </c>
      <c r="F533" s="254">
        <v>110000</v>
      </c>
      <c r="G533" s="254">
        <f>ROUNDDOWN(D533*F533,-3)</f>
        <v>440000</v>
      </c>
      <c r="H533" s="178">
        <v>4</v>
      </c>
      <c r="I533" s="179" t="s">
        <v>47</v>
      </c>
      <c r="J533" s="254">
        <v>110000</v>
      </c>
      <c r="K533" s="254">
        <f>ROUNDDOWN(H533*J533,-3)</f>
        <v>440000</v>
      </c>
      <c r="L533" s="178">
        <v>4</v>
      </c>
      <c r="M533" s="179" t="s">
        <v>47</v>
      </c>
      <c r="N533" s="254">
        <v>110000</v>
      </c>
      <c r="O533" s="254">
        <f>ROUNDDOWN(L533*N533,-3)</f>
        <v>440000</v>
      </c>
      <c r="P533" s="178">
        <v>4</v>
      </c>
      <c r="Q533" s="179" t="s">
        <v>47</v>
      </c>
      <c r="R533" s="254">
        <v>110000</v>
      </c>
      <c r="S533" s="254">
        <f>ROUNDDOWN(P533*R533,-3)</f>
        <v>440000</v>
      </c>
      <c r="T533" s="251">
        <f t="shared" ref="T533:T596" si="57">O533-S533</f>
        <v>0</v>
      </c>
    </row>
    <row r="534" spans="2:20" ht="15.9" hidden="1" x14ac:dyDescent="0.4">
      <c r="B534" s="208" t="s">
        <v>27</v>
      </c>
      <c r="C534" s="180" t="s">
        <v>48</v>
      </c>
      <c r="D534" s="178">
        <v>8</v>
      </c>
      <c r="E534" s="179" t="s">
        <v>47</v>
      </c>
      <c r="F534" s="254">
        <v>110000</v>
      </c>
      <c r="G534" s="254">
        <f>ROUNDDOWN(D534*F534,-3)</f>
        <v>880000</v>
      </c>
      <c r="H534" s="178">
        <v>8</v>
      </c>
      <c r="I534" s="179" t="s">
        <v>47</v>
      </c>
      <c r="J534" s="254">
        <v>110000</v>
      </c>
      <c r="K534" s="254">
        <f>ROUNDDOWN(H534*J534,-3)</f>
        <v>880000</v>
      </c>
      <c r="L534" s="178">
        <v>8</v>
      </c>
      <c r="M534" s="179" t="s">
        <v>47</v>
      </c>
      <c r="N534" s="254">
        <v>110000</v>
      </c>
      <c r="O534" s="254">
        <f>ROUNDDOWN(L534*N534,-3)</f>
        <v>880000</v>
      </c>
      <c r="P534" s="178">
        <v>8</v>
      </c>
      <c r="Q534" s="179" t="s">
        <v>47</v>
      </c>
      <c r="R534" s="254">
        <v>110000</v>
      </c>
      <c r="S534" s="254">
        <f>ROUNDDOWN(P534*R534,-3)</f>
        <v>880000</v>
      </c>
      <c r="T534" s="251">
        <f t="shared" si="57"/>
        <v>0</v>
      </c>
    </row>
    <row r="535" spans="2:20" ht="15.9" hidden="1" x14ac:dyDescent="0.4">
      <c r="B535" s="208" t="s">
        <v>27</v>
      </c>
      <c r="C535" s="180" t="s">
        <v>175</v>
      </c>
      <c r="D535" s="178">
        <v>1</v>
      </c>
      <c r="E535" s="179" t="s">
        <v>38</v>
      </c>
      <c r="F535" s="254">
        <v>1600000</v>
      </c>
      <c r="G535" s="254">
        <f>ROUNDDOWN(D535*F535,-3)</f>
        <v>1600000</v>
      </c>
      <c r="H535" s="178">
        <v>1</v>
      </c>
      <c r="I535" s="179" t="s">
        <v>38</v>
      </c>
      <c r="J535" s="254">
        <v>1600000</v>
      </c>
      <c r="K535" s="254">
        <f>ROUNDDOWN(H535*J535,-3)</f>
        <v>1600000</v>
      </c>
      <c r="L535" s="178">
        <v>1</v>
      </c>
      <c r="M535" s="179" t="s">
        <v>38</v>
      </c>
      <c r="N535" s="254">
        <v>1600000</v>
      </c>
      <c r="O535" s="254">
        <f>ROUNDDOWN(L535*N535,-3)</f>
        <v>1600000</v>
      </c>
      <c r="P535" s="178">
        <v>1</v>
      </c>
      <c r="Q535" s="179" t="s">
        <v>38</v>
      </c>
      <c r="R535" s="254">
        <v>1600000</v>
      </c>
      <c r="S535" s="254">
        <f>ROUNDDOWN(P535*R535,-3)</f>
        <v>1600000</v>
      </c>
      <c r="T535" s="251">
        <f t="shared" si="57"/>
        <v>0</v>
      </c>
    </row>
    <row r="536" spans="2:20" ht="15.9" hidden="1" x14ac:dyDescent="0.4">
      <c r="B536" s="208"/>
      <c r="C536" s="180" t="s">
        <v>76</v>
      </c>
      <c r="D536" s="276">
        <v>1</v>
      </c>
      <c r="E536" s="179" t="s">
        <v>38</v>
      </c>
      <c r="F536" s="254">
        <v>27640000</v>
      </c>
      <c r="G536" s="254">
        <f>ROUNDDOWN(D536*F536,-3)</f>
        <v>27640000</v>
      </c>
      <c r="H536" s="276">
        <v>1</v>
      </c>
      <c r="I536" s="179" t="s">
        <v>38</v>
      </c>
      <c r="J536" s="254">
        <v>27640000</v>
      </c>
      <c r="K536" s="254">
        <f>ROUNDDOWN(H536*J536,-3)</f>
        <v>27640000</v>
      </c>
      <c r="L536" s="276">
        <v>1</v>
      </c>
      <c r="M536" s="179" t="s">
        <v>38</v>
      </c>
      <c r="N536" s="254">
        <v>27640000</v>
      </c>
      <c r="O536" s="254">
        <f>ROUNDDOWN(L536*N536,-3)</f>
        <v>27640000</v>
      </c>
      <c r="P536" s="276">
        <v>1</v>
      </c>
      <c r="Q536" s="179" t="s">
        <v>38</v>
      </c>
      <c r="R536" s="254">
        <v>27640000</v>
      </c>
      <c r="S536" s="254">
        <f>ROUNDDOWN(P536*R536,-3)</f>
        <v>27640000</v>
      </c>
      <c r="T536" s="251">
        <f t="shared" si="57"/>
        <v>0</v>
      </c>
    </row>
    <row r="537" spans="2:20" ht="15.9" x14ac:dyDescent="0.4">
      <c r="B537" s="208">
        <v>525112</v>
      </c>
      <c r="C537" s="180" t="s">
        <v>97</v>
      </c>
      <c r="D537" s="178">
        <v>0</v>
      </c>
      <c r="E537" s="179" t="s">
        <v>27</v>
      </c>
      <c r="F537" s="180">
        <v>0</v>
      </c>
      <c r="G537" s="254">
        <f>SUM(G538:G542)</f>
        <v>85336000</v>
      </c>
      <c r="H537" s="178">
        <v>0</v>
      </c>
      <c r="I537" s="179" t="s">
        <v>27</v>
      </c>
      <c r="J537" s="180">
        <v>0</v>
      </c>
      <c r="K537" s="254">
        <f>SUM(K538:K542)</f>
        <v>85336000</v>
      </c>
      <c r="L537" s="178">
        <v>0</v>
      </c>
      <c r="M537" s="179" t="s">
        <v>27</v>
      </c>
      <c r="N537" s="180">
        <v>0</v>
      </c>
      <c r="O537" s="254">
        <f>SUM(O538:O542)</f>
        <v>85336000</v>
      </c>
      <c r="P537" s="178">
        <v>0</v>
      </c>
      <c r="Q537" s="179" t="s">
        <v>27</v>
      </c>
      <c r="R537" s="180">
        <v>0</v>
      </c>
      <c r="S537" s="254">
        <f>SUM(S538:S542)</f>
        <v>78136000</v>
      </c>
      <c r="T537" s="251">
        <f t="shared" si="57"/>
        <v>7200000</v>
      </c>
    </row>
    <row r="538" spans="2:20" ht="15.9" hidden="1" x14ac:dyDescent="0.4">
      <c r="B538" s="208" t="s">
        <v>27</v>
      </c>
      <c r="C538" s="180" t="s">
        <v>176</v>
      </c>
      <c r="D538" s="275">
        <f>D531</f>
        <v>96</v>
      </c>
      <c r="E538" s="179" t="s">
        <v>40</v>
      </c>
      <c r="F538" s="254">
        <v>565000</v>
      </c>
      <c r="G538" s="254">
        <f>ROUNDDOWN(D538*F538,-3)</f>
        <v>54240000</v>
      </c>
      <c r="H538" s="275">
        <f>H531</f>
        <v>96</v>
      </c>
      <c r="I538" s="179" t="s">
        <v>40</v>
      </c>
      <c r="J538" s="254">
        <v>565000</v>
      </c>
      <c r="K538" s="254">
        <f>ROUNDDOWN(H538*J538,-3)</f>
        <v>54240000</v>
      </c>
      <c r="L538" s="275">
        <f>L531</f>
        <v>96</v>
      </c>
      <c r="M538" s="179" t="s">
        <v>40</v>
      </c>
      <c r="N538" s="254">
        <v>565000</v>
      </c>
      <c r="O538" s="254">
        <f>ROUNDDOWN(L538*N538,-3)</f>
        <v>54240000</v>
      </c>
      <c r="P538" s="275">
        <v>96</v>
      </c>
      <c r="Q538" s="179" t="s">
        <v>40</v>
      </c>
      <c r="R538" s="254">
        <v>565000</v>
      </c>
      <c r="S538" s="254">
        <f>ROUNDDOWN(P538*R538,-3)</f>
        <v>54240000</v>
      </c>
      <c r="T538" s="251">
        <f t="shared" si="57"/>
        <v>0</v>
      </c>
    </row>
    <row r="539" spans="2:20" ht="15.9" x14ac:dyDescent="0.4">
      <c r="B539" s="208" t="s">
        <v>27</v>
      </c>
      <c r="C539" s="180" t="s">
        <v>230</v>
      </c>
      <c r="D539" s="275">
        <f>D531</f>
        <v>96</v>
      </c>
      <c r="E539" s="179" t="s">
        <v>231</v>
      </c>
      <c r="F539" s="254">
        <v>75000</v>
      </c>
      <c r="G539" s="254">
        <f>ROUNDDOWN(D539*F539,-3)</f>
        <v>7200000</v>
      </c>
      <c r="H539" s="275">
        <f>H531</f>
        <v>96</v>
      </c>
      <c r="I539" s="179" t="s">
        <v>231</v>
      </c>
      <c r="J539" s="254">
        <v>75000</v>
      </c>
      <c r="K539" s="254">
        <f>ROUNDDOWN(H539*J539,-3)</f>
        <v>7200000</v>
      </c>
      <c r="L539" s="275">
        <f>L531</f>
        <v>96</v>
      </c>
      <c r="M539" s="179" t="s">
        <v>231</v>
      </c>
      <c r="N539" s="254">
        <v>75000</v>
      </c>
      <c r="O539" s="254">
        <f>ROUNDDOWN(L539*N539,-3)</f>
        <v>7200000</v>
      </c>
      <c r="P539" s="275">
        <v>0</v>
      </c>
      <c r="Q539" s="179" t="s">
        <v>231</v>
      </c>
      <c r="R539" s="254">
        <v>75000</v>
      </c>
      <c r="S539" s="254">
        <f>ROUNDDOWN(P539*R539,-3)</f>
        <v>0</v>
      </c>
      <c r="T539" s="251">
        <f t="shared" si="57"/>
        <v>7200000</v>
      </c>
    </row>
    <row r="540" spans="2:20" ht="15.9" hidden="1" x14ac:dyDescent="0.4">
      <c r="B540" s="208" t="s">
        <v>27</v>
      </c>
      <c r="C540" s="180" t="s">
        <v>44</v>
      </c>
      <c r="D540" s="275">
        <f>D531</f>
        <v>96</v>
      </c>
      <c r="E540" s="179" t="s">
        <v>40</v>
      </c>
      <c r="F540" s="254">
        <v>50000</v>
      </c>
      <c r="G540" s="254">
        <f>ROUNDDOWN(D540*F540,-3)</f>
        <v>4800000</v>
      </c>
      <c r="H540" s="275">
        <f>H531</f>
        <v>96</v>
      </c>
      <c r="I540" s="179" t="s">
        <v>40</v>
      </c>
      <c r="J540" s="254">
        <v>50000</v>
      </c>
      <c r="K540" s="254">
        <f>ROUNDDOWN(H540*J540,-3)</f>
        <v>4800000</v>
      </c>
      <c r="L540" s="275">
        <f>L531</f>
        <v>96</v>
      </c>
      <c r="M540" s="179" t="s">
        <v>40</v>
      </c>
      <c r="N540" s="254">
        <v>50000</v>
      </c>
      <c r="O540" s="254">
        <f>ROUNDDOWN(L540*N540,-3)</f>
        <v>4800000</v>
      </c>
      <c r="P540" s="275">
        <v>96</v>
      </c>
      <c r="Q540" s="179" t="s">
        <v>40</v>
      </c>
      <c r="R540" s="254">
        <v>50000</v>
      </c>
      <c r="S540" s="254">
        <f>ROUNDDOWN(P540*R540,-3)</f>
        <v>4800000</v>
      </c>
      <c r="T540" s="251">
        <f t="shared" si="57"/>
        <v>0</v>
      </c>
    </row>
    <row r="541" spans="2:20" ht="15.9" hidden="1" x14ac:dyDescent="0.4">
      <c r="B541" s="208" t="s">
        <v>27</v>
      </c>
      <c r="C541" s="180" t="s">
        <v>232</v>
      </c>
      <c r="D541" s="275">
        <f>D531/24</f>
        <v>4</v>
      </c>
      <c r="E541" s="179" t="s">
        <v>38</v>
      </c>
      <c r="F541" s="254">
        <v>500000</v>
      </c>
      <c r="G541" s="254">
        <f>ROUNDDOWN(D541*F541,-3)</f>
        <v>2000000</v>
      </c>
      <c r="H541" s="275">
        <f>H531/24</f>
        <v>4</v>
      </c>
      <c r="I541" s="179" t="s">
        <v>38</v>
      </c>
      <c r="J541" s="254">
        <v>500000</v>
      </c>
      <c r="K541" s="254">
        <f>ROUNDDOWN(H541*J541,-3)</f>
        <v>2000000</v>
      </c>
      <c r="L541" s="275">
        <f>L531/24</f>
        <v>4</v>
      </c>
      <c r="M541" s="179" t="s">
        <v>38</v>
      </c>
      <c r="N541" s="254">
        <v>500000</v>
      </c>
      <c r="O541" s="254">
        <f>ROUNDDOWN(L541*N541,-3)</f>
        <v>2000000</v>
      </c>
      <c r="P541" s="275">
        <v>4</v>
      </c>
      <c r="Q541" s="179" t="s">
        <v>38</v>
      </c>
      <c r="R541" s="254">
        <v>500000</v>
      </c>
      <c r="S541" s="254">
        <f>ROUNDDOWN(P541*R541,-3)</f>
        <v>2000000</v>
      </c>
      <c r="T541" s="251">
        <f t="shared" si="57"/>
        <v>0</v>
      </c>
    </row>
    <row r="542" spans="2:20" ht="15.9" hidden="1" x14ac:dyDescent="0.4">
      <c r="B542" s="208"/>
      <c r="C542" s="180" t="s">
        <v>254</v>
      </c>
      <c r="D542" s="178">
        <v>1</v>
      </c>
      <c r="E542" s="179" t="s">
        <v>38</v>
      </c>
      <c r="F542" s="254">
        <v>17096000</v>
      </c>
      <c r="G542" s="254">
        <f>ROUNDDOWN(D542*F542,-3)</f>
        <v>17096000</v>
      </c>
      <c r="H542" s="178">
        <v>1</v>
      </c>
      <c r="I542" s="179" t="s">
        <v>38</v>
      </c>
      <c r="J542" s="254">
        <v>17096000</v>
      </c>
      <c r="K542" s="254">
        <f>ROUNDDOWN(H542*J542,-3)</f>
        <v>17096000</v>
      </c>
      <c r="L542" s="178">
        <v>1</v>
      </c>
      <c r="M542" s="179" t="s">
        <v>38</v>
      </c>
      <c r="N542" s="254">
        <v>17096000</v>
      </c>
      <c r="O542" s="254">
        <f>ROUNDDOWN(L542*N542,-3)</f>
        <v>17096000</v>
      </c>
      <c r="P542" s="178">
        <v>1</v>
      </c>
      <c r="Q542" s="179" t="s">
        <v>38</v>
      </c>
      <c r="R542" s="254">
        <v>17096000</v>
      </c>
      <c r="S542" s="254">
        <f>ROUNDDOWN(P542*R542,-3)</f>
        <v>17096000</v>
      </c>
      <c r="T542" s="251">
        <f t="shared" si="57"/>
        <v>0</v>
      </c>
    </row>
    <row r="543" spans="2:20" ht="29.15" x14ac:dyDescent="0.4">
      <c r="B543" s="268" t="s">
        <v>264</v>
      </c>
      <c r="C543" s="180" t="s">
        <v>265</v>
      </c>
      <c r="D543" s="269">
        <f>D544</f>
        <v>480</v>
      </c>
      <c r="E543" s="270" t="s">
        <v>171</v>
      </c>
      <c r="F543" s="254">
        <v>0</v>
      </c>
      <c r="G543" s="254">
        <f>G544</f>
        <v>555080000</v>
      </c>
      <c r="H543" s="269">
        <f>H544</f>
        <v>480</v>
      </c>
      <c r="I543" s="270" t="s">
        <v>171</v>
      </c>
      <c r="J543" s="254">
        <v>0</v>
      </c>
      <c r="K543" s="254">
        <f>K544</f>
        <v>555080000</v>
      </c>
      <c r="L543" s="269">
        <f>L544</f>
        <v>480</v>
      </c>
      <c r="M543" s="270" t="s">
        <v>171</v>
      </c>
      <c r="N543" s="254">
        <v>0</v>
      </c>
      <c r="O543" s="254">
        <f>O544</f>
        <v>555080000</v>
      </c>
      <c r="P543" s="269">
        <v>480</v>
      </c>
      <c r="Q543" s="270" t="s">
        <v>171</v>
      </c>
      <c r="R543" s="254">
        <v>0</v>
      </c>
      <c r="S543" s="254">
        <f>S544</f>
        <v>519080000</v>
      </c>
      <c r="T543" s="251">
        <f t="shared" si="57"/>
        <v>36000000</v>
      </c>
    </row>
    <row r="544" spans="2:20" ht="29.15" x14ac:dyDescent="0.4">
      <c r="B544" s="312" t="s">
        <v>34</v>
      </c>
      <c r="C544" s="313" t="s">
        <v>266</v>
      </c>
      <c r="D544" s="269">
        <v>480</v>
      </c>
      <c r="E544" s="270" t="s">
        <v>171</v>
      </c>
      <c r="F544" s="254">
        <v>0</v>
      </c>
      <c r="G544" s="254">
        <f>G545+G550</f>
        <v>555080000</v>
      </c>
      <c r="H544" s="314">
        <v>480</v>
      </c>
      <c r="I544" s="315" t="s">
        <v>171</v>
      </c>
      <c r="J544" s="316">
        <v>0</v>
      </c>
      <c r="K544" s="316">
        <f>K545+K550</f>
        <v>555080000</v>
      </c>
      <c r="L544" s="314">
        <v>480</v>
      </c>
      <c r="M544" s="315" t="s">
        <v>171</v>
      </c>
      <c r="N544" s="316">
        <v>0</v>
      </c>
      <c r="O544" s="316">
        <f>O545+O550</f>
        <v>555080000</v>
      </c>
      <c r="P544" s="314">
        <v>480</v>
      </c>
      <c r="Q544" s="315" t="s">
        <v>171</v>
      </c>
      <c r="R544" s="316">
        <v>0</v>
      </c>
      <c r="S544" s="316">
        <f>S545+S550</f>
        <v>519080000</v>
      </c>
      <c r="T544" s="251">
        <f t="shared" si="57"/>
        <v>36000000</v>
      </c>
    </row>
    <row r="545" spans="2:20" ht="15.9" hidden="1" x14ac:dyDescent="0.4">
      <c r="B545" s="208">
        <v>525111</v>
      </c>
      <c r="C545" s="180" t="s">
        <v>174</v>
      </c>
      <c r="D545" s="178"/>
      <c r="E545" s="179" t="s">
        <v>27</v>
      </c>
      <c r="F545" s="180"/>
      <c r="G545" s="254">
        <f>SUM(G546:G549)</f>
        <v>152400000</v>
      </c>
      <c r="H545" s="178"/>
      <c r="I545" s="179" t="s">
        <v>27</v>
      </c>
      <c r="J545" s="180"/>
      <c r="K545" s="254">
        <f>SUM(K546:K549)</f>
        <v>152400000</v>
      </c>
      <c r="L545" s="178"/>
      <c r="M545" s="179" t="s">
        <v>27</v>
      </c>
      <c r="N545" s="180"/>
      <c r="O545" s="254">
        <f>SUM(O546:O549)</f>
        <v>152400000</v>
      </c>
      <c r="P545" s="178"/>
      <c r="Q545" s="179" t="s">
        <v>27</v>
      </c>
      <c r="R545" s="180"/>
      <c r="S545" s="254">
        <f>SUM(S546:S549)</f>
        <v>152400000</v>
      </c>
      <c r="T545" s="251">
        <f t="shared" si="57"/>
        <v>0</v>
      </c>
    </row>
    <row r="546" spans="2:20" ht="15.9" hidden="1" x14ac:dyDescent="0.4">
      <c r="B546" s="208" t="s">
        <v>27</v>
      </c>
      <c r="C546" s="180" t="s">
        <v>46</v>
      </c>
      <c r="D546" s="178">
        <v>20</v>
      </c>
      <c r="E546" s="179" t="s">
        <v>47</v>
      </c>
      <c r="F546" s="254">
        <v>110000</v>
      </c>
      <c r="G546" s="254">
        <f>ROUNDDOWN(D546*F546,-3)</f>
        <v>2200000</v>
      </c>
      <c r="H546" s="178">
        <v>20</v>
      </c>
      <c r="I546" s="179" t="s">
        <v>47</v>
      </c>
      <c r="J546" s="254">
        <v>110000</v>
      </c>
      <c r="K546" s="254">
        <f>ROUNDDOWN(H546*J546,-3)</f>
        <v>2200000</v>
      </c>
      <c r="L546" s="178">
        <v>20</v>
      </c>
      <c r="M546" s="179" t="s">
        <v>47</v>
      </c>
      <c r="N546" s="254">
        <v>110000</v>
      </c>
      <c r="O546" s="254">
        <f>ROUNDDOWN(L546*N546,-3)</f>
        <v>2200000</v>
      </c>
      <c r="P546" s="178">
        <v>20</v>
      </c>
      <c r="Q546" s="179" t="s">
        <v>47</v>
      </c>
      <c r="R546" s="254">
        <v>110000</v>
      </c>
      <c r="S546" s="254">
        <f>ROUNDDOWN(P546*R546,-3)</f>
        <v>2200000</v>
      </c>
      <c r="T546" s="251">
        <f t="shared" si="57"/>
        <v>0</v>
      </c>
    </row>
    <row r="547" spans="2:20" ht="15.9" hidden="1" x14ac:dyDescent="0.4">
      <c r="B547" s="208" t="s">
        <v>27</v>
      </c>
      <c r="C547" s="180" t="s">
        <v>48</v>
      </c>
      <c r="D547" s="178">
        <v>40</v>
      </c>
      <c r="E547" s="179" t="s">
        <v>47</v>
      </c>
      <c r="F547" s="254">
        <v>110000</v>
      </c>
      <c r="G547" s="254">
        <f>ROUNDDOWN(D547*F547,-3)</f>
        <v>4400000</v>
      </c>
      <c r="H547" s="178">
        <v>40</v>
      </c>
      <c r="I547" s="179" t="s">
        <v>47</v>
      </c>
      <c r="J547" s="254">
        <v>110000</v>
      </c>
      <c r="K547" s="254">
        <f>ROUNDDOWN(H547*J547,-3)</f>
        <v>4400000</v>
      </c>
      <c r="L547" s="178">
        <v>40</v>
      </c>
      <c r="M547" s="179" t="s">
        <v>47</v>
      </c>
      <c r="N547" s="254">
        <v>110000</v>
      </c>
      <c r="O547" s="254">
        <f>ROUNDDOWN(L547*N547,-3)</f>
        <v>4400000</v>
      </c>
      <c r="P547" s="178">
        <v>40</v>
      </c>
      <c r="Q547" s="179" t="s">
        <v>47</v>
      </c>
      <c r="R547" s="254">
        <v>110000</v>
      </c>
      <c r="S547" s="254">
        <f>ROUNDDOWN(P547*R547,-3)</f>
        <v>4400000</v>
      </c>
      <c r="T547" s="251">
        <f t="shared" si="57"/>
        <v>0</v>
      </c>
    </row>
    <row r="548" spans="2:20" ht="15.9" hidden="1" x14ac:dyDescent="0.4">
      <c r="B548" s="208" t="s">
        <v>27</v>
      </c>
      <c r="C548" s="180" t="s">
        <v>175</v>
      </c>
      <c r="D548" s="178">
        <v>1</v>
      </c>
      <c r="E548" s="179" t="s">
        <v>38</v>
      </c>
      <c r="F548" s="254">
        <v>4000000</v>
      </c>
      <c r="G548" s="254">
        <f>ROUNDDOWN(D548*F548,-3)</f>
        <v>4000000</v>
      </c>
      <c r="H548" s="178">
        <v>1</v>
      </c>
      <c r="I548" s="179" t="s">
        <v>38</v>
      </c>
      <c r="J548" s="254">
        <v>4000000</v>
      </c>
      <c r="K548" s="254">
        <f>ROUNDDOWN(H548*J548,-3)</f>
        <v>4000000</v>
      </c>
      <c r="L548" s="178">
        <v>1</v>
      </c>
      <c r="M548" s="179" t="s">
        <v>38</v>
      </c>
      <c r="N548" s="254">
        <v>4000000</v>
      </c>
      <c r="O548" s="254">
        <f>ROUNDDOWN(L548*N548,-3)</f>
        <v>4000000</v>
      </c>
      <c r="P548" s="178">
        <v>1</v>
      </c>
      <c r="Q548" s="179" t="s">
        <v>38</v>
      </c>
      <c r="R548" s="254">
        <v>4000000</v>
      </c>
      <c r="S548" s="254">
        <f>ROUNDDOWN(P548*R548,-3)</f>
        <v>4000000</v>
      </c>
      <c r="T548" s="251">
        <f t="shared" si="57"/>
        <v>0</v>
      </c>
    </row>
    <row r="549" spans="2:20" ht="15.9" hidden="1" x14ac:dyDescent="0.4">
      <c r="B549" s="208" t="s">
        <v>27</v>
      </c>
      <c r="C549" s="180" t="s">
        <v>76</v>
      </c>
      <c r="D549" s="276">
        <v>1</v>
      </c>
      <c r="E549" s="179" t="s">
        <v>38</v>
      </c>
      <c r="F549" s="254">
        <v>141800000</v>
      </c>
      <c r="G549" s="254">
        <f>ROUNDDOWN(D549*F549,-3)</f>
        <v>141800000</v>
      </c>
      <c r="H549" s="276">
        <v>1</v>
      </c>
      <c r="I549" s="179" t="s">
        <v>38</v>
      </c>
      <c r="J549" s="254">
        <v>141800000</v>
      </c>
      <c r="K549" s="254">
        <f>ROUNDDOWN(H549*J549,-3)</f>
        <v>141800000</v>
      </c>
      <c r="L549" s="276">
        <v>1</v>
      </c>
      <c r="M549" s="179" t="s">
        <v>38</v>
      </c>
      <c r="N549" s="254">
        <v>141800000</v>
      </c>
      <c r="O549" s="254">
        <f>ROUNDDOWN(L549*N549,-3)</f>
        <v>141800000</v>
      </c>
      <c r="P549" s="276">
        <v>1</v>
      </c>
      <c r="Q549" s="179" t="s">
        <v>38</v>
      </c>
      <c r="R549" s="254">
        <v>141800000</v>
      </c>
      <c r="S549" s="254">
        <f>ROUNDDOWN(P549*R549,-3)</f>
        <v>141800000</v>
      </c>
      <c r="T549" s="251">
        <f t="shared" si="57"/>
        <v>0</v>
      </c>
    </row>
    <row r="550" spans="2:20" ht="15.9" x14ac:dyDescent="0.4">
      <c r="B550" s="208">
        <v>525112</v>
      </c>
      <c r="C550" s="180" t="s">
        <v>97</v>
      </c>
      <c r="D550" s="178"/>
      <c r="E550" s="179" t="s">
        <v>27</v>
      </c>
      <c r="F550" s="180"/>
      <c r="G550" s="254">
        <f>SUM(G551:G555)</f>
        <v>402680000</v>
      </c>
      <c r="H550" s="178"/>
      <c r="I550" s="179" t="s">
        <v>27</v>
      </c>
      <c r="J550" s="180"/>
      <c r="K550" s="254">
        <f>SUM(K551:K555)</f>
        <v>402680000</v>
      </c>
      <c r="L550" s="178"/>
      <c r="M550" s="179" t="s">
        <v>27</v>
      </c>
      <c r="N550" s="180"/>
      <c r="O550" s="254">
        <f>SUM(O551:O555)</f>
        <v>402680000</v>
      </c>
      <c r="P550" s="178"/>
      <c r="Q550" s="179" t="s">
        <v>27</v>
      </c>
      <c r="R550" s="180"/>
      <c r="S550" s="254">
        <f>SUM(S551:S555)</f>
        <v>366680000</v>
      </c>
      <c r="T550" s="251">
        <f t="shared" si="57"/>
        <v>36000000</v>
      </c>
    </row>
    <row r="551" spans="2:20" ht="15.9" hidden="1" x14ac:dyDescent="0.4">
      <c r="B551" s="208" t="s">
        <v>27</v>
      </c>
      <c r="C551" s="180" t="s">
        <v>176</v>
      </c>
      <c r="D551" s="275">
        <f>D544</f>
        <v>480</v>
      </c>
      <c r="E551" s="179" t="s">
        <v>40</v>
      </c>
      <c r="F551" s="254">
        <v>505000</v>
      </c>
      <c r="G551" s="254">
        <f>ROUNDDOWN(D551*F551,-3)</f>
        <v>242400000</v>
      </c>
      <c r="H551" s="275">
        <f>H544</f>
        <v>480</v>
      </c>
      <c r="I551" s="179" t="s">
        <v>40</v>
      </c>
      <c r="J551" s="254">
        <v>505000</v>
      </c>
      <c r="K551" s="254">
        <f>ROUNDDOWN(H551*J551,-3)</f>
        <v>242400000</v>
      </c>
      <c r="L551" s="275">
        <f>L544</f>
        <v>480</v>
      </c>
      <c r="M551" s="179" t="s">
        <v>40</v>
      </c>
      <c r="N551" s="254">
        <v>505000</v>
      </c>
      <c r="O551" s="254">
        <f>ROUNDDOWN(L551*N551,-3)</f>
        <v>242400000</v>
      </c>
      <c r="P551" s="275">
        <v>480</v>
      </c>
      <c r="Q551" s="179" t="s">
        <v>40</v>
      </c>
      <c r="R551" s="254">
        <v>505000</v>
      </c>
      <c r="S551" s="254">
        <f>ROUNDDOWN(P551*R551,-3)</f>
        <v>242400000</v>
      </c>
      <c r="T551" s="251">
        <f t="shared" si="57"/>
        <v>0</v>
      </c>
    </row>
    <row r="552" spans="2:20" ht="15.9" x14ac:dyDescent="0.4">
      <c r="B552" s="208" t="s">
        <v>27</v>
      </c>
      <c r="C552" s="180" t="s">
        <v>230</v>
      </c>
      <c r="D552" s="275">
        <f>D544</f>
        <v>480</v>
      </c>
      <c r="E552" s="179" t="s">
        <v>231</v>
      </c>
      <c r="F552" s="254">
        <v>75000</v>
      </c>
      <c r="G552" s="254">
        <f>ROUNDDOWN(D552*F552,-3)</f>
        <v>36000000</v>
      </c>
      <c r="H552" s="275">
        <f>H544</f>
        <v>480</v>
      </c>
      <c r="I552" s="179" t="s">
        <v>231</v>
      </c>
      <c r="J552" s="254">
        <v>75000</v>
      </c>
      <c r="K552" s="254">
        <f>ROUNDDOWN(H552*J552,-3)</f>
        <v>36000000</v>
      </c>
      <c r="L552" s="275">
        <f>L544</f>
        <v>480</v>
      </c>
      <c r="M552" s="179" t="s">
        <v>231</v>
      </c>
      <c r="N552" s="254">
        <v>75000</v>
      </c>
      <c r="O552" s="254">
        <f>ROUNDDOWN(L552*N552,-3)</f>
        <v>36000000</v>
      </c>
      <c r="P552" s="275">
        <v>0</v>
      </c>
      <c r="Q552" s="179" t="s">
        <v>231</v>
      </c>
      <c r="R552" s="254">
        <v>75000</v>
      </c>
      <c r="S552" s="254">
        <f>ROUNDDOWN(P552*R552,-3)</f>
        <v>0</v>
      </c>
      <c r="T552" s="251">
        <f t="shared" si="57"/>
        <v>36000000</v>
      </c>
    </row>
    <row r="553" spans="2:20" ht="15.9" hidden="1" x14ac:dyDescent="0.4">
      <c r="B553" s="208" t="s">
        <v>27</v>
      </c>
      <c r="C553" s="180" t="s">
        <v>44</v>
      </c>
      <c r="D553" s="275">
        <f>D544</f>
        <v>480</v>
      </c>
      <c r="E553" s="179" t="s">
        <v>40</v>
      </c>
      <c r="F553" s="254">
        <v>50000</v>
      </c>
      <c r="G553" s="254">
        <f>ROUNDDOWN(D553*F553,-3)</f>
        <v>24000000</v>
      </c>
      <c r="H553" s="275">
        <f>H544</f>
        <v>480</v>
      </c>
      <c r="I553" s="179" t="s">
        <v>40</v>
      </c>
      <c r="J553" s="254">
        <v>50000</v>
      </c>
      <c r="K553" s="254">
        <f>ROUNDDOWN(H553*J553,-3)</f>
        <v>24000000</v>
      </c>
      <c r="L553" s="275">
        <f>L544</f>
        <v>480</v>
      </c>
      <c r="M553" s="179" t="s">
        <v>40</v>
      </c>
      <c r="N553" s="254">
        <v>50000</v>
      </c>
      <c r="O553" s="254">
        <f>ROUNDDOWN(L553*N553,-3)</f>
        <v>24000000</v>
      </c>
      <c r="P553" s="275">
        <v>480</v>
      </c>
      <c r="Q553" s="179" t="s">
        <v>40</v>
      </c>
      <c r="R553" s="254">
        <v>50000</v>
      </c>
      <c r="S553" s="254">
        <f>ROUNDDOWN(P553*R553,-3)</f>
        <v>24000000</v>
      </c>
      <c r="T553" s="251">
        <f t="shared" si="57"/>
        <v>0</v>
      </c>
    </row>
    <row r="554" spans="2:20" ht="15.9" hidden="1" x14ac:dyDescent="0.4">
      <c r="B554" s="208" t="s">
        <v>27</v>
      </c>
      <c r="C554" s="180" t="s">
        <v>232</v>
      </c>
      <c r="D554" s="275">
        <f>D544/24</f>
        <v>20</v>
      </c>
      <c r="E554" s="179" t="s">
        <v>51</v>
      </c>
      <c r="F554" s="254">
        <v>500000</v>
      </c>
      <c r="G554" s="254">
        <f>ROUNDDOWN(D554*F554,-3)</f>
        <v>10000000</v>
      </c>
      <c r="H554" s="275">
        <f>H544/24</f>
        <v>20</v>
      </c>
      <c r="I554" s="179" t="s">
        <v>51</v>
      </c>
      <c r="J554" s="254">
        <v>500000</v>
      </c>
      <c r="K554" s="254">
        <f>ROUNDDOWN(H554*J554,-3)</f>
        <v>10000000</v>
      </c>
      <c r="L554" s="275">
        <f>L544/24</f>
        <v>20</v>
      </c>
      <c r="M554" s="179" t="s">
        <v>51</v>
      </c>
      <c r="N554" s="254">
        <v>500000</v>
      </c>
      <c r="O554" s="254">
        <f>ROUNDDOWN(L554*N554,-3)</f>
        <v>10000000</v>
      </c>
      <c r="P554" s="275">
        <v>20</v>
      </c>
      <c r="Q554" s="179" t="s">
        <v>51</v>
      </c>
      <c r="R554" s="254">
        <v>500000</v>
      </c>
      <c r="S554" s="254">
        <f>ROUNDDOWN(P554*R554,-3)</f>
        <v>10000000</v>
      </c>
      <c r="T554" s="251">
        <f t="shared" si="57"/>
        <v>0</v>
      </c>
    </row>
    <row r="555" spans="2:20" ht="15.9" hidden="1" x14ac:dyDescent="0.4">
      <c r="B555" s="208"/>
      <c r="C555" s="180" t="s">
        <v>254</v>
      </c>
      <c r="D555" s="178">
        <v>1</v>
      </c>
      <c r="E555" s="179" t="s">
        <v>38</v>
      </c>
      <c r="F555" s="254">
        <v>90280000</v>
      </c>
      <c r="G555" s="254">
        <f>ROUNDDOWN(D555*F555,-3)</f>
        <v>90280000</v>
      </c>
      <c r="H555" s="178">
        <v>1</v>
      </c>
      <c r="I555" s="179" t="s">
        <v>38</v>
      </c>
      <c r="J555" s="254">
        <v>90280000</v>
      </c>
      <c r="K555" s="254">
        <f>ROUNDDOWN(H555*J555,-3)</f>
        <v>90280000</v>
      </c>
      <c r="L555" s="178">
        <v>1</v>
      </c>
      <c r="M555" s="179" t="s">
        <v>38</v>
      </c>
      <c r="N555" s="254">
        <v>90280000</v>
      </c>
      <c r="O555" s="254">
        <f>ROUNDDOWN(L555*N555,-3)</f>
        <v>90280000</v>
      </c>
      <c r="P555" s="178">
        <v>1</v>
      </c>
      <c r="Q555" s="179" t="s">
        <v>38</v>
      </c>
      <c r="R555" s="254">
        <v>90280000</v>
      </c>
      <c r="S555" s="254">
        <f>ROUNDDOWN(P555*R555,-3)</f>
        <v>90280000</v>
      </c>
      <c r="T555" s="251">
        <f t="shared" si="57"/>
        <v>0</v>
      </c>
    </row>
    <row r="556" spans="2:20" ht="29.15" x14ac:dyDescent="0.4">
      <c r="B556" s="208" t="s">
        <v>267</v>
      </c>
      <c r="C556" s="180" t="s">
        <v>268</v>
      </c>
      <c r="D556" s="269">
        <f>D557</f>
        <v>480</v>
      </c>
      <c r="E556" s="270" t="s">
        <v>171</v>
      </c>
      <c r="F556" s="254">
        <v>0</v>
      </c>
      <c r="G556" s="254">
        <f>G557</f>
        <v>555080000</v>
      </c>
      <c r="H556" s="269">
        <f>H557</f>
        <v>480</v>
      </c>
      <c r="I556" s="270" t="s">
        <v>171</v>
      </c>
      <c r="J556" s="254">
        <v>0</v>
      </c>
      <c r="K556" s="254">
        <f>K557</f>
        <v>555080000</v>
      </c>
      <c r="L556" s="269">
        <f>L557</f>
        <v>480</v>
      </c>
      <c r="M556" s="270" t="s">
        <v>171</v>
      </c>
      <c r="N556" s="254">
        <v>0</v>
      </c>
      <c r="O556" s="254">
        <f>O557</f>
        <v>555080000</v>
      </c>
      <c r="P556" s="269">
        <v>480</v>
      </c>
      <c r="Q556" s="270" t="s">
        <v>171</v>
      </c>
      <c r="R556" s="254">
        <v>0</v>
      </c>
      <c r="S556" s="254">
        <f>S557</f>
        <v>519080000</v>
      </c>
      <c r="T556" s="251">
        <f t="shared" si="57"/>
        <v>36000000</v>
      </c>
    </row>
    <row r="557" spans="2:20" ht="29.15" x14ac:dyDescent="0.4">
      <c r="B557" s="312" t="s">
        <v>34</v>
      </c>
      <c r="C557" s="313" t="s">
        <v>269</v>
      </c>
      <c r="D557" s="269">
        <v>480</v>
      </c>
      <c r="E557" s="270" t="s">
        <v>171</v>
      </c>
      <c r="F557" s="254">
        <v>0</v>
      </c>
      <c r="G557" s="254">
        <f>G558+G563</f>
        <v>555080000</v>
      </c>
      <c r="H557" s="314">
        <v>480</v>
      </c>
      <c r="I557" s="315" t="s">
        <v>171</v>
      </c>
      <c r="J557" s="316">
        <v>0</v>
      </c>
      <c r="K557" s="316">
        <f>K558+K563</f>
        <v>555080000</v>
      </c>
      <c r="L557" s="314">
        <v>480</v>
      </c>
      <c r="M557" s="315" t="s">
        <v>171</v>
      </c>
      <c r="N557" s="316">
        <v>0</v>
      </c>
      <c r="O557" s="316">
        <f>O558+O563</f>
        <v>555080000</v>
      </c>
      <c r="P557" s="314">
        <v>480</v>
      </c>
      <c r="Q557" s="315" t="s">
        <v>171</v>
      </c>
      <c r="R557" s="316">
        <v>0</v>
      </c>
      <c r="S557" s="316">
        <f>S558+S563</f>
        <v>519080000</v>
      </c>
      <c r="T557" s="251">
        <f t="shared" si="57"/>
        <v>36000000</v>
      </c>
    </row>
    <row r="558" spans="2:20" ht="15.9" hidden="1" x14ac:dyDescent="0.4">
      <c r="B558" s="208">
        <v>525111</v>
      </c>
      <c r="C558" s="180" t="s">
        <v>174</v>
      </c>
      <c r="D558" s="178"/>
      <c r="E558" s="179" t="s">
        <v>27</v>
      </c>
      <c r="F558" s="180"/>
      <c r="G558" s="254">
        <f>SUM(G559:G562)</f>
        <v>152400000</v>
      </c>
      <c r="H558" s="178"/>
      <c r="I558" s="179" t="s">
        <v>27</v>
      </c>
      <c r="J558" s="180"/>
      <c r="K558" s="254">
        <f>SUM(K559:K562)</f>
        <v>152400000</v>
      </c>
      <c r="L558" s="178"/>
      <c r="M558" s="179" t="s">
        <v>27</v>
      </c>
      <c r="N558" s="180"/>
      <c r="O558" s="254">
        <f>SUM(O559:O562)</f>
        <v>152400000</v>
      </c>
      <c r="P558" s="178"/>
      <c r="Q558" s="179" t="s">
        <v>27</v>
      </c>
      <c r="R558" s="180"/>
      <c r="S558" s="254">
        <f>SUM(S559:S562)</f>
        <v>152400000</v>
      </c>
      <c r="T558" s="251">
        <f t="shared" si="57"/>
        <v>0</v>
      </c>
    </row>
    <row r="559" spans="2:20" ht="15.9" hidden="1" x14ac:dyDescent="0.4">
      <c r="B559" s="208" t="s">
        <v>27</v>
      </c>
      <c r="C559" s="180" t="s">
        <v>46</v>
      </c>
      <c r="D559" s="178">
        <v>20</v>
      </c>
      <c r="E559" s="179" t="s">
        <v>47</v>
      </c>
      <c r="F559" s="254">
        <v>110000</v>
      </c>
      <c r="G559" s="254">
        <f>ROUNDDOWN(D559*F559,-3)</f>
        <v>2200000</v>
      </c>
      <c r="H559" s="178">
        <v>20</v>
      </c>
      <c r="I559" s="179" t="s">
        <v>47</v>
      </c>
      <c r="J559" s="254">
        <v>110000</v>
      </c>
      <c r="K559" s="254">
        <f>ROUNDDOWN(H559*J559,-3)</f>
        <v>2200000</v>
      </c>
      <c r="L559" s="178">
        <v>20</v>
      </c>
      <c r="M559" s="179" t="s">
        <v>47</v>
      </c>
      <c r="N559" s="254">
        <v>110000</v>
      </c>
      <c r="O559" s="254">
        <f>ROUNDDOWN(L559*N559,-3)</f>
        <v>2200000</v>
      </c>
      <c r="P559" s="178">
        <v>20</v>
      </c>
      <c r="Q559" s="179" t="s">
        <v>47</v>
      </c>
      <c r="R559" s="254">
        <v>110000</v>
      </c>
      <c r="S559" s="254">
        <f>ROUNDDOWN(P559*R559,-3)</f>
        <v>2200000</v>
      </c>
      <c r="T559" s="251">
        <f t="shared" si="57"/>
        <v>0</v>
      </c>
    </row>
    <row r="560" spans="2:20" ht="15.9" hidden="1" x14ac:dyDescent="0.4">
      <c r="B560" s="208" t="s">
        <v>27</v>
      </c>
      <c r="C560" s="180" t="s">
        <v>48</v>
      </c>
      <c r="D560" s="178">
        <v>40</v>
      </c>
      <c r="E560" s="179" t="s">
        <v>47</v>
      </c>
      <c r="F560" s="254">
        <v>110000</v>
      </c>
      <c r="G560" s="254">
        <f>ROUNDDOWN(D560*F560,-3)</f>
        <v>4400000</v>
      </c>
      <c r="H560" s="178">
        <v>40</v>
      </c>
      <c r="I560" s="179" t="s">
        <v>47</v>
      </c>
      <c r="J560" s="254">
        <v>110000</v>
      </c>
      <c r="K560" s="254">
        <f>ROUNDDOWN(H560*J560,-3)</f>
        <v>4400000</v>
      </c>
      <c r="L560" s="178">
        <v>40</v>
      </c>
      <c r="M560" s="179" t="s">
        <v>47</v>
      </c>
      <c r="N560" s="254">
        <v>110000</v>
      </c>
      <c r="O560" s="254">
        <f>ROUNDDOWN(L560*N560,-3)</f>
        <v>4400000</v>
      </c>
      <c r="P560" s="178">
        <v>40</v>
      </c>
      <c r="Q560" s="179" t="s">
        <v>47</v>
      </c>
      <c r="R560" s="254">
        <v>110000</v>
      </c>
      <c r="S560" s="254">
        <f>ROUNDDOWN(P560*R560,-3)</f>
        <v>4400000</v>
      </c>
      <c r="T560" s="251">
        <f t="shared" si="57"/>
        <v>0</v>
      </c>
    </row>
    <row r="561" spans="2:20" ht="15.9" hidden="1" x14ac:dyDescent="0.4">
      <c r="B561" s="208" t="s">
        <v>27</v>
      </c>
      <c r="C561" s="180" t="s">
        <v>175</v>
      </c>
      <c r="D561" s="178">
        <v>1</v>
      </c>
      <c r="E561" s="179" t="s">
        <v>38</v>
      </c>
      <c r="F561" s="254">
        <v>4000000</v>
      </c>
      <c r="G561" s="254">
        <f>ROUNDDOWN(D561*F561,-3)</f>
        <v>4000000</v>
      </c>
      <c r="H561" s="178">
        <v>1</v>
      </c>
      <c r="I561" s="179" t="s">
        <v>38</v>
      </c>
      <c r="J561" s="254">
        <v>4000000</v>
      </c>
      <c r="K561" s="254">
        <f>ROUNDDOWN(H561*J561,-3)</f>
        <v>4000000</v>
      </c>
      <c r="L561" s="178">
        <v>1</v>
      </c>
      <c r="M561" s="179" t="s">
        <v>38</v>
      </c>
      <c r="N561" s="254">
        <v>4000000</v>
      </c>
      <c r="O561" s="254">
        <f>ROUNDDOWN(L561*N561,-3)</f>
        <v>4000000</v>
      </c>
      <c r="P561" s="178">
        <v>1</v>
      </c>
      <c r="Q561" s="179" t="s">
        <v>38</v>
      </c>
      <c r="R561" s="254">
        <v>4000000</v>
      </c>
      <c r="S561" s="254">
        <f>ROUNDDOWN(P561*R561,-3)</f>
        <v>4000000</v>
      </c>
      <c r="T561" s="251">
        <f t="shared" si="57"/>
        <v>0</v>
      </c>
    </row>
    <row r="562" spans="2:20" ht="15.9" hidden="1" x14ac:dyDescent="0.4">
      <c r="B562" s="208" t="s">
        <v>27</v>
      </c>
      <c r="C562" s="180" t="s">
        <v>76</v>
      </c>
      <c r="D562" s="276">
        <v>1</v>
      </c>
      <c r="E562" s="179" t="s">
        <v>38</v>
      </c>
      <c r="F562" s="254">
        <v>141800000</v>
      </c>
      <c r="G562" s="254">
        <f>ROUNDDOWN(D562*F562,-3)</f>
        <v>141800000</v>
      </c>
      <c r="H562" s="276">
        <v>1</v>
      </c>
      <c r="I562" s="179" t="s">
        <v>38</v>
      </c>
      <c r="J562" s="254">
        <v>141800000</v>
      </c>
      <c r="K562" s="254">
        <f>ROUNDDOWN(H562*J562,-3)</f>
        <v>141800000</v>
      </c>
      <c r="L562" s="276">
        <v>1</v>
      </c>
      <c r="M562" s="179" t="s">
        <v>38</v>
      </c>
      <c r="N562" s="254">
        <v>141800000</v>
      </c>
      <c r="O562" s="254">
        <f>ROUNDDOWN(L562*N562,-3)</f>
        <v>141800000</v>
      </c>
      <c r="P562" s="276">
        <v>1</v>
      </c>
      <c r="Q562" s="179" t="s">
        <v>38</v>
      </c>
      <c r="R562" s="254">
        <v>141800000</v>
      </c>
      <c r="S562" s="254">
        <f>ROUNDDOWN(P562*R562,-3)</f>
        <v>141800000</v>
      </c>
      <c r="T562" s="251">
        <f t="shared" si="57"/>
        <v>0</v>
      </c>
    </row>
    <row r="563" spans="2:20" ht="15.9" x14ac:dyDescent="0.4">
      <c r="B563" s="208">
        <v>525112</v>
      </c>
      <c r="C563" s="180" t="s">
        <v>97</v>
      </c>
      <c r="D563" s="178"/>
      <c r="E563" s="179" t="s">
        <v>27</v>
      </c>
      <c r="F563" s="180"/>
      <c r="G563" s="254">
        <f>SUM(G564:G568)</f>
        <v>402680000</v>
      </c>
      <c r="H563" s="178"/>
      <c r="I563" s="179" t="s">
        <v>27</v>
      </c>
      <c r="J563" s="180"/>
      <c r="K563" s="254">
        <f>SUM(K564:K568)</f>
        <v>402680000</v>
      </c>
      <c r="L563" s="178"/>
      <c r="M563" s="179" t="s">
        <v>27</v>
      </c>
      <c r="N563" s="180"/>
      <c r="O563" s="254">
        <f>SUM(O564:O568)</f>
        <v>402680000</v>
      </c>
      <c r="P563" s="178"/>
      <c r="Q563" s="179" t="s">
        <v>27</v>
      </c>
      <c r="R563" s="180"/>
      <c r="S563" s="254">
        <f>SUM(S564:S568)</f>
        <v>366680000</v>
      </c>
      <c r="T563" s="251">
        <f t="shared" si="57"/>
        <v>36000000</v>
      </c>
    </row>
    <row r="564" spans="2:20" ht="15.9" hidden="1" x14ac:dyDescent="0.4">
      <c r="B564" s="208" t="s">
        <v>27</v>
      </c>
      <c r="C564" s="180" t="s">
        <v>176</v>
      </c>
      <c r="D564" s="275">
        <f>D557</f>
        <v>480</v>
      </c>
      <c r="E564" s="179" t="s">
        <v>40</v>
      </c>
      <c r="F564" s="254">
        <v>505000</v>
      </c>
      <c r="G564" s="254">
        <f>ROUNDDOWN(D564*F564,-3)</f>
        <v>242400000</v>
      </c>
      <c r="H564" s="275">
        <f>H557</f>
        <v>480</v>
      </c>
      <c r="I564" s="179" t="s">
        <v>40</v>
      </c>
      <c r="J564" s="254">
        <v>505000</v>
      </c>
      <c r="K564" s="254">
        <f>ROUNDDOWN(H564*J564,-3)</f>
        <v>242400000</v>
      </c>
      <c r="L564" s="275">
        <f>L557</f>
        <v>480</v>
      </c>
      <c r="M564" s="179" t="s">
        <v>40</v>
      </c>
      <c r="N564" s="254">
        <v>505000</v>
      </c>
      <c r="O564" s="254">
        <f>ROUNDDOWN(L564*N564,-3)</f>
        <v>242400000</v>
      </c>
      <c r="P564" s="275">
        <v>480</v>
      </c>
      <c r="Q564" s="179" t="s">
        <v>40</v>
      </c>
      <c r="R564" s="254">
        <v>505000</v>
      </c>
      <c r="S564" s="254">
        <f>ROUNDDOWN(P564*R564,-3)</f>
        <v>242400000</v>
      </c>
      <c r="T564" s="251">
        <f t="shared" si="57"/>
        <v>0</v>
      </c>
    </row>
    <row r="565" spans="2:20" ht="15.9" x14ac:dyDescent="0.4">
      <c r="B565" s="208" t="s">
        <v>27</v>
      </c>
      <c r="C565" s="180" t="s">
        <v>230</v>
      </c>
      <c r="D565" s="275">
        <f>D557</f>
        <v>480</v>
      </c>
      <c r="E565" s="179" t="s">
        <v>231</v>
      </c>
      <c r="F565" s="254">
        <v>75000</v>
      </c>
      <c r="G565" s="254">
        <f>ROUNDDOWN(D565*F565,-3)</f>
        <v>36000000</v>
      </c>
      <c r="H565" s="275">
        <f>H557</f>
        <v>480</v>
      </c>
      <c r="I565" s="179" t="s">
        <v>231</v>
      </c>
      <c r="J565" s="254">
        <v>75000</v>
      </c>
      <c r="K565" s="254">
        <f>ROUNDDOWN(H565*J565,-3)</f>
        <v>36000000</v>
      </c>
      <c r="L565" s="275">
        <f>L557</f>
        <v>480</v>
      </c>
      <c r="M565" s="179" t="s">
        <v>231</v>
      </c>
      <c r="N565" s="254">
        <v>75000</v>
      </c>
      <c r="O565" s="254">
        <f>ROUNDDOWN(L565*N565,-3)</f>
        <v>36000000</v>
      </c>
      <c r="P565" s="275">
        <v>0</v>
      </c>
      <c r="Q565" s="179" t="s">
        <v>231</v>
      </c>
      <c r="R565" s="254">
        <v>75000</v>
      </c>
      <c r="S565" s="254">
        <f>ROUNDDOWN(P565*R565,-3)</f>
        <v>0</v>
      </c>
      <c r="T565" s="251">
        <f t="shared" si="57"/>
        <v>36000000</v>
      </c>
    </row>
    <row r="566" spans="2:20" ht="15.9" hidden="1" x14ac:dyDescent="0.4">
      <c r="B566" s="208" t="s">
        <v>27</v>
      </c>
      <c r="C566" s="180" t="s">
        <v>44</v>
      </c>
      <c r="D566" s="275">
        <f>D557</f>
        <v>480</v>
      </c>
      <c r="E566" s="179" t="s">
        <v>40</v>
      </c>
      <c r="F566" s="254">
        <v>50000</v>
      </c>
      <c r="G566" s="254">
        <f>ROUNDDOWN(D566*F566,-3)</f>
        <v>24000000</v>
      </c>
      <c r="H566" s="275">
        <f>H557</f>
        <v>480</v>
      </c>
      <c r="I566" s="179" t="s">
        <v>40</v>
      </c>
      <c r="J566" s="254">
        <v>50000</v>
      </c>
      <c r="K566" s="254">
        <f>ROUNDDOWN(H566*J566,-3)</f>
        <v>24000000</v>
      </c>
      <c r="L566" s="275">
        <f>L557</f>
        <v>480</v>
      </c>
      <c r="M566" s="179" t="s">
        <v>40</v>
      </c>
      <c r="N566" s="254">
        <v>50000</v>
      </c>
      <c r="O566" s="254">
        <f>ROUNDDOWN(L566*N566,-3)</f>
        <v>24000000</v>
      </c>
      <c r="P566" s="275">
        <v>480</v>
      </c>
      <c r="Q566" s="179" t="s">
        <v>40</v>
      </c>
      <c r="R566" s="254">
        <v>50000</v>
      </c>
      <c r="S566" s="254">
        <f>ROUNDDOWN(P566*R566,-3)</f>
        <v>24000000</v>
      </c>
      <c r="T566" s="251">
        <f t="shared" si="57"/>
        <v>0</v>
      </c>
    </row>
    <row r="567" spans="2:20" ht="15.9" hidden="1" x14ac:dyDescent="0.4">
      <c r="B567" s="208" t="s">
        <v>27</v>
      </c>
      <c r="C567" s="180" t="s">
        <v>232</v>
      </c>
      <c r="D567" s="275">
        <f>D557/24</f>
        <v>20</v>
      </c>
      <c r="E567" s="179" t="s">
        <v>51</v>
      </c>
      <c r="F567" s="254">
        <v>500000</v>
      </c>
      <c r="G567" s="254">
        <f>ROUNDDOWN(D567*F567,-3)</f>
        <v>10000000</v>
      </c>
      <c r="H567" s="275">
        <f>H557/24</f>
        <v>20</v>
      </c>
      <c r="I567" s="179" t="s">
        <v>51</v>
      </c>
      <c r="J567" s="254">
        <v>500000</v>
      </c>
      <c r="K567" s="254">
        <f>ROUNDDOWN(H567*J567,-3)</f>
        <v>10000000</v>
      </c>
      <c r="L567" s="275">
        <f>L557/24</f>
        <v>20</v>
      </c>
      <c r="M567" s="179" t="s">
        <v>51</v>
      </c>
      <c r="N567" s="254">
        <v>500000</v>
      </c>
      <c r="O567" s="254">
        <f>ROUNDDOWN(L567*N567,-3)</f>
        <v>10000000</v>
      </c>
      <c r="P567" s="275">
        <v>20</v>
      </c>
      <c r="Q567" s="179" t="s">
        <v>51</v>
      </c>
      <c r="R567" s="254">
        <v>500000</v>
      </c>
      <c r="S567" s="254">
        <f>ROUNDDOWN(P567*R567,-3)</f>
        <v>10000000</v>
      </c>
      <c r="T567" s="251">
        <f t="shared" si="57"/>
        <v>0</v>
      </c>
    </row>
    <row r="568" spans="2:20" ht="15.9" hidden="1" x14ac:dyDescent="0.4">
      <c r="B568" s="208"/>
      <c r="C568" s="180" t="s">
        <v>254</v>
      </c>
      <c r="D568" s="178">
        <v>1</v>
      </c>
      <c r="E568" s="179" t="s">
        <v>38</v>
      </c>
      <c r="F568" s="254">
        <v>90280000</v>
      </c>
      <c r="G568" s="254">
        <f>ROUNDDOWN(D568*F568,-3)</f>
        <v>90280000</v>
      </c>
      <c r="H568" s="178">
        <v>1</v>
      </c>
      <c r="I568" s="179" t="s">
        <v>38</v>
      </c>
      <c r="J568" s="254">
        <v>90280000</v>
      </c>
      <c r="K568" s="254">
        <f>ROUNDDOWN(H568*J568,-3)</f>
        <v>90280000</v>
      </c>
      <c r="L568" s="178">
        <v>1</v>
      </c>
      <c r="M568" s="179" t="s">
        <v>38</v>
      </c>
      <c r="N568" s="254">
        <v>90280000</v>
      </c>
      <c r="O568" s="254">
        <f>ROUNDDOWN(L568*N568,-3)</f>
        <v>90280000</v>
      </c>
      <c r="P568" s="178">
        <v>1</v>
      </c>
      <c r="Q568" s="179" t="s">
        <v>38</v>
      </c>
      <c r="R568" s="254">
        <v>90280000</v>
      </c>
      <c r="S568" s="254">
        <f>ROUNDDOWN(P568*R568,-3)</f>
        <v>90280000</v>
      </c>
      <c r="T568" s="251">
        <f t="shared" si="57"/>
        <v>0</v>
      </c>
    </row>
    <row r="569" spans="2:20" ht="15.9" x14ac:dyDescent="0.4">
      <c r="B569" s="325" t="s">
        <v>270</v>
      </c>
      <c r="C569" s="326" t="s">
        <v>271</v>
      </c>
      <c r="D569" s="269">
        <f>D570+D576+D582+D588+D594+D600+D606+D612</f>
        <v>15936</v>
      </c>
      <c r="E569" s="270" t="s">
        <v>171</v>
      </c>
      <c r="F569" s="254">
        <v>0</v>
      </c>
      <c r="G569" s="254">
        <f>G570+G576+G582+G588+G594+G600+G606+G612</f>
        <v>1524624000</v>
      </c>
      <c r="H569" s="269">
        <f>H570+H576+H582+H588+H594+H600+H606+H612</f>
        <v>15936</v>
      </c>
      <c r="I569" s="270" t="s">
        <v>171</v>
      </c>
      <c r="J569" s="254">
        <v>0</v>
      </c>
      <c r="K569" s="254">
        <f>K570+K576+K582+K588+K594+K600+K606+K612</f>
        <v>1524624000</v>
      </c>
      <c r="L569" s="327">
        <f>L570+L576+L582+L588+L594+L600+L606+L612</f>
        <v>15936</v>
      </c>
      <c r="M569" s="328" t="s">
        <v>171</v>
      </c>
      <c r="N569" s="329">
        <v>0</v>
      </c>
      <c r="O569" s="329">
        <f>O570+O576+O582+O588+O594+O600+O606+O612</f>
        <v>1524624000</v>
      </c>
      <c r="P569" s="327">
        <v>15936</v>
      </c>
      <c r="Q569" s="328" t="s">
        <v>171</v>
      </c>
      <c r="R569" s="329">
        <v>0</v>
      </c>
      <c r="S569" s="329">
        <f>S570+S576+S582+S588+S594+S600+S606+S612</f>
        <v>239040000</v>
      </c>
      <c r="T569" s="251">
        <f t="shared" si="57"/>
        <v>1285584000</v>
      </c>
    </row>
    <row r="570" spans="2:20" ht="15.9" x14ac:dyDescent="0.4">
      <c r="B570" s="268" t="s">
        <v>87</v>
      </c>
      <c r="C570" s="180" t="s">
        <v>272</v>
      </c>
      <c r="D570" s="269">
        <f>D571</f>
        <v>7680</v>
      </c>
      <c r="E570" s="270" t="s">
        <v>171</v>
      </c>
      <c r="F570" s="254">
        <v>0</v>
      </c>
      <c r="G570" s="254">
        <f>G571</f>
        <v>734208000</v>
      </c>
      <c r="H570" s="269">
        <f>H571</f>
        <v>7680</v>
      </c>
      <c r="I570" s="270" t="s">
        <v>171</v>
      </c>
      <c r="J570" s="254">
        <v>0</v>
      </c>
      <c r="K570" s="254">
        <f>K571</f>
        <v>734208000</v>
      </c>
      <c r="L570" s="269">
        <f>L571</f>
        <v>7680</v>
      </c>
      <c r="M570" s="270" t="s">
        <v>171</v>
      </c>
      <c r="N570" s="254">
        <v>0</v>
      </c>
      <c r="O570" s="254">
        <f>O571</f>
        <v>734208000</v>
      </c>
      <c r="P570" s="269">
        <v>7680</v>
      </c>
      <c r="Q570" s="270" t="s">
        <v>171</v>
      </c>
      <c r="R570" s="254">
        <v>0</v>
      </c>
      <c r="S570" s="254">
        <f>S571</f>
        <v>115200000</v>
      </c>
      <c r="T570" s="251">
        <f t="shared" si="57"/>
        <v>619008000</v>
      </c>
    </row>
    <row r="571" spans="2:20" ht="15.9" x14ac:dyDescent="0.4">
      <c r="B571" s="312" t="s">
        <v>34</v>
      </c>
      <c r="C571" s="313" t="s">
        <v>273</v>
      </c>
      <c r="D571" s="269">
        <v>7680</v>
      </c>
      <c r="E571" s="270" t="s">
        <v>171</v>
      </c>
      <c r="F571" s="254">
        <v>0</v>
      </c>
      <c r="G571" s="254">
        <f>G572</f>
        <v>734208000</v>
      </c>
      <c r="H571" s="314">
        <v>7680</v>
      </c>
      <c r="I571" s="315" t="s">
        <v>171</v>
      </c>
      <c r="J571" s="316">
        <v>0</v>
      </c>
      <c r="K571" s="316">
        <f>K572</f>
        <v>734208000</v>
      </c>
      <c r="L571" s="314">
        <v>7680</v>
      </c>
      <c r="M571" s="315" t="s">
        <v>171</v>
      </c>
      <c r="N571" s="316">
        <v>0</v>
      </c>
      <c r="O571" s="316">
        <f>O572</f>
        <v>734208000</v>
      </c>
      <c r="P571" s="314">
        <v>7680</v>
      </c>
      <c r="Q571" s="315" t="s">
        <v>171</v>
      </c>
      <c r="R571" s="316">
        <v>0</v>
      </c>
      <c r="S571" s="316">
        <f>S572</f>
        <v>115200000</v>
      </c>
      <c r="T571" s="251">
        <f t="shared" si="57"/>
        <v>619008000</v>
      </c>
    </row>
    <row r="572" spans="2:20" ht="15.9" x14ac:dyDescent="0.4">
      <c r="B572" s="208">
        <v>525112</v>
      </c>
      <c r="C572" s="180" t="s">
        <v>97</v>
      </c>
      <c r="D572" s="178"/>
      <c r="E572" s="179" t="s">
        <v>27</v>
      </c>
      <c r="F572" s="180"/>
      <c r="G572" s="254">
        <f>SUM(G573:G575)</f>
        <v>734208000</v>
      </c>
      <c r="H572" s="178"/>
      <c r="I572" s="179" t="s">
        <v>27</v>
      </c>
      <c r="J572" s="180"/>
      <c r="K572" s="254">
        <f>SUM(K573:K575)</f>
        <v>734208000</v>
      </c>
      <c r="L572" s="178"/>
      <c r="M572" s="179" t="s">
        <v>27</v>
      </c>
      <c r="N572" s="180"/>
      <c r="O572" s="254">
        <f>SUM(O573:O575)</f>
        <v>734208000</v>
      </c>
      <c r="P572" s="178"/>
      <c r="Q572" s="179" t="s">
        <v>27</v>
      </c>
      <c r="R572" s="180"/>
      <c r="S572" s="254">
        <f>SUM(S573:S575)</f>
        <v>115200000</v>
      </c>
      <c r="T572" s="251">
        <f t="shared" si="57"/>
        <v>619008000</v>
      </c>
    </row>
    <row r="573" spans="2:20" ht="15.9" x14ac:dyDescent="0.4">
      <c r="B573" s="277"/>
      <c r="C573" s="180" t="s">
        <v>230</v>
      </c>
      <c r="D573" s="275">
        <f>D571</f>
        <v>7680</v>
      </c>
      <c r="E573" s="179" t="s">
        <v>231</v>
      </c>
      <c r="F573" s="254">
        <v>75000</v>
      </c>
      <c r="G573" s="254">
        <f>ROUNDDOWN(D573*F573,-3)</f>
        <v>576000000</v>
      </c>
      <c r="H573" s="275">
        <f>H571</f>
        <v>7680</v>
      </c>
      <c r="I573" s="179" t="s">
        <v>231</v>
      </c>
      <c r="J573" s="254">
        <v>75000</v>
      </c>
      <c r="K573" s="254">
        <f>ROUNDDOWN(H573*J573,-3)</f>
        <v>576000000</v>
      </c>
      <c r="L573" s="275">
        <f>L571</f>
        <v>7680</v>
      </c>
      <c r="M573" s="179" t="s">
        <v>231</v>
      </c>
      <c r="N573" s="254">
        <v>75000</v>
      </c>
      <c r="O573" s="254">
        <f>ROUNDDOWN(L573*N573,-3)</f>
        <v>576000000</v>
      </c>
      <c r="P573" s="275">
        <v>0</v>
      </c>
      <c r="Q573" s="179" t="s">
        <v>231</v>
      </c>
      <c r="R573" s="254">
        <v>75000</v>
      </c>
      <c r="S573" s="254">
        <f>ROUNDDOWN(P573*R573,-3)</f>
        <v>0</v>
      </c>
      <c r="T573" s="251">
        <f t="shared" si="57"/>
        <v>576000000</v>
      </c>
    </row>
    <row r="574" spans="2:20" ht="15.9" x14ac:dyDescent="0.4">
      <c r="B574" s="208"/>
      <c r="C574" s="180" t="s">
        <v>232</v>
      </c>
      <c r="D574" s="278">
        <f>D573/25</f>
        <v>307.2</v>
      </c>
      <c r="E574" s="179" t="s">
        <v>51</v>
      </c>
      <c r="F574" s="254">
        <v>140000</v>
      </c>
      <c r="G574" s="254">
        <f>ROUNDDOWN(D574*F574,-3)</f>
        <v>43008000</v>
      </c>
      <c r="H574" s="278">
        <f>H573/25</f>
        <v>307.2</v>
      </c>
      <c r="I574" s="179" t="s">
        <v>51</v>
      </c>
      <c r="J574" s="254">
        <v>140000</v>
      </c>
      <c r="K574" s="254">
        <f>ROUNDDOWN(H574*J574,-3)</f>
        <v>43008000</v>
      </c>
      <c r="L574" s="278">
        <f>L573/25</f>
        <v>307.2</v>
      </c>
      <c r="M574" s="179" t="s">
        <v>51</v>
      </c>
      <c r="N574" s="254">
        <v>140000</v>
      </c>
      <c r="O574" s="254">
        <f>ROUNDDOWN(L574*N574,-3)</f>
        <v>43008000</v>
      </c>
      <c r="P574" s="278">
        <v>0</v>
      </c>
      <c r="Q574" s="179" t="s">
        <v>51</v>
      </c>
      <c r="R574" s="254">
        <v>140000</v>
      </c>
      <c r="S574" s="254">
        <f>ROUNDDOWN(P574*R574,-3)</f>
        <v>0</v>
      </c>
      <c r="T574" s="251">
        <f t="shared" si="57"/>
        <v>43008000</v>
      </c>
    </row>
    <row r="575" spans="2:20" ht="15.9" hidden="1" x14ac:dyDescent="0.4">
      <c r="B575" s="208" t="s">
        <v>27</v>
      </c>
      <c r="C575" s="180" t="s">
        <v>274</v>
      </c>
      <c r="D575" s="275">
        <f>D573</f>
        <v>7680</v>
      </c>
      <c r="E575" s="179" t="s">
        <v>40</v>
      </c>
      <c r="F575" s="254">
        <v>15000</v>
      </c>
      <c r="G575" s="254">
        <f>ROUNDDOWN(D575*F575,-3)</f>
        <v>115200000</v>
      </c>
      <c r="H575" s="275">
        <f>H573</f>
        <v>7680</v>
      </c>
      <c r="I575" s="179" t="s">
        <v>40</v>
      </c>
      <c r="J575" s="254">
        <v>15000</v>
      </c>
      <c r="K575" s="254">
        <f>ROUNDDOWN(H575*J575,-3)</f>
        <v>115200000</v>
      </c>
      <c r="L575" s="275">
        <f>L573</f>
        <v>7680</v>
      </c>
      <c r="M575" s="179" t="s">
        <v>40</v>
      </c>
      <c r="N575" s="254">
        <v>15000</v>
      </c>
      <c r="O575" s="254">
        <f>ROUNDDOWN(L575*N575,-3)</f>
        <v>115200000</v>
      </c>
      <c r="P575" s="275">
        <v>7680</v>
      </c>
      <c r="Q575" s="179" t="s">
        <v>40</v>
      </c>
      <c r="R575" s="254">
        <v>15000</v>
      </c>
      <c r="S575" s="254">
        <f>ROUNDDOWN(P575*R575,-3)</f>
        <v>115200000</v>
      </c>
      <c r="T575" s="251">
        <f t="shared" si="57"/>
        <v>0</v>
      </c>
    </row>
    <row r="576" spans="2:20" ht="15.9" x14ac:dyDescent="0.4">
      <c r="B576" s="268" t="s">
        <v>164</v>
      </c>
      <c r="C576" s="180" t="s">
        <v>275</v>
      </c>
      <c r="D576" s="269">
        <f>D577</f>
        <v>3360</v>
      </c>
      <c r="E576" s="270" t="s">
        <v>171</v>
      </c>
      <c r="F576" s="254">
        <v>0</v>
      </c>
      <c r="G576" s="254">
        <f>G577</f>
        <v>321216000</v>
      </c>
      <c r="H576" s="269">
        <f>H577</f>
        <v>3360</v>
      </c>
      <c r="I576" s="270" t="s">
        <v>171</v>
      </c>
      <c r="J576" s="254">
        <v>0</v>
      </c>
      <c r="K576" s="254">
        <f>K577</f>
        <v>321216000</v>
      </c>
      <c r="L576" s="269">
        <f>L577</f>
        <v>3360</v>
      </c>
      <c r="M576" s="270" t="s">
        <v>171</v>
      </c>
      <c r="N576" s="254">
        <v>0</v>
      </c>
      <c r="O576" s="254">
        <f>O577</f>
        <v>321216000</v>
      </c>
      <c r="P576" s="269">
        <v>3360</v>
      </c>
      <c r="Q576" s="270" t="s">
        <v>171</v>
      </c>
      <c r="R576" s="254">
        <v>0</v>
      </c>
      <c r="S576" s="254">
        <f>S577</f>
        <v>50400000</v>
      </c>
      <c r="T576" s="251">
        <f t="shared" si="57"/>
        <v>270816000</v>
      </c>
    </row>
    <row r="577" spans="2:20" ht="15.9" x14ac:dyDescent="0.4">
      <c r="B577" s="312" t="s">
        <v>34</v>
      </c>
      <c r="C577" s="313" t="s">
        <v>276</v>
      </c>
      <c r="D577" s="269">
        <v>3360</v>
      </c>
      <c r="E577" s="270" t="s">
        <v>171</v>
      </c>
      <c r="F577" s="254">
        <v>0</v>
      </c>
      <c r="G577" s="254">
        <f>G578</f>
        <v>321216000</v>
      </c>
      <c r="H577" s="314">
        <v>3360</v>
      </c>
      <c r="I577" s="315" t="s">
        <v>171</v>
      </c>
      <c r="J577" s="316">
        <v>0</v>
      </c>
      <c r="K577" s="316">
        <f>K578</f>
        <v>321216000</v>
      </c>
      <c r="L577" s="314">
        <v>3360</v>
      </c>
      <c r="M577" s="315" t="s">
        <v>171</v>
      </c>
      <c r="N577" s="316">
        <v>0</v>
      </c>
      <c r="O577" s="316">
        <f>O578</f>
        <v>321216000</v>
      </c>
      <c r="P577" s="314">
        <v>3360</v>
      </c>
      <c r="Q577" s="315" t="s">
        <v>171</v>
      </c>
      <c r="R577" s="316">
        <v>0</v>
      </c>
      <c r="S577" s="316">
        <f>S578</f>
        <v>50400000</v>
      </c>
      <c r="T577" s="251">
        <f t="shared" si="57"/>
        <v>270816000</v>
      </c>
    </row>
    <row r="578" spans="2:20" ht="15.9" x14ac:dyDescent="0.4">
      <c r="B578" s="208">
        <v>525112</v>
      </c>
      <c r="C578" s="180" t="s">
        <v>97</v>
      </c>
      <c r="D578" s="178"/>
      <c r="E578" s="179" t="s">
        <v>27</v>
      </c>
      <c r="F578" s="180"/>
      <c r="G578" s="254">
        <f>SUM(G579:G581)</f>
        <v>321216000</v>
      </c>
      <c r="H578" s="178"/>
      <c r="I578" s="179" t="s">
        <v>27</v>
      </c>
      <c r="J578" s="180"/>
      <c r="K578" s="254">
        <f>SUM(K579:K581)</f>
        <v>321216000</v>
      </c>
      <c r="L578" s="178"/>
      <c r="M578" s="179" t="s">
        <v>27</v>
      </c>
      <c r="N578" s="180"/>
      <c r="O578" s="254">
        <f>SUM(O579:O581)</f>
        <v>321216000</v>
      </c>
      <c r="P578" s="178"/>
      <c r="Q578" s="179" t="s">
        <v>27</v>
      </c>
      <c r="R578" s="180"/>
      <c r="S578" s="254">
        <f>SUM(S579:S581)</f>
        <v>50400000</v>
      </c>
      <c r="T578" s="251">
        <f t="shared" si="57"/>
        <v>270816000</v>
      </c>
    </row>
    <row r="579" spans="2:20" ht="15.9" x14ac:dyDescent="0.4">
      <c r="B579" s="208" t="s">
        <v>27</v>
      </c>
      <c r="C579" s="180" t="s">
        <v>230</v>
      </c>
      <c r="D579" s="275">
        <f>D577</f>
        <v>3360</v>
      </c>
      <c r="E579" s="179" t="s">
        <v>231</v>
      </c>
      <c r="F579" s="254">
        <v>75000</v>
      </c>
      <c r="G579" s="254">
        <f>ROUNDDOWN(D579*F579,-3)</f>
        <v>252000000</v>
      </c>
      <c r="H579" s="275">
        <f>H577</f>
        <v>3360</v>
      </c>
      <c r="I579" s="179" t="s">
        <v>231</v>
      </c>
      <c r="J579" s="254">
        <v>75000</v>
      </c>
      <c r="K579" s="254">
        <f>ROUNDDOWN(H579*J579,-3)</f>
        <v>252000000</v>
      </c>
      <c r="L579" s="275">
        <f>L577</f>
        <v>3360</v>
      </c>
      <c r="M579" s="179" t="s">
        <v>231</v>
      </c>
      <c r="N579" s="254">
        <v>75000</v>
      </c>
      <c r="O579" s="254">
        <f>ROUNDDOWN(L579*N579,-3)</f>
        <v>252000000</v>
      </c>
      <c r="P579" s="275">
        <v>0</v>
      </c>
      <c r="Q579" s="179" t="s">
        <v>231</v>
      </c>
      <c r="R579" s="254">
        <v>75000</v>
      </c>
      <c r="S579" s="254">
        <f>ROUNDDOWN(P579*R579,-3)</f>
        <v>0</v>
      </c>
      <c r="T579" s="251">
        <f t="shared" si="57"/>
        <v>252000000</v>
      </c>
    </row>
    <row r="580" spans="2:20" ht="15.9" x14ac:dyDescent="0.4">
      <c r="B580" s="208" t="s">
        <v>27</v>
      </c>
      <c r="C580" s="180" t="s">
        <v>232</v>
      </c>
      <c r="D580" s="278">
        <f>D579/25</f>
        <v>134.4</v>
      </c>
      <c r="E580" s="179" t="s">
        <v>51</v>
      </c>
      <c r="F580" s="254">
        <v>140000</v>
      </c>
      <c r="G580" s="254">
        <f>ROUNDDOWN(D580*F580,-3)</f>
        <v>18816000</v>
      </c>
      <c r="H580" s="278">
        <f>H579/25</f>
        <v>134.4</v>
      </c>
      <c r="I580" s="179" t="s">
        <v>51</v>
      </c>
      <c r="J580" s="254">
        <v>140000</v>
      </c>
      <c r="K580" s="254">
        <f>ROUNDDOWN(H580*J580,-3)</f>
        <v>18816000</v>
      </c>
      <c r="L580" s="278">
        <f>L579/25</f>
        <v>134.4</v>
      </c>
      <c r="M580" s="179" t="s">
        <v>51</v>
      </c>
      <c r="N580" s="254">
        <v>140000</v>
      </c>
      <c r="O580" s="254">
        <f>ROUNDDOWN(L580*N580,-3)</f>
        <v>18816000</v>
      </c>
      <c r="P580" s="278">
        <v>0</v>
      </c>
      <c r="Q580" s="179" t="s">
        <v>51</v>
      </c>
      <c r="R580" s="254">
        <v>140000</v>
      </c>
      <c r="S580" s="254">
        <f>ROUNDDOWN(P580*R580,-3)</f>
        <v>0</v>
      </c>
      <c r="T580" s="251">
        <f t="shared" si="57"/>
        <v>18816000</v>
      </c>
    </row>
    <row r="581" spans="2:20" ht="15.9" hidden="1" x14ac:dyDescent="0.4">
      <c r="B581" s="208" t="s">
        <v>27</v>
      </c>
      <c r="C581" s="180" t="s">
        <v>274</v>
      </c>
      <c r="D581" s="275">
        <f>D579</f>
        <v>3360</v>
      </c>
      <c r="E581" s="179" t="s">
        <v>40</v>
      </c>
      <c r="F581" s="254">
        <v>15000</v>
      </c>
      <c r="G581" s="254">
        <f>ROUNDDOWN(D581*F581,-3)</f>
        <v>50400000</v>
      </c>
      <c r="H581" s="275">
        <f>H579</f>
        <v>3360</v>
      </c>
      <c r="I581" s="179" t="s">
        <v>40</v>
      </c>
      <c r="J581" s="254">
        <v>15000</v>
      </c>
      <c r="K581" s="254">
        <f>ROUNDDOWN(H581*J581,-3)</f>
        <v>50400000</v>
      </c>
      <c r="L581" s="275">
        <f>L579</f>
        <v>3360</v>
      </c>
      <c r="M581" s="179" t="s">
        <v>40</v>
      </c>
      <c r="N581" s="254">
        <v>15000</v>
      </c>
      <c r="O581" s="254">
        <f>ROUNDDOWN(L581*N581,-3)</f>
        <v>50400000</v>
      </c>
      <c r="P581" s="275">
        <v>3360</v>
      </c>
      <c r="Q581" s="179" t="s">
        <v>40</v>
      </c>
      <c r="R581" s="254">
        <v>15000</v>
      </c>
      <c r="S581" s="254">
        <f>ROUNDDOWN(P581*R581,-3)</f>
        <v>50400000</v>
      </c>
      <c r="T581" s="251">
        <f t="shared" si="57"/>
        <v>0</v>
      </c>
    </row>
    <row r="582" spans="2:20" ht="26.5" customHeight="1" x14ac:dyDescent="0.4">
      <c r="B582" s="268" t="s">
        <v>183</v>
      </c>
      <c r="C582" s="180" t="s">
        <v>277</v>
      </c>
      <c r="D582" s="269">
        <f>D583</f>
        <v>48</v>
      </c>
      <c r="E582" s="270" t="s">
        <v>171</v>
      </c>
      <c r="F582" s="254">
        <v>0</v>
      </c>
      <c r="G582" s="254">
        <f>G583</f>
        <v>4600000</v>
      </c>
      <c r="H582" s="269">
        <f>H583</f>
        <v>48</v>
      </c>
      <c r="I582" s="270" t="s">
        <v>171</v>
      </c>
      <c r="J582" s="254">
        <v>0</v>
      </c>
      <c r="K582" s="254">
        <f>K583</f>
        <v>4600000</v>
      </c>
      <c r="L582" s="269">
        <f>L583</f>
        <v>48</v>
      </c>
      <c r="M582" s="270" t="s">
        <v>171</v>
      </c>
      <c r="N582" s="254">
        <v>0</v>
      </c>
      <c r="O582" s="254">
        <f>O583</f>
        <v>4600000</v>
      </c>
      <c r="P582" s="269">
        <v>48</v>
      </c>
      <c r="Q582" s="270" t="s">
        <v>171</v>
      </c>
      <c r="R582" s="254">
        <v>0</v>
      </c>
      <c r="S582" s="254">
        <f>S583</f>
        <v>720000</v>
      </c>
      <c r="T582" s="251">
        <f t="shared" si="57"/>
        <v>3880000</v>
      </c>
    </row>
    <row r="583" spans="2:20" ht="29.15" x14ac:dyDescent="0.4">
      <c r="B583" s="312" t="s">
        <v>34</v>
      </c>
      <c r="C583" s="313" t="s">
        <v>278</v>
      </c>
      <c r="D583" s="269">
        <v>48</v>
      </c>
      <c r="E583" s="270" t="s">
        <v>171</v>
      </c>
      <c r="F583" s="254">
        <v>0</v>
      </c>
      <c r="G583" s="254">
        <f>G584</f>
        <v>4600000</v>
      </c>
      <c r="H583" s="314">
        <v>48</v>
      </c>
      <c r="I583" s="315" t="s">
        <v>171</v>
      </c>
      <c r="J583" s="316">
        <v>0</v>
      </c>
      <c r="K583" s="316">
        <f>K584</f>
        <v>4600000</v>
      </c>
      <c r="L583" s="314">
        <v>48</v>
      </c>
      <c r="M583" s="315" t="s">
        <v>171</v>
      </c>
      <c r="N583" s="316">
        <v>0</v>
      </c>
      <c r="O583" s="316">
        <f>O584</f>
        <v>4600000</v>
      </c>
      <c r="P583" s="314">
        <v>48</v>
      </c>
      <c r="Q583" s="315" t="s">
        <v>171</v>
      </c>
      <c r="R583" s="316">
        <v>0</v>
      </c>
      <c r="S583" s="316">
        <f>S584</f>
        <v>720000</v>
      </c>
      <c r="T583" s="251">
        <f t="shared" si="57"/>
        <v>3880000</v>
      </c>
    </row>
    <row r="584" spans="2:20" ht="15.9" x14ac:dyDescent="0.4">
      <c r="B584" s="208">
        <v>525112</v>
      </c>
      <c r="C584" s="180" t="s">
        <v>97</v>
      </c>
      <c r="D584" s="178"/>
      <c r="E584" s="179" t="s">
        <v>27</v>
      </c>
      <c r="F584" s="180"/>
      <c r="G584" s="254">
        <f>SUM(G585:G587)</f>
        <v>4600000</v>
      </c>
      <c r="H584" s="178"/>
      <c r="I584" s="179" t="s">
        <v>27</v>
      </c>
      <c r="J584" s="180"/>
      <c r="K584" s="254">
        <f>SUM(K585:K587)</f>
        <v>4600000</v>
      </c>
      <c r="L584" s="178"/>
      <c r="M584" s="179" t="s">
        <v>27</v>
      </c>
      <c r="N584" s="180"/>
      <c r="O584" s="254">
        <f>SUM(O585:O587)</f>
        <v>4600000</v>
      </c>
      <c r="P584" s="178"/>
      <c r="Q584" s="179" t="s">
        <v>27</v>
      </c>
      <c r="R584" s="180"/>
      <c r="S584" s="254">
        <f>SUM(S585:S587)</f>
        <v>720000</v>
      </c>
      <c r="T584" s="251">
        <f t="shared" si="57"/>
        <v>3880000</v>
      </c>
    </row>
    <row r="585" spans="2:20" ht="15.9" x14ac:dyDescent="0.4">
      <c r="B585" s="208" t="s">
        <v>27</v>
      </c>
      <c r="C585" s="180" t="s">
        <v>230</v>
      </c>
      <c r="D585" s="275">
        <f>D583</f>
        <v>48</v>
      </c>
      <c r="E585" s="179" t="s">
        <v>231</v>
      </c>
      <c r="F585" s="254">
        <v>75000</v>
      </c>
      <c r="G585" s="254">
        <f>ROUNDDOWN(D585*F585,-3)</f>
        <v>3600000</v>
      </c>
      <c r="H585" s="275">
        <f>H583</f>
        <v>48</v>
      </c>
      <c r="I585" s="179" t="s">
        <v>231</v>
      </c>
      <c r="J585" s="254">
        <v>75000</v>
      </c>
      <c r="K585" s="254">
        <f>ROUNDDOWN(H585*J585,-3)</f>
        <v>3600000</v>
      </c>
      <c r="L585" s="275">
        <f>L583</f>
        <v>48</v>
      </c>
      <c r="M585" s="179" t="s">
        <v>231</v>
      </c>
      <c r="N585" s="254">
        <v>75000</v>
      </c>
      <c r="O585" s="254">
        <f>ROUNDDOWN(L585*N585,-3)</f>
        <v>3600000</v>
      </c>
      <c r="P585" s="275">
        <v>0</v>
      </c>
      <c r="Q585" s="179" t="s">
        <v>231</v>
      </c>
      <c r="R585" s="254">
        <v>75000</v>
      </c>
      <c r="S585" s="254">
        <f>ROUNDDOWN(P585*R585,-3)</f>
        <v>0</v>
      </c>
      <c r="T585" s="251">
        <f t="shared" si="57"/>
        <v>3600000</v>
      </c>
    </row>
    <row r="586" spans="2:20" ht="15.9" x14ac:dyDescent="0.4">
      <c r="B586" s="208" t="s">
        <v>27</v>
      </c>
      <c r="C586" s="180" t="s">
        <v>232</v>
      </c>
      <c r="D586" s="278">
        <v>2</v>
      </c>
      <c r="E586" s="179" t="s">
        <v>51</v>
      </c>
      <c r="F586" s="254">
        <v>140000</v>
      </c>
      <c r="G586" s="254">
        <f>ROUNDDOWN(D586*F586,-3)</f>
        <v>280000</v>
      </c>
      <c r="H586" s="278">
        <v>2</v>
      </c>
      <c r="I586" s="179" t="s">
        <v>51</v>
      </c>
      <c r="J586" s="254">
        <v>140000</v>
      </c>
      <c r="K586" s="254">
        <f>ROUNDDOWN(H586*J586,-3)</f>
        <v>280000</v>
      </c>
      <c r="L586" s="278">
        <v>2</v>
      </c>
      <c r="M586" s="179" t="s">
        <v>51</v>
      </c>
      <c r="N586" s="254">
        <v>140000</v>
      </c>
      <c r="O586" s="254">
        <f>ROUNDDOWN(L586*N586,-3)</f>
        <v>280000</v>
      </c>
      <c r="P586" s="278">
        <v>0</v>
      </c>
      <c r="Q586" s="179" t="s">
        <v>51</v>
      </c>
      <c r="R586" s="254">
        <v>140000</v>
      </c>
      <c r="S586" s="254">
        <f>ROUNDDOWN(P586*R586,-3)</f>
        <v>0</v>
      </c>
      <c r="T586" s="251">
        <f t="shared" si="57"/>
        <v>280000</v>
      </c>
    </row>
    <row r="587" spans="2:20" ht="15.9" hidden="1" x14ac:dyDescent="0.4">
      <c r="B587" s="208" t="s">
        <v>27</v>
      </c>
      <c r="C587" s="180" t="s">
        <v>274</v>
      </c>
      <c r="D587" s="275">
        <f>D585</f>
        <v>48</v>
      </c>
      <c r="E587" s="179" t="s">
        <v>40</v>
      </c>
      <c r="F587" s="254">
        <v>15000</v>
      </c>
      <c r="G587" s="254">
        <f>ROUNDDOWN(D587*F587,-3)</f>
        <v>720000</v>
      </c>
      <c r="H587" s="275">
        <f>H585</f>
        <v>48</v>
      </c>
      <c r="I587" s="179" t="s">
        <v>40</v>
      </c>
      <c r="J587" s="254">
        <v>15000</v>
      </c>
      <c r="K587" s="254">
        <f>ROUNDDOWN(H587*J587,-3)</f>
        <v>720000</v>
      </c>
      <c r="L587" s="275">
        <f>L585</f>
        <v>48</v>
      </c>
      <c r="M587" s="179" t="s">
        <v>40</v>
      </c>
      <c r="N587" s="254">
        <v>15000</v>
      </c>
      <c r="O587" s="254">
        <f>ROUNDDOWN(L587*N587,-3)</f>
        <v>720000</v>
      </c>
      <c r="P587" s="275">
        <v>48</v>
      </c>
      <c r="Q587" s="179" t="s">
        <v>40</v>
      </c>
      <c r="R587" s="254">
        <v>15000</v>
      </c>
      <c r="S587" s="254">
        <f>ROUNDDOWN(P587*R587,-3)</f>
        <v>720000</v>
      </c>
      <c r="T587" s="251">
        <f t="shared" si="57"/>
        <v>0</v>
      </c>
    </row>
    <row r="588" spans="2:20" ht="33" customHeight="1" x14ac:dyDescent="0.4">
      <c r="B588" s="268" t="s">
        <v>186</v>
      </c>
      <c r="C588" s="180" t="s">
        <v>279</v>
      </c>
      <c r="D588" s="269">
        <f>D589</f>
        <v>1008</v>
      </c>
      <c r="E588" s="270" t="s">
        <v>171</v>
      </c>
      <c r="F588" s="254">
        <v>0</v>
      </c>
      <c r="G588" s="254">
        <f>G589</f>
        <v>96600000</v>
      </c>
      <c r="H588" s="269">
        <f>H589</f>
        <v>1008</v>
      </c>
      <c r="I588" s="270" t="s">
        <v>171</v>
      </c>
      <c r="J588" s="254">
        <v>0</v>
      </c>
      <c r="K588" s="254">
        <f>K589</f>
        <v>96600000</v>
      </c>
      <c r="L588" s="269">
        <f>L589</f>
        <v>1008</v>
      </c>
      <c r="M588" s="270" t="s">
        <v>171</v>
      </c>
      <c r="N588" s="254">
        <v>0</v>
      </c>
      <c r="O588" s="254">
        <f>O589</f>
        <v>96600000</v>
      </c>
      <c r="P588" s="269">
        <v>1008</v>
      </c>
      <c r="Q588" s="270" t="s">
        <v>171</v>
      </c>
      <c r="R588" s="254">
        <v>0</v>
      </c>
      <c r="S588" s="254">
        <f>S589</f>
        <v>15120000</v>
      </c>
      <c r="T588" s="251">
        <f t="shared" si="57"/>
        <v>81480000</v>
      </c>
    </row>
    <row r="589" spans="2:20" ht="29.15" x14ac:dyDescent="0.4">
      <c r="B589" s="312" t="s">
        <v>34</v>
      </c>
      <c r="C589" s="313" t="s">
        <v>280</v>
      </c>
      <c r="D589" s="269">
        <v>1008</v>
      </c>
      <c r="E589" s="270" t="s">
        <v>171</v>
      </c>
      <c r="F589" s="254">
        <v>0</v>
      </c>
      <c r="G589" s="254">
        <f>G590</f>
        <v>96600000</v>
      </c>
      <c r="H589" s="314">
        <v>1008</v>
      </c>
      <c r="I589" s="315" t="s">
        <v>171</v>
      </c>
      <c r="J589" s="316">
        <v>0</v>
      </c>
      <c r="K589" s="316">
        <f>K590</f>
        <v>96600000</v>
      </c>
      <c r="L589" s="314">
        <v>1008</v>
      </c>
      <c r="M589" s="315" t="s">
        <v>171</v>
      </c>
      <c r="N589" s="316">
        <v>0</v>
      </c>
      <c r="O589" s="316">
        <f>O590</f>
        <v>96600000</v>
      </c>
      <c r="P589" s="314">
        <v>1008</v>
      </c>
      <c r="Q589" s="315" t="s">
        <v>171</v>
      </c>
      <c r="R589" s="316">
        <v>0</v>
      </c>
      <c r="S589" s="316">
        <f>S590</f>
        <v>15120000</v>
      </c>
      <c r="T589" s="251">
        <f t="shared" si="57"/>
        <v>81480000</v>
      </c>
    </row>
    <row r="590" spans="2:20" ht="15.9" x14ac:dyDescent="0.4">
      <c r="B590" s="208">
        <v>525112</v>
      </c>
      <c r="C590" s="180" t="s">
        <v>97</v>
      </c>
      <c r="D590" s="178"/>
      <c r="E590" s="179" t="s">
        <v>27</v>
      </c>
      <c r="F590" s="180"/>
      <c r="G590" s="254">
        <f>SUM(G591:G593)</f>
        <v>96600000</v>
      </c>
      <c r="H590" s="178"/>
      <c r="I590" s="179" t="s">
        <v>27</v>
      </c>
      <c r="J590" s="180"/>
      <c r="K590" s="254">
        <f>SUM(K591:K593)</f>
        <v>96600000</v>
      </c>
      <c r="L590" s="178"/>
      <c r="M590" s="179" t="s">
        <v>27</v>
      </c>
      <c r="N590" s="180"/>
      <c r="O590" s="254">
        <f>SUM(O591:O593)</f>
        <v>96600000</v>
      </c>
      <c r="P590" s="178"/>
      <c r="Q590" s="179" t="s">
        <v>27</v>
      </c>
      <c r="R590" s="180"/>
      <c r="S590" s="254">
        <f>SUM(S591:S593)</f>
        <v>15120000</v>
      </c>
      <c r="T590" s="251">
        <f t="shared" si="57"/>
        <v>81480000</v>
      </c>
    </row>
    <row r="591" spans="2:20" ht="15.9" x14ac:dyDescent="0.4">
      <c r="B591" s="208" t="s">
        <v>27</v>
      </c>
      <c r="C591" s="180" t="s">
        <v>230</v>
      </c>
      <c r="D591" s="275">
        <f>D589</f>
        <v>1008</v>
      </c>
      <c r="E591" s="179" t="s">
        <v>231</v>
      </c>
      <c r="F591" s="254">
        <v>75000</v>
      </c>
      <c r="G591" s="254">
        <f>ROUNDDOWN(D591*F591,-3)</f>
        <v>75600000</v>
      </c>
      <c r="H591" s="275">
        <f>H589</f>
        <v>1008</v>
      </c>
      <c r="I591" s="179" t="s">
        <v>231</v>
      </c>
      <c r="J591" s="254">
        <v>75000</v>
      </c>
      <c r="K591" s="254">
        <f>ROUNDDOWN(H591*J591,-3)</f>
        <v>75600000</v>
      </c>
      <c r="L591" s="275">
        <f>L589</f>
        <v>1008</v>
      </c>
      <c r="M591" s="179" t="s">
        <v>231</v>
      </c>
      <c r="N591" s="254">
        <v>75000</v>
      </c>
      <c r="O591" s="254">
        <f>ROUNDDOWN(L591*N591,-3)</f>
        <v>75600000</v>
      </c>
      <c r="P591" s="275">
        <v>0</v>
      </c>
      <c r="Q591" s="179" t="s">
        <v>231</v>
      </c>
      <c r="R591" s="254">
        <v>75000</v>
      </c>
      <c r="S591" s="254">
        <f>ROUNDDOWN(P591*R591,-3)</f>
        <v>0</v>
      </c>
      <c r="T591" s="251">
        <f t="shared" si="57"/>
        <v>75600000</v>
      </c>
    </row>
    <row r="592" spans="2:20" ht="15.9" x14ac:dyDescent="0.4">
      <c r="B592" s="208" t="s">
        <v>27</v>
      </c>
      <c r="C592" s="180" t="s">
        <v>232</v>
      </c>
      <c r="D592" s="278">
        <v>42</v>
      </c>
      <c r="E592" s="179" t="s">
        <v>51</v>
      </c>
      <c r="F592" s="254">
        <v>140000</v>
      </c>
      <c r="G592" s="254">
        <f>ROUNDDOWN(D592*F592,-3)</f>
        <v>5880000</v>
      </c>
      <c r="H592" s="278">
        <v>42</v>
      </c>
      <c r="I592" s="179" t="s">
        <v>51</v>
      </c>
      <c r="J592" s="254">
        <v>140000</v>
      </c>
      <c r="K592" s="254">
        <f>ROUNDDOWN(H592*J592,-3)</f>
        <v>5880000</v>
      </c>
      <c r="L592" s="278">
        <v>42</v>
      </c>
      <c r="M592" s="179" t="s">
        <v>51</v>
      </c>
      <c r="N592" s="254">
        <v>140000</v>
      </c>
      <c r="O592" s="254">
        <f>ROUNDDOWN(L592*N592,-3)</f>
        <v>5880000</v>
      </c>
      <c r="P592" s="278">
        <v>0</v>
      </c>
      <c r="Q592" s="179" t="s">
        <v>51</v>
      </c>
      <c r="R592" s="254">
        <v>140000</v>
      </c>
      <c r="S592" s="254">
        <f>ROUNDDOWN(P592*R592,-3)</f>
        <v>0</v>
      </c>
      <c r="T592" s="251">
        <f t="shared" si="57"/>
        <v>5880000</v>
      </c>
    </row>
    <row r="593" spans="2:20" ht="15.9" hidden="1" x14ac:dyDescent="0.4">
      <c r="B593" s="208" t="s">
        <v>27</v>
      </c>
      <c r="C593" s="180" t="s">
        <v>274</v>
      </c>
      <c r="D593" s="275">
        <f>D591</f>
        <v>1008</v>
      </c>
      <c r="E593" s="179" t="s">
        <v>40</v>
      </c>
      <c r="F593" s="254">
        <v>15000</v>
      </c>
      <c r="G593" s="254">
        <f>ROUNDDOWN(D593*F593,-3)</f>
        <v>15120000</v>
      </c>
      <c r="H593" s="275">
        <f>H591</f>
        <v>1008</v>
      </c>
      <c r="I593" s="179" t="s">
        <v>40</v>
      </c>
      <c r="J593" s="254">
        <v>15000</v>
      </c>
      <c r="K593" s="254">
        <f>ROUNDDOWN(H593*J593,-3)</f>
        <v>15120000</v>
      </c>
      <c r="L593" s="275">
        <f>L591</f>
        <v>1008</v>
      </c>
      <c r="M593" s="179" t="s">
        <v>40</v>
      </c>
      <c r="N593" s="254">
        <v>15000</v>
      </c>
      <c r="O593" s="254">
        <f>ROUNDDOWN(L593*N593,-3)</f>
        <v>15120000</v>
      </c>
      <c r="P593" s="275">
        <v>1008</v>
      </c>
      <c r="Q593" s="179" t="s">
        <v>40</v>
      </c>
      <c r="R593" s="254">
        <v>15000</v>
      </c>
      <c r="S593" s="254">
        <f>ROUNDDOWN(P593*R593,-3)</f>
        <v>15120000</v>
      </c>
      <c r="T593" s="251">
        <f t="shared" si="57"/>
        <v>0</v>
      </c>
    </row>
    <row r="594" spans="2:20" ht="15.9" x14ac:dyDescent="0.4">
      <c r="B594" s="268" t="s">
        <v>281</v>
      </c>
      <c r="C594" s="180" t="s">
        <v>282</v>
      </c>
      <c r="D594" s="269">
        <f>D595</f>
        <v>48</v>
      </c>
      <c r="E594" s="270" t="s">
        <v>171</v>
      </c>
      <c r="F594" s="254">
        <v>0</v>
      </c>
      <c r="G594" s="254">
        <f>G595</f>
        <v>4600000</v>
      </c>
      <c r="H594" s="269">
        <f>H595</f>
        <v>48</v>
      </c>
      <c r="I594" s="270" t="s">
        <v>171</v>
      </c>
      <c r="J594" s="254">
        <v>0</v>
      </c>
      <c r="K594" s="254">
        <f>K595</f>
        <v>4600000</v>
      </c>
      <c r="L594" s="269">
        <f>L595</f>
        <v>48</v>
      </c>
      <c r="M594" s="270" t="s">
        <v>171</v>
      </c>
      <c r="N594" s="254">
        <v>0</v>
      </c>
      <c r="O594" s="254">
        <f>O595</f>
        <v>4600000</v>
      </c>
      <c r="P594" s="269">
        <v>48</v>
      </c>
      <c r="Q594" s="270" t="s">
        <v>171</v>
      </c>
      <c r="R594" s="254">
        <v>0</v>
      </c>
      <c r="S594" s="254">
        <f>S595</f>
        <v>720000</v>
      </c>
      <c r="T594" s="251">
        <f t="shared" si="57"/>
        <v>3880000</v>
      </c>
    </row>
    <row r="595" spans="2:20" ht="29.15" x14ac:dyDescent="0.4">
      <c r="B595" s="312" t="s">
        <v>34</v>
      </c>
      <c r="C595" s="313" t="s">
        <v>283</v>
      </c>
      <c r="D595" s="269">
        <v>48</v>
      </c>
      <c r="E595" s="270" t="s">
        <v>171</v>
      </c>
      <c r="F595" s="254">
        <v>0</v>
      </c>
      <c r="G595" s="254">
        <f>G596</f>
        <v>4600000</v>
      </c>
      <c r="H595" s="314">
        <v>48</v>
      </c>
      <c r="I595" s="315" t="s">
        <v>171</v>
      </c>
      <c r="J595" s="316">
        <v>0</v>
      </c>
      <c r="K595" s="316">
        <f>K596</f>
        <v>4600000</v>
      </c>
      <c r="L595" s="314">
        <v>48</v>
      </c>
      <c r="M595" s="315" t="s">
        <v>171</v>
      </c>
      <c r="N595" s="316">
        <v>0</v>
      </c>
      <c r="O595" s="316">
        <f>O596</f>
        <v>4600000</v>
      </c>
      <c r="P595" s="314">
        <v>48</v>
      </c>
      <c r="Q595" s="315" t="s">
        <v>171</v>
      </c>
      <c r="R595" s="316">
        <v>0</v>
      </c>
      <c r="S595" s="316">
        <f>S596</f>
        <v>720000</v>
      </c>
      <c r="T595" s="251">
        <f t="shared" si="57"/>
        <v>3880000</v>
      </c>
    </row>
    <row r="596" spans="2:20" ht="15.9" x14ac:dyDescent="0.4">
      <c r="B596" s="208">
        <v>525112</v>
      </c>
      <c r="C596" s="180" t="s">
        <v>97</v>
      </c>
      <c r="D596" s="178"/>
      <c r="E596" s="179" t="s">
        <v>27</v>
      </c>
      <c r="F596" s="180"/>
      <c r="G596" s="254">
        <f>SUM(G597:G599)</f>
        <v>4600000</v>
      </c>
      <c r="H596" s="178"/>
      <c r="I596" s="179" t="s">
        <v>27</v>
      </c>
      <c r="J596" s="180"/>
      <c r="K596" s="254">
        <f>SUM(K597:K599)</f>
        <v>4600000</v>
      </c>
      <c r="L596" s="178"/>
      <c r="M596" s="179" t="s">
        <v>27</v>
      </c>
      <c r="N596" s="180"/>
      <c r="O596" s="254">
        <f>SUM(O597:O599)</f>
        <v>4600000</v>
      </c>
      <c r="P596" s="178"/>
      <c r="Q596" s="179" t="s">
        <v>27</v>
      </c>
      <c r="R596" s="180"/>
      <c r="S596" s="254">
        <f>SUM(S597:S599)</f>
        <v>720000</v>
      </c>
      <c r="T596" s="251">
        <f t="shared" si="57"/>
        <v>3880000</v>
      </c>
    </row>
    <row r="597" spans="2:20" ht="15.9" x14ac:dyDescent="0.4">
      <c r="B597" s="208" t="s">
        <v>27</v>
      </c>
      <c r="C597" s="180" t="s">
        <v>230</v>
      </c>
      <c r="D597" s="275">
        <f>D595</f>
        <v>48</v>
      </c>
      <c r="E597" s="179" t="s">
        <v>231</v>
      </c>
      <c r="F597" s="254">
        <v>75000</v>
      </c>
      <c r="G597" s="254">
        <f>ROUNDDOWN(D597*F597,-3)</f>
        <v>3600000</v>
      </c>
      <c r="H597" s="275">
        <f>H595</f>
        <v>48</v>
      </c>
      <c r="I597" s="179" t="s">
        <v>231</v>
      </c>
      <c r="J597" s="254">
        <v>75000</v>
      </c>
      <c r="K597" s="254">
        <f>ROUNDDOWN(H597*J597,-3)</f>
        <v>3600000</v>
      </c>
      <c r="L597" s="275">
        <f>L595</f>
        <v>48</v>
      </c>
      <c r="M597" s="179" t="s">
        <v>231</v>
      </c>
      <c r="N597" s="254">
        <v>75000</v>
      </c>
      <c r="O597" s="254">
        <f>ROUNDDOWN(L597*N597,-3)</f>
        <v>3600000</v>
      </c>
      <c r="P597" s="275">
        <v>0</v>
      </c>
      <c r="Q597" s="179" t="s">
        <v>231</v>
      </c>
      <c r="R597" s="254">
        <v>75000</v>
      </c>
      <c r="S597" s="254">
        <f>ROUNDDOWN(P597*R597,-3)</f>
        <v>0</v>
      </c>
      <c r="T597" s="251">
        <f t="shared" ref="T597:T660" si="58">O597-S597</f>
        <v>3600000</v>
      </c>
    </row>
    <row r="598" spans="2:20" ht="15.9" x14ac:dyDescent="0.4">
      <c r="B598" s="208" t="s">
        <v>27</v>
      </c>
      <c r="C598" s="180" t="s">
        <v>232</v>
      </c>
      <c r="D598" s="278">
        <v>2</v>
      </c>
      <c r="E598" s="179" t="s">
        <v>51</v>
      </c>
      <c r="F598" s="254">
        <v>140000</v>
      </c>
      <c r="G598" s="254">
        <f>ROUNDDOWN(D598*F598,-3)</f>
        <v>280000</v>
      </c>
      <c r="H598" s="278">
        <v>2</v>
      </c>
      <c r="I598" s="179" t="s">
        <v>51</v>
      </c>
      <c r="J598" s="254">
        <v>140000</v>
      </c>
      <c r="K598" s="254">
        <f>ROUNDDOWN(H598*J598,-3)</f>
        <v>280000</v>
      </c>
      <c r="L598" s="278">
        <v>2</v>
      </c>
      <c r="M598" s="179" t="s">
        <v>51</v>
      </c>
      <c r="N598" s="254">
        <v>140000</v>
      </c>
      <c r="O598" s="254">
        <f>ROUNDDOWN(L598*N598,-3)</f>
        <v>280000</v>
      </c>
      <c r="P598" s="278">
        <v>0</v>
      </c>
      <c r="Q598" s="179" t="s">
        <v>51</v>
      </c>
      <c r="R598" s="254">
        <v>140000</v>
      </c>
      <c r="S598" s="254">
        <f>ROUNDDOWN(P598*R598,-3)</f>
        <v>0</v>
      </c>
      <c r="T598" s="251">
        <f t="shared" si="58"/>
        <v>280000</v>
      </c>
    </row>
    <row r="599" spans="2:20" ht="15.9" hidden="1" x14ac:dyDescent="0.4">
      <c r="B599" s="208" t="s">
        <v>27</v>
      </c>
      <c r="C599" s="180" t="s">
        <v>274</v>
      </c>
      <c r="D599" s="275">
        <f>D597</f>
        <v>48</v>
      </c>
      <c r="E599" s="179" t="s">
        <v>40</v>
      </c>
      <c r="F599" s="254">
        <v>15000</v>
      </c>
      <c r="G599" s="254">
        <f>ROUNDDOWN(D599*F599,-3)</f>
        <v>720000</v>
      </c>
      <c r="H599" s="275">
        <f>H597</f>
        <v>48</v>
      </c>
      <c r="I599" s="179" t="s">
        <v>40</v>
      </c>
      <c r="J599" s="254">
        <v>15000</v>
      </c>
      <c r="K599" s="254">
        <f>ROUNDDOWN(H599*J599,-3)</f>
        <v>720000</v>
      </c>
      <c r="L599" s="275">
        <f>L597</f>
        <v>48</v>
      </c>
      <c r="M599" s="179" t="s">
        <v>40</v>
      </c>
      <c r="N599" s="254">
        <v>15000</v>
      </c>
      <c r="O599" s="254">
        <f>ROUNDDOWN(L599*N599,-3)</f>
        <v>720000</v>
      </c>
      <c r="P599" s="275">
        <v>48</v>
      </c>
      <c r="Q599" s="179" t="s">
        <v>40</v>
      </c>
      <c r="R599" s="254">
        <v>15000</v>
      </c>
      <c r="S599" s="254">
        <f>ROUNDDOWN(P599*R599,-3)</f>
        <v>720000</v>
      </c>
      <c r="T599" s="251">
        <f t="shared" si="58"/>
        <v>0</v>
      </c>
    </row>
    <row r="600" spans="2:20" ht="15.9" x14ac:dyDescent="0.4">
      <c r="B600" s="268" t="s">
        <v>189</v>
      </c>
      <c r="C600" s="180" t="s">
        <v>284</v>
      </c>
      <c r="D600" s="269">
        <f>D601</f>
        <v>48</v>
      </c>
      <c r="E600" s="270" t="s">
        <v>171</v>
      </c>
      <c r="F600" s="254">
        <v>0</v>
      </c>
      <c r="G600" s="254">
        <f>G601</f>
        <v>4600000</v>
      </c>
      <c r="H600" s="269">
        <f>H601</f>
        <v>48</v>
      </c>
      <c r="I600" s="270" t="s">
        <v>171</v>
      </c>
      <c r="J600" s="254">
        <v>0</v>
      </c>
      <c r="K600" s="254">
        <f>K601</f>
        <v>4600000</v>
      </c>
      <c r="L600" s="269">
        <f>L601</f>
        <v>48</v>
      </c>
      <c r="M600" s="270" t="s">
        <v>171</v>
      </c>
      <c r="N600" s="254">
        <v>0</v>
      </c>
      <c r="O600" s="254">
        <f>O601</f>
        <v>4600000</v>
      </c>
      <c r="P600" s="269">
        <v>48</v>
      </c>
      <c r="Q600" s="270" t="s">
        <v>171</v>
      </c>
      <c r="R600" s="254">
        <v>0</v>
      </c>
      <c r="S600" s="254">
        <f>S601</f>
        <v>720000</v>
      </c>
      <c r="T600" s="251">
        <f t="shared" si="58"/>
        <v>3880000</v>
      </c>
    </row>
    <row r="601" spans="2:20" ht="29.15" x14ac:dyDescent="0.4">
      <c r="B601" s="312" t="s">
        <v>34</v>
      </c>
      <c r="C601" s="313" t="s">
        <v>285</v>
      </c>
      <c r="D601" s="269">
        <v>48</v>
      </c>
      <c r="E601" s="270" t="s">
        <v>171</v>
      </c>
      <c r="F601" s="254">
        <v>0</v>
      </c>
      <c r="G601" s="254">
        <f>G602</f>
        <v>4600000</v>
      </c>
      <c r="H601" s="314">
        <v>48</v>
      </c>
      <c r="I601" s="315" t="s">
        <v>171</v>
      </c>
      <c r="J601" s="316">
        <v>0</v>
      </c>
      <c r="K601" s="316">
        <f>K602</f>
        <v>4600000</v>
      </c>
      <c r="L601" s="314">
        <v>48</v>
      </c>
      <c r="M601" s="315" t="s">
        <v>171</v>
      </c>
      <c r="N601" s="316">
        <v>0</v>
      </c>
      <c r="O601" s="316">
        <f>O602</f>
        <v>4600000</v>
      </c>
      <c r="P601" s="314">
        <v>48</v>
      </c>
      <c r="Q601" s="315" t="s">
        <v>171</v>
      </c>
      <c r="R601" s="316">
        <v>0</v>
      </c>
      <c r="S601" s="316">
        <f>S602</f>
        <v>720000</v>
      </c>
      <c r="T601" s="251">
        <f t="shared" si="58"/>
        <v>3880000</v>
      </c>
    </row>
    <row r="602" spans="2:20" ht="15.9" x14ac:dyDescent="0.4">
      <c r="B602" s="208">
        <v>525112</v>
      </c>
      <c r="C602" s="180" t="s">
        <v>97</v>
      </c>
      <c r="D602" s="178"/>
      <c r="E602" s="179" t="s">
        <v>27</v>
      </c>
      <c r="F602" s="180"/>
      <c r="G602" s="254">
        <f>SUM(G603:G605)</f>
        <v>4600000</v>
      </c>
      <c r="H602" s="178"/>
      <c r="I602" s="179" t="s">
        <v>27</v>
      </c>
      <c r="J602" s="180"/>
      <c r="K602" s="254">
        <f>SUM(K603:K605)</f>
        <v>4600000</v>
      </c>
      <c r="L602" s="178"/>
      <c r="M602" s="179" t="s">
        <v>27</v>
      </c>
      <c r="N602" s="180"/>
      <c r="O602" s="254">
        <f>SUM(O603:O605)</f>
        <v>4600000</v>
      </c>
      <c r="P602" s="178"/>
      <c r="Q602" s="179" t="s">
        <v>27</v>
      </c>
      <c r="R602" s="180"/>
      <c r="S602" s="254">
        <f>SUM(S603:S605)</f>
        <v>720000</v>
      </c>
      <c r="T602" s="251">
        <f t="shared" si="58"/>
        <v>3880000</v>
      </c>
    </row>
    <row r="603" spans="2:20" ht="15.9" x14ac:dyDescent="0.4">
      <c r="B603" s="208" t="s">
        <v>27</v>
      </c>
      <c r="C603" s="180" t="s">
        <v>230</v>
      </c>
      <c r="D603" s="275">
        <f>D601</f>
        <v>48</v>
      </c>
      <c r="E603" s="179" t="s">
        <v>231</v>
      </c>
      <c r="F603" s="254">
        <v>75000</v>
      </c>
      <c r="G603" s="254">
        <f>ROUNDDOWN(D603*F603,-3)</f>
        <v>3600000</v>
      </c>
      <c r="H603" s="275">
        <f>H601</f>
        <v>48</v>
      </c>
      <c r="I603" s="179" t="s">
        <v>231</v>
      </c>
      <c r="J603" s="254">
        <v>75000</v>
      </c>
      <c r="K603" s="254">
        <f>ROUNDDOWN(H603*J603,-3)</f>
        <v>3600000</v>
      </c>
      <c r="L603" s="275">
        <f>L601</f>
        <v>48</v>
      </c>
      <c r="M603" s="179" t="s">
        <v>231</v>
      </c>
      <c r="N603" s="254">
        <v>75000</v>
      </c>
      <c r="O603" s="254">
        <f>ROUNDDOWN(L603*N603,-3)</f>
        <v>3600000</v>
      </c>
      <c r="P603" s="275">
        <v>0</v>
      </c>
      <c r="Q603" s="179" t="s">
        <v>231</v>
      </c>
      <c r="R603" s="254">
        <v>75000</v>
      </c>
      <c r="S603" s="254">
        <f>ROUNDDOWN(P603*R603,-3)</f>
        <v>0</v>
      </c>
      <c r="T603" s="251">
        <f t="shared" si="58"/>
        <v>3600000</v>
      </c>
    </row>
    <row r="604" spans="2:20" ht="15.9" x14ac:dyDescent="0.4">
      <c r="B604" s="208" t="s">
        <v>27</v>
      </c>
      <c r="C604" s="180" t="s">
        <v>232</v>
      </c>
      <c r="D604" s="278">
        <v>2</v>
      </c>
      <c r="E604" s="179" t="s">
        <v>51</v>
      </c>
      <c r="F604" s="254">
        <v>140000</v>
      </c>
      <c r="G604" s="254">
        <f>ROUNDDOWN(D604*F604,-3)</f>
        <v>280000</v>
      </c>
      <c r="H604" s="278">
        <v>2</v>
      </c>
      <c r="I604" s="179" t="s">
        <v>51</v>
      </c>
      <c r="J604" s="254">
        <v>140000</v>
      </c>
      <c r="K604" s="254">
        <f>ROUNDDOWN(H604*J604,-3)</f>
        <v>280000</v>
      </c>
      <c r="L604" s="278">
        <v>2</v>
      </c>
      <c r="M604" s="179" t="s">
        <v>51</v>
      </c>
      <c r="N604" s="254">
        <v>140000</v>
      </c>
      <c r="O604" s="254">
        <f>ROUNDDOWN(L604*N604,-3)</f>
        <v>280000</v>
      </c>
      <c r="P604" s="278">
        <v>0</v>
      </c>
      <c r="Q604" s="179" t="s">
        <v>51</v>
      </c>
      <c r="R604" s="254">
        <v>140000</v>
      </c>
      <c r="S604" s="254">
        <f>ROUNDDOWN(P604*R604,-3)</f>
        <v>0</v>
      </c>
      <c r="T604" s="251">
        <f t="shared" si="58"/>
        <v>280000</v>
      </c>
    </row>
    <row r="605" spans="2:20" ht="15.9" hidden="1" x14ac:dyDescent="0.4">
      <c r="B605" s="208" t="s">
        <v>27</v>
      </c>
      <c r="C605" s="180" t="s">
        <v>274</v>
      </c>
      <c r="D605" s="275">
        <f>D603</f>
        <v>48</v>
      </c>
      <c r="E605" s="179" t="s">
        <v>40</v>
      </c>
      <c r="F605" s="254">
        <v>15000</v>
      </c>
      <c r="G605" s="254">
        <f>ROUNDDOWN(D605*F605,-3)</f>
        <v>720000</v>
      </c>
      <c r="H605" s="275">
        <f>H603</f>
        <v>48</v>
      </c>
      <c r="I605" s="179" t="s">
        <v>40</v>
      </c>
      <c r="J605" s="254">
        <v>15000</v>
      </c>
      <c r="K605" s="254">
        <f>ROUNDDOWN(H605*J605,-3)</f>
        <v>720000</v>
      </c>
      <c r="L605" s="275">
        <f>L603</f>
        <v>48</v>
      </c>
      <c r="M605" s="179" t="s">
        <v>40</v>
      </c>
      <c r="N605" s="254">
        <v>15000</v>
      </c>
      <c r="O605" s="254">
        <f>ROUNDDOWN(L605*N605,-3)</f>
        <v>720000</v>
      </c>
      <c r="P605" s="275">
        <v>48</v>
      </c>
      <c r="Q605" s="179" t="s">
        <v>40</v>
      </c>
      <c r="R605" s="254">
        <v>15000</v>
      </c>
      <c r="S605" s="254">
        <f>ROUNDDOWN(P605*R605,-3)</f>
        <v>720000</v>
      </c>
      <c r="T605" s="251">
        <f t="shared" si="58"/>
        <v>0</v>
      </c>
    </row>
    <row r="606" spans="2:20" ht="15.9" x14ac:dyDescent="0.4">
      <c r="B606" s="268" t="s">
        <v>192</v>
      </c>
      <c r="C606" s="180" t="s">
        <v>286</v>
      </c>
      <c r="D606" s="269">
        <f>D607</f>
        <v>384</v>
      </c>
      <c r="E606" s="270" t="s">
        <v>171</v>
      </c>
      <c r="F606" s="254">
        <v>0</v>
      </c>
      <c r="G606" s="254">
        <f>G607</f>
        <v>36800000</v>
      </c>
      <c r="H606" s="269">
        <f>H607</f>
        <v>384</v>
      </c>
      <c r="I606" s="270" t="s">
        <v>171</v>
      </c>
      <c r="J606" s="254">
        <v>0</v>
      </c>
      <c r="K606" s="254">
        <f>K607</f>
        <v>36800000</v>
      </c>
      <c r="L606" s="269">
        <f>L607</f>
        <v>384</v>
      </c>
      <c r="M606" s="270" t="s">
        <v>171</v>
      </c>
      <c r="N606" s="254">
        <v>0</v>
      </c>
      <c r="O606" s="254">
        <f>O607</f>
        <v>36800000</v>
      </c>
      <c r="P606" s="269">
        <v>384</v>
      </c>
      <c r="Q606" s="270" t="s">
        <v>171</v>
      </c>
      <c r="R606" s="254">
        <v>0</v>
      </c>
      <c r="S606" s="254">
        <f>S607</f>
        <v>5760000</v>
      </c>
      <c r="T606" s="251">
        <f t="shared" si="58"/>
        <v>31040000</v>
      </c>
    </row>
    <row r="607" spans="2:20" ht="29.15" x14ac:dyDescent="0.4">
      <c r="B607" s="312" t="s">
        <v>34</v>
      </c>
      <c r="C607" s="313" t="s">
        <v>287</v>
      </c>
      <c r="D607" s="269">
        <v>384</v>
      </c>
      <c r="E607" s="270" t="s">
        <v>171</v>
      </c>
      <c r="F607" s="254">
        <v>0</v>
      </c>
      <c r="G607" s="254">
        <f>G608</f>
        <v>36800000</v>
      </c>
      <c r="H607" s="314">
        <v>384</v>
      </c>
      <c r="I607" s="315" t="s">
        <v>171</v>
      </c>
      <c r="J607" s="316">
        <v>0</v>
      </c>
      <c r="K607" s="316">
        <f>K608</f>
        <v>36800000</v>
      </c>
      <c r="L607" s="314">
        <v>384</v>
      </c>
      <c r="M607" s="315" t="s">
        <v>171</v>
      </c>
      <c r="N607" s="316">
        <v>0</v>
      </c>
      <c r="O607" s="316">
        <f>O608</f>
        <v>36800000</v>
      </c>
      <c r="P607" s="314">
        <v>384</v>
      </c>
      <c r="Q607" s="315" t="s">
        <v>171</v>
      </c>
      <c r="R607" s="316">
        <v>0</v>
      </c>
      <c r="S607" s="316">
        <f>S608</f>
        <v>5760000</v>
      </c>
      <c r="T607" s="251">
        <f t="shared" si="58"/>
        <v>31040000</v>
      </c>
    </row>
    <row r="608" spans="2:20" ht="15.9" x14ac:dyDescent="0.4">
      <c r="B608" s="208">
        <v>525112</v>
      </c>
      <c r="C608" s="180" t="s">
        <v>97</v>
      </c>
      <c r="D608" s="178"/>
      <c r="E608" s="179" t="s">
        <v>27</v>
      </c>
      <c r="F608" s="180"/>
      <c r="G608" s="254">
        <f>SUM(G609:G611)</f>
        <v>36800000</v>
      </c>
      <c r="H608" s="178"/>
      <c r="I608" s="179" t="s">
        <v>27</v>
      </c>
      <c r="J608" s="180"/>
      <c r="K608" s="254">
        <f>SUM(K609:K611)</f>
        <v>36800000</v>
      </c>
      <c r="L608" s="178"/>
      <c r="M608" s="179" t="s">
        <v>27</v>
      </c>
      <c r="N608" s="180"/>
      <c r="O608" s="254">
        <f>SUM(O609:O611)</f>
        <v>36800000</v>
      </c>
      <c r="P608" s="178"/>
      <c r="Q608" s="179" t="s">
        <v>27</v>
      </c>
      <c r="R608" s="180"/>
      <c r="S608" s="254">
        <f>SUM(S609:S611)</f>
        <v>5760000</v>
      </c>
      <c r="T608" s="251">
        <f t="shared" si="58"/>
        <v>31040000</v>
      </c>
    </row>
    <row r="609" spans="2:20" ht="15.9" x14ac:dyDescent="0.4">
      <c r="B609" s="208" t="s">
        <v>27</v>
      </c>
      <c r="C609" s="180" t="s">
        <v>230</v>
      </c>
      <c r="D609" s="275">
        <f>D607</f>
        <v>384</v>
      </c>
      <c r="E609" s="179" t="s">
        <v>231</v>
      </c>
      <c r="F609" s="254">
        <v>75000</v>
      </c>
      <c r="G609" s="254">
        <f>ROUNDDOWN(D609*F609,-3)</f>
        <v>28800000</v>
      </c>
      <c r="H609" s="275">
        <f>H607</f>
        <v>384</v>
      </c>
      <c r="I609" s="179" t="s">
        <v>231</v>
      </c>
      <c r="J609" s="254">
        <v>75000</v>
      </c>
      <c r="K609" s="254">
        <f>ROUNDDOWN(H609*J609,-3)</f>
        <v>28800000</v>
      </c>
      <c r="L609" s="275">
        <f>L607</f>
        <v>384</v>
      </c>
      <c r="M609" s="179" t="s">
        <v>231</v>
      </c>
      <c r="N609" s="254">
        <v>75000</v>
      </c>
      <c r="O609" s="254">
        <f>ROUNDDOWN(L609*N609,-3)</f>
        <v>28800000</v>
      </c>
      <c r="P609" s="275">
        <v>0</v>
      </c>
      <c r="Q609" s="179" t="s">
        <v>231</v>
      </c>
      <c r="R609" s="254">
        <v>75000</v>
      </c>
      <c r="S609" s="254">
        <f>ROUNDDOWN(P609*R609,-3)</f>
        <v>0</v>
      </c>
      <c r="T609" s="251">
        <f t="shared" si="58"/>
        <v>28800000</v>
      </c>
    </row>
    <row r="610" spans="2:20" ht="15.9" x14ac:dyDescent="0.4">
      <c r="B610" s="208" t="s">
        <v>27</v>
      </c>
      <c r="C610" s="180" t="s">
        <v>232</v>
      </c>
      <c r="D610" s="278">
        <v>16</v>
      </c>
      <c r="E610" s="179" t="s">
        <v>51</v>
      </c>
      <c r="F610" s="254">
        <v>140000</v>
      </c>
      <c r="G610" s="254">
        <f>ROUNDDOWN(D610*F610,-3)</f>
        <v>2240000</v>
      </c>
      <c r="H610" s="278">
        <v>16</v>
      </c>
      <c r="I610" s="179" t="s">
        <v>51</v>
      </c>
      <c r="J610" s="254">
        <v>140000</v>
      </c>
      <c r="K610" s="254">
        <f>ROUNDDOWN(H610*J610,-3)</f>
        <v>2240000</v>
      </c>
      <c r="L610" s="278">
        <v>16</v>
      </c>
      <c r="M610" s="179" t="s">
        <v>51</v>
      </c>
      <c r="N610" s="254">
        <v>140000</v>
      </c>
      <c r="O610" s="254">
        <f>ROUNDDOWN(L610*N610,-3)</f>
        <v>2240000</v>
      </c>
      <c r="P610" s="278">
        <v>0</v>
      </c>
      <c r="Q610" s="179" t="s">
        <v>51</v>
      </c>
      <c r="R610" s="254">
        <v>140000</v>
      </c>
      <c r="S610" s="254">
        <f>ROUNDDOWN(P610*R610,-3)</f>
        <v>0</v>
      </c>
      <c r="T610" s="251">
        <f t="shared" si="58"/>
        <v>2240000</v>
      </c>
    </row>
    <row r="611" spans="2:20" ht="15.9" hidden="1" x14ac:dyDescent="0.4">
      <c r="B611" s="208" t="s">
        <v>27</v>
      </c>
      <c r="C611" s="180" t="s">
        <v>274</v>
      </c>
      <c r="D611" s="275">
        <f>D609</f>
        <v>384</v>
      </c>
      <c r="E611" s="179" t="s">
        <v>40</v>
      </c>
      <c r="F611" s="254">
        <v>15000</v>
      </c>
      <c r="G611" s="254">
        <f>ROUNDDOWN(D611*F611,-3)</f>
        <v>5760000</v>
      </c>
      <c r="H611" s="275">
        <f>H609</f>
        <v>384</v>
      </c>
      <c r="I611" s="179" t="s">
        <v>40</v>
      </c>
      <c r="J611" s="254">
        <v>15000</v>
      </c>
      <c r="K611" s="254">
        <f>ROUNDDOWN(H611*J611,-3)</f>
        <v>5760000</v>
      </c>
      <c r="L611" s="275">
        <f>L609</f>
        <v>384</v>
      </c>
      <c r="M611" s="179" t="s">
        <v>40</v>
      </c>
      <c r="N611" s="254">
        <v>15000</v>
      </c>
      <c r="O611" s="254">
        <f>ROUNDDOWN(L611*N611,-3)</f>
        <v>5760000</v>
      </c>
      <c r="P611" s="275">
        <v>384</v>
      </c>
      <c r="Q611" s="179" t="s">
        <v>40</v>
      </c>
      <c r="R611" s="254">
        <v>15000</v>
      </c>
      <c r="S611" s="254">
        <f>ROUNDDOWN(P611*R611,-3)</f>
        <v>5760000</v>
      </c>
      <c r="T611" s="251">
        <f t="shared" si="58"/>
        <v>0</v>
      </c>
    </row>
    <row r="612" spans="2:20" ht="15.9" x14ac:dyDescent="0.4">
      <c r="B612" s="268" t="s">
        <v>195</v>
      </c>
      <c r="C612" s="180" t="s">
        <v>288</v>
      </c>
      <c r="D612" s="269">
        <f>D613</f>
        <v>3360</v>
      </c>
      <c r="E612" s="270" t="s">
        <v>171</v>
      </c>
      <c r="F612" s="254">
        <v>0</v>
      </c>
      <c r="G612" s="254">
        <f>G613</f>
        <v>322000000</v>
      </c>
      <c r="H612" s="269">
        <f>H613</f>
        <v>3360</v>
      </c>
      <c r="I612" s="270" t="s">
        <v>171</v>
      </c>
      <c r="J612" s="254">
        <v>0</v>
      </c>
      <c r="K612" s="254">
        <f>K613</f>
        <v>322000000</v>
      </c>
      <c r="L612" s="269">
        <f>L613</f>
        <v>3360</v>
      </c>
      <c r="M612" s="270" t="s">
        <v>171</v>
      </c>
      <c r="N612" s="254">
        <v>0</v>
      </c>
      <c r="O612" s="254">
        <f>O613</f>
        <v>322000000</v>
      </c>
      <c r="P612" s="269">
        <v>3360</v>
      </c>
      <c r="Q612" s="270" t="s">
        <v>171</v>
      </c>
      <c r="R612" s="254">
        <v>0</v>
      </c>
      <c r="S612" s="254">
        <f>S613</f>
        <v>50400000</v>
      </c>
      <c r="T612" s="251">
        <f t="shared" si="58"/>
        <v>271600000</v>
      </c>
    </row>
    <row r="613" spans="2:20" ht="15.9" x14ac:dyDescent="0.4">
      <c r="B613" s="317" t="s">
        <v>34</v>
      </c>
      <c r="C613" s="318" t="s">
        <v>289</v>
      </c>
      <c r="D613" s="279">
        <v>3360</v>
      </c>
      <c r="E613" s="267" t="s">
        <v>171</v>
      </c>
      <c r="F613" s="261">
        <v>0</v>
      </c>
      <c r="G613" s="261">
        <f>G614</f>
        <v>322000000</v>
      </c>
      <c r="H613" s="319">
        <v>3360</v>
      </c>
      <c r="I613" s="320" t="s">
        <v>171</v>
      </c>
      <c r="J613" s="321">
        <v>0</v>
      </c>
      <c r="K613" s="321">
        <f>K614</f>
        <v>322000000</v>
      </c>
      <c r="L613" s="319">
        <v>3360</v>
      </c>
      <c r="M613" s="320" t="s">
        <v>171</v>
      </c>
      <c r="N613" s="321">
        <v>0</v>
      </c>
      <c r="O613" s="321">
        <f>O614</f>
        <v>322000000</v>
      </c>
      <c r="P613" s="319">
        <v>3360</v>
      </c>
      <c r="Q613" s="320" t="s">
        <v>171</v>
      </c>
      <c r="R613" s="321">
        <v>0</v>
      </c>
      <c r="S613" s="321">
        <f>S614</f>
        <v>50400000</v>
      </c>
      <c r="T613" s="251">
        <f t="shared" si="58"/>
        <v>271600000</v>
      </c>
    </row>
    <row r="614" spans="2:20" ht="15.9" x14ac:dyDescent="0.4">
      <c r="B614" s="272">
        <v>525112</v>
      </c>
      <c r="C614" s="266" t="s">
        <v>97</v>
      </c>
      <c r="D614" s="273"/>
      <c r="E614" s="274" t="s">
        <v>27</v>
      </c>
      <c r="F614" s="266"/>
      <c r="G614" s="261">
        <f>SUM(G615:G617)</f>
        <v>322000000</v>
      </c>
      <c r="H614" s="273"/>
      <c r="I614" s="274" t="s">
        <v>27</v>
      </c>
      <c r="J614" s="266"/>
      <c r="K614" s="261">
        <f>SUM(K615:K617)</f>
        <v>322000000</v>
      </c>
      <c r="L614" s="273"/>
      <c r="M614" s="274" t="s">
        <v>27</v>
      </c>
      <c r="N614" s="266"/>
      <c r="O614" s="261">
        <f>SUM(O615:O617)</f>
        <v>322000000</v>
      </c>
      <c r="P614" s="273"/>
      <c r="Q614" s="274" t="s">
        <v>27</v>
      </c>
      <c r="R614" s="266"/>
      <c r="S614" s="261">
        <f>SUM(S615:S617)</f>
        <v>50400000</v>
      </c>
      <c r="T614" s="251">
        <f t="shared" si="58"/>
        <v>271600000</v>
      </c>
    </row>
    <row r="615" spans="2:20" ht="15.9" x14ac:dyDescent="0.4">
      <c r="B615" s="272" t="s">
        <v>27</v>
      </c>
      <c r="C615" s="266" t="s">
        <v>230</v>
      </c>
      <c r="D615" s="280">
        <f>D613</f>
        <v>3360</v>
      </c>
      <c r="E615" s="274" t="s">
        <v>231</v>
      </c>
      <c r="F615" s="261">
        <v>75000</v>
      </c>
      <c r="G615" s="261">
        <f>ROUNDDOWN(D615*F615,-3)</f>
        <v>252000000</v>
      </c>
      <c r="H615" s="280">
        <f>H613</f>
        <v>3360</v>
      </c>
      <c r="I615" s="274" t="s">
        <v>231</v>
      </c>
      <c r="J615" s="261">
        <v>75000</v>
      </c>
      <c r="K615" s="261">
        <f>ROUNDDOWN(H615*J615,-3)</f>
        <v>252000000</v>
      </c>
      <c r="L615" s="280">
        <f>L613</f>
        <v>3360</v>
      </c>
      <c r="M615" s="274" t="s">
        <v>231</v>
      </c>
      <c r="N615" s="261">
        <v>75000</v>
      </c>
      <c r="O615" s="261">
        <f>ROUNDDOWN(L615*N615,-3)</f>
        <v>252000000</v>
      </c>
      <c r="P615" s="280">
        <v>0</v>
      </c>
      <c r="Q615" s="274" t="s">
        <v>231</v>
      </c>
      <c r="R615" s="261">
        <v>75000</v>
      </c>
      <c r="S615" s="261">
        <f>ROUNDDOWN(P615*R615,-3)</f>
        <v>0</v>
      </c>
      <c r="T615" s="251">
        <f t="shared" si="58"/>
        <v>252000000</v>
      </c>
    </row>
    <row r="616" spans="2:20" ht="15.9" x14ac:dyDescent="0.4">
      <c r="B616" s="272" t="s">
        <v>27</v>
      </c>
      <c r="C616" s="266" t="s">
        <v>232</v>
      </c>
      <c r="D616" s="281">
        <v>140</v>
      </c>
      <c r="E616" s="274" t="s">
        <v>51</v>
      </c>
      <c r="F616" s="261">
        <v>140000</v>
      </c>
      <c r="G616" s="261">
        <f>ROUNDDOWN(D616*F616,-3)</f>
        <v>19600000</v>
      </c>
      <c r="H616" s="281">
        <v>140</v>
      </c>
      <c r="I616" s="274" t="s">
        <v>51</v>
      </c>
      <c r="J616" s="261">
        <v>140000</v>
      </c>
      <c r="K616" s="261">
        <f>ROUNDDOWN(H616*J616,-3)</f>
        <v>19600000</v>
      </c>
      <c r="L616" s="281">
        <v>140</v>
      </c>
      <c r="M616" s="274" t="s">
        <v>51</v>
      </c>
      <c r="N616" s="261">
        <v>140000</v>
      </c>
      <c r="O616" s="261">
        <f>ROUNDDOWN(L616*N616,-3)</f>
        <v>19600000</v>
      </c>
      <c r="P616" s="281">
        <v>0</v>
      </c>
      <c r="Q616" s="274" t="s">
        <v>51</v>
      </c>
      <c r="R616" s="261">
        <v>140000</v>
      </c>
      <c r="S616" s="261">
        <f>ROUNDDOWN(P616*R616,-3)</f>
        <v>0</v>
      </c>
      <c r="T616" s="251">
        <f t="shared" si="58"/>
        <v>19600000</v>
      </c>
    </row>
    <row r="617" spans="2:20" ht="15.9" x14ac:dyDescent="0.4">
      <c r="B617" s="272" t="s">
        <v>27</v>
      </c>
      <c r="C617" s="266" t="s">
        <v>274</v>
      </c>
      <c r="D617" s="280">
        <f>D615</f>
        <v>3360</v>
      </c>
      <c r="E617" s="274" t="s">
        <v>40</v>
      </c>
      <c r="F617" s="261">
        <v>15000</v>
      </c>
      <c r="G617" s="261">
        <f>ROUNDDOWN(D617*F617,-3)</f>
        <v>50400000</v>
      </c>
      <c r="H617" s="280">
        <f>H615</f>
        <v>3360</v>
      </c>
      <c r="I617" s="274" t="s">
        <v>40</v>
      </c>
      <c r="J617" s="261">
        <v>15000</v>
      </c>
      <c r="K617" s="261">
        <f>ROUNDDOWN(H617*J617,-3)</f>
        <v>50400000</v>
      </c>
      <c r="L617" s="280">
        <f>L615</f>
        <v>3360</v>
      </c>
      <c r="M617" s="274" t="s">
        <v>40</v>
      </c>
      <c r="N617" s="261">
        <v>15000</v>
      </c>
      <c r="O617" s="261">
        <f>ROUNDDOWN(L617*N617,-3)</f>
        <v>50400000</v>
      </c>
      <c r="P617" s="280">
        <v>3360</v>
      </c>
      <c r="Q617" s="274" t="s">
        <v>40</v>
      </c>
      <c r="R617" s="261">
        <v>15000</v>
      </c>
      <c r="S617" s="261">
        <f>ROUNDDOWN(P617*R617,-3)</f>
        <v>50400000</v>
      </c>
      <c r="T617" s="251">
        <f t="shared" si="58"/>
        <v>0</v>
      </c>
    </row>
    <row r="618" spans="2:20" ht="15.9" x14ac:dyDescent="0.4">
      <c r="B618" s="331" t="s">
        <v>290</v>
      </c>
      <c r="C618" s="326" t="s">
        <v>291</v>
      </c>
      <c r="D618" s="269">
        <f>2437+D619+D633+D646+D659+D671+D683+D708+D720+D732+D744+D756+D769+D782+D794+D806+D818+D830+D842+D857+D873+D887+D901+D915+D927+D938+D950+D961+D696</f>
        <v>20365</v>
      </c>
      <c r="E618" s="270" t="s">
        <v>171</v>
      </c>
      <c r="F618" s="254">
        <v>0</v>
      </c>
      <c r="G618" s="254">
        <f>G619+G633+G646+G659+G671+G683+G708+G720+G732+G744+G756+G769+G782+G794+G806+G818+G830+G842+G857+G873+G887+G901+G915+G927+G938+G950+G961+G696+G1152</f>
        <v>47850002000</v>
      </c>
      <c r="H618" s="269">
        <f>2437+H619+H633+H646+H659+H671+H683+H708+H720+H732+H744+H756+H769+H782+H794+H806+H818+H830+H842+H857+H873+H887+H901+H915+H927+H938+H950+H961+H696</f>
        <v>20365</v>
      </c>
      <c r="I618" s="270" t="s">
        <v>171</v>
      </c>
      <c r="J618" s="254">
        <v>0</v>
      </c>
      <c r="K618" s="254">
        <f>K619+K633+K646+K659+K671+K683+K708+K720+K732+K744+K756+K769+K782+K794+K806+K818+K830+K842+K857+K873+K887+K901+K915+K927+K938+K950+K961+K696+K1152</f>
        <v>47850002000</v>
      </c>
      <c r="L618" s="327">
        <f>2437+L619+L633+L646+L659+L671+L683+L708+L720+L732+L744+L756+L769+L782+L794+L806+L818+L830+L842+L857+L873+L887+L901+L915+L927+L938+L950+L961+L696</f>
        <v>20241</v>
      </c>
      <c r="M618" s="328" t="s">
        <v>171</v>
      </c>
      <c r="N618" s="329">
        <v>0</v>
      </c>
      <c r="O618" s="329">
        <f>O619+O633+O646+O659+O671+O683+O708+O720+O732+O744+O756+O769+O782+O794+O806+O818+O830+O842+O857+O873+O887+O901+O915+O927+O938+O950+O961+O696+O1152</f>
        <v>47850002000</v>
      </c>
      <c r="P618" s="327">
        <v>20241</v>
      </c>
      <c r="Q618" s="328" t="s">
        <v>171</v>
      </c>
      <c r="R618" s="329">
        <v>0</v>
      </c>
      <c r="S618" s="329">
        <f>S619+S633+S646+S659+S671+S683+S708+S720+S732+S744+S756+S769+S782+S794+S806+S818+S830+S842+S857+S873+S887+S901+S915+S927+S938+S950+S961+S696+S1152</f>
        <v>46515302000</v>
      </c>
      <c r="T618" s="251">
        <f t="shared" si="58"/>
        <v>1334700000</v>
      </c>
    </row>
    <row r="619" spans="2:20" ht="27" customHeight="1" x14ac:dyDescent="0.4">
      <c r="B619" s="262" t="s">
        <v>87</v>
      </c>
      <c r="C619" s="266" t="s">
        <v>292</v>
      </c>
      <c r="D619" s="279">
        <f>D620</f>
        <v>1008</v>
      </c>
      <c r="E619" s="267" t="s">
        <v>171</v>
      </c>
      <c r="F619" s="261">
        <v>0</v>
      </c>
      <c r="G619" s="261">
        <f>G620</f>
        <v>912450000</v>
      </c>
      <c r="H619" s="279">
        <f>H620</f>
        <v>1008</v>
      </c>
      <c r="I619" s="267" t="s">
        <v>171</v>
      </c>
      <c r="J619" s="261">
        <v>0</v>
      </c>
      <c r="K619" s="261">
        <f>K620</f>
        <v>912450000</v>
      </c>
      <c r="L619" s="279">
        <f>L620</f>
        <v>1008</v>
      </c>
      <c r="M619" s="267" t="s">
        <v>171</v>
      </c>
      <c r="N619" s="261">
        <v>0</v>
      </c>
      <c r="O619" s="261">
        <f>O620</f>
        <v>912450000</v>
      </c>
      <c r="P619" s="279">
        <v>1008</v>
      </c>
      <c r="Q619" s="267" t="s">
        <v>171</v>
      </c>
      <c r="R619" s="261">
        <v>0</v>
      </c>
      <c r="S619" s="261">
        <f>S620</f>
        <v>836850000</v>
      </c>
      <c r="T619" s="251">
        <f t="shared" si="58"/>
        <v>75600000</v>
      </c>
    </row>
    <row r="620" spans="2:20" ht="36.65" customHeight="1" x14ac:dyDescent="0.4">
      <c r="B620" s="317" t="s">
        <v>34</v>
      </c>
      <c r="C620" s="318" t="s">
        <v>293</v>
      </c>
      <c r="D620" s="279">
        <v>1008</v>
      </c>
      <c r="E620" s="267" t="s">
        <v>171</v>
      </c>
      <c r="F620" s="261">
        <v>0</v>
      </c>
      <c r="G620" s="261">
        <f>G621+G625</f>
        <v>912450000</v>
      </c>
      <c r="H620" s="319">
        <v>1008</v>
      </c>
      <c r="I620" s="320" t="s">
        <v>171</v>
      </c>
      <c r="J620" s="321">
        <v>0</v>
      </c>
      <c r="K620" s="321">
        <f>K621+K625</f>
        <v>912450000</v>
      </c>
      <c r="L620" s="319">
        <v>1008</v>
      </c>
      <c r="M620" s="320" t="s">
        <v>171</v>
      </c>
      <c r="N620" s="321">
        <v>0</v>
      </c>
      <c r="O620" s="321">
        <f>O621+O625</f>
        <v>912450000</v>
      </c>
      <c r="P620" s="319">
        <v>1008</v>
      </c>
      <c r="Q620" s="320" t="s">
        <v>171</v>
      </c>
      <c r="R620" s="321">
        <v>0</v>
      </c>
      <c r="S620" s="321">
        <f>S621+S625</f>
        <v>836850000</v>
      </c>
      <c r="T620" s="251">
        <f t="shared" si="58"/>
        <v>75600000</v>
      </c>
    </row>
    <row r="621" spans="2:20" ht="15.9" hidden="1" x14ac:dyDescent="0.4">
      <c r="B621" s="272">
        <v>525111</v>
      </c>
      <c r="C621" s="266" t="s">
        <v>174</v>
      </c>
      <c r="D621" s="273"/>
      <c r="E621" s="274" t="s">
        <v>27</v>
      </c>
      <c r="F621" s="266"/>
      <c r="G621" s="261">
        <f>SUM(G622:G624)</f>
        <v>335160000</v>
      </c>
      <c r="H621" s="273"/>
      <c r="I621" s="274" t="s">
        <v>27</v>
      </c>
      <c r="J621" s="266"/>
      <c r="K621" s="261">
        <f>SUM(K622:K624)</f>
        <v>335160000</v>
      </c>
      <c r="L621" s="273"/>
      <c r="M621" s="274" t="s">
        <v>27</v>
      </c>
      <c r="N621" s="266"/>
      <c r="O621" s="261">
        <f>SUM(O622:O624)</f>
        <v>335160000</v>
      </c>
      <c r="P621" s="273"/>
      <c r="Q621" s="274" t="s">
        <v>27</v>
      </c>
      <c r="R621" s="266"/>
      <c r="S621" s="261">
        <f>SUM(S622:S624)</f>
        <v>335160000</v>
      </c>
      <c r="T621" s="251">
        <f t="shared" si="58"/>
        <v>0</v>
      </c>
    </row>
    <row r="622" spans="2:20" ht="15.9" hidden="1" x14ac:dyDescent="0.4">
      <c r="B622" s="272" t="s">
        <v>27</v>
      </c>
      <c r="C622" s="266" t="s">
        <v>46</v>
      </c>
      <c r="D622" s="273">
        <v>1008</v>
      </c>
      <c r="E622" s="274" t="s">
        <v>47</v>
      </c>
      <c r="F622" s="261">
        <v>150000</v>
      </c>
      <c r="G622" s="261">
        <f>ROUNDDOWN(D622*F622,-3)</f>
        <v>151200000</v>
      </c>
      <c r="H622" s="273">
        <v>1008</v>
      </c>
      <c r="I622" s="274" t="s">
        <v>47</v>
      </c>
      <c r="J622" s="261">
        <v>150000</v>
      </c>
      <c r="K622" s="261">
        <f>ROUNDDOWN(H622*J622,-3)</f>
        <v>151200000</v>
      </c>
      <c r="L622" s="273">
        <v>1008</v>
      </c>
      <c r="M622" s="274" t="s">
        <v>47</v>
      </c>
      <c r="N622" s="261">
        <v>150000</v>
      </c>
      <c r="O622" s="261">
        <f>ROUNDDOWN(L622*N622,-3)</f>
        <v>151200000</v>
      </c>
      <c r="P622" s="273">
        <v>1008</v>
      </c>
      <c r="Q622" s="274" t="s">
        <v>47</v>
      </c>
      <c r="R622" s="261">
        <v>150000</v>
      </c>
      <c r="S622" s="261">
        <f>ROUNDDOWN(P622*R622,-3)</f>
        <v>151200000</v>
      </c>
      <c r="T622" s="251">
        <f t="shared" si="58"/>
        <v>0</v>
      </c>
    </row>
    <row r="623" spans="2:20" ht="15.9" hidden="1" x14ac:dyDescent="0.4">
      <c r="B623" s="272" t="s">
        <v>27</v>
      </c>
      <c r="C623" s="266" t="s">
        <v>48</v>
      </c>
      <c r="D623" s="273">
        <v>1008</v>
      </c>
      <c r="E623" s="274" t="s">
        <v>47</v>
      </c>
      <c r="F623" s="261">
        <v>150000</v>
      </c>
      <c r="G623" s="261">
        <f>ROUNDDOWN(D623*F623,-3)</f>
        <v>151200000</v>
      </c>
      <c r="H623" s="273">
        <v>1008</v>
      </c>
      <c r="I623" s="274" t="s">
        <v>47</v>
      </c>
      <c r="J623" s="261">
        <v>150000</v>
      </c>
      <c r="K623" s="261">
        <f>ROUNDDOWN(H623*J623,-3)</f>
        <v>151200000</v>
      </c>
      <c r="L623" s="273">
        <v>1008</v>
      </c>
      <c r="M623" s="274" t="s">
        <v>47</v>
      </c>
      <c r="N623" s="261">
        <v>150000</v>
      </c>
      <c r="O623" s="261">
        <f>ROUNDDOWN(L623*N623,-3)</f>
        <v>151200000</v>
      </c>
      <c r="P623" s="273">
        <v>1008</v>
      </c>
      <c r="Q623" s="274" t="s">
        <v>47</v>
      </c>
      <c r="R623" s="261">
        <v>150000</v>
      </c>
      <c r="S623" s="261">
        <f>ROUNDDOWN(P623*R623,-3)</f>
        <v>151200000</v>
      </c>
      <c r="T623" s="251">
        <f t="shared" si="58"/>
        <v>0</v>
      </c>
    </row>
    <row r="624" spans="2:20" ht="15.9" hidden="1" x14ac:dyDescent="0.4">
      <c r="B624" s="272" t="s">
        <v>27</v>
      </c>
      <c r="C624" s="266" t="s">
        <v>175</v>
      </c>
      <c r="D624" s="273">
        <v>1</v>
      </c>
      <c r="E624" s="274" t="s">
        <v>38</v>
      </c>
      <c r="F624" s="261">
        <v>32760000</v>
      </c>
      <c r="G624" s="261">
        <f>ROUNDDOWN(D624*F624,-3)</f>
        <v>32760000</v>
      </c>
      <c r="H624" s="273">
        <v>1</v>
      </c>
      <c r="I624" s="274" t="s">
        <v>38</v>
      </c>
      <c r="J624" s="261">
        <v>32760000</v>
      </c>
      <c r="K624" s="261">
        <f>ROUNDDOWN(H624*J624,-3)</f>
        <v>32760000</v>
      </c>
      <c r="L624" s="273">
        <v>1</v>
      </c>
      <c r="M624" s="274" t="s">
        <v>38</v>
      </c>
      <c r="N624" s="261">
        <v>32760000</v>
      </c>
      <c r="O624" s="261">
        <f>ROUNDDOWN(L624*N624,-3)</f>
        <v>32760000</v>
      </c>
      <c r="P624" s="273">
        <v>1</v>
      </c>
      <c r="Q624" s="274" t="s">
        <v>38</v>
      </c>
      <c r="R624" s="261">
        <v>32760000</v>
      </c>
      <c r="S624" s="261">
        <f>ROUNDDOWN(P624*R624,-3)</f>
        <v>32760000</v>
      </c>
      <c r="T624" s="251">
        <f t="shared" si="58"/>
        <v>0</v>
      </c>
    </row>
    <row r="625" spans="2:20" ht="15.9" x14ac:dyDescent="0.4">
      <c r="B625" s="272">
        <v>525112</v>
      </c>
      <c r="C625" s="266" t="s">
        <v>97</v>
      </c>
      <c r="D625" s="273"/>
      <c r="E625" s="274" t="s">
        <v>27</v>
      </c>
      <c r="F625" s="266"/>
      <c r="G625" s="261">
        <f>SUM(G626:G632)</f>
        <v>577290000</v>
      </c>
      <c r="H625" s="273"/>
      <c r="I625" s="274" t="s">
        <v>27</v>
      </c>
      <c r="J625" s="266"/>
      <c r="K625" s="261">
        <f>SUM(K626:K632)</f>
        <v>577290000</v>
      </c>
      <c r="L625" s="273"/>
      <c r="M625" s="274" t="s">
        <v>27</v>
      </c>
      <c r="N625" s="266"/>
      <c r="O625" s="261">
        <f>SUM(O626:O632)</f>
        <v>577290000</v>
      </c>
      <c r="P625" s="273"/>
      <c r="Q625" s="274" t="s">
        <v>27</v>
      </c>
      <c r="R625" s="266"/>
      <c r="S625" s="261">
        <f>SUM(S626:S632)</f>
        <v>501690000</v>
      </c>
      <c r="T625" s="251">
        <f t="shared" si="58"/>
        <v>75600000</v>
      </c>
    </row>
    <row r="626" spans="2:20" ht="15.9" hidden="1" x14ac:dyDescent="0.4">
      <c r="B626" s="272" t="s">
        <v>27</v>
      </c>
      <c r="C626" s="266" t="s">
        <v>294</v>
      </c>
      <c r="D626" s="280">
        <f>D620/24</f>
        <v>42</v>
      </c>
      <c r="E626" s="274" t="s">
        <v>51</v>
      </c>
      <c r="F626" s="261">
        <v>2445000</v>
      </c>
      <c r="G626" s="261">
        <f t="shared" ref="G626:G632" si="59">ROUNDDOWN(D626*F626,-3)</f>
        <v>102690000</v>
      </c>
      <c r="H626" s="280">
        <f>H620/24</f>
        <v>42</v>
      </c>
      <c r="I626" s="274" t="s">
        <v>51</v>
      </c>
      <c r="J626" s="261">
        <v>2445000</v>
      </c>
      <c r="K626" s="261">
        <f t="shared" ref="K626:K632" si="60">ROUNDDOWN(H626*J626,-3)</f>
        <v>102690000</v>
      </c>
      <c r="L626" s="280">
        <f>L620/24</f>
        <v>42</v>
      </c>
      <c r="M626" s="274" t="s">
        <v>51</v>
      </c>
      <c r="N626" s="261">
        <v>2445000</v>
      </c>
      <c r="O626" s="261">
        <f t="shared" ref="O626:O632" si="61">ROUNDDOWN(L626*N626,-3)</f>
        <v>102690000</v>
      </c>
      <c r="P626" s="280">
        <v>42</v>
      </c>
      <c r="Q626" s="274" t="s">
        <v>51</v>
      </c>
      <c r="R626" s="261">
        <v>2445000</v>
      </c>
      <c r="S626" s="261">
        <f t="shared" ref="S626:S632" si="62">ROUNDDOWN(P626*R626,-3)</f>
        <v>102690000</v>
      </c>
      <c r="T626" s="251">
        <f t="shared" si="58"/>
        <v>0</v>
      </c>
    </row>
    <row r="627" spans="2:20" ht="15.9" hidden="1" x14ac:dyDescent="0.4">
      <c r="B627" s="272" t="s">
        <v>27</v>
      </c>
      <c r="C627" s="266" t="s">
        <v>295</v>
      </c>
      <c r="D627" s="273">
        <v>1</v>
      </c>
      <c r="E627" s="274" t="s">
        <v>38</v>
      </c>
      <c r="F627" s="261">
        <v>25200000</v>
      </c>
      <c r="G627" s="261">
        <f t="shared" si="59"/>
        <v>25200000</v>
      </c>
      <c r="H627" s="273">
        <v>1</v>
      </c>
      <c r="I627" s="274" t="s">
        <v>38</v>
      </c>
      <c r="J627" s="261">
        <v>25200000</v>
      </c>
      <c r="K627" s="261">
        <f t="shared" si="60"/>
        <v>25200000</v>
      </c>
      <c r="L627" s="273">
        <v>1</v>
      </c>
      <c r="M627" s="274" t="s">
        <v>38</v>
      </c>
      <c r="N627" s="261">
        <v>25200000</v>
      </c>
      <c r="O627" s="261">
        <f t="shared" si="61"/>
        <v>25200000</v>
      </c>
      <c r="P627" s="273">
        <v>1</v>
      </c>
      <c r="Q627" s="274" t="s">
        <v>38</v>
      </c>
      <c r="R627" s="261">
        <v>25200000</v>
      </c>
      <c r="S627" s="261">
        <f t="shared" si="62"/>
        <v>25200000</v>
      </c>
      <c r="T627" s="251">
        <f t="shared" si="58"/>
        <v>0</v>
      </c>
    </row>
    <row r="628" spans="2:20" ht="15.9" x14ac:dyDescent="0.4">
      <c r="B628" s="272" t="s">
        <v>27</v>
      </c>
      <c r="C628" s="266" t="s">
        <v>296</v>
      </c>
      <c r="D628" s="280">
        <f>D620</f>
        <v>1008</v>
      </c>
      <c r="E628" s="274" t="s">
        <v>231</v>
      </c>
      <c r="F628" s="261">
        <v>75000</v>
      </c>
      <c r="G628" s="261">
        <f t="shared" si="59"/>
        <v>75600000</v>
      </c>
      <c r="H628" s="280">
        <f>H620</f>
        <v>1008</v>
      </c>
      <c r="I628" s="274" t="s">
        <v>231</v>
      </c>
      <c r="J628" s="261">
        <v>75000</v>
      </c>
      <c r="K628" s="261">
        <f t="shared" si="60"/>
        <v>75600000</v>
      </c>
      <c r="L628" s="280">
        <f>L620</f>
        <v>1008</v>
      </c>
      <c r="M628" s="274" t="s">
        <v>231</v>
      </c>
      <c r="N628" s="261">
        <v>75000</v>
      </c>
      <c r="O628" s="261">
        <f t="shared" si="61"/>
        <v>75600000</v>
      </c>
      <c r="P628" s="280">
        <v>0</v>
      </c>
      <c r="Q628" s="274" t="s">
        <v>231</v>
      </c>
      <c r="R628" s="261">
        <v>75000</v>
      </c>
      <c r="S628" s="261">
        <f t="shared" si="62"/>
        <v>0</v>
      </c>
      <c r="T628" s="251">
        <f t="shared" si="58"/>
        <v>75600000</v>
      </c>
    </row>
    <row r="629" spans="2:20" ht="15.9" hidden="1" x14ac:dyDescent="0.4">
      <c r="B629" s="272" t="s">
        <v>27</v>
      </c>
      <c r="C629" s="266" t="s">
        <v>44</v>
      </c>
      <c r="D629" s="280">
        <f>D620</f>
        <v>1008</v>
      </c>
      <c r="E629" s="274" t="s">
        <v>40</v>
      </c>
      <c r="F629" s="261">
        <v>50000</v>
      </c>
      <c r="G629" s="261">
        <f t="shared" si="59"/>
        <v>50400000</v>
      </c>
      <c r="H629" s="280">
        <f>H620</f>
        <v>1008</v>
      </c>
      <c r="I629" s="274" t="s">
        <v>40</v>
      </c>
      <c r="J629" s="261">
        <v>50000</v>
      </c>
      <c r="K629" s="261">
        <f t="shared" si="60"/>
        <v>50400000</v>
      </c>
      <c r="L629" s="280">
        <f>L620</f>
        <v>1008</v>
      </c>
      <c r="M629" s="274" t="s">
        <v>40</v>
      </c>
      <c r="N629" s="261">
        <v>50000</v>
      </c>
      <c r="O629" s="261">
        <f t="shared" si="61"/>
        <v>50400000</v>
      </c>
      <c r="P629" s="280">
        <v>1008</v>
      </c>
      <c r="Q629" s="274" t="s">
        <v>40</v>
      </c>
      <c r="R629" s="261">
        <v>50000</v>
      </c>
      <c r="S629" s="261">
        <f t="shared" si="62"/>
        <v>50400000</v>
      </c>
      <c r="T629" s="251">
        <f t="shared" si="58"/>
        <v>0</v>
      </c>
    </row>
    <row r="630" spans="2:20" ht="15.9" hidden="1" x14ac:dyDescent="0.4">
      <c r="B630" s="272"/>
      <c r="C630" s="266" t="s">
        <v>297</v>
      </c>
      <c r="D630" s="280">
        <f>D620</f>
        <v>1008</v>
      </c>
      <c r="E630" s="274" t="s">
        <v>40</v>
      </c>
      <c r="F630" s="261">
        <v>100000</v>
      </c>
      <c r="G630" s="261">
        <f t="shared" si="59"/>
        <v>100800000</v>
      </c>
      <c r="H630" s="280">
        <f>H620</f>
        <v>1008</v>
      </c>
      <c r="I630" s="274" t="s">
        <v>40</v>
      </c>
      <c r="J630" s="261">
        <v>100000</v>
      </c>
      <c r="K630" s="261">
        <f t="shared" si="60"/>
        <v>100800000</v>
      </c>
      <c r="L630" s="280">
        <f>L620</f>
        <v>1008</v>
      </c>
      <c r="M630" s="274" t="s">
        <v>40</v>
      </c>
      <c r="N630" s="261">
        <v>100000</v>
      </c>
      <c r="O630" s="261">
        <f t="shared" si="61"/>
        <v>100800000</v>
      </c>
      <c r="P630" s="280">
        <v>1008</v>
      </c>
      <c r="Q630" s="274" t="s">
        <v>40</v>
      </c>
      <c r="R630" s="261">
        <v>100000</v>
      </c>
      <c r="S630" s="261">
        <f t="shared" si="62"/>
        <v>100800000</v>
      </c>
      <c r="T630" s="251">
        <f t="shared" si="58"/>
        <v>0</v>
      </c>
    </row>
    <row r="631" spans="2:20" ht="15.9" hidden="1" x14ac:dyDescent="0.4">
      <c r="B631" s="272"/>
      <c r="C631" s="266" t="s">
        <v>298</v>
      </c>
      <c r="D631" s="280">
        <f>D620</f>
        <v>1008</v>
      </c>
      <c r="E631" s="274" t="s">
        <v>40</v>
      </c>
      <c r="F631" s="261">
        <v>200000</v>
      </c>
      <c r="G631" s="261">
        <f t="shared" si="59"/>
        <v>201600000</v>
      </c>
      <c r="H631" s="280">
        <f>H620</f>
        <v>1008</v>
      </c>
      <c r="I631" s="274" t="s">
        <v>40</v>
      </c>
      <c r="J631" s="261">
        <v>200000</v>
      </c>
      <c r="K631" s="261">
        <f t="shared" si="60"/>
        <v>201600000</v>
      </c>
      <c r="L631" s="280">
        <f>L620</f>
        <v>1008</v>
      </c>
      <c r="M631" s="274" t="s">
        <v>40</v>
      </c>
      <c r="N631" s="261">
        <v>200000</v>
      </c>
      <c r="O631" s="261">
        <f t="shared" si="61"/>
        <v>201600000</v>
      </c>
      <c r="P631" s="280">
        <v>1008</v>
      </c>
      <c r="Q631" s="274" t="s">
        <v>40</v>
      </c>
      <c r="R631" s="261">
        <v>200000</v>
      </c>
      <c r="S631" s="261">
        <f t="shared" si="62"/>
        <v>201600000</v>
      </c>
      <c r="T631" s="251">
        <f t="shared" si="58"/>
        <v>0</v>
      </c>
    </row>
    <row r="632" spans="2:20" ht="15.9" hidden="1" x14ac:dyDescent="0.4">
      <c r="B632" s="272" t="s">
        <v>27</v>
      </c>
      <c r="C632" s="266" t="s">
        <v>299</v>
      </c>
      <c r="D632" s="280">
        <f>D626</f>
        <v>42</v>
      </c>
      <c r="E632" s="274" t="s">
        <v>51</v>
      </c>
      <c r="F632" s="261">
        <v>500000</v>
      </c>
      <c r="G632" s="261">
        <f t="shared" si="59"/>
        <v>21000000</v>
      </c>
      <c r="H632" s="280">
        <f>H626</f>
        <v>42</v>
      </c>
      <c r="I632" s="274" t="s">
        <v>51</v>
      </c>
      <c r="J632" s="261">
        <v>500000</v>
      </c>
      <c r="K632" s="261">
        <f t="shared" si="60"/>
        <v>21000000</v>
      </c>
      <c r="L632" s="280">
        <f>L626</f>
        <v>42</v>
      </c>
      <c r="M632" s="274" t="s">
        <v>51</v>
      </c>
      <c r="N632" s="261">
        <v>500000</v>
      </c>
      <c r="O632" s="261">
        <f t="shared" si="61"/>
        <v>21000000</v>
      </c>
      <c r="P632" s="280">
        <v>42</v>
      </c>
      <c r="Q632" s="274" t="s">
        <v>51</v>
      </c>
      <c r="R632" s="261">
        <v>500000</v>
      </c>
      <c r="S632" s="261">
        <f t="shared" si="62"/>
        <v>21000000</v>
      </c>
      <c r="T632" s="251">
        <f t="shared" si="58"/>
        <v>0</v>
      </c>
    </row>
    <row r="633" spans="2:20" ht="15.9" x14ac:dyDescent="0.4">
      <c r="B633" s="262" t="s">
        <v>149</v>
      </c>
      <c r="C633" s="266" t="s">
        <v>300</v>
      </c>
      <c r="D633" s="279">
        <f>D634</f>
        <v>96</v>
      </c>
      <c r="E633" s="267" t="s">
        <v>171</v>
      </c>
      <c r="F633" s="261">
        <v>0</v>
      </c>
      <c r="G633" s="261">
        <f>G634</f>
        <v>52440000</v>
      </c>
      <c r="H633" s="279">
        <f>H634</f>
        <v>96</v>
      </c>
      <c r="I633" s="267" t="s">
        <v>171</v>
      </c>
      <c r="J633" s="261">
        <v>0</v>
      </c>
      <c r="K633" s="261">
        <f>K634</f>
        <v>52440000</v>
      </c>
      <c r="L633" s="279">
        <f>L634</f>
        <v>96</v>
      </c>
      <c r="M633" s="267" t="s">
        <v>171</v>
      </c>
      <c r="N633" s="261">
        <v>0</v>
      </c>
      <c r="O633" s="261">
        <f>O634</f>
        <v>52440000</v>
      </c>
      <c r="P633" s="279">
        <v>96</v>
      </c>
      <c r="Q633" s="267" t="s">
        <v>171</v>
      </c>
      <c r="R633" s="261">
        <v>0</v>
      </c>
      <c r="S633" s="261">
        <f>S634</f>
        <v>45240000</v>
      </c>
      <c r="T633" s="251">
        <f t="shared" si="58"/>
        <v>7200000</v>
      </c>
    </row>
    <row r="634" spans="2:20" ht="29.15" x14ac:dyDescent="0.4">
      <c r="B634" s="317" t="s">
        <v>34</v>
      </c>
      <c r="C634" s="318" t="s">
        <v>301</v>
      </c>
      <c r="D634" s="279">
        <v>96</v>
      </c>
      <c r="E634" s="267" t="s">
        <v>171</v>
      </c>
      <c r="F634" s="261">
        <v>0</v>
      </c>
      <c r="G634" s="261">
        <f>G635+G639</f>
        <v>52440000</v>
      </c>
      <c r="H634" s="319">
        <v>96</v>
      </c>
      <c r="I634" s="320" t="s">
        <v>171</v>
      </c>
      <c r="J634" s="321">
        <v>0</v>
      </c>
      <c r="K634" s="321">
        <f>K635+K639</f>
        <v>52440000</v>
      </c>
      <c r="L634" s="319">
        <v>96</v>
      </c>
      <c r="M634" s="320" t="s">
        <v>171</v>
      </c>
      <c r="N634" s="321">
        <v>0</v>
      </c>
      <c r="O634" s="321">
        <f>O635+O639</f>
        <v>52440000</v>
      </c>
      <c r="P634" s="319">
        <v>96</v>
      </c>
      <c r="Q634" s="320" t="s">
        <v>171</v>
      </c>
      <c r="R634" s="321">
        <v>0</v>
      </c>
      <c r="S634" s="321">
        <f>S635+S639</f>
        <v>45240000</v>
      </c>
      <c r="T634" s="251">
        <f t="shared" si="58"/>
        <v>7200000</v>
      </c>
    </row>
    <row r="635" spans="2:20" ht="15.9" hidden="1" x14ac:dyDescent="0.4">
      <c r="B635" s="272">
        <v>525111</v>
      </c>
      <c r="C635" s="266" t="s">
        <v>174</v>
      </c>
      <c r="D635" s="273"/>
      <c r="E635" s="274"/>
      <c r="F635" s="266"/>
      <c r="G635" s="261">
        <f>SUM(G636:G638)</f>
        <v>18640000</v>
      </c>
      <c r="H635" s="273"/>
      <c r="I635" s="274"/>
      <c r="J635" s="266"/>
      <c r="K635" s="261">
        <f>SUM(K636:K638)</f>
        <v>18640000</v>
      </c>
      <c r="L635" s="273"/>
      <c r="M635" s="274"/>
      <c r="N635" s="266"/>
      <c r="O635" s="261">
        <f>SUM(O636:O638)</f>
        <v>18640000</v>
      </c>
      <c r="P635" s="273"/>
      <c r="Q635" s="274"/>
      <c r="R635" s="266"/>
      <c r="S635" s="261">
        <f>SUM(S636:S638)</f>
        <v>18640000</v>
      </c>
      <c r="T635" s="251">
        <f t="shared" si="58"/>
        <v>0</v>
      </c>
    </row>
    <row r="636" spans="2:20" ht="15.9" hidden="1" x14ac:dyDescent="0.4">
      <c r="B636" s="272" t="s">
        <v>27</v>
      </c>
      <c r="C636" s="266" t="s">
        <v>46</v>
      </c>
      <c r="D636" s="273">
        <v>96</v>
      </c>
      <c r="E636" s="274" t="s">
        <v>47</v>
      </c>
      <c r="F636" s="261">
        <v>150000</v>
      </c>
      <c r="G636" s="261">
        <f>ROUNDDOWN(D636*F636,-3)</f>
        <v>14400000</v>
      </c>
      <c r="H636" s="273">
        <v>96</v>
      </c>
      <c r="I636" s="274" t="s">
        <v>47</v>
      </c>
      <c r="J636" s="261">
        <v>150000</v>
      </c>
      <c r="K636" s="261">
        <f>ROUNDDOWN(H636*J636,-3)</f>
        <v>14400000</v>
      </c>
      <c r="L636" s="273">
        <v>96</v>
      </c>
      <c r="M636" s="274" t="s">
        <v>47</v>
      </c>
      <c r="N636" s="261">
        <v>150000</v>
      </c>
      <c r="O636" s="261">
        <f>ROUNDDOWN(L636*N636,-3)</f>
        <v>14400000</v>
      </c>
      <c r="P636" s="273">
        <v>96</v>
      </c>
      <c r="Q636" s="274" t="s">
        <v>47</v>
      </c>
      <c r="R636" s="261">
        <v>150000</v>
      </c>
      <c r="S636" s="261">
        <f>ROUNDDOWN(P636*R636,-3)</f>
        <v>14400000</v>
      </c>
      <c r="T636" s="251">
        <f t="shared" si="58"/>
        <v>0</v>
      </c>
    </row>
    <row r="637" spans="2:20" ht="15.9" hidden="1" x14ac:dyDescent="0.4">
      <c r="B637" s="272" t="s">
        <v>27</v>
      </c>
      <c r="C637" s="266" t="s">
        <v>48</v>
      </c>
      <c r="D637" s="273">
        <v>16</v>
      </c>
      <c r="E637" s="274" t="s">
        <v>47</v>
      </c>
      <c r="F637" s="261">
        <v>150000</v>
      </c>
      <c r="G637" s="261">
        <f>ROUNDDOWN(D637*F637,-3)</f>
        <v>2400000</v>
      </c>
      <c r="H637" s="273">
        <v>16</v>
      </c>
      <c r="I637" s="274" t="s">
        <v>47</v>
      </c>
      <c r="J637" s="261">
        <v>150000</v>
      </c>
      <c r="K637" s="261">
        <f>ROUNDDOWN(H637*J637,-3)</f>
        <v>2400000</v>
      </c>
      <c r="L637" s="273">
        <v>16</v>
      </c>
      <c r="M637" s="274" t="s">
        <v>47</v>
      </c>
      <c r="N637" s="261">
        <v>150000</v>
      </c>
      <c r="O637" s="261">
        <f>ROUNDDOWN(L637*N637,-3)</f>
        <v>2400000</v>
      </c>
      <c r="P637" s="273">
        <v>16</v>
      </c>
      <c r="Q637" s="274" t="s">
        <v>47</v>
      </c>
      <c r="R637" s="261">
        <v>150000</v>
      </c>
      <c r="S637" s="261">
        <f>ROUNDDOWN(P637*R637,-3)</f>
        <v>2400000</v>
      </c>
      <c r="T637" s="251">
        <f t="shared" si="58"/>
        <v>0</v>
      </c>
    </row>
    <row r="638" spans="2:20" ht="15.9" hidden="1" x14ac:dyDescent="0.4">
      <c r="B638" s="272" t="s">
        <v>27</v>
      </c>
      <c r="C638" s="266" t="s">
        <v>175</v>
      </c>
      <c r="D638" s="273">
        <v>1</v>
      </c>
      <c r="E638" s="274" t="s">
        <v>38</v>
      </c>
      <c r="F638" s="261">
        <v>1840000</v>
      </c>
      <c r="G638" s="261">
        <f>ROUNDDOWN(D638*F638,-3)</f>
        <v>1840000</v>
      </c>
      <c r="H638" s="273">
        <v>1</v>
      </c>
      <c r="I638" s="274" t="s">
        <v>38</v>
      </c>
      <c r="J638" s="261">
        <v>1840000</v>
      </c>
      <c r="K638" s="261">
        <f>ROUNDDOWN(H638*J638,-3)</f>
        <v>1840000</v>
      </c>
      <c r="L638" s="273">
        <v>1</v>
      </c>
      <c r="M638" s="274" t="s">
        <v>38</v>
      </c>
      <c r="N638" s="261">
        <v>1840000</v>
      </c>
      <c r="O638" s="261">
        <f>ROUNDDOWN(L638*N638,-3)</f>
        <v>1840000</v>
      </c>
      <c r="P638" s="273">
        <v>1</v>
      </c>
      <c r="Q638" s="274" t="s">
        <v>38</v>
      </c>
      <c r="R638" s="261">
        <v>1840000</v>
      </c>
      <c r="S638" s="261">
        <f>ROUNDDOWN(P638*R638,-3)</f>
        <v>1840000</v>
      </c>
      <c r="T638" s="251">
        <f t="shared" si="58"/>
        <v>0</v>
      </c>
    </row>
    <row r="639" spans="2:20" ht="15.9" x14ac:dyDescent="0.4">
      <c r="B639" s="272">
        <v>525112</v>
      </c>
      <c r="C639" s="266" t="s">
        <v>97</v>
      </c>
      <c r="D639" s="273"/>
      <c r="E639" s="274"/>
      <c r="F639" s="266">
        <v>0</v>
      </c>
      <c r="G639" s="261">
        <f>SUM(G640:G645)</f>
        <v>33800000</v>
      </c>
      <c r="H639" s="273"/>
      <c r="I639" s="274"/>
      <c r="J639" s="266">
        <v>0</v>
      </c>
      <c r="K639" s="261">
        <f>SUM(K640:K645)</f>
        <v>33800000</v>
      </c>
      <c r="L639" s="273"/>
      <c r="M639" s="274"/>
      <c r="N639" s="266">
        <v>0</v>
      </c>
      <c r="O639" s="261">
        <f>SUM(O640:O645)</f>
        <v>33800000</v>
      </c>
      <c r="P639" s="273"/>
      <c r="Q639" s="274"/>
      <c r="R639" s="266">
        <v>0</v>
      </c>
      <c r="S639" s="261">
        <f>SUM(S640:S645)</f>
        <v>26600000</v>
      </c>
      <c r="T639" s="251">
        <f t="shared" si="58"/>
        <v>7200000</v>
      </c>
    </row>
    <row r="640" spans="2:20" ht="15.9" hidden="1" x14ac:dyDescent="0.4">
      <c r="B640" s="272" t="s">
        <v>27</v>
      </c>
      <c r="C640" s="266" t="s">
        <v>294</v>
      </c>
      <c r="D640" s="280">
        <f>D634/24</f>
        <v>4</v>
      </c>
      <c r="E640" s="274" t="s">
        <v>51</v>
      </c>
      <c r="F640" s="261">
        <v>2430000</v>
      </c>
      <c r="G640" s="261">
        <f t="shared" ref="G640:G645" si="63">ROUNDDOWN(D640*F640,-3)</f>
        <v>9720000</v>
      </c>
      <c r="H640" s="280">
        <f>H634/24</f>
        <v>4</v>
      </c>
      <c r="I640" s="274" t="s">
        <v>51</v>
      </c>
      <c r="J640" s="261">
        <v>2430000</v>
      </c>
      <c r="K640" s="261">
        <f t="shared" ref="K640:K645" si="64">ROUNDDOWN(H640*J640,-3)</f>
        <v>9720000</v>
      </c>
      <c r="L640" s="280">
        <f>L634/24</f>
        <v>4</v>
      </c>
      <c r="M640" s="274" t="s">
        <v>51</v>
      </c>
      <c r="N640" s="261">
        <v>2430000</v>
      </c>
      <c r="O640" s="261">
        <f t="shared" ref="O640:O645" si="65">ROUNDDOWN(L640*N640,-3)</f>
        <v>9720000</v>
      </c>
      <c r="P640" s="280">
        <v>4</v>
      </c>
      <c r="Q640" s="274" t="s">
        <v>51</v>
      </c>
      <c r="R640" s="261">
        <v>2430000</v>
      </c>
      <c r="S640" s="261">
        <f t="shared" ref="S640:S645" si="66">ROUNDDOWN(P640*R640,-3)</f>
        <v>9720000</v>
      </c>
      <c r="T640" s="251">
        <f t="shared" si="58"/>
        <v>0</v>
      </c>
    </row>
    <row r="641" spans="2:20" ht="15.9" hidden="1" x14ac:dyDescent="0.4">
      <c r="B641" s="272"/>
      <c r="C641" s="266" t="s">
        <v>302</v>
      </c>
      <c r="D641" s="280">
        <f>D634</f>
        <v>96</v>
      </c>
      <c r="E641" s="274" t="s">
        <v>40</v>
      </c>
      <c r="F641" s="261">
        <v>80000</v>
      </c>
      <c r="G641" s="261">
        <f t="shared" si="63"/>
        <v>7680000</v>
      </c>
      <c r="H641" s="280">
        <f>H634</f>
        <v>96</v>
      </c>
      <c r="I641" s="274" t="s">
        <v>40</v>
      </c>
      <c r="J641" s="261">
        <v>80000</v>
      </c>
      <c r="K641" s="261">
        <f t="shared" si="64"/>
        <v>7680000</v>
      </c>
      <c r="L641" s="280">
        <f>L634</f>
        <v>96</v>
      </c>
      <c r="M641" s="274" t="s">
        <v>40</v>
      </c>
      <c r="N641" s="261">
        <v>80000</v>
      </c>
      <c r="O641" s="261">
        <f t="shared" si="65"/>
        <v>7680000</v>
      </c>
      <c r="P641" s="280">
        <v>96</v>
      </c>
      <c r="Q641" s="274" t="s">
        <v>40</v>
      </c>
      <c r="R641" s="261">
        <v>80000</v>
      </c>
      <c r="S641" s="261">
        <f t="shared" si="66"/>
        <v>7680000</v>
      </c>
      <c r="T641" s="251">
        <f t="shared" si="58"/>
        <v>0</v>
      </c>
    </row>
    <row r="642" spans="2:20" ht="15.9" hidden="1" x14ac:dyDescent="0.4">
      <c r="B642" s="272" t="s">
        <v>27</v>
      </c>
      <c r="C642" s="266" t="s">
        <v>295</v>
      </c>
      <c r="D642" s="280">
        <f>D641</f>
        <v>96</v>
      </c>
      <c r="E642" s="274" t="s">
        <v>303</v>
      </c>
      <c r="F642" s="261">
        <v>25000</v>
      </c>
      <c r="G642" s="261">
        <f t="shared" si="63"/>
        <v>2400000</v>
      </c>
      <c r="H642" s="280">
        <f>H641</f>
        <v>96</v>
      </c>
      <c r="I642" s="274" t="s">
        <v>303</v>
      </c>
      <c r="J642" s="261">
        <v>25000</v>
      </c>
      <c r="K642" s="261">
        <f t="shared" si="64"/>
        <v>2400000</v>
      </c>
      <c r="L642" s="280">
        <f>L641</f>
        <v>96</v>
      </c>
      <c r="M642" s="274" t="s">
        <v>303</v>
      </c>
      <c r="N642" s="261">
        <v>25000</v>
      </c>
      <c r="O642" s="261">
        <f t="shared" si="65"/>
        <v>2400000</v>
      </c>
      <c r="P642" s="280">
        <v>96</v>
      </c>
      <c r="Q642" s="274" t="s">
        <v>303</v>
      </c>
      <c r="R642" s="261">
        <v>25000</v>
      </c>
      <c r="S642" s="261">
        <f t="shared" si="66"/>
        <v>2400000</v>
      </c>
      <c r="T642" s="251">
        <f t="shared" si="58"/>
        <v>0</v>
      </c>
    </row>
    <row r="643" spans="2:20" ht="15.9" x14ac:dyDescent="0.4">
      <c r="B643" s="272" t="s">
        <v>27</v>
      </c>
      <c r="C643" s="266" t="s">
        <v>296</v>
      </c>
      <c r="D643" s="280">
        <f>D634</f>
        <v>96</v>
      </c>
      <c r="E643" s="274" t="s">
        <v>231</v>
      </c>
      <c r="F643" s="261">
        <v>75000</v>
      </c>
      <c r="G643" s="261">
        <f t="shared" si="63"/>
        <v>7200000</v>
      </c>
      <c r="H643" s="280">
        <f>H634</f>
        <v>96</v>
      </c>
      <c r="I643" s="274" t="s">
        <v>231</v>
      </c>
      <c r="J643" s="261">
        <v>75000</v>
      </c>
      <c r="K643" s="261">
        <f t="shared" si="64"/>
        <v>7200000</v>
      </c>
      <c r="L643" s="280">
        <f>L634</f>
        <v>96</v>
      </c>
      <c r="M643" s="274" t="s">
        <v>231</v>
      </c>
      <c r="N643" s="261">
        <v>75000</v>
      </c>
      <c r="O643" s="261">
        <f t="shared" si="65"/>
        <v>7200000</v>
      </c>
      <c r="P643" s="280">
        <v>0</v>
      </c>
      <c r="Q643" s="274" t="s">
        <v>231</v>
      </c>
      <c r="R643" s="261">
        <v>75000</v>
      </c>
      <c r="S643" s="261">
        <f t="shared" si="66"/>
        <v>0</v>
      </c>
      <c r="T643" s="251">
        <f t="shared" si="58"/>
        <v>7200000</v>
      </c>
    </row>
    <row r="644" spans="2:20" ht="15.9" hidden="1" x14ac:dyDescent="0.4">
      <c r="B644" s="272" t="s">
        <v>27</v>
      </c>
      <c r="C644" s="266" t="s">
        <v>44</v>
      </c>
      <c r="D644" s="280">
        <f>D634</f>
        <v>96</v>
      </c>
      <c r="E644" s="274" t="s">
        <v>40</v>
      </c>
      <c r="F644" s="261">
        <v>50000</v>
      </c>
      <c r="G644" s="261">
        <f t="shared" si="63"/>
        <v>4800000</v>
      </c>
      <c r="H644" s="280">
        <f>H634</f>
        <v>96</v>
      </c>
      <c r="I644" s="274" t="s">
        <v>40</v>
      </c>
      <c r="J644" s="261">
        <v>50000</v>
      </c>
      <c r="K644" s="261">
        <f t="shared" si="64"/>
        <v>4800000</v>
      </c>
      <c r="L644" s="280">
        <f>L634</f>
        <v>96</v>
      </c>
      <c r="M644" s="274" t="s">
        <v>40</v>
      </c>
      <c r="N644" s="261">
        <v>50000</v>
      </c>
      <c r="O644" s="261">
        <f t="shared" si="65"/>
        <v>4800000</v>
      </c>
      <c r="P644" s="280">
        <v>96</v>
      </c>
      <c r="Q644" s="274" t="s">
        <v>40</v>
      </c>
      <c r="R644" s="261">
        <v>50000</v>
      </c>
      <c r="S644" s="261">
        <f t="shared" si="66"/>
        <v>4800000</v>
      </c>
      <c r="T644" s="251">
        <f t="shared" si="58"/>
        <v>0</v>
      </c>
    </row>
    <row r="645" spans="2:20" ht="15.9" hidden="1" x14ac:dyDescent="0.4">
      <c r="B645" s="272" t="s">
        <v>27</v>
      </c>
      <c r="C645" s="266" t="s">
        <v>299</v>
      </c>
      <c r="D645" s="280">
        <f>D640</f>
        <v>4</v>
      </c>
      <c r="E645" s="274" t="s">
        <v>51</v>
      </c>
      <c r="F645" s="261">
        <v>500000</v>
      </c>
      <c r="G645" s="261">
        <f t="shared" si="63"/>
        <v>2000000</v>
      </c>
      <c r="H645" s="280">
        <f>H640</f>
        <v>4</v>
      </c>
      <c r="I645" s="274" t="s">
        <v>51</v>
      </c>
      <c r="J645" s="261">
        <v>500000</v>
      </c>
      <c r="K645" s="261">
        <f t="shared" si="64"/>
        <v>2000000</v>
      </c>
      <c r="L645" s="280">
        <f>L640</f>
        <v>4</v>
      </c>
      <c r="M645" s="274" t="s">
        <v>51</v>
      </c>
      <c r="N645" s="261">
        <v>500000</v>
      </c>
      <c r="O645" s="261">
        <f t="shared" si="65"/>
        <v>2000000</v>
      </c>
      <c r="P645" s="280">
        <v>4</v>
      </c>
      <c r="Q645" s="274" t="s">
        <v>51</v>
      </c>
      <c r="R645" s="261">
        <v>500000</v>
      </c>
      <c r="S645" s="261">
        <f t="shared" si="66"/>
        <v>2000000</v>
      </c>
      <c r="T645" s="251">
        <f t="shared" si="58"/>
        <v>0</v>
      </c>
    </row>
    <row r="646" spans="2:20" ht="36" customHeight="1" x14ac:dyDescent="0.4">
      <c r="B646" s="262" t="s">
        <v>164</v>
      </c>
      <c r="C646" s="266" t="s">
        <v>304</v>
      </c>
      <c r="D646" s="279">
        <f>D647</f>
        <v>384</v>
      </c>
      <c r="E646" s="267" t="s">
        <v>171</v>
      </c>
      <c r="F646" s="261">
        <v>0</v>
      </c>
      <c r="G646" s="261">
        <f>G647</f>
        <v>218190000</v>
      </c>
      <c r="H646" s="279">
        <f>H647</f>
        <v>384</v>
      </c>
      <c r="I646" s="267" t="s">
        <v>171</v>
      </c>
      <c r="J646" s="261">
        <v>0</v>
      </c>
      <c r="K646" s="261">
        <f>K647</f>
        <v>218190000</v>
      </c>
      <c r="L646" s="279">
        <f>L647</f>
        <v>384</v>
      </c>
      <c r="M646" s="267" t="s">
        <v>171</v>
      </c>
      <c r="N646" s="261">
        <v>0</v>
      </c>
      <c r="O646" s="261">
        <f>O647</f>
        <v>218190000</v>
      </c>
      <c r="P646" s="279">
        <v>384</v>
      </c>
      <c r="Q646" s="267" t="s">
        <v>171</v>
      </c>
      <c r="R646" s="261">
        <v>0</v>
      </c>
      <c r="S646" s="261">
        <f>S647</f>
        <v>189390000</v>
      </c>
      <c r="T646" s="251">
        <f t="shared" si="58"/>
        <v>28800000</v>
      </c>
    </row>
    <row r="647" spans="2:20" ht="29.15" x14ac:dyDescent="0.4">
      <c r="B647" s="317" t="s">
        <v>34</v>
      </c>
      <c r="C647" s="318" t="s">
        <v>305</v>
      </c>
      <c r="D647" s="279">
        <v>384</v>
      </c>
      <c r="E647" s="267" t="s">
        <v>171</v>
      </c>
      <c r="F647" s="261">
        <v>0</v>
      </c>
      <c r="G647" s="261">
        <f>G648+G652</f>
        <v>218190000</v>
      </c>
      <c r="H647" s="319">
        <v>384</v>
      </c>
      <c r="I647" s="320" t="s">
        <v>171</v>
      </c>
      <c r="J647" s="321">
        <v>0</v>
      </c>
      <c r="K647" s="321">
        <f>K648+K652</f>
        <v>218190000</v>
      </c>
      <c r="L647" s="319">
        <v>384</v>
      </c>
      <c r="M647" s="320" t="s">
        <v>171</v>
      </c>
      <c r="N647" s="321">
        <v>0</v>
      </c>
      <c r="O647" s="321">
        <f>O648+O652</f>
        <v>218190000</v>
      </c>
      <c r="P647" s="319">
        <v>384</v>
      </c>
      <c r="Q647" s="320" t="s">
        <v>171</v>
      </c>
      <c r="R647" s="321">
        <v>0</v>
      </c>
      <c r="S647" s="321">
        <f>S648+S652</f>
        <v>189390000</v>
      </c>
      <c r="T647" s="251">
        <f t="shared" si="58"/>
        <v>28800000</v>
      </c>
    </row>
    <row r="648" spans="2:20" ht="15.9" hidden="1" x14ac:dyDescent="0.4">
      <c r="B648" s="272">
        <v>525111</v>
      </c>
      <c r="C648" s="266" t="s">
        <v>174</v>
      </c>
      <c r="D648" s="273"/>
      <c r="E648" s="274"/>
      <c r="F648" s="266"/>
      <c r="G648" s="261">
        <f>SUM(G649:G651)</f>
        <v>74670000</v>
      </c>
      <c r="H648" s="273"/>
      <c r="I648" s="274"/>
      <c r="J648" s="266"/>
      <c r="K648" s="261">
        <f>SUM(K649:K651)</f>
        <v>74670000</v>
      </c>
      <c r="L648" s="273"/>
      <c r="M648" s="274"/>
      <c r="N648" s="266"/>
      <c r="O648" s="261">
        <f>SUM(O649:O651)</f>
        <v>74670000</v>
      </c>
      <c r="P648" s="273"/>
      <c r="Q648" s="274"/>
      <c r="R648" s="266"/>
      <c r="S648" s="261">
        <f>SUM(S649:S651)</f>
        <v>74670000</v>
      </c>
      <c r="T648" s="251">
        <f t="shared" si="58"/>
        <v>0</v>
      </c>
    </row>
    <row r="649" spans="2:20" ht="15.9" hidden="1" x14ac:dyDescent="0.4">
      <c r="B649" s="272" t="s">
        <v>27</v>
      </c>
      <c r="C649" s="266" t="s">
        <v>46</v>
      </c>
      <c r="D649" s="273">
        <v>320</v>
      </c>
      <c r="E649" s="274" t="s">
        <v>47</v>
      </c>
      <c r="F649" s="261">
        <v>150000</v>
      </c>
      <c r="G649" s="261">
        <f>ROUNDDOWN(D649*F649,-3)</f>
        <v>48000000</v>
      </c>
      <c r="H649" s="273">
        <v>320</v>
      </c>
      <c r="I649" s="274" t="s">
        <v>47</v>
      </c>
      <c r="J649" s="261">
        <v>150000</v>
      </c>
      <c r="K649" s="261">
        <f>ROUNDDOWN(H649*J649,-3)</f>
        <v>48000000</v>
      </c>
      <c r="L649" s="273">
        <v>320</v>
      </c>
      <c r="M649" s="274" t="s">
        <v>47</v>
      </c>
      <c r="N649" s="261">
        <v>150000</v>
      </c>
      <c r="O649" s="261">
        <f>ROUNDDOWN(L649*N649,-3)</f>
        <v>48000000</v>
      </c>
      <c r="P649" s="273">
        <v>320</v>
      </c>
      <c r="Q649" s="274" t="s">
        <v>47</v>
      </c>
      <c r="R649" s="261">
        <v>150000</v>
      </c>
      <c r="S649" s="261">
        <f>ROUNDDOWN(P649*R649,-3)</f>
        <v>48000000</v>
      </c>
      <c r="T649" s="251">
        <f t="shared" si="58"/>
        <v>0</v>
      </c>
    </row>
    <row r="650" spans="2:20" ht="15.9" hidden="1" x14ac:dyDescent="0.4">
      <c r="B650" s="272" t="s">
        <v>27</v>
      </c>
      <c r="C650" s="266" t="s">
        <v>48</v>
      </c>
      <c r="D650" s="273">
        <v>96</v>
      </c>
      <c r="E650" s="274" t="s">
        <v>47</v>
      </c>
      <c r="F650" s="261">
        <v>150000</v>
      </c>
      <c r="G650" s="261">
        <f>ROUNDDOWN(D650*F650,-3)</f>
        <v>14400000</v>
      </c>
      <c r="H650" s="273">
        <v>96</v>
      </c>
      <c r="I650" s="274" t="s">
        <v>47</v>
      </c>
      <c r="J650" s="261">
        <v>150000</v>
      </c>
      <c r="K650" s="261">
        <f>ROUNDDOWN(H650*J650,-3)</f>
        <v>14400000</v>
      </c>
      <c r="L650" s="273">
        <v>96</v>
      </c>
      <c r="M650" s="274" t="s">
        <v>47</v>
      </c>
      <c r="N650" s="261">
        <v>150000</v>
      </c>
      <c r="O650" s="261">
        <f>ROUNDDOWN(L650*N650,-3)</f>
        <v>14400000</v>
      </c>
      <c r="P650" s="273">
        <v>96</v>
      </c>
      <c r="Q650" s="274" t="s">
        <v>47</v>
      </c>
      <c r="R650" s="261">
        <v>150000</v>
      </c>
      <c r="S650" s="261">
        <f>ROUNDDOWN(P650*R650,-3)</f>
        <v>14400000</v>
      </c>
      <c r="T650" s="251">
        <f t="shared" si="58"/>
        <v>0</v>
      </c>
    </row>
    <row r="651" spans="2:20" ht="15.9" hidden="1" x14ac:dyDescent="0.4">
      <c r="B651" s="272" t="s">
        <v>27</v>
      </c>
      <c r="C651" s="266" t="s">
        <v>175</v>
      </c>
      <c r="D651" s="273">
        <v>1</v>
      </c>
      <c r="E651" s="274" t="s">
        <v>38</v>
      </c>
      <c r="F651" s="261">
        <v>12270000</v>
      </c>
      <c r="G651" s="261">
        <f>ROUNDDOWN(D651*F651,-3)</f>
        <v>12270000</v>
      </c>
      <c r="H651" s="273">
        <v>1</v>
      </c>
      <c r="I651" s="274" t="s">
        <v>38</v>
      </c>
      <c r="J651" s="261">
        <v>12270000</v>
      </c>
      <c r="K651" s="261">
        <f>ROUNDDOWN(H651*J651,-3)</f>
        <v>12270000</v>
      </c>
      <c r="L651" s="273">
        <v>1</v>
      </c>
      <c r="M651" s="274" t="s">
        <v>38</v>
      </c>
      <c r="N651" s="261">
        <v>12270000</v>
      </c>
      <c r="O651" s="261">
        <f>ROUNDDOWN(L651*N651,-3)</f>
        <v>12270000</v>
      </c>
      <c r="P651" s="273">
        <v>1</v>
      </c>
      <c r="Q651" s="274" t="s">
        <v>38</v>
      </c>
      <c r="R651" s="261">
        <v>12270000</v>
      </c>
      <c r="S651" s="261">
        <f>ROUNDDOWN(P651*R651,-3)</f>
        <v>12270000</v>
      </c>
      <c r="T651" s="251">
        <f t="shared" si="58"/>
        <v>0</v>
      </c>
    </row>
    <row r="652" spans="2:20" ht="15.9" x14ac:dyDescent="0.4">
      <c r="B652" s="272">
        <v>525112</v>
      </c>
      <c r="C652" s="266" t="s">
        <v>97</v>
      </c>
      <c r="D652" s="273"/>
      <c r="E652" s="274"/>
      <c r="F652" s="266"/>
      <c r="G652" s="261">
        <f>SUM(G653:G658)</f>
        <v>143520000</v>
      </c>
      <c r="H652" s="273"/>
      <c r="I652" s="274"/>
      <c r="J652" s="266"/>
      <c r="K652" s="261">
        <f>SUM(K653:K658)</f>
        <v>143520000</v>
      </c>
      <c r="L652" s="273"/>
      <c r="M652" s="274"/>
      <c r="N652" s="266"/>
      <c r="O652" s="261">
        <f>SUM(O653:O658)</f>
        <v>143520000</v>
      </c>
      <c r="P652" s="273"/>
      <c r="Q652" s="274"/>
      <c r="R652" s="266"/>
      <c r="S652" s="261">
        <f>SUM(S653:S658)</f>
        <v>114720000</v>
      </c>
      <c r="T652" s="251">
        <f t="shared" si="58"/>
        <v>28800000</v>
      </c>
    </row>
    <row r="653" spans="2:20" ht="15.9" hidden="1" x14ac:dyDescent="0.4">
      <c r="B653" s="272" t="s">
        <v>27</v>
      </c>
      <c r="C653" s="266" t="s">
        <v>295</v>
      </c>
      <c r="D653" s="273">
        <v>1</v>
      </c>
      <c r="E653" s="274" t="s">
        <v>38</v>
      </c>
      <c r="F653" s="261">
        <v>7680000</v>
      </c>
      <c r="G653" s="261">
        <f t="shared" ref="G653:G658" si="67">ROUNDDOWN(D653*F653,-3)</f>
        <v>7680000</v>
      </c>
      <c r="H653" s="273">
        <v>1</v>
      </c>
      <c r="I653" s="274" t="s">
        <v>38</v>
      </c>
      <c r="J653" s="261">
        <v>7680000</v>
      </c>
      <c r="K653" s="261">
        <f t="shared" ref="K653:K658" si="68">ROUNDDOWN(H653*J653,-3)</f>
        <v>7680000</v>
      </c>
      <c r="L653" s="273">
        <v>1</v>
      </c>
      <c r="M653" s="274" t="s">
        <v>38</v>
      </c>
      <c r="N653" s="261">
        <v>7680000</v>
      </c>
      <c r="O653" s="261">
        <f t="shared" ref="O653:O658" si="69">ROUNDDOWN(L653*N653,-3)</f>
        <v>7680000</v>
      </c>
      <c r="P653" s="273">
        <v>1</v>
      </c>
      <c r="Q653" s="274" t="s">
        <v>38</v>
      </c>
      <c r="R653" s="261">
        <v>7680000</v>
      </c>
      <c r="S653" s="261">
        <f t="shared" ref="S653:S658" si="70">ROUNDDOWN(P653*R653,-3)</f>
        <v>7680000</v>
      </c>
      <c r="T653" s="251">
        <f t="shared" si="58"/>
        <v>0</v>
      </c>
    </row>
    <row r="654" spans="2:20" ht="15.9" x14ac:dyDescent="0.4">
      <c r="B654" s="272" t="s">
        <v>27</v>
      </c>
      <c r="C654" s="266" t="s">
        <v>296</v>
      </c>
      <c r="D654" s="280">
        <f>D647</f>
        <v>384</v>
      </c>
      <c r="E654" s="274" t="s">
        <v>231</v>
      </c>
      <c r="F654" s="261">
        <v>75000</v>
      </c>
      <c r="G654" s="261">
        <f t="shared" si="67"/>
        <v>28800000</v>
      </c>
      <c r="H654" s="280">
        <f>H647</f>
        <v>384</v>
      </c>
      <c r="I654" s="274" t="s">
        <v>231</v>
      </c>
      <c r="J654" s="261">
        <v>75000</v>
      </c>
      <c r="K654" s="261">
        <f t="shared" si="68"/>
        <v>28800000</v>
      </c>
      <c r="L654" s="280">
        <f>L647</f>
        <v>384</v>
      </c>
      <c r="M654" s="274" t="s">
        <v>231</v>
      </c>
      <c r="N654" s="261">
        <v>75000</v>
      </c>
      <c r="O654" s="261">
        <f t="shared" si="69"/>
        <v>28800000</v>
      </c>
      <c r="P654" s="280">
        <v>0</v>
      </c>
      <c r="Q654" s="274" t="s">
        <v>231</v>
      </c>
      <c r="R654" s="261">
        <v>75000</v>
      </c>
      <c r="S654" s="261">
        <f t="shared" si="70"/>
        <v>0</v>
      </c>
      <c r="T654" s="251">
        <f t="shared" si="58"/>
        <v>28800000</v>
      </c>
    </row>
    <row r="655" spans="2:20" ht="15.9" hidden="1" x14ac:dyDescent="0.4">
      <c r="B655" s="272" t="s">
        <v>27</v>
      </c>
      <c r="C655" s="266" t="s">
        <v>44</v>
      </c>
      <c r="D655" s="280">
        <f>D647</f>
        <v>384</v>
      </c>
      <c r="E655" s="274" t="s">
        <v>40</v>
      </c>
      <c r="F655" s="261">
        <v>50000</v>
      </c>
      <c r="G655" s="261">
        <f t="shared" si="67"/>
        <v>19200000</v>
      </c>
      <c r="H655" s="280">
        <f>H647</f>
        <v>384</v>
      </c>
      <c r="I655" s="274" t="s">
        <v>40</v>
      </c>
      <c r="J655" s="261">
        <v>50000</v>
      </c>
      <c r="K655" s="261">
        <f t="shared" si="68"/>
        <v>19200000</v>
      </c>
      <c r="L655" s="280">
        <f>L647</f>
        <v>384</v>
      </c>
      <c r="M655" s="274" t="s">
        <v>40</v>
      </c>
      <c r="N655" s="261">
        <v>50000</v>
      </c>
      <c r="O655" s="261">
        <f t="shared" si="69"/>
        <v>19200000</v>
      </c>
      <c r="P655" s="280">
        <v>384</v>
      </c>
      <c r="Q655" s="274" t="s">
        <v>40</v>
      </c>
      <c r="R655" s="261">
        <v>50000</v>
      </c>
      <c r="S655" s="261">
        <f t="shared" si="70"/>
        <v>19200000</v>
      </c>
      <c r="T655" s="251">
        <f t="shared" si="58"/>
        <v>0</v>
      </c>
    </row>
    <row r="656" spans="2:20" ht="15.9" hidden="1" x14ac:dyDescent="0.4">
      <c r="B656" s="272" t="s">
        <v>27</v>
      </c>
      <c r="C656" s="266" t="s">
        <v>306</v>
      </c>
      <c r="D656" s="280">
        <f>D647</f>
        <v>384</v>
      </c>
      <c r="E656" s="274" t="s">
        <v>57</v>
      </c>
      <c r="F656" s="261">
        <v>80000</v>
      </c>
      <c r="G656" s="261">
        <f t="shared" si="67"/>
        <v>30720000</v>
      </c>
      <c r="H656" s="280">
        <f>H647</f>
        <v>384</v>
      </c>
      <c r="I656" s="274" t="s">
        <v>57</v>
      </c>
      <c r="J656" s="261">
        <v>80000</v>
      </c>
      <c r="K656" s="261">
        <f t="shared" si="68"/>
        <v>30720000</v>
      </c>
      <c r="L656" s="280">
        <f>L647</f>
        <v>384</v>
      </c>
      <c r="M656" s="274" t="s">
        <v>57</v>
      </c>
      <c r="N656" s="261">
        <v>80000</v>
      </c>
      <c r="O656" s="261">
        <f t="shared" si="69"/>
        <v>30720000</v>
      </c>
      <c r="P656" s="280">
        <v>384</v>
      </c>
      <c r="Q656" s="274" t="s">
        <v>57</v>
      </c>
      <c r="R656" s="261">
        <v>80000</v>
      </c>
      <c r="S656" s="261">
        <f t="shared" si="70"/>
        <v>30720000</v>
      </c>
      <c r="T656" s="251">
        <f t="shared" si="58"/>
        <v>0</v>
      </c>
    </row>
    <row r="657" spans="2:20" ht="15.9" hidden="1" x14ac:dyDescent="0.4">
      <c r="B657" s="272" t="s">
        <v>27</v>
      </c>
      <c r="C657" s="266" t="s">
        <v>299</v>
      </c>
      <c r="D657" s="280">
        <f>D647/24</f>
        <v>16</v>
      </c>
      <c r="E657" s="274" t="s">
        <v>51</v>
      </c>
      <c r="F657" s="261">
        <v>500000</v>
      </c>
      <c r="G657" s="261">
        <f t="shared" si="67"/>
        <v>8000000</v>
      </c>
      <c r="H657" s="280">
        <f>H647/24</f>
        <v>16</v>
      </c>
      <c r="I657" s="274" t="s">
        <v>51</v>
      </c>
      <c r="J657" s="261">
        <v>500000</v>
      </c>
      <c r="K657" s="261">
        <f t="shared" si="68"/>
        <v>8000000</v>
      </c>
      <c r="L657" s="280">
        <f>L647/24</f>
        <v>16</v>
      </c>
      <c r="M657" s="274" t="s">
        <v>51</v>
      </c>
      <c r="N657" s="261">
        <v>500000</v>
      </c>
      <c r="O657" s="261">
        <f t="shared" si="69"/>
        <v>8000000</v>
      </c>
      <c r="P657" s="280">
        <v>16</v>
      </c>
      <c r="Q657" s="274" t="s">
        <v>51</v>
      </c>
      <c r="R657" s="261">
        <v>500000</v>
      </c>
      <c r="S657" s="261">
        <f t="shared" si="70"/>
        <v>8000000</v>
      </c>
      <c r="T657" s="251">
        <f t="shared" si="58"/>
        <v>0</v>
      </c>
    </row>
    <row r="658" spans="2:20" ht="15.9" hidden="1" x14ac:dyDescent="0.4">
      <c r="B658" s="272" t="s">
        <v>27</v>
      </c>
      <c r="C658" s="266" t="s">
        <v>294</v>
      </c>
      <c r="D658" s="280">
        <f>D657</f>
        <v>16</v>
      </c>
      <c r="E658" s="274" t="s">
        <v>51</v>
      </c>
      <c r="F658" s="261">
        <v>3070000</v>
      </c>
      <c r="G658" s="261">
        <f t="shared" si="67"/>
        <v>49120000</v>
      </c>
      <c r="H658" s="280">
        <f>H657</f>
        <v>16</v>
      </c>
      <c r="I658" s="274" t="s">
        <v>51</v>
      </c>
      <c r="J658" s="261">
        <v>3070000</v>
      </c>
      <c r="K658" s="261">
        <f t="shared" si="68"/>
        <v>49120000</v>
      </c>
      <c r="L658" s="280">
        <f>L657</f>
        <v>16</v>
      </c>
      <c r="M658" s="274" t="s">
        <v>51</v>
      </c>
      <c r="N658" s="261">
        <v>3070000</v>
      </c>
      <c r="O658" s="261">
        <f t="shared" si="69"/>
        <v>49120000</v>
      </c>
      <c r="P658" s="280">
        <v>16</v>
      </c>
      <c r="Q658" s="274" t="s">
        <v>51</v>
      </c>
      <c r="R658" s="261">
        <v>3070000</v>
      </c>
      <c r="S658" s="261">
        <f t="shared" si="70"/>
        <v>49120000</v>
      </c>
      <c r="T658" s="251">
        <f t="shared" si="58"/>
        <v>0</v>
      </c>
    </row>
    <row r="659" spans="2:20" ht="15.9" x14ac:dyDescent="0.4">
      <c r="B659" s="262" t="s">
        <v>183</v>
      </c>
      <c r="C659" s="266" t="s">
        <v>307</v>
      </c>
      <c r="D659" s="279">
        <f>D660</f>
        <v>144</v>
      </c>
      <c r="E659" s="267" t="s">
        <v>171</v>
      </c>
      <c r="F659" s="261">
        <v>0</v>
      </c>
      <c r="G659" s="261">
        <f>G660</f>
        <v>47520000</v>
      </c>
      <c r="H659" s="279">
        <f>H660</f>
        <v>144</v>
      </c>
      <c r="I659" s="267" t="s">
        <v>171</v>
      </c>
      <c r="J659" s="261">
        <v>0</v>
      </c>
      <c r="K659" s="261">
        <f>K660</f>
        <v>47520000</v>
      </c>
      <c r="L659" s="279">
        <f>L660</f>
        <v>144</v>
      </c>
      <c r="M659" s="267" t="s">
        <v>171</v>
      </c>
      <c r="N659" s="261">
        <v>0</v>
      </c>
      <c r="O659" s="261">
        <f>O660</f>
        <v>47520000</v>
      </c>
      <c r="P659" s="279">
        <v>144</v>
      </c>
      <c r="Q659" s="267" t="s">
        <v>171</v>
      </c>
      <c r="R659" s="261">
        <v>0</v>
      </c>
      <c r="S659" s="261">
        <f>S660</f>
        <v>36720000</v>
      </c>
      <c r="T659" s="251">
        <f t="shared" si="58"/>
        <v>10800000</v>
      </c>
    </row>
    <row r="660" spans="2:20" ht="15.9" x14ac:dyDescent="0.4">
      <c r="B660" s="317" t="s">
        <v>34</v>
      </c>
      <c r="C660" s="318" t="s">
        <v>308</v>
      </c>
      <c r="D660" s="279">
        <v>144</v>
      </c>
      <c r="E660" s="267" t="s">
        <v>171</v>
      </c>
      <c r="F660" s="261">
        <v>0</v>
      </c>
      <c r="G660" s="261">
        <f>G661+G665</f>
        <v>47520000</v>
      </c>
      <c r="H660" s="319">
        <v>144</v>
      </c>
      <c r="I660" s="320" t="s">
        <v>171</v>
      </c>
      <c r="J660" s="321">
        <v>0</v>
      </c>
      <c r="K660" s="321">
        <f>K661+K665</f>
        <v>47520000</v>
      </c>
      <c r="L660" s="319">
        <v>144</v>
      </c>
      <c r="M660" s="320" t="s">
        <v>171</v>
      </c>
      <c r="N660" s="321">
        <v>0</v>
      </c>
      <c r="O660" s="321">
        <f>O661+O665</f>
        <v>47520000</v>
      </c>
      <c r="P660" s="319">
        <v>144</v>
      </c>
      <c r="Q660" s="320" t="s">
        <v>171</v>
      </c>
      <c r="R660" s="321">
        <v>0</v>
      </c>
      <c r="S660" s="321">
        <f>S661+S665</f>
        <v>36720000</v>
      </c>
      <c r="T660" s="251">
        <f t="shared" si="58"/>
        <v>10800000</v>
      </c>
    </row>
    <row r="661" spans="2:20" ht="15.9" hidden="1" x14ac:dyDescent="0.4">
      <c r="B661" s="272">
        <v>525111</v>
      </c>
      <c r="C661" s="266" t="s">
        <v>174</v>
      </c>
      <c r="D661" s="273"/>
      <c r="E661" s="274"/>
      <c r="F661" s="266"/>
      <c r="G661" s="261">
        <f>SUM(G662:G664)</f>
        <v>8520000</v>
      </c>
      <c r="H661" s="273"/>
      <c r="I661" s="274"/>
      <c r="J661" s="266"/>
      <c r="K661" s="261">
        <f>SUM(K662:K664)</f>
        <v>8520000</v>
      </c>
      <c r="L661" s="273"/>
      <c r="M661" s="274"/>
      <c r="N661" s="266"/>
      <c r="O661" s="261">
        <f>SUM(O662:O664)</f>
        <v>8520000</v>
      </c>
      <c r="P661" s="273"/>
      <c r="Q661" s="274"/>
      <c r="R661" s="266"/>
      <c r="S661" s="261">
        <f>SUM(S662:S664)</f>
        <v>8520000</v>
      </c>
      <c r="T661" s="251">
        <f t="shared" ref="T661:T724" si="71">O661-S661</f>
        <v>0</v>
      </c>
    </row>
    <row r="662" spans="2:20" ht="15.9" hidden="1" x14ac:dyDescent="0.4">
      <c r="B662" s="272" t="s">
        <v>27</v>
      </c>
      <c r="C662" s="266" t="s">
        <v>46</v>
      </c>
      <c r="D662" s="273">
        <v>12</v>
      </c>
      <c r="E662" s="274" t="s">
        <v>47</v>
      </c>
      <c r="F662" s="261">
        <v>150000</v>
      </c>
      <c r="G662" s="261">
        <f>ROUNDDOWN(D662*F662,-3)</f>
        <v>1800000</v>
      </c>
      <c r="H662" s="273">
        <v>12</v>
      </c>
      <c r="I662" s="274" t="s">
        <v>47</v>
      </c>
      <c r="J662" s="261">
        <v>150000</v>
      </c>
      <c r="K662" s="261">
        <f>ROUNDDOWN(H662*J662,-3)</f>
        <v>1800000</v>
      </c>
      <c r="L662" s="273">
        <v>12</v>
      </c>
      <c r="M662" s="274" t="s">
        <v>47</v>
      </c>
      <c r="N662" s="261">
        <v>150000</v>
      </c>
      <c r="O662" s="261">
        <f>ROUNDDOWN(L662*N662,-3)</f>
        <v>1800000</v>
      </c>
      <c r="P662" s="273">
        <v>12</v>
      </c>
      <c r="Q662" s="274" t="s">
        <v>47</v>
      </c>
      <c r="R662" s="261">
        <v>150000</v>
      </c>
      <c r="S662" s="261">
        <f>ROUNDDOWN(P662*R662,-3)</f>
        <v>1800000</v>
      </c>
      <c r="T662" s="251">
        <f t="shared" si="71"/>
        <v>0</v>
      </c>
    </row>
    <row r="663" spans="2:20" ht="15.9" hidden="1" x14ac:dyDescent="0.4">
      <c r="B663" s="272" t="s">
        <v>27</v>
      </c>
      <c r="C663" s="266" t="s">
        <v>48</v>
      </c>
      <c r="D663" s="273">
        <v>36</v>
      </c>
      <c r="E663" s="274" t="s">
        <v>47</v>
      </c>
      <c r="F663" s="261">
        <v>150000</v>
      </c>
      <c r="G663" s="261">
        <f>ROUNDDOWN(D663*F663,-3)</f>
        <v>5400000</v>
      </c>
      <c r="H663" s="273">
        <v>36</v>
      </c>
      <c r="I663" s="274" t="s">
        <v>47</v>
      </c>
      <c r="J663" s="261">
        <v>150000</v>
      </c>
      <c r="K663" s="261">
        <f>ROUNDDOWN(H663*J663,-3)</f>
        <v>5400000</v>
      </c>
      <c r="L663" s="273">
        <v>36</v>
      </c>
      <c r="M663" s="274" t="s">
        <v>47</v>
      </c>
      <c r="N663" s="261">
        <v>150000</v>
      </c>
      <c r="O663" s="261">
        <f>ROUNDDOWN(L663*N663,-3)</f>
        <v>5400000</v>
      </c>
      <c r="P663" s="273">
        <v>36</v>
      </c>
      <c r="Q663" s="274" t="s">
        <v>47</v>
      </c>
      <c r="R663" s="261">
        <v>150000</v>
      </c>
      <c r="S663" s="261">
        <f>ROUNDDOWN(P663*R663,-3)</f>
        <v>5400000</v>
      </c>
      <c r="T663" s="251">
        <f t="shared" si="71"/>
        <v>0</v>
      </c>
    </row>
    <row r="664" spans="2:20" ht="15.9" hidden="1" x14ac:dyDescent="0.4">
      <c r="B664" s="272" t="s">
        <v>27</v>
      </c>
      <c r="C664" s="266" t="s">
        <v>175</v>
      </c>
      <c r="D664" s="273">
        <v>1</v>
      </c>
      <c r="E664" s="274" t="s">
        <v>38</v>
      </c>
      <c r="F664" s="261">
        <v>1320000</v>
      </c>
      <c r="G664" s="261">
        <f>ROUNDDOWN(D664*F664,-3)</f>
        <v>1320000</v>
      </c>
      <c r="H664" s="273">
        <v>1</v>
      </c>
      <c r="I664" s="274" t="s">
        <v>38</v>
      </c>
      <c r="J664" s="261">
        <v>1320000</v>
      </c>
      <c r="K664" s="261">
        <f>ROUNDDOWN(H664*J664,-3)</f>
        <v>1320000</v>
      </c>
      <c r="L664" s="273">
        <v>1</v>
      </c>
      <c r="M664" s="274" t="s">
        <v>38</v>
      </c>
      <c r="N664" s="261">
        <v>1320000</v>
      </c>
      <c r="O664" s="261">
        <f>ROUNDDOWN(L664*N664,-3)</f>
        <v>1320000</v>
      </c>
      <c r="P664" s="273">
        <v>1</v>
      </c>
      <c r="Q664" s="274" t="s">
        <v>38</v>
      </c>
      <c r="R664" s="261">
        <v>1320000</v>
      </c>
      <c r="S664" s="261">
        <f>ROUNDDOWN(P664*R664,-3)</f>
        <v>1320000</v>
      </c>
      <c r="T664" s="251">
        <f t="shared" si="71"/>
        <v>0</v>
      </c>
    </row>
    <row r="665" spans="2:20" ht="15.9" x14ac:dyDescent="0.4">
      <c r="B665" s="272">
        <v>525112</v>
      </c>
      <c r="C665" s="266" t="s">
        <v>97</v>
      </c>
      <c r="D665" s="273"/>
      <c r="E665" s="274"/>
      <c r="F665" s="266"/>
      <c r="G665" s="261">
        <f>SUM(G666:G670)</f>
        <v>39000000</v>
      </c>
      <c r="H665" s="273"/>
      <c r="I665" s="274"/>
      <c r="J665" s="266"/>
      <c r="K665" s="261">
        <f>SUM(K666:K670)</f>
        <v>39000000</v>
      </c>
      <c r="L665" s="273"/>
      <c r="M665" s="274"/>
      <c r="N665" s="266"/>
      <c r="O665" s="261">
        <f>SUM(O666:O670)</f>
        <v>39000000</v>
      </c>
      <c r="P665" s="273"/>
      <c r="Q665" s="274"/>
      <c r="R665" s="266"/>
      <c r="S665" s="261">
        <f>SUM(S666:S670)</f>
        <v>28200000</v>
      </c>
      <c r="T665" s="251">
        <f t="shared" si="71"/>
        <v>10800000</v>
      </c>
    </row>
    <row r="666" spans="2:20" ht="15.9" hidden="1" x14ac:dyDescent="0.4">
      <c r="B666" s="272" t="s">
        <v>27</v>
      </c>
      <c r="C666" s="266" t="s">
        <v>295</v>
      </c>
      <c r="D666" s="273">
        <v>1</v>
      </c>
      <c r="E666" s="274" t="s">
        <v>38</v>
      </c>
      <c r="F666" s="261">
        <v>3600000</v>
      </c>
      <c r="G666" s="261">
        <f>ROUNDDOWN(D666*F666,-3)</f>
        <v>3600000</v>
      </c>
      <c r="H666" s="273">
        <v>1</v>
      </c>
      <c r="I666" s="274" t="s">
        <v>38</v>
      </c>
      <c r="J666" s="261">
        <v>3600000</v>
      </c>
      <c r="K666" s="261">
        <f>ROUNDDOWN(H666*J666,-3)</f>
        <v>3600000</v>
      </c>
      <c r="L666" s="273">
        <v>1</v>
      </c>
      <c r="M666" s="274" t="s">
        <v>38</v>
      </c>
      <c r="N666" s="261">
        <v>3600000</v>
      </c>
      <c r="O666" s="261">
        <f>ROUNDDOWN(L666*N666,-3)</f>
        <v>3600000</v>
      </c>
      <c r="P666" s="273">
        <v>1</v>
      </c>
      <c r="Q666" s="274" t="s">
        <v>38</v>
      </c>
      <c r="R666" s="261">
        <v>3600000</v>
      </c>
      <c r="S666" s="261">
        <f>ROUNDDOWN(P666*R666,-3)</f>
        <v>3600000</v>
      </c>
      <c r="T666" s="251">
        <f t="shared" si="71"/>
        <v>0</v>
      </c>
    </row>
    <row r="667" spans="2:20" ht="15.9" x14ac:dyDescent="0.4">
      <c r="B667" s="272" t="s">
        <v>27</v>
      </c>
      <c r="C667" s="266" t="s">
        <v>296</v>
      </c>
      <c r="D667" s="280">
        <f>D660</f>
        <v>144</v>
      </c>
      <c r="E667" s="274" t="s">
        <v>231</v>
      </c>
      <c r="F667" s="261">
        <v>75000</v>
      </c>
      <c r="G667" s="261">
        <f>ROUNDDOWN(D667*F667,-3)</f>
        <v>10800000</v>
      </c>
      <c r="H667" s="280">
        <f>H660</f>
        <v>144</v>
      </c>
      <c r="I667" s="274" t="s">
        <v>231</v>
      </c>
      <c r="J667" s="261">
        <v>75000</v>
      </c>
      <c r="K667" s="261">
        <f>ROUNDDOWN(H667*J667,-3)</f>
        <v>10800000</v>
      </c>
      <c r="L667" s="280">
        <f>L660</f>
        <v>144</v>
      </c>
      <c r="M667" s="274" t="s">
        <v>231</v>
      </c>
      <c r="N667" s="261">
        <v>75000</v>
      </c>
      <c r="O667" s="261">
        <f>ROUNDDOWN(L667*N667,-3)</f>
        <v>10800000</v>
      </c>
      <c r="P667" s="280">
        <v>0</v>
      </c>
      <c r="Q667" s="274" t="s">
        <v>231</v>
      </c>
      <c r="R667" s="261">
        <v>75000</v>
      </c>
      <c r="S667" s="261">
        <f>ROUNDDOWN(P667*R667,-3)</f>
        <v>0</v>
      </c>
      <c r="T667" s="251">
        <f t="shared" si="71"/>
        <v>10800000</v>
      </c>
    </row>
    <row r="668" spans="2:20" ht="15.9" hidden="1" x14ac:dyDescent="0.4">
      <c r="B668" s="272" t="s">
        <v>27</v>
      </c>
      <c r="C668" s="266" t="s">
        <v>44</v>
      </c>
      <c r="D668" s="280">
        <f>D660</f>
        <v>144</v>
      </c>
      <c r="E668" s="274" t="s">
        <v>40</v>
      </c>
      <c r="F668" s="261">
        <v>50000</v>
      </c>
      <c r="G668" s="261">
        <f>ROUNDDOWN(D668*F668,-3)</f>
        <v>7200000</v>
      </c>
      <c r="H668" s="280">
        <f>H660</f>
        <v>144</v>
      </c>
      <c r="I668" s="274" t="s">
        <v>40</v>
      </c>
      <c r="J668" s="261">
        <v>50000</v>
      </c>
      <c r="K668" s="261">
        <f>ROUNDDOWN(H668*J668,-3)</f>
        <v>7200000</v>
      </c>
      <c r="L668" s="280">
        <f>L660</f>
        <v>144</v>
      </c>
      <c r="M668" s="274" t="s">
        <v>40</v>
      </c>
      <c r="N668" s="261">
        <v>50000</v>
      </c>
      <c r="O668" s="261">
        <f>ROUNDDOWN(L668*N668,-3)</f>
        <v>7200000</v>
      </c>
      <c r="P668" s="280">
        <v>144</v>
      </c>
      <c r="Q668" s="274" t="s">
        <v>40</v>
      </c>
      <c r="R668" s="261">
        <v>50000</v>
      </c>
      <c r="S668" s="261">
        <f>ROUNDDOWN(P668*R668,-3)</f>
        <v>7200000</v>
      </c>
      <c r="T668" s="251">
        <f t="shared" si="71"/>
        <v>0</v>
      </c>
    </row>
    <row r="669" spans="2:20" ht="15.9" hidden="1" x14ac:dyDescent="0.4">
      <c r="B669" s="272" t="s">
        <v>27</v>
      </c>
      <c r="C669" s="266" t="s">
        <v>306</v>
      </c>
      <c r="D669" s="280">
        <f>D660</f>
        <v>144</v>
      </c>
      <c r="E669" s="274" t="s">
        <v>57</v>
      </c>
      <c r="F669" s="261">
        <v>100000</v>
      </c>
      <c r="G669" s="261">
        <f>ROUNDDOWN(D669*F669,-3)</f>
        <v>14400000</v>
      </c>
      <c r="H669" s="280">
        <f>H660</f>
        <v>144</v>
      </c>
      <c r="I669" s="274" t="s">
        <v>57</v>
      </c>
      <c r="J669" s="261">
        <v>100000</v>
      </c>
      <c r="K669" s="261">
        <f>ROUNDDOWN(H669*J669,-3)</f>
        <v>14400000</v>
      </c>
      <c r="L669" s="280">
        <f>L660</f>
        <v>144</v>
      </c>
      <c r="M669" s="274" t="s">
        <v>57</v>
      </c>
      <c r="N669" s="261">
        <v>100000</v>
      </c>
      <c r="O669" s="261">
        <f>ROUNDDOWN(L669*N669,-3)</f>
        <v>14400000</v>
      </c>
      <c r="P669" s="280">
        <v>144</v>
      </c>
      <c r="Q669" s="274" t="s">
        <v>57</v>
      </c>
      <c r="R669" s="261">
        <v>100000</v>
      </c>
      <c r="S669" s="261">
        <f>ROUNDDOWN(P669*R669,-3)</f>
        <v>14400000</v>
      </c>
      <c r="T669" s="251">
        <f t="shared" si="71"/>
        <v>0</v>
      </c>
    </row>
    <row r="670" spans="2:20" ht="15.9" hidden="1" x14ac:dyDescent="0.4">
      <c r="B670" s="272" t="s">
        <v>27</v>
      </c>
      <c r="C670" s="266" t="s">
        <v>299</v>
      </c>
      <c r="D670" s="280">
        <f>D660/24</f>
        <v>6</v>
      </c>
      <c r="E670" s="274" t="s">
        <v>51</v>
      </c>
      <c r="F670" s="261">
        <v>500000</v>
      </c>
      <c r="G670" s="261">
        <f>ROUNDDOWN(D670*F670,-3)</f>
        <v>3000000</v>
      </c>
      <c r="H670" s="280">
        <f>H660/24</f>
        <v>6</v>
      </c>
      <c r="I670" s="274" t="s">
        <v>51</v>
      </c>
      <c r="J670" s="261">
        <v>500000</v>
      </c>
      <c r="K670" s="261">
        <f>ROUNDDOWN(H670*J670,-3)</f>
        <v>3000000</v>
      </c>
      <c r="L670" s="280">
        <f>L660/24</f>
        <v>6</v>
      </c>
      <c r="M670" s="274" t="s">
        <v>51</v>
      </c>
      <c r="N670" s="261">
        <v>500000</v>
      </c>
      <c r="O670" s="261">
        <f>ROUNDDOWN(L670*N670,-3)</f>
        <v>3000000</v>
      </c>
      <c r="P670" s="280">
        <v>6</v>
      </c>
      <c r="Q670" s="274" t="s">
        <v>51</v>
      </c>
      <c r="R670" s="261">
        <v>500000</v>
      </c>
      <c r="S670" s="261">
        <f>ROUNDDOWN(P670*R670,-3)</f>
        <v>3000000</v>
      </c>
      <c r="T670" s="251">
        <f t="shared" si="71"/>
        <v>0</v>
      </c>
    </row>
    <row r="671" spans="2:20" ht="15.9" x14ac:dyDescent="0.4">
      <c r="B671" s="262" t="s">
        <v>186</v>
      </c>
      <c r="C671" s="266" t="s">
        <v>309</v>
      </c>
      <c r="D671" s="279">
        <f>D672</f>
        <v>144</v>
      </c>
      <c r="E671" s="267" t="s">
        <v>171</v>
      </c>
      <c r="F671" s="261">
        <v>0</v>
      </c>
      <c r="G671" s="261">
        <f>G672</f>
        <v>47520000</v>
      </c>
      <c r="H671" s="279">
        <f>H672</f>
        <v>144</v>
      </c>
      <c r="I671" s="267" t="s">
        <v>171</v>
      </c>
      <c r="J671" s="261">
        <v>0</v>
      </c>
      <c r="K671" s="261">
        <f>K672</f>
        <v>47520000</v>
      </c>
      <c r="L671" s="279">
        <f>L672</f>
        <v>144</v>
      </c>
      <c r="M671" s="267" t="s">
        <v>171</v>
      </c>
      <c r="N671" s="261">
        <v>0</v>
      </c>
      <c r="O671" s="261">
        <f>O672</f>
        <v>47520000</v>
      </c>
      <c r="P671" s="279">
        <v>144</v>
      </c>
      <c r="Q671" s="267" t="s">
        <v>171</v>
      </c>
      <c r="R671" s="261">
        <v>0</v>
      </c>
      <c r="S671" s="261">
        <f>S672</f>
        <v>36720000</v>
      </c>
      <c r="T671" s="251">
        <f t="shared" si="71"/>
        <v>10800000</v>
      </c>
    </row>
    <row r="672" spans="2:20" ht="15.9" x14ac:dyDescent="0.4">
      <c r="B672" s="317" t="s">
        <v>34</v>
      </c>
      <c r="C672" s="318" t="s">
        <v>310</v>
      </c>
      <c r="D672" s="279">
        <v>144</v>
      </c>
      <c r="E672" s="267" t="s">
        <v>171</v>
      </c>
      <c r="F672" s="261">
        <v>0</v>
      </c>
      <c r="G672" s="261">
        <f>G673+G677</f>
        <v>47520000</v>
      </c>
      <c r="H672" s="319">
        <v>144</v>
      </c>
      <c r="I672" s="320" t="s">
        <v>171</v>
      </c>
      <c r="J672" s="321">
        <v>0</v>
      </c>
      <c r="K672" s="321">
        <f>K673+K677</f>
        <v>47520000</v>
      </c>
      <c r="L672" s="319">
        <v>144</v>
      </c>
      <c r="M672" s="320" t="s">
        <v>171</v>
      </c>
      <c r="N672" s="321">
        <v>0</v>
      </c>
      <c r="O672" s="321">
        <f>O673+O677</f>
        <v>47520000</v>
      </c>
      <c r="P672" s="319">
        <v>144</v>
      </c>
      <c r="Q672" s="320" t="s">
        <v>171</v>
      </c>
      <c r="R672" s="321">
        <v>0</v>
      </c>
      <c r="S672" s="321">
        <f>S673+S677</f>
        <v>36720000</v>
      </c>
      <c r="T672" s="251">
        <f t="shared" si="71"/>
        <v>10800000</v>
      </c>
    </row>
    <row r="673" spans="2:20" ht="15.9" hidden="1" x14ac:dyDescent="0.4">
      <c r="B673" s="272">
        <v>525111</v>
      </c>
      <c r="C673" s="266" t="s">
        <v>174</v>
      </c>
      <c r="D673" s="273"/>
      <c r="E673" s="274"/>
      <c r="F673" s="266"/>
      <c r="G673" s="261">
        <f>SUM(G674:G676)</f>
        <v>8520000</v>
      </c>
      <c r="H673" s="273"/>
      <c r="I673" s="274"/>
      <c r="J673" s="266"/>
      <c r="K673" s="261">
        <f>SUM(K674:K676)</f>
        <v>8520000</v>
      </c>
      <c r="L673" s="273"/>
      <c r="M673" s="274"/>
      <c r="N673" s="266"/>
      <c r="O673" s="261">
        <f>SUM(O674:O676)</f>
        <v>8520000</v>
      </c>
      <c r="P673" s="273"/>
      <c r="Q673" s="274"/>
      <c r="R673" s="266"/>
      <c r="S673" s="261">
        <f>SUM(S674:S676)</f>
        <v>8520000</v>
      </c>
      <c r="T673" s="251">
        <f t="shared" si="71"/>
        <v>0</v>
      </c>
    </row>
    <row r="674" spans="2:20" ht="15.9" hidden="1" x14ac:dyDescent="0.4">
      <c r="B674" s="272" t="s">
        <v>27</v>
      </c>
      <c r="C674" s="266" t="s">
        <v>46</v>
      </c>
      <c r="D674" s="273">
        <v>12</v>
      </c>
      <c r="E674" s="274" t="s">
        <v>47</v>
      </c>
      <c r="F674" s="261">
        <v>150000</v>
      </c>
      <c r="G674" s="261">
        <f>ROUNDDOWN(D674*F674,-3)</f>
        <v>1800000</v>
      </c>
      <c r="H674" s="273">
        <v>12</v>
      </c>
      <c r="I674" s="274" t="s">
        <v>47</v>
      </c>
      <c r="J674" s="261">
        <v>150000</v>
      </c>
      <c r="K674" s="261">
        <f>ROUNDDOWN(H674*J674,-3)</f>
        <v>1800000</v>
      </c>
      <c r="L674" s="273">
        <v>12</v>
      </c>
      <c r="M674" s="274" t="s">
        <v>47</v>
      </c>
      <c r="N674" s="261">
        <v>150000</v>
      </c>
      <c r="O674" s="261">
        <f>ROUNDDOWN(L674*N674,-3)</f>
        <v>1800000</v>
      </c>
      <c r="P674" s="273">
        <v>12</v>
      </c>
      <c r="Q674" s="274" t="s">
        <v>47</v>
      </c>
      <c r="R674" s="261">
        <v>150000</v>
      </c>
      <c r="S674" s="261">
        <f>ROUNDDOWN(P674*R674,-3)</f>
        <v>1800000</v>
      </c>
      <c r="T674" s="251">
        <f t="shared" si="71"/>
        <v>0</v>
      </c>
    </row>
    <row r="675" spans="2:20" ht="15.9" hidden="1" x14ac:dyDescent="0.4">
      <c r="B675" s="272" t="s">
        <v>27</v>
      </c>
      <c r="C675" s="266" t="s">
        <v>48</v>
      </c>
      <c r="D675" s="273">
        <v>36</v>
      </c>
      <c r="E675" s="274" t="s">
        <v>47</v>
      </c>
      <c r="F675" s="261">
        <v>150000</v>
      </c>
      <c r="G675" s="261">
        <f>ROUNDDOWN(D675*F675,-3)</f>
        <v>5400000</v>
      </c>
      <c r="H675" s="273">
        <v>36</v>
      </c>
      <c r="I675" s="274" t="s">
        <v>47</v>
      </c>
      <c r="J675" s="261">
        <v>150000</v>
      </c>
      <c r="K675" s="261">
        <f>ROUNDDOWN(H675*J675,-3)</f>
        <v>5400000</v>
      </c>
      <c r="L675" s="273">
        <v>36</v>
      </c>
      <c r="M675" s="274" t="s">
        <v>47</v>
      </c>
      <c r="N675" s="261">
        <v>150000</v>
      </c>
      <c r="O675" s="261">
        <f>ROUNDDOWN(L675*N675,-3)</f>
        <v>5400000</v>
      </c>
      <c r="P675" s="273">
        <v>36</v>
      </c>
      <c r="Q675" s="274" t="s">
        <v>47</v>
      </c>
      <c r="R675" s="261">
        <v>150000</v>
      </c>
      <c r="S675" s="261">
        <f>ROUNDDOWN(P675*R675,-3)</f>
        <v>5400000</v>
      </c>
      <c r="T675" s="251">
        <f t="shared" si="71"/>
        <v>0</v>
      </c>
    </row>
    <row r="676" spans="2:20" ht="15.9" hidden="1" x14ac:dyDescent="0.4">
      <c r="B676" s="272" t="s">
        <v>27</v>
      </c>
      <c r="C676" s="266" t="s">
        <v>175</v>
      </c>
      <c r="D676" s="273">
        <v>1</v>
      </c>
      <c r="E676" s="274" t="s">
        <v>38</v>
      </c>
      <c r="F676" s="261">
        <v>1320000</v>
      </c>
      <c r="G676" s="261">
        <f>ROUNDDOWN(D676*F676,-3)</f>
        <v>1320000</v>
      </c>
      <c r="H676" s="273">
        <v>1</v>
      </c>
      <c r="I676" s="274" t="s">
        <v>38</v>
      </c>
      <c r="J676" s="261">
        <v>1320000</v>
      </c>
      <c r="K676" s="261">
        <f>ROUNDDOWN(H676*J676,-3)</f>
        <v>1320000</v>
      </c>
      <c r="L676" s="273">
        <v>1</v>
      </c>
      <c r="M676" s="274" t="s">
        <v>38</v>
      </c>
      <c r="N676" s="261">
        <v>1320000</v>
      </c>
      <c r="O676" s="261">
        <f>ROUNDDOWN(L676*N676,-3)</f>
        <v>1320000</v>
      </c>
      <c r="P676" s="273">
        <v>1</v>
      </c>
      <c r="Q676" s="274" t="s">
        <v>38</v>
      </c>
      <c r="R676" s="261">
        <v>1320000</v>
      </c>
      <c r="S676" s="261">
        <f>ROUNDDOWN(P676*R676,-3)</f>
        <v>1320000</v>
      </c>
      <c r="T676" s="251">
        <f t="shared" si="71"/>
        <v>0</v>
      </c>
    </row>
    <row r="677" spans="2:20" ht="15.9" x14ac:dyDescent="0.4">
      <c r="B677" s="272">
        <v>525112</v>
      </c>
      <c r="C677" s="266" t="s">
        <v>97</v>
      </c>
      <c r="D677" s="273">
        <v>0</v>
      </c>
      <c r="E677" s="274"/>
      <c r="F677" s="266">
        <v>0</v>
      </c>
      <c r="G677" s="261">
        <f>SUM(G678:G682)</f>
        <v>39000000</v>
      </c>
      <c r="H677" s="273">
        <v>0</v>
      </c>
      <c r="I677" s="274"/>
      <c r="J677" s="266">
        <v>0</v>
      </c>
      <c r="K677" s="261">
        <f>SUM(K678:K682)</f>
        <v>39000000</v>
      </c>
      <c r="L677" s="273">
        <v>0</v>
      </c>
      <c r="M677" s="274"/>
      <c r="N677" s="266">
        <v>0</v>
      </c>
      <c r="O677" s="261">
        <f>SUM(O678:O682)</f>
        <v>39000000</v>
      </c>
      <c r="P677" s="273">
        <v>0</v>
      </c>
      <c r="Q677" s="274"/>
      <c r="R677" s="266">
        <v>0</v>
      </c>
      <c r="S677" s="261">
        <f>SUM(S678:S682)</f>
        <v>28200000</v>
      </c>
      <c r="T677" s="251">
        <f t="shared" si="71"/>
        <v>10800000</v>
      </c>
    </row>
    <row r="678" spans="2:20" ht="15.9" hidden="1" x14ac:dyDescent="0.4">
      <c r="B678" s="272" t="s">
        <v>27</v>
      </c>
      <c r="C678" s="266" t="s">
        <v>295</v>
      </c>
      <c r="D678" s="273">
        <v>1</v>
      </c>
      <c r="E678" s="274" t="s">
        <v>38</v>
      </c>
      <c r="F678" s="261">
        <v>3600000</v>
      </c>
      <c r="G678" s="261">
        <f>ROUNDDOWN(D678*F678,-3)</f>
        <v>3600000</v>
      </c>
      <c r="H678" s="273">
        <v>1</v>
      </c>
      <c r="I678" s="274" t="s">
        <v>38</v>
      </c>
      <c r="J678" s="261">
        <v>3600000</v>
      </c>
      <c r="K678" s="261">
        <f>ROUNDDOWN(H678*J678,-3)</f>
        <v>3600000</v>
      </c>
      <c r="L678" s="273">
        <v>1</v>
      </c>
      <c r="M678" s="274" t="s">
        <v>38</v>
      </c>
      <c r="N678" s="261">
        <v>3600000</v>
      </c>
      <c r="O678" s="261">
        <f>ROUNDDOWN(L678*N678,-3)</f>
        <v>3600000</v>
      </c>
      <c r="P678" s="273">
        <v>1</v>
      </c>
      <c r="Q678" s="274" t="s">
        <v>38</v>
      </c>
      <c r="R678" s="261">
        <v>3600000</v>
      </c>
      <c r="S678" s="261">
        <f>ROUNDDOWN(P678*R678,-3)</f>
        <v>3600000</v>
      </c>
      <c r="T678" s="251">
        <f t="shared" si="71"/>
        <v>0</v>
      </c>
    </row>
    <row r="679" spans="2:20" ht="15.9" x14ac:dyDescent="0.4">
      <c r="B679" s="272" t="s">
        <v>27</v>
      </c>
      <c r="C679" s="266" t="s">
        <v>296</v>
      </c>
      <c r="D679" s="280">
        <f>D672</f>
        <v>144</v>
      </c>
      <c r="E679" s="274" t="s">
        <v>231</v>
      </c>
      <c r="F679" s="261">
        <v>75000</v>
      </c>
      <c r="G679" s="261">
        <f>ROUNDDOWN(D679*F679,-3)</f>
        <v>10800000</v>
      </c>
      <c r="H679" s="280">
        <f>H672</f>
        <v>144</v>
      </c>
      <c r="I679" s="274" t="s">
        <v>231</v>
      </c>
      <c r="J679" s="261">
        <v>75000</v>
      </c>
      <c r="K679" s="261">
        <f>ROUNDDOWN(H679*J679,-3)</f>
        <v>10800000</v>
      </c>
      <c r="L679" s="280">
        <f>L672</f>
        <v>144</v>
      </c>
      <c r="M679" s="274" t="s">
        <v>231</v>
      </c>
      <c r="N679" s="261">
        <v>75000</v>
      </c>
      <c r="O679" s="261">
        <f>ROUNDDOWN(L679*N679,-3)</f>
        <v>10800000</v>
      </c>
      <c r="P679" s="280">
        <v>0</v>
      </c>
      <c r="Q679" s="274" t="s">
        <v>231</v>
      </c>
      <c r="R679" s="261">
        <v>75000</v>
      </c>
      <c r="S679" s="261">
        <f>ROUNDDOWN(P679*R679,-3)</f>
        <v>0</v>
      </c>
      <c r="T679" s="251">
        <f t="shared" si="71"/>
        <v>10800000</v>
      </c>
    </row>
    <row r="680" spans="2:20" ht="15.9" hidden="1" x14ac:dyDescent="0.4">
      <c r="B680" s="272" t="s">
        <v>27</v>
      </c>
      <c r="C680" s="266" t="s">
        <v>44</v>
      </c>
      <c r="D680" s="280">
        <f>D672</f>
        <v>144</v>
      </c>
      <c r="E680" s="274" t="s">
        <v>40</v>
      </c>
      <c r="F680" s="261">
        <v>50000</v>
      </c>
      <c r="G680" s="261">
        <f>ROUNDDOWN(D680*F680,-3)</f>
        <v>7200000</v>
      </c>
      <c r="H680" s="280">
        <f>H672</f>
        <v>144</v>
      </c>
      <c r="I680" s="274" t="s">
        <v>40</v>
      </c>
      <c r="J680" s="261">
        <v>50000</v>
      </c>
      <c r="K680" s="261">
        <f>ROUNDDOWN(H680*J680,-3)</f>
        <v>7200000</v>
      </c>
      <c r="L680" s="280">
        <f>L672</f>
        <v>144</v>
      </c>
      <c r="M680" s="274" t="s">
        <v>40</v>
      </c>
      <c r="N680" s="261">
        <v>50000</v>
      </c>
      <c r="O680" s="261">
        <f>ROUNDDOWN(L680*N680,-3)</f>
        <v>7200000</v>
      </c>
      <c r="P680" s="280">
        <v>144</v>
      </c>
      <c r="Q680" s="274" t="s">
        <v>40</v>
      </c>
      <c r="R680" s="261">
        <v>50000</v>
      </c>
      <c r="S680" s="261">
        <f>ROUNDDOWN(P680*R680,-3)</f>
        <v>7200000</v>
      </c>
      <c r="T680" s="251">
        <f t="shared" si="71"/>
        <v>0</v>
      </c>
    </row>
    <row r="681" spans="2:20" ht="15.9" hidden="1" x14ac:dyDescent="0.4">
      <c r="B681" s="272" t="s">
        <v>27</v>
      </c>
      <c r="C681" s="266" t="s">
        <v>311</v>
      </c>
      <c r="D681" s="280">
        <f>D672</f>
        <v>144</v>
      </c>
      <c r="E681" s="274" t="s">
        <v>57</v>
      </c>
      <c r="F681" s="261">
        <v>100000</v>
      </c>
      <c r="G681" s="261">
        <f>ROUNDDOWN(D681*F681,-3)</f>
        <v>14400000</v>
      </c>
      <c r="H681" s="280">
        <f>H672</f>
        <v>144</v>
      </c>
      <c r="I681" s="274" t="s">
        <v>57</v>
      </c>
      <c r="J681" s="261">
        <v>100000</v>
      </c>
      <c r="K681" s="261">
        <f>ROUNDDOWN(H681*J681,-3)</f>
        <v>14400000</v>
      </c>
      <c r="L681" s="280">
        <f>L672</f>
        <v>144</v>
      </c>
      <c r="M681" s="274" t="s">
        <v>57</v>
      </c>
      <c r="N681" s="261">
        <v>100000</v>
      </c>
      <c r="O681" s="261">
        <f>ROUNDDOWN(L681*N681,-3)</f>
        <v>14400000</v>
      </c>
      <c r="P681" s="280">
        <v>144</v>
      </c>
      <c r="Q681" s="274" t="s">
        <v>57</v>
      </c>
      <c r="R681" s="261">
        <v>100000</v>
      </c>
      <c r="S681" s="261">
        <f>ROUNDDOWN(P681*R681,-3)</f>
        <v>14400000</v>
      </c>
      <c r="T681" s="251">
        <f t="shared" si="71"/>
        <v>0</v>
      </c>
    </row>
    <row r="682" spans="2:20" ht="15.9" hidden="1" x14ac:dyDescent="0.4">
      <c r="B682" s="272" t="s">
        <v>27</v>
      </c>
      <c r="C682" s="266" t="s">
        <v>299</v>
      </c>
      <c r="D682" s="280">
        <f>D672/24</f>
        <v>6</v>
      </c>
      <c r="E682" s="274" t="s">
        <v>51</v>
      </c>
      <c r="F682" s="261">
        <v>500000</v>
      </c>
      <c r="G682" s="261">
        <f>ROUNDDOWN(D682*F682,-3)</f>
        <v>3000000</v>
      </c>
      <c r="H682" s="280">
        <f>H672/24</f>
        <v>6</v>
      </c>
      <c r="I682" s="274" t="s">
        <v>51</v>
      </c>
      <c r="J682" s="261">
        <v>500000</v>
      </c>
      <c r="K682" s="261">
        <f>ROUNDDOWN(H682*J682,-3)</f>
        <v>3000000</v>
      </c>
      <c r="L682" s="280">
        <f>L672/24</f>
        <v>6</v>
      </c>
      <c r="M682" s="274" t="s">
        <v>51</v>
      </c>
      <c r="N682" s="261">
        <v>500000</v>
      </c>
      <c r="O682" s="261">
        <f>ROUNDDOWN(L682*N682,-3)</f>
        <v>3000000</v>
      </c>
      <c r="P682" s="280">
        <v>6</v>
      </c>
      <c r="Q682" s="274" t="s">
        <v>51</v>
      </c>
      <c r="R682" s="261">
        <v>500000</v>
      </c>
      <c r="S682" s="261">
        <f>ROUNDDOWN(P682*R682,-3)</f>
        <v>3000000</v>
      </c>
      <c r="T682" s="251">
        <f t="shared" si="71"/>
        <v>0</v>
      </c>
    </row>
    <row r="683" spans="2:20" ht="15.9" x14ac:dyDescent="0.4">
      <c r="B683" s="262" t="s">
        <v>281</v>
      </c>
      <c r="C683" s="266" t="s">
        <v>312</v>
      </c>
      <c r="D683" s="279">
        <f>D684</f>
        <v>1008</v>
      </c>
      <c r="E683" s="267" t="s">
        <v>171</v>
      </c>
      <c r="F683" s="261">
        <v>0</v>
      </c>
      <c r="G683" s="261">
        <f>G684</f>
        <v>498750000</v>
      </c>
      <c r="H683" s="279">
        <f>H684</f>
        <v>1008</v>
      </c>
      <c r="I683" s="267" t="s">
        <v>171</v>
      </c>
      <c r="J683" s="261">
        <v>0</v>
      </c>
      <c r="K683" s="261">
        <f>K684</f>
        <v>498750000</v>
      </c>
      <c r="L683" s="279">
        <f>L684</f>
        <v>1008</v>
      </c>
      <c r="M683" s="267" t="s">
        <v>171</v>
      </c>
      <c r="N683" s="261">
        <v>0</v>
      </c>
      <c r="O683" s="261">
        <f>O684</f>
        <v>498750000</v>
      </c>
      <c r="P683" s="279">
        <v>1008</v>
      </c>
      <c r="Q683" s="267" t="s">
        <v>171</v>
      </c>
      <c r="R683" s="261">
        <v>0</v>
      </c>
      <c r="S683" s="261">
        <f>S684</f>
        <v>423150000</v>
      </c>
      <c r="T683" s="251">
        <f t="shared" si="71"/>
        <v>75600000</v>
      </c>
    </row>
    <row r="684" spans="2:20" ht="15.9" x14ac:dyDescent="0.4">
      <c r="B684" s="317" t="s">
        <v>34</v>
      </c>
      <c r="C684" s="318" t="s">
        <v>313</v>
      </c>
      <c r="D684" s="279">
        <v>1008</v>
      </c>
      <c r="E684" s="267" t="s">
        <v>171</v>
      </c>
      <c r="F684" s="261">
        <v>0</v>
      </c>
      <c r="G684" s="261">
        <f>G685+G689</f>
        <v>498750000</v>
      </c>
      <c r="H684" s="319">
        <v>1008</v>
      </c>
      <c r="I684" s="320" t="s">
        <v>171</v>
      </c>
      <c r="J684" s="321">
        <v>0</v>
      </c>
      <c r="K684" s="321">
        <f>K685+K689</f>
        <v>498750000</v>
      </c>
      <c r="L684" s="319">
        <v>1008</v>
      </c>
      <c r="M684" s="320" t="s">
        <v>171</v>
      </c>
      <c r="N684" s="321">
        <v>0</v>
      </c>
      <c r="O684" s="321">
        <f>O685+O689</f>
        <v>498750000</v>
      </c>
      <c r="P684" s="319">
        <v>1008</v>
      </c>
      <c r="Q684" s="320" t="s">
        <v>171</v>
      </c>
      <c r="R684" s="321">
        <v>0</v>
      </c>
      <c r="S684" s="321">
        <f>S685+S689</f>
        <v>423150000</v>
      </c>
      <c r="T684" s="251">
        <f t="shared" si="71"/>
        <v>75600000</v>
      </c>
    </row>
    <row r="685" spans="2:20" ht="15.9" hidden="1" x14ac:dyDescent="0.4">
      <c r="B685" s="272">
        <v>525111</v>
      </c>
      <c r="C685" s="266" t="s">
        <v>174</v>
      </c>
      <c r="D685" s="273"/>
      <c r="E685" s="274"/>
      <c r="F685" s="266"/>
      <c r="G685" s="261">
        <f>SUM(G686:G688)</f>
        <v>179340000</v>
      </c>
      <c r="H685" s="273"/>
      <c r="I685" s="274"/>
      <c r="J685" s="266"/>
      <c r="K685" s="261">
        <f>SUM(K686:K688)</f>
        <v>179340000</v>
      </c>
      <c r="L685" s="273"/>
      <c r="M685" s="274"/>
      <c r="N685" s="266"/>
      <c r="O685" s="261">
        <f>SUM(O686:O688)</f>
        <v>179340000</v>
      </c>
      <c r="P685" s="273"/>
      <c r="Q685" s="274"/>
      <c r="R685" s="266"/>
      <c r="S685" s="261">
        <f>SUM(S686:S688)</f>
        <v>179340000</v>
      </c>
      <c r="T685" s="251">
        <f t="shared" si="71"/>
        <v>0</v>
      </c>
    </row>
    <row r="686" spans="2:20" ht="15.9" hidden="1" x14ac:dyDescent="0.4">
      <c r="B686" s="272" t="s">
        <v>27</v>
      </c>
      <c r="C686" s="266" t="s">
        <v>46</v>
      </c>
      <c r="D686" s="273">
        <v>336</v>
      </c>
      <c r="E686" s="274" t="s">
        <v>47</v>
      </c>
      <c r="F686" s="261">
        <v>150000</v>
      </c>
      <c r="G686" s="261">
        <f>ROUNDDOWN(D686*F686,-3)</f>
        <v>50400000</v>
      </c>
      <c r="H686" s="273">
        <v>336</v>
      </c>
      <c r="I686" s="274" t="s">
        <v>47</v>
      </c>
      <c r="J686" s="261">
        <v>150000</v>
      </c>
      <c r="K686" s="261">
        <f>ROUNDDOWN(H686*J686,-3)</f>
        <v>50400000</v>
      </c>
      <c r="L686" s="273">
        <v>336</v>
      </c>
      <c r="M686" s="274" t="s">
        <v>47</v>
      </c>
      <c r="N686" s="261">
        <v>150000</v>
      </c>
      <c r="O686" s="261">
        <f>ROUNDDOWN(L686*N686,-3)</f>
        <v>50400000</v>
      </c>
      <c r="P686" s="273">
        <v>336</v>
      </c>
      <c r="Q686" s="274" t="s">
        <v>47</v>
      </c>
      <c r="R686" s="261">
        <v>150000</v>
      </c>
      <c r="S686" s="261">
        <f>ROUNDDOWN(P686*R686,-3)</f>
        <v>50400000</v>
      </c>
      <c r="T686" s="251">
        <f t="shared" si="71"/>
        <v>0</v>
      </c>
    </row>
    <row r="687" spans="2:20" ht="15.9" hidden="1" x14ac:dyDescent="0.4">
      <c r="B687" s="272" t="s">
        <v>27</v>
      </c>
      <c r="C687" s="266" t="s">
        <v>48</v>
      </c>
      <c r="D687" s="273">
        <v>756</v>
      </c>
      <c r="E687" s="274" t="s">
        <v>47</v>
      </c>
      <c r="F687" s="261">
        <v>150000</v>
      </c>
      <c r="G687" s="261">
        <f>ROUNDDOWN(D687*F687,-3)</f>
        <v>113400000</v>
      </c>
      <c r="H687" s="273">
        <v>756</v>
      </c>
      <c r="I687" s="274" t="s">
        <v>47</v>
      </c>
      <c r="J687" s="261">
        <v>150000</v>
      </c>
      <c r="K687" s="261">
        <f>ROUNDDOWN(H687*J687,-3)</f>
        <v>113400000</v>
      </c>
      <c r="L687" s="273">
        <v>756</v>
      </c>
      <c r="M687" s="274" t="s">
        <v>47</v>
      </c>
      <c r="N687" s="261">
        <v>150000</v>
      </c>
      <c r="O687" s="261">
        <f>ROUNDDOWN(L687*N687,-3)</f>
        <v>113400000</v>
      </c>
      <c r="P687" s="273">
        <v>756</v>
      </c>
      <c r="Q687" s="274" t="s">
        <v>47</v>
      </c>
      <c r="R687" s="261">
        <v>150000</v>
      </c>
      <c r="S687" s="261">
        <f>ROUNDDOWN(P687*R687,-3)</f>
        <v>113400000</v>
      </c>
      <c r="T687" s="251">
        <f t="shared" si="71"/>
        <v>0</v>
      </c>
    </row>
    <row r="688" spans="2:20" ht="15.9" hidden="1" x14ac:dyDescent="0.4">
      <c r="B688" s="272" t="s">
        <v>27</v>
      </c>
      <c r="C688" s="266" t="s">
        <v>175</v>
      </c>
      <c r="D688" s="273">
        <v>1</v>
      </c>
      <c r="E688" s="274" t="s">
        <v>38</v>
      </c>
      <c r="F688" s="261">
        <v>15540000</v>
      </c>
      <c r="G688" s="261">
        <f>ROUNDDOWN(D688*F688,-3)</f>
        <v>15540000</v>
      </c>
      <c r="H688" s="273">
        <v>1</v>
      </c>
      <c r="I688" s="274" t="s">
        <v>38</v>
      </c>
      <c r="J688" s="261">
        <v>15540000</v>
      </c>
      <c r="K688" s="261">
        <f>ROUNDDOWN(H688*J688,-3)</f>
        <v>15540000</v>
      </c>
      <c r="L688" s="273">
        <v>1</v>
      </c>
      <c r="M688" s="274" t="s">
        <v>38</v>
      </c>
      <c r="N688" s="261">
        <v>15540000</v>
      </c>
      <c r="O688" s="261">
        <f>ROUNDDOWN(L688*N688,-3)</f>
        <v>15540000</v>
      </c>
      <c r="P688" s="273">
        <v>1</v>
      </c>
      <c r="Q688" s="274" t="s">
        <v>38</v>
      </c>
      <c r="R688" s="261">
        <v>15540000</v>
      </c>
      <c r="S688" s="261">
        <f>ROUNDDOWN(P688*R688,-3)</f>
        <v>15540000</v>
      </c>
      <c r="T688" s="251">
        <f t="shared" si="71"/>
        <v>0</v>
      </c>
    </row>
    <row r="689" spans="2:20" ht="15.9" x14ac:dyDescent="0.4">
      <c r="B689" s="272">
        <v>525112</v>
      </c>
      <c r="C689" s="266" t="s">
        <v>97</v>
      </c>
      <c r="D689" s="273"/>
      <c r="E689" s="274"/>
      <c r="F689" s="266"/>
      <c r="G689" s="261">
        <f>SUM(G690:G695)</f>
        <v>319410000</v>
      </c>
      <c r="H689" s="273"/>
      <c r="I689" s="274"/>
      <c r="J689" s="266"/>
      <c r="K689" s="261">
        <f>SUM(K690:K695)</f>
        <v>319410000</v>
      </c>
      <c r="L689" s="273"/>
      <c r="M689" s="274"/>
      <c r="N689" s="266"/>
      <c r="O689" s="261">
        <f>SUM(O690:O695)</f>
        <v>319410000</v>
      </c>
      <c r="P689" s="273"/>
      <c r="Q689" s="274"/>
      <c r="R689" s="266"/>
      <c r="S689" s="261">
        <f>SUM(S690:S695)</f>
        <v>243810000</v>
      </c>
      <c r="T689" s="251">
        <f t="shared" si="71"/>
        <v>75600000</v>
      </c>
    </row>
    <row r="690" spans="2:20" ht="15.9" hidden="1" x14ac:dyDescent="0.4">
      <c r="B690" s="272" t="s">
        <v>27</v>
      </c>
      <c r="C690" s="266" t="s">
        <v>295</v>
      </c>
      <c r="D690" s="273">
        <v>1</v>
      </c>
      <c r="E690" s="274" t="s">
        <v>38</v>
      </c>
      <c r="F690" s="261">
        <v>25200000</v>
      </c>
      <c r="G690" s="261">
        <f t="shared" ref="G690:G695" si="72">ROUNDDOWN(D690*F690,-3)</f>
        <v>25200000</v>
      </c>
      <c r="H690" s="273">
        <v>1</v>
      </c>
      <c r="I690" s="274" t="s">
        <v>38</v>
      </c>
      <c r="J690" s="261">
        <v>25200000</v>
      </c>
      <c r="K690" s="261">
        <f t="shared" ref="K690:K695" si="73">ROUNDDOWN(H690*J690,-3)</f>
        <v>25200000</v>
      </c>
      <c r="L690" s="273">
        <v>1</v>
      </c>
      <c r="M690" s="274" t="s">
        <v>38</v>
      </c>
      <c r="N690" s="261">
        <v>25200000</v>
      </c>
      <c r="O690" s="261">
        <f t="shared" ref="O690:O695" si="74">ROUNDDOWN(L690*N690,-3)</f>
        <v>25200000</v>
      </c>
      <c r="P690" s="273">
        <v>1</v>
      </c>
      <c r="Q690" s="274" t="s">
        <v>38</v>
      </c>
      <c r="R690" s="261">
        <v>25200000</v>
      </c>
      <c r="S690" s="261">
        <f t="shared" ref="S690:S695" si="75">ROUNDDOWN(P690*R690,-3)</f>
        <v>25200000</v>
      </c>
      <c r="T690" s="251">
        <f t="shared" si="71"/>
        <v>0</v>
      </c>
    </row>
    <row r="691" spans="2:20" ht="15.9" x14ac:dyDescent="0.4">
      <c r="B691" s="272" t="s">
        <v>27</v>
      </c>
      <c r="C691" s="266" t="s">
        <v>296</v>
      </c>
      <c r="D691" s="280">
        <f>D684</f>
        <v>1008</v>
      </c>
      <c r="E691" s="274" t="s">
        <v>231</v>
      </c>
      <c r="F691" s="261">
        <v>75000</v>
      </c>
      <c r="G691" s="261">
        <f t="shared" si="72"/>
        <v>75600000</v>
      </c>
      <c r="H691" s="280">
        <f>H684</f>
        <v>1008</v>
      </c>
      <c r="I691" s="274" t="s">
        <v>231</v>
      </c>
      <c r="J691" s="261">
        <v>75000</v>
      </c>
      <c r="K691" s="261">
        <f t="shared" si="73"/>
        <v>75600000</v>
      </c>
      <c r="L691" s="280">
        <f>L684</f>
        <v>1008</v>
      </c>
      <c r="M691" s="274" t="s">
        <v>231</v>
      </c>
      <c r="N691" s="261">
        <v>75000</v>
      </c>
      <c r="O691" s="261">
        <f t="shared" si="74"/>
        <v>75600000</v>
      </c>
      <c r="P691" s="280">
        <v>0</v>
      </c>
      <c r="Q691" s="274" t="s">
        <v>231</v>
      </c>
      <c r="R691" s="261">
        <v>75000</v>
      </c>
      <c r="S691" s="261">
        <f t="shared" si="75"/>
        <v>0</v>
      </c>
      <c r="T691" s="251">
        <f t="shared" si="71"/>
        <v>75600000</v>
      </c>
    </row>
    <row r="692" spans="2:20" ht="15.9" hidden="1" x14ac:dyDescent="0.4">
      <c r="B692" s="272" t="s">
        <v>27</v>
      </c>
      <c r="C692" s="266" t="s">
        <v>44</v>
      </c>
      <c r="D692" s="280">
        <f>D684</f>
        <v>1008</v>
      </c>
      <c r="E692" s="274" t="s">
        <v>40</v>
      </c>
      <c r="F692" s="261">
        <v>50000</v>
      </c>
      <c r="G692" s="261">
        <f t="shared" si="72"/>
        <v>50400000</v>
      </c>
      <c r="H692" s="280">
        <f>H684</f>
        <v>1008</v>
      </c>
      <c r="I692" s="274" t="s">
        <v>40</v>
      </c>
      <c r="J692" s="261">
        <v>50000</v>
      </c>
      <c r="K692" s="261">
        <f t="shared" si="73"/>
        <v>50400000</v>
      </c>
      <c r="L692" s="280">
        <f>L684</f>
        <v>1008</v>
      </c>
      <c r="M692" s="274" t="s">
        <v>40</v>
      </c>
      <c r="N692" s="261">
        <v>50000</v>
      </c>
      <c r="O692" s="261">
        <f t="shared" si="74"/>
        <v>50400000</v>
      </c>
      <c r="P692" s="280">
        <v>1008</v>
      </c>
      <c r="Q692" s="274" t="s">
        <v>40</v>
      </c>
      <c r="R692" s="261">
        <v>50000</v>
      </c>
      <c r="S692" s="261">
        <f t="shared" si="75"/>
        <v>50400000</v>
      </c>
      <c r="T692" s="251">
        <f t="shared" si="71"/>
        <v>0</v>
      </c>
    </row>
    <row r="693" spans="2:20" ht="15.9" hidden="1" x14ac:dyDescent="0.4">
      <c r="B693" s="272" t="s">
        <v>27</v>
      </c>
      <c r="C693" s="266" t="s">
        <v>297</v>
      </c>
      <c r="D693" s="280">
        <f>D684</f>
        <v>1008</v>
      </c>
      <c r="E693" s="274" t="s">
        <v>57</v>
      </c>
      <c r="F693" s="261">
        <v>70000</v>
      </c>
      <c r="G693" s="261">
        <f t="shared" si="72"/>
        <v>70560000</v>
      </c>
      <c r="H693" s="280">
        <f>H684</f>
        <v>1008</v>
      </c>
      <c r="I693" s="274" t="s">
        <v>57</v>
      </c>
      <c r="J693" s="261">
        <v>70000</v>
      </c>
      <c r="K693" s="261">
        <f t="shared" si="73"/>
        <v>70560000</v>
      </c>
      <c r="L693" s="280">
        <f>L684</f>
        <v>1008</v>
      </c>
      <c r="M693" s="274" t="s">
        <v>57</v>
      </c>
      <c r="N693" s="261">
        <v>70000</v>
      </c>
      <c r="O693" s="261">
        <f t="shared" si="74"/>
        <v>70560000</v>
      </c>
      <c r="P693" s="280">
        <v>1008</v>
      </c>
      <c r="Q693" s="274" t="s">
        <v>57</v>
      </c>
      <c r="R693" s="261">
        <v>70000</v>
      </c>
      <c r="S693" s="261">
        <f t="shared" si="75"/>
        <v>70560000</v>
      </c>
      <c r="T693" s="251">
        <f t="shared" si="71"/>
        <v>0</v>
      </c>
    </row>
    <row r="694" spans="2:20" ht="15.9" hidden="1" x14ac:dyDescent="0.4">
      <c r="B694" s="272" t="s">
        <v>27</v>
      </c>
      <c r="C694" s="266" t="s">
        <v>299</v>
      </c>
      <c r="D694" s="280">
        <f>D684/24</f>
        <v>42</v>
      </c>
      <c r="E694" s="274" t="s">
        <v>51</v>
      </c>
      <c r="F694" s="261">
        <v>500000</v>
      </c>
      <c r="G694" s="261">
        <f t="shared" si="72"/>
        <v>21000000</v>
      </c>
      <c r="H694" s="280">
        <f>H684/24</f>
        <v>42</v>
      </c>
      <c r="I694" s="274" t="s">
        <v>51</v>
      </c>
      <c r="J694" s="261">
        <v>500000</v>
      </c>
      <c r="K694" s="261">
        <f t="shared" si="73"/>
        <v>21000000</v>
      </c>
      <c r="L694" s="280">
        <f>L684/24</f>
        <v>42</v>
      </c>
      <c r="M694" s="274" t="s">
        <v>51</v>
      </c>
      <c r="N694" s="261">
        <v>500000</v>
      </c>
      <c r="O694" s="261">
        <f t="shared" si="74"/>
        <v>21000000</v>
      </c>
      <c r="P694" s="280">
        <v>42</v>
      </c>
      <c r="Q694" s="274" t="s">
        <v>51</v>
      </c>
      <c r="R694" s="261">
        <v>500000</v>
      </c>
      <c r="S694" s="261">
        <f t="shared" si="75"/>
        <v>21000000</v>
      </c>
      <c r="T694" s="251">
        <f t="shared" si="71"/>
        <v>0</v>
      </c>
    </row>
    <row r="695" spans="2:20" ht="15.9" hidden="1" x14ac:dyDescent="0.4">
      <c r="B695" s="272" t="s">
        <v>27</v>
      </c>
      <c r="C695" s="266" t="s">
        <v>294</v>
      </c>
      <c r="D695" s="280">
        <f>D684/24</f>
        <v>42</v>
      </c>
      <c r="E695" s="274" t="s">
        <v>51</v>
      </c>
      <c r="F695" s="261">
        <v>1825000</v>
      </c>
      <c r="G695" s="261">
        <f t="shared" si="72"/>
        <v>76650000</v>
      </c>
      <c r="H695" s="280">
        <f>H684/24</f>
        <v>42</v>
      </c>
      <c r="I695" s="274" t="s">
        <v>51</v>
      </c>
      <c r="J695" s="261">
        <v>1825000</v>
      </c>
      <c r="K695" s="261">
        <f t="shared" si="73"/>
        <v>76650000</v>
      </c>
      <c r="L695" s="280">
        <f>L684/24</f>
        <v>42</v>
      </c>
      <c r="M695" s="274" t="s">
        <v>51</v>
      </c>
      <c r="N695" s="261">
        <v>1825000</v>
      </c>
      <c r="O695" s="261">
        <f t="shared" si="74"/>
        <v>76650000</v>
      </c>
      <c r="P695" s="280">
        <v>42</v>
      </c>
      <c r="Q695" s="274" t="s">
        <v>51</v>
      </c>
      <c r="R695" s="261">
        <v>1825000</v>
      </c>
      <c r="S695" s="261">
        <f t="shared" si="75"/>
        <v>76650000</v>
      </c>
      <c r="T695" s="251">
        <f t="shared" si="71"/>
        <v>0</v>
      </c>
    </row>
    <row r="696" spans="2:20" ht="28.95" customHeight="1" x14ac:dyDescent="0.4">
      <c r="B696" s="262" t="s">
        <v>189</v>
      </c>
      <c r="C696" s="266" t="s">
        <v>314</v>
      </c>
      <c r="D696" s="279">
        <f>D697</f>
        <v>96</v>
      </c>
      <c r="E696" s="267" t="s">
        <v>171</v>
      </c>
      <c r="F696" s="261">
        <v>0</v>
      </c>
      <c r="G696" s="261">
        <f>G697</f>
        <v>47780000</v>
      </c>
      <c r="H696" s="279">
        <f>H697</f>
        <v>96</v>
      </c>
      <c r="I696" s="267" t="s">
        <v>171</v>
      </c>
      <c r="J696" s="261">
        <v>0</v>
      </c>
      <c r="K696" s="261">
        <f>K697</f>
        <v>47780000</v>
      </c>
      <c r="L696" s="279">
        <f>L697</f>
        <v>96</v>
      </c>
      <c r="M696" s="267" t="s">
        <v>171</v>
      </c>
      <c r="N696" s="261">
        <v>0</v>
      </c>
      <c r="O696" s="261">
        <f>O697</f>
        <v>47780000</v>
      </c>
      <c r="P696" s="279">
        <v>96</v>
      </c>
      <c r="Q696" s="267" t="s">
        <v>171</v>
      </c>
      <c r="R696" s="261">
        <v>0</v>
      </c>
      <c r="S696" s="261">
        <f>S697</f>
        <v>42980000</v>
      </c>
      <c r="T696" s="251">
        <f t="shared" si="71"/>
        <v>4800000</v>
      </c>
    </row>
    <row r="697" spans="2:20" ht="29.15" x14ac:dyDescent="0.4">
      <c r="B697" s="317" t="s">
        <v>34</v>
      </c>
      <c r="C697" s="318" t="s">
        <v>315</v>
      </c>
      <c r="D697" s="279">
        <v>96</v>
      </c>
      <c r="E697" s="267" t="s">
        <v>171</v>
      </c>
      <c r="F697" s="261">
        <v>0</v>
      </c>
      <c r="G697" s="261">
        <f>G698+G702</f>
        <v>47780000</v>
      </c>
      <c r="H697" s="319">
        <v>96</v>
      </c>
      <c r="I697" s="320" t="s">
        <v>171</v>
      </c>
      <c r="J697" s="321">
        <v>0</v>
      </c>
      <c r="K697" s="321">
        <f>K698+K702</f>
        <v>47780000</v>
      </c>
      <c r="L697" s="319">
        <v>96</v>
      </c>
      <c r="M697" s="320" t="s">
        <v>171</v>
      </c>
      <c r="N697" s="321">
        <v>0</v>
      </c>
      <c r="O697" s="321">
        <f>O698+O702</f>
        <v>47780000</v>
      </c>
      <c r="P697" s="319">
        <v>96</v>
      </c>
      <c r="Q697" s="320" t="s">
        <v>171</v>
      </c>
      <c r="R697" s="321">
        <v>0</v>
      </c>
      <c r="S697" s="321">
        <f>S698+S702</f>
        <v>42980000</v>
      </c>
      <c r="T697" s="251">
        <f t="shared" si="71"/>
        <v>4800000</v>
      </c>
    </row>
    <row r="698" spans="2:20" ht="15.9" hidden="1" x14ac:dyDescent="0.4">
      <c r="B698" s="272">
        <v>525111</v>
      </c>
      <c r="C698" s="266" t="s">
        <v>174</v>
      </c>
      <c r="D698" s="273"/>
      <c r="E698" s="274"/>
      <c r="F698" s="266"/>
      <c r="G698" s="261">
        <f>SUM(G699:G701)</f>
        <v>24180000</v>
      </c>
      <c r="H698" s="273"/>
      <c r="I698" s="274"/>
      <c r="J698" s="266"/>
      <c r="K698" s="261">
        <f>SUM(K699:K701)</f>
        <v>24180000</v>
      </c>
      <c r="L698" s="273"/>
      <c r="M698" s="274"/>
      <c r="N698" s="266"/>
      <c r="O698" s="261">
        <f>SUM(O699:O701)</f>
        <v>24180000</v>
      </c>
      <c r="P698" s="273"/>
      <c r="Q698" s="274"/>
      <c r="R698" s="266"/>
      <c r="S698" s="261">
        <f>SUM(S699:S701)</f>
        <v>24180000</v>
      </c>
      <c r="T698" s="251">
        <f t="shared" si="71"/>
        <v>0</v>
      </c>
    </row>
    <row r="699" spans="2:20" ht="15.9" hidden="1" x14ac:dyDescent="0.4">
      <c r="B699" s="272" t="s">
        <v>27</v>
      </c>
      <c r="C699" s="266" t="s">
        <v>46</v>
      </c>
      <c r="D699" s="273">
        <v>88</v>
      </c>
      <c r="E699" s="274" t="s">
        <v>47</v>
      </c>
      <c r="F699" s="261">
        <v>150000</v>
      </c>
      <c r="G699" s="261">
        <f>ROUNDDOWN(D699*F699,-3)</f>
        <v>13200000</v>
      </c>
      <c r="H699" s="273">
        <v>88</v>
      </c>
      <c r="I699" s="274" t="s">
        <v>47</v>
      </c>
      <c r="J699" s="261">
        <v>150000</v>
      </c>
      <c r="K699" s="261">
        <f>ROUNDDOWN(H699*J699,-3)</f>
        <v>13200000</v>
      </c>
      <c r="L699" s="273">
        <v>88</v>
      </c>
      <c r="M699" s="274" t="s">
        <v>47</v>
      </c>
      <c r="N699" s="261">
        <v>150000</v>
      </c>
      <c r="O699" s="261">
        <f>ROUNDDOWN(L699*N699,-3)</f>
        <v>13200000</v>
      </c>
      <c r="P699" s="273">
        <v>88</v>
      </c>
      <c r="Q699" s="274" t="s">
        <v>47</v>
      </c>
      <c r="R699" s="261">
        <v>150000</v>
      </c>
      <c r="S699" s="261">
        <f>ROUNDDOWN(P699*R699,-3)</f>
        <v>13200000</v>
      </c>
      <c r="T699" s="251">
        <f t="shared" si="71"/>
        <v>0</v>
      </c>
    </row>
    <row r="700" spans="2:20" ht="15.9" hidden="1" x14ac:dyDescent="0.4">
      <c r="B700" s="272" t="s">
        <v>27</v>
      </c>
      <c r="C700" s="266" t="s">
        <v>48</v>
      </c>
      <c r="D700" s="273">
        <v>64</v>
      </c>
      <c r="E700" s="274" t="s">
        <v>47</v>
      </c>
      <c r="F700" s="261">
        <v>150000</v>
      </c>
      <c r="G700" s="261">
        <f>ROUNDDOWN(D700*F700,-3)</f>
        <v>9600000</v>
      </c>
      <c r="H700" s="273">
        <v>64</v>
      </c>
      <c r="I700" s="274" t="s">
        <v>47</v>
      </c>
      <c r="J700" s="261">
        <v>150000</v>
      </c>
      <c r="K700" s="261">
        <f>ROUNDDOWN(H700*J700,-3)</f>
        <v>9600000</v>
      </c>
      <c r="L700" s="273">
        <v>64</v>
      </c>
      <c r="M700" s="274" t="s">
        <v>47</v>
      </c>
      <c r="N700" s="261">
        <v>150000</v>
      </c>
      <c r="O700" s="261">
        <f>ROUNDDOWN(L700*N700,-3)</f>
        <v>9600000</v>
      </c>
      <c r="P700" s="273">
        <v>64</v>
      </c>
      <c r="Q700" s="274" t="s">
        <v>47</v>
      </c>
      <c r="R700" s="261">
        <v>150000</v>
      </c>
      <c r="S700" s="261">
        <f>ROUNDDOWN(P700*R700,-3)</f>
        <v>9600000</v>
      </c>
      <c r="T700" s="251">
        <f t="shared" si="71"/>
        <v>0</v>
      </c>
    </row>
    <row r="701" spans="2:20" ht="15.9" hidden="1" x14ac:dyDescent="0.4">
      <c r="B701" s="272" t="s">
        <v>27</v>
      </c>
      <c r="C701" s="266" t="s">
        <v>175</v>
      </c>
      <c r="D701" s="273">
        <v>1</v>
      </c>
      <c r="E701" s="274" t="s">
        <v>38</v>
      </c>
      <c r="F701" s="261">
        <v>1380000</v>
      </c>
      <c r="G701" s="261">
        <f>ROUNDDOWN(D701*F701,-3)</f>
        <v>1380000</v>
      </c>
      <c r="H701" s="273">
        <v>1</v>
      </c>
      <c r="I701" s="274" t="s">
        <v>38</v>
      </c>
      <c r="J701" s="261">
        <v>1380000</v>
      </c>
      <c r="K701" s="261">
        <f>ROUNDDOWN(H701*J701,-3)</f>
        <v>1380000</v>
      </c>
      <c r="L701" s="273">
        <v>1</v>
      </c>
      <c r="M701" s="274" t="s">
        <v>38</v>
      </c>
      <c r="N701" s="261">
        <v>1380000</v>
      </c>
      <c r="O701" s="261">
        <f>ROUNDDOWN(L701*N701,-3)</f>
        <v>1380000</v>
      </c>
      <c r="P701" s="273">
        <v>1</v>
      </c>
      <c r="Q701" s="274" t="s">
        <v>38</v>
      </c>
      <c r="R701" s="261">
        <v>1380000</v>
      </c>
      <c r="S701" s="261">
        <f>ROUNDDOWN(P701*R701,-3)</f>
        <v>1380000</v>
      </c>
      <c r="T701" s="251">
        <f t="shared" si="71"/>
        <v>0</v>
      </c>
    </row>
    <row r="702" spans="2:20" ht="15.9" x14ac:dyDescent="0.4">
      <c r="B702" s="272">
        <v>525112</v>
      </c>
      <c r="C702" s="266" t="s">
        <v>97</v>
      </c>
      <c r="D702" s="273"/>
      <c r="E702" s="274"/>
      <c r="F702" s="266"/>
      <c r="G702" s="261">
        <f>SUM(G703:G707)</f>
        <v>23600000</v>
      </c>
      <c r="H702" s="273"/>
      <c r="I702" s="274"/>
      <c r="J702" s="266"/>
      <c r="K702" s="261">
        <f>SUM(K703:K707)</f>
        <v>23600000</v>
      </c>
      <c r="L702" s="273"/>
      <c r="M702" s="274"/>
      <c r="N702" s="266"/>
      <c r="O702" s="261">
        <f>SUM(O703:O707)</f>
        <v>23600000</v>
      </c>
      <c r="P702" s="273"/>
      <c r="Q702" s="274"/>
      <c r="R702" s="266"/>
      <c r="S702" s="261">
        <f>SUM(S703:S707)</f>
        <v>18800000</v>
      </c>
      <c r="T702" s="251">
        <f t="shared" si="71"/>
        <v>4800000</v>
      </c>
    </row>
    <row r="703" spans="2:20" ht="15.9" hidden="1" x14ac:dyDescent="0.4">
      <c r="B703" s="272" t="s">
        <v>27</v>
      </c>
      <c r="C703" s="266" t="s">
        <v>295</v>
      </c>
      <c r="D703" s="273">
        <v>1</v>
      </c>
      <c r="E703" s="274" t="s">
        <v>38</v>
      </c>
      <c r="F703" s="261">
        <v>1920000</v>
      </c>
      <c r="G703" s="261">
        <f>ROUNDDOWN(D703*F703,-3)</f>
        <v>1920000</v>
      </c>
      <c r="H703" s="273">
        <v>1</v>
      </c>
      <c r="I703" s="274" t="s">
        <v>38</v>
      </c>
      <c r="J703" s="261">
        <v>1920000</v>
      </c>
      <c r="K703" s="261">
        <f>ROUNDDOWN(H703*J703,-3)</f>
        <v>1920000</v>
      </c>
      <c r="L703" s="273">
        <v>1</v>
      </c>
      <c r="M703" s="274" t="s">
        <v>38</v>
      </c>
      <c r="N703" s="261">
        <v>1920000</v>
      </c>
      <c r="O703" s="261">
        <f>ROUNDDOWN(L703*N703,-3)</f>
        <v>1920000</v>
      </c>
      <c r="P703" s="273">
        <v>1</v>
      </c>
      <c r="Q703" s="274" t="s">
        <v>38</v>
      </c>
      <c r="R703" s="261">
        <v>1920000</v>
      </c>
      <c r="S703" s="261">
        <f>ROUNDDOWN(P703*R703,-3)</f>
        <v>1920000</v>
      </c>
      <c r="T703" s="251">
        <f t="shared" si="71"/>
        <v>0</v>
      </c>
    </row>
    <row r="704" spans="2:20" ht="15.9" x14ac:dyDescent="0.4">
      <c r="B704" s="272" t="s">
        <v>27</v>
      </c>
      <c r="C704" s="266" t="s">
        <v>296</v>
      </c>
      <c r="D704" s="280">
        <f>D697</f>
        <v>96</v>
      </c>
      <c r="E704" s="274" t="s">
        <v>231</v>
      </c>
      <c r="F704" s="261">
        <v>75000</v>
      </c>
      <c r="G704" s="261">
        <f>ROUNDDOWN(D704*F704,-3)</f>
        <v>7200000</v>
      </c>
      <c r="H704" s="280">
        <f>H697</f>
        <v>96</v>
      </c>
      <c r="I704" s="274" t="s">
        <v>231</v>
      </c>
      <c r="J704" s="261">
        <v>75000</v>
      </c>
      <c r="K704" s="261">
        <f>ROUNDDOWN(H704*J704,-3)</f>
        <v>7200000</v>
      </c>
      <c r="L704" s="280">
        <f>L697</f>
        <v>96</v>
      </c>
      <c r="M704" s="274" t="s">
        <v>231</v>
      </c>
      <c r="N704" s="261">
        <v>75000</v>
      </c>
      <c r="O704" s="261">
        <f>ROUNDDOWN(L704*N704,-3)</f>
        <v>7200000</v>
      </c>
      <c r="P704" s="280">
        <v>96</v>
      </c>
      <c r="Q704" s="274" t="s">
        <v>231</v>
      </c>
      <c r="R704" s="261">
        <v>75000</v>
      </c>
      <c r="S704" s="261">
        <f>ROUNDDOWN(P704*R704,-3)</f>
        <v>7200000</v>
      </c>
      <c r="T704" s="251">
        <f t="shared" si="71"/>
        <v>0</v>
      </c>
    </row>
    <row r="705" spans="2:20" ht="15.9" hidden="1" x14ac:dyDescent="0.4">
      <c r="B705" s="272" t="s">
        <v>27</v>
      </c>
      <c r="C705" s="266" t="s">
        <v>44</v>
      </c>
      <c r="D705" s="280">
        <f>D697</f>
        <v>96</v>
      </c>
      <c r="E705" s="274" t="s">
        <v>40</v>
      </c>
      <c r="F705" s="261">
        <v>50000</v>
      </c>
      <c r="G705" s="261">
        <f>ROUNDDOWN(D705*F705,-3)</f>
        <v>4800000</v>
      </c>
      <c r="H705" s="280">
        <f>H697</f>
        <v>96</v>
      </c>
      <c r="I705" s="274" t="s">
        <v>40</v>
      </c>
      <c r="J705" s="261">
        <v>50000</v>
      </c>
      <c r="K705" s="261">
        <f>ROUNDDOWN(H705*J705,-3)</f>
        <v>4800000</v>
      </c>
      <c r="L705" s="280">
        <f>L697</f>
        <v>96</v>
      </c>
      <c r="M705" s="274" t="s">
        <v>40</v>
      </c>
      <c r="N705" s="261">
        <v>50000</v>
      </c>
      <c r="O705" s="261">
        <f>ROUNDDOWN(L705*N705,-3)</f>
        <v>4800000</v>
      </c>
      <c r="P705" s="280">
        <v>0</v>
      </c>
      <c r="Q705" s="274" t="s">
        <v>40</v>
      </c>
      <c r="R705" s="261">
        <v>50000</v>
      </c>
      <c r="S705" s="261">
        <f>ROUNDDOWN(P705*R705,-3)</f>
        <v>0</v>
      </c>
      <c r="T705" s="251">
        <f t="shared" si="71"/>
        <v>4800000</v>
      </c>
    </row>
    <row r="706" spans="2:20" ht="15.9" hidden="1" x14ac:dyDescent="0.4">
      <c r="B706" s="272" t="s">
        <v>27</v>
      </c>
      <c r="C706" s="266" t="s">
        <v>297</v>
      </c>
      <c r="D706" s="280">
        <f>D697</f>
        <v>96</v>
      </c>
      <c r="E706" s="274" t="s">
        <v>40</v>
      </c>
      <c r="F706" s="261">
        <v>80000</v>
      </c>
      <c r="G706" s="261">
        <f>ROUNDDOWN(D706*F706,-3)</f>
        <v>7680000</v>
      </c>
      <c r="H706" s="280">
        <f>H697</f>
        <v>96</v>
      </c>
      <c r="I706" s="274" t="s">
        <v>40</v>
      </c>
      <c r="J706" s="261">
        <v>80000</v>
      </c>
      <c r="K706" s="261">
        <f>ROUNDDOWN(H706*J706,-3)</f>
        <v>7680000</v>
      </c>
      <c r="L706" s="280">
        <f>L697</f>
        <v>96</v>
      </c>
      <c r="M706" s="274" t="s">
        <v>40</v>
      </c>
      <c r="N706" s="261">
        <v>80000</v>
      </c>
      <c r="O706" s="261">
        <f>ROUNDDOWN(L706*N706,-3)</f>
        <v>7680000</v>
      </c>
      <c r="P706" s="280">
        <v>96</v>
      </c>
      <c r="Q706" s="274" t="s">
        <v>40</v>
      </c>
      <c r="R706" s="261">
        <v>80000</v>
      </c>
      <c r="S706" s="261">
        <f>ROUNDDOWN(P706*R706,-3)</f>
        <v>7680000</v>
      </c>
      <c r="T706" s="251">
        <f t="shared" si="71"/>
        <v>0</v>
      </c>
    </row>
    <row r="707" spans="2:20" ht="15.9" hidden="1" x14ac:dyDescent="0.4">
      <c r="B707" s="272" t="s">
        <v>27</v>
      </c>
      <c r="C707" s="266" t="s">
        <v>299</v>
      </c>
      <c r="D707" s="280">
        <f>D697/24</f>
        <v>4</v>
      </c>
      <c r="E707" s="274" t="s">
        <v>51</v>
      </c>
      <c r="F707" s="261">
        <v>500000</v>
      </c>
      <c r="G707" s="261">
        <f>ROUNDDOWN(D707*F707,-3)</f>
        <v>2000000</v>
      </c>
      <c r="H707" s="280">
        <f>H697/24</f>
        <v>4</v>
      </c>
      <c r="I707" s="274" t="s">
        <v>51</v>
      </c>
      <c r="J707" s="261">
        <v>500000</v>
      </c>
      <c r="K707" s="261">
        <f>ROUNDDOWN(H707*J707,-3)</f>
        <v>2000000</v>
      </c>
      <c r="L707" s="280">
        <f>L697/24</f>
        <v>4</v>
      </c>
      <c r="M707" s="274" t="s">
        <v>51</v>
      </c>
      <c r="N707" s="261">
        <v>500000</v>
      </c>
      <c r="O707" s="261">
        <f>ROUNDDOWN(L707*N707,-3)</f>
        <v>2000000</v>
      </c>
      <c r="P707" s="280">
        <v>4</v>
      </c>
      <c r="Q707" s="274" t="s">
        <v>51</v>
      </c>
      <c r="R707" s="261">
        <v>500000</v>
      </c>
      <c r="S707" s="261">
        <f>ROUNDDOWN(P707*R707,-3)</f>
        <v>2000000</v>
      </c>
      <c r="T707" s="251">
        <f t="shared" si="71"/>
        <v>0</v>
      </c>
    </row>
    <row r="708" spans="2:20" ht="33" customHeight="1" x14ac:dyDescent="0.4">
      <c r="B708" s="262" t="s">
        <v>192</v>
      </c>
      <c r="C708" s="266" t="s">
        <v>316</v>
      </c>
      <c r="D708" s="279">
        <f>D709</f>
        <v>96</v>
      </c>
      <c r="E708" s="267" t="s">
        <v>171</v>
      </c>
      <c r="F708" s="261">
        <v>0</v>
      </c>
      <c r="G708" s="261">
        <f>G709</f>
        <v>49440000</v>
      </c>
      <c r="H708" s="279">
        <f>H709</f>
        <v>96</v>
      </c>
      <c r="I708" s="267" t="s">
        <v>171</v>
      </c>
      <c r="J708" s="261">
        <v>0</v>
      </c>
      <c r="K708" s="261">
        <f>K709</f>
        <v>49440000</v>
      </c>
      <c r="L708" s="279">
        <f>L709</f>
        <v>96</v>
      </c>
      <c r="M708" s="267" t="s">
        <v>171</v>
      </c>
      <c r="N708" s="261">
        <v>0</v>
      </c>
      <c r="O708" s="261">
        <f>O709</f>
        <v>49440000</v>
      </c>
      <c r="P708" s="279">
        <v>96</v>
      </c>
      <c r="Q708" s="267" t="s">
        <v>171</v>
      </c>
      <c r="R708" s="261">
        <v>0</v>
      </c>
      <c r="S708" s="261">
        <f>S709</f>
        <v>42240000</v>
      </c>
      <c r="T708" s="251">
        <f t="shared" si="71"/>
        <v>7200000</v>
      </c>
    </row>
    <row r="709" spans="2:20" ht="27.65" customHeight="1" x14ac:dyDescent="0.4">
      <c r="B709" s="317" t="s">
        <v>34</v>
      </c>
      <c r="C709" s="318" t="s">
        <v>317</v>
      </c>
      <c r="D709" s="279">
        <v>96</v>
      </c>
      <c r="E709" s="267" t="s">
        <v>171</v>
      </c>
      <c r="F709" s="261">
        <v>0</v>
      </c>
      <c r="G709" s="261">
        <f>G710+G714</f>
        <v>49440000</v>
      </c>
      <c r="H709" s="319">
        <v>96</v>
      </c>
      <c r="I709" s="320" t="s">
        <v>171</v>
      </c>
      <c r="J709" s="321">
        <v>0</v>
      </c>
      <c r="K709" s="321">
        <f>K710+K714</f>
        <v>49440000</v>
      </c>
      <c r="L709" s="319">
        <v>96</v>
      </c>
      <c r="M709" s="320" t="s">
        <v>171</v>
      </c>
      <c r="N709" s="321">
        <v>0</v>
      </c>
      <c r="O709" s="321">
        <f>O710+O714</f>
        <v>49440000</v>
      </c>
      <c r="P709" s="319">
        <v>96</v>
      </c>
      <c r="Q709" s="320" t="s">
        <v>171</v>
      </c>
      <c r="R709" s="321">
        <v>0</v>
      </c>
      <c r="S709" s="321">
        <f>S710+S714</f>
        <v>42240000</v>
      </c>
      <c r="T709" s="251">
        <f t="shared" si="71"/>
        <v>7200000</v>
      </c>
    </row>
    <row r="710" spans="2:20" ht="20.5" hidden="1" customHeight="1" x14ac:dyDescent="0.4">
      <c r="B710" s="272">
        <v>525111</v>
      </c>
      <c r="C710" s="266" t="s">
        <v>174</v>
      </c>
      <c r="D710" s="273">
        <v>0</v>
      </c>
      <c r="E710" s="274"/>
      <c r="F710" s="266">
        <v>0</v>
      </c>
      <c r="G710" s="261">
        <f>SUM(G711:G713)</f>
        <v>25840000</v>
      </c>
      <c r="H710" s="273">
        <v>0</v>
      </c>
      <c r="I710" s="274"/>
      <c r="J710" s="266">
        <v>0</v>
      </c>
      <c r="K710" s="261">
        <f>SUM(K711:K713)</f>
        <v>25840000</v>
      </c>
      <c r="L710" s="273">
        <v>0</v>
      </c>
      <c r="M710" s="274"/>
      <c r="N710" s="266">
        <v>0</v>
      </c>
      <c r="O710" s="261">
        <f>SUM(O711:O713)</f>
        <v>25840000</v>
      </c>
      <c r="P710" s="273">
        <v>0</v>
      </c>
      <c r="Q710" s="274"/>
      <c r="R710" s="266">
        <v>0</v>
      </c>
      <c r="S710" s="261">
        <f>SUM(S711:S713)</f>
        <v>25840000</v>
      </c>
      <c r="T710" s="251">
        <f t="shared" si="71"/>
        <v>0</v>
      </c>
    </row>
    <row r="711" spans="2:20" ht="20.5" hidden="1" customHeight="1" x14ac:dyDescent="0.4">
      <c r="B711" s="272" t="s">
        <v>27</v>
      </c>
      <c r="C711" s="266" t="s">
        <v>46</v>
      </c>
      <c r="D711" s="273">
        <v>80</v>
      </c>
      <c r="E711" s="274" t="s">
        <v>47</v>
      </c>
      <c r="F711" s="261">
        <v>150000</v>
      </c>
      <c r="G711" s="261">
        <f>ROUNDDOWN(D711*F711,-3)</f>
        <v>12000000</v>
      </c>
      <c r="H711" s="273">
        <v>80</v>
      </c>
      <c r="I711" s="274" t="s">
        <v>47</v>
      </c>
      <c r="J711" s="261">
        <v>150000</v>
      </c>
      <c r="K711" s="261">
        <f>ROUNDDOWN(H711*J711,-3)</f>
        <v>12000000</v>
      </c>
      <c r="L711" s="273">
        <v>80</v>
      </c>
      <c r="M711" s="274" t="s">
        <v>47</v>
      </c>
      <c r="N711" s="261">
        <v>150000</v>
      </c>
      <c r="O711" s="261">
        <f>ROUNDDOWN(L711*N711,-3)</f>
        <v>12000000</v>
      </c>
      <c r="P711" s="273">
        <v>80</v>
      </c>
      <c r="Q711" s="274" t="s">
        <v>47</v>
      </c>
      <c r="R711" s="261">
        <v>150000</v>
      </c>
      <c r="S711" s="261">
        <f>ROUNDDOWN(P711*R711,-3)</f>
        <v>12000000</v>
      </c>
      <c r="T711" s="251">
        <f t="shared" si="71"/>
        <v>0</v>
      </c>
    </row>
    <row r="712" spans="2:20" ht="15.9" hidden="1" x14ac:dyDescent="0.4">
      <c r="B712" s="272" t="s">
        <v>27</v>
      </c>
      <c r="C712" s="266" t="s">
        <v>48</v>
      </c>
      <c r="D712" s="273">
        <v>80</v>
      </c>
      <c r="E712" s="274" t="s">
        <v>47</v>
      </c>
      <c r="F712" s="261">
        <v>150000</v>
      </c>
      <c r="G712" s="261">
        <f>ROUNDDOWN(D712*F712,-3)</f>
        <v>12000000</v>
      </c>
      <c r="H712" s="273">
        <v>80</v>
      </c>
      <c r="I712" s="274" t="s">
        <v>47</v>
      </c>
      <c r="J712" s="261">
        <v>150000</v>
      </c>
      <c r="K712" s="261">
        <f>ROUNDDOWN(H712*J712,-3)</f>
        <v>12000000</v>
      </c>
      <c r="L712" s="273">
        <v>80</v>
      </c>
      <c r="M712" s="274" t="s">
        <v>47</v>
      </c>
      <c r="N712" s="261">
        <v>150000</v>
      </c>
      <c r="O712" s="261">
        <f>ROUNDDOWN(L712*N712,-3)</f>
        <v>12000000</v>
      </c>
      <c r="P712" s="273">
        <v>80</v>
      </c>
      <c r="Q712" s="274" t="s">
        <v>47</v>
      </c>
      <c r="R712" s="261">
        <v>150000</v>
      </c>
      <c r="S712" s="261">
        <f>ROUNDDOWN(P712*R712,-3)</f>
        <v>12000000</v>
      </c>
      <c r="T712" s="251">
        <f t="shared" si="71"/>
        <v>0</v>
      </c>
    </row>
    <row r="713" spans="2:20" ht="15.9" hidden="1" x14ac:dyDescent="0.4">
      <c r="B713" s="272" t="s">
        <v>27</v>
      </c>
      <c r="C713" s="266" t="s">
        <v>175</v>
      </c>
      <c r="D713" s="273">
        <v>1</v>
      </c>
      <c r="E713" s="274" t="s">
        <v>38</v>
      </c>
      <c r="F713" s="261">
        <v>1840000</v>
      </c>
      <c r="G713" s="261">
        <f>ROUNDDOWN(D713*F713,-3)</f>
        <v>1840000</v>
      </c>
      <c r="H713" s="273">
        <v>1</v>
      </c>
      <c r="I713" s="274" t="s">
        <v>38</v>
      </c>
      <c r="J713" s="261">
        <v>1840000</v>
      </c>
      <c r="K713" s="261">
        <f>ROUNDDOWN(H713*J713,-3)</f>
        <v>1840000</v>
      </c>
      <c r="L713" s="273">
        <v>1</v>
      </c>
      <c r="M713" s="274" t="s">
        <v>38</v>
      </c>
      <c r="N713" s="261">
        <v>1840000</v>
      </c>
      <c r="O713" s="261">
        <f>ROUNDDOWN(L713*N713,-3)</f>
        <v>1840000</v>
      </c>
      <c r="P713" s="273">
        <v>1</v>
      </c>
      <c r="Q713" s="274" t="s">
        <v>38</v>
      </c>
      <c r="R713" s="261">
        <v>1840000</v>
      </c>
      <c r="S713" s="261">
        <f>ROUNDDOWN(P713*R713,-3)</f>
        <v>1840000</v>
      </c>
      <c r="T713" s="251">
        <f t="shared" si="71"/>
        <v>0</v>
      </c>
    </row>
    <row r="714" spans="2:20" ht="15.9" x14ac:dyDescent="0.4">
      <c r="B714" s="272">
        <v>525112</v>
      </c>
      <c r="C714" s="266" t="s">
        <v>97</v>
      </c>
      <c r="D714" s="273">
        <v>0</v>
      </c>
      <c r="E714" s="274"/>
      <c r="F714" s="266">
        <v>0</v>
      </c>
      <c r="G714" s="261">
        <f>SUM(G715:G719)</f>
        <v>23600000</v>
      </c>
      <c r="H714" s="273">
        <v>0</v>
      </c>
      <c r="I714" s="274"/>
      <c r="J714" s="266">
        <v>0</v>
      </c>
      <c r="K714" s="261">
        <f>SUM(K715:K719)</f>
        <v>23600000</v>
      </c>
      <c r="L714" s="273">
        <v>0</v>
      </c>
      <c r="M714" s="274"/>
      <c r="N714" s="266">
        <v>0</v>
      </c>
      <c r="O714" s="261">
        <f>SUM(O715:O719)</f>
        <v>23600000</v>
      </c>
      <c r="P714" s="273">
        <v>0</v>
      </c>
      <c r="Q714" s="274"/>
      <c r="R714" s="266">
        <v>0</v>
      </c>
      <c r="S714" s="261">
        <f>SUM(S715:S719)</f>
        <v>16400000</v>
      </c>
      <c r="T714" s="251">
        <f t="shared" si="71"/>
        <v>7200000</v>
      </c>
    </row>
    <row r="715" spans="2:20" ht="15.9" hidden="1" x14ac:dyDescent="0.4">
      <c r="B715" s="272" t="s">
        <v>27</v>
      </c>
      <c r="C715" s="266" t="s">
        <v>295</v>
      </c>
      <c r="D715" s="273">
        <v>1</v>
      </c>
      <c r="E715" s="274" t="s">
        <v>38</v>
      </c>
      <c r="F715" s="261">
        <v>1920000</v>
      </c>
      <c r="G715" s="261">
        <f>ROUNDDOWN(D715*F715,-3)</f>
        <v>1920000</v>
      </c>
      <c r="H715" s="273">
        <v>1</v>
      </c>
      <c r="I715" s="274" t="s">
        <v>38</v>
      </c>
      <c r="J715" s="261">
        <v>1920000</v>
      </c>
      <c r="K715" s="261">
        <f>ROUNDDOWN(H715*J715,-3)</f>
        <v>1920000</v>
      </c>
      <c r="L715" s="273">
        <v>1</v>
      </c>
      <c r="M715" s="274" t="s">
        <v>38</v>
      </c>
      <c r="N715" s="261">
        <v>1920000</v>
      </c>
      <c r="O715" s="261">
        <f>ROUNDDOWN(L715*N715,-3)</f>
        <v>1920000</v>
      </c>
      <c r="P715" s="273">
        <v>1</v>
      </c>
      <c r="Q715" s="274" t="s">
        <v>38</v>
      </c>
      <c r="R715" s="261">
        <v>1920000</v>
      </c>
      <c r="S715" s="261">
        <f>ROUNDDOWN(P715*R715,-3)</f>
        <v>1920000</v>
      </c>
      <c r="T715" s="251">
        <f t="shared" si="71"/>
        <v>0</v>
      </c>
    </row>
    <row r="716" spans="2:20" ht="15.9" x14ac:dyDescent="0.4">
      <c r="B716" s="272" t="s">
        <v>27</v>
      </c>
      <c r="C716" s="266" t="s">
        <v>296</v>
      </c>
      <c r="D716" s="280">
        <f>D709</f>
        <v>96</v>
      </c>
      <c r="E716" s="274" t="s">
        <v>231</v>
      </c>
      <c r="F716" s="261">
        <v>75000</v>
      </c>
      <c r="G716" s="261">
        <f>ROUNDDOWN(D716*F716,-3)</f>
        <v>7200000</v>
      </c>
      <c r="H716" s="280">
        <f>H709</f>
        <v>96</v>
      </c>
      <c r="I716" s="274" t="s">
        <v>231</v>
      </c>
      <c r="J716" s="261">
        <v>75000</v>
      </c>
      <c r="K716" s="261">
        <f>ROUNDDOWN(H716*J716,-3)</f>
        <v>7200000</v>
      </c>
      <c r="L716" s="280">
        <f>L709</f>
        <v>96</v>
      </c>
      <c r="M716" s="274" t="s">
        <v>231</v>
      </c>
      <c r="N716" s="261">
        <v>75000</v>
      </c>
      <c r="O716" s="261">
        <f>ROUNDDOWN(L716*N716,-3)</f>
        <v>7200000</v>
      </c>
      <c r="P716" s="280">
        <v>0</v>
      </c>
      <c r="Q716" s="274" t="s">
        <v>231</v>
      </c>
      <c r="R716" s="261">
        <v>75000</v>
      </c>
      <c r="S716" s="261">
        <f>ROUNDDOWN(P716*R716,-3)</f>
        <v>0</v>
      </c>
      <c r="T716" s="251">
        <f t="shared" si="71"/>
        <v>7200000</v>
      </c>
    </row>
    <row r="717" spans="2:20" ht="15.9" hidden="1" x14ac:dyDescent="0.4">
      <c r="B717" s="272" t="s">
        <v>27</v>
      </c>
      <c r="C717" s="266" t="s">
        <v>44</v>
      </c>
      <c r="D717" s="280">
        <f>D709</f>
        <v>96</v>
      </c>
      <c r="E717" s="274" t="s">
        <v>40</v>
      </c>
      <c r="F717" s="261">
        <v>50000</v>
      </c>
      <c r="G717" s="261">
        <f>ROUNDDOWN(D717*F717,-3)</f>
        <v>4800000</v>
      </c>
      <c r="H717" s="280">
        <f>H709</f>
        <v>96</v>
      </c>
      <c r="I717" s="274" t="s">
        <v>40</v>
      </c>
      <c r="J717" s="261">
        <v>50000</v>
      </c>
      <c r="K717" s="261">
        <f>ROUNDDOWN(H717*J717,-3)</f>
        <v>4800000</v>
      </c>
      <c r="L717" s="280">
        <f>L709</f>
        <v>96</v>
      </c>
      <c r="M717" s="274" t="s">
        <v>40</v>
      </c>
      <c r="N717" s="261">
        <v>50000</v>
      </c>
      <c r="O717" s="261">
        <f>ROUNDDOWN(L717*N717,-3)</f>
        <v>4800000</v>
      </c>
      <c r="P717" s="280">
        <v>96</v>
      </c>
      <c r="Q717" s="274" t="s">
        <v>40</v>
      </c>
      <c r="R717" s="261">
        <v>50000</v>
      </c>
      <c r="S717" s="261">
        <f>ROUNDDOWN(P717*R717,-3)</f>
        <v>4800000</v>
      </c>
      <c r="T717" s="251">
        <f t="shared" si="71"/>
        <v>0</v>
      </c>
    </row>
    <row r="718" spans="2:20" ht="15.9" hidden="1" x14ac:dyDescent="0.4">
      <c r="B718" s="272" t="s">
        <v>27</v>
      </c>
      <c r="C718" s="266" t="s">
        <v>299</v>
      </c>
      <c r="D718" s="280">
        <f>D709/24</f>
        <v>4</v>
      </c>
      <c r="E718" s="274" t="s">
        <v>51</v>
      </c>
      <c r="F718" s="261">
        <v>500000</v>
      </c>
      <c r="G718" s="261">
        <f>ROUNDDOWN(D718*F718,-3)</f>
        <v>2000000</v>
      </c>
      <c r="H718" s="280">
        <f>H709/24</f>
        <v>4</v>
      </c>
      <c r="I718" s="274" t="s">
        <v>51</v>
      </c>
      <c r="J718" s="261">
        <v>500000</v>
      </c>
      <c r="K718" s="261">
        <f>ROUNDDOWN(H718*J718,-3)</f>
        <v>2000000</v>
      </c>
      <c r="L718" s="280">
        <f>L709/24</f>
        <v>4</v>
      </c>
      <c r="M718" s="274" t="s">
        <v>51</v>
      </c>
      <c r="N718" s="261">
        <v>500000</v>
      </c>
      <c r="O718" s="261">
        <f>ROUNDDOWN(L718*N718,-3)</f>
        <v>2000000</v>
      </c>
      <c r="P718" s="280">
        <v>4</v>
      </c>
      <c r="Q718" s="274" t="s">
        <v>51</v>
      </c>
      <c r="R718" s="261">
        <v>500000</v>
      </c>
      <c r="S718" s="261">
        <f>ROUNDDOWN(P718*R718,-3)</f>
        <v>2000000</v>
      </c>
      <c r="T718" s="251">
        <f t="shared" si="71"/>
        <v>0</v>
      </c>
    </row>
    <row r="719" spans="2:20" ht="15.9" hidden="1" x14ac:dyDescent="0.4">
      <c r="B719" s="272"/>
      <c r="C719" s="266" t="s">
        <v>297</v>
      </c>
      <c r="D719" s="280">
        <f>D709</f>
        <v>96</v>
      </c>
      <c r="E719" s="274" t="s">
        <v>40</v>
      </c>
      <c r="F719" s="261">
        <v>80000</v>
      </c>
      <c r="G719" s="261">
        <f>ROUNDDOWN(D719*F719,-3)</f>
        <v>7680000</v>
      </c>
      <c r="H719" s="280">
        <f>H709</f>
        <v>96</v>
      </c>
      <c r="I719" s="274" t="s">
        <v>40</v>
      </c>
      <c r="J719" s="261">
        <v>80000</v>
      </c>
      <c r="K719" s="261">
        <f>ROUNDDOWN(H719*J719,-3)</f>
        <v>7680000</v>
      </c>
      <c r="L719" s="280">
        <f>L709</f>
        <v>96</v>
      </c>
      <c r="M719" s="274" t="s">
        <v>40</v>
      </c>
      <c r="N719" s="261">
        <v>80000</v>
      </c>
      <c r="O719" s="261">
        <f>ROUNDDOWN(L719*N719,-3)</f>
        <v>7680000</v>
      </c>
      <c r="P719" s="280">
        <v>96</v>
      </c>
      <c r="Q719" s="274" t="s">
        <v>40</v>
      </c>
      <c r="R719" s="261">
        <v>80000</v>
      </c>
      <c r="S719" s="261">
        <f>ROUNDDOWN(P719*R719,-3)</f>
        <v>7680000</v>
      </c>
      <c r="T719" s="251">
        <f t="shared" si="71"/>
        <v>0</v>
      </c>
    </row>
    <row r="720" spans="2:20" ht="15.9" x14ac:dyDescent="0.4">
      <c r="B720" s="262" t="s">
        <v>195</v>
      </c>
      <c r="C720" s="266" t="s">
        <v>318</v>
      </c>
      <c r="D720" s="279">
        <f>D721</f>
        <v>288</v>
      </c>
      <c r="E720" s="267" t="s">
        <v>171</v>
      </c>
      <c r="F720" s="261">
        <v>0</v>
      </c>
      <c r="G720" s="261">
        <f>G721</f>
        <v>142870000</v>
      </c>
      <c r="H720" s="279">
        <f>H721</f>
        <v>288</v>
      </c>
      <c r="I720" s="267" t="s">
        <v>171</v>
      </c>
      <c r="J720" s="261">
        <v>0</v>
      </c>
      <c r="K720" s="261">
        <f>K721</f>
        <v>142870000</v>
      </c>
      <c r="L720" s="279">
        <f>L721</f>
        <v>288</v>
      </c>
      <c r="M720" s="267" t="s">
        <v>171</v>
      </c>
      <c r="N720" s="261">
        <v>0</v>
      </c>
      <c r="O720" s="261">
        <f>O721</f>
        <v>142870000</v>
      </c>
      <c r="P720" s="279">
        <v>288</v>
      </c>
      <c r="Q720" s="267" t="s">
        <v>171</v>
      </c>
      <c r="R720" s="261">
        <v>0</v>
      </c>
      <c r="S720" s="261">
        <f>S721</f>
        <v>121270000</v>
      </c>
      <c r="T720" s="251">
        <f t="shared" si="71"/>
        <v>21600000</v>
      </c>
    </row>
    <row r="721" spans="2:20" ht="29.15" x14ac:dyDescent="0.4">
      <c r="B721" s="317" t="s">
        <v>34</v>
      </c>
      <c r="C721" s="318" t="s">
        <v>319</v>
      </c>
      <c r="D721" s="279">
        <v>288</v>
      </c>
      <c r="E721" s="267" t="s">
        <v>171</v>
      </c>
      <c r="F721" s="261">
        <v>0</v>
      </c>
      <c r="G721" s="261">
        <f>G722+G726</f>
        <v>142870000</v>
      </c>
      <c r="H721" s="319">
        <v>288</v>
      </c>
      <c r="I721" s="320" t="s">
        <v>171</v>
      </c>
      <c r="J721" s="321">
        <v>0</v>
      </c>
      <c r="K721" s="321">
        <f>K722+K726</f>
        <v>142870000</v>
      </c>
      <c r="L721" s="319">
        <v>288</v>
      </c>
      <c r="M721" s="320" t="s">
        <v>171</v>
      </c>
      <c r="N721" s="321">
        <v>0</v>
      </c>
      <c r="O721" s="321">
        <f>O722+O726</f>
        <v>142870000</v>
      </c>
      <c r="P721" s="319">
        <v>288</v>
      </c>
      <c r="Q721" s="320" t="s">
        <v>171</v>
      </c>
      <c r="R721" s="321">
        <v>0</v>
      </c>
      <c r="S721" s="321">
        <f>S722+S726</f>
        <v>121270000</v>
      </c>
      <c r="T721" s="251">
        <f t="shared" si="71"/>
        <v>21600000</v>
      </c>
    </row>
    <row r="722" spans="2:20" ht="15.9" hidden="1" x14ac:dyDescent="0.4">
      <c r="B722" s="272">
        <v>525111</v>
      </c>
      <c r="C722" s="266" t="s">
        <v>174</v>
      </c>
      <c r="D722" s="273">
        <v>0</v>
      </c>
      <c r="E722" s="274"/>
      <c r="F722" s="266">
        <v>0</v>
      </c>
      <c r="G722" s="261">
        <f>SUM(G723:G725)</f>
        <v>72070000</v>
      </c>
      <c r="H722" s="273">
        <v>0</v>
      </c>
      <c r="I722" s="274"/>
      <c r="J722" s="266">
        <v>0</v>
      </c>
      <c r="K722" s="261">
        <f>SUM(K723:K725)</f>
        <v>72070000</v>
      </c>
      <c r="L722" s="273">
        <v>0</v>
      </c>
      <c r="M722" s="274"/>
      <c r="N722" s="266">
        <v>0</v>
      </c>
      <c r="O722" s="261">
        <f>SUM(O723:O725)</f>
        <v>72070000</v>
      </c>
      <c r="P722" s="273">
        <v>0</v>
      </c>
      <c r="Q722" s="274"/>
      <c r="R722" s="266">
        <v>0</v>
      </c>
      <c r="S722" s="261">
        <f>SUM(S723:S725)</f>
        <v>72070000</v>
      </c>
      <c r="T722" s="251">
        <f t="shared" si="71"/>
        <v>0</v>
      </c>
    </row>
    <row r="723" spans="2:20" ht="15.9" hidden="1" x14ac:dyDescent="0.4">
      <c r="B723" s="272" t="s">
        <v>27</v>
      </c>
      <c r="C723" s="266" t="s">
        <v>46</v>
      </c>
      <c r="D723" s="273">
        <v>276</v>
      </c>
      <c r="E723" s="274" t="s">
        <v>47</v>
      </c>
      <c r="F723" s="261">
        <v>150000</v>
      </c>
      <c r="G723" s="261">
        <f>ROUNDDOWN(D723*F723,-3)</f>
        <v>41400000</v>
      </c>
      <c r="H723" s="273">
        <v>276</v>
      </c>
      <c r="I723" s="274" t="s">
        <v>47</v>
      </c>
      <c r="J723" s="261">
        <v>150000</v>
      </c>
      <c r="K723" s="261">
        <f>ROUNDDOWN(H723*J723,-3)</f>
        <v>41400000</v>
      </c>
      <c r="L723" s="273">
        <v>276</v>
      </c>
      <c r="M723" s="274" t="s">
        <v>47</v>
      </c>
      <c r="N723" s="261">
        <v>150000</v>
      </c>
      <c r="O723" s="261">
        <f>ROUNDDOWN(L723*N723,-3)</f>
        <v>41400000</v>
      </c>
      <c r="P723" s="273">
        <v>276</v>
      </c>
      <c r="Q723" s="274" t="s">
        <v>47</v>
      </c>
      <c r="R723" s="261">
        <v>150000</v>
      </c>
      <c r="S723" s="261">
        <f>ROUNDDOWN(P723*R723,-3)</f>
        <v>41400000</v>
      </c>
      <c r="T723" s="251">
        <f t="shared" si="71"/>
        <v>0</v>
      </c>
    </row>
    <row r="724" spans="2:20" ht="15.9" hidden="1" x14ac:dyDescent="0.4">
      <c r="B724" s="272" t="s">
        <v>27</v>
      </c>
      <c r="C724" s="266" t="s">
        <v>48</v>
      </c>
      <c r="D724" s="273">
        <v>168</v>
      </c>
      <c r="E724" s="274" t="s">
        <v>47</v>
      </c>
      <c r="F724" s="261">
        <v>150000</v>
      </c>
      <c r="G724" s="261">
        <f>ROUNDDOWN(D724*F724,-3)</f>
        <v>25200000</v>
      </c>
      <c r="H724" s="273">
        <v>168</v>
      </c>
      <c r="I724" s="274" t="s">
        <v>47</v>
      </c>
      <c r="J724" s="261">
        <v>150000</v>
      </c>
      <c r="K724" s="261">
        <f>ROUNDDOWN(H724*J724,-3)</f>
        <v>25200000</v>
      </c>
      <c r="L724" s="273">
        <v>168</v>
      </c>
      <c r="M724" s="274" t="s">
        <v>47</v>
      </c>
      <c r="N724" s="261">
        <v>150000</v>
      </c>
      <c r="O724" s="261">
        <f>ROUNDDOWN(L724*N724,-3)</f>
        <v>25200000</v>
      </c>
      <c r="P724" s="273">
        <v>168</v>
      </c>
      <c r="Q724" s="274" t="s">
        <v>47</v>
      </c>
      <c r="R724" s="261">
        <v>150000</v>
      </c>
      <c r="S724" s="261">
        <f>ROUNDDOWN(P724*R724,-3)</f>
        <v>25200000</v>
      </c>
      <c r="T724" s="251">
        <f t="shared" si="71"/>
        <v>0</v>
      </c>
    </row>
    <row r="725" spans="2:20" ht="15.9" hidden="1" x14ac:dyDescent="0.4">
      <c r="B725" s="272" t="s">
        <v>27</v>
      </c>
      <c r="C725" s="266" t="s">
        <v>175</v>
      </c>
      <c r="D725" s="273">
        <v>1</v>
      </c>
      <c r="E725" s="274" t="s">
        <v>38</v>
      </c>
      <c r="F725" s="261">
        <v>5470000</v>
      </c>
      <c r="G725" s="261">
        <f>ROUNDDOWN(D725*F725,-3)</f>
        <v>5470000</v>
      </c>
      <c r="H725" s="273">
        <v>1</v>
      </c>
      <c r="I725" s="274" t="s">
        <v>38</v>
      </c>
      <c r="J725" s="261">
        <v>5470000</v>
      </c>
      <c r="K725" s="261">
        <f>ROUNDDOWN(H725*J725,-3)</f>
        <v>5470000</v>
      </c>
      <c r="L725" s="273">
        <v>1</v>
      </c>
      <c r="M725" s="274" t="s">
        <v>38</v>
      </c>
      <c r="N725" s="261">
        <v>5470000</v>
      </c>
      <c r="O725" s="261">
        <f>ROUNDDOWN(L725*N725,-3)</f>
        <v>5470000</v>
      </c>
      <c r="P725" s="273">
        <v>1</v>
      </c>
      <c r="Q725" s="274" t="s">
        <v>38</v>
      </c>
      <c r="R725" s="261">
        <v>5470000</v>
      </c>
      <c r="S725" s="261">
        <f>ROUNDDOWN(P725*R725,-3)</f>
        <v>5470000</v>
      </c>
      <c r="T725" s="251">
        <f t="shared" ref="T725:T788" si="76">O725-S725</f>
        <v>0</v>
      </c>
    </row>
    <row r="726" spans="2:20" ht="15.9" x14ac:dyDescent="0.4">
      <c r="B726" s="272">
        <v>525112</v>
      </c>
      <c r="C726" s="266" t="s">
        <v>97</v>
      </c>
      <c r="D726" s="273">
        <v>0</v>
      </c>
      <c r="E726" s="274"/>
      <c r="F726" s="266">
        <v>0</v>
      </c>
      <c r="G726" s="261">
        <f>SUM(G727:G731)</f>
        <v>70800000</v>
      </c>
      <c r="H726" s="273">
        <v>0</v>
      </c>
      <c r="I726" s="274"/>
      <c r="J726" s="266">
        <v>0</v>
      </c>
      <c r="K726" s="261">
        <f>SUM(K727:K731)</f>
        <v>70800000</v>
      </c>
      <c r="L726" s="273">
        <v>0</v>
      </c>
      <c r="M726" s="274"/>
      <c r="N726" s="266">
        <v>0</v>
      </c>
      <c r="O726" s="261">
        <f>SUM(O727:O731)</f>
        <v>70800000</v>
      </c>
      <c r="P726" s="273">
        <v>0</v>
      </c>
      <c r="Q726" s="274"/>
      <c r="R726" s="266">
        <v>0</v>
      </c>
      <c r="S726" s="261">
        <f>SUM(S727:S731)</f>
        <v>49200000</v>
      </c>
      <c r="T726" s="251">
        <f t="shared" si="76"/>
        <v>21600000</v>
      </c>
    </row>
    <row r="727" spans="2:20" ht="15.9" hidden="1" x14ac:dyDescent="0.4">
      <c r="B727" s="272" t="s">
        <v>27</v>
      </c>
      <c r="C727" s="266" t="s">
        <v>295</v>
      </c>
      <c r="D727" s="273">
        <v>1</v>
      </c>
      <c r="E727" s="274" t="s">
        <v>38</v>
      </c>
      <c r="F727" s="261">
        <v>5760000</v>
      </c>
      <c r="G727" s="261">
        <f>ROUNDDOWN(D727*F727,-3)</f>
        <v>5760000</v>
      </c>
      <c r="H727" s="273">
        <v>1</v>
      </c>
      <c r="I727" s="274" t="s">
        <v>38</v>
      </c>
      <c r="J727" s="261">
        <v>5760000</v>
      </c>
      <c r="K727" s="261">
        <f>ROUNDDOWN(H727*J727,-3)</f>
        <v>5760000</v>
      </c>
      <c r="L727" s="273">
        <v>1</v>
      </c>
      <c r="M727" s="274" t="s">
        <v>38</v>
      </c>
      <c r="N727" s="261">
        <v>5760000</v>
      </c>
      <c r="O727" s="261">
        <f>ROUNDDOWN(L727*N727,-3)</f>
        <v>5760000</v>
      </c>
      <c r="P727" s="273">
        <v>1</v>
      </c>
      <c r="Q727" s="274" t="s">
        <v>38</v>
      </c>
      <c r="R727" s="261">
        <v>5760000</v>
      </c>
      <c r="S727" s="261">
        <f>ROUNDDOWN(P727*R727,-3)</f>
        <v>5760000</v>
      </c>
      <c r="T727" s="251">
        <f t="shared" si="76"/>
        <v>0</v>
      </c>
    </row>
    <row r="728" spans="2:20" ht="15.9" x14ac:dyDescent="0.4">
      <c r="B728" s="272" t="s">
        <v>27</v>
      </c>
      <c r="C728" s="266" t="s">
        <v>296</v>
      </c>
      <c r="D728" s="280">
        <f>D721</f>
        <v>288</v>
      </c>
      <c r="E728" s="274" t="s">
        <v>231</v>
      </c>
      <c r="F728" s="261">
        <v>75000</v>
      </c>
      <c r="G728" s="261">
        <f>ROUNDDOWN(D728*F728,-3)</f>
        <v>21600000</v>
      </c>
      <c r="H728" s="280">
        <f>H721</f>
        <v>288</v>
      </c>
      <c r="I728" s="274" t="s">
        <v>231</v>
      </c>
      <c r="J728" s="261">
        <v>75000</v>
      </c>
      <c r="K728" s="261">
        <f>ROUNDDOWN(H728*J728,-3)</f>
        <v>21600000</v>
      </c>
      <c r="L728" s="280">
        <f>L721</f>
        <v>288</v>
      </c>
      <c r="M728" s="274" t="s">
        <v>231</v>
      </c>
      <c r="N728" s="261">
        <v>75000</v>
      </c>
      <c r="O728" s="261">
        <f>ROUNDDOWN(L728*N728,-3)</f>
        <v>21600000</v>
      </c>
      <c r="P728" s="280">
        <v>0</v>
      </c>
      <c r="Q728" s="274" t="s">
        <v>231</v>
      </c>
      <c r="R728" s="261">
        <v>75000</v>
      </c>
      <c r="S728" s="261">
        <f>ROUNDDOWN(P728*R728,-3)</f>
        <v>0</v>
      </c>
      <c r="T728" s="251">
        <f t="shared" si="76"/>
        <v>21600000</v>
      </c>
    </row>
    <row r="729" spans="2:20" ht="15.9" hidden="1" x14ac:dyDescent="0.4">
      <c r="B729" s="272" t="s">
        <v>27</v>
      </c>
      <c r="C729" s="266" t="s">
        <v>44</v>
      </c>
      <c r="D729" s="280">
        <f>D721</f>
        <v>288</v>
      </c>
      <c r="E729" s="274" t="s">
        <v>40</v>
      </c>
      <c r="F729" s="261">
        <v>50000</v>
      </c>
      <c r="G729" s="261">
        <f>ROUNDDOWN(D729*F729,-3)</f>
        <v>14400000</v>
      </c>
      <c r="H729" s="280">
        <f>H721</f>
        <v>288</v>
      </c>
      <c r="I729" s="274" t="s">
        <v>40</v>
      </c>
      <c r="J729" s="261">
        <v>50000</v>
      </c>
      <c r="K729" s="261">
        <f>ROUNDDOWN(H729*J729,-3)</f>
        <v>14400000</v>
      </c>
      <c r="L729" s="280">
        <f>L721</f>
        <v>288</v>
      </c>
      <c r="M729" s="274" t="s">
        <v>40</v>
      </c>
      <c r="N729" s="261">
        <v>50000</v>
      </c>
      <c r="O729" s="261">
        <f>ROUNDDOWN(L729*N729,-3)</f>
        <v>14400000</v>
      </c>
      <c r="P729" s="280">
        <v>288</v>
      </c>
      <c r="Q729" s="274" t="s">
        <v>40</v>
      </c>
      <c r="R729" s="261">
        <v>50000</v>
      </c>
      <c r="S729" s="261">
        <f>ROUNDDOWN(P729*R729,-3)</f>
        <v>14400000</v>
      </c>
      <c r="T729" s="251">
        <f t="shared" si="76"/>
        <v>0</v>
      </c>
    </row>
    <row r="730" spans="2:20" ht="15.9" hidden="1" x14ac:dyDescent="0.4">
      <c r="B730" s="272" t="s">
        <v>27</v>
      </c>
      <c r="C730" s="266" t="s">
        <v>299</v>
      </c>
      <c r="D730" s="280">
        <f>D721/24</f>
        <v>12</v>
      </c>
      <c r="E730" s="274" t="s">
        <v>51</v>
      </c>
      <c r="F730" s="261">
        <v>500000</v>
      </c>
      <c r="G730" s="261">
        <f>ROUNDDOWN(D730*F730,-3)</f>
        <v>6000000</v>
      </c>
      <c r="H730" s="280">
        <f>H721/24</f>
        <v>12</v>
      </c>
      <c r="I730" s="274" t="s">
        <v>51</v>
      </c>
      <c r="J730" s="261">
        <v>500000</v>
      </c>
      <c r="K730" s="261">
        <f>ROUNDDOWN(H730*J730,-3)</f>
        <v>6000000</v>
      </c>
      <c r="L730" s="280">
        <f>L721/24</f>
        <v>12</v>
      </c>
      <c r="M730" s="274" t="s">
        <v>51</v>
      </c>
      <c r="N730" s="261">
        <v>500000</v>
      </c>
      <c r="O730" s="261">
        <f>ROUNDDOWN(L730*N730,-3)</f>
        <v>6000000</v>
      </c>
      <c r="P730" s="280">
        <v>12</v>
      </c>
      <c r="Q730" s="274" t="s">
        <v>51</v>
      </c>
      <c r="R730" s="261">
        <v>500000</v>
      </c>
      <c r="S730" s="261">
        <f>ROUNDDOWN(P730*R730,-3)</f>
        <v>6000000</v>
      </c>
      <c r="T730" s="251">
        <f t="shared" si="76"/>
        <v>0</v>
      </c>
    </row>
    <row r="731" spans="2:20" ht="15.9" hidden="1" x14ac:dyDescent="0.4">
      <c r="B731" s="272" t="s">
        <v>27</v>
      </c>
      <c r="C731" s="266" t="s">
        <v>297</v>
      </c>
      <c r="D731" s="280">
        <f>D721</f>
        <v>288</v>
      </c>
      <c r="E731" s="274" t="s">
        <v>57</v>
      </c>
      <c r="F731" s="261">
        <v>80000</v>
      </c>
      <c r="G731" s="261">
        <f>ROUNDDOWN(D731*F731,-3)</f>
        <v>23040000</v>
      </c>
      <c r="H731" s="280">
        <f>H721</f>
        <v>288</v>
      </c>
      <c r="I731" s="274" t="s">
        <v>57</v>
      </c>
      <c r="J731" s="261">
        <v>80000</v>
      </c>
      <c r="K731" s="261">
        <f>ROUNDDOWN(H731*J731,-3)</f>
        <v>23040000</v>
      </c>
      <c r="L731" s="280">
        <f>L721</f>
        <v>288</v>
      </c>
      <c r="M731" s="274" t="s">
        <v>57</v>
      </c>
      <c r="N731" s="261">
        <v>80000</v>
      </c>
      <c r="O731" s="261">
        <f>ROUNDDOWN(L731*N731,-3)</f>
        <v>23040000</v>
      </c>
      <c r="P731" s="280">
        <v>288</v>
      </c>
      <c r="Q731" s="274" t="s">
        <v>57</v>
      </c>
      <c r="R731" s="261">
        <v>80000</v>
      </c>
      <c r="S731" s="261">
        <f>ROUNDDOWN(P731*R731,-3)</f>
        <v>23040000</v>
      </c>
      <c r="T731" s="251">
        <f t="shared" si="76"/>
        <v>0</v>
      </c>
    </row>
    <row r="732" spans="2:20" ht="15.9" x14ac:dyDescent="0.4">
      <c r="B732" s="262" t="s">
        <v>246</v>
      </c>
      <c r="C732" s="266" t="s">
        <v>320</v>
      </c>
      <c r="D732" s="279">
        <f>D733</f>
        <v>384</v>
      </c>
      <c r="E732" s="267" t="s">
        <v>171</v>
      </c>
      <c r="F732" s="261">
        <v>0</v>
      </c>
      <c r="G732" s="261">
        <f>G733</f>
        <v>168480000</v>
      </c>
      <c r="H732" s="279">
        <f>H733</f>
        <v>384</v>
      </c>
      <c r="I732" s="267" t="s">
        <v>171</v>
      </c>
      <c r="J732" s="261">
        <v>0</v>
      </c>
      <c r="K732" s="261">
        <f>K733</f>
        <v>168480000</v>
      </c>
      <c r="L732" s="279">
        <f>L733</f>
        <v>384</v>
      </c>
      <c r="M732" s="267" t="s">
        <v>171</v>
      </c>
      <c r="N732" s="261">
        <v>0</v>
      </c>
      <c r="O732" s="261">
        <f>O733</f>
        <v>168480000</v>
      </c>
      <c r="P732" s="279">
        <v>384</v>
      </c>
      <c r="Q732" s="267" t="s">
        <v>171</v>
      </c>
      <c r="R732" s="261">
        <v>0</v>
      </c>
      <c r="S732" s="261">
        <f>S733</f>
        <v>139680000</v>
      </c>
      <c r="T732" s="251">
        <f t="shared" si="76"/>
        <v>28800000</v>
      </c>
    </row>
    <row r="733" spans="2:20" ht="15.9" x14ac:dyDescent="0.4">
      <c r="B733" s="317" t="s">
        <v>34</v>
      </c>
      <c r="C733" s="318" t="s">
        <v>321</v>
      </c>
      <c r="D733" s="279">
        <v>384</v>
      </c>
      <c r="E733" s="267" t="s">
        <v>171</v>
      </c>
      <c r="F733" s="261">
        <v>0</v>
      </c>
      <c r="G733" s="261">
        <f>G734+G738</f>
        <v>168480000</v>
      </c>
      <c r="H733" s="319">
        <v>384</v>
      </c>
      <c r="I733" s="320" t="s">
        <v>171</v>
      </c>
      <c r="J733" s="321">
        <v>0</v>
      </c>
      <c r="K733" s="321">
        <f>K734+K738</f>
        <v>168480000</v>
      </c>
      <c r="L733" s="319">
        <v>384</v>
      </c>
      <c r="M733" s="320" t="s">
        <v>171</v>
      </c>
      <c r="N733" s="321">
        <v>0</v>
      </c>
      <c r="O733" s="321">
        <f>O734+O738</f>
        <v>168480000</v>
      </c>
      <c r="P733" s="319">
        <v>384</v>
      </c>
      <c r="Q733" s="320" t="s">
        <v>171</v>
      </c>
      <c r="R733" s="321">
        <v>0</v>
      </c>
      <c r="S733" s="321">
        <f>S734+S738</f>
        <v>139680000</v>
      </c>
      <c r="T733" s="251">
        <f t="shared" si="76"/>
        <v>28800000</v>
      </c>
    </row>
    <row r="734" spans="2:20" ht="15.9" hidden="1" x14ac:dyDescent="0.4">
      <c r="B734" s="272">
        <v>525111</v>
      </c>
      <c r="C734" s="266" t="s">
        <v>174</v>
      </c>
      <c r="D734" s="273">
        <v>0</v>
      </c>
      <c r="E734" s="274"/>
      <c r="F734" s="266">
        <v>0</v>
      </c>
      <c r="G734" s="261">
        <f>SUM(G735:G737)</f>
        <v>58720000</v>
      </c>
      <c r="H734" s="273">
        <v>0</v>
      </c>
      <c r="I734" s="274"/>
      <c r="J734" s="266">
        <v>0</v>
      </c>
      <c r="K734" s="261">
        <f>SUM(K735:K737)</f>
        <v>58720000</v>
      </c>
      <c r="L734" s="273">
        <v>0</v>
      </c>
      <c r="M734" s="274"/>
      <c r="N734" s="266">
        <v>0</v>
      </c>
      <c r="O734" s="261">
        <f>SUM(O735:O737)</f>
        <v>58720000</v>
      </c>
      <c r="P734" s="273">
        <v>0</v>
      </c>
      <c r="Q734" s="274"/>
      <c r="R734" s="266">
        <v>0</v>
      </c>
      <c r="S734" s="261">
        <f>SUM(S735:S737)</f>
        <v>58720000</v>
      </c>
      <c r="T734" s="251">
        <f t="shared" si="76"/>
        <v>0</v>
      </c>
    </row>
    <row r="735" spans="2:20" ht="15.9" hidden="1" x14ac:dyDescent="0.4">
      <c r="B735" s="272" t="s">
        <v>27</v>
      </c>
      <c r="C735" s="266" t="s">
        <v>46</v>
      </c>
      <c r="D735" s="273">
        <v>64</v>
      </c>
      <c r="E735" s="274" t="s">
        <v>47</v>
      </c>
      <c r="F735" s="261">
        <v>150000</v>
      </c>
      <c r="G735" s="261">
        <f>ROUNDDOWN(D735*F735,-3)</f>
        <v>9600000</v>
      </c>
      <c r="H735" s="273">
        <v>64</v>
      </c>
      <c r="I735" s="274" t="s">
        <v>47</v>
      </c>
      <c r="J735" s="261">
        <v>150000</v>
      </c>
      <c r="K735" s="261">
        <f>ROUNDDOWN(H735*J735,-3)</f>
        <v>9600000</v>
      </c>
      <c r="L735" s="273">
        <v>64</v>
      </c>
      <c r="M735" s="274" t="s">
        <v>47</v>
      </c>
      <c r="N735" s="261">
        <v>150000</v>
      </c>
      <c r="O735" s="261">
        <f>ROUNDDOWN(L735*N735,-3)</f>
        <v>9600000</v>
      </c>
      <c r="P735" s="273">
        <v>64</v>
      </c>
      <c r="Q735" s="274" t="s">
        <v>47</v>
      </c>
      <c r="R735" s="261">
        <v>150000</v>
      </c>
      <c r="S735" s="261">
        <f>ROUNDDOWN(P735*R735,-3)</f>
        <v>9600000</v>
      </c>
      <c r="T735" s="251">
        <f t="shared" si="76"/>
        <v>0</v>
      </c>
    </row>
    <row r="736" spans="2:20" ht="15.9" hidden="1" x14ac:dyDescent="0.4">
      <c r="B736" s="272" t="s">
        <v>27</v>
      </c>
      <c r="C736" s="266" t="s">
        <v>48</v>
      </c>
      <c r="D736" s="273">
        <v>288</v>
      </c>
      <c r="E736" s="274" t="s">
        <v>47</v>
      </c>
      <c r="F736" s="261">
        <v>150000</v>
      </c>
      <c r="G736" s="261">
        <f>ROUNDDOWN(D736*F736,-3)</f>
        <v>43200000</v>
      </c>
      <c r="H736" s="273">
        <v>288</v>
      </c>
      <c r="I736" s="274" t="s">
        <v>47</v>
      </c>
      <c r="J736" s="261">
        <v>150000</v>
      </c>
      <c r="K736" s="261">
        <f>ROUNDDOWN(H736*J736,-3)</f>
        <v>43200000</v>
      </c>
      <c r="L736" s="273">
        <v>288</v>
      </c>
      <c r="M736" s="274" t="s">
        <v>47</v>
      </c>
      <c r="N736" s="261">
        <v>150000</v>
      </c>
      <c r="O736" s="261">
        <f>ROUNDDOWN(L736*N736,-3)</f>
        <v>43200000</v>
      </c>
      <c r="P736" s="273">
        <v>288</v>
      </c>
      <c r="Q736" s="274" t="s">
        <v>47</v>
      </c>
      <c r="R736" s="261">
        <v>150000</v>
      </c>
      <c r="S736" s="261">
        <f>ROUNDDOWN(P736*R736,-3)</f>
        <v>43200000</v>
      </c>
      <c r="T736" s="251">
        <f t="shared" si="76"/>
        <v>0</v>
      </c>
    </row>
    <row r="737" spans="2:20" ht="15.9" hidden="1" x14ac:dyDescent="0.4">
      <c r="B737" s="272" t="s">
        <v>27</v>
      </c>
      <c r="C737" s="266" t="s">
        <v>175</v>
      </c>
      <c r="D737" s="273">
        <v>1</v>
      </c>
      <c r="E737" s="274" t="s">
        <v>38</v>
      </c>
      <c r="F737" s="261">
        <v>5920000</v>
      </c>
      <c r="G737" s="261">
        <f>ROUNDDOWN(D737*F737,-3)</f>
        <v>5920000</v>
      </c>
      <c r="H737" s="273">
        <v>1</v>
      </c>
      <c r="I737" s="274" t="s">
        <v>38</v>
      </c>
      <c r="J737" s="261">
        <v>5920000</v>
      </c>
      <c r="K737" s="261">
        <f>ROUNDDOWN(H737*J737,-3)</f>
        <v>5920000</v>
      </c>
      <c r="L737" s="273">
        <v>1</v>
      </c>
      <c r="M737" s="274" t="s">
        <v>38</v>
      </c>
      <c r="N737" s="261">
        <v>5920000</v>
      </c>
      <c r="O737" s="261">
        <f>ROUNDDOWN(L737*N737,-3)</f>
        <v>5920000</v>
      </c>
      <c r="P737" s="273">
        <v>1</v>
      </c>
      <c r="Q737" s="274" t="s">
        <v>38</v>
      </c>
      <c r="R737" s="261">
        <v>5920000</v>
      </c>
      <c r="S737" s="261">
        <f>ROUNDDOWN(P737*R737,-3)</f>
        <v>5920000</v>
      </c>
      <c r="T737" s="251">
        <f t="shared" si="76"/>
        <v>0</v>
      </c>
    </row>
    <row r="738" spans="2:20" ht="15.9" x14ac:dyDescent="0.4">
      <c r="B738" s="272">
        <v>525112</v>
      </c>
      <c r="C738" s="266" t="s">
        <v>97</v>
      </c>
      <c r="D738" s="273">
        <v>0</v>
      </c>
      <c r="E738" s="274"/>
      <c r="F738" s="266">
        <v>0</v>
      </c>
      <c r="G738" s="261">
        <f>SUM(G739:G743)</f>
        <v>109760000</v>
      </c>
      <c r="H738" s="273">
        <v>0</v>
      </c>
      <c r="I738" s="274"/>
      <c r="J738" s="266">
        <v>0</v>
      </c>
      <c r="K738" s="261">
        <f>SUM(K739:K743)</f>
        <v>109760000</v>
      </c>
      <c r="L738" s="273">
        <v>0</v>
      </c>
      <c r="M738" s="274"/>
      <c r="N738" s="266">
        <v>0</v>
      </c>
      <c r="O738" s="261">
        <f>SUM(O739:O743)</f>
        <v>109760000</v>
      </c>
      <c r="P738" s="273">
        <v>0</v>
      </c>
      <c r="Q738" s="274"/>
      <c r="R738" s="266">
        <v>0</v>
      </c>
      <c r="S738" s="261">
        <f>SUM(S739:S743)</f>
        <v>80960000</v>
      </c>
      <c r="T738" s="251">
        <f t="shared" si="76"/>
        <v>28800000</v>
      </c>
    </row>
    <row r="739" spans="2:20" ht="15.9" hidden="1" x14ac:dyDescent="0.4">
      <c r="B739" s="272" t="s">
        <v>27</v>
      </c>
      <c r="C739" s="266" t="s">
        <v>295</v>
      </c>
      <c r="D739" s="273">
        <v>1</v>
      </c>
      <c r="E739" s="274" t="s">
        <v>322</v>
      </c>
      <c r="F739" s="261">
        <v>26880000</v>
      </c>
      <c r="G739" s="261">
        <f>ROUNDDOWN(D739*F739,-3)</f>
        <v>26880000</v>
      </c>
      <c r="H739" s="273">
        <v>1</v>
      </c>
      <c r="I739" s="274" t="s">
        <v>322</v>
      </c>
      <c r="J739" s="261">
        <v>26880000</v>
      </c>
      <c r="K739" s="261">
        <f>ROUNDDOWN(H739*J739,-3)</f>
        <v>26880000</v>
      </c>
      <c r="L739" s="273">
        <v>1</v>
      </c>
      <c r="M739" s="274" t="s">
        <v>322</v>
      </c>
      <c r="N739" s="261">
        <v>26880000</v>
      </c>
      <c r="O739" s="261">
        <f>ROUNDDOWN(L739*N739,-3)</f>
        <v>26880000</v>
      </c>
      <c r="P739" s="273">
        <v>1</v>
      </c>
      <c r="Q739" s="274" t="s">
        <v>322</v>
      </c>
      <c r="R739" s="261">
        <v>26880000</v>
      </c>
      <c r="S739" s="261">
        <f>ROUNDDOWN(P739*R739,-3)</f>
        <v>26880000</v>
      </c>
      <c r="T739" s="251">
        <f t="shared" si="76"/>
        <v>0</v>
      </c>
    </row>
    <row r="740" spans="2:20" ht="15.9" x14ac:dyDescent="0.4">
      <c r="B740" s="272" t="s">
        <v>27</v>
      </c>
      <c r="C740" s="266" t="s">
        <v>296</v>
      </c>
      <c r="D740" s="280">
        <f>D733</f>
        <v>384</v>
      </c>
      <c r="E740" s="274" t="s">
        <v>231</v>
      </c>
      <c r="F740" s="261">
        <v>75000</v>
      </c>
      <c r="G740" s="261">
        <f>ROUNDDOWN(D740*F740,-3)</f>
        <v>28800000</v>
      </c>
      <c r="H740" s="280">
        <f>H733</f>
        <v>384</v>
      </c>
      <c r="I740" s="274" t="s">
        <v>231</v>
      </c>
      <c r="J740" s="261">
        <v>75000</v>
      </c>
      <c r="K740" s="261">
        <f>ROUNDDOWN(H740*J740,-3)</f>
        <v>28800000</v>
      </c>
      <c r="L740" s="280">
        <f>L733</f>
        <v>384</v>
      </c>
      <c r="M740" s="274" t="s">
        <v>231</v>
      </c>
      <c r="N740" s="261">
        <v>75000</v>
      </c>
      <c r="O740" s="261">
        <f>ROUNDDOWN(L740*N740,-3)</f>
        <v>28800000</v>
      </c>
      <c r="P740" s="280">
        <v>0</v>
      </c>
      <c r="Q740" s="274" t="s">
        <v>231</v>
      </c>
      <c r="R740" s="261">
        <v>75000</v>
      </c>
      <c r="S740" s="261">
        <f>ROUNDDOWN(P740*R740,-3)</f>
        <v>0</v>
      </c>
      <c r="T740" s="251">
        <f t="shared" si="76"/>
        <v>28800000</v>
      </c>
    </row>
    <row r="741" spans="2:20" ht="15.9" hidden="1" x14ac:dyDescent="0.4">
      <c r="B741" s="272" t="s">
        <v>27</v>
      </c>
      <c r="C741" s="266" t="s">
        <v>44</v>
      </c>
      <c r="D741" s="280">
        <f>D733</f>
        <v>384</v>
      </c>
      <c r="E741" s="274" t="s">
        <v>40</v>
      </c>
      <c r="F741" s="261">
        <v>50000</v>
      </c>
      <c r="G741" s="261">
        <f>ROUNDDOWN(D741*F741,-3)</f>
        <v>19200000</v>
      </c>
      <c r="H741" s="280">
        <f>H733</f>
        <v>384</v>
      </c>
      <c r="I741" s="274" t="s">
        <v>40</v>
      </c>
      <c r="J741" s="261">
        <v>50000</v>
      </c>
      <c r="K741" s="261">
        <f>ROUNDDOWN(H741*J741,-3)</f>
        <v>19200000</v>
      </c>
      <c r="L741" s="280">
        <f>L733</f>
        <v>384</v>
      </c>
      <c r="M741" s="274" t="s">
        <v>40</v>
      </c>
      <c r="N741" s="261">
        <v>50000</v>
      </c>
      <c r="O741" s="261">
        <f>ROUNDDOWN(L741*N741,-3)</f>
        <v>19200000</v>
      </c>
      <c r="P741" s="280">
        <v>384</v>
      </c>
      <c r="Q741" s="274" t="s">
        <v>40</v>
      </c>
      <c r="R741" s="261">
        <v>50000</v>
      </c>
      <c r="S741" s="261">
        <f>ROUNDDOWN(P741*R741,-3)</f>
        <v>19200000</v>
      </c>
      <c r="T741" s="251">
        <f t="shared" si="76"/>
        <v>0</v>
      </c>
    </row>
    <row r="742" spans="2:20" ht="15.9" hidden="1" x14ac:dyDescent="0.4">
      <c r="B742" s="272" t="s">
        <v>27</v>
      </c>
      <c r="C742" s="266" t="s">
        <v>297</v>
      </c>
      <c r="D742" s="280">
        <f>D733</f>
        <v>384</v>
      </c>
      <c r="E742" s="274" t="s">
        <v>40</v>
      </c>
      <c r="F742" s="261">
        <v>70000</v>
      </c>
      <c r="G742" s="261">
        <f>ROUNDDOWN(D742*F742,-3)</f>
        <v>26880000</v>
      </c>
      <c r="H742" s="280">
        <f>H733</f>
        <v>384</v>
      </c>
      <c r="I742" s="274" t="s">
        <v>40</v>
      </c>
      <c r="J742" s="261">
        <v>70000</v>
      </c>
      <c r="K742" s="261">
        <f>ROUNDDOWN(H742*J742,-3)</f>
        <v>26880000</v>
      </c>
      <c r="L742" s="280">
        <f>L733</f>
        <v>384</v>
      </c>
      <c r="M742" s="274" t="s">
        <v>40</v>
      </c>
      <c r="N742" s="261">
        <v>70000</v>
      </c>
      <c r="O742" s="261">
        <f>ROUNDDOWN(L742*N742,-3)</f>
        <v>26880000</v>
      </c>
      <c r="P742" s="280">
        <v>384</v>
      </c>
      <c r="Q742" s="274" t="s">
        <v>40</v>
      </c>
      <c r="R742" s="261">
        <v>70000</v>
      </c>
      <c r="S742" s="261">
        <f>ROUNDDOWN(P742*R742,-3)</f>
        <v>26880000</v>
      </c>
      <c r="T742" s="251">
        <f t="shared" si="76"/>
        <v>0</v>
      </c>
    </row>
    <row r="743" spans="2:20" ht="15.9" hidden="1" x14ac:dyDescent="0.4">
      <c r="B743" s="272" t="s">
        <v>27</v>
      </c>
      <c r="C743" s="266" t="s">
        <v>299</v>
      </c>
      <c r="D743" s="280">
        <f>D733/24</f>
        <v>16</v>
      </c>
      <c r="E743" s="274" t="s">
        <v>51</v>
      </c>
      <c r="F743" s="261">
        <v>500000</v>
      </c>
      <c r="G743" s="261">
        <f>ROUNDDOWN(D743*F743,-3)</f>
        <v>8000000</v>
      </c>
      <c r="H743" s="280">
        <f>H733/24</f>
        <v>16</v>
      </c>
      <c r="I743" s="274" t="s">
        <v>51</v>
      </c>
      <c r="J743" s="261">
        <v>500000</v>
      </c>
      <c r="K743" s="261">
        <f>ROUNDDOWN(H743*J743,-3)</f>
        <v>8000000</v>
      </c>
      <c r="L743" s="280">
        <f>L733/24</f>
        <v>16</v>
      </c>
      <c r="M743" s="274" t="s">
        <v>51</v>
      </c>
      <c r="N743" s="261">
        <v>500000</v>
      </c>
      <c r="O743" s="261">
        <f>ROUNDDOWN(L743*N743,-3)</f>
        <v>8000000</v>
      </c>
      <c r="P743" s="280">
        <v>16</v>
      </c>
      <c r="Q743" s="274" t="s">
        <v>51</v>
      </c>
      <c r="R743" s="261">
        <v>500000</v>
      </c>
      <c r="S743" s="261">
        <f>ROUNDDOWN(P743*R743,-3)</f>
        <v>8000000</v>
      </c>
      <c r="T743" s="251">
        <f t="shared" si="76"/>
        <v>0</v>
      </c>
    </row>
    <row r="744" spans="2:20" ht="15.9" x14ac:dyDescent="0.4">
      <c r="B744" s="262" t="s">
        <v>249</v>
      </c>
      <c r="C744" s="266" t="s">
        <v>323</v>
      </c>
      <c r="D744" s="279">
        <f>D745</f>
        <v>432</v>
      </c>
      <c r="E744" s="267" t="s">
        <v>171</v>
      </c>
      <c r="F744" s="261">
        <v>0</v>
      </c>
      <c r="G744" s="261">
        <f>G745</f>
        <v>192900000</v>
      </c>
      <c r="H744" s="279">
        <f>H745</f>
        <v>432</v>
      </c>
      <c r="I744" s="267" t="s">
        <v>171</v>
      </c>
      <c r="J744" s="261">
        <v>0</v>
      </c>
      <c r="K744" s="261">
        <f>K745</f>
        <v>192900000</v>
      </c>
      <c r="L744" s="279">
        <f>L745</f>
        <v>432</v>
      </c>
      <c r="M744" s="267" t="s">
        <v>171</v>
      </c>
      <c r="N744" s="261">
        <v>0</v>
      </c>
      <c r="O744" s="261">
        <f>O745</f>
        <v>192900000</v>
      </c>
      <c r="P744" s="279">
        <v>432</v>
      </c>
      <c r="Q744" s="267" t="s">
        <v>171</v>
      </c>
      <c r="R744" s="261">
        <v>0</v>
      </c>
      <c r="S744" s="261">
        <f>S745</f>
        <v>160500000</v>
      </c>
      <c r="T744" s="251">
        <f t="shared" si="76"/>
        <v>32400000</v>
      </c>
    </row>
    <row r="745" spans="2:20" ht="15.9" x14ac:dyDescent="0.4">
      <c r="B745" s="317" t="s">
        <v>34</v>
      </c>
      <c r="C745" s="318" t="s">
        <v>324</v>
      </c>
      <c r="D745" s="279">
        <v>432</v>
      </c>
      <c r="E745" s="267" t="s">
        <v>171</v>
      </c>
      <c r="F745" s="261">
        <v>0</v>
      </c>
      <c r="G745" s="261">
        <f>G746+G750</f>
        <v>192900000</v>
      </c>
      <c r="H745" s="319">
        <v>432</v>
      </c>
      <c r="I745" s="320" t="s">
        <v>171</v>
      </c>
      <c r="J745" s="321">
        <v>0</v>
      </c>
      <c r="K745" s="321">
        <f>K746+K750</f>
        <v>192900000</v>
      </c>
      <c r="L745" s="319">
        <v>432</v>
      </c>
      <c r="M745" s="320" t="s">
        <v>171</v>
      </c>
      <c r="N745" s="321">
        <v>0</v>
      </c>
      <c r="O745" s="321">
        <f>O746+O750</f>
        <v>192900000</v>
      </c>
      <c r="P745" s="319">
        <v>432</v>
      </c>
      <c r="Q745" s="320" t="s">
        <v>171</v>
      </c>
      <c r="R745" s="321">
        <v>0</v>
      </c>
      <c r="S745" s="321">
        <f>S746+S750</f>
        <v>160500000</v>
      </c>
      <c r="T745" s="251">
        <f t="shared" si="76"/>
        <v>32400000</v>
      </c>
    </row>
    <row r="746" spans="2:20" ht="15.9" hidden="1" x14ac:dyDescent="0.4">
      <c r="B746" s="272">
        <v>525111</v>
      </c>
      <c r="C746" s="266" t="s">
        <v>174</v>
      </c>
      <c r="D746" s="273">
        <v>0</v>
      </c>
      <c r="E746" s="274"/>
      <c r="F746" s="266">
        <v>0</v>
      </c>
      <c r="G746" s="261">
        <f>SUM(G747:G749)</f>
        <v>82260000</v>
      </c>
      <c r="H746" s="273">
        <v>0</v>
      </c>
      <c r="I746" s="274"/>
      <c r="J746" s="266">
        <v>0</v>
      </c>
      <c r="K746" s="261">
        <f>SUM(K747:K749)</f>
        <v>82260000</v>
      </c>
      <c r="L746" s="273">
        <v>0</v>
      </c>
      <c r="M746" s="274"/>
      <c r="N746" s="266">
        <v>0</v>
      </c>
      <c r="O746" s="261">
        <f>SUM(O747:O749)</f>
        <v>82260000</v>
      </c>
      <c r="P746" s="273">
        <v>0</v>
      </c>
      <c r="Q746" s="274"/>
      <c r="R746" s="266">
        <v>0</v>
      </c>
      <c r="S746" s="261">
        <f>SUM(S747:S749)</f>
        <v>82260000</v>
      </c>
      <c r="T746" s="251">
        <f t="shared" si="76"/>
        <v>0</v>
      </c>
    </row>
    <row r="747" spans="2:20" ht="15.9" hidden="1" x14ac:dyDescent="0.4">
      <c r="B747" s="272" t="s">
        <v>27</v>
      </c>
      <c r="C747" s="266" t="s">
        <v>46</v>
      </c>
      <c r="D747" s="273">
        <v>180</v>
      </c>
      <c r="E747" s="274" t="s">
        <v>47</v>
      </c>
      <c r="F747" s="261">
        <v>150000</v>
      </c>
      <c r="G747" s="261">
        <f>ROUNDDOWN(D747*F747,-3)</f>
        <v>27000000</v>
      </c>
      <c r="H747" s="273">
        <v>180</v>
      </c>
      <c r="I747" s="274" t="s">
        <v>47</v>
      </c>
      <c r="J747" s="261">
        <v>150000</v>
      </c>
      <c r="K747" s="261">
        <f>ROUNDDOWN(H747*J747,-3)</f>
        <v>27000000</v>
      </c>
      <c r="L747" s="273">
        <v>180</v>
      </c>
      <c r="M747" s="274" t="s">
        <v>47</v>
      </c>
      <c r="N747" s="261">
        <v>150000</v>
      </c>
      <c r="O747" s="261">
        <f>ROUNDDOWN(L747*N747,-3)</f>
        <v>27000000</v>
      </c>
      <c r="P747" s="273">
        <v>180</v>
      </c>
      <c r="Q747" s="274" t="s">
        <v>47</v>
      </c>
      <c r="R747" s="261">
        <v>150000</v>
      </c>
      <c r="S747" s="261">
        <f>ROUNDDOWN(P747*R747,-3)</f>
        <v>27000000</v>
      </c>
      <c r="T747" s="251">
        <f t="shared" si="76"/>
        <v>0</v>
      </c>
    </row>
    <row r="748" spans="2:20" ht="15.9" hidden="1" x14ac:dyDescent="0.4">
      <c r="B748" s="272" t="s">
        <v>27</v>
      </c>
      <c r="C748" s="266" t="s">
        <v>48</v>
      </c>
      <c r="D748" s="273">
        <v>324</v>
      </c>
      <c r="E748" s="274" t="s">
        <v>47</v>
      </c>
      <c r="F748" s="261">
        <v>150000</v>
      </c>
      <c r="G748" s="261">
        <f>ROUNDDOWN(D748*F748,-3)</f>
        <v>48600000</v>
      </c>
      <c r="H748" s="273">
        <v>324</v>
      </c>
      <c r="I748" s="274" t="s">
        <v>47</v>
      </c>
      <c r="J748" s="261">
        <v>150000</v>
      </c>
      <c r="K748" s="261">
        <f>ROUNDDOWN(H748*J748,-3)</f>
        <v>48600000</v>
      </c>
      <c r="L748" s="273">
        <v>324</v>
      </c>
      <c r="M748" s="274" t="s">
        <v>47</v>
      </c>
      <c r="N748" s="261">
        <v>150000</v>
      </c>
      <c r="O748" s="261">
        <f>ROUNDDOWN(L748*N748,-3)</f>
        <v>48600000</v>
      </c>
      <c r="P748" s="273">
        <v>324</v>
      </c>
      <c r="Q748" s="274" t="s">
        <v>47</v>
      </c>
      <c r="R748" s="261">
        <v>150000</v>
      </c>
      <c r="S748" s="261">
        <f>ROUNDDOWN(P748*R748,-3)</f>
        <v>48600000</v>
      </c>
      <c r="T748" s="251">
        <f t="shared" si="76"/>
        <v>0</v>
      </c>
    </row>
    <row r="749" spans="2:20" ht="15.9" hidden="1" x14ac:dyDescent="0.4">
      <c r="B749" s="272" t="s">
        <v>27</v>
      </c>
      <c r="C749" s="266" t="s">
        <v>175</v>
      </c>
      <c r="D749" s="273">
        <v>1</v>
      </c>
      <c r="E749" s="274" t="s">
        <v>38</v>
      </c>
      <c r="F749" s="261">
        <v>6660000</v>
      </c>
      <c r="G749" s="261">
        <f>ROUNDDOWN(D749*F749,-3)</f>
        <v>6660000</v>
      </c>
      <c r="H749" s="273">
        <v>1</v>
      </c>
      <c r="I749" s="274" t="s">
        <v>38</v>
      </c>
      <c r="J749" s="261">
        <v>6660000</v>
      </c>
      <c r="K749" s="261">
        <f>ROUNDDOWN(H749*J749,-3)</f>
        <v>6660000</v>
      </c>
      <c r="L749" s="273">
        <v>1</v>
      </c>
      <c r="M749" s="274" t="s">
        <v>38</v>
      </c>
      <c r="N749" s="261">
        <v>6660000</v>
      </c>
      <c r="O749" s="261">
        <f>ROUNDDOWN(L749*N749,-3)</f>
        <v>6660000</v>
      </c>
      <c r="P749" s="273">
        <v>1</v>
      </c>
      <c r="Q749" s="274" t="s">
        <v>38</v>
      </c>
      <c r="R749" s="261">
        <v>6660000</v>
      </c>
      <c r="S749" s="261">
        <f>ROUNDDOWN(P749*R749,-3)</f>
        <v>6660000</v>
      </c>
      <c r="T749" s="251">
        <f t="shared" si="76"/>
        <v>0</v>
      </c>
    </row>
    <row r="750" spans="2:20" ht="15.9" x14ac:dyDescent="0.4">
      <c r="B750" s="272">
        <v>525112</v>
      </c>
      <c r="C750" s="266" t="s">
        <v>97</v>
      </c>
      <c r="D750" s="273"/>
      <c r="E750" s="274"/>
      <c r="F750" s="266">
        <v>0</v>
      </c>
      <c r="G750" s="261">
        <f>SUM(G751:G755)</f>
        <v>110640000</v>
      </c>
      <c r="H750" s="273"/>
      <c r="I750" s="274"/>
      <c r="J750" s="266">
        <v>0</v>
      </c>
      <c r="K750" s="261">
        <f>SUM(K751:K755)</f>
        <v>110640000</v>
      </c>
      <c r="L750" s="273"/>
      <c r="M750" s="274"/>
      <c r="N750" s="266">
        <v>0</v>
      </c>
      <c r="O750" s="261">
        <f>SUM(O751:O755)</f>
        <v>110640000</v>
      </c>
      <c r="P750" s="273"/>
      <c r="Q750" s="274"/>
      <c r="R750" s="266">
        <v>0</v>
      </c>
      <c r="S750" s="261">
        <f>SUM(S751:S755)</f>
        <v>78240000</v>
      </c>
      <c r="T750" s="251">
        <f t="shared" si="76"/>
        <v>32400000</v>
      </c>
    </row>
    <row r="751" spans="2:20" ht="15.9" hidden="1" x14ac:dyDescent="0.4">
      <c r="B751" s="272" t="s">
        <v>27</v>
      </c>
      <c r="C751" s="266" t="s">
        <v>295</v>
      </c>
      <c r="D751" s="273">
        <v>1</v>
      </c>
      <c r="E751" s="274" t="s">
        <v>38</v>
      </c>
      <c r="F751" s="261">
        <v>17400000</v>
      </c>
      <c r="G751" s="261">
        <f>ROUNDDOWN(D751*F751,-3)</f>
        <v>17400000</v>
      </c>
      <c r="H751" s="273">
        <v>1</v>
      </c>
      <c r="I751" s="274" t="s">
        <v>38</v>
      </c>
      <c r="J751" s="261">
        <v>17400000</v>
      </c>
      <c r="K751" s="261">
        <f>ROUNDDOWN(H751*J751,-3)</f>
        <v>17400000</v>
      </c>
      <c r="L751" s="273">
        <v>1</v>
      </c>
      <c r="M751" s="274" t="s">
        <v>38</v>
      </c>
      <c r="N751" s="261">
        <v>17400000</v>
      </c>
      <c r="O751" s="261">
        <f>ROUNDDOWN(L751*N751,-3)</f>
        <v>17400000</v>
      </c>
      <c r="P751" s="273">
        <v>1</v>
      </c>
      <c r="Q751" s="274" t="s">
        <v>38</v>
      </c>
      <c r="R751" s="261">
        <v>17400000</v>
      </c>
      <c r="S751" s="261">
        <f>ROUNDDOWN(P751*R751,-3)</f>
        <v>17400000</v>
      </c>
      <c r="T751" s="251">
        <f t="shared" si="76"/>
        <v>0</v>
      </c>
    </row>
    <row r="752" spans="2:20" ht="15.9" x14ac:dyDescent="0.4">
      <c r="B752" s="272" t="s">
        <v>27</v>
      </c>
      <c r="C752" s="266" t="s">
        <v>296</v>
      </c>
      <c r="D752" s="280">
        <f>D745</f>
        <v>432</v>
      </c>
      <c r="E752" s="274" t="s">
        <v>231</v>
      </c>
      <c r="F752" s="261">
        <v>75000</v>
      </c>
      <c r="G752" s="261">
        <f>ROUNDDOWN(D752*F752,-3)</f>
        <v>32400000</v>
      </c>
      <c r="H752" s="280">
        <f>H745</f>
        <v>432</v>
      </c>
      <c r="I752" s="274" t="s">
        <v>231</v>
      </c>
      <c r="J752" s="261">
        <v>75000</v>
      </c>
      <c r="K752" s="261">
        <f>ROUNDDOWN(H752*J752,-3)</f>
        <v>32400000</v>
      </c>
      <c r="L752" s="280">
        <f>L745</f>
        <v>432</v>
      </c>
      <c r="M752" s="274" t="s">
        <v>231</v>
      </c>
      <c r="N752" s="261">
        <v>75000</v>
      </c>
      <c r="O752" s="261">
        <f>ROUNDDOWN(L752*N752,-3)</f>
        <v>32400000</v>
      </c>
      <c r="P752" s="280">
        <v>0</v>
      </c>
      <c r="Q752" s="274" t="s">
        <v>231</v>
      </c>
      <c r="R752" s="261">
        <v>75000</v>
      </c>
      <c r="S752" s="261">
        <f>ROUNDDOWN(P752*R752,-3)</f>
        <v>0</v>
      </c>
      <c r="T752" s="251">
        <f t="shared" si="76"/>
        <v>32400000</v>
      </c>
    </row>
    <row r="753" spans="2:20" ht="15.9" hidden="1" x14ac:dyDescent="0.4">
      <c r="B753" s="272" t="s">
        <v>27</v>
      </c>
      <c r="C753" s="266" t="s">
        <v>44</v>
      </c>
      <c r="D753" s="280">
        <f>D745</f>
        <v>432</v>
      </c>
      <c r="E753" s="274" t="s">
        <v>40</v>
      </c>
      <c r="F753" s="261">
        <v>50000</v>
      </c>
      <c r="G753" s="261">
        <f>ROUNDDOWN(D753*F753,-3)</f>
        <v>21600000</v>
      </c>
      <c r="H753" s="280">
        <f>H745</f>
        <v>432</v>
      </c>
      <c r="I753" s="274" t="s">
        <v>40</v>
      </c>
      <c r="J753" s="261">
        <v>50000</v>
      </c>
      <c r="K753" s="261">
        <f>ROUNDDOWN(H753*J753,-3)</f>
        <v>21600000</v>
      </c>
      <c r="L753" s="280">
        <f>L745</f>
        <v>432</v>
      </c>
      <c r="M753" s="274" t="s">
        <v>40</v>
      </c>
      <c r="N753" s="261">
        <v>50000</v>
      </c>
      <c r="O753" s="261">
        <f>ROUNDDOWN(L753*N753,-3)</f>
        <v>21600000</v>
      </c>
      <c r="P753" s="280">
        <v>432</v>
      </c>
      <c r="Q753" s="274" t="s">
        <v>40</v>
      </c>
      <c r="R753" s="261">
        <v>50000</v>
      </c>
      <c r="S753" s="261">
        <f>ROUNDDOWN(P753*R753,-3)</f>
        <v>21600000</v>
      </c>
      <c r="T753" s="251">
        <f t="shared" si="76"/>
        <v>0</v>
      </c>
    </row>
    <row r="754" spans="2:20" ht="15.9" hidden="1" x14ac:dyDescent="0.4">
      <c r="B754" s="272" t="s">
        <v>27</v>
      </c>
      <c r="C754" s="266" t="s">
        <v>297</v>
      </c>
      <c r="D754" s="280">
        <f>D745</f>
        <v>432</v>
      </c>
      <c r="E754" s="274" t="s">
        <v>40</v>
      </c>
      <c r="F754" s="261">
        <v>70000</v>
      </c>
      <c r="G754" s="261">
        <f>ROUNDDOWN(D754*F754,-3)</f>
        <v>30240000</v>
      </c>
      <c r="H754" s="280">
        <f>H745</f>
        <v>432</v>
      </c>
      <c r="I754" s="274" t="s">
        <v>40</v>
      </c>
      <c r="J754" s="261">
        <v>70000</v>
      </c>
      <c r="K754" s="261">
        <f>ROUNDDOWN(H754*J754,-3)</f>
        <v>30240000</v>
      </c>
      <c r="L754" s="280">
        <f>L745</f>
        <v>432</v>
      </c>
      <c r="M754" s="274" t="s">
        <v>40</v>
      </c>
      <c r="N754" s="261">
        <v>70000</v>
      </c>
      <c r="O754" s="261">
        <f>ROUNDDOWN(L754*N754,-3)</f>
        <v>30240000</v>
      </c>
      <c r="P754" s="280">
        <v>432</v>
      </c>
      <c r="Q754" s="274" t="s">
        <v>40</v>
      </c>
      <c r="R754" s="261">
        <v>70000</v>
      </c>
      <c r="S754" s="261">
        <f>ROUNDDOWN(P754*R754,-3)</f>
        <v>30240000</v>
      </c>
      <c r="T754" s="251">
        <f t="shared" si="76"/>
        <v>0</v>
      </c>
    </row>
    <row r="755" spans="2:20" ht="15.9" hidden="1" x14ac:dyDescent="0.4">
      <c r="B755" s="272" t="s">
        <v>27</v>
      </c>
      <c r="C755" s="266" t="s">
        <v>299</v>
      </c>
      <c r="D755" s="280">
        <f>D745/24</f>
        <v>18</v>
      </c>
      <c r="E755" s="274" t="s">
        <v>51</v>
      </c>
      <c r="F755" s="261">
        <v>500000</v>
      </c>
      <c r="G755" s="261">
        <f>ROUNDDOWN(D755*F755,-3)</f>
        <v>9000000</v>
      </c>
      <c r="H755" s="280">
        <f>H745/24</f>
        <v>18</v>
      </c>
      <c r="I755" s="274" t="s">
        <v>51</v>
      </c>
      <c r="J755" s="261">
        <v>500000</v>
      </c>
      <c r="K755" s="261">
        <f>ROUNDDOWN(H755*J755,-3)</f>
        <v>9000000</v>
      </c>
      <c r="L755" s="280">
        <f>L745/24</f>
        <v>18</v>
      </c>
      <c r="M755" s="274" t="s">
        <v>51</v>
      </c>
      <c r="N755" s="261">
        <v>500000</v>
      </c>
      <c r="O755" s="261">
        <f>ROUNDDOWN(L755*N755,-3)</f>
        <v>9000000</v>
      </c>
      <c r="P755" s="280">
        <v>18</v>
      </c>
      <c r="Q755" s="274" t="s">
        <v>51</v>
      </c>
      <c r="R755" s="261">
        <v>500000</v>
      </c>
      <c r="S755" s="261">
        <f>ROUNDDOWN(P755*R755,-3)</f>
        <v>9000000</v>
      </c>
      <c r="T755" s="251">
        <f t="shared" si="76"/>
        <v>0</v>
      </c>
    </row>
    <row r="756" spans="2:20" ht="15.9" x14ac:dyDescent="0.4">
      <c r="B756" s="262" t="s">
        <v>325</v>
      </c>
      <c r="C756" s="266" t="s">
        <v>326</v>
      </c>
      <c r="D756" s="279">
        <f>D757</f>
        <v>288</v>
      </c>
      <c r="E756" s="267" t="s">
        <v>171</v>
      </c>
      <c r="F756" s="261">
        <v>0</v>
      </c>
      <c r="G756" s="261">
        <f>G757</f>
        <v>138240000</v>
      </c>
      <c r="H756" s="279">
        <f>H757</f>
        <v>288</v>
      </c>
      <c r="I756" s="267" t="s">
        <v>171</v>
      </c>
      <c r="J756" s="261">
        <v>0</v>
      </c>
      <c r="K756" s="261">
        <f>K757</f>
        <v>138240000</v>
      </c>
      <c r="L756" s="279">
        <f>L757</f>
        <v>288</v>
      </c>
      <c r="M756" s="267" t="s">
        <v>171</v>
      </c>
      <c r="N756" s="261">
        <v>0</v>
      </c>
      <c r="O756" s="261">
        <f>O757</f>
        <v>138240000</v>
      </c>
      <c r="P756" s="279">
        <v>288</v>
      </c>
      <c r="Q756" s="267" t="s">
        <v>171</v>
      </c>
      <c r="R756" s="261">
        <v>0</v>
      </c>
      <c r="S756" s="261">
        <f>S757</f>
        <v>116640000</v>
      </c>
      <c r="T756" s="251">
        <f t="shared" si="76"/>
        <v>21600000</v>
      </c>
    </row>
    <row r="757" spans="2:20" ht="15.9" x14ac:dyDescent="0.4">
      <c r="B757" s="317" t="s">
        <v>34</v>
      </c>
      <c r="C757" s="318" t="s">
        <v>327</v>
      </c>
      <c r="D757" s="279">
        <v>288</v>
      </c>
      <c r="E757" s="267" t="s">
        <v>171</v>
      </c>
      <c r="F757" s="261">
        <v>0</v>
      </c>
      <c r="G757" s="261">
        <f>G758+G762</f>
        <v>138240000</v>
      </c>
      <c r="H757" s="319">
        <v>288</v>
      </c>
      <c r="I757" s="320" t="s">
        <v>171</v>
      </c>
      <c r="J757" s="321">
        <v>0</v>
      </c>
      <c r="K757" s="321">
        <f>K758+K762</f>
        <v>138240000</v>
      </c>
      <c r="L757" s="319">
        <v>288</v>
      </c>
      <c r="M757" s="320" t="s">
        <v>171</v>
      </c>
      <c r="N757" s="321">
        <v>0</v>
      </c>
      <c r="O757" s="321">
        <f>O758+O762</f>
        <v>138240000</v>
      </c>
      <c r="P757" s="319">
        <v>288</v>
      </c>
      <c r="Q757" s="320" t="s">
        <v>171</v>
      </c>
      <c r="R757" s="321">
        <v>0</v>
      </c>
      <c r="S757" s="321">
        <f>S758+S762</f>
        <v>116640000</v>
      </c>
      <c r="T757" s="251">
        <f t="shared" si="76"/>
        <v>21600000</v>
      </c>
    </row>
    <row r="758" spans="2:20" ht="15.9" hidden="1" x14ac:dyDescent="0.4">
      <c r="B758" s="272">
        <v>525111</v>
      </c>
      <c r="C758" s="266" t="s">
        <v>174</v>
      </c>
      <c r="D758" s="273">
        <v>0</v>
      </c>
      <c r="E758" s="274"/>
      <c r="F758" s="266">
        <v>0</v>
      </c>
      <c r="G758" s="261">
        <f>SUM(G759:G761)</f>
        <v>50040000</v>
      </c>
      <c r="H758" s="273">
        <v>0</v>
      </c>
      <c r="I758" s="274"/>
      <c r="J758" s="266">
        <v>0</v>
      </c>
      <c r="K758" s="261">
        <f>SUM(K759:K761)</f>
        <v>50040000</v>
      </c>
      <c r="L758" s="273">
        <v>0</v>
      </c>
      <c r="M758" s="274"/>
      <c r="N758" s="266">
        <v>0</v>
      </c>
      <c r="O758" s="261">
        <f>SUM(O759:O761)</f>
        <v>50040000</v>
      </c>
      <c r="P758" s="273">
        <v>0</v>
      </c>
      <c r="Q758" s="274"/>
      <c r="R758" s="266">
        <v>0</v>
      </c>
      <c r="S758" s="261">
        <f>SUM(S759:S761)</f>
        <v>50040000</v>
      </c>
      <c r="T758" s="251">
        <f t="shared" si="76"/>
        <v>0</v>
      </c>
    </row>
    <row r="759" spans="2:20" ht="15.9" hidden="1" x14ac:dyDescent="0.4">
      <c r="B759" s="272" t="s">
        <v>27</v>
      </c>
      <c r="C759" s="266" t="s">
        <v>46</v>
      </c>
      <c r="D759" s="273">
        <v>144</v>
      </c>
      <c r="E759" s="274" t="s">
        <v>47</v>
      </c>
      <c r="F759" s="261">
        <v>150000</v>
      </c>
      <c r="G759" s="261">
        <f>ROUNDDOWN(D759*F759,-3)</f>
        <v>21600000</v>
      </c>
      <c r="H759" s="273">
        <v>144</v>
      </c>
      <c r="I759" s="274" t="s">
        <v>47</v>
      </c>
      <c r="J759" s="261">
        <v>150000</v>
      </c>
      <c r="K759" s="261">
        <f>ROUNDDOWN(H759*J759,-3)</f>
        <v>21600000</v>
      </c>
      <c r="L759" s="273">
        <v>144</v>
      </c>
      <c r="M759" s="274" t="s">
        <v>47</v>
      </c>
      <c r="N759" s="261">
        <v>150000</v>
      </c>
      <c r="O759" s="261">
        <f>ROUNDDOWN(L759*N759,-3)</f>
        <v>21600000</v>
      </c>
      <c r="P759" s="273">
        <v>144</v>
      </c>
      <c r="Q759" s="274" t="s">
        <v>47</v>
      </c>
      <c r="R759" s="261">
        <v>150000</v>
      </c>
      <c r="S759" s="261">
        <f>ROUNDDOWN(P759*R759,-3)</f>
        <v>21600000</v>
      </c>
      <c r="T759" s="251">
        <f t="shared" si="76"/>
        <v>0</v>
      </c>
    </row>
    <row r="760" spans="2:20" ht="15.9" hidden="1" x14ac:dyDescent="0.4">
      <c r="B760" s="272" t="s">
        <v>27</v>
      </c>
      <c r="C760" s="266" t="s">
        <v>48</v>
      </c>
      <c r="D760" s="273">
        <v>168</v>
      </c>
      <c r="E760" s="274" t="s">
        <v>47</v>
      </c>
      <c r="F760" s="261">
        <v>150000</v>
      </c>
      <c r="G760" s="261">
        <f>ROUNDDOWN(D760*F760,-3)</f>
        <v>25200000</v>
      </c>
      <c r="H760" s="273">
        <v>168</v>
      </c>
      <c r="I760" s="274" t="s">
        <v>47</v>
      </c>
      <c r="J760" s="261">
        <v>150000</v>
      </c>
      <c r="K760" s="261">
        <f>ROUNDDOWN(H760*J760,-3)</f>
        <v>25200000</v>
      </c>
      <c r="L760" s="273">
        <v>168</v>
      </c>
      <c r="M760" s="274" t="s">
        <v>47</v>
      </c>
      <c r="N760" s="261">
        <v>150000</v>
      </c>
      <c r="O760" s="261">
        <f>ROUNDDOWN(L760*N760,-3)</f>
        <v>25200000</v>
      </c>
      <c r="P760" s="273">
        <v>168</v>
      </c>
      <c r="Q760" s="274" t="s">
        <v>47</v>
      </c>
      <c r="R760" s="261">
        <v>150000</v>
      </c>
      <c r="S760" s="261">
        <f>ROUNDDOWN(P760*R760,-3)</f>
        <v>25200000</v>
      </c>
      <c r="T760" s="251">
        <f t="shared" si="76"/>
        <v>0</v>
      </c>
    </row>
    <row r="761" spans="2:20" ht="15.9" hidden="1" x14ac:dyDescent="0.4">
      <c r="B761" s="272" t="s">
        <v>27</v>
      </c>
      <c r="C761" s="266" t="s">
        <v>175</v>
      </c>
      <c r="D761" s="273">
        <v>1</v>
      </c>
      <c r="E761" s="274" t="s">
        <v>38</v>
      </c>
      <c r="F761" s="261">
        <v>3240000</v>
      </c>
      <c r="G761" s="261">
        <f>ROUNDDOWN(D761*F761,-3)</f>
        <v>3240000</v>
      </c>
      <c r="H761" s="273">
        <v>1</v>
      </c>
      <c r="I761" s="274" t="s">
        <v>38</v>
      </c>
      <c r="J761" s="261">
        <v>3240000</v>
      </c>
      <c r="K761" s="261">
        <f>ROUNDDOWN(H761*J761,-3)</f>
        <v>3240000</v>
      </c>
      <c r="L761" s="273">
        <v>1</v>
      </c>
      <c r="M761" s="274" t="s">
        <v>38</v>
      </c>
      <c r="N761" s="261">
        <v>3240000</v>
      </c>
      <c r="O761" s="261">
        <f>ROUNDDOWN(L761*N761,-3)</f>
        <v>3240000</v>
      </c>
      <c r="P761" s="273">
        <v>1</v>
      </c>
      <c r="Q761" s="274" t="s">
        <v>38</v>
      </c>
      <c r="R761" s="261">
        <v>3240000</v>
      </c>
      <c r="S761" s="261">
        <f>ROUNDDOWN(P761*R761,-3)</f>
        <v>3240000</v>
      </c>
      <c r="T761" s="251">
        <f t="shared" si="76"/>
        <v>0</v>
      </c>
    </row>
    <row r="762" spans="2:20" ht="15.9" x14ac:dyDescent="0.4">
      <c r="B762" s="272">
        <v>525112</v>
      </c>
      <c r="C762" s="266" t="s">
        <v>97</v>
      </c>
      <c r="D762" s="273">
        <v>0</v>
      </c>
      <c r="E762" s="274"/>
      <c r="F762" s="266">
        <v>0</v>
      </c>
      <c r="G762" s="261">
        <f>SUM(G763:G767)</f>
        <v>88200000</v>
      </c>
      <c r="H762" s="273">
        <v>0</v>
      </c>
      <c r="I762" s="274"/>
      <c r="J762" s="266">
        <v>0</v>
      </c>
      <c r="K762" s="261">
        <f>SUM(K763:K767)</f>
        <v>88200000</v>
      </c>
      <c r="L762" s="273">
        <v>0</v>
      </c>
      <c r="M762" s="274"/>
      <c r="N762" s="266">
        <v>0</v>
      </c>
      <c r="O762" s="261">
        <f>SUM(O763:O767)</f>
        <v>88200000</v>
      </c>
      <c r="P762" s="273">
        <v>0</v>
      </c>
      <c r="Q762" s="274"/>
      <c r="R762" s="266">
        <v>0</v>
      </c>
      <c r="S762" s="261">
        <f>SUM(S763:S767)</f>
        <v>66600000</v>
      </c>
      <c r="T762" s="251">
        <f t="shared" si="76"/>
        <v>21600000</v>
      </c>
    </row>
    <row r="763" spans="2:20" ht="15.9" hidden="1" x14ac:dyDescent="0.4">
      <c r="B763" s="272" t="s">
        <v>27</v>
      </c>
      <c r="C763" s="266" t="s">
        <v>295</v>
      </c>
      <c r="D763" s="273">
        <v>1</v>
      </c>
      <c r="E763" s="274" t="s">
        <v>38</v>
      </c>
      <c r="F763" s="261">
        <v>17400000</v>
      </c>
      <c r="G763" s="261">
        <f>ROUNDDOWN(D763*F763,-3)</f>
        <v>17400000</v>
      </c>
      <c r="H763" s="273">
        <v>1</v>
      </c>
      <c r="I763" s="274" t="s">
        <v>38</v>
      </c>
      <c r="J763" s="261">
        <v>17400000</v>
      </c>
      <c r="K763" s="261">
        <f>ROUNDDOWN(H763*J763,-3)</f>
        <v>17400000</v>
      </c>
      <c r="L763" s="273">
        <v>1</v>
      </c>
      <c r="M763" s="274" t="s">
        <v>38</v>
      </c>
      <c r="N763" s="261">
        <v>17400000</v>
      </c>
      <c r="O763" s="261">
        <f>ROUNDDOWN(L763*N763,-3)</f>
        <v>17400000</v>
      </c>
      <c r="P763" s="273">
        <v>1</v>
      </c>
      <c r="Q763" s="274" t="s">
        <v>38</v>
      </c>
      <c r="R763" s="261">
        <v>17400000</v>
      </c>
      <c r="S763" s="261">
        <f>ROUNDDOWN(P763*R763,-3)</f>
        <v>17400000</v>
      </c>
      <c r="T763" s="251">
        <f t="shared" si="76"/>
        <v>0</v>
      </c>
    </row>
    <row r="764" spans="2:20" ht="15.9" x14ac:dyDescent="0.4">
      <c r="B764" s="272" t="s">
        <v>27</v>
      </c>
      <c r="C764" s="266" t="s">
        <v>296</v>
      </c>
      <c r="D764" s="280">
        <f>D757</f>
        <v>288</v>
      </c>
      <c r="E764" s="274" t="s">
        <v>231</v>
      </c>
      <c r="F764" s="261">
        <v>75000</v>
      </c>
      <c r="G764" s="261">
        <f>ROUNDDOWN(D764*F764,-3)</f>
        <v>21600000</v>
      </c>
      <c r="H764" s="280">
        <f>H757</f>
        <v>288</v>
      </c>
      <c r="I764" s="274" t="s">
        <v>231</v>
      </c>
      <c r="J764" s="261">
        <v>75000</v>
      </c>
      <c r="K764" s="261">
        <f>ROUNDDOWN(H764*J764,-3)</f>
        <v>21600000</v>
      </c>
      <c r="L764" s="280">
        <f>L757</f>
        <v>288</v>
      </c>
      <c r="M764" s="274" t="s">
        <v>231</v>
      </c>
      <c r="N764" s="261">
        <v>75000</v>
      </c>
      <c r="O764" s="261">
        <f>ROUNDDOWN(L764*N764,-3)</f>
        <v>21600000</v>
      </c>
      <c r="P764" s="280">
        <v>0</v>
      </c>
      <c r="Q764" s="274" t="s">
        <v>231</v>
      </c>
      <c r="R764" s="261">
        <v>75000</v>
      </c>
      <c r="S764" s="261">
        <f>ROUNDDOWN(P764*R764,-3)</f>
        <v>0</v>
      </c>
      <c r="T764" s="251">
        <f t="shared" si="76"/>
        <v>21600000</v>
      </c>
    </row>
    <row r="765" spans="2:20" ht="15.9" hidden="1" x14ac:dyDescent="0.4">
      <c r="B765" s="272" t="s">
        <v>27</v>
      </c>
      <c r="C765" s="266" t="s">
        <v>44</v>
      </c>
      <c r="D765" s="280">
        <f>D757</f>
        <v>288</v>
      </c>
      <c r="E765" s="274" t="s">
        <v>40</v>
      </c>
      <c r="F765" s="261">
        <v>50000</v>
      </c>
      <c r="G765" s="261">
        <f>ROUNDDOWN(D765*F765,-3)</f>
        <v>14400000</v>
      </c>
      <c r="H765" s="280">
        <f>H757</f>
        <v>288</v>
      </c>
      <c r="I765" s="274" t="s">
        <v>40</v>
      </c>
      <c r="J765" s="261">
        <v>50000</v>
      </c>
      <c r="K765" s="261">
        <f>ROUNDDOWN(H765*J765,-3)</f>
        <v>14400000</v>
      </c>
      <c r="L765" s="280">
        <f>L757</f>
        <v>288</v>
      </c>
      <c r="M765" s="274" t="s">
        <v>40</v>
      </c>
      <c r="N765" s="261">
        <v>50000</v>
      </c>
      <c r="O765" s="261">
        <f>ROUNDDOWN(L765*N765,-3)</f>
        <v>14400000</v>
      </c>
      <c r="P765" s="280">
        <v>288</v>
      </c>
      <c r="Q765" s="274" t="s">
        <v>40</v>
      </c>
      <c r="R765" s="261">
        <v>50000</v>
      </c>
      <c r="S765" s="261">
        <f>ROUNDDOWN(P765*R765,-3)</f>
        <v>14400000</v>
      </c>
      <c r="T765" s="251">
        <f t="shared" si="76"/>
        <v>0</v>
      </c>
    </row>
    <row r="766" spans="2:20" ht="15.9" hidden="1" x14ac:dyDescent="0.4">
      <c r="B766" s="272" t="s">
        <v>27</v>
      </c>
      <c r="C766" s="266" t="s">
        <v>297</v>
      </c>
      <c r="D766" s="280">
        <f>D757</f>
        <v>288</v>
      </c>
      <c r="E766" s="274" t="s">
        <v>40</v>
      </c>
      <c r="F766" s="261">
        <v>100000</v>
      </c>
      <c r="G766" s="261">
        <f>ROUNDDOWN(D766*F766,-3)</f>
        <v>28800000</v>
      </c>
      <c r="H766" s="280">
        <f>H757</f>
        <v>288</v>
      </c>
      <c r="I766" s="274" t="s">
        <v>40</v>
      </c>
      <c r="J766" s="261">
        <v>100000</v>
      </c>
      <c r="K766" s="261">
        <f>ROUNDDOWN(H766*J766,-3)</f>
        <v>28800000</v>
      </c>
      <c r="L766" s="280">
        <f>L757</f>
        <v>288</v>
      </c>
      <c r="M766" s="274" t="s">
        <v>40</v>
      </c>
      <c r="N766" s="261">
        <v>100000</v>
      </c>
      <c r="O766" s="261">
        <f>ROUNDDOWN(L766*N766,-3)</f>
        <v>28800000</v>
      </c>
      <c r="P766" s="280">
        <v>288</v>
      </c>
      <c r="Q766" s="274" t="s">
        <v>40</v>
      </c>
      <c r="R766" s="261">
        <v>100000</v>
      </c>
      <c r="S766" s="261">
        <f>ROUNDDOWN(P766*R766,-3)</f>
        <v>28800000</v>
      </c>
      <c r="T766" s="251">
        <f t="shared" si="76"/>
        <v>0</v>
      </c>
    </row>
    <row r="767" spans="2:20" ht="15.9" hidden="1" x14ac:dyDescent="0.4">
      <c r="B767" s="272" t="s">
        <v>27</v>
      </c>
      <c r="C767" s="266" t="s">
        <v>299</v>
      </c>
      <c r="D767" s="280">
        <f>D757/24</f>
        <v>12</v>
      </c>
      <c r="E767" s="274" t="s">
        <v>51</v>
      </c>
      <c r="F767" s="261">
        <v>500000</v>
      </c>
      <c r="G767" s="261">
        <f>ROUNDDOWN(D767*F767,-3)</f>
        <v>6000000</v>
      </c>
      <c r="H767" s="280">
        <f>H757/24</f>
        <v>12</v>
      </c>
      <c r="I767" s="274" t="s">
        <v>51</v>
      </c>
      <c r="J767" s="261">
        <v>500000</v>
      </c>
      <c r="K767" s="261">
        <f>ROUNDDOWN(H767*J767,-3)</f>
        <v>6000000</v>
      </c>
      <c r="L767" s="280">
        <f>L757/24</f>
        <v>12</v>
      </c>
      <c r="M767" s="274" t="s">
        <v>51</v>
      </c>
      <c r="N767" s="261">
        <v>500000</v>
      </c>
      <c r="O767" s="261">
        <f>ROUNDDOWN(L767*N767,-3)</f>
        <v>6000000</v>
      </c>
      <c r="P767" s="280">
        <v>12</v>
      </c>
      <c r="Q767" s="274" t="s">
        <v>51</v>
      </c>
      <c r="R767" s="261">
        <v>500000</v>
      </c>
      <c r="S767" s="261">
        <f>ROUNDDOWN(P767*R767,-3)</f>
        <v>6000000</v>
      </c>
      <c r="T767" s="251">
        <f t="shared" si="76"/>
        <v>0</v>
      </c>
    </row>
    <row r="768" spans="2:20" ht="15.9" hidden="1" x14ac:dyDescent="0.4">
      <c r="B768" s="272"/>
      <c r="C768" s="266"/>
      <c r="D768" s="280"/>
      <c r="E768" s="274"/>
      <c r="F768" s="261"/>
      <c r="G768" s="261"/>
      <c r="H768" s="280"/>
      <c r="I768" s="274"/>
      <c r="J768" s="261"/>
      <c r="K768" s="261"/>
      <c r="L768" s="280"/>
      <c r="M768" s="274"/>
      <c r="N768" s="261"/>
      <c r="O768" s="261"/>
      <c r="P768" s="280"/>
      <c r="Q768" s="274"/>
      <c r="R768" s="261"/>
      <c r="S768" s="261"/>
      <c r="T768" s="251">
        <f t="shared" si="76"/>
        <v>0</v>
      </c>
    </row>
    <row r="769" spans="2:20" ht="15.9" x14ac:dyDescent="0.4">
      <c r="B769" s="262" t="s">
        <v>258</v>
      </c>
      <c r="C769" s="266" t="s">
        <v>328</v>
      </c>
      <c r="D769" s="279">
        <f>D770</f>
        <v>432</v>
      </c>
      <c r="E769" s="267" t="s">
        <v>171</v>
      </c>
      <c r="F769" s="261">
        <v>0</v>
      </c>
      <c r="G769" s="261">
        <f>G770</f>
        <v>184140000</v>
      </c>
      <c r="H769" s="279">
        <f>H770</f>
        <v>432</v>
      </c>
      <c r="I769" s="267" t="s">
        <v>171</v>
      </c>
      <c r="J769" s="261">
        <v>0</v>
      </c>
      <c r="K769" s="261">
        <f>K770</f>
        <v>184140000</v>
      </c>
      <c r="L769" s="279">
        <f>L770</f>
        <v>432</v>
      </c>
      <c r="M769" s="267" t="s">
        <v>171</v>
      </c>
      <c r="N769" s="261">
        <v>0</v>
      </c>
      <c r="O769" s="261">
        <f>O770</f>
        <v>184140000</v>
      </c>
      <c r="P769" s="279">
        <v>432</v>
      </c>
      <c r="Q769" s="267" t="s">
        <v>171</v>
      </c>
      <c r="R769" s="261">
        <v>0</v>
      </c>
      <c r="S769" s="261">
        <f>S770</f>
        <v>151740000</v>
      </c>
      <c r="T769" s="251">
        <f t="shared" si="76"/>
        <v>32400000</v>
      </c>
    </row>
    <row r="770" spans="2:20" ht="15.9" x14ac:dyDescent="0.4">
      <c r="B770" s="317" t="s">
        <v>34</v>
      </c>
      <c r="C770" s="318" t="s">
        <v>329</v>
      </c>
      <c r="D770" s="279">
        <v>432</v>
      </c>
      <c r="E770" s="267" t="s">
        <v>171</v>
      </c>
      <c r="F770" s="261">
        <v>0</v>
      </c>
      <c r="G770" s="261">
        <f>G771+G775</f>
        <v>184140000</v>
      </c>
      <c r="H770" s="319">
        <v>432</v>
      </c>
      <c r="I770" s="320" t="s">
        <v>171</v>
      </c>
      <c r="J770" s="321">
        <v>0</v>
      </c>
      <c r="K770" s="321">
        <f>K771+K775</f>
        <v>184140000</v>
      </c>
      <c r="L770" s="319">
        <v>432</v>
      </c>
      <c r="M770" s="320" t="s">
        <v>171</v>
      </c>
      <c r="N770" s="321">
        <v>0</v>
      </c>
      <c r="O770" s="321">
        <f>O771+O775</f>
        <v>184140000</v>
      </c>
      <c r="P770" s="319">
        <v>432</v>
      </c>
      <c r="Q770" s="320" t="s">
        <v>171</v>
      </c>
      <c r="R770" s="321">
        <v>0</v>
      </c>
      <c r="S770" s="321">
        <f>S771+S775</f>
        <v>151740000</v>
      </c>
      <c r="T770" s="251">
        <f t="shared" si="76"/>
        <v>32400000</v>
      </c>
    </row>
    <row r="771" spans="2:20" ht="15.9" hidden="1" x14ac:dyDescent="0.4">
      <c r="B771" s="272">
        <v>525111</v>
      </c>
      <c r="C771" s="266" t="s">
        <v>174</v>
      </c>
      <c r="D771" s="273">
        <v>0</v>
      </c>
      <c r="E771" s="274"/>
      <c r="F771" s="266">
        <v>0</v>
      </c>
      <c r="G771" s="261">
        <f>SUM(G772:G774)</f>
        <v>82260000</v>
      </c>
      <c r="H771" s="273">
        <v>0</v>
      </c>
      <c r="I771" s="274"/>
      <c r="J771" s="266">
        <v>0</v>
      </c>
      <c r="K771" s="261">
        <f>SUM(K772:K774)</f>
        <v>82260000</v>
      </c>
      <c r="L771" s="273">
        <v>0</v>
      </c>
      <c r="M771" s="274"/>
      <c r="N771" s="266">
        <v>0</v>
      </c>
      <c r="O771" s="261">
        <f>SUM(O772:O774)</f>
        <v>82260000</v>
      </c>
      <c r="P771" s="273">
        <v>0</v>
      </c>
      <c r="Q771" s="274"/>
      <c r="R771" s="266">
        <v>0</v>
      </c>
      <c r="S771" s="261">
        <f>SUM(S772:S774)</f>
        <v>82260000</v>
      </c>
      <c r="T771" s="251">
        <f t="shared" si="76"/>
        <v>0</v>
      </c>
    </row>
    <row r="772" spans="2:20" ht="15.9" hidden="1" x14ac:dyDescent="0.4">
      <c r="B772" s="272" t="s">
        <v>27</v>
      </c>
      <c r="C772" s="266" t="s">
        <v>46</v>
      </c>
      <c r="D772" s="273">
        <v>72</v>
      </c>
      <c r="E772" s="274" t="s">
        <v>47</v>
      </c>
      <c r="F772" s="261">
        <v>150000</v>
      </c>
      <c r="G772" s="261">
        <f>ROUNDDOWN(D772*F772,-3)</f>
        <v>10800000</v>
      </c>
      <c r="H772" s="273">
        <v>72</v>
      </c>
      <c r="I772" s="274" t="s">
        <v>47</v>
      </c>
      <c r="J772" s="261">
        <v>150000</v>
      </c>
      <c r="K772" s="261">
        <f>ROUNDDOWN(H772*J772,-3)</f>
        <v>10800000</v>
      </c>
      <c r="L772" s="273">
        <v>72</v>
      </c>
      <c r="M772" s="274" t="s">
        <v>47</v>
      </c>
      <c r="N772" s="261">
        <v>150000</v>
      </c>
      <c r="O772" s="261">
        <f>ROUNDDOWN(L772*N772,-3)</f>
        <v>10800000</v>
      </c>
      <c r="P772" s="273">
        <v>72</v>
      </c>
      <c r="Q772" s="274" t="s">
        <v>47</v>
      </c>
      <c r="R772" s="261">
        <v>150000</v>
      </c>
      <c r="S772" s="261">
        <f>ROUNDDOWN(P772*R772,-3)</f>
        <v>10800000</v>
      </c>
      <c r="T772" s="251">
        <f t="shared" si="76"/>
        <v>0</v>
      </c>
    </row>
    <row r="773" spans="2:20" ht="15.9" hidden="1" x14ac:dyDescent="0.4">
      <c r="B773" s="272" t="s">
        <v>27</v>
      </c>
      <c r="C773" s="266" t="s">
        <v>48</v>
      </c>
      <c r="D773" s="273">
        <v>432</v>
      </c>
      <c r="E773" s="274" t="s">
        <v>47</v>
      </c>
      <c r="F773" s="261">
        <v>150000</v>
      </c>
      <c r="G773" s="261">
        <f>ROUNDDOWN(D773*F773,-3)</f>
        <v>64800000</v>
      </c>
      <c r="H773" s="273">
        <v>432</v>
      </c>
      <c r="I773" s="274" t="s">
        <v>47</v>
      </c>
      <c r="J773" s="261">
        <v>150000</v>
      </c>
      <c r="K773" s="261">
        <f>ROUNDDOWN(H773*J773,-3)</f>
        <v>64800000</v>
      </c>
      <c r="L773" s="273">
        <v>432</v>
      </c>
      <c r="M773" s="274" t="s">
        <v>47</v>
      </c>
      <c r="N773" s="261">
        <v>150000</v>
      </c>
      <c r="O773" s="261">
        <f>ROUNDDOWN(L773*N773,-3)</f>
        <v>64800000</v>
      </c>
      <c r="P773" s="273">
        <v>432</v>
      </c>
      <c r="Q773" s="274" t="s">
        <v>47</v>
      </c>
      <c r="R773" s="261">
        <v>150000</v>
      </c>
      <c r="S773" s="261">
        <f>ROUNDDOWN(P773*R773,-3)</f>
        <v>64800000</v>
      </c>
      <c r="T773" s="251">
        <f t="shared" si="76"/>
        <v>0</v>
      </c>
    </row>
    <row r="774" spans="2:20" ht="15.9" hidden="1" x14ac:dyDescent="0.4">
      <c r="B774" s="272" t="s">
        <v>27</v>
      </c>
      <c r="C774" s="266" t="s">
        <v>175</v>
      </c>
      <c r="D774" s="273">
        <v>1</v>
      </c>
      <c r="E774" s="274" t="s">
        <v>38</v>
      </c>
      <c r="F774" s="261">
        <v>6660000</v>
      </c>
      <c r="G774" s="261">
        <f>ROUNDDOWN(D774*F774,-3)</f>
        <v>6660000</v>
      </c>
      <c r="H774" s="273">
        <v>1</v>
      </c>
      <c r="I774" s="274" t="s">
        <v>38</v>
      </c>
      <c r="J774" s="261">
        <v>6660000</v>
      </c>
      <c r="K774" s="261">
        <f>ROUNDDOWN(H774*J774,-3)</f>
        <v>6660000</v>
      </c>
      <c r="L774" s="273">
        <v>1</v>
      </c>
      <c r="M774" s="274" t="s">
        <v>38</v>
      </c>
      <c r="N774" s="261">
        <v>6660000</v>
      </c>
      <c r="O774" s="261">
        <f>ROUNDDOWN(L774*N774,-3)</f>
        <v>6660000</v>
      </c>
      <c r="P774" s="273">
        <v>1</v>
      </c>
      <c r="Q774" s="274" t="s">
        <v>38</v>
      </c>
      <c r="R774" s="261">
        <v>6660000</v>
      </c>
      <c r="S774" s="261">
        <f>ROUNDDOWN(P774*R774,-3)</f>
        <v>6660000</v>
      </c>
      <c r="T774" s="251">
        <f t="shared" si="76"/>
        <v>0</v>
      </c>
    </row>
    <row r="775" spans="2:20" ht="15.9" x14ac:dyDescent="0.4">
      <c r="B775" s="272">
        <v>525112</v>
      </c>
      <c r="C775" s="266" t="s">
        <v>97</v>
      </c>
      <c r="D775" s="273">
        <v>0</v>
      </c>
      <c r="E775" s="274"/>
      <c r="F775" s="266">
        <v>0</v>
      </c>
      <c r="G775" s="261">
        <f>SUM(G776:G780)</f>
        <v>101880000</v>
      </c>
      <c r="H775" s="273">
        <v>0</v>
      </c>
      <c r="I775" s="274"/>
      <c r="J775" s="266">
        <v>0</v>
      </c>
      <c r="K775" s="261">
        <f>SUM(K776:K780)</f>
        <v>101880000</v>
      </c>
      <c r="L775" s="273">
        <v>0</v>
      </c>
      <c r="M775" s="274"/>
      <c r="N775" s="266">
        <v>0</v>
      </c>
      <c r="O775" s="261">
        <f>SUM(O776:O780)</f>
        <v>101880000</v>
      </c>
      <c r="P775" s="273">
        <v>0</v>
      </c>
      <c r="Q775" s="274"/>
      <c r="R775" s="266">
        <v>0</v>
      </c>
      <c r="S775" s="261">
        <f>SUM(S776:S780)</f>
        <v>69480000</v>
      </c>
      <c r="T775" s="251">
        <f t="shared" si="76"/>
        <v>32400000</v>
      </c>
    </row>
    <row r="776" spans="2:20" ht="15.9" hidden="1" x14ac:dyDescent="0.4">
      <c r="B776" s="272" t="s">
        <v>27</v>
      </c>
      <c r="C776" s="266" t="s">
        <v>295</v>
      </c>
      <c r="D776" s="273">
        <v>1</v>
      </c>
      <c r="E776" s="274" t="s">
        <v>38</v>
      </c>
      <c r="F776" s="261">
        <v>8640000</v>
      </c>
      <c r="G776" s="261">
        <f>ROUNDDOWN(D776*F776,-3)</f>
        <v>8640000</v>
      </c>
      <c r="H776" s="273">
        <v>1</v>
      </c>
      <c r="I776" s="274" t="s">
        <v>38</v>
      </c>
      <c r="J776" s="261">
        <v>8640000</v>
      </c>
      <c r="K776" s="261">
        <f>ROUNDDOWN(H776*J776,-3)</f>
        <v>8640000</v>
      </c>
      <c r="L776" s="273">
        <v>1</v>
      </c>
      <c r="M776" s="274" t="s">
        <v>38</v>
      </c>
      <c r="N776" s="261">
        <v>8640000</v>
      </c>
      <c r="O776" s="261">
        <f>ROUNDDOWN(L776*N776,-3)</f>
        <v>8640000</v>
      </c>
      <c r="P776" s="273">
        <v>1</v>
      </c>
      <c r="Q776" s="274" t="s">
        <v>38</v>
      </c>
      <c r="R776" s="261">
        <v>8640000</v>
      </c>
      <c r="S776" s="261">
        <f>ROUNDDOWN(P776*R776,-3)</f>
        <v>8640000</v>
      </c>
      <c r="T776" s="251">
        <f t="shared" si="76"/>
        <v>0</v>
      </c>
    </row>
    <row r="777" spans="2:20" ht="15.9" x14ac:dyDescent="0.4">
      <c r="B777" s="272" t="s">
        <v>27</v>
      </c>
      <c r="C777" s="266" t="s">
        <v>296</v>
      </c>
      <c r="D777" s="280">
        <f>D770</f>
        <v>432</v>
      </c>
      <c r="E777" s="274" t="s">
        <v>231</v>
      </c>
      <c r="F777" s="261">
        <v>75000</v>
      </c>
      <c r="G777" s="261">
        <f>ROUNDDOWN(D777*F777,-3)</f>
        <v>32400000</v>
      </c>
      <c r="H777" s="280">
        <f>H770</f>
        <v>432</v>
      </c>
      <c r="I777" s="274" t="s">
        <v>231</v>
      </c>
      <c r="J777" s="261">
        <v>75000</v>
      </c>
      <c r="K777" s="261">
        <f>ROUNDDOWN(H777*J777,-3)</f>
        <v>32400000</v>
      </c>
      <c r="L777" s="280">
        <f>L770</f>
        <v>432</v>
      </c>
      <c r="M777" s="274" t="s">
        <v>231</v>
      </c>
      <c r="N777" s="261">
        <v>75000</v>
      </c>
      <c r="O777" s="261">
        <f>ROUNDDOWN(L777*N777,-3)</f>
        <v>32400000</v>
      </c>
      <c r="P777" s="280">
        <v>0</v>
      </c>
      <c r="Q777" s="274" t="s">
        <v>231</v>
      </c>
      <c r="R777" s="261">
        <v>75000</v>
      </c>
      <c r="S777" s="261">
        <f>ROUNDDOWN(P777*R777,-3)</f>
        <v>0</v>
      </c>
      <c r="T777" s="251">
        <f t="shared" si="76"/>
        <v>32400000</v>
      </c>
    </row>
    <row r="778" spans="2:20" ht="15.9" hidden="1" x14ac:dyDescent="0.4">
      <c r="B778" s="272" t="s">
        <v>27</v>
      </c>
      <c r="C778" s="266" t="s">
        <v>44</v>
      </c>
      <c r="D778" s="280">
        <f>D770</f>
        <v>432</v>
      </c>
      <c r="E778" s="274" t="s">
        <v>40</v>
      </c>
      <c r="F778" s="261">
        <v>50000</v>
      </c>
      <c r="G778" s="261">
        <f>ROUNDDOWN(D778*F778,-3)</f>
        <v>21600000</v>
      </c>
      <c r="H778" s="280">
        <f>H770</f>
        <v>432</v>
      </c>
      <c r="I778" s="274" t="s">
        <v>40</v>
      </c>
      <c r="J778" s="261">
        <v>50000</v>
      </c>
      <c r="K778" s="261">
        <f>ROUNDDOWN(H778*J778,-3)</f>
        <v>21600000</v>
      </c>
      <c r="L778" s="280">
        <f>L770</f>
        <v>432</v>
      </c>
      <c r="M778" s="274" t="s">
        <v>40</v>
      </c>
      <c r="N778" s="261">
        <v>50000</v>
      </c>
      <c r="O778" s="261">
        <f>ROUNDDOWN(L778*N778,-3)</f>
        <v>21600000</v>
      </c>
      <c r="P778" s="280">
        <v>432</v>
      </c>
      <c r="Q778" s="274" t="s">
        <v>40</v>
      </c>
      <c r="R778" s="261">
        <v>50000</v>
      </c>
      <c r="S778" s="261">
        <f>ROUNDDOWN(P778*R778,-3)</f>
        <v>21600000</v>
      </c>
      <c r="T778" s="251">
        <f t="shared" si="76"/>
        <v>0</v>
      </c>
    </row>
    <row r="779" spans="2:20" ht="15.9" hidden="1" x14ac:dyDescent="0.4">
      <c r="B779" s="272" t="s">
        <v>27</v>
      </c>
      <c r="C779" s="266" t="s">
        <v>330</v>
      </c>
      <c r="D779" s="280">
        <f>D770</f>
        <v>432</v>
      </c>
      <c r="E779" s="274" t="s">
        <v>40</v>
      </c>
      <c r="F779" s="261">
        <v>70000</v>
      </c>
      <c r="G779" s="261">
        <f>ROUNDDOWN(D779*F779,-3)</f>
        <v>30240000</v>
      </c>
      <c r="H779" s="280">
        <f>H770</f>
        <v>432</v>
      </c>
      <c r="I779" s="274" t="s">
        <v>40</v>
      </c>
      <c r="J779" s="261">
        <v>70000</v>
      </c>
      <c r="K779" s="261">
        <f>ROUNDDOWN(H779*J779,-3)</f>
        <v>30240000</v>
      </c>
      <c r="L779" s="280">
        <f>L770</f>
        <v>432</v>
      </c>
      <c r="M779" s="274" t="s">
        <v>40</v>
      </c>
      <c r="N779" s="261">
        <v>70000</v>
      </c>
      <c r="O779" s="261">
        <f>ROUNDDOWN(L779*N779,-3)</f>
        <v>30240000</v>
      </c>
      <c r="P779" s="280">
        <v>432</v>
      </c>
      <c r="Q779" s="274" t="s">
        <v>40</v>
      </c>
      <c r="R779" s="261">
        <v>70000</v>
      </c>
      <c r="S779" s="261">
        <f>ROUNDDOWN(P779*R779,-3)</f>
        <v>30240000</v>
      </c>
      <c r="T779" s="251">
        <f t="shared" si="76"/>
        <v>0</v>
      </c>
    </row>
    <row r="780" spans="2:20" ht="15.9" hidden="1" x14ac:dyDescent="0.4">
      <c r="B780" s="272" t="s">
        <v>27</v>
      </c>
      <c r="C780" s="266" t="s">
        <v>299</v>
      </c>
      <c r="D780" s="280">
        <f>D770/24</f>
        <v>18</v>
      </c>
      <c r="E780" s="274" t="s">
        <v>51</v>
      </c>
      <c r="F780" s="261">
        <v>500000</v>
      </c>
      <c r="G780" s="261">
        <f>ROUNDDOWN(D780*F780,-3)</f>
        <v>9000000</v>
      </c>
      <c r="H780" s="280">
        <f>H770/24</f>
        <v>18</v>
      </c>
      <c r="I780" s="274" t="s">
        <v>51</v>
      </c>
      <c r="J780" s="261">
        <v>500000</v>
      </c>
      <c r="K780" s="261">
        <f>ROUNDDOWN(H780*J780,-3)</f>
        <v>9000000</v>
      </c>
      <c r="L780" s="280">
        <f>L770/24</f>
        <v>18</v>
      </c>
      <c r="M780" s="274" t="s">
        <v>51</v>
      </c>
      <c r="N780" s="261">
        <v>500000</v>
      </c>
      <c r="O780" s="261">
        <f>ROUNDDOWN(L780*N780,-3)</f>
        <v>9000000</v>
      </c>
      <c r="P780" s="280">
        <v>18</v>
      </c>
      <c r="Q780" s="274" t="s">
        <v>51</v>
      </c>
      <c r="R780" s="261">
        <v>500000</v>
      </c>
      <c r="S780" s="261">
        <f>ROUNDDOWN(P780*R780,-3)</f>
        <v>9000000</v>
      </c>
      <c r="T780" s="251">
        <f t="shared" si="76"/>
        <v>0</v>
      </c>
    </row>
    <row r="781" spans="2:20" ht="15.9" hidden="1" x14ac:dyDescent="0.4">
      <c r="B781" s="272"/>
      <c r="C781" s="266"/>
      <c r="D781" s="280"/>
      <c r="E781" s="274"/>
      <c r="F781" s="261"/>
      <c r="G781" s="261"/>
      <c r="H781" s="280"/>
      <c r="I781" s="274"/>
      <c r="J781" s="261"/>
      <c r="K781" s="261"/>
      <c r="L781" s="280"/>
      <c r="M781" s="274"/>
      <c r="N781" s="261"/>
      <c r="O781" s="261"/>
      <c r="P781" s="280"/>
      <c r="Q781" s="274"/>
      <c r="R781" s="261"/>
      <c r="S781" s="261"/>
      <c r="T781" s="251">
        <f t="shared" si="76"/>
        <v>0</v>
      </c>
    </row>
    <row r="782" spans="2:20" ht="15.9" x14ac:dyDescent="0.4">
      <c r="B782" s="262" t="s">
        <v>264</v>
      </c>
      <c r="C782" s="266" t="s">
        <v>331</v>
      </c>
      <c r="D782" s="279">
        <f>D783</f>
        <v>288</v>
      </c>
      <c r="E782" s="267" t="s">
        <v>171</v>
      </c>
      <c r="F782" s="261">
        <v>0</v>
      </c>
      <c r="G782" s="261">
        <f>G783</f>
        <v>311532000</v>
      </c>
      <c r="H782" s="279">
        <f>H783</f>
        <v>288</v>
      </c>
      <c r="I782" s="267" t="s">
        <v>171</v>
      </c>
      <c r="J782" s="261">
        <v>0</v>
      </c>
      <c r="K782" s="261">
        <f>K783</f>
        <v>311532000</v>
      </c>
      <c r="L782" s="279">
        <f>L783</f>
        <v>288</v>
      </c>
      <c r="M782" s="267" t="s">
        <v>171</v>
      </c>
      <c r="N782" s="261">
        <v>0</v>
      </c>
      <c r="O782" s="261">
        <f>O783</f>
        <v>311532000</v>
      </c>
      <c r="P782" s="279">
        <v>288</v>
      </c>
      <c r="Q782" s="267" t="s">
        <v>171</v>
      </c>
      <c r="R782" s="261">
        <v>0</v>
      </c>
      <c r="S782" s="261">
        <f>S783</f>
        <v>289932000</v>
      </c>
      <c r="T782" s="251">
        <f t="shared" si="76"/>
        <v>21600000</v>
      </c>
    </row>
    <row r="783" spans="2:20" ht="15.9" x14ac:dyDescent="0.4">
      <c r="B783" s="317" t="s">
        <v>34</v>
      </c>
      <c r="C783" s="318" t="s">
        <v>332</v>
      </c>
      <c r="D783" s="279">
        <v>288</v>
      </c>
      <c r="E783" s="267" t="s">
        <v>171</v>
      </c>
      <c r="F783" s="261">
        <v>0</v>
      </c>
      <c r="G783" s="261">
        <f>G784+G787</f>
        <v>311532000</v>
      </c>
      <c r="H783" s="319">
        <v>288</v>
      </c>
      <c r="I783" s="320" t="s">
        <v>171</v>
      </c>
      <c r="J783" s="321">
        <v>0</v>
      </c>
      <c r="K783" s="321">
        <f>K784+K787</f>
        <v>311532000</v>
      </c>
      <c r="L783" s="319">
        <v>288</v>
      </c>
      <c r="M783" s="320" t="s">
        <v>171</v>
      </c>
      <c r="N783" s="321">
        <v>0</v>
      </c>
      <c r="O783" s="321">
        <f>O784+O787</f>
        <v>311532000</v>
      </c>
      <c r="P783" s="319">
        <v>288</v>
      </c>
      <c r="Q783" s="320" t="s">
        <v>171</v>
      </c>
      <c r="R783" s="321">
        <v>0</v>
      </c>
      <c r="S783" s="321">
        <f>S784+S787</f>
        <v>289932000</v>
      </c>
      <c r="T783" s="251">
        <f t="shared" si="76"/>
        <v>21600000</v>
      </c>
    </row>
    <row r="784" spans="2:20" ht="15.9" hidden="1" x14ac:dyDescent="0.4">
      <c r="B784" s="272">
        <v>525111</v>
      </c>
      <c r="C784" s="266" t="s">
        <v>174</v>
      </c>
      <c r="D784" s="273">
        <v>0</v>
      </c>
      <c r="E784" s="274"/>
      <c r="F784" s="266">
        <v>0</v>
      </c>
      <c r="G784" s="261">
        <f>SUM(G785:G786)</f>
        <v>138600000</v>
      </c>
      <c r="H784" s="273">
        <v>0</v>
      </c>
      <c r="I784" s="274"/>
      <c r="J784" s="266">
        <v>0</v>
      </c>
      <c r="K784" s="261">
        <f>SUM(K785:K786)</f>
        <v>138600000</v>
      </c>
      <c r="L784" s="273">
        <v>0</v>
      </c>
      <c r="M784" s="274"/>
      <c r="N784" s="266">
        <v>0</v>
      </c>
      <c r="O784" s="261">
        <f>SUM(O785:O786)</f>
        <v>138600000</v>
      </c>
      <c r="P784" s="273">
        <v>0</v>
      </c>
      <c r="Q784" s="274"/>
      <c r="R784" s="266">
        <v>0</v>
      </c>
      <c r="S784" s="261">
        <f>SUM(S785:S786)</f>
        <v>138600000</v>
      </c>
      <c r="T784" s="251">
        <f t="shared" si="76"/>
        <v>0</v>
      </c>
    </row>
    <row r="785" spans="2:20" ht="15.9" hidden="1" x14ac:dyDescent="0.4">
      <c r="B785" s="272" t="s">
        <v>27</v>
      </c>
      <c r="C785" s="266" t="s">
        <v>46</v>
      </c>
      <c r="D785" s="273">
        <v>348</v>
      </c>
      <c r="E785" s="274" t="s">
        <v>47</v>
      </c>
      <c r="F785" s="261">
        <v>150000</v>
      </c>
      <c r="G785" s="261">
        <f>ROUNDDOWN(D785*F785,-3)</f>
        <v>52200000</v>
      </c>
      <c r="H785" s="273">
        <v>348</v>
      </c>
      <c r="I785" s="274" t="s">
        <v>47</v>
      </c>
      <c r="J785" s="261">
        <v>150000</v>
      </c>
      <c r="K785" s="261">
        <f>ROUNDDOWN(H785*J785,-3)</f>
        <v>52200000</v>
      </c>
      <c r="L785" s="273">
        <v>348</v>
      </c>
      <c r="M785" s="274" t="s">
        <v>47</v>
      </c>
      <c r="N785" s="261">
        <v>150000</v>
      </c>
      <c r="O785" s="261">
        <f>ROUNDDOWN(L785*N785,-3)</f>
        <v>52200000</v>
      </c>
      <c r="P785" s="273">
        <v>348</v>
      </c>
      <c r="Q785" s="274" t="s">
        <v>47</v>
      </c>
      <c r="R785" s="261">
        <v>150000</v>
      </c>
      <c r="S785" s="261">
        <f>ROUNDDOWN(P785*R785,-3)</f>
        <v>52200000</v>
      </c>
      <c r="T785" s="251">
        <f t="shared" si="76"/>
        <v>0</v>
      </c>
    </row>
    <row r="786" spans="2:20" ht="15.9" hidden="1" x14ac:dyDescent="0.4">
      <c r="B786" s="272" t="s">
        <v>27</v>
      </c>
      <c r="C786" s="266" t="s">
        <v>48</v>
      </c>
      <c r="D786" s="273">
        <v>576</v>
      </c>
      <c r="E786" s="274" t="s">
        <v>47</v>
      </c>
      <c r="F786" s="261">
        <v>150000</v>
      </c>
      <c r="G786" s="261">
        <f>ROUNDDOWN(D786*F786,-3)</f>
        <v>86400000</v>
      </c>
      <c r="H786" s="273">
        <v>576</v>
      </c>
      <c r="I786" s="274" t="s">
        <v>47</v>
      </c>
      <c r="J786" s="261">
        <v>150000</v>
      </c>
      <c r="K786" s="261">
        <f>ROUNDDOWN(H786*J786,-3)</f>
        <v>86400000</v>
      </c>
      <c r="L786" s="273">
        <v>576</v>
      </c>
      <c r="M786" s="274" t="s">
        <v>47</v>
      </c>
      <c r="N786" s="261">
        <v>150000</v>
      </c>
      <c r="O786" s="261">
        <f>ROUNDDOWN(L786*N786,-3)</f>
        <v>86400000</v>
      </c>
      <c r="P786" s="273">
        <v>576</v>
      </c>
      <c r="Q786" s="274" t="s">
        <v>47</v>
      </c>
      <c r="R786" s="261">
        <v>150000</v>
      </c>
      <c r="S786" s="261">
        <f>ROUNDDOWN(P786*R786,-3)</f>
        <v>86400000</v>
      </c>
      <c r="T786" s="251">
        <f t="shared" si="76"/>
        <v>0</v>
      </c>
    </row>
    <row r="787" spans="2:20" ht="15.9" x14ac:dyDescent="0.4">
      <c r="B787" s="272">
        <v>525112</v>
      </c>
      <c r="C787" s="266" t="s">
        <v>97</v>
      </c>
      <c r="D787" s="273">
        <v>0</v>
      </c>
      <c r="E787" s="274"/>
      <c r="F787" s="266">
        <v>0</v>
      </c>
      <c r="G787" s="261">
        <f>SUM(G788:G793)</f>
        <v>172932000</v>
      </c>
      <c r="H787" s="273">
        <v>0</v>
      </c>
      <c r="I787" s="274"/>
      <c r="J787" s="266">
        <v>0</v>
      </c>
      <c r="K787" s="261">
        <f>SUM(K788:K793)</f>
        <v>172932000</v>
      </c>
      <c r="L787" s="273">
        <v>0</v>
      </c>
      <c r="M787" s="274"/>
      <c r="N787" s="266">
        <v>0</v>
      </c>
      <c r="O787" s="261">
        <f>SUM(O788:O793)</f>
        <v>172932000</v>
      </c>
      <c r="P787" s="273">
        <v>0</v>
      </c>
      <c r="Q787" s="274"/>
      <c r="R787" s="266">
        <v>0</v>
      </c>
      <c r="S787" s="261">
        <f>SUM(S788:S793)</f>
        <v>151332000</v>
      </c>
      <c r="T787" s="251">
        <f t="shared" si="76"/>
        <v>21600000</v>
      </c>
    </row>
    <row r="788" spans="2:20" ht="15.9" hidden="1" x14ac:dyDescent="0.4">
      <c r="B788" s="272" t="s">
        <v>27</v>
      </c>
      <c r="C788" s="266" t="s">
        <v>295</v>
      </c>
      <c r="D788" s="273">
        <v>1</v>
      </c>
      <c r="E788" s="274" t="s">
        <v>38</v>
      </c>
      <c r="F788" s="261">
        <v>7200000</v>
      </c>
      <c r="G788" s="261">
        <f t="shared" ref="G788:G793" si="77">ROUNDDOWN(D788*F788,-3)</f>
        <v>7200000</v>
      </c>
      <c r="H788" s="273">
        <v>1</v>
      </c>
      <c r="I788" s="274" t="s">
        <v>38</v>
      </c>
      <c r="J788" s="261">
        <v>7200000</v>
      </c>
      <c r="K788" s="261">
        <f t="shared" ref="K788:K793" si="78">ROUNDDOWN(H788*J788,-3)</f>
        <v>7200000</v>
      </c>
      <c r="L788" s="273">
        <v>1</v>
      </c>
      <c r="M788" s="274" t="s">
        <v>38</v>
      </c>
      <c r="N788" s="261">
        <v>7200000</v>
      </c>
      <c r="O788" s="261">
        <f t="shared" ref="O788:O793" si="79">ROUNDDOWN(L788*N788,-3)</f>
        <v>7200000</v>
      </c>
      <c r="P788" s="273">
        <v>1</v>
      </c>
      <c r="Q788" s="274" t="s">
        <v>38</v>
      </c>
      <c r="R788" s="261">
        <v>7200000</v>
      </c>
      <c r="S788" s="261">
        <f t="shared" ref="S788:S793" si="80">ROUNDDOWN(P788*R788,-3)</f>
        <v>7200000</v>
      </c>
      <c r="T788" s="251">
        <f t="shared" si="76"/>
        <v>0</v>
      </c>
    </row>
    <row r="789" spans="2:20" ht="15.9" x14ac:dyDescent="0.4">
      <c r="B789" s="272" t="s">
        <v>27</v>
      </c>
      <c r="C789" s="266" t="s">
        <v>296</v>
      </c>
      <c r="D789" s="280">
        <f>D783</f>
        <v>288</v>
      </c>
      <c r="E789" s="274" t="s">
        <v>231</v>
      </c>
      <c r="F789" s="261">
        <v>75000</v>
      </c>
      <c r="G789" s="261">
        <f t="shared" si="77"/>
        <v>21600000</v>
      </c>
      <c r="H789" s="280">
        <f>H783</f>
        <v>288</v>
      </c>
      <c r="I789" s="274" t="s">
        <v>231</v>
      </c>
      <c r="J789" s="261">
        <v>75000</v>
      </c>
      <c r="K789" s="261">
        <f t="shared" si="78"/>
        <v>21600000</v>
      </c>
      <c r="L789" s="280">
        <f>L783</f>
        <v>288</v>
      </c>
      <c r="M789" s="274" t="s">
        <v>231</v>
      </c>
      <c r="N789" s="261">
        <v>75000</v>
      </c>
      <c r="O789" s="261">
        <f t="shared" si="79"/>
        <v>21600000</v>
      </c>
      <c r="P789" s="280">
        <v>0</v>
      </c>
      <c r="Q789" s="274" t="s">
        <v>231</v>
      </c>
      <c r="R789" s="261">
        <v>75000</v>
      </c>
      <c r="S789" s="261">
        <f t="shared" si="80"/>
        <v>0</v>
      </c>
      <c r="T789" s="251">
        <f t="shared" ref="T789:T852" si="81">O789-S789</f>
        <v>21600000</v>
      </c>
    </row>
    <row r="790" spans="2:20" ht="15.9" hidden="1" x14ac:dyDescent="0.4">
      <c r="B790" s="272" t="s">
        <v>27</v>
      </c>
      <c r="C790" s="266" t="s">
        <v>44</v>
      </c>
      <c r="D790" s="280">
        <f>D783</f>
        <v>288</v>
      </c>
      <c r="E790" s="274" t="s">
        <v>40</v>
      </c>
      <c r="F790" s="261">
        <v>50000</v>
      </c>
      <c r="G790" s="261">
        <f t="shared" si="77"/>
        <v>14400000</v>
      </c>
      <c r="H790" s="280">
        <f>H783</f>
        <v>288</v>
      </c>
      <c r="I790" s="274" t="s">
        <v>40</v>
      </c>
      <c r="J790" s="261">
        <v>50000</v>
      </c>
      <c r="K790" s="261">
        <f t="shared" si="78"/>
        <v>14400000</v>
      </c>
      <c r="L790" s="280">
        <f>L783</f>
        <v>288</v>
      </c>
      <c r="M790" s="274" t="s">
        <v>40</v>
      </c>
      <c r="N790" s="261">
        <v>50000</v>
      </c>
      <c r="O790" s="261">
        <f t="shared" si="79"/>
        <v>14400000</v>
      </c>
      <c r="P790" s="280">
        <v>288</v>
      </c>
      <c r="Q790" s="274" t="s">
        <v>40</v>
      </c>
      <c r="R790" s="261">
        <v>50000</v>
      </c>
      <c r="S790" s="261">
        <f t="shared" si="80"/>
        <v>14400000</v>
      </c>
      <c r="T790" s="251">
        <f t="shared" si="81"/>
        <v>0</v>
      </c>
    </row>
    <row r="791" spans="2:20" ht="15.9" hidden="1" x14ac:dyDescent="0.4">
      <c r="B791" s="272" t="s">
        <v>27</v>
      </c>
      <c r="C791" s="266" t="s">
        <v>299</v>
      </c>
      <c r="D791" s="280">
        <f>D783/24</f>
        <v>12</v>
      </c>
      <c r="E791" s="274" t="s">
        <v>51</v>
      </c>
      <c r="F791" s="261">
        <v>500000</v>
      </c>
      <c r="G791" s="261">
        <f t="shared" si="77"/>
        <v>6000000</v>
      </c>
      <c r="H791" s="280">
        <f>H783/24</f>
        <v>12</v>
      </c>
      <c r="I791" s="274" t="s">
        <v>51</v>
      </c>
      <c r="J791" s="261">
        <v>500000</v>
      </c>
      <c r="K791" s="261">
        <f t="shared" si="78"/>
        <v>6000000</v>
      </c>
      <c r="L791" s="280">
        <f>L783/24</f>
        <v>12</v>
      </c>
      <c r="M791" s="274" t="s">
        <v>51</v>
      </c>
      <c r="N791" s="261">
        <v>500000</v>
      </c>
      <c r="O791" s="261">
        <f t="shared" si="79"/>
        <v>6000000</v>
      </c>
      <c r="P791" s="280">
        <v>12</v>
      </c>
      <c r="Q791" s="274" t="s">
        <v>51</v>
      </c>
      <c r="R791" s="261">
        <v>500000</v>
      </c>
      <c r="S791" s="261">
        <f t="shared" si="80"/>
        <v>6000000</v>
      </c>
      <c r="T791" s="251">
        <f t="shared" si="81"/>
        <v>0</v>
      </c>
    </row>
    <row r="792" spans="2:20" ht="15.9" hidden="1" x14ac:dyDescent="0.4">
      <c r="B792" s="272" t="s">
        <v>27</v>
      </c>
      <c r="C792" s="266" t="s">
        <v>297</v>
      </c>
      <c r="D792" s="280">
        <f>D783</f>
        <v>288</v>
      </c>
      <c r="E792" s="274" t="s">
        <v>40</v>
      </c>
      <c r="F792" s="261">
        <v>100000</v>
      </c>
      <c r="G792" s="261">
        <f t="shared" si="77"/>
        <v>28800000</v>
      </c>
      <c r="H792" s="280">
        <f>H783</f>
        <v>288</v>
      </c>
      <c r="I792" s="274" t="s">
        <v>40</v>
      </c>
      <c r="J792" s="261">
        <v>100000</v>
      </c>
      <c r="K792" s="261">
        <f t="shared" si="78"/>
        <v>28800000</v>
      </c>
      <c r="L792" s="280">
        <f>L783</f>
        <v>288</v>
      </c>
      <c r="M792" s="274" t="s">
        <v>40</v>
      </c>
      <c r="N792" s="261">
        <v>100000</v>
      </c>
      <c r="O792" s="261">
        <f t="shared" si="79"/>
        <v>28800000</v>
      </c>
      <c r="P792" s="280">
        <v>288</v>
      </c>
      <c r="Q792" s="274" t="s">
        <v>40</v>
      </c>
      <c r="R792" s="261">
        <v>100000</v>
      </c>
      <c r="S792" s="261">
        <f t="shared" si="80"/>
        <v>28800000</v>
      </c>
      <c r="T792" s="251">
        <f t="shared" si="81"/>
        <v>0</v>
      </c>
    </row>
    <row r="793" spans="2:20" ht="15.9" hidden="1" x14ac:dyDescent="0.4">
      <c r="B793" s="272" t="s">
        <v>27</v>
      </c>
      <c r="C793" s="266" t="s">
        <v>294</v>
      </c>
      <c r="D793" s="273">
        <v>1</v>
      </c>
      <c r="E793" s="274" t="s">
        <v>38</v>
      </c>
      <c r="F793" s="261">
        <v>94932000</v>
      </c>
      <c r="G793" s="261">
        <f t="shared" si="77"/>
        <v>94932000</v>
      </c>
      <c r="H793" s="273">
        <v>1</v>
      </c>
      <c r="I793" s="274" t="s">
        <v>38</v>
      </c>
      <c r="J793" s="261">
        <v>94932000</v>
      </c>
      <c r="K793" s="261">
        <f t="shared" si="78"/>
        <v>94932000</v>
      </c>
      <c r="L793" s="273">
        <v>1</v>
      </c>
      <c r="M793" s="274" t="s">
        <v>38</v>
      </c>
      <c r="N793" s="261">
        <v>94932000</v>
      </c>
      <c r="O793" s="261">
        <f t="shared" si="79"/>
        <v>94932000</v>
      </c>
      <c r="P793" s="273">
        <v>1</v>
      </c>
      <c r="Q793" s="274" t="s">
        <v>38</v>
      </c>
      <c r="R793" s="261">
        <v>94932000</v>
      </c>
      <c r="S793" s="261">
        <f t="shared" si="80"/>
        <v>94932000</v>
      </c>
      <c r="T793" s="251">
        <f t="shared" si="81"/>
        <v>0</v>
      </c>
    </row>
    <row r="794" spans="2:20" ht="15.9" x14ac:dyDescent="0.4">
      <c r="B794" s="262" t="s">
        <v>333</v>
      </c>
      <c r="C794" s="266" t="s">
        <v>334</v>
      </c>
      <c r="D794" s="279">
        <f>D795</f>
        <v>48</v>
      </c>
      <c r="E794" s="267" t="s">
        <v>171</v>
      </c>
      <c r="F794" s="261">
        <v>0</v>
      </c>
      <c r="G794" s="261">
        <f>G795</f>
        <v>20740000</v>
      </c>
      <c r="H794" s="279">
        <f>H795</f>
        <v>48</v>
      </c>
      <c r="I794" s="267" t="s">
        <v>171</v>
      </c>
      <c r="J794" s="261">
        <v>0</v>
      </c>
      <c r="K794" s="261">
        <f>K795</f>
        <v>20740000</v>
      </c>
      <c r="L794" s="279">
        <f>L795</f>
        <v>48</v>
      </c>
      <c r="M794" s="267" t="s">
        <v>171</v>
      </c>
      <c r="N794" s="261">
        <v>0</v>
      </c>
      <c r="O794" s="261">
        <f>O795</f>
        <v>20740000</v>
      </c>
      <c r="P794" s="279">
        <v>48</v>
      </c>
      <c r="Q794" s="267" t="s">
        <v>171</v>
      </c>
      <c r="R794" s="261">
        <v>0</v>
      </c>
      <c r="S794" s="261">
        <f>S795</f>
        <v>17140000</v>
      </c>
      <c r="T794" s="251">
        <f t="shared" si="81"/>
        <v>3600000</v>
      </c>
    </row>
    <row r="795" spans="2:20" ht="15.9" x14ac:dyDescent="0.4">
      <c r="B795" s="317" t="s">
        <v>34</v>
      </c>
      <c r="C795" s="318" t="s">
        <v>335</v>
      </c>
      <c r="D795" s="279">
        <v>48</v>
      </c>
      <c r="E795" s="267" t="s">
        <v>171</v>
      </c>
      <c r="F795" s="261">
        <v>0</v>
      </c>
      <c r="G795" s="261">
        <f>G796+G800</f>
        <v>20740000</v>
      </c>
      <c r="H795" s="319">
        <v>48</v>
      </c>
      <c r="I795" s="320" t="s">
        <v>171</v>
      </c>
      <c r="J795" s="321">
        <v>0</v>
      </c>
      <c r="K795" s="321">
        <f>K796+K800</f>
        <v>20740000</v>
      </c>
      <c r="L795" s="319">
        <v>48</v>
      </c>
      <c r="M795" s="320" t="s">
        <v>171</v>
      </c>
      <c r="N795" s="321">
        <v>0</v>
      </c>
      <c r="O795" s="321">
        <f>O796+O800</f>
        <v>20740000</v>
      </c>
      <c r="P795" s="319">
        <v>48</v>
      </c>
      <c r="Q795" s="320" t="s">
        <v>171</v>
      </c>
      <c r="R795" s="321">
        <v>0</v>
      </c>
      <c r="S795" s="321">
        <f>S796+S800</f>
        <v>17140000</v>
      </c>
      <c r="T795" s="251">
        <f t="shared" si="81"/>
        <v>3600000</v>
      </c>
    </row>
    <row r="796" spans="2:20" ht="15.9" hidden="1" x14ac:dyDescent="0.4">
      <c r="B796" s="272">
        <v>525111</v>
      </c>
      <c r="C796" s="266" t="s">
        <v>174</v>
      </c>
      <c r="D796" s="273">
        <v>0</v>
      </c>
      <c r="E796" s="274"/>
      <c r="F796" s="266">
        <v>0</v>
      </c>
      <c r="G796" s="261">
        <f>SUM(G797:G799)</f>
        <v>7740000</v>
      </c>
      <c r="H796" s="273">
        <v>0</v>
      </c>
      <c r="I796" s="274"/>
      <c r="J796" s="266">
        <v>0</v>
      </c>
      <c r="K796" s="261">
        <f>SUM(K797:K799)</f>
        <v>7740000</v>
      </c>
      <c r="L796" s="273">
        <v>0</v>
      </c>
      <c r="M796" s="274"/>
      <c r="N796" s="266">
        <v>0</v>
      </c>
      <c r="O796" s="261">
        <f>SUM(O797:O799)</f>
        <v>7740000</v>
      </c>
      <c r="P796" s="273">
        <v>0</v>
      </c>
      <c r="Q796" s="274"/>
      <c r="R796" s="266">
        <v>0</v>
      </c>
      <c r="S796" s="261">
        <f>SUM(S797:S799)</f>
        <v>7740000</v>
      </c>
      <c r="T796" s="251">
        <f t="shared" si="81"/>
        <v>0</v>
      </c>
    </row>
    <row r="797" spans="2:20" ht="15.9" hidden="1" x14ac:dyDescent="0.4">
      <c r="B797" s="272" t="s">
        <v>27</v>
      </c>
      <c r="C797" s="266" t="s">
        <v>46</v>
      </c>
      <c r="D797" s="273">
        <v>20</v>
      </c>
      <c r="E797" s="274" t="s">
        <v>47</v>
      </c>
      <c r="F797" s="261">
        <v>150000</v>
      </c>
      <c r="G797" s="261">
        <f>ROUNDDOWN(D797*F797,-3)</f>
        <v>3000000</v>
      </c>
      <c r="H797" s="273">
        <v>20</v>
      </c>
      <c r="I797" s="274" t="s">
        <v>47</v>
      </c>
      <c r="J797" s="261">
        <v>150000</v>
      </c>
      <c r="K797" s="261">
        <f>ROUNDDOWN(H797*J797,-3)</f>
        <v>3000000</v>
      </c>
      <c r="L797" s="273">
        <v>20</v>
      </c>
      <c r="M797" s="274" t="s">
        <v>47</v>
      </c>
      <c r="N797" s="261">
        <v>150000</v>
      </c>
      <c r="O797" s="261">
        <f>ROUNDDOWN(L797*N797,-3)</f>
        <v>3000000</v>
      </c>
      <c r="P797" s="273">
        <v>20</v>
      </c>
      <c r="Q797" s="274" t="s">
        <v>47</v>
      </c>
      <c r="R797" s="261">
        <v>150000</v>
      </c>
      <c r="S797" s="261">
        <f>ROUNDDOWN(P797*R797,-3)</f>
        <v>3000000</v>
      </c>
      <c r="T797" s="251">
        <f t="shared" si="81"/>
        <v>0</v>
      </c>
    </row>
    <row r="798" spans="2:20" ht="15.9" hidden="1" x14ac:dyDescent="0.4">
      <c r="B798" s="272" t="s">
        <v>27</v>
      </c>
      <c r="C798" s="266" t="s">
        <v>48</v>
      </c>
      <c r="D798" s="273">
        <v>28</v>
      </c>
      <c r="E798" s="274" t="s">
        <v>47</v>
      </c>
      <c r="F798" s="261">
        <v>150000</v>
      </c>
      <c r="G798" s="261">
        <f>ROUNDDOWN(D798*F798,-3)</f>
        <v>4200000</v>
      </c>
      <c r="H798" s="273">
        <v>28</v>
      </c>
      <c r="I798" s="274" t="s">
        <v>47</v>
      </c>
      <c r="J798" s="261">
        <v>150000</v>
      </c>
      <c r="K798" s="261">
        <f>ROUNDDOWN(H798*J798,-3)</f>
        <v>4200000</v>
      </c>
      <c r="L798" s="273">
        <v>28</v>
      </c>
      <c r="M798" s="274" t="s">
        <v>47</v>
      </c>
      <c r="N798" s="261">
        <v>150000</v>
      </c>
      <c r="O798" s="261">
        <f>ROUNDDOWN(L798*N798,-3)</f>
        <v>4200000</v>
      </c>
      <c r="P798" s="273">
        <v>28</v>
      </c>
      <c r="Q798" s="274" t="s">
        <v>47</v>
      </c>
      <c r="R798" s="261">
        <v>150000</v>
      </c>
      <c r="S798" s="261">
        <f>ROUNDDOWN(P798*R798,-3)</f>
        <v>4200000</v>
      </c>
      <c r="T798" s="251">
        <f t="shared" si="81"/>
        <v>0</v>
      </c>
    </row>
    <row r="799" spans="2:20" ht="15.9" hidden="1" x14ac:dyDescent="0.4">
      <c r="B799" s="272" t="s">
        <v>27</v>
      </c>
      <c r="C799" s="266" t="s">
        <v>175</v>
      </c>
      <c r="D799" s="273">
        <v>1</v>
      </c>
      <c r="E799" s="274" t="s">
        <v>38</v>
      </c>
      <c r="F799" s="261">
        <v>540000</v>
      </c>
      <c r="G799" s="261">
        <f>ROUNDDOWN(D799*F799,-3)</f>
        <v>540000</v>
      </c>
      <c r="H799" s="273">
        <v>1</v>
      </c>
      <c r="I799" s="274" t="s">
        <v>38</v>
      </c>
      <c r="J799" s="261">
        <v>540000</v>
      </c>
      <c r="K799" s="261">
        <f>ROUNDDOWN(H799*J799,-3)</f>
        <v>540000</v>
      </c>
      <c r="L799" s="273">
        <v>1</v>
      </c>
      <c r="M799" s="274" t="s">
        <v>38</v>
      </c>
      <c r="N799" s="261">
        <v>540000</v>
      </c>
      <c r="O799" s="261">
        <f>ROUNDDOWN(L799*N799,-3)</f>
        <v>540000</v>
      </c>
      <c r="P799" s="273">
        <v>1</v>
      </c>
      <c r="Q799" s="274" t="s">
        <v>38</v>
      </c>
      <c r="R799" s="261">
        <v>540000</v>
      </c>
      <c r="S799" s="261">
        <f>ROUNDDOWN(P799*R799,-3)</f>
        <v>540000</v>
      </c>
      <c r="T799" s="251">
        <f t="shared" si="81"/>
        <v>0</v>
      </c>
    </row>
    <row r="800" spans="2:20" ht="15.9" x14ac:dyDescent="0.4">
      <c r="B800" s="272">
        <v>525112</v>
      </c>
      <c r="C800" s="266" t="s">
        <v>97</v>
      </c>
      <c r="D800" s="273">
        <v>0</v>
      </c>
      <c r="E800" s="274"/>
      <c r="F800" s="266">
        <v>0</v>
      </c>
      <c r="G800" s="261">
        <f>SUM(G801:G805)</f>
        <v>13000000</v>
      </c>
      <c r="H800" s="273">
        <v>0</v>
      </c>
      <c r="I800" s="274"/>
      <c r="J800" s="266">
        <v>0</v>
      </c>
      <c r="K800" s="261">
        <f>SUM(K801:K805)</f>
        <v>13000000</v>
      </c>
      <c r="L800" s="273">
        <v>0</v>
      </c>
      <c r="M800" s="274"/>
      <c r="N800" s="266">
        <v>0</v>
      </c>
      <c r="O800" s="261">
        <f>SUM(O801:O805)</f>
        <v>13000000</v>
      </c>
      <c r="P800" s="273">
        <v>0</v>
      </c>
      <c r="Q800" s="274"/>
      <c r="R800" s="266">
        <v>0</v>
      </c>
      <c r="S800" s="261">
        <f>SUM(S801:S805)</f>
        <v>9400000</v>
      </c>
      <c r="T800" s="251">
        <f t="shared" si="81"/>
        <v>3600000</v>
      </c>
    </row>
    <row r="801" spans="2:20" ht="15.9" hidden="1" x14ac:dyDescent="0.4">
      <c r="B801" s="272" t="s">
        <v>27</v>
      </c>
      <c r="C801" s="266" t="s">
        <v>295</v>
      </c>
      <c r="D801" s="273">
        <v>1</v>
      </c>
      <c r="E801" s="274" t="s">
        <v>38</v>
      </c>
      <c r="F801" s="261">
        <v>1200000</v>
      </c>
      <c r="G801" s="261">
        <f>ROUNDDOWN(D801*F801,-3)</f>
        <v>1200000</v>
      </c>
      <c r="H801" s="273">
        <v>1</v>
      </c>
      <c r="I801" s="274" t="s">
        <v>38</v>
      </c>
      <c r="J801" s="261">
        <v>1200000</v>
      </c>
      <c r="K801" s="261">
        <f>ROUNDDOWN(H801*J801,-3)</f>
        <v>1200000</v>
      </c>
      <c r="L801" s="273">
        <v>1</v>
      </c>
      <c r="M801" s="274" t="s">
        <v>38</v>
      </c>
      <c r="N801" s="261">
        <v>1200000</v>
      </c>
      <c r="O801" s="261">
        <f>ROUNDDOWN(L801*N801,-3)</f>
        <v>1200000</v>
      </c>
      <c r="P801" s="273">
        <v>1</v>
      </c>
      <c r="Q801" s="274" t="s">
        <v>38</v>
      </c>
      <c r="R801" s="261">
        <v>1200000</v>
      </c>
      <c r="S801" s="261">
        <f>ROUNDDOWN(P801*R801,-3)</f>
        <v>1200000</v>
      </c>
      <c r="T801" s="251">
        <f t="shared" si="81"/>
        <v>0</v>
      </c>
    </row>
    <row r="802" spans="2:20" ht="15.9" x14ac:dyDescent="0.4">
      <c r="B802" s="272" t="s">
        <v>27</v>
      </c>
      <c r="C802" s="266" t="s">
        <v>296</v>
      </c>
      <c r="D802" s="280">
        <f>D795</f>
        <v>48</v>
      </c>
      <c r="E802" s="274" t="s">
        <v>231</v>
      </c>
      <c r="F802" s="261">
        <v>75000</v>
      </c>
      <c r="G802" s="261">
        <f>ROUNDDOWN(D802*F802,-3)</f>
        <v>3600000</v>
      </c>
      <c r="H802" s="280">
        <f>H795</f>
        <v>48</v>
      </c>
      <c r="I802" s="274" t="s">
        <v>231</v>
      </c>
      <c r="J802" s="261">
        <v>75000</v>
      </c>
      <c r="K802" s="261">
        <f>ROUNDDOWN(H802*J802,-3)</f>
        <v>3600000</v>
      </c>
      <c r="L802" s="280">
        <f>L795</f>
        <v>48</v>
      </c>
      <c r="M802" s="274" t="s">
        <v>231</v>
      </c>
      <c r="N802" s="261">
        <v>75000</v>
      </c>
      <c r="O802" s="261">
        <f>ROUNDDOWN(L802*N802,-3)</f>
        <v>3600000</v>
      </c>
      <c r="P802" s="280">
        <v>0</v>
      </c>
      <c r="Q802" s="274" t="s">
        <v>231</v>
      </c>
      <c r="R802" s="261">
        <v>75000</v>
      </c>
      <c r="S802" s="261">
        <f>ROUNDDOWN(P802*R802,-3)</f>
        <v>0</v>
      </c>
      <c r="T802" s="251">
        <f t="shared" si="81"/>
        <v>3600000</v>
      </c>
    </row>
    <row r="803" spans="2:20" ht="15.9" hidden="1" x14ac:dyDescent="0.4">
      <c r="B803" s="272" t="s">
        <v>27</v>
      </c>
      <c r="C803" s="266" t="s">
        <v>44</v>
      </c>
      <c r="D803" s="280">
        <f>D795</f>
        <v>48</v>
      </c>
      <c r="E803" s="274" t="s">
        <v>40</v>
      </c>
      <c r="F803" s="261">
        <v>50000</v>
      </c>
      <c r="G803" s="261">
        <f>ROUNDDOWN(D803*F803,-3)</f>
        <v>2400000</v>
      </c>
      <c r="H803" s="280">
        <f>H795</f>
        <v>48</v>
      </c>
      <c r="I803" s="274" t="s">
        <v>40</v>
      </c>
      <c r="J803" s="261">
        <v>50000</v>
      </c>
      <c r="K803" s="261">
        <f>ROUNDDOWN(H803*J803,-3)</f>
        <v>2400000</v>
      </c>
      <c r="L803" s="280">
        <f>L795</f>
        <v>48</v>
      </c>
      <c r="M803" s="274" t="s">
        <v>40</v>
      </c>
      <c r="N803" s="261">
        <v>50000</v>
      </c>
      <c r="O803" s="261">
        <f>ROUNDDOWN(L803*N803,-3)</f>
        <v>2400000</v>
      </c>
      <c r="P803" s="280">
        <v>48</v>
      </c>
      <c r="Q803" s="274" t="s">
        <v>40</v>
      </c>
      <c r="R803" s="261">
        <v>50000</v>
      </c>
      <c r="S803" s="261">
        <f>ROUNDDOWN(P803*R803,-3)</f>
        <v>2400000</v>
      </c>
      <c r="T803" s="251">
        <f t="shared" si="81"/>
        <v>0</v>
      </c>
    </row>
    <row r="804" spans="2:20" ht="15.9" hidden="1" x14ac:dyDescent="0.4">
      <c r="B804" s="272" t="s">
        <v>27</v>
      </c>
      <c r="C804" s="266" t="s">
        <v>297</v>
      </c>
      <c r="D804" s="280">
        <f>D795</f>
        <v>48</v>
      </c>
      <c r="E804" s="274" t="s">
        <v>40</v>
      </c>
      <c r="F804" s="261">
        <v>100000</v>
      </c>
      <c r="G804" s="261">
        <f>ROUNDDOWN(D804*F804,-3)</f>
        <v>4800000</v>
      </c>
      <c r="H804" s="280">
        <f>H795</f>
        <v>48</v>
      </c>
      <c r="I804" s="274" t="s">
        <v>40</v>
      </c>
      <c r="J804" s="261">
        <v>100000</v>
      </c>
      <c r="K804" s="261">
        <f>ROUNDDOWN(H804*J804,-3)</f>
        <v>4800000</v>
      </c>
      <c r="L804" s="280">
        <f>L795</f>
        <v>48</v>
      </c>
      <c r="M804" s="274" t="s">
        <v>40</v>
      </c>
      <c r="N804" s="261">
        <v>100000</v>
      </c>
      <c r="O804" s="261">
        <f>ROUNDDOWN(L804*N804,-3)</f>
        <v>4800000</v>
      </c>
      <c r="P804" s="280">
        <v>48</v>
      </c>
      <c r="Q804" s="274" t="s">
        <v>40</v>
      </c>
      <c r="R804" s="261">
        <v>100000</v>
      </c>
      <c r="S804" s="261">
        <f>ROUNDDOWN(P804*R804,-3)</f>
        <v>4800000</v>
      </c>
      <c r="T804" s="251">
        <f t="shared" si="81"/>
        <v>0</v>
      </c>
    </row>
    <row r="805" spans="2:20" ht="15.9" hidden="1" x14ac:dyDescent="0.4">
      <c r="B805" s="272" t="s">
        <v>27</v>
      </c>
      <c r="C805" s="266" t="s">
        <v>299</v>
      </c>
      <c r="D805" s="280">
        <f>D795/24</f>
        <v>2</v>
      </c>
      <c r="E805" s="274" t="s">
        <v>51</v>
      </c>
      <c r="F805" s="261">
        <v>500000</v>
      </c>
      <c r="G805" s="261">
        <f>ROUNDDOWN(D805*F805,-3)</f>
        <v>1000000</v>
      </c>
      <c r="H805" s="280">
        <f>H795/24</f>
        <v>2</v>
      </c>
      <c r="I805" s="274" t="s">
        <v>51</v>
      </c>
      <c r="J805" s="261">
        <v>500000</v>
      </c>
      <c r="K805" s="261">
        <f>ROUNDDOWN(H805*J805,-3)</f>
        <v>1000000</v>
      </c>
      <c r="L805" s="280">
        <f>L795/24</f>
        <v>2</v>
      </c>
      <c r="M805" s="274" t="s">
        <v>51</v>
      </c>
      <c r="N805" s="261">
        <v>500000</v>
      </c>
      <c r="O805" s="261">
        <f>ROUNDDOWN(L805*N805,-3)</f>
        <v>1000000</v>
      </c>
      <c r="P805" s="280">
        <v>2</v>
      </c>
      <c r="Q805" s="274" t="s">
        <v>51</v>
      </c>
      <c r="R805" s="261">
        <v>500000</v>
      </c>
      <c r="S805" s="261">
        <f>ROUNDDOWN(P805*R805,-3)</f>
        <v>1000000</v>
      </c>
      <c r="T805" s="251">
        <f t="shared" si="81"/>
        <v>0</v>
      </c>
    </row>
    <row r="806" spans="2:20" ht="15.9" x14ac:dyDescent="0.4">
      <c r="B806" s="262" t="s">
        <v>336</v>
      </c>
      <c r="C806" s="266" t="s">
        <v>337</v>
      </c>
      <c r="D806" s="279">
        <f>D807</f>
        <v>24</v>
      </c>
      <c r="E806" s="267" t="s">
        <v>171</v>
      </c>
      <c r="F806" s="261">
        <v>0</v>
      </c>
      <c r="G806" s="261">
        <f>G807</f>
        <v>10070000</v>
      </c>
      <c r="H806" s="279">
        <f>H807</f>
        <v>24</v>
      </c>
      <c r="I806" s="267" t="s">
        <v>171</v>
      </c>
      <c r="J806" s="261">
        <v>0</v>
      </c>
      <c r="K806" s="261">
        <f>K807</f>
        <v>10070000</v>
      </c>
      <c r="L806" s="279">
        <f>L807</f>
        <v>24</v>
      </c>
      <c r="M806" s="267" t="s">
        <v>171</v>
      </c>
      <c r="N806" s="261">
        <v>0</v>
      </c>
      <c r="O806" s="261">
        <f>O807</f>
        <v>10070000</v>
      </c>
      <c r="P806" s="279">
        <v>24</v>
      </c>
      <c r="Q806" s="267" t="s">
        <v>171</v>
      </c>
      <c r="R806" s="261">
        <v>0</v>
      </c>
      <c r="S806" s="261">
        <f>S807</f>
        <v>8270000</v>
      </c>
      <c r="T806" s="251">
        <f t="shared" si="81"/>
        <v>1800000</v>
      </c>
    </row>
    <row r="807" spans="2:20" ht="15.9" x14ac:dyDescent="0.4">
      <c r="B807" s="317" t="s">
        <v>34</v>
      </c>
      <c r="C807" s="318" t="s">
        <v>338</v>
      </c>
      <c r="D807" s="279">
        <v>24</v>
      </c>
      <c r="E807" s="267" t="s">
        <v>171</v>
      </c>
      <c r="F807" s="261">
        <v>0</v>
      </c>
      <c r="G807" s="261">
        <f>G808+G812</f>
        <v>10070000</v>
      </c>
      <c r="H807" s="319">
        <v>24</v>
      </c>
      <c r="I807" s="320" t="s">
        <v>171</v>
      </c>
      <c r="J807" s="321">
        <v>0</v>
      </c>
      <c r="K807" s="321">
        <f>K808+K812</f>
        <v>10070000</v>
      </c>
      <c r="L807" s="319">
        <v>24</v>
      </c>
      <c r="M807" s="320" t="s">
        <v>171</v>
      </c>
      <c r="N807" s="321">
        <v>0</v>
      </c>
      <c r="O807" s="321">
        <f>O808+O812</f>
        <v>10070000</v>
      </c>
      <c r="P807" s="319">
        <v>24</v>
      </c>
      <c r="Q807" s="320" t="s">
        <v>171</v>
      </c>
      <c r="R807" s="321">
        <v>0</v>
      </c>
      <c r="S807" s="321">
        <f>S808+S812</f>
        <v>8270000</v>
      </c>
      <c r="T807" s="251">
        <f t="shared" si="81"/>
        <v>1800000</v>
      </c>
    </row>
    <row r="808" spans="2:20" ht="15.9" hidden="1" x14ac:dyDescent="0.4">
      <c r="B808" s="272">
        <v>525111</v>
      </c>
      <c r="C808" s="266" t="s">
        <v>174</v>
      </c>
      <c r="D808" s="273">
        <v>0</v>
      </c>
      <c r="E808" s="274"/>
      <c r="F808" s="266">
        <v>0</v>
      </c>
      <c r="G808" s="261">
        <f>SUM(G809:G811)</f>
        <v>3570000</v>
      </c>
      <c r="H808" s="273">
        <v>0</v>
      </c>
      <c r="I808" s="274"/>
      <c r="J808" s="266">
        <v>0</v>
      </c>
      <c r="K808" s="261">
        <f>SUM(K809:K811)</f>
        <v>3570000</v>
      </c>
      <c r="L808" s="273">
        <v>0</v>
      </c>
      <c r="M808" s="274"/>
      <c r="N808" s="266">
        <v>0</v>
      </c>
      <c r="O808" s="261">
        <f>SUM(O809:O811)</f>
        <v>3570000</v>
      </c>
      <c r="P808" s="273">
        <v>0</v>
      </c>
      <c r="Q808" s="274"/>
      <c r="R808" s="266">
        <v>0</v>
      </c>
      <c r="S808" s="261">
        <f>SUM(S809:S811)</f>
        <v>3570000</v>
      </c>
      <c r="T808" s="251">
        <f t="shared" si="81"/>
        <v>0</v>
      </c>
    </row>
    <row r="809" spans="2:20" ht="15.9" hidden="1" x14ac:dyDescent="0.4">
      <c r="B809" s="272" t="s">
        <v>27</v>
      </c>
      <c r="C809" s="266" t="s">
        <v>46</v>
      </c>
      <c r="D809" s="273">
        <v>8</v>
      </c>
      <c r="E809" s="274" t="s">
        <v>47</v>
      </c>
      <c r="F809" s="261">
        <v>150000</v>
      </c>
      <c r="G809" s="261">
        <f>ROUNDDOWN(D809*F809,-3)</f>
        <v>1200000</v>
      </c>
      <c r="H809" s="273">
        <v>8</v>
      </c>
      <c r="I809" s="274" t="s">
        <v>47</v>
      </c>
      <c r="J809" s="261">
        <v>150000</v>
      </c>
      <c r="K809" s="261">
        <f>ROUNDDOWN(H809*J809,-3)</f>
        <v>1200000</v>
      </c>
      <c r="L809" s="273">
        <v>8</v>
      </c>
      <c r="M809" s="274" t="s">
        <v>47</v>
      </c>
      <c r="N809" s="261">
        <v>150000</v>
      </c>
      <c r="O809" s="261">
        <f>ROUNDDOWN(L809*N809,-3)</f>
        <v>1200000</v>
      </c>
      <c r="P809" s="273">
        <v>8</v>
      </c>
      <c r="Q809" s="274" t="s">
        <v>47</v>
      </c>
      <c r="R809" s="261">
        <v>150000</v>
      </c>
      <c r="S809" s="261">
        <f>ROUNDDOWN(P809*R809,-3)</f>
        <v>1200000</v>
      </c>
      <c r="T809" s="251">
        <f t="shared" si="81"/>
        <v>0</v>
      </c>
    </row>
    <row r="810" spans="2:20" ht="15.9" hidden="1" x14ac:dyDescent="0.4">
      <c r="B810" s="272" t="s">
        <v>27</v>
      </c>
      <c r="C810" s="266" t="s">
        <v>48</v>
      </c>
      <c r="D810" s="273">
        <v>14</v>
      </c>
      <c r="E810" s="274" t="s">
        <v>47</v>
      </c>
      <c r="F810" s="261">
        <v>150000</v>
      </c>
      <c r="G810" s="261">
        <f>ROUNDDOWN(D810*F810,-3)</f>
        <v>2100000</v>
      </c>
      <c r="H810" s="273">
        <v>14</v>
      </c>
      <c r="I810" s="274" t="s">
        <v>47</v>
      </c>
      <c r="J810" s="261">
        <v>150000</v>
      </c>
      <c r="K810" s="261">
        <f>ROUNDDOWN(H810*J810,-3)</f>
        <v>2100000</v>
      </c>
      <c r="L810" s="273">
        <v>14</v>
      </c>
      <c r="M810" s="274" t="s">
        <v>47</v>
      </c>
      <c r="N810" s="261">
        <v>150000</v>
      </c>
      <c r="O810" s="261">
        <f>ROUNDDOWN(L810*N810,-3)</f>
        <v>2100000</v>
      </c>
      <c r="P810" s="273">
        <v>14</v>
      </c>
      <c r="Q810" s="274" t="s">
        <v>47</v>
      </c>
      <c r="R810" s="261">
        <v>150000</v>
      </c>
      <c r="S810" s="261">
        <f>ROUNDDOWN(P810*R810,-3)</f>
        <v>2100000</v>
      </c>
      <c r="T810" s="251">
        <f t="shared" si="81"/>
        <v>0</v>
      </c>
    </row>
    <row r="811" spans="2:20" ht="15.9" hidden="1" x14ac:dyDescent="0.4">
      <c r="B811" s="272" t="s">
        <v>27</v>
      </c>
      <c r="C811" s="266" t="s">
        <v>175</v>
      </c>
      <c r="D811" s="273">
        <v>1</v>
      </c>
      <c r="E811" s="274" t="s">
        <v>38</v>
      </c>
      <c r="F811" s="261">
        <v>270000</v>
      </c>
      <c r="G811" s="261">
        <f>ROUNDDOWN(D811*F811,-3)</f>
        <v>270000</v>
      </c>
      <c r="H811" s="273">
        <v>1</v>
      </c>
      <c r="I811" s="274" t="s">
        <v>38</v>
      </c>
      <c r="J811" s="261">
        <v>270000</v>
      </c>
      <c r="K811" s="261">
        <f>ROUNDDOWN(H811*J811,-3)</f>
        <v>270000</v>
      </c>
      <c r="L811" s="273">
        <v>1</v>
      </c>
      <c r="M811" s="274" t="s">
        <v>38</v>
      </c>
      <c r="N811" s="261">
        <v>270000</v>
      </c>
      <c r="O811" s="261">
        <f>ROUNDDOWN(L811*N811,-3)</f>
        <v>270000</v>
      </c>
      <c r="P811" s="273">
        <v>1</v>
      </c>
      <c r="Q811" s="274" t="s">
        <v>38</v>
      </c>
      <c r="R811" s="261">
        <v>270000</v>
      </c>
      <c r="S811" s="261">
        <f>ROUNDDOWN(P811*R811,-3)</f>
        <v>270000</v>
      </c>
      <c r="T811" s="251">
        <f t="shared" si="81"/>
        <v>0</v>
      </c>
    </row>
    <row r="812" spans="2:20" ht="15.9" x14ac:dyDescent="0.4">
      <c r="B812" s="272">
        <v>525112</v>
      </c>
      <c r="C812" s="266" t="s">
        <v>97</v>
      </c>
      <c r="D812" s="273">
        <v>0</v>
      </c>
      <c r="E812" s="274"/>
      <c r="F812" s="266">
        <v>0</v>
      </c>
      <c r="G812" s="261">
        <f>SUM(G813:G817)</f>
        <v>6500000</v>
      </c>
      <c r="H812" s="273">
        <v>0</v>
      </c>
      <c r="I812" s="274"/>
      <c r="J812" s="266">
        <v>0</v>
      </c>
      <c r="K812" s="261">
        <f>SUM(K813:K817)</f>
        <v>6500000</v>
      </c>
      <c r="L812" s="273">
        <v>0</v>
      </c>
      <c r="M812" s="274"/>
      <c r="N812" s="266">
        <v>0</v>
      </c>
      <c r="O812" s="261">
        <f>SUM(O813:O817)</f>
        <v>6500000</v>
      </c>
      <c r="P812" s="273">
        <v>0</v>
      </c>
      <c r="Q812" s="274"/>
      <c r="R812" s="266">
        <v>0</v>
      </c>
      <c r="S812" s="261">
        <f>SUM(S813:S817)</f>
        <v>4700000</v>
      </c>
      <c r="T812" s="251">
        <f t="shared" si="81"/>
        <v>1800000</v>
      </c>
    </row>
    <row r="813" spans="2:20" ht="15.9" hidden="1" x14ac:dyDescent="0.4">
      <c r="B813" s="272" t="s">
        <v>27</v>
      </c>
      <c r="C813" s="266" t="s">
        <v>295</v>
      </c>
      <c r="D813" s="273">
        <v>1</v>
      </c>
      <c r="E813" s="274" t="s">
        <v>38</v>
      </c>
      <c r="F813" s="261">
        <v>600000</v>
      </c>
      <c r="G813" s="261">
        <f>ROUNDDOWN(D813*F813,-3)</f>
        <v>600000</v>
      </c>
      <c r="H813" s="273">
        <v>1</v>
      </c>
      <c r="I813" s="274" t="s">
        <v>38</v>
      </c>
      <c r="J813" s="261">
        <v>600000</v>
      </c>
      <c r="K813" s="261">
        <f>ROUNDDOWN(H813*J813,-3)</f>
        <v>600000</v>
      </c>
      <c r="L813" s="273">
        <v>1</v>
      </c>
      <c r="M813" s="274" t="s">
        <v>38</v>
      </c>
      <c r="N813" s="261">
        <v>600000</v>
      </c>
      <c r="O813" s="261">
        <f>ROUNDDOWN(L813*N813,-3)</f>
        <v>600000</v>
      </c>
      <c r="P813" s="273">
        <v>1</v>
      </c>
      <c r="Q813" s="274" t="s">
        <v>38</v>
      </c>
      <c r="R813" s="261">
        <v>600000</v>
      </c>
      <c r="S813" s="261">
        <f>ROUNDDOWN(P813*R813,-3)</f>
        <v>600000</v>
      </c>
      <c r="T813" s="251">
        <f t="shared" si="81"/>
        <v>0</v>
      </c>
    </row>
    <row r="814" spans="2:20" ht="15.9" x14ac:dyDescent="0.4">
      <c r="B814" s="272" t="s">
        <v>27</v>
      </c>
      <c r="C814" s="266" t="s">
        <v>296</v>
      </c>
      <c r="D814" s="280">
        <f>D807</f>
        <v>24</v>
      </c>
      <c r="E814" s="274" t="s">
        <v>231</v>
      </c>
      <c r="F814" s="261">
        <v>75000</v>
      </c>
      <c r="G814" s="261">
        <f>ROUNDDOWN(D814*F814,-3)</f>
        <v>1800000</v>
      </c>
      <c r="H814" s="280">
        <f>H807</f>
        <v>24</v>
      </c>
      <c r="I814" s="274" t="s">
        <v>231</v>
      </c>
      <c r="J814" s="261">
        <v>75000</v>
      </c>
      <c r="K814" s="261">
        <f>ROUNDDOWN(H814*J814,-3)</f>
        <v>1800000</v>
      </c>
      <c r="L814" s="280">
        <f>L807</f>
        <v>24</v>
      </c>
      <c r="M814" s="274" t="s">
        <v>231</v>
      </c>
      <c r="N814" s="261">
        <v>75000</v>
      </c>
      <c r="O814" s="261">
        <f>ROUNDDOWN(L814*N814,-3)</f>
        <v>1800000</v>
      </c>
      <c r="P814" s="280">
        <v>0</v>
      </c>
      <c r="Q814" s="274" t="s">
        <v>231</v>
      </c>
      <c r="R814" s="261">
        <v>75000</v>
      </c>
      <c r="S814" s="261">
        <f>ROUNDDOWN(P814*R814,-3)</f>
        <v>0</v>
      </c>
      <c r="T814" s="251">
        <f t="shared" si="81"/>
        <v>1800000</v>
      </c>
    </row>
    <row r="815" spans="2:20" ht="15.9" hidden="1" x14ac:dyDescent="0.4">
      <c r="B815" s="272" t="s">
        <v>27</v>
      </c>
      <c r="C815" s="266" t="s">
        <v>44</v>
      </c>
      <c r="D815" s="280">
        <f>D807</f>
        <v>24</v>
      </c>
      <c r="E815" s="274" t="s">
        <v>40</v>
      </c>
      <c r="F815" s="261">
        <v>50000</v>
      </c>
      <c r="G815" s="261">
        <f>ROUNDDOWN(D815*F815,-3)</f>
        <v>1200000</v>
      </c>
      <c r="H815" s="280">
        <f>H807</f>
        <v>24</v>
      </c>
      <c r="I815" s="274" t="s">
        <v>40</v>
      </c>
      <c r="J815" s="261">
        <v>50000</v>
      </c>
      <c r="K815" s="261">
        <f>ROUNDDOWN(H815*J815,-3)</f>
        <v>1200000</v>
      </c>
      <c r="L815" s="280">
        <f>L807</f>
        <v>24</v>
      </c>
      <c r="M815" s="274" t="s">
        <v>40</v>
      </c>
      <c r="N815" s="261">
        <v>50000</v>
      </c>
      <c r="O815" s="261">
        <f>ROUNDDOWN(L815*N815,-3)</f>
        <v>1200000</v>
      </c>
      <c r="P815" s="280">
        <v>24</v>
      </c>
      <c r="Q815" s="274" t="s">
        <v>40</v>
      </c>
      <c r="R815" s="261">
        <v>50000</v>
      </c>
      <c r="S815" s="261">
        <f>ROUNDDOWN(P815*R815,-3)</f>
        <v>1200000</v>
      </c>
      <c r="T815" s="251">
        <f t="shared" si="81"/>
        <v>0</v>
      </c>
    </row>
    <row r="816" spans="2:20" ht="15.9" hidden="1" x14ac:dyDescent="0.4">
      <c r="B816" s="272" t="s">
        <v>27</v>
      </c>
      <c r="C816" s="266" t="s">
        <v>302</v>
      </c>
      <c r="D816" s="280">
        <f>D807</f>
        <v>24</v>
      </c>
      <c r="E816" s="274" t="s">
        <v>40</v>
      </c>
      <c r="F816" s="261">
        <v>100000</v>
      </c>
      <c r="G816" s="261">
        <f>ROUNDDOWN(D816*F816,-3)</f>
        <v>2400000</v>
      </c>
      <c r="H816" s="280">
        <f>H807</f>
        <v>24</v>
      </c>
      <c r="I816" s="274" t="s">
        <v>40</v>
      </c>
      <c r="J816" s="261">
        <v>100000</v>
      </c>
      <c r="K816" s="261">
        <f>ROUNDDOWN(H816*J816,-3)</f>
        <v>2400000</v>
      </c>
      <c r="L816" s="280">
        <f>L807</f>
        <v>24</v>
      </c>
      <c r="M816" s="274" t="s">
        <v>40</v>
      </c>
      <c r="N816" s="261">
        <v>100000</v>
      </c>
      <c r="O816" s="261">
        <f>ROUNDDOWN(L816*N816,-3)</f>
        <v>2400000</v>
      </c>
      <c r="P816" s="280">
        <v>24</v>
      </c>
      <c r="Q816" s="274" t="s">
        <v>40</v>
      </c>
      <c r="R816" s="261">
        <v>100000</v>
      </c>
      <c r="S816" s="261">
        <f>ROUNDDOWN(P816*R816,-3)</f>
        <v>2400000</v>
      </c>
      <c r="T816" s="251">
        <f t="shared" si="81"/>
        <v>0</v>
      </c>
    </row>
    <row r="817" spans="2:20" ht="15.9" hidden="1" x14ac:dyDescent="0.4">
      <c r="B817" s="272" t="s">
        <v>27</v>
      </c>
      <c r="C817" s="266" t="s">
        <v>299</v>
      </c>
      <c r="D817" s="280">
        <f>D807/24</f>
        <v>1</v>
      </c>
      <c r="E817" s="274" t="s">
        <v>51</v>
      </c>
      <c r="F817" s="261">
        <v>500000</v>
      </c>
      <c r="G817" s="261">
        <f>ROUNDDOWN(D817*F817,-3)</f>
        <v>500000</v>
      </c>
      <c r="H817" s="280">
        <f>H807/24</f>
        <v>1</v>
      </c>
      <c r="I817" s="274" t="s">
        <v>51</v>
      </c>
      <c r="J817" s="261">
        <v>500000</v>
      </c>
      <c r="K817" s="261">
        <f>ROUNDDOWN(H817*J817,-3)</f>
        <v>500000</v>
      </c>
      <c r="L817" s="280">
        <f>L807/24</f>
        <v>1</v>
      </c>
      <c r="M817" s="274" t="s">
        <v>51</v>
      </c>
      <c r="N817" s="261">
        <v>500000</v>
      </c>
      <c r="O817" s="261">
        <f>ROUNDDOWN(L817*N817,-3)</f>
        <v>500000</v>
      </c>
      <c r="P817" s="280">
        <v>1</v>
      </c>
      <c r="Q817" s="274" t="s">
        <v>51</v>
      </c>
      <c r="R817" s="261">
        <v>500000</v>
      </c>
      <c r="S817" s="261">
        <f>ROUNDDOWN(P817*R817,-3)</f>
        <v>500000</v>
      </c>
      <c r="T817" s="251">
        <f t="shared" si="81"/>
        <v>0</v>
      </c>
    </row>
    <row r="818" spans="2:20" ht="15.9" x14ac:dyDescent="0.4">
      <c r="B818" s="262" t="s">
        <v>339</v>
      </c>
      <c r="C818" s="266" t="s">
        <v>340</v>
      </c>
      <c r="D818" s="279">
        <f>D819</f>
        <v>384</v>
      </c>
      <c r="E818" s="267" t="s">
        <v>171</v>
      </c>
      <c r="F818" s="261">
        <v>0</v>
      </c>
      <c r="G818" s="261">
        <f>G819</f>
        <v>188720000</v>
      </c>
      <c r="H818" s="279">
        <f>H819</f>
        <v>384</v>
      </c>
      <c r="I818" s="267" t="s">
        <v>171</v>
      </c>
      <c r="J818" s="261">
        <v>0</v>
      </c>
      <c r="K818" s="261">
        <f>K819</f>
        <v>188720000</v>
      </c>
      <c r="L818" s="279">
        <f>L819</f>
        <v>384</v>
      </c>
      <c r="M818" s="267" t="s">
        <v>171</v>
      </c>
      <c r="N818" s="261">
        <v>0</v>
      </c>
      <c r="O818" s="261">
        <f>O819</f>
        <v>188720000</v>
      </c>
      <c r="P818" s="279">
        <v>384</v>
      </c>
      <c r="Q818" s="267" t="s">
        <v>171</v>
      </c>
      <c r="R818" s="261">
        <v>0</v>
      </c>
      <c r="S818" s="261">
        <f>S819</f>
        <v>159920000</v>
      </c>
      <c r="T818" s="251">
        <f t="shared" si="81"/>
        <v>28800000</v>
      </c>
    </row>
    <row r="819" spans="2:20" ht="15.9" x14ac:dyDescent="0.4">
      <c r="B819" s="317" t="s">
        <v>34</v>
      </c>
      <c r="C819" s="318" t="s">
        <v>341</v>
      </c>
      <c r="D819" s="279">
        <v>384</v>
      </c>
      <c r="E819" s="267" t="s">
        <v>171</v>
      </c>
      <c r="F819" s="261">
        <v>0</v>
      </c>
      <c r="G819" s="261">
        <f>G820+G824</f>
        <v>188720000</v>
      </c>
      <c r="H819" s="319">
        <v>384</v>
      </c>
      <c r="I819" s="320" t="s">
        <v>171</v>
      </c>
      <c r="J819" s="321">
        <v>0</v>
      </c>
      <c r="K819" s="321">
        <f>K820+K824</f>
        <v>188720000</v>
      </c>
      <c r="L819" s="319">
        <v>384</v>
      </c>
      <c r="M819" s="320" t="s">
        <v>171</v>
      </c>
      <c r="N819" s="321">
        <v>0</v>
      </c>
      <c r="O819" s="321">
        <f>O820+O824</f>
        <v>188720000</v>
      </c>
      <c r="P819" s="319">
        <v>384</v>
      </c>
      <c r="Q819" s="320" t="s">
        <v>171</v>
      </c>
      <c r="R819" s="321">
        <v>0</v>
      </c>
      <c r="S819" s="321">
        <f>S820+S824</f>
        <v>159920000</v>
      </c>
      <c r="T819" s="251">
        <f t="shared" si="81"/>
        <v>28800000</v>
      </c>
    </row>
    <row r="820" spans="2:20" ht="15.9" hidden="1" x14ac:dyDescent="0.4">
      <c r="B820" s="272">
        <v>525111</v>
      </c>
      <c r="C820" s="266" t="s">
        <v>174</v>
      </c>
      <c r="D820" s="273">
        <v>0</v>
      </c>
      <c r="E820" s="274"/>
      <c r="F820" s="266">
        <v>0</v>
      </c>
      <c r="G820" s="261">
        <f>SUM(G821:G823)</f>
        <v>71520000</v>
      </c>
      <c r="H820" s="273">
        <v>0</v>
      </c>
      <c r="I820" s="274"/>
      <c r="J820" s="266">
        <v>0</v>
      </c>
      <c r="K820" s="261">
        <f>SUM(K821:K823)</f>
        <v>71520000</v>
      </c>
      <c r="L820" s="273">
        <v>0</v>
      </c>
      <c r="M820" s="274"/>
      <c r="N820" s="266">
        <v>0</v>
      </c>
      <c r="O820" s="261">
        <f>SUM(O821:O823)</f>
        <v>71520000</v>
      </c>
      <c r="P820" s="273">
        <v>0</v>
      </c>
      <c r="Q820" s="274"/>
      <c r="R820" s="266">
        <v>0</v>
      </c>
      <c r="S820" s="261">
        <f>SUM(S821:S823)</f>
        <v>71520000</v>
      </c>
      <c r="T820" s="251">
        <f t="shared" si="81"/>
        <v>0</v>
      </c>
    </row>
    <row r="821" spans="2:20" ht="15.9" hidden="1" x14ac:dyDescent="0.4">
      <c r="B821" s="272" t="s">
        <v>27</v>
      </c>
      <c r="C821" s="266" t="s">
        <v>46</v>
      </c>
      <c r="D821" s="273">
        <v>208</v>
      </c>
      <c r="E821" s="274" t="s">
        <v>47</v>
      </c>
      <c r="F821" s="261">
        <v>150000</v>
      </c>
      <c r="G821" s="261">
        <f>ROUNDDOWN(D821*F821,-3)</f>
        <v>31200000</v>
      </c>
      <c r="H821" s="273">
        <v>208</v>
      </c>
      <c r="I821" s="274" t="s">
        <v>47</v>
      </c>
      <c r="J821" s="261">
        <v>150000</v>
      </c>
      <c r="K821" s="261">
        <f>ROUNDDOWN(H821*J821,-3)</f>
        <v>31200000</v>
      </c>
      <c r="L821" s="273">
        <v>208</v>
      </c>
      <c r="M821" s="274" t="s">
        <v>47</v>
      </c>
      <c r="N821" s="261">
        <v>150000</v>
      </c>
      <c r="O821" s="261">
        <f>ROUNDDOWN(L821*N821,-3)</f>
        <v>31200000</v>
      </c>
      <c r="P821" s="273">
        <v>208</v>
      </c>
      <c r="Q821" s="274" t="s">
        <v>47</v>
      </c>
      <c r="R821" s="261">
        <v>150000</v>
      </c>
      <c r="S821" s="261">
        <f>ROUNDDOWN(P821*R821,-3)</f>
        <v>31200000</v>
      </c>
      <c r="T821" s="251">
        <f t="shared" si="81"/>
        <v>0</v>
      </c>
    </row>
    <row r="822" spans="2:20" ht="15.9" hidden="1" x14ac:dyDescent="0.4">
      <c r="B822" s="272" t="s">
        <v>27</v>
      </c>
      <c r="C822" s="266" t="s">
        <v>48</v>
      </c>
      <c r="D822" s="273">
        <v>224</v>
      </c>
      <c r="E822" s="274" t="s">
        <v>47</v>
      </c>
      <c r="F822" s="261">
        <v>150000</v>
      </c>
      <c r="G822" s="261">
        <f>ROUNDDOWN(D822*F822,-3)</f>
        <v>33600000</v>
      </c>
      <c r="H822" s="273">
        <v>224</v>
      </c>
      <c r="I822" s="274" t="s">
        <v>47</v>
      </c>
      <c r="J822" s="261">
        <v>150000</v>
      </c>
      <c r="K822" s="261">
        <f>ROUNDDOWN(H822*J822,-3)</f>
        <v>33600000</v>
      </c>
      <c r="L822" s="273">
        <v>224</v>
      </c>
      <c r="M822" s="274" t="s">
        <v>47</v>
      </c>
      <c r="N822" s="261">
        <v>150000</v>
      </c>
      <c r="O822" s="261">
        <f>ROUNDDOWN(L822*N822,-3)</f>
        <v>33600000</v>
      </c>
      <c r="P822" s="273">
        <v>224</v>
      </c>
      <c r="Q822" s="274" t="s">
        <v>47</v>
      </c>
      <c r="R822" s="261">
        <v>150000</v>
      </c>
      <c r="S822" s="261">
        <f>ROUNDDOWN(P822*R822,-3)</f>
        <v>33600000</v>
      </c>
      <c r="T822" s="251">
        <f t="shared" si="81"/>
        <v>0</v>
      </c>
    </row>
    <row r="823" spans="2:20" ht="15.9" hidden="1" x14ac:dyDescent="0.4">
      <c r="B823" s="272" t="s">
        <v>27</v>
      </c>
      <c r="C823" s="266" t="s">
        <v>175</v>
      </c>
      <c r="D823" s="273">
        <v>1</v>
      </c>
      <c r="E823" s="274" t="s">
        <v>38</v>
      </c>
      <c r="F823" s="261">
        <v>6720000</v>
      </c>
      <c r="G823" s="261">
        <f>ROUNDDOWN(D823*F823,-3)</f>
        <v>6720000</v>
      </c>
      <c r="H823" s="273">
        <v>1</v>
      </c>
      <c r="I823" s="274" t="s">
        <v>38</v>
      </c>
      <c r="J823" s="261">
        <v>6720000</v>
      </c>
      <c r="K823" s="261">
        <f>ROUNDDOWN(H823*J823,-3)</f>
        <v>6720000</v>
      </c>
      <c r="L823" s="273">
        <v>1</v>
      </c>
      <c r="M823" s="274" t="s">
        <v>38</v>
      </c>
      <c r="N823" s="261">
        <v>6720000</v>
      </c>
      <c r="O823" s="261">
        <f>ROUNDDOWN(L823*N823,-3)</f>
        <v>6720000</v>
      </c>
      <c r="P823" s="273">
        <v>1</v>
      </c>
      <c r="Q823" s="274" t="s">
        <v>38</v>
      </c>
      <c r="R823" s="261">
        <v>6720000</v>
      </c>
      <c r="S823" s="261">
        <f>ROUNDDOWN(P823*R823,-3)</f>
        <v>6720000</v>
      </c>
      <c r="T823" s="251">
        <f t="shared" si="81"/>
        <v>0</v>
      </c>
    </row>
    <row r="824" spans="2:20" ht="15.9" x14ac:dyDescent="0.4">
      <c r="B824" s="272">
        <v>525112</v>
      </c>
      <c r="C824" s="266" t="s">
        <v>97</v>
      </c>
      <c r="D824" s="273">
        <v>0</v>
      </c>
      <c r="E824" s="274"/>
      <c r="F824" s="266">
        <v>0</v>
      </c>
      <c r="G824" s="261">
        <f>SUM(G825:G829)</f>
        <v>117200000</v>
      </c>
      <c r="H824" s="273">
        <v>0</v>
      </c>
      <c r="I824" s="274"/>
      <c r="J824" s="266">
        <v>0</v>
      </c>
      <c r="K824" s="261">
        <f>SUM(K825:K829)</f>
        <v>117200000</v>
      </c>
      <c r="L824" s="273">
        <v>0</v>
      </c>
      <c r="M824" s="274"/>
      <c r="N824" s="266">
        <v>0</v>
      </c>
      <c r="O824" s="261">
        <f>SUM(O825:O829)</f>
        <v>117200000</v>
      </c>
      <c r="P824" s="273">
        <v>0</v>
      </c>
      <c r="Q824" s="274"/>
      <c r="R824" s="266">
        <v>0</v>
      </c>
      <c r="S824" s="261">
        <f>SUM(S825:S829)</f>
        <v>88400000</v>
      </c>
      <c r="T824" s="251">
        <f t="shared" si="81"/>
        <v>28800000</v>
      </c>
    </row>
    <row r="825" spans="2:20" ht="15.9" hidden="1" x14ac:dyDescent="0.4">
      <c r="B825" s="272" t="s">
        <v>27</v>
      </c>
      <c r="C825" s="266" t="s">
        <v>295</v>
      </c>
      <c r="D825" s="273">
        <v>1</v>
      </c>
      <c r="E825" s="274" t="s">
        <v>38</v>
      </c>
      <c r="F825" s="261">
        <v>22800000</v>
      </c>
      <c r="G825" s="261">
        <f>ROUNDDOWN(D825*F825,-3)</f>
        <v>22800000</v>
      </c>
      <c r="H825" s="273">
        <v>1</v>
      </c>
      <c r="I825" s="274" t="s">
        <v>38</v>
      </c>
      <c r="J825" s="261">
        <v>22800000</v>
      </c>
      <c r="K825" s="261">
        <f>ROUNDDOWN(H825*J825,-3)</f>
        <v>22800000</v>
      </c>
      <c r="L825" s="273">
        <v>1</v>
      </c>
      <c r="M825" s="274" t="s">
        <v>38</v>
      </c>
      <c r="N825" s="261">
        <v>22800000</v>
      </c>
      <c r="O825" s="261">
        <f>ROUNDDOWN(L825*N825,-3)</f>
        <v>22800000</v>
      </c>
      <c r="P825" s="273">
        <v>1</v>
      </c>
      <c r="Q825" s="274" t="s">
        <v>38</v>
      </c>
      <c r="R825" s="261">
        <v>22800000</v>
      </c>
      <c r="S825" s="261">
        <f>ROUNDDOWN(P825*R825,-3)</f>
        <v>22800000</v>
      </c>
      <c r="T825" s="251">
        <f t="shared" si="81"/>
        <v>0</v>
      </c>
    </row>
    <row r="826" spans="2:20" ht="15.9" x14ac:dyDescent="0.4">
      <c r="B826" s="272" t="s">
        <v>27</v>
      </c>
      <c r="C826" s="266" t="s">
        <v>296</v>
      </c>
      <c r="D826" s="280">
        <f>D819</f>
        <v>384</v>
      </c>
      <c r="E826" s="274" t="s">
        <v>231</v>
      </c>
      <c r="F826" s="261">
        <v>75000</v>
      </c>
      <c r="G826" s="261">
        <f>ROUNDDOWN(D826*F826,-3)</f>
        <v>28800000</v>
      </c>
      <c r="H826" s="280">
        <f>H819</f>
        <v>384</v>
      </c>
      <c r="I826" s="274" t="s">
        <v>231</v>
      </c>
      <c r="J826" s="261">
        <v>75000</v>
      </c>
      <c r="K826" s="261">
        <f>ROUNDDOWN(H826*J826,-3)</f>
        <v>28800000</v>
      </c>
      <c r="L826" s="280">
        <f>L819</f>
        <v>384</v>
      </c>
      <c r="M826" s="274" t="s">
        <v>231</v>
      </c>
      <c r="N826" s="261">
        <v>75000</v>
      </c>
      <c r="O826" s="261">
        <f>ROUNDDOWN(L826*N826,-3)</f>
        <v>28800000</v>
      </c>
      <c r="P826" s="280">
        <v>0</v>
      </c>
      <c r="Q826" s="274" t="s">
        <v>231</v>
      </c>
      <c r="R826" s="261">
        <v>75000</v>
      </c>
      <c r="S826" s="261">
        <f>ROUNDDOWN(P826*R826,-3)</f>
        <v>0</v>
      </c>
      <c r="T826" s="251">
        <f t="shared" si="81"/>
        <v>28800000</v>
      </c>
    </row>
    <row r="827" spans="2:20" ht="15.9" hidden="1" x14ac:dyDescent="0.4">
      <c r="B827" s="272" t="s">
        <v>27</v>
      </c>
      <c r="C827" s="266" t="s">
        <v>44</v>
      </c>
      <c r="D827" s="280">
        <f>D819</f>
        <v>384</v>
      </c>
      <c r="E827" s="274" t="s">
        <v>40</v>
      </c>
      <c r="F827" s="261">
        <v>50000</v>
      </c>
      <c r="G827" s="261">
        <f>ROUNDDOWN(D827*F827,-3)</f>
        <v>19200000</v>
      </c>
      <c r="H827" s="280">
        <f>H819</f>
        <v>384</v>
      </c>
      <c r="I827" s="274" t="s">
        <v>40</v>
      </c>
      <c r="J827" s="261">
        <v>50000</v>
      </c>
      <c r="K827" s="261">
        <f>ROUNDDOWN(H827*J827,-3)</f>
        <v>19200000</v>
      </c>
      <c r="L827" s="280">
        <f>L819</f>
        <v>384</v>
      </c>
      <c r="M827" s="274" t="s">
        <v>40</v>
      </c>
      <c r="N827" s="261">
        <v>50000</v>
      </c>
      <c r="O827" s="261">
        <f>ROUNDDOWN(L827*N827,-3)</f>
        <v>19200000</v>
      </c>
      <c r="P827" s="280">
        <v>384</v>
      </c>
      <c r="Q827" s="274" t="s">
        <v>40</v>
      </c>
      <c r="R827" s="261">
        <v>50000</v>
      </c>
      <c r="S827" s="261">
        <f>ROUNDDOWN(P827*R827,-3)</f>
        <v>19200000</v>
      </c>
      <c r="T827" s="251">
        <f t="shared" si="81"/>
        <v>0</v>
      </c>
    </row>
    <row r="828" spans="2:20" ht="15.9" hidden="1" x14ac:dyDescent="0.4">
      <c r="B828" s="272" t="s">
        <v>27</v>
      </c>
      <c r="C828" s="266" t="s">
        <v>297</v>
      </c>
      <c r="D828" s="280">
        <f>D819</f>
        <v>384</v>
      </c>
      <c r="E828" s="274" t="s">
        <v>40</v>
      </c>
      <c r="F828" s="261">
        <v>100000</v>
      </c>
      <c r="G828" s="261">
        <f>ROUNDDOWN(D828*F828,-3)</f>
        <v>38400000</v>
      </c>
      <c r="H828" s="280">
        <f>H819</f>
        <v>384</v>
      </c>
      <c r="I828" s="274" t="s">
        <v>40</v>
      </c>
      <c r="J828" s="261">
        <v>100000</v>
      </c>
      <c r="K828" s="261">
        <f>ROUNDDOWN(H828*J828,-3)</f>
        <v>38400000</v>
      </c>
      <c r="L828" s="280">
        <f>L819</f>
        <v>384</v>
      </c>
      <c r="M828" s="274" t="s">
        <v>40</v>
      </c>
      <c r="N828" s="261">
        <v>100000</v>
      </c>
      <c r="O828" s="261">
        <f>ROUNDDOWN(L828*N828,-3)</f>
        <v>38400000</v>
      </c>
      <c r="P828" s="280">
        <v>384</v>
      </c>
      <c r="Q828" s="274" t="s">
        <v>40</v>
      </c>
      <c r="R828" s="261">
        <v>100000</v>
      </c>
      <c r="S828" s="261">
        <f>ROUNDDOWN(P828*R828,-3)</f>
        <v>38400000</v>
      </c>
      <c r="T828" s="251">
        <f t="shared" si="81"/>
        <v>0</v>
      </c>
    </row>
    <row r="829" spans="2:20" ht="15.9" hidden="1" x14ac:dyDescent="0.4">
      <c r="B829" s="272" t="s">
        <v>27</v>
      </c>
      <c r="C829" s="266" t="s">
        <v>299</v>
      </c>
      <c r="D829" s="280">
        <f>D819/24</f>
        <v>16</v>
      </c>
      <c r="E829" s="274" t="s">
        <v>51</v>
      </c>
      <c r="F829" s="261">
        <v>500000</v>
      </c>
      <c r="G829" s="261">
        <f>ROUNDDOWN(D829*F829,-3)</f>
        <v>8000000</v>
      </c>
      <c r="H829" s="280">
        <f>H819/24</f>
        <v>16</v>
      </c>
      <c r="I829" s="274" t="s">
        <v>51</v>
      </c>
      <c r="J829" s="261">
        <v>500000</v>
      </c>
      <c r="K829" s="261">
        <f>ROUNDDOWN(H829*J829,-3)</f>
        <v>8000000</v>
      </c>
      <c r="L829" s="280">
        <f>L819/24</f>
        <v>16</v>
      </c>
      <c r="M829" s="274" t="s">
        <v>51</v>
      </c>
      <c r="N829" s="261">
        <v>500000</v>
      </c>
      <c r="O829" s="261">
        <f>ROUNDDOWN(L829*N829,-3)</f>
        <v>8000000</v>
      </c>
      <c r="P829" s="280">
        <v>16</v>
      </c>
      <c r="Q829" s="274" t="s">
        <v>51</v>
      </c>
      <c r="R829" s="261">
        <v>500000</v>
      </c>
      <c r="S829" s="261">
        <f>ROUNDDOWN(P829*R829,-3)</f>
        <v>8000000</v>
      </c>
      <c r="T829" s="251">
        <f t="shared" si="81"/>
        <v>0</v>
      </c>
    </row>
    <row r="830" spans="2:20" ht="15.9" x14ac:dyDescent="0.4">
      <c r="B830" s="262" t="s">
        <v>342</v>
      </c>
      <c r="C830" s="266" t="s">
        <v>343</v>
      </c>
      <c r="D830" s="279">
        <f>D831</f>
        <v>816</v>
      </c>
      <c r="E830" s="267" t="s">
        <v>171</v>
      </c>
      <c r="F830" s="261">
        <v>0</v>
      </c>
      <c r="G830" s="261">
        <f>G831</f>
        <v>289700000</v>
      </c>
      <c r="H830" s="279">
        <f>H831</f>
        <v>816</v>
      </c>
      <c r="I830" s="267" t="s">
        <v>171</v>
      </c>
      <c r="J830" s="261">
        <v>0</v>
      </c>
      <c r="K830" s="261">
        <f>K831</f>
        <v>289700000</v>
      </c>
      <c r="L830" s="279">
        <f>L831</f>
        <v>816</v>
      </c>
      <c r="M830" s="267" t="s">
        <v>171</v>
      </c>
      <c r="N830" s="261">
        <v>0</v>
      </c>
      <c r="O830" s="261">
        <f>O831</f>
        <v>289700000</v>
      </c>
      <c r="P830" s="279">
        <v>816</v>
      </c>
      <c r="Q830" s="267" t="s">
        <v>171</v>
      </c>
      <c r="R830" s="261">
        <v>0</v>
      </c>
      <c r="S830" s="261">
        <f>S831</f>
        <v>228500000</v>
      </c>
      <c r="T830" s="251">
        <f t="shared" si="81"/>
        <v>61200000</v>
      </c>
    </row>
    <row r="831" spans="2:20" ht="15.9" x14ac:dyDescent="0.4">
      <c r="B831" s="317" t="s">
        <v>34</v>
      </c>
      <c r="C831" s="318" t="s">
        <v>344</v>
      </c>
      <c r="D831" s="279">
        <v>816</v>
      </c>
      <c r="E831" s="267" t="s">
        <v>171</v>
      </c>
      <c r="F831" s="261">
        <v>0</v>
      </c>
      <c r="G831" s="261">
        <f>G832+G836</f>
        <v>289700000</v>
      </c>
      <c r="H831" s="319">
        <v>816</v>
      </c>
      <c r="I831" s="320" t="s">
        <v>171</v>
      </c>
      <c r="J831" s="321">
        <v>0</v>
      </c>
      <c r="K831" s="321">
        <f>K832+K836</f>
        <v>289700000</v>
      </c>
      <c r="L831" s="319">
        <v>816</v>
      </c>
      <c r="M831" s="320" t="s">
        <v>171</v>
      </c>
      <c r="N831" s="321">
        <v>0</v>
      </c>
      <c r="O831" s="321">
        <f>O832+O836</f>
        <v>289700000</v>
      </c>
      <c r="P831" s="319">
        <v>816</v>
      </c>
      <c r="Q831" s="320" t="s">
        <v>171</v>
      </c>
      <c r="R831" s="321">
        <v>0</v>
      </c>
      <c r="S831" s="321">
        <f>S832+S836</f>
        <v>228500000</v>
      </c>
      <c r="T831" s="251">
        <f t="shared" si="81"/>
        <v>61200000</v>
      </c>
    </row>
    <row r="832" spans="2:20" ht="15.9" hidden="1" x14ac:dyDescent="0.4">
      <c r="B832" s="272">
        <v>525111</v>
      </c>
      <c r="C832" s="266" t="s">
        <v>174</v>
      </c>
      <c r="D832" s="273">
        <v>0</v>
      </c>
      <c r="E832" s="274"/>
      <c r="F832" s="266">
        <v>0</v>
      </c>
      <c r="G832" s="261">
        <f>SUM(G833:G835)</f>
        <v>90780000</v>
      </c>
      <c r="H832" s="273">
        <v>0</v>
      </c>
      <c r="I832" s="274"/>
      <c r="J832" s="266">
        <v>0</v>
      </c>
      <c r="K832" s="261">
        <f>SUM(K833:K835)</f>
        <v>90780000</v>
      </c>
      <c r="L832" s="273">
        <v>0</v>
      </c>
      <c r="M832" s="274"/>
      <c r="N832" s="266">
        <v>0</v>
      </c>
      <c r="O832" s="261">
        <f>SUM(O833:O835)</f>
        <v>90780000</v>
      </c>
      <c r="P832" s="273">
        <v>0</v>
      </c>
      <c r="Q832" s="274"/>
      <c r="R832" s="266">
        <v>0</v>
      </c>
      <c r="S832" s="261">
        <f>SUM(S833:S835)</f>
        <v>90780000</v>
      </c>
      <c r="T832" s="251">
        <f t="shared" si="81"/>
        <v>0</v>
      </c>
    </row>
    <row r="833" spans="2:20" ht="15.9" hidden="1" x14ac:dyDescent="0.4">
      <c r="B833" s="272" t="s">
        <v>27</v>
      </c>
      <c r="C833" s="266" t="s">
        <v>46</v>
      </c>
      <c r="D833" s="273">
        <v>204</v>
      </c>
      <c r="E833" s="274" t="s">
        <v>47</v>
      </c>
      <c r="F833" s="261">
        <v>150000</v>
      </c>
      <c r="G833" s="261">
        <f>ROUNDDOWN(D833*F833,-3)</f>
        <v>30600000</v>
      </c>
      <c r="H833" s="273">
        <v>204</v>
      </c>
      <c r="I833" s="274" t="s">
        <v>47</v>
      </c>
      <c r="J833" s="261">
        <v>150000</v>
      </c>
      <c r="K833" s="261">
        <f>ROUNDDOWN(H833*J833,-3)</f>
        <v>30600000</v>
      </c>
      <c r="L833" s="273">
        <v>204</v>
      </c>
      <c r="M833" s="274" t="s">
        <v>47</v>
      </c>
      <c r="N833" s="261">
        <v>150000</v>
      </c>
      <c r="O833" s="261">
        <f>ROUNDDOWN(L833*N833,-3)</f>
        <v>30600000</v>
      </c>
      <c r="P833" s="273">
        <v>204</v>
      </c>
      <c r="Q833" s="274" t="s">
        <v>47</v>
      </c>
      <c r="R833" s="261">
        <v>150000</v>
      </c>
      <c r="S833" s="261">
        <f>ROUNDDOWN(P833*R833,-3)</f>
        <v>30600000</v>
      </c>
      <c r="T833" s="251">
        <f t="shared" si="81"/>
        <v>0</v>
      </c>
    </row>
    <row r="834" spans="2:20" ht="15.9" hidden="1" x14ac:dyDescent="0.4">
      <c r="B834" s="272" t="s">
        <v>27</v>
      </c>
      <c r="C834" s="266" t="s">
        <v>48</v>
      </c>
      <c r="D834" s="273">
        <v>340</v>
      </c>
      <c r="E834" s="274" t="s">
        <v>47</v>
      </c>
      <c r="F834" s="261">
        <v>150000</v>
      </c>
      <c r="G834" s="261">
        <f>ROUNDDOWN(D834*F834,-3)</f>
        <v>51000000</v>
      </c>
      <c r="H834" s="273">
        <v>340</v>
      </c>
      <c r="I834" s="274" t="s">
        <v>47</v>
      </c>
      <c r="J834" s="261">
        <v>150000</v>
      </c>
      <c r="K834" s="261">
        <f>ROUNDDOWN(H834*J834,-3)</f>
        <v>51000000</v>
      </c>
      <c r="L834" s="273">
        <v>340</v>
      </c>
      <c r="M834" s="274" t="s">
        <v>47</v>
      </c>
      <c r="N834" s="261">
        <v>150000</v>
      </c>
      <c r="O834" s="261">
        <f>ROUNDDOWN(L834*N834,-3)</f>
        <v>51000000</v>
      </c>
      <c r="P834" s="273">
        <v>340</v>
      </c>
      <c r="Q834" s="274" t="s">
        <v>47</v>
      </c>
      <c r="R834" s="261">
        <v>150000</v>
      </c>
      <c r="S834" s="261">
        <f>ROUNDDOWN(P834*R834,-3)</f>
        <v>51000000</v>
      </c>
      <c r="T834" s="251">
        <f t="shared" si="81"/>
        <v>0</v>
      </c>
    </row>
    <row r="835" spans="2:20" ht="15.9" hidden="1" x14ac:dyDescent="0.4">
      <c r="B835" s="272" t="s">
        <v>27</v>
      </c>
      <c r="C835" s="266" t="s">
        <v>175</v>
      </c>
      <c r="D835" s="273">
        <v>1</v>
      </c>
      <c r="E835" s="274" t="s">
        <v>38</v>
      </c>
      <c r="F835" s="261">
        <v>9180000</v>
      </c>
      <c r="G835" s="261">
        <f>ROUNDDOWN(D835*F835,-3)</f>
        <v>9180000</v>
      </c>
      <c r="H835" s="273">
        <v>1</v>
      </c>
      <c r="I835" s="274" t="s">
        <v>38</v>
      </c>
      <c r="J835" s="261">
        <v>9180000</v>
      </c>
      <c r="K835" s="261">
        <f>ROUNDDOWN(H835*J835,-3)</f>
        <v>9180000</v>
      </c>
      <c r="L835" s="273">
        <v>1</v>
      </c>
      <c r="M835" s="274" t="s">
        <v>38</v>
      </c>
      <c r="N835" s="261">
        <v>9180000</v>
      </c>
      <c r="O835" s="261">
        <f>ROUNDDOWN(L835*N835,-3)</f>
        <v>9180000</v>
      </c>
      <c r="P835" s="273">
        <v>1</v>
      </c>
      <c r="Q835" s="274" t="s">
        <v>38</v>
      </c>
      <c r="R835" s="261">
        <v>9180000</v>
      </c>
      <c r="S835" s="261">
        <f>ROUNDDOWN(P835*R835,-3)</f>
        <v>9180000</v>
      </c>
      <c r="T835" s="251">
        <f t="shared" si="81"/>
        <v>0</v>
      </c>
    </row>
    <row r="836" spans="2:20" ht="15.9" x14ac:dyDescent="0.4">
      <c r="B836" s="272">
        <v>525112</v>
      </c>
      <c r="C836" s="266" t="s">
        <v>97</v>
      </c>
      <c r="D836" s="273">
        <v>0</v>
      </c>
      <c r="E836" s="274"/>
      <c r="F836" s="266">
        <v>0</v>
      </c>
      <c r="G836" s="261">
        <f>SUM(G837:G841)</f>
        <v>198920000</v>
      </c>
      <c r="H836" s="273">
        <v>0</v>
      </c>
      <c r="I836" s="274"/>
      <c r="J836" s="266">
        <v>0</v>
      </c>
      <c r="K836" s="261">
        <f>SUM(K837:K841)</f>
        <v>198920000</v>
      </c>
      <c r="L836" s="273">
        <v>0</v>
      </c>
      <c r="M836" s="274"/>
      <c r="N836" s="266">
        <v>0</v>
      </c>
      <c r="O836" s="261">
        <f>SUM(O837:O841)</f>
        <v>198920000</v>
      </c>
      <c r="P836" s="273">
        <v>0</v>
      </c>
      <c r="Q836" s="274"/>
      <c r="R836" s="266">
        <v>0</v>
      </c>
      <c r="S836" s="261">
        <f>SUM(S837:S841)</f>
        <v>137720000</v>
      </c>
      <c r="T836" s="251">
        <f t="shared" si="81"/>
        <v>61200000</v>
      </c>
    </row>
    <row r="837" spans="2:20" ht="15.9" hidden="1" x14ac:dyDescent="0.4">
      <c r="B837" s="272" t="s">
        <v>27</v>
      </c>
      <c r="C837" s="266" t="s">
        <v>295</v>
      </c>
      <c r="D837" s="273">
        <v>1</v>
      </c>
      <c r="E837" s="274" t="s">
        <v>38</v>
      </c>
      <c r="F837" s="261">
        <v>22800000</v>
      </c>
      <c r="G837" s="261">
        <f>ROUNDDOWN(D837*F837,-3)</f>
        <v>22800000</v>
      </c>
      <c r="H837" s="273">
        <v>1</v>
      </c>
      <c r="I837" s="274" t="s">
        <v>38</v>
      </c>
      <c r="J837" s="261">
        <v>22800000</v>
      </c>
      <c r="K837" s="261">
        <f>ROUNDDOWN(H837*J837,-3)</f>
        <v>22800000</v>
      </c>
      <c r="L837" s="273">
        <v>1</v>
      </c>
      <c r="M837" s="274" t="s">
        <v>38</v>
      </c>
      <c r="N837" s="261">
        <v>22800000</v>
      </c>
      <c r="O837" s="261">
        <f>ROUNDDOWN(L837*N837,-3)</f>
        <v>22800000</v>
      </c>
      <c r="P837" s="273">
        <v>1</v>
      </c>
      <c r="Q837" s="274" t="s">
        <v>38</v>
      </c>
      <c r="R837" s="261">
        <v>22800000</v>
      </c>
      <c r="S837" s="261">
        <f>ROUNDDOWN(P837*R837,-3)</f>
        <v>22800000</v>
      </c>
      <c r="T837" s="251">
        <f t="shared" si="81"/>
        <v>0</v>
      </c>
    </row>
    <row r="838" spans="2:20" ht="15.9" x14ac:dyDescent="0.4">
      <c r="B838" s="272" t="s">
        <v>27</v>
      </c>
      <c r="C838" s="266" t="s">
        <v>296</v>
      </c>
      <c r="D838" s="280">
        <f>D831</f>
        <v>816</v>
      </c>
      <c r="E838" s="274" t="s">
        <v>231</v>
      </c>
      <c r="F838" s="261">
        <v>75000</v>
      </c>
      <c r="G838" s="261">
        <f>ROUNDDOWN(D838*F838,-3)</f>
        <v>61200000</v>
      </c>
      <c r="H838" s="280">
        <f>H831</f>
        <v>816</v>
      </c>
      <c r="I838" s="274" t="s">
        <v>231</v>
      </c>
      <c r="J838" s="261">
        <v>75000</v>
      </c>
      <c r="K838" s="261">
        <f>ROUNDDOWN(H838*J838,-3)</f>
        <v>61200000</v>
      </c>
      <c r="L838" s="280">
        <f>L831</f>
        <v>816</v>
      </c>
      <c r="M838" s="274" t="s">
        <v>231</v>
      </c>
      <c r="N838" s="261">
        <v>75000</v>
      </c>
      <c r="O838" s="261">
        <f>ROUNDDOWN(L838*N838,-3)</f>
        <v>61200000</v>
      </c>
      <c r="P838" s="280">
        <v>0</v>
      </c>
      <c r="Q838" s="274" t="s">
        <v>231</v>
      </c>
      <c r="R838" s="261">
        <v>75000</v>
      </c>
      <c r="S838" s="261">
        <f>ROUNDDOWN(P838*R838,-3)</f>
        <v>0</v>
      </c>
      <c r="T838" s="251">
        <f t="shared" si="81"/>
        <v>61200000</v>
      </c>
    </row>
    <row r="839" spans="2:20" ht="15.9" hidden="1" x14ac:dyDescent="0.4">
      <c r="B839" s="272" t="s">
        <v>27</v>
      </c>
      <c r="C839" s="266" t="s">
        <v>44</v>
      </c>
      <c r="D839" s="280">
        <f>D831</f>
        <v>816</v>
      </c>
      <c r="E839" s="274" t="s">
        <v>40</v>
      </c>
      <c r="F839" s="261">
        <v>50000</v>
      </c>
      <c r="G839" s="261">
        <f>ROUNDDOWN(D839*F839,-3)</f>
        <v>40800000</v>
      </c>
      <c r="H839" s="280">
        <f>H831</f>
        <v>816</v>
      </c>
      <c r="I839" s="274" t="s">
        <v>40</v>
      </c>
      <c r="J839" s="261">
        <v>50000</v>
      </c>
      <c r="K839" s="261">
        <f>ROUNDDOWN(H839*J839,-3)</f>
        <v>40800000</v>
      </c>
      <c r="L839" s="280">
        <f>L831</f>
        <v>816</v>
      </c>
      <c r="M839" s="274" t="s">
        <v>40</v>
      </c>
      <c r="N839" s="261">
        <v>50000</v>
      </c>
      <c r="O839" s="261">
        <f>ROUNDDOWN(L839*N839,-3)</f>
        <v>40800000</v>
      </c>
      <c r="P839" s="280">
        <v>816</v>
      </c>
      <c r="Q839" s="274" t="s">
        <v>40</v>
      </c>
      <c r="R839" s="261">
        <v>50000</v>
      </c>
      <c r="S839" s="261">
        <f>ROUNDDOWN(P839*R839,-3)</f>
        <v>40800000</v>
      </c>
      <c r="T839" s="251">
        <f t="shared" si="81"/>
        <v>0</v>
      </c>
    </row>
    <row r="840" spans="2:20" ht="15.9" hidden="1" x14ac:dyDescent="0.4">
      <c r="B840" s="272" t="s">
        <v>27</v>
      </c>
      <c r="C840" s="266" t="s">
        <v>297</v>
      </c>
      <c r="D840" s="280">
        <f>D831</f>
        <v>816</v>
      </c>
      <c r="E840" s="274" t="s">
        <v>40</v>
      </c>
      <c r="F840" s="261">
        <v>70000</v>
      </c>
      <c r="G840" s="261">
        <f>ROUNDDOWN(D840*F840,-3)</f>
        <v>57120000</v>
      </c>
      <c r="H840" s="280">
        <f>H831</f>
        <v>816</v>
      </c>
      <c r="I840" s="274" t="s">
        <v>40</v>
      </c>
      <c r="J840" s="261">
        <v>70000</v>
      </c>
      <c r="K840" s="261">
        <f>ROUNDDOWN(H840*J840,-3)</f>
        <v>57120000</v>
      </c>
      <c r="L840" s="280">
        <f>L831</f>
        <v>816</v>
      </c>
      <c r="M840" s="274" t="s">
        <v>40</v>
      </c>
      <c r="N840" s="261">
        <v>70000</v>
      </c>
      <c r="O840" s="261">
        <f>ROUNDDOWN(L840*N840,-3)</f>
        <v>57120000</v>
      </c>
      <c r="P840" s="280">
        <v>816</v>
      </c>
      <c r="Q840" s="274" t="s">
        <v>40</v>
      </c>
      <c r="R840" s="261">
        <v>70000</v>
      </c>
      <c r="S840" s="261">
        <f>ROUNDDOWN(P840*R840,-3)</f>
        <v>57120000</v>
      </c>
      <c r="T840" s="251">
        <f t="shared" si="81"/>
        <v>0</v>
      </c>
    </row>
    <row r="841" spans="2:20" ht="15.9" hidden="1" x14ac:dyDescent="0.4">
      <c r="B841" s="272" t="s">
        <v>27</v>
      </c>
      <c r="C841" s="266" t="s">
        <v>299</v>
      </c>
      <c r="D841" s="280">
        <f>D831/24</f>
        <v>34</v>
      </c>
      <c r="E841" s="274" t="s">
        <v>51</v>
      </c>
      <c r="F841" s="261">
        <v>500000</v>
      </c>
      <c r="G841" s="261">
        <f>ROUNDDOWN(D841*F841,-3)</f>
        <v>17000000</v>
      </c>
      <c r="H841" s="280">
        <f>H831/24</f>
        <v>34</v>
      </c>
      <c r="I841" s="274" t="s">
        <v>51</v>
      </c>
      <c r="J841" s="261">
        <v>500000</v>
      </c>
      <c r="K841" s="261">
        <f>ROUNDDOWN(H841*J841,-3)</f>
        <v>17000000</v>
      </c>
      <c r="L841" s="280">
        <f>L831/24</f>
        <v>34</v>
      </c>
      <c r="M841" s="274" t="s">
        <v>51</v>
      </c>
      <c r="N841" s="261">
        <v>500000</v>
      </c>
      <c r="O841" s="261">
        <f>ROUNDDOWN(L841*N841,-3)</f>
        <v>17000000</v>
      </c>
      <c r="P841" s="280">
        <v>34</v>
      </c>
      <c r="Q841" s="274" t="s">
        <v>51</v>
      </c>
      <c r="R841" s="261">
        <v>500000</v>
      </c>
      <c r="S841" s="261">
        <f>ROUNDDOWN(P841*R841,-3)</f>
        <v>17000000</v>
      </c>
      <c r="T841" s="251">
        <f t="shared" si="81"/>
        <v>0</v>
      </c>
    </row>
    <row r="842" spans="2:20" ht="15.9" x14ac:dyDescent="0.4">
      <c r="B842" s="262" t="s">
        <v>345</v>
      </c>
      <c r="C842" s="266" t="s">
        <v>346</v>
      </c>
      <c r="D842" s="279">
        <f>D843</f>
        <v>288</v>
      </c>
      <c r="E842" s="267" t="s">
        <v>171</v>
      </c>
      <c r="F842" s="261">
        <v>0</v>
      </c>
      <c r="G842" s="261">
        <f>G843</f>
        <v>1030800000</v>
      </c>
      <c r="H842" s="279">
        <f>H843</f>
        <v>288</v>
      </c>
      <c r="I842" s="267" t="s">
        <v>171</v>
      </c>
      <c r="J842" s="261">
        <v>0</v>
      </c>
      <c r="K842" s="261">
        <f>K843</f>
        <v>1030800000</v>
      </c>
      <c r="L842" s="279">
        <f>L843</f>
        <v>288</v>
      </c>
      <c r="M842" s="267" t="s">
        <v>171</v>
      </c>
      <c r="N842" s="261">
        <v>0</v>
      </c>
      <c r="O842" s="261">
        <f>O843</f>
        <v>1030800000</v>
      </c>
      <c r="P842" s="279">
        <v>288</v>
      </c>
      <c r="Q842" s="267" t="s">
        <v>171</v>
      </c>
      <c r="R842" s="261">
        <v>0</v>
      </c>
      <c r="S842" s="261">
        <f>S843</f>
        <v>1009200000</v>
      </c>
      <c r="T842" s="251">
        <f t="shared" si="81"/>
        <v>21600000</v>
      </c>
    </row>
    <row r="843" spans="2:20" ht="15.9" x14ac:dyDescent="0.4">
      <c r="B843" s="317" t="s">
        <v>34</v>
      </c>
      <c r="C843" s="318" t="s">
        <v>347</v>
      </c>
      <c r="D843" s="279">
        <v>288</v>
      </c>
      <c r="E843" s="267" t="s">
        <v>171</v>
      </c>
      <c r="F843" s="261">
        <v>0</v>
      </c>
      <c r="G843" s="261">
        <f>G844+G848</f>
        <v>1030800000</v>
      </c>
      <c r="H843" s="319">
        <v>288</v>
      </c>
      <c r="I843" s="320" t="s">
        <v>171</v>
      </c>
      <c r="J843" s="321">
        <v>0</v>
      </c>
      <c r="K843" s="321">
        <f>K844+K848</f>
        <v>1030800000</v>
      </c>
      <c r="L843" s="319">
        <v>288</v>
      </c>
      <c r="M843" s="320" t="s">
        <v>171</v>
      </c>
      <c r="N843" s="321">
        <v>0</v>
      </c>
      <c r="O843" s="321">
        <f>O844+O848</f>
        <v>1030800000</v>
      </c>
      <c r="P843" s="319">
        <v>288</v>
      </c>
      <c r="Q843" s="320" t="s">
        <v>171</v>
      </c>
      <c r="R843" s="321">
        <v>0</v>
      </c>
      <c r="S843" s="321">
        <f>S844+S848</f>
        <v>1009200000</v>
      </c>
      <c r="T843" s="251">
        <f t="shared" si="81"/>
        <v>21600000</v>
      </c>
    </row>
    <row r="844" spans="2:20" ht="15.9" hidden="1" x14ac:dyDescent="0.4">
      <c r="B844" s="272">
        <v>525111</v>
      </c>
      <c r="C844" s="266" t="s">
        <v>174</v>
      </c>
      <c r="D844" s="273">
        <v>0</v>
      </c>
      <c r="E844" s="274"/>
      <c r="F844" s="266">
        <v>0</v>
      </c>
      <c r="G844" s="261">
        <f>SUM(G845:G847)</f>
        <v>517920000</v>
      </c>
      <c r="H844" s="273">
        <v>0</v>
      </c>
      <c r="I844" s="274"/>
      <c r="J844" s="266">
        <v>0</v>
      </c>
      <c r="K844" s="261">
        <f>SUM(K845:K847)</f>
        <v>517920000</v>
      </c>
      <c r="L844" s="273">
        <v>0</v>
      </c>
      <c r="M844" s="274"/>
      <c r="N844" s="266">
        <v>0</v>
      </c>
      <c r="O844" s="261">
        <f>SUM(O845:O847)</f>
        <v>517920000</v>
      </c>
      <c r="P844" s="273">
        <v>0</v>
      </c>
      <c r="Q844" s="274"/>
      <c r="R844" s="266">
        <v>0</v>
      </c>
      <c r="S844" s="261">
        <f>SUM(S845:S847)</f>
        <v>517920000</v>
      </c>
      <c r="T844" s="251">
        <f t="shared" si="81"/>
        <v>0</v>
      </c>
    </row>
    <row r="845" spans="2:20" ht="15.9" hidden="1" x14ac:dyDescent="0.4">
      <c r="B845" s="272" t="s">
        <v>27</v>
      </c>
      <c r="C845" s="266" t="s">
        <v>46</v>
      </c>
      <c r="D845" s="273">
        <v>528</v>
      </c>
      <c r="E845" s="274" t="s">
        <v>47</v>
      </c>
      <c r="F845" s="261">
        <v>150000</v>
      </c>
      <c r="G845" s="261">
        <f>ROUNDDOWN(D845*F845,-3)</f>
        <v>79200000</v>
      </c>
      <c r="H845" s="273">
        <v>528</v>
      </c>
      <c r="I845" s="274" t="s">
        <v>47</v>
      </c>
      <c r="J845" s="261">
        <v>150000</v>
      </c>
      <c r="K845" s="261">
        <f>ROUNDDOWN(H845*J845,-3)</f>
        <v>79200000</v>
      </c>
      <c r="L845" s="273">
        <v>528</v>
      </c>
      <c r="M845" s="274" t="s">
        <v>47</v>
      </c>
      <c r="N845" s="261">
        <v>150000</v>
      </c>
      <c r="O845" s="261">
        <f>ROUNDDOWN(L845*N845,-3)</f>
        <v>79200000</v>
      </c>
      <c r="P845" s="273">
        <v>528</v>
      </c>
      <c r="Q845" s="274" t="s">
        <v>47</v>
      </c>
      <c r="R845" s="261">
        <v>150000</v>
      </c>
      <c r="S845" s="261">
        <f>ROUNDDOWN(P845*R845,-3)</f>
        <v>79200000</v>
      </c>
      <c r="T845" s="251">
        <f t="shared" si="81"/>
        <v>0</v>
      </c>
    </row>
    <row r="846" spans="2:20" ht="15.9" hidden="1" x14ac:dyDescent="0.4">
      <c r="B846" s="272" t="s">
        <v>27</v>
      </c>
      <c r="C846" s="266" t="s">
        <v>48</v>
      </c>
      <c r="D846" s="273">
        <v>2784</v>
      </c>
      <c r="E846" s="274" t="s">
        <v>47</v>
      </c>
      <c r="F846" s="261">
        <v>150000</v>
      </c>
      <c r="G846" s="261">
        <f>ROUNDDOWN(D846*F846,-3)</f>
        <v>417600000</v>
      </c>
      <c r="H846" s="273">
        <v>2784</v>
      </c>
      <c r="I846" s="274" t="s">
        <v>47</v>
      </c>
      <c r="J846" s="261">
        <v>150000</v>
      </c>
      <c r="K846" s="261">
        <f>ROUNDDOWN(H846*J846,-3)</f>
        <v>417600000</v>
      </c>
      <c r="L846" s="273">
        <v>2784</v>
      </c>
      <c r="M846" s="274" t="s">
        <v>47</v>
      </c>
      <c r="N846" s="261">
        <v>150000</v>
      </c>
      <c r="O846" s="261">
        <f>ROUNDDOWN(L846*N846,-3)</f>
        <v>417600000</v>
      </c>
      <c r="P846" s="273">
        <v>2784</v>
      </c>
      <c r="Q846" s="274" t="s">
        <v>47</v>
      </c>
      <c r="R846" s="261">
        <v>150000</v>
      </c>
      <c r="S846" s="261">
        <f>ROUNDDOWN(P846*R846,-3)</f>
        <v>417600000</v>
      </c>
      <c r="T846" s="251">
        <f t="shared" si="81"/>
        <v>0</v>
      </c>
    </row>
    <row r="847" spans="2:20" ht="15.9" hidden="1" x14ac:dyDescent="0.4">
      <c r="B847" s="272" t="s">
        <v>27</v>
      </c>
      <c r="C847" s="266" t="s">
        <v>175</v>
      </c>
      <c r="D847" s="273">
        <v>1</v>
      </c>
      <c r="E847" s="274" t="s">
        <v>38</v>
      </c>
      <c r="F847" s="261">
        <v>21120000</v>
      </c>
      <c r="G847" s="261">
        <f>ROUNDDOWN(D847*F847,-3)</f>
        <v>21120000</v>
      </c>
      <c r="H847" s="273">
        <v>1</v>
      </c>
      <c r="I847" s="274" t="s">
        <v>38</v>
      </c>
      <c r="J847" s="261">
        <v>21120000</v>
      </c>
      <c r="K847" s="261">
        <f>ROUNDDOWN(H847*J847,-3)</f>
        <v>21120000</v>
      </c>
      <c r="L847" s="273">
        <v>1</v>
      </c>
      <c r="M847" s="274" t="s">
        <v>38</v>
      </c>
      <c r="N847" s="261">
        <v>21120000</v>
      </c>
      <c r="O847" s="261">
        <f>ROUNDDOWN(L847*N847,-3)</f>
        <v>21120000</v>
      </c>
      <c r="P847" s="273">
        <v>1</v>
      </c>
      <c r="Q847" s="274" t="s">
        <v>38</v>
      </c>
      <c r="R847" s="261">
        <v>21120000</v>
      </c>
      <c r="S847" s="261">
        <f>ROUNDDOWN(P847*R847,-3)</f>
        <v>21120000</v>
      </c>
      <c r="T847" s="251">
        <f t="shared" si="81"/>
        <v>0</v>
      </c>
    </row>
    <row r="848" spans="2:20" ht="15.9" x14ac:dyDescent="0.4">
      <c r="B848" s="272">
        <v>525112</v>
      </c>
      <c r="C848" s="266" t="s">
        <v>97</v>
      </c>
      <c r="D848" s="273">
        <v>0</v>
      </c>
      <c r="E848" s="274"/>
      <c r="F848" s="266">
        <v>0</v>
      </c>
      <c r="G848" s="261">
        <f>SUM(G849:G856)</f>
        <v>512880000</v>
      </c>
      <c r="H848" s="273">
        <v>0</v>
      </c>
      <c r="I848" s="274"/>
      <c r="J848" s="266">
        <v>0</v>
      </c>
      <c r="K848" s="261">
        <f>SUM(K849:K856)</f>
        <v>512880000</v>
      </c>
      <c r="L848" s="273">
        <v>0</v>
      </c>
      <c r="M848" s="274"/>
      <c r="N848" s="266">
        <v>0</v>
      </c>
      <c r="O848" s="261">
        <f>SUM(O849:O856)</f>
        <v>512880000</v>
      </c>
      <c r="P848" s="273">
        <v>0</v>
      </c>
      <c r="Q848" s="274"/>
      <c r="R848" s="266">
        <v>0</v>
      </c>
      <c r="S848" s="261">
        <f>SUM(S849:S856)</f>
        <v>491280000</v>
      </c>
      <c r="T848" s="251">
        <f t="shared" si="81"/>
        <v>21600000</v>
      </c>
    </row>
    <row r="849" spans="2:20" ht="15.9" hidden="1" x14ac:dyDescent="0.4">
      <c r="B849" s="272" t="s">
        <v>27</v>
      </c>
      <c r="C849" s="266" t="s">
        <v>295</v>
      </c>
      <c r="D849" s="273">
        <v>1</v>
      </c>
      <c r="E849" s="274" t="s">
        <v>38</v>
      </c>
      <c r="F849" s="261">
        <v>7200000</v>
      </c>
      <c r="G849" s="261">
        <f t="shared" ref="G849:G856" si="82">ROUNDDOWN(D849*F849,-3)</f>
        <v>7200000</v>
      </c>
      <c r="H849" s="273">
        <v>1</v>
      </c>
      <c r="I849" s="274" t="s">
        <v>38</v>
      </c>
      <c r="J849" s="261">
        <v>7200000</v>
      </c>
      <c r="K849" s="261">
        <f t="shared" ref="K849:K856" si="83">ROUNDDOWN(H849*J849,-3)</f>
        <v>7200000</v>
      </c>
      <c r="L849" s="273">
        <v>1</v>
      </c>
      <c r="M849" s="274" t="s">
        <v>38</v>
      </c>
      <c r="N849" s="261">
        <v>7200000</v>
      </c>
      <c r="O849" s="261">
        <f t="shared" ref="O849:O856" si="84">ROUNDDOWN(L849*N849,-3)</f>
        <v>7200000</v>
      </c>
      <c r="P849" s="273">
        <v>1</v>
      </c>
      <c r="Q849" s="274" t="s">
        <v>38</v>
      </c>
      <c r="R849" s="261">
        <v>7200000</v>
      </c>
      <c r="S849" s="261">
        <f t="shared" ref="S849:S856" si="85">ROUNDDOWN(P849*R849,-3)</f>
        <v>7200000</v>
      </c>
      <c r="T849" s="251">
        <f t="shared" si="81"/>
        <v>0</v>
      </c>
    </row>
    <row r="850" spans="2:20" ht="15.9" x14ac:dyDescent="0.4">
      <c r="B850" s="272" t="s">
        <v>27</v>
      </c>
      <c r="C850" s="266" t="s">
        <v>296</v>
      </c>
      <c r="D850" s="280">
        <f>D843</f>
        <v>288</v>
      </c>
      <c r="E850" s="274" t="s">
        <v>231</v>
      </c>
      <c r="F850" s="261">
        <v>75000</v>
      </c>
      <c r="G850" s="261">
        <f t="shared" si="82"/>
        <v>21600000</v>
      </c>
      <c r="H850" s="280">
        <f>H843</f>
        <v>288</v>
      </c>
      <c r="I850" s="274" t="s">
        <v>231</v>
      </c>
      <c r="J850" s="261">
        <v>75000</v>
      </c>
      <c r="K850" s="261">
        <f t="shared" si="83"/>
        <v>21600000</v>
      </c>
      <c r="L850" s="280">
        <f>L843</f>
        <v>288</v>
      </c>
      <c r="M850" s="274" t="s">
        <v>231</v>
      </c>
      <c r="N850" s="261">
        <v>75000</v>
      </c>
      <c r="O850" s="261">
        <f t="shared" si="84"/>
        <v>21600000</v>
      </c>
      <c r="P850" s="280">
        <v>0</v>
      </c>
      <c r="Q850" s="274" t="s">
        <v>231</v>
      </c>
      <c r="R850" s="261">
        <v>75000</v>
      </c>
      <c r="S850" s="261">
        <f t="shared" si="85"/>
        <v>0</v>
      </c>
      <c r="T850" s="251">
        <f t="shared" si="81"/>
        <v>21600000</v>
      </c>
    </row>
    <row r="851" spans="2:20" ht="15.9" hidden="1" x14ac:dyDescent="0.4">
      <c r="B851" s="272" t="s">
        <v>27</v>
      </c>
      <c r="C851" s="266" t="s">
        <v>44</v>
      </c>
      <c r="D851" s="280">
        <f>D843</f>
        <v>288</v>
      </c>
      <c r="E851" s="274" t="s">
        <v>40</v>
      </c>
      <c r="F851" s="261">
        <v>100000</v>
      </c>
      <c r="G851" s="261">
        <f t="shared" si="82"/>
        <v>28800000</v>
      </c>
      <c r="H851" s="280">
        <f>H843</f>
        <v>288</v>
      </c>
      <c r="I851" s="274" t="s">
        <v>40</v>
      </c>
      <c r="J851" s="261">
        <v>100000</v>
      </c>
      <c r="K851" s="261">
        <f t="shared" si="83"/>
        <v>28800000</v>
      </c>
      <c r="L851" s="280">
        <f>L843</f>
        <v>288</v>
      </c>
      <c r="M851" s="274" t="s">
        <v>40</v>
      </c>
      <c r="N851" s="261">
        <v>100000</v>
      </c>
      <c r="O851" s="261">
        <f t="shared" si="84"/>
        <v>28800000</v>
      </c>
      <c r="P851" s="280">
        <v>288</v>
      </c>
      <c r="Q851" s="274" t="s">
        <v>40</v>
      </c>
      <c r="R851" s="261">
        <v>100000</v>
      </c>
      <c r="S851" s="261">
        <f t="shared" si="85"/>
        <v>28800000</v>
      </c>
      <c r="T851" s="251">
        <f t="shared" si="81"/>
        <v>0</v>
      </c>
    </row>
    <row r="852" spans="2:20" ht="15.9" hidden="1" x14ac:dyDescent="0.4">
      <c r="B852" s="272" t="s">
        <v>27</v>
      </c>
      <c r="C852" s="266" t="s">
        <v>299</v>
      </c>
      <c r="D852" s="280">
        <f>D843/24</f>
        <v>12</v>
      </c>
      <c r="E852" s="274" t="s">
        <v>51</v>
      </c>
      <c r="F852" s="261">
        <v>600000</v>
      </c>
      <c r="G852" s="261">
        <f t="shared" si="82"/>
        <v>7200000</v>
      </c>
      <c r="H852" s="280">
        <f>H843/24</f>
        <v>12</v>
      </c>
      <c r="I852" s="274" t="s">
        <v>51</v>
      </c>
      <c r="J852" s="261">
        <v>600000</v>
      </c>
      <c r="K852" s="261">
        <f t="shared" si="83"/>
        <v>7200000</v>
      </c>
      <c r="L852" s="280">
        <f>L843/24</f>
        <v>12</v>
      </c>
      <c r="M852" s="274" t="s">
        <v>51</v>
      </c>
      <c r="N852" s="261">
        <v>600000</v>
      </c>
      <c r="O852" s="261">
        <f t="shared" si="84"/>
        <v>7200000</v>
      </c>
      <c r="P852" s="280">
        <v>12</v>
      </c>
      <c r="Q852" s="274" t="s">
        <v>51</v>
      </c>
      <c r="R852" s="261">
        <v>600000</v>
      </c>
      <c r="S852" s="261">
        <f t="shared" si="85"/>
        <v>7200000</v>
      </c>
      <c r="T852" s="251">
        <f t="shared" si="81"/>
        <v>0</v>
      </c>
    </row>
    <row r="853" spans="2:20" ht="15.9" hidden="1" x14ac:dyDescent="0.4">
      <c r="B853" s="272" t="s">
        <v>27</v>
      </c>
      <c r="C853" s="266" t="s">
        <v>294</v>
      </c>
      <c r="D853" s="280">
        <f>D852</f>
        <v>12</v>
      </c>
      <c r="E853" s="274" t="s">
        <v>51</v>
      </c>
      <c r="F853" s="261">
        <v>500000</v>
      </c>
      <c r="G853" s="261">
        <f t="shared" si="82"/>
        <v>6000000</v>
      </c>
      <c r="H853" s="280">
        <f>H852</f>
        <v>12</v>
      </c>
      <c r="I853" s="274" t="s">
        <v>51</v>
      </c>
      <c r="J853" s="261">
        <v>500000</v>
      </c>
      <c r="K853" s="261">
        <f t="shared" si="83"/>
        <v>6000000</v>
      </c>
      <c r="L853" s="280">
        <f>L852</f>
        <v>12</v>
      </c>
      <c r="M853" s="274" t="s">
        <v>51</v>
      </c>
      <c r="N853" s="261">
        <v>500000</v>
      </c>
      <c r="O853" s="261">
        <f t="shared" si="84"/>
        <v>6000000</v>
      </c>
      <c r="P853" s="280">
        <v>12</v>
      </c>
      <c r="Q853" s="274" t="s">
        <v>51</v>
      </c>
      <c r="R853" s="261">
        <v>500000</v>
      </c>
      <c r="S853" s="261">
        <f t="shared" si="85"/>
        <v>6000000</v>
      </c>
      <c r="T853" s="251">
        <f t="shared" ref="T853:T916" si="86">O853-S853</f>
        <v>0</v>
      </c>
    </row>
    <row r="854" spans="2:20" ht="15.9" hidden="1" x14ac:dyDescent="0.4">
      <c r="B854" s="272"/>
      <c r="C854" s="266" t="s">
        <v>297</v>
      </c>
      <c r="D854" s="273">
        <v>4032</v>
      </c>
      <c r="E854" s="274" t="s">
        <v>40</v>
      </c>
      <c r="F854" s="261">
        <v>60000</v>
      </c>
      <c r="G854" s="261">
        <f t="shared" si="82"/>
        <v>241920000</v>
      </c>
      <c r="H854" s="273">
        <v>4032</v>
      </c>
      <c r="I854" s="274" t="s">
        <v>40</v>
      </c>
      <c r="J854" s="261">
        <v>60000</v>
      </c>
      <c r="K854" s="261">
        <f t="shared" si="83"/>
        <v>241920000</v>
      </c>
      <c r="L854" s="273">
        <v>4032</v>
      </c>
      <c r="M854" s="274" t="s">
        <v>40</v>
      </c>
      <c r="N854" s="261">
        <v>60000</v>
      </c>
      <c r="O854" s="261">
        <f t="shared" si="84"/>
        <v>241920000</v>
      </c>
      <c r="P854" s="273">
        <v>4032</v>
      </c>
      <c r="Q854" s="274" t="s">
        <v>40</v>
      </c>
      <c r="R854" s="261">
        <v>60000</v>
      </c>
      <c r="S854" s="261">
        <f t="shared" si="85"/>
        <v>241920000</v>
      </c>
      <c r="T854" s="251">
        <f t="shared" si="86"/>
        <v>0</v>
      </c>
    </row>
    <row r="855" spans="2:20" ht="15.9" hidden="1" x14ac:dyDescent="0.4">
      <c r="B855" s="272"/>
      <c r="C855" s="266" t="s">
        <v>298</v>
      </c>
      <c r="D855" s="273">
        <v>1</v>
      </c>
      <c r="E855" s="274" t="s">
        <v>38</v>
      </c>
      <c r="F855" s="261">
        <v>171360000</v>
      </c>
      <c r="G855" s="261">
        <f t="shared" si="82"/>
        <v>171360000</v>
      </c>
      <c r="H855" s="273">
        <v>1</v>
      </c>
      <c r="I855" s="274" t="s">
        <v>38</v>
      </c>
      <c r="J855" s="261">
        <v>171360000</v>
      </c>
      <c r="K855" s="261">
        <f t="shared" si="83"/>
        <v>171360000</v>
      </c>
      <c r="L855" s="273">
        <v>1</v>
      </c>
      <c r="M855" s="274" t="s">
        <v>38</v>
      </c>
      <c r="N855" s="261">
        <v>171360000</v>
      </c>
      <c r="O855" s="261">
        <f t="shared" si="84"/>
        <v>171360000</v>
      </c>
      <c r="P855" s="273">
        <v>1</v>
      </c>
      <c r="Q855" s="274" t="s">
        <v>38</v>
      </c>
      <c r="R855" s="261">
        <v>171360000</v>
      </c>
      <c r="S855" s="261">
        <f t="shared" si="85"/>
        <v>171360000</v>
      </c>
      <c r="T855" s="251">
        <f t="shared" si="86"/>
        <v>0</v>
      </c>
    </row>
    <row r="856" spans="2:20" ht="15.9" hidden="1" x14ac:dyDescent="0.4">
      <c r="B856" s="272"/>
      <c r="C856" s="266" t="s">
        <v>348</v>
      </c>
      <c r="D856" s="280">
        <f>D843</f>
        <v>288</v>
      </c>
      <c r="E856" s="274" t="s">
        <v>40</v>
      </c>
      <c r="F856" s="261">
        <v>100000</v>
      </c>
      <c r="G856" s="261">
        <f t="shared" si="82"/>
        <v>28800000</v>
      </c>
      <c r="H856" s="280">
        <f>H843</f>
        <v>288</v>
      </c>
      <c r="I856" s="274" t="s">
        <v>40</v>
      </c>
      <c r="J856" s="261">
        <v>100000</v>
      </c>
      <c r="K856" s="261">
        <f t="shared" si="83"/>
        <v>28800000</v>
      </c>
      <c r="L856" s="280">
        <f>L843</f>
        <v>288</v>
      </c>
      <c r="M856" s="274" t="s">
        <v>40</v>
      </c>
      <c r="N856" s="261">
        <v>100000</v>
      </c>
      <c r="O856" s="261">
        <f t="shared" si="84"/>
        <v>28800000</v>
      </c>
      <c r="P856" s="280">
        <v>288</v>
      </c>
      <c r="Q856" s="274" t="s">
        <v>40</v>
      </c>
      <c r="R856" s="261">
        <v>100000</v>
      </c>
      <c r="S856" s="261">
        <f t="shared" si="85"/>
        <v>28800000</v>
      </c>
      <c r="T856" s="251">
        <f t="shared" si="86"/>
        <v>0</v>
      </c>
    </row>
    <row r="857" spans="2:20" ht="15.9" x14ac:dyDescent="0.4">
      <c r="B857" s="262" t="s">
        <v>349</v>
      </c>
      <c r="C857" s="266" t="s">
        <v>350</v>
      </c>
      <c r="D857" s="279">
        <f>D858</f>
        <v>288</v>
      </c>
      <c r="E857" s="267" t="s">
        <v>171</v>
      </c>
      <c r="F857" s="261">
        <v>0</v>
      </c>
      <c r="G857" s="261">
        <f>G858</f>
        <v>1088160000</v>
      </c>
      <c r="H857" s="279">
        <f>H858</f>
        <v>288</v>
      </c>
      <c r="I857" s="267" t="s">
        <v>171</v>
      </c>
      <c r="J857" s="261">
        <v>0</v>
      </c>
      <c r="K857" s="261">
        <f>K858</f>
        <v>1088160000</v>
      </c>
      <c r="L857" s="279">
        <f>L858</f>
        <v>288</v>
      </c>
      <c r="M857" s="267" t="s">
        <v>171</v>
      </c>
      <c r="N857" s="261">
        <v>0</v>
      </c>
      <c r="O857" s="261">
        <f>O858</f>
        <v>1088160000</v>
      </c>
      <c r="P857" s="279">
        <v>288</v>
      </c>
      <c r="Q857" s="267" t="s">
        <v>171</v>
      </c>
      <c r="R857" s="261">
        <v>0</v>
      </c>
      <c r="S857" s="261">
        <f>S858</f>
        <v>1066560000</v>
      </c>
      <c r="T857" s="251">
        <f t="shared" si="86"/>
        <v>21600000</v>
      </c>
    </row>
    <row r="858" spans="2:20" ht="15.9" x14ac:dyDescent="0.4">
      <c r="B858" s="317" t="s">
        <v>34</v>
      </c>
      <c r="C858" s="318" t="s">
        <v>351</v>
      </c>
      <c r="D858" s="279">
        <v>288</v>
      </c>
      <c r="E858" s="267" t="s">
        <v>171</v>
      </c>
      <c r="F858" s="261">
        <v>0</v>
      </c>
      <c r="G858" s="261">
        <f>G859+G863</f>
        <v>1088160000</v>
      </c>
      <c r="H858" s="319">
        <v>288</v>
      </c>
      <c r="I858" s="320" t="s">
        <v>171</v>
      </c>
      <c r="J858" s="321">
        <v>0</v>
      </c>
      <c r="K858" s="321">
        <f>K859+K863</f>
        <v>1088160000</v>
      </c>
      <c r="L858" s="319">
        <v>288</v>
      </c>
      <c r="M858" s="320" t="s">
        <v>171</v>
      </c>
      <c r="N858" s="321">
        <v>0</v>
      </c>
      <c r="O858" s="321">
        <f>O859+O863</f>
        <v>1088160000</v>
      </c>
      <c r="P858" s="319">
        <v>288</v>
      </c>
      <c r="Q858" s="320" t="s">
        <v>171</v>
      </c>
      <c r="R858" s="321">
        <v>0</v>
      </c>
      <c r="S858" s="321">
        <f>S859+S863</f>
        <v>1066560000</v>
      </c>
      <c r="T858" s="251">
        <f t="shared" si="86"/>
        <v>21600000</v>
      </c>
    </row>
    <row r="859" spans="2:20" ht="15.9" hidden="1" x14ac:dyDescent="0.4">
      <c r="B859" s="272">
        <v>525111</v>
      </c>
      <c r="C859" s="266" t="s">
        <v>174</v>
      </c>
      <c r="D859" s="273">
        <v>0</v>
      </c>
      <c r="E859" s="274"/>
      <c r="F859" s="266">
        <v>0</v>
      </c>
      <c r="G859" s="261">
        <f>SUM(G860:G862)</f>
        <v>511920000</v>
      </c>
      <c r="H859" s="273">
        <v>0</v>
      </c>
      <c r="I859" s="274"/>
      <c r="J859" s="266">
        <v>0</v>
      </c>
      <c r="K859" s="261">
        <f>SUM(K860:K862)</f>
        <v>511920000</v>
      </c>
      <c r="L859" s="273">
        <v>0</v>
      </c>
      <c r="M859" s="274"/>
      <c r="N859" s="266">
        <v>0</v>
      </c>
      <c r="O859" s="261">
        <f>SUM(O860:O862)</f>
        <v>511920000</v>
      </c>
      <c r="P859" s="273">
        <v>0</v>
      </c>
      <c r="Q859" s="274"/>
      <c r="R859" s="266">
        <v>0</v>
      </c>
      <c r="S859" s="261">
        <f>SUM(S860:S862)</f>
        <v>511920000</v>
      </c>
      <c r="T859" s="251">
        <f t="shared" si="86"/>
        <v>0</v>
      </c>
    </row>
    <row r="860" spans="2:20" ht="15.9" hidden="1" x14ac:dyDescent="0.4">
      <c r="B860" s="272" t="s">
        <v>27</v>
      </c>
      <c r="C860" s="266" t="s">
        <v>46</v>
      </c>
      <c r="D860" s="273">
        <v>552</v>
      </c>
      <c r="E860" s="274" t="s">
        <v>47</v>
      </c>
      <c r="F860" s="261">
        <v>150000</v>
      </c>
      <c r="G860" s="261">
        <f>ROUNDDOWN(D860*F860,-3)</f>
        <v>82800000</v>
      </c>
      <c r="H860" s="273">
        <v>552</v>
      </c>
      <c r="I860" s="274" t="s">
        <v>47</v>
      </c>
      <c r="J860" s="261">
        <v>150000</v>
      </c>
      <c r="K860" s="261">
        <f>ROUNDDOWN(H860*J860,-3)</f>
        <v>82800000</v>
      </c>
      <c r="L860" s="273">
        <v>552</v>
      </c>
      <c r="M860" s="274" t="s">
        <v>47</v>
      </c>
      <c r="N860" s="261">
        <v>150000</v>
      </c>
      <c r="O860" s="261">
        <f>ROUNDDOWN(L860*N860,-3)</f>
        <v>82800000</v>
      </c>
      <c r="P860" s="273">
        <v>552</v>
      </c>
      <c r="Q860" s="274" t="s">
        <v>47</v>
      </c>
      <c r="R860" s="261">
        <v>150000</v>
      </c>
      <c r="S860" s="261">
        <f>ROUNDDOWN(P860*R860,-3)</f>
        <v>82800000</v>
      </c>
      <c r="T860" s="251">
        <f t="shared" si="86"/>
        <v>0</v>
      </c>
    </row>
    <row r="861" spans="2:20" ht="15.9" hidden="1" x14ac:dyDescent="0.4">
      <c r="B861" s="272" t="s">
        <v>27</v>
      </c>
      <c r="C861" s="266" t="s">
        <v>48</v>
      </c>
      <c r="D861" s="273">
        <v>2736</v>
      </c>
      <c r="E861" s="274" t="s">
        <v>47</v>
      </c>
      <c r="F861" s="261">
        <v>150000</v>
      </c>
      <c r="G861" s="261">
        <f>ROUNDDOWN(D861*F861,-3)</f>
        <v>410400000</v>
      </c>
      <c r="H861" s="273">
        <v>2736</v>
      </c>
      <c r="I861" s="274" t="s">
        <v>47</v>
      </c>
      <c r="J861" s="261">
        <v>150000</v>
      </c>
      <c r="K861" s="261">
        <f>ROUNDDOWN(H861*J861,-3)</f>
        <v>410400000</v>
      </c>
      <c r="L861" s="273">
        <v>2736</v>
      </c>
      <c r="M861" s="274" t="s">
        <v>47</v>
      </c>
      <c r="N861" s="261">
        <v>150000</v>
      </c>
      <c r="O861" s="261">
        <f>ROUNDDOWN(L861*N861,-3)</f>
        <v>410400000</v>
      </c>
      <c r="P861" s="273">
        <v>2736</v>
      </c>
      <c r="Q861" s="274" t="s">
        <v>47</v>
      </c>
      <c r="R861" s="261">
        <v>150000</v>
      </c>
      <c r="S861" s="261">
        <f>ROUNDDOWN(P861*R861,-3)</f>
        <v>410400000</v>
      </c>
      <c r="T861" s="251">
        <f t="shared" si="86"/>
        <v>0</v>
      </c>
    </row>
    <row r="862" spans="2:20" ht="15.9" hidden="1" x14ac:dyDescent="0.4">
      <c r="B862" s="272" t="s">
        <v>27</v>
      </c>
      <c r="C862" s="266" t="s">
        <v>175</v>
      </c>
      <c r="D862" s="273">
        <v>1</v>
      </c>
      <c r="E862" s="274" t="s">
        <v>38</v>
      </c>
      <c r="F862" s="261">
        <v>18720000</v>
      </c>
      <c r="G862" s="261">
        <f>ROUNDDOWN(D862*F862,-3)</f>
        <v>18720000</v>
      </c>
      <c r="H862" s="273">
        <v>1</v>
      </c>
      <c r="I862" s="274" t="s">
        <v>38</v>
      </c>
      <c r="J862" s="261">
        <v>18720000</v>
      </c>
      <c r="K862" s="261">
        <f>ROUNDDOWN(H862*J862,-3)</f>
        <v>18720000</v>
      </c>
      <c r="L862" s="273">
        <v>1</v>
      </c>
      <c r="M862" s="274" t="s">
        <v>38</v>
      </c>
      <c r="N862" s="261">
        <v>18720000</v>
      </c>
      <c r="O862" s="261">
        <f>ROUNDDOWN(L862*N862,-3)</f>
        <v>18720000</v>
      </c>
      <c r="P862" s="273">
        <v>1</v>
      </c>
      <c r="Q862" s="274" t="s">
        <v>38</v>
      </c>
      <c r="R862" s="261">
        <v>18720000</v>
      </c>
      <c r="S862" s="261">
        <f>ROUNDDOWN(P862*R862,-3)</f>
        <v>18720000</v>
      </c>
      <c r="T862" s="251">
        <f t="shared" si="86"/>
        <v>0</v>
      </c>
    </row>
    <row r="863" spans="2:20" ht="15.9" x14ac:dyDescent="0.4">
      <c r="B863" s="272">
        <v>525112</v>
      </c>
      <c r="C863" s="266" t="s">
        <v>97</v>
      </c>
      <c r="D863" s="273">
        <v>0</v>
      </c>
      <c r="E863" s="274"/>
      <c r="F863" s="266">
        <v>0</v>
      </c>
      <c r="G863" s="261">
        <f>SUM(G864:G871)</f>
        <v>576240000</v>
      </c>
      <c r="H863" s="273">
        <v>0</v>
      </c>
      <c r="I863" s="274"/>
      <c r="J863" s="266">
        <v>0</v>
      </c>
      <c r="K863" s="261">
        <f>SUM(K864:K871)</f>
        <v>576240000</v>
      </c>
      <c r="L863" s="273">
        <v>0</v>
      </c>
      <c r="M863" s="274"/>
      <c r="N863" s="266">
        <v>0</v>
      </c>
      <c r="O863" s="261">
        <f>SUM(O864:O871)</f>
        <v>576240000</v>
      </c>
      <c r="P863" s="273">
        <v>0</v>
      </c>
      <c r="Q863" s="274"/>
      <c r="R863" s="266">
        <v>0</v>
      </c>
      <c r="S863" s="261">
        <f>SUM(S864:S871)</f>
        <v>554640000</v>
      </c>
      <c r="T863" s="251">
        <f t="shared" si="86"/>
        <v>21600000</v>
      </c>
    </row>
    <row r="864" spans="2:20" ht="15.9" hidden="1" x14ac:dyDescent="0.4">
      <c r="B864" s="272" t="s">
        <v>27</v>
      </c>
      <c r="C864" s="266" t="s">
        <v>295</v>
      </c>
      <c r="D864" s="273">
        <v>1</v>
      </c>
      <c r="E864" s="274" t="s">
        <v>38</v>
      </c>
      <c r="F864" s="261">
        <v>7200000</v>
      </c>
      <c r="G864" s="261">
        <f t="shared" ref="G864:G871" si="87">ROUNDDOWN(D864*F864,-3)</f>
        <v>7200000</v>
      </c>
      <c r="H864" s="273">
        <v>1</v>
      </c>
      <c r="I864" s="274" t="s">
        <v>38</v>
      </c>
      <c r="J864" s="261">
        <v>7200000</v>
      </c>
      <c r="K864" s="261">
        <f t="shared" ref="K864:K871" si="88">ROUNDDOWN(H864*J864,-3)</f>
        <v>7200000</v>
      </c>
      <c r="L864" s="273">
        <v>1</v>
      </c>
      <c r="M864" s="274" t="s">
        <v>38</v>
      </c>
      <c r="N864" s="261">
        <v>7200000</v>
      </c>
      <c r="O864" s="261">
        <f t="shared" ref="O864:O871" si="89">ROUNDDOWN(L864*N864,-3)</f>
        <v>7200000</v>
      </c>
      <c r="P864" s="273">
        <v>1</v>
      </c>
      <c r="Q864" s="274" t="s">
        <v>38</v>
      </c>
      <c r="R864" s="261">
        <v>7200000</v>
      </c>
      <c r="S864" s="261">
        <f t="shared" ref="S864:S871" si="90">ROUNDDOWN(P864*R864,-3)</f>
        <v>7200000</v>
      </c>
      <c r="T864" s="251">
        <f t="shared" si="86"/>
        <v>0</v>
      </c>
    </row>
    <row r="865" spans="2:20" ht="15.9" x14ac:dyDescent="0.4">
      <c r="B865" s="272" t="s">
        <v>27</v>
      </c>
      <c r="C865" s="266" t="s">
        <v>296</v>
      </c>
      <c r="D865" s="280">
        <f>D858</f>
        <v>288</v>
      </c>
      <c r="E865" s="274" t="s">
        <v>231</v>
      </c>
      <c r="F865" s="261">
        <v>75000</v>
      </c>
      <c r="G865" s="261">
        <f t="shared" si="87"/>
        <v>21600000</v>
      </c>
      <c r="H865" s="280">
        <f>H858</f>
        <v>288</v>
      </c>
      <c r="I865" s="274" t="s">
        <v>231</v>
      </c>
      <c r="J865" s="261">
        <v>75000</v>
      </c>
      <c r="K865" s="261">
        <f t="shared" si="88"/>
        <v>21600000</v>
      </c>
      <c r="L865" s="280">
        <f>L858</f>
        <v>288</v>
      </c>
      <c r="M865" s="274" t="s">
        <v>231</v>
      </c>
      <c r="N865" s="261">
        <v>75000</v>
      </c>
      <c r="O865" s="261">
        <f t="shared" si="89"/>
        <v>21600000</v>
      </c>
      <c r="P865" s="280">
        <v>0</v>
      </c>
      <c r="Q865" s="274" t="s">
        <v>231</v>
      </c>
      <c r="R865" s="261">
        <v>75000</v>
      </c>
      <c r="S865" s="261">
        <f t="shared" si="90"/>
        <v>0</v>
      </c>
      <c r="T865" s="251">
        <f t="shared" si="86"/>
        <v>21600000</v>
      </c>
    </row>
    <row r="866" spans="2:20" ht="15.9" hidden="1" x14ac:dyDescent="0.4">
      <c r="B866" s="272" t="s">
        <v>27</v>
      </c>
      <c r="C866" s="266" t="s">
        <v>44</v>
      </c>
      <c r="D866" s="280">
        <f>D858</f>
        <v>288</v>
      </c>
      <c r="E866" s="274" t="s">
        <v>40</v>
      </c>
      <c r="F866" s="261">
        <v>100000</v>
      </c>
      <c r="G866" s="261">
        <f t="shared" si="87"/>
        <v>28800000</v>
      </c>
      <c r="H866" s="280">
        <f>H858</f>
        <v>288</v>
      </c>
      <c r="I866" s="274" t="s">
        <v>40</v>
      </c>
      <c r="J866" s="261">
        <v>100000</v>
      </c>
      <c r="K866" s="261">
        <f t="shared" si="88"/>
        <v>28800000</v>
      </c>
      <c r="L866" s="280">
        <f>L858</f>
        <v>288</v>
      </c>
      <c r="M866" s="274" t="s">
        <v>40</v>
      </c>
      <c r="N866" s="261">
        <v>100000</v>
      </c>
      <c r="O866" s="261">
        <f t="shared" si="89"/>
        <v>28800000</v>
      </c>
      <c r="P866" s="280">
        <v>288</v>
      </c>
      <c r="Q866" s="274" t="s">
        <v>40</v>
      </c>
      <c r="R866" s="261">
        <v>100000</v>
      </c>
      <c r="S866" s="261">
        <f t="shared" si="90"/>
        <v>28800000</v>
      </c>
      <c r="T866" s="251">
        <f t="shared" si="86"/>
        <v>0</v>
      </c>
    </row>
    <row r="867" spans="2:20" ht="15.9" hidden="1" x14ac:dyDescent="0.4">
      <c r="B867" s="272" t="s">
        <v>27</v>
      </c>
      <c r="C867" s="266" t="s">
        <v>299</v>
      </c>
      <c r="D867" s="280">
        <f>D858/24</f>
        <v>12</v>
      </c>
      <c r="E867" s="274" t="s">
        <v>51</v>
      </c>
      <c r="F867" s="261">
        <v>600000</v>
      </c>
      <c r="G867" s="261">
        <f t="shared" si="87"/>
        <v>7200000</v>
      </c>
      <c r="H867" s="280">
        <f>H858/24</f>
        <v>12</v>
      </c>
      <c r="I867" s="274" t="s">
        <v>51</v>
      </c>
      <c r="J867" s="261">
        <v>600000</v>
      </c>
      <c r="K867" s="261">
        <f t="shared" si="88"/>
        <v>7200000</v>
      </c>
      <c r="L867" s="280">
        <f>L858/24</f>
        <v>12</v>
      </c>
      <c r="M867" s="274" t="s">
        <v>51</v>
      </c>
      <c r="N867" s="261">
        <v>600000</v>
      </c>
      <c r="O867" s="261">
        <f t="shared" si="89"/>
        <v>7200000</v>
      </c>
      <c r="P867" s="280">
        <v>12</v>
      </c>
      <c r="Q867" s="274" t="s">
        <v>51</v>
      </c>
      <c r="R867" s="261">
        <v>600000</v>
      </c>
      <c r="S867" s="261">
        <f t="shared" si="90"/>
        <v>7200000</v>
      </c>
      <c r="T867" s="251">
        <f t="shared" si="86"/>
        <v>0</v>
      </c>
    </row>
    <row r="868" spans="2:20" ht="15.9" hidden="1" x14ac:dyDescent="0.4">
      <c r="B868" s="272"/>
      <c r="C868" s="266" t="s">
        <v>297</v>
      </c>
      <c r="D868" s="273">
        <v>4608</v>
      </c>
      <c r="E868" s="274" t="s">
        <v>40</v>
      </c>
      <c r="F868" s="261">
        <v>60000</v>
      </c>
      <c r="G868" s="261">
        <f t="shared" si="87"/>
        <v>276480000</v>
      </c>
      <c r="H868" s="273">
        <v>4608</v>
      </c>
      <c r="I868" s="274" t="s">
        <v>40</v>
      </c>
      <c r="J868" s="261">
        <v>60000</v>
      </c>
      <c r="K868" s="261">
        <f t="shared" si="88"/>
        <v>276480000</v>
      </c>
      <c r="L868" s="273">
        <v>4608</v>
      </c>
      <c r="M868" s="274" t="s">
        <v>40</v>
      </c>
      <c r="N868" s="261">
        <v>60000</v>
      </c>
      <c r="O868" s="261">
        <f t="shared" si="89"/>
        <v>276480000</v>
      </c>
      <c r="P868" s="273">
        <v>4608</v>
      </c>
      <c r="Q868" s="274" t="s">
        <v>40</v>
      </c>
      <c r="R868" s="261">
        <v>60000</v>
      </c>
      <c r="S868" s="261">
        <f t="shared" si="90"/>
        <v>276480000</v>
      </c>
      <c r="T868" s="251">
        <f t="shared" si="86"/>
        <v>0</v>
      </c>
    </row>
    <row r="869" spans="2:20" ht="15.9" hidden="1" x14ac:dyDescent="0.4">
      <c r="B869" s="272" t="s">
        <v>27</v>
      </c>
      <c r="C869" s="266" t="s">
        <v>298</v>
      </c>
      <c r="D869" s="273">
        <v>1</v>
      </c>
      <c r="E869" s="274" t="s">
        <v>38</v>
      </c>
      <c r="F869" s="261">
        <v>200160000</v>
      </c>
      <c r="G869" s="261">
        <f t="shared" si="87"/>
        <v>200160000</v>
      </c>
      <c r="H869" s="273">
        <v>1</v>
      </c>
      <c r="I869" s="274" t="s">
        <v>38</v>
      </c>
      <c r="J869" s="261">
        <v>200160000</v>
      </c>
      <c r="K869" s="261">
        <f t="shared" si="88"/>
        <v>200160000</v>
      </c>
      <c r="L869" s="273">
        <v>1</v>
      </c>
      <c r="M869" s="274" t="s">
        <v>38</v>
      </c>
      <c r="N869" s="261">
        <v>200160000</v>
      </c>
      <c r="O869" s="261">
        <f t="shared" si="89"/>
        <v>200160000</v>
      </c>
      <c r="P869" s="273">
        <v>1</v>
      </c>
      <c r="Q869" s="274" t="s">
        <v>38</v>
      </c>
      <c r="R869" s="261">
        <v>200160000</v>
      </c>
      <c r="S869" s="261">
        <f t="shared" si="90"/>
        <v>200160000</v>
      </c>
      <c r="T869" s="251">
        <f t="shared" si="86"/>
        <v>0</v>
      </c>
    </row>
    <row r="870" spans="2:20" ht="15.9" hidden="1" x14ac:dyDescent="0.4">
      <c r="B870" s="272" t="s">
        <v>27</v>
      </c>
      <c r="C870" s="266" t="s">
        <v>348</v>
      </c>
      <c r="D870" s="280">
        <f>D858</f>
        <v>288</v>
      </c>
      <c r="E870" s="274" t="s">
        <v>40</v>
      </c>
      <c r="F870" s="261">
        <v>100000</v>
      </c>
      <c r="G870" s="261">
        <f t="shared" si="87"/>
        <v>28800000</v>
      </c>
      <c r="H870" s="280">
        <f>H858</f>
        <v>288</v>
      </c>
      <c r="I870" s="274" t="s">
        <v>40</v>
      </c>
      <c r="J870" s="261">
        <v>100000</v>
      </c>
      <c r="K870" s="261">
        <f t="shared" si="88"/>
        <v>28800000</v>
      </c>
      <c r="L870" s="280">
        <f>L858</f>
        <v>288</v>
      </c>
      <c r="M870" s="274" t="s">
        <v>40</v>
      </c>
      <c r="N870" s="261">
        <v>100000</v>
      </c>
      <c r="O870" s="261">
        <f t="shared" si="89"/>
        <v>28800000</v>
      </c>
      <c r="P870" s="280">
        <v>288</v>
      </c>
      <c r="Q870" s="274" t="s">
        <v>40</v>
      </c>
      <c r="R870" s="261">
        <v>100000</v>
      </c>
      <c r="S870" s="261">
        <f t="shared" si="90"/>
        <v>28800000</v>
      </c>
      <c r="T870" s="251">
        <f t="shared" si="86"/>
        <v>0</v>
      </c>
    </row>
    <row r="871" spans="2:20" ht="15.9" hidden="1" x14ac:dyDescent="0.4">
      <c r="B871" s="272" t="s">
        <v>27</v>
      </c>
      <c r="C871" s="266" t="s">
        <v>294</v>
      </c>
      <c r="D871" s="280">
        <f>D858/24</f>
        <v>12</v>
      </c>
      <c r="E871" s="274" t="s">
        <v>51</v>
      </c>
      <c r="F871" s="261">
        <v>500000</v>
      </c>
      <c r="G871" s="261">
        <f t="shared" si="87"/>
        <v>6000000</v>
      </c>
      <c r="H871" s="280">
        <f>H858/24</f>
        <v>12</v>
      </c>
      <c r="I871" s="274" t="s">
        <v>51</v>
      </c>
      <c r="J871" s="261">
        <v>500000</v>
      </c>
      <c r="K871" s="261">
        <f t="shared" si="88"/>
        <v>6000000</v>
      </c>
      <c r="L871" s="280">
        <f>L858/24</f>
        <v>12</v>
      </c>
      <c r="M871" s="274" t="s">
        <v>51</v>
      </c>
      <c r="N871" s="261">
        <v>500000</v>
      </c>
      <c r="O871" s="261">
        <f t="shared" si="89"/>
        <v>6000000</v>
      </c>
      <c r="P871" s="280">
        <v>12</v>
      </c>
      <c r="Q871" s="274" t="s">
        <v>51</v>
      </c>
      <c r="R871" s="261">
        <v>500000</v>
      </c>
      <c r="S871" s="261">
        <f t="shared" si="90"/>
        <v>6000000</v>
      </c>
      <c r="T871" s="251">
        <f t="shared" si="86"/>
        <v>0</v>
      </c>
    </row>
    <row r="872" spans="2:20" ht="15.9" hidden="1" x14ac:dyDescent="0.4">
      <c r="B872" s="272"/>
      <c r="C872" s="266"/>
      <c r="D872" s="280"/>
      <c r="E872" s="274"/>
      <c r="F872" s="261"/>
      <c r="G872" s="261"/>
      <c r="H872" s="280"/>
      <c r="I872" s="274"/>
      <c r="J872" s="261"/>
      <c r="K872" s="261"/>
      <c r="L872" s="280"/>
      <c r="M872" s="274"/>
      <c r="N872" s="261"/>
      <c r="O872" s="261"/>
      <c r="P872" s="280"/>
      <c r="Q872" s="274"/>
      <c r="R872" s="261"/>
      <c r="S872" s="261"/>
      <c r="T872" s="251">
        <f t="shared" si="86"/>
        <v>0</v>
      </c>
    </row>
    <row r="873" spans="2:20" ht="15.9" x14ac:dyDescent="0.4">
      <c r="B873" s="262" t="s">
        <v>352</v>
      </c>
      <c r="C873" s="266" t="s">
        <v>353</v>
      </c>
      <c r="D873" s="279">
        <f>D874</f>
        <v>288</v>
      </c>
      <c r="E873" s="267" t="s">
        <v>171</v>
      </c>
      <c r="F873" s="261">
        <v>0</v>
      </c>
      <c r="G873" s="261">
        <f>G874</f>
        <v>786360000</v>
      </c>
      <c r="H873" s="279">
        <f>H874</f>
        <v>288</v>
      </c>
      <c r="I873" s="267" t="s">
        <v>171</v>
      </c>
      <c r="J873" s="261">
        <v>0</v>
      </c>
      <c r="K873" s="261">
        <f>K874</f>
        <v>786360000</v>
      </c>
      <c r="L873" s="279">
        <f>L874</f>
        <v>288</v>
      </c>
      <c r="M873" s="267" t="s">
        <v>171</v>
      </c>
      <c r="N873" s="261">
        <v>0</v>
      </c>
      <c r="O873" s="261">
        <f>O874</f>
        <v>786360000</v>
      </c>
      <c r="P873" s="279">
        <v>288</v>
      </c>
      <c r="Q873" s="267" t="s">
        <v>171</v>
      </c>
      <c r="R873" s="261">
        <v>0</v>
      </c>
      <c r="S873" s="261">
        <f>S874</f>
        <v>764760000</v>
      </c>
      <c r="T873" s="251">
        <f t="shared" si="86"/>
        <v>21600000</v>
      </c>
    </row>
    <row r="874" spans="2:20" ht="15.9" x14ac:dyDescent="0.4">
      <c r="B874" s="317" t="s">
        <v>34</v>
      </c>
      <c r="C874" s="318" t="s">
        <v>354</v>
      </c>
      <c r="D874" s="279">
        <v>288</v>
      </c>
      <c r="E874" s="267" t="s">
        <v>171</v>
      </c>
      <c r="F874" s="261">
        <v>0</v>
      </c>
      <c r="G874" s="261">
        <f>G875+G879</f>
        <v>786360000</v>
      </c>
      <c r="H874" s="319">
        <v>288</v>
      </c>
      <c r="I874" s="320" t="s">
        <v>171</v>
      </c>
      <c r="J874" s="321">
        <v>0</v>
      </c>
      <c r="K874" s="321">
        <f>K875+K879</f>
        <v>786360000</v>
      </c>
      <c r="L874" s="319">
        <v>288</v>
      </c>
      <c r="M874" s="320" t="s">
        <v>171</v>
      </c>
      <c r="N874" s="321">
        <v>0</v>
      </c>
      <c r="O874" s="321">
        <f>O875+O879</f>
        <v>786360000</v>
      </c>
      <c r="P874" s="319">
        <v>288</v>
      </c>
      <c r="Q874" s="320" t="s">
        <v>171</v>
      </c>
      <c r="R874" s="321">
        <v>0</v>
      </c>
      <c r="S874" s="321">
        <f>S875+S879</f>
        <v>764760000</v>
      </c>
      <c r="T874" s="251">
        <f t="shared" si="86"/>
        <v>21600000</v>
      </c>
    </row>
    <row r="875" spans="2:20" ht="15.9" hidden="1" x14ac:dyDescent="0.4">
      <c r="B875" s="272">
        <v>525111</v>
      </c>
      <c r="C875" s="266" t="s">
        <v>174</v>
      </c>
      <c r="D875" s="273">
        <v>0</v>
      </c>
      <c r="E875" s="274"/>
      <c r="F875" s="266">
        <v>0</v>
      </c>
      <c r="G875" s="261">
        <f>SUM(G876:G878)</f>
        <v>360120000</v>
      </c>
      <c r="H875" s="273">
        <v>0</v>
      </c>
      <c r="I875" s="274"/>
      <c r="J875" s="266">
        <v>0</v>
      </c>
      <c r="K875" s="261">
        <f>SUM(K876:K878)</f>
        <v>360120000</v>
      </c>
      <c r="L875" s="273">
        <v>0</v>
      </c>
      <c r="M875" s="274"/>
      <c r="N875" s="266">
        <v>0</v>
      </c>
      <c r="O875" s="261">
        <f>SUM(O876:O878)</f>
        <v>360120000</v>
      </c>
      <c r="P875" s="273">
        <v>0</v>
      </c>
      <c r="Q875" s="274"/>
      <c r="R875" s="266">
        <v>0</v>
      </c>
      <c r="S875" s="261">
        <f>SUM(S876:S878)</f>
        <v>360120000</v>
      </c>
      <c r="T875" s="251">
        <f t="shared" si="86"/>
        <v>0</v>
      </c>
    </row>
    <row r="876" spans="2:20" ht="15.9" hidden="1" x14ac:dyDescent="0.4">
      <c r="B876" s="272" t="s">
        <v>27</v>
      </c>
      <c r="C876" s="266" t="s">
        <v>46</v>
      </c>
      <c r="D876" s="273">
        <v>648</v>
      </c>
      <c r="E876" s="274" t="s">
        <v>47</v>
      </c>
      <c r="F876" s="261">
        <v>145000</v>
      </c>
      <c r="G876" s="261">
        <f>ROUNDDOWN(D876*F876,-3)</f>
        <v>93960000</v>
      </c>
      <c r="H876" s="273">
        <v>648</v>
      </c>
      <c r="I876" s="274" t="s">
        <v>47</v>
      </c>
      <c r="J876" s="261">
        <v>145000</v>
      </c>
      <c r="K876" s="261">
        <f>ROUNDDOWN(H876*J876,-3)</f>
        <v>93960000</v>
      </c>
      <c r="L876" s="273">
        <v>648</v>
      </c>
      <c r="M876" s="274" t="s">
        <v>47</v>
      </c>
      <c r="N876" s="261">
        <v>145000</v>
      </c>
      <c r="O876" s="261">
        <f>ROUNDDOWN(L876*N876,-3)</f>
        <v>93960000</v>
      </c>
      <c r="P876" s="273">
        <v>648</v>
      </c>
      <c r="Q876" s="274" t="s">
        <v>47</v>
      </c>
      <c r="R876" s="261">
        <v>145000</v>
      </c>
      <c r="S876" s="261">
        <f>ROUNDDOWN(P876*R876,-3)</f>
        <v>93960000</v>
      </c>
      <c r="T876" s="251">
        <f t="shared" si="86"/>
        <v>0</v>
      </c>
    </row>
    <row r="877" spans="2:20" ht="15.9" hidden="1" x14ac:dyDescent="0.4">
      <c r="B877" s="272" t="s">
        <v>27</v>
      </c>
      <c r="C877" s="266" t="s">
        <v>48</v>
      </c>
      <c r="D877" s="273">
        <v>1584</v>
      </c>
      <c r="E877" s="274" t="s">
        <v>47</v>
      </c>
      <c r="F877" s="261">
        <v>145000</v>
      </c>
      <c r="G877" s="261">
        <f>ROUNDDOWN(D877*F877,-3)</f>
        <v>229680000</v>
      </c>
      <c r="H877" s="273">
        <v>1584</v>
      </c>
      <c r="I877" s="274" t="s">
        <v>47</v>
      </c>
      <c r="J877" s="261">
        <v>145000</v>
      </c>
      <c r="K877" s="261">
        <f>ROUNDDOWN(H877*J877,-3)</f>
        <v>229680000</v>
      </c>
      <c r="L877" s="273">
        <v>1584</v>
      </c>
      <c r="M877" s="274" t="s">
        <v>47</v>
      </c>
      <c r="N877" s="261">
        <v>145000</v>
      </c>
      <c r="O877" s="261">
        <f>ROUNDDOWN(L877*N877,-3)</f>
        <v>229680000</v>
      </c>
      <c r="P877" s="273">
        <v>1584</v>
      </c>
      <c r="Q877" s="274" t="s">
        <v>47</v>
      </c>
      <c r="R877" s="261">
        <v>145000</v>
      </c>
      <c r="S877" s="261">
        <f>ROUNDDOWN(P877*R877,-3)</f>
        <v>229680000</v>
      </c>
      <c r="T877" s="251">
        <f t="shared" si="86"/>
        <v>0</v>
      </c>
    </row>
    <row r="878" spans="2:20" ht="15.9" hidden="1" x14ac:dyDescent="0.4">
      <c r="B878" s="272" t="s">
        <v>27</v>
      </c>
      <c r="C878" s="266" t="s">
        <v>175</v>
      </c>
      <c r="D878" s="273">
        <v>1</v>
      </c>
      <c r="E878" s="274" t="s">
        <v>38</v>
      </c>
      <c r="F878" s="261">
        <v>36480000</v>
      </c>
      <c r="G878" s="261">
        <f>ROUNDDOWN(D878*F878,-3)</f>
        <v>36480000</v>
      </c>
      <c r="H878" s="273">
        <v>1</v>
      </c>
      <c r="I878" s="274" t="s">
        <v>38</v>
      </c>
      <c r="J878" s="261">
        <v>36480000</v>
      </c>
      <c r="K878" s="261">
        <f>ROUNDDOWN(H878*J878,-3)</f>
        <v>36480000</v>
      </c>
      <c r="L878" s="273">
        <v>1</v>
      </c>
      <c r="M878" s="274" t="s">
        <v>38</v>
      </c>
      <c r="N878" s="261">
        <v>36480000</v>
      </c>
      <c r="O878" s="261">
        <f>ROUNDDOWN(L878*N878,-3)</f>
        <v>36480000</v>
      </c>
      <c r="P878" s="273">
        <v>1</v>
      </c>
      <c r="Q878" s="274" t="s">
        <v>38</v>
      </c>
      <c r="R878" s="261">
        <v>36480000</v>
      </c>
      <c r="S878" s="261">
        <f>ROUNDDOWN(P878*R878,-3)</f>
        <v>36480000</v>
      </c>
      <c r="T878" s="251">
        <f t="shared" si="86"/>
        <v>0</v>
      </c>
    </row>
    <row r="879" spans="2:20" ht="15.9" x14ac:dyDescent="0.4">
      <c r="B879" s="272">
        <v>525112</v>
      </c>
      <c r="C879" s="266" t="s">
        <v>97</v>
      </c>
      <c r="D879" s="273">
        <v>0</v>
      </c>
      <c r="E879" s="274"/>
      <c r="F879" s="266">
        <v>0</v>
      </c>
      <c r="G879" s="261">
        <f>SUM(G880:G886)</f>
        <v>426240000</v>
      </c>
      <c r="H879" s="273">
        <v>0</v>
      </c>
      <c r="I879" s="274"/>
      <c r="J879" s="266">
        <v>0</v>
      </c>
      <c r="K879" s="261">
        <f>SUM(K880:K886)</f>
        <v>426240000</v>
      </c>
      <c r="L879" s="273">
        <v>0</v>
      </c>
      <c r="M879" s="274"/>
      <c r="N879" s="266">
        <v>0</v>
      </c>
      <c r="O879" s="261">
        <f>SUM(O880:O886)</f>
        <v>426240000</v>
      </c>
      <c r="P879" s="273">
        <v>0</v>
      </c>
      <c r="Q879" s="274"/>
      <c r="R879" s="266">
        <v>0</v>
      </c>
      <c r="S879" s="261">
        <f>SUM(S880:S886)</f>
        <v>404640000</v>
      </c>
      <c r="T879" s="251">
        <f t="shared" si="86"/>
        <v>21600000</v>
      </c>
    </row>
    <row r="880" spans="2:20" ht="15.9" hidden="1" x14ac:dyDescent="0.4">
      <c r="B880" s="272" t="s">
        <v>27</v>
      </c>
      <c r="C880" s="266" t="s">
        <v>295</v>
      </c>
      <c r="D880" s="273">
        <v>1</v>
      </c>
      <c r="E880" s="274" t="s">
        <v>38</v>
      </c>
      <c r="F880" s="261">
        <v>7200000</v>
      </c>
      <c r="G880" s="261">
        <f t="shared" ref="G880:G886" si="91">ROUNDDOWN(D880*F880,-3)</f>
        <v>7200000</v>
      </c>
      <c r="H880" s="273">
        <v>1</v>
      </c>
      <c r="I880" s="274" t="s">
        <v>38</v>
      </c>
      <c r="J880" s="261">
        <v>7200000</v>
      </c>
      <c r="K880" s="261">
        <f t="shared" ref="K880:K886" si="92">ROUNDDOWN(H880*J880,-3)</f>
        <v>7200000</v>
      </c>
      <c r="L880" s="273">
        <v>1</v>
      </c>
      <c r="M880" s="274" t="s">
        <v>38</v>
      </c>
      <c r="N880" s="261">
        <v>7200000</v>
      </c>
      <c r="O880" s="261">
        <f t="shared" ref="O880:O886" si="93">ROUNDDOWN(L880*N880,-3)</f>
        <v>7200000</v>
      </c>
      <c r="P880" s="273">
        <v>1</v>
      </c>
      <c r="Q880" s="274" t="s">
        <v>38</v>
      </c>
      <c r="R880" s="261">
        <v>7200000</v>
      </c>
      <c r="S880" s="261">
        <f t="shared" ref="S880:S886" si="94">ROUNDDOWN(P880*R880,-3)</f>
        <v>7200000</v>
      </c>
      <c r="T880" s="251">
        <f t="shared" si="86"/>
        <v>0</v>
      </c>
    </row>
    <row r="881" spans="2:20" ht="15.9" x14ac:dyDescent="0.4">
      <c r="B881" s="272" t="s">
        <v>27</v>
      </c>
      <c r="C881" s="266" t="s">
        <v>296</v>
      </c>
      <c r="D881" s="280">
        <f>D874</f>
        <v>288</v>
      </c>
      <c r="E881" s="274" t="s">
        <v>231</v>
      </c>
      <c r="F881" s="261">
        <v>75000</v>
      </c>
      <c r="G881" s="261">
        <f t="shared" si="91"/>
        <v>21600000</v>
      </c>
      <c r="H881" s="280">
        <f>H874</f>
        <v>288</v>
      </c>
      <c r="I881" s="274" t="s">
        <v>231</v>
      </c>
      <c r="J881" s="261">
        <v>75000</v>
      </c>
      <c r="K881" s="261">
        <f t="shared" si="92"/>
        <v>21600000</v>
      </c>
      <c r="L881" s="280">
        <f>L874</f>
        <v>288</v>
      </c>
      <c r="M881" s="274" t="s">
        <v>231</v>
      </c>
      <c r="N881" s="261">
        <v>75000</v>
      </c>
      <c r="O881" s="261">
        <f t="shared" si="93"/>
        <v>21600000</v>
      </c>
      <c r="P881" s="280">
        <v>0</v>
      </c>
      <c r="Q881" s="274" t="s">
        <v>231</v>
      </c>
      <c r="R881" s="261">
        <v>75000</v>
      </c>
      <c r="S881" s="261">
        <f t="shared" si="94"/>
        <v>0</v>
      </c>
      <c r="T881" s="251">
        <f t="shared" si="86"/>
        <v>21600000</v>
      </c>
    </row>
    <row r="882" spans="2:20" ht="15.9" hidden="1" x14ac:dyDescent="0.4">
      <c r="B882" s="272" t="s">
        <v>27</v>
      </c>
      <c r="C882" s="266" t="s">
        <v>44</v>
      </c>
      <c r="D882" s="280">
        <f>D874</f>
        <v>288</v>
      </c>
      <c r="E882" s="274" t="s">
        <v>40</v>
      </c>
      <c r="F882" s="261">
        <v>100000</v>
      </c>
      <c r="G882" s="261">
        <f t="shared" si="91"/>
        <v>28800000</v>
      </c>
      <c r="H882" s="280">
        <f>H874</f>
        <v>288</v>
      </c>
      <c r="I882" s="274" t="s">
        <v>40</v>
      </c>
      <c r="J882" s="261">
        <v>100000</v>
      </c>
      <c r="K882" s="261">
        <f t="shared" si="92"/>
        <v>28800000</v>
      </c>
      <c r="L882" s="280">
        <f>L874</f>
        <v>288</v>
      </c>
      <c r="M882" s="274" t="s">
        <v>40</v>
      </c>
      <c r="N882" s="261">
        <v>100000</v>
      </c>
      <c r="O882" s="261">
        <f t="shared" si="93"/>
        <v>28800000</v>
      </c>
      <c r="P882" s="280">
        <v>288</v>
      </c>
      <c r="Q882" s="274" t="s">
        <v>40</v>
      </c>
      <c r="R882" s="261">
        <v>100000</v>
      </c>
      <c r="S882" s="261">
        <f t="shared" si="94"/>
        <v>28800000</v>
      </c>
      <c r="T882" s="251">
        <f t="shared" si="86"/>
        <v>0</v>
      </c>
    </row>
    <row r="883" spans="2:20" ht="15.9" hidden="1" x14ac:dyDescent="0.4">
      <c r="B883" s="272" t="s">
        <v>27</v>
      </c>
      <c r="C883" s="266" t="s">
        <v>299</v>
      </c>
      <c r="D883" s="280">
        <f>D874/24</f>
        <v>12</v>
      </c>
      <c r="E883" s="274" t="s">
        <v>355</v>
      </c>
      <c r="F883" s="261">
        <v>600000</v>
      </c>
      <c r="G883" s="261">
        <f t="shared" si="91"/>
        <v>7200000</v>
      </c>
      <c r="H883" s="280">
        <f>H874/24</f>
        <v>12</v>
      </c>
      <c r="I883" s="274" t="s">
        <v>355</v>
      </c>
      <c r="J883" s="261">
        <v>600000</v>
      </c>
      <c r="K883" s="261">
        <f t="shared" si="92"/>
        <v>7200000</v>
      </c>
      <c r="L883" s="280">
        <f>L874/24</f>
        <v>12</v>
      </c>
      <c r="M883" s="274" t="s">
        <v>355</v>
      </c>
      <c r="N883" s="261">
        <v>600000</v>
      </c>
      <c r="O883" s="261">
        <f t="shared" si="93"/>
        <v>7200000</v>
      </c>
      <c r="P883" s="280">
        <v>12</v>
      </c>
      <c r="Q883" s="274" t="s">
        <v>355</v>
      </c>
      <c r="R883" s="261">
        <v>600000</v>
      </c>
      <c r="S883" s="261">
        <f t="shared" si="94"/>
        <v>7200000</v>
      </c>
      <c r="T883" s="251">
        <f t="shared" si="86"/>
        <v>0</v>
      </c>
    </row>
    <row r="884" spans="2:20" ht="15.9" hidden="1" x14ac:dyDescent="0.4">
      <c r="B884" s="272" t="s">
        <v>27</v>
      </c>
      <c r="C884" s="266" t="s">
        <v>297</v>
      </c>
      <c r="D884" s="273">
        <v>3456</v>
      </c>
      <c r="E884" s="274" t="s">
        <v>40</v>
      </c>
      <c r="F884" s="261">
        <v>50000</v>
      </c>
      <c r="G884" s="261">
        <f t="shared" si="91"/>
        <v>172800000</v>
      </c>
      <c r="H884" s="273">
        <v>3456</v>
      </c>
      <c r="I884" s="274" t="s">
        <v>40</v>
      </c>
      <c r="J884" s="261">
        <v>50000</v>
      </c>
      <c r="K884" s="261">
        <f t="shared" si="92"/>
        <v>172800000</v>
      </c>
      <c r="L884" s="273">
        <v>3456</v>
      </c>
      <c r="M884" s="274" t="s">
        <v>40</v>
      </c>
      <c r="N884" s="261">
        <v>50000</v>
      </c>
      <c r="O884" s="261">
        <f t="shared" si="93"/>
        <v>172800000</v>
      </c>
      <c r="P884" s="273">
        <v>3456</v>
      </c>
      <c r="Q884" s="274" t="s">
        <v>40</v>
      </c>
      <c r="R884" s="261">
        <v>50000</v>
      </c>
      <c r="S884" s="261">
        <f t="shared" si="94"/>
        <v>172800000</v>
      </c>
      <c r="T884" s="251">
        <f t="shared" si="86"/>
        <v>0</v>
      </c>
    </row>
    <row r="885" spans="2:20" ht="15.9" hidden="1" x14ac:dyDescent="0.4">
      <c r="B885" s="272"/>
      <c r="C885" s="266" t="s">
        <v>298</v>
      </c>
      <c r="D885" s="273">
        <v>1</v>
      </c>
      <c r="E885" s="274" t="s">
        <v>38</v>
      </c>
      <c r="F885" s="261">
        <v>165600000</v>
      </c>
      <c r="G885" s="261">
        <f t="shared" si="91"/>
        <v>165600000</v>
      </c>
      <c r="H885" s="273">
        <v>1</v>
      </c>
      <c r="I885" s="274" t="s">
        <v>38</v>
      </c>
      <c r="J885" s="261">
        <v>165600000</v>
      </c>
      <c r="K885" s="261">
        <f t="shared" si="92"/>
        <v>165600000</v>
      </c>
      <c r="L885" s="273">
        <v>1</v>
      </c>
      <c r="M885" s="274" t="s">
        <v>38</v>
      </c>
      <c r="N885" s="261">
        <v>165600000</v>
      </c>
      <c r="O885" s="261">
        <f t="shared" si="93"/>
        <v>165600000</v>
      </c>
      <c r="P885" s="273">
        <v>1</v>
      </c>
      <c r="Q885" s="274" t="s">
        <v>38</v>
      </c>
      <c r="R885" s="261">
        <v>165600000</v>
      </c>
      <c r="S885" s="261">
        <f t="shared" si="94"/>
        <v>165600000</v>
      </c>
      <c r="T885" s="251">
        <f t="shared" si="86"/>
        <v>0</v>
      </c>
    </row>
    <row r="886" spans="2:20" ht="15.9" hidden="1" x14ac:dyDescent="0.4">
      <c r="B886" s="272" t="s">
        <v>27</v>
      </c>
      <c r="C886" s="266" t="s">
        <v>294</v>
      </c>
      <c r="D886" s="280">
        <f>D874/24</f>
        <v>12</v>
      </c>
      <c r="E886" s="274" t="s">
        <v>51</v>
      </c>
      <c r="F886" s="261">
        <v>1920000</v>
      </c>
      <c r="G886" s="261">
        <f t="shared" si="91"/>
        <v>23040000</v>
      </c>
      <c r="H886" s="280">
        <f>H874/24</f>
        <v>12</v>
      </c>
      <c r="I886" s="274" t="s">
        <v>51</v>
      </c>
      <c r="J886" s="261">
        <v>1920000</v>
      </c>
      <c r="K886" s="261">
        <f t="shared" si="92"/>
        <v>23040000</v>
      </c>
      <c r="L886" s="280">
        <f>L874/24</f>
        <v>12</v>
      </c>
      <c r="M886" s="274" t="s">
        <v>51</v>
      </c>
      <c r="N886" s="261">
        <v>1920000</v>
      </c>
      <c r="O886" s="261">
        <f t="shared" si="93"/>
        <v>23040000</v>
      </c>
      <c r="P886" s="280">
        <v>12</v>
      </c>
      <c r="Q886" s="274" t="s">
        <v>51</v>
      </c>
      <c r="R886" s="261">
        <v>1920000</v>
      </c>
      <c r="S886" s="261">
        <f t="shared" si="94"/>
        <v>23040000</v>
      </c>
      <c r="T886" s="251">
        <f t="shared" si="86"/>
        <v>0</v>
      </c>
    </row>
    <row r="887" spans="2:20" ht="15.9" x14ac:dyDescent="0.4">
      <c r="B887" s="262" t="s">
        <v>356</v>
      </c>
      <c r="C887" s="266" t="s">
        <v>357</v>
      </c>
      <c r="D887" s="279">
        <f>D888</f>
        <v>144</v>
      </c>
      <c r="E887" s="267" t="s">
        <v>171</v>
      </c>
      <c r="F887" s="261">
        <v>0</v>
      </c>
      <c r="G887" s="261">
        <f>G888</f>
        <v>361050000</v>
      </c>
      <c r="H887" s="279">
        <f>H888</f>
        <v>144</v>
      </c>
      <c r="I887" s="267" t="s">
        <v>171</v>
      </c>
      <c r="J887" s="261">
        <v>0</v>
      </c>
      <c r="K887" s="261">
        <f>K888</f>
        <v>361050000</v>
      </c>
      <c r="L887" s="279">
        <f>L888</f>
        <v>144</v>
      </c>
      <c r="M887" s="267" t="s">
        <v>171</v>
      </c>
      <c r="N887" s="261">
        <v>0</v>
      </c>
      <c r="O887" s="261">
        <f>O888</f>
        <v>361050000</v>
      </c>
      <c r="P887" s="279">
        <v>144</v>
      </c>
      <c r="Q887" s="267" t="s">
        <v>171</v>
      </c>
      <c r="R887" s="261">
        <v>0</v>
      </c>
      <c r="S887" s="261">
        <f>S888</f>
        <v>350250000</v>
      </c>
      <c r="T887" s="251">
        <f t="shared" si="86"/>
        <v>10800000</v>
      </c>
    </row>
    <row r="888" spans="2:20" ht="15.9" x14ac:dyDescent="0.4">
      <c r="B888" s="317" t="s">
        <v>34</v>
      </c>
      <c r="C888" s="318" t="s">
        <v>358</v>
      </c>
      <c r="D888" s="279">
        <v>144</v>
      </c>
      <c r="E888" s="267" t="s">
        <v>171</v>
      </c>
      <c r="F888" s="261">
        <v>0</v>
      </c>
      <c r="G888" s="261">
        <f>G889+G893</f>
        <v>361050000</v>
      </c>
      <c r="H888" s="319">
        <v>144</v>
      </c>
      <c r="I888" s="320" t="s">
        <v>171</v>
      </c>
      <c r="J888" s="321">
        <v>0</v>
      </c>
      <c r="K888" s="321">
        <f>K889+K893</f>
        <v>361050000</v>
      </c>
      <c r="L888" s="319">
        <v>144</v>
      </c>
      <c r="M888" s="320" t="s">
        <v>171</v>
      </c>
      <c r="N888" s="321">
        <v>0</v>
      </c>
      <c r="O888" s="321">
        <f>O889+O893</f>
        <v>361050000</v>
      </c>
      <c r="P888" s="319">
        <v>144</v>
      </c>
      <c r="Q888" s="320" t="s">
        <v>171</v>
      </c>
      <c r="R888" s="321">
        <v>0</v>
      </c>
      <c r="S888" s="321">
        <f>S889+S893</f>
        <v>350250000</v>
      </c>
      <c r="T888" s="251">
        <f t="shared" si="86"/>
        <v>10800000</v>
      </c>
    </row>
    <row r="889" spans="2:20" ht="15.9" hidden="1" x14ac:dyDescent="0.4">
      <c r="B889" s="272">
        <v>525111</v>
      </c>
      <c r="C889" s="266" t="s">
        <v>174</v>
      </c>
      <c r="D889" s="273">
        <v>0</v>
      </c>
      <c r="E889" s="274"/>
      <c r="F889" s="266">
        <v>0</v>
      </c>
      <c r="G889" s="261">
        <f>SUM(G890:G892)</f>
        <v>174030000</v>
      </c>
      <c r="H889" s="273">
        <v>0</v>
      </c>
      <c r="I889" s="274"/>
      <c r="J889" s="266">
        <v>0</v>
      </c>
      <c r="K889" s="261">
        <f>SUM(K890:K892)</f>
        <v>174030000</v>
      </c>
      <c r="L889" s="273">
        <v>0</v>
      </c>
      <c r="M889" s="274"/>
      <c r="N889" s="266">
        <v>0</v>
      </c>
      <c r="O889" s="261">
        <f>SUM(O890:O892)</f>
        <v>174030000</v>
      </c>
      <c r="P889" s="273">
        <v>0</v>
      </c>
      <c r="Q889" s="274"/>
      <c r="R889" s="266">
        <v>0</v>
      </c>
      <c r="S889" s="261">
        <f>SUM(S890:S892)</f>
        <v>174030000</v>
      </c>
      <c r="T889" s="251">
        <f t="shared" si="86"/>
        <v>0</v>
      </c>
    </row>
    <row r="890" spans="2:20" ht="15.9" hidden="1" x14ac:dyDescent="0.4">
      <c r="B890" s="272" t="s">
        <v>27</v>
      </c>
      <c r="C890" s="266" t="s">
        <v>46</v>
      </c>
      <c r="D890" s="273">
        <v>318</v>
      </c>
      <c r="E890" s="274" t="s">
        <v>47</v>
      </c>
      <c r="F890" s="261">
        <v>145000</v>
      </c>
      <c r="G890" s="261">
        <f>ROUNDDOWN(D890*F890,-3)</f>
        <v>46110000</v>
      </c>
      <c r="H890" s="273">
        <v>318</v>
      </c>
      <c r="I890" s="274" t="s">
        <v>47</v>
      </c>
      <c r="J890" s="261">
        <v>145000</v>
      </c>
      <c r="K890" s="261">
        <f>ROUNDDOWN(H890*J890,-3)</f>
        <v>46110000</v>
      </c>
      <c r="L890" s="273">
        <v>318</v>
      </c>
      <c r="M890" s="274" t="s">
        <v>47</v>
      </c>
      <c r="N890" s="261">
        <v>145000</v>
      </c>
      <c r="O890" s="261">
        <f>ROUNDDOWN(L890*N890,-3)</f>
        <v>46110000</v>
      </c>
      <c r="P890" s="273">
        <v>318</v>
      </c>
      <c r="Q890" s="274" t="s">
        <v>47</v>
      </c>
      <c r="R890" s="261">
        <v>145000</v>
      </c>
      <c r="S890" s="261">
        <f>ROUNDDOWN(P890*R890,-3)</f>
        <v>46110000</v>
      </c>
      <c r="T890" s="251">
        <f t="shared" si="86"/>
        <v>0</v>
      </c>
    </row>
    <row r="891" spans="2:20" ht="15.9" hidden="1" x14ac:dyDescent="0.4">
      <c r="B891" s="272" t="s">
        <v>27</v>
      </c>
      <c r="C891" s="266" t="s">
        <v>48</v>
      </c>
      <c r="D891" s="273">
        <v>804</v>
      </c>
      <c r="E891" s="274" t="s">
        <v>47</v>
      </c>
      <c r="F891" s="261">
        <v>145000</v>
      </c>
      <c r="G891" s="261">
        <f>ROUNDDOWN(D891*F891,-3)</f>
        <v>116580000</v>
      </c>
      <c r="H891" s="273">
        <v>804</v>
      </c>
      <c r="I891" s="274" t="s">
        <v>47</v>
      </c>
      <c r="J891" s="261">
        <v>145000</v>
      </c>
      <c r="K891" s="261">
        <f>ROUNDDOWN(H891*J891,-3)</f>
        <v>116580000</v>
      </c>
      <c r="L891" s="273">
        <v>804</v>
      </c>
      <c r="M891" s="274" t="s">
        <v>47</v>
      </c>
      <c r="N891" s="261">
        <v>145000</v>
      </c>
      <c r="O891" s="261">
        <f>ROUNDDOWN(L891*N891,-3)</f>
        <v>116580000</v>
      </c>
      <c r="P891" s="273">
        <v>804</v>
      </c>
      <c r="Q891" s="274" t="s">
        <v>47</v>
      </c>
      <c r="R891" s="261">
        <v>145000</v>
      </c>
      <c r="S891" s="261">
        <f>ROUNDDOWN(P891*R891,-3)</f>
        <v>116580000</v>
      </c>
      <c r="T891" s="251">
        <f t="shared" si="86"/>
        <v>0</v>
      </c>
    </row>
    <row r="892" spans="2:20" ht="15.9" hidden="1" x14ac:dyDescent="0.4">
      <c r="B892" s="272" t="s">
        <v>27</v>
      </c>
      <c r="C892" s="266" t="s">
        <v>175</v>
      </c>
      <c r="D892" s="273">
        <v>1</v>
      </c>
      <c r="E892" s="274" t="s">
        <v>38</v>
      </c>
      <c r="F892" s="261">
        <v>11340000</v>
      </c>
      <c r="G892" s="261">
        <f>ROUNDDOWN(D892*F892,-3)</f>
        <v>11340000</v>
      </c>
      <c r="H892" s="273">
        <v>1</v>
      </c>
      <c r="I892" s="274" t="s">
        <v>38</v>
      </c>
      <c r="J892" s="261">
        <v>11340000</v>
      </c>
      <c r="K892" s="261">
        <f>ROUNDDOWN(H892*J892,-3)</f>
        <v>11340000</v>
      </c>
      <c r="L892" s="273">
        <v>1</v>
      </c>
      <c r="M892" s="274" t="s">
        <v>38</v>
      </c>
      <c r="N892" s="261">
        <v>11340000</v>
      </c>
      <c r="O892" s="261">
        <f>ROUNDDOWN(L892*N892,-3)</f>
        <v>11340000</v>
      </c>
      <c r="P892" s="273">
        <v>1</v>
      </c>
      <c r="Q892" s="274" t="s">
        <v>38</v>
      </c>
      <c r="R892" s="261">
        <v>11340000</v>
      </c>
      <c r="S892" s="261">
        <f>ROUNDDOWN(P892*R892,-3)</f>
        <v>11340000</v>
      </c>
      <c r="T892" s="251">
        <f t="shared" si="86"/>
        <v>0</v>
      </c>
    </row>
    <row r="893" spans="2:20" ht="15.9" x14ac:dyDescent="0.4">
      <c r="B893" s="272">
        <v>525112</v>
      </c>
      <c r="C893" s="266" t="s">
        <v>97</v>
      </c>
      <c r="D893" s="273">
        <v>0</v>
      </c>
      <c r="E893" s="274"/>
      <c r="F893" s="266">
        <v>0</v>
      </c>
      <c r="G893" s="261">
        <f>SUM(G894:G900)</f>
        <v>187020000</v>
      </c>
      <c r="H893" s="273">
        <v>0</v>
      </c>
      <c r="I893" s="274"/>
      <c r="J893" s="266">
        <v>0</v>
      </c>
      <c r="K893" s="261">
        <f>SUM(K894:K900)</f>
        <v>187020000</v>
      </c>
      <c r="L893" s="273">
        <v>0</v>
      </c>
      <c r="M893" s="274"/>
      <c r="N893" s="266">
        <v>0</v>
      </c>
      <c r="O893" s="261">
        <f>SUM(O894:O900)</f>
        <v>187020000</v>
      </c>
      <c r="P893" s="273">
        <v>0</v>
      </c>
      <c r="Q893" s="274"/>
      <c r="R893" s="266">
        <v>0</v>
      </c>
      <c r="S893" s="261">
        <f>SUM(S894:S900)</f>
        <v>176220000</v>
      </c>
      <c r="T893" s="251">
        <f t="shared" si="86"/>
        <v>10800000</v>
      </c>
    </row>
    <row r="894" spans="2:20" ht="15.9" hidden="1" x14ac:dyDescent="0.4">
      <c r="B894" s="272" t="s">
        <v>27</v>
      </c>
      <c r="C894" s="266" t="s">
        <v>295</v>
      </c>
      <c r="D894" s="273">
        <v>1</v>
      </c>
      <c r="E894" s="274" t="s">
        <v>38</v>
      </c>
      <c r="F894" s="261">
        <v>3600000</v>
      </c>
      <c r="G894" s="261">
        <f t="shared" ref="G894:G900" si="95">ROUNDDOWN(D894*F894,-3)</f>
        <v>3600000</v>
      </c>
      <c r="H894" s="273">
        <v>1</v>
      </c>
      <c r="I894" s="274" t="s">
        <v>38</v>
      </c>
      <c r="J894" s="261">
        <v>3600000</v>
      </c>
      <c r="K894" s="261">
        <f t="shared" ref="K894:K900" si="96">ROUNDDOWN(H894*J894,-3)</f>
        <v>3600000</v>
      </c>
      <c r="L894" s="273">
        <v>1</v>
      </c>
      <c r="M894" s="274" t="s">
        <v>38</v>
      </c>
      <c r="N894" s="261">
        <v>3600000</v>
      </c>
      <c r="O894" s="261">
        <f t="shared" ref="O894:O900" si="97">ROUNDDOWN(L894*N894,-3)</f>
        <v>3600000</v>
      </c>
      <c r="P894" s="273">
        <v>1</v>
      </c>
      <c r="Q894" s="274" t="s">
        <v>38</v>
      </c>
      <c r="R894" s="261">
        <v>3600000</v>
      </c>
      <c r="S894" s="261">
        <f t="shared" ref="S894:S900" si="98">ROUNDDOWN(P894*R894,-3)</f>
        <v>3600000</v>
      </c>
      <c r="T894" s="251">
        <f t="shared" si="86"/>
        <v>0</v>
      </c>
    </row>
    <row r="895" spans="2:20" ht="15.9" x14ac:dyDescent="0.4">
      <c r="B895" s="272" t="s">
        <v>27</v>
      </c>
      <c r="C895" s="266" t="s">
        <v>296</v>
      </c>
      <c r="D895" s="280">
        <v>144</v>
      </c>
      <c r="E895" s="274" t="s">
        <v>231</v>
      </c>
      <c r="F895" s="261">
        <v>75000</v>
      </c>
      <c r="G895" s="261">
        <f t="shared" si="95"/>
        <v>10800000</v>
      </c>
      <c r="H895" s="280">
        <v>144</v>
      </c>
      <c r="I895" s="274" t="s">
        <v>231</v>
      </c>
      <c r="J895" s="261">
        <v>75000</v>
      </c>
      <c r="K895" s="261">
        <f t="shared" si="96"/>
        <v>10800000</v>
      </c>
      <c r="L895" s="280">
        <v>144</v>
      </c>
      <c r="M895" s="274" t="s">
        <v>231</v>
      </c>
      <c r="N895" s="261">
        <v>75000</v>
      </c>
      <c r="O895" s="261">
        <f t="shared" si="97"/>
        <v>10800000</v>
      </c>
      <c r="P895" s="280">
        <v>0</v>
      </c>
      <c r="Q895" s="274" t="s">
        <v>231</v>
      </c>
      <c r="R895" s="261">
        <v>75000</v>
      </c>
      <c r="S895" s="261">
        <f t="shared" si="98"/>
        <v>0</v>
      </c>
      <c r="T895" s="251">
        <f t="shared" si="86"/>
        <v>10800000</v>
      </c>
    </row>
    <row r="896" spans="2:20" ht="15.9" hidden="1" x14ac:dyDescent="0.4">
      <c r="B896" s="272" t="s">
        <v>27</v>
      </c>
      <c r="C896" s="266" t="s">
        <v>44</v>
      </c>
      <c r="D896" s="280">
        <v>144</v>
      </c>
      <c r="E896" s="274" t="s">
        <v>40</v>
      </c>
      <c r="F896" s="261">
        <v>100000</v>
      </c>
      <c r="G896" s="261">
        <f t="shared" si="95"/>
        <v>14400000</v>
      </c>
      <c r="H896" s="280">
        <v>144</v>
      </c>
      <c r="I896" s="274" t="s">
        <v>40</v>
      </c>
      <c r="J896" s="261">
        <v>100000</v>
      </c>
      <c r="K896" s="261">
        <f t="shared" si="96"/>
        <v>14400000</v>
      </c>
      <c r="L896" s="280">
        <v>144</v>
      </c>
      <c r="M896" s="274" t="s">
        <v>40</v>
      </c>
      <c r="N896" s="261">
        <v>100000</v>
      </c>
      <c r="O896" s="261">
        <f t="shared" si="97"/>
        <v>14400000</v>
      </c>
      <c r="P896" s="280">
        <v>144</v>
      </c>
      <c r="Q896" s="274" t="s">
        <v>40</v>
      </c>
      <c r="R896" s="261">
        <v>100000</v>
      </c>
      <c r="S896" s="261">
        <f t="shared" si="98"/>
        <v>14400000</v>
      </c>
      <c r="T896" s="251">
        <f t="shared" si="86"/>
        <v>0</v>
      </c>
    </row>
    <row r="897" spans="2:20" ht="15.9" hidden="1" x14ac:dyDescent="0.4">
      <c r="B897" s="272" t="s">
        <v>27</v>
      </c>
      <c r="C897" s="266" t="s">
        <v>299</v>
      </c>
      <c r="D897" s="280">
        <v>6</v>
      </c>
      <c r="E897" s="274" t="s">
        <v>51</v>
      </c>
      <c r="F897" s="261">
        <v>600000</v>
      </c>
      <c r="G897" s="261">
        <f t="shared" si="95"/>
        <v>3600000</v>
      </c>
      <c r="H897" s="280">
        <v>6</v>
      </c>
      <c r="I897" s="274" t="s">
        <v>51</v>
      </c>
      <c r="J897" s="261">
        <v>600000</v>
      </c>
      <c r="K897" s="261">
        <f t="shared" si="96"/>
        <v>3600000</v>
      </c>
      <c r="L897" s="280">
        <v>6</v>
      </c>
      <c r="M897" s="274" t="s">
        <v>51</v>
      </c>
      <c r="N897" s="261">
        <v>600000</v>
      </c>
      <c r="O897" s="261">
        <f t="shared" si="97"/>
        <v>3600000</v>
      </c>
      <c r="P897" s="280">
        <v>6</v>
      </c>
      <c r="Q897" s="274" t="s">
        <v>51</v>
      </c>
      <c r="R897" s="261">
        <v>600000</v>
      </c>
      <c r="S897" s="261">
        <f t="shared" si="98"/>
        <v>3600000</v>
      </c>
      <c r="T897" s="251">
        <f t="shared" si="86"/>
        <v>0</v>
      </c>
    </row>
    <row r="898" spans="2:20" ht="15.9" hidden="1" x14ac:dyDescent="0.4">
      <c r="B898" s="272" t="s">
        <v>27</v>
      </c>
      <c r="C898" s="266" t="s">
        <v>297</v>
      </c>
      <c r="D898" s="273">
        <v>1008</v>
      </c>
      <c r="E898" s="274" t="s">
        <v>40</v>
      </c>
      <c r="F898" s="261">
        <v>50000</v>
      </c>
      <c r="G898" s="261">
        <f t="shared" si="95"/>
        <v>50400000</v>
      </c>
      <c r="H898" s="273">
        <v>1008</v>
      </c>
      <c r="I898" s="274" t="s">
        <v>40</v>
      </c>
      <c r="J898" s="261">
        <v>50000</v>
      </c>
      <c r="K898" s="261">
        <f t="shared" si="96"/>
        <v>50400000</v>
      </c>
      <c r="L898" s="273">
        <v>1008</v>
      </c>
      <c r="M898" s="274" t="s">
        <v>40</v>
      </c>
      <c r="N898" s="261">
        <v>50000</v>
      </c>
      <c r="O898" s="261">
        <f t="shared" si="97"/>
        <v>50400000</v>
      </c>
      <c r="P898" s="273">
        <v>1008</v>
      </c>
      <c r="Q898" s="274" t="s">
        <v>40</v>
      </c>
      <c r="R898" s="261">
        <v>50000</v>
      </c>
      <c r="S898" s="261">
        <f t="shared" si="98"/>
        <v>50400000</v>
      </c>
      <c r="T898" s="251">
        <f t="shared" si="86"/>
        <v>0</v>
      </c>
    </row>
    <row r="899" spans="2:20" ht="15.9" hidden="1" x14ac:dyDescent="0.4">
      <c r="B899" s="272"/>
      <c r="C899" s="266" t="s">
        <v>298</v>
      </c>
      <c r="D899" s="273">
        <v>1</v>
      </c>
      <c r="E899" s="274" t="s">
        <v>38</v>
      </c>
      <c r="F899" s="261">
        <v>82800000</v>
      </c>
      <c r="G899" s="261">
        <f t="shared" si="95"/>
        <v>82800000</v>
      </c>
      <c r="H899" s="273">
        <v>1</v>
      </c>
      <c r="I899" s="274" t="s">
        <v>38</v>
      </c>
      <c r="J899" s="261">
        <v>82800000</v>
      </c>
      <c r="K899" s="261">
        <f t="shared" si="96"/>
        <v>82800000</v>
      </c>
      <c r="L899" s="273">
        <v>1</v>
      </c>
      <c r="M899" s="274" t="s">
        <v>38</v>
      </c>
      <c r="N899" s="261">
        <v>82800000</v>
      </c>
      <c r="O899" s="261">
        <f t="shared" si="97"/>
        <v>82800000</v>
      </c>
      <c r="P899" s="273">
        <v>1</v>
      </c>
      <c r="Q899" s="274" t="s">
        <v>38</v>
      </c>
      <c r="R899" s="261">
        <v>82800000</v>
      </c>
      <c r="S899" s="261">
        <f t="shared" si="98"/>
        <v>82800000</v>
      </c>
      <c r="T899" s="251">
        <f t="shared" si="86"/>
        <v>0</v>
      </c>
    </row>
    <row r="900" spans="2:20" ht="15.9" hidden="1" x14ac:dyDescent="0.4">
      <c r="B900" s="272" t="s">
        <v>27</v>
      </c>
      <c r="C900" s="266" t="s">
        <v>294</v>
      </c>
      <c r="D900" s="280">
        <v>6</v>
      </c>
      <c r="E900" s="274" t="s">
        <v>51</v>
      </c>
      <c r="F900" s="261">
        <v>3570000</v>
      </c>
      <c r="G900" s="261">
        <f t="shared" si="95"/>
        <v>21420000</v>
      </c>
      <c r="H900" s="280">
        <v>6</v>
      </c>
      <c r="I900" s="274" t="s">
        <v>51</v>
      </c>
      <c r="J900" s="261">
        <v>3570000</v>
      </c>
      <c r="K900" s="261">
        <f t="shared" si="96"/>
        <v>21420000</v>
      </c>
      <c r="L900" s="280">
        <v>6</v>
      </c>
      <c r="M900" s="274" t="s">
        <v>51</v>
      </c>
      <c r="N900" s="261">
        <v>3570000</v>
      </c>
      <c r="O900" s="261">
        <f t="shared" si="97"/>
        <v>21420000</v>
      </c>
      <c r="P900" s="280">
        <v>6</v>
      </c>
      <c r="Q900" s="274" t="s">
        <v>51</v>
      </c>
      <c r="R900" s="261">
        <v>3570000</v>
      </c>
      <c r="S900" s="261">
        <f t="shared" si="98"/>
        <v>21420000</v>
      </c>
      <c r="T900" s="251">
        <f t="shared" si="86"/>
        <v>0</v>
      </c>
    </row>
    <row r="901" spans="2:20" ht="15.9" x14ac:dyDescent="0.4">
      <c r="B901" s="262" t="s">
        <v>359</v>
      </c>
      <c r="C901" s="266" t="s">
        <v>360</v>
      </c>
      <c r="D901" s="279">
        <f>D902</f>
        <v>576</v>
      </c>
      <c r="E901" s="267" t="s">
        <v>171</v>
      </c>
      <c r="F901" s="261">
        <v>0</v>
      </c>
      <c r="G901" s="261">
        <f>G902</f>
        <v>355080000</v>
      </c>
      <c r="H901" s="279">
        <f>H902</f>
        <v>576</v>
      </c>
      <c r="I901" s="267" t="s">
        <v>171</v>
      </c>
      <c r="J901" s="261">
        <v>0</v>
      </c>
      <c r="K901" s="261">
        <f>K902</f>
        <v>355080000</v>
      </c>
      <c r="L901" s="279">
        <f>L902</f>
        <v>576</v>
      </c>
      <c r="M901" s="267" t="s">
        <v>171</v>
      </c>
      <c r="N901" s="261">
        <v>0</v>
      </c>
      <c r="O901" s="261">
        <f>O902</f>
        <v>355080000</v>
      </c>
      <c r="P901" s="279">
        <v>576</v>
      </c>
      <c r="Q901" s="267" t="s">
        <v>171</v>
      </c>
      <c r="R901" s="261">
        <v>0</v>
      </c>
      <c r="S901" s="261">
        <f>S902</f>
        <v>311880000</v>
      </c>
      <c r="T901" s="251">
        <f t="shared" si="86"/>
        <v>43200000</v>
      </c>
    </row>
    <row r="902" spans="2:20" ht="15.9" x14ac:dyDescent="0.4">
      <c r="B902" s="317" t="s">
        <v>34</v>
      </c>
      <c r="C902" s="318" t="s">
        <v>361</v>
      </c>
      <c r="D902" s="279">
        <v>576</v>
      </c>
      <c r="E902" s="267" t="s">
        <v>171</v>
      </c>
      <c r="F902" s="261">
        <v>0</v>
      </c>
      <c r="G902" s="261">
        <f>G903+G907</f>
        <v>355080000</v>
      </c>
      <c r="H902" s="319">
        <v>576</v>
      </c>
      <c r="I902" s="320" t="s">
        <v>171</v>
      </c>
      <c r="J902" s="321">
        <v>0</v>
      </c>
      <c r="K902" s="321">
        <f>K903+K907</f>
        <v>355080000</v>
      </c>
      <c r="L902" s="319">
        <v>576</v>
      </c>
      <c r="M902" s="320" t="s">
        <v>171</v>
      </c>
      <c r="N902" s="321">
        <v>0</v>
      </c>
      <c r="O902" s="321">
        <f>O903+O907</f>
        <v>355080000</v>
      </c>
      <c r="P902" s="319">
        <v>576</v>
      </c>
      <c r="Q902" s="320" t="s">
        <v>171</v>
      </c>
      <c r="R902" s="321">
        <v>0</v>
      </c>
      <c r="S902" s="321">
        <f>S903+S907</f>
        <v>311880000</v>
      </c>
      <c r="T902" s="251">
        <f t="shared" si="86"/>
        <v>43200000</v>
      </c>
    </row>
    <row r="903" spans="2:20" ht="15.9" hidden="1" x14ac:dyDescent="0.4">
      <c r="B903" s="272">
        <v>525111</v>
      </c>
      <c r="C903" s="266" t="s">
        <v>174</v>
      </c>
      <c r="D903" s="273">
        <v>0</v>
      </c>
      <c r="E903" s="274"/>
      <c r="F903" s="266">
        <v>0</v>
      </c>
      <c r="G903" s="261">
        <f>SUM(G904:G906)</f>
        <v>102480000</v>
      </c>
      <c r="H903" s="273">
        <v>0</v>
      </c>
      <c r="I903" s="274"/>
      <c r="J903" s="266">
        <v>0</v>
      </c>
      <c r="K903" s="261">
        <f>SUM(K904:K906)</f>
        <v>102480000</v>
      </c>
      <c r="L903" s="273">
        <v>0</v>
      </c>
      <c r="M903" s="274"/>
      <c r="N903" s="266">
        <v>0</v>
      </c>
      <c r="O903" s="261">
        <f>SUM(O904:O906)</f>
        <v>102480000</v>
      </c>
      <c r="P903" s="273">
        <v>0</v>
      </c>
      <c r="Q903" s="274"/>
      <c r="R903" s="266">
        <v>0</v>
      </c>
      <c r="S903" s="261">
        <f>SUM(S904:S906)</f>
        <v>102480000</v>
      </c>
      <c r="T903" s="251">
        <f t="shared" si="86"/>
        <v>0</v>
      </c>
    </row>
    <row r="904" spans="2:20" ht="15.9" hidden="1" x14ac:dyDescent="0.4">
      <c r="B904" s="272" t="s">
        <v>27</v>
      </c>
      <c r="C904" s="266" t="s">
        <v>46</v>
      </c>
      <c r="D904" s="273">
        <v>120</v>
      </c>
      <c r="E904" s="274" t="s">
        <v>47</v>
      </c>
      <c r="F904" s="261">
        <v>150000</v>
      </c>
      <c r="G904" s="261">
        <f>ROUNDDOWN(D904*F904,-3)</f>
        <v>18000000</v>
      </c>
      <c r="H904" s="273">
        <v>120</v>
      </c>
      <c r="I904" s="274" t="s">
        <v>47</v>
      </c>
      <c r="J904" s="261">
        <v>150000</v>
      </c>
      <c r="K904" s="261">
        <f>ROUNDDOWN(H904*J904,-3)</f>
        <v>18000000</v>
      </c>
      <c r="L904" s="273">
        <v>120</v>
      </c>
      <c r="M904" s="274" t="s">
        <v>47</v>
      </c>
      <c r="N904" s="261">
        <v>150000</v>
      </c>
      <c r="O904" s="261">
        <f>ROUNDDOWN(L904*N904,-3)</f>
        <v>18000000</v>
      </c>
      <c r="P904" s="273">
        <v>120</v>
      </c>
      <c r="Q904" s="274" t="s">
        <v>47</v>
      </c>
      <c r="R904" s="261">
        <v>150000</v>
      </c>
      <c r="S904" s="261">
        <f>ROUNDDOWN(P904*R904,-3)</f>
        <v>18000000</v>
      </c>
      <c r="T904" s="251">
        <f t="shared" si="86"/>
        <v>0</v>
      </c>
    </row>
    <row r="905" spans="2:20" ht="15.9" hidden="1" x14ac:dyDescent="0.4">
      <c r="B905" s="272" t="s">
        <v>27</v>
      </c>
      <c r="C905" s="266" t="s">
        <v>48</v>
      </c>
      <c r="D905" s="273">
        <v>480</v>
      </c>
      <c r="E905" s="274" t="s">
        <v>47</v>
      </c>
      <c r="F905" s="261">
        <v>150000</v>
      </c>
      <c r="G905" s="261">
        <f>ROUNDDOWN(D905*F905,-3)</f>
        <v>72000000</v>
      </c>
      <c r="H905" s="273">
        <v>480</v>
      </c>
      <c r="I905" s="274" t="s">
        <v>47</v>
      </c>
      <c r="J905" s="261">
        <v>150000</v>
      </c>
      <c r="K905" s="261">
        <f>ROUNDDOWN(H905*J905,-3)</f>
        <v>72000000</v>
      </c>
      <c r="L905" s="273">
        <v>480</v>
      </c>
      <c r="M905" s="274" t="s">
        <v>47</v>
      </c>
      <c r="N905" s="261">
        <v>150000</v>
      </c>
      <c r="O905" s="261">
        <f>ROUNDDOWN(L905*N905,-3)</f>
        <v>72000000</v>
      </c>
      <c r="P905" s="273">
        <v>480</v>
      </c>
      <c r="Q905" s="274" t="s">
        <v>47</v>
      </c>
      <c r="R905" s="261">
        <v>150000</v>
      </c>
      <c r="S905" s="261">
        <f>ROUNDDOWN(P905*R905,-3)</f>
        <v>72000000</v>
      </c>
      <c r="T905" s="251">
        <f t="shared" si="86"/>
        <v>0</v>
      </c>
    </row>
    <row r="906" spans="2:20" ht="15.9" hidden="1" x14ac:dyDescent="0.4">
      <c r="B906" s="272" t="s">
        <v>27</v>
      </c>
      <c r="C906" s="266" t="s">
        <v>175</v>
      </c>
      <c r="D906" s="273">
        <v>1</v>
      </c>
      <c r="E906" s="274" t="s">
        <v>38</v>
      </c>
      <c r="F906" s="261">
        <v>12480000</v>
      </c>
      <c r="G906" s="261">
        <f>ROUNDDOWN(D906*F906,-3)</f>
        <v>12480000</v>
      </c>
      <c r="H906" s="273">
        <v>1</v>
      </c>
      <c r="I906" s="274" t="s">
        <v>38</v>
      </c>
      <c r="J906" s="261">
        <v>12480000</v>
      </c>
      <c r="K906" s="261">
        <f>ROUNDDOWN(H906*J906,-3)</f>
        <v>12480000</v>
      </c>
      <c r="L906" s="273">
        <v>1</v>
      </c>
      <c r="M906" s="274" t="s">
        <v>38</v>
      </c>
      <c r="N906" s="261">
        <v>12480000</v>
      </c>
      <c r="O906" s="261">
        <f>ROUNDDOWN(L906*N906,-3)</f>
        <v>12480000</v>
      </c>
      <c r="P906" s="273">
        <v>1</v>
      </c>
      <c r="Q906" s="274" t="s">
        <v>38</v>
      </c>
      <c r="R906" s="261">
        <v>12480000</v>
      </c>
      <c r="S906" s="261">
        <f>ROUNDDOWN(P906*R906,-3)</f>
        <v>12480000</v>
      </c>
      <c r="T906" s="251">
        <f t="shared" si="86"/>
        <v>0</v>
      </c>
    </row>
    <row r="907" spans="2:20" ht="15.9" x14ac:dyDescent="0.4">
      <c r="B907" s="272">
        <v>525112</v>
      </c>
      <c r="C907" s="266" t="s">
        <v>97</v>
      </c>
      <c r="D907" s="273">
        <v>0</v>
      </c>
      <c r="E907" s="274"/>
      <c r="F907" s="266">
        <v>0</v>
      </c>
      <c r="G907" s="261">
        <f>SUM(G908:G914)</f>
        <v>252600000</v>
      </c>
      <c r="H907" s="273">
        <v>0</v>
      </c>
      <c r="I907" s="274"/>
      <c r="J907" s="266">
        <v>0</v>
      </c>
      <c r="K907" s="261">
        <f>SUM(K908:K914)</f>
        <v>252600000</v>
      </c>
      <c r="L907" s="273">
        <v>0</v>
      </c>
      <c r="M907" s="274"/>
      <c r="N907" s="266">
        <v>0</v>
      </c>
      <c r="O907" s="261">
        <f>SUM(O908:O914)</f>
        <v>252600000</v>
      </c>
      <c r="P907" s="273">
        <v>0</v>
      </c>
      <c r="Q907" s="274"/>
      <c r="R907" s="266">
        <v>0</v>
      </c>
      <c r="S907" s="261">
        <f>SUM(S908:S914)</f>
        <v>209400000</v>
      </c>
      <c r="T907" s="251">
        <f t="shared" si="86"/>
        <v>43200000</v>
      </c>
    </row>
    <row r="908" spans="2:20" ht="15.9" hidden="1" x14ac:dyDescent="0.4">
      <c r="B908" s="272" t="s">
        <v>27</v>
      </c>
      <c r="C908" s="266" t="s">
        <v>295</v>
      </c>
      <c r="D908" s="280">
        <f>D902</f>
        <v>576</v>
      </c>
      <c r="E908" s="274" t="s">
        <v>362</v>
      </c>
      <c r="F908" s="261">
        <v>25000</v>
      </c>
      <c r="G908" s="261">
        <f t="shared" ref="G908:G914" si="99">ROUNDDOWN(D908*F908,-3)</f>
        <v>14400000</v>
      </c>
      <c r="H908" s="280">
        <f>H902</f>
        <v>576</v>
      </c>
      <c r="I908" s="274" t="s">
        <v>362</v>
      </c>
      <c r="J908" s="261">
        <v>25000</v>
      </c>
      <c r="K908" s="261">
        <f t="shared" ref="K908:K914" si="100">ROUNDDOWN(H908*J908,-3)</f>
        <v>14400000</v>
      </c>
      <c r="L908" s="280">
        <f>L902</f>
        <v>576</v>
      </c>
      <c r="M908" s="274" t="s">
        <v>362</v>
      </c>
      <c r="N908" s="261">
        <v>25000</v>
      </c>
      <c r="O908" s="261">
        <f t="shared" ref="O908:O914" si="101">ROUNDDOWN(L908*N908,-3)</f>
        <v>14400000</v>
      </c>
      <c r="P908" s="280">
        <v>576</v>
      </c>
      <c r="Q908" s="274" t="s">
        <v>362</v>
      </c>
      <c r="R908" s="261">
        <v>25000</v>
      </c>
      <c r="S908" s="261">
        <f t="shared" ref="S908:S914" si="102">ROUNDDOWN(P908*R908,-3)</f>
        <v>14400000</v>
      </c>
      <c r="T908" s="251">
        <f t="shared" si="86"/>
        <v>0</v>
      </c>
    </row>
    <row r="909" spans="2:20" ht="15.9" x14ac:dyDescent="0.4">
      <c r="B909" s="272" t="s">
        <v>27</v>
      </c>
      <c r="C909" s="266" t="s">
        <v>296</v>
      </c>
      <c r="D909" s="280">
        <f>D902</f>
        <v>576</v>
      </c>
      <c r="E909" s="274" t="s">
        <v>231</v>
      </c>
      <c r="F909" s="261">
        <v>75000</v>
      </c>
      <c r="G909" s="261">
        <f t="shared" si="99"/>
        <v>43200000</v>
      </c>
      <c r="H909" s="280">
        <f>H902</f>
        <v>576</v>
      </c>
      <c r="I909" s="274" t="s">
        <v>231</v>
      </c>
      <c r="J909" s="261">
        <v>75000</v>
      </c>
      <c r="K909" s="261">
        <f t="shared" si="100"/>
        <v>43200000</v>
      </c>
      <c r="L909" s="280">
        <f>L902</f>
        <v>576</v>
      </c>
      <c r="M909" s="274" t="s">
        <v>231</v>
      </c>
      <c r="N909" s="261">
        <v>75000</v>
      </c>
      <c r="O909" s="261">
        <f t="shared" si="101"/>
        <v>43200000</v>
      </c>
      <c r="P909" s="280">
        <v>0</v>
      </c>
      <c r="Q909" s="274" t="s">
        <v>231</v>
      </c>
      <c r="R909" s="261">
        <v>75000</v>
      </c>
      <c r="S909" s="261">
        <f t="shared" si="102"/>
        <v>0</v>
      </c>
      <c r="T909" s="251">
        <f t="shared" si="86"/>
        <v>43200000</v>
      </c>
    </row>
    <row r="910" spans="2:20" ht="15.9" hidden="1" x14ac:dyDescent="0.4">
      <c r="B910" s="272" t="s">
        <v>27</v>
      </c>
      <c r="C910" s="266" t="s">
        <v>44</v>
      </c>
      <c r="D910" s="280">
        <f>D902</f>
        <v>576</v>
      </c>
      <c r="E910" s="274" t="s">
        <v>40</v>
      </c>
      <c r="F910" s="261">
        <v>50000</v>
      </c>
      <c r="G910" s="261">
        <f t="shared" si="99"/>
        <v>28800000</v>
      </c>
      <c r="H910" s="280">
        <f>H902</f>
        <v>576</v>
      </c>
      <c r="I910" s="274" t="s">
        <v>40</v>
      </c>
      <c r="J910" s="261">
        <v>50000</v>
      </c>
      <c r="K910" s="261">
        <f t="shared" si="100"/>
        <v>28800000</v>
      </c>
      <c r="L910" s="280">
        <f>L902</f>
        <v>576</v>
      </c>
      <c r="M910" s="274" t="s">
        <v>40</v>
      </c>
      <c r="N910" s="261">
        <v>50000</v>
      </c>
      <c r="O910" s="261">
        <f t="shared" si="101"/>
        <v>28800000</v>
      </c>
      <c r="P910" s="280">
        <v>576</v>
      </c>
      <c r="Q910" s="274" t="s">
        <v>40</v>
      </c>
      <c r="R910" s="261">
        <v>50000</v>
      </c>
      <c r="S910" s="261">
        <f t="shared" si="102"/>
        <v>28800000</v>
      </c>
      <c r="T910" s="251">
        <f t="shared" si="86"/>
        <v>0</v>
      </c>
    </row>
    <row r="911" spans="2:20" ht="15.9" hidden="1" x14ac:dyDescent="0.4">
      <c r="B911" s="272" t="s">
        <v>27</v>
      </c>
      <c r="C911" s="266" t="s">
        <v>297</v>
      </c>
      <c r="D911" s="280">
        <f>D902</f>
        <v>576</v>
      </c>
      <c r="E911" s="274" t="s">
        <v>57</v>
      </c>
      <c r="F911" s="261">
        <v>70000</v>
      </c>
      <c r="G911" s="261">
        <f t="shared" si="99"/>
        <v>40320000</v>
      </c>
      <c r="H911" s="280">
        <f>H902</f>
        <v>576</v>
      </c>
      <c r="I911" s="274" t="s">
        <v>57</v>
      </c>
      <c r="J911" s="261">
        <v>70000</v>
      </c>
      <c r="K911" s="261">
        <f t="shared" si="100"/>
        <v>40320000</v>
      </c>
      <c r="L911" s="280">
        <f>L902</f>
        <v>576</v>
      </c>
      <c r="M911" s="274" t="s">
        <v>57</v>
      </c>
      <c r="N911" s="261">
        <v>70000</v>
      </c>
      <c r="O911" s="261">
        <f t="shared" si="101"/>
        <v>40320000</v>
      </c>
      <c r="P911" s="280">
        <v>576</v>
      </c>
      <c r="Q911" s="274" t="s">
        <v>57</v>
      </c>
      <c r="R911" s="261">
        <v>70000</v>
      </c>
      <c r="S911" s="261">
        <f t="shared" si="102"/>
        <v>40320000</v>
      </c>
      <c r="T911" s="251">
        <f t="shared" si="86"/>
        <v>0</v>
      </c>
    </row>
    <row r="912" spans="2:20" ht="15.9" hidden="1" x14ac:dyDescent="0.4">
      <c r="B912" s="272" t="s">
        <v>27</v>
      </c>
      <c r="C912" s="266" t="s">
        <v>298</v>
      </c>
      <c r="D912" s="273">
        <v>1</v>
      </c>
      <c r="E912" s="274" t="s">
        <v>38</v>
      </c>
      <c r="F912" s="261">
        <v>86400000</v>
      </c>
      <c r="G912" s="261">
        <f t="shared" si="99"/>
        <v>86400000</v>
      </c>
      <c r="H912" s="273">
        <v>1</v>
      </c>
      <c r="I912" s="274" t="s">
        <v>38</v>
      </c>
      <c r="J912" s="261">
        <v>86400000</v>
      </c>
      <c r="K912" s="261">
        <f t="shared" si="100"/>
        <v>86400000</v>
      </c>
      <c r="L912" s="273">
        <v>1</v>
      </c>
      <c r="M912" s="274" t="s">
        <v>38</v>
      </c>
      <c r="N912" s="261">
        <v>86400000</v>
      </c>
      <c r="O912" s="261">
        <f t="shared" si="101"/>
        <v>86400000</v>
      </c>
      <c r="P912" s="273">
        <v>1</v>
      </c>
      <c r="Q912" s="274" t="s">
        <v>38</v>
      </c>
      <c r="R912" s="261">
        <v>86400000</v>
      </c>
      <c r="S912" s="261">
        <f t="shared" si="102"/>
        <v>86400000</v>
      </c>
      <c r="T912" s="251">
        <f t="shared" si="86"/>
        <v>0</v>
      </c>
    </row>
    <row r="913" spans="2:20" ht="15.9" hidden="1" x14ac:dyDescent="0.4">
      <c r="B913" s="272" t="s">
        <v>27</v>
      </c>
      <c r="C913" s="266" t="s">
        <v>294</v>
      </c>
      <c r="D913" s="280">
        <f>D902/24</f>
        <v>24</v>
      </c>
      <c r="E913" s="274" t="s">
        <v>51</v>
      </c>
      <c r="F913" s="261">
        <v>1145000</v>
      </c>
      <c r="G913" s="261">
        <f t="shared" si="99"/>
        <v>27480000</v>
      </c>
      <c r="H913" s="280">
        <f>H902/24</f>
        <v>24</v>
      </c>
      <c r="I913" s="274" t="s">
        <v>51</v>
      </c>
      <c r="J913" s="261">
        <v>1145000</v>
      </c>
      <c r="K913" s="261">
        <f t="shared" si="100"/>
        <v>27480000</v>
      </c>
      <c r="L913" s="280">
        <f>L902/24</f>
        <v>24</v>
      </c>
      <c r="M913" s="274" t="s">
        <v>51</v>
      </c>
      <c r="N913" s="261">
        <v>1145000</v>
      </c>
      <c r="O913" s="261">
        <f t="shared" si="101"/>
        <v>27480000</v>
      </c>
      <c r="P913" s="280">
        <v>24</v>
      </c>
      <c r="Q913" s="274" t="s">
        <v>51</v>
      </c>
      <c r="R913" s="261">
        <v>1145000</v>
      </c>
      <c r="S913" s="261">
        <f t="shared" si="102"/>
        <v>27480000</v>
      </c>
      <c r="T913" s="251">
        <f t="shared" si="86"/>
        <v>0</v>
      </c>
    </row>
    <row r="914" spans="2:20" ht="15.9" hidden="1" x14ac:dyDescent="0.4">
      <c r="B914" s="272" t="s">
        <v>27</v>
      </c>
      <c r="C914" s="266" t="s">
        <v>299</v>
      </c>
      <c r="D914" s="280">
        <f>D902/24</f>
        <v>24</v>
      </c>
      <c r="E914" s="274" t="s">
        <v>51</v>
      </c>
      <c r="F914" s="261">
        <v>500000</v>
      </c>
      <c r="G914" s="261">
        <f t="shared" si="99"/>
        <v>12000000</v>
      </c>
      <c r="H914" s="280">
        <f>H902/24</f>
        <v>24</v>
      </c>
      <c r="I914" s="274" t="s">
        <v>51</v>
      </c>
      <c r="J914" s="261">
        <v>500000</v>
      </c>
      <c r="K914" s="261">
        <f t="shared" si="100"/>
        <v>12000000</v>
      </c>
      <c r="L914" s="280">
        <f>L902/24</f>
        <v>24</v>
      </c>
      <c r="M914" s="274" t="s">
        <v>51</v>
      </c>
      <c r="N914" s="261">
        <v>500000</v>
      </c>
      <c r="O914" s="261">
        <f t="shared" si="101"/>
        <v>12000000</v>
      </c>
      <c r="P914" s="280">
        <v>24</v>
      </c>
      <c r="Q914" s="274" t="s">
        <v>51</v>
      </c>
      <c r="R914" s="261">
        <v>500000</v>
      </c>
      <c r="S914" s="261">
        <f t="shared" si="102"/>
        <v>12000000</v>
      </c>
      <c r="T914" s="251">
        <f t="shared" si="86"/>
        <v>0</v>
      </c>
    </row>
    <row r="915" spans="2:20" ht="15.9" x14ac:dyDescent="0.4">
      <c r="B915" s="262" t="s">
        <v>363</v>
      </c>
      <c r="C915" s="266" t="s">
        <v>364</v>
      </c>
      <c r="D915" s="279">
        <f>D916</f>
        <v>384</v>
      </c>
      <c r="E915" s="267" t="s">
        <v>171</v>
      </c>
      <c r="F915" s="261">
        <v>0</v>
      </c>
      <c r="G915" s="261">
        <f>G916</f>
        <v>169760000</v>
      </c>
      <c r="H915" s="279">
        <f>H916</f>
        <v>384</v>
      </c>
      <c r="I915" s="267" t="s">
        <v>171</v>
      </c>
      <c r="J915" s="261">
        <v>0</v>
      </c>
      <c r="K915" s="261">
        <f>K916</f>
        <v>169760000</v>
      </c>
      <c r="L915" s="279">
        <f>L916</f>
        <v>384</v>
      </c>
      <c r="M915" s="267" t="s">
        <v>171</v>
      </c>
      <c r="N915" s="261">
        <v>0</v>
      </c>
      <c r="O915" s="261">
        <f>O916</f>
        <v>169760000</v>
      </c>
      <c r="P915" s="279">
        <v>384</v>
      </c>
      <c r="Q915" s="267" t="s">
        <v>171</v>
      </c>
      <c r="R915" s="261">
        <v>0</v>
      </c>
      <c r="S915" s="261">
        <f>S916</f>
        <v>140960000</v>
      </c>
      <c r="T915" s="251">
        <f t="shared" si="86"/>
        <v>28800000</v>
      </c>
    </row>
    <row r="916" spans="2:20" ht="15.9" x14ac:dyDescent="0.4">
      <c r="B916" s="317" t="s">
        <v>34</v>
      </c>
      <c r="C916" s="318" t="s">
        <v>365</v>
      </c>
      <c r="D916" s="279">
        <v>384</v>
      </c>
      <c r="E916" s="267" t="s">
        <v>171</v>
      </c>
      <c r="F916" s="261">
        <v>0</v>
      </c>
      <c r="G916" s="261">
        <f>G917+G921</f>
        <v>169760000</v>
      </c>
      <c r="H916" s="319">
        <v>384</v>
      </c>
      <c r="I916" s="320" t="s">
        <v>171</v>
      </c>
      <c r="J916" s="321">
        <v>0</v>
      </c>
      <c r="K916" s="321">
        <f>K917+K921</f>
        <v>169760000</v>
      </c>
      <c r="L916" s="319">
        <v>384</v>
      </c>
      <c r="M916" s="320" t="s">
        <v>171</v>
      </c>
      <c r="N916" s="321">
        <v>0</v>
      </c>
      <c r="O916" s="321">
        <f>O917+O921</f>
        <v>169760000</v>
      </c>
      <c r="P916" s="319">
        <v>384</v>
      </c>
      <c r="Q916" s="320" t="s">
        <v>171</v>
      </c>
      <c r="R916" s="321">
        <v>0</v>
      </c>
      <c r="S916" s="321">
        <f>S917+S921</f>
        <v>140960000</v>
      </c>
      <c r="T916" s="251">
        <f t="shared" si="86"/>
        <v>28800000</v>
      </c>
    </row>
    <row r="917" spans="2:20" ht="15.9" hidden="1" x14ac:dyDescent="0.4">
      <c r="B917" s="272">
        <v>525111</v>
      </c>
      <c r="C917" s="266" t="s">
        <v>174</v>
      </c>
      <c r="D917" s="273">
        <v>0</v>
      </c>
      <c r="E917" s="274"/>
      <c r="F917" s="266">
        <v>0</v>
      </c>
      <c r="G917" s="261">
        <f>SUM(G918:G920)</f>
        <v>81120000</v>
      </c>
      <c r="H917" s="273">
        <v>0</v>
      </c>
      <c r="I917" s="274"/>
      <c r="J917" s="266">
        <v>0</v>
      </c>
      <c r="K917" s="261">
        <f>SUM(K918:K920)</f>
        <v>81120000</v>
      </c>
      <c r="L917" s="273">
        <v>0</v>
      </c>
      <c r="M917" s="274"/>
      <c r="N917" s="266">
        <v>0</v>
      </c>
      <c r="O917" s="261">
        <f>SUM(O918:O920)</f>
        <v>81120000</v>
      </c>
      <c r="P917" s="273">
        <v>0</v>
      </c>
      <c r="Q917" s="274"/>
      <c r="R917" s="266">
        <v>0</v>
      </c>
      <c r="S917" s="261">
        <f>SUM(S918:S920)</f>
        <v>81120000</v>
      </c>
      <c r="T917" s="251">
        <f t="shared" ref="T917:T980" si="103">O917-S917</f>
        <v>0</v>
      </c>
    </row>
    <row r="918" spans="2:20" ht="15.9" hidden="1" x14ac:dyDescent="0.4">
      <c r="B918" s="272" t="s">
        <v>27</v>
      </c>
      <c r="C918" s="266" t="s">
        <v>46</v>
      </c>
      <c r="D918" s="273">
        <v>208</v>
      </c>
      <c r="E918" s="274" t="s">
        <v>47</v>
      </c>
      <c r="F918" s="261">
        <v>150000</v>
      </c>
      <c r="G918" s="261">
        <f>ROUNDDOWN(D918*F918,-3)</f>
        <v>31200000</v>
      </c>
      <c r="H918" s="273">
        <v>208</v>
      </c>
      <c r="I918" s="274" t="s">
        <v>47</v>
      </c>
      <c r="J918" s="261">
        <v>150000</v>
      </c>
      <c r="K918" s="261">
        <f>ROUNDDOWN(H918*J918,-3)</f>
        <v>31200000</v>
      </c>
      <c r="L918" s="273">
        <v>208</v>
      </c>
      <c r="M918" s="274" t="s">
        <v>47</v>
      </c>
      <c r="N918" s="261">
        <v>150000</v>
      </c>
      <c r="O918" s="261">
        <f>ROUNDDOWN(L918*N918,-3)</f>
        <v>31200000</v>
      </c>
      <c r="P918" s="273">
        <v>208</v>
      </c>
      <c r="Q918" s="274" t="s">
        <v>47</v>
      </c>
      <c r="R918" s="261">
        <v>150000</v>
      </c>
      <c r="S918" s="261">
        <f>ROUNDDOWN(P918*R918,-3)</f>
        <v>31200000</v>
      </c>
      <c r="T918" s="251">
        <f t="shared" si="103"/>
        <v>0</v>
      </c>
    </row>
    <row r="919" spans="2:20" ht="15.9" hidden="1" x14ac:dyDescent="0.4">
      <c r="B919" s="272" t="s">
        <v>27</v>
      </c>
      <c r="C919" s="266" t="s">
        <v>48</v>
      </c>
      <c r="D919" s="273">
        <v>288</v>
      </c>
      <c r="E919" s="274" t="s">
        <v>47</v>
      </c>
      <c r="F919" s="261">
        <v>150000</v>
      </c>
      <c r="G919" s="261">
        <f>ROUNDDOWN(D919*F919,-3)</f>
        <v>43200000</v>
      </c>
      <c r="H919" s="273">
        <v>288</v>
      </c>
      <c r="I919" s="274" t="s">
        <v>47</v>
      </c>
      <c r="J919" s="261">
        <v>150000</v>
      </c>
      <c r="K919" s="261">
        <f>ROUNDDOWN(H919*J919,-3)</f>
        <v>43200000</v>
      </c>
      <c r="L919" s="273">
        <v>288</v>
      </c>
      <c r="M919" s="274" t="s">
        <v>47</v>
      </c>
      <c r="N919" s="261">
        <v>150000</v>
      </c>
      <c r="O919" s="261">
        <f>ROUNDDOWN(L919*N919,-3)</f>
        <v>43200000</v>
      </c>
      <c r="P919" s="273">
        <v>288</v>
      </c>
      <c r="Q919" s="274" t="s">
        <v>47</v>
      </c>
      <c r="R919" s="261">
        <v>150000</v>
      </c>
      <c r="S919" s="261">
        <f>ROUNDDOWN(P919*R919,-3)</f>
        <v>43200000</v>
      </c>
      <c r="T919" s="251">
        <f t="shared" si="103"/>
        <v>0</v>
      </c>
    </row>
    <row r="920" spans="2:20" ht="15.9" hidden="1" x14ac:dyDescent="0.4">
      <c r="B920" s="272" t="s">
        <v>27</v>
      </c>
      <c r="C920" s="266" t="s">
        <v>175</v>
      </c>
      <c r="D920" s="273">
        <v>1</v>
      </c>
      <c r="E920" s="274" t="s">
        <v>38</v>
      </c>
      <c r="F920" s="261">
        <v>6720000</v>
      </c>
      <c r="G920" s="261">
        <f>ROUNDDOWN(D920*F920,-3)</f>
        <v>6720000</v>
      </c>
      <c r="H920" s="273">
        <v>1</v>
      </c>
      <c r="I920" s="274" t="s">
        <v>38</v>
      </c>
      <c r="J920" s="261">
        <v>6720000</v>
      </c>
      <c r="K920" s="261">
        <f>ROUNDDOWN(H920*J920,-3)</f>
        <v>6720000</v>
      </c>
      <c r="L920" s="273">
        <v>1</v>
      </c>
      <c r="M920" s="274" t="s">
        <v>38</v>
      </c>
      <c r="N920" s="261">
        <v>6720000</v>
      </c>
      <c r="O920" s="261">
        <f>ROUNDDOWN(L920*N920,-3)</f>
        <v>6720000</v>
      </c>
      <c r="P920" s="273">
        <v>1</v>
      </c>
      <c r="Q920" s="274" t="s">
        <v>38</v>
      </c>
      <c r="R920" s="261">
        <v>6720000</v>
      </c>
      <c r="S920" s="261">
        <f>ROUNDDOWN(P920*R920,-3)</f>
        <v>6720000</v>
      </c>
      <c r="T920" s="251">
        <f t="shared" si="103"/>
        <v>0</v>
      </c>
    </row>
    <row r="921" spans="2:20" ht="15.9" x14ac:dyDescent="0.4">
      <c r="B921" s="272">
        <v>525112</v>
      </c>
      <c r="C921" s="266" t="s">
        <v>97</v>
      </c>
      <c r="D921" s="273">
        <v>0</v>
      </c>
      <c r="E921" s="274"/>
      <c r="F921" s="266">
        <v>0</v>
      </c>
      <c r="G921" s="261">
        <f>SUM(G922:G926)</f>
        <v>88640000</v>
      </c>
      <c r="H921" s="273">
        <v>0</v>
      </c>
      <c r="I921" s="274"/>
      <c r="J921" s="266">
        <v>0</v>
      </c>
      <c r="K921" s="261">
        <f>SUM(K922:K926)</f>
        <v>88640000</v>
      </c>
      <c r="L921" s="273">
        <v>0</v>
      </c>
      <c r="M921" s="274"/>
      <c r="N921" s="266">
        <v>0</v>
      </c>
      <c r="O921" s="261">
        <f>SUM(O922:O926)</f>
        <v>88640000</v>
      </c>
      <c r="P921" s="273">
        <v>0</v>
      </c>
      <c r="Q921" s="274"/>
      <c r="R921" s="266">
        <v>0</v>
      </c>
      <c r="S921" s="261">
        <f>SUM(S922:S926)</f>
        <v>59840000</v>
      </c>
      <c r="T921" s="251">
        <f t="shared" si="103"/>
        <v>28800000</v>
      </c>
    </row>
    <row r="922" spans="2:20" ht="15.9" hidden="1" x14ac:dyDescent="0.4">
      <c r="B922" s="272" t="s">
        <v>27</v>
      </c>
      <c r="C922" s="266" t="s">
        <v>295</v>
      </c>
      <c r="D922" s="280">
        <f>D916</f>
        <v>384</v>
      </c>
      <c r="E922" s="274" t="s">
        <v>362</v>
      </c>
      <c r="F922" s="261">
        <v>25000</v>
      </c>
      <c r="G922" s="261">
        <f>ROUNDDOWN(D922*F922,-3)</f>
        <v>9600000</v>
      </c>
      <c r="H922" s="280">
        <f>H916</f>
        <v>384</v>
      </c>
      <c r="I922" s="274" t="s">
        <v>362</v>
      </c>
      <c r="J922" s="261">
        <v>25000</v>
      </c>
      <c r="K922" s="261">
        <f>ROUNDDOWN(H922*J922,-3)</f>
        <v>9600000</v>
      </c>
      <c r="L922" s="280">
        <f>L916</f>
        <v>384</v>
      </c>
      <c r="M922" s="274" t="s">
        <v>362</v>
      </c>
      <c r="N922" s="261">
        <v>25000</v>
      </c>
      <c r="O922" s="261">
        <f>ROUNDDOWN(L922*N922,-3)</f>
        <v>9600000</v>
      </c>
      <c r="P922" s="280">
        <v>384</v>
      </c>
      <c r="Q922" s="274" t="s">
        <v>362</v>
      </c>
      <c r="R922" s="261">
        <v>25000</v>
      </c>
      <c r="S922" s="261">
        <f>ROUNDDOWN(P922*R922,-3)</f>
        <v>9600000</v>
      </c>
      <c r="T922" s="251">
        <f t="shared" si="103"/>
        <v>0</v>
      </c>
    </row>
    <row r="923" spans="2:20" ht="15.9" x14ac:dyDescent="0.4">
      <c r="B923" s="272" t="s">
        <v>27</v>
      </c>
      <c r="C923" s="266" t="s">
        <v>296</v>
      </c>
      <c r="D923" s="280">
        <f>D916</f>
        <v>384</v>
      </c>
      <c r="E923" s="274" t="s">
        <v>231</v>
      </c>
      <c r="F923" s="261">
        <v>75000</v>
      </c>
      <c r="G923" s="261">
        <f>ROUNDDOWN(D923*F923,-3)</f>
        <v>28800000</v>
      </c>
      <c r="H923" s="280">
        <f>H916</f>
        <v>384</v>
      </c>
      <c r="I923" s="274" t="s">
        <v>231</v>
      </c>
      <c r="J923" s="261">
        <v>75000</v>
      </c>
      <c r="K923" s="261">
        <f>ROUNDDOWN(H923*J923,-3)</f>
        <v>28800000</v>
      </c>
      <c r="L923" s="280">
        <f>L916</f>
        <v>384</v>
      </c>
      <c r="M923" s="274" t="s">
        <v>231</v>
      </c>
      <c r="N923" s="261">
        <v>75000</v>
      </c>
      <c r="O923" s="261">
        <f>ROUNDDOWN(L923*N923,-3)</f>
        <v>28800000</v>
      </c>
      <c r="P923" s="280">
        <v>0</v>
      </c>
      <c r="Q923" s="274" t="s">
        <v>231</v>
      </c>
      <c r="R923" s="261">
        <v>75000</v>
      </c>
      <c r="S923" s="261">
        <f>ROUNDDOWN(P923*R923,-3)</f>
        <v>0</v>
      </c>
      <c r="T923" s="251">
        <f t="shared" si="103"/>
        <v>28800000</v>
      </c>
    </row>
    <row r="924" spans="2:20" ht="15.9" hidden="1" x14ac:dyDescent="0.4">
      <c r="B924" s="272" t="s">
        <v>27</v>
      </c>
      <c r="C924" s="266" t="s">
        <v>44</v>
      </c>
      <c r="D924" s="280">
        <f>D916</f>
        <v>384</v>
      </c>
      <c r="E924" s="274" t="s">
        <v>40</v>
      </c>
      <c r="F924" s="261">
        <v>50000</v>
      </c>
      <c r="G924" s="261">
        <f>ROUNDDOWN(D924*F924,-3)</f>
        <v>19200000</v>
      </c>
      <c r="H924" s="280">
        <f>H916</f>
        <v>384</v>
      </c>
      <c r="I924" s="274" t="s">
        <v>40</v>
      </c>
      <c r="J924" s="261">
        <v>50000</v>
      </c>
      <c r="K924" s="261">
        <f>ROUNDDOWN(H924*J924,-3)</f>
        <v>19200000</v>
      </c>
      <c r="L924" s="280">
        <f>L916</f>
        <v>384</v>
      </c>
      <c r="M924" s="274" t="s">
        <v>40</v>
      </c>
      <c r="N924" s="261">
        <v>50000</v>
      </c>
      <c r="O924" s="261">
        <f>ROUNDDOWN(L924*N924,-3)</f>
        <v>19200000</v>
      </c>
      <c r="P924" s="280">
        <v>384</v>
      </c>
      <c r="Q924" s="274" t="s">
        <v>40</v>
      </c>
      <c r="R924" s="261">
        <v>50000</v>
      </c>
      <c r="S924" s="261">
        <f>ROUNDDOWN(P924*R924,-3)</f>
        <v>19200000</v>
      </c>
      <c r="T924" s="251">
        <f t="shared" si="103"/>
        <v>0</v>
      </c>
    </row>
    <row r="925" spans="2:20" ht="15.9" hidden="1" x14ac:dyDescent="0.4">
      <c r="B925" s="272" t="s">
        <v>27</v>
      </c>
      <c r="C925" s="266" t="s">
        <v>297</v>
      </c>
      <c r="D925" s="280">
        <f>D916</f>
        <v>384</v>
      </c>
      <c r="E925" s="274" t="s">
        <v>40</v>
      </c>
      <c r="F925" s="261">
        <v>60000</v>
      </c>
      <c r="G925" s="261">
        <f>ROUNDDOWN(D925*F925,-3)</f>
        <v>23040000</v>
      </c>
      <c r="H925" s="280">
        <f>H916</f>
        <v>384</v>
      </c>
      <c r="I925" s="274" t="s">
        <v>40</v>
      </c>
      <c r="J925" s="261">
        <v>60000</v>
      </c>
      <c r="K925" s="261">
        <f>ROUNDDOWN(H925*J925,-3)</f>
        <v>23040000</v>
      </c>
      <c r="L925" s="280">
        <f>L916</f>
        <v>384</v>
      </c>
      <c r="M925" s="274" t="s">
        <v>40</v>
      </c>
      <c r="N925" s="261">
        <v>60000</v>
      </c>
      <c r="O925" s="261">
        <f>ROUNDDOWN(L925*N925,-3)</f>
        <v>23040000</v>
      </c>
      <c r="P925" s="280">
        <v>384</v>
      </c>
      <c r="Q925" s="274" t="s">
        <v>40</v>
      </c>
      <c r="R925" s="261">
        <v>60000</v>
      </c>
      <c r="S925" s="261">
        <f>ROUNDDOWN(P925*R925,-3)</f>
        <v>23040000</v>
      </c>
      <c r="T925" s="251">
        <f t="shared" si="103"/>
        <v>0</v>
      </c>
    </row>
    <row r="926" spans="2:20" ht="15.9" hidden="1" x14ac:dyDescent="0.4">
      <c r="B926" s="272" t="s">
        <v>27</v>
      </c>
      <c r="C926" s="266" t="s">
        <v>299</v>
      </c>
      <c r="D926" s="280">
        <f>D916/24</f>
        <v>16</v>
      </c>
      <c r="E926" s="274" t="s">
        <v>51</v>
      </c>
      <c r="F926" s="261">
        <v>500000</v>
      </c>
      <c r="G926" s="261">
        <f>ROUNDDOWN(D926*F926,-3)</f>
        <v>8000000</v>
      </c>
      <c r="H926" s="280">
        <f>H916/24</f>
        <v>16</v>
      </c>
      <c r="I926" s="274" t="s">
        <v>51</v>
      </c>
      <c r="J926" s="261">
        <v>500000</v>
      </c>
      <c r="K926" s="261">
        <f>ROUNDDOWN(H926*J926,-3)</f>
        <v>8000000</v>
      </c>
      <c r="L926" s="280">
        <f>L916/24</f>
        <v>16</v>
      </c>
      <c r="M926" s="274" t="s">
        <v>51</v>
      </c>
      <c r="N926" s="261">
        <v>500000</v>
      </c>
      <c r="O926" s="261">
        <f>ROUNDDOWN(L926*N926,-3)</f>
        <v>8000000</v>
      </c>
      <c r="P926" s="280">
        <v>16</v>
      </c>
      <c r="Q926" s="274" t="s">
        <v>51</v>
      </c>
      <c r="R926" s="261">
        <v>500000</v>
      </c>
      <c r="S926" s="261">
        <f>ROUNDDOWN(P926*R926,-3)</f>
        <v>8000000</v>
      </c>
      <c r="T926" s="251">
        <f t="shared" si="103"/>
        <v>0</v>
      </c>
    </row>
    <row r="927" spans="2:20" ht="29.15" x14ac:dyDescent="0.4">
      <c r="B927" s="262" t="s">
        <v>366</v>
      </c>
      <c r="C927" s="266" t="s">
        <v>367</v>
      </c>
      <c r="D927" s="279">
        <f>D928</f>
        <v>960</v>
      </c>
      <c r="E927" s="267" t="s">
        <v>171</v>
      </c>
      <c r="F927" s="261">
        <v>0</v>
      </c>
      <c r="G927" s="261">
        <f>G928</f>
        <v>262400000</v>
      </c>
      <c r="H927" s="279">
        <f>H928</f>
        <v>960</v>
      </c>
      <c r="I927" s="267" t="s">
        <v>171</v>
      </c>
      <c r="J927" s="261">
        <v>0</v>
      </c>
      <c r="K927" s="261">
        <f>K928</f>
        <v>262400000</v>
      </c>
      <c r="L927" s="279">
        <f>L928</f>
        <v>960</v>
      </c>
      <c r="M927" s="267" t="s">
        <v>171</v>
      </c>
      <c r="N927" s="261">
        <v>0</v>
      </c>
      <c r="O927" s="261">
        <f>O928</f>
        <v>262400000</v>
      </c>
      <c r="P927" s="279">
        <v>960</v>
      </c>
      <c r="Q927" s="267" t="s">
        <v>171</v>
      </c>
      <c r="R927" s="261">
        <v>0</v>
      </c>
      <c r="S927" s="261">
        <f>S928</f>
        <v>190400000</v>
      </c>
      <c r="T927" s="251">
        <f t="shared" si="103"/>
        <v>72000000</v>
      </c>
    </row>
    <row r="928" spans="2:20" ht="29.15" x14ac:dyDescent="0.4">
      <c r="B928" s="317" t="s">
        <v>34</v>
      </c>
      <c r="C928" s="318" t="s">
        <v>368</v>
      </c>
      <c r="D928" s="279">
        <v>960</v>
      </c>
      <c r="E928" s="267" t="s">
        <v>171</v>
      </c>
      <c r="F928" s="261">
        <v>0</v>
      </c>
      <c r="G928" s="261">
        <f>G929+G932</f>
        <v>262400000</v>
      </c>
      <c r="H928" s="319">
        <v>960</v>
      </c>
      <c r="I928" s="320" t="s">
        <v>171</v>
      </c>
      <c r="J928" s="321">
        <v>0</v>
      </c>
      <c r="K928" s="321">
        <f>K929+K932</f>
        <v>262400000</v>
      </c>
      <c r="L928" s="319">
        <v>960</v>
      </c>
      <c r="M928" s="320" t="s">
        <v>171</v>
      </c>
      <c r="N928" s="321">
        <v>0</v>
      </c>
      <c r="O928" s="321">
        <f>O929+O932</f>
        <v>262400000</v>
      </c>
      <c r="P928" s="319">
        <v>960</v>
      </c>
      <c r="Q928" s="320" t="s">
        <v>171</v>
      </c>
      <c r="R928" s="321">
        <v>0</v>
      </c>
      <c r="S928" s="321">
        <f>S929+S932</f>
        <v>190400000</v>
      </c>
      <c r="T928" s="251">
        <f t="shared" si="103"/>
        <v>72000000</v>
      </c>
    </row>
    <row r="929" spans="2:20" ht="15.9" hidden="1" x14ac:dyDescent="0.4">
      <c r="B929" s="272">
        <v>525111</v>
      </c>
      <c r="C929" s="266" t="s">
        <v>174</v>
      </c>
      <c r="D929" s="273">
        <v>0</v>
      </c>
      <c r="E929" s="274"/>
      <c r="F929" s="266">
        <v>0</v>
      </c>
      <c r="G929" s="261">
        <f>SUM(G930:G931)</f>
        <v>40800000</v>
      </c>
      <c r="H929" s="273">
        <v>0</v>
      </c>
      <c r="I929" s="274"/>
      <c r="J929" s="266">
        <v>0</v>
      </c>
      <c r="K929" s="261">
        <f>SUM(K930:K931)</f>
        <v>40800000</v>
      </c>
      <c r="L929" s="273">
        <v>0</v>
      </c>
      <c r="M929" s="274"/>
      <c r="N929" s="266">
        <v>0</v>
      </c>
      <c r="O929" s="261">
        <f>SUM(O930:O931)</f>
        <v>40800000</v>
      </c>
      <c r="P929" s="273">
        <v>0</v>
      </c>
      <c r="Q929" s="274"/>
      <c r="R929" s="266">
        <v>0</v>
      </c>
      <c r="S929" s="261">
        <f>SUM(S930:S931)</f>
        <v>40800000</v>
      </c>
      <c r="T929" s="251">
        <f t="shared" si="103"/>
        <v>0</v>
      </c>
    </row>
    <row r="930" spans="2:20" ht="15.9" hidden="1" x14ac:dyDescent="0.4">
      <c r="B930" s="272" t="s">
        <v>27</v>
      </c>
      <c r="C930" s="266" t="s">
        <v>175</v>
      </c>
      <c r="D930" s="273">
        <v>1</v>
      </c>
      <c r="E930" s="274" t="s">
        <v>38</v>
      </c>
      <c r="F930" s="261">
        <v>10800000</v>
      </c>
      <c r="G930" s="261">
        <f>ROUNDDOWN(D930*F930,-3)</f>
        <v>10800000</v>
      </c>
      <c r="H930" s="273">
        <v>1</v>
      </c>
      <c r="I930" s="274" t="s">
        <v>38</v>
      </c>
      <c r="J930" s="261">
        <v>10800000</v>
      </c>
      <c r="K930" s="261">
        <f>ROUNDDOWN(H930*J930,-3)</f>
        <v>10800000</v>
      </c>
      <c r="L930" s="273">
        <v>1</v>
      </c>
      <c r="M930" s="274" t="s">
        <v>38</v>
      </c>
      <c r="N930" s="261">
        <v>10800000</v>
      </c>
      <c r="O930" s="261">
        <f>ROUNDDOWN(L930*N930,-3)</f>
        <v>10800000</v>
      </c>
      <c r="P930" s="273">
        <v>1</v>
      </c>
      <c r="Q930" s="274" t="s">
        <v>38</v>
      </c>
      <c r="R930" s="261">
        <v>10800000</v>
      </c>
      <c r="S930" s="261">
        <f>ROUNDDOWN(P930*R930,-3)</f>
        <v>10800000</v>
      </c>
      <c r="T930" s="251">
        <f t="shared" si="103"/>
        <v>0</v>
      </c>
    </row>
    <row r="931" spans="2:20" ht="15.9" hidden="1" x14ac:dyDescent="0.4">
      <c r="B931" s="272" t="s">
        <v>27</v>
      </c>
      <c r="C931" s="266" t="s">
        <v>46</v>
      </c>
      <c r="D931" s="273">
        <v>200</v>
      </c>
      <c r="E931" s="274" t="s">
        <v>47</v>
      </c>
      <c r="F931" s="261">
        <v>150000</v>
      </c>
      <c r="G931" s="261">
        <f>ROUNDDOWN(D931*F931,-3)</f>
        <v>30000000</v>
      </c>
      <c r="H931" s="273">
        <v>200</v>
      </c>
      <c r="I931" s="274" t="s">
        <v>47</v>
      </c>
      <c r="J931" s="261">
        <v>150000</v>
      </c>
      <c r="K931" s="261">
        <f>ROUNDDOWN(H931*J931,-3)</f>
        <v>30000000</v>
      </c>
      <c r="L931" s="273">
        <v>200</v>
      </c>
      <c r="M931" s="274" t="s">
        <v>47</v>
      </c>
      <c r="N931" s="261">
        <v>150000</v>
      </c>
      <c r="O931" s="261">
        <f>ROUNDDOWN(L931*N931,-3)</f>
        <v>30000000</v>
      </c>
      <c r="P931" s="273">
        <v>200</v>
      </c>
      <c r="Q931" s="274" t="s">
        <v>47</v>
      </c>
      <c r="R931" s="261">
        <v>150000</v>
      </c>
      <c r="S931" s="261">
        <f>ROUNDDOWN(P931*R931,-3)</f>
        <v>30000000</v>
      </c>
      <c r="T931" s="251">
        <f t="shared" si="103"/>
        <v>0</v>
      </c>
    </row>
    <row r="932" spans="2:20" ht="15.9" x14ac:dyDescent="0.4">
      <c r="B932" s="272">
        <v>525112</v>
      </c>
      <c r="C932" s="266" t="s">
        <v>97</v>
      </c>
      <c r="D932" s="273">
        <v>0</v>
      </c>
      <c r="E932" s="274"/>
      <c r="F932" s="266">
        <v>0</v>
      </c>
      <c r="G932" s="261">
        <f>SUM(G933:G937)</f>
        <v>221600000</v>
      </c>
      <c r="H932" s="273">
        <v>0</v>
      </c>
      <c r="I932" s="274"/>
      <c r="J932" s="266">
        <v>0</v>
      </c>
      <c r="K932" s="261">
        <f>SUM(K933:K937)</f>
        <v>221600000</v>
      </c>
      <c r="L932" s="273">
        <v>0</v>
      </c>
      <c r="M932" s="274"/>
      <c r="N932" s="266">
        <v>0</v>
      </c>
      <c r="O932" s="261">
        <f>SUM(O933:O937)</f>
        <v>221600000</v>
      </c>
      <c r="P932" s="273">
        <v>0</v>
      </c>
      <c r="Q932" s="274"/>
      <c r="R932" s="266">
        <v>0</v>
      </c>
      <c r="S932" s="261">
        <f>SUM(S933:S937)</f>
        <v>149600000</v>
      </c>
      <c r="T932" s="251">
        <f t="shared" si="103"/>
        <v>72000000</v>
      </c>
    </row>
    <row r="933" spans="2:20" ht="15.9" hidden="1" x14ac:dyDescent="0.4">
      <c r="B933" s="272" t="s">
        <v>27</v>
      </c>
      <c r="C933" s="266" t="s">
        <v>295</v>
      </c>
      <c r="D933" s="280">
        <f>D928</f>
        <v>960</v>
      </c>
      <c r="E933" s="274" t="s">
        <v>362</v>
      </c>
      <c r="F933" s="261">
        <v>25000</v>
      </c>
      <c r="G933" s="261">
        <f>ROUNDDOWN(D933*F933,-3)</f>
        <v>24000000</v>
      </c>
      <c r="H933" s="280">
        <f>H928</f>
        <v>960</v>
      </c>
      <c r="I933" s="274" t="s">
        <v>362</v>
      </c>
      <c r="J933" s="261">
        <v>25000</v>
      </c>
      <c r="K933" s="261">
        <f>ROUNDDOWN(H933*J933,-3)</f>
        <v>24000000</v>
      </c>
      <c r="L933" s="280">
        <f>L928</f>
        <v>960</v>
      </c>
      <c r="M933" s="274" t="s">
        <v>362</v>
      </c>
      <c r="N933" s="261">
        <v>25000</v>
      </c>
      <c r="O933" s="261">
        <f>ROUNDDOWN(L933*N933,-3)</f>
        <v>24000000</v>
      </c>
      <c r="P933" s="280">
        <v>960</v>
      </c>
      <c r="Q933" s="274" t="s">
        <v>362</v>
      </c>
      <c r="R933" s="261">
        <v>25000</v>
      </c>
      <c r="S933" s="261">
        <f>ROUNDDOWN(P933*R933,-3)</f>
        <v>24000000</v>
      </c>
      <c r="T933" s="251">
        <f t="shared" si="103"/>
        <v>0</v>
      </c>
    </row>
    <row r="934" spans="2:20" ht="15.9" x14ac:dyDescent="0.4">
      <c r="B934" s="272" t="s">
        <v>27</v>
      </c>
      <c r="C934" s="266" t="s">
        <v>296</v>
      </c>
      <c r="D934" s="280">
        <f>D928</f>
        <v>960</v>
      </c>
      <c r="E934" s="274" t="s">
        <v>231</v>
      </c>
      <c r="F934" s="261">
        <v>75000</v>
      </c>
      <c r="G934" s="261">
        <f>ROUNDDOWN(D934*F934,-3)</f>
        <v>72000000</v>
      </c>
      <c r="H934" s="280">
        <f>H928</f>
        <v>960</v>
      </c>
      <c r="I934" s="274" t="s">
        <v>231</v>
      </c>
      <c r="J934" s="261">
        <v>75000</v>
      </c>
      <c r="K934" s="261">
        <f>ROUNDDOWN(H934*J934,-3)</f>
        <v>72000000</v>
      </c>
      <c r="L934" s="280">
        <f>L928</f>
        <v>960</v>
      </c>
      <c r="M934" s="274" t="s">
        <v>231</v>
      </c>
      <c r="N934" s="261">
        <v>75000</v>
      </c>
      <c r="O934" s="261">
        <f>ROUNDDOWN(L934*N934,-3)</f>
        <v>72000000</v>
      </c>
      <c r="P934" s="280">
        <v>0</v>
      </c>
      <c r="Q934" s="274" t="s">
        <v>231</v>
      </c>
      <c r="R934" s="261">
        <v>75000</v>
      </c>
      <c r="S934" s="261">
        <f>ROUNDDOWN(P934*R934,-3)</f>
        <v>0</v>
      </c>
      <c r="T934" s="251">
        <f t="shared" si="103"/>
        <v>72000000</v>
      </c>
    </row>
    <row r="935" spans="2:20" ht="15.9" hidden="1" x14ac:dyDescent="0.4">
      <c r="B935" s="272" t="s">
        <v>27</v>
      </c>
      <c r="C935" s="266" t="s">
        <v>44</v>
      </c>
      <c r="D935" s="280">
        <f>D928</f>
        <v>960</v>
      </c>
      <c r="E935" s="274" t="s">
        <v>40</v>
      </c>
      <c r="F935" s="261">
        <v>50000</v>
      </c>
      <c r="G935" s="261">
        <f>ROUNDDOWN(D935*F935,-3)</f>
        <v>48000000</v>
      </c>
      <c r="H935" s="280">
        <f>H928</f>
        <v>960</v>
      </c>
      <c r="I935" s="274" t="s">
        <v>40</v>
      </c>
      <c r="J935" s="261">
        <v>50000</v>
      </c>
      <c r="K935" s="261">
        <f>ROUNDDOWN(H935*J935,-3)</f>
        <v>48000000</v>
      </c>
      <c r="L935" s="280">
        <f>L928</f>
        <v>960</v>
      </c>
      <c r="M935" s="274" t="s">
        <v>40</v>
      </c>
      <c r="N935" s="261">
        <v>50000</v>
      </c>
      <c r="O935" s="261">
        <f>ROUNDDOWN(L935*N935,-3)</f>
        <v>48000000</v>
      </c>
      <c r="P935" s="280">
        <v>960</v>
      </c>
      <c r="Q935" s="274" t="s">
        <v>40</v>
      </c>
      <c r="R935" s="261">
        <v>50000</v>
      </c>
      <c r="S935" s="261">
        <f>ROUNDDOWN(P935*R935,-3)</f>
        <v>48000000</v>
      </c>
      <c r="T935" s="251">
        <f t="shared" si="103"/>
        <v>0</v>
      </c>
    </row>
    <row r="936" spans="2:20" ht="15.9" hidden="1" x14ac:dyDescent="0.4">
      <c r="B936" s="272" t="s">
        <v>27</v>
      </c>
      <c r="C936" s="266" t="s">
        <v>297</v>
      </c>
      <c r="D936" s="280">
        <f>D928</f>
        <v>960</v>
      </c>
      <c r="E936" s="274" t="s">
        <v>40</v>
      </c>
      <c r="F936" s="261">
        <v>60000</v>
      </c>
      <c r="G936" s="261">
        <f>ROUNDDOWN(D936*F936,-3)</f>
        <v>57600000</v>
      </c>
      <c r="H936" s="280">
        <f>H928</f>
        <v>960</v>
      </c>
      <c r="I936" s="274" t="s">
        <v>40</v>
      </c>
      <c r="J936" s="261">
        <v>60000</v>
      </c>
      <c r="K936" s="261">
        <f>ROUNDDOWN(H936*J936,-3)</f>
        <v>57600000</v>
      </c>
      <c r="L936" s="280">
        <f>L928</f>
        <v>960</v>
      </c>
      <c r="M936" s="274" t="s">
        <v>40</v>
      </c>
      <c r="N936" s="261">
        <v>60000</v>
      </c>
      <c r="O936" s="261">
        <f>ROUNDDOWN(L936*N936,-3)</f>
        <v>57600000</v>
      </c>
      <c r="P936" s="280">
        <v>960</v>
      </c>
      <c r="Q936" s="274" t="s">
        <v>40</v>
      </c>
      <c r="R936" s="261">
        <v>60000</v>
      </c>
      <c r="S936" s="261">
        <f>ROUNDDOWN(P936*R936,-3)</f>
        <v>57600000</v>
      </c>
      <c r="T936" s="251">
        <f t="shared" si="103"/>
        <v>0</v>
      </c>
    </row>
    <row r="937" spans="2:20" ht="15.9" hidden="1" x14ac:dyDescent="0.4">
      <c r="B937" s="272" t="s">
        <v>27</v>
      </c>
      <c r="C937" s="266" t="s">
        <v>299</v>
      </c>
      <c r="D937" s="280">
        <f>D928/24</f>
        <v>40</v>
      </c>
      <c r="E937" s="274" t="s">
        <v>51</v>
      </c>
      <c r="F937" s="261">
        <v>500000</v>
      </c>
      <c r="G937" s="261">
        <f>ROUNDDOWN(D937*F937,-3)</f>
        <v>20000000</v>
      </c>
      <c r="H937" s="280">
        <f>H928/24</f>
        <v>40</v>
      </c>
      <c r="I937" s="274" t="s">
        <v>51</v>
      </c>
      <c r="J937" s="261">
        <v>500000</v>
      </c>
      <c r="K937" s="261">
        <f>ROUNDDOWN(H937*J937,-3)</f>
        <v>20000000</v>
      </c>
      <c r="L937" s="280">
        <f>L928/24</f>
        <v>40</v>
      </c>
      <c r="M937" s="274" t="s">
        <v>51</v>
      </c>
      <c r="N937" s="261">
        <v>500000</v>
      </c>
      <c r="O937" s="261">
        <f>ROUNDDOWN(L937*N937,-3)</f>
        <v>20000000</v>
      </c>
      <c r="P937" s="280">
        <v>40</v>
      </c>
      <c r="Q937" s="274" t="s">
        <v>51</v>
      </c>
      <c r="R937" s="261">
        <v>500000</v>
      </c>
      <c r="S937" s="261">
        <f>ROUNDDOWN(P937*R937,-3)</f>
        <v>20000000</v>
      </c>
      <c r="T937" s="251">
        <f t="shared" si="103"/>
        <v>0</v>
      </c>
    </row>
    <row r="938" spans="2:20" ht="15.9" x14ac:dyDescent="0.4">
      <c r="B938" s="262" t="s">
        <v>369</v>
      </c>
      <c r="C938" s="266" t="s">
        <v>370</v>
      </c>
      <c r="D938" s="279">
        <f>D939</f>
        <v>336</v>
      </c>
      <c r="E938" s="267" t="s">
        <v>171</v>
      </c>
      <c r="F938" s="261">
        <v>0</v>
      </c>
      <c r="G938" s="261">
        <f>G939</f>
        <v>102340000</v>
      </c>
      <c r="H938" s="279">
        <f>H939</f>
        <v>336</v>
      </c>
      <c r="I938" s="267" t="s">
        <v>171</v>
      </c>
      <c r="J938" s="261">
        <v>0</v>
      </c>
      <c r="K938" s="261">
        <f>K939</f>
        <v>102340000</v>
      </c>
      <c r="L938" s="279">
        <f>L939</f>
        <v>336</v>
      </c>
      <c r="M938" s="267" t="s">
        <v>171</v>
      </c>
      <c r="N938" s="261">
        <v>0</v>
      </c>
      <c r="O938" s="261">
        <f>O939</f>
        <v>102340000</v>
      </c>
      <c r="P938" s="279">
        <v>336</v>
      </c>
      <c r="Q938" s="267" t="s">
        <v>171</v>
      </c>
      <c r="R938" s="261">
        <v>0</v>
      </c>
      <c r="S938" s="261">
        <f>S939</f>
        <v>77140000</v>
      </c>
      <c r="T938" s="251">
        <f t="shared" si="103"/>
        <v>25200000</v>
      </c>
    </row>
    <row r="939" spans="2:20" ht="15.9" x14ac:dyDescent="0.4">
      <c r="B939" s="317" t="s">
        <v>34</v>
      </c>
      <c r="C939" s="318" t="s">
        <v>371</v>
      </c>
      <c r="D939" s="279">
        <v>336</v>
      </c>
      <c r="E939" s="267" t="s">
        <v>171</v>
      </c>
      <c r="F939" s="261">
        <v>0</v>
      </c>
      <c r="G939" s="261">
        <f>G940+G944</f>
        <v>102340000</v>
      </c>
      <c r="H939" s="319">
        <v>336</v>
      </c>
      <c r="I939" s="320" t="s">
        <v>171</v>
      </c>
      <c r="J939" s="321">
        <v>0</v>
      </c>
      <c r="K939" s="321">
        <f>K940+K944</f>
        <v>102340000</v>
      </c>
      <c r="L939" s="319">
        <v>336</v>
      </c>
      <c r="M939" s="320" t="s">
        <v>171</v>
      </c>
      <c r="N939" s="321">
        <v>0</v>
      </c>
      <c r="O939" s="321">
        <f>O940+O944</f>
        <v>102340000</v>
      </c>
      <c r="P939" s="319">
        <v>336</v>
      </c>
      <c r="Q939" s="320" t="s">
        <v>171</v>
      </c>
      <c r="R939" s="321">
        <v>0</v>
      </c>
      <c r="S939" s="321">
        <f>S940+S944</f>
        <v>77140000</v>
      </c>
      <c r="T939" s="251">
        <f t="shared" si="103"/>
        <v>25200000</v>
      </c>
    </row>
    <row r="940" spans="2:20" ht="15.9" hidden="1" x14ac:dyDescent="0.4">
      <c r="B940" s="272">
        <v>525111</v>
      </c>
      <c r="C940" s="266" t="s">
        <v>174</v>
      </c>
      <c r="D940" s="273">
        <v>0</v>
      </c>
      <c r="E940" s="274"/>
      <c r="F940" s="266">
        <v>0</v>
      </c>
      <c r="G940" s="261">
        <f>SUM(G941:G943)</f>
        <v>24780000</v>
      </c>
      <c r="H940" s="273">
        <v>0</v>
      </c>
      <c r="I940" s="274"/>
      <c r="J940" s="266">
        <v>0</v>
      </c>
      <c r="K940" s="261">
        <f>SUM(K941:K943)</f>
        <v>24780000</v>
      </c>
      <c r="L940" s="273">
        <v>0</v>
      </c>
      <c r="M940" s="274"/>
      <c r="N940" s="266">
        <v>0</v>
      </c>
      <c r="O940" s="261">
        <f>SUM(O941:O943)</f>
        <v>24780000</v>
      </c>
      <c r="P940" s="273">
        <v>0</v>
      </c>
      <c r="Q940" s="274"/>
      <c r="R940" s="266">
        <v>0</v>
      </c>
      <c r="S940" s="261">
        <f>SUM(S941:S943)</f>
        <v>24780000</v>
      </c>
      <c r="T940" s="251">
        <f t="shared" si="103"/>
        <v>0</v>
      </c>
    </row>
    <row r="941" spans="2:20" ht="15.9" hidden="1" x14ac:dyDescent="0.4">
      <c r="B941" s="272" t="s">
        <v>27</v>
      </c>
      <c r="C941" s="266" t="s">
        <v>46</v>
      </c>
      <c r="D941" s="273">
        <v>98</v>
      </c>
      <c r="E941" s="274" t="s">
        <v>47</v>
      </c>
      <c r="F941" s="261">
        <v>150000</v>
      </c>
      <c r="G941" s="261">
        <f>ROUNDDOWN(D941*F941,-3)</f>
        <v>14700000</v>
      </c>
      <c r="H941" s="273">
        <v>98</v>
      </c>
      <c r="I941" s="274" t="s">
        <v>47</v>
      </c>
      <c r="J941" s="261">
        <v>150000</v>
      </c>
      <c r="K941" s="261">
        <f>ROUNDDOWN(H941*J941,-3)</f>
        <v>14700000</v>
      </c>
      <c r="L941" s="273">
        <v>98</v>
      </c>
      <c r="M941" s="274" t="s">
        <v>47</v>
      </c>
      <c r="N941" s="261">
        <v>150000</v>
      </c>
      <c r="O941" s="261">
        <f>ROUNDDOWN(L941*N941,-3)</f>
        <v>14700000</v>
      </c>
      <c r="P941" s="273">
        <v>98</v>
      </c>
      <c r="Q941" s="274" t="s">
        <v>47</v>
      </c>
      <c r="R941" s="261">
        <v>150000</v>
      </c>
      <c r="S941" s="261">
        <f>ROUNDDOWN(P941*R941,-3)</f>
        <v>14700000</v>
      </c>
      <c r="T941" s="251">
        <f t="shared" si="103"/>
        <v>0</v>
      </c>
    </row>
    <row r="942" spans="2:20" ht="15.9" hidden="1" x14ac:dyDescent="0.4">
      <c r="B942" s="272" t="s">
        <v>27</v>
      </c>
      <c r="C942" s="266" t="s">
        <v>48</v>
      </c>
      <c r="D942" s="273">
        <v>28</v>
      </c>
      <c r="E942" s="274" t="s">
        <v>47</v>
      </c>
      <c r="F942" s="261">
        <v>150000</v>
      </c>
      <c r="G942" s="261">
        <f>ROUNDDOWN(D942*F942,-3)</f>
        <v>4200000</v>
      </c>
      <c r="H942" s="273">
        <v>28</v>
      </c>
      <c r="I942" s="274" t="s">
        <v>47</v>
      </c>
      <c r="J942" s="261">
        <v>150000</v>
      </c>
      <c r="K942" s="261">
        <f>ROUNDDOWN(H942*J942,-3)</f>
        <v>4200000</v>
      </c>
      <c r="L942" s="273">
        <v>28</v>
      </c>
      <c r="M942" s="274" t="s">
        <v>47</v>
      </c>
      <c r="N942" s="261">
        <v>150000</v>
      </c>
      <c r="O942" s="261">
        <f>ROUNDDOWN(L942*N942,-3)</f>
        <v>4200000</v>
      </c>
      <c r="P942" s="273">
        <v>28</v>
      </c>
      <c r="Q942" s="274" t="s">
        <v>47</v>
      </c>
      <c r="R942" s="261">
        <v>150000</v>
      </c>
      <c r="S942" s="261">
        <f>ROUNDDOWN(P942*R942,-3)</f>
        <v>4200000</v>
      </c>
      <c r="T942" s="251">
        <f t="shared" si="103"/>
        <v>0</v>
      </c>
    </row>
    <row r="943" spans="2:20" ht="15.9" hidden="1" x14ac:dyDescent="0.4">
      <c r="B943" s="272" t="s">
        <v>27</v>
      </c>
      <c r="C943" s="266" t="s">
        <v>175</v>
      </c>
      <c r="D943" s="273">
        <v>1</v>
      </c>
      <c r="E943" s="274" t="s">
        <v>38</v>
      </c>
      <c r="F943" s="261">
        <v>5880000</v>
      </c>
      <c r="G943" s="261">
        <f>ROUNDDOWN(D943*F943,-3)</f>
        <v>5880000</v>
      </c>
      <c r="H943" s="273">
        <v>1</v>
      </c>
      <c r="I943" s="274" t="s">
        <v>38</v>
      </c>
      <c r="J943" s="261">
        <v>5880000</v>
      </c>
      <c r="K943" s="261">
        <f>ROUNDDOWN(H943*J943,-3)</f>
        <v>5880000</v>
      </c>
      <c r="L943" s="273">
        <v>1</v>
      </c>
      <c r="M943" s="274" t="s">
        <v>38</v>
      </c>
      <c r="N943" s="261">
        <v>5880000</v>
      </c>
      <c r="O943" s="261">
        <f>ROUNDDOWN(L943*N943,-3)</f>
        <v>5880000</v>
      </c>
      <c r="P943" s="273">
        <v>1</v>
      </c>
      <c r="Q943" s="274" t="s">
        <v>38</v>
      </c>
      <c r="R943" s="261">
        <v>5880000</v>
      </c>
      <c r="S943" s="261">
        <f>ROUNDDOWN(P943*R943,-3)</f>
        <v>5880000</v>
      </c>
      <c r="T943" s="251">
        <f t="shared" si="103"/>
        <v>0</v>
      </c>
    </row>
    <row r="944" spans="2:20" ht="15.9" x14ac:dyDescent="0.4">
      <c r="B944" s="272">
        <v>525112</v>
      </c>
      <c r="C944" s="266" t="s">
        <v>97</v>
      </c>
      <c r="D944" s="273">
        <v>0</v>
      </c>
      <c r="E944" s="274"/>
      <c r="F944" s="266">
        <v>0</v>
      </c>
      <c r="G944" s="261">
        <f>SUM(G945:G949)</f>
        <v>77560000</v>
      </c>
      <c r="H944" s="273">
        <v>0</v>
      </c>
      <c r="I944" s="274"/>
      <c r="J944" s="266">
        <v>0</v>
      </c>
      <c r="K944" s="261">
        <f>SUM(K945:K949)</f>
        <v>77560000</v>
      </c>
      <c r="L944" s="273">
        <v>0</v>
      </c>
      <c r="M944" s="274"/>
      <c r="N944" s="266">
        <v>0</v>
      </c>
      <c r="O944" s="261">
        <f>SUM(O945:O949)</f>
        <v>77560000</v>
      </c>
      <c r="P944" s="273">
        <v>0</v>
      </c>
      <c r="Q944" s="274"/>
      <c r="R944" s="266">
        <v>0</v>
      </c>
      <c r="S944" s="261">
        <f>SUM(S945:S949)</f>
        <v>52360000</v>
      </c>
      <c r="T944" s="251">
        <f t="shared" si="103"/>
        <v>25200000</v>
      </c>
    </row>
    <row r="945" spans="2:20" ht="15.9" hidden="1" x14ac:dyDescent="0.4">
      <c r="B945" s="272" t="s">
        <v>27</v>
      </c>
      <c r="C945" s="266" t="s">
        <v>295</v>
      </c>
      <c r="D945" s="280">
        <f>D939</f>
        <v>336</v>
      </c>
      <c r="E945" s="274" t="s">
        <v>362</v>
      </c>
      <c r="F945" s="261">
        <v>25000</v>
      </c>
      <c r="G945" s="261">
        <f>ROUNDDOWN(D945*F945,-3)</f>
        <v>8400000</v>
      </c>
      <c r="H945" s="280">
        <f>H939</f>
        <v>336</v>
      </c>
      <c r="I945" s="274" t="s">
        <v>362</v>
      </c>
      <c r="J945" s="261">
        <v>25000</v>
      </c>
      <c r="K945" s="261">
        <f>ROUNDDOWN(H945*J945,-3)</f>
        <v>8400000</v>
      </c>
      <c r="L945" s="280">
        <f>L939</f>
        <v>336</v>
      </c>
      <c r="M945" s="274" t="s">
        <v>362</v>
      </c>
      <c r="N945" s="261">
        <v>25000</v>
      </c>
      <c r="O945" s="261">
        <f>ROUNDDOWN(L945*N945,-3)</f>
        <v>8400000</v>
      </c>
      <c r="P945" s="280">
        <v>336</v>
      </c>
      <c r="Q945" s="274" t="s">
        <v>362</v>
      </c>
      <c r="R945" s="261">
        <v>25000</v>
      </c>
      <c r="S945" s="261">
        <f>ROUNDDOWN(P945*R945,-3)</f>
        <v>8400000</v>
      </c>
      <c r="T945" s="251">
        <f t="shared" si="103"/>
        <v>0</v>
      </c>
    </row>
    <row r="946" spans="2:20" ht="15.9" x14ac:dyDescent="0.4">
      <c r="B946" s="272" t="s">
        <v>27</v>
      </c>
      <c r="C946" s="266" t="s">
        <v>296</v>
      </c>
      <c r="D946" s="280">
        <f>D939</f>
        <v>336</v>
      </c>
      <c r="E946" s="274" t="s">
        <v>231</v>
      </c>
      <c r="F946" s="261">
        <v>75000</v>
      </c>
      <c r="G946" s="261">
        <f>ROUNDDOWN(D946*F946,-3)</f>
        <v>25200000</v>
      </c>
      <c r="H946" s="280">
        <f>H939</f>
        <v>336</v>
      </c>
      <c r="I946" s="274" t="s">
        <v>231</v>
      </c>
      <c r="J946" s="261">
        <v>75000</v>
      </c>
      <c r="K946" s="261">
        <f>ROUNDDOWN(H946*J946,-3)</f>
        <v>25200000</v>
      </c>
      <c r="L946" s="280">
        <f>L939</f>
        <v>336</v>
      </c>
      <c r="M946" s="274" t="s">
        <v>231</v>
      </c>
      <c r="N946" s="261">
        <v>75000</v>
      </c>
      <c r="O946" s="261">
        <f>ROUNDDOWN(L946*N946,-3)</f>
        <v>25200000</v>
      </c>
      <c r="P946" s="280">
        <v>0</v>
      </c>
      <c r="Q946" s="274" t="s">
        <v>231</v>
      </c>
      <c r="R946" s="261">
        <v>75000</v>
      </c>
      <c r="S946" s="261">
        <f>ROUNDDOWN(P946*R946,-3)</f>
        <v>0</v>
      </c>
      <c r="T946" s="251">
        <f t="shared" si="103"/>
        <v>25200000</v>
      </c>
    </row>
    <row r="947" spans="2:20" ht="15.9" hidden="1" x14ac:dyDescent="0.4">
      <c r="B947" s="272" t="s">
        <v>27</v>
      </c>
      <c r="C947" s="266" t="s">
        <v>44</v>
      </c>
      <c r="D947" s="280">
        <f>D939</f>
        <v>336</v>
      </c>
      <c r="E947" s="274" t="s">
        <v>40</v>
      </c>
      <c r="F947" s="261">
        <v>50000</v>
      </c>
      <c r="G947" s="261">
        <f>ROUNDDOWN(D947*F947,-3)</f>
        <v>16800000</v>
      </c>
      <c r="H947" s="280">
        <f>H939</f>
        <v>336</v>
      </c>
      <c r="I947" s="274" t="s">
        <v>40</v>
      </c>
      <c r="J947" s="261">
        <v>50000</v>
      </c>
      <c r="K947" s="261">
        <f>ROUNDDOWN(H947*J947,-3)</f>
        <v>16800000</v>
      </c>
      <c r="L947" s="280">
        <f>L939</f>
        <v>336</v>
      </c>
      <c r="M947" s="274" t="s">
        <v>40</v>
      </c>
      <c r="N947" s="261">
        <v>50000</v>
      </c>
      <c r="O947" s="261">
        <f>ROUNDDOWN(L947*N947,-3)</f>
        <v>16800000</v>
      </c>
      <c r="P947" s="280">
        <v>336</v>
      </c>
      <c r="Q947" s="274" t="s">
        <v>40</v>
      </c>
      <c r="R947" s="261">
        <v>50000</v>
      </c>
      <c r="S947" s="261">
        <f>ROUNDDOWN(P947*R947,-3)</f>
        <v>16800000</v>
      </c>
      <c r="T947" s="251">
        <f t="shared" si="103"/>
        <v>0</v>
      </c>
    </row>
    <row r="948" spans="2:20" ht="15.9" hidden="1" x14ac:dyDescent="0.4">
      <c r="B948" s="272" t="s">
        <v>27</v>
      </c>
      <c r="C948" s="266" t="s">
        <v>330</v>
      </c>
      <c r="D948" s="280">
        <f>D939</f>
        <v>336</v>
      </c>
      <c r="E948" s="274" t="s">
        <v>57</v>
      </c>
      <c r="F948" s="261">
        <v>60000</v>
      </c>
      <c r="G948" s="261">
        <f>ROUNDDOWN(D948*F948,-3)</f>
        <v>20160000</v>
      </c>
      <c r="H948" s="280">
        <f>H939</f>
        <v>336</v>
      </c>
      <c r="I948" s="274" t="s">
        <v>57</v>
      </c>
      <c r="J948" s="261">
        <v>60000</v>
      </c>
      <c r="K948" s="261">
        <f>ROUNDDOWN(H948*J948,-3)</f>
        <v>20160000</v>
      </c>
      <c r="L948" s="280">
        <f>L939</f>
        <v>336</v>
      </c>
      <c r="M948" s="274" t="s">
        <v>57</v>
      </c>
      <c r="N948" s="261">
        <v>60000</v>
      </c>
      <c r="O948" s="261">
        <f>ROUNDDOWN(L948*N948,-3)</f>
        <v>20160000</v>
      </c>
      <c r="P948" s="280">
        <v>336</v>
      </c>
      <c r="Q948" s="274" t="s">
        <v>57</v>
      </c>
      <c r="R948" s="261">
        <v>60000</v>
      </c>
      <c r="S948" s="261">
        <f>ROUNDDOWN(P948*R948,-3)</f>
        <v>20160000</v>
      </c>
      <c r="T948" s="251">
        <f t="shared" si="103"/>
        <v>0</v>
      </c>
    </row>
    <row r="949" spans="2:20" ht="15.9" hidden="1" x14ac:dyDescent="0.4">
      <c r="B949" s="272" t="s">
        <v>27</v>
      </c>
      <c r="C949" s="266" t="s">
        <v>299</v>
      </c>
      <c r="D949" s="280">
        <f>D939/24</f>
        <v>14</v>
      </c>
      <c r="E949" s="274" t="s">
        <v>40</v>
      </c>
      <c r="F949" s="261">
        <v>500000</v>
      </c>
      <c r="G949" s="261">
        <f>ROUNDDOWN(D949*F949,-3)</f>
        <v>7000000</v>
      </c>
      <c r="H949" s="280">
        <f>H939/24</f>
        <v>14</v>
      </c>
      <c r="I949" s="274" t="s">
        <v>40</v>
      </c>
      <c r="J949" s="261">
        <v>500000</v>
      </c>
      <c r="K949" s="261">
        <f>ROUNDDOWN(H949*J949,-3)</f>
        <v>7000000</v>
      </c>
      <c r="L949" s="280">
        <f>L939/24</f>
        <v>14</v>
      </c>
      <c r="M949" s="274" t="s">
        <v>40</v>
      </c>
      <c r="N949" s="261">
        <v>500000</v>
      </c>
      <c r="O949" s="261">
        <f>ROUNDDOWN(L949*N949,-3)</f>
        <v>7000000</v>
      </c>
      <c r="P949" s="280">
        <v>14</v>
      </c>
      <c r="Q949" s="274" t="s">
        <v>40</v>
      </c>
      <c r="R949" s="261">
        <v>500000</v>
      </c>
      <c r="S949" s="261">
        <f>ROUNDDOWN(P949*R949,-3)</f>
        <v>7000000</v>
      </c>
      <c r="T949" s="251">
        <f t="shared" si="103"/>
        <v>0</v>
      </c>
    </row>
    <row r="950" spans="2:20" ht="15.9" x14ac:dyDescent="0.4">
      <c r="B950" s="262" t="s">
        <v>372</v>
      </c>
      <c r="C950" s="266" t="s">
        <v>373</v>
      </c>
      <c r="D950" s="279">
        <f>D951</f>
        <v>1200</v>
      </c>
      <c r="E950" s="267" t="s">
        <v>171</v>
      </c>
      <c r="F950" s="261">
        <v>0</v>
      </c>
      <c r="G950" s="261">
        <f>G951</f>
        <v>305500000</v>
      </c>
      <c r="H950" s="279">
        <f>H951</f>
        <v>1200</v>
      </c>
      <c r="I950" s="267" t="s">
        <v>171</v>
      </c>
      <c r="J950" s="261">
        <v>0</v>
      </c>
      <c r="K950" s="261">
        <f>K951</f>
        <v>305500000</v>
      </c>
      <c r="L950" s="279">
        <f>L951</f>
        <v>1200</v>
      </c>
      <c r="M950" s="267" t="s">
        <v>171</v>
      </c>
      <c r="N950" s="261">
        <v>0</v>
      </c>
      <c r="O950" s="261">
        <f>O951</f>
        <v>305500000</v>
      </c>
      <c r="P950" s="279">
        <v>1200</v>
      </c>
      <c r="Q950" s="267" t="s">
        <v>171</v>
      </c>
      <c r="R950" s="261">
        <v>0</v>
      </c>
      <c r="S950" s="261">
        <f>S951</f>
        <v>215500000</v>
      </c>
      <c r="T950" s="251">
        <f t="shared" si="103"/>
        <v>90000000</v>
      </c>
    </row>
    <row r="951" spans="2:20" ht="15.9" x14ac:dyDescent="0.4">
      <c r="B951" s="317" t="s">
        <v>34</v>
      </c>
      <c r="C951" s="318" t="s">
        <v>374</v>
      </c>
      <c r="D951" s="279">
        <v>1200</v>
      </c>
      <c r="E951" s="267" t="s">
        <v>171</v>
      </c>
      <c r="F951" s="261">
        <v>0</v>
      </c>
      <c r="G951" s="261">
        <f>G952+G955</f>
        <v>305500000</v>
      </c>
      <c r="H951" s="319">
        <v>1200</v>
      </c>
      <c r="I951" s="320" t="s">
        <v>171</v>
      </c>
      <c r="J951" s="321">
        <v>0</v>
      </c>
      <c r="K951" s="321">
        <f>K952+K955</f>
        <v>305500000</v>
      </c>
      <c r="L951" s="319">
        <v>1200</v>
      </c>
      <c r="M951" s="320" t="s">
        <v>171</v>
      </c>
      <c r="N951" s="321">
        <v>0</v>
      </c>
      <c r="O951" s="321">
        <f>O952+O955</f>
        <v>305500000</v>
      </c>
      <c r="P951" s="319">
        <v>1200</v>
      </c>
      <c r="Q951" s="320" t="s">
        <v>171</v>
      </c>
      <c r="R951" s="321">
        <v>0</v>
      </c>
      <c r="S951" s="321">
        <f>S952+S955</f>
        <v>215500000</v>
      </c>
      <c r="T951" s="251">
        <f t="shared" si="103"/>
        <v>90000000</v>
      </c>
    </row>
    <row r="952" spans="2:20" ht="15.9" hidden="1" x14ac:dyDescent="0.4">
      <c r="B952" s="272">
        <v>525111</v>
      </c>
      <c r="C952" s="266" t="s">
        <v>174</v>
      </c>
      <c r="D952" s="273">
        <v>0</v>
      </c>
      <c r="E952" s="274"/>
      <c r="F952" s="266">
        <v>0</v>
      </c>
      <c r="G952" s="261">
        <f>SUM(G953:G954)</f>
        <v>28500000</v>
      </c>
      <c r="H952" s="273">
        <v>0</v>
      </c>
      <c r="I952" s="274"/>
      <c r="J952" s="266">
        <v>0</v>
      </c>
      <c r="K952" s="261">
        <f>SUM(K953:K954)</f>
        <v>28500000</v>
      </c>
      <c r="L952" s="273">
        <v>0</v>
      </c>
      <c r="M952" s="274"/>
      <c r="N952" s="266">
        <v>0</v>
      </c>
      <c r="O952" s="261">
        <f>SUM(O953:O954)</f>
        <v>28500000</v>
      </c>
      <c r="P952" s="273">
        <v>0</v>
      </c>
      <c r="Q952" s="274"/>
      <c r="R952" s="266">
        <v>0</v>
      </c>
      <c r="S952" s="261">
        <f>SUM(S953:S954)</f>
        <v>28500000</v>
      </c>
      <c r="T952" s="251">
        <f t="shared" si="103"/>
        <v>0</v>
      </c>
    </row>
    <row r="953" spans="2:20" ht="15.9" hidden="1" x14ac:dyDescent="0.4">
      <c r="B953" s="272" t="s">
        <v>27</v>
      </c>
      <c r="C953" s="266" t="s">
        <v>46</v>
      </c>
      <c r="D953" s="273">
        <v>100</v>
      </c>
      <c r="E953" s="274" t="s">
        <v>47</v>
      </c>
      <c r="F953" s="261">
        <v>150000</v>
      </c>
      <c r="G953" s="261">
        <f>ROUNDDOWN(D953*F953,-3)</f>
        <v>15000000</v>
      </c>
      <c r="H953" s="273">
        <v>100</v>
      </c>
      <c r="I953" s="274" t="s">
        <v>47</v>
      </c>
      <c r="J953" s="261">
        <v>150000</v>
      </c>
      <c r="K953" s="261">
        <f>ROUNDDOWN(H953*J953,-3)</f>
        <v>15000000</v>
      </c>
      <c r="L953" s="273">
        <v>100</v>
      </c>
      <c r="M953" s="274" t="s">
        <v>47</v>
      </c>
      <c r="N953" s="261">
        <v>150000</v>
      </c>
      <c r="O953" s="261">
        <f>ROUNDDOWN(L953*N953,-3)</f>
        <v>15000000</v>
      </c>
      <c r="P953" s="273">
        <v>100</v>
      </c>
      <c r="Q953" s="274" t="s">
        <v>47</v>
      </c>
      <c r="R953" s="261">
        <v>150000</v>
      </c>
      <c r="S953" s="261">
        <f>ROUNDDOWN(P953*R953,-3)</f>
        <v>15000000</v>
      </c>
      <c r="T953" s="251">
        <f t="shared" si="103"/>
        <v>0</v>
      </c>
    </row>
    <row r="954" spans="2:20" ht="15.9" hidden="1" x14ac:dyDescent="0.4">
      <c r="B954" s="272" t="s">
        <v>27</v>
      </c>
      <c r="C954" s="266" t="s">
        <v>175</v>
      </c>
      <c r="D954" s="273">
        <v>1</v>
      </c>
      <c r="E954" s="274" t="s">
        <v>38</v>
      </c>
      <c r="F954" s="261">
        <v>13500000</v>
      </c>
      <c r="G954" s="261">
        <f>ROUNDDOWN(D954*F954,-3)</f>
        <v>13500000</v>
      </c>
      <c r="H954" s="273">
        <v>1</v>
      </c>
      <c r="I954" s="274" t="s">
        <v>38</v>
      </c>
      <c r="J954" s="261">
        <v>13500000</v>
      </c>
      <c r="K954" s="261">
        <f>ROUNDDOWN(H954*J954,-3)</f>
        <v>13500000</v>
      </c>
      <c r="L954" s="273">
        <v>1</v>
      </c>
      <c r="M954" s="274" t="s">
        <v>38</v>
      </c>
      <c r="N954" s="261">
        <v>13500000</v>
      </c>
      <c r="O954" s="261">
        <f>ROUNDDOWN(L954*N954,-3)</f>
        <v>13500000</v>
      </c>
      <c r="P954" s="273">
        <v>1</v>
      </c>
      <c r="Q954" s="274" t="s">
        <v>38</v>
      </c>
      <c r="R954" s="261">
        <v>13500000</v>
      </c>
      <c r="S954" s="261">
        <f>ROUNDDOWN(P954*R954,-3)</f>
        <v>13500000</v>
      </c>
      <c r="T954" s="251">
        <f t="shared" si="103"/>
        <v>0</v>
      </c>
    </row>
    <row r="955" spans="2:20" ht="15.9" x14ac:dyDescent="0.4">
      <c r="B955" s="272">
        <v>525112</v>
      </c>
      <c r="C955" s="266" t="s">
        <v>97</v>
      </c>
      <c r="D955" s="273">
        <v>0</v>
      </c>
      <c r="E955" s="274"/>
      <c r="F955" s="266">
        <v>0</v>
      </c>
      <c r="G955" s="261">
        <f>SUM(G956:G960)</f>
        <v>277000000</v>
      </c>
      <c r="H955" s="273">
        <v>0</v>
      </c>
      <c r="I955" s="274"/>
      <c r="J955" s="266">
        <v>0</v>
      </c>
      <c r="K955" s="261">
        <f>SUM(K956:K960)</f>
        <v>277000000</v>
      </c>
      <c r="L955" s="273">
        <v>0</v>
      </c>
      <c r="M955" s="274"/>
      <c r="N955" s="266">
        <v>0</v>
      </c>
      <c r="O955" s="261">
        <f>SUM(O956:O960)</f>
        <v>277000000</v>
      </c>
      <c r="P955" s="273">
        <v>0</v>
      </c>
      <c r="Q955" s="274"/>
      <c r="R955" s="266">
        <v>0</v>
      </c>
      <c r="S955" s="261">
        <f>SUM(S956:S960)</f>
        <v>187000000</v>
      </c>
      <c r="T955" s="251">
        <f t="shared" si="103"/>
        <v>90000000</v>
      </c>
    </row>
    <row r="956" spans="2:20" ht="15.9" hidden="1" x14ac:dyDescent="0.4">
      <c r="B956" s="272" t="s">
        <v>27</v>
      </c>
      <c r="C956" s="266" t="s">
        <v>295</v>
      </c>
      <c r="D956" s="273">
        <v>1</v>
      </c>
      <c r="E956" s="274" t="s">
        <v>38</v>
      </c>
      <c r="F956" s="261">
        <v>30000000</v>
      </c>
      <c r="G956" s="261">
        <f>ROUNDDOWN(D956*F956,-3)</f>
        <v>30000000</v>
      </c>
      <c r="H956" s="273">
        <v>1</v>
      </c>
      <c r="I956" s="274" t="s">
        <v>38</v>
      </c>
      <c r="J956" s="261">
        <v>30000000</v>
      </c>
      <c r="K956" s="261">
        <f>ROUNDDOWN(H956*J956,-3)</f>
        <v>30000000</v>
      </c>
      <c r="L956" s="273">
        <v>1</v>
      </c>
      <c r="M956" s="274" t="s">
        <v>38</v>
      </c>
      <c r="N956" s="261">
        <v>30000000</v>
      </c>
      <c r="O956" s="261">
        <f>ROUNDDOWN(L956*N956,-3)</f>
        <v>30000000</v>
      </c>
      <c r="P956" s="273">
        <v>1</v>
      </c>
      <c r="Q956" s="274" t="s">
        <v>38</v>
      </c>
      <c r="R956" s="261">
        <v>30000000</v>
      </c>
      <c r="S956" s="261">
        <f>ROUNDDOWN(P956*R956,-3)</f>
        <v>30000000</v>
      </c>
      <c r="T956" s="251">
        <f t="shared" si="103"/>
        <v>0</v>
      </c>
    </row>
    <row r="957" spans="2:20" ht="15.9" x14ac:dyDescent="0.4">
      <c r="B957" s="272" t="s">
        <v>27</v>
      </c>
      <c r="C957" s="266" t="s">
        <v>296</v>
      </c>
      <c r="D957" s="280">
        <f>D951</f>
        <v>1200</v>
      </c>
      <c r="E957" s="274" t="s">
        <v>231</v>
      </c>
      <c r="F957" s="261">
        <v>75000</v>
      </c>
      <c r="G957" s="261">
        <f>ROUNDDOWN(D957*F957,-3)</f>
        <v>90000000</v>
      </c>
      <c r="H957" s="280">
        <f>H951</f>
        <v>1200</v>
      </c>
      <c r="I957" s="274" t="s">
        <v>231</v>
      </c>
      <c r="J957" s="261">
        <v>75000</v>
      </c>
      <c r="K957" s="261">
        <f>ROUNDDOWN(H957*J957,-3)</f>
        <v>90000000</v>
      </c>
      <c r="L957" s="280">
        <f>L951</f>
        <v>1200</v>
      </c>
      <c r="M957" s="274" t="s">
        <v>231</v>
      </c>
      <c r="N957" s="261">
        <v>75000</v>
      </c>
      <c r="O957" s="261">
        <f>ROUNDDOWN(L957*N957,-3)</f>
        <v>90000000</v>
      </c>
      <c r="P957" s="280">
        <v>0</v>
      </c>
      <c r="Q957" s="274" t="s">
        <v>231</v>
      </c>
      <c r="R957" s="261">
        <v>75000</v>
      </c>
      <c r="S957" s="261">
        <f>ROUNDDOWN(P957*R957,-3)</f>
        <v>0</v>
      </c>
      <c r="T957" s="251">
        <f t="shared" si="103"/>
        <v>90000000</v>
      </c>
    </row>
    <row r="958" spans="2:20" ht="15.9" hidden="1" x14ac:dyDescent="0.4">
      <c r="B958" s="272" t="s">
        <v>27</v>
      </c>
      <c r="C958" s="266" t="s">
        <v>44</v>
      </c>
      <c r="D958" s="280">
        <f>D951</f>
        <v>1200</v>
      </c>
      <c r="E958" s="274" t="s">
        <v>40</v>
      </c>
      <c r="F958" s="261">
        <v>50000</v>
      </c>
      <c r="G958" s="261">
        <f>ROUNDDOWN(D958*F958,-3)</f>
        <v>60000000</v>
      </c>
      <c r="H958" s="280">
        <f>H951</f>
        <v>1200</v>
      </c>
      <c r="I958" s="274" t="s">
        <v>40</v>
      </c>
      <c r="J958" s="261">
        <v>50000</v>
      </c>
      <c r="K958" s="261">
        <f>ROUNDDOWN(H958*J958,-3)</f>
        <v>60000000</v>
      </c>
      <c r="L958" s="280">
        <f>L951</f>
        <v>1200</v>
      </c>
      <c r="M958" s="274" t="s">
        <v>40</v>
      </c>
      <c r="N958" s="261">
        <v>50000</v>
      </c>
      <c r="O958" s="261">
        <f>ROUNDDOWN(L958*N958,-3)</f>
        <v>60000000</v>
      </c>
      <c r="P958" s="280">
        <v>1200</v>
      </c>
      <c r="Q958" s="274" t="s">
        <v>40</v>
      </c>
      <c r="R958" s="261">
        <v>50000</v>
      </c>
      <c r="S958" s="261">
        <f>ROUNDDOWN(P958*R958,-3)</f>
        <v>60000000</v>
      </c>
      <c r="T958" s="251">
        <f t="shared" si="103"/>
        <v>0</v>
      </c>
    </row>
    <row r="959" spans="2:20" ht="15.9" hidden="1" x14ac:dyDescent="0.4">
      <c r="B959" s="272" t="s">
        <v>27</v>
      </c>
      <c r="C959" s="266" t="s">
        <v>297</v>
      </c>
      <c r="D959" s="280">
        <f>D951</f>
        <v>1200</v>
      </c>
      <c r="E959" s="274" t="s">
        <v>57</v>
      </c>
      <c r="F959" s="261">
        <v>60000</v>
      </c>
      <c r="G959" s="261">
        <f>ROUNDDOWN(D959*F959,-3)</f>
        <v>72000000</v>
      </c>
      <c r="H959" s="280">
        <f>H951</f>
        <v>1200</v>
      </c>
      <c r="I959" s="274" t="s">
        <v>57</v>
      </c>
      <c r="J959" s="261">
        <v>60000</v>
      </c>
      <c r="K959" s="261">
        <f>ROUNDDOWN(H959*J959,-3)</f>
        <v>72000000</v>
      </c>
      <c r="L959" s="280">
        <f>L951</f>
        <v>1200</v>
      </c>
      <c r="M959" s="274" t="s">
        <v>57</v>
      </c>
      <c r="N959" s="261">
        <v>60000</v>
      </c>
      <c r="O959" s="261">
        <f>ROUNDDOWN(L959*N959,-3)</f>
        <v>72000000</v>
      </c>
      <c r="P959" s="280">
        <v>1200</v>
      </c>
      <c r="Q959" s="274" t="s">
        <v>57</v>
      </c>
      <c r="R959" s="261">
        <v>60000</v>
      </c>
      <c r="S959" s="261">
        <f>ROUNDDOWN(P959*R959,-3)</f>
        <v>72000000</v>
      </c>
      <c r="T959" s="251">
        <f t="shared" si="103"/>
        <v>0</v>
      </c>
    </row>
    <row r="960" spans="2:20" ht="15.9" hidden="1" x14ac:dyDescent="0.4">
      <c r="B960" s="272" t="s">
        <v>27</v>
      </c>
      <c r="C960" s="266" t="s">
        <v>299</v>
      </c>
      <c r="D960" s="280">
        <f>D951/24</f>
        <v>50</v>
      </c>
      <c r="E960" s="274" t="s">
        <v>51</v>
      </c>
      <c r="F960" s="261">
        <v>500000</v>
      </c>
      <c r="G960" s="261">
        <f>ROUNDDOWN(D960*F960,-3)</f>
        <v>25000000</v>
      </c>
      <c r="H960" s="280">
        <f>H951/24</f>
        <v>50</v>
      </c>
      <c r="I960" s="274" t="s">
        <v>51</v>
      </c>
      <c r="J960" s="261">
        <v>500000</v>
      </c>
      <c r="K960" s="261">
        <f>ROUNDDOWN(H960*J960,-3)</f>
        <v>25000000</v>
      </c>
      <c r="L960" s="280">
        <f>L951/24</f>
        <v>50</v>
      </c>
      <c r="M960" s="274" t="s">
        <v>51</v>
      </c>
      <c r="N960" s="261">
        <v>500000</v>
      </c>
      <c r="O960" s="261">
        <f>ROUNDDOWN(L960*N960,-3)</f>
        <v>25000000</v>
      </c>
      <c r="P960" s="280">
        <v>50</v>
      </c>
      <c r="Q960" s="274" t="s">
        <v>51</v>
      </c>
      <c r="R960" s="261">
        <v>500000</v>
      </c>
      <c r="S960" s="261">
        <f>ROUNDDOWN(P960*R960,-3)</f>
        <v>25000000</v>
      </c>
      <c r="T960" s="251">
        <f t="shared" si="103"/>
        <v>0</v>
      </c>
    </row>
    <row r="961" spans="2:20" s="5" customFormat="1" ht="15.9" x14ac:dyDescent="0.4">
      <c r="B961" s="272">
        <v>501</v>
      </c>
      <c r="C961" s="266" t="s">
        <v>33</v>
      </c>
      <c r="D961" s="279">
        <f>D962+D975+D987+D1001+D1015+D1020+D1025+D1030+D1035+D1040+D1045+D1050+D1055+D1060+D1065+D1070+D1075+D1080+D1085+D1090+D1095+D1100+D1105+D1110+D1115+D1126</f>
        <v>7104</v>
      </c>
      <c r="E961" s="267" t="s">
        <v>171</v>
      </c>
      <c r="F961" s="279">
        <f>F962+F975+F987+F1001+F1015+F1020+F1025+F1030+F1035+F1040+F1045+F1050+F1055+F1060+F1065+F1070+F1075+F1080+F1085+F1090+F1095+F1100+F1105+F1110</f>
        <v>0</v>
      </c>
      <c r="G961" s="279">
        <f>G962+G975+G987+G1001+G1015+G1020+G1025+G1030+G1035+G1040+G1045+G1050+G1055+G1060+G1065+G1070+G1075+G1080+G1085+G1090+G1095+G1100+G1105+G1110+G1115+G1126</f>
        <v>846483000</v>
      </c>
      <c r="H961" s="279">
        <f>H962+H975+H987+H1001+H1015+H1020+H1025+H1030+H1035+H1040+H1045+H1050+H1055+H1060+H1065+H1070+H1075+H1080+H1085+H1090+H1095+H1100+H1105+H1110+H1115+H1126</f>
        <v>7104</v>
      </c>
      <c r="I961" s="267" t="s">
        <v>171</v>
      </c>
      <c r="J961" s="279">
        <f>J962+J975+J987+J1001+J1015+J1020+J1025+J1030+J1035+J1040+J1045+J1050+J1055+J1060+J1065+J1070+J1075+J1080+J1085+J1090+J1095+J1100+J1105+J1110</f>
        <v>0</v>
      </c>
      <c r="K961" s="279">
        <f>K962+K975+K987+K1001+K1015+K1020+K1025+K1030+K1035+K1040+K1045+K1050+K1055+K1060+K1065+K1070+K1075+K1080+K1085+K1090+K1095+K1100+K1105+K1110+K1115+K1126+K1137</f>
        <v>846483000</v>
      </c>
      <c r="L961" s="279">
        <f>L962+L975+L987+L1001+L1015+L1020+L1025+L1030+L1035+L1040+L1045+L1050+L1055+L1060+L1065+L1070+L1075+L1080+L1085+L1090+L1095+L1100+L1105+L1110+L1115+L1126</f>
        <v>6980</v>
      </c>
      <c r="M961" s="267" t="s">
        <v>171</v>
      </c>
      <c r="N961" s="279">
        <f>N962+N975+N987+N1001+N1015+N1020+N1025+N1030+N1035+N1040+N1045+N1050+N1055+N1060+N1065+N1070+N1075+N1080+N1085+N1090+N1095+N1100+N1105+N1110</f>
        <v>0</v>
      </c>
      <c r="O961" s="279">
        <f>O962+O975+O987+O1001+O1015+O1020+O1025+O1030+O1035+O1040+O1045+O1050+O1055+O1060+O1065+O1070+O1075+O1080+O1085+O1090+O1095+O1100+O1105+O1110+O1115+O1126+O1137</f>
        <v>846483000</v>
      </c>
      <c r="P961" s="279">
        <v>6980</v>
      </c>
      <c r="Q961" s="267" t="s">
        <v>171</v>
      </c>
      <c r="R961" s="279">
        <f>R962+R975+R987+R1001+R1015+R1020+R1025+R1030+R1035+R1040+R1045+R1050+R1055+R1060+R1065+R1070+R1075+R1080+R1085+R1090+R1095+R1100+R1105+R1110</f>
        <v>0</v>
      </c>
      <c r="S961" s="279">
        <f>S962+S975+S987+S1001+S1015+S1020+S1025+S1030+S1035+S1040+S1045+S1050+S1055+S1060+S1065+S1070+S1075+S1080+S1085+S1090+S1095+S1100+S1105+S1110+S1115+S1126+S1137</f>
        <v>321183000</v>
      </c>
      <c r="T961" s="251">
        <f t="shared" si="103"/>
        <v>525300000</v>
      </c>
    </row>
    <row r="962" spans="2:20" ht="15.9" x14ac:dyDescent="0.4">
      <c r="B962" s="312" t="s">
        <v>34</v>
      </c>
      <c r="C962" s="313" t="s">
        <v>375</v>
      </c>
      <c r="D962" s="269">
        <v>24</v>
      </c>
      <c r="E962" s="270" t="s">
        <v>171</v>
      </c>
      <c r="F962" s="254">
        <v>0</v>
      </c>
      <c r="G962" s="254">
        <f>G963+G967</f>
        <v>14115000</v>
      </c>
      <c r="H962" s="314">
        <v>24</v>
      </c>
      <c r="I962" s="315" t="s">
        <v>171</v>
      </c>
      <c r="J962" s="316">
        <v>0</v>
      </c>
      <c r="K962" s="316">
        <f>K963+K967</f>
        <v>14115000</v>
      </c>
      <c r="L962" s="314">
        <v>24</v>
      </c>
      <c r="M962" s="315" t="s">
        <v>171</v>
      </c>
      <c r="N962" s="316">
        <v>0</v>
      </c>
      <c r="O962" s="316">
        <f>O963+O967</f>
        <v>14115000</v>
      </c>
      <c r="P962" s="314">
        <v>24</v>
      </c>
      <c r="Q962" s="315" t="s">
        <v>171</v>
      </c>
      <c r="R962" s="316">
        <v>0</v>
      </c>
      <c r="S962" s="316">
        <f>S963+S967</f>
        <v>12315000</v>
      </c>
      <c r="T962" s="251">
        <f t="shared" si="103"/>
        <v>1800000</v>
      </c>
    </row>
    <row r="963" spans="2:20" ht="15.9" hidden="1" x14ac:dyDescent="0.4">
      <c r="B963" s="208">
        <v>525111</v>
      </c>
      <c r="C963" s="180" t="s">
        <v>174</v>
      </c>
      <c r="D963" s="178">
        <v>0</v>
      </c>
      <c r="E963" s="179"/>
      <c r="F963" s="180">
        <v>0</v>
      </c>
      <c r="G963" s="254">
        <f>SUM(G964:G966)</f>
        <v>3580000</v>
      </c>
      <c r="H963" s="178">
        <v>0</v>
      </c>
      <c r="I963" s="179"/>
      <c r="J963" s="180">
        <v>0</v>
      </c>
      <c r="K963" s="254">
        <f>SUM(K964:K966)</f>
        <v>3580000</v>
      </c>
      <c r="L963" s="178">
        <v>0</v>
      </c>
      <c r="M963" s="179"/>
      <c r="N963" s="180">
        <v>0</v>
      </c>
      <c r="O963" s="254">
        <f>SUM(O964:O966)</f>
        <v>3580000</v>
      </c>
      <c r="P963" s="178">
        <v>0</v>
      </c>
      <c r="Q963" s="179"/>
      <c r="R963" s="180">
        <v>0</v>
      </c>
      <c r="S963" s="254">
        <f>SUM(S964:S966)</f>
        <v>3580000</v>
      </c>
      <c r="T963" s="251">
        <f t="shared" si="103"/>
        <v>0</v>
      </c>
    </row>
    <row r="964" spans="2:20" ht="15.9" hidden="1" x14ac:dyDescent="0.4">
      <c r="B964" s="208" t="s">
        <v>27</v>
      </c>
      <c r="C964" s="180" t="s">
        <v>46</v>
      </c>
      <c r="D964" s="178">
        <v>6</v>
      </c>
      <c r="E964" s="179" t="s">
        <v>47</v>
      </c>
      <c r="F964" s="254">
        <v>150000</v>
      </c>
      <c r="G964" s="254">
        <f>ROUNDDOWN(D964*F964,-3)</f>
        <v>900000</v>
      </c>
      <c r="H964" s="178">
        <v>6</v>
      </c>
      <c r="I964" s="179" t="s">
        <v>47</v>
      </c>
      <c r="J964" s="254">
        <v>150000</v>
      </c>
      <c r="K964" s="254">
        <f>ROUNDDOWN(H964*J964,-3)</f>
        <v>900000</v>
      </c>
      <c r="L964" s="178">
        <v>6</v>
      </c>
      <c r="M964" s="179" t="s">
        <v>47</v>
      </c>
      <c r="N964" s="254">
        <v>150000</v>
      </c>
      <c r="O964" s="254">
        <f>ROUNDDOWN(L964*N964,-3)</f>
        <v>900000</v>
      </c>
      <c r="P964" s="178">
        <v>6</v>
      </c>
      <c r="Q964" s="179" t="s">
        <v>47</v>
      </c>
      <c r="R964" s="254">
        <v>150000</v>
      </c>
      <c r="S964" s="254">
        <f>ROUNDDOWN(P964*R964,-3)</f>
        <v>900000</v>
      </c>
      <c r="T964" s="251">
        <f t="shared" si="103"/>
        <v>0</v>
      </c>
    </row>
    <row r="965" spans="2:20" ht="15.9" hidden="1" x14ac:dyDescent="0.4">
      <c r="B965" s="208" t="s">
        <v>27</v>
      </c>
      <c r="C965" s="180" t="s">
        <v>48</v>
      </c>
      <c r="D965" s="178">
        <v>12</v>
      </c>
      <c r="E965" s="179" t="s">
        <v>47</v>
      </c>
      <c r="F965" s="254">
        <v>150000</v>
      </c>
      <c r="G965" s="254">
        <f>ROUNDDOWN(D965*F965,-3)</f>
        <v>1800000</v>
      </c>
      <c r="H965" s="178">
        <v>12</v>
      </c>
      <c r="I965" s="179" t="s">
        <v>47</v>
      </c>
      <c r="J965" s="254">
        <v>150000</v>
      </c>
      <c r="K965" s="254">
        <f>ROUNDDOWN(H965*J965,-3)</f>
        <v>1800000</v>
      </c>
      <c r="L965" s="178">
        <v>12</v>
      </c>
      <c r="M965" s="179" t="s">
        <v>47</v>
      </c>
      <c r="N965" s="254">
        <v>150000</v>
      </c>
      <c r="O965" s="254">
        <f>ROUNDDOWN(L965*N965,-3)</f>
        <v>1800000</v>
      </c>
      <c r="P965" s="178">
        <v>12</v>
      </c>
      <c r="Q965" s="179" t="s">
        <v>47</v>
      </c>
      <c r="R965" s="254">
        <v>150000</v>
      </c>
      <c r="S965" s="254">
        <f>ROUNDDOWN(P965*R965,-3)</f>
        <v>1800000</v>
      </c>
      <c r="T965" s="251">
        <f t="shared" si="103"/>
        <v>0</v>
      </c>
    </row>
    <row r="966" spans="2:20" ht="15.9" hidden="1" x14ac:dyDescent="0.4">
      <c r="B966" s="208" t="s">
        <v>27</v>
      </c>
      <c r="C966" s="180" t="s">
        <v>175</v>
      </c>
      <c r="D966" s="178">
        <v>1</v>
      </c>
      <c r="E966" s="179" t="s">
        <v>38</v>
      </c>
      <c r="F966" s="254">
        <v>880000</v>
      </c>
      <c r="G966" s="254">
        <f>ROUNDDOWN(D966*F966,-3)</f>
        <v>880000</v>
      </c>
      <c r="H966" s="178">
        <v>1</v>
      </c>
      <c r="I966" s="179" t="s">
        <v>38</v>
      </c>
      <c r="J966" s="254">
        <v>880000</v>
      </c>
      <c r="K966" s="254">
        <f>ROUNDDOWN(H966*J966,-3)</f>
        <v>880000</v>
      </c>
      <c r="L966" s="178">
        <v>1</v>
      </c>
      <c r="M966" s="179" t="s">
        <v>38</v>
      </c>
      <c r="N966" s="254">
        <v>880000</v>
      </c>
      <c r="O966" s="254">
        <f>ROUNDDOWN(L966*N966,-3)</f>
        <v>880000</v>
      </c>
      <c r="P966" s="178">
        <v>1</v>
      </c>
      <c r="Q966" s="179" t="s">
        <v>38</v>
      </c>
      <c r="R966" s="254">
        <v>880000</v>
      </c>
      <c r="S966" s="254">
        <f>ROUNDDOWN(P966*R966,-3)</f>
        <v>880000</v>
      </c>
      <c r="T966" s="251">
        <f t="shared" si="103"/>
        <v>0</v>
      </c>
    </row>
    <row r="967" spans="2:20" ht="15.9" x14ac:dyDescent="0.4">
      <c r="B967" s="208">
        <v>525112</v>
      </c>
      <c r="C967" s="180" t="s">
        <v>97</v>
      </c>
      <c r="D967" s="178">
        <v>0</v>
      </c>
      <c r="E967" s="179"/>
      <c r="F967" s="180">
        <v>0</v>
      </c>
      <c r="G967" s="254">
        <f>SUM(G968:G974)</f>
        <v>10535000</v>
      </c>
      <c r="H967" s="178">
        <v>0</v>
      </c>
      <c r="I967" s="179"/>
      <c r="J967" s="180">
        <v>0</v>
      </c>
      <c r="K967" s="254">
        <f>SUM(K968:K974)</f>
        <v>10535000</v>
      </c>
      <c r="L967" s="178">
        <v>0</v>
      </c>
      <c r="M967" s="179"/>
      <c r="N967" s="180">
        <v>0</v>
      </c>
      <c r="O967" s="254">
        <f>SUM(O968:O974)</f>
        <v>10535000</v>
      </c>
      <c r="P967" s="178">
        <v>0</v>
      </c>
      <c r="Q967" s="179"/>
      <c r="R967" s="180">
        <v>0</v>
      </c>
      <c r="S967" s="254">
        <f>SUM(S968:S974)</f>
        <v>8735000</v>
      </c>
      <c r="T967" s="251">
        <f t="shared" si="103"/>
        <v>1800000</v>
      </c>
    </row>
    <row r="968" spans="2:20" ht="15.9" hidden="1" x14ac:dyDescent="0.4">
      <c r="B968" s="208" t="s">
        <v>27</v>
      </c>
      <c r="C968" s="180" t="s">
        <v>295</v>
      </c>
      <c r="D968" s="178">
        <v>1</v>
      </c>
      <c r="E968" s="179" t="s">
        <v>38</v>
      </c>
      <c r="F968" s="254">
        <v>600000</v>
      </c>
      <c r="G968" s="254">
        <f t="shared" ref="G968:G974" si="104">ROUNDDOWN(D968*F968,-3)</f>
        <v>600000</v>
      </c>
      <c r="H968" s="178">
        <v>1</v>
      </c>
      <c r="I968" s="179" t="s">
        <v>38</v>
      </c>
      <c r="J968" s="254">
        <v>600000</v>
      </c>
      <c r="K968" s="254">
        <f t="shared" ref="K968:K974" si="105">ROUNDDOWN(H968*J968,-3)</f>
        <v>600000</v>
      </c>
      <c r="L968" s="178">
        <v>1</v>
      </c>
      <c r="M968" s="179" t="s">
        <v>38</v>
      </c>
      <c r="N968" s="254">
        <v>600000</v>
      </c>
      <c r="O968" s="254">
        <f t="shared" ref="O968:O974" si="106">ROUNDDOWN(L968*N968,-3)</f>
        <v>600000</v>
      </c>
      <c r="P968" s="178">
        <v>1</v>
      </c>
      <c r="Q968" s="179" t="s">
        <v>38</v>
      </c>
      <c r="R968" s="254">
        <v>600000</v>
      </c>
      <c r="S968" s="254">
        <f t="shared" ref="S968:S974" si="107">ROUNDDOWN(P968*R968,-3)</f>
        <v>600000</v>
      </c>
      <c r="T968" s="251">
        <f t="shared" si="103"/>
        <v>0</v>
      </c>
    </row>
    <row r="969" spans="2:20" ht="15.9" x14ac:dyDescent="0.4">
      <c r="B969" s="208" t="s">
        <v>27</v>
      </c>
      <c r="C969" s="180" t="s">
        <v>296</v>
      </c>
      <c r="D969" s="275">
        <f>D962</f>
        <v>24</v>
      </c>
      <c r="E969" s="179" t="s">
        <v>231</v>
      </c>
      <c r="F969" s="254">
        <v>75000</v>
      </c>
      <c r="G969" s="254">
        <f t="shared" si="104"/>
        <v>1800000</v>
      </c>
      <c r="H969" s="275">
        <f>H962</f>
        <v>24</v>
      </c>
      <c r="I969" s="179" t="s">
        <v>231</v>
      </c>
      <c r="J969" s="254">
        <v>75000</v>
      </c>
      <c r="K969" s="254">
        <f t="shared" si="105"/>
        <v>1800000</v>
      </c>
      <c r="L969" s="275">
        <f>L962</f>
        <v>24</v>
      </c>
      <c r="M969" s="179" t="s">
        <v>231</v>
      </c>
      <c r="N969" s="254">
        <v>75000</v>
      </c>
      <c r="O969" s="254">
        <f t="shared" si="106"/>
        <v>1800000</v>
      </c>
      <c r="P969" s="275">
        <v>0</v>
      </c>
      <c r="Q969" s="179" t="s">
        <v>231</v>
      </c>
      <c r="R969" s="254">
        <v>75000</v>
      </c>
      <c r="S969" s="254">
        <f t="shared" si="107"/>
        <v>0</v>
      </c>
      <c r="T969" s="251">
        <f t="shared" si="103"/>
        <v>1800000</v>
      </c>
    </row>
    <row r="970" spans="2:20" ht="15.9" hidden="1" x14ac:dyDescent="0.4">
      <c r="B970" s="208" t="s">
        <v>27</v>
      </c>
      <c r="C970" s="180" t="s">
        <v>44</v>
      </c>
      <c r="D970" s="275">
        <f>D962</f>
        <v>24</v>
      </c>
      <c r="E970" s="179" t="s">
        <v>40</v>
      </c>
      <c r="F970" s="254">
        <v>50000</v>
      </c>
      <c r="G970" s="254">
        <f t="shared" si="104"/>
        <v>1200000</v>
      </c>
      <c r="H970" s="275">
        <f>H962</f>
        <v>24</v>
      </c>
      <c r="I970" s="179" t="s">
        <v>40</v>
      </c>
      <c r="J970" s="254">
        <v>50000</v>
      </c>
      <c r="K970" s="254">
        <f t="shared" si="105"/>
        <v>1200000</v>
      </c>
      <c r="L970" s="275">
        <f>L962</f>
        <v>24</v>
      </c>
      <c r="M970" s="179" t="s">
        <v>40</v>
      </c>
      <c r="N970" s="254">
        <v>50000</v>
      </c>
      <c r="O970" s="254">
        <f t="shared" si="106"/>
        <v>1200000</v>
      </c>
      <c r="P970" s="275">
        <v>24</v>
      </c>
      <c r="Q970" s="179" t="s">
        <v>40</v>
      </c>
      <c r="R970" s="254">
        <v>50000</v>
      </c>
      <c r="S970" s="254">
        <f t="shared" si="107"/>
        <v>1200000</v>
      </c>
      <c r="T970" s="251">
        <f t="shared" si="103"/>
        <v>0</v>
      </c>
    </row>
    <row r="971" spans="2:20" ht="15.9" hidden="1" x14ac:dyDescent="0.4">
      <c r="B971" s="208" t="s">
        <v>27</v>
      </c>
      <c r="C971" s="180" t="s">
        <v>299</v>
      </c>
      <c r="D971" s="178">
        <v>1</v>
      </c>
      <c r="E971" s="179" t="s">
        <v>51</v>
      </c>
      <c r="F971" s="254">
        <v>500000</v>
      </c>
      <c r="G971" s="254">
        <f t="shared" si="104"/>
        <v>500000</v>
      </c>
      <c r="H971" s="178">
        <v>1</v>
      </c>
      <c r="I971" s="179" t="s">
        <v>51</v>
      </c>
      <c r="J971" s="254">
        <v>500000</v>
      </c>
      <c r="K971" s="254">
        <f t="shared" si="105"/>
        <v>500000</v>
      </c>
      <c r="L971" s="178">
        <v>1</v>
      </c>
      <c r="M971" s="179" t="s">
        <v>51</v>
      </c>
      <c r="N971" s="254">
        <v>500000</v>
      </c>
      <c r="O971" s="254">
        <f t="shared" si="106"/>
        <v>500000</v>
      </c>
      <c r="P971" s="178">
        <v>1</v>
      </c>
      <c r="Q971" s="179" t="s">
        <v>51</v>
      </c>
      <c r="R971" s="254">
        <v>500000</v>
      </c>
      <c r="S971" s="254">
        <f t="shared" si="107"/>
        <v>500000</v>
      </c>
      <c r="T971" s="251">
        <f t="shared" si="103"/>
        <v>0</v>
      </c>
    </row>
    <row r="972" spans="2:20" ht="15.9" hidden="1" x14ac:dyDescent="0.4">
      <c r="B972" s="208" t="s">
        <v>27</v>
      </c>
      <c r="C972" s="180" t="s">
        <v>294</v>
      </c>
      <c r="D972" s="178">
        <v>1</v>
      </c>
      <c r="E972" s="179" t="s">
        <v>51</v>
      </c>
      <c r="F972" s="254">
        <v>1635000</v>
      </c>
      <c r="G972" s="254">
        <f t="shared" si="104"/>
        <v>1635000</v>
      </c>
      <c r="H972" s="178">
        <v>1</v>
      </c>
      <c r="I972" s="179" t="s">
        <v>51</v>
      </c>
      <c r="J972" s="254">
        <v>1635000</v>
      </c>
      <c r="K972" s="254">
        <f t="shared" si="105"/>
        <v>1635000</v>
      </c>
      <c r="L972" s="178">
        <v>1</v>
      </c>
      <c r="M972" s="179" t="s">
        <v>51</v>
      </c>
      <c r="N972" s="254">
        <v>1635000</v>
      </c>
      <c r="O972" s="254">
        <f t="shared" si="106"/>
        <v>1635000</v>
      </c>
      <c r="P972" s="178">
        <v>1</v>
      </c>
      <c r="Q972" s="179" t="s">
        <v>51</v>
      </c>
      <c r="R972" s="254">
        <v>1635000</v>
      </c>
      <c r="S972" s="254">
        <f t="shared" si="107"/>
        <v>1635000</v>
      </c>
      <c r="T972" s="251">
        <f t="shared" si="103"/>
        <v>0</v>
      </c>
    </row>
    <row r="973" spans="2:20" ht="15.9" hidden="1" x14ac:dyDescent="0.4">
      <c r="B973" s="208" t="s">
        <v>27</v>
      </c>
      <c r="C973" s="180" t="s">
        <v>298</v>
      </c>
      <c r="D973" s="178">
        <v>1</v>
      </c>
      <c r="E973" s="179" t="s">
        <v>38</v>
      </c>
      <c r="F973" s="254">
        <v>3600000</v>
      </c>
      <c r="G973" s="254">
        <f t="shared" si="104"/>
        <v>3600000</v>
      </c>
      <c r="H973" s="178">
        <v>1</v>
      </c>
      <c r="I973" s="179" t="s">
        <v>38</v>
      </c>
      <c r="J973" s="254">
        <v>3600000</v>
      </c>
      <c r="K973" s="254">
        <f t="shared" si="105"/>
        <v>3600000</v>
      </c>
      <c r="L973" s="178">
        <v>1</v>
      </c>
      <c r="M973" s="179" t="s">
        <v>38</v>
      </c>
      <c r="N973" s="254">
        <v>3600000</v>
      </c>
      <c r="O973" s="254">
        <f t="shared" si="106"/>
        <v>3600000</v>
      </c>
      <c r="P973" s="178">
        <v>1</v>
      </c>
      <c r="Q973" s="179" t="s">
        <v>38</v>
      </c>
      <c r="R973" s="254">
        <v>3600000</v>
      </c>
      <c r="S973" s="254">
        <f t="shared" si="107"/>
        <v>3600000</v>
      </c>
      <c r="T973" s="251">
        <f t="shared" si="103"/>
        <v>0</v>
      </c>
    </row>
    <row r="974" spans="2:20" ht="15.9" hidden="1" x14ac:dyDescent="0.4">
      <c r="B974" s="208" t="s">
        <v>27</v>
      </c>
      <c r="C974" s="180" t="s">
        <v>297</v>
      </c>
      <c r="D974" s="275">
        <f>D962</f>
        <v>24</v>
      </c>
      <c r="E974" s="179" t="s">
        <v>40</v>
      </c>
      <c r="F974" s="254">
        <v>50000</v>
      </c>
      <c r="G974" s="254">
        <f t="shared" si="104"/>
        <v>1200000</v>
      </c>
      <c r="H974" s="275">
        <f>H962</f>
        <v>24</v>
      </c>
      <c r="I974" s="179" t="s">
        <v>40</v>
      </c>
      <c r="J974" s="254">
        <v>50000</v>
      </c>
      <c r="K974" s="254">
        <f t="shared" si="105"/>
        <v>1200000</v>
      </c>
      <c r="L974" s="275">
        <f>L962</f>
        <v>24</v>
      </c>
      <c r="M974" s="179" t="s">
        <v>40</v>
      </c>
      <c r="N974" s="254">
        <v>50000</v>
      </c>
      <c r="O974" s="254">
        <f t="shared" si="106"/>
        <v>1200000</v>
      </c>
      <c r="P974" s="275">
        <v>24</v>
      </c>
      <c r="Q974" s="179" t="s">
        <v>40</v>
      </c>
      <c r="R974" s="254">
        <v>50000</v>
      </c>
      <c r="S974" s="254">
        <f t="shared" si="107"/>
        <v>1200000</v>
      </c>
      <c r="T974" s="251">
        <f t="shared" si="103"/>
        <v>0</v>
      </c>
    </row>
    <row r="975" spans="2:20" ht="15.9" x14ac:dyDescent="0.4">
      <c r="B975" s="312" t="s">
        <v>52</v>
      </c>
      <c r="C975" s="313" t="s">
        <v>376</v>
      </c>
      <c r="D975" s="269">
        <v>24</v>
      </c>
      <c r="E975" s="270" t="s">
        <v>171</v>
      </c>
      <c r="F975" s="254">
        <v>0</v>
      </c>
      <c r="G975" s="254">
        <f>G976+G980</f>
        <v>18678000</v>
      </c>
      <c r="H975" s="314">
        <v>24</v>
      </c>
      <c r="I975" s="315" t="s">
        <v>171</v>
      </c>
      <c r="J975" s="316">
        <v>0</v>
      </c>
      <c r="K975" s="316">
        <f>K976+K980</f>
        <v>18678000</v>
      </c>
      <c r="L975" s="314">
        <v>24</v>
      </c>
      <c r="M975" s="315" t="s">
        <v>171</v>
      </c>
      <c r="N975" s="316">
        <v>0</v>
      </c>
      <c r="O975" s="316">
        <f>O976+O980</f>
        <v>18678000</v>
      </c>
      <c r="P975" s="314">
        <v>24</v>
      </c>
      <c r="Q975" s="315" t="s">
        <v>171</v>
      </c>
      <c r="R975" s="316">
        <v>0</v>
      </c>
      <c r="S975" s="316">
        <f>S976+S980</f>
        <v>16878000</v>
      </c>
      <c r="T975" s="251">
        <f t="shared" si="103"/>
        <v>1800000</v>
      </c>
    </row>
    <row r="976" spans="2:20" ht="15.9" hidden="1" x14ac:dyDescent="0.4">
      <c r="B976" s="208">
        <v>525111</v>
      </c>
      <c r="C976" s="180" t="s">
        <v>174</v>
      </c>
      <c r="D976" s="178">
        <v>0</v>
      </c>
      <c r="E976" s="179"/>
      <c r="F976" s="180">
        <v>0</v>
      </c>
      <c r="G976" s="254">
        <f>SUM(G977:G979)</f>
        <v>6070000</v>
      </c>
      <c r="H976" s="178">
        <v>0</v>
      </c>
      <c r="I976" s="179"/>
      <c r="J976" s="180">
        <v>0</v>
      </c>
      <c r="K976" s="254">
        <f>SUM(K977:K979)</f>
        <v>6070000</v>
      </c>
      <c r="L976" s="178">
        <v>0</v>
      </c>
      <c r="M976" s="179"/>
      <c r="N976" s="180">
        <v>0</v>
      </c>
      <c r="O976" s="254">
        <f>SUM(O977:O979)</f>
        <v>6070000</v>
      </c>
      <c r="P976" s="178">
        <v>0</v>
      </c>
      <c r="Q976" s="179"/>
      <c r="R976" s="180">
        <v>0</v>
      </c>
      <c r="S976" s="254">
        <f>SUM(S977:S979)</f>
        <v>6070000</v>
      </c>
      <c r="T976" s="251">
        <f t="shared" si="103"/>
        <v>0</v>
      </c>
    </row>
    <row r="977" spans="2:20" ht="15.9" hidden="1" x14ac:dyDescent="0.4">
      <c r="B977" s="208" t="s">
        <v>27</v>
      </c>
      <c r="C977" s="180" t="s">
        <v>46</v>
      </c>
      <c r="D977" s="178">
        <v>16</v>
      </c>
      <c r="E977" s="179" t="s">
        <v>47</v>
      </c>
      <c r="F977" s="254">
        <v>150000</v>
      </c>
      <c r="G977" s="254">
        <f>ROUNDDOWN(D977*F977,-3)</f>
        <v>2400000</v>
      </c>
      <c r="H977" s="178">
        <v>16</v>
      </c>
      <c r="I977" s="179" t="s">
        <v>47</v>
      </c>
      <c r="J977" s="254">
        <v>150000</v>
      </c>
      <c r="K977" s="254">
        <f>ROUNDDOWN(H977*J977,-3)</f>
        <v>2400000</v>
      </c>
      <c r="L977" s="178">
        <v>16</v>
      </c>
      <c r="M977" s="179" t="s">
        <v>47</v>
      </c>
      <c r="N977" s="254">
        <v>150000</v>
      </c>
      <c r="O977" s="254">
        <f>ROUNDDOWN(L977*N977,-3)</f>
        <v>2400000</v>
      </c>
      <c r="P977" s="178">
        <v>16</v>
      </c>
      <c r="Q977" s="179" t="s">
        <v>47</v>
      </c>
      <c r="R977" s="254">
        <v>150000</v>
      </c>
      <c r="S977" s="254">
        <f>ROUNDDOWN(P977*R977,-3)</f>
        <v>2400000</v>
      </c>
      <c r="T977" s="251">
        <f t="shared" si="103"/>
        <v>0</v>
      </c>
    </row>
    <row r="978" spans="2:20" ht="15.9" hidden="1" x14ac:dyDescent="0.4">
      <c r="B978" s="208" t="s">
        <v>27</v>
      </c>
      <c r="C978" s="180" t="s">
        <v>48</v>
      </c>
      <c r="D978" s="178">
        <v>22</v>
      </c>
      <c r="E978" s="179" t="s">
        <v>47</v>
      </c>
      <c r="F978" s="254">
        <v>150000</v>
      </c>
      <c r="G978" s="254">
        <f>ROUNDDOWN(D978*F978,-3)</f>
        <v>3300000</v>
      </c>
      <c r="H978" s="178">
        <v>22</v>
      </c>
      <c r="I978" s="179" t="s">
        <v>47</v>
      </c>
      <c r="J978" s="254">
        <v>150000</v>
      </c>
      <c r="K978" s="254">
        <f>ROUNDDOWN(H978*J978,-3)</f>
        <v>3300000</v>
      </c>
      <c r="L978" s="178">
        <v>22</v>
      </c>
      <c r="M978" s="179" t="s">
        <v>47</v>
      </c>
      <c r="N978" s="254">
        <v>150000</v>
      </c>
      <c r="O978" s="254">
        <f>ROUNDDOWN(L978*N978,-3)</f>
        <v>3300000</v>
      </c>
      <c r="P978" s="178">
        <v>22</v>
      </c>
      <c r="Q978" s="179" t="s">
        <v>47</v>
      </c>
      <c r="R978" s="254">
        <v>150000</v>
      </c>
      <c r="S978" s="254">
        <f>ROUNDDOWN(P978*R978,-3)</f>
        <v>3300000</v>
      </c>
      <c r="T978" s="251">
        <f t="shared" si="103"/>
        <v>0</v>
      </c>
    </row>
    <row r="979" spans="2:20" ht="15.9" hidden="1" x14ac:dyDescent="0.4">
      <c r="B979" s="208" t="s">
        <v>27</v>
      </c>
      <c r="C979" s="180" t="s">
        <v>175</v>
      </c>
      <c r="D979" s="178">
        <v>1</v>
      </c>
      <c r="E979" s="179" t="s">
        <v>38</v>
      </c>
      <c r="F979" s="254">
        <v>370000</v>
      </c>
      <c r="G979" s="254">
        <f>ROUNDDOWN(D979*F979,-3)</f>
        <v>370000</v>
      </c>
      <c r="H979" s="178">
        <v>1</v>
      </c>
      <c r="I979" s="179" t="s">
        <v>38</v>
      </c>
      <c r="J979" s="254">
        <v>370000</v>
      </c>
      <c r="K979" s="254">
        <f>ROUNDDOWN(H979*J979,-3)</f>
        <v>370000</v>
      </c>
      <c r="L979" s="178">
        <v>1</v>
      </c>
      <c r="M979" s="179" t="s">
        <v>38</v>
      </c>
      <c r="N979" s="254">
        <v>370000</v>
      </c>
      <c r="O979" s="254">
        <f>ROUNDDOWN(L979*N979,-3)</f>
        <v>370000</v>
      </c>
      <c r="P979" s="178">
        <v>1</v>
      </c>
      <c r="Q979" s="179" t="s">
        <v>38</v>
      </c>
      <c r="R979" s="254">
        <v>370000</v>
      </c>
      <c r="S979" s="254">
        <f>ROUNDDOWN(P979*R979,-3)</f>
        <v>370000</v>
      </c>
      <c r="T979" s="251">
        <f t="shared" si="103"/>
        <v>0</v>
      </c>
    </row>
    <row r="980" spans="2:20" ht="15.9" x14ac:dyDescent="0.4">
      <c r="B980" s="208">
        <v>525112</v>
      </c>
      <c r="C980" s="180" t="s">
        <v>97</v>
      </c>
      <c r="D980" s="178">
        <v>0</v>
      </c>
      <c r="E980" s="179"/>
      <c r="F980" s="180">
        <v>0</v>
      </c>
      <c r="G980" s="254">
        <f>SUM(G981:G986)</f>
        <v>12608000</v>
      </c>
      <c r="H980" s="178">
        <v>0</v>
      </c>
      <c r="I980" s="179"/>
      <c r="J980" s="180">
        <v>0</v>
      </c>
      <c r="K980" s="254">
        <f>SUM(K981:K986)</f>
        <v>12608000</v>
      </c>
      <c r="L980" s="178">
        <v>0</v>
      </c>
      <c r="M980" s="179"/>
      <c r="N980" s="180">
        <v>0</v>
      </c>
      <c r="O980" s="254">
        <f>SUM(O981:O986)</f>
        <v>12608000</v>
      </c>
      <c r="P980" s="178">
        <v>0</v>
      </c>
      <c r="Q980" s="179"/>
      <c r="R980" s="180">
        <v>0</v>
      </c>
      <c r="S980" s="254">
        <f>SUM(S981:S986)</f>
        <v>10808000</v>
      </c>
      <c r="T980" s="251">
        <f t="shared" si="103"/>
        <v>1800000</v>
      </c>
    </row>
    <row r="981" spans="2:20" ht="15.9" hidden="1" x14ac:dyDescent="0.4">
      <c r="B981" s="208" t="s">
        <v>27</v>
      </c>
      <c r="C981" s="180" t="s">
        <v>295</v>
      </c>
      <c r="D981" s="178">
        <v>1</v>
      </c>
      <c r="E981" s="179" t="s">
        <v>38</v>
      </c>
      <c r="F981" s="254">
        <v>600000</v>
      </c>
      <c r="G981" s="254">
        <f t="shared" ref="G981:G986" si="108">ROUNDDOWN(D981*F981,-3)</f>
        <v>600000</v>
      </c>
      <c r="H981" s="178">
        <v>1</v>
      </c>
      <c r="I981" s="179" t="s">
        <v>38</v>
      </c>
      <c r="J981" s="254">
        <v>600000</v>
      </c>
      <c r="K981" s="254">
        <f t="shared" ref="K981:K986" si="109">ROUNDDOWN(H981*J981,-3)</f>
        <v>600000</v>
      </c>
      <c r="L981" s="178">
        <v>1</v>
      </c>
      <c r="M981" s="179" t="s">
        <v>38</v>
      </c>
      <c r="N981" s="254">
        <v>600000</v>
      </c>
      <c r="O981" s="254">
        <f t="shared" ref="O981:O986" si="110">ROUNDDOWN(L981*N981,-3)</f>
        <v>600000</v>
      </c>
      <c r="P981" s="178">
        <v>1</v>
      </c>
      <c r="Q981" s="179" t="s">
        <v>38</v>
      </c>
      <c r="R981" s="254">
        <v>600000</v>
      </c>
      <c r="S981" s="254">
        <f t="shared" ref="S981:S986" si="111">ROUNDDOWN(P981*R981,-3)</f>
        <v>600000</v>
      </c>
      <c r="T981" s="251">
        <f t="shared" ref="T981:T1044" si="112">O981-S981</f>
        <v>0</v>
      </c>
    </row>
    <row r="982" spans="2:20" ht="15.9" x14ac:dyDescent="0.4">
      <c r="B982" s="208" t="s">
        <v>27</v>
      </c>
      <c r="C982" s="180" t="s">
        <v>296</v>
      </c>
      <c r="D982" s="275">
        <f>D975</f>
        <v>24</v>
      </c>
      <c r="E982" s="179" t="s">
        <v>231</v>
      </c>
      <c r="F982" s="254">
        <v>75000</v>
      </c>
      <c r="G982" s="254">
        <f t="shared" si="108"/>
        <v>1800000</v>
      </c>
      <c r="H982" s="275">
        <f>H975</f>
        <v>24</v>
      </c>
      <c r="I982" s="179" t="s">
        <v>231</v>
      </c>
      <c r="J982" s="254">
        <v>75000</v>
      </c>
      <c r="K982" s="254">
        <f t="shared" si="109"/>
        <v>1800000</v>
      </c>
      <c r="L982" s="275">
        <f>L975</f>
        <v>24</v>
      </c>
      <c r="M982" s="179" t="s">
        <v>231</v>
      </c>
      <c r="N982" s="254">
        <v>75000</v>
      </c>
      <c r="O982" s="254">
        <f t="shared" si="110"/>
        <v>1800000</v>
      </c>
      <c r="P982" s="275">
        <v>0</v>
      </c>
      <c r="Q982" s="179" t="s">
        <v>231</v>
      </c>
      <c r="R982" s="254">
        <v>75000</v>
      </c>
      <c r="S982" s="254">
        <f t="shared" si="111"/>
        <v>0</v>
      </c>
      <c r="T982" s="251">
        <f t="shared" si="112"/>
        <v>1800000</v>
      </c>
    </row>
    <row r="983" spans="2:20" ht="15.9" hidden="1" x14ac:dyDescent="0.4">
      <c r="B983" s="208" t="s">
        <v>27</v>
      </c>
      <c r="C983" s="180" t="s">
        <v>44</v>
      </c>
      <c r="D983" s="275">
        <f>D975</f>
        <v>24</v>
      </c>
      <c r="E983" s="179" t="s">
        <v>40</v>
      </c>
      <c r="F983" s="254">
        <v>50000</v>
      </c>
      <c r="G983" s="254">
        <f t="shared" si="108"/>
        <v>1200000</v>
      </c>
      <c r="H983" s="275">
        <f>H975</f>
        <v>24</v>
      </c>
      <c r="I983" s="179" t="s">
        <v>40</v>
      </c>
      <c r="J983" s="254">
        <v>50000</v>
      </c>
      <c r="K983" s="254">
        <f t="shared" si="109"/>
        <v>1200000</v>
      </c>
      <c r="L983" s="275">
        <f>L975</f>
        <v>24</v>
      </c>
      <c r="M983" s="179" t="s">
        <v>40</v>
      </c>
      <c r="N983" s="254">
        <v>50000</v>
      </c>
      <c r="O983" s="254">
        <f t="shared" si="110"/>
        <v>1200000</v>
      </c>
      <c r="P983" s="275">
        <v>24</v>
      </c>
      <c r="Q983" s="179" t="s">
        <v>40</v>
      </c>
      <c r="R983" s="254">
        <v>50000</v>
      </c>
      <c r="S983" s="254">
        <f t="shared" si="111"/>
        <v>1200000</v>
      </c>
      <c r="T983" s="251">
        <f t="shared" si="112"/>
        <v>0</v>
      </c>
    </row>
    <row r="984" spans="2:20" ht="15.9" hidden="1" x14ac:dyDescent="0.4">
      <c r="B984" s="208" t="s">
        <v>27</v>
      </c>
      <c r="C984" s="180" t="s">
        <v>299</v>
      </c>
      <c r="D984" s="178">
        <v>1</v>
      </c>
      <c r="E984" s="179" t="s">
        <v>51</v>
      </c>
      <c r="F984" s="254">
        <v>340000</v>
      </c>
      <c r="G984" s="254">
        <f t="shared" si="108"/>
        <v>340000</v>
      </c>
      <c r="H984" s="178">
        <v>1</v>
      </c>
      <c r="I984" s="179" t="s">
        <v>51</v>
      </c>
      <c r="J984" s="254">
        <v>340000</v>
      </c>
      <c r="K984" s="254">
        <f t="shared" si="109"/>
        <v>340000</v>
      </c>
      <c r="L984" s="178">
        <v>1</v>
      </c>
      <c r="M984" s="179" t="s">
        <v>51</v>
      </c>
      <c r="N984" s="254">
        <v>340000</v>
      </c>
      <c r="O984" s="254">
        <f t="shared" si="110"/>
        <v>340000</v>
      </c>
      <c r="P984" s="178">
        <v>1</v>
      </c>
      <c r="Q984" s="179" t="s">
        <v>51</v>
      </c>
      <c r="R984" s="254">
        <v>340000</v>
      </c>
      <c r="S984" s="254">
        <f t="shared" si="111"/>
        <v>340000</v>
      </c>
      <c r="T984" s="251">
        <f t="shared" si="112"/>
        <v>0</v>
      </c>
    </row>
    <row r="985" spans="2:20" ht="15.9" hidden="1" x14ac:dyDescent="0.4">
      <c r="B985" s="208" t="s">
        <v>27</v>
      </c>
      <c r="C985" s="180" t="s">
        <v>294</v>
      </c>
      <c r="D985" s="178">
        <v>1</v>
      </c>
      <c r="E985" s="179" t="s">
        <v>38</v>
      </c>
      <c r="F985" s="254">
        <v>6268000</v>
      </c>
      <c r="G985" s="254">
        <f t="shared" si="108"/>
        <v>6268000</v>
      </c>
      <c r="H985" s="178">
        <v>1</v>
      </c>
      <c r="I985" s="179" t="s">
        <v>38</v>
      </c>
      <c r="J985" s="254">
        <v>6268000</v>
      </c>
      <c r="K985" s="254">
        <f t="shared" si="109"/>
        <v>6268000</v>
      </c>
      <c r="L985" s="178">
        <v>1</v>
      </c>
      <c r="M985" s="179" t="s">
        <v>38</v>
      </c>
      <c r="N985" s="254">
        <v>6268000</v>
      </c>
      <c r="O985" s="254">
        <f t="shared" si="110"/>
        <v>6268000</v>
      </c>
      <c r="P985" s="178">
        <v>1</v>
      </c>
      <c r="Q985" s="179" t="s">
        <v>38</v>
      </c>
      <c r="R985" s="254">
        <v>6268000</v>
      </c>
      <c r="S985" s="254">
        <f t="shared" si="111"/>
        <v>6268000</v>
      </c>
      <c r="T985" s="251">
        <f t="shared" si="112"/>
        <v>0</v>
      </c>
    </row>
    <row r="986" spans="2:20" ht="15.9" hidden="1" x14ac:dyDescent="0.4">
      <c r="B986" s="208" t="s">
        <v>27</v>
      </c>
      <c r="C986" s="180" t="s">
        <v>297</v>
      </c>
      <c r="D986" s="275">
        <f>D975</f>
        <v>24</v>
      </c>
      <c r="E986" s="179" t="s">
        <v>362</v>
      </c>
      <c r="F986" s="254">
        <v>100000</v>
      </c>
      <c r="G986" s="254">
        <f t="shared" si="108"/>
        <v>2400000</v>
      </c>
      <c r="H986" s="275">
        <f>H975</f>
        <v>24</v>
      </c>
      <c r="I986" s="179" t="s">
        <v>362</v>
      </c>
      <c r="J986" s="254">
        <v>100000</v>
      </c>
      <c r="K986" s="254">
        <f t="shared" si="109"/>
        <v>2400000</v>
      </c>
      <c r="L986" s="275">
        <f>L975</f>
        <v>24</v>
      </c>
      <c r="M986" s="179" t="s">
        <v>362</v>
      </c>
      <c r="N986" s="254">
        <v>100000</v>
      </c>
      <c r="O986" s="254">
        <f t="shared" si="110"/>
        <v>2400000</v>
      </c>
      <c r="P986" s="275">
        <v>24</v>
      </c>
      <c r="Q986" s="179" t="s">
        <v>362</v>
      </c>
      <c r="R986" s="254">
        <v>100000</v>
      </c>
      <c r="S986" s="254">
        <f t="shared" si="111"/>
        <v>2400000</v>
      </c>
      <c r="T986" s="251">
        <f t="shared" si="112"/>
        <v>0</v>
      </c>
    </row>
    <row r="987" spans="2:20" ht="15.9" x14ac:dyDescent="0.4">
      <c r="B987" s="312" t="s">
        <v>62</v>
      </c>
      <c r="C987" s="313" t="s">
        <v>377</v>
      </c>
      <c r="D987" s="269">
        <v>24</v>
      </c>
      <c r="E987" s="270" t="s">
        <v>171</v>
      </c>
      <c r="F987" s="254">
        <v>0</v>
      </c>
      <c r="G987" s="254">
        <f>G988+G992</f>
        <v>51430000</v>
      </c>
      <c r="H987" s="314">
        <v>24</v>
      </c>
      <c r="I987" s="315" t="s">
        <v>171</v>
      </c>
      <c r="J987" s="316">
        <v>0</v>
      </c>
      <c r="K987" s="316">
        <f>K988+K992</f>
        <v>51430000</v>
      </c>
      <c r="L987" s="314">
        <v>24</v>
      </c>
      <c r="M987" s="315" t="s">
        <v>171</v>
      </c>
      <c r="N987" s="316">
        <v>0</v>
      </c>
      <c r="O987" s="316">
        <f>O988+O992</f>
        <v>51430000</v>
      </c>
      <c r="P987" s="314">
        <v>24</v>
      </c>
      <c r="Q987" s="315" t="s">
        <v>171</v>
      </c>
      <c r="R987" s="316">
        <v>0</v>
      </c>
      <c r="S987" s="316">
        <f>S988+S992</f>
        <v>49630000</v>
      </c>
      <c r="T987" s="251">
        <f t="shared" si="112"/>
        <v>1800000</v>
      </c>
    </row>
    <row r="988" spans="2:20" ht="15.9" hidden="1" x14ac:dyDescent="0.4">
      <c r="B988" s="208">
        <v>525111</v>
      </c>
      <c r="C988" s="180" t="s">
        <v>174</v>
      </c>
      <c r="D988" s="178">
        <v>0</v>
      </c>
      <c r="E988" s="179"/>
      <c r="F988" s="180">
        <v>0</v>
      </c>
      <c r="G988" s="254">
        <f>SUM(G989:G991)</f>
        <v>17810000</v>
      </c>
      <c r="H988" s="178">
        <v>0</v>
      </c>
      <c r="I988" s="179"/>
      <c r="J988" s="180">
        <v>0</v>
      </c>
      <c r="K988" s="254">
        <f>SUM(K989:K991)</f>
        <v>17810000</v>
      </c>
      <c r="L988" s="178">
        <v>0</v>
      </c>
      <c r="M988" s="179"/>
      <c r="N988" s="180">
        <v>0</v>
      </c>
      <c r="O988" s="254">
        <f>SUM(O989:O991)</f>
        <v>17810000</v>
      </c>
      <c r="P988" s="178">
        <v>0</v>
      </c>
      <c r="Q988" s="179"/>
      <c r="R988" s="180">
        <v>0</v>
      </c>
      <c r="S988" s="254">
        <f>SUM(S989:S991)</f>
        <v>17810000</v>
      </c>
      <c r="T988" s="251">
        <f t="shared" si="112"/>
        <v>0</v>
      </c>
    </row>
    <row r="989" spans="2:20" ht="15.9" hidden="1" x14ac:dyDescent="0.4">
      <c r="B989" s="208" t="s">
        <v>27</v>
      </c>
      <c r="C989" s="180" t="s">
        <v>46</v>
      </c>
      <c r="D989" s="178">
        <v>13</v>
      </c>
      <c r="E989" s="179" t="s">
        <v>47</v>
      </c>
      <c r="F989" s="254">
        <v>150000</v>
      </c>
      <c r="G989" s="254">
        <f>ROUNDDOWN(D989*F989,-3)</f>
        <v>1950000</v>
      </c>
      <c r="H989" s="178">
        <v>13</v>
      </c>
      <c r="I989" s="179" t="s">
        <v>47</v>
      </c>
      <c r="J989" s="254">
        <v>150000</v>
      </c>
      <c r="K989" s="254">
        <f>ROUNDDOWN(H989*J989,-3)</f>
        <v>1950000</v>
      </c>
      <c r="L989" s="178">
        <v>13</v>
      </c>
      <c r="M989" s="179" t="s">
        <v>47</v>
      </c>
      <c r="N989" s="254">
        <v>150000</v>
      </c>
      <c r="O989" s="254">
        <f>ROUNDDOWN(L989*N989,-3)</f>
        <v>1950000</v>
      </c>
      <c r="P989" s="178">
        <v>13</v>
      </c>
      <c r="Q989" s="179" t="s">
        <v>47</v>
      </c>
      <c r="R989" s="254">
        <v>150000</v>
      </c>
      <c r="S989" s="254">
        <f>ROUNDDOWN(P989*R989,-3)</f>
        <v>1950000</v>
      </c>
      <c r="T989" s="251">
        <f t="shared" si="112"/>
        <v>0</v>
      </c>
    </row>
    <row r="990" spans="2:20" ht="15.9" hidden="1" x14ac:dyDescent="0.4">
      <c r="B990" s="208" t="s">
        <v>27</v>
      </c>
      <c r="C990" s="180" t="s">
        <v>48</v>
      </c>
      <c r="D990" s="178">
        <v>94</v>
      </c>
      <c r="E990" s="179" t="s">
        <v>47</v>
      </c>
      <c r="F990" s="254">
        <v>150000</v>
      </c>
      <c r="G990" s="254">
        <f>ROUNDDOWN(D990*F990,-3)</f>
        <v>14100000</v>
      </c>
      <c r="H990" s="178">
        <v>94</v>
      </c>
      <c r="I990" s="179" t="s">
        <v>47</v>
      </c>
      <c r="J990" s="254">
        <v>150000</v>
      </c>
      <c r="K990" s="254">
        <f>ROUNDDOWN(H990*J990,-3)</f>
        <v>14100000</v>
      </c>
      <c r="L990" s="178">
        <v>94</v>
      </c>
      <c r="M990" s="179" t="s">
        <v>47</v>
      </c>
      <c r="N990" s="254">
        <v>150000</v>
      </c>
      <c r="O990" s="254">
        <f>ROUNDDOWN(L990*N990,-3)</f>
        <v>14100000</v>
      </c>
      <c r="P990" s="178">
        <v>94</v>
      </c>
      <c r="Q990" s="179" t="s">
        <v>47</v>
      </c>
      <c r="R990" s="254">
        <v>150000</v>
      </c>
      <c r="S990" s="254">
        <f>ROUNDDOWN(P990*R990,-3)</f>
        <v>14100000</v>
      </c>
      <c r="T990" s="251">
        <f t="shared" si="112"/>
        <v>0</v>
      </c>
    </row>
    <row r="991" spans="2:20" ht="15.9" hidden="1" x14ac:dyDescent="0.4">
      <c r="B991" s="208" t="s">
        <v>27</v>
      </c>
      <c r="C991" s="180" t="s">
        <v>175</v>
      </c>
      <c r="D991" s="178">
        <v>1</v>
      </c>
      <c r="E991" s="179" t="s">
        <v>38</v>
      </c>
      <c r="F991" s="254">
        <v>1760000</v>
      </c>
      <c r="G991" s="254">
        <f>ROUNDDOWN(D991*F991,-3)</f>
        <v>1760000</v>
      </c>
      <c r="H991" s="178">
        <v>1</v>
      </c>
      <c r="I991" s="179" t="s">
        <v>38</v>
      </c>
      <c r="J991" s="254">
        <v>1760000</v>
      </c>
      <c r="K991" s="254">
        <f>ROUNDDOWN(H991*J991,-3)</f>
        <v>1760000</v>
      </c>
      <c r="L991" s="178">
        <v>1</v>
      </c>
      <c r="M991" s="179" t="s">
        <v>38</v>
      </c>
      <c r="N991" s="254">
        <v>1760000</v>
      </c>
      <c r="O991" s="254">
        <f>ROUNDDOWN(L991*N991,-3)</f>
        <v>1760000</v>
      </c>
      <c r="P991" s="178">
        <v>1</v>
      </c>
      <c r="Q991" s="179" t="s">
        <v>38</v>
      </c>
      <c r="R991" s="254">
        <v>1760000</v>
      </c>
      <c r="S991" s="254">
        <f>ROUNDDOWN(P991*R991,-3)</f>
        <v>1760000</v>
      </c>
      <c r="T991" s="251">
        <f t="shared" si="112"/>
        <v>0</v>
      </c>
    </row>
    <row r="992" spans="2:20" ht="15.9" x14ac:dyDescent="0.4">
      <c r="B992" s="208">
        <v>525112</v>
      </c>
      <c r="C992" s="180" t="s">
        <v>97</v>
      </c>
      <c r="D992" s="178">
        <v>0</v>
      </c>
      <c r="E992" s="179"/>
      <c r="F992" s="180">
        <v>0</v>
      </c>
      <c r="G992" s="254">
        <f>SUM(G993:G1000)</f>
        <v>33620000</v>
      </c>
      <c r="H992" s="178">
        <v>0</v>
      </c>
      <c r="I992" s="179"/>
      <c r="J992" s="180">
        <v>0</v>
      </c>
      <c r="K992" s="254">
        <f>SUM(K993:K1000)</f>
        <v>33620000</v>
      </c>
      <c r="L992" s="178">
        <v>0</v>
      </c>
      <c r="M992" s="179"/>
      <c r="N992" s="180">
        <v>0</v>
      </c>
      <c r="O992" s="254">
        <f>SUM(O993:O1000)</f>
        <v>33620000</v>
      </c>
      <c r="P992" s="178">
        <v>0</v>
      </c>
      <c r="Q992" s="179"/>
      <c r="R992" s="180">
        <v>0</v>
      </c>
      <c r="S992" s="254">
        <f>SUM(S993:S1000)</f>
        <v>31820000</v>
      </c>
      <c r="T992" s="251">
        <f t="shared" si="112"/>
        <v>1800000</v>
      </c>
    </row>
    <row r="993" spans="2:20" ht="15.9" hidden="1" x14ac:dyDescent="0.4">
      <c r="B993" s="208" t="s">
        <v>27</v>
      </c>
      <c r="C993" s="180" t="s">
        <v>295</v>
      </c>
      <c r="D993" s="178">
        <v>1</v>
      </c>
      <c r="E993" s="179" t="s">
        <v>38</v>
      </c>
      <c r="F993" s="254">
        <v>600000</v>
      </c>
      <c r="G993" s="254">
        <f t="shared" ref="G993:G1000" si="113">ROUNDDOWN(D993*F993,-3)</f>
        <v>600000</v>
      </c>
      <c r="H993" s="178">
        <v>1</v>
      </c>
      <c r="I993" s="179" t="s">
        <v>38</v>
      </c>
      <c r="J993" s="254">
        <v>600000</v>
      </c>
      <c r="K993" s="254">
        <f t="shared" ref="K993:K1000" si="114">ROUNDDOWN(H993*J993,-3)</f>
        <v>600000</v>
      </c>
      <c r="L993" s="178">
        <v>1</v>
      </c>
      <c r="M993" s="179" t="s">
        <v>38</v>
      </c>
      <c r="N993" s="254">
        <v>600000</v>
      </c>
      <c r="O993" s="254">
        <f t="shared" ref="O993:O1000" si="115">ROUNDDOWN(L993*N993,-3)</f>
        <v>600000</v>
      </c>
      <c r="P993" s="178">
        <v>1</v>
      </c>
      <c r="Q993" s="179" t="s">
        <v>38</v>
      </c>
      <c r="R993" s="254">
        <v>600000</v>
      </c>
      <c r="S993" s="254">
        <f t="shared" ref="S993:S1000" si="116">ROUNDDOWN(P993*R993,-3)</f>
        <v>600000</v>
      </c>
      <c r="T993" s="251">
        <f t="shared" si="112"/>
        <v>0</v>
      </c>
    </row>
    <row r="994" spans="2:20" ht="15.9" x14ac:dyDescent="0.4">
      <c r="B994" s="208" t="s">
        <v>27</v>
      </c>
      <c r="C994" s="180" t="s">
        <v>296</v>
      </c>
      <c r="D994" s="275">
        <f>D987</f>
        <v>24</v>
      </c>
      <c r="E994" s="179" t="s">
        <v>231</v>
      </c>
      <c r="F994" s="254">
        <v>75000</v>
      </c>
      <c r="G994" s="254">
        <f t="shared" si="113"/>
        <v>1800000</v>
      </c>
      <c r="H994" s="275">
        <f>H987</f>
        <v>24</v>
      </c>
      <c r="I994" s="179" t="s">
        <v>231</v>
      </c>
      <c r="J994" s="254">
        <v>75000</v>
      </c>
      <c r="K994" s="254">
        <f t="shared" si="114"/>
        <v>1800000</v>
      </c>
      <c r="L994" s="275">
        <f>L987</f>
        <v>24</v>
      </c>
      <c r="M994" s="179" t="s">
        <v>231</v>
      </c>
      <c r="N994" s="254">
        <v>75000</v>
      </c>
      <c r="O994" s="254">
        <f t="shared" si="115"/>
        <v>1800000</v>
      </c>
      <c r="P994" s="275">
        <v>0</v>
      </c>
      <c r="Q994" s="179" t="s">
        <v>231</v>
      </c>
      <c r="R994" s="254">
        <v>75000</v>
      </c>
      <c r="S994" s="254">
        <f t="shared" si="116"/>
        <v>0</v>
      </c>
      <c r="T994" s="251">
        <f t="shared" si="112"/>
        <v>1800000</v>
      </c>
    </row>
    <row r="995" spans="2:20" ht="15.9" hidden="1" x14ac:dyDescent="0.4">
      <c r="B995" s="208" t="s">
        <v>27</v>
      </c>
      <c r="C995" s="180" t="s">
        <v>44</v>
      </c>
      <c r="D995" s="275">
        <f>D987</f>
        <v>24</v>
      </c>
      <c r="E995" s="179" t="s">
        <v>40</v>
      </c>
      <c r="F995" s="254">
        <v>100000</v>
      </c>
      <c r="G995" s="254">
        <f t="shared" si="113"/>
        <v>2400000</v>
      </c>
      <c r="H995" s="275">
        <f>H987</f>
        <v>24</v>
      </c>
      <c r="I995" s="179" t="s">
        <v>40</v>
      </c>
      <c r="J995" s="254">
        <v>100000</v>
      </c>
      <c r="K995" s="254">
        <f t="shared" si="114"/>
        <v>2400000</v>
      </c>
      <c r="L995" s="275">
        <f>L987</f>
        <v>24</v>
      </c>
      <c r="M995" s="179" t="s">
        <v>40</v>
      </c>
      <c r="N995" s="254">
        <v>100000</v>
      </c>
      <c r="O995" s="254">
        <f t="shared" si="115"/>
        <v>2400000</v>
      </c>
      <c r="P995" s="275">
        <v>24</v>
      </c>
      <c r="Q995" s="179" t="s">
        <v>40</v>
      </c>
      <c r="R995" s="254">
        <v>100000</v>
      </c>
      <c r="S995" s="254">
        <f t="shared" si="116"/>
        <v>2400000</v>
      </c>
      <c r="T995" s="251">
        <f t="shared" si="112"/>
        <v>0</v>
      </c>
    </row>
    <row r="996" spans="2:20" ht="15.9" hidden="1" x14ac:dyDescent="0.4">
      <c r="B996" s="208" t="s">
        <v>27</v>
      </c>
      <c r="C996" s="180" t="s">
        <v>299</v>
      </c>
      <c r="D996" s="275">
        <f>D987/24</f>
        <v>1</v>
      </c>
      <c r="E996" s="179" t="s">
        <v>51</v>
      </c>
      <c r="F996" s="254">
        <v>600000</v>
      </c>
      <c r="G996" s="254">
        <f t="shared" si="113"/>
        <v>600000</v>
      </c>
      <c r="H996" s="275">
        <f>H987/24</f>
        <v>1</v>
      </c>
      <c r="I996" s="179" t="s">
        <v>51</v>
      </c>
      <c r="J996" s="254">
        <v>600000</v>
      </c>
      <c r="K996" s="254">
        <f t="shared" si="114"/>
        <v>600000</v>
      </c>
      <c r="L996" s="275">
        <f>L987/24</f>
        <v>1</v>
      </c>
      <c r="M996" s="179" t="s">
        <v>51</v>
      </c>
      <c r="N996" s="254">
        <v>600000</v>
      </c>
      <c r="O996" s="254">
        <f t="shared" si="115"/>
        <v>600000</v>
      </c>
      <c r="P996" s="275">
        <v>1</v>
      </c>
      <c r="Q996" s="179" t="s">
        <v>51</v>
      </c>
      <c r="R996" s="254">
        <v>600000</v>
      </c>
      <c r="S996" s="254">
        <f t="shared" si="116"/>
        <v>600000</v>
      </c>
      <c r="T996" s="251">
        <f t="shared" si="112"/>
        <v>0</v>
      </c>
    </row>
    <row r="997" spans="2:20" ht="15.9" hidden="1" x14ac:dyDescent="0.4">
      <c r="B997" s="208" t="s">
        <v>27</v>
      </c>
      <c r="C997" s="180" t="s">
        <v>297</v>
      </c>
      <c r="D997" s="178">
        <v>168</v>
      </c>
      <c r="E997" s="179" t="s">
        <v>40</v>
      </c>
      <c r="F997" s="254">
        <v>60000</v>
      </c>
      <c r="G997" s="254">
        <f t="shared" si="113"/>
        <v>10080000</v>
      </c>
      <c r="H997" s="178">
        <v>168</v>
      </c>
      <c r="I997" s="179" t="s">
        <v>40</v>
      </c>
      <c r="J997" s="254">
        <v>60000</v>
      </c>
      <c r="K997" s="254">
        <f t="shared" si="114"/>
        <v>10080000</v>
      </c>
      <c r="L997" s="178">
        <v>168</v>
      </c>
      <c r="M997" s="179" t="s">
        <v>40</v>
      </c>
      <c r="N997" s="254">
        <v>60000</v>
      </c>
      <c r="O997" s="254">
        <f t="shared" si="115"/>
        <v>10080000</v>
      </c>
      <c r="P997" s="178">
        <v>168</v>
      </c>
      <c r="Q997" s="179" t="s">
        <v>40</v>
      </c>
      <c r="R997" s="254">
        <v>60000</v>
      </c>
      <c r="S997" s="254">
        <f t="shared" si="116"/>
        <v>10080000</v>
      </c>
      <c r="T997" s="251">
        <f t="shared" si="112"/>
        <v>0</v>
      </c>
    </row>
    <row r="998" spans="2:20" ht="15.9" hidden="1" x14ac:dyDescent="0.4">
      <c r="B998" s="208" t="s">
        <v>27</v>
      </c>
      <c r="C998" s="180" t="s">
        <v>298</v>
      </c>
      <c r="D998" s="178">
        <v>1</v>
      </c>
      <c r="E998" s="179" t="s">
        <v>38</v>
      </c>
      <c r="F998" s="254">
        <v>15240000</v>
      </c>
      <c r="G998" s="254">
        <f t="shared" si="113"/>
        <v>15240000</v>
      </c>
      <c r="H998" s="178">
        <v>1</v>
      </c>
      <c r="I998" s="179" t="s">
        <v>38</v>
      </c>
      <c r="J998" s="254">
        <v>15240000</v>
      </c>
      <c r="K998" s="254">
        <f t="shared" si="114"/>
        <v>15240000</v>
      </c>
      <c r="L998" s="178">
        <v>1</v>
      </c>
      <c r="M998" s="179" t="s">
        <v>38</v>
      </c>
      <c r="N998" s="254">
        <v>15240000</v>
      </c>
      <c r="O998" s="254">
        <f t="shared" si="115"/>
        <v>15240000</v>
      </c>
      <c r="P998" s="178">
        <v>1</v>
      </c>
      <c r="Q998" s="179" t="s">
        <v>38</v>
      </c>
      <c r="R998" s="254">
        <v>15240000</v>
      </c>
      <c r="S998" s="254">
        <f t="shared" si="116"/>
        <v>15240000</v>
      </c>
      <c r="T998" s="251">
        <f t="shared" si="112"/>
        <v>0</v>
      </c>
    </row>
    <row r="999" spans="2:20" ht="15.9" hidden="1" x14ac:dyDescent="0.4">
      <c r="B999" s="208"/>
      <c r="C999" s="180" t="s">
        <v>348</v>
      </c>
      <c r="D999" s="275">
        <f>D987</f>
        <v>24</v>
      </c>
      <c r="E999" s="179" t="s">
        <v>40</v>
      </c>
      <c r="F999" s="254">
        <v>100000</v>
      </c>
      <c r="G999" s="254">
        <f t="shared" si="113"/>
        <v>2400000</v>
      </c>
      <c r="H999" s="275">
        <f>H987</f>
        <v>24</v>
      </c>
      <c r="I999" s="179" t="s">
        <v>40</v>
      </c>
      <c r="J999" s="254">
        <v>100000</v>
      </c>
      <c r="K999" s="254">
        <f t="shared" si="114"/>
        <v>2400000</v>
      </c>
      <c r="L999" s="275">
        <f>L987</f>
        <v>24</v>
      </c>
      <c r="M999" s="179" t="s">
        <v>40</v>
      </c>
      <c r="N999" s="254">
        <v>100000</v>
      </c>
      <c r="O999" s="254">
        <f t="shared" si="115"/>
        <v>2400000</v>
      </c>
      <c r="P999" s="275">
        <v>24</v>
      </c>
      <c r="Q999" s="179" t="s">
        <v>40</v>
      </c>
      <c r="R999" s="254">
        <v>100000</v>
      </c>
      <c r="S999" s="254">
        <f t="shared" si="116"/>
        <v>2400000</v>
      </c>
      <c r="T999" s="251">
        <f t="shared" si="112"/>
        <v>0</v>
      </c>
    </row>
    <row r="1000" spans="2:20" ht="15.9" hidden="1" x14ac:dyDescent="0.4">
      <c r="B1000" s="208"/>
      <c r="C1000" s="180" t="s">
        <v>294</v>
      </c>
      <c r="D1000" s="275">
        <f>D987/24</f>
        <v>1</v>
      </c>
      <c r="E1000" s="179" t="s">
        <v>51</v>
      </c>
      <c r="F1000" s="254">
        <v>500000</v>
      </c>
      <c r="G1000" s="254">
        <f t="shared" si="113"/>
        <v>500000</v>
      </c>
      <c r="H1000" s="275">
        <f>H987/24</f>
        <v>1</v>
      </c>
      <c r="I1000" s="179" t="s">
        <v>51</v>
      </c>
      <c r="J1000" s="254">
        <v>500000</v>
      </c>
      <c r="K1000" s="254">
        <f t="shared" si="114"/>
        <v>500000</v>
      </c>
      <c r="L1000" s="275">
        <f>L987/24</f>
        <v>1</v>
      </c>
      <c r="M1000" s="179" t="s">
        <v>51</v>
      </c>
      <c r="N1000" s="254">
        <v>500000</v>
      </c>
      <c r="O1000" s="254">
        <f t="shared" si="115"/>
        <v>500000</v>
      </c>
      <c r="P1000" s="275">
        <v>1</v>
      </c>
      <c r="Q1000" s="179" t="s">
        <v>51</v>
      </c>
      <c r="R1000" s="254">
        <v>500000</v>
      </c>
      <c r="S1000" s="254">
        <f t="shared" si="116"/>
        <v>500000</v>
      </c>
      <c r="T1000" s="251">
        <f t="shared" si="112"/>
        <v>0</v>
      </c>
    </row>
    <row r="1001" spans="2:20" ht="15.9" x14ac:dyDescent="0.4">
      <c r="B1001" s="312" t="s">
        <v>69</v>
      </c>
      <c r="C1001" s="313" t="s">
        <v>378</v>
      </c>
      <c r="D1001" s="269">
        <v>24</v>
      </c>
      <c r="E1001" s="270" t="s">
        <v>171</v>
      </c>
      <c r="F1001" s="254">
        <v>0</v>
      </c>
      <c r="G1001" s="254">
        <f>G1002+G1006</f>
        <v>51580000</v>
      </c>
      <c r="H1001" s="314">
        <v>24</v>
      </c>
      <c r="I1001" s="315" t="s">
        <v>171</v>
      </c>
      <c r="J1001" s="316">
        <v>0</v>
      </c>
      <c r="K1001" s="316">
        <f>K1002+K1006</f>
        <v>51580000</v>
      </c>
      <c r="L1001" s="314">
        <v>24</v>
      </c>
      <c r="M1001" s="315" t="s">
        <v>171</v>
      </c>
      <c r="N1001" s="316">
        <v>0</v>
      </c>
      <c r="O1001" s="316">
        <f>O1002+O1006</f>
        <v>51630000</v>
      </c>
      <c r="P1001" s="314">
        <v>24</v>
      </c>
      <c r="Q1001" s="315" t="s">
        <v>171</v>
      </c>
      <c r="R1001" s="316">
        <v>0</v>
      </c>
      <c r="S1001" s="316">
        <f>S1002+S1006</f>
        <v>49830000</v>
      </c>
      <c r="T1001" s="251">
        <f t="shared" si="112"/>
        <v>1800000</v>
      </c>
    </row>
    <row r="1002" spans="2:20" ht="15.9" hidden="1" x14ac:dyDescent="0.4">
      <c r="B1002" s="208">
        <v>525111</v>
      </c>
      <c r="C1002" s="180" t="s">
        <v>174</v>
      </c>
      <c r="D1002" s="178">
        <v>0</v>
      </c>
      <c r="E1002" s="179"/>
      <c r="F1002" s="180">
        <v>0</v>
      </c>
      <c r="G1002" s="254">
        <f>SUM(G1003:G1005)</f>
        <v>17960000</v>
      </c>
      <c r="H1002" s="178">
        <v>0</v>
      </c>
      <c r="I1002" s="179"/>
      <c r="J1002" s="180">
        <v>0</v>
      </c>
      <c r="K1002" s="254">
        <f>SUM(K1003:K1005)</f>
        <v>17960000</v>
      </c>
      <c r="L1002" s="178">
        <v>0</v>
      </c>
      <c r="M1002" s="179"/>
      <c r="N1002" s="180">
        <v>0</v>
      </c>
      <c r="O1002" s="254">
        <f>SUM(O1003:O1005)</f>
        <v>18010000</v>
      </c>
      <c r="P1002" s="178">
        <v>0</v>
      </c>
      <c r="Q1002" s="179"/>
      <c r="R1002" s="180">
        <v>0</v>
      </c>
      <c r="S1002" s="254">
        <f>SUM(S1003:S1005)</f>
        <v>18010000</v>
      </c>
      <c r="T1002" s="251">
        <f t="shared" si="112"/>
        <v>0</v>
      </c>
    </row>
    <row r="1003" spans="2:20" ht="15.9" hidden="1" x14ac:dyDescent="0.4">
      <c r="B1003" s="208" t="s">
        <v>27</v>
      </c>
      <c r="C1003" s="180" t="s">
        <v>46</v>
      </c>
      <c r="D1003" s="178">
        <v>12</v>
      </c>
      <c r="E1003" s="179" t="s">
        <v>47</v>
      </c>
      <c r="F1003" s="254">
        <v>150000</v>
      </c>
      <c r="G1003" s="254">
        <f>ROUNDDOWN(D1003*F1003,-3)</f>
        <v>1800000</v>
      </c>
      <c r="H1003" s="178">
        <v>12</v>
      </c>
      <c r="I1003" s="179" t="s">
        <v>47</v>
      </c>
      <c r="J1003" s="254">
        <v>150000</v>
      </c>
      <c r="K1003" s="254">
        <f>ROUNDDOWN(H1003*J1003,-3)</f>
        <v>1800000</v>
      </c>
      <c r="L1003" s="178">
        <v>12</v>
      </c>
      <c r="M1003" s="179" t="s">
        <v>47</v>
      </c>
      <c r="N1003" s="254">
        <v>150000</v>
      </c>
      <c r="O1003" s="254">
        <f>ROUNDDOWN(L1003*N1003,-3)</f>
        <v>1800000</v>
      </c>
      <c r="P1003" s="178">
        <v>12</v>
      </c>
      <c r="Q1003" s="179" t="s">
        <v>47</v>
      </c>
      <c r="R1003" s="254">
        <v>150000</v>
      </c>
      <c r="S1003" s="254">
        <f>ROUNDDOWN(P1003*R1003,-3)</f>
        <v>1800000</v>
      </c>
      <c r="T1003" s="251">
        <f t="shared" si="112"/>
        <v>0</v>
      </c>
    </row>
    <row r="1004" spans="2:20" ht="15.9" hidden="1" x14ac:dyDescent="0.4">
      <c r="B1004" s="208" t="s">
        <v>27</v>
      </c>
      <c r="C1004" s="180" t="s">
        <v>48</v>
      </c>
      <c r="D1004" s="178">
        <v>96</v>
      </c>
      <c r="E1004" s="179" t="s">
        <v>47</v>
      </c>
      <c r="F1004" s="254">
        <v>150000</v>
      </c>
      <c r="G1004" s="254">
        <f>ROUNDDOWN(D1004*F1004,-3)</f>
        <v>14400000</v>
      </c>
      <c r="H1004" s="178">
        <v>96</v>
      </c>
      <c r="I1004" s="179" t="s">
        <v>47</v>
      </c>
      <c r="J1004" s="254">
        <v>150000</v>
      </c>
      <c r="K1004" s="254">
        <f>ROUNDDOWN(H1004*J1004,-3)</f>
        <v>14400000</v>
      </c>
      <c r="L1004" s="178">
        <v>96</v>
      </c>
      <c r="M1004" s="179" t="s">
        <v>47</v>
      </c>
      <c r="N1004" s="254">
        <v>150000</v>
      </c>
      <c r="O1004" s="254">
        <f>ROUNDDOWN(L1004*N1004,-3)</f>
        <v>14400000</v>
      </c>
      <c r="P1004" s="178">
        <v>96</v>
      </c>
      <c r="Q1004" s="179" t="s">
        <v>47</v>
      </c>
      <c r="R1004" s="254">
        <v>150000</v>
      </c>
      <c r="S1004" s="254">
        <f>ROUNDDOWN(P1004*R1004,-3)</f>
        <v>14400000</v>
      </c>
      <c r="T1004" s="251">
        <f t="shared" si="112"/>
        <v>0</v>
      </c>
    </row>
    <row r="1005" spans="2:20" ht="15.9" hidden="1" x14ac:dyDescent="0.4">
      <c r="B1005" s="208" t="s">
        <v>27</v>
      </c>
      <c r="C1005" s="180" t="s">
        <v>175</v>
      </c>
      <c r="D1005" s="178">
        <v>1</v>
      </c>
      <c r="E1005" s="179" t="s">
        <v>38</v>
      </c>
      <c r="F1005" s="254">
        <v>1760000</v>
      </c>
      <c r="G1005" s="254">
        <f>ROUNDDOWN(D1005*F1005,-3)</f>
        <v>1760000</v>
      </c>
      <c r="H1005" s="178">
        <v>1</v>
      </c>
      <c r="I1005" s="179" t="s">
        <v>38</v>
      </c>
      <c r="J1005" s="254">
        <v>1760000</v>
      </c>
      <c r="K1005" s="254">
        <f>ROUNDDOWN(H1005*J1005,-3)</f>
        <v>1760000</v>
      </c>
      <c r="L1005" s="178">
        <v>1</v>
      </c>
      <c r="M1005" s="179" t="s">
        <v>38</v>
      </c>
      <c r="N1005" s="254">
        <f>1760000+50000</f>
        <v>1810000</v>
      </c>
      <c r="O1005" s="254">
        <f>ROUNDDOWN(L1005*N1005,-3)</f>
        <v>1810000</v>
      </c>
      <c r="P1005" s="178">
        <v>1</v>
      </c>
      <c r="Q1005" s="179" t="s">
        <v>38</v>
      </c>
      <c r="R1005" s="254">
        <f>1760000+50000</f>
        <v>1810000</v>
      </c>
      <c r="S1005" s="254">
        <f>ROUNDDOWN(P1005*R1005,-3)</f>
        <v>1810000</v>
      </c>
      <c r="T1005" s="251">
        <f t="shared" si="112"/>
        <v>0</v>
      </c>
    </row>
    <row r="1006" spans="2:20" ht="15.9" x14ac:dyDescent="0.4">
      <c r="B1006" s="208">
        <v>525112</v>
      </c>
      <c r="C1006" s="180" t="s">
        <v>97</v>
      </c>
      <c r="D1006" s="178">
        <v>0</v>
      </c>
      <c r="E1006" s="179"/>
      <c r="F1006" s="180">
        <v>0</v>
      </c>
      <c r="G1006" s="254">
        <f>SUM(G1007:G1014)</f>
        <v>33620000</v>
      </c>
      <c r="H1006" s="178">
        <v>0</v>
      </c>
      <c r="I1006" s="179"/>
      <c r="J1006" s="180">
        <v>0</v>
      </c>
      <c r="K1006" s="254">
        <f>SUM(K1007:K1014)</f>
        <v>33620000</v>
      </c>
      <c r="L1006" s="178">
        <v>0</v>
      </c>
      <c r="M1006" s="179"/>
      <c r="N1006" s="180">
        <v>0</v>
      </c>
      <c r="O1006" s="254">
        <f>SUM(O1007:O1014)</f>
        <v>33620000</v>
      </c>
      <c r="P1006" s="178">
        <v>0</v>
      </c>
      <c r="Q1006" s="179"/>
      <c r="R1006" s="180">
        <v>0</v>
      </c>
      <c r="S1006" s="254">
        <f>SUM(S1007:S1014)</f>
        <v>31820000</v>
      </c>
      <c r="T1006" s="251">
        <f t="shared" si="112"/>
        <v>1800000</v>
      </c>
    </row>
    <row r="1007" spans="2:20" ht="15.9" hidden="1" x14ac:dyDescent="0.4">
      <c r="B1007" s="208" t="s">
        <v>27</v>
      </c>
      <c r="C1007" s="180" t="s">
        <v>295</v>
      </c>
      <c r="D1007" s="178">
        <v>1</v>
      </c>
      <c r="E1007" s="179" t="s">
        <v>38</v>
      </c>
      <c r="F1007" s="254">
        <v>600000</v>
      </c>
      <c r="G1007" s="254">
        <f t="shared" ref="G1007:G1014" si="117">ROUNDDOWN(D1007*F1007,-3)</f>
        <v>600000</v>
      </c>
      <c r="H1007" s="178">
        <v>1</v>
      </c>
      <c r="I1007" s="179" t="s">
        <v>38</v>
      </c>
      <c r="J1007" s="254">
        <v>600000</v>
      </c>
      <c r="K1007" s="254">
        <f t="shared" ref="K1007:K1014" si="118">ROUNDDOWN(H1007*J1007,-3)</f>
        <v>600000</v>
      </c>
      <c r="L1007" s="178">
        <v>1</v>
      </c>
      <c r="M1007" s="179" t="s">
        <v>38</v>
      </c>
      <c r="N1007" s="254">
        <v>600000</v>
      </c>
      <c r="O1007" s="254">
        <f t="shared" ref="O1007:O1014" si="119">ROUNDDOWN(L1007*N1007,-3)</f>
        <v>600000</v>
      </c>
      <c r="P1007" s="178">
        <v>1</v>
      </c>
      <c r="Q1007" s="179" t="s">
        <v>38</v>
      </c>
      <c r="R1007" s="254">
        <v>600000</v>
      </c>
      <c r="S1007" s="254">
        <f t="shared" ref="S1007:S1014" si="120">ROUNDDOWN(P1007*R1007,-3)</f>
        <v>600000</v>
      </c>
      <c r="T1007" s="251">
        <f t="shared" si="112"/>
        <v>0</v>
      </c>
    </row>
    <row r="1008" spans="2:20" ht="15.9" x14ac:dyDescent="0.4">
      <c r="B1008" s="208" t="s">
        <v>27</v>
      </c>
      <c r="C1008" s="180" t="s">
        <v>296</v>
      </c>
      <c r="D1008" s="275">
        <f>D1001</f>
        <v>24</v>
      </c>
      <c r="E1008" s="179" t="s">
        <v>231</v>
      </c>
      <c r="F1008" s="254">
        <v>75000</v>
      </c>
      <c r="G1008" s="254">
        <f t="shared" si="117"/>
        <v>1800000</v>
      </c>
      <c r="H1008" s="275">
        <f>H1001</f>
        <v>24</v>
      </c>
      <c r="I1008" s="179" t="s">
        <v>231</v>
      </c>
      <c r="J1008" s="254">
        <v>75000</v>
      </c>
      <c r="K1008" s="254">
        <f t="shared" si="118"/>
        <v>1800000</v>
      </c>
      <c r="L1008" s="275">
        <f>L1001</f>
        <v>24</v>
      </c>
      <c r="M1008" s="179" t="s">
        <v>231</v>
      </c>
      <c r="N1008" s="254">
        <v>75000</v>
      </c>
      <c r="O1008" s="254">
        <f t="shared" si="119"/>
        <v>1800000</v>
      </c>
      <c r="P1008" s="275">
        <v>0</v>
      </c>
      <c r="Q1008" s="179" t="s">
        <v>231</v>
      </c>
      <c r="R1008" s="254">
        <v>75000</v>
      </c>
      <c r="S1008" s="254">
        <f t="shared" si="120"/>
        <v>0</v>
      </c>
      <c r="T1008" s="251">
        <f t="shared" si="112"/>
        <v>1800000</v>
      </c>
    </row>
    <row r="1009" spans="2:20" ht="15.9" hidden="1" x14ac:dyDescent="0.4">
      <c r="B1009" s="208" t="s">
        <v>27</v>
      </c>
      <c r="C1009" s="180" t="s">
        <v>44</v>
      </c>
      <c r="D1009" s="275">
        <f>D1001</f>
        <v>24</v>
      </c>
      <c r="E1009" s="179" t="s">
        <v>40</v>
      </c>
      <c r="F1009" s="254">
        <v>100000</v>
      </c>
      <c r="G1009" s="254">
        <f t="shared" si="117"/>
        <v>2400000</v>
      </c>
      <c r="H1009" s="275">
        <f>H1001</f>
        <v>24</v>
      </c>
      <c r="I1009" s="179" t="s">
        <v>40</v>
      </c>
      <c r="J1009" s="254">
        <v>100000</v>
      </c>
      <c r="K1009" s="254">
        <f t="shared" si="118"/>
        <v>2400000</v>
      </c>
      <c r="L1009" s="275">
        <f>L1001</f>
        <v>24</v>
      </c>
      <c r="M1009" s="179" t="s">
        <v>40</v>
      </c>
      <c r="N1009" s="254">
        <v>100000</v>
      </c>
      <c r="O1009" s="254">
        <f t="shared" si="119"/>
        <v>2400000</v>
      </c>
      <c r="P1009" s="275">
        <v>24</v>
      </c>
      <c r="Q1009" s="179" t="s">
        <v>40</v>
      </c>
      <c r="R1009" s="254">
        <v>100000</v>
      </c>
      <c r="S1009" s="254">
        <f t="shared" si="120"/>
        <v>2400000</v>
      </c>
      <c r="T1009" s="251">
        <f t="shared" si="112"/>
        <v>0</v>
      </c>
    </row>
    <row r="1010" spans="2:20" ht="15.9" hidden="1" x14ac:dyDescent="0.4">
      <c r="B1010" s="208" t="s">
        <v>27</v>
      </c>
      <c r="C1010" s="180" t="s">
        <v>299</v>
      </c>
      <c r="D1010" s="275">
        <f>D1001/24</f>
        <v>1</v>
      </c>
      <c r="E1010" s="179" t="s">
        <v>51</v>
      </c>
      <c r="F1010" s="254">
        <v>600000</v>
      </c>
      <c r="G1010" s="254">
        <f t="shared" si="117"/>
        <v>600000</v>
      </c>
      <c r="H1010" s="275">
        <f>H1001/24</f>
        <v>1</v>
      </c>
      <c r="I1010" s="179" t="s">
        <v>51</v>
      </c>
      <c r="J1010" s="254">
        <v>600000</v>
      </c>
      <c r="K1010" s="254">
        <f t="shared" si="118"/>
        <v>600000</v>
      </c>
      <c r="L1010" s="275">
        <f>L1001/24</f>
        <v>1</v>
      </c>
      <c r="M1010" s="179" t="s">
        <v>51</v>
      </c>
      <c r="N1010" s="254">
        <v>600000</v>
      </c>
      <c r="O1010" s="254">
        <f t="shared" si="119"/>
        <v>600000</v>
      </c>
      <c r="P1010" s="275">
        <v>1</v>
      </c>
      <c r="Q1010" s="179" t="s">
        <v>51</v>
      </c>
      <c r="R1010" s="254">
        <v>600000</v>
      </c>
      <c r="S1010" s="254">
        <f t="shared" si="120"/>
        <v>600000</v>
      </c>
      <c r="T1010" s="251">
        <f t="shared" si="112"/>
        <v>0</v>
      </c>
    </row>
    <row r="1011" spans="2:20" ht="15.9" hidden="1" x14ac:dyDescent="0.4">
      <c r="B1011" s="208" t="s">
        <v>27</v>
      </c>
      <c r="C1011" s="180" t="s">
        <v>297</v>
      </c>
      <c r="D1011" s="178">
        <v>168</v>
      </c>
      <c r="E1011" s="179" t="s">
        <v>40</v>
      </c>
      <c r="F1011" s="254">
        <v>60000</v>
      </c>
      <c r="G1011" s="254">
        <f t="shared" si="117"/>
        <v>10080000</v>
      </c>
      <c r="H1011" s="178">
        <v>168</v>
      </c>
      <c r="I1011" s="179" t="s">
        <v>40</v>
      </c>
      <c r="J1011" s="254">
        <v>60000</v>
      </c>
      <c r="K1011" s="254">
        <f t="shared" si="118"/>
        <v>10080000</v>
      </c>
      <c r="L1011" s="178">
        <v>168</v>
      </c>
      <c r="M1011" s="179" t="s">
        <v>40</v>
      </c>
      <c r="N1011" s="254">
        <v>60000</v>
      </c>
      <c r="O1011" s="254">
        <f t="shared" si="119"/>
        <v>10080000</v>
      </c>
      <c r="P1011" s="178">
        <v>168</v>
      </c>
      <c r="Q1011" s="179" t="s">
        <v>40</v>
      </c>
      <c r="R1011" s="254">
        <v>60000</v>
      </c>
      <c r="S1011" s="254">
        <f t="shared" si="120"/>
        <v>10080000</v>
      </c>
      <c r="T1011" s="251">
        <f t="shared" si="112"/>
        <v>0</v>
      </c>
    </row>
    <row r="1012" spans="2:20" ht="15.9" hidden="1" x14ac:dyDescent="0.4">
      <c r="B1012" s="208" t="s">
        <v>27</v>
      </c>
      <c r="C1012" s="180" t="s">
        <v>298</v>
      </c>
      <c r="D1012" s="178">
        <v>1</v>
      </c>
      <c r="E1012" s="179" t="s">
        <v>38</v>
      </c>
      <c r="F1012" s="254">
        <v>15240000</v>
      </c>
      <c r="G1012" s="254">
        <f t="shared" si="117"/>
        <v>15240000</v>
      </c>
      <c r="H1012" s="178">
        <v>1</v>
      </c>
      <c r="I1012" s="179" t="s">
        <v>38</v>
      </c>
      <c r="J1012" s="254">
        <v>15240000</v>
      </c>
      <c r="K1012" s="254">
        <f t="shared" si="118"/>
        <v>15240000</v>
      </c>
      <c r="L1012" s="178">
        <v>1</v>
      </c>
      <c r="M1012" s="179" t="s">
        <v>38</v>
      </c>
      <c r="N1012" s="254">
        <v>15240000</v>
      </c>
      <c r="O1012" s="254">
        <f t="shared" si="119"/>
        <v>15240000</v>
      </c>
      <c r="P1012" s="178">
        <v>1</v>
      </c>
      <c r="Q1012" s="179" t="s">
        <v>38</v>
      </c>
      <c r="R1012" s="254">
        <v>15240000</v>
      </c>
      <c r="S1012" s="254">
        <f t="shared" si="120"/>
        <v>15240000</v>
      </c>
      <c r="T1012" s="251">
        <f t="shared" si="112"/>
        <v>0</v>
      </c>
    </row>
    <row r="1013" spans="2:20" ht="15.9" hidden="1" x14ac:dyDescent="0.4">
      <c r="B1013" s="208"/>
      <c r="C1013" s="180" t="s">
        <v>348</v>
      </c>
      <c r="D1013" s="275">
        <f>D1001</f>
        <v>24</v>
      </c>
      <c r="E1013" s="179" t="s">
        <v>40</v>
      </c>
      <c r="F1013" s="254">
        <v>100000</v>
      </c>
      <c r="G1013" s="254">
        <f t="shared" si="117"/>
        <v>2400000</v>
      </c>
      <c r="H1013" s="275">
        <f>H1001</f>
        <v>24</v>
      </c>
      <c r="I1013" s="179" t="s">
        <v>40</v>
      </c>
      <c r="J1013" s="254">
        <v>100000</v>
      </c>
      <c r="K1013" s="254">
        <f t="shared" si="118"/>
        <v>2400000</v>
      </c>
      <c r="L1013" s="275">
        <f>L1001</f>
        <v>24</v>
      </c>
      <c r="M1013" s="179" t="s">
        <v>40</v>
      </c>
      <c r="N1013" s="254">
        <v>100000</v>
      </c>
      <c r="O1013" s="254">
        <f t="shared" si="119"/>
        <v>2400000</v>
      </c>
      <c r="P1013" s="275">
        <v>24</v>
      </c>
      <c r="Q1013" s="179" t="s">
        <v>40</v>
      </c>
      <c r="R1013" s="254">
        <v>100000</v>
      </c>
      <c r="S1013" s="254">
        <f t="shared" si="120"/>
        <v>2400000</v>
      </c>
      <c r="T1013" s="251">
        <f t="shared" si="112"/>
        <v>0</v>
      </c>
    </row>
    <row r="1014" spans="2:20" ht="15.9" hidden="1" x14ac:dyDescent="0.4">
      <c r="B1014" s="208"/>
      <c r="C1014" s="180" t="s">
        <v>294</v>
      </c>
      <c r="D1014" s="275">
        <f>D1001/24</f>
        <v>1</v>
      </c>
      <c r="E1014" s="179" t="s">
        <v>51</v>
      </c>
      <c r="F1014" s="254">
        <v>500000</v>
      </c>
      <c r="G1014" s="254">
        <f t="shared" si="117"/>
        <v>500000</v>
      </c>
      <c r="H1014" s="275">
        <f>H1001/24</f>
        <v>1</v>
      </c>
      <c r="I1014" s="179" t="s">
        <v>51</v>
      </c>
      <c r="J1014" s="254">
        <v>500000</v>
      </c>
      <c r="K1014" s="254">
        <f t="shared" si="118"/>
        <v>500000</v>
      </c>
      <c r="L1014" s="275">
        <f>L1001/24</f>
        <v>1</v>
      </c>
      <c r="M1014" s="179" t="s">
        <v>51</v>
      </c>
      <c r="N1014" s="254">
        <v>500000</v>
      </c>
      <c r="O1014" s="254">
        <f t="shared" si="119"/>
        <v>500000</v>
      </c>
      <c r="P1014" s="275">
        <v>1</v>
      </c>
      <c r="Q1014" s="179" t="s">
        <v>51</v>
      </c>
      <c r="R1014" s="254">
        <v>500000</v>
      </c>
      <c r="S1014" s="254">
        <f t="shared" si="120"/>
        <v>500000</v>
      </c>
      <c r="T1014" s="251">
        <f t="shared" si="112"/>
        <v>0</v>
      </c>
    </row>
    <row r="1015" spans="2:20" ht="15.9" x14ac:dyDescent="0.4">
      <c r="B1015" s="312" t="s">
        <v>77</v>
      </c>
      <c r="C1015" s="313" t="s">
        <v>379</v>
      </c>
      <c r="D1015" s="269">
        <v>384</v>
      </c>
      <c r="E1015" s="270" t="s">
        <v>171</v>
      </c>
      <c r="F1015" s="254">
        <v>0</v>
      </c>
      <c r="G1015" s="254">
        <f>G1016</f>
        <v>36800000</v>
      </c>
      <c r="H1015" s="314">
        <v>384</v>
      </c>
      <c r="I1015" s="315" t="s">
        <v>171</v>
      </c>
      <c r="J1015" s="316">
        <v>0</v>
      </c>
      <c r="K1015" s="316">
        <f>K1016</f>
        <v>36800000</v>
      </c>
      <c r="L1015" s="314">
        <v>260</v>
      </c>
      <c r="M1015" s="315" t="s">
        <v>171</v>
      </c>
      <c r="N1015" s="316">
        <v>0</v>
      </c>
      <c r="O1015" s="316">
        <f>O1016</f>
        <v>23400000</v>
      </c>
      <c r="P1015" s="314">
        <v>260</v>
      </c>
      <c r="Q1015" s="315" t="s">
        <v>171</v>
      </c>
      <c r="R1015" s="316">
        <v>0</v>
      </c>
      <c r="S1015" s="316">
        <f>S1016</f>
        <v>3900000</v>
      </c>
      <c r="T1015" s="251">
        <f t="shared" si="112"/>
        <v>19500000</v>
      </c>
    </row>
    <row r="1016" spans="2:20" ht="15.9" x14ac:dyDescent="0.4">
      <c r="B1016" s="208">
        <v>525112</v>
      </c>
      <c r="C1016" s="180" t="s">
        <v>97</v>
      </c>
      <c r="D1016" s="178">
        <v>0</v>
      </c>
      <c r="E1016" s="179" t="s">
        <v>27</v>
      </c>
      <c r="F1016" s="180">
        <v>0</v>
      </c>
      <c r="G1016" s="254">
        <f>SUM(G1017:G1019)</f>
        <v>36800000</v>
      </c>
      <c r="H1016" s="178">
        <v>0</v>
      </c>
      <c r="I1016" s="179" t="s">
        <v>27</v>
      </c>
      <c r="J1016" s="180">
        <v>0</v>
      </c>
      <c r="K1016" s="254">
        <f>SUM(K1017:K1019)</f>
        <v>36800000</v>
      </c>
      <c r="L1016" s="178">
        <v>0</v>
      </c>
      <c r="M1016" s="179" t="s">
        <v>27</v>
      </c>
      <c r="N1016" s="180">
        <v>0</v>
      </c>
      <c r="O1016" s="254">
        <f>SUM(O1017:O1019)</f>
        <v>23400000</v>
      </c>
      <c r="P1016" s="178">
        <v>0</v>
      </c>
      <c r="Q1016" s="179" t="s">
        <v>27</v>
      </c>
      <c r="R1016" s="180">
        <v>0</v>
      </c>
      <c r="S1016" s="254">
        <f>SUM(S1017:S1019)</f>
        <v>3900000</v>
      </c>
      <c r="T1016" s="251">
        <f t="shared" si="112"/>
        <v>19500000</v>
      </c>
    </row>
    <row r="1017" spans="2:20" ht="15.9" hidden="1" x14ac:dyDescent="0.4">
      <c r="B1017" s="208" t="s">
        <v>27</v>
      </c>
      <c r="C1017" s="180" t="s">
        <v>295</v>
      </c>
      <c r="D1017" s="275">
        <f>D1015</f>
        <v>384</v>
      </c>
      <c r="E1017" s="179" t="s">
        <v>40</v>
      </c>
      <c r="F1017" s="254">
        <v>15000</v>
      </c>
      <c r="G1017" s="254">
        <f>ROUNDDOWN(D1017*F1017,-3)</f>
        <v>5760000</v>
      </c>
      <c r="H1017" s="275">
        <f>H1015</f>
        <v>384</v>
      </c>
      <c r="I1017" s="179" t="s">
        <v>40</v>
      </c>
      <c r="J1017" s="254">
        <v>15000</v>
      </c>
      <c r="K1017" s="254">
        <f>ROUNDDOWN(H1017*J1017,-3)</f>
        <v>5760000</v>
      </c>
      <c r="L1017" s="275">
        <f>L1015</f>
        <v>260</v>
      </c>
      <c r="M1017" s="179" t="s">
        <v>40</v>
      </c>
      <c r="N1017" s="254">
        <v>15000</v>
      </c>
      <c r="O1017" s="254">
        <f>ROUNDDOWN(L1017*N1017,-3)</f>
        <v>3900000</v>
      </c>
      <c r="P1017" s="275">
        <v>260</v>
      </c>
      <c r="Q1017" s="179" t="s">
        <v>40</v>
      </c>
      <c r="R1017" s="254">
        <v>15000</v>
      </c>
      <c r="S1017" s="254">
        <f>ROUNDDOWN(P1017*R1017,-3)</f>
        <v>3900000</v>
      </c>
      <c r="T1017" s="251">
        <f t="shared" si="112"/>
        <v>0</v>
      </c>
    </row>
    <row r="1018" spans="2:20" ht="15.9" x14ac:dyDescent="0.4">
      <c r="B1018" s="208" t="s">
        <v>27</v>
      </c>
      <c r="C1018" s="180" t="s">
        <v>296</v>
      </c>
      <c r="D1018" s="275">
        <f>D1015</f>
        <v>384</v>
      </c>
      <c r="E1018" s="179" t="s">
        <v>231</v>
      </c>
      <c r="F1018" s="254">
        <v>75000</v>
      </c>
      <c r="G1018" s="254">
        <f>ROUNDDOWN(D1018*F1018,-3)</f>
        <v>28800000</v>
      </c>
      <c r="H1018" s="275">
        <f>H1015</f>
        <v>384</v>
      </c>
      <c r="I1018" s="179" t="s">
        <v>231</v>
      </c>
      <c r="J1018" s="254">
        <v>75000</v>
      </c>
      <c r="K1018" s="254">
        <f>ROUNDDOWN(H1018*J1018,-3)</f>
        <v>28800000</v>
      </c>
      <c r="L1018" s="275">
        <f>L1015</f>
        <v>260</v>
      </c>
      <c r="M1018" s="179" t="s">
        <v>231</v>
      </c>
      <c r="N1018" s="254">
        <v>75000</v>
      </c>
      <c r="O1018" s="254">
        <f>ROUNDDOWN(L1018*N1018,-3)</f>
        <v>19500000</v>
      </c>
      <c r="P1018" s="275">
        <v>0</v>
      </c>
      <c r="Q1018" s="179" t="s">
        <v>231</v>
      </c>
      <c r="R1018" s="254">
        <v>75000</v>
      </c>
      <c r="S1018" s="254">
        <f>ROUNDDOWN(P1018*R1018,-3)</f>
        <v>0</v>
      </c>
      <c r="T1018" s="251">
        <f t="shared" si="112"/>
        <v>19500000</v>
      </c>
    </row>
    <row r="1019" spans="2:20" ht="15.9" hidden="1" x14ac:dyDescent="0.4">
      <c r="B1019" s="208"/>
      <c r="C1019" s="180" t="s">
        <v>299</v>
      </c>
      <c r="D1019" s="275">
        <v>16</v>
      </c>
      <c r="E1019" s="179" t="s">
        <v>51</v>
      </c>
      <c r="F1019" s="254">
        <v>140000</v>
      </c>
      <c r="G1019" s="254">
        <f>ROUNDDOWN(D1019*F1019,-3)</f>
        <v>2240000</v>
      </c>
      <c r="H1019" s="275">
        <v>16</v>
      </c>
      <c r="I1019" s="179" t="s">
        <v>51</v>
      </c>
      <c r="J1019" s="254">
        <v>140000</v>
      </c>
      <c r="K1019" s="254">
        <f>ROUNDDOWN(H1019*J1019,-3)</f>
        <v>2240000</v>
      </c>
      <c r="L1019" s="275">
        <v>0</v>
      </c>
      <c r="M1019" s="179" t="s">
        <v>51</v>
      </c>
      <c r="N1019" s="254">
        <v>140000</v>
      </c>
      <c r="O1019" s="254">
        <f>ROUNDDOWN(L1019*N1019,-3)</f>
        <v>0</v>
      </c>
      <c r="P1019" s="275">
        <v>0</v>
      </c>
      <c r="Q1019" s="179" t="s">
        <v>51</v>
      </c>
      <c r="R1019" s="254">
        <v>140000</v>
      </c>
      <c r="S1019" s="254">
        <f>ROUNDDOWN(P1019*R1019,-3)</f>
        <v>0</v>
      </c>
      <c r="T1019" s="251">
        <f t="shared" si="112"/>
        <v>0</v>
      </c>
    </row>
    <row r="1020" spans="2:20" ht="15.9" x14ac:dyDescent="0.4">
      <c r="B1020" s="312" t="s">
        <v>380</v>
      </c>
      <c r="C1020" s="313" t="s">
        <v>381</v>
      </c>
      <c r="D1020" s="269">
        <v>384</v>
      </c>
      <c r="E1020" s="270" t="s">
        <v>171</v>
      </c>
      <c r="F1020" s="254">
        <v>0</v>
      </c>
      <c r="G1020" s="254">
        <f>G1021</f>
        <v>36800000</v>
      </c>
      <c r="H1020" s="314">
        <v>384</v>
      </c>
      <c r="I1020" s="315" t="s">
        <v>171</v>
      </c>
      <c r="J1020" s="316">
        <v>0</v>
      </c>
      <c r="K1020" s="316">
        <f>K1021</f>
        <v>36800000</v>
      </c>
      <c r="L1020" s="314">
        <v>384</v>
      </c>
      <c r="M1020" s="315" t="s">
        <v>171</v>
      </c>
      <c r="N1020" s="316">
        <v>0</v>
      </c>
      <c r="O1020" s="316">
        <f>O1021</f>
        <v>34560000</v>
      </c>
      <c r="P1020" s="314">
        <v>384</v>
      </c>
      <c r="Q1020" s="315" t="s">
        <v>171</v>
      </c>
      <c r="R1020" s="316">
        <v>0</v>
      </c>
      <c r="S1020" s="316">
        <f>S1021</f>
        <v>5760000</v>
      </c>
      <c r="T1020" s="251">
        <f t="shared" si="112"/>
        <v>28800000</v>
      </c>
    </row>
    <row r="1021" spans="2:20" ht="15.9" x14ac:dyDescent="0.4">
      <c r="B1021" s="208">
        <v>525112</v>
      </c>
      <c r="C1021" s="180" t="s">
        <v>97</v>
      </c>
      <c r="D1021" s="178">
        <v>0</v>
      </c>
      <c r="E1021" s="179" t="s">
        <v>27</v>
      </c>
      <c r="F1021" s="180">
        <v>0</v>
      </c>
      <c r="G1021" s="254">
        <f>SUM(G1022:G1024)</f>
        <v>36800000</v>
      </c>
      <c r="H1021" s="178">
        <v>0</v>
      </c>
      <c r="I1021" s="179" t="s">
        <v>27</v>
      </c>
      <c r="J1021" s="180">
        <v>0</v>
      </c>
      <c r="K1021" s="254">
        <f>SUM(K1022:K1024)</f>
        <v>36800000</v>
      </c>
      <c r="L1021" s="178">
        <v>0</v>
      </c>
      <c r="M1021" s="179" t="s">
        <v>27</v>
      </c>
      <c r="N1021" s="180">
        <v>0</v>
      </c>
      <c r="O1021" s="254">
        <f>SUM(O1022:O1024)</f>
        <v>34560000</v>
      </c>
      <c r="P1021" s="178">
        <v>0</v>
      </c>
      <c r="Q1021" s="179" t="s">
        <v>27</v>
      </c>
      <c r="R1021" s="180">
        <v>0</v>
      </c>
      <c r="S1021" s="254">
        <f>SUM(S1022:S1024)</f>
        <v>5760000</v>
      </c>
      <c r="T1021" s="251">
        <f t="shared" si="112"/>
        <v>28800000</v>
      </c>
    </row>
    <row r="1022" spans="2:20" ht="15.9" hidden="1" x14ac:dyDescent="0.4">
      <c r="B1022" s="208" t="s">
        <v>27</v>
      </c>
      <c r="C1022" s="180" t="s">
        <v>295</v>
      </c>
      <c r="D1022" s="275">
        <f>D1020</f>
        <v>384</v>
      </c>
      <c r="E1022" s="179" t="s">
        <v>40</v>
      </c>
      <c r="F1022" s="254">
        <v>15000</v>
      </c>
      <c r="G1022" s="254">
        <f>ROUNDDOWN(D1022*F1022,-3)</f>
        <v>5760000</v>
      </c>
      <c r="H1022" s="275">
        <f>H1020</f>
        <v>384</v>
      </c>
      <c r="I1022" s="179" t="s">
        <v>40</v>
      </c>
      <c r="J1022" s="254">
        <v>15000</v>
      </c>
      <c r="K1022" s="254">
        <f>ROUNDDOWN(H1022*J1022,-3)</f>
        <v>5760000</v>
      </c>
      <c r="L1022" s="275">
        <f>L1020</f>
        <v>384</v>
      </c>
      <c r="M1022" s="179" t="s">
        <v>40</v>
      </c>
      <c r="N1022" s="254">
        <v>15000</v>
      </c>
      <c r="O1022" s="254">
        <f>ROUNDDOWN(L1022*N1022,-3)</f>
        <v>5760000</v>
      </c>
      <c r="P1022" s="275">
        <v>384</v>
      </c>
      <c r="Q1022" s="179" t="s">
        <v>40</v>
      </c>
      <c r="R1022" s="254">
        <v>15000</v>
      </c>
      <c r="S1022" s="254">
        <f>ROUNDDOWN(P1022*R1022,-3)</f>
        <v>5760000</v>
      </c>
      <c r="T1022" s="251">
        <f t="shared" si="112"/>
        <v>0</v>
      </c>
    </row>
    <row r="1023" spans="2:20" ht="15.9" x14ac:dyDescent="0.4">
      <c r="B1023" s="208" t="s">
        <v>27</v>
      </c>
      <c r="C1023" s="180" t="s">
        <v>296</v>
      </c>
      <c r="D1023" s="275">
        <f>D1020</f>
        <v>384</v>
      </c>
      <c r="E1023" s="179" t="s">
        <v>231</v>
      </c>
      <c r="F1023" s="254">
        <v>75000</v>
      </c>
      <c r="G1023" s="254">
        <f>ROUNDDOWN(D1023*F1023,-3)</f>
        <v>28800000</v>
      </c>
      <c r="H1023" s="275">
        <f>H1020</f>
        <v>384</v>
      </c>
      <c r="I1023" s="179" t="s">
        <v>231</v>
      </c>
      <c r="J1023" s="254">
        <v>75000</v>
      </c>
      <c r="K1023" s="254">
        <f>ROUNDDOWN(H1023*J1023,-3)</f>
        <v>28800000</v>
      </c>
      <c r="L1023" s="275">
        <f>L1020</f>
        <v>384</v>
      </c>
      <c r="M1023" s="179" t="s">
        <v>231</v>
      </c>
      <c r="N1023" s="254">
        <v>75000</v>
      </c>
      <c r="O1023" s="254">
        <f>ROUNDDOWN(L1023*N1023,-3)</f>
        <v>28800000</v>
      </c>
      <c r="P1023" s="275">
        <v>0</v>
      </c>
      <c r="Q1023" s="179" t="s">
        <v>231</v>
      </c>
      <c r="R1023" s="254">
        <v>75000</v>
      </c>
      <c r="S1023" s="254">
        <f>ROUNDDOWN(P1023*R1023,-3)</f>
        <v>0</v>
      </c>
      <c r="T1023" s="251">
        <f t="shared" si="112"/>
        <v>28800000</v>
      </c>
    </row>
    <row r="1024" spans="2:20" ht="15.9" hidden="1" x14ac:dyDescent="0.4">
      <c r="B1024" s="208" t="s">
        <v>27</v>
      </c>
      <c r="C1024" s="180" t="s">
        <v>299</v>
      </c>
      <c r="D1024" s="275">
        <v>16</v>
      </c>
      <c r="E1024" s="179" t="s">
        <v>51</v>
      </c>
      <c r="F1024" s="254">
        <v>140000</v>
      </c>
      <c r="G1024" s="254">
        <f>ROUNDDOWN(D1024*F1024,-3)</f>
        <v>2240000</v>
      </c>
      <c r="H1024" s="275">
        <v>16</v>
      </c>
      <c r="I1024" s="179" t="s">
        <v>51</v>
      </c>
      <c r="J1024" s="254">
        <v>140000</v>
      </c>
      <c r="K1024" s="254">
        <f>ROUNDDOWN(H1024*J1024,-3)</f>
        <v>2240000</v>
      </c>
      <c r="L1024" s="275">
        <v>0</v>
      </c>
      <c r="M1024" s="179" t="s">
        <v>51</v>
      </c>
      <c r="N1024" s="254">
        <v>140000</v>
      </c>
      <c r="O1024" s="254">
        <f>ROUNDDOWN(L1024*N1024,-3)</f>
        <v>0</v>
      </c>
      <c r="P1024" s="275">
        <v>0</v>
      </c>
      <c r="Q1024" s="179" t="s">
        <v>51</v>
      </c>
      <c r="R1024" s="254">
        <v>140000</v>
      </c>
      <c r="S1024" s="254">
        <f>ROUNDDOWN(P1024*R1024,-3)</f>
        <v>0</v>
      </c>
      <c r="T1024" s="251">
        <f t="shared" si="112"/>
        <v>0</v>
      </c>
    </row>
    <row r="1025" spans="2:20" ht="15.9" x14ac:dyDescent="0.4">
      <c r="B1025" s="312" t="s">
        <v>382</v>
      </c>
      <c r="C1025" s="313" t="s">
        <v>383</v>
      </c>
      <c r="D1025" s="269">
        <v>384</v>
      </c>
      <c r="E1025" s="270" t="s">
        <v>171</v>
      </c>
      <c r="F1025" s="254">
        <v>0</v>
      </c>
      <c r="G1025" s="254">
        <f>G1026</f>
        <v>36800000</v>
      </c>
      <c r="H1025" s="314">
        <v>384</v>
      </c>
      <c r="I1025" s="315" t="s">
        <v>171</v>
      </c>
      <c r="J1025" s="316">
        <v>0</v>
      </c>
      <c r="K1025" s="316">
        <f>K1026</f>
        <v>36800000</v>
      </c>
      <c r="L1025" s="314">
        <v>384</v>
      </c>
      <c r="M1025" s="315" t="s">
        <v>171</v>
      </c>
      <c r="N1025" s="316">
        <v>0</v>
      </c>
      <c r="O1025" s="316">
        <f>O1026</f>
        <v>34560000</v>
      </c>
      <c r="P1025" s="314">
        <v>384</v>
      </c>
      <c r="Q1025" s="315" t="s">
        <v>171</v>
      </c>
      <c r="R1025" s="316">
        <v>0</v>
      </c>
      <c r="S1025" s="316">
        <f>S1026</f>
        <v>5760000</v>
      </c>
      <c r="T1025" s="251">
        <f t="shared" si="112"/>
        <v>28800000</v>
      </c>
    </row>
    <row r="1026" spans="2:20" ht="15.9" x14ac:dyDescent="0.4">
      <c r="B1026" s="208">
        <v>525112</v>
      </c>
      <c r="C1026" s="180" t="s">
        <v>97</v>
      </c>
      <c r="D1026" s="178">
        <v>0</v>
      </c>
      <c r="E1026" s="179" t="s">
        <v>27</v>
      </c>
      <c r="F1026" s="180">
        <v>0</v>
      </c>
      <c r="G1026" s="254">
        <f>SUM(G1027:G1029)</f>
        <v>36800000</v>
      </c>
      <c r="H1026" s="178">
        <v>0</v>
      </c>
      <c r="I1026" s="179" t="s">
        <v>27</v>
      </c>
      <c r="J1026" s="180">
        <v>0</v>
      </c>
      <c r="K1026" s="254">
        <f>SUM(K1027:K1029)</f>
        <v>36800000</v>
      </c>
      <c r="L1026" s="178">
        <v>0</v>
      </c>
      <c r="M1026" s="179" t="s">
        <v>27</v>
      </c>
      <c r="N1026" s="180">
        <v>0</v>
      </c>
      <c r="O1026" s="254">
        <f>SUM(O1027:O1029)</f>
        <v>34560000</v>
      </c>
      <c r="P1026" s="178">
        <v>0</v>
      </c>
      <c r="Q1026" s="179" t="s">
        <v>27</v>
      </c>
      <c r="R1026" s="180">
        <v>0</v>
      </c>
      <c r="S1026" s="254">
        <f>SUM(S1027:S1029)</f>
        <v>5760000</v>
      </c>
      <c r="T1026" s="251">
        <f t="shared" si="112"/>
        <v>28800000</v>
      </c>
    </row>
    <row r="1027" spans="2:20" ht="15.9" hidden="1" x14ac:dyDescent="0.4">
      <c r="B1027" s="208" t="s">
        <v>27</v>
      </c>
      <c r="C1027" s="180" t="s">
        <v>295</v>
      </c>
      <c r="D1027" s="275">
        <f>D1025</f>
        <v>384</v>
      </c>
      <c r="E1027" s="179" t="s">
        <v>40</v>
      </c>
      <c r="F1027" s="254">
        <v>15000</v>
      </c>
      <c r="G1027" s="254">
        <f>ROUNDDOWN(D1027*F1027,-3)</f>
        <v>5760000</v>
      </c>
      <c r="H1027" s="275">
        <f>H1025</f>
        <v>384</v>
      </c>
      <c r="I1027" s="179" t="s">
        <v>40</v>
      </c>
      <c r="J1027" s="254">
        <v>15000</v>
      </c>
      <c r="K1027" s="254">
        <f>ROUNDDOWN(H1027*J1027,-3)</f>
        <v>5760000</v>
      </c>
      <c r="L1027" s="275">
        <f>L1025</f>
        <v>384</v>
      </c>
      <c r="M1027" s="179" t="s">
        <v>40</v>
      </c>
      <c r="N1027" s="254">
        <v>15000</v>
      </c>
      <c r="O1027" s="254">
        <f>ROUNDDOWN(L1027*N1027,-3)</f>
        <v>5760000</v>
      </c>
      <c r="P1027" s="275">
        <v>384</v>
      </c>
      <c r="Q1027" s="179" t="s">
        <v>40</v>
      </c>
      <c r="R1027" s="254">
        <v>15000</v>
      </c>
      <c r="S1027" s="254">
        <f>ROUNDDOWN(P1027*R1027,-3)</f>
        <v>5760000</v>
      </c>
      <c r="T1027" s="251">
        <f t="shared" si="112"/>
        <v>0</v>
      </c>
    </row>
    <row r="1028" spans="2:20" ht="15.9" x14ac:dyDescent="0.4">
      <c r="B1028" s="208" t="s">
        <v>27</v>
      </c>
      <c r="C1028" s="180" t="s">
        <v>296</v>
      </c>
      <c r="D1028" s="275">
        <f>D1025</f>
        <v>384</v>
      </c>
      <c r="E1028" s="179" t="s">
        <v>231</v>
      </c>
      <c r="F1028" s="254">
        <v>75000</v>
      </c>
      <c r="G1028" s="254">
        <f>ROUNDDOWN(D1028*F1028,-3)</f>
        <v>28800000</v>
      </c>
      <c r="H1028" s="275">
        <f>H1025</f>
        <v>384</v>
      </c>
      <c r="I1028" s="179" t="s">
        <v>231</v>
      </c>
      <c r="J1028" s="254">
        <v>75000</v>
      </c>
      <c r="K1028" s="254">
        <f>ROUNDDOWN(H1028*J1028,-3)</f>
        <v>28800000</v>
      </c>
      <c r="L1028" s="275">
        <f>L1025</f>
        <v>384</v>
      </c>
      <c r="M1028" s="179" t="s">
        <v>231</v>
      </c>
      <c r="N1028" s="254">
        <v>75000</v>
      </c>
      <c r="O1028" s="254">
        <f>ROUNDDOWN(L1028*N1028,-3)</f>
        <v>28800000</v>
      </c>
      <c r="P1028" s="275">
        <v>0</v>
      </c>
      <c r="Q1028" s="179" t="s">
        <v>231</v>
      </c>
      <c r="R1028" s="254">
        <v>75000</v>
      </c>
      <c r="S1028" s="254">
        <f>ROUNDDOWN(P1028*R1028,-3)</f>
        <v>0</v>
      </c>
      <c r="T1028" s="251">
        <f t="shared" si="112"/>
        <v>28800000</v>
      </c>
    </row>
    <row r="1029" spans="2:20" ht="15.9" hidden="1" x14ac:dyDescent="0.4">
      <c r="B1029" s="208" t="s">
        <v>27</v>
      </c>
      <c r="C1029" s="180" t="s">
        <v>299</v>
      </c>
      <c r="D1029" s="275">
        <v>16</v>
      </c>
      <c r="E1029" s="179" t="s">
        <v>51</v>
      </c>
      <c r="F1029" s="254">
        <v>140000</v>
      </c>
      <c r="G1029" s="254">
        <f>ROUNDDOWN(D1029*F1029,-3)</f>
        <v>2240000</v>
      </c>
      <c r="H1029" s="275">
        <v>16</v>
      </c>
      <c r="I1029" s="179" t="s">
        <v>51</v>
      </c>
      <c r="J1029" s="254">
        <v>140000</v>
      </c>
      <c r="K1029" s="254">
        <f>ROUNDDOWN(H1029*J1029,-3)</f>
        <v>2240000</v>
      </c>
      <c r="L1029" s="275">
        <v>0</v>
      </c>
      <c r="M1029" s="179" t="s">
        <v>51</v>
      </c>
      <c r="N1029" s="254">
        <v>140000</v>
      </c>
      <c r="O1029" s="254">
        <f>ROUNDDOWN(L1029*N1029,-3)</f>
        <v>0</v>
      </c>
      <c r="P1029" s="275">
        <v>0</v>
      </c>
      <c r="Q1029" s="179" t="s">
        <v>51</v>
      </c>
      <c r="R1029" s="254">
        <v>140000</v>
      </c>
      <c r="S1029" s="254">
        <f>ROUNDDOWN(P1029*R1029,-3)</f>
        <v>0</v>
      </c>
      <c r="T1029" s="251">
        <f t="shared" si="112"/>
        <v>0</v>
      </c>
    </row>
    <row r="1030" spans="2:20" ht="15.9" x14ac:dyDescent="0.4">
      <c r="B1030" s="312" t="s">
        <v>384</v>
      </c>
      <c r="C1030" s="313" t="s">
        <v>385</v>
      </c>
      <c r="D1030" s="269">
        <v>384</v>
      </c>
      <c r="E1030" s="270" t="s">
        <v>171</v>
      </c>
      <c r="F1030" s="254">
        <v>0</v>
      </c>
      <c r="G1030" s="254">
        <f>G1031</f>
        <v>36800000</v>
      </c>
      <c r="H1030" s="314">
        <v>384</v>
      </c>
      <c r="I1030" s="315" t="s">
        <v>171</v>
      </c>
      <c r="J1030" s="316">
        <v>0</v>
      </c>
      <c r="K1030" s="316">
        <f>K1031</f>
        <v>36800000</v>
      </c>
      <c r="L1030" s="314">
        <v>384</v>
      </c>
      <c r="M1030" s="315" t="s">
        <v>171</v>
      </c>
      <c r="N1030" s="316">
        <v>0</v>
      </c>
      <c r="O1030" s="316">
        <f>O1031</f>
        <v>34560000</v>
      </c>
      <c r="P1030" s="314">
        <v>384</v>
      </c>
      <c r="Q1030" s="315" t="s">
        <v>171</v>
      </c>
      <c r="R1030" s="316">
        <v>0</v>
      </c>
      <c r="S1030" s="316">
        <f>S1031</f>
        <v>5760000</v>
      </c>
      <c r="T1030" s="251">
        <f t="shared" si="112"/>
        <v>28800000</v>
      </c>
    </row>
    <row r="1031" spans="2:20" ht="15.9" x14ac:dyDescent="0.4">
      <c r="B1031" s="208">
        <v>525112</v>
      </c>
      <c r="C1031" s="180" t="s">
        <v>97</v>
      </c>
      <c r="D1031" s="178">
        <v>0</v>
      </c>
      <c r="E1031" s="179" t="s">
        <v>27</v>
      </c>
      <c r="F1031" s="180">
        <v>0</v>
      </c>
      <c r="G1031" s="254">
        <f>SUM(G1032:G1034)</f>
        <v>36800000</v>
      </c>
      <c r="H1031" s="178">
        <v>0</v>
      </c>
      <c r="I1031" s="179" t="s">
        <v>27</v>
      </c>
      <c r="J1031" s="180">
        <v>0</v>
      </c>
      <c r="K1031" s="254">
        <f>SUM(K1032:K1034)</f>
        <v>36800000</v>
      </c>
      <c r="L1031" s="178">
        <v>0</v>
      </c>
      <c r="M1031" s="179" t="s">
        <v>27</v>
      </c>
      <c r="N1031" s="180">
        <v>0</v>
      </c>
      <c r="O1031" s="254">
        <f>SUM(O1032:O1034)</f>
        <v>34560000</v>
      </c>
      <c r="P1031" s="178">
        <v>0</v>
      </c>
      <c r="Q1031" s="179" t="s">
        <v>27</v>
      </c>
      <c r="R1031" s="180">
        <v>0</v>
      </c>
      <c r="S1031" s="254">
        <f>SUM(S1032:S1034)</f>
        <v>5760000</v>
      </c>
      <c r="T1031" s="251">
        <f t="shared" si="112"/>
        <v>28800000</v>
      </c>
    </row>
    <row r="1032" spans="2:20" ht="15.9" hidden="1" x14ac:dyDescent="0.4">
      <c r="B1032" s="208" t="s">
        <v>27</v>
      </c>
      <c r="C1032" s="180" t="s">
        <v>295</v>
      </c>
      <c r="D1032" s="275">
        <f>D1030</f>
        <v>384</v>
      </c>
      <c r="E1032" s="179" t="s">
        <v>40</v>
      </c>
      <c r="F1032" s="254">
        <v>15000</v>
      </c>
      <c r="G1032" s="254">
        <f>ROUNDDOWN(D1032*F1032,-3)</f>
        <v>5760000</v>
      </c>
      <c r="H1032" s="275">
        <f>H1030</f>
        <v>384</v>
      </c>
      <c r="I1032" s="179" t="s">
        <v>40</v>
      </c>
      <c r="J1032" s="254">
        <v>15000</v>
      </c>
      <c r="K1032" s="254">
        <f>ROUNDDOWN(H1032*J1032,-3)</f>
        <v>5760000</v>
      </c>
      <c r="L1032" s="275">
        <f>L1030</f>
        <v>384</v>
      </c>
      <c r="M1032" s="179" t="s">
        <v>40</v>
      </c>
      <c r="N1032" s="254">
        <v>15000</v>
      </c>
      <c r="O1032" s="254">
        <f>ROUNDDOWN(L1032*N1032,-3)</f>
        <v>5760000</v>
      </c>
      <c r="P1032" s="275">
        <v>384</v>
      </c>
      <c r="Q1032" s="179" t="s">
        <v>40</v>
      </c>
      <c r="R1032" s="254">
        <v>15000</v>
      </c>
      <c r="S1032" s="254">
        <f>ROUNDDOWN(P1032*R1032,-3)</f>
        <v>5760000</v>
      </c>
      <c r="T1032" s="251">
        <f t="shared" si="112"/>
        <v>0</v>
      </c>
    </row>
    <row r="1033" spans="2:20" ht="15.9" x14ac:dyDescent="0.4">
      <c r="B1033" s="208" t="s">
        <v>27</v>
      </c>
      <c r="C1033" s="180" t="s">
        <v>296</v>
      </c>
      <c r="D1033" s="275">
        <f>D1030</f>
        <v>384</v>
      </c>
      <c r="E1033" s="179" t="s">
        <v>231</v>
      </c>
      <c r="F1033" s="254">
        <v>75000</v>
      </c>
      <c r="G1033" s="254">
        <f>ROUNDDOWN(D1033*F1033,-3)</f>
        <v>28800000</v>
      </c>
      <c r="H1033" s="275">
        <f>H1030</f>
        <v>384</v>
      </c>
      <c r="I1033" s="179" t="s">
        <v>231</v>
      </c>
      <c r="J1033" s="254">
        <v>75000</v>
      </c>
      <c r="K1033" s="254">
        <f>ROUNDDOWN(H1033*J1033,-3)</f>
        <v>28800000</v>
      </c>
      <c r="L1033" s="275">
        <f>L1030</f>
        <v>384</v>
      </c>
      <c r="M1033" s="179" t="s">
        <v>231</v>
      </c>
      <c r="N1033" s="254">
        <v>75000</v>
      </c>
      <c r="O1033" s="254">
        <f>ROUNDDOWN(L1033*N1033,-3)</f>
        <v>28800000</v>
      </c>
      <c r="P1033" s="275">
        <v>0</v>
      </c>
      <c r="Q1033" s="179" t="s">
        <v>231</v>
      </c>
      <c r="R1033" s="254">
        <v>75000</v>
      </c>
      <c r="S1033" s="254">
        <f>ROUNDDOWN(P1033*R1033,-3)</f>
        <v>0</v>
      </c>
      <c r="T1033" s="251">
        <f t="shared" si="112"/>
        <v>28800000</v>
      </c>
    </row>
    <row r="1034" spans="2:20" ht="15.9" hidden="1" x14ac:dyDescent="0.4">
      <c r="B1034" s="208" t="s">
        <v>27</v>
      </c>
      <c r="C1034" s="180" t="s">
        <v>299</v>
      </c>
      <c r="D1034" s="275">
        <v>16</v>
      </c>
      <c r="E1034" s="179" t="s">
        <v>51</v>
      </c>
      <c r="F1034" s="254">
        <v>140000</v>
      </c>
      <c r="G1034" s="254">
        <f>ROUNDDOWN(D1034*F1034,-3)</f>
        <v>2240000</v>
      </c>
      <c r="H1034" s="275">
        <v>16</v>
      </c>
      <c r="I1034" s="179" t="s">
        <v>51</v>
      </c>
      <c r="J1034" s="254">
        <v>140000</v>
      </c>
      <c r="K1034" s="254">
        <f>ROUNDDOWN(H1034*J1034,-3)</f>
        <v>2240000</v>
      </c>
      <c r="L1034" s="275">
        <v>0</v>
      </c>
      <c r="M1034" s="179" t="s">
        <v>51</v>
      </c>
      <c r="N1034" s="254">
        <v>140000</v>
      </c>
      <c r="O1034" s="254">
        <f>ROUNDDOWN(L1034*N1034,-3)</f>
        <v>0</v>
      </c>
      <c r="P1034" s="275">
        <v>0</v>
      </c>
      <c r="Q1034" s="179" t="s">
        <v>51</v>
      </c>
      <c r="R1034" s="254">
        <v>140000</v>
      </c>
      <c r="S1034" s="254">
        <f>ROUNDDOWN(P1034*R1034,-3)</f>
        <v>0</v>
      </c>
      <c r="T1034" s="251">
        <f t="shared" si="112"/>
        <v>0</v>
      </c>
    </row>
    <row r="1035" spans="2:20" ht="15.9" x14ac:dyDescent="0.4">
      <c r="B1035" s="312" t="s">
        <v>386</v>
      </c>
      <c r="C1035" s="313" t="s">
        <v>387</v>
      </c>
      <c r="D1035" s="269">
        <v>96</v>
      </c>
      <c r="E1035" s="270" t="s">
        <v>171</v>
      </c>
      <c r="F1035" s="254">
        <v>0</v>
      </c>
      <c r="G1035" s="254">
        <f>G1036</f>
        <v>9200000</v>
      </c>
      <c r="H1035" s="314">
        <v>96</v>
      </c>
      <c r="I1035" s="315" t="s">
        <v>171</v>
      </c>
      <c r="J1035" s="316">
        <v>0</v>
      </c>
      <c r="K1035" s="316">
        <f>K1036</f>
        <v>9200000</v>
      </c>
      <c r="L1035" s="314">
        <v>96</v>
      </c>
      <c r="M1035" s="315" t="s">
        <v>171</v>
      </c>
      <c r="N1035" s="316">
        <v>0</v>
      </c>
      <c r="O1035" s="316">
        <f>O1036</f>
        <v>8640000</v>
      </c>
      <c r="P1035" s="314">
        <v>96</v>
      </c>
      <c r="Q1035" s="315" t="s">
        <v>171</v>
      </c>
      <c r="R1035" s="316">
        <v>0</v>
      </c>
      <c r="S1035" s="316">
        <f>S1036</f>
        <v>1440000</v>
      </c>
      <c r="T1035" s="251">
        <f t="shared" si="112"/>
        <v>7200000</v>
      </c>
    </row>
    <row r="1036" spans="2:20" ht="15.9" x14ac:dyDescent="0.4">
      <c r="B1036" s="208">
        <v>525112</v>
      </c>
      <c r="C1036" s="180" t="s">
        <v>97</v>
      </c>
      <c r="D1036" s="178">
        <v>0</v>
      </c>
      <c r="E1036" s="179" t="s">
        <v>27</v>
      </c>
      <c r="F1036" s="180">
        <v>0</v>
      </c>
      <c r="G1036" s="254">
        <f>SUM(G1037:G1039)</f>
        <v>9200000</v>
      </c>
      <c r="H1036" s="178">
        <v>0</v>
      </c>
      <c r="I1036" s="179" t="s">
        <v>27</v>
      </c>
      <c r="J1036" s="180">
        <v>0</v>
      </c>
      <c r="K1036" s="254">
        <f>SUM(K1037:K1039)</f>
        <v>9200000</v>
      </c>
      <c r="L1036" s="178">
        <v>0</v>
      </c>
      <c r="M1036" s="179" t="s">
        <v>27</v>
      </c>
      <c r="N1036" s="180">
        <v>0</v>
      </c>
      <c r="O1036" s="254">
        <f>SUM(O1037:O1039)</f>
        <v>8640000</v>
      </c>
      <c r="P1036" s="178">
        <v>0</v>
      </c>
      <c r="Q1036" s="179" t="s">
        <v>27</v>
      </c>
      <c r="R1036" s="180">
        <v>0</v>
      </c>
      <c r="S1036" s="254">
        <f>SUM(S1037:S1039)</f>
        <v>1440000</v>
      </c>
      <c r="T1036" s="251">
        <f t="shared" si="112"/>
        <v>7200000</v>
      </c>
    </row>
    <row r="1037" spans="2:20" ht="15.9" hidden="1" x14ac:dyDescent="0.4">
      <c r="B1037" s="208" t="s">
        <v>27</v>
      </c>
      <c r="C1037" s="180" t="s">
        <v>295</v>
      </c>
      <c r="D1037" s="275">
        <f>D1035</f>
        <v>96</v>
      </c>
      <c r="E1037" s="179" t="s">
        <v>40</v>
      </c>
      <c r="F1037" s="254">
        <v>15000</v>
      </c>
      <c r="G1037" s="254">
        <f>ROUNDDOWN(D1037*F1037,-3)</f>
        <v>1440000</v>
      </c>
      <c r="H1037" s="275">
        <f>H1035</f>
        <v>96</v>
      </c>
      <c r="I1037" s="179" t="s">
        <v>40</v>
      </c>
      <c r="J1037" s="254">
        <v>15000</v>
      </c>
      <c r="K1037" s="254">
        <f>ROUNDDOWN(H1037*J1037,-3)</f>
        <v>1440000</v>
      </c>
      <c r="L1037" s="275">
        <f>L1035</f>
        <v>96</v>
      </c>
      <c r="M1037" s="179" t="s">
        <v>40</v>
      </c>
      <c r="N1037" s="254">
        <v>15000</v>
      </c>
      <c r="O1037" s="254">
        <f>ROUNDDOWN(L1037*N1037,-3)</f>
        <v>1440000</v>
      </c>
      <c r="P1037" s="275">
        <v>96</v>
      </c>
      <c r="Q1037" s="179" t="s">
        <v>40</v>
      </c>
      <c r="R1037" s="254">
        <v>15000</v>
      </c>
      <c r="S1037" s="254">
        <f>ROUNDDOWN(P1037*R1037,-3)</f>
        <v>1440000</v>
      </c>
      <c r="T1037" s="251">
        <f t="shared" si="112"/>
        <v>0</v>
      </c>
    </row>
    <row r="1038" spans="2:20" ht="15.9" x14ac:dyDescent="0.4">
      <c r="B1038" s="208" t="s">
        <v>27</v>
      </c>
      <c r="C1038" s="180" t="s">
        <v>296</v>
      </c>
      <c r="D1038" s="275">
        <f>D1035</f>
        <v>96</v>
      </c>
      <c r="E1038" s="179" t="s">
        <v>231</v>
      </c>
      <c r="F1038" s="254">
        <v>75000</v>
      </c>
      <c r="G1038" s="254">
        <f>ROUNDDOWN(D1038*F1038,-3)</f>
        <v>7200000</v>
      </c>
      <c r="H1038" s="275">
        <f>H1035</f>
        <v>96</v>
      </c>
      <c r="I1038" s="179" t="s">
        <v>231</v>
      </c>
      <c r="J1038" s="254">
        <v>75000</v>
      </c>
      <c r="K1038" s="254">
        <f>ROUNDDOWN(H1038*J1038,-3)</f>
        <v>7200000</v>
      </c>
      <c r="L1038" s="275">
        <f>L1035</f>
        <v>96</v>
      </c>
      <c r="M1038" s="179" t="s">
        <v>231</v>
      </c>
      <c r="N1038" s="254">
        <v>75000</v>
      </c>
      <c r="O1038" s="254">
        <f>ROUNDDOWN(L1038*N1038,-3)</f>
        <v>7200000</v>
      </c>
      <c r="P1038" s="275">
        <v>0</v>
      </c>
      <c r="Q1038" s="179" t="s">
        <v>231</v>
      </c>
      <c r="R1038" s="254">
        <v>75000</v>
      </c>
      <c r="S1038" s="254">
        <f>ROUNDDOWN(P1038*R1038,-3)</f>
        <v>0</v>
      </c>
      <c r="T1038" s="251">
        <f t="shared" si="112"/>
        <v>7200000</v>
      </c>
    </row>
    <row r="1039" spans="2:20" ht="15.9" hidden="1" x14ac:dyDescent="0.4">
      <c r="B1039" s="208" t="s">
        <v>27</v>
      </c>
      <c r="C1039" s="180" t="s">
        <v>299</v>
      </c>
      <c r="D1039" s="275">
        <v>4</v>
      </c>
      <c r="E1039" s="179" t="s">
        <v>51</v>
      </c>
      <c r="F1039" s="254">
        <v>140000</v>
      </c>
      <c r="G1039" s="254">
        <f>ROUNDDOWN(D1039*F1039,-3)</f>
        <v>560000</v>
      </c>
      <c r="H1039" s="275">
        <v>4</v>
      </c>
      <c r="I1039" s="179" t="s">
        <v>51</v>
      </c>
      <c r="J1039" s="254">
        <v>140000</v>
      </c>
      <c r="K1039" s="254">
        <f>ROUNDDOWN(H1039*J1039,-3)</f>
        <v>560000</v>
      </c>
      <c r="L1039" s="275">
        <v>0</v>
      </c>
      <c r="M1039" s="179" t="s">
        <v>51</v>
      </c>
      <c r="N1039" s="254">
        <v>140000</v>
      </c>
      <c r="O1039" s="254">
        <f>ROUNDDOWN(L1039*N1039,-3)</f>
        <v>0</v>
      </c>
      <c r="P1039" s="275">
        <v>0</v>
      </c>
      <c r="Q1039" s="179" t="s">
        <v>51</v>
      </c>
      <c r="R1039" s="254">
        <v>140000</v>
      </c>
      <c r="S1039" s="254">
        <f>ROUNDDOWN(P1039*R1039,-3)</f>
        <v>0</v>
      </c>
      <c r="T1039" s="251">
        <f t="shared" si="112"/>
        <v>0</v>
      </c>
    </row>
    <row r="1040" spans="2:20" ht="15.9" x14ac:dyDescent="0.4">
      <c r="B1040" s="312" t="s">
        <v>388</v>
      </c>
      <c r="C1040" s="313" t="s">
        <v>389</v>
      </c>
      <c r="D1040" s="269">
        <v>96</v>
      </c>
      <c r="E1040" s="270" t="s">
        <v>171</v>
      </c>
      <c r="F1040" s="254">
        <v>0</v>
      </c>
      <c r="G1040" s="254">
        <f>G1041</f>
        <v>9200000</v>
      </c>
      <c r="H1040" s="314">
        <v>96</v>
      </c>
      <c r="I1040" s="315" t="s">
        <v>171</v>
      </c>
      <c r="J1040" s="316">
        <v>0</v>
      </c>
      <c r="K1040" s="316">
        <f>K1041</f>
        <v>9200000</v>
      </c>
      <c r="L1040" s="314">
        <v>96</v>
      </c>
      <c r="M1040" s="315" t="s">
        <v>171</v>
      </c>
      <c r="N1040" s="316">
        <v>0</v>
      </c>
      <c r="O1040" s="316">
        <f>O1041</f>
        <v>8640000</v>
      </c>
      <c r="P1040" s="314">
        <v>96</v>
      </c>
      <c r="Q1040" s="315" t="s">
        <v>171</v>
      </c>
      <c r="R1040" s="316">
        <v>0</v>
      </c>
      <c r="S1040" s="316">
        <f>S1041</f>
        <v>1440000</v>
      </c>
      <c r="T1040" s="251">
        <f t="shared" si="112"/>
        <v>7200000</v>
      </c>
    </row>
    <row r="1041" spans="2:20" ht="15.9" x14ac:dyDescent="0.4">
      <c r="B1041" s="208">
        <v>525112</v>
      </c>
      <c r="C1041" s="180" t="s">
        <v>97</v>
      </c>
      <c r="D1041" s="178">
        <v>0</v>
      </c>
      <c r="E1041" s="179" t="s">
        <v>27</v>
      </c>
      <c r="F1041" s="180">
        <v>0</v>
      </c>
      <c r="G1041" s="254">
        <f>SUM(G1042:G1044)</f>
        <v>9200000</v>
      </c>
      <c r="H1041" s="178">
        <v>0</v>
      </c>
      <c r="I1041" s="179" t="s">
        <v>27</v>
      </c>
      <c r="J1041" s="180">
        <v>0</v>
      </c>
      <c r="K1041" s="254">
        <f>SUM(K1042:K1044)</f>
        <v>9200000</v>
      </c>
      <c r="L1041" s="178">
        <v>0</v>
      </c>
      <c r="M1041" s="179" t="s">
        <v>27</v>
      </c>
      <c r="N1041" s="180">
        <v>0</v>
      </c>
      <c r="O1041" s="254">
        <f>SUM(O1042:O1044)</f>
        <v>8640000</v>
      </c>
      <c r="P1041" s="178">
        <v>0</v>
      </c>
      <c r="Q1041" s="179" t="s">
        <v>27</v>
      </c>
      <c r="R1041" s="180">
        <v>0</v>
      </c>
      <c r="S1041" s="254">
        <f>SUM(S1042:S1044)</f>
        <v>1440000</v>
      </c>
      <c r="T1041" s="251">
        <f t="shared" si="112"/>
        <v>7200000</v>
      </c>
    </row>
    <row r="1042" spans="2:20" ht="15.9" hidden="1" x14ac:dyDescent="0.4">
      <c r="B1042" s="208" t="s">
        <v>27</v>
      </c>
      <c r="C1042" s="180" t="s">
        <v>295</v>
      </c>
      <c r="D1042" s="275">
        <f>D1040</f>
        <v>96</v>
      </c>
      <c r="E1042" s="179" t="s">
        <v>40</v>
      </c>
      <c r="F1042" s="254">
        <v>15000</v>
      </c>
      <c r="G1042" s="254">
        <f>ROUNDDOWN(D1042*F1042,-3)</f>
        <v>1440000</v>
      </c>
      <c r="H1042" s="275">
        <f>H1040</f>
        <v>96</v>
      </c>
      <c r="I1042" s="179" t="s">
        <v>40</v>
      </c>
      <c r="J1042" s="254">
        <v>15000</v>
      </c>
      <c r="K1042" s="254">
        <f>ROUNDDOWN(H1042*J1042,-3)</f>
        <v>1440000</v>
      </c>
      <c r="L1042" s="275">
        <f>L1040</f>
        <v>96</v>
      </c>
      <c r="M1042" s="179" t="s">
        <v>40</v>
      </c>
      <c r="N1042" s="254">
        <v>15000</v>
      </c>
      <c r="O1042" s="254">
        <f>ROUNDDOWN(L1042*N1042,-3)</f>
        <v>1440000</v>
      </c>
      <c r="P1042" s="275">
        <v>96</v>
      </c>
      <c r="Q1042" s="179" t="s">
        <v>40</v>
      </c>
      <c r="R1042" s="254">
        <v>15000</v>
      </c>
      <c r="S1042" s="254">
        <f>ROUNDDOWN(P1042*R1042,-3)</f>
        <v>1440000</v>
      </c>
      <c r="T1042" s="251">
        <f t="shared" si="112"/>
        <v>0</v>
      </c>
    </row>
    <row r="1043" spans="2:20" ht="15.9" x14ac:dyDescent="0.4">
      <c r="B1043" s="208" t="s">
        <v>27</v>
      </c>
      <c r="C1043" s="180" t="s">
        <v>296</v>
      </c>
      <c r="D1043" s="275">
        <f>D1040</f>
        <v>96</v>
      </c>
      <c r="E1043" s="179" t="s">
        <v>231</v>
      </c>
      <c r="F1043" s="254">
        <v>75000</v>
      </c>
      <c r="G1043" s="254">
        <f>ROUNDDOWN(D1043*F1043,-3)</f>
        <v>7200000</v>
      </c>
      <c r="H1043" s="275">
        <f>H1040</f>
        <v>96</v>
      </c>
      <c r="I1043" s="179" t="s">
        <v>231</v>
      </c>
      <c r="J1043" s="254">
        <v>75000</v>
      </c>
      <c r="K1043" s="254">
        <f>ROUNDDOWN(H1043*J1043,-3)</f>
        <v>7200000</v>
      </c>
      <c r="L1043" s="275">
        <f>L1040</f>
        <v>96</v>
      </c>
      <c r="M1043" s="179" t="s">
        <v>231</v>
      </c>
      <c r="N1043" s="254">
        <v>75000</v>
      </c>
      <c r="O1043" s="254">
        <f>ROUNDDOWN(L1043*N1043,-3)</f>
        <v>7200000</v>
      </c>
      <c r="P1043" s="275">
        <v>0</v>
      </c>
      <c r="Q1043" s="179" t="s">
        <v>231</v>
      </c>
      <c r="R1043" s="254">
        <v>75000</v>
      </c>
      <c r="S1043" s="254">
        <f>ROUNDDOWN(P1043*R1043,-3)</f>
        <v>0</v>
      </c>
      <c r="T1043" s="251">
        <f t="shared" si="112"/>
        <v>7200000</v>
      </c>
    </row>
    <row r="1044" spans="2:20" ht="15.9" hidden="1" x14ac:dyDescent="0.4">
      <c r="B1044" s="208" t="s">
        <v>27</v>
      </c>
      <c r="C1044" s="180" t="s">
        <v>299</v>
      </c>
      <c r="D1044" s="275">
        <v>4</v>
      </c>
      <c r="E1044" s="179" t="s">
        <v>51</v>
      </c>
      <c r="F1044" s="254">
        <v>140000</v>
      </c>
      <c r="G1044" s="254">
        <f>ROUNDDOWN(D1044*F1044,-3)</f>
        <v>560000</v>
      </c>
      <c r="H1044" s="275">
        <v>4</v>
      </c>
      <c r="I1044" s="179" t="s">
        <v>51</v>
      </c>
      <c r="J1044" s="254">
        <v>140000</v>
      </c>
      <c r="K1044" s="254">
        <f>ROUNDDOWN(H1044*J1044,-3)</f>
        <v>560000</v>
      </c>
      <c r="L1044" s="275">
        <v>0</v>
      </c>
      <c r="M1044" s="179" t="s">
        <v>51</v>
      </c>
      <c r="N1044" s="254">
        <v>140000</v>
      </c>
      <c r="O1044" s="254">
        <f>ROUNDDOWN(L1044*N1044,-3)</f>
        <v>0</v>
      </c>
      <c r="P1044" s="275">
        <v>0</v>
      </c>
      <c r="Q1044" s="179" t="s">
        <v>51</v>
      </c>
      <c r="R1044" s="254">
        <v>140000</v>
      </c>
      <c r="S1044" s="254">
        <f>ROUNDDOWN(P1044*R1044,-3)</f>
        <v>0</v>
      </c>
      <c r="T1044" s="251">
        <f t="shared" si="112"/>
        <v>0</v>
      </c>
    </row>
    <row r="1045" spans="2:20" ht="15.9" x14ac:dyDescent="0.4">
      <c r="B1045" s="312" t="s">
        <v>390</v>
      </c>
      <c r="C1045" s="313" t="s">
        <v>391</v>
      </c>
      <c r="D1045" s="269">
        <v>96</v>
      </c>
      <c r="E1045" s="270" t="s">
        <v>171</v>
      </c>
      <c r="F1045" s="254">
        <v>0</v>
      </c>
      <c r="G1045" s="254">
        <f>G1046</f>
        <v>9200000</v>
      </c>
      <c r="H1045" s="314">
        <v>96</v>
      </c>
      <c r="I1045" s="315" t="s">
        <v>171</v>
      </c>
      <c r="J1045" s="316">
        <v>0</v>
      </c>
      <c r="K1045" s="316">
        <f>K1046</f>
        <v>9200000</v>
      </c>
      <c r="L1045" s="314">
        <v>96</v>
      </c>
      <c r="M1045" s="315" t="s">
        <v>171</v>
      </c>
      <c r="N1045" s="316">
        <v>0</v>
      </c>
      <c r="O1045" s="316">
        <f>O1046</f>
        <v>8640000</v>
      </c>
      <c r="P1045" s="314">
        <v>96</v>
      </c>
      <c r="Q1045" s="315" t="s">
        <v>171</v>
      </c>
      <c r="R1045" s="316">
        <v>0</v>
      </c>
      <c r="S1045" s="316">
        <f>S1046</f>
        <v>1440000</v>
      </c>
      <c r="T1045" s="251">
        <f t="shared" ref="T1045:T1108" si="121">O1045-S1045</f>
        <v>7200000</v>
      </c>
    </row>
    <row r="1046" spans="2:20" ht="15.9" x14ac:dyDescent="0.4">
      <c r="B1046" s="208">
        <v>525112</v>
      </c>
      <c r="C1046" s="180" t="s">
        <v>97</v>
      </c>
      <c r="D1046" s="178">
        <v>0</v>
      </c>
      <c r="E1046" s="179" t="s">
        <v>27</v>
      </c>
      <c r="F1046" s="180">
        <v>0</v>
      </c>
      <c r="G1046" s="254">
        <f>SUM(G1047:G1049)</f>
        <v>9200000</v>
      </c>
      <c r="H1046" s="178">
        <v>0</v>
      </c>
      <c r="I1046" s="179" t="s">
        <v>27</v>
      </c>
      <c r="J1046" s="180">
        <v>0</v>
      </c>
      <c r="K1046" s="254">
        <f>SUM(K1047:K1049)</f>
        <v>9200000</v>
      </c>
      <c r="L1046" s="178">
        <v>0</v>
      </c>
      <c r="M1046" s="179" t="s">
        <v>27</v>
      </c>
      <c r="N1046" s="180">
        <v>0</v>
      </c>
      <c r="O1046" s="254">
        <f>SUM(O1047:O1049)</f>
        <v>8640000</v>
      </c>
      <c r="P1046" s="178">
        <v>0</v>
      </c>
      <c r="Q1046" s="179" t="s">
        <v>27</v>
      </c>
      <c r="R1046" s="180">
        <v>0</v>
      </c>
      <c r="S1046" s="254">
        <f>SUM(S1047:S1049)</f>
        <v>1440000</v>
      </c>
      <c r="T1046" s="251">
        <f t="shared" si="121"/>
        <v>7200000</v>
      </c>
    </row>
    <row r="1047" spans="2:20" ht="15.9" hidden="1" x14ac:dyDescent="0.4">
      <c r="B1047" s="208" t="s">
        <v>27</v>
      </c>
      <c r="C1047" s="180" t="s">
        <v>295</v>
      </c>
      <c r="D1047" s="275">
        <f>D1045</f>
        <v>96</v>
      </c>
      <c r="E1047" s="179" t="s">
        <v>40</v>
      </c>
      <c r="F1047" s="254">
        <v>15000</v>
      </c>
      <c r="G1047" s="254">
        <f>ROUNDDOWN(D1047*F1047,-3)</f>
        <v>1440000</v>
      </c>
      <c r="H1047" s="275">
        <f>H1045</f>
        <v>96</v>
      </c>
      <c r="I1047" s="179" t="s">
        <v>40</v>
      </c>
      <c r="J1047" s="254">
        <v>15000</v>
      </c>
      <c r="K1047" s="254">
        <f>ROUNDDOWN(H1047*J1047,-3)</f>
        <v>1440000</v>
      </c>
      <c r="L1047" s="275">
        <f>L1045</f>
        <v>96</v>
      </c>
      <c r="M1047" s="179" t="s">
        <v>40</v>
      </c>
      <c r="N1047" s="254">
        <v>15000</v>
      </c>
      <c r="O1047" s="254">
        <f>ROUNDDOWN(L1047*N1047,-3)</f>
        <v>1440000</v>
      </c>
      <c r="P1047" s="275">
        <v>96</v>
      </c>
      <c r="Q1047" s="179" t="s">
        <v>40</v>
      </c>
      <c r="R1047" s="254">
        <v>15000</v>
      </c>
      <c r="S1047" s="254">
        <f>ROUNDDOWN(P1047*R1047,-3)</f>
        <v>1440000</v>
      </c>
      <c r="T1047" s="251">
        <f t="shared" si="121"/>
        <v>0</v>
      </c>
    </row>
    <row r="1048" spans="2:20" ht="15.9" x14ac:dyDescent="0.4">
      <c r="B1048" s="208" t="s">
        <v>27</v>
      </c>
      <c r="C1048" s="180" t="s">
        <v>296</v>
      </c>
      <c r="D1048" s="275">
        <f>D1045</f>
        <v>96</v>
      </c>
      <c r="E1048" s="179" t="s">
        <v>231</v>
      </c>
      <c r="F1048" s="254">
        <v>75000</v>
      </c>
      <c r="G1048" s="254">
        <f>ROUNDDOWN(D1048*F1048,-3)</f>
        <v>7200000</v>
      </c>
      <c r="H1048" s="275">
        <f>H1045</f>
        <v>96</v>
      </c>
      <c r="I1048" s="179" t="s">
        <v>231</v>
      </c>
      <c r="J1048" s="254">
        <v>75000</v>
      </c>
      <c r="K1048" s="254">
        <f>ROUNDDOWN(H1048*J1048,-3)</f>
        <v>7200000</v>
      </c>
      <c r="L1048" s="275">
        <f>L1045</f>
        <v>96</v>
      </c>
      <c r="M1048" s="179" t="s">
        <v>231</v>
      </c>
      <c r="N1048" s="254">
        <v>75000</v>
      </c>
      <c r="O1048" s="254">
        <f>ROUNDDOWN(L1048*N1048,-3)</f>
        <v>7200000</v>
      </c>
      <c r="P1048" s="275">
        <v>0</v>
      </c>
      <c r="Q1048" s="179" t="s">
        <v>231</v>
      </c>
      <c r="R1048" s="254">
        <v>75000</v>
      </c>
      <c r="S1048" s="254">
        <f>ROUNDDOWN(P1048*R1048,-3)</f>
        <v>0</v>
      </c>
      <c r="T1048" s="251">
        <f t="shared" si="121"/>
        <v>7200000</v>
      </c>
    </row>
    <row r="1049" spans="2:20" ht="15.9" hidden="1" x14ac:dyDescent="0.4">
      <c r="B1049" s="208" t="s">
        <v>27</v>
      </c>
      <c r="C1049" s="180" t="s">
        <v>299</v>
      </c>
      <c r="D1049" s="275">
        <v>4</v>
      </c>
      <c r="E1049" s="179" t="s">
        <v>51</v>
      </c>
      <c r="F1049" s="254">
        <v>140000</v>
      </c>
      <c r="G1049" s="254">
        <f>ROUNDDOWN(D1049*F1049,-3)</f>
        <v>560000</v>
      </c>
      <c r="H1049" s="275">
        <v>4</v>
      </c>
      <c r="I1049" s="179" t="s">
        <v>51</v>
      </c>
      <c r="J1049" s="254">
        <v>140000</v>
      </c>
      <c r="K1049" s="254">
        <f>ROUNDDOWN(H1049*J1049,-3)</f>
        <v>560000</v>
      </c>
      <c r="L1049" s="275">
        <v>0</v>
      </c>
      <c r="M1049" s="179" t="s">
        <v>51</v>
      </c>
      <c r="N1049" s="254">
        <v>140000</v>
      </c>
      <c r="O1049" s="254">
        <f>ROUNDDOWN(L1049*N1049,-3)</f>
        <v>0</v>
      </c>
      <c r="P1049" s="275">
        <v>0</v>
      </c>
      <c r="Q1049" s="179" t="s">
        <v>51</v>
      </c>
      <c r="R1049" s="254">
        <v>140000</v>
      </c>
      <c r="S1049" s="254">
        <f>ROUNDDOWN(P1049*R1049,-3)</f>
        <v>0</v>
      </c>
      <c r="T1049" s="251">
        <f t="shared" si="121"/>
        <v>0</v>
      </c>
    </row>
    <row r="1050" spans="2:20" ht="15.9" x14ac:dyDescent="0.4">
      <c r="B1050" s="312" t="s">
        <v>392</v>
      </c>
      <c r="C1050" s="313" t="s">
        <v>393</v>
      </c>
      <c r="D1050" s="269">
        <v>1008</v>
      </c>
      <c r="E1050" s="270" t="s">
        <v>171</v>
      </c>
      <c r="F1050" s="254">
        <v>0</v>
      </c>
      <c r="G1050" s="254">
        <f>G1051</f>
        <v>96600000</v>
      </c>
      <c r="H1050" s="314">
        <v>1008</v>
      </c>
      <c r="I1050" s="315" t="s">
        <v>171</v>
      </c>
      <c r="J1050" s="316">
        <v>0</v>
      </c>
      <c r="K1050" s="316">
        <f>K1051</f>
        <v>96600000</v>
      </c>
      <c r="L1050" s="314">
        <v>1008</v>
      </c>
      <c r="M1050" s="315" t="s">
        <v>171</v>
      </c>
      <c r="N1050" s="316">
        <v>0</v>
      </c>
      <c r="O1050" s="316">
        <f>O1051</f>
        <v>90720000</v>
      </c>
      <c r="P1050" s="314">
        <v>1008</v>
      </c>
      <c r="Q1050" s="315" t="s">
        <v>171</v>
      </c>
      <c r="R1050" s="316">
        <v>0</v>
      </c>
      <c r="S1050" s="316">
        <f>S1051</f>
        <v>15120000</v>
      </c>
      <c r="T1050" s="251">
        <f t="shared" si="121"/>
        <v>75600000</v>
      </c>
    </row>
    <row r="1051" spans="2:20" ht="15.9" x14ac:dyDescent="0.4">
      <c r="B1051" s="208">
        <v>525112</v>
      </c>
      <c r="C1051" s="180" t="s">
        <v>97</v>
      </c>
      <c r="D1051" s="178">
        <v>0</v>
      </c>
      <c r="E1051" s="179" t="s">
        <v>27</v>
      </c>
      <c r="F1051" s="180">
        <v>0</v>
      </c>
      <c r="G1051" s="254">
        <f>SUM(G1052:G1054)</f>
        <v>96600000</v>
      </c>
      <c r="H1051" s="178">
        <v>0</v>
      </c>
      <c r="I1051" s="179" t="s">
        <v>27</v>
      </c>
      <c r="J1051" s="180">
        <v>0</v>
      </c>
      <c r="K1051" s="254">
        <f>SUM(K1052:K1054)</f>
        <v>96600000</v>
      </c>
      <c r="L1051" s="178">
        <v>0</v>
      </c>
      <c r="M1051" s="179" t="s">
        <v>27</v>
      </c>
      <c r="N1051" s="180">
        <v>0</v>
      </c>
      <c r="O1051" s="254">
        <f>SUM(O1052:O1054)</f>
        <v>90720000</v>
      </c>
      <c r="P1051" s="178">
        <v>0</v>
      </c>
      <c r="Q1051" s="179" t="s">
        <v>27</v>
      </c>
      <c r="R1051" s="180">
        <v>0</v>
      </c>
      <c r="S1051" s="254">
        <f>SUM(S1052:S1054)</f>
        <v>15120000</v>
      </c>
      <c r="T1051" s="251">
        <f t="shared" si="121"/>
        <v>75600000</v>
      </c>
    </row>
    <row r="1052" spans="2:20" ht="15.9" hidden="1" x14ac:dyDescent="0.4">
      <c r="B1052" s="208" t="s">
        <v>27</v>
      </c>
      <c r="C1052" s="180" t="s">
        <v>295</v>
      </c>
      <c r="D1052" s="275">
        <f>D1050</f>
        <v>1008</v>
      </c>
      <c r="E1052" s="179" t="s">
        <v>40</v>
      </c>
      <c r="F1052" s="254">
        <v>15000</v>
      </c>
      <c r="G1052" s="254">
        <f>ROUNDDOWN(D1052*F1052,-3)</f>
        <v>15120000</v>
      </c>
      <c r="H1052" s="275">
        <f>H1050</f>
        <v>1008</v>
      </c>
      <c r="I1052" s="179" t="s">
        <v>40</v>
      </c>
      <c r="J1052" s="254">
        <v>15000</v>
      </c>
      <c r="K1052" s="254">
        <f>ROUNDDOWN(H1052*J1052,-3)</f>
        <v>15120000</v>
      </c>
      <c r="L1052" s="275">
        <f>L1050</f>
        <v>1008</v>
      </c>
      <c r="M1052" s="179" t="s">
        <v>40</v>
      </c>
      <c r="N1052" s="254">
        <v>15000</v>
      </c>
      <c r="O1052" s="254">
        <f>ROUNDDOWN(L1052*N1052,-3)</f>
        <v>15120000</v>
      </c>
      <c r="P1052" s="275">
        <v>1008</v>
      </c>
      <c r="Q1052" s="179" t="s">
        <v>40</v>
      </c>
      <c r="R1052" s="254">
        <v>15000</v>
      </c>
      <c r="S1052" s="254">
        <f>ROUNDDOWN(P1052*R1052,-3)</f>
        <v>15120000</v>
      </c>
      <c r="T1052" s="251">
        <f t="shared" si="121"/>
        <v>0</v>
      </c>
    </row>
    <row r="1053" spans="2:20" ht="15.9" x14ac:dyDescent="0.4">
      <c r="B1053" s="208" t="s">
        <v>27</v>
      </c>
      <c r="C1053" s="180" t="s">
        <v>296</v>
      </c>
      <c r="D1053" s="275">
        <f>D1050</f>
        <v>1008</v>
      </c>
      <c r="E1053" s="179" t="s">
        <v>231</v>
      </c>
      <c r="F1053" s="254">
        <v>75000</v>
      </c>
      <c r="G1053" s="254">
        <f>ROUNDDOWN(D1053*F1053,-3)</f>
        <v>75600000</v>
      </c>
      <c r="H1053" s="275">
        <f>H1050</f>
        <v>1008</v>
      </c>
      <c r="I1053" s="179" t="s">
        <v>231</v>
      </c>
      <c r="J1053" s="254">
        <v>75000</v>
      </c>
      <c r="K1053" s="254">
        <f>ROUNDDOWN(H1053*J1053,-3)</f>
        <v>75600000</v>
      </c>
      <c r="L1053" s="275">
        <f>L1050</f>
        <v>1008</v>
      </c>
      <c r="M1053" s="179" t="s">
        <v>231</v>
      </c>
      <c r="N1053" s="254">
        <v>75000</v>
      </c>
      <c r="O1053" s="254">
        <f>ROUNDDOWN(L1053*N1053,-3)</f>
        <v>75600000</v>
      </c>
      <c r="P1053" s="275">
        <v>0</v>
      </c>
      <c r="Q1053" s="179" t="s">
        <v>231</v>
      </c>
      <c r="R1053" s="254">
        <v>75000</v>
      </c>
      <c r="S1053" s="254">
        <f>ROUNDDOWN(P1053*R1053,-3)</f>
        <v>0</v>
      </c>
      <c r="T1053" s="251">
        <f t="shared" si="121"/>
        <v>75600000</v>
      </c>
    </row>
    <row r="1054" spans="2:20" ht="15.9" hidden="1" x14ac:dyDescent="0.4">
      <c r="B1054" s="208" t="s">
        <v>27</v>
      </c>
      <c r="C1054" s="180" t="s">
        <v>299</v>
      </c>
      <c r="D1054" s="275">
        <f>D1050/24</f>
        <v>42</v>
      </c>
      <c r="E1054" s="179" t="s">
        <v>51</v>
      </c>
      <c r="F1054" s="254">
        <v>140000</v>
      </c>
      <c r="G1054" s="254">
        <f>ROUNDDOWN(D1054*F1054,-3)</f>
        <v>5880000</v>
      </c>
      <c r="H1054" s="275">
        <f>H1050/24</f>
        <v>42</v>
      </c>
      <c r="I1054" s="179" t="s">
        <v>51</v>
      </c>
      <c r="J1054" s="254">
        <v>140000</v>
      </c>
      <c r="K1054" s="254">
        <f>ROUNDDOWN(H1054*J1054,-3)</f>
        <v>5880000</v>
      </c>
      <c r="L1054" s="275">
        <v>0</v>
      </c>
      <c r="M1054" s="179" t="s">
        <v>51</v>
      </c>
      <c r="N1054" s="254">
        <v>140000</v>
      </c>
      <c r="O1054" s="254">
        <f>ROUNDDOWN(L1054*N1054,-3)</f>
        <v>0</v>
      </c>
      <c r="P1054" s="275">
        <v>0</v>
      </c>
      <c r="Q1054" s="179" t="s">
        <v>51</v>
      </c>
      <c r="R1054" s="254">
        <v>140000</v>
      </c>
      <c r="S1054" s="254">
        <f>ROUNDDOWN(P1054*R1054,-3)</f>
        <v>0</v>
      </c>
      <c r="T1054" s="251">
        <f t="shared" si="121"/>
        <v>0</v>
      </c>
    </row>
    <row r="1055" spans="2:20" ht="15.9" x14ac:dyDescent="0.4">
      <c r="B1055" s="312" t="s">
        <v>394</v>
      </c>
      <c r="C1055" s="313" t="s">
        <v>395</v>
      </c>
      <c r="D1055" s="269">
        <v>1008</v>
      </c>
      <c r="E1055" s="270" t="s">
        <v>171</v>
      </c>
      <c r="F1055" s="254">
        <v>0</v>
      </c>
      <c r="G1055" s="254">
        <f>G1056</f>
        <v>96600000</v>
      </c>
      <c r="H1055" s="314">
        <v>1008</v>
      </c>
      <c r="I1055" s="315" t="s">
        <v>171</v>
      </c>
      <c r="J1055" s="316">
        <v>0</v>
      </c>
      <c r="K1055" s="316">
        <f>K1056</f>
        <v>96600000</v>
      </c>
      <c r="L1055" s="314">
        <v>1008</v>
      </c>
      <c r="M1055" s="315" t="s">
        <v>171</v>
      </c>
      <c r="N1055" s="316">
        <v>0</v>
      </c>
      <c r="O1055" s="316">
        <f>O1056</f>
        <v>90720000</v>
      </c>
      <c r="P1055" s="314">
        <v>1008</v>
      </c>
      <c r="Q1055" s="315" t="s">
        <v>171</v>
      </c>
      <c r="R1055" s="316">
        <v>0</v>
      </c>
      <c r="S1055" s="316">
        <f>S1056</f>
        <v>15120000</v>
      </c>
      <c r="T1055" s="251">
        <f t="shared" si="121"/>
        <v>75600000</v>
      </c>
    </row>
    <row r="1056" spans="2:20" ht="15.9" x14ac:dyDescent="0.4">
      <c r="B1056" s="208">
        <v>525112</v>
      </c>
      <c r="C1056" s="180" t="s">
        <v>97</v>
      </c>
      <c r="D1056" s="178">
        <v>0</v>
      </c>
      <c r="E1056" s="179" t="s">
        <v>27</v>
      </c>
      <c r="F1056" s="180">
        <v>0</v>
      </c>
      <c r="G1056" s="254">
        <f>SUM(G1057:G1059)</f>
        <v>96600000</v>
      </c>
      <c r="H1056" s="178">
        <v>0</v>
      </c>
      <c r="I1056" s="179" t="s">
        <v>27</v>
      </c>
      <c r="J1056" s="180">
        <v>0</v>
      </c>
      <c r="K1056" s="254">
        <f>SUM(K1057:K1059)</f>
        <v>96600000</v>
      </c>
      <c r="L1056" s="178">
        <v>0</v>
      </c>
      <c r="M1056" s="179" t="s">
        <v>27</v>
      </c>
      <c r="N1056" s="180">
        <v>0</v>
      </c>
      <c r="O1056" s="254">
        <f>SUM(O1057:O1059)</f>
        <v>90720000</v>
      </c>
      <c r="P1056" s="178">
        <v>0</v>
      </c>
      <c r="Q1056" s="179" t="s">
        <v>27</v>
      </c>
      <c r="R1056" s="180">
        <v>0</v>
      </c>
      <c r="S1056" s="254">
        <f>SUM(S1057:S1059)</f>
        <v>15120000</v>
      </c>
      <c r="T1056" s="251">
        <f t="shared" si="121"/>
        <v>75600000</v>
      </c>
    </row>
    <row r="1057" spans="2:20" ht="15.9" hidden="1" x14ac:dyDescent="0.4">
      <c r="B1057" s="208" t="s">
        <v>27</v>
      </c>
      <c r="C1057" s="180" t="s">
        <v>295</v>
      </c>
      <c r="D1057" s="275">
        <f>D1055</f>
        <v>1008</v>
      </c>
      <c r="E1057" s="179" t="s">
        <v>40</v>
      </c>
      <c r="F1057" s="254">
        <v>15000</v>
      </c>
      <c r="G1057" s="254">
        <f>ROUNDDOWN(D1057*F1057,-3)</f>
        <v>15120000</v>
      </c>
      <c r="H1057" s="275">
        <f>H1055</f>
        <v>1008</v>
      </c>
      <c r="I1057" s="179" t="s">
        <v>40</v>
      </c>
      <c r="J1057" s="254">
        <v>15000</v>
      </c>
      <c r="K1057" s="254">
        <f>ROUNDDOWN(H1057*J1057,-3)</f>
        <v>15120000</v>
      </c>
      <c r="L1057" s="275">
        <f>L1055</f>
        <v>1008</v>
      </c>
      <c r="M1057" s="179" t="s">
        <v>40</v>
      </c>
      <c r="N1057" s="254">
        <v>15000</v>
      </c>
      <c r="O1057" s="254">
        <f>ROUNDDOWN(L1057*N1057,-3)</f>
        <v>15120000</v>
      </c>
      <c r="P1057" s="275">
        <v>1008</v>
      </c>
      <c r="Q1057" s="179" t="s">
        <v>40</v>
      </c>
      <c r="R1057" s="254">
        <v>15000</v>
      </c>
      <c r="S1057" s="254">
        <f>ROUNDDOWN(P1057*R1057,-3)</f>
        <v>15120000</v>
      </c>
      <c r="T1057" s="251">
        <f t="shared" si="121"/>
        <v>0</v>
      </c>
    </row>
    <row r="1058" spans="2:20" ht="15.9" x14ac:dyDescent="0.4">
      <c r="B1058" s="208" t="s">
        <v>27</v>
      </c>
      <c r="C1058" s="180" t="s">
        <v>296</v>
      </c>
      <c r="D1058" s="275">
        <f>D1055</f>
        <v>1008</v>
      </c>
      <c r="E1058" s="179" t="s">
        <v>231</v>
      </c>
      <c r="F1058" s="254">
        <v>75000</v>
      </c>
      <c r="G1058" s="254">
        <f>ROUNDDOWN(D1058*F1058,-3)</f>
        <v>75600000</v>
      </c>
      <c r="H1058" s="275">
        <f>H1055</f>
        <v>1008</v>
      </c>
      <c r="I1058" s="179" t="s">
        <v>231</v>
      </c>
      <c r="J1058" s="254">
        <v>75000</v>
      </c>
      <c r="K1058" s="254">
        <f>ROUNDDOWN(H1058*J1058,-3)</f>
        <v>75600000</v>
      </c>
      <c r="L1058" s="275">
        <f>L1055</f>
        <v>1008</v>
      </c>
      <c r="M1058" s="179" t="s">
        <v>231</v>
      </c>
      <c r="N1058" s="254">
        <v>75000</v>
      </c>
      <c r="O1058" s="254">
        <f>ROUNDDOWN(L1058*N1058,-3)</f>
        <v>75600000</v>
      </c>
      <c r="P1058" s="275">
        <v>0</v>
      </c>
      <c r="Q1058" s="179" t="s">
        <v>231</v>
      </c>
      <c r="R1058" s="254">
        <v>75000</v>
      </c>
      <c r="S1058" s="254">
        <f>ROUNDDOWN(P1058*R1058,-3)</f>
        <v>0</v>
      </c>
      <c r="T1058" s="251">
        <f t="shared" si="121"/>
        <v>75600000</v>
      </c>
    </row>
    <row r="1059" spans="2:20" ht="15.9" hidden="1" x14ac:dyDescent="0.4">
      <c r="B1059" s="208" t="s">
        <v>27</v>
      </c>
      <c r="C1059" s="180" t="s">
        <v>299</v>
      </c>
      <c r="D1059" s="275">
        <v>42</v>
      </c>
      <c r="E1059" s="179" t="s">
        <v>51</v>
      </c>
      <c r="F1059" s="254">
        <v>140000</v>
      </c>
      <c r="G1059" s="254">
        <f>ROUNDDOWN(D1059*F1059,-3)</f>
        <v>5880000</v>
      </c>
      <c r="H1059" s="275">
        <v>42</v>
      </c>
      <c r="I1059" s="179" t="s">
        <v>51</v>
      </c>
      <c r="J1059" s="254">
        <v>140000</v>
      </c>
      <c r="K1059" s="254">
        <f>ROUNDDOWN(H1059*J1059,-3)</f>
        <v>5880000</v>
      </c>
      <c r="L1059" s="275">
        <v>0</v>
      </c>
      <c r="M1059" s="179" t="s">
        <v>51</v>
      </c>
      <c r="N1059" s="254">
        <v>140000</v>
      </c>
      <c r="O1059" s="254">
        <f>ROUNDDOWN(L1059*N1059,-3)</f>
        <v>0</v>
      </c>
      <c r="P1059" s="275">
        <v>0</v>
      </c>
      <c r="Q1059" s="179" t="s">
        <v>51</v>
      </c>
      <c r="R1059" s="254">
        <v>140000</v>
      </c>
      <c r="S1059" s="254">
        <f>ROUNDDOWN(P1059*R1059,-3)</f>
        <v>0</v>
      </c>
      <c r="T1059" s="251">
        <f t="shared" si="121"/>
        <v>0</v>
      </c>
    </row>
    <row r="1060" spans="2:20" ht="15.9" x14ac:dyDescent="0.4">
      <c r="B1060" s="312" t="s">
        <v>396</v>
      </c>
      <c r="C1060" s="313" t="s">
        <v>397</v>
      </c>
      <c r="D1060" s="269">
        <v>96</v>
      </c>
      <c r="E1060" s="270" t="s">
        <v>171</v>
      </c>
      <c r="F1060" s="254">
        <v>0</v>
      </c>
      <c r="G1060" s="254">
        <f>G1061</f>
        <v>9200000</v>
      </c>
      <c r="H1060" s="314">
        <v>96</v>
      </c>
      <c r="I1060" s="315" t="s">
        <v>171</v>
      </c>
      <c r="J1060" s="316">
        <v>0</v>
      </c>
      <c r="K1060" s="316">
        <f>K1061</f>
        <v>9200000</v>
      </c>
      <c r="L1060" s="314">
        <v>96</v>
      </c>
      <c r="M1060" s="315" t="s">
        <v>171</v>
      </c>
      <c r="N1060" s="316">
        <v>0</v>
      </c>
      <c r="O1060" s="316">
        <f>O1061</f>
        <v>8640000</v>
      </c>
      <c r="P1060" s="314">
        <v>96</v>
      </c>
      <c r="Q1060" s="315" t="s">
        <v>171</v>
      </c>
      <c r="R1060" s="316">
        <v>0</v>
      </c>
      <c r="S1060" s="316">
        <f>S1061</f>
        <v>1440000</v>
      </c>
      <c r="T1060" s="251">
        <f t="shared" si="121"/>
        <v>7200000</v>
      </c>
    </row>
    <row r="1061" spans="2:20" ht="15.9" x14ac:dyDescent="0.4">
      <c r="B1061" s="208">
        <v>525112</v>
      </c>
      <c r="C1061" s="180" t="s">
        <v>97</v>
      </c>
      <c r="D1061" s="178">
        <v>0</v>
      </c>
      <c r="E1061" s="179" t="s">
        <v>27</v>
      </c>
      <c r="F1061" s="180">
        <v>0</v>
      </c>
      <c r="G1061" s="254">
        <f>SUM(G1062:G1064)</f>
        <v>9200000</v>
      </c>
      <c r="H1061" s="178">
        <v>0</v>
      </c>
      <c r="I1061" s="179" t="s">
        <v>27</v>
      </c>
      <c r="J1061" s="180">
        <v>0</v>
      </c>
      <c r="K1061" s="254">
        <f>SUM(K1062:K1064)</f>
        <v>9200000</v>
      </c>
      <c r="L1061" s="178">
        <v>0</v>
      </c>
      <c r="M1061" s="179" t="s">
        <v>27</v>
      </c>
      <c r="N1061" s="180">
        <v>0</v>
      </c>
      <c r="O1061" s="254">
        <f>SUM(O1062:O1064)</f>
        <v>8640000</v>
      </c>
      <c r="P1061" s="178">
        <v>0</v>
      </c>
      <c r="Q1061" s="179" t="s">
        <v>27</v>
      </c>
      <c r="R1061" s="180">
        <v>0</v>
      </c>
      <c r="S1061" s="254">
        <f>SUM(S1062:S1064)</f>
        <v>1440000</v>
      </c>
      <c r="T1061" s="251">
        <f t="shared" si="121"/>
        <v>7200000</v>
      </c>
    </row>
    <row r="1062" spans="2:20" ht="15.9" hidden="1" x14ac:dyDescent="0.4">
      <c r="B1062" s="208" t="s">
        <v>27</v>
      </c>
      <c r="C1062" s="180" t="s">
        <v>295</v>
      </c>
      <c r="D1062" s="275">
        <f>D1060</f>
        <v>96</v>
      </c>
      <c r="E1062" s="179" t="s">
        <v>40</v>
      </c>
      <c r="F1062" s="254">
        <v>15000</v>
      </c>
      <c r="G1062" s="254">
        <f>ROUNDDOWN(D1062*F1062,-3)</f>
        <v>1440000</v>
      </c>
      <c r="H1062" s="275">
        <f>H1060</f>
        <v>96</v>
      </c>
      <c r="I1062" s="179" t="s">
        <v>40</v>
      </c>
      <c r="J1062" s="254">
        <v>15000</v>
      </c>
      <c r="K1062" s="254">
        <f>ROUNDDOWN(H1062*J1062,-3)</f>
        <v>1440000</v>
      </c>
      <c r="L1062" s="275">
        <f>L1060</f>
        <v>96</v>
      </c>
      <c r="M1062" s="179" t="s">
        <v>40</v>
      </c>
      <c r="N1062" s="254">
        <v>15000</v>
      </c>
      <c r="O1062" s="254">
        <f>ROUNDDOWN(L1062*N1062,-3)</f>
        <v>1440000</v>
      </c>
      <c r="P1062" s="275">
        <v>96</v>
      </c>
      <c r="Q1062" s="179" t="s">
        <v>40</v>
      </c>
      <c r="R1062" s="254">
        <v>15000</v>
      </c>
      <c r="S1062" s="254">
        <f>ROUNDDOWN(P1062*R1062,-3)</f>
        <v>1440000</v>
      </c>
      <c r="T1062" s="251">
        <f t="shared" si="121"/>
        <v>0</v>
      </c>
    </row>
    <row r="1063" spans="2:20" ht="15.9" x14ac:dyDescent="0.4">
      <c r="B1063" s="208" t="s">
        <v>27</v>
      </c>
      <c r="C1063" s="180" t="s">
        <v>296</v>
      </c>
      <c r="D1063" s="275">
        <f>D1060</f>
        <v>96</v>
      </c>
      <c r="E1063" s="179" t="s">
        <v>231</v>
      </c>
      <c r="F1063" s="254">
        <v>75000</v>
      </c>
      <c r="G1063" s="254">
        <f>ROUNDDOWN(D1063*F1063,-3)</f>
        <v>7200000</v>
      </c>
      <c r="H1063" s="275">
        <f>H1060</f>
        <v>96</v>
      </c>
      <c r="I1063" s="179" t="s">
        <v>231</v>
      </c>
      <c r="J1063" s="254">
        <v>75000</v>
      </c>
      <c r="K1063" s="254">
        <f>ROUNDDOWN(H1063*J1063,-3)</f>
        <v>7200000</v>
      </c>
      <c r="L1063" s="275">
        <f>L1060</f>
        <v>96</v>
      </c>
      <c r="M1063" s="179" t="s">
        <v>231</v>
      </c>
      <c r="N1063" s="254">
        <v>75000</v>
      </c>
      <c r="O1063" s="254">
        <f>ROUNDDOWN(L1063*N1063,-3)</f>
        <v>7200000</v>
      </c>
      <c r="P1063" s="275">
        <v>0</v>
      </c>
      <c r="Q1063" s="179" t="s">
        <v>231</v>
      </c>
      <c r="R1063" s="254">
        <v>75000</v>
      </c>
      <c r="S1063" s="254">
        <f>ROUNDDOWN(P1063*R1063,-3)</f>
        <v>0</v>
      </c>
      <c r="T1063" s="251">
        <f t="shared" si="121"/>
        <v>7200000</v>
      </c>
    </row>
    <row r="1064" spans="2:20" ht="15.9" hidden="1" x14ac:dyDescent="0.4">
      <c r="B1064" s="208" t="s">
        <v>27</v>
      </c>
      <c r="C1064" s="180" t="s">
        <v>299</v>
      </c>
      <c r="D1064" s="275">
        <v>4</v>
      </c>
      <c r="E1064" s="179" t="s">
        <v>51</v>
      </c>
      <c r="F1064" s="254">
        <v>140000</v>
      </c>
      <c r="G1064" s="254">
        <f>ROUNDDOWN(D1064*F1064,-3)</f>
        <v>560000</v>
      </c>
      <c r="H1064" s="275">
        <v>4</v>
      </c>
      <c r="I1064" s="179" t="s">
        <v>51</v>
      </c>
      <c r="J1064" s="254">
        <v>140000</v>
      </c>
      <c r="K1064" s="254">
        <f>ROUNDDOWN(H1064*J1064,-3)</f>
        <v>560000</v>
      </c>
      <c r="L1064" s="275">
        <v>0</v>
      </c>
      <c r="M1064" s="179" t="s">
        <v>51</v>
      </c>
      <c r="N1064" s="254">
        <v>140000</v>
      </c>
      <c r="O1064" s="254">
        <f>ROUNDDOWN(L1064*N1064,-3)</f>
        <v>0</v>
      </c>
      <c r="P1064" s="275">
        <v>0</v>
      </c>
      <c r="Q1064" s="179" t="s">
        <v>51</v>
      </c>
      <c r="R1064" s="254">
        <v>140000</v>
      </c>
      <c r="S1064" s="254">
        <f>ROUNDDOWN(P1064*R1064,-3)</f>
        <v>0</v>
      </c>
      <c r="T1064" s="251">
        <f t="shared" si="121"/>
        <v>0</v>
      </c>
    </row>
    <row r="1065" spans="2:20" ht="15.9" x14ac:dyDescent="0.4">
      <c r="B1065" s="312" t="s">
        <v>398</v>
      </c>
      <c r="C1065" s="313" t="s">
        <v>399</v>
      </c>
      <c r="D1065" s="269">
        <v>1008</v>
      </c>
      <c r="E1065" s="270" t="s">
        <v>171</v>
      </c>
      <c r="F1065" s="254">
        <v>0</v>
      </c>
      <c r="G1065" s="254">
        <f>G1066</f>
        <v>96600000</v>
      </c>
      <c r="H1065" s="314">
        <v>1008</v>
      </c>
      <c r="I1065" s="315" t="s">
        <v>171</v>
      </c>
      <c r="J1065" s="316">
        <v>0</v>
      </c>
      <c r="K1065" s="316">
        <f>K1066</f>
        <v>96600000</v>
      </c>
      <c r="L1065" s="314">
        <v>1008</v>
      </c>
      <c r="M1065" s="315" t="s">
        <v>171</v>
      </c>
      <c r="N1065" s="316">
        <v>0</v>
      </c>
      <c r="O1065" s="316">
        <f>O1066</f>
        <v>90720000</v>
      </c>
      <c r="P1065" s="314">
        <v>1008</v>
      </c>
      <c r="Q1065" s="315" t="s">
        <v>171</v>
      </c>
      <c r="R1065" s="316">
        <v>0</v>
      </c>
      <c r="S1065" s="316">
        <f>S1066</f>
        <v>15120000</v>
      </c>
      <c r="T1065" s="251">
        <f t="shared" si="121"/>
        <v>75600000</v>
      </c>
    </row>
    <row r="1066" spans="2:20" ht="15.9" x14ac:dyDescent="0.4">
      <c r="B1066" s="208">
        <v>525112</v>
      </c>
      <c r="C1066" s="180" t="s">
        <v>97</v>
      </c>
      <c r="D1066" s="178">
        <v>0</v>
      </c>
      <c r="E1066" s="179" t="s">
        <v>27</v>
      </c>
      <c r="F1066" s="180">
        <v>0</v>
      </c>
      <c r="G1066" s="254">
        <f>SUM(G1067:G1069)</f>
        <v>96600000</v>
      </c>
      <c r="H1066" s="178">
        <v>0</v>
      </c>
      <c r="I1066" s="179" t="s">
        <v>27</v>
      </c>
      <c r="J1066" s="180">
        <v>0</v>
      </c>
      <c r="K1066" s="254">
        <f>SUM(K1067:K1069)</f>
        <v>96600000</v>
      </c>
      <c r="L1066" s="178">
        <v>0</v>
      </c>
      <c r="M1066" s="179" t="s">
        <v>27</v>
      </c>
      <c r="N1066" s="180">
        <v>0</v>
      </c>
      <c r="O1066" s="254">
        <f>SUM(O1067:O1069)</f>
        <v>90720000</v>
      </c>
      <c r="P1066" s="178">
        <v>0</v>
      </c>
      <c r="Q1066" s="179" t="s">
        <v>27</v>
      </c>
      <c r="R1066" s="180">
        <v>0</v>
      </c>
      <c r="S1066" s="254">
        <f>SUM(S1067:S1069)</f>
        <v>15120000</v>
      </c>
      <c r="T1066" s="251">
        <f t="shared" si="121"/>
        <v>75600000</v>
      </c>
    </row>
    <row r="1067" spans="2:20" ht="15.9" hidden="1" x14ac:dyDescent="0.4">
      <c r="B1067" s="208" t="s">
        <v>27</v>
      </c>
      <c r="C1067" s="180" t="s">
        <v>295</v>
      </c>
      <c r="D1067" s="275">
        <f>D1065</f>
        <v>1008</v>
      </c>
      <c r="E1067" s="179" t="s">
        <v>40</v>
      </c>
      <c r="F1067" s="254">
        <v>15000</v>
      </c>
      <c r="G1067" s="254">
        <f>ROUNDDOWN(D1067*F1067,-3)</f>
        <v>15120000</v>
      </c>
      <c r="H1067" s="275">
        <f>H1065</f>
        <v>1008</v>
      </c>
      <c r="I1067" s="179" t="s">
        <v>40</v>
      </c>
      <c r="J1067" s="254">
        <v>15000</v>
      </c>
      <c r="K1067" s="254">
        <f>ROUNDDOWN(H1067*J1067,-3)</f>
        <v>15120000</v>
      </c>
      <c r="L1067" s="275">
        <f>L1065</f>
        <v>1008</v>
      </c>
      <c r="M1067" s="179" t="s">
        <v>40</v>
      </c>
      <c r="N1067" s="254">
        <v>15000</v>
      </c>
      <c r="O1067" s="254">
        <f>ROUNDDOWN(L1067*N1067,-3)</f>
        <v>15120000</v>
      </c>
      <c r="P1067" s="275">
        <v>1008</v>
      </c>
      <c r="Q1067" s="179" t="s">
        <v>40</v>
      </c>
      <c r="R1067" s="254">
        <v>15000</v>
      </c>
      <c r="S1067" s="254">
        <f>ROUNDDOWN(P1067*R1067,-3)</f>
        <v>15120000</v>
      </c>
      <c r="T1067" s="251">
        <f t="shared" si="121"/>
        <v>0</v>
      </c>
    </row>
    <row r="1068" spans="2:20" ht="15.9" x14ac:dyDescent="0.4">
      <c r="B1068" s="208" t="s">
        <v>27</v>
      </c>
      <c r="C1068" s="180" t="s">
        <v>296</v>
      </c>
      <c r="D1068" s="275">
        <f>D1065</f>
        <v>1008</v>
      </c>
      <c r="E1068" s="179" t="s">
        <v>231</v>
      </c>
      <c r="F1068" s="254">
        <v>75000</v>
      </c>
      <c r="G1068" s="254">
        <f>ROUNDDOWN(D1068*F1068,-3)</f>
        <v>75600000</v>
      </c>
      <c r="H1068" s="275">
        <f>H1065</f>
        <v>1008</v>
      </c>
      <c r="I1068" s="179" t="s">
        <v>231</v>
      </c>
      <c r="J1068" s="254">
        <v>75000</v>
      </c>
      <c r="K1068" s="254">
        <f>ROUNDDOWN(H1068*J1068,-3)</f>
        <v>75600000</v>
      </c>
      <c r="L1068" s="275">
        <f>L1065</f>
        <v>1008</v>
      </c>
      <c r="M1068" s="179" t="s">
        <v>231</v>
      </c>
      <c r="N1068" s="254">
        <v>75000</v>
      </c>
      <c r="O1068" s="254">
        <f>ROUNDDOWN(L1068*N1068,-3)</f>
        <v>75600000</v>
      </c>
      <c r="P1068" s="275">
        <v>0</v>
      </c>
      <c r="Q1068" s="179" t="s">
        <v>231</v>
      </c>
      <c r="R1068" s="254">
        <v>75000</v>
      </c>
      <c r="S1068" s="254">
        <f>ROUNDDOWN(P1068*R1068,-3)</f>
        <v>0</v>
      </c>
      <c r="T1068" s="251">
        <f t="shared" si="121"/>
        <v>75600000</v>
      </c>
    </row>
    <row r="1069" spans="2:20" ht="15.9" hidden="1" x14ac:dyDescent="0.4">
      <c r="B1069" s="208" t="s">
        <v>27</v>
      </c>
      <c r="C1069" s="180" t="s">
        <v>299</v>
      </c>
      <c r="D1069" s="275">
        <v>42</v>
      </c>
      <c r="E1069" s="179" t="s">
        <v>51</v>
      </c>
      <c r="F1069" s="254">
        <v>140000</v>
      </c>
      <c r="G1069" s="254">
        <f>ROUNDDOWN(D1069*F1069,-3)</f>
        <v>5880000</v>
      </c>
      <c r="H1069" s="275">
        <v>42</v>
      </c>
      <c r="I1069" s="179" t="s">
        <v>51</v>
      </c>
      <c r="J1069" s="254">
        <v>140000</v>
      </c>
      <c r="K1069" s="254">
        <f>ROUNDDOWN(H1069*J1069,-3)</f>
        <v>5880000</v>
      </c>
      <c r="L1069" s="275">
        <v>0</v>
      </c>
      <c r="M1069" s="179" t="s">
        <v>51</v>
      </c>
      <c r="N1069" s="254">
        <v>140000</v>
      </c>
      <c r="O1069" s="254">
        <f>ROUNDDOWN(L1069*N1069,-3)</f>
        <v>0</v>
      </c>
      <c r="P1069" s="275">
        <v>0</v>
      </c>
      <c r="Q1069" s="179" t="s">
        <v>51</v>
      </c>
      <c r="R1069" s="254">
        <v>140000</v>
      </c>
      <c r="S1069" s="254">
        <f>ROUNDDOWN(P1069*R1069,-3)</f>
        <v>0</v>
      </c>
      <c r="T1069" s="251">
        <f t="shared" si="121"/>
        <v>0</v>
      </c>
    </row>
    <row r="1070" spans="2:20" ht="15.9" x14ac:dyDescent="0.4">
      <c r="B1070" s="312" t="s">
        <v>400</v>
      </c>
      <c r="C1070" s="313" t="s">
        <v>401</v>
      </c>
      <c r="D1070" s="269">
        <v>384</v>
      </c>
      <c r="E1070" s="270" t="s">
        <v>171</v>
      </c>
      <c r="F1070" s="254">
        <v>0</v>
      </c>
      <c r="G1070" s="254">
        <f>G1071</f>
        <v>36800000</v>
      </c>
      <c r="H1070" s="314">
        <v>384</v>
      </c>
      <c r="I1070" s="315" t="s">
        <v>171</v>
      </c>
      <c r="J1070" s="316">
        <v>0</v>
      </c>
      <c r="K1070" s="316">
        <f>K1071</f>
        <v>36800000</v>
      </c>
      <c r="L1070" s="314">
        <v>384</v>
      </c>
      <c r="M1070" s="315" t="s">
        <v>171</v>
      </c>
      <c r="N1070" s="316">
        <v>0</v>
      </c>
      <c r="O1070" s="316">
        <f>O1071</f>
        <v>34560000</v>
      </c>
      <c r="P1070" s="314">
        <v>384</v>
      </c>
      <c r="Q1070" s="315" t="s">
        <v>171</v>
      </c>
      <c r="R1070" s="316">
        <v>0</v>
      </c>
      <c r="S1070" s="316">
        <f>S1071</f>
        <v>5760000</v>
      </c>
      <c r="T1070" s="251">
        <f t="shared" si="121"/>
        <v>28800000</v>
      </c>
    </row>
    <row r="1071" spans="2:20" ht="15.9" x14ac:dyDescent="0.4">
      <c r="B1071" s="208">
        <v>525112</v>
      </c>
      <c r="C1071" s="180" t="s">
        <v>97</v>
      </c>
      <c r="D1071" s="178">
        <v>0</v>
      </c>
      <c r="E1071" s="179" t="s">
        <v>27</v>
      </c>
      <c r="F1071" s="180">
        <v>0</v>
      </c>
      <c r="G1071" s="254">
        <f>SUM(G1072:G1074)</f>
        <v>36800000</v>
      </c>
      <c r="H1071" s="178">
        <v>0</v>
      </c>
      <c r="I1071" s="179" t="s">
        <v>27</v>
      </c>
      <c r="J1071" s="180">
        <v>0</v>
      </c>
      <c r="K1071" s="254">
        <f>SUM(K1072:K1074)</f>
        <v>36800000</v>
      </c>
      <c r="L1071" s="178">
        <v>0</v>
      </c>
      <c r="M1071" s="179" t="s">
        <v>27</v>
      </c>
      <c r="N1071" s="180">
        <v>0</v>
      </c>
      <c r="O1071" s="254">
        <f>SUM(O1072:O1074)</f>
        <v>34560000</v>
      </c>
      <c r="P1071" s="178">
        <v>0</v>
      </c>
      <c r="Q1071" s="179" t="s">
        <v>27</v>
      </c>
      <c r="R1071" s="180">
        <v>0</v>
      </c>
      <c r="S1071" s="254">
        <f>SUM(S1072:S1074)</f>
        <v>5760000</v>
      </c>
      <c r="T1071" s="251">
        <f t="shared" si="121"/>
        <v>28800000</v>
      </c>
    </row>
    <row r="1072" spans="2:20" ht="15.9" hidden="1" x14ac:dyDescent="0.4">
      <c r="B1072" s="208" t="s">
        <v>27</v>
      </c>
      <c r="C1072" s="180" t="s">
        <v>295</v>
      </c>
      <c r="D1072" s="275">
        <f>D1070</f>
        <v>384</v>
      </c>
      <c r="E1072" s="179" t="s">
        <v>40</v>
      </c>
      <c r="F1072" s="254">
        <v>15000</v>
      </c>
      <c r="G1072" s="254">
        <f>ROUNDDOWN(D1072*F1072,-3)</f>
        <v>5760000</v>
      </c>
      <c r="H1072" s="275">
        <f>H1070</f>
        <v>384</v>
      </c>
      <c r="I1072" s="179" t="s">
        <v>40</v>
      </c>
      <c r="J1072" s="254">
        <v>15000</v>
      </c>
      <c r="K1072" s="254">
        <f>ROUNDDOWN(H1072*J1072,-3)</f>
        <v>5760000</v>
      </c>
      <c r="L1072" s="275">
        <f>L1070</f>
        <v>384</v>
      </c>
      <c r="M1072" s="179" t="s">
        <v>40</v>
      </c>
      <c r="N1072" s="254">
        <v>15000</v>
      </c>
      <c r="O1072" s="254">
        <f>ROUNDDOWN(L1072*N1072,-3)</f>
        <v>5760000</v>
      </c>
      <c r="P1072" s="275">
        <v>384</v>
      </c>
      <c r="Q1072" s="179" t="s">
        <v>40</v>
      </c>
      <c r="R1072" s="254">
        <v>15000</v>
      </c>
      <c r="S1072" s="254">
        <f>ROUNDDOWN(P1072*R1072,-3)</f>
        <v>5760000</v>
      </c>
      <c r="T1072" s="251">
        <f t="shared" si="121"/>
        <v>0</v>
      </c>
    </row>
    <row r="1073" spans="2:20" ht="15.9" x14ac:dyDescent="0.4">
      <c r="B1073" s="208" t="s">
        <v>27</v>
      </c>
      <c r="C1073" s="180" t="s">
        <v>296</v>
      </c>
      <c r="D1073" s="275">
        <f>D1070</f>
        <v>384</v>
      </c>
      <c r="E1073" s="179" t="s">
        <v>231</v>
      </c>
      <c r="F1073" s="254">
        <v>75000</v>
      </c>
      <c r="G1073" s="254">
        <f>ROUNDDOWN(D1073*F1073,-3)</f>
        <v>28800000</v>
      </c>
      <c r="H1073" s="275">
        <f>H1070</f>
        <v>384</v>
      </c>
      <c r="I1073" s="179" t="s">
        <v>231</v>
      </c>
      <c r="J1073" s="254">
        <v>75000</v>
      </c>
      <c r="K1073" s="254">
        <f>ROUNDDOWN(H1073*J1073,-3)</f>
        <v>28800000</v>
      </c>
      <c r="L1073" s="275">
        <f>L1070</f>
        <v>384</v>
      </c>
      <c r="M1073" s="179" t="s">
        <v>231</v>
      </c>
      <c r="N1073" s="254">
        <v>75000</v>
      </c>
      <c r="O1073" s="254">
        <f>ROUNDDOWN(L1073*N1073,-3)</f>
        <v>28800000</v>
      </c>
      <c r="P1073" s="275">
        <v>0</v>
      </c>
      <c r="Q1073" s="179" t="s">
        <v>231</v>
      </c>
      <c r="R1073" s="254">
        <v>75000</v>
      </c>
      <c r="S1073" s="254">
        <f>ROUNDDOWN(P1073*R1073,-3)</f>
        <v>0</v>
      </c>
      <c r="T1073" s="251">
        <f t="shared" si="121"/>
        <v>28800000</v>
      </c>
    </row>
    <row r="1074" spans="2:20" ht="15.9" hidden="1" x14ac:dyDescent="0.4">
      <c r="B1074" s="208" t="s">
        <v>27</v>
      </c>
      <c r="C1074" s="180" t="s">
        <v>299</v>
      </c>
      <c r="D1074" s="275">
        <f>D1073/24</f>
        <v>16</v>
      </c>
      <c r="E1074" s="179" t="s">
        <v>51</v>
      </c>
      <c r="F1074" s="254">
        <v>140000</v>
      </c>
      <c r="G1074" s="254">
        <f>ROUNDDOWN(D1074*F1074,-3)</f>
        <v>2240000</v>
      </c>
      <c r="H1074" s="275">
        <f>H1073/24</f>
        <v>16</v>
      </c>
      <c r="I1074" s="179" t="s">
        <v>51</v>
      </c>
      <c r="J1074" s="254">
        <v>140000</v>
      </c>
      <c r="K1074" s="254">
        <f>ROUNDDOWN(H1074*J1074,-3)</f>
        <v>2240000</v>
      </c>
      <c r="L1074" s="275">
        <v>0</v>
      </c>
      <c r="M1074" s="179" t="s">
        <v>51</v>
      </c>
      <c r="N1074" s="254">
        <v>140000</v>
      </c>
      <c r="O1074" s="254">
        <f>ROUNDDOWN(L1074*N1074,-3)</f>
        <v>0</v>
      </c>
      <c r="P1074" s="275">
        <v>0</v>
      </c>
      <c r="Q1074" s="179" t="s">
        <v>51</v>
      </c>
      <c r="R1074" s="254">
        <v>140000</v>
      </c>
      <c r="S1074" s="254">
        <f>ROUNDDOWN(P1074*R1074,-3)</f>
        <v>0</v>
      </c>
      <c r="T1074" s="251">
        <f t="shared" si="121"/>
        <v>0</v>
      </c>
    </row>
    <row r="1075" spans="2:20" ht="29.15" x14ac:dyDescent="0.4">
      <c r="B1075" s="312" t="s">
        <v>402</v>
      </c>
      <c r="C1075" s="313" t="s">
        <v>403</v>
      </c>
      <c r="D1075" s="269">
        <v>384</v>
      </c>
      <c r="E1075" s="270" t="s">
        <v>171</v>
      </c>
      <c r="F1075" s="254">
        <v>0</v>
      </c>
      <c r="G1075" s="254">
        <f>G1076</f>
        <v>36800000</v>
      </c>
      <c r="H1075" s="314">
        <v>384</v>
      </c>
      <c r="I1075" s="315" t="s">
        <v>171</v>
      </c>
      <c r="J1075" s="316">
        <v>0</v>
      </c>
      <c r="K1075" s="316">
        <f>K1076</f>
        <v>36800000</v>
      </c>
      <c r="L1075" s="314">
        <v>384</v>
      </c>
      <c r="M1075" s="315" t="s">
        <v>171</v>
      </c>
      <c r="N1075" s="316">
        <v>0</v>
      </c>
      <c r="O1075" s="316">
        <f>O1076</f>
        <v>34560000</v>
      </c>
      <c r="P1075" s="314">
        <v>384</v>
      </c>
      <c r="Q1075" s="315" t="s">
        <v>171</v>
      </c>
      <c r="R1075" s="316">
        <v>0</v>
      </c>
      <c r="S1075" s="316">
        <f>S1076</f>
        <v>5760000</v>
      </c>
      <c r="T1075" s="251">
        <f t="shared" si="121"/>
        <v>28800000</v>
      </c>
    </row>
    <row r="1076" spans="2:20" ht="15.9" x14ac:dyDescent="0.4">
      <c r="B1076" s="208">
        <v>525112</v>
      </c>
      <c r="C1076" s="180" t="s">
        <v>97</v>
      </c>
      <c r="D1076" s="178">
        <v>0</v>
      </c>
      <c r="E1076" s="179" t="s">
        <v>27</v>
      </c>
      <c r="F1076" s="180">
        <v>0</v>
      </c>
      <c r="G1076" s="254">
        <f>SUM(G1077:G1079)</f>
        <v>36800000</v>
      </c>
      <c r="H1076" s="178">
        <v>0</v>
      </c>
      <c r="I1076" s="179" t="s">
        <v>27</v>
      </c>
      <c r="J1076" s="180">
        <v>0</v>
      </c>
      <c r="K1076" s="254">
        <f>SUM(K1077:K1079)</f>
        <v>36800000</v>
      </c>
      <c r="L1076" s="178">
        <v>0</v>
      </c>
      <c r="M1076" s="179" t="s">
        <v>27</v>
      </c>
      <c r="N1076" s="180">
        <v>0</v>
      </c>
      <c r="O1076" s="254">
        <f>SUM(O1077:O1079)</f>
        <v>34560000</v>
      </c>
      <c r="P1076" s="178">
        <v>0</v>
      </c>
      <c r="Q1076" s="179" t="s">
        <v>27</v>
      </c>
      <c r="R1076" s="180">
        <v>0</v>
      </c>
      <c r="S1076" s="254">
        <f>SUM(S1077:S1079)</f>
        <v>5760000</v>
      </c>
      <c r="T1076" s="251">
        <f t="shared" si="121"/>
        <v>28800000</v>
      </c>
    </row>
    <row r="1077" spans="2:20" ht="15.9" hidden="1" x14ac:dyDescent="0.4">
      <c r="B1077" s="208" t="s">
        <v>27</v>
      </c>
      <c r="C1077" s="180" t="s">
        <v>295</v>
      </c>
      <c r="D1077" s="275">
        <f>D1075</f>
        <v>384</v>
      </c>
      <c r="E1077" s="179" t="s">
        <v>40</v>
      </c>
      <c r="F1077" s="254">
        <v>15000</v>
      </c>
      <c r="G1077" s="254">
        <f>ROUNDDOWN(D1077*F1077,-3)</f>
        <v>5760000</v>
      </c>
      <c r="H1077" s="275">
        <f>H1075</f>
        <v>384</v>
      </c>
      <c r="I1077" s="179" t="s">
        <v>40</v>
      </c>
      <c r="J1077" s="254">
        <v>15000</v>
      </c>
      <c r="K1077" s="254">
        <f>ROUNDDOWN(H1077*J1077,-3)</f>
        <v>5760000</v>
      </c>
      <c r="L1077" s="275">
        <f>L1075</f>
        <v>384</v>
      </c>
      <c r="M1077" s="179" t="s">
        <v>40</v>
      </c>
      <c r="N1077" s="254">
        <v>15000</v>
      </c>
      <c r="O1077" s="254">
        <f>ROUNDDOWN(L1077*N1077,-3)</f>
        <v>5760000</v>
      </c>
      <c r="P1077" s="275">
        <v>384</v>
      </c>
      <c r="Q1077" s="179" t="s">
        <v>40</v>
      </c>
      <c r="R1077" s="254">
        <v>15000</v>
      </c>
      <c r="S1077" s="254">
        <f>ROUNDDOWN(P1077*R1077,-3)</f>
        <v>5760000</v>
      </c>
      <c r="T1077" s="251">
        <f t="shared" si="121"/>
        <v>0</v>
      </c>
    </row>
    <row r="1078" spans="2:20" ht="15.9" x14ac:dyDescent="0.4">
      <c r="B1078" s="208" t="s">
        <v>27</v>
      </c>
      <c r="C1078" s="180" t="s">
        <v>296</v>
      </c>
      <c r="D1078" s="275">
        <f>D1075</f>
        <v>384</v>
      </c>
      <c r="E1078" s="179" t="s">
        <v>231</v>
      </c>
      <c r="F1078" s="254">
        <v>75000</v>
      </c>
      <c r="G1078" s="254">
        <f>ROUNDDOWN(D1078*F1078,-3)</f>
        <v>28800000</v>
      </c>
      <c r="H1078" s="275">
        <f>H1075</f>
        <v>384</v>
      </c>
      <c r="I1078" s="179" t="s">
        <v>231</v>
      </c>
      <c r="J1078" s="254">
        <v>75000</v>
      </c>
      <c r="K1078" s="254">
        <f>ROUNDDOWN(H1078*J1078,-3)</f>
        <v>28800000</v>
      </c>
      <c r="L1078" s="275">
        <f>L1075</f>
        <v>384</v>
      </c>
      <c r="M1078" s="179" t="s">
        <v>231</v>
      </c>
      <c r="N1078" s="254">
        <v>75000</v>
      </c>
      <c r="O1078" s="254">
        <f>ROUNDDOWN(L1078*N1078,-3)</f>
        <v>28800000</v>
      </c>
      <c r="P1078" s="275">
        <v>0</v>
      </c>
      <c r="Q1078" s="179" t="s">
        <v>231</v>
      </c>
      <c r="R1078" s="254">
        <v>75000</v>
      </c>
      <c r="S1078" s="254">
        <f>ROUNDDOWN(P1078*R1078,-3)</f>
        <v>0</v>
      </c>
      <c r="T1078" s="251">
        <f t="shared" si="121"/>
        <v>28800000</v>
      </c>
    </row>
    <row r="1079" spans="2:20" ht="15.9" hidden="1" x14ac:dyDescent="0.4">
      <c r="B1079" s="208" t="s">
        <v>27</v>
      </c>
      <c r="C1079" s="180" t="s">
        <v>299</v>
      </c>
      <c r="D1079" s="275">
        <v>16</v>
      </c>
      <c r="E1079" s="179" t="s">
        <v>51</v>
      </c>
      <c r="F1079" s="254">
        <v>140000</v>
      </c>
      <c r="G1079" s="254">
        <f>ROUNDDOWN(D1079*F1079,-3)</f>
        <v>2240000</v>
      </c>
      <c r="H1079" s="275">
        <v>16</v>
      </c>
      <c r="I1079" s="179" t="s">
        <v>51</v>
      </c>
      <c r="J1079" s="254">
        <v>140000</v>
      </c>
      <c r="K1079" s="254">
        <f>ROUNDDOWN(H1079*J1079,-3)</f>
        <v>2240000</v>
      </c>
      <c r="L1079" s="275">
        <v>0</v>
      </c>
      <c r="M1079" s="179" t="s">
        <v>51</v>
      </c>
      <c r="N1079" s="254">
        <v>140000</v>
      </c>
      <c r="O1079" s="254">
        <f>ROUNDDOWN(L1079*N1079,-3)</f>
        <v>0</v>
      </c>
      <c r="P1079" s="275">
        <v>0</v>
      </c>
      <c r="Q1079" s="179" t="s">
        <v>51</v>
      </c>
      <c r="R1079" s="254">
        <v>140000</v>
      </c>
      <c r="S1079" s="254">
        <f>ROUNDDOWN(P1079*R1079,-3)</f>
        <v>0</v>
      </c>
      <c r="T1079" s="251">
        <f t="shared" si="121"/>
        <v>0</v>
      </c>
    </row>
    <row r="1080" spans="2:20" ht="29.15" x14ac:dyDescent="0.4">
      <c r="B1080" s="312" t="s">
        <v>404</v>
      </c>
      <c r="C1080" s="313" t="s">
        <v>405</v>
      </c>
      <c r="D1080" s="269">
        <v>96</v>
      </c>
      <c r="E1080" s="270" t="s">
        <v>171</v>
      </c>
      <c r="F1080" s="254">
        <v>0</v>
      </c>
      <c r="G1080" s="254">
        <f>G1081</f>
        <v>9200000</v>
      </c>
      <c r="H1080" s="314">
        <v>96</v>
      </c>
      <c r="I1080" s="315" t="s">
        <v>171</v>
      </c>
      <c r="J1080" s="316">
        <v>0</v>
      </c>
      <c r="K1080" s="316">
        <f>K1081</f>
        <v>9200000</v>
      </c>
      <c r="L1080" s="314">
        <v>96</v>
      </c>
      <c r="M1080" s="315" t="s">
        <v>171</v>
      </c>
      <c r="N1080" s="316">
        <v>0</v>
      </c>
      <c r="O1080" s="316">
        <f>O1081</f>
        <v>8640000</v>
      </c>
      <c r="P1080" s="314">
        <v>96</v>
      </c>
      <c r="Q1080" s="315" t="s">
        <v>171</v>
      </c>
      <c r="R1080" s="316">
        <v>0</v>
      </c>
      <c r="S1080" s="316">
        <f>S1081</f>
        <v>1440000</v>
      </c>
      <c r="T1080" s="251">
        <f t="shared" si="121"/>
        <v>7200000</v>
      </c>
    </row>
    <row r="1081" spans="2:20" ht="15.9" x14ac:dyDescent="0.4">
      <c r="B1081" s="208">
        <v>525112</v>
      </c>
      <c r="C1081" s="180" t="s">
        <v>97</v>
      </c>
      <c r="D1081" s="178">
        <v>0</v>
      </c>
      <c r="E1081" s="179" t="s">
        <v>27</v>
      </c>
      <c r="F1081" s="180">
        <v>0</v>
      </c>
      <c r="G1081" s="254">
        <f>SUM(G1082:G1084)</f>
        <v>9200000</v>
      </c>
      <c r="H1081" s="178">
        <v>0</v>
      </c>
      <c r="I1081" s="179" t="s">
        <v>27</v>
      </c>
      <c r="J1081" s="180">
        <v>0</v>
      </c>
      <c r="K1081" s="254">
        <f>SUM(K1082:K1084)</f>
        <v>9200000</v>
      </c>
      <c r="L1081" s="178">
        <v>0</v>
      </c>
      <c r="M1081" s="179" t="s">
        <v>27</v>
      </c>
      <c r="N1081" s="180">
        <v>0</v>
      </c>
      <c r="O1081" s="254">
        <f>SUM(O1082:O1084)</f>
        <v>8640000</v>
      </c>
      <c r="P1081" s="178">
        <v>0</v>
      </c>
      <c r="Q1081" s="179" t="s">
        <v>27</v>
      </c>
      <c r="R1081" s="180">
        <v>0</v>
      </c>
      <c r="S1081" s="254">
        <f>SUM(S1082:S1084)</f>
        <v>1440000</v>
      </c>
      <c r="T1081" s="251">
        <f t="shared" si="121"/>
        <v>7200000</v>
      </c>
    </row>
    <row r="1082" spans="2:20" ht="15.9" hidden="1" x14ac:dyDescent="0.4">
      <c r="B1082" s="208" t="s">
        <v>27</v>
      </c>
      <c r="C1082" s="180" t="s">
        <v>295</v>
      </c>
      <c r="D1082" s="275">
        <f>D1080</f>
        <v>96</v>
      </c>
      <c r="E1082" s="179" t="s">
        <v>40</v>
      </c>
      <c r="F1082" s="254">
        <v>15000</v>
      </c>
      <c r="G1082" s="254">
        <f>ROUNDDOWN(D1082*F1082,-3)</f>
        <v>1440000</v>
      </c>
      <c r="H1082" s="275">
        <f>H1080</f>
        <v>96</v>
      </c>
      <c r="I1082" s="179" t="s">
        <v>40</v>
      </c>
      <c r="J1082" s="254">
        <v>15000</v>
      </c>
      <c r="K1082" s="254">
        <f>ROUNDDOWN(H1082*J1082,-3)</f>
        <v>1440000</v>
      </c>
      <c r="L1082" s="275">
        <f>L1080</f>
        <v>96</v>
      </c>
      <c r="M1082" s="179" t="s">
        <v>40</v>
      </c>
      <c r="N1082" s="254">
        <v>15000</v>
      </c>
      <c r="O1082" s="254">
        <f>ROUNDDOWN(L1082*N1082,-3)</f>
        <v>1440000</v>
      </c>
      <c r="P1082" s="275">
        <v>96</v>
      </c>
      <c r="Q1082" s="179" t="s">
        <v>40</v>
      </c>
      <c r="R1082" s="254">
        <v>15000</v>
      </c>
      <c r="S1082" s="254">
        <f>ROUNDDOWN(P1082*R1082,-3)</f>
        <v>1440000</v>
      </c>
      <c r="T1082" s="251">
        <f t="shared" si="121"/>
        <v>0</v>
      </c>
    </row>
    <row r="1083" spans="2:20" ht="15.9" x14ac:dyDescent="0.4">
      <c r="B1083" s="208" t="s">
        <v>27</v>
      </c>
      <c r="C1083" s="180" t="s">
        <v>296</v>
      </c>
      <c r="D1083" s="275">
        <f>D1080</f>
        <v>96</v>
      </c>
      <c r="E1083" s="179" t="s">
        <v>231</v>
      </c>
      <c r="F1083" s="254">
        <v>75000</v>
      </c>
      <c r="G1083" s="254">
        <f>ROUNDDOWN(D1083*F1083,-3)</f>
        <v>7200000</v>
      </c>
      <c r="H1083" s="275">
        <f>H1080</f>
        <v>96</v>
      </c>
      <c r="I1083" s="179" t="s">
        <v>231</v>
      </c>
      <c r="J1083" s="254">
        <v>75000</v>
      </c>
      <c r="K1083" s="254">
        <f>ROUNDDOWN(H1083*J1083,-3)</f>
        <v>7200000</v>
      </c>
      <c r="L1083" s="275">
        <f>L1080</f>
        <v>96</v>
      </c>
      <c r="M1083" s="179" t="s">
        <v>231</v>
      </c>
      <c r="N1083" s="254">
        <v>75000</v>
      </c>
      <c r="O1083" s="254">
        <f>ROUNDDOWN(L1083*N1083,-3)</f>
        <v>7200000</v>
      </c>
      <c r="P1083" s="275">
        <v>0</v>
      </c>
      <c r="Q1083" s="179" t="s">
        <v>231</v>
      </c>
      <c r="R1083" s="254">
        <v>75000</v>
      </c>
      <c r="S1083" s="254">
        <f>ROUNDDOWN(P1083*R1083,-3)</f>
        <v>0</v>
      </c>
      <c r="T1083" s="251">
        <f t="shared" si="121"/>
        <v>7200000</v>
      </c>
    </row>
    <row r="1084" spans="2:20" ht="15.9" hidden="1" x14ac:dyDescent="0.4">
      <c r="B1084" s="208" t="s">
        <v>27</v>
      </c>
      <c r="C1084" s="180" t="s">
        <v>299</v>
      </c>
      <c r="D1084" s="275">
        <v>4</v>
      </c>
      <c r="E1084" s="179" t="s">
        <v>51</v>
      </c>
      <c r="F1084" s="254">
        <v>140000</v>
      </c>
      <c r="G1084" s="254">
        <f>ROUNDDOWN(D1084*F1084,-3)</f>
        <v>560000</v>
      </c>
      <c r="H1084" s="275">
        <v>4</v>
      </c>
      <c r="I1084" s="179" t="s">
        <v>51</v>
      </c>
      <c r="J1084" s="254">
        <v>140000</v>
      </c>
      <c r="K1084" s="254">
        <f>ROUNDDOWN(H1084*J1084,-3)</f>
        <v>560000</v>
      </c>
      <c r="L1084" s="275">
        <v>0</v>
      </c>
      <c r="M1084" s="179" t="s">
        <v>51</v>
      </c>
      <c r="N1084" s="254">
        <v>140000</v>
      </c>
      <c r="O1084" s="254">
        <f>ROUNDDOWN(L1084*N1084,-3)</f>
        <v>0</v>
      </c>
      <c r="P1084" s="275">
        <v>0</v>
      </c>
      <c r="Q1084" s="179" t="s">
        <v>51</v>
      </c>
      <c r="R1084" s="254">
        <v>140000</v>
      </c>
      <c r="S1084" s="254">
        <f>ROUNDDOWN(P1084*R1084,-3)</f>
        <v>0</v>
      </c>
      <c r="T1084" s="251">
        <f t="shared" si="121"/>
        <v>0</v>
      </c>
    </row>
    <row r="1085" spans="2:20" ht="15.9" x14ac:dyDescent="0.4">
      <c r="B1085" s="312" t="s">
        <v>406</v>
      </c>
      <c r="C1085" s="313" t="s">
        <v>407</v>
      </c>
      <c r="D1085" s="269">
        <v>96</v>
      </c>
      <c r="E1085" s="270" t="s">
        <v>171</v>
      </c>
      <c r="F1085" s="254">
        <v>0</v>
      </c>
      <c r="G1085" s="254">
        <f>G1086</f>
        <v>9200000</v>
      </c>
      <c r="H1085" s="314">
        <v>96</v>
      </c>
      <c r="I1085" s="315" t="s">
        <v>171</v>
      </c>
      <c r="J1085" s="316">
        <v>0</v>
      </c>
      <c r="K1085" s="316">
        <f>K1086</f>
        <v>9200000</v>
      </c>
      <c r="L1085" s="314">
        <v>96</v>
      </c>
      <c r="M1085" s="315" t="s">
        <v>171</v>
      </c>
      <c r="N1085" s="316">
        <v>0</v>
      </c>
      <c r="O1085" s="316">
        <f>O1086</f>
        <v>8640000</v>
      </c>
      <c r="P1085" s="314">
        <v>96</v>
      </c>
      <c r="Q1085" s="315" t="s">
        <v>171</v>
      </c>
      <c r="R1085" s="316">
        <v>0</v>
      </c>
      <c r="S1085" s="316">
        <f>S1086</f>
        <v>1440000</v>
      </c>
      <c r="T1085" s="251">
        <f t="shared" si="121"/>
        <v>7200000</v>
      </c>
    </row>
    <row r="1086" spans="2:20" ht="15.9" x14ac:dyDescent="0.4">
      <c r="B1086" s="208">
        <v>525112</v>
      </c>
      <c r="C1086" s="180" t="s">
        <v>97</v>
      </c>
      <c r="D1086" s="178">
        <v>0</v>
      </c>
      <c r="E1086" s="179" t="s">
        <v>27</v>
      </c>
      <c r="F1086" s="180">
        <v>0</v>
      </c>
      <c r="G1086" s="254">
        <f>SUM(G1087:G1089)</f>
        <v>9200000</v>
      </c>
      <c r="H1086" s="178">
        <v>0</v>
      </c>
      <c r="I1086" s="179" t="s">
        <v>27</v>
      </c>
      <c r="J1086" s="180">
        <v>0</v>
      </c>
      <c r="K1086" s="254">
        <f>SUM(K1087:K1089)</f>
        <v>9200000</v>
      </c>
      <c r="L1086" s="178">
        <v>0</v>
      </c>
      <c r="M1086" s="179" t="s">
        <v>27</v>
      </c>
      <c r="N1086" s="180">
        <v>0</v>
      </c>
      <c r="O1086" s="254">
        <f>SUM(O1087:O1089)</f>
        <v>8640000</v>
      </c>
      <c r="P1086" s="178">
        <v>0</v>
      </c>
      <c r="Q1086" s="179" t="s">
        <v>27</v>
      </c>
      <c r="R1086" s="180">
        <v>0</v>
      </c>
      <c r="S1086" s="254">
        <f>SUM(S1087:S1089)</f>
        <v>1440000</v>
      </c>
      <c r="T1086" s="251">
        <f t="shared" si="121"/>
        <v>7200000</v>
      </c>
    </row>
    <row r="1087" spans="2:20" ht="16.2" hidden="1" customHeight="1" x14ac:dyDescent="0.4">
      <c r="B1087" s="208" t="s">
        <v>27</v>
      </c>
      <c r="C1087" s="180" t="s">
        <v>295</v>
      </c>
      <c r="D1087" s="275">
        <f>D1085</f>
        <v>96</v>
      </c>
      <c r="E1087" s="179" t="s">
        <v>40</v>
      </c>
      <c r="F1087" s="254">
        <v>15000</v>
      </c>
      <c r="G1087" s="254">
        <f>ROUNDDOWN(D1087*F1087,-3)</f>
        <v>1440000</v>
      </c>
      <c r="H1087" s="275">
        <f>H1085</f>
        <v>96</v>
      </c>
      <c r="I1087" s="179" t="s">
        <v>40</v>
      </c>
      <c r="J1087" s="254">
        <v>15000</v>
      </c>
      <c r="K1087" s="254">
        <f>ROUNDDOWN(H1087*J1087,-3)</f>
        <v>1440000</v>
      </c>
      <c r="L1087" s="275">
        <f>L1085</f>
        <v>96</v>
      </c>
      <c r="M1087" s="179" t="s">
        <v>40</v>
      </c>
      <c r="N1087" s="254">
        <v>15000</v>
      </c>
      <c r="O1087" s="254">
        <f>ROUNDDOWN(L1087*N1087,-3)</f>
        <v>1440000</v>
      </c>
      <c r="P1087" s="275">
        <v>96</v>
      </c>
      <c r="Q1087" s="179" t="s">
        <v>40</v>
      </c>
      <c r="R1087" s="254">
        <v>15000</v>
      </c>
      <c r="S1087" s="254">
        <f>ROUNDDOWN(P1087*R1087,-3)</f>
        <v>1440000</v>
      </c>
      <c r="T1087" s="251">
        <f t="shared" si="121"/>
        <v>0</v>
      </c>
    </row>
    <row r="1088" spans="2:20" ht="15.9" x14ac:dyDescent="0.4">
      <c r="B1088" s="208" t="s">
        <v>27</v>
      </c>
      <c r="C1088" s="180" t="s">
        <v>296</v>
      </c>
      <c r="D1088" s="275">
        <f>D1085</f>
        <v>96</v>
      </c>
      <c r="E1088" s="179" t="s">
        <v>231</v>
      </c>
      <c r="F1088" s="254">
        <v>75000</v>
      </c>
      <c r="G1088" s="254">
        <f>ROUNDDOWN(D1088*F1088,-3)</f>
        <v>7200000</v>
      </c>
      <c r="H1088" s="275">
        <f>H1085</f>
        <v>96</v>
      </c>
      <c r="I1088" s="179" t="s">
        <v>231</v>
      </c>
      <c r="J1088" s="254">
        <v>75000</v>
      </c>
      <c r="K1088" s="254">
        <f>ROUNDDOWN(H1088*J1088,-3)</f>
        <v>7200000</v>
      </c>
      <c r="L1088" s="275">
        <f>L1085</f>
        <v>96</v>
      </c>
      <c r="M1088" s="179" t="s">
        <v>231</v>
      </c>
      <c r="N1088" s="254">
        <v>75000</v>
      </c>
      <c r="O1088" s="254">
        <f>ROUNDDOWN(L1088*N1088,-3)</f>
        <v>7200000</v>
      </c>
      <c r="P1088" s="275">
        <v>0</v>
      </c>
      <c r="Q1088" s="179" t="s">
        <v>231</v>
      </c>
      <c r="R1088" s="254">
        <v>75000</v>
      </c>
      <c r="S1088" s="254">
        <f>ROUNDDOWN(P1088*R1088,-3)</f>
        <v>0</v>
      </c>
      <c r="T1088" s="251">
        <f t="shared" si="121"/>
        <v>7200000</v>
      </c>
    </row>
    <row r="1089" spans="2:20" ht="15.9" hidden="1" x14ac:dyDescent="0.4">
      <c r="B1089" s="208" t="s">
        <v>27</v>
      </c>
      <c r="C1089" s="180" t="s">
        <v>299</v>
      </c>
      <c r="D1089" s="275">
        <v>4</v>
      </c>
      <c r="E1089" s="179" t="s">
        <v>51</v>
      </c>
      <c r="F1089" s="254">
        <v>140000</v>
      </c>
      <c r="G1089" s="254">
        <f>ROUNDDOWN(D1089*F1089,-3)</f>
        <v>560000</v>
      </c>
      <c r="H1089" s="275">
        <v>4</v>
      </c>
      <c r="I1089" s="179" t="s">
        <v>51</v>
      </c>
      <c r="J1089" s="254">
        <v>140000</v>
      </c>
      <c r="K1089" s="254">
        <f>ROUNDDOWN(H1089*J1089,-3)</f>
        <v>560000</v>
      </c>
      <c r="L1089" s="275">
        <v>0</v>
      </c>
      <c r="M1089" s="179" t="s">
        <v>51</v>
      </c>
      <c r="N1089" s="254">
        <v>140000</v>
      </c>
      <c r="O1089" s="254">
        <f>ROUNDDOWN(L1089*N1089,-3)</f>
        <v>0</v>
      </c>
      <c r="P1089" s="275">
        <v>0</v>
      </c>
      <c r="Q1089" s="179" t="s">
        <v>51</v>
      </c>
      <c r="R1089" s="254">
        <v>140000</v>
      </c>
      <c r="S1089" s="254">
        <f>ROUNDDOWN(P1089*R1089,-3)</f>
        <v>0</v>
      </c>
      <c r="T1089" s="251">
        <f t="shared" si="121"/>
        <v>0</v>
      </c>
    </row>
    <row r="1090" spans="2:20" ht="15.9" x14ac:dyDescent="0.4">
      <c r="B1090" s="312" t="s">
        <v>408</v>
      </c>
      <c r="C1090" s="313" t="s">
        <v>409</v>
      </c>
      <c r="D1090" s="269">
        <v>384</v>
      </c>
      <c r="E1090" s="270" t="s">
        <v>171</v>
      </c>
      <c r="F1090" s="254">
        <v>0</v>
      </c>
      <c r="G1090" s="254">
        <f>G1091</f>
        <v>36800000</v>
      </c>
      <c r="H1090" s="314">
        <v>384</v>
      </c>
      <c r="I1090" s="315" t="s">
        <v>171</v>
      </c>
      <c r="J1090" s="316">
        <v>0</v>
      </c>
      <c r="K1090" s="316">
        <f>K1091</f>
        <v>36800000</v>
      </c>
      <c r="L1090" s="314">
        <v>384</v>
      </c>
      <c r="M1090" s="315" t="s">
        <v>171</v>
      </c>
      <c r="N1090" s="316">
        <v>0</v>
      </c>
      <c r="O1090" s="316">
        <f>O1091</f>
        <v>34560000</v>
      </c>
      <c r="P1090" s="314">
        <v>384</v>
      </c>
      <c r="Q1090" s="315" t="s">
        <v>171</v>
      </c>
      <c r="R1090" s="316">
        <v>0</v>
      </c>
      <c r="S1090" s="316">
        <f>S1091</f>
        <v>5760000</v>
      </c>
      <c r="T1090" s="251">
        <f t="shared" si="121"/>
        <v>28800000</v>
      </c>
    </row>
    <row r="1091" spans="2:20" ht="15.9" x14ac:dyDescent="0.4">
      <c r="B1091" s="208">
        <v>525112</v>
      </c>
      <c r="C1091" s="180" t="s">
        <v>97</v>
      </c>
      <c r="D1091" s="178">
        <v>0</v>
      </c>
      <c r="E1091" s="179" t="s">
        <v>27</v>
      </c>
      <c r="F1091" s="180">
        <v>0</v>
      </c>
      <c r="G1091" s="254">
        <f>SUM(G1092:G1094)</f>
        <v>36800000</v>
      </c>
      <c r="H1091" s="178">
        <v>0</v>
      </c>
      <c r="I1091" s="179" t="s">
        <v>27</v>
      </c>
      <c r="J1091" s="180">
        <v>0</v>
      </c>
      <c r="K1091" s="254">
        <f>SUM(K1092:K1094)</f>
        <v>36800000</v>
      </c>
      <c r="L1091" s="178">
        <v>0</v>
      </c>
      <c r="M1091" s="179" t="s">
        <v>27</v>
      </c>
      <c r="N1091" s="180">
        <v>0</v>
      </c>
      <c r="O1091" s="254">
        <f>SUM(O1092:O1094)</f>
        <v>34560000</v>
      </c>
      <c r="P1091" s="178">
        <v>0</v>
      </c>
      <c r="Q1091" s="179" t="s">
        <v>27</v>
      </c>
      <c r="R1091" s="180">
        <v>0</v>
      </c>
      <c r="S1091" s="254">
        <f>SUM(S1092:S1094)</f>
        <v>5760000</v>
      </c>
      <c r="T1091" s="251">
        <f t="shared" si="121"/>
        <v>28800000</v>
      </c>
    </row>
    <row r="1092" spans="2:20" ht="15.9" hidden="1" x14ac:dyDescent="0.4">
      <c r="B1092" s="208" t="s">
        <v>27</v>
      </c>
      <c r="C1092" s="180" t="s">
        <v>295</v>
      </c>
      <c r="D1092" s="275">
        <f>D1090</f>
        <v>384</v>
      </c>
      <c r="E1092" s="179" t="s">
        <v>40</v>
      </c>
      <c r="F1092" s="254">
        <v>15000</v>
      </c>
      <c r="G1092" s="254">
        <f>ROUNDDOWN(D1092*F1092,-3)</f>
        <v>5760000</v>
      </c>
      <c r="H1092" s="275">
        <f>H1090</f>
        <v>384</v>
      </c>
      <c r="I1092" s="179" t="s">
        <v>40</v>
      </c>
      <c r="J1092" s="254">
        <v>15000</v>
      </c>
      <c r="K1092" s="254">
        <f>ROUNDDOWN(H1092*J1092,-3)</f>
        <v>5760000</v>
      </c>
      <c r="L1092" s="275">
        <f>L1090</f>
        <v>384</v>
      </c>
      <c r="M1092" s="179" t="s">
        <v>40</v>
      </c>
      <c r="N1092" s="254">
        <v>15000</v>
      </c>
      <c r="O1092" s="254">
        <f>ROUNDDOWN(L1092*N1092,-3)</f>
        <v>5760000</v>
      </c>
      <c r="P1092" s="275">
        <v>384</v>
      </c>
      <c r="Q1092" s="179" t="s">
        <v>40</v>
      </c>
      <c r="R1092" s="254">
        <v>15000</v>
      </c>
      <c r="S1092" s="254">
        <f>ROUNDDOWN(P1092*R1092,-3)</f>
        <v>5760000</v>
      </c>
      <c r="T1092" s="251">
        <f t="shared" si="121"/>
        <v>0</v>
      </c>
    </row>
    <row r="1093" spans="2:20" ht="15.9" x14ac:dyDescent="0.4">
      <c r="B1093" s="208" t="s">
        <v>27</v>
      </c>
      <c r="C1093" s="180" t="s">
        <v>296</v>
      </c>
      <c r="D1093" s="275">
        <f>D1090</f>
        <v>384</v>
      </c>
      <c r="E1093" s="179" t="s">
        <v>231</v>
      </c>
      <c r="F1093" s="254">
        <v>75000</v>
      </c>
      <c r="G1093" s="254">
        <f>ROUNDDOWN(D1093*F1093,-3)</f>
        <v>28800000</v>
      </c>
      <c r="H1093" s="275">
        <f>H1090</f>
        <v>384</v>
      </c>
      <c r="I1093" s="179" t="s">
        <v>231</v>
      </c>
      <c r="J1093" s="254">
        <v>75000</v>
      </c>
      <c r="K1093" s="254">
        <f>ROUNDDOWN(H1093*J1093,-3)</f>
        <v>28800000</v>
      </c>
      <c r="L1093" s="275">
        <f>L1090</f>
        <v>384</v>
      </c>
      <c r="M1093" s="179" t="s">
        <v>231</v>
      </c>
      <c r="N1093" s="254">
        <v>75000</v>
      </c>
      <c r="O1093" s="254">
        <f>ROUNDDOWN(L1093*N1093,-3)</f>
        <v>28800000</v>
      </c>
      <c r="P1093" s="275">
        <v>0</v>
      </c>
      <c r="Q1093" s="179" t="s">
        <v>231</v>
      </c>
      <c r="R1093" s="254">
        <v>75000</v>
      </c>
      <c r="S1093" s="254">
        <f>ROUNDDOWN(P1093*R1093,-3)</f>
        <v>0</v>
      </c>
      <c r="T1093" s="251">
        <f t="shared" si="121"/>
        <v>28800000</v>
      </c>
    </row>
    <row r="1094" spans="2:20" ht="15.9" hidden="1" x14ac:dyDescent="0.4">
      <c r="B1094" s="208" t="s">
        <v>27</v>
      </c>
      <c r="C1094" s="180" t="s">
        <v>299</v>
      </c>
      <c r="D1094" s="275">
        <f>D1093/24</f>
        <v>16</v>
      </c>
      <c r="E1094" s="179" t="s">
        <v>51</v>
      </c>
      <c r="F1094" s="254">
        <v>140000</v>
      </c>
      <c r="G1094" s="254">
        <f>ROUNDDOWN(D1094*F1094,-3)</f>
        <v>2240000</v>
      </c>
      <c r="H1094" s="275">
        <f>H1093/24</f>
        <v>16</v>
      </c>
      <c r="I1094" s="179" t="s">
        <v>51</v>
      </c>
      <c r="J1094" s="254">
        <v>140000</v>
      </c>
      <c r="K1094" s="254">
        <f>ROUNDDOWN(H1094*J1094,-3)</f>
        <v>2240000</v>
      </c>
      <c r="L1094" s="275">
        <v>0</v>
      </c>
      <c r="M1094" s="179" t="s">
        <v>51</v>
      </c>
      <c r="N1094" s="254">
        <v>140000</v>
      </c>
      <c r="O1094" s="254">
        <f>ROUNDDOWN(L1094*N1094,-3)</f>
        <v>0</v>
      </c>
      <c r="P1094" s="275">
        <v>0</v>
      </c>
      <c r="Q1094" s="179" t="s">
        <v>51</v>
      </c>
      <c r="R1094" s="254">
        <v>140000</v>
      </c>
      <c r="S1094" s="254">
        <f>ROUNDDOWN(P1094*R1094,-3)</f>
        <v>0</v>
      </c>
      <c r="T1094" s="251">
        <f t="shared" si="121"/>
        <v>0</v>
      </c>
    </row>
    <row r="1095" spans="2:20" ht="15.9" x14ac:dyDescent="0.4">
      <c r="B1095" s="312" t="s">
        <v>410</v>
      </c>
      <c r="C1095" s="313" t="s">
        <v>411</v>
      </c>
      <c r="D1095" s="269">
        <v>48</v>
      </c>
      <c r="E1095" s="270" t="s">
        <v>171</v>
      </c>
      <c r="F1095" s="254">
        <v>0</v>
      </c>
      <c r="G1095" s="254">
        <f>G1096</f>
        <v>4600000</v>
      </c>
      <c r="H1095" s="314">
        <v>48</v>
      </c>
      <c r="I1095" s="315" t="s">
        <v>171</v>
      </c>
      <c r="J1095" s="316">
        <v>0</v>
      </c>
      <c r="K1095" s="316">
        <f>K1096</f>
        <v>4600000</v>
      </c>
      <c r="L1095" s="314">
        <v>48</v>
      </c>
      <c r="M1095" s="315" t="s">
        <v>171</v>
      </c>
      <c r="N1095" s="316">
        <v>0</v>
      </c>
      <c r="O1095" s="316">
        <f>O1096</f>
        <v>4320000</v>
      </c>
      <c r="P1095" s="314">
        <v>48</v>
      </c>
      <c r="Q1095" s="315" t="s">
        <v>171</v>
      </c>
      <c r="R1095" s="316">
        <v>0</v>
      </c>
      <c r="S1095" s="316">
        <f>S1096</f>
        <v>720000</v>
      </c>
      <c r="T1095" s="251">
        <f t="shared" si="121"/>
        <v>3600000</v>
      </c>
    </row>
    <row r="1096" spans="2:20" ht="15.9" x14ac:dyDescent="0.4">
      <c r="B1096" s="208">
        <v>525112</v>
      </c>
      <c r="C1096" s="180" t="s">
        <v>97</v>
      </c>
      <c r="D1096" s="178">
        <v>0</v>
      </c>
      <c r="E1096" s="179" t="s">
        <v>27</v>
      </c>
      <c r="F1096" s="180">
        <v>0</v>
      </c>
      <c r="G1096" s="254">
        <f>SUM(G1097:G1099)</f>
        <v>4600000</v>
      </c>
      <c r="H1096" s="178">
        <v>0</v>
      </c>
      <c r="I1096" s="179" t="s">
        <v>27</v>
      </c>
      <c r="J1096" s="180">
        <v>0</v>
      </c>
      <c r="K1096" s="254">
        <f>SUM(K1097:K1099)</f>
        <v>4600000</v>
      </c>
      <c r="L1096" s="178">
        <v>0</v>
      </c>
      <c r="M1096" s="179" t="s">
        <v>27</v>
      </c>
      <c r="N1096" s="180">
        <v>0</v>
      </c>
      <c r="O1096" s="254">
        <f>SUM(O1097:O1099)</f>
        <v>4320000</v>
      </c>
      <c r="P1096" s="178">
        <v>0</v>
      </c>
      <c r="Q1096" s="179" t="s">
        <v>27</v>
      </c>
      <c r="R1096" s="180">
        <v>0</v>
      </c>
      <c r="S1096" s="254">
        <f>SUM(S1097:S1099)</f>
        <v>720000</v>
      </c>
      <c r="T1096" s="251">
        <f t="shared" si="121"/>
        <v>3600000</v>
      </c>
    </row>
    <row r="1097" spans="2:20" ht="15.9" hidden="1" x14ac:dyDescent="0.4">
      <c r="B1097" s="208" t="s">
        <v>27</v>
      </c>
      <c r="C1097" s="180" t="s">
        <v>295</v>
      </c>
      <c r="D1097" s="275">
        <f>D1095</f>
        <v>48</v>
      </c>
      <c r="E1097" s="179" t="s">
        <v>40</v>
      </c>
      <c r="F1097" s="254">
        <v>15000</v>
      </c>
      <c r="G1097" s="254">
        <f>ROUNDDOWN(D1097*F1097,-3)</f>
        <v>720000</v>
      </c>
      <c r="H1097" s="275">
        <f>H1095</f>
        <v>48</v>
      </c>
      <c r="I1097" s="179" t="s">
        <v>40</v>
      </c>
      <c r="J1097" s="254">
        <v>15000</v>
      </c>
      <c r="K1097" s="254">
        <f>ROUNDDOWN(H1097*J1097,-3)</f>
        <v>720000</v>
      </c>
      <c r="L1097" s="275">
        <f>L1095</f>
        <v>48</v>
      </c>
      <c r="M1097" s="179" t="s">
        <v>40</v>
      </c>
      <c r="N1097" s="254">
        <v>15000</v>
      </c>
      <c r="O1097" s="254">
        <f>ROUNDDOWN(L1097*N1097,-3)</f>
        <v>720000</v>
      </c>
      <c r="P1097" s="275">
        <v>48</v>
      </c>
      <c r="Q1097" s="179" t="s">
        <v>40</v>
      </c>
      <c r="R1097" s="254">
        <v>15000</v>
      </c>
      <c r="S1097" s="254">
        <f>ROUNDDOWN(P1097*R1097,-3)</f>
        <v>720000</v>
      </c>
      <c r="T1097" s="251">
        <f t="shared" si="121"/>
        <v>0</v>
      </c>
    </row>
    <row r="1098" spans="2:20" ht="15.9" x14ac:dyDescent="0.4">
      <c r="B1098" s="208" t="s">
        <v>27</v>
      </c>
      <c r="C1098" s="180" t="s">
        <v>296</v>
      </c>
      <c r="D1098" s="275">
        <f>D1095</f>
        <v>48</v>
      </c>
      <c r="E1098" s="179" t="s">
        <v>231</v>
      </c>
      <c r="F1098" s="254">
        <v>75000</v>
      </c>
      <c r="G1098" s="254">
        <f>ROUNDDOWN(D1098*F1098,-3)</f>
        <v>3600000</v>
      </c>
      <c r="H1098" s="275">
        <f>H1095</f>
        <v>48</v>
      </c>
      <c r="I1098" s="179" t="s">
        <v>231</v>
      </c>
      <c r="J1098" s="254">
        <v>75000</v>
      </c>
      <c r="K1098" s="254">
        <f>ROUNDDOWN(H1098*J1098,-3)</f>
        <v>3600000</v>
      </c>
      <c r="L1098" s="275">
        <f>L1095</f>
        <v>48</v>
      </c>
      <c r="M1098" s="179" t="s">
        <v>231</v>
      </c>
      <c r="N1098" s="254">
        <v>75000</v>
      </c>
      <c r="O1098" s="254">
        <f>ROUNDDOWN(L1098*N1098,-3)</f>
        <v>3600000</v>
      </c>
      <c r="P1098" s="275">
        <v>0</v>
      </c>
      <c r="Q1098" s="179" t="s">
        <v>231</v>
      </c>
      <c r="R1098" s="254">
        <v>75000</v>
      </c>
      <c r="S1098" s="254">
        <f>ROUNDDOWN(P1098*R1098,-3)</f>
        <v>0</v>
      </c>
      <c r="T1098" s="251">
        <f t="shared" si="121"/>
        <v>3600000</v>
      </c>
    </row>
    <row r="1099" spans="2:20" ht="15.9" hidden="1" x14ac:dyDescent="0.4">
      <c r="B1099" s="208" t="s">
        <v>27</v>
      </c>
      <c r="C1099" s="180" t="s">
        <v>299</v>
      </c>
      <c r="D1099" s="275">
        <v>2</v>
      </c>
      <c r="E1099" s="179" t="s">
        <v>51</v>
      </c>
      <c r="F1099" s="254">
        <v>140000</v>
      </c>
      <c r="G1099" s="254">
        <f>ROUNDDOWN(D1099*F1099,-3)</f>
        <v>280000</v>
      </c>
      <c r="H1099" s="275">
        <v>2</v>
      </c>
      <c r="I1099" s="179" t="s">
        <v>51</v>
      </c>
      <c r="J1099" s="254">
        <v>140000</v>
      </c>
      <c r="K1099" s="254">
        <f>ROUNDDOWN(H1099*J1099,-3)</f>
        <v>280000</v>
      </c>
      <c r="L1099" s="275">
        <v>0</v>
      </c>
      <c r="M1099" s="179" t="s">
        <v>51</v>
      </c>
      <c r="N1099" s="254">
        <v>140000</v>
      </c>
      <c r="O1099" s="254">
        <f>ROUNDDOWN(L1099*N1099,-3)</f>
        <v>0</v>
      </c>
      <c r="P1099" s="275">
        <v>0</v>
      </c>
      <c r="Q1099" s="179" t="s">
        <v>51</v>
      </c>
      <c r="R1099" s="254">
        <v>140000</v>
      </c>
      <c r="S1099" s="254">
        <f>ROUNDDOWN(P1099*R1099,-3)</f>
        <v>0</v>
      </c>
      <c r="T1099" s="251">
        <f t="shared" si="121"/>
        <v>0</v>
      </c>
    </row>
    <row r="1100" spans="2:20" ht="33" customHeight="1" x14ac:dyDescent="0.4">
      <c r="B1100" s="312" t="s">
        <v>412</v>
      </c>
      <c r="C1100" s="313" t="s">
        <v>413</v>
      </c>
      <c r="D1100" s="269">
        <v>96</v>
      </c>
      <c r="E1100" s="270" t="s">
        <v>171</v>
      </c>
      <c r="F1100" s="254">
        <v>0</v>
      </c>
      <c r="G1100" s="254">
        <f>G1101</f>
        <v>9200000</v>
      </c>
      <c r="H1100" s="314">
        <v>96</v>
      </c>
      <c r="I1100" s="315" t="s">
        <v>171</v>
      </c>
      <c r="J1100" s="316">
        <v>0</v>
      </c>
      <c r="K1100" s="316">
        <f>K1101</f>
        <v>9200000</v>
      </c>
      <c r="L1100" s="314">
        <v>96</v>
      </c>
      <c r="M1100" s="315" t="s">
        <v>171</v>
      </c>
      <c r="N1100" s="316">
        <v>0</v>
      </c>
      <c r="O1100" s="316">
        <f>O1101</f>
        <v>8640000</v>
      </c>
      <c r="P1100" s="314">
        <v>96</v>
      </c>
      <c r="Q1100" s="315" t="s">
        <v>171</v>
      </c>
      <c r="R1100" s="316">
        <v>0</v>
      </c>
      <c r="S1100" s="316">
        <f>S1101</f>
        <v>1440000</v>
      </c>
      <c r="T1100" s="251">
        <f t="shared" si="121"/>
        <v>7200000</v>
      </c>
    </row>
    <row r="1101" spans="2:20" ht="18" customHeight="1" x14ac:dyDescent="0.4">
      <c r="B1101" s="208">
        <v>525112</v>
      </c>
      <c r="C1101" s="180" t="s">
        <v>97</v>
      </c>
      <c r="D1101" s="178">
        <v>0</v>
      </c>
      <c r="E1101" s="179" t="s">
        <v>27</v>
      </c>
      <c r="F1101" s="180">
        <v>0</v>
      </c>
      <c r="G1101" s="254">
        <f>SUM(G1102:G1104)</f>
        <v>9200000</v>
      </c>
      <c r="H1101" s="178">
        <v>0</v>
      </c>
      <c r="I1101" s="179" t="s">
        <v>27</v>
      </c>
      <c r="J1101" s="180">
        <v>0</v>
      </c>
      <c r="K1101" s="254">
        <f>SUM(K1102:K1104)</f>
        <v>9200000</v>
      </c>
      <c r="L1101" s="178">
        <v>0</v>
      </c>
      <c r="M1101" s="179" t="s">
        <v>27</v>
      </c>
      <c r="N1101" s="180">
        <v>0</v>
      </c>
      <c r="O1101" s="254">
        <f>SUM(O1102:O1104)</f>
        <v>8640000</v>
      </c>
      <c r="P1101" s="178">
        <v>0</v>
      </c>
      <c r="Q1101" s="179" t="s">
        <v>27</v>
      </c>
      <c r="R1101" s="180">
        <v>0</v>
      </c>
      <c r="S1101" s="254">
        <f>SUM(S1102:S1104)</f>
        <v>1440000</v>
      </c>
      <c r="T1101" s="251">
        <f t="shared" si="121"/>
        <v>7200000</v>
      </c>
    </row>
    <row r="1102" spans="2:20" ht="15.9" hidden="1" x14ac:dyDescent="0.4">
      <c r="B1102" s="208" t="s">
        <v>27</v>
      </c>
      <c r="C1102" s="180" t="s">
        <v>295</v>
      </c>
      <c r="D1102" s="275">
        <f>D1100</f>
        <v>96</v>
      </c>
      <c r="E1102" s="179" t="s">
        <v>40</v>
      </c>
      <c r="F1102" s="254">
        <v>15000</v>
      </c>
      <c r="G1102" s="254">
        <f>ROUNDDOWN(D1102*F1102,-3)</f>
        <v>1440000</v>
      </c>
      <c r="H1102" s="275">
        <f>H1100</f>
        <v>96</v>
      </c>
      <c r="I1102" s="179" t="s">
        <v>40</v>
      </c>
      <c r="J1102" s="254">
        <v>15000</v>
      </c>
      <c r="K1102" s="254">
        <f>ROUNDDOWN(H1102*J1102,-3)</f>
        <v>1440000</v>
      </c>
      <c r="L1102" s="275">
        <f>L1100</f>
        <v>96</v>
      </c>
      <c r="M1102" s="179" t="s">
        <v>40</v>
      </c>
      <c r="N1102" s="254">
        <v>15000</v>
      </c>
      <c r="O1102" s="254">
        <f>ROUNDDOWN(L1102*N1102,-3)</f>
        <v>1440000</v>
      </c>
      <c r="P1102" s="275">
        <v>96</v>
      </c>
      <c r="Q1102" s="179" t="s">
        <v>40</v>
      </c>
      <c r="R1102" s="254">
        <v>15000</v>
      </c>
      <c r="S1102" s="254">
        <f>ROUNDDOWN(P1102*R1102,-3)</f>
        <v>1440000</v>
      </c>
      <c r="T1102" s="251">
        <f t="shared" si="121"/>
        <v>0</v>
      </c>
    </row>
    <row r="1103" spans="2:20" ht="15.9" x14ac:dyDescent="0.4">
      <c r="B1103" s="208" t="s">
        <v>27</v>
      </c>
      <c r="C1103" s="180" t="s">
        <v>296</v>
      </c>
      <c r="D1103" s="275">
        <f>D1100</f>
        <v>96</v>
      </c>
      <c r="E1103" s="179" t="s">
        <v>231</v>
      </c>
      <c r="F1103" s="254">
        <v>75000</v>
      </c>
      <c r="G1103" s="254">
        <f>ROUNDDOWN(D1103*F1103,-3)</f>
        <v>7200000</v>
      </c>
      <c r="H1103" s="275">
        <f>H1100</f>
        <v>96</v>
      </c>
      <c r="I1103" s="179" t="s">
        <v>231</v>
      </c>
      <c r="J1103" s="254">
        <v>75000</v>
      </c>
      <c r="K1103" s="254">
        <f>ROUNDDOWN(H1103*J1103,-3)</f>
        <v>7200000</v>
      </c>
      <c r="L1103" s="275">
        <f>L1100</f>
        <v>96</v>
      </c>
      <c r="M1103" s="179" t="s">
        <v>231</v>
      </c>
      <c r="N1103" s="254">
        <v>75000</v>
      </c>
      <c r="O1103" s="254">
        <f>ROUNDDOWN(L1103*N1103,-3)</f>
        <v>7200000</v>
      </c>
      <c r="P1103" s="275">
        <v>0</v>
      </c>
      <c r="Q1103" s="179" t="s">
        <v>231</v>
      </c>
      <c r="R1103" s="254">
        <v>75000</v>
      </c>
      <c r="S1103" s="254">
        <f>ROUNDDOWN(P1103*R1103,-3)</f>
        <v>0</v>
      </c>
      <c r="T1103" s="251">
        <f t="shared" si="121"/>
        <v>7200000</v>
      </c>
    </row>
    <row r="1104" spans="2:20" ht="15.9" hidden="1" x14ac:dyDescent="0.4">
      <c r="B1104" s="208" t="s">
        <v>27</v>
      </c>
      <c r="C1104" s="180" t="s">
        <v>299</v>
      </c>
      <c r="D1104" s="275">
        <v>4</v>
      </c>
      <c r="E1104" s="179" t="s">
        <v>51</v>
      </c>
      <c r="F1104" s="254">
        <v>140000</v>
      </c>
      <c r="G1104" s="254">
        <f>ROUNDDOWN(D1104*F1104,-3)</f>
        <v>560000</v>
      </c>
      <c r="H1104" s="275">
        <v>4</v>
      </c>
      <c r="I1104" s="179" t="s">
        <v>51</v>
      </c>
      <c r="J1104" s="254">
        <v>140000</v>
      </c>
      <c r="K1104" s="254">
        <f>ROUNDDOWN(H1104*J1104,-3)</f>
        <v>560000</v>
      </c>
      <c r="L1104" s="275">
        <v>0</v>
      </c>
      <c r="M1104" s="179" t="s">
        <v>51</v>
      </c>
      <c r="N1104" s="254">
        <v>140000</v>
      </c>
      <c r="O1104" s="254">
        <f>ROUNDDOWN(L1104*N1104,-3)</f>
        <v>0</v>
      </c>
      <c r="P1104" s="275">
        <v>0</v>
      </c>
      <c r="Q1104" s="179" t="s">
        <v>51</v>
      </c>
      <c r="R1104" s="254">
        <v>140000</v>
      </c>
      <c r="S1104" s="254">
        <f>ROUNDDOWN(P1104*R1104,-3)</f>
        <v>0</v>
      </c>
      <c r="T1104" s="251">
        <f t="shared" si="121"/>
        <v>0</v>
      </c>
    </row>
    <row r="1105" spans="2:20" ht="15.9" x14ac:dyDescent="0.4">
      <c r="B1105" s="312" t="s">
        <v>414</v>
      </c>
      <c r="C1105" s="313" t="s">
        <v>415</v>
      </c>
      <c r="D1105" s="269">
        <v>96</v>
      </c>
      <c r="E1105" s="270" t="s">
        <v>171</v>
      </c>
      <c r="F1105" s="254">
        <v>0</v>
      </c>
      <c r="G1105" s="254">
        <f>G1106</f>
        <v>9200000</v>
      </c>
      <c r="H1105" s="314">
        <v>96</v>
      </c>
      <c r="I1105" s="315" t="s">
        <v>171</v>
      </c>
      <c r="J1105" s="316">
        <v>0</v>
      </c>
      <c r="K1105" s="316">
        <f>K1106</f>
        <v>9200000</v>
      </c>
      <c r="L1105" s="314">
        <v>96</v>
      </c>
      <c r="M1105" s="315" t="s">
        <v>171</v>
      </c>
      <c r="N1105" s="316">
        <v>0</v>
      </c>
      <c r="O1105" s="316">
        <f>O1106</f>
        <v>8640000</v>
      </c>
      <c r="P1105" s="314">
        <v>96</v>
      </c>
      <c r="Q1105" s="315" t="s">
        <v>171</v>
      </c>
      <c r="R1105" s="316">
        <v>0</v>
      </c>
      <c r="S1105" s="316">
        <f>S1106</f>
        <v>1440000</v>
      </c>
      <c r="T1105" s="251">
        <f t="shared" si="121"/>
        <v>7200000</v>
      </c>
    </row>
    <row r="1106" spans="2:20" ht="15.9" x14ac:dyDescent="0.4">
      <c r="B1106" s="208">
        <v>525112</v>
      </c>
      <c r="C1106" s="180" t="s">
        <v>97</v>
      </c>
      <c r="D1106" s="178">
        <v>0</v>
      </c>
      <c r="E1106" s="179" t="s">
        <v>27</v>
      </c>
      <c r="F1106" s="180">
        <v>0</v>
      </c>
      <c r="G1106" s="254">
        <f>SUM(G1107:G1109)</f>
        <v>9200000</v>
      </c>
      <c r="H1106" s="178">
        <v>0</v>
      </c>
      <c r="I1106" s="179" t="s">
        <v>27</v>
      </c>
      <c r="J1106" s="180">
        <v>0</v>
      </c>
      <c r="K1106" s="254">
        <f>SUM(K1107:K1109)</f>
        <v>9200000</v>
      </c>
      <c r="L1106" s="178">
        <v>0</v>
      </c>
      <c r="M1106" s="179" t="s">
        <v>27</v>
      </c>
      <c r="N1106" s="180">
        <v>0</v>
      </c>
      <c r="O1106" s="254">
        <f>SUM(O1107:O1109)</f>
        <v>8640000</v>
      </c>
      <c r="P1106" s="178">
        <v>0</v>
      </c>
      <c r="Q1106" s="179" t="s">
        <v>27</v>
      </c>
      <c r="R1106" s="180">
        <v>0</v>
      </c>
      <c r="S1106" s="254">
        <f>SUM(S1107:S1109)</f>
        <v>1440000</v>
      </c>
      <c r="T1106" s="251">
        <f t="shared" si="121"/>
        <v>7200000</v>
      </c>
    </row>
    <row r="1107" spans="2:20" ht="15.9" hidden="1" x14ac:dyDescent="0.4">
      <c r="B1107" s="208" t="s">
        <v>27</v>
      </c>
      <c r="C1107" s="180" t="s">
        <v>295</v>
      </c>
      <c r="D1107" s="275">
        <f>D1105</f>
        <v>96</v>
      </c>
      <c r="E1107" s="179" t="s">
        <v>40</v>
      </c>
      <c r="F1107" s="254">
        <v>15000</v>
      </c>
      <c r="G1107" s="254">
        <f>ROUNDDOWN(D1107*F1107,-3)</f>
        <v>1440000</v>
      </c>
      <c r="H1107" s="275">
        <f>H1105</f>
        <v>96</v>
      </c>
      <c r="I1107" s="179" t="s">
        <v>40</v>
      </c>
      <c r="J1107" s="254">
        <v>15000</v>
      </c>
      <c r="K1107" s="254">
        <f>ROUNDDOWN(H1107*J1107,-3)</f>
        <v>1440000</v>
      </c>
      <c r="L1107" s="275">
        <f>L1105</f>
        <v>96</v>
      </c>
      <c r="M1107" s="179" t="s">
        <v>40</v>
      </c>
      <c r="N1107" s="254">
        <v>15000</v>
      </c>
      <c r="O1107" s="254">
        <f>ROUNDDOWN(L1107*N1107,-3)</f>
        <v>1440000</v>
      </c>
      <c r="P1107" s="275">
        <v>96</v>
      </c>
      <c r="Q1107" s="179" t="s">
        <v>40</v>
      </c>
      <c r="R1107" s="254">
        <v>15000</v>
      </c>
      <c r="S1107" s="254">
        <f>ROUNDDOWN(P1107*R1107,-3)</f>
        <v>1440000</v>
      </c>
      <c r="T1107" s="251">
        <f t="shared" si="121"/>
        <v>0</v>
      </c>
    </row>
    <row r="1108" spans="2:20" ht="15.9" x14ac:dyDescent="0.4">
      <c r="B1108" s="208" t="s">
        <v>27</v>
      </c>
      <c r="C1108" s="180" t="s">
        <v>296</v>
      </c>
      <c r="D1108" s="275">
        <f>D1105</f>
        <v>96</v>
      </c>
      <c r="E1108" s="179" t="s">
        <v>231</v>
      </c>
      <c r="F1108" s="254">
        <v>75000</v>
      </c>
      <c r="G1108" s="254">
        <f>ROUNDDOWN(D1108*F1108,-3)</f>
        <v>7200000</v>
      </c>
      <c r="H1108" s="275">
        <f>H1105</f>
        <v>96</v>
      </c>
      <c r="I1108" s="179" t="s">
        <v>231</v>
      </c>
      <c r="J1108" s="254">
        <v>75000</v>
      </c>
      <c r="K1108" s="254">
        <f>ROUNDDOWN(H1108*J1108,-3)</f>
        <v>7200000</v>
      </c>
      <c r="L1108" s="275">
        <f>L1105</f>
        <v>96</v>
      </c>
      <c r="M1108" s="179" t="s">
        <v>231</v>
      </c>
      <c r="N1108" s="254">
        <v>75000</v>
      </c>
      <c r="O1108" s="254">
        <f>ROUNDDOWN(L1108*N1108,-3)</f>
        <v>7200000</v>
      </c>
      <c r="P1108" s="275">
        <v>0</v>
      </c>
      <c r="Q1108" s="179" t="s">
        <v>231</v>
      </c>
      <c r="R1108" s="254">
        <v>75000</v>
      </c>
      <c r="S1108" s="254">
        <f>ROUNDDOWN(P1108*R1108,-3)</f>
        <v>0</v>
      </c>
      <c r="T1108" s="251">
        <f t="shared" si="121"/>
        <v>7200000</v>
      </c>
    </row>
    <row r="1109" spans="2:20" ht="15.9" hidden="1" x14ac:dyDescent="0.4">
      <c r="B1109" s="208" t="s">
        <v>27</v>
      </c>
      <c r="C1109" s="180" t="s">
        <v>299</v>
      </c>
      <c r="D1109" s="275">
        <v>4</v>
      </c>
      <c r="E1109" s="179" t="s">
        <v>51</v>
      </c>
      <c r="F1109" s="254">
        <v>140000</v>
      </c>
      <c r="G1109" s="254">
        <f>ROUNDDOWN(D1109*F1109,-3)</f>
        <v>560000</v>
      </c>
      <c r="H1109" s="275">
        <v>4</v>
      </c>
      <c r="I1109" s="179" t="s">
        <v>51</v>
      </c>
      <c r="J1109" s="254">
        <v>140000</v>
      </c>
      <c r="K1109" s="254">
        <f>ROUNDDOWN(H1109*J1109,-3)</f>
        <v>560000</v>
      </c>
      <c r="L1109" s="275">
        <v>0</v>
      </c>
      <c r="M1109" s="179" t="s">
        <v>51</v>
      </c>
      <c r="N1109" s="254">
        <v>140000</v>
      </c>
      <c r="O1109" s="254">
        <f>ROUNDDOWN(L1109*N1109,-3)</f>
        <v>0</v>
      </c>
      <c r="P1109" s="275">
        <v>0</v>
      </c>
      <c r="Q1109" s="179" t="s">
        <v>51</v>
      </c>
      <c r="R1109" s="254">
        <v>140000</v>
      </c>
      <c r="S1109" s="254">
        <f>ROUNDDOWN(P1109*R1109,-3)</f>
        <v>0</v>
      </c>
      <c r="T1109" s="251">
        <f t="shared" ref="T1109:T1172" si="122">O1109-S1109</f>
        <v>0</v>
      </c>
    </row>
    <row r="1110" spans="2:20" ht="15.9" x14ac:dyDescent="0.4">
      <c r="B1110" s="312" t="s">
        <v>416</v>
      </c>
      <c r="C1110" s="313" t="s">
        <v>417</v>
      </c>
      <c r="D1110" s="269">
        <v>384</v>
      </c>
      <c r="E1110" s="270" t="s">
        <v>171</v>
      </c>
      <c r="F1110" s="254">
        <v>0</v>
      </c>
      <c r="G1110" s="254">
        <f>G1111</f>
        <v>36800000</v>
      </c>
      <c r="H1110" s="314">
        <v>384</v>
      </c>
      <c r="I1110" s="315" t="s">
        <v>171</v>
      </c>
      <c r="J1110" s="316">
        <v>0</v>
      </c>
      <c r="K1110" s="316">
        <f>K1111</f>
        <v>36800000</v>
      </c>
      <c r="L1110" s="314">
        <v>384</v>
      </c>
      <c r="M1110" s="315" t="s">
        <v>171</v>
      </c>
      <c r="N1110" s="316">
        <v>0</v>
      </c>
      <c r="O1110" s="316">
        <f>O1111</f>
        <v>34560000</v>
      </c>
      <c r="P1110" s="314">
        <v>384</v>
      </c>
      <c r="Q1110" s="315" t="s">
        <v>171</v>
      </c>
      <c r="R1110" s="316">
        <v>0</v>
      </c>
      <c r="S1110" s="316">
        <f>S1111</f>
        <v>5760000</v>
      </c>
      <c r="T1110" s="251">
        <f t="shared" si="122"/>
        <v>28800000</v>
      </c>
    </row>
    <row r="1111" spans="2:20" ht="15.9" x14ac:dyDescent="0.4">
      <c r="B1111" s="208">
        <v>525112</v>
      </c>
      <c r="C1111" s="180" t="s">
        <v>97</v>
      </c>
      <c r="D1111" s="178">
        <v>0</v>
      </c>
      <c r="E1111" s="179" t="s">
        <v>27</v>
      </c>
      <c r="F1111" s="180">
        <v>0</v>
      </c>
      <c r="G1111" s="254">
        <f>SUM(G1112:G1114)</f>
        <v>36800000</v>
      </c>
      <c r="H1111" s="178">
        <v>0</v>
      </c>
      <c r="I1111" s="179" t="s">
        <v>27</v>
      </c>
      <c r="J1111" s="180">
        <v>0</v>
      </c>
      <c r="K1111" s="254">
        <f>SUM(K1112:K1114)</f>
        <v>36800000</v>
      </c>
      <c r="L1111" s="178">
        <v>0</v>
      </c>
      <c r="M1111" s="179" t="s">
        <v>27</v>
      </c>
      <c r="N1111" s="180">
        <v>0</v>
      </c>
      <c r="O1111" s="254">
        <f>SUM(O1112:O1114)</f>
        <v>34560000</v>
      </c>
      <c r="P1111" s="178">
        <v>0</v>
      </c>
      <c r="Q1111" s="179" t="s">
        <v>27</v>
      </c>
      <c r="R1111" s="180">
        <v>0</v>
      </c>
      <c r="S1111" s="254">
        <f>SUM(S1112:S1114)</f>
        <v>5760000</v>
      </c>
      <c r="T1111" s="251">
        <f t="shared" si="122"/>
        <v>28800000</v>
      </c>
    </row>
    <row r="1112" spans="2:20" ht="15.9" hidden="1" x14ac:dyDescent="0.4">
      <c r="B1112" s="208" t="s">
        <v>27</v>
      </c>
      <c r="C1112" s="180" t="s">
        <v>295</v>
      </c>
      <c r="D1112" s="275">
        <f>D1110</f>
        <v>384</v>
      </c>
      <c r="E1112" s="179" t="s">
        <v>40</v>
      </c>
      <c r="F1112" s="254">
        <v>15000</v>
      </c>
      <c r="G1112" s="254">
        <f>ROUNDDOWN(D1112*F1112,-3)</f>
        <v>5760000</v>
      </c>
      <c r="H1112" s="275">
        <f>H1110</f>
        <v>384</v>
      </c>
      <c r="I1112" s="179" t="s">
        <v>40</v>
      </c>
      <c r="J1112" s="254">
        <v>15000</v>
      </c>
      <c r="K1112" s="254">
        <f>ROUNDDOWN(H1112*J1112,-3)</f>
        <v>5760000</v>
      </c>
      <c r="L1112" s="275">
        <f>L1110</f>
        <v>384</v>
      </c>
      <c r="M1112" s="179" t="s">
        <v>40</v>
      </c>
      <c r="N1112" s="254">
        <v>15000</v>
      </c>
      <c r="O1112" s="254">
        <f>ROUNDDOWN(L1112*N1112,-3)</f>
        <v>5760000</v>
      </c>
      <c r="P1112" s="275">
        <v>384</v>
      </c>
      <c r="Q1112" s="179" t="s">
        <v>40</v>
      </c>
      <c r="R1112" s="254">
        <v>15000</v>
      </c>
      <c r="S1112" s="254">
        <f>ROUNDDOWN(P1112*R1112,-3)</f>
        <v>5760000</v>
      </c>
      <c r="T1112" s="251">
        <f t="shared" si="122"/>
        <v>0</v>
      </c>
    </row>
    <row r="1113" spans="2:20" ht="15.9" x14ac:dyDescent="0.4">
      <c r="B1113" s="208" t="s">
        <v>27</v>
      </c>
      <c r="C1113" s="180" t="s">
        <v>296</v>
      </c>
      <c r="D1113" s="275">
        <f>D1110</f>
        <v>384</v>
      </c>
      <c r="E1113" s="179" t="s">
        <v>231</v>
      </c>
      <c r="F1113" s="254">
        <v>75000</v>
      </c>
      <c r="G1113" s="254">
        <f>ROUNDDOWN(D1113*F1113,-3)</f>
        <v>28800000</v>
      </c>
      <c r="H1113" s="275">
        <f>H1110</f>
        <v>384</v>
      </c>
      <c r="I1113" s="179" t="s">
        <v>231</v>
      </c>
      <c r="J1113" s="254">
        <v>75000</v>
      </c>
      <c r="K1113" s="254">
        <f>ROUNDDOWN(H1113*J1113,-3)</f>
        <v>28800000</v>
      </c>
      <c r="L1113" s="275">
        <f>L1110</f>
        <v>384</v>
      </c>
      <c r="M1113" s="179" t="s">
        <v>231</v>
      </c>
      <c r="N1113" s="254">
        <v>75000</v>
      </c>
      <c r="O1113" s="254">
        <f>ROUNDDOWN(L1113*N1113,-3)</f>
        <v>28800000</v>
      </c>
      <c r="P1113" s="275">
        <v>0</v>
      </c>
      <c r="Q1113" s="179" t="s">
        <v>231</v>
      </c>
      <c r="R1113" s="254">
        <v>75000</v>
      </c>
      <c r="S1113" s="254">
        <f>ROUNDDOWN(P1113*R1113,-3)</f>
        <v>0</v>
      </c>
      <c r="T1113" s="251">
        <f t="shared" si="122"/>
        <v>28800000</v>
      </c>
    </row>
    <row r="1114" spans="2:20" ht="15.9" hidden="1" x14ac:dyDescent="0.4">
      <c r="B1114" s="208" t="s">
        <v>27</v>
      </c>
      <c r="C1114" s="180" t="s">
        <v>299</v>
      </c>
      <c r="D1114" s="275">
        <f>D1113/24</f>
        <v>16</v>
      </c>
      <c r="E1114" s="179" t="s">
        <v>51</v>
      </c>
      <c r="F1114" s="254">
        <v>140000</v>
      </c>
      <c r="G1114" s="254">
        <f>ROUNDDOWN(D1114*F1114,-3)</f>
        <v>2240000</v>
      </c>
      <c r="H1114" s="275">
        <f>H1113/24</f>
        <v>16</v>
      </c>
      <c r="I1114" s="179" t="s">
        <v>51</v>
      </c>
      <c r="J1114" s="254">
        <v>140000</v>
      </c>
      <c r="K1114" s="254">
        <f>ROUNDDOWN(H1114*J1114,-3)</f>
        <v>2240000</v>
      </c>
      <c r="L1114" s="275">
        <v>0</v>
      </c>
      <c r="M1114" s="179" t="s">
        <v>51</v>
      </c>
      <c r="N1114" s="254">
        <v>140000</v>
      </c>
      <c r="O1114" s="254">
        <f>ROUNDDOWN(L1114*N1114,-3)</f>
        <v>0</v>
      </c>
      <c r="P1114" s="275">
        <v>0</v>
      </c>
      <c r="Q1114" s="179" t="s">
        <v>51</v>
      </c>
      <c r="R1114" s="254">
        <v>140000</v>
      </c>
      <c r="S1114" s="254">
        <f>ROUNDDOWN(P1114*R1114,-3)</f>
        <v>0</v>
      </c>
      <c r="T1114" s="251">
        <f t="shared" si="122"/>
        <v>0</v>
      </c>
    </row>
    <row r="1115" spans="2:20" ht="15.9" x14ac:dyDescent="0.4">
      <c r="B1115" s="312" t="s">
        <v>418</v>
      </c>
      <c r="C1115" s="313" t="s">
        <v>419</v>
      </c>
      <c r="D1115" s="269">
        <v>48</v>
      </c>
      <c r="E1115" s="270" t="s">
        <v>171</v>
      </c>
      <c r="F1115" s="254">
        <v>0</v>
      </c>
      <c r="G1115" s="254">
        <f>G1116+G1120</f>
        <v>24140000</v>
      </c>
      <c r="H1115" s="314">
        <v>48</v>
      </c>
      <c r="I1115" s="315" t="s">
        <v>171</v>
      </c>
      <c r="J1115" s="316">
        <v>0</v>
      </c>
      <c r="K1115" s="316">
        <f>K1116+K1120</f>
        <v>24140000</v>
      </c>
      <c r="L1115" s="314">
        <v>48</v>
      </c>
      <c r="M1115" s="315" t="s">
        <v>171</v>
      </c>
      <c r="N1115" s="316">
        <v>0</v>
      </c>
      <c r="O1115" s="316">
        <f>O1116+O1120</f>
        <v>24140000</v>
      </c>
      <c r="P1115" s="314">
        <v>48</v>
      </c>
      <c r="Q1115" s="315" t="s">
        <v>171</v>
      </c>
      <c r="R1115" s="316">
        <v>0</v>
      </c>
      <c r="S1115" s="316">
        <f>S1116+S1120</f>
        <v>20540000</v>
      </c>
      <c r="T1115" s="251">
        <f t="shared" si="122"/>
        <v>3600000</v>
      </c>
    </row>
    <row r="1116" spans="2:20" ht="15.9" hidden="1" x14ac:dyDescent="0.4">
      <c r="B1116" s="208">
        <v>525111</v>
      </c>
      <c r="C1116" s="180" t="s">
        <v>174</v>
      </c>
      <c r="D1116" s="178"/>
      <c r="E1116" s="179"/>
      <c r="F1116" s="180"/>
      <c r="G1116" s="254">
        <f>SUM(G1117:G1119)</f>
        <v>12340000</v>
      </c>
      <c r="H1116" s="178"/>
      <c r="I1116" s="179"/>
      <c r="J1116" s="180"/>
      <c r="K1116" s="254">
        <f>SUM(K1117:K1119)</f>
        <v>12340000</v>
      </c>
      <c r="L1116" s="178"/>
      <c r="M1116" s="179"/>
      <c r="N1116" s="180"/>
      <c r="O1116" s="254">
        <f>SUM(O1117:O1119)</f>
        <v>12340000</v>
      </c>
      <c r="P1116" s="178"/>
      <c r="Q1116" s="179"/>
      <c r="R1116" s="180"/>
      <c r="S1116" s="254">
        <f>SUM(S1117:S1119)</f>
        <v>12340000</v>
      </c>
      <c r="T1116" s="251">
        <f t="shared" si="122"/>
        <v>0</v>
      </c>
    </row>
    <row r="1117" spans="2:20" ht="15.9" hidden="1" x14ac:dyDescent="0.4">
      <c r="B1117" s="208" t="s">
        <v>27</v>
      </c>
      <c r="C1117" s="180" t="s">
        <v>46</v>
      </c>
      <c r="D1117" s="178">
        <v>44</v>
      </c>
      <c r="E1117" s="179" t="s">
        <v>47</v>
      </c>
      <c r="F1117" s="254">
        <v>150000</v>
      </c>
      <c r="G1117" s="254">
        <f>ROUNDDOWN(D1117*F1117,-3)</f>
        <v>6600000</v>
      </c>
      <c r="H1117" s="178">
        <v>44</v>
      </c>
      <c r="I1117" s="179" t="s">
        <v>47</v>
      </c>
      <c r="J1117" s="254">
        <v>150000</v>
      </c>
      <c r="K1117" s="254">
        <f>ROUNDDOWN(H1117*J1117,-3)</f>
        <v>6600000</v>
      </c>
      <c r="L1117" s="178">
        <v>44</v>
      </c>
      <c r="M1117" s="179" t="s">
        <v>47</v>
      </c>
      <c r="N1117" s="254">
        <v>150000</v>
      </c>
      <c r="O1117" s="254">
        <f>ROUNDDOWN(L1117*N1117,-3)</f>
        <v>6600000</v>
      </c>
      <c r="P1117" s="178">
        <v>44</v>
      </c>
      <c r="Q1117" s="179" t="s">
        <v>47</v>
      </c>
      <c r="R1117" s="254">
        <v>150000</v>
      </c>
      <c r="S1117" s="254">
        <f>ROUNDDOWN(P1117*R1117,-3)</f>
        <v>6600000</v>
      </c>
      <c r="T1117" s="251">
        <f t="shared" si="122"/>
        <v>0</v>
      </c>
    </row>
    <row r="1118" spans="2:20" ht="15.9" hidden="1" x14ac:dyDescent="0.4">
      <c r="B1118" s="208" t="s">
        <v>27</v>
      </c>
      <c r="C1118" s="180" t="s">
        <v>48</v>
      </c>
      <c r="D1118" s="178">
        <v>32</v>
      </c>
      <c r="E1118" s="179" t="s">
        <v>47</v>
      </c>
      <c r="F1118" s="254">
        <v>150000</v>
      </c>
      <c r="G1118" s="254">
        <f>ROUNDDOWN(D1118*F1118,-3)</f>
        <v>4800000</v>
      </c>
      <c r="H1118" s="178">
        <v>32</v>
      </c>
      <c r="I1118" s="179" t="s">
        <v>47</v>
      </c>
      <c r="J1118" s="254">
        <v>150000</v>
      </c>
      <c r="K1118" s="254">
        <f>ROUNDDOWN(H1118*J1118,-3)</f>
        <v>4800000</v>
      </c>
      <c r="L1118" s="178">
        <v>32</v>
      </c>
      <c r="M1118" s="179" t="s">
        <v>47</v>
      </c>
      <c r="N1118" s="254">
        <v>150000</v>
      </c>
      <c r="O1118" s="254">
        <f>ROUNDDOWN(L1118*N1118,-3)</f>
        <v>4800000</v>
      </c>
      <c r="P1118" s="178">
        <v>32</v>
      </c>
      <c r="Q1118" s="179" t="s">
        <v>47</v>
      </c>
      <c r="R1118" s="254">
        <v>150000</v>
      </c>
      <c r="S1118" s="254">
        <f>ROUNDDOWN(P1118*R1118,-3)</f>
        <v>4800000</v>
      </c>
      <c r="T1118" s="251">
        <f t="shared" si="122"/>
        <v>0</v>
      </c>
    </row>
    <row r="1119" spans="2:20" ht="15.9" hidden="1" x14ac:dyDescent="0.4">
      <c r="B1119" s="208" t="s">
        <v>27</v>
      </c>
      <c r="C1119" s="180" t="s">
        <v>175</v>
      </c>
      <c r="D1119" s="178">
        <v>1</v>
      </c>
      <c r="E1119" s="179" t="s">
        <v>38</v>
      </c>
      <c r="F1119" s="254">
        <v>940000</v>
      </c>
      <c r="G1119" s="254">
        <f>ROUNDDOWN(D1119*F1119,-3)</f>
        <v>940000</v>
      </c>
      <c r="H1119" s="178">
        <v>1</v>
      </c>
      <c r="I1119" s="179" t="s">
        <v>38</v>
      </c>
      <c r="J1119" s="254">
        <v>940000</v>
      </c>
      <c r="K1119" s="254">
        <f>ROUNDDOWN(H1119*J1119,-3)</f>
        <v>940000</v>
      </c>
      <c r="L1119" s="178">
        <v>1</v>
      </c>
      <c r="M1119" s="179" t="s">
        <v>38</v>
      </c>
      <c r="N1119" s="254">
        <v>940000</v>
      </c>
      <c r="O1119" s="254">
        <f>ROUNDDOWN(L1119*N1119,-3)</f>
        <v>940000</v>
      </c>
      <c r="P1119" s="178">
        <v>1</v>
      </c>
      <c r="Q1119" s="179" t="s">
        <v>38</v>
      </c>
      <c r="R1119" s="254">
        <v>940000</v>
      </c>
      <c r="S1119" s="254">
        <f>ROUNDDOWN(P1119*R1119,-3)</f>
        <v>940000</v>
      </c>
      <c r="T1119" s="251">
        <f t="shared" si="122"/>
        <v>0</v>
      </c>
    </row>
    <row r="1120" spans="2:20" ht="15.9" x14ac:dyDescent="0.4">
      <c r="B1120" s="208">
        <v>525112</v>
      </c>
      <c r="C1120" s="180" t="s">
        <v>97</v>
      </c>
      <c r="D1120" s="178"/>
      <c r="E1120" s="179"/>
      <c r="F1120" s="180"/>
      <c r="G1120" s="254">
        <f>SUM(G1121:G1125)</f>
        <v>11800000</v>
      </c>
      <c r="H1120" s="178"/>
      <c r="I1120" s="179"/>
      <c r="J1120" s="180"/>
      <c r="K1120" s="254">
        <f>SUM(K1121:K1125)</f>
        <v>11800000</v>
      </c>
      <c r="L1120" s="178"/>
      <c r="M1120" s="179"/>
      <c r="N1120" s="180"/>
      <c r="O1120" s="254">
        <f>SUM(O1121:O1125)</f>
        <v>11800000</v>
      </c>
      <c r="P1120" s="178"/>
      <c r="Q1120" s="179"/>
      <c r="R1120" s="180"/>
      <c r="S1120" s="254">
        <f>SUM(S1121:S1125)</f>
        <v>8200000</v>
      </c>
      <c r="T1120" s="251">
        <f t="shared" si="122"/>
        <v>3600000</v>
      </c>
    </row>
    <row r="1121" spans="2:20" ht="15.9" hidden="1" x14ac:dyDescent="0.4">
      <c r="B1121" s="208" t="s">
        <v>27</v>
      </c>
      <c r="C1121" s="180" t="s">
        <v>295</v>
      </c>
      <c r="D1121" s="178">
        <v>1</v>
      </c>
      <c r="E1121" s="179" t="s">
        <v>38</v>
      </c>
      <c r="F1121" s="254">
        <v>1200000</v>
      </c>
      <c r="G1121" s="254">
        <f>ROUNDDOWN(D1121*F1121,-3)</f>
        <v>1200000</v>
      </c>
      <c r="H1121" s="178">
        <v>1</v>
      </c>
      <c r="I1121" s="179" t="s">
        <v>38</v>
      </c>
      <c r="J1121" s="254">
        <v>1200000</v>
      </c>
      <c r="K1121" s="254">
        <f>ROUNDDOWN(H1121*J1121,-3)</f>
        <v>1200000</v>
      </c>
      <c r="L1121" s="178">
        <v>1</v>
      </c>
      <c r="M1121" s="179" t="s">
        <v>38</v>
      </c>
      <c r="N1121" s="254">
        <v>1200000</v>
      </c>
      <c r="O1121" s="254">
        <f>ROUNDDOWN(L1121*N1121,-3)</f>
        <v>1200000</v>
      </c>
      <c r="P1121" s="178">
        <v>1</v>
      </c>
      <c r="Q1121" s="179" t="s">
        <v>38</v>
      </c>
      <c r="R1121" s="254">
        <v>1200000</v>
      </c>
      <c r="S1121" s="254">
        <f>ROUNDDOWN(P1121*R1121,-3)</f>
        <v>1200000</v>
      </c>
      <c r="T1121" s="251">
        <f t="shared" si="122"/>
        <v>0</v>
      </c>
    </row>
    <row r="1122" spans="2:20" ht="15.9" x14ac:dyDescent="0.4">
      <c r="B1122" s="208" t="s">
        <v>27</v>
      </c>
      <c r="C1122" s="180" t="s">
        <v>296</v>
      </c>
      <c r="D1122" s="275">
        <f>D1115</f>
        <v>48</v>
      </c>
      <c r="E1122" s="179" t="s">
        <v>231</v>
      </c>
      <c r="F1122" s="254">
        <v>75000</v>
      </c>
      <c r="G1122" s="254">
        <f>ROUNDDOWN(D1122*F1122,-3)</f>
        <v>3600000</v>
      </c>
      <c r="H1122" s="275">
        <f>H1115</f>
        <v>48</v>
      </c>
      <c r="I1122" s="179" t="s">
        <v>231</v>
      </c>
      <c r="J1122" s="254">
        <v>75000</v>
      </c>
      <c r="K1122" s="254">
        <f>ROUNDDOWN(H1122*J1122,-3)</f>
        <v>3600000</v>
      </c>
      <c r="L1122" s="275">
        <f>L1115</f>
        <v>48</v>
      </c>
      <c r="M1122" s="179" t="s">
        <v>231</v>
      </c>
      <c r="N1122" s="254">
        <v>75000</v>
      </c>
      <c r="O1122" s="254">
        <f>ROUNDDOWN(L1122*N1122,-3)</f>
        <v>3600000</v>
      </c>
      <c r="P1122" s="275">
        <v>0</v>
      </c>
      <c r="Q1122" s="179" t="s">
        <v>231</v>
      </c>
      <c r="R1122" s="254">
        <v>75000</v>
      </c>
      <c r="S1122" s="254">
        <f>ROUNDDOWN(P1122*R1122,-3)</f>
        <v>0</v>
      </c>
      <c r="T1122" s="251">
        <f t="shared" si="122"/>
        <v>3600000</v>
      </c>
    </row>
    <row r="1123" spans="2:20" ht="15.9" hidden="1" x14ac:dyDescent="0.4">
      <c r="B1123" s="208" t="s">
        <v>27</v>
      </c>
      <c r="C1123" s="180" t="s">
        <v>44</v>
      </c>
      <c r="D1123" s="275">
        <f>D1115</f>
        <v>48</v>
      </c>
      <c r="E1123" s="179" t="s">
        <v>40</v>
      </c>
      <c r="F1123" s="254">
        <v>50000</v>
      </c>
      <c r="G1123" s="254">
        <f>ROUNDDOWN(D1123*F1123,-3)</f>
        <v>2400000</v>
      </c>
      <c r="H1123" s="275">
        <f>H1115</f>
        <v>48</v>
      </c>
      <c r="I1123" s="179" t="s">
        <v>40</v>
      </c>
      <c r="J1123" s="254">
        <v>50000</v>
      </c>
      <c r="K1123" s="254">
        <f>ROUNDDOWN(H1123*J1123,-3)</f>
        <v>2400000</v>
      </c>
      <c r="L1123" s="275">
        <f>L1115</f>
        <v>48</v>
      </c>
      <c r="M1123" s="179" t="s">
        <v>40</v>
      </c>
      <c r="N1123" s="254">
        <v>50000</v>
      </c>
      <c r="O1123" s="254">
        <f>ROUNDDOWN(L1123*N1123,-3)</f>
        <v>2400000</v>
      </c>
      <c r="P1123" s="275">
        <v>48</v>
      </c>
      <c r="Q1123" s="179" t="s">
        <v>40</v>
      </c>
      <c r="R1123" s="254">
        <v>50000</v>
      </c>
      <c r="S1123" s="254">
        <f>ROUNDDOWN(P1123*R1123,-3)</f>
        <v>2400000</v>
      </c>
      <c r="T1123" s="251">
        <f t="shared" si="122"/>
        <v>0</v>
      </c>
    </row>
    <row r="1124" spans="2:20" ht="15.9" hidden="1" x14ac:dyDescent="0.4">
      <c r="B1124" s="208" t="s">
        <v>27</v>
      </c>
      <c r="C1124" s="180" t="s">
        <v>297</v>
      </c>
      <c r="D1124" s="275">
        <f>D1115</f>
        <v>48</v>
      </c>
      <c r="E1124" s="179" t="s">
        <v>40</v>
      </c>
      <c r="F1124" s="254">
        <v>75000</v>
      </c>
      <c r="G1124" s="254">
        <f>ROUNDDOWN(D1124*F1124,-3)</f>
        <v>3600000</v>
      </c>
      <c r="H1124" s="275">
        <f>H1115</f>
        <v>48</v>
      </c>
      <c r="I1124" s="179" t="s">
        <v>40</v>
      </c>
      <c r="J1124" s="254">
        <v>75000</v>
      </c>
      <c r="K1124" s="254">
        <f>ROUNDDOWN(H1124*J1124,-3)</f>
        <v>3600000</v>
      </c>
      <c r="L1124" s="275">
        <f>L1115</f>
        <v>48</v>
      </c>
      <c r="M1124" s="179" t="s">
        <v>40</v>
      </c>
      <c r="N1124" s="254">
        <v>75000</v>
      </c>
      <c r="O1124" s="254">
        <f>ROUNDDOWN(L1124*N1124,-3)</f>
        <v>3600000</v>
      </c>
      <c r="P1124" s="275">
        <v>48</v>
      </c>
      <c r="Q1124" s="179" t="s">
        <v>40</v>
      </c>
      <c r="R1124" s="254">
        <v>75000</v>
      </c>
      <c r="S1124" s="254">
        <f>ROUNDDOWN(P1124*R1124,-3)</f>
        <v>3600000</v>
      </c>
      <c r="T1124" s="251">
        <f t="shared" si="122"/>
        <v>0</v>
      </c>
    </row>
    <row r="1125" spans="2:20" ht="15.9" hidden="1" x14ac:dyDescent="0.4">
      <c r="B1125" s="208" t="s">
        <v>27</v>
      </c>
      <c r="C1125" s="180" t="s">
        <v>299</v>
      </c>
      <c r="D1125" s="275">
        <f>D1115/24</f>
        <v>2</v>
      </c>
      <c r="E1125" s="179" t="s">
        <v>51</v>
      </c>
      <c r="F1125" s="254">
        <v>500000</v>
      </c>
      <c r="G1125" s="254">
        <f>ROUNDDOWN(D1125*F1125,-3)</f>
        <v>1000000</v>
      </c>
      <c r="H1125" s="275">
        <f>H1115/24</f>
        <v>2</v>
      </c>
      <c r="I1125" s="179" t="s">
        <v>51</v>
      </c>
      <c r="J1125" s="254">
        <v>500000</v>
      </c>
      <c r="K1125" s="254">
        <f>ROUNDDOWN(H1125*J1125,-3)</f>
        <v>1000000</v>
      </c>
      <c r="L1125" s="275">
        <f>L1115/24</f>
        <v>2</v>
      </c>
      <c r="M1125" s="179" t="s">
        <v>51</v>
      </c>
      <c r="N1125" s="254">
        <v>500000</v>
      </c>
      <c r="O1125" s="254">
        <f>ROUNDDOWN(L1125*N1125,-3)</f>
        <v>1000000</v>
      </c>
      <c r="P1125" s="275">
        <v>2</v>
      </c>
      <c r="Q1125" s="179" t="s">
        <v>51</v>
      </c>
      <c r="R1125" s="254">
        <v>500000</v>
      </c>
      <c r="S1125" s="254">
        <f>ROUNDDOWN(P1125*R1125,-3)</f>
        <v>1000000</v>
      </c>
      <c r="T1125" s="251">
        <f t="shared" si="122"/>
        <v>0</v>
      </c>
    </row>
    <row r="1126" spans="2:20" ht="15.9" x14ac:dyDescent="0.4">
      <c r="B1126" s="312" t="s">
        <v>420</v>
      </c>
      <c r="C1126" s="313" t="s">
        <v>421</v>
      </c>
      <c r="D1126" s="269">
        <v>48</v>
      </c>
      <c r="E1126" s="270" t="s">
        <v>171</v>
      </c>
      <c r="F1126" s="254">
        <v>0</v>
      </c>
      <c r="G1126" s="254">
        <f>G1127+G1131</f>
        <v>24140000</v>
      </c>
      <c r="H1126" s="314">
        <v>48</v>
      </c>
      <c r="I1126" s="315" t="s">
        <v>171</v>
      </c>
      <c r="J1126" s="316">
        <v>0</v>
      </c>
      <c r="K1126" s="316">
        <f>K1127+K1131</f>
        <v>24140000</v>
      </c>
      <c r="L1126" s="314">
        <v>48</v>
      </c>
      <c r="M1126" s="315" t="s">
        <v>171</v>
      </c>
      <c r="N1126" s="316">
        <v>0</v>
      </c>
      <c r="O1126" s="316">
        <f>O1127+O1131</f>
        <v>24140000</v>
      </c>
      <c r="P1126" s="314">
        <v>48</v>
      </c>
      <c r="Q1126" s="315" t="s">
        <v>171</v>
      </c>
      <c r="R1126" s="316">
        <v>0</v>
      </c>
      <c r="S1126" s="316">
        <f>S1127+S1131</f>
        <v>20540000</v>
      </c>
      <c r="T1126" s="251">
        <f t="shared" si="122"/>
        <v>3600000</v>
      </c>
    </row>
    <row r="1127" spans="2:20" ht="15.9" hidden="1" x14ac:dyDescent="0.4">
      <c r="B1127" s="208">
        <v>525111</v>
      </c>
      <c r="C1127" s="180" t="s">
        <v>174</v>
      </c>
      <c r="D1127" s="178"/>
      <c r="E1127" s="179"/>
      <c r="F1127" s="180"/>
      <c r="G1127" s="254">
        <f>SUM(G1128:G1130)</f>
        <v>12340000</v>
      </c>
      <c r="H1127" s="178"/>
      <c r="I1127" s="179"/>
      <c r="J1127" s="180"/>
      <c r="K1127" s="254">
        <f>SUM(K1128:K1130)</f>
        <v>12340000</v>
      </c>
      <c r="L1127" s="178"/>
      <c r="M1127" s="179"/>
      <c r="N1127" s="180"/>
      <c r="O1127" s="254">
        <f>SUM(O1128:O1130)</f>
        <v>12340000</v>
      </c>
      <c r="P1127" s="178"/>
      <c r="Q1127" s="179"/>
      <c r="R1127" s="180"/>
      <c r="S1127" s="254">
        <f>SUM(S1128:S1130)</f>
        <v>12340000</v>
      </c>
      <c r="T1127" s="251">
        <f t="shared" si="122"/>
        <v>0</v>
      </c>
    </row>
    <row r="1128" spans="2:20" ht="15.9" hidden="1" x14ac:dyDescent="0.4">
      <c r="B1128" s="208" t="s">
        <v>27</v>
      </c>
      <c r="C1128" s="180" t="s">
        <v>46</v>
      </c>
      <c r="D1128" s="178">
        <v>44</v>
      </c>
      <c r="E1128" s="179" t="s">
        <v>47</v>
      </c>
      <c r="F1128" s="254">
        <v>150000</v>
      </c>
      <c r="G1128" s="254">
        <f>ROUNDDOWN(D1128*F1128,-3)</f>
        <v>6600000</v>
      </c>
      <c r="H1128" s="178">
        <v>44</v>
      </c>
      <c r="I1128" s="179" t="s">
        <v>47</v>
      </c>
      <c r="J1128" s="254">
        <v>150000</v>
      </c>
      <c r="K1128" s="254">
        <f>ROUNDDOWN(H1128*J1128,-3)</f>
        <v>6600000</v>
      </c>
      <c r="L1128" s="178">
        <v>44</v>
      </c>
      <c r="M1128" s="179" t="s">
        <v>47</v>
      </c>
      <c r="N1128" s="254">
        <v>150000</v>
      </c>
      <c r="O1128" s="254">
        <f>ROUNDDOWN(L1128*N1128,-3)</f>
        <v>6600000</v>
      </c>
      <c r="P1128" s="178">
        <v>44</v>
      </c>
      <c r="Q1128" s="179" t="s">
        <v>47</v>
      </c>
      <c r="R1128" s="254">
        <v>150000</v>
      </c>
      <c r="S1128" s="254">
        <f>ROUNDDOWN(P1128*R1128,-3)</f>
        <v>6600000</v>
      </c>
      <c r="T1128" s="251">
        <f t="shared" si="122"/>
        <v>0</v>
      </c>
    </row>
    <row r="1129" spans="2:20" ht="15.9" hidden="1" x14ac:dyDescent="0.4">
      <c r="B1129" s="208" t="s">
        <v>27</v>
      </c>
      <c r="C1129" s="180" t="s">
        <v>48</v>
      </c>
      <c r="D1129" s="178">
        <v>32</v>
      </c>
      <c r="E1129" s="179" t="s">
        <v>47</v>
      </c>
      <c r="F1129" s="254">
        <v>150000</v>
      </c>
      <c r="G1129" s="254">
        <f>ROUNDDOWN(D1129*F1129,-3)</f>
        <v>4800000</v>
      </c>
      <c r="H1129" s="178">
        <v>32</v>
      </c>
      <c r="I1129" s="179" t="s">
        <v>47</v>
      </c>
      <c r="J1129" s="254">
        <v>150000</v>
      </c>
      <c r="K1129" s="254">
        <f>ROUNDDOWN(H1129*J1129,-3)</f>
        <v>4800000</v>
      </c>
      <c r="L1129" s="178">
        <v>32</v>
      </c>
      <c r="M1129" s="179" t="s">
        <v>47</v>
      </c>
      <c r="N1129" s="254">
        <v>150000</v>
      </c>
      <c r="O1129" s="254">
        <f>ROUNDDOWN(L1129*N1129,-3)</f>
        <v>4800000</v>
      </c>
      <c r="P1129" s="178">
        <v>32</v>
      </c>
      <c r="Q1129" s="179" t="s">
        <v>47</v>
      </c>
      <c r="R1129" s="254">
        <v>150000</v>
      </c>
      <c r="S1129" s="254">
        <f>ROUNDDOWN(P1129*R1129,-3)</f>
        <v>4800000</v>
      </c>
      <c r="T1129" s="251">
        <f t="shared" si="122"/>
        <v>0</v>
      </c>
    </row>
    <row r="1130" spans="2:20" ht="15.9" hidden="1" x14ac:dyDescent="0.4">
      <c r="B1130" s="208" t="s">
        <v>27</v>
      </c>
      <c r="C1130" s="180" t="s">
        <v>175</v>
      </c>
      <c r="D1130" s="178">
        <v>1</v>
      </c>
      <c r="E1130" s="179" t="s">
        <v>38</v>
      </c>
      <c r="F1130" s="254">
        <v>940000</v>
      </c>
      <c r="G1130" s="254">
        <f>ROUNDDOWN(D1130*F1130,-3)</f>
        <v>940000</v>
      </c>
      <c r="H1130" s="178">
        <v>1</v>
      </c>
      <c r="I1130" s="179" t="s">
        <v>38</v>
      </c>
      <c r="J1130" s="254">
        <v>940000</v>
      </c>
      <c r="K1130" s="254">
        <f>ROUNDDOWN(H1130*J1130,-3)</f>
        <v>940000</v>
      </c>
      <c r="L1130" s="178">
        <v>1</v>
      </c>
      <c r="M1130" s="179" t="s">
        <v>38</v>
      </c>
      <c r="N1130" s="254">
        <v>940000</v>
      </c>
      <c r="O1130" s="254">
        <f>ROUNDDOWN(L1130*N1130,-3)</f>
        <v>940000</v>
      </c>
      <c r="P1130" s="178">
        <v>1</v>
      </c>
      <c r="Q1130" s="179" t="s">
        <v>38</v>
      </c>
      <c r="R1130" s="254">
        <v>940000</v>
      </c>
      <c r="S1130" s="254">
        <f>ROUNDDOWN(P1130*R1130,-3)</f>
        <v>940000</v>
      </c>
      <c r="T1130" s="251">
        <f t="shared" si="122"/>
        <v>0</v>
      </c>
    </row>
    <row r="1131" spans="2:20" ht="15.9" x14ac:dyDescent="0.4">
      <c r="B1131" s="208">
        <v>525112</v>
      </c>
      <c r="C1131" s="180" t="s">
        <v>97</v>
      </c>
      <c r="D1131" s="178"/>
      <c r="E1131" s="179"/>
      <c r="F1131" s="180"/>
      <c r="G1131" s="254">
        <f>SUM(G1132:G1136)</f>
        <v>11800000</v>
      </c>
      <c r="H1131" s="178"/>
      <c r="I1131" s="179"/>
      <c r="J1131" s="180"/>
      <c r="K1131" s="254">
        <f>SUM(K1132:K1136)</f>
        <v>11800000</v>
      </c>
      <c r="L1131" s="178"/>
      <c r="M1131" s="179"/>
      <c r="N1131" s="180"/>
      <c r="O1131" s="254">
        <f>SUM(O1132:O1136)</f>
        <v>11800000</v>
      </c>
      <c r="P1131" s="178"/>
      <c r="Q1131" s="179"/>
      <c r="R1131" s="180"/>
      <c r="S1131" s="254">
        <f>SUM(S1132:S1136)</f>
        <v>8200000</v>
      </c>
      <c r="T1131" s="251">
        <f t="shared" si="122"/>
        <v>3600000</v>
      </c>
    </row>
    <row r="1132" spans="2:20" ht="15.9" hidden="1" x14ac:dyDescent="0.4">
      <c r="B1132" s="208" t="s">
        <v>27</v>
      </c>
      <c r="C1132" s="180" t="s">
        <v>295</v>
      </c>
      <c r="D1132" s="178">
        <v>1</v>
      </c>
      <c r="E1132" s="179" t="s">
        <v>38</v>
      </c>
      <c r="F1132" s="254">
        <v>1200000</v>
      </c>
      <c r="G1132" s="254">
        <f>ROUNDDOWN(D1132*F1132,-3)</f>
        <v>1200000</v>
      </c>
      <c r="H1132" s="178">
        <v>1</v>
      </c>
      <c r="I1132" s="179" t="s">
        <v>38</v>
      </c>
      <c r="J1132" s="254">
        <v>1200000</v>
      </c>
      <c r="K1132" s="254">
        <f>ROUNDDOWN(H1132*J1132,-3)</f>
        <v>1200000</v>
      </c>
      <c r="L1132" s="178">
        <v>1</v>
      </c>
      <c r="M1132" s="179" t="s">
        <v>38</v>
      </c>
      <c r="N1132" s="254">
        <v>1200000</v>
      </c>
      <c r="O1132" s="254">
        <f>ROUNDDOWN(L1132*N1132,-3)</f>
        <v>1200000</v>
      </c>
      <c r="P1132" s="178">
        <v>1</v>
      </c>
      <c r="Q1132" s="179" t="s">
        <v>38</v>
      </c>
      <c r="R1132" s="254">
        <v>1200000</v>
      </c>
      <c r="S1132" s="254">
        <f>ROUNDDOWN(P1132*R1132,-3)</f>
        <v>1200000</v>
      </c>
      <c r="T1132" s="251">
        <f t="shared" si="122"/>
        <v>0</v>
      </c>
    </row>
    <row r="1133" spans="2:20" ht="15.9" x14ac:dyDescent="0.4">
      <c r="B1133" s="208" t="s">
        <v>27</v>
      </c>
      <c r="C1133" s="180" t="s">
        <v>296</v>
      </c>
      <c r="D1133" s="275">
        <f>D1126</f>
        <v>48</v>
      </c>
      <c r="E1133" s="179" t="s">
        <v>231</v>
      </c>
      <c r="F1133" s="254">
        <v>75000</v>
      </c>
      <c r="G1133" s="254">
        <f>ROUNDDOWN(D1133*F1133,-3)</f>
        <v>3600000</v>
      </c>
      <c r="H1133" s="275">
        <f>H1126</f>
        <v>48</v>
      </c>
      <c r="I1133" s="179" t="s">
        <v>231</v>
      </c>
      <c r="J1133" s="254">
        <v>75000</v>
      </c>
      <c r="K1133" s="254">
        <f>ROUNDDOWN(H1133*J1133,-3)</f>
        <v>3600000</v>
      </c>
      <c r="L1133" s="275">
        <f>L1126</f>
        <v>48</v>
      </c>
      <c r="M1133" s="179" t="s">
        <v>231</v>
      </c>
      <c r="N1133" s="254">
        <v>75000</v>
      </c>
      <c r="O1133" s="254">
        <f>ROUNDDOWN(L1133*N1133,-3)</f>
        <v>3600000</v>
      </c>
      <c r="P1133" s="275">
        <v>0</v>
      </c>
      <c r="Q1133" s="179" t="s">
        <v>231</v>
      </c>
      <c r="R1133" s="254">
        <v>75000</v>
      </c>
      <c r="S1133" s="254">
        <f>ROUNDDOWN(P1133*R1133,-3)</f>
        <v>0</v>
      </c>
      <c r="T1133" s="251">
        <f t="shared" si="122"/>
        <v>3600000</v>
      </c>
    </row>
    <row r="1134" spans="2:20" ht="15.9" hidden="1" x14ac:dyDescent="0.4">
      <c r="B1134" s="208" t="s">
        <v>27</v>
      </c>
      <c r="C1134" s="180" t="s">
        <v>44</v>
      </c>
      <c r="D1134" s="275">
        <f>D1126</f>
        <v>48</v>
      </c>
      <c r="E1134" s="179" t="s">
        <v>40</v>
      </c>
      <c r="F1134" s="254">
        <v>50000</v>
      </c>
      <c r="G1134" s="254">
        <f>ROUNDDOWN(D1134*F1134,-3)</f>
        <v>2400000</v>
      </c>
      <c r="H1134" s="275">
        <f>H1126</f>
        <v>48</v>
      </c>
      <c r="I1134" s="179" t="s">
        <v>40</v>
      </c>
      <c r="J1134" s="254">
        <v>50000</v>
      </c>
      <c r="K1134" s="254">
        <f>ROUNDDOWN(H1134*J1134,-3)</f>
        <v>2400000</v>
      </c>
      <c r="L1134" s="275">
        <f>L1126</f>
        <v>48</v>
      </c>
      <c r="M1134" s="179" t="s">
        <v>40</v>
      </c>
      <c r="N1134" s="254">
        <v>50000</v>
      </c>
      <c r="O1134" s="254">
        <f>ROUNDDOWN(L1134*N1134,-3)</f>
        <v>2400000</v>
      </c>
      <c r="P1134" s="275">
        <v>48</v>
      </c>
      <c r="Q1134" s="179" t="s">
        <v>40</v>
      </c>
      <c r="R1134" s="254">
        <v>50000</v>
      </c>
      <c r="S1134" s="254">
        <f>ROUNDDOWN(P1134*R1134,-3)</f>
        <v>2400000</v>
      </c>
      <c r="T1134" s="251">
        <f t="shared" si="122"/>
        <v>0</v>
      </c>
    </row>
    <row r="1135" spans="2:20" ht="15.9" hidden="1" x14ac:dyDescent="0.4">
      <c r="B1135" s="208" t="s">
        <v>27</v>
      </c>
      <c r="C1135" s="180" t="s">
        <v>297</v>
      </c>
      <c r="D1135" s="275">
        <f>D1126</f>
        <v>48</v>
      </c>
      <c r="E1135" s="179" t="s">
        <v>40</v>
      </c>
      <c r="F1135" s="254">
        <v>75000</v>
      </c>
      <c r="G1135" s="254">
        <f>ROUNDDOWN(D1135*F1135,-3)</f>
        <v>3600000</v>
      </c>
      <c r="H1135" s="275">
        <f>H1126</f>
        <v>48</v>
      </c>
      <c r="I1135" s="179" t="s">
        <v>40</v>
      </c>
      <c r="J1135" s="254">
        <v>75000</v>
      </c>
      <c r="K1135" s="254">
        <f>ROUNDDOWN(H1135*J1135,-3)</f>
        <v>3600000</v>
      </c>
      <c r="L1135" s="275">
        <f>L1126</f>
        <v>48</v>
      </c>
      <c r="M1135" s="179" t="s">
        <v>40</v>
      </c>
      <c r="N1135" s="254">
        <v>75000</v>
      </c>
      <c r="O1135" s="254">
        <f>ROUNDDOWN(L1135*N1135,-3)</f>
        <v>3600000</v>
      </c>
      <c r="P1135" s="275">
        <v>48</v>
      </c>
      <c r="Q1135" s="179" t="s">
        <v>40</v>
      </c>
      <c r="R1135" s="254">
        <v>75000</v>
      </c>
      <c r="S1135" s="254">
        <f>ROUNDDOWN(P1135*R1135,-3)</f>
        <v>3600000</v>
      </c>
      <c r="T1135" s="251">
        <f t="shared" si="122"/>
        <v>0</v>
      </c>
    </row>
    <row r="1136" spans="2:20" ht="15.9" hidden="1" x14ac:dyDescent="0.4">
      <c r="B1136" s="208" t="s">
        <v>27</v>
      </c>
      <c r="C1136" s="180" t="s">
        <v>299</v>
      </c>
      <c r="D1136" s="275">
        <f>D1126/24</f>
        <v>2</v>
      </c>
      <c r="E1136" s="179" t="s">
        <v>51</v>
      </c>
      <c r="F1136" s="254">
        <v>500000</v>
      </c>
      <c r="G1136" s="254">
        <f>ROUNDDOWN(D1136*F1136,-3)</f>
        <v>1000000</v>
      </c>
      <c r="H1136" s="275">
        <f>H1126/24</f>
        <v>2</v>
      </c>
      <c r="I1136" s="179" t="s">
        <v>51</v>
      </c>
      <c r="J1136" s="254">
        <v>500000</v>
      </c>
      <c r="K1136" s="254">
        <f>ROUNDDOWN(H1136*J1136,-3)</f>
        <v>1000000</v>
      </c>
      <c r="L1136" s="275">
        <f>L1126/24</f>
        <v>2</v>
      </c>
      <c r="M1136" s="179" t="s">
        <v>51</v>
      </c>
      <c r="N1136" s="254">
        <v>500000</v>
      </c>
      <c r="O1136" s="254">
        <f>ROUNDDOWN(L1136*N1136,-3)</f>
        <v>1000000</v>
      </c>
      <c r="P1136" s="275">
        <v>2</v>
      </c>
      <c r="Q1136" s="179" t="s">
        <v>51</v>
      </c>
      <c r="R1136" s="254">
        <v>500000</v>
      </c>
      <c r="S1136" s="254">
        <f>ROUNDDOWN(P1136*R1136,-3)</f>
        <v>1000000</v>
      </c>
      <c r="T1136" s="251">
        <f t="shared" si="122"/>
        <v>0</v>
      </c>
    </row>
    <row r="1137" spans="2:20" ht="15.9" x14ac:dyDescent="0.4">
      <c r="B1137" s="312" t="s">
        <v>849</v>
      </c>
      <c r="C1137" s="313" t="s">
        <v>850</v>
      </c>
      <c r="D1137" s="269">
        <v>24</v>
      </c>
      <c r="E1137" s="270" t="s">
        <v>171</v>
      </c>
      <c r="F1137" s="254">
        <v>0</v>
      </c>
      <c r="G1137" s="254">
        <f>G1138+G1142</f>
        <v>51430000</v>
      </c>
      <c r="H1137" s="314"/>
      <c r="I1137" s="315"/>
      <c r="J1137" s="316"/>
      <c r="K1137" s="316">
        <f>K1138+K1142</f>
        <v>0</v>
      </c>
      <c r="L1137" s="314">
        <v>24</v>
      </c>
      <c r="M1137" s="315" t="s">
        <v>171</v>
      </c>
      <c r="N1137" s="316">
        <v>0</v>
      </c>
      <c r="O1137" s="316">
        <f>O1138+O1142</f>
        <v>51430000</v>
      </c>
      <c r="P1137" s="314">
        <v>24</v>
      </c>
      <c r="Q1137" s="315" t="s">
        <v>171</v>
      </c>
      <c r="R1137" s="316">
        <v>0</v>
      </c>
      <c r="S1137" s="316">
        <f>S1138+S1142</f>
        <v>49630000</v>
      </c>
      <c r="T1137" s="251">
        <f t="shared" si="122"/>
        <v>1800000</v>
      </c>
    </row>
    <row r="1138" spans="2:20" ht="15.9" hidden="1" x14ac:dyDescent="0.4">
      <c r="B1138" s="208">
        <v>525111</v>
      </c>
      <c r="C1138" s="180" t="s">
        <v>174</v>
      </c>
      <c r="D1138" s="178">
        <v>0</v>
      </c>
      <c r="E1138" s="179"/>
      <c r="F1138" s="180">
        <v>0</v>
      </c>
      <c r="G1138" s="254">
        <f>SUM(G1139:G1141)</f>
        <v>17810000</v>
      </c>
      <c r="H1138" s="178"/>
      <c r="I1138" s="179"/>
      <c r="J1138" s="180"/>
      <c r="K1138" s="254">
        <f>SUM(K1139:K1141)</f>
        <v>0</v>
      </c>
      <c r="L1138" s="178">
        <v>0</v>
      </c>
      <c r="M1138" s="179"/>
      <c r="N1138" s="180">
        <v>0</v>
      </c>
      <c r="O1138" s="254">
        <f>SUM(O1139:O1141)</f>
        <v>17810000</v>
      </c>
      <c r="P1138" s="178">
        <v>0</v>
      </c>
      <c r="Q1138" s="179"/>
      <c r="R1138" s="180">
        <v>0</v>
      </c>
      <c r="S1138" s="254">
        <f>SUM(S1139:S1141)</f>
        <v>17810000</v>
      </c>
      <c r="T1138" s="251">
        <f t="shared" si="122"/>
        <v>0</v>
      </c>
    </row>
    <row r="1139" spans="2:20" ht="15.9" hidden="1" x14ac:dyDescent="0.4">
      <c r="B1139" s="208" t="s">
        <v>27</v>
      </c>
      <c r="C1139" s="180" t="s">
        <v>46</v>
      </c>
      <c r="D1139" s="178">
        <v>13</v>
      </c>
      <c r="E1139" s="179" t="s">
        <v>47</v>
      </c>
      <c r="F1139" s="254">
        <v>150000</v>
      </c>
      <c r="G1139" s="254">
        <f>ROUNDDOWN(D1139*F1139,-3)</f>
        <v>1950000</v>
      </c>
      <c r="H1139" s="178"/>
      <c r="I1139" s="179"/>
      <c r="J1139" s="254"/>
      <c r="K1139" s="254">
        <f>ROUNDDOWN(H1139*J1139,-3)</f>
        <v>0</v>
      </c>
      <c r="L1139" s="178">
        <v>13</v>
      </c>
      <c r="M1139" s="179" t="s">
        <v>47</v>
      </c>
      <c r="N1139" s="254">
        <v>150000</v>
      </c>
      <c r="O1139" s="254">
        <f>ROUNDDOWN(L1139*N1139,-3)</f>
        <v>1950000</v>
      </c>
      <c r="P1139" s="178">
        <v>13</v>
      </c>
      <c r="Q1139" s="179" t="s">
        <v>47</v>
      </c>
      <c r="R1139" s="254">
        <v>150000</v>
      </c>
      <c r="S1139" s="254">
        <f>ROUNDDOWN(P1139*R1139,-3)</f>
        <v>1950000</v>
      </c>
      <c r="T1139" s="251">
        <f t="shared" si="122"/>
        <v>0</v>
      </c>
    </row>
    <row r="1140" spans="2:20" ht="15.9" hidden="1" x14ac:dyDescent="0.4">
      <c r="B1140" s="208" t="s">
        <v>27</v>
      </c>
      <c r="C1140" s="180" t="s">
        <v>48</v>
      </c>
      <c r="D1140" s="178">
        <v>94</v>
      </c>
      <c r="E1140" s="179" t="s">
        <v>47</v>
      </c>
      <c r="F1140" s="254">
        <v>150000</v>
      </c>
      <c r="G1140" s="254">
        <f>ROUNDDOWN(D1140*F1140,-3)</f>
        <v>14100000</v>
      </c>
      <c r="H1140" s="178"/>
      <c r="I1140" s="179"/>
      <c r="J1140" s="254"/>
      <c r="K1140" s="254">
        <f>ROUNDDOWN(H1140*J1140,-3)</f>
        <v>0</v>
      </c>
      <c r="L1140" s="178">
        <v>94</v>
      </c>
      <c r="M1140" s="179" t="s">
        <v>47</v>
      </c>
      <c r="N1140" s="254">
        <v>150000</v>
      </c>
      <c r="O1140" s="254">
        <f>ROUNDDOWN(L1140*N1140,-3)</f>
        <v>14100000</v>
      </c>
      <c r="P1140" s="178">
        <v>94</v>
      </c>
      <c r="Q1140" s="179" t="s">
        <v>47</v>
      </c>
      <c r="R1140" s="254">
        <v>150000</v>
      </c>
      <c r="S1140" s="254">
        <f>ROUNDDOWN(P1140*R1140,-3)</f>
        <v>14100000</v>
      </c>
      <c r="T1140" s="251">
        <f t="shared" si="122"/>
        <v>0</v>
      </c>
    </row>
    <row r="1141" spans="2:20" ht="15.9" hidden="1" x14ac:dyDescent="0.4">
      <c r="B1141" s="208" t="s">
        <v>27</v>
      </c>
      <c r="C1141" s="180" t="s">
        <v>175</v>
      </c>
      <c r="D1141" s="178">
        <v>1</v>
      </c>
      <c r="E1141" s="179" t="s">
        <v>38</v>
      </c>
      <c r="F1141" s="254">
        <v>1760000</v>
      </c>
      <c r="G1141" s="254">
        <f>ROUNDDOWN(D1141*F1141,-3)</f>
        <v>1760000</v>
      </c>
      <c r="H1141" s="178"/>
      <c r="I1141" s="179"/>
      <c r="J1141" s="254"/>
      <c r="K1141" s="254">
        <f>ROUNDDOWN(H1141*J1141,-3)</f>
        <v>0</v>
      </c>
      <c r="L1141" s="178">
        <v>1</v>
      </c>
      <c r="M1141" s="179" t="s">
        <v>38</v>
      </c>
      <c r="N1141" s="254">
        <v>1760000</v>
      </c>
      <c r="O1141" s="254">
        <f>ROUNDDOWN(L1141*N1141,-3)</f>
        <v>1760000</v>
      </c>
      <c r="P1141" s="178">
        <v>1</v>
      </c>
      <c r="Q1141" s="179" t="s">
        <v>38</v>
      </c>
      <c r="R1141" s="254">
        <v>1760000</v>
      </c>
      <c r="S1141" s="254">
        <f>ROUNDDOWN(P1141*R1141,-3)</f>
        <v>1760000</v>
      </c>
      <c r="T1141" s="251">
        <f t="shared" si="122"/>
        <v>0</v>
      </c>
    </row>
    <row r="1142" spans="2:20" ht="15.9" x14ac:dyDescent="0.4">
      <c r="B1142" s="208">
        <v>525112</v>
      </c>
      <c r="C1142" s="180" t="s">
        <v>97</v>
      </c>
      <c r="D1142" s="178">
        <v>0</v>
      </c>
      <c r="E1142" s="179"/>
      <c r="F1142" s="180">
        <v>0</v>
      </c>
      <c r="G1142" s="254">
        <f>SUM(G1143:G1150)</f>
        <v>33620000</v>
      </c>
      <c r="H1142" s="178"/>
      <c r="I1142" s="179"/>
      <c r="J1142" s="180"/>
      <c r="K1142" s="254">
        <f>SUM(K1143:K1150)</f>
        <v>0</v>
      </c>
      <c r="L1142" s="178">
        <v>0</v>
      </c>
      <c r="M1142" s="179"/>
      <c r="N1142" s="180">
        <v>0</v>
      </c>
      <c r="O1142" s="254">
        <f>SUM(O1143:O1150)</f>
        <v>33620000</v>
      </c>
      <c r="P1142" s="178">
        <v>0</v>
      </c>
      <c r="Q1142" s="179"/>
      <c r="R1142" s="180">
        <v>0</v>
      </c>
      <c r="S1142" s="254">
        <f>SUM(S1143:S1150)</f>
        <v>31820000</v>
      </c>
      <c r="T1142" s="251">
        <f t="shared" si="122"/>
        <v>1800000</v>
      </c>
    </row>
    <row r="1143" spans="2:20" ht="15.9" hidden="1" x14ac:dyDescent="0.4">
      <c r="B1143" s="208" t="s">
        <v>27</v>
      </c>
      <c r="C1143" s="180" t="s">
        <v>295</v>
      </c>
      <c r="D1143" s="178">
        <v>1</v>
      </c>
      <c r="E1143" s="179" t="s">
        <v>38</v>
      </c>
      <c r="F1143" s="254">
        <v>600000</v>
      </c>
      <c r="G1143" s="254">
        <f t="shared" ref="G1143:G1150" si="123">ROUNDDOWN(D1143*F1143,-3)</f>
        <v>600000</v>
      </c>
      <c r="H1143" s="178"/>
      <c r="I1143" s="179"/>
      <c r="J1143" s="254"/>
      <c r="K1143" s="254">
        <f t="shared" ref="K1143:K1150" si="124">ROUNDDOWN(H1143*J1143,-3)</f>
        <v>0</v>
      </c>
      <c r="L1143" s="178">
        <v>1</v>
      </c>
      <c r="M1143" s="179" t="s">
        <v>38</v>
      </c>
      <c r="N1143" s="254">
        <v>600000</v>
      </c>
      <c r="O1143" s="254">
        <f t="shared" ref="O1143:O1150" si="125">ROUNDDOWN(L1143*N1143,-3)</f>
        <v>600000</v>
      </c>
      <c r="P1143" s="178">
        <v>1</v>
      </c>
      <c r="Q1143" s="179" t="s">
        <v>38</v>
      </c>
      <c r="R1143" s="254">
        <v>600000</v>
      </c>
      <c r="S1143" s="254">
        <f t="shared" ref="S1143:S1150" si="126">ROUNDDOWN(P1143*R1143,-3)</f>
        <v>600000</v>
      </c>
      <c r="T1143" s="251">
        <f t="shared" si="122"/>
        <v>0</v>
      </c>
    </row>
    <row r="1144" spans="2:20" ht="15.9" x14ac:dyDescent="0.4">
      <c r="B1144" s="208" t="s">
        <v>27</v>
      </c>
      <c r="C1144" s="180" t="s">
        <v>296</v>
      </c>
      <c r="D1144" s="275">
        <f>D1137</f>
        <v>24</v>
      </c>
      <c r="E1144" s="179" t="s">
        <v>231</v>
      </c>
      <c r="F1144" s="254">
        <v>75000</v>
      </c>
      <c r="G1144" s="254">
        <f t="shared" si="123"/>
        <v>1800000</v>
      </c>
      <c r="H1144" s="275"/>
      <c r="I1144" s="179"/>
      <c r="J1144" s="254"/>
      <c r="K1144" s="254">
        <f t="shared" si="124"/>
        <v>0</v>
      </c>
      <c r="L1144" s="275">
        <f>L1137</f>
        <v>24</v>
      </c>
      <c r="M1144" s="179" t="s">
        <v>231</v>
      </c>
      <c r="N1144" s="254">
        <v>75000</v>
      </c>
      <c r="O1144" s="254">
        <f t="shared" si="125"/>
        <v>1800000</v>
      </c>
      <c r="P1144" s="275">
        <v>0</v>
      </c>
      <c r="Q1144" s="179" t="s">
        <v>231</v>
      </c>
      <c r="R1144" s="254">
        <v>75000</v>
      </c>
      <c r="S1144" s="254">
        <f t="shared" si="126"/>
        <v>0</v>
      </c>
      <c r="T1144" s="251">
        <f t="shared" si="122"/>
        <v>1800000</v>
      </c>
    </row>
    <row r="1145" spans="2:20" ht="15.9" hidden="1" x14ac:dyDescent="0.4">
      <c r="B1145" s="208" t="s">
        <v>27</v>
      </c>
      <c r="C1145" s="180" t="s">
        <v>44</v>
      </c>
      <c r="D1145" s="275">
        <f>D1137</f>
        <v>24</v>
      </c>
      <c r="E1145" s="179" t="s">
        <v>40</v>
      </c>
      <c r="F1145" s="254">
        <v>100000</v>
      </c>
      <c r="G1145" s="254">
        <f t="shared" si="123"/>
        <v>2400000</v>
      </c>
      <c r="H1145" s="275"/>
      <c r="I1145" s="179"/>
      <c r="J1145" s="254"/>
      <c r="K1145" s="254">
        <f t="shared" si="124"/>
        <v>0</v>
      </c>
      <c r="L1145" s="275">
        <f>L1137</f>
        <v>24</v>
      </c>
      <c r="M1145" s="179" t="s">
        <v>40</v>
      </c>
      <c r="N1145" s="254">
        <v>100000</v>
      </c>
      <c r="O1145" s="254">
        <f t="shared" si="125"/>
        <v>2400000</v>
      </c>
      <c r="P1145" s="275">
        <v>24</v>
      </c>
      <c r="Q1145" s="179" t="s">
        <v>40</v>
      </c>
      <c r="R1145" s="254">
        <v>100000</v>
      </c>
      <c r="S1145" s="254">
        <f t="shared" si="126"/>
        <v>2400000</v>
      </c>
      <c r="T1145" s="251">
        <f t="shared" si="122"/>
        <v>0</v>
      </c>
    </row>
    <row r="1146" spans="2:20" ht="15.9" hidden="1" x14ac:dyDescent="0.4">
      <c r="B1146" s="208" t="s">
        <v>27</v>
      </c>
      <c r="C1146" s="180" t="s">
        <v>299</v>
      </c>
      <c r="D1146" s="275">
        <f>D1137/24</f>
        <v>1</v>
      </c>
      <c r="E1146" s="179" t="s">
        <v>51</v>
      </c>
      <c r="F1146" s="254">
        <v>600000</v>
      </c>
      <c r="G1146" s="254">
        <f t="shared" si="123"/>
        <v>600000</v>
      </c>
      <c r="H1146" s="275"/>
      <c r="I1146" s="179"/>
      <c r="J1146" s="254"/>
      <c r="K1146" s="254">
        <f t="shared" si="124"/>
        <v>0</v>
      </c>
      <c r="L1146" s="275">
        <f>L1137/24</f>
        <v>1</v>
      </c>
      <c r="M1146" s="179" t="s">
        <v>51</v>
      </c>
      <c r="N1146" s="254">
        <v>600000</v>
      </c>
      <c r="O1146" s="254">
        <f t="shared" si="125"/>
        <v>600000</v>
      </c>
      <c r="P1146" s="275">
        <v>1</v>
      </c>
      <c r="Q1146" s="179" t="s">
        <v>51</v>
      </c>
      <c r="R1146" s="254">
        <v>600000</v>
      </c>
      <c r="S1146" s="254">
        <f t="shared" si="126"/>
        <v>600000</v>
      </c>
      <c r="T1146" s="251">
        <f t="shared" si="122"/>
        <v>0</v>
      </c>
    </row>
    <row r="1147" spans="2:20" ht="15.9" hidden="1" x14ac:dyDescent="0.4">
      <c r="B1147" s="208" t="s">
        <v>27</v>
      </c>
      <c r="C1147" s="180" t="s">
        <v>297</v>
      </c>
      <c r="D1147" s="178">
        <v>168</v>
      </c>
      <c r="E1147" s="179" t="s">
        <v>40</v>
      </c>
      <c r="F1147" s="254">
        <v>60000</v>
      </c>
      <c r="G1147" s="254">
        <f t="shared" si="123"/>
        <v>10080000</v>
      </c>
      <c r="H1147" s="178"/>
      <c r="I1147" s="179"/>
      <c r="J1147" s="254"/>
      <c r="K1147" s="254">
        <f t="shared" si="124"/>
        <v>0</v>
      </c>
      <c r="L1147" s="178">
        <v>168</v>
      </c>
      <c r="M1147" s="179" t="s">
        <v>40</v>
      </c>
      <c r="N1147" s="254">
        <v>60000</v>
      </c>
      <c r="O1147" s="254">
        <f t="shared" si="125"/>
        <v>10080000</v>
      </c>
      <c r="P1147" s="178">
        <v>168</v>
      </c>
      <c r="Q1147" s="179" t="s">
        <v>40</v>
      </c>
      <c r="R1147" s="254">
        <v>60000</v>
      </c>
      <c r="S1147" s="254">
        <f t="shared" si="126"/>
        <v>10080000</v>
      </c>
      <c r="T1147" s="251">
        <f t="shared" si="122"/>
        <v>0</v>
      </c>
    </row>
    <row r="1148" spans="2:20" ht="15.9" hidden="1" x14ac:dyDescent="0.4">
      <c r="B1148" s="208" t="s">
        <v>27</v>
      </c>
      <c r="C1148" s="180" t="s">
        <v>298</v>
      </c>
      <c r="D1148" s="178">
        <v>1</v>
      </c>
      <c r="E1148" s="179" t="s">
        <v>38</v>
      </c>
      <c r="F1148" s="254">
        <v>15240000</v>
      </c>
      <c r="G1148" s="254">
        <f t="shared" si="123"/>
        <v>15240000</v>
      </c>
      <c r="H1148" s="178"/>
      <c r="I1148" s="179"/>
      <c r="J1148" s="254"/>
      <c r="K1148" s="254">
        <f t="shared" si="124"/>
        <v>0</v>
      </c>
      <c r="L1148" s="178">
        <v>1</v>
      </c>
      <c r="M1148" s="179" t="s">
        <v>38</v>
      </c>
      <c r="N1148" s="254">
        <v>15240000</v>
      </c>
      <c r="O1148" s="254">
        <f t="shared" si="125"/>
        <v>15240000</v>
      </c>
      <c r="P1148" s="178">
        <v>1</v>
      </c>
      <c r="Q1148" s="179" t="s">
        <v>38</v>
      </c>
      <c r="R1148" s="254">
        <v>15240000</v>
      </c>
      <c r="S1148" s="254">
        <f t="shared" si="126"/>
        <v>15240000</v>
      </c>
      <c r="T1148" s="251">
        <f t="shared" si="122"/>
        <v>0</v>
      </c>
    </row>
    <row r="1149" spans="2:20" ht="15.9" hidden="1" x14ac:dyDescent="0.4">
      <c r="B1149" s="208"/>
      <c r="C1149" s="180" t="s">
        <v>348</v>
      </c>
      <c r="D1149" s="275">
        <f>D1137</f>
        <v>24</v>
      </c>
      <c r="E1149" s="179" t="s">
        <v>40</v>
      </c>
      <c r="F1149" s="254">
        <v>100000</v>
      </c>
      <c r="G1149" s="254">
        <f t="shared" si="123"/>
        <v>2400000</v>
      </c>
      <c r="H1149" s="275"/>
      <c r="I1149" s="179"/>
      <c r="J1149" s="254"/>
      <c r="K1149" s="254">
        <f t="shared" si="124"/>
        <v>0</v>
      </c>
      <c r="L1149" s="275">
        <f>L1137</f>
        <v>24</v>
      </c>
      <c r="M1149" s="179" t="s">
        <v>40</v>
      </c>
      <c r="N1149" s="254">
        <v>100000</v>
      </c>
      <c r="O1149" s="254">
        <f t="shared" si="125"/>
        <v>2400000</v>
      </c>
      <c r="P1149" s="275">
        <v>24</v>
      </c>
      <c r="Q1149" s="179" t="s">
        <v>40</v>
      </c>
      <c r="R1149" s="254">
        <v>100000</v>
      </c>
      <c r="S1149" s="254">
        <f t="shared" si="126"/>
        <v>2400000</v>
      </c>
      <c r="T1149" s="251">
        <f t="shared" si="122"/>
        <v>0</v>
      </c>
    </row>
    <row r="1150" spans="2:20" ht="15.9" hidden="1" x14ac:dyDescent="0.4">
      <c r="B1150" s="208"/>
      <c r="C1150" s="180" t="s">
        <v>294</v>
      </c>
      <c r="D1150" s="275">
        <f>D1137/24</f>
        <v>1</v>
      </c>
      <c r="E1150" s="179" t="s">
        <v>51</v>
      </c>
      <c r="F1150" s="254">
        <v>500000</v>
      </c>
      <c r="G1150" s="254">
        <f t="shared" si="123"/>
        <v>500000</v>
      </c>
      <c r="H1150" s="275"/>
      <c r="I1150" s="179"/>
      <c r="J1150" s="254"/>
      <c r="K1150" s="254">
        <f t="shared" si="124"/>
        <v>0</v>
      </c>
      <c r="L1150" s="275">
        <f>L1137/24</f>
        <v>1</v>
      </c>
      <c r="M1150" s="179" t="s">
        <v>51</v>
      </c>
      <c r="N1150" s="254">
        <v>500000</v>
      </c>
      <c r="O1150" s="254">
        <f t="shared" si="125"/>
        <v>500000</v>
      </c>
      <c r="P1150" s="275">
        <v>1</v>
      </c>
      <c r="Q1150" s="179" t="s">
        <v>51</v>
      </c>
      <c r="R1150" s="254">
        <v>500000</v>
      </c>
      <c r="S1150" s="254">
        <f t="shared" si="126"/>
        <v>500000</v>
      </c>
      <c r="T1150" s="251">
        <f t="shared" si="122"/>
        <v>0</v>
      </c>
    </row>
    <row r="1151" spans="2:20" ht="15.9" hidden="1" x14ac:dyDescent="0.4">
      <c r="B1151" s="272"/>
      <c r="C1151" s="266"/>
      <c r="D1151" s="280"/>
      <c r="E1151" s="274"/>
      <c r="F1151" s="261"/>
      <c r="G1151" s="261"/>
      <c r="H1151" s="280"/>
      <c r="I1151" s="274"/>
      <c r="J1151" s="261"/>
      <c r="K1151" s="261"/>
      <c r="L1151" s="280"/>
      <c r="M1151" s="274"/>
      <c r="N1151" s="261"/>
      <c r="O1151" s="261"/>
      <c r="P1151" s="280"/>
      <c r="Q1151" s="274"/>
      <c r="R1151" s="261"/>
      <c r="S1151" s="261"/>
      <c r="T1151" s="251">
        <f t="shared" si="122"/>
        <v>0</v>
      </c>
    </row>
    <row r="1152" spans="2:20" s="5" customFormat="1" ht="15.9" x14ac:dyDescent="0.4">
      <c r="B1152" s="262">
        <v>601</v>
      </c>
      <c r="C1152" s="266" t="s">
        <v>202</v>
      </c>
      <c r="D1152" s="261">
        <f>D1153+D1166+D1174+D1186+D1199+D1207+D1218+D1226+D1230+D1236+D1239+D1242+D1245+D1248+D1251+D1258+D1267+D1285</f>
        <v>18</v>
      </c>
      <c r="E1152" s="267" t="s">
        <v>422</v>
      </c>
      <c r="F1152" s="261"/>
      <c r="G1152" s="261">
        <f>G1153+G1166+G1174+G1186+G1199+G1207+G1218+G1226+G1230+G1236+G1239+G1242+G1245+G1248+G1251+G1258+G1267+G1285</f>
        <v>39020587000</v>
      </c>
      <c r="H1152" s="261">
        <f>H1153+H1166+H1174+H1186+H1199+H1207+H1218+H1226+H1230+H1236+H1239+H1242+H1245+H1248+H1251+H1258+H1267+H1285</f>
        <v>18</v>
      </c>
      <c r="I1152" s="267" t="s">
        <v>422</v>
      </c>
      <c r="J1152" s="261"/>
      <c r="K1152" s="261">
        <f>K1153+K1166+K1174+K1186+K1199+K1207+K1218+K1226+K1230+K1236+K1239+K1242+K1245+K1248+K1251+K1258+K1267+K1285</f>
        <v>39020587000</v>
      </c>
      <c r="L1152" s="261">
        <f>L1153+L1166+L1174+L1186+L1199+L1207+L1218+L1226+L1230+L1236+L1239+L1242+L1245+L1248+L1251+L1258+L1267+L1285</f>
        <v>18</v>
      </c>
      <c r="M1152" s="267" t="s">
        <v>422</v>
      </c>
      <c r="N1152" s="261"/>
      <c r="O1152" s="261">
        <f>O1153+O1166+O1174+O1186+O1199+O1207+O1218+O1226+O1230+O1236+O1239+O1242+O1245+O1248+O1251+O1258+O1267+O1285</f>
        <v>39020587000</v>
      </c>
      <c r="P1152" s="261">
        <v>18</v>
      </c>
      <c r="Q1152" s="267" t="s">
        <v>422</v>
      </c>
      <c r="R1152" s="261"/>
      <c r="S1152" s="261">
        <f>S1153+S1166+S1174+S1186+S1199+S1207+S1218+S1226+S1230+S1236+S1239+S1242+S1245+S1248+S1251+S1258+S1267+S1285</f>
        <v>39020587000</v>
      </c>
      <c r="T1152" s="251">
        <f t="shared" si="122"/>
        <v>0</v>
      </c>
    </row>
    <row r="1153" spans="2:20" ht="15.9" hidden="1" x14ac:dyDescent="0.4">
      <c r="B1153" s="312" t="s">
        <v>34</v>
      </c>
      <c r="C1153" s="313" t="s">
        <v>423</v>
      </c>
      <c r="D1153" s="269">
        <v>1</v>
      </c>
      <c r="E1153" s="270" t="s">
        <v>130</v>
      </c>
      <c r="F1153" s="254">
        <v>0</v>
      </c>
      <c r="G1153" s="254">
        <f>G1154+G1161</f>
        <v>81140000</v>
      </c>
      <c r="H1153" s="314">
        <v>1</v>
      </c>
      <c r="I1153" s="315" t="s">
        <v>130</v>
      </c>
      <c r="J1153" s="316">
        <v>0</v>
      </c>
      <c r="K1153" s="316">
        <f>K1154+K1161</f>
        <v>81140000</v>
      </c>
      <c r="L1153" s="314">
        <v>1</v>
      </c>
      <c r="M1153" s="315" t="s">
        <v>130</v>
      </c>
      <c r="N1153" s="316">
        <v>0</v>
      </c>
      <c r="O1153" s="316">
        <f>O1154+O1161</f>
        <v>81140000</v>
      </c>
      <c r="P1153" s="314">
        <v>1</v>
      </c>
      <c r="Q1153" s="315" t="s">
        <v>130</v>
      </c>
      <c r="R1153" s="316">
        <v>0</v>
      </c>
      <c r="S1153" s="316">
        <f>S1154+S1161</f>
        <v>81140000</v>
      </c>
      <c r="T1153" s="251">
        <f t="shared" si="122"/>
        <v>0</v>
      </c>
    </row>
    <row r="1154" spans="2:20" ht="15.9" hidden="1" x14ac:dyDescent="0.4">
      <c r="B1154" s="208">
        <v>525112</v>
      </c>
      <c r="C1154" s="180" t="s">
        <v>97</v>
      </c>
      <c r="D1154" s="178">
        <v>0</v>
      </c>
      <c r="E1154" s="179" t="s">
        <v>27</v>
      </c>
      <c r="F1154" s="180">
        <v>0</v>
      </c>
      <c r="G1154" s="254">
        <f>SUM(G1155:G1160)</f>
        <v>75000000</v>
      </c>
      <c r="H1154" s="178">
        <v>0</v>
      </c>
      <c r="I1154" s="179" t="s">
        <v>27</v>
      </c>
      <c r="J1154" s="180">
        <v>0</v>
      </c>
      <c r="K1154" s="254">
        <f>SUM(K1155:K1160)</f>
        <v>75000000</v>
      </c>
      <c r="L1154" s="178">
        <v>0</v>
      </c>
      <c r="M1154" s="179" t="s">
        <v>27</v>
      </c>
      <c r="N1154" s="180">
        <v>0</v>
      </c>
      <c r="O1154" s="254">
        <f>SUM(O1155:O1160)</f>
        <v>75000000</v>
      </c>
      <c r="P1154" s="178">
        <v>0</v>
      </c>
      <c r="Q1154" s="179" t="s">
        <v>27</v>
      </c>
      <c r="R1154" s="180">
        <v>0</v>
      </c>
      <c r="S1154" s="254">
        <f>SUM(S1155:S1160)</f>
        <v>75000000</v>
      </c>
      <c r="T1154" s="251">
        <f t="shared" si="122"/>
        <v>0</v>
      </c>
    </row>
    <row r="1155" spans="2:20" ht="15.9" hidden="1" x14ac:dyDescent="0.4">
      <c r="B1155" s="208" t="s">
        <v>27</v>
      </c>
      <c r="C1155" s="180" t="s">
        <v>424</v>
      </c>
      <c r="D1155" s="178">
        <v>2</v>
      </c>
      <c r="E1155" s="179" t="s">
        <v>51</v>
      </c>
      <c r="F1155" s="254">
        <v>1000000</v>
      </c>
      <c r="G1155" s="254">
        <f t="shared" ref="G1155:G1160" si="127">ROUNDDOWN(D1155*F1155,-3)</f>
        <v>2000000</v>
      </c>
      <c r="H1155" s="178">
        <v>2</v>
      </c>
      <c r="I1155" s="179" t="s">
        <v>51</v>
      </c>
      <c r="J1155" s="254">
        <v>1000000</v>
      </c>
      <c r="K1155" s="254">
        <f t="shared" ref="K1155:K1160" si="128">ROUNDDOWN(H1155*J1155,-3)</f>
        <v>2000000</v>
      </c>
      <c r="L1155" s="178">
        <v>2</v>
      </c>
      <c r="M1155" s="179" t="s">
        <v>51</v>
      </c>
      <c r="N1155" s="254">
        <v>1000000</v>
      </c>
      <c r="O1155" s="254">
        <f t="shared" ref="O1155:O1160" si="129">ROUNDDOWN(L1155*N1155,-3)</f>
        <v>2000000</v>
      </c>
      <c r="P1155" s="178">
        <v>2</v>
      </c>
      <c r="Q1155" s="179" t="s">
        <v>51</v>
      </c>
      <c r="R1155" s="254">
        <v>1000000</v>
      </c>
      <c r="S1155" s="254">
        <f t="shared" ref="S1155:S1160" si="130">ROUNDDOWN(P1155*R1155,-3)</f>
        <v>2000000</v>
      </c>
      <c r="T1155" s="251">
        <f t="shared" si="122"/>
        <v>0</v>
      </c>
    </row>
    <row r="1156" spans="2:20" ht="15.9" hidden="1" x14ac:dyDescent="0.4">
      <c r="B1156" s="208" t="s">
        <v>27</v>
      </c>
      <c r="C1156" s="180" t="s">
        <v>425</v>
      </c>
      <c r="D1156" s="178">
        <v>2</v>
      </c>
      <c r="E1156" s="179" t="s">
        <v>51</v>
      </c>
      <c r="F1156" s="254">
        <v>1300000</v>
      </c>
      <c r="G1156" s="254">
        <f t="shared" si="127"/>
        <v>2600000</v>
      </c>
      <c r="H1156" s="178">
        <v>2</v>
      </c>
      <c r="I1156" s="179" t="s">
        <v>51</v>
      </c>
      <c r="J1156" s="254">
        <v>1300000</v>
      </c>
      <c r="K1156" s="254">
        <f t="shared" si="128"/>
        <v>2600000</v>
      </c>
      <c r="L1156" s="178">
        <v>2</v>
      </c>
      <c r="M1156" s="179" t="s">
        <v>51</v>
      </c>
      <c r="N1156" s="254">
        <v>1300000</v>
      </c>
      <c r="O1156" s="254">
        <f t="shared" si="129"/>
        <v>2600000</v>
      </c>
      <c r="P1156" s="178">
        <v>2</v>
      </c>
      <c r="Q1156" s="179" t="s">
        <v>51</v>
      </c>
      <c r="R1156" s="254">
        <v>1300000</v>
      </c>
      <c r="S1156" s="254">
        <f t="shared" si="130"/>
        <v>2600000</v>
      </c>
      <c r="T1156" s="251">
        <f t="shared" si="122"/>
        <v>0</v>
      </c>
    </row>
    <row r="1157" spans="2:20" ht="15.9" hidden="1" x14ac:dyDescent="0.4">
      <c r="B1157" s="208"/>
      <c r="C1157" s="180" t="s">
        <v>426</v>
      </c>
      <c r="D1157" s="178">
        <f>(3550/5)*2</f>
        <v>1420</v>
      </c>
      <c r="E1157" s="179" t="s">
        <v>40</v>
      </c>
      <c r="F1157" s="254">
        <v>10000</v>
      </c>
      <c r="G1157" s="254">
        <f t="shared" si="127"/>
        <v>14200000</v>
      </c>
      <c r="H1157" s="178">
        <f>(3550/5)*2</f>
        <v>1420</v>
      </c>
      <c r="I1157" s="179" t="s">
        <v>40</v>
      </c>
      <c r="J1157" s="254">
        <v>10000</v>
      </c>
      <c r="K1157" s="254">
        <f t="shared" si="128"/>
        <v>14200000</v>
      </c>
      <c r="L1157" s="178">
        <f>(3550/5)*2</f>
        <v>1420</v>
      </c>
      <c r="M1157" s="179" t="s">
        <v>40</v>
      </c>
      <c r="N1157" s="254">
        <v>10000</v>
      </c>
      <c r="O1157" s="254">
        <f t="shared" si="129"/>
        <v>14200000</v>
      </c>
      <c r="P1157" s="178">
        <v>1420</v>
      </c>
      <c r="Q1157" s="179" t="s">
        <v>40</v>
      </c>
      <c r="R1157" s="254">
        <v>10000</v>
      </c>
      <c r="S1157" s="254">
        <f t="shared" si="130"/>
        <v>14200000</v>
      </c>
      <c r="T1157" s="251">
        <f t="shared" si="122"/>
        <v>0</v>
      </c>
    </row>
    <row r="1158" spans="2:20" ht="15.9" hidden="1" x14ac:dyDescent="0.4">
      <c r="B1158" s="208"/>
      <c r="C1158" s="180" t="s">
        <v>427</v>
      </c>
      <c r="D1158" s="178">
        <f>(2260/5)*2</f>
        <v>904</v>
      </c>
      <c r="E1158" s="179" t="s">
        <v>40</v>
      </c>
      <c r="F1158" s="254">
        <v>50000</v>
      </c>
      <c r="G1158" s="254">
        <f t="shared" si="127"/>
        <v>45200000</v>
      </c>
      <c r="H1158" s="178">
        <f>(2260/5)*2</f>
        <v>904</v>
      </c>
      <c r="I1158" s="179" t="s">
        <v>40</v>
      </c>
      <c r="J1158" s="254">
        <v>50000</v>
      </c>
      <c r="K1158" s="254">
        <f t="shared" si="128"/>
        <v>45200000</v>
      </c>
      <c r="L1158" s="178">
        <f>(2260/5)*2</f>
        <v>904</v>
      </c>
      <c r="M1158" s="179" t="s">
        <v>40</v>
      </c>
      <c r="N1158" s="254">
        <v>50000</v>
      </c>
      <c r="O1158" s="254">
        <f t="shared" si="129"/>
        <v>45200000</v>
      </c>
      <c r="P1158" s="178">
        <v>904</v>
      </c>
      <c r="Q1158" s="179" t="s">
        <v>40</v>
      </c>
      <c r="R1158" s="254">
        <v>50000</v>
      </c>
      <c r="S1158" s="254">
        <f t="shared" si="130"/>
        <v>45200000</v>
      </c>
      <c r="T1158" s="251">
        <f t="shared" si="122"/>
        <v>0</v>
      </c>
    </row>
    <row r="1159" spans="2:20" ht="15.9" hidden="1" x14ac:dyDescent="0.4">
      <c r="B1159" s="208"/>
      <c r="C1159" s="180" t="s">
        <v>428</v>
      </c>
      <c r="D1159" s="178">
        <v>2</v>
      </c>
      <c r="E1159" s="179" t="s">
        <v>51</v>
      </c>
      <c r="F1159" s="254">
        <v>500000</v>
      </c>
      <c r="G1159" s="254">
        <f t="shared" si="127"/>
        <v>1000000</v>
      </c>
      <c r="H1159" s="178">
        <v>2</v>
      </c>
      <c r="I1159" s="179" t="s">
        <v>51</v>
      </c>
      <c r="J1159" s="254">
        <v>500000</v>
      </c>
      <c r="K1159" s="254">
        <f t="shared" si="128"/>
        <v>1000000</v>
      </c>
      <c r="L1159" s="178">
        <v>2</v>
      </c>
      <c r="M1159" s="179" t="s">
        <v>51</v>
      </c>
      <c r="N1159" s="254">
        <v>500000</v>
      </c>
      <c r="O1159" s="254">
        <f t="shared" si="129"/>
        <v>1000000</v>
      </c>
      <c r="P1159" s="178">
        <v>2</v>
      </c>
      <c r="Q1159" s="179" t="s">
        <v>51</v>
      </c>
      <c r="R1159" s="254">
        <v>500000</v>
      </c>
      <c r="S1159" s="254">
        <f t="shared" si="130"/>
        <v>1000000</v>
      </c>
      <c r="T1159" s="251">
        <f t="shared" si="122"/>
        <v>0</v>
      </c>
    </row>
    <row r="1160" spans="2:20" ht="15.9" hidden="1" x14ac:dyDescent="0.4">
      <c r="B1160" s="208"/>
      <c r="C1160" s="180" t="s">
        <v>429</v>
      </c>
      <c r="D1160" s="178">
        <v>1</v>
      </c>
      <c r="E1160" s="179" t="s">
        <v>38</v>
      </c>
      <c r="F1160" s="254">
        <v>10000000</v>
      </c>
      <c r="G1160" s="254">
        <f t="shared" si="127"/>
        <v>10000000</v>
      </c>
      <c r="H1160" s="178">
        <v>1</v>
      </c>
      <c r="I1160" s="179" t="s">
        <v>38</v>
      </c>
      <c r="J1160" s="254">
        <v>10000000</v>
      </c>
      <c r="K1160" s="254">
        <f t="shared" si="128"/>
        <v>10000000</v>
      </c>
      <c r="L1160" s="178">
        <v>1</v>
      </c>
      <c r="M1160" s="179" t="s">
        <v>38</v>
      </c>
      <c r="N1160" s="254">
        <v>10000000</v>
      </c>
      <c r="O1160" s="254">
        <f t="shared" si="129"/>
        <v>10000000</v>
      </c>
      <c r="P1160" s="178">
        <v>1</v>
      </c>
      <c r="Q1160" s="179" t="s">
        <v>38</v>
      </c>
      <c r="R1160" s="254">
        <v>10000000</v>
      </c>
      <c r="S1160" s="254">
        <f t="shared" si="130"/>
        <v>10000000</v>
      </c>
      <c r="T1160" s="251">
        <f t="shared" si="122"/>
        <v>0</v>
      </c>
    </row>
    <row r="1161" spans="2:20" ht="15.9" hidden="1" x14ac:dyDescent="0.4">
      <c r="B1161" s="208">
        <v>525111</v>
      </c>
      <c r="C1161" s="180" t="s">
        <v>174</v>
      </c>
      <c r="D1161" s="178"/>
      <c r="E1161" s="179"/>
      <c r="F1161" s="254"/>
      <c r="G1161" s="254">
        <f>SUM(G1162:G1165)</f>
        <v>6140000</v>
      </c>
      <c r="H1161" s="178"/>
      <c r="I1161" s="179"/>
      <c r="J1161" s="254"/>
      <c r="K1161" s="254">
        <f>SUM(K1162:K1165)</f>
        <v>6140000</v>
      </c>
      <c r="L1161" s="178"/>
      <c r="M1161" s="179"/>
      <c r="N1161" s="254"/>
      <c r="O1161" s="254">
        <f>SUM(O1162:O1165)</f>
        <v>6140000</v>
      </c>
      <c r="P1161" s="178"/>
      <c r="Q1161" s="179"/>
      <c r="R1161" s="254"/>
      <c r="S1161" s="254">
        <f>SUM(S1162:S1165)</f>
        <v>6140000</v>
      </c>
      <c r="T1161" s="251">
        <f t="shared" si="122"/>
        <v>0</v>
      </c>
    </row>
    <row r="1162" spans="2:20" ht="15.9" hidden="1" x14ac:dyDescent="0.4">
      <c r="B1162" s="208"/>
      <c r="C1162" s="180" t="s">
        <v>430</v>
      </c>
      <c r="D1162" s="178">
        <v>36</v>
      </c>
      <c r="E1162" s="179" t="s">
        <v>431</v>
      </c>
      <c r="F1162" s="254">
        <v>100000</v>
      </c>
      <c r="G1162" s="254">
        <f>ROUNDDOWN(D1162*F1162,-3)</f>
        <v>3600000</v>
      </c>
      <c r="H1162" s="178">
        <v>36</v>
      </c>
      <c r="I1162" s="179" t="s">
        <v>431</v>
      </c>
      <c r="J1162" s="254">
        <v>100000</v>
      </c>
      <c r="K1162" s="254">
        <f>ROUNDDOWN(H1162*J1162,-3)</f>
        <v>3600000</v>
      </c>
      <c r="L1162" s="178">
        <v>36</v>
      </c>
      <c r="M1162" s="179" t="s">
        <v>431</v>
      </c>
      <c r="N1162" s="254">
        <v>100000</v>
      </c>
      <c r="O1162" s="254">
        <f>ROUNDDOWN(L1162*N1162,-3)</f>
        <v>3600000</v>
      </c>
      <c r="P1162" s="178">
        <v>36</v>
      </c>
      <c r="Q1162" s="179" t="s">
        <v>431</v>
      </c>
      <c r="R1162" s="254">
        <v>100000</v>
      </c>
      <c r="S1162" s="254">
        <f>ROUNDDOWN(P1162*R1162,-3)</f>
        <v>3600000</v>
      </c>
      <c r="T1162" s="251">
        <f t="shared" si="122"/>
        <v>0</v>
      </c>
    </row>
    <row r="1163" spans="2:20" ht="15.9" hidden="1" x14ac:dyDescent="0.4">
      <c r="B1163" s="208"/>
      <c r="C1163" s="180" t="s">
        <v>432</v>
      </c>
      <c r="D1163" s="178">
        <v>10</v>
      </c>
      <c r="E1163" s="179" t="s">
        <v>40</v>
      </c>
      <c r="F1163" s="254">
        <v>200000</v>
      </c>
      <c r="G1163" s="254">
        <f>ROUNDDOWN(D1163*F1163,-3)</f>
        <v>2000000</v>
      </c>
      <c r="H1163" s="178">
        <v>10</v>
      </c>
      <c r="I1163" s="179" t="s">
        <v>40</v>
      </c>
      <c r="J1163" s="254">
        <v>200000</v>
      </c>
      <c r="K1163" s="254">
        <f>ROUNDDOWN(H1163*J1163,-3)</f>
        <v>2000000</v>
      </c>
      <c r="L1163" s="178">
        <v>10</v>
      </c>
      <c r="M1163" s="179" t="s">
        <v>40</v>
      </c>
      <c r="N1163" s="254">
        <v>200000</v>
      </c>
      <c r="O1163" s="254">
        <f>ROUNDDOWN(L1163*N1163,-3)</f>
        <v>2000000</v>
      </c>
      <c r="P1163" s="178">
        <v>10</v>
      </c>
      <c r="Q1163" s="179" t="s">
        <v>40</v>
      </c>
      <c r="R1163" s="254">
        <v>200000</v>
      </c>
      <c r="S1163" s="254">
        <f>ROUNDDOWN(P1163*R1163,-3)</f>
        <v>2000000</v>
      </c>
      <c r="T1163" s="251">
        <f t="shared" si="122"/>
        <v>0</v>
      </c>
    </row>
    <row r="1164" spans="2:20" ht="15.9" hidden="1" x14ac:dyDescent="0.4">
      <c r="B1164" s="208"/>
      <c r="C1164" s="180" t="s">
        <v>433</v>
      </c>
      <c r="D1164" s="178">
        <v>2</v>
      </c>
      <c r="E1164" s="179" t="s">
        <v>40</v>
      </c>
      <c r="F1164" s="254">
        <v>200000</v>
      </c>
      <c r="G1164" s="254">
        <f>ROUNDDOWN(D1164*F1164,-3)</f>
        <v>400000</v>
      </c>
      <c r="H1164" s="178">
        <v>2</v>
      </c>
      <c r="I1164" s="179" t="s">
        <v>40</v>
      </c>
      <c r="J1164" s="254">
        <v>200000</v>
      </c>
      <c r="K1164" s="254">
        <f>ROUNDDOWN(H1164*J1164,-3)</f>
        <v>400000</v>
      </c>
      <c r="L1164" s="178">
        <v>2</v>
      </c>
      <c r="M1164" s="179" t="s">
        <v>40</v>
      </c>
      <c r="N1164" s="254">
        <v>200000</v>
      </c>
      <c r="O1164" s="254">
        <f>ROUNDDOWN(L1164*N1164,-3)</f>
        <v>400000</v>
      </c>
      <c r="P1164" s="178">
        <v>2</v>
      </c>
      <c r="Q1164" s="179" t="s">
        <v>40</v>
      </c>
      <c r="R1164" s="254">
        <v>200000</v>
      </c>
      <c r="S1164" s="254">
        <f>ROUNDDOWN(P1164*R1164,-3)</f>
        <v>400000</v>
      </c>
      <c r="T1164" s="251">
        <f t="shared" si="122"/>
        <v>0</v>
      </c>
    </row>
    <row r="1165" spans="2:20" ht="15.9" hidden="1" x14ac:dyDescent="0.4">
      <c r="B1165" s="208"/>
      <c r="C1165" s="180" t="s">
        <v>434</v>
      </c>
      <c r="D1165" s="178">
        <v>2</v>
      </c>
      <c r="E1165" s="179" t="s">
        <v>40</v>
      </c>
      <c r="F1165" s="254">
        <v>70000</v>
      </c>
      <c r="G1165" s="254">
        <f>ROUNDDOWN(D1165*F1165,-3)</f>
        <v>140000</v>
      </c>
      <c r="H1165" s="178">
        <v>2</v>
      </c>
      <c r="I1165" s="179" t="s">
        <v>40</v>
      </c>
      <c r="J1165" s="254">
        <v>70000</v>
      </c>
      <c r="K1165" s="254">
        <f>ROUNDDOWN(H1165*J1165,-3)</f>
        <v>140000</v>
      </c>
      <c r="L1165" s="178">
        <v>2</v>
      </c>
      <c r="M1165" s="179" t="s">
        <v>40</v>
      </c>
      <c r="N1165" s="254">
        <v>70000</v>
      </c>
      <c r="O1165" s="254">
        <f>ROUNDDOWN(L1165*N1165,-3)</f>
        <v>140000</v>
      </c>
      <c r="P1165" s="178">
        <v>2</v>
      </c>
      <c r="Q1165" s="179" t="s">
        <v>40</v>
      </c>
      <c r="R1165" s="254">
        <v>70000</v>
      </c>
      <c r="S1165" s="254">
        <f>ROUNDDOWN(P1165*R1165,-3)</f>
        <v>140000</v>
      </c>
      <c r="T1165" s="251">
        <f t="shared" si="122"/>
        <v>0</v>
      </c>
    </row>
    <row r="1166" spans="2:20" ht="15.9" hidden="1" x14ac:dyDescent="0.4">
      <c r="B1166" s="312" t="s">
        <v>52</v>
      </c>
      <c r="C1166" s="313" t="s">
        <v>435</v>
      </c>
      <c r="D1166" s="269">
        <v>1</v>
      </c>
      <c r="E1166" s="270" t="s">
        <v>130</v>
      </c>
      <c r="F1166" s="254"/>
      <c r="G1166" s="254">
        <f>G1167+G1170</f>
        <v>239190000</v>
      </c>
      <c r="H1166" s="314">
        <v>1</v>
      </c>
      <c r="I1166" s="315" t="s">
        <v>130</v>
      </c>
      <c r="J1166" s="316"/>
      <c r="K1166" s="316">
        <f>K1167+K1170</f>
        <v>239190000</v>
      </c>
      <c r="L1166" s="314">
        <v>1</v>
      </c>
      <c r="M1166" s="315" t="s">
        <v>130</v>
      </c>
      <c r="N1166" s="316"/>
      <c r="O1166" s="316">
        <f>O1167+O1170</f>
        <v>239190000</v>
      </c>
      <c r="P1166" s="314">
        <v>1</v>
      </c>
      <c r="Q1166" s="315" t="s">
        <v>130</v>
      </c>
      <c r="R1166" s="316"/>
      <c r="S1166" s="316">
        <f>S1167+S1170</f>
        <v>239190000</v>
      </c>
      <c r="T1166" s="251">
        <f t="shared" si="122"/>
        <v>0</v>
      </c>
    </row>
    <row r="1167" spans="2:20" ht="15.9" hidden="1" x14ac:dyDescent="0.4">
      <c r="B1167" s="208">
        <v>525112</v>
      </c>
      <c r="C1167" s="180" t="s">
        <v>97</v>
      </c>
      <c r="D1167" s="178"/>
      <c r="E1167" s="179" t="s">
        <v>27</v>
      </c>
      <c r="F1167" s="180"/>
      <c r="G1167" s="254">
        <f>SUM(G1168:G1169)</f>
        <v>39000000</v>
      </c>
      <c r="H1167" s="178"/>
      <c r="I1167" s="179" t="s">
        <v>27</v>
      </c>
      <c r="J1167" s="180"/>
      <c r="K1167" s="254">
        <f>SUM(K1168:K1169)</f>
        <v>39000000</v>
      </c>
      <c r="L1167" s="178"/>
      <c r="M1167" s="179" t="s">
        <v>27</v>
      </c>
      <c r="N1167" s="180"/>
      <c r="O1167" s="254">
        <f>SUM(O1168:O1169)</f>
        <v>39000000</v>
      </c>
      <c r="P1167" s="178"/>
      <c r="Q1167" s="179" t="s">
        <v>27</v>
      </c>
      <c r="R1167" s="180"/>
      <c r="S1167" s="254">
        <f>SUM(S1168:S1169)</f>
        <v>39000000</v>
      </c>
      <c r="T1167" s="251">
        <f t="shared" si="122"/>
        <v>0</v>
      </c>
    </row>
    <row r="1168" spans="2:20" ht="15.9" hidden="1" x14ac:dyDescent="0.4">
      <c r="B1168" s="208" t="s">
        <v>27</v>
      </c>
      <c r="C1168" s="180" t="s">
        <v>436</v>
      </c>
      <c r="D1168" s="178">
        <v>30</v>
      </c>
      <c r="E1168" s="179" t="s">
        <v>437</v>
      </c>
      <c r="F1168" s="254">
        <v>500000</v>
      </c>
      <c r="G1168" s="254">
        <f>ROUNDDOWN(D1168*F1168,-3)</f>
        <v>15000000</v>
      </c>
      <c r="H1168" s="178">
        <v>30</v>
      </c>
      <c r="I1168" s="179" t="s">
        <v>437</v>
      </c>
      <c r="J1168" s="254">
        <v>500000</v>
      </c>
      <c r="K1168" s="254">
        <f>ROUNDDOWN(H1168*J1168,-3)</f>
        <v>15000000</v>
      </c>
      <c r="L1168" s="178">
        <v>30</v>
      </c>
      <c r="M1168" s="179" t="s">
        <v>437</v>
      </c>
      <c r="N1168" s="254">
        <v>500000</v>
      </c>
      <c r="O1168" s="254">
        <f>ROUNDDOWN(L1168*N1168,-3)</f>
        <v>15000000</v>
      </c>
      <c r="P1168" s="178">
        <v>30</v>
      </c>
      <c r="Q1168" s="179" t="s">
        <v>437</v>
      </c>
      <c r="R1168" s="254">
        <v>500000</v>
      </c>
      <c r="S1168" s="254">
        <f>ROUNDDOWN(P1168*R1168,-3)</f>
        <v>15000000</v>
      </c>
      <c r="T1168" s="251">
        <f t="shared" si="122"/>
        <v>0</v>
      </c>
    </row>
    <row r="1169" spans="2:20" ht="15.9" hidden="1" x14ac:dyDescent="0.4">
      <c r="B1169" s="208"/>
      <c r="C1169" s="180" t="s">
        <v>438</v>
      </c>
      <c r="D1169" s="178">
        <v>30</v>
      </c>
      <c r="E1169" s="179" t="s">
        <v>437</v>
      </c>
      <c r="F1169" s="254">
        <v>800000</v>
      </c>
      <c r="G1169" s="254">
        <f>ROUNDDOWN(D1169*F1169,-3)</f>
        <v>24000000</v>
      </c>
      <c r="H1169" s="178">
        <v>30</v>
      </c>
      <c r="I1169" s="179" t="s">
        <v>437</v>
      </c>
      <c r="J1169" s="254">
        <v>800000</v>
      </c>
      <c r="K1169" s="254">
        <f>ROUNDDOWN(H1169*J1169,-3)</f>
        <v>24000000</v>
      </c>
      <c r="L1169" s="178">
        <v>30</v>
      </c>
      <c r="M1169" s="179" t="s">
        <v>437</v>
      </c>
      <c r="N1169" s="254">
        <v>800000</v>
      </c>
      <c r="O1169" s="254">
        <f>ROUNDDOWN(L1169*N1169,-3)</f>
        <v>24000000</v>
      </c>
      <c r="P1169" s="178">
        <v>30</v>
      </c>
      <c r="Q1169" s="179" t="s">
        <v>437</v>
      </c>
      <c r="R1169" s="254">
        <v>800000</v>
      </c>
      <c r="S1169" s="254">
        <f>ROUNDDOWN(P1169*R1169,-3)</f>
        <v>24000000</v>
      </c>
      <c r="T1169" s="251">
        <f t="shared" si="122"/>
        <v>0</v>
      </c>
    </row>
    <row r="1170" spans="2:20" ht="15.9" hidden="1" x14ac:dyDescent="0.4">
      <c r="B1170" s="208">
        <v>525115</v>
      </c>
      <c r="C1170" s="180" t="s">
        <v>90</v>
      </c>
      <c r="D1170" s="178"/>
      <c r="E1170" s="179" t="s">
        <v>27</v>
      </c>
      <c r="F1170" s="180"/>
      <c r="G1170" s="254">
        <f>SUM(G1171:G1173)</f>
        <v>200190000</v>
      </c>
      <c r="H1170" s="178"/>
      <c r="I1170" s="179" t="s">
        <v>27</v>
      </c>
      <c r="J1170" s="180"/>
      <c r="K1170" s="254">
        <f>SUM(K1171:K1173)</f>
        <v>200190000</v>
      </c>
      <c r="L1170" s="178"/>
      <c r="M1170" s="179" t="s">
        <v>27</v>
      </c>
      <c r="N1170" s="180"/>
      <c r="O1170" s="254">
        <f>SUM(O1171:O1173)</f>
        <v>200190000</v>
      </c>
      <c r="P1170" s="178"/>
      <c r="Q1170" s="179" t="s">
        <v>27</v>
      </c>
      <c r="R1170" s="180"/>
      <c r="S1170" s="254">
        <f>SUM(S1171:S1173)</f>
        <v>200190000</v>
      </c>
      <c r="T1170" s="251">
        <f t="shared" si="122"/>
        <v>0</v>
      </c>
    </row>
    <row r="1171" spans="2:20" ht="15.9" hidden="1" x14ac:dyDescent="0.4">
      <c r="B1171" s="208"/>
      <c r="C1171" s="180" t="s">
        <v>439</v>
      </c>
      <c r="D1171" s="178">
        <v>30</v>
      </c>
      <c r="E1171" s="179" t="s">
        <v>40</v>
      </c>
      <c r="F1171" s="254">
        <v>3829000</v>
      </c>
      <c r="G1171" s="254">
        <f>ROUNDDOWN(D1171*F1171,-3)</f>
        <v>114870000</v>
      </c>
      <c r="H1171" s="178">
        <v>30</v>
      </c>
      <c r="I1171" s="179" t="s">
        <v>40</v>
      </c>
      <c r="J1171" s="254">
        <v>3829000</v>
      </c>
      <c r="K1171" s="254">
        <f>ROUNDDOWN(H1171*J1171,-3)</f>
        <v>114870000</v>
      </c>
      <c r="L1171" s="178">
        <v>30</v>
      </c>
      <c r="M1171" s="179" t="s">
        <v>40</v>
      </c>
      <c r="N1171" s="254">
        <v>3829000</v>
      </c>
      <c r="O1171" s="254">
        <f>ROUNDDOWN(L1171*N1171,-3)</f>
        <v>114870000</v>
      </c>
      <c r="P1171" s="178">
        <v>30</v>
      </c>
      <c r="Q1171" s="179" t="s">
        <v>40</v>
      </c>
      <c r="R1171" s="254">
        <v>3829000</v>
      </c>
      <c r="S1171" s="254">
        <f>ROUNDDOWN(P1171*R1171,-3)</f>
        <v>114870000</v>
      </c>
      <c r="T1171" s="251">
        <f t="shared" si="122"/>
        <v>0</v>
      </c>
    </row>
    <row r="1172" spans="2:20" ht="15.9" hidden="1" x14ac:dyDescent="0.4">
      <c r="B1172" s="208"/>
      <c r="C1172" s="180" t="s">
        <v>440</v>
      </c>
      <c r="D1172" s="178">
        <v>60</v>
      </c>
      <c r="E1172" s="179" t="s">
        <v>57</v>
      </c>
      <c r="F1172" s="254">
        <v>1197000</v>
      </c>
      <c r="G1172" s="254">
        <f>ROUNDDOWN(D1172*F1172,-3)</f>
        <v>71820000</v>
      </c>
      <c r="H1172" s="178">
        <v>60</v>
      </c>
      <c r="I1172" s="179" t="s">
        <v>57</v>
      </c>
      <c r="J1172" s="254">
        <v>1197000</v>
      </c>
      <c r="K1172" s="254">
        <f>ROUNDDOWN(H1172*J1172,-3)</f>
        <v>71820000</v>
      </c>
      <c r="L1172" s="178">
        <v>60</v>
      </c>
      <c r="M1172" s="179" t="s">
        <v>57</v>
      </c>
      <c r="N1172" s="254">
        <v>1197000</v>
      </c>
      <c r="O1172" s="254">
        <f>ROUNDDOWN(L1172*N1172,-3)</f>
        <v>71820000</v>
      </c>
      <c r="P1172" s="178">
        <v>60</v>
      </c>
      <c r="Q1172" s="179" t="s">
        <v>57</v>
      </c>
      <c r="R1172" s="254">
        <v>1197000</v>
      </c>
      <c r="S1172" s="254">
        <f>ROUNDDOWN(P1172*R1172,-3)</f>
        <v>71820000</v>
      </c>
      <c r="T1172" s="251">
        <f t="shared" si="122"/>
        <v>0</v>
      </c>
    </row>
    <row r="1173" spans="2:20" ht="15.9" hidden="1" x14ac:dyDescent="0.4">
      <c r="B1173" s="208"/>
      <c r="C1173" s="180" t="s">
        <v>441</v>
      </c>
      <c r="D1173" s="178">
        <v>90</v>
      </c>
      <c r="E1173" s="179" t="s">
        <v>57</v>
      </c>
      <c r="F1173" s="254">
        <v>150000</v>
      </c>
      <c r="G1173" s="254">
        <f>ROUNDDOWN(D1173*F1173,-3)</f>
        <v>13500000</v>
      </c>
      <c r="H1173" s="178">
        <v>90</v>
      </c>
      <c r="I1173" s="179" t="s">
        <v>57</v>
      </c>
      <c r="J1173" s="254">
        <v>150000</v>
      </c>
      <c r="K1173" s="254">
        <f>ROUNDDOWN(H1173*J1173,-3)</f>
        <v>13500000</v>
      </c>
      <c r="L1173" s="178">
        <v>90</v>
      </c>
      <c r="M1173" s="179" t="s">
        <v>57</v>
      </c>
      <c r="N1173" s="254">
        <v>150000</v>
      </c>
      <c r="O1173" s="254">
        <f>ROUNDDOWN(L1173*N1173,-3)</f>
        <v>13500000</v>
      </c>
      <c r="P1173" s="178">
        <v>90</v>
      </c>
      <c r="Q1173" s="179" t="s">
        <v>57</v>
      </c>
      <c r="R1173" s="254">
        <v>150000</v>
      </c>
      <c r="S1173" s="254">
        <f>ROUNDDOWN(P1173*R1173,-3)</f>
        <v>13500000</v>
      </c>
      <c r="T1173" s="251">
        <f t="shared" ref="T1173:T1236" si="131">O1173-S1173</f>
        <v>0</v>
      </c>
    </row>
    <row r="1174" spans="2:20" ht="15.9" hidden="1" x14ac:dyDescent="0.4">
      <c r="B1174" s="312" t="s">
        <v>62</v>
      </c>
      <c r="C1174" s="313" t="s">
        <v>442</v>
      </c>
      <c r="D1174" s="269">
        <v>1</v>
      </c>
      <c r="E1174" s="270" t="s">
        <v>130</v>
      </c>
      <c r="F1174" s="254">
        <v>0</v>
      </c>
      <c r="G1174" s="254">
        <f>G1175+G1180+G1182</f>
        <v>63326000</v>
      </c>
      <c r="H1174" s="314">
        <v>1</v>
      </c>
      <c r="I1174" s="315" t="s">
        <v>130</v>
      </c>
      <c r="J1174" s="316">
        <v>0</v>
      </c>
      <c r="K1174" s="316">
        <f>K1175+K1180+K1182</f>
        <v>63326000</v>
      </c>
      <c r="L1174" s="314">
        <v>1</v>
      </c>
      <c r="M1174" s="315" t="s">
        <v>130</v>
      </c>
      <c r="N1174" s="316">
        <v>0</v>
      </c>
      <c r="O1174" s="316">
        <f>O1175+O1180+O1182</f>
        <v>63326000</v>
      </c>
      <c r="P1174" s="314">
        <v>1</v>
      </c>
      <c r="Q1174" s="315" t="s">
        <v>130</v>
      </c>
      <c r="R1174" s="316">
        <v>0</v>
      </c>
      <c r="S1174" s="316">
        <f>S1175+S1180+S1182</f>
        <v>63326000</v>
      </c>
      <c r="T1174" s="251">
        <f t="shared" si="131"/>
        <v>0</v>
      </c>
    </row>
    <row r="1175" spans="2:20" ht="15.9" hidden="1" x14ac:dyDescent="0.4">
      <c r="B1175" s="208">
        <v>525112</v>
      </c>
      <c r="C1175" s="180" t="s">
        <v>97</v>
      </c>
      <c r="D1175" s="178"/>
      <c r="E1175" s="179" t="s">
        <v>27</v>
      </c>
      <c r="F1175" s="180"/>
      <c r="G1175" s="254">
        <f>SUM(G1176:G1179)</f>
        <v>40980000</v>
      </c>
      <c r="H1175" s="178"/>
      <c r="I1175" s="179" t="s">
        <v>27</v>
      </c>
      <c r="J1175" s="180"/>
      <c r="K1175" s="254">
        <f>SUM(K1176:K1179)</f>
        <v>40980000</v>
      </c>
      <c r="L1175" s="178"/>
      <c r="M1175" s="179" t="s">
        <v>27</v>
      </c>
      <c r="N1175" s="180"/>
      <c r="O1175" s="254">
        <f>SUM(O1176:O1179)</f>
        <v>40980000</v>
      </c>
      <c r="P1175" s="178"/>
      <c r="Q1175" s="179" t="s">
        <v>27</v>
      </c>
      <c r="R1175" s="180"/>
      <c r="S1175" s="254">
        <f>SUM(S1176:S1179)</f>
        <v>40980000</v>
      </c>
      <c r="T1175" s="251">
        <f t="shared" si="131"/>
        <v>0</v>
      </c>
    </row>
    <row r="1176" spans="2:20" ht="15.9" hidden="1" x14ac:dyDescent="0.4">
      <c r="B1176" s="208" t="s">
        <v>27</v>
      </c>
      <c r="C1176" s="180" t="s">
        <v>443</v>
      </c>
      <c r="D1176" s="178">
        <v>20</v>
      </c>
      <c r="E1176" s="179" t="s">
        <v>40</v>
      </c>
      <c r="F1176" s="254">
        <v>150000</v>
      </c>
      <c r="G1176" s="254">
        <f>ROUNDDOWN(D1176*F1176,-3)</f>
        <v>3000000</v>
      </c>
      <c r="H1176" s="178">
        <v>20</v>
      </c>
      <c r="I1176" s="179" t="s">
        <v>40</v>
      </c>
      <c r="J1176" s="254">
        <v>150000</v>
      </c>
      <c r="K1176" s="254">
        <f>ROUNDDOWN(H1176*J1176,-3)</f>
        <v>3000000</v>
      </c>
      <c r="L1176" s="178">
        <v>20</v>
      </c>
      <c r="M1176" s="179" t="s">
        <v>40</v>
      </c>
      <c r="N1176" s="254">
        <v>150000</v>
      </c>
      <c r="O1176" s="254">
        <f>ROUNDDOWN(L1176*N1176,-3)</f>
        <v>3000000</v>
      </c>
      <c r="P1176" s="178">
        <v>20</v>
      </c>
      <c r="Q1176" s="179" t="s">
        <v>40</v>
      </c>
      <c r="R1176" s="254">
        <v>150000</v>
      </c>
      <c r="S1176" s="254">
        <f>ROUNDDOWN(P1176*R1176,-3)</f>
        <v>3000000</v>
      </c>
      <c r="T1176" s="251">
        <f t="shared" si="131"/>
        <v>0</v>
      </c>
    </row>
    <row r="1177" spans="2:20" ht="15.9" hidden="1" x14ac:dyDescent="0.4">
      <c r="B1177" s="208"/>
      <c r="C1177" s="180" t="s">
        <v>156</v>
      </c>
      <c r="D1177" s="178">
        <v>20</v>
      </c>
      <c r="E1177" s="179" t="s">
        <v>57</v>
      </c>
      <c r="F1177" s="254">
        <v>75000</v>
      </c>
      <c r="G1177" s="254">
        <f>ROUNDDOWN(D1177*F1177,-3)</f>
        <v>1500000</v>
      </c>
      <c r="H1177" s="178">
        <v>20</v>
      </c>
      <c r="I1177" s="179" t="s">
        <v>57</v>
      </c>
      <c r="J1177" s="254">
        <v>75000</v>
      </c>
      <c r="K1177" s="254">
        <f>ROUNDDOWN(H1177*J1177,-3)</f>
        <v>1500000</v>
      </c>
      <c r="L1177" s="178">
        <v>20</v>
      </c>
      <c r="M1177" s="179" t="s">
        <v>57</v>
      </c>
      <c r="N1177" s="254">
        <v>75000</v>
      </c>
      <c r="O1177" s="254">
        <f>ROUNDDOWN(L1177*N1177,-3)</f>
        <v>1500000</v>
      </c>
      <c r="P1177" s="178">
        <v>20</v>
      </c>
      <c r="Q1177" s="179" t="s">
        <v>57</v>
      </c>
      <c r="R1177" s="254">
        <v>75000</v>
      </c>
      <c r="S1177" s="254">
        <f>ROUNDDOWN(P1177*R1177,-3)</f>
        <v>1500000</v>
      </c>
      <c r="T1177" s="251">
        <f t="shared" si="131"/>
        <v>0</v>
      </c>
    </row>
    <row r="1178" spans="2:20" ht="15.9" hidden="1" x14ac:dyDescent="0.4">
      <c r="B1178" s="208"/>
      <c r="C1178" s="180" t="s">
        <v>157</v>
      </c>
      <c r="D1178" s="178">
        <v>20</v>
      </c>
      <c r="E1178" s="179" t="s">
        <v>57</v>
      </c>
      <c r="F1178" s="254">
        <v>24000</v>
      </c>
      <c r="G1178" s="254">
        <f>ROUNDDOWN(D1178*F1178,-3)</f>
        <v>480000</v>
      </c>
      <c r="H1178" s="178">
        <v>20</v>
      </c>
      <c r="I1178" s="179" t="s">
        <v>57</v>
      </c>
      <c r="J1178" s="254">
        <v>24000</v>
      </c>
      <c r="K1178" s="254">
        <f>ROUNDDOWN(H1178*J1178,-3)</f>
        <v>480000</v>
      </c>
      <c r="L1178" s="178">
        <v>20</v>
      </c>
      <c r="M1178" s="179" t="s">
        <v>57</v>
      </c>
      <c r="N1178" s="254">
        <v>24000</v>
      </c>
      <c r="O1178" s="254">
        <f>ROUNDDOWN(L1178*N1178,-3)</f>
        <v>480000</v>
      </c>
      <c r="P1178" s="178">
        <v>20</v>
      </c>
      <c r="Q1178" s="179" t="s">
        <v>57</v>
      </c>
      <c r="R1178" s="254">
        <v>24000</v>
      </c>
      <c r="S1178" s="254">
        <f>ROUNDDOWN(P1178*R1178,-3)</f>
        <v>480000</v>
      </c>
      <c r="T1178" s="251">
        <f t="shared" si="131"/>
        <v>0</v>
      </c>
    </row>
    <row r="1179" spans="2:20" ht="15.9" hidden="1" x14ac:dyDescent="0.4">
      <c r="B1179" s="208"/>
      <c r="C1179" s="180" t="s">
        <v>444</v>
      </c>
      <c r="D1179" s="178">
        <v>36</v>
      </c>
      <c r="E1179" s="179" t="s">
        <v>445</v>
      </c>
      <c r="F1179" s="254">
        <v>1000000</v>
      </c>
      <c r="G1179" s="254">
        <f>ROUNDDOWN(D1179*F1179,-3)</f>
        <v>36000000</v>
      </c>
      <c r="H1179" s="178">
        <v>36</v>
      </c>
      <c r="I1179" s="179" t="s">
        <v>445</v>
      </c>
      <c r="J1179" s="254">
        <v>1000000</v>
      </c>
      <c r="K1179" s="254">
        <f>ROUNDDOWN(H1179*J1179,-3)</f>
        <v>36000000</v>
      </c>
      <c r="L1179" s="178">
        <v>36</v>
      </c>
      <c r="M1179" s="179" t="s">
        <v>445</v>
      </c>
      <c r="N1179" s="254">
        <v>1000000</v>
      </c>
      <c r="O1179" s="254">
        <f>ROUNDDOWN(L1179*N1179,-3)</f>
        <v>36000000</v>
      </c>
      <c r="P1179" s="178">
        <v>36</v>
      </c>
      <c r="Q1179" s="179" t="s">
        <v>445</v>
      </c>
      <c r="R1179" s="254">
        <v>1000000</v>
      </c>
      <c r="S1179" s="254">
        <f>ROUNDDOWN(P1179*R1179,-3)</f>
        <v>36000000</v>
      </c>
      <c r="T1179" s="251">
        <f t="shared" si="131"/>
        <v>0</v>
      </c>
    </row>
    <row r="1180" spans="2:20" ht="15.9" hidden="1" x14ac:dyDescent="0.4">
      <c r="B1180" s="208">
        <v>525119</v>
      </c>
      <c r="C1180" s="180" t="s">
        <v>42</v>
      </c>
      <c r="D1180" s="178"/>
      <c r="E1180" s="179" t="s">
        <v>27</v>
      </c>
      <c r="F1180" s="180"/>
      <c r="G1180" s="254">
        <f>G1181</f>
        <v>1625000</v>
      </c>
      <c r="H1180" s="178"/>
      <c r="I1180" s="179" t="s">
        <v>27</v>
      </c>
      <c r="J1180" s="180"/>
      <c r="K1180" s="254">
        <f>K1181</f>
        <v>1625000</v>
      </c>
      <c r="L1180" s="178"/>
      <c r="M1180" s="179" t="s">
        <v>27</v>
      </c>
      <c r="N1180" s="180"/>
      <c r="O1180" s="254">
        <f>O1181</f>
        <v>1625000</v>
      </c>
      <c r="P1180" s="178"/>
      <c r="Q1180" s="179" t="s">
        <v>27</v>
      </c>
      <c r="R1180" s="180"/>
      <c r="S1180" s="254">
        <f>S1181</f>
        <v>1625000</v>
      </c>
      <c r="T1180" s="251">
        <f t="shared" si="131"/>
        <v>0</v>
      </c>
    </row>
    <row r="1181" spans="2:20" ht="15.9" hidden="1" x14ac:dyDescent="0.4">
      <c r="B1181" s="208" t="s">
        <v>27</v>
      </c>
      <c r="C1181" s="180" t="s">
        <v>446</v>
      </c>
      <c r="D1181" s="178">
        <v>1</v>
      </c>
      <c r="E1181" s="179" t="s">
        <v>38</v>
      </c>
      <c r="F1181" s="254">
        <v>1625000</v>
      </c>
      <c r="G1181" s="254">
        <f>ROUNDDOWN(D1181*F1181,-3)</f>
        <v>1625000</v>
      </c>
      <c r="H1181" s="178">
        <v>1</v>
      </c>
      <c r="I1181" s="179" t="s">
        <v>38</v>
      </c>
      <c r="J1181" s="254">
        <v>1625000</v>
      </c>
      <c r="K1181" s="254">
        <f>ROUNDDOWN(H1181*J1181,-3)</f>
        <v>1625000</v>
      </c>
      <c r="L1181" s="178">
        <v>1</v>
      </c>
      <c r="M1181" s="179" t="s">
        <v>38</v>
      </c>
      <c r="N1181" s="254">
        <v>1625000</v>
      </c>
      <c r="O1181" s="254">
        <f>ROUNDDOWN(L1181*N1181,-3)</f>
        <v>1625000</v>
      </c>
      <c r="P1181" s="178">
        <v>1</v>
      </c>
      <c r="Q1181" s="179" t="s">
        <v>38</v>
      </c>
      <c r="R1181" s="254">
        <v>1625000</v>
      </c>
      <c r="S1181" s="254">
        <f>ROUNDDOWN(P1181*R1181,-3)</f>
        <v>1625000</v>
      </c>
      <c r="T1181" s="251">
        <f t="shared" si="131"/>
        <v>0</v>
      </c>
    </row>
    <row r="1182" spans="2:20" ht="15.9" hidden="1" x14ac:dyDescent="0.4">
      <c r="B1182" s="208">
        <v>525115</v>
      </c>
      <c r="C1182" s="180" t="s">
        <v>90</v>
      </c>
      <c r="D1182" s="178"/>
      <c r="E1182" s="179" t="s">
        <v>27</v>
      </c>
      <c r="F1182" s="180"/>
      <c r="G1182" s="254">
        <f>SUM(G1183:G1185)</f>
        <v>20721000</v>
      </c>
      <c r="H1182" s="178"/>
      <c r="I1182" s="179" t="s">
        <v>27</v>
      </c>
      <c r="J1182" s="180"/>
      <c r="K1182" s="254">
        <f>SUM(K1183:K1185)</f>
        <v>20721000</v>
      </c>
      <c r="L1182" s="178"/>
      <c r="M1182" s="179" t="s">
        <v>27</v>
      </c>
      <c r="N1182" s="180"/>
      <c r="O1182" s="254">
        <f>SUM(O1183:O1185)</f>
        <v>20721000</v>
      </c>
      <c r="P1182" s="178"/>
      <c r="Q1182" s="179" t="s">
        <v>27</v>
      </c>
      <c r="R1182" s="180"/>
      <c r="S1182" s="254">
        <f>SUM(S1183:S1185)</f>
        <v>20721000</v>
      </c>
      <c r="T1182" s="251">
        <f t="shared" si="131"/>
        <v>0</v>
      </c>
    </row>
    <row r="1183" spans="2:20" ht="15.9" hidden="1" x14ac:dyDescent="0.4">
      <c r="B1183" s="208"/>
      <c r="C1183" s="180" t="s">
        <v>447</v>
      </c>
      <c r="D1183" s="178">
        <v>3</v>
      </c>
      <c r="E1183" s="179" t="s">
        <v>40</v>
      </c>
      <c r="F1183" s="254">
        <v>3829000</v>
      </c>
      <c r="G1183" s="254">
        <f>ROUNDDOWN(D1183*F1183,-3)</f>
        <v>11487000</v>
      </c>
      <c r="H1183" s="178">
        <v>3</v>
      </c>
      <c r="I1183" s="179" t="s">
        <v>40</v>
      </c>
      <c r="J1183" s="254">
        <v>3829000</v>
      </c>
      <c r="K1183" s="254">
        <f>ROUNDDOWN(H1183*J1183,-3)</f>
        <v>11487000</v>
      </c>
      <c r="L1183" s="178">
        <v>3</v>
      </c>
      <c r="M1183" s="179" t="s">
        <v>40</v>
      </c>
      <c r="N1183" s="254">
        <v>3829000</v>
      </c>
      <c r="O1183" s="254">
        <f>ROUNDDOWN(L1183*N1183,-3)</f>
        <v>11487000</v>
      </c>
      <c r="P1183" s="178">
        <v>3</v>
      </c>
      <c r="Q1183" s="179" t="s">
        <v>40</v>
      </c>
      <c r="R1183" s="254">
        <v>3829000</v>
      </c>
      <c r="S1183" s="254">
        <f>ROUNDDOWN(P1183*R1183,-3)</f>
        <v>11487000</v>
      </c>
      <c r="T1183" s="251">
        <f t="shared" si="131"/>
        <v>0</v>
      </c>
    </row>
    <row r="1184" spans="2:20" ht="15.9" hidden="1" x14ac:dyDescent="0.4">
      <c r="B1184" s="208"/>
      <c r="C1184" s="180" t="s">
        <v>448</v>
      </c>
      <c r="D1184" s="178">
        <v>6</v>
      </c>
      <c r="E1184" s="179" t="s">
        <v>57</v>
      </c>
      <c r="F1184" s="254">
        <v>1138000</v>
      </c>
      <c r="G1184" s="254">
        <f>ROUNDDOWN(D1184*F1184,-3)</f>
        <v>6828000</v>
      </c>
      <c r="H1184" s="178">
        <v>6</v>
      </c>
      <c r="I1184" s="179" t="s">
        <v>57</v>
      </c>
      <c r="J1184" s="254">
        <v>1138000</v>
      </c>
      <c r="K1184" s="254">
        <f>ROUNDDOWN(H1184*J1184,-3)</f>
        <v>6828000</v>
      </c>
      <c r="L1184" s="178">
        <v>6</v>
      </c>
      <c r="M1184" s="179" t="s">
        <v>57</v>
      </c>
      <c r="N1184" s="254">
        <v>1138000</v>
      </c>
      <c r="O1184" s="254">
        <f>ROUNDDOWN(L1184*N1184,-3)</f>
        <v>6828000</v>
      </c>
      <c r="P1184" s="178">
        <v>6</v>
      </c>
      <c r="Q1184" s="179" t="s">
        <v>57</v>
      </c>
      <c r="R1184" s="254">
        <v>1138000</v>
      </c>
      <c r="S1184" s="254">
        <f>ROUNDDOWN(P1184*R1184,-3)</f>
        <v>6828000</v>
      </c>
      <c r="T1184" s="251">
        <f t="shared" si="131"/>
        <v>0</v>
      </c>
    </row>
    <row r="1185" spans="2:20" ht="15.9" hidden="1" x14ac:dyDescent="0.4">
      <c r="B1185" s="208"/>
      <c r="C1185" s="180" t="s">
        <v>449</v>
      </c>
      <c r="D1185" s="178">
        <v>3</v>
      </c>
      <c r="E1185" s="179" t="s">
        <v>57</v>
      </c>
      <c r="F1185" s="254">
        <v>802000</v>
      </c>
      <c r="G1185" s="254">
        <f>ROUNDDOWN(D1185*F1185,-3)</f>
        <v>2406000</v>
      </c>
      <c r="H1185" s="178">
        <v>3</v>
      </c>
      <c r="I1185" s="179" t="s">
        <v>57</v>
      </c>
      <c r="J1185" s="254">
        <v>802000</v>
      </c>
      <c r="K1185" s="254">
        <f>ROUNDDOWN(H1185*J1185,-3)</f>
        <v>2406000</v>
      </c>
      <c r="L1185" s="178">
        <v>3</v>
      </c>
      <c r="M1185" s="179" t="s">
        <v>57</v>
      </c>
      <c r="N1185" s="254">
        <v>802000</v>
      </c>
      <c r="O1185" s="254">
        <f>ROUNDDOWN(L1185*N1185,-3)</f>
        <v>2406000</v>
      </c>
      <c r="P1185" s="178">
        <v>3</v>
      </c>
      <c r="Q1185" s="179" t="s">
        <v>57</v>
      </c>
      <c r="R1185" s="254">
        <v>802000</v>
      </c>
      <c r="S1185" s="254">
        <f>ROUNDDOWN(P1185*R1185,-3)</f>
        <v>2406000</v>
      </c>
      <c r="T1185" s="251">
        <f t="shared" si="131"/>
        <v>0</v>
      </c>
    </row>
    <row r="1186" spans="2:20" ht="15.9" hidden="1" x14ac:dyDescent="0.4">
      <c r="B1186" s="312" t="s">
        <v>69</v>
      </c>
      <c r="C1186" s="313" t="s">
        <v>450</v>
      </c>
      <c r="D1186" s="269">
        <v>1</v>
      </c>
      <c r="E1186" s="270" t="s">
        <v>130</v>
      </c>
      <c r="F1186" s="254">
        <v>0</v>
      </c>
      <c r="G1186" s="254">
        <f>G1187+G1191+G1193+G1195</f>
        <v>50550000</v>
      </c>
      <c r="H1186" s="314">
        <v>1</v>
      </c>
      <c r="I1186" s="315" t="s">
        <v>130</v>
      </c>
      <c r="J1186" s="316">
        <v>0</v>
      </c>
      <c r="K1186" s="316">
        <f>K1187+K1191+K1193+K1195</f>
        <v>50550000</v>
      </c>
      <c r="L1186" s="314">
        <v>1</v>
      </c>
      <c r="M1186" s="315" t="s">
        <v>130</v>
      </c>
      <c r="N1186" s="316">
        <v>0</v>
      </c>
      <c r="O1186" s="316">
        <f>O1187+O1191+O1193+O1195</f>
        <v>50550000</v>
      </c>
      <c r="P1186" s="314">
        <v>1</v>
      </c>
      <c r="Q1186" s="315" t="s">
        <v>130</v>
      </c>
      <c r="R1186" s="316">
        <v>0</v>
      </c>
      <c r="S1186" s="316">
        <f>S1187+S1191+S1193+S1195</f>
        <v>50550000</v>
      </c>
      <c r="T1186" s="251">
        <f t="shared" si="131"/>
        <v>0</v>
      </c>
    </row>
    <row r="1187" spans="2:20" ht="15.9" hidden="1" x14ac:dyDescent="0.4">
      <c r="B1187" s="208">
        <v>525112</v>
      </c>
      <c r="C1187" s="180" t="s">
        <v>97</v>
      </c>
      <c r="D1187" s="178"/>
      <c r="E1187" s="179" t="s">
        <v>27</v>
      </c>
      <c r="F1187" s="180"/>
      <c r="G1187" s="254">
        <f>SUM(G1188:G1190)</f>
        <v>3260000</v>
      </c>
      <c r="H1187" s="178"/>
      <c r="I1187" s="179" t="s">
        <v>27</v>
      </c>
      <c r="J1187" s="180"/>
      <c r="K1187" s="254">
        <f>SUM(K1188:K1190)</f>
        <v>3260000</v>
      </c>
      <c r="L1187" s="178"/>
      <c r="M1187" s="179" t="s">
        <v>27</v>
      </c>
      <c r="N1187" s="180"/>
      <c r="O1187" s="254">
        <f>SUM(O1188:O1190)</f>
        <v>3260000</v>
      </c>
      <c r="P1187" s="178"/>
      <c r="Q1187" s="179" t="s">
        <v>27</v>
      </c>
      <c r="R1187" s="180"/>
      <c r="S1187" s="254">
        <f>SUM(S1188:S1190)</f>
        <v>3260000</v>
      </c>
      <c r="T1187" s="251">
        <f t="shared" si="131"/>
        <v>0</v>
      </c>
    </row>
    <row r="1188" spans="2:20" ht="15.9" hidden="1" x14ac:dyDescent="0.4">
      <c r="B1188" s="208" t="s">
        <v>27</v>
      </c>
      <c r="C1188" s="180" t="s">
        <v>451</v>
      </c>
      <c r="D1188" s="178">
        <v>2</v>
      </c>
      <c r="E1188" s="179" t="s">
        <v>54</v>
      </c>
      <c r="F1188" s="254">
        <v>150000</v>
      </c>
      <c r="G1188" s="254">
        <f>ROUNDDOWN(D1188*F1188,-3)</f>
        <v>300000</v>
      </c>
      <c r="H1188" s="178">
        <v>2</v>
      </c>
      <c r="I1188" s="179" t="s">
        <v>54</v>
      </c>
      <c r="J1188" s="254">
        <v>150000</v>
      </c>
      <c r="K1188" s="254">
        <f>ROUNDDOWN(H1188*J1188,-3)</f>
        <v>300000</v>
      </c>
      <c r="L1188" s="178">
        <v>2</v>
      </c>
      <c r="M1188" s="179" t="s">
        <v>54</v>
      </c>
      <c r="N1188" s="254">
        <v>150000</v>
      </c>
      <c r="O1188" s="254">
        <f>ROUNDDOWN(L1188*N1188,-3)</f>
        <v>300000</v>
      </c>
      <c r="P1188" s="178">
        <v>2</v>
      </c>
      <c r="Q1188" s="179" t="s">
        <v>54</v>
      </c>
      <c r="R1188" s="254">
        <v>150000</v>
      </c>
      <c r="S1188" s="254">
        <f>ROUNDDOWN(P1188*R1188,-3)</f>
        <v>300000</v>
      </c>
      <c r="T1188" s="251">
        <f t="shared" si="131"/>
        <v>0</v>
      </c>
    </row>
    <row r="1189" spans="2:20" ht="15.9" hidden="1" x14ac:dyDescent="0.4">
      <c r="B1189" s="208"/>
      <c r="C1189" s="180" t="s">
        <v>156</v>
      </c>
      <c r="D1189" s="178">
        <v>40</v>
      </c>
      <c r="E1189" s="179" t="s">
        <v>40</v>
      </c>
      <c r="F1189" s="254">
        <v>50000</v>
      </c>
      <c r="G1189" s="254">
        <f>ROUNDDOWN(D1189*F1189,-3)</f>
        <v>2000000</v>
      </c>
      <c r="H1189" s="178">
        <v>40</v>
      </c>
      <c r="I1189" s="179" t="s">
        <v>40</v>
      </c>
      <c r="J1189" s="254">
        <v>50000</v>
      </c>
      <c r="K1189" s="254">
        <f>ROUNDDOWN(H1189*J1189,-3)</f>
        <v>2000000</v>
      </c>
      <c r="L1189" s="178">
        <v>40</v>
      </c>
      <c r="M1189" s="179" t="s">
        <v>40</v>
      </c>
      <c r="N1189" s="254">
        <v>50000</v>
      </c>
      <c r="O1189" s="254">
        <f>ROUNDDOWN(L1189*N1189,-3)</f>
        <v>2000000</v>
      </c>
      <c r="P1189" s="178">
        <v>40</v>
      </c>
      <c r="Q1189" s="179" t="s">
        <v>40</v>
      </c>
      <c r="R1189" s="254">
        <v>50000</v>
      </c>
      <c r="S1189" s="254">
        <f>ROUNDDOWN(P1189*R1189,-3)</f>
        <v>2000000</v>
      </c>
      <c r="T1189" s="251">
        <f t="shared" si="131"/>
        <v>0</v>
      </c>
    </row>
    <row r="1190" spans="2:20" ht="15.9" hidden="1" x14ac:dyDescent="0.4">
      <c r="B1190" s="208"/>
      <c r="C1190" s="180" t="s">
        <v>157</v>
      </c>
      <c r="D1190" s="178">
        <v>40</v>
      </c>
      <c r="E1190" s="179" t="s">
        <v>40</v>
      </c>
      <c r="F1190" s="254">
        <v>24000</v>
      </c>
      <c r="G1190" s="254">
        <f>ROUNDDOWN(D1190*F1190,-3)</f>
        <v>960000</v>
      </c>
      <c r="H1190" s="178">
        <v>40</v>
      </c>
      <c r="I1190" s="179" t="s">
        <v>40</v>
      </c>
      <c r="J1190" s="254">
        <v>24000</v>
      </c>
      <c r="K1190" s="254">
        <f>ROUNDDOWN(H1190*J1190,-3)</f>
        <v>960000</v>
      </c>
      <c r="L1190" s="178">
        <v>40</v>
      </c>
      <c r="M1190" s="179" t="s">
        <v>40</v>
      </c>
      <c r="N1190" s="254">
        <v>24000</v>
      </c>
      <c r="O1190" s="254">
        <f>ROUNDDOWN(L1190*N1190,-3)</f>
        <v>960000</v>
      </c>
      <c r="P1190" s="178">
        <v>40</v>
      </c>
      <c r="Q1190" s="179" t="s">
        <v>40</v>
      </c>
      <c r="R1190" s="254">
        <v>24000</v>
      </c>
      <c r="S1190" s="254">
        <f>ROUNDDOWN(P1190*R1190,-3)</f>
        <v>960000</v>
      </c>
      <c r="T1190" s="251">
        <f t="shared" si="131"/>
        <v>0</v>
      </c>
    </row>
    <row r="1191" spans="2:20" ht="15.9" hidden="1" x14ac:dyDescent="0.4">
      <c r="B1191" s="208">
        <v>525113</v>
      </c>
      <c r="C1191" s="180" t="s">
        <v>99</v>
      </c>
      <c r="D1191" s="178"/>
      <c r="E1191" s="179" t="s">
        <v>27</v>
      </c>
      <c r="F1191" s="180"/>
      <c r="G1191" s="254">
        <f>SUM(G1192:G1192)</f>
        <v>30000000</v>
      </c>
      <c r="H1191" s="178"/>
      <c r="I1191" s="179" t="s">
        <v>27</v>
      </c>
      <c r="J1191" s="180"/>
      <c r="K1191" s="254">
        <f>SUM(K1192:K1192)</f>
        <v>30000000</v>
      </c>
      <c r="L1191" s="178"/>
      <c r="M1191" s="179" t="s">
        <v>27</v>
      </c>
      <c r="N1191" s="180"/>
      <c r="O1191" s="254">
        <f>SUM(O1192:O1192)</f>
        <v>30000000</v>
      </c>
      <c r="P1191" s="178"/>
      <c r="Q1191" s="179" t="s">
        <v>27</v>
      </c>
      <c r="R1191" s="180"/>
      <c r="S1191" s="254">
        <f>SUM(S1192:S1192)</f>
        <v>30000000</v>
      </c>
      <c r="T1191" s="251">
        <f t="shared" si="131"/>
        <v>0</v>
      </c>
    </row>
    <row r="1192" spans="2:20" ht="15.9" hidden="1" x14ac:dyDescent="0.4">
      <c r="B1192" s="208"/>
      <c r="C1192" s="180" t="s">
        <v>452</v>
      </c>
      <c r="D1192" s="178">
        <v>1</v>
      </c>
      <c r="E1192" s="179" t="s">
        <v>54</v>
      </c>
      <c r="F1192" s="254">
        <v>30000000</v>
      </c>
      <c r="G1192" s="254">
        <f>ROUNDDOWN(D1192*F1192,-3)</f>
        <v>30000000</v>
      </c>
      <c r="H1192" s="178">
        <v>1</v>
      </c>
      <c r="I1192" s="179" t="s">
        <v>54</v>
      </c>
      <c r="J1192" s="254">
        <v>30000000</v>
      </c>
      <c r="K1192" s="254">
        <f>ROUNDDOWN(H1192*J1192,-3)</f>
        <v>30000000</v>
      </c>
      <c r="L1192" s="178">
        <v>1</v>
      </c>
      <c r="M1192" s="179" t="s">
        <v>54</v>
      </c>
      <c r="N1192" s="254">
        <v>30000000</v>
      </c>
      <c r="O1192" s="254">
        <f>ROUNDDOWN(L1192*N1192,-3)</f>
        <v>30000000</v>
      </c>
      <c r="P1192" s="178">
        <v>1</v>
      </c>
      <c r="Q1192" s="179" t="s">
        <v>54</v>
      </c>
      <c r="R1192" s="254">
        <v>30000000</v>
      </c>
      <c r="S1192" s="254">
        <f>ROUNDDOWN(P1192*R1192,-3)</f>
        <v>30000000</v>
      </c>
      <c r="T1192" s="251">
        <f t="shared" si="131"/>
        <v>0</v>
      </c>
    </row>
    <row r="1193" spans="2:20" ht="15.9" hidden="1" x14ac:dyDescent="0.4">
      <c r="B1193" s="208">
        <v>525119</v>
      </c>
      <c r="C1193" s="180" t="s">
        <v>42</v>
      </c>
      <c r="D1193" s="178"/>
      <c r="E1193" s="179" t="s">
        <v>27</v>
      </c>
      <c r="F1193" s="180"/>
      <c r="G1193" s="254">
        <f>G1194</f>
        <v>1200000</v>
      </c>
      <c r="H1193" s="178"/>
      <c r="I1193" s="179" t="s">
        <v>27</v>
      </c>
      <c r="J1193" s="180"/>
      <c r="K1193" s="254">
        <f>K1194</f>
        <v>1200000</v>
      </c>
      <c r="L1193" s="178"/>
      <c r="M1193" s="179" t="s">
        <v>27</v>
      </c>
      <c r="N1193" s="180"/>
      <c r="O1193" s="254">
        <f>O1194</f>
        <v>1200000</v>
      </c>
      <c r="P1193" s="178"/>
      <c r="Q1193" s="179" t="s">
        <v>27</v>
      </c>
      <c r="R1193" s="180"/>
      <c r="S1193" s="254">
        <f>S1194</f>
        <v>1200000</v>
      </c>
      <c r="T1193" s="251">
        <f t="shared" si="131"/>
        <v>0</v>
      </c>
    </row>
    <row r="1194" spans="2:20" ht="15.9" hidden="1" x14ac:dyDescent="0.4">
      <c r="B1194" s="208" t="s">
        <v>27</v>
      </c>
      <c r="C1194" s="180" t="s">
        <v>446</v>
      </c>
      <c r="D1194" s="178">
        <v>1</v>
      </c>
      <c r="E1194" s="179" t="s">
        <v>38</v>
      </c>
      <c r="F1194" s="254">
        <v>1200000</v>
      </c>
      <c r="G1194" s="254">
        <f>ROUNDDOWN(D1194*F1194,-3)</f>
        <v>1200000</v>
      </c>
      <c r="H1194" s="178">
        <v>1</v>
      </c>
      <c r="I1194" s="179" t="s">
        <v>38</v>
      </c>
      <c r="J1194" s="254">
        <v>1200000</v>
      </c>
      <c r="K1194" s="254">
        <f>ROUNDDOWN(H1194*J1194,-3)</f>
        <v>1200000</v>
      </c>
      <c r="L1194" s="178">
        <v>1</v>
      </c>
      <c r="M1194" s="179" t="s">
        <v>38</v>
      </c>
      <c r="N1194" s="254">
        <v>1200000</v>
      </c>
      <c r="O1194" s="254">
        <f>ROUNDDOWN(L1194*N1194,-3)</f>
        <v>1200000</v>
      </c>
      <c r="P1194" s="178">
        <v>1</v>
      </c>
      <c r="Q1194" s="179" t="s">
        <v>38</v>
      </c>
      <c r="R1194" s="254">
        <v>1200000</v>
      </c>
      <c r="S1194" s="254">
        <f>ROUNDDOWN(P1194*R1194,-3)</f>
        <v>1200000</v>
      </c>
      <c r="T1194" s="251">
        <f t="shared" si="131"/>
        <v>0</v>
      </c>
    </row>
    <row r="1195" spans="2:20" ht="15.9" hidden="1" x14ac:dyDescent="0.4">
      <c r="B1195" s="208">
        <v>525115</v>
      </c>
      <c r="C1195" s="180" t="s">
        <v>90</v>
      </c>
      <c r="D1195" s="178"/>
      <c r="E1195" s="179" t="s">
        <v>27</v>
      </c>
      <c r="F1195" s="180"/>
      <c r="G1195" s="254">
        <f>SUM(G1196:G1198)</f>
        <v>16090000</v>
      </c>
      <c r="H1195" s="178"/>
      <c r="I1195" s="179" t="s">
        <v>27</v>
      </c>
      <c r="J1195" s="180"/>
      <c r="K1195" s="254">
        <f>SUM(K1196:K1198)</f>
        <v>16090000</v>
      </c>
      <c r="L1195" s="178"/>
      <c r="M1195" s="179" t="s">
        <v>27</v>
      </c>
      <c r="N1195" s="180"/>
      <c r="O1195" s="254">
        <f>SUM(O1196:O1198)</f>
        <v>16090000</v>
      </c>
      <c r="P1195" s="178"/>
      <c r="Q1195" s="179" t="s">
        <v>27</v>
      </c>
      <c r="R1195" s="180"/>
      <c r="S1195" s="254">
        <f>SUM(S1196:S1198)</f>
        <v>16090000</v>
      </c>
      <c r="T1195" s="251">
        <f t="shared" si="131"/>
        <v>0</v>
      </c>
    </row>
    <row r="1196" spans="2:20" ht="15.9" hidden="1" x14ac:dyDescent="0.4">
      <c r="B1196" s="208"/>
      <c r="C1196" s="180" t="s">
        <v>453</v>
      </c>
      <c r="D1196" s="178">
        <v>2</v>
      </c>
      <c r="E1196" s="179" t="s">
        <v>40</v>
      </c>
      <c r="F1196" s="254">
        <v>3829000</v>
      </c>
      <c r="G1196" s="254">
        <f>ROUNDDOWN(D1196*F1196,-3)</f>
        <v>7658000</v>
      </c>
      <c r="H1196" s="178">
        <v>2</v>
      </c>
      <c r="I1196" s="179" t="s">
        <v>40</v>
      </c>
      <c r="J1196" s="254">
        <v>3829000</v>
      </c>
      <c r="K1196" s="254">
        <f>ROUNDDOWN(H1196*J1196,-3)</f>
        <v>7658000</v>
      </c>
      <c r="L1196" s="178">
        <v>2</v>
      </c>
      <c r="M1196" s="179" t="s">
        <v>40</v>
      </c>
      <c r="N1196" s="254">
        <v>3829000</v>
      </c>
      <c r="O1196" s="254">
        <f>ROUNDDOWN(L1196*N1196,-3)</f>
        <v>7658000</v>
      </c>
      <c r="P1196" s="178">
        <v>2</v>
      </c>
      <c r="Q1196" s="179" t="s">
        <v>40</v>
      </c>
      <c r="R1196" s="254">
        <v>3829000</v>
      </c>
      <c r="S1196" s="254">
        <f>ROUNDDOWN(P1196*R1196,-3)</f>
        <v>7658000</v>
      </c>
      <c r="T1196" s="251">
        <f t="shared" si="131"/>
        <v>0</v>
      </c>
    </row>
    <row r="1197" spans="2:20" ht="15.9" hidden="1" x14ac:dyDescent="0.4">
      <c r="B1197" s="208"/>
      <c r="C1197" s="180" t="s">
        <v>454</v>
      </c>
      <c r="D1197" s="178">
        <v>6</v>
      </c>
      <c r="E1197" s="179" t="s">
        <v>57</v>
      </c>
      <c r="F1197" s="254">
        <v>1138000</v>
      </c>
      <c r="G1197" s="254">
        <f>ROUNDDOWN(D1197*F1197,-3)</f>
        <v>6828000</v>
      </c>
      <c r="H1197" s="178">
        <v>6</v>
      </c>
      <c r="I1197" s="179" t="s">
        <v>57</v>
      </c>
      <c r="J1197" s="254">
        <v>1138000</v>
      </c>
      <c r="K1197" s="254">
        <f>ROUNDDOWN(H1197*J1197,-3)</f>
        <v>6828000</v>
      </c>
      <c r="L1197" s="178">
        <v>6</v>
      </c>
      <c r="M1197" s="179" t="s">
        <v>57</v>
      </c>
      <c r="N1197" s="254">
        <v>1138000</v>
      </c>
      <c r="O1197" s="254">
        <f>ROUNDDOWN(L1197*N1197,-3)</f>
        <v>6828000</v>
      </c>
      <c r="P1197" s="178">
        <v>6</v>
      </c>
      <c r="Q1197" s="179" t="s">
        <v>57</v>
      </c>
      <c r="R1197" s="254">
        <v>1138000</v>
      </c>
      <c r="S1197" s="254">
        <f>ROUNDDOWN(P1197*R1197,-3)</f>
        <v>6828000</v>
      </c>
      <c r="T1197" s="251">
        <f t="shared" si="131"/>
        <v>0</v>
      </c>
    </row>
    <row r="1198" spans="2:20" ht="15.9" hidden="1" x14ac:dyDescent="0.4">
      <c r="B1198" s="208"/>
      <c r="C1198" s="180" t="s">
        <v>455</v>
      </c>
      <c r="D1198" s="178">
        <v>2</v>
      </c>
      <c r="E1198" s="179" t="s">
        <v>40</v>
      </c>
      <c r="F1198" s="254">
        <v>802000</v>
      </c>
      <c r="G1198" s="254">
        <f>ROUNDDOWN(D1198*F1198,-3)</f>
        <v>1604000</v>
      </c>
      <c r="H1198" s="178">
        <v>2</v>
      </c>
      <c r="I1198" s="179" t="s">
        <v>40</v>
      </c>
      <c r="J1198" s="254">
        <v>802000</v>
      </c>
      <c r="K1198" s="254">
        <f>ROUNDDOWN(H1198*J1198,-3)</f>
        <v>1604000</v>
      </c>
      <c r="L1198" s="178">
        <v>2</v>
      </c>
      <c r="M1198" s="179" t="s">
        <v>40</v>
      </c>
      <c r="N1198" s="254">
        <v>802000</v>
      </c>
      <c r="O1198" s="254">
        <f>ROUNDDOWN(L1198*N1198,-3)</f>
        <v>1604000</v>
      </c>
      <c r="P1198" s="178">
        <v>2</v>
      </c>
      <c r="Q1198" s="179" t="s">
        <v>40</v>
      </c>
      <c r="R1198" s="254">
        <v>802000</v>
      </c>
      <c r="S1198" s="254">
        <f>ROUNDDOWN(P1198*R1198,-3)</f>
        <v>1604000</v>
      </c>
      <c r="T1198" s="251">
        <f t="shared" si="131"/>
        <v>0</v>
      </c>
    </row>
    <row r="1199" spans="2:20" ht="15.9" hidden="1" x14ac:dyDescent="0.4">
      <c r="B1199" s="312" t="s">
        <v>77</v>
      </c>
      <c r="C1199" s="313" t="s">
        <v>456</v>
      </c>
      <c r="D1199" s="269">
        <v>1</v>
      </c>
      <c r="E1199" s="270" t="s">
        <v>130</v>
      </c>
      <c r="F1199" s="254">
        <v>0</v>
      </c>
      <c r="G1199" s="254">
        <f>G1200+G1202</f>
        <v>33915000</v>
      </c>
      <c r="H1199" s="314">
        <v>1</v>
      </c>
      <c r="I1199" s="315" t="s">
        <v>130</v>
      </c>
      <c r="J1199" s="316">
        <v>0</v>
      </c>
      <c r="K1199" s="316">
        <f>K1200+K1202</f>
        <v>33915000</v>
      </c>
      <c r="L1199" s="314">
        <v>1</v>
      </c>
      <c r="M1199" s="315" t="s">
        <v>130</v>
      </c>
      <c r="N1199" s="316">
        <v>0</v>
      </c>
      <c r="O1199" s="316">
        <f>O1200+O1202</f>
        <v>33915000</v>
      </c>
      <c r="P1199" s="314">
        <v>1</v>
      </c>
      <c r="Q1199" s="315" t="s">
        <v>130</v>
      </c>
      <c r="R1199" s="316">
        <v>0</v>
      </c>
      <c r="S1199" s="316">
        <f>S1200+S1202</f>
        <v>33915000</v>
      </c>
      <c r="T1199" s="251">
        <f t="shared" si="131"/>
        <v>0</v>
      </c>
    </row>
    <row r="1200" spans="2:20" ht="15.9" hidden="1" x14ac:dyDescent="0.4">
      <c r="B1200" s="208">
        <v>525119</v>
      </c>
      <c r="C1200" s="180" t="s">
        <v>42</v>
      </c>
      <c r="D1200" s="178"/>
      <c r="E1200" s="179" t="s">
        <v>27</v>
      </c>
      <c r="F1200" s="180"/>
      <c r="G1200" s="254">
        <f>G1201</f>
        <v>500000</v>
      </c>
      <c r="H1200" s="178"/>
      <c r="I1200" s="179" t="s">
        <v>27</v>
      </c>
      <c r="J1200" s="180"/>
      <c r="K1200" s="254">
        <f>K1201</f>
        <v>500000</v>
      </c>
      <c r="L1200" s="178"/>
      <c r="M1200" s="179" t="s">
        <v>27</v>
      </c>
      <c r="N1200" s="180"/>
      <c r="O1200" s="254">
        <f>O1201</f>
        <v>500000</v>
      </c>
      <c r="P1200" s="178"/>
      <c r="Q1200" s="179" t="s">
        <v>27</v>
      </c>
      <c r="R1200" s="180"/>
      <c r="S1200" s="254">
        <f>S1201</f>
        <v>500000</v>
      </c>
      <c r="T1200" s="251">
        <f t="shared" si="131"/>
        <v>0</v>
      </c>
    </row>
    <row r="1201" spans="2:20" ht="15.9" hidden="1" x14ac:dyDescent="0.4">
      <c r="B1201" s="208" t="s">
        <v>27</v>
      </c>
      <c r="C1201" s="180" t="s">
        <v>446</v>
      </c>
      <c r="D1201" s="178">
        <v>1</v>
      </c>
      <c r="E1201" s="179" t="s">
        <v>38</v>
      </c>
      <c r="F1201" s="254">
        <v>500000</v>
      </c>
      <c r="G1201" s="254">
        <f>ROUNDDOWN(D1201*F1201,-3)</f>
        <v>500000</v>
      </c>
      <c r="H1201" s="178">
        <v>1</v>
      </c>
      <c r="I1201" s="179" t="s">
        <v>38</v>
      </c>
      <c r="J1201" s="254">
        <v>500000</v>
      </c>
      <c r="K1201" s="254">
        <f>ROUNDDOWN(H1201*J1201,-3)</f>
        <v>500000</v>
      </c>
      <c r="L1201" s="178">
        <v>1</v>
      </c>
      <c r="M1201" s="179" t="s">
        <v>38</v>
      </c>
      <c r="N1201" s="254">
        <v>500000</v>
      </c>
      <c r="O1201" s="254">
        <f>ROUNDDOWN(L1201*N1201,-3)</f>
        <v>500000</v>
      </c>
      <c r="P1201" s="178">
        <v>1</v>
      </c>
      <c r="Q1201" s="179" t="s">
        <v>38</v>
      </c>
      <c r="R1201" s="254">
        <v>500000</v>
      </c>
      <c r="S1201" s="254">
        <f>ROUNDDOWN(P1201*R1201,-3)</f>
        <v>500000</v>
      </c>
      <c r="T1201" s="251">
        <f t="shared" si="131"/>
        <v>0</v>
      </c>
    </row>
    <row r="1202" spans="2:20" ht="15.9" hidden="1" x14ac:dyDescent="0.4">
      <c r="B1202" s="208">
        <v>525115</v>
      </c>
      <c r="C1202" s="180" t="s">
        <v>90</v>
      </c>
      <c r="D1202" s="178"/>
      <c r="E1202" s="179" t="s">
        <v>27</v>
      </c>
      <c r="F1202" s="180"/>
      <c r="G1202" s="254">
        <f>SUM(G1203:G1206)</f>
        <v>33415000</v>
      </c>
      <c r="H1202" s="178"/>
      <c r="I1202" s="179" t="s">
        <v>27</v>
      </c>
      <c r="J1202" s="180"/>
      <c r="K1202" s="254">
        <f>SUM(K1203:K1206)</f>
        <v>33415000</v>
      </c>
      <c r="L1202" s="178"/>
      <c r="M1202" s="179" t="s">
        <v>27</v>
      </c>
      <c r="N1202" s="180"/>
      <c r="O1202" s="254">
        <f>SUM(O1203:O1206)</f>
        <v>33415000</v>
      </c>
      <c r="P1202" s="178"/>
      <c r="Q1202" s="179" t="s">
        <v>27</v>
      </c>
      <c r="R1202" s="180"/>
      <c r="S1202" s="254">
        <f>SUM(S1203:S1206)</f>
        <v>33415000</v>
      </c>
      <c r="T1202" s="251">
        <f t="shared" si="131"/>
        <v>0</v>
      </c>
    </row>
    <row r="1203" spans="2:20" ht="15.9" hidden="1" x14ac:dyDescent="0.4">
      <c r="B1203" s="208"/>
      <c r="C1203" s="180" t="s">
        <v>457</v>
      </c>
      <c r="D1203" s="178">
        <v>5</v>
      </c>
      <c r="E1203" s="179" t="s">
        <v>40</v>
      </c>
      <c r="F1203" s="254">
        <v>3829000</v>
      </c>
      <c r="G1203" s="254">
        <f>ROUNDDOWN(D1203*F1203,-3)</f>
        <v>19145000</v>
      </c>
      <c r="H1203" s="178">
        <v>5</v>
      </c>
      <c r="I1203" s="179" t="s">
        <v>40</v>
      </c>
      <c r="J1203" s="254">
        <v>3829000</v>
      </c>
      <c r="K1203" s="254">
        <f>ROUNDDOWN(H1203*J1203,-3)</f>
        <v>19145000</v>
      </c>
      <c r="L1203" s="178">
        <v>5</v>
      </c>
      <c r="M1203" s="179" t="s">
        <v>40</v>
      </c>
      <c r="N1203" s="254">
        <v>3829000</v>
      </c>
      <c r="O1203" s="254">
        <f>ROUNDDOWN(L1203*N1203,-3)</f>
        <v>19145000</v>
      </c>
      <c r="P1203" s="178">
        <v>5</v>
      </c>
      <c r="Q1203" s="179" t="s">
        <v>40</v>
      </c>
      <c r="R1203" s="254">
        <v>3829000</v>
      </c>
      <c r="S1203" s="254">
        <f>ROUNDDOWN(P1203*R1203,-3)</f>
        <v>19145000</v>
      </c>
      <c r="T1203" s="251">
        <f t="shared" si="131"/>
        <v>0</v>
      </c>
    </row>
    <row r="1204" spans="2:20" ht="15.9" hidden="1" x14ac:dyDescent="0.4">
      <c r="B1204" s="208"/>
      <c r="C1204" s="180" t="s">
        <v>458</v>
      </c>
      <c r="D1204" s="178">
        <v>5</v>
      </c>
      <c r="E1204" s="179" t="s">
        <v>57</v>
      </c>
      <c r="F1204" s="254">
        <v>992000</v>
      </c>
      <c r="G1204" s="254">
        <f>ROUNDDOWN(D1204*F1204,-3)</f>
        <v>4960000</v>
      </c>
      <c r="H1204" s="178">
        <v>5</v>
      </c>
      <c r="I1204" s="179" t="s">
        <v>57</v>
      </c>
      <c r="J1204" s="254">
        <v>992000</v>
      </c>
      <c r="K1204" s="254">
        <f>ROUNDDOWN(H1204*J1204,-3)</f>
        <v>4960000</v>
      </c>
      <c r="L1204" s="178">
        <v>5</v>
      </c>
      <c r="M1204" s="179" t="s">
        <v>57</v>
      </c>
      <c r="N1204" s="254">
        <v>992000</v>
      </c>
      <c r="O1204" s="254">
        <f>ROUNDDOWN(L1204*N1204,-3)</f>
        <v>4960000</v>
      </c>
      <c r="P1204" s="178">
        <v>5</v>
      </c>
      <c r="Q1204" s="179" t="s">
        <v>57</v>
      </c>
      <c r="R1204" s="254">
        <v>992000</v>
      </c>
      <c r="S1204" s="254">
        <f>ROUNDDOWN(P1204*R1204,-3)</f>
        <v>4960000</v>
      </c>
      <c r="T1204" s="251">
        <f t="shared" si="131"/>
        <v>0</v>
      </c>
    </row>
    <row r="1205" spans="2:20" ht="15.9" hidden="1" x14ac:dyDescent="0.4">
      <c r="B1205" s="208"/>
      <c r="C1205" s="180" t="s">
        <v>459</v>
      </c>
      <c r="D1205" s="178">
        <v>5</v>
      </c>
      <c r="E1205" s="179" t="s">
        <v>40</v>
      </c>
      <c r="F1205" s="254">
        <v>802000</v>
      </c>
      <c r="G1205" s="254">
        <f>ROUNDDOWN(D1205*F1205,-3)</f>
        <v>4010000</v>
      </c>
      <c r="H1205" s="178">
        <v>5</v>
      </c>
      <c r="I1205" s="179" t="s">
        <v>40</v>
      </c>
      <c r="J1205" s="254">
        <v>802000</v>
      </c>
      <c r="K1205" s="254">
        <f>ROUNDDOWN(H1205*J1205,-3)</f>
        <v>4010000</v>
      </c>
      <c r="L1205" s="178">
        <v>5</v>
      </c>
      <c r="M1205" s="179" t="s">
        <v>40</v>
      </c>
      <c r="N1205" s="254">
        <v>802000</v>
      </c>
      <c r="O1205" s="254">
        <f>ROUNDDOWN(L1205*N1205,-3)</f>
        <v>4010000</v>
      </c>
      <c r="P1205" s="178">
        <v>5</v>
      </c>
      <c r="Q1205" s="179" t="s">
        <v>40</v>
      </c>
      <c r="R1205" s="254">
        <v>802000</v>
      </c>
      <c r="S1205" s="254">
        <f>ROUNDDOWN(P1205*R1205,-3)</f>
        <v>4010000</v>
      </c>
      <c r="T1205" s="251">
        <f t="shared" si="131"/>
        <v>0</v>
      </c>
    </row>
    <row r="1206" spans="2:20" ht="15.9" hidden="1" x14ac:dyDescent="0.4">
      <c r="B1206" s="208"/>
      <c r="C1206" s="180" t="s">
        <v>460</v>
      </c>
      <c r="D1206" s="178">
        <v>10</v>
      </c>
      <c r="E1206" s="179" t="s">
        <v>57</v>
      </c>
      <c r="F1206" s="254">
        <v>530000</v>
      </c>
      <c r="G1206" s="254">
        <f>ROUNDDOWN(D1206*F1206,-3)</f>
        <v>5300000</v>
      </c>
      <c r="H1206" s="178">
        <v>10</v>
      </c>
      <c r="I1206" s="179" t="s">
        <v>57</v>
      </c>
      <c r="J1206" s="254">
        <v>530000</v>
      </c>
      <c r="K1206" s="254">
        <f>ROUNDDOWN(H1206*J1206,-3)</f>
        <v>5300000</v>
      </c>
      <c r="L1206" s="178">
        <v>10</v>
      </c>
      <c r="M1206" s="179" t="s">
        <v>57</v>
      </c>
      <c r="N1206" s="254">
        <v>530000</v>
      </c>
      <c r="O1206" s="254">
        <f>ROUNDDOWN(L1206*N1206,-3)</f>
        <v>5300000</v>
      </c>
      <c r="P1206" s="178">
        <v>10</v>
      </c>
      <c r="Q1206" s="179" t="s">
        <v>57</v>
      </c>
      <c r="R1206" s="254">
        <v>530000</v>
      </c>
      <c r="S1206" s="254">
        <f>ROUNDDOWN(P1206*R1206,-3)</f>
        <v>5300000</v>
      </c>
      <c r="T1206" s="251">
        <f t="shared" si="131"/>
        <v>0</v>
      </c>
    </row>
    <row r="1207" spans="2:20" ht="15.9" hidden="1" x14ac:dyDescent="0.4">
      <c r="B1207" s="312" t="s">
        <v>380</v>
      </c>
      <c r="C1207" s="313" t="s">
        <v>461</v>
      </c>
      <c r="D1207" s="269">
        <v>1</v>
      </c>
      <c r="E1207" s="270" t="s">
        <v>130</v>
      </c>
      <c r="F1207" s="254" t="s">
        <v>462</v>
      </c>
      <c r="G1207" s="254">
        <f>G1208+G1211+G1214+G1216</f>
        <v>435900000</v>
      </c>
      <c r="H1207" s="314">
        <v>1</v>
      </c>
      <c r="I1207" s="315" t="s">
        <v>130</v>
      </c>
      <c r="J1207" s="316" t="s">
        <v>462</v>
      </c>
      <c r="K1207" s="316">
        <f>K1208+K1211+K1214+K1216</f>
        <v>435900000</v>
      </c>
      <c r="L1207" s="314">
        <v>1</v>
      </c>
      <c r="M1207" s="315" t="s">
        <v>130</v>
      </c>
      <c r="N1207" s="316" t="s">
        <v>462</v>
      </c>
      <c r="O1207" s="316">
        <f>O1208+O1211+O1214+O1216</f>
        <v>435900000</v>
      </c>
      <c r="P1207" s="314">
        <v>1</v>
      </c>
      <c r="Q1207" s="315" t="s">
        <v>130</v>
      </c>
      <c r="R1207" s="316" t="s">
        <v>462</v>
      </c>
      <c r="S1207" s="316">
        <f>S1208+S1211+S1214+S1216</f>
        <v>435900000</v>
      </c>
      <c r="T1207" s="251">
        <f t="shared" si="131"/>
        <v>0</v>
      </c>
    </row>
    <row r="1208" spans="2:20" ht="15.9" hidden="1" x14ac:dyDescent="0.4">
      <c r="B1208" s="208">
        <v>525112</v>
      </c>
      <c r="C1208" s="180" t="s">
        <v>97</v>
      </c>
      <c r="D1208" s="178">
        <v>0</v>
      </c>
      <c r="E1208" s="179" t="s">
        <v>27</v>
      </c>
      <c r="F1208" s="180">
        <v>0</v>
      </c>
      <c r="G1208" s="254">
        <f>SUM(G1209:G1210)</f>
        <v>215200000</v>
      </c>
      <c r="H1208" s="178">
        <v>0</v>
      </c>
      <c r="I1208" s="179" t="s">
        <v>27</v>
      </c>
      <c r="J1208" s="180">
        <v>0</v>
      </c>
      <c r="K1208" s="254">
        <f>SUM(K1209:K1210)</f>
        <v>215200000</v>
      </c>
      <c r="L1208" s="178">
        <v>0</v>
      </c>
      <c r="M1208" s="179" t="s">
        <v>27</v>
      </c>
      <c r="N1208" s="180">
        <v>0</v>
      </c>
      <c r="O1208" s="254">
        <f>SUM(O1209:O1210)</f>
        <v>215200000</v>
      </c>
      <c r="P1208" s="178">
        <v>0</v>
      </c>
      <c r="Q1208" s="179" t="s">
        <v>27</v>
      </c>
      <c r="R1208" s="180">
        <v>0</v>
      </c>
      <c r="S1208" s="254">
        <f>SUM(S1209:S1210)</f>
        <v>215200000</v>
      </c>
      <c r="T1208" s="251">
        <f t="shared" si="131"/>
        <v>0</v>
      </c>
    </row>
    <row r="1209" spans="2:20" ht="15.9" hidden="1" x14ac:dyDescent="0.4">
      <c r="B1209" s="208" t="s">
        <v>27</v>
      </c>
      <c r="C1209" s="180" t="s">
        <v>463</v>
      </c>
      <c r="D1209" s="178">
        <v>1</v>
      </c>
      <c r="E1209" s="179" t="s">
        <v>51</v>
      </c>
      <c r="F1209" s="254">
        <v>70200000</v>
      </c>
      <c r="G1209" s="254">
        <f>ROUNDDOWN(D1209*F1209,-3)</f>
        <v>70200000</v>
      </c>
      <c r="H1209" s="178">
        <v>1</v>
      </c>
      <c r="I1209" s="179" t="s">
        <v>51</v>
      </c>
      <c r="J1209" s="254">
        <v>70200000</v>
      </c>
      <c r="K1209" s="254">
        <f>ROUNDDOWN(H1209*J1209,-3)</f>
        <v>70200000</v>
      </c>
      <c r="L1209" s="178">
        <v>1</v>
      </c>
      <c r="M1209" s="179" t="s">
        <v>51</v>
      </c>
      <c r="N1209" s="254">
        <v>70200000</v>
      </c>
      <c r="O1209" s="254">
        <f>ROUNDDOWN(L1209*N1209,-3)</f>
        <v>70200000</v>
      </c>
      <c r="P1209" s="178">
        <v>1</v>
      </c>
      <c r="Q1209" s="179" t="s">
        <v>51</v>
      </c>
      <c r="R1209" s="254">
        <v>70200000</v>
      </c>
      <c r="S1209" s="254">
        <f>ROUNDDOWN(P1209*R1209,-3)</f>
        <v>70200000</v>
      </c>
      <c r="T1209" s="251">
        <f t="shared" si="131"/>
        <v>0</v>
      </c>
    </row>
    <row r="1210" spans="2:20" ht="15.9" hidden="1" x14ac:dyDescent="0.4">
      <c r="B1210" s="208" t="s">
        <v>27</v>
      </c>
      <c r="C1210" s="180" t="s">
        <v>464</v>
      </c>
      <c r="D1210" s="178">
        <v>1</v>
      </c>
      <c r="E1210" s="179" t="s">
        <v>51</v>
      </c>
      <c r="F1210" s="254">
        <v>145000000</v>
      </c>
      <c r="G1210" s="254">
        <f>ROUNDDOWN(D1210*F1210,-3)</f>
        <v>145000000</v>
      </c>
      <c r="H1210" s="178">
        <v>1</v>
      </c>
      <c r="I1210" s="179" t="s">
        <v>51</v>
      </c>
      <c r="J1210" s="254">
        <v>145000000</v>
      </c>
      <c r="K1210" s="254">
        <f>ROUNDDOWN(H1210*J1210,-3)</f>
        <v>145000000</v>
      </c>
      <c r="L1210" s="178">
        <v>1</v>
      </c>
      <c r="M1210" s="179" t="s">
        <v>51</v>
      </c>
      <c r="N1210" s="254">
        <v>145000000</v>
      </c>
      <c r="O1210" s="254">
        <f>ROUNDDOWN(L1210*N1210,-3)</f>
        <v>145000000</v>
      </c>
      <c r="P1210" s="178">
        <v>1</v>
      </c>
      <c r="Q1210" s="179" t="s">
        <v>51</v>
      </c>
      <c r="R1210" s="254">
        <v>145000000</v>
      </c>
      <c r="S1210" s="254">
        <f>ROUNDDOWN(P1210*R1210,-3)</f>
        <v>145000000</v>
      </c>
      <c r="T1210" s="251">
        <f t="shared" si="131"/>
        <v>0</v>
      </c>
    </row>
    <row r="1211" spans="2:20" ht="15.9" hidden="1" x14ac:dyDescent="0.4">
      <c r="B1211" s="208">
        <v>525113</v>
      </c>
      <c r="C1211" s="180" t="s">
        <v>99</v>
      </c>
      <c r="D1211" s="178"/>
      <c r="E1211" s="179" t="s">
        <v>27</v>
      </c>
      <c r="F1211" s="180"/>
      <c r="G1211" s="254">
        <f>SUM(G1212:G1213)</f>
        <v>100500000</v>
      </c>
      <c r="H1211" s="178"/>
      <c r="I1211" s="179" t="s">
        <v>27</v>
      </c>
      <c r="J1211" s="180"/>
      <c r="K1211" s="254">
        <f>SUM(K1212:K1213)</f>
        <v>100500000</v>
      </c>
      <c r="L1211" s="178"/>
      <c r="M1211" s="179" t="s">
        <v>27</v>
      </c>
      <c r="N1211" s="180"/>
      <c r="O1211" s="254">
        <f>SUM(O1212:O1213)</f>
        <v>100500000</v>
      </c>
      <c r="P1211" s="178"/>
      <c r="Q1211" s="179" t="s">
        <v>27</v>
      </c>
      <c r="R1211" s="180"/>
      <c r="S1211" s="254">
        <f>SUM(S1212:S1213)</f>
        <v>100500000</v>
      </c>
      <c r="T1211" s="251">
        <f t="shared" si="131"/>
        <v>0</v>
      </c>
    </row>
    <row r="1212" spans="2:20" ht="15.9" hidden="1" x14ac:dyDescent="0.4">
      <c r="B1212" s="208"/>
      <c r="C1212" s="180" t="s">
        <v>465</v>
      </c>
      <c r="D1212" s="178">
        <v>32</v>
      </c>
      <c r="E1212" s="179" t="s">
        <v>47</v>
      </c>
      <c r="F1212" s="254">
        <v>750000</v>
      </c>
      <c r="G1212" s="254">
        <f>ROUNDDOWN(D1212*F1212,-3)</f>
        <v>24000000</v>
      </c>
      <c r="H1212" s="178">
        <v>32</v>
      </c>
      <c r="I1212" s="179" t="s">
        <v>47</v>
      </c>
      <c r="J1212" s="254">
        <v>750000</v>
      </c>
      <c r="K1212" s="254">
        <f>ROUNDDOWN(H1212*J1212,-3)</f>
        <v>24000000</v>
      </c>
      <c r="L1212" s="178">
        <v>32</v>
      </c>
      <c r="M1212" s="179" t="s">
        <v>47</v>
      </c>
      <c r="N1212" s="254">
        <v>750000</v>
      </c>
      <c r="O1212" s="254">
        <f>ROUNDDOWN(L1212*N1212,-3)</f>
        <v>24000000</v>
      </c>
      <c r="P1212" s="178">
        <v>32</v>
      </c>
      <c r="Q1212" s="179" t="s">
        <v>47</v>
      </c>
      <c r="R1212" s="254">
        <v>750000</v>
      </c>
      <c r="S1212" s="254">
        <f>ROUNDDOWN(P1212*R1212,-3)</f>
        <v>24000000</v>
      </c>
      <c r="T1212" s="251">
        <f t="shared" si="131"/>
        <v>0</v>
      </c>
    </row>
    <row r="1213" spans="2:20" ht="15.9" hidden="1" x14ac:dyDescent="0.4">
      <c r="B1213" s="208"/>
      <c r="C1213" s="180" t="s">
        <v>466</v>
      </c>
      <c r="D1213" s="178">
        <v>102</v>
      </c>
      <c r="E1213" s="179" t="s">
        <v>57</v>
      </c>
      <c r="F1213" s="254">
        <v>750000</v>
      </c>
      <c r="G1213" s="254">
        <f>ROUNDDOWN(D1213*F1213,-3)</f>
        <v>76500000</v>
      </c>
      <c r="H1213" s="178">
        <v>102</v>
      </c>
      <c r="I1213" s="179" t="s">
        <v>57</v>
      </c>
      <c r="J1213" s="254">
        <v>750000</v>
      </c>
      <c r="K1213" s="254">
        <f>ROUNDDOWN(H1213*J1213,-3)</f>
        <v>76500000</v>
      </c>
      <c r="L1213" s="178">
        <v>102</v>
      </c>
      <c r="M1213" s="179" t="s">
        <v>57</v>
      </c>
      <c r="N1213" s="254">
        <v>750000</v>
      </c>
      <c r="O1213" s="254">
        <f>ROUNDDOWN(L1213*N1213,-3)</f>
        <v>76500000</v>
      </c>
      <c r="P1213" s="178">
        <v>102</v>
      </c>
      <c r="Q1213" s="179" t="s">
        <v>57</v>
      </c>
      <c r="R1213" s="254">
        <v>750000</v>
      </c>
      <c r="S1213" s="254">
        <f>ROUNDDOWN(P1213*R1213,-3)</f>
        <v>76500000</v>
      </c>
      <c r="T1213" s="251">
        <f t="shared" si="131"/>
        <v>0</v>
      </c>
    </row>
    <row r="1214" spans="2:20" ht="15.9" hidden="1" x14ac:dyDescent="0.4">
      <c r="B1214" s="208">
        <v>525119</v>
      </c>
      <c r="C1214" s="180" t="s">
        <v>42</v>
      </c>
      <c r="D1214" s="178"/>
      <c r="E1214" s="179" t="s">
        <v>27</v>
      </c>
      <c r="F1214" s="180"/>
      <c r="G1214" s="254">
        <f>G1215</f>
        <v>7500000</v>
      </c>
      <c r="H1214" s="178"/>
      <c r="I1214" s="179" t="s">
        <v>27</v>
      </c>
      <c r="J1214" s="180"/>
      <c r="K1214" s="254">
        <f>K1215</f>
        <v>7500000</v>
      </c>
      <c r="L1214" s="178"/>
      <c r="M1214" s="179" t="s">
        <v>27</v>
      </c>
      <c r="N1214" s="180"/>
      <c r="O1214" s="254">
        <f>O1215</f>
        <v>7500000</v>
      </c>
      <c r="P1214" s="178"/>
      <c r="Q1214" s="179" t="s">
        <v>27</v>
      </c>
      <c r="R1214" s="180"/>
      <c r="S1214" s="254">
        <f>S1215</f>
        <v>7500000</v>
      </c>
      <c r="T1214" s="251">
        <f t="shared" si="131"/>
        <v>0</v>
      </c>
    </row>
    <row r="1215" spans="2:20" ht="15.9" hidden="1" x14ac:dyDescent="0.4">
      <c r="B1215" s="208" t="s">
        <v>27</v>
      </c>
      <c r="C1215" s="180" t="s">
        <v>61</v>
      </c>
      <c r="D1215" s="178">
        <v>1</v>
      </c>
      <c r="E1215" s="179" t="s">
        <v>38</v>
      </c>
      <c r="F1215" s="254">
        <v>7500000</v>
      </c>
      <c r="G1215" s="254">
        <f>ROUNDDOWN(D1215*F1215,-3)</f>
        <v>7500000</v>
      </c>
      <c r="H1215" s="178">
        <v>1</v>
      </c>
      <c r="I1215" s="179" t="s">
        <v>38</v>
      </c>
      <c r="J1215" s="254">
        <v>7500000</v>
      </c>
      <c r="K1215" s="254">
        <f>ROUNDDOWN(H1215*J1215,-3)</f>
        <v>7500000</v>
      </c>
      <c r="L1215" s="178">
        <v>1</v>
      </c>
      <c r="M1215" s="179" t="s">
        <v>38</v>
      </c>
      <c r="N1215" s="254">
        <v>7500000</v>
      </c>
      <c r="O1215" s="254">
        <f>ROUNDDOWN(L1215*N1215,-3)</f>
        <v>7500000</v>
      </c>
      <c r="P1215" s="178">
        <v>1</v>
      </c>
      <c r="Q1215" s="179" t="s">
        <v>38</v>
      </c>
      <c r="R1215" s="254">
        <v>7500000</v>
      </c>
      <c r="S1215" s="254">
        <f>ROUNDDOWN(P1215*R1215,-3)</f>
        <v>7500000</v>
      </c>
      <c r="T1215" s="251">
        <f t="shared" si="131"/>
        <v>0</v>
      </c>
    </row>
    <row r="1216" spans="2:20" ht="15.9" hidden="1" x14ac:dyDescent="0.4">
      <c r="B1216" s="208">
        <v>525115</v>
      </c>
      <c r="C1216" s="180" t="s">
        <v>90</v>
      </c>
      <c r="D1216" s="178"/>
      <c r="E1216" s="179"/>
      <c r="F1216" s="254"/>
      <c r="G1216" s="254">
        <f>SUM(G1217:G1217)</f>
        <v>112700000</v>
      </c>
      <c r="H1216" s="178"/>
      <c r="I1216" s="179"/>
      <c r="J1216" s="254"/>
      <c r="K1216" s="254">
        <f>SUM(K1217:K1217)</f>
        <v>112700000</v>
      </c>
      <c r="L1216" s="178"/>
      <c r="M1216" s="179"/>
      <c r="N1216" s="254"/>
      <c r="O1216" s="254">
        <f>SUM(O1217:O1217)</f>
        <v>112700000</v>
      </c>
      <c r="P1216" s="178"/>
      <c r="Q1216" s="179"/>
      <c r="R1216" s="254"/>
      <c r="S1216" s="254">
        <f>SUM(S1217:S1217)</f>
        <v>112700000</v>
      </c>
      <c r="T1216" s="251">
        <f t="shared" si="131"/>
        <v>0</v>
      </c>
    </row>
    <row r="1217" spans="2:20" ht="15.9" hidden="1" x14ac:dyDescent="0.4">
      <c r="B1217" s="208"/>
      <c r="C1217" s="180" t="s">
        <v>467</v>
      </c>
      <c r="D1217" s="178">
        <v>100</v>
      </c>
      <c r="E1217" s="179" t="s">
        <v>57</v>
      </c>
      <c r="F1217" s="254">
        <v>1127000</v>
      </c>
      <c r="G1217" s="254">
        <f>ROUNDDOWN(D1217*F1217,-3)</f>
        <v>112700000</v>
      </c>
      <c r="H1217" s="178">
        <v>100</v>
      </c>
      <c r="I1217" s="179" t="s">
        <v>57</v>
      </c>
      <c r="J1217" s="254">
        <v>1127000</v>
      </c>
      <c r="K1217" s="254">
        <f>ROUNDDOWN(H1217*J1217,-3)</f>
        <v>112700000</v>
      </c>
      <c r="L1217" s="178">
        <v>100</v>
      </c>
      <c r="M1217" s="179" t="s">
        <v>57</v>
      </c>
      <c r="N1217" s="254">
        <v>1127000</v>
      </c>
      <c r="O1217" s="254">
        <f>ROUNDDOWN(L1217*N1217,-3)</f>
        <v>112700000</v>
      </c>
      <c r="P1217" s="178">
        <v>100</v>
      </c>
      <c r="Q1217" s="179" t="s">
        <v>57</v>
      </c>
      <c r="R1217" s="254">
        <v>1127000</v>
      </c>
      <c r="S1217" s="254">
        <f>ROUNDDOWN(P1217*R1217,-3)</f>
        <v>112700000</v>
      </c>
      <c r="T1217" s="251">
        <f t="shared" si="131"/>
        <v>0</v>
      </c>
    </row>
    <row r="1218" spans="2:20" ht="15.9" hidden="1" x14ac:dyDescent="0.4">
      <c r="B1218" s="312" t="s">
        <v>382</v>
      </c>
      <c r="C1218" s="313" t="s">
        <v>468</v>
      </c>
      <c r="D1218" s="269">
        <v>1</v>
      </c>
      <c r="E1218" s="270" t="s">
        <v>130</v>
      </c>
      <c r="F1218" s="254"/>
      <c r="G1218" s="254">
        <f>G1219+G1221</f>
        <v>123845000</v>
      </c>
      <c r="H1218" s="314">
        <v>1</v>
      </c>
      <c r="I1218" s="315" t="s">
        <v>130</v>
      </c>
      <c r="J1218" s="316"/>
      <c r="K1218" s="316">
        <f>K1219+K1221</f>
        <v>123845000</v>
      </c>
      <c r="L1218" s="314">
        <v>1</v>
      </c>
      <c r="M1218" s="315" t="s">
        <v>130</v>
      </c>
      <c r="N1218" s="316"/>
      <c r="O1218" s="316">
        <f>O1219+O1221</f>
        <v>123845000</v>
      </c>
      <c r="P1218" s="314">
        <v>1</v>
      </c>
      <c r="Q1218" s="315" t="s">
        <v>130</v>
      </c>
      <c r="R1218" s="316"/>
      <c r="S1218" s="316">
        <f>S1219+S1221</f>
        <v>123845000</v>
      </c>
      <c r="T1218" s="251">
        <f t="shared" si="131"/>
        <v>0</v>
      </c>
    </row>
    <row r="1219" spans="2:20" ht="15.9" hidden="1" x14ac:dyDescent="0.4">
      <c r="B1219" s="208">
        <v>525112</v>
      </c>
      <c r="C1219" s="180" t="s">
        <v>97</v>
      </c>
      <c r="D1219" s="178"/>
      <c r="E1219" s="179" t="s">
        <v>27</v>
      </c>
      <c r="F1219" s="180"/>
      <c r="G1219" s="254">
        <f>SUM(G1220:G1220)</f>
        <v>50000000</v>
      </c>
      <c r="H1219" s="178"/>
      <c r="I1219" s="179" t="s">
        <v>27</v>
      </c>
      <c r="J1219" s="180"/>
      <c r="K1219" s="254">
        <f>SUM(K1220:K1220)</f>
        <v>50000000</v>
      </c>
      <c r="L1219" s="178"/>
      <c r="M1219" s="179" t="s">
        <v>27</v>
      </c>
      <c r="N1219" s="180"/>
      <c r="O1219" s="254">
        <f>SUM(O1220:O1220)</f>
        <v>50000000</v>
      </c>
      <c r="P1219" s="178"/>
      <c r="Q1219" s="179" t="s">
        <v>27</v>
      </c>
      <c r="R1219" s="180"/>
      <c r="S1219" s="254">
        <f>SUM(S1220:S1220)</f>
        <v>50000000</v>
      </c>
      <c r="T1219" s="251">
        <f t="shared" si="131"/>
        <v>0</v>
      </c>
    </row>
    <row r="1220" spans="2:20" ht="15.9" hidden="1" x14ac:dyDescent="0.4">
      <c r="B1220" s="208" t="s">
        <v>27</v>
      </c>
      <c r="C1220" s="180" t="s">
        <v>469</v>
      </c>
      <c r="D1220" s="178">
        <v>1</v>
      </c>
      <c r="E1220" s="179" t="s">
        <v>38</v>
      </c>
      <c r="F1220" s="254">
        <v>50000000</v>
      </c>
      <c r="G1220" s="254">
        <f>ROUNDDOWN(D1220*F1220,-3)</f>
        <v>50000000</v>
      </c>
      <c r="H1220" s="178">
        <v>1</v>
      </c>
      <c r="I1220" s="179" t="s">
        <v>38</v>
      </c>
      <c r="J1220" s="254">
        <v>50000000</v>
      </c>
      <c r="K1220" s="254">
        <f>ROUNDDOWN(H1220*J1220,-3)</f>
        <v>50000000</v>
      </c>
      <c r="L1220" s="178">
        <v>1</v>
      </c>
      <c r="M1220" s="179" t="s">
        <v>38</v>
      </c>
      <c r="N1220" s="254">
        <v>50000000</v>
      </c>
      <c r="O1220" s="254">
        <f>ROUNDDOWN(L1220*N1220,-3)</f>
        <v>50000000</v>
      </c>
      <c r="P1220" s="178">
        <v>1</v>
      </c>
      <c r="Q1220" s="179" t="s">
        <v>38</v>
      </c>
      <c r="R1220" s="254">
        <v>50000000</v>
      </c>
      <c r="S1220" s="254">
        <f>ROUNDDOWN(P1220*R1220,-3)</f>
        <v>50000000</v>
      </c>
      <c r="T1220" s="251">
        <f t="shared" si="131"/>
        <v>0</v>
      </c>
    </row>
    <row r="1221" spans="2:20" ht="15.9" hidden="1" x14ac:dyDescent="0.4">
      <c r="B1221" s="208">
        <v>525115</v>
      </c>
      <c r="C1221" s="180" t="s">
        <v>90</v>
      </c>
      <c r="D1221" s="178"/>
      <c r="E1221" s="179" t="s">
        <v>27</v>
      </c>
      <c r="F1221" s="180"/>
      <c r="G1221" s="254">
        <f>SUM(G1222:G1225)</f>
        <v>73845000</v>
      </c>
      <c r="H1221" s="178"/>
      <c r="I1221" s="179" t="s">
        <v>27</v>
      </c>
      <c r="J1221" s="180"/>
      <c r="K1221" s="254">
        <f>SUM(K1222:K1225)</f>
        <v>73845000</v>
      </c>
      <c r="L1221" s="178"/>
      <c r="M1221" s="179" t="s">
        <v>27</v>
      </c>
      <c r="N1221" s="180"/>
      <c r="O1221" s="254">
        <f>SUM(O1222:O1225)</f>
        <v>73845000</v>
      </c>
      <c r="P1221" s="178"/>
      <c r="Q1221" s="179" t="s">
        <v>27</v>
      </c>
      <c r="R1221" s="180"/>
      <c r="S1221" s="254">
        <f>SUM(S1222:S1225)</f>
        <v>73845000</v>
      </c>
      <c r="T1221" s="251">
        <f t="shared" si="131"/>
        <v>0</v>
      </c>
    </row>
    <row r="1222" spans="2:20" ht="15.9" hidden="1" x14ac:dyDescent="0.4">
      <c r="B1222" s="208"/>
      <c r="C1222" s="180" t="s">
        <v>470</v>
      </c>
      <c r="D1222" s="178">
        <v>9</v>
      </c>
      <c r="E1222" s="179" t="s">
        <v>40</v>
      </c>
      <c r="F1222" s="254">
        <v>3829000</v>
      </c>
      <c r="G1222" s="254">
        <f>ROUNDDOWN(D1222*F1222,-3)</f>
        <v>34461000</v>
      </c>
      <c r="H1222" s="178">
        <v>9</v>
      </c>
      <c r="I1222" s="179" t="s">
        <v>40</v>
      </c>
      <c r="J1222" s="254">
        <v>3829000</v>
      </c>
      <c r="K1222" s="254">
        <f>ROUNDDOWN(H1222*J1222,-3)</f>
        <v>34461000</v>
      </c>
      <c r="L1222" s="178">
        <v>9</v>
      </c>
      <c r="M1222" s="179" t="s">
        <v>40</v>
      </c>
      <c r="N1222" s="254">
        <v>3829000</v>
      </c>
      <c r="O1222" s="254">
        <f>ROUNDDOWN(L1222*N1222,-3)</f>
        <v>34461000</v>
      </c>
      <c r="P1222" s="178">
        <v>9</v>
      </c>
      <c r="Q1222" s="179" t="s">
        <v>40</v>
      </c>
      <c r="R1222" s="254">
        <v>3829000</v>
      </c>
      <c r="S1222" s="254">
        <f>ROUNDDOWN(P1222*R1222,-3)</f>
        <v>34461000</v>
      </c>
      <c r="T1222" s="251">
        <f t="shared" si="131"/>
        <v>0</v>
      </c>
    </row>
    <row r="1223" spans="2:20" ht="15.9" hidden="1" x14ac:dyDescent="0.4">
      <c r="B1223" s="208"/>
      <c r="C1223" s="180" t="s">
        <v>471</v>
      </c>
      <c r="D1223" s="178">
        <v>18</v>
      </c>
      <c r="E1223" s="179" t="s">
        <v>57</v>
      </c>
      <c r="F1223" s="254">
        <v>992000</v>
      </c>
      <c r="G1223" s="254">
        <f>ROUNDDOWN(D1223*F1223,-3)</f>
        <v>17856000</v>
      </c>
      <c r="H1223" s="178">
        <v>18</v>
      </c>
      <c r="I1223" s="179" t="s">
        <v>57</v>
      </c>
      <c r="J1223" s="254">
        <v>992000</v>
      </c>
      <c r="K1223" s="254">
        <f>ROUNDDOWN(H1223*J1223,-3)</f>
        <v>17856000</v>
      </c>
      <c r="L1223" s="178">
        <v>18</v>
      </c>
      <c r="M1223" s="179" t="s">
        <v>57</v>
      </c>
      <c r="N1223" s="254">
        <v>992000</v>
      </c>
      <c r="O1223" s="254">
        <f>ROUNDDOWN(L1223*N1223,-3)</f>
        <v>17856000</v>
      </c>
      <c r="P1223" s="178">
        <v>18</v>
      </c>
      <c r="Q1223" s="179" t="s">
        <v>57</v>
      </c>
      <c r="R1223" s="254">
        <v>992000</v>
      </c>
      <c r="S1223" s="254">
        <f>ROUNDDOWN(P1223*R1223,-3)</f>
        <v>17856000</v>
      </c>
      <c r="T1223" s="251">
        <f t="shared" si="131"/>
        <v>0</v>
      </c>
    </row>
    <row r="1224" spans="2:20" ht="15.9" hidden="1" x14ac:dyDescent="0.4">
      <c r="B1224" s="208"/>
      <c r="C1224" s="180" t="s">
        <v>472</v>
      </c>
      <c r="D1224" s="178">
        <v>27</v>
      </c>
      <c r="E1224" s="179" t="s">
        <v>57</v>
      </c>
      <c r="F1224" s="254">
        <v>530000</v>
      </c>
      <c r="G1224" s="254">
        <f>ROUNDDOWN(D1224*F1224,-3)</f>
        <v>14310000</v>
      </c>
      <c r="H1224" s="178">
        <v>27</v>
      </c>
      <c r="I1224" s="179" t="s">
        <v>57</v>
      </c>
      <c r="J1224" s="254">
        <v>530000</v>
      </c>
      <c r="K1224" s="254">
        <f>ROUNDDOWN(H1224*J1224,-3)</f>
        <v>14310000</v>
      </c>
      <c r="L1224" s="178">
        <v>27</v>
      </c>
      <c r="M1224" s="179" t="s">
        <v>57</v>
      </c>
      <c r="N1224" s="254">
        <v>530000</v>
      </c>
      <c r="O1224" s="254">
        <f>ROUNDDOWN(L1224*N1224,-3)</f>
        <v>14310000</v>
      </c>
      <c r="P1224" s="178">
        <v>27</v>
      </c>
      <c r="Q1224" s="179" t="s">
        <v>57</v>
      </c>
      <c r="R1224" s="254">
        <v>530000</v>
      </c>
      <c r="S1224" s="254">
        <f>ROUNDDOWN(P1224*R1224,-3)</f>
        <v>14310000</v>
      </c>
      <c r="T1224" s="251">
        <f t="shared" si="131"/>
        <v>0</v>
      </c>
    </row>
    <row r="1225" spans="2:20" ht="15.9" hidden="1" x14ac:dyDescent="0.4">
      <c r="B1225" s="208"/>
      <c r="C1225" s="180" t="s">
        <v>473</v>
      </c>
      <c r="D1225" s="178">
        <v>9</v>
      </c>
      <c r="E1225" s="179" t="s">
        <v>40</v>
      </c>
      <c r="F1225" s="254">
        <v>802000</v>
      </c>
      <c r="G1225" s="254">
        <f>ROUNDDOWN(D1225*F1225,-3)</f>
        <v>7218000</v>
      </c>
      <c r="H1225" s="178">
        <v>9</v>
      </c>
      <c r="I1225" s="179" t="s">
        <v>40</v>
      </c>
      <c r="J1225" s="254">
        <v>802000</v>
      </c>
      <c r="K1225" s="254">
        <f>ROUNDDOWN(H1225*J1225,-3)</f>
        <v>7218000</v>
      </c>
      <c r="L1225" s="178">
        <v>9</v>
      </c>
      <c r="M1225" s="179" t="s">
        <v>40</v>
      </c>
      <c r="N1225" s="254">
        <v>802000</v>
      </c>
      <c r="O1225" s="254">
        <f>ROUNDDOWN(L1225*N1225,-3)</f>
        <v>7218000</v>
      </c>
      <c r="P1225" s="178">
        <v>9</v>
      </c>
      <c r="Q1225" s="179" t="s">
        <v>40</v>
      </c>
      <c r="R1225" s="254">
        <v>802000</v>
      </c>
      <c r="S1225" s="254">
        <f>ROUNDDOWN(P1225*R1225,-3)</f>
        <v>7218000</v>
      </c>
      <c r="T1225" s="251">
        <f t="shared" si="131"/>
        <v>0</v>
      </c>
    </row>
    <row r="1226" spans="2:20" ht="15.9" hidden="1" x14ac:dyDescent="0.4">
      <c r="B1226" s="312" t="s">
        <v>384</v>
      </c>
      <c r="C1226" s="313" t="s">
        <v>474</v>
      </c>
      <c r="D1226" s="269">
        <v>1</v>
      </c>
      <c r="E1226" s="270" t="s">
        <v>130</v>
      </c>
      <c r="F1226" s="254">
        <v>0</v>
      </c>
      <c r="G1226" s="254">
        <f>G1227</f>
        <v>25000000</v>
      </c>
      <c r="H1226" s="314">
        <v>1</v>
      </c>
      <c r="I1226" s="315" t="s">
        <v>130</v>
      </c>
      <c r="J1226" s="316">
        <v>0</v>
      </c>
      <c r="K1226" s="316">
        <f>K1227</f>
        <v>25000000</v>
      </c>
      <c r="L1226" s="314">
        <v>1</v>
      </c>
      <c r="M1226" s="315" t="s">
        <v>130</v>
      </c>
      <c r="N1226" s="316">
        <v>0</v>
      </c>
      <c r="O1226" s="316">
        <f>O1227</f>
        <v>25000000</v>
      </c>
      <c r="P1226" s="314">
        <v>1</v>
      </c>
      <c r="Q1226" s="315" t="s">
        <v>130</v>
      </c>
      <c r="R1226" s="316">
        <v>0</v>
      </c>
      <c r="S1226" s="316">
        <f>S1227</f>
        <v>25000000</v>
      </c>
      <c r="T1226" s="251">
        <f t="shared" si="131"/>
        <v>0</v>
      </c>
    </row>
    <row r="1227" spans="2:20" ht="15.9" hidden="1" x14ac:dyDescent="0.4">
      <c r="B1227" s="208">
        <v>525112</v>
      </c>
      <c r="C1227" s="180" t="s">
        <v>97</v>
      </c>
      <c r="D1227" s="178">
        <v>0</v>
      </c>
      <c r="E1227" s="179" t="s">
        <v>27</v>
      </c>
      <c r="F1227" s="180">
        <v>0</v>
      </c>
      <c r="G1227" s="254">
        <f>SUM(G1228:G1229)</f>
        <v>25000000</v>
      </c>
      <c r="H1227" s="178">
        <v>0</v>
      </c>
      <c r="I1227" s="179" t="s">
        <v>27</v>
      </c>
      <c r="J1227" s="180">
        <v>0</v>
      </c>
      <c r="K1227" s="254">
        <f>SUM(K1228:K1229)</f>
        <v>25000000</v>
      </c>
      <c r="L1227" s="178">
        <v>0</v>
      </c>
      <c r="M1227" s="179" t="s">
        <v>27</v>
      </c>
      <c r="N1227" s="180">
        <v>0</v>
      </c>
      <c r="O1227" s="254">
        <f>SUM(O1228:O1229)</f>
        <v>25000000</v>
      </c>
      <c r="P1227" s="178">
        <v>0</v>
      </c>
      <c r="Q1227" s="179" t="s">
        <v>27</v>
      </c>
      <c r="R1227" s="180">
        <v>0</v>
      </c>
      <c r="S1227" s="254">
        <f>SUM(S1228:S1229)</f>
        <v>25000000</v>
      </c>
      <c r="T1227" s="251">
        <f t="shared" si="131"/>
        <v>0</v>
      </c>
    </row>
    <row r="1228" spans="2:20" ht="15.9" hidden="1" x14ac:dyDescent="0.4">
      <c r="B1228" s="208" t="s">
        <v>27</v>
      </c>
      <c r="C1228" s="180" t="s">
        <v>475</v>
      </c>
      <c r="D1228" s="178">
        <v>1</v>
      </c>
      <c r="E1228" s="179" t="s">
        <v>38</v>
      </c>
      <c r="F1228" s="254">
        <v>10000000</v>
      </c>
      <c r="G1228" s="254">
        <f>ROUNDDOWN(D1228*F1228,-3)</f>
        <v>10000000</v>
      </c>
      <c r="H1228" s="178">
        <v>1</v>
      </c>
      <c r="I1228" s="179" t="s">
        <v>38</v>
      </c>
      <c r="J1228" s="254">
        <v>10000000</v>
      </c>
      <c r="K1228" s="254">
        <f>ROUNDDOWN(H1228*J1228,-3)</f>
        <v>10000000</v>
      </c>
      <c r="L1228" s="178">
        <v>1</v>
      </c>
      <c r="M1228" s="179" t="s">
        <v>38</v>
      </c>
      <c r="N1228" s="254">
        <v>10000000</v>
      </c>
      <c r="O1228" s="254">
        <f>ROUNDDOWN(L1228*N1228,-3)</f>
        <v>10000000</v>
      </c>
      <c r="P1228" s="178">
        <v>1</v>
      </c>
      <c r="Q1228" s="179" t="s">
        <v>38</v>
      </c>
      <c r="R1228" s="254">
        <v>10000000</v>
      </c>
      <c r="S1228" s="254">
        <f>ROUNDDOWN(P1228*R1228,-3)</f>
        <v>10000000</v>
      </c>
      <c r="T1228" s="251">
        <f t="shared" si="131"/>
        <v>0</v>
      </c>
    </row>
    <row r="1229" spans="2:20" ht="15.9" hidden="1" x14ac:dyDescent="0.4">
      <c r="B1229" s="208" t="s">
        <v>27</v>
      </c>
      <c r="C1229" s="180" t="s">
        <v>476</v>
      </c>
      <c r="D1229" s="178">
        <v>1</v>
      </c>
      <c r="E1229" s="179" t="s">
        <v>38</v>
      </c>
      <c r="F1229" s="254">
        <v>15000000</v>
      </c>
      <c r="G1229" s="254">
        <f>ROUNDDOWN(D1229*F1229,-3)</f>
        <v>15000000</v>
      </c>
      <c r="H1229" s="178">
        <v>1</v>
      </c>
      <c r="I1229" s="179" t="s">
        <v>38</v>
      </c>
      <c r="J1229" s="254">
        <v>15000000</v>
      </c>
      <c r="K1229" s="254">
        <f>ROUNDDOWN(H1229*J1229,-3)</f>
        <v>15000000</v>
      </c>
      <c r="L1229" s="178">
        <v>1</v>
      </c>
      <c r="M1229" s="179" t="s">
        <v>38</v>
      </c>
      <c r="N1229" s="254">
        <v>15000000</v>
      </c>
      <c r="O1229" s="254">
        <f>ROUNDDOWN(L1229*N1229,-3)</f>
        <v>15000000</v>
      </c>
      <c r="P1229" s="178">
        <v>1</v>
      </c>
      <c r="Q1229" s="179" t="s">
        <v>38</v>
      </c>
      <c r="R1229" s="254">
        <v>15000000</v>
      </c>
      <c r="S1229" s="254">
        <f>ROUNDDOWN(P1229*R1229,-3)</f>
        <v>15000000</v>
      </c>
      <c r="T1229" s="251">
        <f t="shared" si="131"/>
        <v>0</v>
      </c>
    </row>
    <row r="1230" spans="2:20" ht="15.9" hidden="1" x14ac:dyDescent="0.4">
      <c r="B1230" s="312" t="s">
        <v>386</v>
      </c>
      <c r="C1230" s="313" t="s">
        <v>477</v>
      </c>
      <c r="D1230" s="269">
        <v>1</v>
      </c>
      <c r="E1230" s="270" t="s">
        <v>130</v>
      </c>
      <c r="F1230" s="254">
        <v>0</v>
      </c>
      <c r="G1230" s="254">
        <f>G1231+G1234</f>
        <v>348000000</v>
      </c>
      <c r="H1230" s="314">
        <v>1</v>
      </c>
      <c r="I1230" s="315" t="s">
        <v>130</v>
      </c>
      <c r="J1230" s="316">
        <v>0</v>
      </c>
      <c r="K1230" s="316">
        <f>K1231+K1234</f>
        <v>348000000</v>
      </c>
      <c r="L1230" s="314">
        <v>1</v>
      </c>
      <c r="M1230" s="315" t="s">
        <v>130</v>
      </c>
      <c r="N1230" s="316">
        <v>0</v>
      </c>
      <c r="O1230" s="316">
        <f>O1231+O1234</f>
        <v>348000000</v>
      </c>
      <c r="P1230" s="314">
        <v>1</v>
      </c>
      <c r="Q1230" s="315" t="s">
        <v>130</v>
      </c>
      <c r="R1230" s="316">
        <v>0</v>
      </c>
      <c r="S1230" s="316">
        <f>S1231+S1234</f>
        <v>348000000</v>
      </c>
      <c r="T1230" s="251">
        <f t="shared" si="131"/>
        <v>0</v>
      </c>
    </row>
    <row r="1231" spans="2:20" ht="15.9" hidden="1" x14ac:dyDescent="0.4">
      <c r="B1231" s="208">
        <v>525112</v>
      </c>
      <c r="C1231" s="180" t="s">
        <v>97</v>
      </c>
      <c r="D1231" s="178">
        <v>0</v>
      </c>
      <c r="E1231" s="179" t="s">
        <v>27</v>
      </c>
      <c r="F1231" s="180">
        <v>0</v>
      </c>
      <c r="G1231" s="254">
        <f>SUM(G1232:G1233)</f>
        <v>100000000</v>
      </c>
      <c r="H1231" s="178">
        <v>0</v>
      </c>
      <c r="I1231" s="179" t="s">
        <v>27</v>
      </c>
      <c r="J1231" s="180">
        <v>0</v>
      </c>
      <c r="K1231" s="254">
        <f>SUM(K1232:K1233)</f>
        <v>100000000</v>
      </c>
      <c r="L1231" s="178">
        <v>0</v>
      </c>
      <c r="M1231" s="179" t="s">
        <v>27</v>
      </c>
      <c r="N1231" s="180">
        <v>0</v>
      </c>
      <c r="O1231" s="254">
        <f>SUM(O1232:O1233)</f>
        <v>100000000</v>
      </c>
      <c r="P1231" s="178">
        <v>0</v>
      </c>
      <c r="Q1231" s="179" t="s">
        <v>27</v>
      </c>
      <c r="R1231" s="180">
        <v>0</v>
      </c>
      <c r="S1231" s="254">
        <f>SUM(S1232:S1233)</f>
        <v>100000000</v>
      </c>
      <c r="T1231" s="251">
        <f t="shared" si="131"/>
        <v>0</v>
      </c>
    </row>
    <row r="1232" spans="2:20" ht="15.9" hidden="1" x14ac:dyDescent="0.4">
      <c r="B1232" s="208" t="s">
        <v>27</v>
      </c>
      <c r="C1232" s="180" t="s">
        <v>478</v>
      </c>
      <c r="D1232" s="178">
        <v>400</v>
      </c>
      <c r="E1232" s="179" t="s">
        <v>40</v>
      </c>
      <c r="F1232" s="254">
        <v>125000</v>
      </c>
      <c r="G1232" s="254">
        <f>ROUNDDOWN(D1232*F1232,-3)</f>
        <v>50000000</v>
      </c>
      <c r="H1232" s="178">
        <v>400</v>
      </c>
      <c r="I1232" s="179" t="s">
        <v>40</v>
      </c>
      <c r="J1232" s="254">
        <v>125000</v>
      </c>
      <c r="K1232" s="254">
        <f>ROUNDDOWN(H1232*J1232,-3)</f>
        <v>50000000</v>
      </c>
      <c r="L1232" s="178">
        <v>400</v>
      </c>
      <c r="M1232" s="179" t="s">
        <v>40</v>
      </c>
      <c r="N1232" s="254">
        <v>125000</v>
      </c>
      <c r="O1232" s="254">
        <f>ROUNDDOWN(L1232*N1232,-3)</f>
        <v>50000000</v>
      </c>
      <c r="P1232" s="178">
        <v>400</v>
      </c>
      <c r="Q1232" s="179" t="s">
        <v>40</v>
      </c>
      <c r="R1232" s="254">
        <v>125000</v>
      </c>
      <c r="S1232" s="254">
        <f>ROUNDDOWN(P1232*R1232,-3)</f>
        <v>50000000</v>
      </c>
      <c r="T1232" s="251">
        <f t="shared" si="131"/>
        <v>0</v>
      </c>
    </row>
    <row r="1233" spans="2:20" ht="15.9" hidden="1" x14ac:dyDescent="0.4">
      <c r="B1233" s="208"/>
      <c r="C1233" s="180" t="s">
        <v>479</v>
      </c>
      <c r="D1233" s="178">
        <v>400</v>
      </c>
      <c r="E1233" s="179" t="s">
        <v>40</v>
      </c>
      <c r="F1233" s="254">
        <v>125000</v>
      </c>
      <c r="G1233" s="254">
        <f>ROUNDDOWN(D1233*F1233,-3)</f>
        <v>50000000</v>
      </c>
      <c r="H1233" s="178">
        <v>400</v>
      </c>
      <c r="I1233" s="179" t="s">
        <v>40</v>
      </c>
      <c r="J1233" s="254">
        <v>125000</v>
      </c>
      <c r="K1233" s="254">
        <f>ROUNDDOWN(H1233*J1233,-3)</f>
        <v>50000000</v>
      </c>
      <c r="L1233" s="178">
        <v>400</v>
      </c>
      <c r="M1233" s="179" t="s">
        <v>40</v>
      </c>
      <c r="N1233" s="254">
        <v>125000</v>
      </c>
      <c r="O1233" s="254">
        <f>ROUNDDOWN(L1233*N1233,-3)</f>
        <v>50000000</v>
      </c>
      <c r="P1233" s="178">
        <v>400</v>
      </c>
      <c r="Q1233" s="179" t="s">
        <v>40</v>
      </c>
      <c r="R1233" s="254">
        <v>125000</v>
      </c>
      <c r="S1233" s="254">
        <f>ROUNDDOWN(P1233*R1233,-3)</f>
        <v>50000000</v>
      </c>
      <c r="T1233" s="251">
        <f t="shared" si="131"/>
        <v>0</v>
      </c>
    </row>
    <row r="1234" spans="2:20" ht="15.9" hidden="1" x14ac:dyDescent="0.4">
      <c r="B1234" s="208">
        <v>525113</v>
      </c>
      <c r="C1234" s="180" t="s">
        <v>99</v>
      </c>
      <c r="D1234" s="178">
        <v>0</v>
      </c>
      <c r="E1234" s="179" t="s">
        <v>27</v>
      </c>
      <c r="F1234" s="180">
        <v>0</v>
      </c>
      <c r="G1234" s="254">
        <f>G1235</f>
        <v>248000000</v>
      </c>
      <c r="H1234" s="178">
        <v>0</v>
      </c>
      <c r="I1234" s="179" t="s">
        <v>27</v>
      </c>
      <c r="J1234" s="180">
        <v>0</v>
      </c>
      <c r="K1234" s="254">
        <f>K1235</f>
        <v>248000000</v>
      </c>
      <c r="L1234" s="178">
        <v>0</v>
      </c>
      <c r="M1234" s="179" t="s">
        <v>27</v>
      </c>
      <c r="N1234" s="180">
        <v>0</v>
      </c>
      <c r="O1234" s="254">
        <f>O1235</f>
        <v>248000000</v>
      </c>
      <c r="P1234" s="178">
        <v>0</v>
      </c>
      <c r="Q1234" s="179" t="s">
        <v>27</v>
      </c>
      <c r="R1234" s="180">
        <v>0</v>
      </c>
      <c r="S1234" s="254">
        <f>S1235</f>
        <v>248000000</v>
      </c>
      <c r="T1234" s="251">
        <f t="shared" si="131"/>
        <v>0</v>
      </c>
    </row>
    <row r="1235" spans="2:20" ht="15.9" hidden="1" x14ac:dyDescent="0.4">
      <c r="B1235" s="208" t="s">
        <v>27</v>
      </c>
      <c r="C1235" s="180" t="s">
        <v>480</v>
      </c>
      <c r="D1235" s="178">
        <v>400</v>
      </c>
      <c r="E1235" s="179" t="s">
        <v>40</v>
      </c>
      <c r="F1235" s="254">
        <v>620000</v>
      </c>
      <c r="G1235" s="254">
        <f>ROUNDDOWN(D1235*F1235,-3)</f>
        <v>248000000</v>
      </c>
      <c r="H1235" s="178">
        <v>400</v>
      </c>
      <c r="I1235" s="179" t="s">
        <v>40</v>
      </c>
      <c r="J1235" s="254">
        <v>620000</v>
      </c>
      <c r="K1235" s="254">
        <f>ROUNDDOWN(H1235*J1235,-3)</f>
        <v>248000000</v>
      </c>
      <c r="L1235" s="178">
        <v>400</v>
      </c>
      <c r="M1235" s="179" t="s">
        <v>40</v>
      </c>
      <c r="N1235" s="254">
        <v>620000</v>
      </c>
      <c r="O1235" s="254">
        <f>ROUNDDOWN(L1235*N1235,-3)</f>
        <v>248000000</v>
      </c>
      <c r="P1235" s="178">
        <v>400</v>
      </c>
      <c r="Q1235" s="179" t="s">
        <v>40</v>
      </c>
      <c r="R1235" s="254">
        <v>620000</v>
      </c>
      <c r="S1235" s="254">
        <f>ROUNDDOWN(P1235*R1235,-3)</f>
        <v>248000000</v>
      </c>
      <c r="T1235" s="251">
        <f t="shared" si="131"/>
        <v>0</v>
      </c>
    </row>
    <row r="1236" spans="2:20" ht="15.9" hidden="1" x14ac:dyDescent="0.4">
      <c r="B1236" s="312" t="s">
        <v>388</v>
      </c>
      <c r="C1236" s="313" t="s">
        <v>481</v>
      </c>
      <c r="D1236" s="269">
        <v>1</v>
      </c>
      <c r="E1236" s="270" t="s">
        <v>130</v>
      </c>
      <c r="F1236" s="254">
        <v>0</v>
      </c>
      <c r="G1236" s="254">
        <f>G1237</f>
        <v>240000000</v>
      </c>
      <c r="H1236" s="314">
        <v>1</v>
      </c>
      <c r="I1236" s="315" t="s">
        <v>130</v>
      </c>
      <c r="J1236" s="316">
        <v>0</v>
      </c>
      <c r="K1236" s="316">
        <f>K1237</f>
        <v>240000000</v>
      </c>
      <c r="L1236" s="314">
        <v>1</v>
      </c>
      <c r="M1236" s="315" t="s">
        <v>130</v>
      </c>
      <c r="N1236" s="316">
        <v>0</v>
      </c>
      <c r="O1236" s="316">
        <f>O1237</f>
        <v>240000000</v>
      </c>
      <c r="P1236" s="314">
        <v>1</v>
      </c>
      <c r="Q1236" s="315" t="s">
        <v>130</v>
      </c>
      <c r="R1236" s="316">
        <v>0</v>
      </c>
      <c r="S1236" s="316">
        <f>S1237</f>
        <v>240000000</v>
      </c>
      <c r="T1236" s="251">
        <f t="shared" si="131"/>
        <v>0</v>
      </c>
    </row>
    <row r="1237" spans="2:20" ht="15.9" hidden="1" x14ac:dyDescent="0.4">
      <c r="B1237" s="208">
        <v>525112</v>
      </c>
      <c r="C1237" s="180" t="s">
        <v>97</v>
      </c>
      <c r="D1237" s="178"/>
      <c r="E1237" s="179" t="s">
        <v>27</v>
      </c>
      <c r="F1237" s="180">
        <v>0</v>
      </c>
      <c r="G1237" s="254">
        <f>G1238</f>
        <v>240000000</v>
      </c>
      <c r="H1237" s="178"/>
      <c r="I1237" s="179" t="s">
        <v>27</v>
      </c>
      <c r="J1237" s="180">
        <v>0</v>
      </c>
      <c r="K1237" s="254">
        <f>K1238</f>
        <v>240000000</v>
      </c>
      <c r="L1237" s="178"/>
      <c r="M1237" s="179" t="s">
        <v>27</v>
      </c>
      <c r="N1237" s="180">
        <v>0</v>
      </c>
      <c r="O1237" s="254">
        <f>O1238</f>
        <v>240000000</v>
      </c>
      <c r="P1237" s="178"/>
      <c r="Q1237" s="179" t="s">
        <v>27</v>
      </c>
      <c r="R1237" s="180">
        <v>0</v>
      </c>
      <c r="S1237" s="254">
        <f>S1238</f>
        <v>240000000</v>
      </c>
      <c r="T1237" s="251">
        <f t="shared" ref="T1237:T1300" si="132">O1237-S1237</f>
        <v>0</v>
      </c>
    </row>
    <row r="1238" spans="2:20" ht="15.9" hidden="1" x14ac:dyDescent="0.4">
      <c r="B1238" s="208" t="s">
        <v>27</v>
      </c>
      <c r="C1238" s="180" t="s">
        <v>482</v>
      </c>
      <c r="D1238" s="178">
        <v>96</v>
      </c>
      <c r="E1238" s="179" t="s">
        <v>40</v>
      </c>
      <c r="F1238" s="254">
        <v>2500000</v>
      </c>
      <c r="G1238" s="254">
        <f>ROUNDDOWN(D1238*F1238,-3)</f>
        <v>240000000</v>
      </c>
      <c r="H1238" s="178">
        <v>96</v>
      </c>
      <c r="I1238" s="179" t="s">
        <v>40</v>
      </c>
      <c r="J1238" s="254">
        <v>2500000</v>
      </c>
      <c r="K1238" s="254">
        <f>ROUNDDOWN(H1238*J1238,-3)</f>
        <v>240000000</v>
      </c>
      <c r="L1238" s="178">
        <v>96</v>
      </c>
      <c r="M1238" s="179" t="s">
        <v>40</v>
      </c>
      <c r="N1238" s="254">
        <v>2500000</v>
      </c>
      <c r="O1238" s="254">
        <f>ROUNDDOWN(L1238*N1238,-3)</f>
        <v>240000000</v>
      </c>
      <c r="P1238" s="178">
        <v>96</v>
      </c>
      <c r="Q1238" s="179" t="s">
        <v>40</v>
      </c>
      <c r="R1238" s="254">
        <v>2500000</v>
      </c>
      <c r="S1238" s="254">
        <f>ROUNDDOWN(P1238*R1238,-3)</f>
        <v>240000000</v>
      </c>
      <c r="T1238" s="251">
        <f t="shared" si="132"/>
        <v>0</v>
      </c>
    </row>
    <row r="1239" spans="2:20" ht="15.9" hidden="1" x14ac:dyDescent="0.4">
      <c r="B1239" s="312" t="s">
        <v>390</v>
      </c>
      <c r="C1239" s="313" t="s">
        <v>483</v>
      </c>
      <c r="D1239" s="269">
        <v>1</v>
      </c>
      <c r="E1239" s="270" t="s">
        <v>130</v>
      </c>
      <c r="F1239" s="254">
        <v>0</v>
      </c>
      <c r="G1239" s="254">
        <f>G1240</f>
        <v>300000000</v>
      </c>
      <c r="H1239" s="314">
        <v>1</v>
      </c>
      <c r="I1239" s="315" t="s">
        <v>130</v>
      </c>
      <c r="J1239" s="316">
        <v>0</v>
      </c>
      <c r="K1239" s="316">
        <f>K1240</f>
        <v>300000000</v>
      </c>
      <c r="L1239" s="314">
        <v>1</v>
      </c>
      <c r="M1239" s="315" t="s">
        <v>130</v>
      </c>
      <c r="N1239" s="316">
        <v>0</v>
      </c>
      <c r="O1239" s="316">
        <f>O1240</f>
        <v>300000000</v>
      </c>
      <c r="P1239" s="314">
        <v>1</v>
      </c>
      <c r="Q1239" s="315" t="s">
        <v>130</v>
      </c>
      <c r="R1239" s="316">
        <v>0</v>
      </c>
      <c r="S1239" s="316">
        <f>S1240</f>
        <v>300000000</v>
      </c>
      <c r="T1239" s="251">
        <f t="shared" si="132"/>
        <v>0</v>
      </c>
    </row>
    <row r="1240" spans="2:20" ht="15.9" hidden="1" x14ac:dyDescent="0.4">
      <c r="B1240" s="208">
        <v>525112</v>
      </c>
      <c r="C1240" s="180" t="s">
        <v>97</v>
      </c>
      <c r="D1240" s="178"/>
      <c r="E1240" s="179" t="s">
        <v>27</v>
      </c>
      <c r="F1240" s="180">
        <v>0</v>
      </c>
      <c r="G1240" s="254">
        <f>G1241</f>
        <v>300000000</v>
      </c>
      <c r="H1240" s="178"/>
      <c r="I1240" s="179" t="s">
        <v>27</v>
      </c>
      <c r="J1240" s="180">
        <v>0</v>
      </c>
      <c r="K1240" s="254">
        <f>K1241</f>
        <v>300000000</v>
      </c>
      <c r="L1240" s="178"/>
      <c r="M1240" s="179" t="s">
        <v>27</v>
      </c>
      <c r="N1240" s="180">
        <v>0</v>
      </c>
      <c r="O1240" s="254">
        <f>O1241</f>
        <v>300000000</v>
      </c>
      <c r="P1240" s="178"/>
      <c r="Q1240" s="179" t="s">
        <v>27</v>
      </c>
      <c r="R1240" s="180">
        <v>0</v>
      </c>
      <c r="S1240" s="254">
        <f>S1241</f>
        <v>300000000</v>
      </c>
      <c r="T1240" s="251">
        <f t="shared" si="132"/>
        <v>0</v>
      </c>
    </row>
    <row r="1241" spans="2:20" ht="15.9" hidden="1" x14ac:dyDescent="0.4">
      <c r="B1241" s="208" t="s">
        <v>27</v>
      </c>
      <c r="C1241" s="180" t="s">
        <v>484</v>
      </c>
      <c r="D1241" s="178">
        <v>120</v>
      </c>
      <c r="E1241" s="179" t="s">
        <v>40</v>
      </c>
      <c r="F1241" s="254">
        <v>2500000</v>
      </c>
      <c r="G1241" s="254">
        <f>ROUNDDOWN(D1241*F1241,-3)</f>
        <v>300000000</v>
      </c>
      <c r="H1241" s="178">
        <v>120</v>
      </c>
      <c r="I1241" s="179" t="s">
        <v>40</v>
      </c>
      <c r="J1241" s="254">
        <v>2500000</v>
      </c>
      <c r="K1241" s="254">
        <f>ROUNDDOWN(H1241*J1241,-3)</f>
        <v>300000000</v>
      </c>
      <c r="L1241" s="178">
        <v>120</v>
      </c>
      <c r="M1241" s="179" t="s">
        <v>40</v>
      </c>
      <c r="N1241" s="254">
        <v>2500000</v>
      </c>
      <c r="O1241" s="254">
        <f>ROUNDDOWN(L1241*N1241,-3)</f>
        <v>300000000</v>
      </c>
      <c r="P1241" s="178">
        <v>120</v>
      </c>
      <c r="Q1241" s="179" t="s">
        <v>40</v>
      </c>
      <c r="R1241" s="254">
        <v>2500000</v>
      </c>
      <c r="S1241" s="254">
        <f>ROUNDDOWN(P1241*R1241,-3)</f>
        <v>300000000</v>
      </c>
      <c r="T1241" s="251">
        <f t="shared" si="132"/>
        <v>0</v>
      </c>
    </row>
    <row r="1242" spans="2:20" ht="15.9" hidden="1" x14ac:dyDescent="0.4">
      <c r="B1242" s="312" t="s">
        <v>392</v>
      </c>
      <c r="C1242" s="313" t="s">
        <v>485</v>
      </c>
      <c r="D1242" s="269">
        <v>1</v>
      </c>
      <c r="E1242" s="270" t="s">
        <v>130</v>
      </c>
      <c r="F1242" s="254">
        <v>0</v>
      </c>
      <c r="G1242" s="254">
        <f>G1243</f>
        <v>300000000</v>
      </c>
      <c r="H1242" s="314">
        <v>1</v>
      </c>
      <c r="I1242" s="315" t="s">
        <v>130</v>
      </c>
      <c r="J1242" s="316">
        <v>0</v>
      </c>
      <c r="K1242" s="316">
        <f>K1243</f>
        <v>300000000</v>
      </c>
      <c r="L1242" s="314">
        <v>1</v>
      </c>
      <c r="M1242" s="315" t="s">
        <v>130</v>
      </c>
      <c r="N1242" s="316">
        <v>0</v>
      </c>
      <c r="O1242" s="316">
        <f>O1243</f>
        <v>300000000</v>
      </c>
      <c r="P1242" s="314">
        <v>1</v>
      </c>
      <c r="Q1242" s="315" t="s">
        <v>130</v>
      </c>
      <c r="R1242" s="316">
        <v>0</v>
      </c>
      <c r="S1242" s="316">
        <f>S1243</f>
        <v>300000000</v>
      </c>
      <c r="T1242" s="251">
        <f t="shared" si="132"/>
        <v>0</v>
      </c>
    </row>
    <row r="1243" spans="2:20" ht="15.9" hidden="1" x14ac:dyDescent="0.4">
      <c r="B1243" s="208">
        <v>525112</v>
      </c>
      <c r="C1243" s="180" t="s">
        <v>97</v>
      </c>
      <c r="D1243" s="178"/>
      <c r="E1243" s="179" t="s">
        <v>27</v>
      </c>
      <c r="F1243" s="180">
        <v>0</v>
      </c>
      <c r="G1243" s="254">
        <f>G1244</f>
        <v>300000000</v>
      </c>
      <c r="H1243" s="178"/>
      <c r="I1243" s="179" t="s">
        <v>27</v>
      </c>
      <c r="J1243" s="180">
        <v>0</v>
      </c>
      <c r="K1243" s="254">
        <f>K1244</f>
        <v>300000000</v>
      </c>
      <c r="L1243" s="178"/>
      <c r="M1243" s="179" t="s">
        <v>27</v>
      </c>
      <c r="N1243" s="180">
        <v>0</v>
      </c>
      <c r="O1243" s="254">
        <f>O1244</f>
        <v>300000000</v>
      </c>
      <c r="P1243" s="178"/>
      <c r="Q1243" s="179" t="s">
        <v>27</v>
      </c>
      <c r="R1243" s="180">
        <v>0</v>
      </c>
      <c r="S1243" s="254">
        <f>S1244</f>
        <v>300000000</v>
      </c>
      <c r="T1243" s="251">
        <f t="shared" si="132"/>
        <v>0</v>
      </c>
    </row>
    <row r="1244" spans="2:20" ht="15.9" hidden="1" x14ac:dyDescent="0.4">
      <c r="B1244" s="208" t="s">
        <v>27</v>
      </c>
      <c r="C1244" s="180" t="s">
        <v>486</v>
      </c>
      <c r="D1244" s="178">
        <v>120</v>
      </c>
      <c r="E1244" s="179" t="s">
        <v>40</v>
      </c>
      <c r="F1244" s="254">
        <v>2500000</v>
      </c>
      <c r="G1244" s="254">
        <f>ROUNDDOWN(D1244*F1244,-3)</f>
        <v>300000000</v>
      </c>
      <c r="H1244" s="178">
        <v>120</v>
      </c>
      <c r="I1244" s="179" t="s">
        <v>40</v>
      </c>
      <c r="J1244" s="254">
        <v>2500000</v>
      </c>
      <c r="K1244" s="254">
        <f>ROUNDDOWN(H1244*J1244,-3)</f>
        <v>300000000</v>
      </c>
      <c r="L1244" s="178">
        <v>120</v>
      </c>
      <c r="M1244" s="179" t="s">
        <v>40</v>
      </c>
      <c r="N1244" s="254">
        <v>2500000</v>
      </c>
      <c r="O1244" s="254">
        <f>ROUNDDOWN(L1244*N1244,-3)</f>
        <v>300000000</v>
      </c>
      <c r="P1244" s="178">
        <v>120</v>
      </c>
      <c r="Q1244" s="179" t="s">
        <v>40</v>
      </c>
      <c r="R1244" s="254">
        <v>2500000</v>
      </c>
      <c r="S1244" s="254">
        <f>ROUNDDOWN(P1244*R1244,-3)</f>
        <v>300000000</v>
      </c>
      <c r="T1244" s="251">
        <f t="shared" si="132"/>
        <v>0</v>
      </c>
    </row>
    <row r="1245" spans="2:20" ht="15.9" hidden="1" x14ac:dyDescent="0.4">
      <c r="B1245" s="312" t="s">
        <v>394</v>
      </c>
      <c r="C1245" s="313" t="s">
        <v>487</v>
      </c>
      <c r="D1245" s="269">
        <v>1</v>
      </c>
      <c r="E1245" s="270" t="s">
        <v>130</v>
      </c>
      <c r="F1245" s="254">
        <v>0</v>
      </c>
      <c r="G1245" s="254">
        <f>G1246</f>
        <v>240000000</v>
      </c>
      <c r="H1245" s="314">
        <v>1</v>
      </c>
      <c r="I1245" s="315" t="s">
        <v>130</v>
      </c>
      <c r="J1245" s="316">
        <v>0</v>
      </c>
      <c r="K1245" s="316">
        <f>K1246</f>
        <v>240000000</v>
      </c>
      <c r="L1245" s="314">
        <v>1</v>
      </c>
      <c r="M1245" s="315" t="s">
        <v>130</v>
      </c>
      <c r="N1245" s="316">
        <v>0</v>
      </c>
      <c r="O1245" s="316">
        <f>O1246</f>
        <v>240000000</v>
      </c>
      <c r="P1245" s="314">
        <v>1</v>
      </c>
      <c r="Q1245" s="315" t="s">
        <v>130</v>
      </c>
      <c r="R1245" s="316">
        <v>0</v>
      </c>
      <c r="S1245" s="316">
        <f>S1246</f>
        <v>240000000</v>
      </c>
      <c r="T1245" s="251">
        <f t="shared" si="132"/>
        <v>0</v>
      </c>
    </row>
    <row r="1246" spans="2:20" ht="15.9" hidden="1" x14ac:dyDescent="0.4">
      <c r="B1246" s="208">
        <v>525112</v>
      </c>
      <c r="C1246" s="180" t="s">
        <v>97</v>
      </c>
      <c r="D1246" s="178"/>
      <c r="E1246" s="179" t="s">
        <v>27</v>
      </c>
      <c r="F1246" s="180">
        <v>0</v>
      </c>
      <c r="G1246" s="254">
        <f>G1247</f>
        <v>240000000</v>
      </c>
      <c r="H1246" s="178"/>
      <c r="I1246" s="179" t="s">
        <v>27</v>
      </c>
      <c r="J1246" s="180">
        <v>0</v>
      </c>
      <c r="K1246" s="254">
        <f>K1247</f>
        <v>240000000</v>
      </c>
      <c r="L1246" s="178"/>
      <c r="M1246" s="179" t="s">
        <v>27</v>
      </c>
      <c r="N1246" s="180">
        <v>0</v>
      </c>
      <c r="O1246" s="254">
        <f>O1247</f>
        <v>240000000</v>
      </c>
      <c r="P1246" s="178"/>
      <c r="Q1246" s="179" t="s">
        <v>27</v>
      </c>
      <c r="R1246" s="180">
        <v>0</v>
      </c>
      <c r="S1246" s="254">
        <f>S1247</f>
        <v>240000000</v>
      </c>
      <c r="T1246" s="251">
        <f t="shared" si="132"/>
        <v>0</v>
      </c>
    </row>
    <row r="1247" spans="2:20" ht="15.9" hidden="1" x14ac:dyDescent="0.4">
      <c r="B1247" s="208" t="s">
        <v>27</v>
      </c>
      <c r="C1247" s="180" t="s">
        <v>488</v>
      </c>
      <c r="D1247" s="178">
        <v>120</v>
      </c>
      <c r="E1247" s="179" t="s">
        <v>40</v>
      </c>
      <c r="F1247" s="254">
        <v>2000000</v>
      </c>
      <c r="G1247" s="254">
        <f>ROUNDDOWN(D1247*F1247,-3)</f>
        <v>240000000</v>
      </c>
      <c r="H1247" s="178">
        <v>120</v>
      </c>
      <c r="I1247" s="179" t="s">
        <v>40</v>
      </c>
      <c r="J1247" s="254">
        <v>2000000</v>
      </c>
      <c r="K1247" s="254">
        <f>ROUNDDOWN(H1247*J1247,-3)</f>
        <v>240000000</v>
      </c>
      <c r="L1247" s="178">
        <v>120</v>
      </c>
      <c r="M1247" s="179" t="s">
        <v>40</v>
      </c>
      <c r="N1247" s="254">
        <v>2000000</v>
      </c>
      <c r="O1247" s="254">
        <f>ROUNDDOWN(L1247*N1247,-3)</f>
        <v>240000000</v>
      </c>
      <c r="P1247" s="178">
        <v>120</v>
      </c>
      <c r="Q1247" s="179" t="s">
        <v>40</v>
      </c>
      <c r="R1247" s="254">
        <v>2000000</v>
      </c>
      <c r="S1247" s="254">
        <f>ROUNDDOWN(P1247*R1247,-3)</f>
        <v>240000000</v>
      </c>
      <c r="T1247" s="251">
        <f t="shared" si="132"/>
        <v>0</v>
      </c>
    </row>
    <row r="1248" spans="2:20" ht="15.9" hidden="1" x14ac:dyDescent="0.4">
      <c r="B1248" s="312" t="s">
        <v>396</v>
      </c>
      <c r="C1248" s="313" t="s">
        <v>489</v>
      </c>
      <c r="D1248" s="269">
        <v>1</v>
      </c>
      <c r="E1248" s="270" t="s">
        <v>130</v>
      </c>
      <c r="F1248" s="254">
        <v>0</v>
      </c>
      <c r="G1248" s="254">
        <f>G1249</f>
        <v>34663691000</v>
      </c>
      <c r="H1248" s="314">
        <v>1</v>
      </c>
      <c r="I1248" s="315" t="s">
        <v>130</v>
      </c>
      <c r="J1248" s="316">
        <v>0</v>
      </c>
      <c r="K1248" s="316">
        <f>K1249</f>
        <v>34663691000</v>
      </c>
      <c r="L1248" s="314">
        <v>1</v>
      </c>
      <c r="M1248" s="315" t="s">
        <v>130</v>
      </c>
      <c r="N1248" s="316">
        <v>0</v>
      </c>
      <c r="O1248" s="316">
        <f>O1249</f>
        <v>34663691000</v>
      </c>
      <c r="P1248" s="314">
        <v>1</v>
      </c>
      <c r="Q1248" s="315" t="s">
        <v>130</v>
      </c>
      <c r="R1248" s="316">
        <v>0</v>
      </c>
      <c r="S1248" s="316">
        <f>S1249</f>
        <v>34663691000</v>
      </c>
      <c r="T1248" s="251">
        <f t="shared" si="132"/>
        <v>0</v>
      </c>
    </row>
    <row r="1249" spans="2:20" ht="15.9" hidden="1" x14ac:dyDescent="0.4">
      <c r="B1249" s="208">
        <v>525111</v>
      </c>
      <c r="C1249" s="180" t="s">
        <v>174</v>
      </c>
      <c r="D1249" s="178"/>
      <c r="E1249" s="179"/>
      <c r="F1249" s="180"/>
      <c r="G1249" s="254">
        <f>G1250</f>
        <v>34663691000</v>
      </c>
      <c r="H1249" s="178"/>
      <c r="I1249" s="179"/>
      <c r="J1249" s="180"/>
      <c r="K1249" s="254">
        <f>K1250</f>
        <v>34663691000</v>
      </c>
      <c r="L1249" s="178"/>
      <c r="M1249" s="179"/>
      <c r="N1249" s="180"/>
      <c r="O1249" s="254">
        <f>O1250</f>
        <v>34663691000</v>
      </c>
      <c r="P1249" s="178"/>
      <c r="Q1249" s="179"/>
      <c r="R1249" s="180"/>
      <c r="S1249" s="254">
        <f>S1250</f>
        <v>34663691000</v>
      </c>
      <c r="T1249" s="251">
        <f t="shared" si="132"/>
        <v>0</v>
      </c>
    </row>
    <row r="1250" spans="2:20" ht="15.9" hidden="1" x14ac:dyDescent="0.4">
      <c r="B1250" s="208" t="s">
        <v>27</v>
      </c>
      <c r="C1250" s="180" t="s">
        <v>490</v>
      </c>
      <c r="D1250" s="178">
        <v>1</v>
      </c>
      <c r="E1250" s="179" t="s">
        <v>38</v>
      </c>
      <c r="F1250" s="254">
        <v>34663691000</v>
      </c>
      <c r="G1250" s="254">
        <f>ROUNDDOWN(D1250*F1250,-3)</f>
        <v>34663691000</v>
      </c>
      <c r="H1250" s="178">
        <v>1</v>
      </c>
      <c r="I1250" s="179" t="s">
        <v>38</v>
      </c>
      <c r="J1250" s="254">
        <v>34663691000</v>
      </c>
      <c r="K1250" s="254">
        <f>ROUNDDOWN(H1250*J1250,-3)</f>
        <v>34663691000</v>
      </c>
      <c r="L1250" s="178">
        <v>1</v>
      </c>
      <c r="M1250" s="179" t="s">
        <v>38</v>
      </c>
      <c r="N1250" s="254">
        <v>34663691000</v>
      </c>
      <c r="O1250" s="254">
        <f>ROUNDDOWN(L1250*N1250,-3)</f>
        <v>34663691000</v>
      </c>
      <c r="P1250" s="178">
        <v>1</v>
      </c>
      <c r="Q1250" s="179" t="s">
        <v>38</v>
      </c>
      <c r="R1250" s="254">
        <v>34663691000</v>
      </c>
      <c r="S1250" s="254">
        <f>ROUNDDOWN(P1250*R1250,-3)</f>
        <v>34663691000</v>
      </c>
      <c r="T1250" s="251">
        <f t="shared" si="132"/>
        <v>0</v>
      </c>
    </row>
    <row r="1251" spans="2:20" ht="15.9" hidden="1" x14ac:dyDescent="0.4">
      <c r="B1251" s="312" t="s">
        <v>398</v>
      </c>
      <c r="C1251" s="313" t="s">
        <v>491</v>
      </c>
      <c r="D1251" s="269">
        <v>1</v>
      </c>
      <c r="E1251" s="270" t="s">
        <v>130</v>
      </c>
      <c r="F1251" s="254">
        <v>0</v>
      </c>
      <c r="G1251" s="254">
        <f>G1252+G1254+G1256</f>
        <v>1532065000</v>
      </c>
      <c r="H1251" s="314">
        <v>1</v>
      </c>
      <c r="I1251" s="315" t="s">
        <v>130</v>
      </c>
      <c r="J1251" s="316">
        <v>0</v>
      </c>
      <c r="K1251" s="316">
        <f>K1252+K1254+K1256</f>
        <v>1532065000</v>
      </c>
      <c r="L1251" s="314">
        <v>1</v>
      </c>
      <c r="M1251" s="315" t="s">
        <v>130</v>
      </c>
      <c r="N1251" s="316">
        <v>0</v>
      </c>
      <c r="O1251" s="316">
        <f>O1252+O1254+O1256</f>
        <v>1532065000</v>
      </c>
      <c r="P1251" s="314">
        <v>1</v>
      </c>
      <c r="Q1251" s="315" t="s">
        <v>130</v>
      </c>
      <c r="R1251" s="316">
        <v>0</v>
      </c>
      <c r="S1251" s="316">
        <f>S1252+S1254+S1256</f>
        <v>1532065000</v>
      </c>
      <c r="T1251" s="251">
        <f t="shared" si="132"/>
        <v>0</v>
      </c>
    </row>
    <row r="1252" spans="2:20" ht="15.9" hidden="1" x14ac:dyDescent="0.4">
      <c r="B1252" s="208">
        <v>525112</v>
      </c>
      <c r="C1252" s="180" t="s">
        <v>97</v>
      </c>
      <c r="D1252" s="178">
        <v>0</v>
      </c>
      <c r="E1252" s="179" t="s">
        <v>27</v>
      </c>
      <c r="F1252" s="180">
        <v>0</v>
      </c>
      <c r="G1252" s="254">
        <f>G1253</f>
        <v>626400000</v>
      </c>
      <c r="H1252" s="178">
        <v>0</v>
      </c>
      <c r="I1252" s="179" t="s">
        <v>27</v>
      </c>
      <c r="J1252" s="180">
        <v>0</v>
      </c>
      <c r="K1252" s="254">
        <f>K1253</f>
        <v>626400000</v>
      </c>
      <c r="L1252" s="178">
        <v>0</v>
      </c>
      <c r="M1252" s="179" t="s">
        <v>27</v>
      </c>
      <c r="N1252" s="180">
        <v>0</v>
      </c>
      <c r="O1252" s="254">
        <f>O1253</f>
        <v>626400000</v>
      </c>
      <c r="P1252" s="178">
        <v>0</v>
      </c>
      <c r="Q1252" s="179" t="s">
        <v>27</v>
      </c>
      <c r="R1252" s="180">
        <v>0</v>
      </c>
      <c r="S1252" s="254">
        <f>S1253</f>
        <v>626400000</v>
      </c>
      <c r="T1252" s="251">
        <f t="shared" si="132"/>
        <v>0</v>
      </c>
    </row>
    <row r="1253" spans="2:20" ht="15.9" hidden="1" x14ac:dyDescent="0.4">
      <c r="B1253" s="208" t="s">
        <v>27</v>
      </c>
      <c r="C1253" s="180" t="s">
        <v>492</v>
      </c>
      <c r="D1253" s="178">
        <v>1</v>
      </c>
      <c r="E1253" s="179" t="s">
        <v>38</v>
      </c>
      <c r="F1253" s="254">
        <v>626400000</v>
      </c>
      <c r="G1253" s="254">
        <f>ROUNDDOWN(D1253*F1253,-3)</f>
        <v>626400000</v>
      </c>
      <c r="H1253" s="178">
        <v>1</v>
      </c>
      <c r="I1253" s="179" t="s">
        <v>38</v>
      </c>
      <c r="J1253" s="254">
        <v>626400000</v>
      </c>
      <c r="K1253" s="254">
        <f>ROUNDDOWN(H1253*J1253,-3)</f>
        <v>626400000</v>
      </c>
      <c r="L1253" s="178">
        <v>1</v>
      </c>
      <c r="M1253" s="179" t="s">
        <v>38</v>
      </c>
      <c r="N1253" s="254">
        <v>626400000</v>
      </c>
      <c r="O1253" s="254">
        <f>ROUNDDOWN(L1253*N1253,-3)</f>
        <v>626400000</v>
      </c>
      <c r="P1253" s="178">
        <v>1</v>
      </c>
      <c r="Q1253" s="179" t="s">
        <v>38</v>
      </c>
      <c r="R1253" s="254">
        <v>626400000</v>
      </c>
      <c r="S1253" s="254">
        <f>ROUNDDOWN(P1253*R1253,-3)</f>
        <v>626400000</v>
      </c>
      <c r="T1253" s="251">
        <f t="shared" si="132"/>
        <v>0</v>
      </c>
    </row>
    <row r="1254" spans="2:20" ht="15.9" hidden="1" x14ac:dyDescent="0.4">
      <c r="B1254" s="208">
        <v>525113</v>
      </c>
      <c r="C1254" s="180" t="s">
        <v>99</v>
      </c>
      <c r="D1254" s="178">
        <v>0</v>
      </c>
      <c r="E1254" s="179" t="s">
        <v>27</v>
      </c>
      <c r="F1254" s="180">
        <v>0</v>
      </c>
      <c r="G1254" s="254">
        <f>G1255</f>
        <v>875665000</v>
      </c>
      <c r="H1254" s="178">
        <v>0</v>
      </c>
      <c r="I1254" s="179" t="s">
        <v>27</v>
      </c>
      <c r="J1254" s="180">
        <v>0</v>
      </c>
      <c r="K1254" s="254">
        <f>K1255</f>
        <v>875665000</v>
      </c>
      <c r="L1254" s="178">
        <v>0</v>
      </c>
      <c r="M1254" s="179" t="s">
        <v>27</v>
      </c>
      <c r="N1254" s="180">
        <v>0</v>
      </c>
      <c r="O1254" s="254">
        <f>O1255</f>
        <v>875665000</v>
      </c>
      <c r="P1254" s="178">
        <v>0</v>
      </c>
      <c r="Q1254" s="179" t="s">
        <v>27</v>
      </c>
      <c r="R1254" s="180">
        <v>0</v>
      </c>
      <c r="S1254" s="254">
        <f>S1255</f>
        <v>875665000</v>
      </c>
      <c r="T1254" s="251">
        <f t="shared" si="132"/>
        <v>0</v>
      </c>
    </row>
    <row r="1255" spans="2:20" ht="15.9" hidden="1" x14ac:dyDescent="0.4">
      <c r="B1255" s="208" t="s">
        <v>27</v>
      </c>
      <c r="C1255" s="180" t="s">
        <v>493</v>
      </c>
      <c r="D1255" s="178">
        <v>1</v>
      </c>
      <c r="E1255" s="179" t="s">
        <v>66</v>
      </c>
      <c r="F1255" s="254">
        <v>875665000</v>
      </c>
      <c r="G1255" s="254">
        <f>ROUNDDOWN(D1255*F1255,-3)</f>
        <v>875665000</v>
      </c>
      <c r="H1255" s="178">
        <v>1</v>
      </c>
      <c r="I1255" s="179" t="s">
        <v>66</v>
      </c>
      <c r="J1255" s="254">
        <v>875665000</v>
      </c>
      <c r="K1255" s="254">
        <f>ROUNDDOWN(H1255*J1255,-3)</f>
        <v>875665000</v>
      </c>
      <c r="L1255" s="178">
        <v>1</v>
      </c>
      <c r="M1255" s="179" t="s">
        <v>66</v>
      </c>
      <c r="N1255" s="254">
        <v>875665000</v>
      </c>
      <c r="O1255" s="254">
        <f>ROUNDDOWN(L1255*N1255,-3)</f>
        <v>875665000</v>
      </c>
      <c r="P1255" s="178">
        <v>1</v>
      </c>
      <c r="Q1255" s="179" t="s">
        <v>66</v>
      </c>
      <c r="R1255" s="254">
        <v>875665000</v>
      </c>
      <c r="S1255" s="254">
        <f>ROUNDDOWN(P1255*R1255,-3)</f>
        <v>875665000</v>
      </c>
      <c r="T1255" s="251">
        <f t="shared" si="132"/>
        <v>0</v>
      </c>
    </row>
    <row r="1256" spans="2:20" ht="15.9" hidden="1" x14ac:dyDescent="0.4">
      <c r="B1256" s="208">
        <v>525121</v>
      </c>
      <c r="C1256" s="180" t="s">
        <v>494</v>
      </c>
      <c r="D1256" s="178">
        <v>0</v>
      </c>
      <c r="E1256" s="179" t="s">
        <v>27</v>
      </c>
      <c r="F1256" s="180">
        <v>0</v>
      </c>
      <c r="G1256" s="254">
        <f>SUM(G1257:G1257)</f>
        <v>30000000</v>
      </c>
      <c r="H1256" s="178">
        <v>0</v>
      </c>
      <c r="I1256" s="179" t="s">
        <v>27</v>
      </c>
      <c r="J1256" s="180">
        <v>0</v>
      </c>
      <c r="K1256" s="254">
        <f>SUM(K1257:K1257)</f>
        <v>30000000</v>
      </c>
      <c r="L1256" s="178">
        <v>0</v>
      </c>
      <c r="M1256" s="179" t="s">
        <v>27</v>
      </c>
      <c r="N1256" s="180">
        <v>0</v>
      </c>
      <c r="O1256" s="254">
        <f>SUM(O1257:O1257)</f>
        <v>30000000</v>
      </c>
      <c r="P1256" s="178">
        <v>0</v>
      </c>
      <c r="Q1256" s="179" t="s">
        <v>27</v>
      </c>
      <c r="R1256" s="180">
        <v>0</v>
      </c>
      <c r="S1256" s="254">
        <f>SUM(S1257:S1257)</f>
        <v>30000000</v>
      </c>
      <c r="T1256" s="251">
        <f t="shared" si="132"/>
        <v>0</v>
      </c>
    </row>
    <row r="1257" spans="2:20" ht="15.9" hidden="1" x14ac:dyDescent="0.4">
      <c r="B1257" s="208" t="s">
        <v>27</v>
      </c>
      <c r="C1257" s="180" t="s">
        <v>495</v>
      </c>
      <c r="D1257" s="178">
        <v>1</v>
      </c>
      <c r="E1257" s="179" t="s">
        <v>38</v>
      </c>
      <c r="F1257" s="254">
        <f>50*600000</f>
        <v>30000000</v>
      </c>
      <c r="G1257" s="254">
        <f>ROUNDDOWN(D1257*F1257,-3)</f>
        <v>30000000</v>
      </c>
      <c r="H1257" s="178">
        <v>1</v>
      </c>
      <c r="I1257" s="179" t="s">
        <v>38</v>
      </c>
      <c r="J1257" s="254">
        <f>50*600000</f>
        <v>30000000</v>
      </c>
      <c r="K1257" s="254">
        <f>ROUNDDOWN(H1257*J1257,-3)</f>
        <v>30000000</v>
      </c>
      <c r="L1257" s="178">
        <v>1</v>
      </c>
      <c r="M1257" s="179" t="s">
        <v>38</v>
      </c>
      <c r="N1257" s="254">
        <f>50*600000</f>
        <v>30000000</v>
      </c>
      <c r="O1257" s="254">
        <f>ROUNDDOWN(L1257*N1257,-3)</f>
        <v>30000000</v>
      </c>
      <c r="P1257" s="178">
        <v>1</v>
      </c>
      <c r="Q1257" s="179" t="s">
        <v>38</v>
      </c>
      <c r="R1257" s="254">
        <f>50*600000</f>
        <v>30000000</v>
      </c>
      <c r="S1257" s="254">
        <f>ROUNDDOWN(P1257*R1257,-3)</f>
        <v>30000000</v>
      </c>
      <c r="T1257" s="251">
        <f t="shared" si="132"/>
        <v>0</v>
      </c>
    </row>
    <row r="1258" spans="2:20" ht="15.9" hidden="1" x14ac:dyDescent="0.4">
      <c r="B1258" s="312" t="s">
        <v>400</v>
      </c>
      <c r="C1258" s="313" t="s">
        <v>496</v>
      </c>
      <c r="D1258" s="269">
        <v>1</v>
      </c>
      <c r="E1258" s="270" t="s">
        <v>130</v>
      </c>
      <c r="F1258" s="254">
        <v>0</v>
      </c>
      <c r="G1258" s="254">
        <f>G1259+G1262+G1264</f>
        <v>105305000</v>
      </c>
      <c r="H1258" s="314">
        <v>1</v>
      </c>
      <c r="I1258" s="315" t="s">
        <v>130</v>
      </c>
      <c r="J1258" s="316">
        <v>0</v>
      </c>
      <c r="K1258" s="316">
        <f>K1259+K1262+K1264</f>
        <v>105305000</v>
      </c>
      <c r="L1258" s="314">
        <v>1</v>
      </c>
      <c r="M1258" s="315" t="s">
        <v>130</v>
      </c>
      <c r="N1258" s="316">
        <v>0</v>
      </c>
      <c r="O1258" s="316">
        <f>O1259+O1262+O1264</f>
        <v>105305000</v>
      </c>
      <c r="P1258" s="314">
        <v>1</v>
      </c>
      <c r="Q1258" s="315" t="s">
        <v>130</v>
      </c>
      <c r="R1258" s="316">
        <v>0</v>
      </c>
      <c r="S1258" s="316">
        <f>S1259+S1262+S1264</f>
        <v>105305000</v>
      </c>
      <c r="T1258" s="251">
        <f t="shared" si="132"/>
        <v>0</v>
      </c>
    </row>
    <row r="1259" spans="2:20" ht="15.9" hidden="1" x14ac:dyDescent="0.4">
      <c r="B1259" s="208">
        <v>525112</v>
      </c>
      <c r="C1259" s="180" t="s">
        <v>97</v>
      </c>
      <c r="D1259" s="178">
        <v>0</v>
      </c>
      <c r="E1259" s="179" t="s">
        <v>27</v>
      </c>
      <c r="F1259" s="180">
        <v>0</v>
      </c>
      <c r="G1259" s="254">
        <f>G1260+G1261</f>
        <v>4745000</v>
      </c>
      <c r="H1259" s="178">
        <v>0</v>
      </c>
      <c r="I1259" s="179" t="s">
        <v>27</v>
      </c>
      <c r="J1259" s="180">
        <v>0</v>
      </c>
      <c r="K1259" s="254">
        <f>K1260+K1261</f>
        <v>4745000</v>
      </c>
      <c r="L1259" s="178">
        <v>0</v>
      </c>
      <c r="M1259" s="179" t="s">
        <v>27</v>
      </c>
      <c r="N1259" s="180">
        <v>0</v>
      </c>
      <c r="O1259" s="254">
        <f>O1260+O1261</f>
        <v>4745000</v>
      </c>
      <c r="P1259" s="178">
        <v>0</v>
      </c>
      <c r="Q1259" s="179" t="s">
        <v>27</v>
      </c>
      <c r="R1259" s="180">
        <v>0</v>
      </c>
      <c r="S1259" s="254">
        <f>S1260+S1261</f>
        <v>4745000</v>
      </c>
      <c r="T1259" s="251">
        <f t="shared" si="132"/>
        <v>0</v>
      </c>
    </row>
    <row r="1260" spans="2:20" ht="15.9" hidden="1" x14ac:dyDescent="0.4">
      <c r="B1260" s="208" t="s">
        <v>27</v>
      </c>
      <c r="C1260" s="180" t="s">
        <v>497</v>
      </c>
      <c r="D1260" s="178">
        <v>15</v>
      </c>
      <c r="E1260" s="179" t="s">
        <v>40</v>
      </c>
      <c r="F1260" s="254">
        <v>200000</v>
      </c>
      <c r="G1260" s="254">
        <f>ROUNDDOWN(D1260*F1260,-3)</f>
        <v>3000000</v>
      </c>
      <c r="H1260" s="178">
        <v>15</v>
      </c>
      <c r="I1260" s="179" t="s">
        <v>40</v>
      </c>
      <c r="J1260" s="254">
        <v>200000</v>
      </c>
      <c r="K1260" s="254">
        <f>ROUNDDOWN(H1260*J1260,-3)</f>
        <v>3000000</v>
      </c>
      <c r="L1260" s="178">
        <v>15</v>
      </c>
      <c r="M1260" s="179" t="s">
        <v>40</v>
      </c>
      <c r="N1260" s="254">
        <v>200000</v>
      </c>
      <c r="O1260" s="254">
        <f>ROUNDDOWN(L1260*N1260,-3)</f>
        <v>3000000</v>
      </c>
      <c r="P1260" s="178">
        <v>15</v>
      </c>
      <c r="Q1260" s="179" t="s">
        <v>40</v>
      </c>
      <c r="R1260" s="254">
        <v>200000</v>
      </c>
      <c r="S1260" s="254">
        <f>ROUNDDOWN(P1260*R1260,-3)</f>
        <v>3000000</v>
      </c>
      <c r="T1260" s="251">
        <f t="shared" si="132"/>
        <v>0</v>
      </c>
    </row>
    <row r="1261" spans="2:20" ht="15.9" hidden="1" x14ac:dyDescent="0.4">
      <c r="B1261" s="208"/>
      <c r="C1261" s="180" t="s">
        <v>498</v>
      </c>
      <c r="D1261" s="178">
        <v>1</v>
      </c>
      <c r="E1261" s="179" t="s">
        <v>54</v>
      </c>
      <c r="F1261" s="254">
        <v>1745000</v>
      </c>
      <c r="G1261" s="254">
        <f>ROUNDDOWN(D1261*F1261,-3)</f>
        <v>1745000</v>
      </c>
      <c r="H1261" s="178">
        <v>1</v>
      </c>
      <c r="I1261" s="179" t="s">
        <v>54</v>
      </c>
      <c r="J1261" s="254">
        <v>1745000</v>
      </c>
      <c r="K1261" s="254">
        <f>ROUNDDOWN(H1261*J1261,-3)</f>
        <v>1745000</v>
      </c>
      <c r="L1261" s="178">
        <v>1</v>
      </c>
      <c r="M1261" s="179" t="s">
        <v>54</v>
      </c>
      <c r="N1261" s="254">
        <v>1745000</v>
      </c>
      <c r="O1261" s="254">
        <f>ROUNDDOWN(L1261*N1261,-3)</f>
        <v>1745000</v>
      </c>
      <c r="P1261" s="178">
        <v>1</v>
      </c>
      <c r="Q1261" s="179" t="s">
        <v>54</v>
      </c>
      <c r="R1261" s="254">
        <v>1745000</v>
      </c>
      <c r="S1261" s="254">
        <f>ROUNDDOWN(P1261*R1261,-3)</f>
        <v>1745000</v>
      </c>
      <c r="T1261" s="251">
        <f t="shared" si="132"/>
        <v>0</v>
      </c>
    </row>
    <row r="1262" spans="2:20" ht="15.9" hidden="1" x14ac:dyDescent="0.4">
      <c r="B1262" s="208">
        <v>525113</v>
      </c>
      <c r="C1262" s="180" t="s">
        <v>99</v>
      </c>
      <c r="D1262" s="178">
        <v>0</v>
      </c>
      <c r="E1262" s="179" t="s">
        <v>27</v>
      </c>
      <c r="F1262" s="180">
        <v>0</v>
      </c>
      <c r="G1262" s="254">
        <f>SUM(G1263:G1263)</f>
        <v>60000000</v>
      </c>
      <c r="H1262" s="178">
        <v>0</v>
      </c>
      <c r="I1262" s="179" t="s">
        <v>27</v>
      </c>
      <c r="J1262" s="180">
        <v>0</v>
      </c>
      <c r="K1262" s="254">
        <f>SUM(K1263:K1263)</f>
        <v>60000000</v>
      </c>
      <c r="L1262" s="178">
        <v>0</v>
      </c>
      <c r="M1262" s="179" t="s">
        <v>27</v>
      </c>
      <c r="N1262" s="180">
        <v>0</v>
      </c>
      <c r="O1262" s="254">
        <f>SUM(O1263:O1263)</f>
        <v>60000000</v>
      </c>
      <c r="P1262" s="178">
        <v>0</v>
      </c>
      <c r="Q1262" s="179" t="s">
        <v>27</v>
      </c>
      <c r="R1262" s="180">
        <v>0</v>
      </c>
      <c r="S1262" s="254">
        <f>SUM(S1263:S1263)</f>
        <v>60000000</v>
      </c>
      <c r="T1262" s="251">
        <f t="shared" si="132"/>
        <v>0</v>
      </c>
    </row>
    <row r="1263" spans="2:20" ht="15.9" hidden="1" x14ac:dyDescent="0.4">
      <c r="B1263" s="208" t="s">
        <v>27</v>
      </c>
      <c r="C1263" s="180" t="s">
        <v>452</v>
      </c>
      <c r="D1263" s="178">
        <v>1</v>
      </c>
      <c r="E1263" s="179" t="s">
        <v>54</v>
      </c>
      <c r="F1263" s="254">
        <v>60000000</v>
      </c>
      <c r="G1263" s="254">
        <f>ROUNDDOWN(D1263*F1263,-3)</f>
        <v>60000000</v>
      </c>
      <c r="H1263" s="178">
        <v>1</v>
      </c>
      <c r="I1263" s="179" t="s">
        <v>54</v>
      </c>
      <c r="J1263" s="254">
        <v>60000000</v>
      </c>
      <c r="K1263" s="254">
        <f>ROUNDDOWN(H1263*J1263,-3)</f>
        <v>60000000</v>
      </c>
      <c r="L1263" s="178">
        <v>1</v>
      </c>
      <c r="M1263" s="179" t="s">
        <v>54</v>
      </c>
      <c r="N1263" s="254">
        <v>60000000</v>
      </c>
      <c r="O1263" s="254">
        <f>ROUNDDOWN(L1263*N1263,-3)</f>
        <v>60000000</v>
      </c>
      <c r="P1263" s="178">
        <v>1</v>
      </c>
      <c r="Q1263" s="179" t="s">
        <v>54</v>
      </c>
      <c r="R1263" s="254">
        <v>60000000</v>
      </c>
      <c r="S1263" s="254">
        <f>ROUNDDOWN(P1263*R1263,-3)</f>
        <v>60000000</v>
      </c>
      <c r="T1263" s="251">
        <f t="shared" si="132"/>
        <v>0</v>
      </c>
    </row>
    <row r="1264" spans="2:20" ht="15.9" hidden="1" x14ac:dyDescent="0.4">
      <c r="B1264" s="208">
        <v>525115</v>
      </c>
      <c r="C1264" s="180" t="s">
        <v>90</v>
      </c>
      <c r="D1264" s="178">
        <v>0</v>
      </c>
      <c r="E1264" s="179" t="s">
        <v>27</v>
      </c>
      <c r="F1264" s="180">
        <v>0</v>
      </c>
      <c r="G1264" s="254">
        <f>SUM(G1265:G1266)</f>
        <v>40560000</v>
      </c>
      <c r="H1264" s="178">
        <v>0</v>
      </c>
      <c r="I1264" s="179" t="s">
        <v>27</v>
      </c>
      <c r="J1264" s="180">
        <v>0</v>
      </c>
      <c r="K1264" s="254">
        <f>SUM(K1265:K1266)</f>
        <v>40560000</v>
      </c>
      <c r="L1264" s="178">
        <v>0</v>
      </c>
      <c r="M1264" s="179" t="s">
        <v>27</v>
      </c>
      <c r="N1264" s="180">
        <v>0</v>
      </c>
      <c r="O1264" s="254">
        <f>SUM(O1265:O1266)</f>
        <v>40560000</v>
      </c>
      <c r="P1264" s="178">
        <v>0</v>
      </c>
      <c r="Q1264" s="179" t="s">
        <v>27</v>
      </c>
      <c r="R1264" s="180">
        <v>0</v>
      </c>
      <c r="S1264" s="254">
        <f>SUM(S1265:S1266)</f>
        <v>40560000</v>
      </c>
      <c r="T1264" s="251">
        <f t="shared" si="132"/>
        <v>0</v>
      </c>
    </row>
    <row r="1265" spans="2:20" ht="15.9" hidden="1" x14ac:dyDescent="0.4">
      <c r="B1265" s="208" t="s">
        <v>27</v>
      </c>
      <c r="C1265" s="283" t="s">
        <v>499</v>
      </c>
      <c r="D1265" s="178">
        <v>30</v>
      </c>
      <c r="E1265" s="179" t="s">
        <v>57</v>
      </c>
      <c r="F1265" s="254">
        <v>1127000</v>
      </c>
      <c r="G1265" s="254">
        <f>ROUNDDOWN(D1265*F1265,-3)</f>
        <v>33810000</v>
      </c>
      <c r="H1265" s="178">
        <v>30</v>
      </c>
      <c r="I1265" s="179" t="s">
        <v>57</v>
      </c>
      <c r="J1265" s="254">
        <v>1127000</v>
      </c>
      <c r="K1265" s="254">
        <f>ROUNDDOWN(H1265*J1265,-3)</f>
        <v>33810000</v>
      </c>
      <c r="L1265" s="178">
        <v>30</v>
      </c>
      <c r="M1265" s="179" t="s">
        <v>57</v>
      </c>
      <c r="N1265" s="254">
        <v>1127000</v>
      </c>
      <c r="O1265" s="254">
        <f>ROUNDDOWN(L1265*N1265,-3)</f>
        <v>33810000</v>
      </c>
      <c r="P1265" s="178">
        <v>30</v>
      </c>
      <c r="Q1265" s="179" t="s">
        <v>57</v>
      </c>
      <c r="R1265" s="254">
        <v>1127000</v>
      </c>
      <c r="S1265" s="254">
        <f>ROUNDDOWN(P1265*R1265,-3)</f>
        <v>33810000</v>
      </c>
      <c r="T1265" s="251">
        <f t="shared" si="132"/>
        <v>0</v>
      </c>
    </row>
    <row r="1266" spans="2:20" ht="15.9" hidden="1" x14ac:dyDescent="0.4">
      <c r="B1266" s="208" t="s">
        <v>27</v>
      </c>
      <c r="C1266" s="283" t="s">
        <v>500</v>
      </c>
      <c r="D1266" s="178">
        <v>45</v>
      </c>
      <c r="E1266" s="179" t="s">
        <v>57</v>
      </c>
      <c r="F1266" s="254">
        <v>150000</v>
      </c>
      <c r="G1266" s="254">
        <f>ROUNDDOWN(D1266*F1266,-3)</f>
        <v>6750000</v>
      </c>
      <c r="H1266" s="178">
        <v>45</v>
      </c>
      <c r="I1266" s="179" t="s">
        <v>57</v>
      </c>
      <c r="J1266" s="254">
        <v>150000</v>
      </c>
      <c r="K1266" s="254">
        <f>ROUNDDOWN(H1266*J1266,-3)</f>
        <v>6750000</v>
      </c>
      <c r="L1266" s="178">
        <v>45</v>
      </c>
      <c r="M1266" s="179" t="s">
        <v>57</v>
      </c>
      <c r="N1266" s="254">
        <v>150000</v>
      </c>
      <c r="O1266" s="254">
        <f>ROUNDDOWN(L1266*N1266,-3)</f>
        <v>6750000</v>
      </c>
      <c r="P1266" s="178">
        <v>45</v>
      </c>
      <c r="Q1266" s="179" t="s">
        <v>57</v>
      </c>
      <c r="R1266" s="254">
        <v>150000</v>
      </c>
      <c r="S1266" s="254">
        <f>ROUNDDOWN(P1266*R1266,-3)</f>
        <v>6750000</v>
      </c>
      <c r="T1266" s="251">
        <f t="shared" si="132"/>
        <v>0</v>
      </c>
    </row>
    <row r="1267" spans="2:20" ht="15.9" hidden="1" x14ac:dyDescent="0.4">
      <c r="B1267" s="312" t="s">
        <v>402</v>
      </c>
      <c r="C1267" s="313" t="s">
        <v>501</v>
      </c>
      <c r="D1267" s="269">
        <v>1</v>
      </c>
      <c r="E1267" s="270" t="s">
        <v>130</v>
      </c>
      <c r="F1267" s="254">
        <v>0</v>
      </c>
      <c r="G1267" s="254">
        <f>G1268+G1272+G1279</f>
        <v>238660000</v>
      </c>
      <c r="H1267" s="314">
        <v>1</v>
      </c>
      <c r="I1267" s="315" t="s">
        <v>130</v>
      </c>
      <c r="J1267" s="316">
        <v>0</v>
      </c>
      <c r="K1267" s="316">
        <f>K1268+K1272+K1279</f>
        <v>238660000</v>
      </c>
      <c r="L1267" s="314">
        <v>1</v>
      </c>
      <c r="M1267" s="315" t="s">
        <v>130</v>
      </c>
      <c r="N1267" s="316">
        <v>0</v>
      </c>
      <c r="O1267" s="316">
        <f>O1268+O1272+O1279</f>
        <v>238660000</v>
      </c>
      <c r="P1267" s="314">
        <v>1</v>
      </c>
      <c r="Q1267" s="315" t="s">
        <v>130</v>
      </c>
      <c r="R1267" s="316">
        <v>0</v>
      </c>
      <c r="S1267" s="316">
        <f>S1268+S1272+S1279</f>
        <v>238660000</v>
      </c>
      <c r="T1267" s="251">
        <f t="shared" si="132"/>
        <v>0</v>
      </c>
    </row>
    <row r="1268" spans="2:20" ht="15.9" hidden="1" x14ac:dyDescent="0.4">
      <c r="B1268" s="208">
        <v>525112</v>
      </c>
      <c r="C1268" s="180" t="s">
        <v>97</v>
      </c>
      <c r="D1268" s="178">
        <v>0</v>
      </c>
      <c r="E1268" s="179" t="s">
        <v>27</v>
      </c>
      <c r="F1268" s="180">
        <v>0</v>
      </c>
      <c r="G1268" s="254">
        <f>SUM(G1269:G1271)</f>
        <v>19745000</v>
      </c>
      <c r="H1268" s="178">
        <v>0</v>
      </c>
      <c r="I1268" s="179" t="s">
        <v>27</v>
      </c>
      <c r="J1268" s="180">
        <v>0</v>
      </c>
      <c r="K1268" s="254">
        <f>SUM(K1269:K1271)</f>
        <v>19745000</v>
      </c>
      <c r="L1268" s="178">
        <v>0</v>
      </c>
      <c r="M1268" s="179" t="s">
        <v>27</v>
      </c>
      <c r="N1268" s="180">
        <v>0</v>
      </c>
      <c r="O1268" s="254">
        <f>SUM(O1269:O1271)</f>
        <v>19745000</v>
      </c>
      <c r="P1268" s="178">
        <v>0</v>
      </c>
      <c r="Q1268" s="179" t="s">
        <v>27</v>
      </c>
      <c r="R1268" s="180">
        <v>0</v>
      </c>
      <c r="S1268" s="254">
        <f>SUM(S1269:S1271)</f>
        <v>19745000</v>
      </c>
      <c r="T1268" s="251">
        <f t="shared" si="132"/>
        <v>0</v>
      </c>
    </row>
    <row r="1269" spans="2:20" ht="15.9" hidden="1" x14ac:dyDescent="0.4">
      <c r="B1269" s="208" t="s">
        <v>27</v>
      </c>
      <c r="C1269" s="180" t="s">
        <v>502</v>
      </c>
      <c r="D1269" s="178">
        <v>30</v>
      </c>
      <c r="E1269" s="179" t="s">
        <v>40</v>
      </c>
      <c r="F1269" s="254">
        <v>500000</v>
      </c>
      <c r="G1269" s="254">
        <f>ROUNDDOWN(D1269*F1269,-3)</f>
        <v>15000000</v>
      </c>
      <c r="H1269" s="178">
        <v>30</v>
      </c>
      <c r="I1269" s="179" t="s">
        <v>40</v>
      </c>
      <c r="J1269" s="254">
        <v>500000</v>
      </c>
      <c r="K1269" s="254">
        <f>ROUNDDOWN(H1269*J1269,-3)</f>
        <v>15000000</v>
      </c>
      <c r="L1269" s="178">
        <v>30</v>
      </c>
      <c r="M1269" s="179" t="s">
        <v>40</v>
      </c>
      <c r="N1269" s="254">
        <v>500000</v>
      </c>
      <c r="O1269" s="254">
        <f>ROUNDDOWN(L1269*N1269,-3)</f>
        <v>15000000</v>
      </c>
      <c r="P1269" s="178">
        <v>30</v>
      </c>
      <c r="Q1269" s="179" t="s">
        <v>40</v>
      </c>
      <c r="R1269" s="254">
        <v>500000</v>
      </c>
      <c r="S1269" s="254">
        <f>ROUNDDOWN(P1269*R1269,-3)</f>
        <v>15000000</v>
      </c>
      <c r="T1269" s="251">
        <f t="shared" si="132"/>
        <v>0</v>
      </c>
    </row>
    <row r="1270" spans="2:20" ht="15.9" hidden="1" x14ac:dyDescent="0.4">
      <c r="B1270" s="208" t="s">
        <v>27</v>
      </c>
      <c r="C1270" s="180" t="s">
        <v>503</v>
      </c>
      <c r="D1270" s="178">
        <v>40</v>
      </c>
      <c r="E1270" s="179" t="s">
        <v>40</v>
      </c>
      <c r="F1270" s="254">
        <v>75000</v>
      </c>
      <c r="G1270" s="254">
        <f>ROUNDDOWN(D1270*F1270,-3)</f>
        <v>3000000</v>
      </c>
      <c r="H1270" s="178">
        <v>40</v>
      </c>
      <c r="I1270" s="179" t="s">
        <v>40</v>
      </c>
      <c r="J1270" s="254">
        <v>75000</v>
      </c>
      <c r="K1270" s="254">
        <f>ROUNDDOWN(H1270*J1270,-3)</f>
        <v>3000000</v>
      </c>
      <c r="L1270" s="178">
        <v>40</v>
      </c>
      <c r="M1270" s="179" t="s">
        <v>40</v>
      </c>
      <c r="N1270" s="254">
        <v>75000</v>
      </c>
      <c r="O1270" s="254">
        <f>ROUNDDOWN(L1270*N1270,-3)</f>
        <v>3000000</v>
      </c>
      <c r="P1270" s="178">
        <v>40</v>
      </c>
      <c r="Q1270" s="179" t="s">
        <v>40</v>
      </c>
      <c r="R1270" s="254">
        <v>75000</v>
      </c>
      <c r="S1270" s="254">
        <f>ROUNDDOWN(P1270*R1270,-3)</f>
        <v>3000000</v>
      </c>
      <c r="T1270" s="251">
        <f t="shared" si="132"/>
        <v>0</v>
      </c>
    </row>
    <row r="1271" spans="2:20" ht="15.9" hidden="1" x14ac:dyDescent="0.4">
      <c r="B1271" s="208"/>
      <c r="C1271" s="180" t="s">
        <v>498</v>
      </c>
      <c r="D1271" s="178">
        <v>1</v>
      </c>
      <c r="E1271" s="179" t="s">
        <v>54</v>
      </c>
      <c r="F1271" s="254">
        <v>1745000</v>
      </c>
      <c r="G1271" s="254">
        <f>ROUNDDOWN(D1271*F1271,-3)</f>
        <v>1745000</v>
      </c>
      <c r="H1271" s="178">
        <v>1</v>
      </c>
      <c r="I1271" s="179" t="s">
        <v>54</v>
      </c>
      <c r="J1271" s="254">
        <v>1745000</v>
      </c>
      <c r="K1271" s="254">
        <f>ROUNDDOWN(H1271*J1271,-3)</f>
        <v>1745000</v>
      </c>
      <c r="L1271" s="178">
        <v>1</v>
      </c>
      <c r="M1271" s="179" t="s">
        <v>54</v>
      </c>
      <c r="N1271" s="254">
        <v>1745000</v>
      </c>
      <c r="O1271" s="254">
        <f>ROUNDDOWN(L1271*N1271,-3)</f>
        <v>1745000</v>
      </c>
      <c r="P1271" s="178">
        <v>1</v>
      </c>
      <c r="Q1271" s="179" t="s">
        <v>54</v>
      </c>
      <c r="R1271" s="254">
        <v>1745000</v>
      </c>
      <c r="S1271" s="254">
        <f>ROUNDDOWN(P1271*R1271,-3)</f>
        <v>1745000</v>
      </c>
      <c r="T1271" s="251">
        <f t="shared" si="132"/>
        <v>0</v>
      </c>
    </row>
    <row r="1272" spans="2:20" ht="15.9" hidden="1" x14ac:dyDescent="0.4">
      <c r="B1272" s="208">
        <v>525113</v>
      </c>
      <c r="C1272" s="180" t="s">
        <v>99</v>
      </c>
      <c r="D1272" s="178">
        <v>0</v>
      </c>
      <c r="E1272" s="179" t="s">
        <v>27</v>
      </c>
      <c r="F1272" s="180">
        <v>0</v>
      </c>
      <c r="G1272" s="254">
        <f>SUM(G1273:G1278)</f>
        <v>121705000</v>
      </c>
      <c r="H1272" s="178">
        <v>0</v>
      </c>
      <c r="I1272" s="179" t="s">
        <v>27</v>
      </c>
      <c r="J1272" s="180">
        <v>0</v>
      </c>
      <c r="K1272" s="254">
        <f>SUM(K1273:K1278)</f>
        <v>121705000</v>
      </c>
      <c r="L1272" s="178">
        <v>0</v>
      </c>
      <c r="M1272" s="179" t="s">
        <v>27</v>
      </c>
      <c r="N1272" s="180">
        <v>0</v>
      </c>
      <c r="O1272" s="254">
        <f>SUM(O1273:O1278)</f>
        <v>121705000</v>
      </c>
      <c r="P1272" s="178">
        <v>0</v>
      </c>
      <c r="Q1272" s="179" t="s">
        <v>27</v>
      </c>
      <c r="R1272" s="180">
        <v>0</v>
      </c>
      <c r="S1272" s="254">
        <f>SUM(S1273:S1278)</f>
        <v>121705000</v>
      </c>
      <c r="T1272" s="251">
        <f t="shared" si="132"/>
        <v>0</v>
      </c>
    </row>
    <row r="1273" spans="2:20" ht="15.9" hidden="1" x14ac:dyDescent="0.4">
      <c r="B1273" s="208" t="s">
        <v>27</v>
      </c>
      <c r="C1273" s="180" t="s">
        <v>504</v>
      </c>
      <c r="D1273" s="178">
        <v>16</v>
      </c>
      <c r="E1273" s="179" t="s">
        <v>47</v>
      </c>
      <c r="F1273" s="254">
        <v>1700000</v>
      </c>
      <c r="G1273" s="254">
        <f t="shared" ref="G1273:G1278" si="133">ROUNDDOWN(D1273*F1273,-3)</f>
        <v>27200000</v>
      </c>
      <c r="H1273" s="178">
        <v>16</v>
      </c>
      <c r="I1273" s="179" t="s">
        <v>47</v>
      </c>
      <c r="J1273" s="254">
        <v>1700000</v>
      </c>
      <c r="K1273" s="254">
        <f t="shared" ref="K1273:K1278" si="134">ROUNDDOWN(H1273*J1273,-3)</f>
        <v>27200000</v>
      </c>
      <c r="L1273" s="178">
        <v>16</v>
      </c>
      <c r="M1273" s="179" t="s">
        <v>47</v>
      </c>
      <c r="N1273" s="254">
        <v>1700000</v>
      </c>
      <c r="O1273" s="254">
        <f t="shared" ref="O1273:O1278" si="135">ROUNDDOWN(L1273*N1273,-3)</f>
        <v>27200000</v>
      </c>
      <c r="P1273" s="178">
        <v>16</v>
      </c>
      <c r="Q1273" s="179" t="s">
        <v>47</v>
      </c>
      <c r="R1273" s="254">
        <v>1700000</v>
      </c>
      <c r="S1273" s="254">
        <f t="shared" ref="S1273:S1278" si="136">ROUNDDOWN(P1273*R1273,-3)</f>
        <v>27200000</v>
      </c>
      <c r="T1273" s="251">
        <f t="shared" si="132"/>
        <v>0</v>
      </c>
    </row>
    <row r="1274" spans="2:20" ht="15.9" hidden="1" x14ac:dyDescent="0.4">
      <c r="B1274" s="208" t="s">
        <v>27</v>
      </c>
      <c r="C1274" s="180" t="s">
        <v>505</v>
      </c>
      <c r="D1274" s="178">
        <v>40</v>
      </c>
      <c r="E1274" s="179" t="s">
        <v>47</v>
      </c>
      <c r="F1274" s="254">
        <v>1700000</v>
      </c>
      <c r="G1274" s="254">
        <f t="shared" si="133"/>
        <v>68000000</v>
      </c>
      <c r="H1274" s="178">
        <v>40</v>
      </c>
      <c r="I1274" s="179" t="s">
        <v>47</v>
      </c>
      <c r="J1274" s="254">
        <v>1700000</v>
      </c>
      <c r="K1274" s="254">
        <f t="shared" si="134"/>
        <v>68000000</v>
      </c>
      <c r="L1274" s="178">
        <v>40</v>
      </c>
      <c r="M1274" s="179" t="s">
        <v>47</v>
      </c>
      <c r="N1274" s="254">
        <v>1700000</v>
      </c>
      <c r="O1274" s="254">
        <f t="shared" si="135"/>
        <v>68000000</v>
      </c>
      <c r="P1274" s="178">
        <v>40</v>
      </c>
      <c r="Q1274" s="179" t="s">
        <v>47</v>
      </c>
      <c r="R1274" s="254">
        <v>1700000</v>
      </c>
      <c r="S1274" s="254">
        <f t="shared" si="136"/>
        <v>68000000</v>
      </c>
      <c r="T1274" s="251">
        <f t="shared" si="132"/>
        <v>0</v>
      </c>
    </row>
    <row r="1275" spans="2:20" ht="15.9" hidden="1" x14ac:dyDescent="0.4">
      <c r="B1275" s="208" t="s">
        <v>27</v>
      </c>
      <c r="C1275" s="180" t="s">
        <v>506</v>
      </c>
      <c r="D1275" s="178">
        <v>3</v>
      </c>
      <c r="E1275" s="179" t="s">
        <v>54</v>
      </c>
      <c r="F1275" s="254">
        <v>3375000</v>
      </c>
      <c r="G1275" s="254">
        <f t="shared" si="133"/>
        <v>10125000</v>
      </c>
      <c r="H1275" s="178">
        <v>3</v>
      </c>
      <c r="I1275" s="179" t="s">
        <v>54</v>
      </c>
      <c r="J1275" s="254">
        <v>3375000</v>
      </c>
      <c r="K1275" s="254">
        <f t="shared" si="134"/>
        <v>10125000</v>
      </c>
      <c r="L1275" s="178">
        <v>3</v>
      </c>
      <c r="M1275" s="179" t="s">
        <v>54</v>
      </c>
      <c r="N1275" s="254">
        <v>3375000</v>
      </c>
      <c r="O1275" s="254">
        <f t="shared" si="135"/>
        <v>10125000</v>
      </c>
      <c r="P1275" s="178">
        <v>3</v>
      </c>
      <c r="Q1275" s="179" t="s">
        <v>54</v>
      </c>
      <c r="R1275" s="254">
        <v>3375000</v>
      </c>
      <c r="S1275" s="254">
        <f t="shared" si="136"/>
        <v>10125000</v>
      </c>
      <c r="T1275" s="251">
        <f t="shared" si="132"/>
        <v>0</v>
      </c>
    </row>
    <row r="1276" spans="2:20" ht="15.9" hidden="1" x14ac:dyDescent="0.4">
      <c r="B1276" s="208" t="s">
        <v>27</v>
      </c>
      <c r="C1276" s="180" t="s">
        <v>507</v>
      </c>
      <c r="D1276" s="178">
        <v>3</v>
      </c>
      <c r="E1276" s="179" t="s">
        <v>54</v>
      </c>
      <c r="F1276" s="254">
        <v>4860000</v>
      </c>
      <c r="G1276" s="254">
        <f t="shared" si="133"/>
        <v>14580000</v>
      </c>
      <c r="H1276" s="178">
        <v>3</v>
      </c>
      <c r="I1276" s="179" t="s">
        <v>54</v>
      </c>
      <c r="J1276" s="254">
        <v>4860000</v>
      </c>
      <c r="K1276" s="254">
        <f t="shared" si="134"/>
        <v>14580000</v>
      </c>
      <c r="L1276" s="178">
        <v>3</v>
      </c>
      <c r="M1276" s="179" t="s">
        <v>54</v>
      </c>
      <c r="N1276" s="254">
        <v>4860000</v>
      </c>
      <c r="O1276" s="254">
        <f t="shared" si="135"/>
        <v>14580000</v>
      </c>
      <c r="P1276" s="178">
        <v>3</v>
      </c>
      <c r="Q1276" s="179" t="s">
        <v>54</v>
      </c>
      <c r="R1276" s="254">
        <v>4860000</v>
      </c>
      <c r="S1276" s="254">
        <f t="shared" si="136"/>
        <v>14580000</v>
      </c>
      <c r="T1276" s="251">
        <f t="shared" si="132"/>
        <v>0</v>
      </c>
    </row>
    <row r="1277" spans="2:20" ht="15.9" hidden="1" x14ac:dyDescent="0.4">
      <c r="B1277" s="208" t="s">
        <v>27</v>
      </c>
      <c r="C1277" s="180" t="s">
        <v>508</v>
      </c>
      <c r="D1277" s="178">
        <v>3</v>
      </c>
      <c r="E1277" s="179" t="s">
        <v>40</v>
      </c>
      <c r="F1277" s="254">
        <v>300000</v>
      </c>
      <c r="G1277" s="254">
        <f t="shared" si="133"/>
        <v>900000</v>
      </c>
      <c r="H1277" s="178">
        <v>3</v>
      </c>
      <c r="I1277" s="179" t="s">
        <v>40</v>
      </c>
      <c r="J1277" s="254">
        <v>300000</v>
      </c>
      <c r="K1277" s="254">
        <f t="shared" si="134"/>
        <v>900000</v>
      </c>
      <c r="L1277" s="178">
        <v>3</v>
      </c>
      <c r="M1277" s="179" t="s">
        <v>40</v>
      </c>
      <c r="N1277" s="254">
        <v>300000</v>
      </c>
      <c r="O1277" s="254">
        <f t="shared" si="135"/>
        <v>900000</v>
      </c>
      <c r="P1277" s="178">
        <v>3</v>
      </c>
      <c r="Q1277" s="179" t="s">
        <v>40</v>
      </c>
      <c r="R1277" s="254">
        <v>300000</v>
      </c>
      <c r="S1277" s="254">
        <f t="shared" si="136"/>
        <v>900000</v>
      </c>
      <c r="T1277" s="251">
        <f t="shared" si="132"/>
        <v>0</v>
      </c>
    </row>
    <row r="1278" spans="2:20" ht="15.9" hidden="1" x14ac:dyDescent="0.4">
      <c r="B1278" s="208" t="s">
        <v>27</v>
      </c>
      <c r="C1278" s="180" t="s">
        <v>509</v>
      </c>
      <c r="D1278" s="178">
        <v>3</v>
      </c>
      <c r="E1278" s="179" t="s">
        <v>40</v>
      </c>
      <c r="F1278" s="254">
        <v>300000</v>
      </c>
      <c r="G1278" s="254">
        <f t="shared" si="133"/>
        <v>900000</v>
      </c>
      <c r="H1278" s="178">
        <v>3</v>
      </c>
      <c r="I1278" s="179" t="s">
        <v>40</v>
      </c>
      <c r="J1278" s="254">
        <v>300000</v>
      </c>
      <c r="K1278" s="254">
        <f t="shared" si="134"/>
        <v>900000</v>
      </c>
      <c r="L1278" s="178">
        <v>3</v>
      </c>
      <c r="M1278" s="179" t="s">
        <v>40</v>
      </c>
      <c r="N1278" s="254">
        <v>300000</v>
      </c>
      <c r="O1278" s="254">
        <f t="shared" si="135"/>
        <v>900000</v>
      </c>
      <c r="P1278" s="178">
        <v>3</v>
      </c>
      <c r="Q1278" s="179" t="s">
        <v>40</v>
      </c>
      <c r="R1278" s="254">
        <v>300000</v>
      </c>
      <c r="S1278" s="254">
        <f t="shared" si="136"/>
        <v>900000</v>
      </c>
      <c r="T1278" s="251">
        <f t="shared" si="132"/>
        <v>0</v>
      </c>
    </row>
    <row r="1279" spans="2:20" ht="15.9" hidden="1" x14ac:dyDescent="0.4">
      <c r="B1279" s="208">
        <v>525115</v>
      </c>
      <c r="C1279" s="180" t="s">
        <v>90</v>
      </c>
      <c r="D1279" s="178">
        <v>0</v>
      </c>
      <c r="E1279" s="179" t="s">
        <v>27</v>
      </c>
      <c r="F1279" s="180">
        <v>0</v>
      </c>
      <c r="G1279" s="254">
        <f>SUM(G1280:G1284)</f>
        <v>97210000</v>
      </c>
      <c r="H1279" s="178">
        <v>0</v>
      </c>
      <c r="I1279" s="179" t="s">
        <v>27</v>
      </c>
      <c r="J1279" s="180">
        <v>0</v>
      </c>
      <c r="K1279" s="254">
        <f>SUM(K1280:K1284)</f>
        <v>97210000</v>
      </c>
      <c r="L1279" s="178">
        <v>0</v>
      </c>
      <c r="M1279" s="179" t="s">
        <v>27</v>
      </c>
      <c r="N1279" s="180">
        <v>0</v>
      </c>
      <c r="O1279" s="254">
        <f>SUM(O1280:O1284)</f>
        <v>97210000</v>
      </c>
      <c r="P1279" s="178">
        <v>0</v>
      </c>
      <c r="Q1279" s="179" t="s">
        <v>27</v>
      </c>
      <c r="R1279" s="180">
        <v>0</v>
      </c>
      <c r="S1279" s="254">
        <f>SUM(S1280:S1284)</f>
        <v>97210000</v>
      </c>
      <c r="T1279" s="251">
        <f t="shared" si="132"/>
        <v>0</v>
      </c>
    </row>
    <row r="1280" spans="2:20" ht="15.9" hidden="1" x14ac:dyDescent="0.4">
      <c r="B1280" s="208" t="s">
        <v>27</v>
      </c>
      <c r="C1280" s="283" t="s">
        <v>499</v>
      </c>
      <c r="D1280" s="178">
        <v>60</v>
      </c>
      <c r="E1280" s="179" t="s">
        <v>57</v>
      </c>
      <c r="F1280" s="254">
        <v>1127000</v>
      </c>
      <c r="G1280" s="254">
        <f>ROUNDDOWN(D1280*F1280,-3)</f>
        <v>67620000</v>
      </c>
      <c r="H1280" s="178">
        <v>60</v>
      </c>
      <c r="I1280" s="179" t="s">
        <v>57</v>
      </c>
      <c r="J1280" s="254">
        <v>1127000</v>
      </c>
      <c r="K1280" s="254">
        <f>ROUNDDOWN(H1280*J1280,-3)</f>
        <v>67620000</v>
      </c>
      <c r="L1280" s="178">
        <v>60</v>
      </c>
      <c r="M1280" s="179" t="s">
        <v>57</v>
      </c>
      <c r="N1280" s="254">
        <v>1127000</v>
      </c>
      <c r="O1280" s="254">
        <f>ROUNDDOWN(L1280*N1280,-3)</f>
        <v>67620000</v>
      </c>
      <c r="P1280" s="178">
        <v>60</v>
      </c>
      <c r="Q1280" s="179" t="s">
        <v>57</v>
      </c>
      <c r="R1280" s="254">
        <v>1127000</v>
      </c>
      <c r="S1280" s="254">
        <f>ROUNDDOWN(P1280*R1280,-3)</f>
        <v>67620000</v>
      </c>
      <c r="T1280" s="251">
        <f t="shared" si="132"/>
        <v>0</v>
      </c>
    </row>
    <row r="1281" spans="2:20" ht="15.9" hidden="1" x14ac:dyDescent="0.4">
      <c r="B1281" s="208" t="s">
        <v>27</v>
      </c>
      <c r="C1281" s="283" t="s">
        <v>500</v>
      </c>
      <c r="D1281" s="178">
        <v>90</v>
      </c>
      <c r="E1281" s="179" t="s">
        <v>57</v>
      </c>
      <c r="F1281" s="254">
        <v>150000</v>
      </c>
      <c r="G1281" s="254">
        <f>ROUNDDOWN(D1281*F1281,-3)</f>
        <v>13500000</v>
      </c>
      <c r="H1281" s="178">
        <v>90</v>
      </c>
      <c r="I1281" s="179" t="s">
        <v>57</v>
      </c>
      <c r="J1281" s="254">
        <v>150000</v>
      </c>
      <c r="K1281" s="254">
        <f>ROUNDDOWN(H1281*J1281,-3)</f>
        <v>13500000</v>
      </c>
      <c r="L1281" s="178">
        <v>90</v>
      </c>
      <c r="M1281" s="179" t="s">
        <v>57</v>
      </c>
      <c r="N1281" s="254">
        <v>150000</v>
      </c>
      <c r="O1281" s="254">
        <f>ROUNDDOWN(L1281*N1281,-3)</f>
        <v>13500000</v>
      </c>
      <c r="P1281" s="178">
        <v>90</v>
      </c>
      <c r="Q1281" s="179" t="s">
        <v>57</v>
      </c>
      <c r="R1281" s="254">
        <v>150000</v>
      </c>
      <c r="S1281" s="254">
        <f>ROUNDDOWN(P1281*R1281,-3)</f>
        <v>13500000</v>
      </c>
      <c r="T1281" s="251">
        <f t="shared" si="132"/>
        <v>0</v>
      </c>
    </row>
    <row r="1282" spans="2:20" ht="15.9" hidden="1" x14ac:dyDescent="0.4">
      <c r="B1282" s="208" t="s">
        <v>27</v>
      </c>
      <c r="C1282" s="283" t="s">
        <v>510</v>
      </c>
      <c r="D1282" s="178">
        <v>2</v>
      </c>
      <c r="E1282" s="179" t="s">
        <v>40</v>
      </c>
      <c r="F1282" s="254">
        <v>3829000</v>
      </c>
      <c r="G1282" s="254">
        <f>ROUNDDOWN(D1282*F1282,-3)</f>
        <v>7658000</v>
      </c>
      <c r="H1282" s="178">
        <v>2</v>
      </c>
      <c r="I1282" s="179" t="s">
        <v>40</v>
      </c>
      <c r="J1282" s="254">
        <v>3829000</v>
      </c>
      <c r="K1282" s="254">
        <f>ROUNDDOWN(H1282*J1282,-3)</f>
        <v>7658000</v>
      </c>
      <c r="L1282" s="178">
        <v>2</v>
      </c>
      <c r="M1282" s="179" t="s">
        <v>40</v>
      </c>
      <c r="N1282" s="254">
        <v>3829000</v>
      </c>
      <c r="O1282" s="254">
        <f>ROUNDDOWN(L1282*N1282,-3)</f>
        <v>7658000</v>
      </c>
      <c r="P1282" s="178">
        <v>2</v>
      </c>
      <c r="Q1282" s="179" t="s">
        <v>40</v>
      </c>
      <c r="R1282" s="254">
        <v>3829000</v>
      </c>
      <c r="S1282" s="254">
        <f>ROUNDDOWN(P1282*R1282,-3)</f>
        <v>7658000</v>
      </c>
      <c r="T1282" s="251">
        <f t="shared" si="132"/>
        <v>0</v>
      </c>
    </row>
    <row r="1283" spans="2:20" ht="15.9" hidden="1" x14ac:dyDescent="0.4">
      <c r="B1283" s="208" t="s">
        <v>27</v>
      </c>
      <c r="C1283" s="283" t="s">
        <v>511</v>
      </c>
      <c r="D1283" s="178">
        <v>6</v>
      </c>
      <c r="E1283" s="179" t="s">
        <v>57</v>
      </c>
      <c r="F1283" s="254">
        <v>1138000</v>
      </c>
      <c r="G1283" s="254">
        <f>ROUNDDOWN(D1283*F1283,-3)</f>
        <v>6828000</v>
      </c>
      <c r="H1283" s="178">
        <v>6</v>
      </c>
      <c r="I1283" s="179" t="s">
        <v>57</v>
      </c>
      <c r="J1283" s="254">
        <v>1138000</v>
      </c>
      <c r="K1283" s="254">
        <f>ROUNDDOWN(H1283*J1283,-3)</f>
        <v>6828000</v>
      </c>
      <c r="L1283" s="178">
        <v>6</v>
      </c>
      <c r="M1283" s="179" t="s">
        <v>57</v>
      </c>
      <c r="N1283" s="254">
        <v>1138000</v>
      </c>
      <c r="O1283" s="254">
        <f>ROUNDDOWN(L1283*N1283,-3)</f>
        <v>6828000</v>
      </c>
      <c r="P1283" s="178">
        <v>6</v>
      </c>
      <c r="Q1283" s="179" t="s">
        <v>57</v>
      </c>
      <c r="R1283" s="254">
        <v>1138000</v>
      </c>
      <c r="S1283" s="254">
        <f>ROUNDDOWN(P1283*R1283,-3)</f>
        <v>6828000</v>
      </c>
      <c r="T1283" s="251">
        <f t="shared" si="132"/>
        <v>0</v>
      </c>
    </row>
    <row r="1284" spans="2:20" ht="15.9" hidden="1" x14ac:dyDescent="0.4">
      <c r="B1284" s="208" t="s">
        <v>27</v>
      </c>
      <c r="C1284" s="283" t="s">
        <v>512</v>
      </c>
      <c r="D1284" s="178">
        <v>2</v>
      </c>
      <c r="E1284" s="179" t="s">
        <v>40</v>
      </c>
      <c r="F1284" s="254">
        <v>802000</v>
      </c>
      <c r="G1284" s="254">
        <f>ROUNDDOWN(D1284*F1284,-3)</f>
        <v>1604000</v>
      </c>
      <c r="H1284" s="178">
        <v>2</v>
      </c>
      <c r="I1284" s="179" t="s">
        <v>40</v>
      </c>
      <c r="J1284" s="254">
        <v>802000</v>
      </c>
      <c r="K1284" s="254">
        <f>ROUNDDOWN(H1284*J1284,-3)</f>
        <v>1604000</v>
      </c>
      <c r="L1284" s="178">
        <v>2</v>
      </c>
      <c r="M1284" s="179" t="s">
        <v>40</v>
      </c>
      <c r="N1284" s="254">
        <v>802000</v>
      </c>
      <c r="O1284" s="254">
        <f>ROUNDDOWN(L1284*N1284,-3)</f>
        <v>1604000</v>
      </c>
      <c r="P1284" s="178">
        <v>2</v>
      </c>
      <c r="Q1284" s="179" t="s">
        <v>40</v>
      </c>
      <c r="R1284" s="254">
        <v>802000</v>
      </c>
      <c r="S1284" s="254">
        <f>ROUNDDOWN(P1284*R1284,-3)</f>
        <v>1604000</v>
      </c>
      <c r="T1284" s="251">
        <f t="shared" si="132"/>
        <v>0</v>
      </c>
    </row>
    <row r="1285" spans="2:20" ht="15.9" hidden="1" x14ac:dyDescent="0.4">
      <c r="B1285" s="322" t="s">
        <v>404</v>
      </c>
      <c r="C1285" s="313" t="s">
        <v>513</v>
      </c>
      <c r="D1285" s="269">
        <v>1</v>
      </c>
      <c r="E1285" s="270" t="s">
        <v>130</v>
      </c>
      <c r="F1285" s="285">
        <v>0</v>
      </c>
      <c r="G1285" s="286">
        <f>G1286</f>
        <v>0</v>
      </c>
      <c r="H1285" s="314">
        <v>1</v>
      </c>
      <c r="I1285" s="315" t="s">
        <v>130</v>
      </c>
      <c r="J1285" s="323">
        <v>0</v>
      </c>
      <c r="K1285" s="324">
        <f>K1286</f>
        <v>0</v>
      </c>
      <c r="L1285" s="314">
        <v>1</v>
      </c>
      <c r="M1285" s="315" t="s">
        <v>130</v>
      </c>
      <c r="N1285" s="323">
        <v>0</v>
      </c>
      <c r="O1285" s="324">
        <f>O1286</f>
        <v>0</v>
      </c>
      <c r="P1285" s="314">
        <v>1</v>
      </c>
      <c r="Q1285" s="315" t="s">
        <v>130</v>
      </c>
      <c r="R1285" s="323">
        <v>0</v>
      </c>
      <c r="S1285" s="324">
        <f>S1286</f>
        <v>0</v>
      </c>
      <c r="T1285" s="251">
        <f t="shared" si="132"/>
        <v>0</v>
      </c>
    </row>
    <row r="1286" spans="2:20" ht="15.9" hidden="1" x14ac:dyDescent="0.4">
      <c r="B1286" s="284"/>
      <c r="C1286" s="180"/>
      <c r="D1286" s="286"/>
      <c r="E1286" s="285"/>
      <c r="F1286" s="285"/>
      <c r="G1286" s="286"/>
      <c r="H1286" s="286"/>
      <c r="I1286" s="285"/>
      <c r="J1286" s="285"/>
      <c r="K1286" s="286"/>
      <c r="L1286" s="286"/>
      <c r="M1286" s="285"/>
      <c r="N1286" s="285"/>
      <c r="O1286" s="286"/>
      <c r="P1286" s="286"/>
      <c r="Q1286" s="285"/>
      <c r="R1286" s="285"/>
      <c r="S1286" s="286"/>
      <c r="T1286" s="251">
        <f t="shared" si="132"/>
        <v>0</v>
      </c>
    </row>
    <row r="1287" spans="2:20" ht="15.9" hidden="1" x14ac:dyDescent="0.4">
      <c r="B1287" s="284"/>
      <c r="C1287" s="180"/>
      <c r="D1287" s="286"/>
      <c r="E1287" s="285"/>
      <c r="F1287" s="286"/>
      <c r="G1287" s="286"/>
      <c r="H1287" s="286"/>
      <c r="I1287" s="285"/>
      <c r="J1287" s="286"/>
      <c r="K1287" s="286"/>
      <c r="L1287" s="286"/>
      <c r="M1287" s="285"/>
      <c r="N1287" s="286"/>
      <c r="O1287" s="286"/>
      <c r="P1287" s="286"/>
      <c r="Q1287" s="285"/>
      <c r="R1287" s="286"/>
      <c r="S1287" s="286"/>
      <c r="T1287" s="251">
        <f t="shared" si="132"/>
        <v>0</v>
      </c>
    </row>
    <row r="1288" spans="2:20" ht="15.9" hidden="1" x14ac:dyDescent="0.4">
      <c r="B1288" s="284"/>
      <c r="C1288" s="180"/>
      <c r="D1288" s="286"/>
      <c r="E1288" s="285"/>
      <c r="F1288" s="286"/>
      <c r="G1288" s="286"/>
      <c r="H1288" s="286"/>
      <c r="I1288" s="285"/>
      <c r="J1288" s="286"/>
      <c r="K1288" s="286"/>
      <c r="L1288" s="286"/>
      <c r="M1288" s="285"/>
      <c r="N1288" s="286"/>
      <c r="O1288" s="286"/>
      <c r="P1288" s="286"/>
      <c r="Q1288" s="285"/>
      <c r="R1288" s="286"/>
      <c r="S1288" s="286"/>
      <c r="T1288" s="251">
        <f t="shared" si="132"/>
        <v>0</v>
      </c>
    </row>
    <row r="1289" spans="2:20" ht="15.9" hidden="1" x14ac:dyDescent="0.4">
      <c r="B1289" s="284"/>
      <c r="C1289" s="180"/>
      <c r="D1289" s="286"/>
      <c r="E1289" s="285"/>
      <c r="F1289" s="286"/>
      <c r="G1289" s="286"/>
      <c r="H1289" s="286"/>
      <c r="I1289" s="285"/>
      <c r="J1289" s="286"/>
      <c r="K1289" s="286"/>
      <c r="L1289" s="286"/>
      <c r="M1289" s="285"/>
      <c r="N1289" s="286"/>
      <c r="O1289" s="286"/>
      <c r="P1289" s="286"/>
      <c r="Q1289" s="285"/>
      <c r="R1289" s="286"/>
      <c r="S1289" s="286"/>
      <c r="T1289" s="251">
        <f t="shared" si="132"/>
        <v>0</v>
      </c>
    </row>
    <row r="1290" spans="2:20" ht="15.9" hidden="1" x14ac:dyDescent="0.4">
      <c r="B1290" s="284"/>
      <c r="C1290" s="180"/>
      <c r="D1290" s="286"/>
      <c r="E1290" s="285"/>
      <c r="F1290" s="286"/>
      <c r="G1290" s="286"/>
      <c r="H1290" s="286"/>
      <c r="I1290" s="285"/>
      <c r="J1290" s="286"/>
      <c r="K1290" s="286"/>
      <c r="L1290" s="286"/>
      <c r="M1290" s="285"/>
      <c r="N1290" s="286"/>
      <c r="O1290" s="286"/>
      <c r="P1290" s="286"/>
      <c r="Q1290" s="285"/>
      <c r="R1290" s="286"/>
      <c r="S1290" s="286"/>
      <c r="T1290" s="251">
        <f t="shared" si="132"/>
        <v>0</v>
      </c>
    </row>
    <row r="1291" spans="2:20" ht="15.9" hidden="1" x14ac:dyDescent="0.4">
      <c r="B1291" s="284"/>
      <c r="C1291" s="283"/>
      <c r="D1291" s="286"/>
      <c r="E1291" s="285"/>
      <c r="F1291" s="286"/>
      <c r="G1291" s="286"/>
      <c r="H1291" s="286"/>
      <c r="I1291" s="285"/>
      <c r="J1291" s="286"/>
      <c r="K1291" s="286"/>
      <c r="L1291" s="286"/>
      <c r="M1291" s="285"/>
      <c r="N1291" s="286"/>
      <c r="O1291" s="286"/>
      <c r="P1291" s="286"/>
      <c r="Q1291" s="285"/>
      <c r="R1291" s="286"/>
      <c r="S1291" s="286"/>
      <c r="T1291" s="251">
        <f t="shared" si="132"/>
        <v>0</v>
      </c>
    </row>
    <row r="1292" spans="2:20" ht="15.9" hidden="1" x14ac:dyDescent="0.4">
      <c r="B1292" s="284"/>
      <c r="C1292" s="283"/>
      <c r="D1292" s="286"/>
      <c r="E1292" s="285"/>
      <c r="F1292" s="286"/>
      <c r="G1292" s="286"/>
      <c r="H1292" s="286"/>
      <c r="I1292" s="285"/>
      <c r="J1292" s="286"/>
      <c r="K1292" s="286"/>
      <c r="L1292" s="286"/>
      <c r="M1292" s="285"/>
      <c r="N1292" s="286"/>
      <c r="O1292" s="286"/>
      <c r="P1292" s="286"/>
      <c r="Q1292" s="285"/>
      <c r="R1292" s="286"/>
      <c r="S1292" s="286"/>
      <c r="T1292" s="251">
        <f t="shared" si="132"/>
        <v>0</v>
      </c>
    </row>
    <row r="1293" spans="2:20" ht="15.9" hidden="1" x14ac:dyDescent="0.4">
      <c r="B1293" s="284"/>
      <c r="C1293" s="180"/>
      <c r="D1293" s="286"/>
      <c r="E1293" s="285"/>
      <c r="F1293" s="286"/>
      <c r="G1293" s="286"/>
      <c r="H1293" s="286"/>
      <c r="I1293" s="285"/>
      <c r="J1293" s="286"/>
      <c r="K1293" s="286"/>
      <c r="L1293" s="286"/>
      <c r="M1293" s="285"/>
      <c r="N1293" s="286"/>
      <c r="O1293" s="286"/>
      <c r="P1293" s="286"/>
      <c r="Q1293" s="285"/>
      <c r="R1293" s="286"/>
      <c r="S1293" s="286"/>
      <c r="T1293" s="251">
        <f t="shared" si="132"/>
        <v>0</v>
      </c>
    </row>
    <row r="1294" spans="2:20" ht="15.9" hidden="1" x14ac:dyDescent="0.4">
      <c r="B1294" s="284"/>
      <c r="C1294" s="180"/>
      <c r="D1294" s="286"/>
      <c r="E1294" s="285"/>
      <c r="F1294" s="286"/>
      <c r="G1294" s="286"/>
      <c r="H1294" s="286"/>
      <c r="I1294" s="285"/>
      <c r="J1294" s="286"/>
      <c r="K1294" s="286"/>
      <c r="L1294" s="286"/>
      <c r="M1294" s="285"/>
      <c r="N1294" s="286"/>
      <c r="O1294" s="286"/>
      <c r="P1294" s="286"/>
      <c r="Q1294" s="285"/>
      <c r="R1294" s="286"/>
      <c r="S1294" s="286"/>
      <c r="T1294" s="251">
        <f t="shared" si="132"/>
        <v>0</v>
      </c>
    </row>
    <row r="1295" spans="2:20" ht="15.9" hidden="1" x14ac:dyDescent="0.4">
      <c r="B1295" s="284"/>
      <c r="C1295" s="180"/>
      <c r="D1295" s="286"/>
      <c r="E1295" s="285"/>
      <c r="F1295" s="286"/>
      <c r="G1295" s="286"/>
      <c r="H1295" s="286"/>
      <c r="I1295" s="285"/>
      <c r="J1295" s="286"/>
      <c r="K1295" s="286"/>
      <c r="L1295" s="286"/>
      <c r="M1295" s="285"/>
      <c r="N1295" s="286"/>
      <c r="O1295" s="286"/>
      <c r="P1295" s="286"/>
      <c r="Q1295" s="285"/>
      <c r="R1295" s="286"/>
      <c r="S1295" s="286"/>
      <c r="T1295" s="251">
        <f t="shared" si="132"/>
        <v>0</v>
      </c>
    </row>
    <row r="1296" spans="2:20" ht="15.9" hidden="1" x14ac:dyDescent="0.4">
      <c r="B1296" s="284"/>
      <c r="C1296" s="180"/>
      <c r="D1296" s="286"/>
      <c r="E1296" s="285"/>
      <c r="F1296" s="286"/>
      <c r="G1296" s="286"/>
      <c r="H1296" s="286"/>
      <c r="I1296" s="285"/>
      <c r="J1296" s="286"/>
      <c r="K1296" s="286"/>
      <c r="L1296" s="286"/>
      <c r="M1296" s="285"/>
      <c r="N1296" s="286"/>
      <c r="O1296" s="286"/>
      <c r="P1296" s="286"/>
      <c r="Q1296" s="285"/>
      <c r="R1296" s="286"/>
      <c r="S1296" s="286"/>
      <c r="T1296" s="251">
        <f t="shared" si="132"/>
        <v>0</v>
      </c>
    </row>
    <row r="1297" spans="2:20" ht="15.9" hidden="1" x14ac:dyDescent="0.4">
      <c r="B1297" s="284"/>
      <c r="C1297" s="180"/>
      <c r="D1297" s="286"/>
      <c r="E1297" s="285"/>
      <c r="F1297" s="286"/>
      <c r="G1297" s="286"/>
      <c r="H1297" s="286"/>
      <c r="I1297" s="285"/>
      <c r="J1297" s="286"/>
      <c r="K1297" s="286"/>
      <c r="L1297" s="286"/>
      <c r="M1297" s="285"/>
      <c r="N1297" s="286"/>
      <c r="O1297" s="286"/>
      <c r="P1297" s="286"/>
      <c r="Q1297" s="285"/>
      <c r="R1297" s="286"/>
      <c r="S1297" s="286"/>
      <c r="T1297" s="251">
        <f t="shared" si="132"/>
        <v>0</v>
      </c>
    </row>
    <row r="1298" spans="2:20" ht="15.9" hidden="1" x14ac:dyDescent="0.4">
      <c r="B1298" s="284"/>
      <c r="C1298" s="180"/>
      <c r="D1298" s="286"/>
      <c r="E1298" s="285"/>
      <c r="F1298" s="286"/>
      <c r="G1298" s="286"/>
      <c r="H1298" s="286"/>
      <c r="I1298" s="285"/>
      <c r="J1298" s="286"/>
      <c r="K1298" s="286"/>
      <c r="L1298" s="286"/>
      <c r="M1298" s="285"/>
      <c r="N1298" s="286"/>
      <c r="O1298" s="286"/>
      <c r="P1298" s="286"/>
      <c r="Q1298" s="285"/>
      <c r="R1298" s="286"/>
      <c r="S1298" s="286"/>
      <c r="T1298" s="251">
        <f t="shared" si="132"/>
        <v>0</v>
      </c>
    </row>
    <row r="1299" spans="2:20" ht="15.9" hidden="1" x14ac:dyDescent="0.4">
      <c r="B1299" s="284"/>
      <c r="C1299" s="180"/>
      <c r="D1299" s="286"/>
      <c r="E1299" s="285"/>
      <c r="F1299" s="286"/>
      <c r="G1299" s="286"/>
      <c r="H1299" s="286"/>
      <c r="I1299" s="285"/>
      <c r="J1299" s="286"/>
      <c r="K1299" s="286"/>
      <c r="L1299" s="286"/>
      <c r="M1299" s="285"/>
      <c r="N1299" s="286"/>
      <c r="O1299" s="286"/>
      <c r="P1299" s="286"/>
      <c r="Q1299" s="285"/>
      <c r="R1299" s="286"/>
      <c r="S1299" s="286"/>
      <c r="T1299" s="251">
        <f t="shared" si="132"/>
        <v>0</v>
      </c>
    </row>
    <row r="1300" spans="2:20" ht="15.9" hidden="1" x14ac:dyDescent="0.4">
      <c r="B1300" s="284"/>
      <c r="C1300" s="180"/>
      <c r="D1300" s="286"/>
      <c r="E1300" s="285"/>
      <c r="F1300" s="286"/>
      <c r="G1300" s="286"/>
      <c r="H1300" s="286"/>
      <c r="I1300" s="285"/>
      <c r="J1300" s="286"/>
      <c r="K1300" s="286"/>
      <c r="L1300" s="286"/>
      <c r="M1300" s="285"/>
      <c r="N1300" s="286"/>
      <c r="O1300" s="286"/>
      <c r="P1300" s="286"/>
      <c r="Q1300" s="285"/>
      <c r="R1300" s="286"/>
      <c r="S1300" s="286"/>
      <c r="T1300" s="251">
        <f t="shared" si="132"/>
        <v>0</v>
      </c>
    </row>
    <row r="1301" spans="2:20" ht="15.9" hidden="1" x14ac:dyDescent="0.4">
      <c r="B1301" s="284"/>
      <c r="C1301" s="180"/>
      <c r="D1301" s="286"/>
      <c r="E1301" s="285"/>
      <c r="F1301" s="286"/>
      <c r="G1301" s="286"/>
      <c r="H1301" s="286"/>
      <c r="I1301" s="285"/>
      <c r="J1301" s="286"/>
      <c r="K1301" s="286"/>
      <c r="L1301" s="286"/>
      <c r="M1301" s="285"/>
      <c r="N1301" s="286"/>
      <c r="O1301" s="286"/>
      <c r="P1301" s="286"/>
      <c r="Q1301" s="285"/>
      <c r="R1301" s="286"/>
      <c r="S1301" s="286"/>
      <c r="T1301" s="251">
        <f t="shared" ref="T1301:T1364" si="137">O1301-S1301</f>
        <v>0</v>
      </c>
    </row>
    <row r="1302" spans="2:20" ht="15.9" hidden="1" x14ac:dyDescent="0.4">
      <c r="B1302" s="284"/>
      <c r="C1302" s="180"/>
      <c r="D1302" s="286"/>
      <c r="E1302" s="285"/>
      <c r="F1302" s="286"/>
      <c r="G1302" s="286"/>
      <c r="H1302" s="286"/>
      <c r="I1302" s="285"/>
      <c r="J1302" s="286"/>
      <c r="K1302" s="286"/>
      <c r="L1302" s="286"/>
      <c r="M1302" s="285"/>
      <c r="N1302" s="286"/>
      <c r="O1302" s="286"/>
      <c r="P1302" s="286"/>
      <c r="Q1302" s="285"/>
      <c r="R1302" s="286"/>
      <c r="S1302" s="286"/>
      <c r="T1302" s="251">
        <f t="shared" si="137"/>
        <v>0</v>
      </c>
    </row>
    <row r="1303" spans="2:20" ht="15.9" hidden="1" x14ac:dyDescent="0.4">
      <c r="B1303" s="284"/>
      <c r="C1303" s="180"/>
      <c r="D1303" s="286"/>
      <c r="E1303" s="285"/>
      <c r="F1303" s="286"/>
      <c r="G1303" s="286"/>
      <c r="H1303" s="286"/>
      <c r="I1303" s="285"/>
      <c r="J1303" s="286"/>
      <c r="K1303" s="286"/>
      <c r="L1303" s="286"/>
      <c r="M1303" s="285"/>
      <c r="N1303" s="286"/>
      <c r="O1303" s="286"/>
      <c r="P1303" s="286"/>
      <c r="Q1303" s="285"/>
      <c r="R1303" s="286"/>
      <c r="S1303" s="286"/>
      <c r="T1303" s="251">
        <f t="shared" si="137"/>
        <v>0</v>
      </c>
    </row>
    <row r="1304" spans="2:20" ht="15.9" hidden="1" x14ac:dyDescent="0.4">
      <c r="B1304" s="284"/>
      <c r="C1304" s="180"/>
      <c r="D1304" s="286"/>
      <c r="E1304" s="285"/>
      <c r="F1304" s="286"/>
      <c r="G1304" s="286"/>
      <c r="H1304" s="286"/>
      <c r="I1304" s="285"/>
      <c r="J1304" s="286"/>
      <c r="K1304" s="286"/>
      <c r="L1304" s="286"/>
      <c r="M1304" s="285"/>
      <c r="N1304" s="286"/>
      <c r="O1304" s="286"/>
      <c r="P1304" s="286"/>
      <c r="Q1304" s="285"/>
      <c r="R1304" s="286"/>
      <c r="S1304" s="286"/>
      <c r="T1304" s="251">
        <f t="shared" si="137"/>
        <v>0</v>
      </c>
    </row>
    <row r="1305" spans="2:20" ht="15.9" hidden="1" x14ac:dyDescent="0.4">
      <c r="B1305" s="284"/>
      <c r="C1305" s="180"/>
      <c r="D1305" s="286"/>
      <c r="E1305" s="285"/>
      <c r="F1305" s="286"/>
      <c r="G1305" s="286"/>
      <c r="H1305" s="286"/>
      <c r="I1305" s="285"/>
      <c r="J1305" s="286"/>
      <c r="K1305" s="286"/>
      <c r="L1305" s="286"/>
      <c r="M1305" s="285"/>
      <c r="N1305" s="286"/>
      <c r="O1305" s="286"/>
      <c r="P1305" s="286"/>
      <c r="Q1305" s="285"/>
      <c r="R1305" s="286"/>
      <c r="S1305" s="286"/>
      <c r="T1305" s="251">
        <f t="shared" si="137"/>
        <v>0</v>
      </c>
    </row>
    <row r="1306" spans="2:20" ht="15.9" hidden="1" x14ac:dyDescent="0.4">
      <c r="B1306" s="284"/>
      <c r="C1306" s="180"/>
      <c r="D1306" s="286"/>
      <c r="E1306" s="285"/>
      <c r="F1306" s="286"/>
      <c r="G1306" s="286"/>
      <c r="H1306" s="286"/>
      <c r="I1306" s="285"/>
      <c r="J1306" s="286"/>
      <c r="K1306" s="286"/>
      <c r="L1306" s="286"/>
      <c r="M1306" s="285"/>
      <c r="N1306" s="286"/>
      <c r="O1306" s="286"/>
      <c r="P1306" s="286"/>
      <c r="Q1306" s="285"/>
      <c r="R1306" s="286"/>
      <c r="S1306" s="286"/>
      <c r="T1306" s="251">
        <f t="shared" si="137"/>
        <v>0</v>
      </c>
    </row>
    <row r="1307" spans="2:20" ht="15.9" hidden="1" collapsed="1" x14ac:dyDescent="0.4">
      <c r="B1307" s="208"/>
      <c r="C1307" s="180"/>
      <c r="D1307" s="178"/>
      <c r="E1307" s="179"/>
      <c r="F1307" s="254"/>
      <c r="G1307" s="254"/>
      <c r="H1307" s="178"/>
      <c r="I1307" s="179"/>
      <c r="J1307" s="254"/>
      <c r="K1307" s="254"/>
      <c r="L1307" s="178"/>
      <c r="M1307" s="179"/>
      <c r="N1307" s="254"/>
      <c r="O1307" s="254"/>
      <c r="P1307" s="178"/>
      <c r="Q1307" s="179"/>
      <c r="R1307" s="254"/>
      <c r="S1307" s="254"/>
      <c r="T1307" s="251">
        <f t="shared" si="137"/>
        <v>0</v>
      </c>
    </row>
    <row r="1308" spans="2:20" ht="15.9" hidden="1" x14ac:dyDescent="0.4">
      <c r="B1308" s="330" t="s">
        <v>514</v>
      </c>
      <c r="C1308" s="326" t="s">
        <v>515</v>
      </c>
      <c r="D1308" s="254">
        <f>D1309+D1329</f>
        <v>483</v>
      </c>
      <c r="E1308" s="270" t="s">
        <v>130</v>
      </c>
      <c r="F1308" s="254">
        <v>0</v>
      </c>
      <c r="G1308" s="254">
        <f>G1309+G1329</f>
        <v>19568880000</v>
      </c>
      <c r="H1308" s="254">
        <f>H1309+H1329</f>
        <v>483</v>
      </c>
      <c r="I1308" s="270" t="s">
        <v>130</v>
      </c>
      <c r="J1308" s="254">
        <v>0</v>
      </c>
      <c r="K1308" s="254">
        <f>K1309+K1329</f>
        <v>19568880000</v>
      </c>
      <c r="L1308" s="329">
        <f>L1309+L1329</f>
        <v>483</v>
      </c>
      <c r="M1308" s="328" t="s">
        <v>130</v>
      </c>
      <c r="N1308" s="329">
        <v>0</v>
      </c>
      <c r="O1308" s="329">
        <f>O1309+O1329</f>
        <v>19568880000</v>
      </c>
      <c r="P1308" s="329">
        <v>483</v>
      </c>
      <c r="Q1308" s="328" t="s">
        <v>130</v>
      </c>
      <c r="R1308" s="329">
        <v>0</v>
      </c>
      <c r="S1308" s="329">
        <f>S1309+S1329</f>
        <v>19568880000</v>
      </c>
      <c r="T1308" s="251">
        <f t="shared" si="137"/>
        <v>0</v>
      </c>
    </row>
    <row r="1309" spans="2:20" s="5" customFormat="1" ht="15.9" hidden="1" x14ac:dyDescent="0.4">
      <c r="B1309" s="272" t="s">
        <v>149</v>
      </c>
      <c r="C1309" s="266" t="s">
        <v>516</v>
      </c>
      <c r="D1309" s="279">
        <v>473</v>
      </c>
      <c r="E1309" s="267" t="s">
        <v>130</v>
      </c>
      <c r="F1309" s="261">
        <v>0</v>
      </c>
      <c r="G1309" s="261">
        <f>G1310</f>
        <v>391250000</v>
      </c>
      <c r="H1309" s="279">
        <v>473</v>
      </c>
      <c r="I1309" s="267" t="s">
        <v>130</v>
      </c>
      <c r="J1309" s="261">
        <v>0</v>
      </c>
      <c r="K1309" s="261">
        <f>K1310</f>
        <v>391250000</v>
      </c>
      <c r="L1309" s="279">
        <v>473</v>
      </c>
      <c r="M1309" s="267" t="s">
        <v>130</v>
      </c>
      <c r="N1309" s="261">
        <v>0</v>
      </c>
      <c r="O1309" s="261">
        <f>O1310</f>
        <v>391250000</v>
      </c>
      <c r="P1309" s="279">
        <v>473</v>
      </c>
      <c r="Q1309" s="267" t="s">
        <v>130</v>
      </c>
      <c r="R1309" s="261">
        <v>0</v>
      </c>
      <c r="S1309" s="261">
        <f>S1310</f>
        <v>391250000</v>
      </c>
      <c r="T1309" s="251">
        <f t="shared" si="137"/>
        <v>0</v>
      </c>
    </row>
    <row r="1310" spans="2:20" ht="15.9" hidden="1" x14ac:dyDescent="0.4">
      <c r="B1310" s="312" t="s">
        <v>34</v>
      </c>
      <c r="C1310" s="313" t="s">
        <v>516</v>
      </c>
      <c r="D1310" s="269">
        <v>10</v>
      </c>
      <c r="E1310" s="270" t="s">
        <v>130</v>
      </c>
      <c r="F1310" s="254">
        <v>0</v>
      </c>
      <c r="G1310" s="254">
        <f>G1311+G1318+G1320+G1326</f>
        <v>391250000</v>
      </c>
      <c r="H1310" s="314">
        <v>10</v>
      </c>
      <c r="I1310" s="315" t="s">
        <v>130</v>
      </c>
      <c r="J1310" s="316">
        <v>0</v>
      </c>
      <c r="K1310" s="316">
        <f>K1311+K1318+K1320+K1326</f>
        <v>391250000</v>
      </c>
      <c r="L1310" s="314">
        <v>10</v>
      </c>
      <c r="M1310" s="315" t="s">
        <v>130</v>
      </c>
      <c r="N1310" s="316">
        <v>0</v>
      </c>
      <c r="O1310" s="316">
        <f>O1311+O1318+O1320+O1326</f>
        <v>391250000</v>
      </c>
      <c r="P1310" s="314">
        <v>10</v>
      </c>
      <c r="Q1310" s="315" t="s">
        <v>130</v>
      </c>
      <c r="R1310" s="316">
        <v>0</v>
      </c>
      <c r="S1310" s="316">
        <f>S1311+S1318+S1320+S1326</f>
        <v>391250000</v>
      </c>
      <c r="T1310" s="251">
        <f t="shared" si="137"/>
        <v>0</v>
      </c>
    </row>
    <row r="1311" spans="2:20" ht="15.9" hidden="1" x14ac:dyDescent="0.4">
      <c r="B1311" s="208">
        <v>525112</v>
      </c>
      <c r="C1311" s="180" t="s">
        <v>97</v>
      </c>
      <c r="D1311" s="178">
        <v>0</v>
      </c>
      <c r="E1311" s="179" t="s">
        <v>27</v>
      </c>
      <c r="F1311" s="180">
        <v>0</v>
      </c>
      <c r="G1311" s="254">
        <f>SUM(G1312:G1317)</f>
        <v>32500000</v>
      </c>
      <c r="H1311" s="178">
        <v>0</v>
      </c>
      <c r="I1311" s="179" t="s">
        <v>27</v>
      </c>
      <c r="J1311" s="180">
        <v>0</v>
      </c>
      <c r="K1311" s="254">
        <f>SUM(K1312:K1317)</f>
        <v>32500000</v>
      </c>
      <c r="L1311" s="178">
        <v>0</v>
      </c>
      <c r="M1311" s="179" t="s">
        <v>27</v>
      </c>
      <c r="N1311" s="180">
        <v>0</v>
      </c>
      <c r="O1311" s="254">
        <f>SUM(O1312:O1317)</f>
        <v>32500000</v>
      </c>
      <c r="P1311" s="178">
        <v>0</v>
      </c>
      <c r="Q1311" s="179" t="s">
        <v>27</v>
      </c>
      <c r="R1311" s="180">
        <v>0</v>
      </c>
      <c r="S1311" s="254">
        <f>SUM(S1312:S1317)</f>
        <v>32500000</v>
      </c>
      <c r="T1311" s="251">
        <f t="shared" si="137"/>
        <v>0</v>
      </c>
    </row>
    <row r="1312" spans="2:20" ht="15.9" hidden="1" x14ac:dyDescent="0.4">
      <c r="B1312" s="208" t="s">
        <v>27</v>
      </c>
      <c r="C1312" s="180" t="s">
        <v>517</v>
      </c>
      <c r="D1312" s="178">
        <v>10</v>
      </c>
      <c r="E1312" s="179" t="s">
        <v>54</v>
      </c>
      <c r="F1312" s="254">
        <v>150000</v>
      </c>
      <c r="G1312" s="254">
        <f t="shared" ref="G1312:G1317" si="138">ROUNDDOWN(D1312*F1312,-3)</f>
        <v>1500000</v>
      </c>
      <c r="H1312" s="178">
        <v>10</v>
      </c>
      <c r="I1312" s="179" t="s">
        <v>54</v>
      </c>
      <c r="J1312" s="254">
        <v>150000</v>
      </c>
      <c r="K1312" s="254">
        <f t="shared" ref="K1312:K1317" si="139">ROUNDDOWN(H1312*J1312,-3)</f>
        <v>1500000</v>
      </c>
      <c r="L1312" s="178">
        <v>10</v>
      </c>
      <c r="M1312" s="179" t="s">
        <v>54</v>
      </c>
      <c r="N1312" s="254">
        <v>150000</v>
      </c>
      <c r="O1312" s="254">
        <f t="shared" ref="O1312:O1317" si="140">ROUNDDOWN(L1312*N1312,-3)</f>
        <v>1500000</v>
      </c>
      <c r="P1312" s="178">
        <v>10</v>
      </c>
      <c r="Q1312" s="179" t="s">
        <v>54</v>
      </c>
      <c r="R1312" s="254">
        <v>150000</v>
      </c>
      <c r="S1312" s="254">
        <f t="shared" ref="S1312:S1317" si="141">ROUNDDOWN(P1312*R1312,-3)</f>
        <v>1500000</v>
      </c>
      <c r="T1312" s="251">
        <f t="shared" si="137"/>
        <v>0</v>
      </c>
    </row>
    <row r="1313" spans="2:20" ht="15.9" hidden="1" x14ac:dyDescent="0.4">
      <c r="B1313" s="208"/>
      <c r="C1313" s="180" t="s">
        <v>518</v>
      </c>
      <c r="D1313" s="178">
        <v>100</v>
      </c>
      <c r="E1313" s="179" t="s">
        <v>40</v>
      </c>
      <c r="F1313" s="254">
        <v>50000</v>
      </c>
      <c r="G1313" s="254">
        <f t="shared" si="138"/>
        <v>5000000</v>
      </c>
      <c r="H1313" s="178">
        <v>100</v>
      </c>
      <c r="I1313" s="179" t="s">
        <v>40</v>
      </c>
      <c r="J1313" s="254">
        <v>50000</v>
      </c>
      <c r="K1313" s="254">
        <f t="shared" si="139"/>
        <v>5000000</v>
      </c>
      <c r="L1313" s="178">
        <v>100</v>
      </c>
      <c r="M1313" s="179" t="s">
        <v>40</v>
      </c>
      <c r="N1313" s="254">
        <v>50000</v>
      </c>
      <c r="O1313" s="254">
        <f t="shared" si="140"/>
        <v>5000000</v>
      </c>
      <c r="P1313" s="178">
        <v>100</v>
      </c>
      <c r="Q1313" s="179" t="s">
        <v>40</v>
      </c>
      <c r="R1313" s="254">
        <v>50000</v>
      </c>
      <c r="S1313" s="254">
        <f t="shared" si="141"/>
        <v>5000000</v>
      </c>
      <c r="T1313" s="251">
        <f t="shared" si="137"/>
        <v>0</v>
      </c>
    </row>
    <row r="1314" spans="2:20" ht="15.9" hidden="1" x14ac:dyDescent="0.4">
      <c r="B1314" s="208"/>
      <c r="C1314" s="180" t="s">
        <v>519</v>
      </c>
      <c r="D1314" s="178">
        <v>300</v>
      </c>
      <c r="E1314" s="179" t="s">
        <v>40</v>
      </c>
      <c r="F1314" s="254">
        <v>50000</v>
      </c>
      <c r="G1314" s="254">
        <f t="shared" si="138"/>
        <v>15000000</v>
      </c>
      <c r="H1314" s="178">
        <v>300</v>
      </c>
      <c r="I1314" s="179" t="s">
        <v>40</v>
      </c>
      <c r="J1314" s="254">
        <v>50000</v>
      </c>
      <c r="K1314" s="254">
        <f t="shared" si="139"/>
        <v>15000000</v>
      </c>
      <c r="L1314" s="178">
        <v>300</v>
      </c>
      <c r="M1314" s="179" t="s">
        <v>40</v>
      </c>
      <c r="N1314" s="254">
        <v>50000</v>
      </c>
      <c r="O1314" s="254">
        <f t="shared" si="140"/>
        <v>15000000</v>
      </c>
      <c r="P1314" s="178">
        <v>300</v>
      </c>
      <c r="Q1314" s="179" t="s">
        <v>40</v>
      </c>
      <c r="R1314" s="254">
        <v>50000</v>
      </c>
      <c r="S1314" s="254">
        <f t="shared" si="141"/>
        <v>15000000</v>
      </c>
      <c r="T1314" s="251">
        <f t="shared" si="137"/>
        <v>0</v>
      </c>
    </row>
    <row r="1315" spans="2:20" ht="15.9" hidden="1" x14ac:dyDescent="0.4">
      <c r="B1315" s="208"/>
      <c r="C1315" s="180" t="s">
        <v>520</v>
      </c>
      <c r="D1315" s="178">
        <v>10</v>
      </c>
      <c r="E1315" s="179" t="s">
        <v>54</v>
      </c>
      <c r="F1315" s="254">
        <v>500000</v>
      </c>
      <c r="G1315" s="254">
        <f t="shared" si="138"/>
        <v>5000000</v>
      </c>
      <c r="H1315" s="178">
        <v>10</v>
      </c>
      <c r="I1315" s="179" t="s">
        <v>54</v>
      </c>
      <c r="J1315" s="254">
        <v>500000</v>
      </c>
      <c r="K1315" s="254">
        <f t="shared" si="139"/>
        <v>5000000</v>
      </c>
      <c r="L1315" s="178">
        <v>10</v>
      </c>
      <c r="M1315" s="179" t="s">
        <v>54</v>
      </c>
      <c r="N1315" s="254">
        <v>500000</v>
      </c>
      <c r="O1315" s="254">
        <f t="shared" si="140"/>
        <v>5000000</v>
      </c>
      <c r="P1315" s="178">
        <v>10</v>
      </c>
      <c r="Q1315" s="179" t="s">
        <v>54</v>
      </c>
      <c r="R1315" s="254">
        <v>500000</v>
      </c>
      <c r="S1315" s="254">
        <f t="shared" si="141"/>
        <v>5000000</v>
      </c>
      <c r="T1315" s="251">
        <f t="shared" si="137"/>
        <v>0</v>
      </c>
    </row>
    <row r="1316" spans="2:20" ht="15.9" hidden="1" x14ac:dyDescent="0.4">
      <c r="B1316" s="208"/>
      <c r="C1316" s="180" t="s">
        <v>521</v>
      </c>
      <c r="D1316" s="178">
        <v>10</v>
      </c>
      <c r="E1316" s="179" t="s">
        <v>54</v>
      </c>
      <c r="F1316" s="254">
        <v>300000</v>
      </c>
      <c r="G1316" s="254">
        <f t="shared" si="138"/>
        <v>3000000</v>
      </c>
      <c r="H1316" s="178">
        <v>10</v>
      </c>
      <c r="I1316" s="179" t="s">
        <v>54</v>
      </c>
      <c r="J1316" s="254">
        <v>300000</v>
      </c>
      <c r="K1316" s="254">
        <f t="shared" si="139"/>
        <v>3000000</v>
      </c>
      <c r="L1316" s="178">
        <v>10</v>
      </c>
      <c r="M1316" s="179" t="s">
        <v>54</v>
      </c>
      <c r="N1316" s="254">
        <v>300000</v>
      </c>
      <c r="O1316" s="254">
        <f t="shared" si="140"/>
        <v>3000000</v>
      </c>
      <c r="P1316" s="178">
        <v>10</v>
      </c>
      <c r="Q1316" s="179" t="s">
        <v>54</v>
      </c>
      <c r="R1316" s="254">
        <v>300000</v>
      </c>
      <c r="S1316" s="254">
        <f t="shared" si="141"/>
        <v>3000000</v>
      </c>
      <c r="T1316" s="251">
        <f t="shared" si="137"/>
        <v>0</v>
      </c>
    </row>
    <row r="1317" spans="2:20" ht="15.9" hidden="1" x14ac:dyDescent="0.4">
      <c r="B1317" s="208"/>
      <c r="C1317" s="180" t="s">
        <v>522</v>
      </c>
      <c r="D1317" s="178">
        <v>10</v>
      </c>
      <c r="E1317" s="179" t="s">
        <v>54</v>
      </c>
      <c r="F1317" s="254">
        <v>300000</v>
      </c>
      <c r="G1317" s="254">
        <f t="shared" si="138"/>
        <v>3000000</v>
      </c>
      <c r="H1317" s="178">
        <v>10</v>
      </c>
      <c r="I1317" s="179" t="s">
        <v>54</v>
      </c>
      <c r="J1317" s="254">
        <v>300000</v>
      </c>
      <c r="K1317" s="254">
        <f t="shared" si="139"/>
        <v>3000000</v>
      </c>
      <c r="L1317" s="178">
        <v>10</v>
      </c>
      <c r="M1317" s="179" t="s">
        <v>54</v>
      </c>
      <c r="N1317" s="254">
        <v>300000</v>
      </c>
      <c r="O1317" s="254">
        <f t="shared" si="140"/>
        <v>3000000</v>
      </c>
      <c r="P1317" s="178">
        <v>10</v>
      </c>
      <c r="Q1317" s="179" t="s">
        <v>54</v>
      </c>
      <c r="R1317" s="254">
        <v>300000</v>
      </c>
      <c r="S1317" s="254">
        <f t="shared" si="141"/>
        <v>3000000</v>
      </c>
      <c r="T1317" s="251">
        <f t="shared" si="137"/>
        <v>0</v>
      </c>
    </row>
    <row r="1318" spans="2:20" ht="15.9" hidden="1" x14ac:dyDescent="0.4">
      <c r="B1318" s="208">
        <v>525119</v>
      </c>
      <c r="C1318" s="180" t="s">
        <v>42</v>
      </c>
      <c r="D1318" s="178"/>
      <c r="E1318" s="179"/>
      <c r="F1318" s="180"/>
      <c r="G1318" s="254">
        <f>SUM(G1319:G1319)</f>
        <v>5000000</v>
      </c>
      <c r="H1318" s="178"/>
      <c r="I1318" s="179"/>
      <c r="J1318" s="180"/>
      <c r="K1318" s="254">
        <f>SUM(K1319:K1319)</f>
        <v>5000000</v>
      </c>
      <c r="L1318" s="178"/>
      <c r="M1318" s="179"/>
      <c r="N1318" s="180"/>
      <c r="O1318" s="254">
        <f>SUM(O1319:O1319)</f>
        <v>5000000</v>
      </c>
      <c r="P1318" s="178"/>
      <c r="Q1318" s="179"/>
      <c r="R1318" s="180"/>
      <c r="S1318" s="254">
        <f>SUM(S1319:S1319)</f>
        <v>5000000</v>
      </c>
      <c r="T1318" s="251">
        <f t="shared" si="137"/>
        <v>0</v>
      </c>
    </row>
    <row r="1319" spans="2:20" ht="15.9" hidden="1" x14ac:dyDescent="0.4">
      <c r="B1319" s="208" t="s">
        <v>27</v>
      </c>
      <c r="C1319" s="180" t="s">
        <v>61</v>
      </c>
      <c r="D1319" s="178">
        <v>10</v>
      </c>
      <c r="E1319" s="179" t="s">
        <v>130</v>
      </c>
      <c r="F1319" s="254">
        <v>500000</v>
      </c>
      <c r="G1319" s="254">
        <f>D1319*F1319</f>
        <v>5000000</v>
      </c>
      <c r="H1319" s="178">
        <v>10</v>
      </c>
      <c r="I1319" s="179" t="s">
        <v>130</v>
      </c>
      <c r="J1319" s="254">
        <v>500000</v>
      </c>
      <c r="K1319" s="254">
        <f>H1319*J1319</f>
        <v>5000000</v>
      </c>
      <c r="L1319" s="178">
        <v>10</v>
      </c>
      <c r="M1319" s="179" t="s">
        <v>130</v>
      </c>
      <c r="N1319" s="254">
        <v>500000</v>
      </c>
      <c r="O1319" s="254">
        <f>L1319*N1319</f>
        <v>5000000</v>
      </c>
      <c r="P1319" s="178">
        <v>10</v>
      </c>
      <c r="Q1319" s="179" t="s">
        <v>130</v>
      </c>
      <c r="R1319" s="254">
        <v>500000</v>
      </c>
      <c r="S1319" s="254">
        <f>P1319*R1319</f>
        <v>5000000</v>
      </c>
      <c r="T1319" s="251">
        <f t="shared" si="137"/>
        <v>0</v>
      </c>
    </row>
    <row r="1320" spans="2:20" ht="15.9" hidden="1" x14ac:dyDescent="0.4">
      <c r="B1320" s="208">
        <v>525113</v>
      </c>
      <c r="C1320" s="180" t="s">
        <v>99</v>
      </c>
      <c r="D1320" s="178"/>
      <c r="E1320" s="179"/>
      <c r="F1320" s="180"/>
      <c r="G1320" s="254">
        <f>SUM(G1321:G1325)</f>
        <v>205150000</v>
      </c>
      <c r="H1320" s="178"/>
      <c r="I1320" s="179"/>
      <c r="J1320" s="180"/>
      <c r="K1320" s="254">
        <f>SUM(K1321:K1325)</f>
        <v>205150000</v>
      </c>
      <c r="L1320" s="178"/>
      <c r="M1320" s="179"/>
      <c r="N1320" s="180"/>
      <c r="O1320" s="254">
        <f>SUM(O1321:O1325)</f>
        <v>205150000</v>
      </c>
      <c r="P1320" s="178"/>
      <c r="Q1320" s="179"/>
      <c r="R1320" s="180"/>
      <c r="S1320" s="254">
        <f>SUM(S1321:S1325)</f>
        <v>205150000</v>
      </c>
      <c r="T1320" s="251">
        <f t="shared" si="137"/>
        <v>0</v>
      </c>
    </row>
    <row r="1321" spans="2:20" ht="15.9" hidden="1" x14ac:dyDescent="0.4">
      <c r="B1321" s="208"/>
      <c r="C1321" s="180" t="s">
        <v>523</v>
      </c>
      <c r="D1321" s="178">
        <v>10</v>
      </c>
      <c r="E1321" s="179" t="s">
        <v>51</v>
      </c>
      <c r="F1321" s="254">
        <v>13915000</v>
      </c>
      <c r="G1321" s="254">
        <f>ROUNDDOWN(D1321*F1321,-3)</f>
        <v>139150000</v>
      </c>
      <c r="H1321" s="178">
        <v>10</v>
      </c>
      <c r="I1321" s="179" t="s">
        <v>51</v>
      </c>
      <c r="J1321" s="254">
        <v>13915000</v>
      </c>
      <c r="K1321" s="254">
        <f>ROUNDDOWN(H1321*J1321,-3)</f>
        <v>139150000</v>
      </c>
      <c r="L1321" s="178">
        <v>10</v>
      </c>
      <c r="M1321" s="179" t="s">
        <v>51</v>
      </c>
      <c r="N1321" s="254">
        <v>13915000</v>
      </c>
      <c r="O1321" s="254">
        <f>ROUNDDOWN(L1321*N1321,-3)</f>
        <v>139150000</v>
      </c>
      <c r="P1321" s="178">
        <v>10</v>
      </c>
      <c r="Q1321" s="179" t="s">
        <v>51</v>
      </c>
      <c r="R1321" s="254">
        <v>13915000</v>
      </c>
      <c r="S1321" s="254">
        <f>ROUNDDOWN(P1321*R1321,-3)</f>
        <v>139150000</v>
      </c>
      <c r="T1321" s="251">
        <f t="shared" si="137"/>
        <v>0</v>
      </c>
    </row>
    <row r="1322" spans="2:20" ht="15.9" hidden="1" x14ac:dyDescent="0.4">
      <c r="B1322" s="208"/>
      <c r="C1322" s="180" t="s">
        <v>524</v>
      </c>
      <c r="D1322" s="178">
        <v>10</v>
      </c>
      <c r="E1322" s="179" t="s">
        <v>525</v>
      </c>
      <c r="F1322" s="254">
        <v>1000000</v>
      </c>
      <c r="G1322" s="254">
        <f>ROUNDDOWN(D1322*F1322,-3)</f>
        <v>10000000</v>
      </c>
      <c r="H1322" s="178">
        <v>10</v>
      </c>
      <c r="I1322" s="179" t="s">
        <v>525</v>
      </c>
      <c r="J1322" s="254">
        <v>1000000</v>
      </c>
      <c r="K1322" s="254">
        <f>ROUNDDOWN(H1322*J1322,-3)</f>
        <v>10000000</v>
      </c>
      <c r="L1322" s="178">
        <v>10</v>
      </c>
      <c r="M1322" s="179" t="s">
        <v>525</v>
      </c>
      <c r="N1322" s="254">
        <v>1000000</v>
      </c>
      <c r="O1322" s="254">
        <f>ROUNDDOWN(L1322*N1322,-3)</f>
        <v>10000000</v>
      </c>
      <c r="P1322" s="178">
        <v>10</v>
      </c>
      <c r="Q1322" s="179" t="s">
        <v>525</v>
      </c>
      <c r="R1322" s="254">
        <v>1000000</v>
      </c>
      <c r="S1322" s="254">
        <f>ROUNDDOWN(P1322*R1322,-3)</f>
        <v>10000000</v>
      </c>
      <c r="T1322" s="251">
        <f t="shared" si="137"/>
        <v>0</v>
      </c>
    </row>
    <row r="1323" spans="2:20" ht="15.9" hidden="1" x14ac:dyDescent="0.4">
      <c r="B1323" s="208"/>
      <c r="C1323" s="180" t="s">
        <v>526</v>
      </c>
      <c r="D1323" s="178">
        <v>10</v>
      </c>
      <c r="E1323" s="179" t="s">
        <v>40</v>
      </c>
      <c r="F1323" s="254">
        <v>1000000</v>
      </c>
      <c r="G1323" s="254">
        <f>ROUNDDOWN(D1323*F1323,-3)</f>
        <v>10000000</v>
      </c>
      <c r="H1323" s="178">
        <v>10</v>
      </c>
      <c r="I1323" s="179" t="s">
        <v>40</v>
      </c>
      <c r="J1323" s="254">
        <v>1000000</v>
      </c>
      <c r="K1323" s="254">
        <f>ROUNDDOWN(H1323*J1323,-3)</f>
        <v>10000000</v>
      </c>
      <c r="L1323" s="178">
        <v>10</v>
      </c>
      <c r="M1323" s="179" t="s">
        <v>40</v>
      </c>
      <c r="N1323" s="254">
        <v>1000000</v>
      </c>
      <c r="O1323" s="254">
        <f>ROUNDDOWN(L1323*N1323,-3)</f>
        <v>10000000</v>
      </c>
      <c r="P1323" s="178">
        <v>10</v>
      </c>
      <c r="Q1323" s="179" t="s">
        <v>40</v>
      </c>
      <c r="R1323" s="254">
        <v>1000000</v>
      </c>
      <c r="S1323" s="254">
        <f>ROUNDDOWN(P1323*R1323,-3)</f>
        <v>10000000</v>
      </c>
      <c r="T1323" s="251">
        <f t="shared" si="137"/>
        <v>0</v>
      </c>
    </row>
    <row r="1324" spans="2:20" ht="15.9" hidden="1" x14ac:dyDescent="0.4">
      <c r="B1324" s="208" t="s">
        <v>27</v>
      </c>
      <c r="C1324" s="180" t="s">
        <v>527</v>
      </c>
      <c r="D1324" s="178">
        <f>4*10</f>
        <v>40</v>
      </c>
      <c r="E1324" s="179" t="s">
        <v>47</v>
      </c>
      <c r="F1324" s="254">
        <v>900000</v>
      </c>
      <c r="G1324" s="254">
        <f>ROUNDDOWN(D1324*F1324,-3)</f>
        <v>36000000</v>
      </c>
      <c r="H1324" s="178">
        <f>4*10</f>
        <v>40</v>
      </c>
      <c r="I1324" s="179" t="s">
        <v>47</v>
      </c>
      <c r="J1324" s="254">
        <v>900000</v>
      </c>
      <c r="K1324" s="254">
        <f>ROUNDDOWN(H1324*J1324,-3)</f>
        <v>36000000</v>
      </c>
      <c r="L1324" s="178">
        <f>4*10</f>
        <v>40</v>
      </c>
      <c r="M1324" s="179" t="s">
        <v>47</v>
      </c>
      <c r="N1324" s="254">
        <v>900000</v>
      </c>
      <c r="O1324" s="254">
        <f>ROUNDDOWN(L1324*N1324,-3)</f>
        <v>36000000</v>
      </c>
      <c r="P1324" s="178">
        <v>40</v>
      </c>
      <c r="Q1324" s="179" t="s">
        <v>47</v>
      </c>
      <c r="R1324" s="254">
        <v>900000</v>
      </c>
      <c r="S1324" s="254">
        <f>ROUNDDOWN(P1324*R1324,-3)</f>
        <v>36000000</v>
      </c>
      <c r="T1324" s="251">
        <f t="shared" si="137"/>
        <v>0</v>
      </c>
    </row>
    <row r="1325" spans="2:20" ht="15.9" hidden="1" x14ac:dyDescent="0.4">
      <c r="B1325" s="208"/>
      <c r="C1325" s="180" t="s">
        <v>528</v>
      </c>
      <c r="D1325" s="178">
        <v>10</v>
      </c>
      <c r="E1325" s="179" t="s">
        <v>529</v>
      </c>
      <c r="F1325" s="254">
        <v>1000000</v>
      </c>
      <c r="G1325" s="254">
        <f>ROUNDDOWN(D1325*F1325,-3)</f>
        <v>10000000</v>
      </c>
      <c r="H1325" s="178">
        <v>10</v>
      </c>
      <c r="I1325" s="179" t="s">
        <v>529</v>
      </c>
      <c r="J1325" s="254">
        <v>1000000</v>
      </c>
      <c r="K1325" s="254">
        <f>ROUNDDOWN(H1325*J1325,-3)</f>
        <v>10000000</v>
      </c>
      <c r="L1325" s="178">
        <v>10</v>
      </c>
      <c r="M1325" s="179" t="s">
        <v>529</v>
      </c>
      <c r="N1325" s="254">
        <v>1000000</v>
      </c>
      <c r="O1325" s="254">
        <f>ROUNDDOWN(L1325*N1325,-3)</f>
        <v>10000000</v>
      </c>
      <c r="P1325" s="178">
        <v>10</v>
      </c>
      <c r="Q1325" s="179" t="s">
        <v>529</v>
      </c>
      <c r="R1325" s="254">
        <v>1000000</v>
      </c>
      <c r="S1325" s="254">
        <f>ROUNDDOWN(P1325*R1325,-3)</f>
        <v>10000000</v>
      </c>
      <c r="T1325" s="251">
        <f t="shared" si="137"/>
        <v>0</v>
      </c>
    </row>
    <row r="1326" spans="2:20" ht="15.9" hidden="1" x14ac:dyDescent="0.4">
      <c r="B1326" s="208">
        <v>525115</v>
      </c>
      <c r="C1326" s="180" t="s">
        <v>90</v>
      </c>
      <c r="D1326" s="178"/>
      <c r="E1326" s="179" t="s">
        <v>27</v>
      </c>
      <c r="F1326" s="180"/>
      <c r="G1326" s="254">
        <f>SUM(G1327:G1328)</f>
        <v>148600000</v>
      </c>
      <c r="H1326" s="178"/>
      <c r="I1326" s="179" t="s">
        <v>27</v>
      </c>
      <c r="J1326" s="180"/>
      <c r="K1326" s="254">
        <f>SUM(K1327:K1328)</f>
        <v>148600000</v>
      </c>
      <c r="L1326" s="178"/>
      <c r="M1326" s="179" t="s">
        <v>27</v>
      </c>
      <c r="N1326" s="180"/>
      <c r="O1326" s="254">
        <f>SUM(O1327:O1328)</f>
        <v>148600000</v>
      </c>
      <c r="P1326" s="178"/>
      <c r="Q1326" s="179" t="s">
        <v>27</v>
      </c>
      <c r="R1326" s="180"/>
      <c r="S1326" s="254">
        <f>SUM(S1327:S1328)</f>
        <v>148600000</v>
      </c>
      <c r="T1326" s="251">
        <f t="shared" si="137"/>
        <v>0</v>
      </c>
    </row>
    <row r="1327" spans="2:20" ht="15.9" hidden="1" x14ac:dyDescent="0.4">
      <c r="B1327" s="208"/>
      <c r="C1327" s="180" t="s">
        <v>530</v>
      </c>
      <c r="D1327" s="178">
        <f>5*2*10</f>
        <v>100</v>
      </c>
      <c r="E1327" s="179" t="s">
        <v>57</v>
      </c>
      <c r="F1327" s="254">
        <v>910000</v>
      </c>
      <c r="G1327" s="254">
        <f>ROUNDDOWN(D1327*F1327,-3)</f>
        <v>91000000</v>
      </c>
      <c r="H1327" s="178">
        <f>5*2*10</f>
        <v>100</v>
      </c>
      <c r="I1327" s="179" t="s">
        <v>57</v>
      </c>
      <c r="J1327" s="254">
        <v>910000</v>
      </c>
      <c r="K1327" s="254">
        <f>ROUNDDOWN(H1327*J1327,-3)</f>
        <v>91000000</v>
      </c>
      <c r="L1327" s="178">
        <f>5*2*10</f>
        <v>100</v>
      </c>
      <c r="M1327" s="179" t="s">
        <v>57</v>
      </c>
      <c r="N1327" s="254">
        <v>910000</v>
      </c>
      <c r="O1327" s="254">
        <f>ROUNDDOWN(L1327*N1327,-3)</f>
        <v>91000000</v>
      </c>
      <c r="P1327" s="178">
        <v>100</v>
      </c>
      <c r="Q1327" s="179" t="s">
        <v>57</v>
      </c>
      <c r="R1327" s="254">
        <v>910000</v>
      </c>
      <c r="S1327" s="254">
        <f>ROUNDDOWN(P1327*R1327,-3)</f>
        <v>91000000</v>
      </c>
      <c r="T1327" s="251">
        <f t="shared" si="137"/>
        <v>0</v>
      </c>
    </row>
    <row r="1328" spans="2:20" ht="15.9" hidden="1" x14ac:dyDescent="0.4">
      <c r="B1328" s="208"/>
      <c r="C1328" s="180" t="s">
        <v>531</v>
      </c>
      <c r="D1328" s="178">
        <f>4*3*10</f>
        <v>120</v>
      </c>
      <c r="E1328" s="179" t="s">
        <v>57</v>
      </c>
      <c r="F1328" s="254">
        <v>480000</v>
      </c>
      <c r="G1328" s="254">
        <f>ROUNDDOWN(D1328*F1328,-3)</f>
        <v>57600000</v>
      </c>
      <c r="H1328" s="178">
        <f>4*3*10</f>
        <v>120</v>
      </c>
      <c r="I1328" s="179" t="s">
        <v>57</v>
      </c>
      <c r="J1328" s="254">
        <v>480000</v>
      </c>
      <c r="K1328" s="254">
        <f>ROUNDDOWN(H1328*J1328,-3)</f>
        <v>57600000</v>
      </c>
      <c r="L1328" s="178">
        <f>4*3*10</f>
        <v>120</v>
      </c>
      <c r="M1328" s="179" t="s">
        <v>57</v>
      </c>
      <c r="N1328" s="254">
        <v>480000</v>
      </c>
      <c r="O1328" s="254">
        <f>ROUNDDOWN(L1328*N1328,-3)</f>
        <v>57600000</v>
      </c>
      <c r="P1328" s="178">
        <v>120</v>
      </c>
      <c r="Q1328" s="179" t="s">
        <v>57</v>
      </c>
      <c r="R1328" s="254">
        <v>480000</v>
      </c>
      <c r="S1328" s="254">
        <f>ROUNDDOWN(P1328*R1328,-3)</f>
        <v>57600000</v>
      </c>
      <c r="T1328" s="251">
        <f t="shared" si="137"/>
        <v>0</v>
      </c>
    </row>
    <row r="1329" spans="2:20" ht="15.9" hidden="1" x14ac:dyDescent="0.4">
      <c r="B1329" s="272" t="s">
        <v>186</v>
      </c>
      <c r="C1329" s="266" t="s">
        <v>532</v>
      </c>
      <c r="D1329" s="279">
        <f>D1330</f>
        <v>10</v>
      </c>
      <c r="E1329" s="267" t="s">
        <v>86</v>
      </c>
      <c r="F1329" s="261">
        <v>0</v>
      </c>
      <c r="G1329" s="261">
        <f>G1330+G1355+G1372+G1381+G1386+G1395+G1403+G1406+G1411+G1419+G1429+G1436+G1439+G1451</f>
        <v>19177630000</v>
      </c>
      <c r="H1329" s="279">
        <f>H1330</f>
        <v>10</v>
      </c>
      <c r="I1329" s="267" t="s">
        <v>86</v>
      </c>
      <c r="J1329" s="261">
        <v>0</v>
      </c>
      <c r="K1329" s="261">
        <f>K1330+K1355+K1372+K1381+K1386+K1395+K1403+K1406+K1411+K1419+K1429+K1436+K1439+K1451</f>
        <v>19177630000</v>
      </c>
      <c r="L1329" s="279">
        <f>L1330</f>
        <v>10</v>
      </c>
      <c r="M1329" s="267" t="s">
        <v>86</v>
      </c>
      <c r="N1329" s="261">
        <v>0</v>
      </c>
      <c r="O1329" s="261">
        <f>O1330+O1355+O1372+O1381+O1386+O1395+O1403+O1406+O1411+O1419+O1429+O1436+O1439+O1451</f>
        <v>19177630000</v>
      </c>
      <c r="P1329" s="279">
        <v>10</v>
      </c>
      <c r="Q1329" s="267" t="s">
        <v>86</v>
      </c>
      <c r="R1329" s="261">
        <v>0</v>
      </c>
      <c r="S1329" s="261">
        <f>S1330+S1355+S1372+S1381+S1386+S1395+S1403+S1406+S1411+S1419+S1429+S1436+S1439+S1451</f>
        <v>19177630000</v>
      </c>
      <c r="T1329" s="251">
        <f t="shared" si="137"/>
        <v>0</v>
      </c>
    </row>
    <row r="1330" spans="2:20" ht="15.9" hidden="1" x14ac:dyDescent="0.4">
      <c r="B1330" s="312" t="s">
        <v>34</v>
      </c>
      <c r="C1330" s="313" t="s">
        <v>533</v>
      </c>
      <c r="D1330" s="269">
        <v>10</v>
      </c>
      <c r="E1330" s="270" t="s">
        <v>86</v>
      </c>
      <c r="F1330" s="254">
        <v>0</v>
      </c>
      <c r="G1330" s="254">
        <f>G1331+G1339+G1342</f>
        <v>791720000</v>
      </c>
      <c r="H1330" s="314">
        <v>10</v>
      </c>
      <c r="I1330" s="315" t="s">
        <v>86</v>
      </c>
      <c r="J1330" s="316">
        <v>0</v>
      </c>
      <c r="K1330" s="316">
        <f>K1331+K1339+K1342</f>
        <v>791720000</v>
      </c>
      <c r="L1330" s="314">
        <v>10</v>
      </c>
      <c r="M1330" s="315" t="s">
        <v>86</v>
      </c>
      <c r="N1330" s="316">
        <v>0</v>
      </c>
      <c r="O1330" s="316">
        <f>O1331+O1339+O1342</f>
        <v>791720000</v>
      </c>
      <c r="P1330" s="314">
        <v>10</v>
      </c>
      <c r="Q1330" s="315" t="s">
        <v>86</v>
      </c>
      <c r="R1330" s="316">
        <v>0</v>
      </c>
      <c r="S1330" s="316">
        <f>S1331+S1339+S1342</f>
        <v>791720000</v>
      </c>
      <c r="T1330" s="251">
        <f t="shared" si="137"/>
        <v>0</v>
      </c>
    </row>
    <row r="1331" spans="2:20" ht="15.9" hidden="1" x14ac:dyDescent="0.4">
      <c r="B1331" s="208">
        <v>525112</v>
      </c>
      <c r="C1331" s="180" t="s">
        <v>97</v>
      </c>
      <c r="D1331" s="178">
        <v>0</v>
      </c>
      <c r="E1331" s="179" t="s">
        <v>27</v>
      </c>
      <c r="F1331" s="180">
        <v>0</v>
      </c>
      <c r="G1331" s="254">
        <f>SUM(G1332:G1338)</f>
        <v>258500000</v>
      </c>
      <c r="H1331" s="178">
        <v>0</v>
      </c>
      <c r="I1331" s="179" t="s">
        <v>27</v>
      </c>
      <c r="J1331" s="180">
        <v>0</v>
      </c>
      <c r="K1331" s="254">
        <f>SUM(K1332:K1338)</f>
        <v>258500000</v>
      </c>
      <c r="L1331" s="178">
        <v>0</v>
      </c>
      <c r="M1331" s="179" t="s">
        <v>27</v>
      </c>
      <c r="N1331" s="180">
        <v>0</v>
      </c>
      <c r="O1331" s="254">
        <f>SUM(O1332:O1338)</f>
        <v>258500000</v>
      </c>
      <c r="P1331" s="178">
        <v>0</v>
      </c>
      <c r="Q1331" s="179" t="s">
        <v>27</v>
      </c>
      <c r="R1331" s="180">
        <v>0</v>
      </c>
      <c r="S1331" s="254">
        <f>SUM(S1332:S1338)</f>
        <v>258500000</v>
      </c>
      <c r="T1331" s="251">
        <f t="shared" si="137"/>
        <v>0</v>
      </c>
    </row>
    <row r="1332" spans="2:20" ht="15.9" hidden="1" x14ac:dyDescent="0.4">
      <c r="B1332" s="208" t="s">
        <v>27</v>
      </c>
      <c r="C1332" s="180" t="s">
        <v>534</v>
      </c>
      <c r="D1332" s="178">
        <v>30</v>
      </c>
      <c r="E1332" s="179" t="s">
        <v>54</v>
      </c>
      <c r="F1332" s="254">
        <v>200000</v>
      </c>
      <c r="G1332" s="254">
        <f t="shared" ref="G1332:G1338" si="142">ROUNDDOWN(D1332*F1332,-3)</f>
        <v>6000000</v>
      </c>
      <c r="H1332" s="178">
        <v>30</v>
      </c>
      <c r="I1332" s="179" t="s">
        <v>54</v>
      </c>
      <c r="J1332" s="254">
        <v>200000</v>
      </c>
      <c r="K1332" s="254">
        <f t="shared" ref="K1332:K1338" si="143">ROUNDDOWN(H1332*J1332,-3)</f>
        <v>6000000</v>
      </c>
      <c r="L1332" s="178">
        <v>30</v>
      </c>
      <c r="M1332" s="179" t="s">
        <v>54</v>
      </c>
      <c r="N1332" s="254">
        <v>200000</v>
      </c>
      <c r="O1332" s="254">
        <f t="shared" ref="O1332:O1338" si="144">ROUNDDOWN(L1332*N1332,-3)</f>
        <v>6000000</v>
      </c>
      <c r="P1332" s="178">
        <v>30</v>
      </c>
      <c r="Q1332" s="179" t="s">
        <v>54</v>
      </c>
      <c r="R1332" s="254">
        <v>200000</v>
      </c>
      <c r="S1332" s="254">
        <f t="shared" ref="S1332:S1338" si="145">ROUNDDOWN(P1332*R1332,-3)</f>
        <v>6000000</v>
      </c>
      <c r="T1332" s="251">
        <f t="shared" si="137"/>
        <v>0</v>
      </c>
    </row>
    <row r="1333" spans="2:20" ht="15.9" hidden="1" x14ac:dyDescent="0.4">
      <c r="B1333" s="208" t="s">
        <v>27</v>
      </c>
      <c r="C1333" s="180" t="s">
        <v>535</v>
      </c>
      <c r="D1333" s="178">
        <v>1</v>
      </c>
      <c r="E1333" s="179" t="s">
        <v>38</v>
      </c>
      <c r="F1333" s="254">
        <v>190000000</v>
      </c>
      <c r="G1333" s="254">
        <f t="shared" si="142"/>
        <v>190000000</v>
      </c>
      <c r="H1333" s="178">
        <v>1</v>
      </c>
      <c r="I1333" s="179" t="s">
        <v>38</v>
      </c>
      <c r="J1333" s="254">
        <v>190000000</v>
      </c>
      <c r="K1333" s="254">
        <f t="shared" si="143"/>
        <v>190000000</v>
      </c>
      <c r="L1333" s="178">
        <v>1</v>
      </c>
      <c r="M1333" s="179" t="s">
        <v>38</v>
      </c>
      <c r="N1333" s="254">
        <v>190000000</v>
      </c>
      <c r="O1333" s="254">
        <f t="shared" si="144"/>
        <v>190000000</v>
      </c>
      <c r="P1333" s="178">
        <v>1</v>
      </c>
      <c r="Q1333" s="179" t="s">
        <v>38</v>
      </c>
      <c r="R1333" s="254">
        <v>190000000</v>
      </c>
      <c r="S1333" s="254">
        <f t="shared" si="145"/>
        <v>190000000</v>
      </c>
      <c r="T1333" s="251">
        <f t="shared" si="137"/>
        <v>0</v>
      </c>
    </row>
    <row r="1334" spans="2:20" ht="15.9" hidden="1" x14ac:dyDescent="0.4">
      <c r="B1334" s="208"/>
      <c r="C1334" s="180" t="s">
        <v>536</v>
      </c>
      <c r="D1334" s="178">
        <v>450</v>
      </c>
      <c r="E1334" s="179" t="s">
        <v>40</v>
      </c>
      <c r="F1334" s="254">
        <v>50000</v>
      </c>
      <c r="G1334" s="254">
        <f t="shared" si="142"/>
        <v>22500000</v>
      </c>
      <c r="H1334" s="178">
        <v>450</v>
      </c>
      <c r="I1334" s="179" t="s">
        <v>40</v>
      </c>
      <c r="J1334" s="254">
        <v>50000</v>
      </c>
      <c r="K1334" s="254">
        <f t="shared" si="143"/>
        <v>22500000</v>
      </c>
      <c r="L1334" s="178">
        <v>450</v>
      </c>
      <c r="M1334" s="179" t="s">
        <v>40</v>
      </c>
      <c r="N1334" s="254">
        <v>50000</v>
      </c>
      <c r="O1334" s="254">
        <f t="shared" si="144"/>
        <v>22500000</v>
      </c>
      <c r="P1334" s="178">
        <v>450</v>
      </c>
      <c r="Q1334" s="179" t="s">
        <v>40</v>
      </c>
      <c r="R1334" s="254">
        <v>50000</v>
      </c>
      <c r="S1334" s="254">
        <f t="shared" si="145"/>
        <v>22500000</v>
      </c>
      <c r="T1334" s="251">
        <f t="shared" si="137"/>
        <v>0</v>
      </c>
    </row>
    <row r="1335" spans="2:20" ht="15.9" hidden="1" x14ac:dyDescent="0.4">
      <c r="B1335" s="208"/>
      <c r="C1335" s="180" t="s">
        <v>537</v>
      </c>
      <c r="D1335" s="178">
        <v>450</v>
      </c>
      <c r="E1335" s="179" t="s">
        <v>40</v>
      </c>
      <c r="F1335" s="254">
        <v>50000</v>
      </c>
      <c r="G1335" s="254">
        <f t="shared" si="142"/>
        <v>22500000</v>
      </c>
      <c r="H1335" s="178">
        <v>450</v>
      </c>
      <c r="I1335" s="179" t="s">
        <v>40</v>
      </c>
      <c r="J1335" s="254">
        <v>50000</v>
      </c>
      <c r="K1335" s="254">
        <f t="shared" si="143"/>
        <v>22500000</v>
      </c>
      <c r="L1335" s="178">
        <v>450</v>
      </c>
      <c r="M1335" s="179" t="s">
        <v>40</v>
      </c>
      <c r="N1335" s="254">
        <v>50000</v>
      </c>
      <c r="O1335" s="254">
        <f t="shared" si="144"/>
        <v>22500000</v>
      </c>
      <c r="P1335" s="178">
        <v>450</v>
      </c>
      <c r="Q1335" s="179" t="s">
        <v>40</v>
      </c>
      <c r="R1335" s="254">
        <v>50000</v>
      </c>
      <c r="S1335" s="254">
        <f t="shared" si="145"/>
        <v>22500000</v>
      </c>
      <c r="T1335" s="251">
        <f t="shared" si="137"/>
        <v>0</v>
      </c>
    </row>
    <row r="1336" spans="2:20" ht="15.9" hidden="1" x14ac:dyDescent="0.4">
      <c r="B1336" s="208"/>
      <c r="C1336" s="180" t="s">
        <v>520</v>
      </c>
      <c r="D1336" s="178">
        <v>10</v>
      </c>
      <c r="E1336" s="179" t="s">
        <v>54</v>
      </c>
      <c r="F1336" s="254">
        <v>500000</v>
      </c>
      <c r="G1336" s="254">
        <f t="shared" si="142"/>
        <v>5000000</v>
      </c>
      <c r="H1336" s="178">
        <v>10</v>
      </c>
      <c r="I1336" s="179" t="s">
        <v>54</v>
      </c>
      <c r="J1336" s="254">
        <v>500000</v>
      </c>
      <c r="K1336" s="254">
        <f t="shared" si="143"/>
        <v>5000000</v>
      </c>
      <c r="L1336" s="178">
        <v>10</v>
      </c>
      <c r="M1336" s="179" t="s">
        <v>54</v>
      </c>
      <c r="N1336" s="254">
        <v>500000</v>
      </c>
      <c r="O1336" s="254">
        <f t="shared" si="144"/>
        <v>5000000</v>
      </c>
      <c r="P1336" s="178">
        <v>10</v>
      </c>
      <c r="Q1336" s="179" t="s">
        <v>54</v>
      </c>
      <c r="R1336" s="254">
        <v>500000</v>
      </c>
      <c r="S1336" s="254">
        <f t="shared" si="145"/>
        <v>5000000</v>
      </c>
      <c r="T1336" s="251">
        <f t="shared" si="137"/>
        <v>0</v>
      </c>
    </row>
    <row r="1337" spans="2:20" ht="15.9" hidden="1" x14ac:dyDescent="0.4">
      <c r="B1337" s="208"/>
      <c r="C1337" s="180" t="s">
        <v>61</v>
      </c>
      <c r="D1337" s="178">
        <v>10</v>
      </c>
      <c r="E1337" s="179" t="s">
        <v>130</v>
      </c>
      <c r="F1337" s="254">
        <v>500000</v>
      </c>
      <c r="G1337" s="254">
        <f t="shared" si="142"/>
        <v>5000000</v>
      </c>
      <c r="H1337" s="178">
        <v>10</v>
      </c>
      <c r="I1337" s="179" t="s">
        <v>130</v>
      </c>
      <c r="J1337" s="254">
        <v>500000</v>
      </c>
      <c r="K1337" s="254">
        <f t="shared" si="143"/>
        <v>5000000</v>
      </c>
      <c r="L1337" s="178">
        <v>10</v>
      </c>
      <c r="M1337" s="179" t="s">
        <v>130</v>
      </c>
      <c r="N1337" s="254">
        <v>500000</v>
      </c>
      <c r="O1337" s="254">
        <f t="shared" si="144"/>
        <v>5000000</v>
      </c>
      <c r="P1337" s="178">
        <v>10</v>
      </c>
      <c r="Q1337" s="179" t="s">
        <v>130</v>
      </c>
      <c r="R1337" s="254">
        <v>500000</v>
      </c>
      <c r="S1337" s="254">
        <f t="shared" si="145"/>
        <v>5000000</v>
      </c>
      <c r="T1337" s="251">
        <f t="shared" si="137"/>
        <v>0</v>
      </c>
    </row>
    <row r="1338" spans="2:20" ht="15.9" hidden="1" x14ac:dyDescent="0.4">
      <c r="B1338" s="208"/>
      <c r="C1338" s="180" t="s">
        <v>538</v>
      </c>
      <c r="D1338" s="178">
        <v>150</v>
      </c>
      <c r="E1338" s="179" t="s">
        <v>40</v>
      </c>
      <c r="F1338" s="254">
        <v>50000</v>
      </c>
      <c r="G1338" s="254">
        <f t="shared" si="142"/>
        <v>7500000</v>
      </c>
      <c r="H1338" s="178">
        <v>150</v>
      </c>
      <c r="I1338" s="179" t="s">
        <v>40</v>
      </c>
      <c r="J1338" s="254">
        <v>50000</v>
      </c>
      <c r="K1338" s="254">
        <f t="shared" si="143"/>
        <v>7500000</v>
      </c>
      <c r="L1338" s="178">
        <v>150</v>
      </c>
      <c r="M1338" s="179" t="s">
        <v>40</v>
      </c>
      <c r="N1338" s="254">
        <v>50000</v>
      </c>
      <c r="O1338" s="254">
        <f t="shared" si="144"/>
        <v>7500000</v>
      </c>
      <c r="P1338" s="178">
        <v>150</v>
      </c>
      <c r="Q1338" s="179" t="s">
        <v>40</v>
      </c>
      <c r="R1338" s="254">
        <v>50000</v>
      </c>
      <c r="S1338" s="254">
        <f t="shared" si="145"/>
        <v>7500000</v>
      </c>
      <c r="T1338" s="251">
        <f t="shared" si="137"/>
        <v>0</v>
      </c>
    </row>
    <row r="1339" spans="2:20" ht="15.9" hidden="1" x14ac:dyDescent="0.4">
      <c r="B1339" s="208">
        <v>525113</v>
      </c>
      <c r="C1339" s="180" t="s">
        <v>99</v>
      </c>
      <c r="D1339" s="178"/>
      <c r="E1339" s="179"/>
      <c r="F1339" s="180"/>
      <c r="G1339" s="254">
        <f>SUM(G1340:G1341)</f>
        <v>138000000</v>
      </c>
      <c r="H1339" s="178"/>
      <c r="I1339" s="179"/>
      <c r="J1339" s="180"/>
      <c r="K1339" s="254">
        <f>SUM(K1340:K1341)</f>
        <v>138000000</v>
      </c>
      <c r="L1339" s="178"/>
      <c r="M1339" s="179"/>
      <c r="N1339" s="180"/>
      <c r="O1339" s="254">
        <f>SUM(O1340:O1341)</f>
        <v>138000000</v>
      </c>
      <c r="P1339" s="178"/>
      <c r="Q1339" s="179"/>
      <c r="R1339" s="180"/>
      <c r="S1339" s="254">
        <f>SUM(S1340:S1341)</f>
        <v>138000000</v>
      </c>
      <c r="T1339" s="251">
        <f t="shared" si="137"/>
        <v>0</v>
      </c>
    </row>
    <row r="1340" spans="2:20" ht="15.9" hidden="1" x14ac:dyDescent="0.4">
      <c r="B1340" s="208" t="s">
        <v>27</v>
      </c>
      <c r="C1340" s="180" t="s">
        <v>539</v>
      </c>
      <c r="D1340" s="178">
        <v>120</v>
      </c>
      <c r="E1340" s="179" t="s">
        <v>47</v>
      </c>
      <c r="F1340" s="254">
        <v>900000</v>
      </c>
      <c r="G1340" s="254">
        <f>ROUNDDOWN(D1340*F1340,-3)</f>
        <v>108000000</v>
      </c>
      <c r="H1340" s="178">
        <v>120</v>
      </c>
      <c r="I1340" s="179" t="s">
        <v>47</v>
      </c>
      <c r="J1340" s="254">
        <v>900000</v>
      </c>
      <c r="K1340" s="254">
        <f>ROUNDDOWN(H1340*J1340,-3)</f>
        <v>108000000</v>
      </c>
      <c r="L1340" s="178">
        <v>120</v>
      </c>
      <c r="M1340" s="179" t="s">
        <v>47</v>
      </c>
      <c r="N1340" s="254">
        <v>900000</v>
      </c>
      <c r="O1340" s="254">
        <f>ROUNDDOWN(L1340*N1340,-3)</f>
        <v>108000000</v>
      </c>
      <c r="P1340" s="178">
        <v>120</v>
      </c>
      <c r="Q1340" s="179" t="s">
        <v>47</v>
      </c>
      <c r="R1340" s="254">
        <v>900000</v>
      </c>
      <c r="S1340" s="254">
        <f>ROUNDDOWN(P1340*R1340,-3)</f>
        <v>108000000</v>
      </c>
      <c r="T1340" s="251">
        <f t="shared" si="137"/>
        <v>0</v>
      </c>
    </row>
    <row r="1341" spans="2:20" ht="15.9" hidden="1" x14ac:dyDescent="0.4">
      <c r="B1341" s="208"/>
      <c r="C1341" s="180" t="s">
        <v>540</v>
      </c>
      <c r="D1341" s="178">
        <v>30</v>
      </c>
      <c r="E1341" s="179" t="s">
        <v>529</v>
      </c>
      <c r="F1341" s="254">
        <v>1000000</v>
      </c>
      <c r="G1341" s="254">
        <f>ROUNDDOWN(D1341*F1341,-3)</f>
        <v>30000000</v>
      </c>
      <c r="H1341" s="178">
        <v>30</v>
      </c>
      <c r="I1341" s="179" t="s">
        <v>529</v>
      </c>
      <c r="J1341" s="254">
        <v>1000000</v>
      </c>
      <c r="K1341" s="254">
        <f>ROUNDDOWN(H1341*J1341,-3)</f>
        <v>30000000</v>
      </c>
      <c r="L1341" s="178">
        <v>30</v>
      </c>
      <c r="M1341" s="179" t="s">
        <v>529</v>
      </c>
      <c r="N1341" s="254">
        <v>1000000</v>
      </c>
      <c r="O1341" s="254">
        <f>ROUNDDOWN(L1341*N1341,-3)</f>
        <v>30000000</v>
      </c>
      <c r="P1341" s="178">
        <v>30</v>
      </c>
      <c r="Q1341" s="179" t="s">
        <v>529</v>
      </c>
      <c r="R1341" s="254">
        <v>1000000</v>
      </c>
      <c r="S1341" s="254">
        <f>ROUNDDOWN(P1341*R1341,-3)</f>
        <v>30000000</v>
      </c>
      <c r="T1341" s="251">
        <f t="shared" si="137"/>
        <v>0</v>
      </c>
    </row>
    <row r="1342" spans="2:20" ht="15.9" hidden="1" x14ac:dyDescent="0.4">
      <c r="B1342" s="208">
        <v>525115</v>
      </c>
      <c r="C1342" s="180" t="s">
        <v>90</v>
      </c>
      <c r="D1342" s="178"/>
      <c r="E1342" s="179" t="s">
        <v>27</v>
      </c>
      <c r="F1342" s="180"/>
      <c r="G1342" s="254">
        <f>SUM(G1343:G1354)</f>
        <v>395220000</v>
      </c>
      <c r="H1342" s="178"/>
      <c r="I1342" s="179" t="s">
        <v>27</v>
      </c>
      <c r="J1342" s="180"/>
      <c r="K1342" s="254">
        <f>SUM(K1343:K1354)</f>
        <v>395220000</v>
      </c>
      <c r="L1342" s="178"/>
      <c r="M1342" s="179" t="s">
        <v>27</v>
      </c>
      <c r="N1342" s="180"/>
      <c r="O1342" s="254">
        <f>SUM(O1343:O1354)</f>
        <v>395220000</v>
      </c>
      <c r="P1342" s="178"/>
      <c r="Q1342" s="179" t="s">
        <v>27</v>
      </c>
      <c r="R1342" s="180"/>
      <c r="S1342" s="254">
        <f>SUM(S1343:S1354)</f>
        <v>395220000</v>
      </c>
      <c r="T1342" s="251">
        <f t="shared" si="137"/>
        <v>0</v>
      </c>
    </row>
    <row r="1343" spans="2:20" ht="15.9" hidden="1" x14ac:dyDescent="0.4">
      <c r="B1343" s="208"/>
      <c r="C1343" s="180" t="s">
        <v>541</v>
      </c>
      <c r="D1343" s="178">
        <v>15</v>
      </c>
      <c r="E1343" s="179" t="s">
        <v>40</v>
      </c>
      <c r="F1343" s="254">
        <v>6150000</v>
      </c>
      <c r="G1343" s="254">
        <f t="shared" ref="G1343:G1354" si="146">ROUNDDOWN(D1343*F1343,-3)</f>
        <v>92250000</v>
      </c>
      <c r="H1343" s="178">
        <v>15</v>
      </c>
      <c r="I1343" s="179" t="s">
        <v>40</v>
      </c>
      <c r="J1343" s="254">
        <v>6150000</v>
      </c>
      <c r="K1343" s="254">
        <f t="shared" ref="K1343:K1354" si="147">ROUNDDOWN(H1343*J1343,-3)</f>
        <v>92250000</v>
      </c>
      <c r="L1343" s="178">
        <v>15</v>
      </c>
      <c r="M1343" s="179" t="s">
        <v>40</v>
      </c>
      <c r="N1343" s="254">
        <v>6150000</v>
      </c>
      <c r="O1343" s="254">
        <f t="shared" ref="O1343:O1354" si="148">ROUNDDOWN(L1343*N1343,-3)</f>
        <v>92250000</v>
      </c>
      <c r="P1343" s="178">
        <v>15</v>
      </c>
      <c r="Q1343" s="179" t="s">
        <v>40</v>
      </c>
      <c r="R1343" s="254">
        <v>6150000</v>
      </c>
      <c r="S1343" s="254">
        <f t="shared" ref="S1343:S1354" si="149">ROUNDDOWN(P1343*R1343,-3)</f>
        <v>92250000</v>
      </c>
      <c r="T1343" s="251">
        <f t="shared" si="137"/>
        <v>0</v>
      </c>
    </row>
    <row r="1344" spans="2:20" ht="15.9" hidden="1" x14ac:dyDescent="0.4">
      <c r="B1344" s="208"/>
      <c r="C1344" s="180" t="s">
        <v>542</v>
      </c>
      <c r="D1344" s="178">
        <v>30</v>
      </c>
      <c r="E1344" s="179" t="s">
        <v>57</v>
      </c>
      <c r="F1344" s="254">
        <v>804000</v>
      </c>
      <c r="G1344" s="254">
        <f t="shared" si="146"/>
        <v>24120000</v>
      </c>
      <c r="H1344" s="178">
        <v>30</v>
      </c>
      <c r="I1344" s="179" t="s">
        <v>57</v>
      </c>
      <c r="J1344" s="254">
        <v>804000</v>
      </c>
      <c r="K1344" s="254">
        <f t="shared" si="147"/>
        <v>24120000</v>
      </c>
      <c r="L1344" s="178">
        <v>30</v>
      </c>
      <c r="M1344" s="179" t="s">
        <v>57</v>
      </c>
      <c r="N1344" s="254">
        <v>804000</v>
      </c>
      <c r="O1344" s="254">
        <f t="shared" si="148"/>
        <v>24120000</v>
      </c>
      <c r="P1344" s="178">
        <v>30</v>
      </c>
      <c r="Q1344" s="179" t="s">
        <v>57</v>
      </c>
      <c r="R1344" s="254">
        <v>804000</v>
      </c>
      <c r="S1344" s="254">
        <f t="shared" si="149"/>
        <v>24120000</v>
      </c>
      <c r="T1344" s="251">
        <f t="shared" si="137"/>
        <v>0</v>
      </c>
    </row>
    <row r="1345" spans="2:20" ht="15.9" hidden="1" x14ac:dyDescent="0.4">
      <c r="B1345" s="208"/>
      <c r="C1345" s="180" t="s">
        <v>543</v>
      </c>
      <c r="D1345" s="178">
        <v>45</v>
      </c>
      <c r="E1345" s="179" t="s">
        <v>57</v>
      </c>
      <c r="F1345" s="254">
        <v>430000</v>
      </c>
      <c r="G1345" s="254">
        <f t="shared" si="146"/>
        <v>19350000</v>
      </c>
      <c r="H1345" s="178">
        <v>45</v>
      </c>
      <c r="I1345" s="179" t="s">
        <v>57</v>
      </c>
      <c r="J1345" s="254">
        <v>430000</v>
      </c>
      <c r="K1345" s="254">
        <f t="shared" si="147"/>
        <v>19350000</v>
      </c>
      <c r="L1345" s="178">
        <v>45</v>
      </c>
      <c r="M1345" s="179" t="s">
        <v>57</v>
      </c>
      <c r="N1345" s="254">
        <v>430000</v>
      </c>
      <c r="O1345" s="254">
        <f t="shared" si="148"/>
        <v>19350000</v>
      </c>
      <c r="P1345" s="178">
        <v>45</v>
      </c>
      <c r="Q1345" s="179" t="s">
        <v>57</v>
      </c>
      <c r="R1345" s="254">
        <v>430000</v>
      </c>
      <c r="S1345" s="254">
        <f t="shared" si="149"/>
        <v>19350000</v>
      </c>
      <c r="T1345" s="251">
        <f t="shared" si="137"/>
        <v>0</v>
      </c>
    </row>
    <row r="1346" spans="2:20" ht="15.9" hidden="1" x14ac:dyDescent="0.4">
      <c r="B1346" s="208"/>
      <c r="C1346" s="180" t="s">
        <v>544</v>
      </c>
      <c r="D1346" s="178">
        <v>15</v>
      </c>
      <c r="E1346" s="179" t="s">
        <v>40</v>
      </c>
      <c r="F1346" s="254">
        <v>1398000</v>
      </c>
      <c r="G1346" s="254">
        <f t="shared" si="146"/>
        <v>20970000</v>
      </c>
      <c r="H1346" s="178">
        <v>15</v>
      </c>
      <c r="I1346" s="179" t="s">
        <v>40</v>
      </c>
      <c r="J1346" s="254">
        <v>1398000</v>
      </c>
      <c r="K1346" s="254">
        <f t="shared" si="147"/>
        <v>20970000</v>
      </c>
      <c r="L1346" s="178">
        <v>15</v>
      </c>
      <c r="M1346" s="179" t="s">
        <v>40</v>
      </c>
      <c r="N1346" s="254">
        <v>1398000</v>
      </c>
      <c r="O1346" s="254">
        <f t="shared" si="148"/>
        <v>20970000</v>
      </c>
      <c r="P1346" s="178">
        <v>15</v>
      </c>
      <c r="Q1346" s="179" t="s">
        <v>40</v>
      </c>
      <c r="R1346" s="254">
        <v>1398000</v>
      </c>
      <c r="S1346" s="254">
        <f t="shared" si="149"/>
        <v>20970000</v>
      </c>
      <c r="T1346" s="251">
        <f t="shared" si="137"/>
        <v>0</v>
      </c>
    </row>
    <row r="1347" spans="2:20" ht="15.9" hidden="1" x14ac:dyDescent="0.4">
      <c r="B1347" s="208"/>
      <c r="C1347" s="180" t="s">
        <v>545</v>
      </c>
      <c r="D1347" s="178">
        <v>15</v>
      </c>
      <c r="E1347" s="179" t="s">
        <v>40</v>
      </c>
      <c r="F1347" s="254">
        <v>4311000</v>
      </c>
      <c r="G1347" s="254">
        <f t="shared" si="146"/>
        <v>64665000</v>
      </c>
      <c r="H1347" s="178">
        <v>15</v>
      </c>
      <c r="I1347" s="179" t="s">
        <v>40</v>
      </c>
      <c r="J1347" s="254">
        <v>4311000</v>
      </c>
      <c r="K1347" s="254">
        <f t="shared" si="147"/>
        <v>64665000</v>
      </c>
      <c r="L1347" s="178">
        <v>15</v>
      </c>
      <c r="M1347" s="179" t="s">
        <v>40</v>
      </c>
      <c r="N1347" s="254">
        <v>4311000</v>
      </c>
      <c r="O1347" s="254">
        <f t="shared" si="148"/>
        <v>64665000</v>
      </c>
      <c r="P1347" s="178">
        <v>15</v>
      </c>
      <c r="Q1347" s="179" t="s">
        <v>40</v>
      </c>
      <c r="R1347" s="254">
        <v>4311000</v>
      </c>
      <c r="S1347" s="254">
        <f t="shared" si="149"/>
        <v>64665000</v>
      </c>
      <c r="T1347" s="251">
        <f t="shared" si="137"/>
        <v>0</v>
      </c>
    </row>
    <row r="1348" spans="2:20" ht="15.9" hidden="1" x14ac:dyDescent="0.4">
      <c r="B1348" s="208"/>
      <c r="C1348" s="180" t="s">
        <v>542</v>
      </c>
      <c r="D1348" s="178">
        <v>30</v>
      </c>
      <c r="E1348" s="179" t="s">
        <v>57</v>
      </c>
      <c r="F1348" s="254">
        <v>550000</v>
      </c>
      <c r="G1348" s="254">
        <f t="shared" si="146"/>
        <v>16500000</v>
      </c>
      <c r="H1348" s="178">
        <v>30</v>
      </c>
      <c r="I1348" s="179" t="s">
        <v>57</v>
      </c>
      <c r="J1348" s="254">
        <v>550000</v>
      </c>
      <c r="K1348" s="254">
        <f t="shared" si="147"/>
        <v>16500000</v>
      </c>
      <c r="L1348" s="178">
        <v>30</v>
      </c>
      <c r="M1348" s="179" t="s">
        <v>57</v>
      </c>
      <c r="N1348" s="254">
        <v>550000</v>
      </c>
      <c r="O1348" s="254">
        <f t="shared" si="148"/>
        <v>16500000</v>
      </c>
      <c r="P1348" s="178">
        <v>30</v>
      </c>
      <c r="Q1348" s="179" t="s">
        <v>57</v>
      </c>
      <c r="R1348" s="254">
        <v>550000</v>
      </c>
      <c r="S1348" s="254">
        <f t="shared" si="149"/>
        <v>16500000</v>
      </c>
      <c r="T1348" s="251">
        <f t="shared" si="137"/>
        <v>0</v>
      </c>
    </row>
    <row r="1349" spans="2:20" ht="15.9" hidden="1" x14ac:dyDescent="0.4">
      <c r="B1349" s="208"/>
      <c r="C1349" s="180" t="s">
        <v>543</v>
      </c>
      <c r="D1349" s="178">
        <v>45</v>
      </c>
      <c r="E1349" s="179" t="s">
        <v>57</v>
      </c>
      <c r="F1349" s="254">
        <v>430000</v>
      </c>
      <c r="G1349" s="254">
        <f t="shared" si="146"/>
        <v>19350000</v>
      </c>
      <c r="H1349" s="178">
        <v>45</v>
      </c>
      <c r="I1349" s="179" t="s">
        <v>57</v>
      </c>
      <c r="J1349" s="254">
        <v>430000</v>
      </c>
      <c r="K1349" s="254">
        <f t="shared" si="147"/>
        <v>19350000</v>
      </c>
      <c r="L1349" s="178">
        <v>45</v>
      </c>
      <c r="M1349" s="179" t="s">
        <v>57</v>
      </c>
      <c r="N1349" s="254">
        <v>430000</v>
      </c>
      <c r="O1349" s="254">
        <f t="shared" si="148"/>
        <v>19350000</v>
      </c>
      <c r="P1349" s="178">
        <v>45</v>
      </c>
      <c r="Q1349" s="179" t="s">
        <v>57</v>
      </c>
      <c r="R1349" s="254">
        <v>430000</v>
      </c>
      <c r="S1349" s="254">
        <f t="shared" si="149"/>
        <v>19350000</v>
      </c>
      <c r="T1349" s="251">
        <f t="shared" si="137"/>
        <v>0</v>
      </c>
    </row>
    <row r="1350" spans="2:20" ht="15.9" hidden="1" x14ac:dyDescent="0.4">
      <c r="B1350" s="208"/>
      <c r="C1350" s="180" t="s">
        <v>544</v>
      </c>
      <c r="D1350" s="178">
        <v>15</v>
      </c>
      <c r="E1350" s="179" t="s">
        <v>40</v>
      </c>
      <c r="F1350" s="254">
        <v>564000</v>
      </c>
      <c r="G1350" s="254">
        <f t="shared" si="146"/>
        <v>8460000</v>
      </c>
      <c r="H1350" s="178">
        <v>15</v>
      </c>
      <c r="I1350" s="179" t="s">
        <v>40</v>
      </c>
      <c r="J1350" s="254">
        <v>564000</v>
      </c>
      <c r="K1350" s="254">
        <f t="shared" si="147"/>
        <v>8460000</v>
      </c>
      <c r="L1350" s="178">
        <v>15</v>
      </c>
      <c r="M1350" s="179" t="s">
        <v>40</v>
      </c>
      <c r="N1350" s="254">
        <v>564000</v>
      </c>
      <c r="O1350" s="254">
        <f t="shared" si="148"/>
        <v>8460000</v>
      </c>
      <c r="P1350" s="178">
        <v>15</v>
      </c>
      <c r="Q1350" s="179" t="s">
        <v>40</v>
      </c>
      <c r="R1350" s="254">
        <v>564000</v>
      </c>
      <c r="S1350" s="254">
        <f t="shared" si="149"/>
        <v>8460000</v>
      </c>
      <c r="T1350" s="251">
        <f t="shared" si="137"/>
        <v>0</v>
      </c>
    </row>
    <row r="1351" spans="2:20" ht="15.9" hidden="1" x14ac:dyDescent="0.4">
      <c r="B1351" s="208"/>
      <c r="C1351" s="180" t="s">
        <v>546</v>
      </c>
      <c r="D1351" s="178">
        <v>15</v>
      </c>
      <c r="E1351" s="179" t="s">
        <v>40</v>
      </c>
      <c r="F1351" s="254">
        <v>5337000</v>
      </c>
      <c r="G1351" s="254">
        <f t="shared" si="146"/>
        <v>80055000</v>
      </c>
      <c r="H1351" s="178">
        <v>15</v>
      </c>
      <c r="I1351" s="179" t="s">
        <v>40</v>
      </c>
      <c r="J1351" s="254">
        <v>5337000</v>
      </c>
      <c r="K1351" s="254">
        <f t="shared" si="147"/>
        <v>80055000</v>
      </c>
      <c r="L1351" s="178">
        <v>15</v>
      </c>
      <c r="M1351" s="179" t="s">
        <v>40</v>
      </c>
      <c r="N1351" s="254">
        <v>5337000</v>
      </c>
      <c r="O1351" s="254">
        <f t="shared" si="148"/>
        <v>80055000</v>
      </c>
      <c r="P1351" s="178">
        <v>15</v>
      </c>
      <c r="Q1351" s="179" t="s">
        <v>40</v>
      </c>
      <c r="R1351" s="254">
        <v>5337000</v>
      </c>
      <c r="S1351" s="254">
        <f t="shared" si="149"/>
        <v>80055000</v>
      </c>
      <c r="T1351" s="251">
        <f t="shared" si="137"/>
        <v>0</v>
      </c>
    </row>
    <row r="1352" spans="2:20" ht="15.9" hidden="1" x14ac:dyDescent="0.4">
      <c r="B1352" s="208"/>
      <c r="C1352" s="180" t="s">
        <v>542</v>
      </c>
      <c r="D1352" s="178">
        <v>30</v>
      </c>
      <c r="E1352" s="179" t="s">
        <v>57</v>
      </c>
      <c r="F1352" s="254">
        <v>792000</v>
      </c>
      <c r="G1352" s="254">
        <f t="shared" si="146"/>
        <v>23760000</v>
      </c>
      <c r="H1352" s="178">
        <v>30</v>
      </c>
      <c r="I1352" s="179" t="s">
        <v>57</v>
      </c>
      <c r="J1352" s="254">
        <v>792000</v>
      </c>
      <c r="K1352" s="254">
        <f t="shared" si="147"/>
        <v>23760000</v>
      </c>
      <c r="L1352" s="178">
        <v>30</v>
      </c>
      <c r="M1352" s="179" t="s">
        <v>57</v>
      </c>
      <c r="N1352" s="254">
        <v>792000</v>
      </c>
      <c r="O1352" s="254">
        <f t="shared" si="148"/>
        <v>23760000</v>
      </c>
      <c r="P1352" s="178">
        <v>30</v>
      </c>
      <c r="Q1352" s="179" t="s">
        <v>57</v>
      </c>
      <c r="R1352" s="254">
        <v>792000</v>
      </c>
      <c r="S1352" s="254">
        <f t="shared" si="149"/>
        <v>23760000</v>
      </c>
      <c r="T1352" s="251">
        <f t="shared" si="137"/>
        <v>0</v>
      </c>
    </row>
    <row r="1353" spans="2:20" ht="15.9" hidden="1" x14ac:dyDescent="0.4">
      <c r="B1353" s="208"/>
      <c r="C1353" s="180" t="s">
        <v>543</v>
      </c>
      <c r="D1353" s="178">
        <v>45</v>
      </c>
      <c r="E1353" s="179" t="s">
        <v>57</v>
      </c>
      <c r="F1353" s="254">
        <v>370000</v>
      </c>
      <c r="G1353" s="254">
        <f t="shared" si="146"/>
        <v>16650000</v>
      </c>
      <c r="H1353" s="178">
        <v>45</v>
      </c>
      <c r="I1353" s="179" t="s">
        <v>57</v>
      </c>
      <c r="J1353" s="254">
        <v>370000</v>
      </c>
      <c r="K1353" s="254">
        <f t="shared" si="147"/>
        <v>16650000</v>
      </c>
      <c r="L1353" s="178">
        <v>45</v>
      </c>
      <c r="M1353" s="179" t="s">
        <v>57</v>
      </c>
      <c r="N1353" s="254">
        <v>370000</v>
      </c>
      <c r="O1353" s="254">
        <f t="shared" si="148"/>
        <v>16650000</v>
      </c>
      <c r="P1353" s="178">
        <v>45</v>
      </c>
      <c r="Q1353" s="179" t="s">
        <v>57</v>
      </c>
      <c r="R1353" s="254">
        <v>370000</v>
      </c>
      <c r="S1353" s="254">
        <f t="shared" si="149"/>
        <v>16650000</v>
      </c>
      <c r="T1353" s="251">
        <f t="shared" si="137"/>
        <v>0</v>
      </c>
    </row>
    <row r="1354" spans="2:20" ht="15.9" hidden="1" x14ac:dyDescent="0.4">
      <c r="B1354" s="208"/>
      <c r="C1354" s="180" t="s">
        <v>544</v>
      </c>
      <c r="D1354" s="178">
        <v>15</v>
      </c>
      <c r="E1354" s="179" t="s">
        <v>40</v>
      </c>
      <c r="F1354" s="254">
        <v>606000</v>
      </c>
      <c r="G1354" s="254">
        <f t="shared" si="146"/>
        <v>9090000</v>
      </c>
      <c r="H1354" s="178">
        <v>15</v>
      </c>
      <c r="I1354" s="179" t="s">
        <v>40</v>
      </c>
      <c r="J1354" s="254">
        <v>606000</v>
      </c>
      <c r="K1354" s="254">
        <f t="shared" si="147"/>
        <v>9090000</v>
      </c>
      <c r="L1354" s="178">
        <v>15</v>
      </c>
      <c r="M1354" s="179" t="s">
        <v>40</v>
      </c>
      <c r="N1354" s="254">
        <v>606000</v>
      </c>
      <c r="O1354" s="254">
        <f t="shared" si="148"/>
        <v>9090000</v>
      </c>
      <c r="P1354" s="178">
        <v>15</v>
      </c>
      <c r="Q1354" s="179" t="s">
        <v>40</v>
      </c>
      <c r="R1354" s="254">
        <v>606000</v>
      </c>
      <c r="S1354" s="254">
        <f t="shared" si="149"/>
        <v>9090000</v>
      </c>
      <c r="T1354" s="251">
        <f t="shared" si="137"/>
        <v>0</v>
      </c>
    </row>
    <row r="1355" spans="2:20" ht="15.9" hidden="1" x14ac:dyDescent="0.4">
      <c r="B1355" s="312" t="s">
        <v>52</v>
      </c>
      <c r="C1355" s="313" t="s">
        <v>547</v>
      </c>
      <c r="D1355" s="269"/>
      <c r="E1355" s="270" t="s">
        <v>27</v>
      </c>
      <c r="F1355" s="254">
        <v>0</v>
      </c>
      <c r="G1355" s="254">
        <f>G1356+G1359+G1366</f>
        <v>779820000</v>
      </c>
      <c r="H1355" s="314"/>
      <c r="I1355" s="315" t="s">
        <v>27</v>
      </c>
      <c r="J1355" s="316">
        <v>0</v>
      </c>
      <c r="K1355" s="316">
        <f>K1356+K1359+K1366</f>
        <v>779820000</v>
      </c>
      <c r="L1355" s="314"/>
      <c r="M1355" s="315" t="s">
        <v>27</v>
      </c>
      <c r="N1355" s="316">
        <v>0</v>
      </c>
      <c r="O1355" s="316">
        <f>O1356+O1359+O1366</f>
        <v>779820000</v>
      </c>
      <c r="P1355" s="314"/>
      <c r="Q1355" s="315" t="s">
        <v>27</v>
      </c>
      <c r="R1355" s="316">
        <v>0</v>
      </c>
      <c r="S1355" s="316">
        <f>S1356+S1359+S1366</f>
        <v>779820000</v>
      </c>
      <c r="T1355" s="251">
        <f t="shared" si="137"/>
        <v>0</v>
      </c>
    </row>
    <row r="1356" spans="2:20" ht="15.9" hidden="1" x14ac:dyDescent="0.4">
      <c r="B1356" s="208">
        <v>525112</v>
      </c>
      <c r="C1356" s="180" t="s">
        <v>97</v>
      </c>
      <c r="D1356" s="178">
        <v>0</v>
      </c>
      <c r="E1356" s="179" t="s">
        <v>27</v>
      </c>
      <c r="F1356" s="180">
        <v>0</v>
      </c>
      <c r="G1356" s="254">
        <f>SUM(G1357:G1358)</f>
        <v>80000000</v>
      </c>
      <c r="H1356" s="178">
        <v>0</v>
      </c>
      <c r="I1356" s="179" t="s">
        <v>27</v>
      </c>
      <c r="J1356" s="180">
        <v>0</v>
      </c>
      <c r="K1356" s="254">
        <f>SUM(K1357:K1358)</f>
        <v>80000000</v>
      </c>
      <c r="L1356" s="178">
        <v>0</v>
      </c>
      <c r="M1356" s="179" t="s">
        <v>27</v>
      </c>
      <c r="N1356" s="180">
        <v>0</v>
      </c>
      <c r="O1356" s="254">
        <f>SUM(O1357:O1358)</f>
        <v>80000000</v>
      </c>
      <c r="P1356" s="178">
        <v>0</v>
      </c>
      <c r="Q1356" s="179" t="s">
        <v>27</v>
      </c>
      <c r="R1356" s="180">
        <v>0</v>
      </c>
      <c r="S1356" s="254">
        <f>SUM(S1357:S1358)</f>
        <v>80000000</v>
      </c>
      <c r="T1356" s="251">
        <f t="shared" si="137"/>
        <v>0</v>
      </c>
    </row>
    <row r="1357" spans="2:20" ht="15.9" hidden="1" x14ac:dyDescent="0.4">
      <c r="B1357" s="208" t="s">
        <v>27</v>
      </c>
      <c r="C1357" s="180" t="s">
        <v>548</v>
      </c>
      <c r="D1357" s="178">
        <v>1</v>
      </c>
      <c r="E1357" s="179" t="s">
        <v>38</v>
      </c>
      <c r="F1357" s="254">
        <v>30000000</v>
      </c>
      <c r="G1357" s="254">
        <f>ROUNDDOWN(D1357*F1357,-3)</f>
        <v>30000000</v>
      </c>
      <c r="H1357" s="178">
        <v>1</v>
      </c>
      <c r="I1357" s="179" t="s">
        <v>38</v>
      </c>
      <c r="J1357" s="254">
        <v>30000000</v>
      </c>
      <c r="K1357" s="254">
        <f>ROUNDDOWN(H1357*J1357,-3)</f>
        <v>30000000</v>
      </c>
      <c r="L1357" s="178">
        <v>1</v>
      </c>
      <c r="M1357" s="179" t="s">
        <v>38</v>
      </c>
      <c r="N1357" s="254">
        <v>30000000</v>
      </c>
      <c r="O1357" s="254">
        <f>ROUNDDOWN(L1357*N1357,-3)</f>
        <v>30000000</v>
      </c>
      <c r="P1357" s="178">
        <v>1</v>
      </c>
      <c r="Q1357" s="179" t="s">
        <v>38</v>
      </c>
      <c r="R1357" s="254">
        <v>30000000</v>
      </c>
      <c r="S1357" s="254">
        <f>ROUNDDOWN(P1357*R1357,-3)</f>
        <v>30000000</v>
      </c>
      <c r="T1357" s="251">
        <f t="shared" si="137"/>
        <v>0</v>
      </c>
    </row>
    <row r="1358" spans="2:20" ht="15.9" hidden="1" x14ac:dyDescent="0.4">
      <c r="B1358" s="208"/>
      <c r="C1358" s="180" t="s">
        <v>549</v>
      </c>
      <c r="D1358" s="178">
        <v>1</v>
      </c>
      <c r="E1358" s="179" t="s">
        <v>38</v>
      </c>
      <c r="F1358" s="254">
        <v>50000000</v>
      </c>
      <c r="G1358" s="254">
        <f>ROUNDDOWN(D1358*F1358,-3)</f>
        <v>50000000</v>
      </c>
      <c r="H1358" s="178">
        <v>1</v>
      </c>
      <c r="I1358" s="179" t="s">
        <v>38</v>
      </c>
      <c r="J1358" s="254">
        <v>50000000</v>
      </c>
      <c r="K1358" s="254">
        <f>ROUNDDOWN(H1358*J1358,-3)</f>
        <v>50000000</v>
      </c>
      <c r="L1358" s="178">
        <v>1</v>
      </c>
      <c r="M1358" s="179" t="s">
        <v>38</v>
      </c>
      <c r="N1358" s="254">
        <v>50000000</v>
      </c>
      <c r="O1358" s="254">
        <f>ROUNDDOWN(L1358*N1358,-3)</f>
        <v>50000000</v>
      </c>
      <c r="P1358" s="178">
        <v>1</v>
      </c>
      <c r="Q1358" s="179" t="s">
        <v>38</v>
      </c>
      <c r="R1358" s="254">
        <v>50000000</v>
      </c>
      <c r="S1358" s="254">
        <f>ROUNDDOWN(P1358*R1358,-3)</f>
        <v>50000000</v>
      </c>
      <c r="T1358" s="251">
        <f t="shared" si="137"/>
        <v>0</v>
      </c>
    </row>
    <row r="1359" spans="2:20" ht="15.9" hidden="1" x14ac:dyDescent="0.4">
      <c r="B1359" s="208"/>
      <c r="C1359" s="180"/>
      <c r="D1359" s="178"/>
      <c r="E1359" s="179"/>
      <c r="F1359" s="180"/>
      <c r="G1359" s="254"/>
      <c r="H1359" s="178"/>
      <c r="I1359" s="179"/>
      <c r="J1359" s="180"/>
      <c r="K1359" s="254"/>
      <c r="L1359" s="178"/>
      <c r="M1359" s="179"/>
      <c r="N1359" s="180"/>
      <c r="O1359" s="254"/>
      <c r="P1359" s="178"/>
      <c r="Q1359" s="179"/>
      <c r="R1359" s="180"/>
      <c r="S1359" s="254"/>
      <c r="T1359" s="251">
        <f t="shared" si="137"/>
        <v>0</v>
      </c>
    </row>
    <row r="1360" spans="2:20" ht="15.9" hidden="1" x14ac:dyDescent="0.4">
      <c r="B1360" s="208"/>
      <c r="C1360" s="180"/>
      <c r="D1360" s="178"/>
      <c r="E1360" s="179"/>
      <c r="F1360" s="254"/>
      <c r="G1360" s="254"/>
      <c r="H1360" s="178"/>
      <c r="I1360" s="179"/>
      <c r="J1360" s="254"/>
      <c r="K1360" s="254"/>
      <c r="L1360" s="178"/>
      <c r="M1360" s="179"/>
      <c r="N1360" s="254"/>
      <c r="O1360" s="254"/>
      <c r="P1360" s="178"/>
      <c r="Q1360" s="179"/>
      <c r="R1360" s="254"/>
      <c r="S1360" s="254"/>
      <c r="T1360" s="251">
        <f t="shared" si="137"/>
        <v>0</v>
      </c>
    </row>
    <row r="1361" spans="2:20" ht="15.9" hidden="1" x14ac:dyDescent="0.4">
      <c r="B1361" s="208"/>
      <c r="C1361" s="180"/>
      <c r="D1361" s="178"/>
      <c r="E1361" s="179"/>
      <c r="F1361" s="254"/>
      <c r="G1361" s="254"/>
      <c r="H1361" s="178"/>
      <c r="I1361" s="179"/>
      <c r="J1361" s="254"/>
      <c r="K1361" s="254"/>
      <c r="L1361" s="178"/>
      <c r="M1361" s="179"/>
      <c r="N1361" s="254"/>
      <c r="O1361" s="254"/>
      <c r="P1361" s="178"/>
      <c r="Q1361" s="179"/>
      <c r="R1361" s="254"/>
      <c r="S1361" s="254"/>
      <c r="T1361" s="251">
        <f t="shared" si="137"/>
        <v>0</v>
      </c>
    </row>
    <row r="1362" spans="2:20" ht="15.9" hidden="1" x14ac:dyDescent="0.4">
      <c r="B1362" s="208"/>
      <c r="C1362" s="180"/>
      <c r="D1362" s="178"/>
      <c r="E1362" s="179"/>
      <c r="F1362" s="254"/>
      <c r="G1362" s="254"/>
      <c r="H1362" s="178"/>
      <c r="I1362" s="179"/>
      <c r="J1362" s="254"/>
      <c r="K1362" s="254"/>
      <c r="L1362" s="178"/>
      <c r="M1362" s="179"/>
      <c r="N1362" s="254"/>
      <c r="O1362" s="254"/>
      <c r="P1362" s="178"/>
      <c r="Q1362" s="179"/>
      <c r="R1362" s="254"/>
      <c r="S1362" s="254"/>
      <c r="T1362" s="251">
        <f t="shared" si="137"/>
        <v>0</v>
      </c>
    </row>
    <row r="1363" spans="2:20" ht="15.9" hidden="1" x14ac:dyDescent="0.4">
      <c r="B1363" s="208"/>
      <c r="C1363" s="180"/>
      <c r="D1363" s="178"/>
      <c r="E1363" s="179"/>
      <c r="F1363" s="254"/>
      <c r="G1363" s="254"/>
      <c r="H1363" s="178"/>
      <c r="I1363" s="179"/>
      <c r="J1363" s="254"/>
      <c r="K1363" s="254"/>
      <c r="L1363" s="178"/>
      <c r="M1363" s="179"/>
      <c r="N1363" s="254"/>
      <c r="O1363" s="254"/>
      <c r="P1363" s="178"/>
      <c r="Q1363" s="179"/>
      <c r="R1363" s="254"/>
      <c r="S1363" s="254"/>
      <c r="T1363" s="251">
        <f t="shared" si="137"/>
        <v>0</v>
      </c>
    </row>
    <row r="1364" spans="2:20" ht="15.9" hidden="1" x14ac:dyDescent="0.4">
      <c r="B1364" s="208"/>
      <c r="C1364" s="180"/>
      <c r="D1364" s="178"/>
      <c r="E1364" s="179"/>
      <c r="F1364" s="254"/>
      <c r="G1364" s="254"/>
      <c r="H1364" s="178"/>
      <c r="I1364" s="179"/>
      <c r="J1364" s="254"/>
      <c r="K1364" s="254"/>
      <c r="L1364" s="178"/>
      <c r="M1364" s="179"/>
      <c r="N1364" s="254"/>
      <c r="O1364" s="254"/>
      <c r="P1364" s="178"/>
      <c r="Q1364" s="179"/>
      <c r="R1364" s="254"/>
      <c r="S1364" s="254"/>
      <c r="T1364" s="251">
        <f t="shared" si="137"/>
        <v>0</v>
      </c>
    </row>
    <row r="1365" spans="2:20" ht="15.9" hidden="1" x14ac:dyDescent="0.4">
      <c r="B1365" s="208"/>
      <c r="C1365" s="180"/>
      <c r="D1365" s="178"/>
      <c r="E1365" s="179"/>
      <c r="F1365" s="254"/>
      <c r="G1365" s="254"/>
      <c r="H1365" s="178"/>
      <c r="I1365" s="179"/>
      <c r="J1365" s="254"/>
      <c r="K1365" s="254"/>
      <c r="L1365" s="178"/>
      <c r="M1365" s="179"/>
      <c r="N1365" s="254"/>
      <c r="O1365" s="254"/>
      <c r="P1365" s="178"/>
      <c r="Q1365" s="179"/>
      <c r="R1365" s="254"/>
      <c r="S1365" s="254"/>
      <c r="T1365" s="251">
        <f t="shared" ref="T1365:T1428" si="150">O1365-S1365</f>
        <v>0</v>
      </c>
    </row>
    <row r="1366" spans="2:20" ht="15.9" hidden="1" x14ac:dyDescent="0.4">
      <c r="B1366" s="208">
        <v>525111</v>
      </c>
      <c r="C1366" s="180" t="s">
        <v>174</v>
      </c>
      <c r="D1366" s="178">
        <v>0</v>
      </c>
      <c r="E1366" s="179" t="s">
        <v>27</v>
      </c>
      <c r="F1366" s="180">
        <v>0</v>
      </c>
      <c r="G1366" s="254">
        <f>SUM(G1367:G1371)</f>
        <v>699820000</v>
      </c>
      <c r="H1366" s="178">
        <v>0</v>
      </c>
      <c r="I1366" s="179" t="s">
        <v>27</v>
      </c>
      <c r="J1366" s="180">
        <v>0</v>
      </c>
      <c r="K1366" s="254">
        <f>SUM(K1367:K1371)</f>
        <v>699820000</v>
      </c>
      <c r="L1366" s="178">
        <v>0</v>
      </c>
      <c r="M1366" s="179" t="s">
        <v>27</v>
      </c>
      <c r="N1366" s="180">
        <v>0</v>
      </c>
      <c r="O1366" s="254">
        <f>SUM(O1367:O1371)</f>
        <v>699820000</v>
      </c>
      <c r="P1366" s="178">
        <v>0</v>
      </c>
      <c r="Q1366" s="179" t="s">
        <v>27</v>
      </c>
      <c r="R1366" s="180">
        <v>0</v>
      </c>
      <c r="S1366" s="254">
        <f>SUM(S1367:S1371)</f>
        <v>699820000</v>
      </c>
      <c r="T1366" s="251">
        <f t="shared" si="150"/>
        <v>0</v>
      </c>
    </row>
    <row r="1367" spans="2:20" ht="15.9" hidden="1" x14ac:dyDescent="0.4">
      <c r="B1367" s="287"/>
      <c r="C1367" s="180" t="s">
        <v>550</v>
      </c>
      <c r="D1367" s="178">
        <v>1</v>
      </c>
      <c r="E1367" s="179" t="s">
        <v>38</v>
      </c>
      <c r="F1367" s="254">
        <v>278610000</v>
      </c>
      <c r="G1367" s="254">
        <f>ROUNDDOWN(D1367*F1367,-3)</f>
        <v>278610000</v>
      </c>
      <c r="H1367" s="178">
        <v>1</v>
      </c>
      <c r="I1367" s="179" t="s">
        <v>38</v>
      </c>
      <c r="J1367" s="254">
        <v>278610000</v>
      </c>
      <c r="K1367" s="254">
        <f>ROUNDDOWN(H1367*J1367,-3)</f>
        <v>278610000</v>
      </c>
      <c r="L1367" s="178">
        <v>1</v>
      </c>
      <c r="M1367" s="179" t="s">
        <v>38</v>
      </c>
      <c r="N1367" s="254">
        <v>278610000</v>
      </c>
      <c r="O1367" s="254">
        <f>ROUNDDOWN(L1367*N1367,-3)</f>
        <v>278610000</v>
      </c>
      <c r="P1367" s="178">
        <v>1</v>
      </c>
      <c r="Q1367" s="179" t="s">
        <v>38</v>
      </c>
      <c r="R1367" s="254">
        <v>278610000</v>
      </c>
      <c r="S1367" s="254">
        <f>ROUNDDOWN(P1367*R1367,-3)</f>
        <v>278610000</v>
      </c>
      <c r="T1367" s="251">
        <f t="shared" si="150"/>
        <v>0</v>
      </c>
    </row>
    <row r="1368" spans="2:20" ht="15.9" hidden="1" x14ac:dyDescent="0.4">
      <c r="B1368" s="208"/>
      <c r="C1368" s="180" t="s">
        <v>551</v>
      </c>
      <c r="D1368" s="178">
        <v>1</v>
      </c>
      <c r="E1368" s="179" t="s">
        <v>38</v>
      </c>
      <c r="F1368" s="254">
        <v>139305000</v>
      </c>
      <c r="G1368" s="254">
        <f>ROUNDDOWN(D1368*F1368,-3)</f>
        <v>139305000</v>
      </c>
      <c r="H1368" s="178">
        <v>1</v>
      </c>
      <c r="I1368" s="179" t="s">
        <v>38</v>
      </c>
      <c r="J1368" s="254">
        <v>139305000</v>
      </c>
      <c r="K1368" s="254">
        <f>ROUNDDOWN(H1368*J1368,-3)</f>
        <v>139305000</v>
      </c>
      <c r="L1368" s="178">
        <v>1</v>
      </c>
      <c r="M1368" s="179" t="s">
        <v>38</v>
      </c>
      <c r="N1368" s="254">
        <v>139305000</v>
      </c>
      <c r="O1368" s="254">
        <f>ROUNDDOWN(L1368*N1368,-3)</f>
        <v>139305000</v>
      </c>
      <c r="P1368" s="178">
        <v>1</v>
      </c>
      <c r="Q1368" s="179" t="s">
        <v>38</v>
      </c>
      <c r="R1368" s="254">
        <v>139305000</v>
      </c>
      <c r="S1368" s="254">
        <f>ROUNDDOWN(P1368*R1368,-3)</f>
        <v>139305000</v>
      </c>
      <c r="T1368" s="251">
        <f t="shared" si="150"/>
        <v>0</v>
      </c>
    </row>
    <row r="1369" spans="2:20" ht="15.9" hidden="1" x14ac:dyDescent="0.4">
      <c r="B1369" s="208"/>
      <c r="C1369" s="180" t="s">
        <v>552</v>
      </c>
      <c r="D1369" s="178">
        <v>1</v>
      </c>
      <c r="E1369" s="179" t="s">
        <v>38</v>
      </c>
      <c r="F1369" s="254">
        <v>163305000</v>
      </c>
      <c r="G1369" s="254">
        <f>ROUNDDOWN(D1369*F1369,-3)</f>
        <v>163305000</v>
      </c>
      <c r="H1369" s="178">
        <v>1</v>
      </c>
      <c r="I1369" s="179" t="s">
        <v>38</v>
      </c>
      <c r="J1369" s="254">
        <v>163305000</v>
      </c>
      <c r="K1369" s="254">
        <f>ROUNDDOWN(H1369*J1369,-3)</f>
        <v>163305000</v>
      </c>
      <c r="L1369" s="178">
        <v>1</v>
      </c>
      <c r="M1369" s="179" t="s">
        <v>38</v>
      </c>
      <c r="N1369" s="254">
        <v>163305000</v>
      </c>
      <c r="O1369" s="254">
        <f>ROUNDDOWN(L1369*N1369,-3)</f>
        <v>163305000</v>
      </c>
      <c r="P1369" s="178">
        <v>1</v>
      </c>
      <c r="Q1369" s="179" t="s">
        <v>38</v>
      </c>
      <c r="R1369" s="254">
        <v>163305000</v>
      </c>
      <c r="S1369" s="254">
        <f>ROUNDDOWN(P1369*R1369,-3)</f>
        <v>163305000</v>
      </c>
      <c r="T1369" s="251">
        <f t="shared" si="150"/>
        <v>0</v>
      </c>
    </row>
    <row r="1370" spans="2:20" ht="15.9" hidden="1" x14ac:dyDescent="0.4">
      <c r="B1370" s="277"/>
      <c r="C1370" s="180" t="s">
        <v>553</v>
      </c>
      <c r="D1370" s="178">
        <v>1</v>
      </c>
      <c r="E1370" s="179" t="s">
        <v>38</v>
      </c>
      <c r="F1370" s="254">
        <v>53280000</v>
      </c>
      <c r="G1370" s="254">
        <f>ROUNDDOWN(D1370*F1370,-3)</f>
        <v>53280000</v>
      </c>
      <c r="H1370" s="178">
        <v>1</v>
      </c>
      <c r="I1370" s="179" t="s">
        <v>38</v>
      </c>
      <c r="J1370" s="254">
        <v>53280000</v>
      </c>
      <c r="K1370" s="254">
        <f>ROUNDDOWN(H1370*J1370,-3)</f>
        <v>53280000</v>
      </c>
      <c r="L1370" s="178">
        <v>1</v>
      </c>
      <c r="M1370" s="179" t="s">
        <v>38</v>
      </c>
      <c r="N1370" s="254">
        <v>53280000</v>
      </c>
      <c r="O1370" s="254">
        <f>ROUNDDOWN(L1370*N1370,-3)</f>
        <v>53280000</v>
      </c>
      <c r="P1370" s="178">
        <v>1</v>
      </c>
      <c r="Q1370" s="179" t="s">
        <v>38</v>
      </c>
      <c r="R1370" s="254">
        <v>53280000</v>
      </c>
      <c r="S1370" s="254">
        <f>ROUNDDOWN(P1370*R1370,-3)</f>
        <v>53280000</v>
      </c>
      <c r="T1370" s="251">
        <f t="shared" si="150"/>
        <v>0</v>
      </c>
    </row>
    <row r="1371" spans="2:20" ht="15.9" hidden="1" x14ac:dyDescent="0.4">
      <c r="B1371" s="208" t="s">
        <v>27</v>
      </c>
      <c r="C1371" s="180" t="s">
        <v>554</v>
      </c>
      <c r="D1371" s="178">
        <v>1</v>
      </c>
      <c r="E1371" s="179" t="s">
        <v>38</v>
      </c>
      <c r="F1371" s="254">
        <v>65320000</v>
      </c>
      <c r="G1371" s="254">
        <f>ROUNDDOWN(D1371*F1371,-3)</f>
        <v>65320000</v>
      </c>
      <c r="H1371" s="178">
        <v>1</v>
      </c>
      <c r="I1371" s="179" t="s">
        <v>38</v>
      </c>
      <c r="J1371" s="254">
        <v>65320000</v>
      </c>
      <c r="K1371" s="254">
        <f>ROUNDDOWN(H1371*J1371,-3)</f>
        <v>65320000</v>
      </c>
      <c r="L1371" s="178">
        <v>1</v>
      </c>
      <c r="M1371" s="179" t="s">
        <v>38</v>
      </c>
      <c r="N1371" s="254">
        <v>65320000</v>
      </c>
      <c r="O1371" s="254">
        <f>ROUNDDOWN(L1371*N1371,-3)</f>
        <v>65320000</v>
      </c>
      <c r="P1371" s="178">
        <v>1</v>
      </c>
      <c r="Q1371" s="179" t="s">
        <v>38</v>
      </c>
      <c r="R1371" s="254">
        <v>65320000</v>
      </c>
      <c r="S1371" s="254">
        <f>ROUNDDOWN(P1371*R1371,-3)</f>
        <v>65320000</v>
      </c>
      <c r="T1371" s="251">
        <f t="shared" si="150"/>
        <v>0</v>
      </c>
    </row>
    <row r="1372" spans="2:20" ht="15.9" hidden="1" x14ac:dyDescent="0.4">
      <c r="B1372" s="312" t="s">
        <v>62</v>
      </c>
      <c r="C1372" s="313" t="s">
        <v>555</v>
      </c>
      <c r="D1372" s="269"/>
      <c r="E1372" s="270" t="s">
        <v>27</v>
      </c>
      <c r="F1372" s="254">
        <v>0</v>
      </c>
      <c r="G1372" s="254">
        <f>G1375+G1377+G1373</f>
        <v>53336000</v>
      </c>
      <c r="H1372" s="314"/>
      <c r="I1372" s="315" t="s">
        <v>27</v>
      </c>
      <c r="J1372" s="316">
        <v>0</v>
      </c>
      <c r="K1372" s="316">
        <f>K1375+K1377+K1373</f>
        <v>53336000</v>
      </c>
      <c r="L1372" s="314"/>
      <c r="M1372" s="315" t="s">
        <v>27</v>
      </c>
      <c r="N1372" s="316">
        <v>0</v>
      </c>
      <c r="O1372" s="316">
        <f>O1375+O1377+O1373</f>
        <v>53336000</v>
      </c>
      <c r="P1372" s="314"/>
      <c r="Q1372" s="315" t="s">
        <v>27</v>
      </c>
      <c r="R1372" s="316">
        <v>0</v>
      </c>
      <c r="S1372" s="316">
        <f>S1375+S1377+S1373</f>
        <v>53336000</v>
      </c>
      <c r="T1372" s="251">
        <f t="shared" si="150"/>
        <v>0</v>
      </c>
    </row>
    <row r="1373" spans="2:20" ht="15.9" hidden="1" x14ac:dyDescent="0.4">
      <c r="B1373" s="208">
        <v>525112</v>
      </c>
      <c r="C1373" s="180" t="s">
        <v>97</v>
      </c>
      <c r="D1373" s="178">
        <v>0</v>
      </c>
      <c r="E1373" s="179" t="s">
        <v>27</v>
      </c>
      <c r="F1373" s="180">
        <v>0</v>
      </c>
      <c r="G1373" s="254">
        <f>SUM(G1374:G1374)</f>
        <v>7681000</v>
      </c>
      <c r="H1373" s="178">
        <v>0</v>
      </c>
      <c r="I1373" s="179" t="s">
        <v>27</v>
      </c>
      <c r="J1373" s="180">
        <v>0</v>
      </c>
      <c r="K1373" s="254">
        <f>SUM(K1374:K1374)</f>
        <v>7681000</v>
      </c>
      <c r="L1373" s="178">
        <v>0</v>
      </c>
      <c r="M1373" s="179" t="s">
        <v>27</v>
      </c>
      <c r="N1373" s="180">
        <v>0</v>
      </c>
      <c r="O1373" s="254">
        <f>SUM(O1374:O1374)</f>
        <v>7681000</v>
      </c>
      <c r="P1373" s="178">
        <v>0</v>
      </c>
      <c r="Q1373" s="179" t="s">
        <v>27</v>
      </c>
      <c r="R1373" s="180">
        <v>0</v>
      </c>
      <c r="S1373" s="254">
        <f>SUM(S1374:S1374)</f>
        <v>7681000</v>
      </c>
      <c r="T1373" s="251">
        <f t="shared" si="150"/>
        <v>0</v>
      </c>
    </row>
    <row r="1374" spans="2:20" ht="15.9" hidden="1" x14ac:dyDescent="0.4">
      <c r="B1374" s="208"/>
      <c r="C1374" s="180" t="s">
        <v>556</v>
      </c>
      <c r="D1374" s="178">
        <v>1</v>
      </c>
      <c r="E1374" s="179" t="s">
        <v>66</v>
      </c>
      <c r="F1374" s="254">
        <v>7681000</v>
      </c>
      <c r="G1374" s="254">
        <f>ROUNDDOWN(D1374*F1374,-3)</f>
        <v>7681000</v>
      </c>
      <c r="H1374" s="178">
        <v>1</v>
      </c>
      <c r="I1374" s="179" t="s">
        <v>66</v>
      </c>
      <c r="J1374" s="254">
        <v>7681000</v>
      </c>
      <c r="K1374" s="254">
        <f>ROUNDDOWN(H1374*J1374,-3)</f>
        <v>7681000</v>
      </c>
      <c r="L1374" s="178">
        <v>1</v>
      </c>
      <c r="M1374" s="179" t="s">
        <v>66</v>
      </c>
      <c r="N1374" s="254">
        <v>7681000</v>
      </c>
      <c r="O1374" s="254">
        <f>ROUNDDOWN(L1374*N1374,-3)</f>
        <v>7681000</v>
      </c>
      <c r="P1374" s="178">
        <v>1</v>
      </c>
      <c r="Q1374" s="179" t="s">
        <v>66</v>
      </c>
      <c r="R1374" s="254">
        <v>7681000</v>
      </c>
      <c r="S1374" s="254">
        <f>ROUNDDOWN(P1374*R1374,-3)</f>
        <v>7681000</v>
      </c>
      <c r="T1374" s="251">
        <f t="shared" si="150"/>
        <v>0</v>
      </c>
    </row>
    <row r="1375" spans="2:20" ht="15.9" hidden="1" x14ac:dyDescent="0.4">
      <c r="B1375" s="208">
        <v>525113</v>
      </c>
      <c r="C1375" s="180" t="s">
        <v>99</v>
      </c>
      <c r="D1375" s="178"/>
      <c r="E1375" s="179" t="s">
        <v>27</v>
      </c>
      <c r="F1375" s="180">
        <v>0</v>
      </c>
      <c r="G1375" s="254">
        <f>SUM(G1376:G1376)</f>
        <v>18000000</v>
      </c>
      <c r="H1375" s="178"/>
      <c r="I1375" s="179" t="s">
        <v>27</v>
      </c>
      <c r="J1375" s="180">
        <v>0</v>
      </c>
      <c r="K1375" s="254">
        <f>SUM(K1376:K1376)</f>
        <v>18000000</v>
      </c>
      <c r="L1375" s="178"/>
      <c r="M1375" s="179" t="s">
        <v>27</v>
      </c>
      <c r="N1375" s="180">
        <v>0</v>
      </c>
      <c r="O1375" s="254">
        <f>SUM(O1376:O1376)</f>
        <v>18000000</v>
      </c>
      <c r="P1375" s="178"/>
      <c r="Q1375" s="179" t="s">
        <v>27</v>
      </c>
      <c r="R1375" s="180">
        <v>0</v>
      </c>
      <c r="S1375" s="254">
        <f>SUM(S1376:S1376)</f>
        <v>18000000</v>
      </c>
      <c r="T1375" s="251">
        <f t="shared" si="150"/>
        <v>0</v>
      </c>
    </row>
    <row r="1376" spans="2:20" ht="15.9" hidden="1" x14ac:dyDescent="0.4">
      <c r="B1376" s="208" t="s">
        <v>27</v>
      </c>
      <c r="C1376" s="180" t="s">
        <v>557</v>
      </c>
      <c r="D1376" s="178">
        <v>20</v>
      </c>
      <c r="E1376" s="179" t="s">
        <v>47</v>
      </c>
      <c r="F1376" s="254">
        <v>900000</v>
      </c>
      <c r="G1376" s="254">
        <f>ROUNDDOWN(D1376*F1376,-3)</f>
        <v>18000000</v>
      </c>
      <c r="H1376" s="178">
        <v>20</v>
      </c>
      <c r="I1376" s="179" t="s">
        <v>47</v>
      </c>
      <c r="J1376" s="254">
        <v>900000</v>
      </c>
      <c r="K1376" s="254">
        <f>ROUNDDOWN(H1376*J1376,-3)</f>
        <v>18000000</v>
      </c>
      <c r="L1376" s="178">
        <v>20</v>
      </c>
      <c r="M1376" s="179" t="s">
        <v>47</v>
      </c>
      <c r="N1376" s="254">
        <v>900000</v>
      </c>
      <c r="O1376" s="254">
        <f>ROUNDDOWN(L1376*N1376,-3)</f>
        <v>18000000</v>
      </c>
      <c r="P1376" s="178">
        <v>20</v>
      </c>
      <c r="Q1376" s="179" t="s">
        <v>47</v>
      </c>
      <c r="R1376" s="254">
        <v>900000</v>
      </c>
      <c r="S1376" s="254">
        <f>ROUNDDOWN(P1376*R1376,-3)</f>
        <v>18000000</v>
      </c>
      <c r="T1376" s="251">
        <f t="shared" si="150"/>
        <v>0</v>
      </c>
    </row>
    <row r="1377" spans="2:20" ht="15.9" hidden="1" x14ac:dyDescent="0.4">
      <c r="B1377" s="208">
        <v>525115</v>
      </c>
      <c r="C1377" s="180" t="s">
        <v>90</v>
      </c>
      <c r="D1377" s="178"/>
      <c r="E1377" s="179" t="s">
        <v>27</v>
      </c>
      <c r="F1377" s="180">
        <v>0</v>
      </c>
      <c r="G1377" s="254">
        <f>SUM(G1378:G1380)</f>
        <v>27655000</v>
      </c>
      <c r="H1377" s="178"/>
      <c r="I1377" s="179" t="s">
        <v>27</v>
      </c>
      <c r="J1377" s="180">
        <v>0</v>
      </c>
      <c r="K1377" s="254">
        <f>SUM(K1378:K1380)</f>
        <v>27655000</v>
      </c>
      <c r="L1377" s="178"/>
      <c r="M1377" s="179" t="s">
        <v>27</v>
      </c>
      <c r="N1377" s="180">
        <v>0</v>
      </c>
      <c r="O1377" s="254">
        <f>SUM(O1378:O1380)</f>
        <v>27655000</v>
      </c>
      <c r="P1377" s="178"/>
      <c r="Q1377" s="179" t="s">
        <v>27</v>
      </c>
      <c r="R1377" s="180">
        <v>0</v>
      </c>
      <c r="S1377" s="254">
        <f>SUM(S1378:S1380)</f>
        <v>27655000</v>
      </c>
      <c r="T1377" s="251">
        <f t="shared" si="150"/>
        <v>0</v>
      </c>
    </row>
    <row r="1378" spans="2:20" ht="15.9" hidden="1" x14ac:dyDescent="0.4">
      <c r="B1378" s="208" t="s">
        <v>27</v>
      </c>
      <c r="C1378" s="180" t="s">
        <v>558</v>
      </c>
      <c r="D1378" s="178">
        <v>5</v>
      </c>
      <c r="E1378" s="179" t="s">
        <v>40</v>
      </c>
      <c r="F1378" s="254">
        <v>3829000</v>
      </c>
      <c r="G1378" s="254">
        <f>ROUNDDOWN(D1378*F1378,-3)</f>
        <v>19145000</v>
      </c>
      <c r="H1378" s="178">
        <v>5</v>
      </c>
      <c r="I1378" s="179" t="s">
        <v>40</v>
      </c>
      <c r="J1378" s="254">
        <v>3829000</v>
      </c>
      <c r="K1378" s="254">
        <f>ROUNDDOWN(H1378*J1378,-3)</f>
        <v>19145000</v>
      </c>
      <c r="L1378" s="178">
        <v>5</v>
      </c>
      <c r="M1378" s="179" t="s">
        <v>40</v>
      </c>
      <c r="N1378" s="254">
        <v>3829000</v>
      </c>
      <c r="O1378" s="254">
        <f>ROUNDDOWN(L1378*N1378,-3)</f>
        <v>19145000</v>
      </c>
      <c r="P1378" s="178">
        <v>5</v>
      </c>
      <c r="Q1378" s="179" t="s">
        <v>40</v>
      </c>
      <c r="R1378" s="254">
        <v>3829000</v>
      </c>
      <c r="S1378" s="254">
        <f>ROUNDDOWN(P1378*R1378,-3)</f>
        <v>19145000</v>
      </c>
      <c r="T1378" s="251">
        <f t="shared" si="150"/>
        <v>0</v>
      </c>
    </row>
    <row r="1379" spans="2:20" ht="15.9" hidden="1" x14ac:dyDescent="0.4">
      <c r="B1379" s="208" t="s">
        <v>27</v>
      </c>
      <c r="C1379" s="180" t="s">
        <v>559</v>
      </c>
      <c r="D1379" s="178">
        <v>5</v>
      </c>
      <c r="E1379" s="179" t="s">
        <v>40</v>
      </c>
      <c r="F1379" s="254">
        <v>900000</v>
      </c>
      <c r="G1379" s="254">
        <f>ROUNDDOWN(D1379*F1379,-3)</f>
        <v>4500000</v>
      </c>
      <c r="H1379" s="178">
        <v>5</v>
      </c>
      <c r="I1379" s="179" t="s">
        <v>40</v>
      </c>
      <c r="J1379" s="254">
        <v>900000</v>
      </c>
      <c r="K1379" s="254">
        <f>ROUNDDOWN(H1379*J1379,-3)</f>
        <v>4500000</v>
      </c>
      <c r="L1379" s="178">
        <v>5</v>
      </c>
      <c r="M1379" s="179" t="s">
        <v>40</v>
      </c>
      <c r="N1379" s="254">
        <v>900000</v>
      </c>
      <c r="O1379" s="254">
        <f>ROUNDDOWN(L1379*N1379,-3)</f>
        <v>4500000</v>
      </c>
      <c r="P1379" s="178">
        <v>5</v>
      </c>
      <c r="Q1379" s="179" t="s">
        <v>40</v>
      </c>
      <c r="R1379" s="254">
        <v>900000</v>
      </c>
      <c r="S1379" s="254">
        <f>ROUNDDOWN(P1379*R1379,-3)</f>
        <v>4500000</v>
      </c>
      <c r="T1379" s="251">
        <f t="shared" si="150"/>
        <v>0</v>
      </c>
    </row>
    <row r="1380" spans="2:20" ht="15.9" hidden="1" x14ac:dyDescent="0.4">
      <c r="B1380" s="208" t="s">
        <v>27</v>
      </c>
      <c r="C1380" s="180" t="s">
        <v>560</v>
      </c>
      <c r="D1380" s="178">
        <v>5</v>
      </c>
      <c r="E1380" s="179" t="s">
        <v>40</v>
      </c>
      <c r="F1380" s="254">
        <v>802000</v>
      </c>
      <c r="G1380" s="254">
        <f>ROUNDDOWN(D1380*F1380,-3)</f>
        <v>4010000</v>
      </c>
      <c r="H1380" s="178">
        <v>5</v>
      </c>
      <c r="I1380" s="179" t="s">
        <v>40</v>
      </c>
      <c r="J1380" s="254">
        <v>802000</v>
      </c>
      <c r="K1380" s="254">
        <f>ROUNDDOWN(H1380*J1380,-3)</f>
        <v>4010000</v>
      </c>
      <c r="L1380" s="178">
        <v>5</v>
      </c>
      <c r="M1380" s="179" t="s">
        <v>40</v>
      </c>
      <c r="N1380" s="254">
        <v>802000</v>
      </c>
      <c r="O1380" s="254">
        <f>ROUNDDOWN(L1380*N1380,-3)</f>
        <v>4010000</v>
      </c>
      <c r="P1380" s="178">
        <v>5</v>
      </c>
      <c r="Q1380" s="179" t="s">
        <v>40</v>
      </c>
      <c r="R1380" s="254">
        <v>802000</v>
      </c>
      <c r="S1380" s="254">
        <f>ROUNDDOWN(P1380*R1380,-3)</f>
        <v>4010000</v>
      </c>
      <c r="T1380" s="251">
        <f t="shared" si="150"/>
        <v>0</v>
      </c>
    </row>
    <row r="1381" spans="2:20" ht="15.9" hidden="1" x14ac:dyDescent="0.4">
      <c r="B1381" s="312" t="s">
        <v>69</v>
      </c>
      <c r="C1381" s="313" t="s">
        <v>561</v>
      </c>
      <c r="D1381" s="269"/>
      <c r="E1381" s="270" t="s">
        <v>27</v>
      </c>
      <c r="F1381" s="254">
        <v>0</v>
      </c>
      <c r="G1381" s="254">
        <f>G1382+G1384</f>
        <v>1260000000</v>
      </c>
      <c r="H1381" s="314"/>
      <c r="I1381" s="315" t="s">
        <v>27</v>
      </c>
      <c r="J1381" s="316">
        <v>0</v>
      </c>
      <c r="K1381" s="316">
        <f>K1382+K1384</f>
        <v>1260000000</v>
      </c>
      <c r="L1381" s="314"/>
      <c r="M1381" s="315" t="s">
        <v>27</v>
      </c>
      <c r="N1381" s="316">
        <v>0</v>
      </c>
      <c r="O1381" s="316">
        <f>O1382+O1384</f>
        <v>1260000000</v>
      </c>
      <c r="P1381" s="314"/>
      <c r="Q1381" s="315" t="s">
        <v>27</v>
      </c>
      <c r="R1381" s="316">
        <v>0</v>
      </c>
      <c r="S1381" s="316">
        <f>S1382+S1384</f>
        <v>1260000000</v>
      </c>
      <c r="T1381" s="251">
        <f t="shared" si="150"/>
        <v>0</v>
      </c>
    </row>
    <row r="1382" spans="2:20" ht="15.9" hidden="1" x14ac:dyDescent="0.4">
      <c r="B1382" s="208">
        <v>525112</v>
      </c>
      <c r="C1382" s="180" t="s">
        <v>97</v>
      </c>
      <c r="D1382" s="178">
        <v>0</v>
      </c>
      <c r="E1382" s="179" t="s">
        <v>27</v>
      </c>
      <c r="F1382" s="180">
        <v>0</v>
      </c>
      <c r="G1382" s="254">
        <f>G1383</f>
        <v>540000000</v>
      </c>
      <c r="H1382" s="178">
        <v>0</v>
      </c>
      <c r="I1382" s="179" t="s">
        <v>27</v>
      </c>
      <c r="J1382" s="180">
        <v>0</v>
      </c>
      <c r="K1382" s="254">
        <f>K1383</f>
        <v>540000000</v>
      </c>
      <c r="L1382" s="178">
        <v>0</v>
      </c>
      <c r="M1382" s="179" t="s">
        <v>27</v>
      </c>
      <c r="N1382" s="180">
        <v>0</v>
      </c>
      <c r="O1382" s="254">
        <f>O1383</f>
        <v>540000000</v>
      </c>
      <c r="P1382" s="178">
        <v>0</v>
      </c>
      <c r="Q1382" s="179" t="s">
        <v>27</v>
      </c>
      <c r="R1382" s="180">
        <v>0</v>
      </c>
      <c r="S1382" s="254">
        <f>S1383</f>
        <v>540000000</v>
      </c>
      <c r="T1382" s="251">
        <f t="shared" si="150"/>
        <v>0</v>
      </c>
    </row>
    <row r="1383" spans="2:20" ht="15.9" hidden="1" x14ac:dyDescent="0.4">
      <c r="B1383" s="208" t="s">
        <v>27</v>
      </c>
      <c r="C1383" s="180" t="s">
        <v>562</v>
      </c>
      <c r="D1383" s="178">
        <v>360</v>
      </c>
      <c r="E1383" s="179" t="s">
        <v>40</v>
      </c>
      <c r="F1383" s="254">
        <v>1500000</v>
      </c>
      <c r="G1383" s="254">
        <f>ROUNDDOWN(D1383*F1383,-3)</f>
        <v>540000000</v>
      </c>
      <c r="H1383" s="178">
        <v>360</v>
      </c>
      <c r="I1383" s="179" t="s">
        <v>40</v>
      </c>
      <c r="J1383" s="254">
        <v>1500000</v>
      </c>
      <c r="K1383" s="254">
        <f>ROUNDDOWN(H1383*J1383,-3)</f>
        <v>540000000</v>
      </c>
      <c r="L1383" s="178">
        <v>360</v>
      </c>
      <c r="M1383" s="179" t="s">
        <v>40</v>
      </c>
      <c r="N1383" s="254">
        <v>1500000</v>
      </c>
      <c r="O1383" s="254">
        <f>ROUNDDOWN(L1383*N1383,-3)</f>
        <v>540000000</v>
      </c>
      <c r="P1383" s="178">
        <v>360</v>
      </c>
      <c r="Q1383" s="179" t="s">
        <v>40</v>
      </c>
      <c r="R1383" s="254">
        <v>1500000</v>
      </c>
      <c r="S1383" s="254">
        <f>ROUNDDOWN(P1383*R1383,-3)</f>
        <v>540000000</v>
      </c>
      <c r="T1383" s="251">
        <f t="shared" si="150"/>
        <v>0</v>
      </c>
    </row>
    <row r="1384" spans="2:20" ht="15.9" hidden="1" x14ac:dyDescent="0.4">
      <c r="B1384" s="208">
        <v>525113</v>
      </c>
      <c r="C1384" s="180" t="s">
        <v>99</v>
      </c>
      <c r="D1384" s="178">
        <v>0</v>
      </c>
      <c r="E1384" s="179" t="s">
        <v>27</v>
      </c>
      <c r="F1384" s="180">
        <v>0</v>
      </c>
      <c r="G1384" s="254">
        <f>G1385</f>
        <v>720000000</v>
      </c>
      <c r="H1384" s="178">
        <v>0</v>
      </c>
      <c r="I1384" s="179" t="s">
        <v>27</v>
      </c>
      <c r="J1384" s="180">
        <v>0</v>
      </c>
      <c r="K1384" s="254">
        <f>K1385</f>
        <v>720000000</v>
      </c>
      <c r="L1384" s="178">
        <v>0</v>
      </c>
      <c r="M1384" s="179" t="s">
        <v>27</v>
      </c>
      <c r="N1384" s="180">
        <v>0</v>
      </c>
      <c r="O1384" s="254">
        <f>O1385</f>
        <v>720000000</v>
      </c>
      <c r="P1384" s="178">
        <v>0</v>
      </c>
      <c r="Q1384" s="179" t="s">
        <v>27</v>
      </c>
      <c r="R1384" s="180">
        <v>0</v>
      </c>
      <c r="S1384" s="254">
        <f>S1385</f>
        <v>720000000</v>
      </c>
      <c r="T1384" s="251">
        <f t="shared" si="150"/>
        <v>0</v>
      </c>
    </row>
    <row r="1385" spans="2:20" ht="15.9" hidden="1" x14ac:dyDescent="0.4">
      <c r="B1385" s="208" t="s">
        <v>27</v>
      </c>
      <c r="C1385" s="180" t="s">
        <v>563</v>
      </c>
      <c r="D1385" s="178">
        <v>360</v>
      </c>
      <c r="E1385" s="179" t="s">
        <v>40</v>
      </c>
      <c r="F1385" s="254">
        <v>2000000</v>
      </c>
      <c r="G1385" s="254">
        <f>ROUNDDOWN(D1385*F1385,-3)</f>
        <v>720000000</v>
      </c>
      <c r="H1385" s="178">
        <v>360</v>
      </c>
      <c r="I1385" s="179" t="s">
        <v>40</v>
      </c>
      <c r="J1385" s="254">
        <v>2000000</v>
      </c>
      <c r="K1385" s="254">
        <f>ROUNDDOWN(H1385*J1385,-3)</f>
        <v>720000000</v>
      </c>
      <c r="L1385" s="178">
        <v>360</v>
      </c>
      <c r="M1385" s="179" t="s">
        <v>40</v>
      </c>
      <c r="N1385" s="254">
        <v>2000000</v>
      </c>
      <c r="O1385" s="254">
        <f>ROUNDDOWN(L1385*N1385,-3)</f>
        <v>720000000</v>
      </c>
      <c r="P1385" s="178">
        <v>360</v>
      </c>
      <c r="Q1385" s="179" t="s">
        <v>40</v>
      </c>
      <c r="R1385" s="254">
        <v>2000000</v>
      </c>
      <c r="S1385" s="254">
        <f>ROUNDDOWN(P1385*R1385,-3)</f>
        <v>720000000</v>
      </c>
      <c r="T1385" s="251">
        <f t="shared" si="150"/>
        <v>0</v>
      </c>
    </row>
    <row r="1386" spans="2:20" ht="15.9" hidden="1" x14ac:dyDescent="0.4">
      <c r="B1386" s="312" t="s">
        <v>77</v>
      </c>
      <c r="C1386" s="313" t="s">
        <v>564</v>
      </c>
      <c r="D1386" s="269"/>
      <c r="E1386" s="270" t="s">
        <v>27</v>
      </c>
      <c r="F1386" s="254">
        <v>0</v>
      </c>
      <c r="G1386" s="254">
        <f>G1387+G1390+G1392</f>
        <v>50200000</v>
      </c>
      <c r="H1386" s="314"/>
      <c r="I1386" s="315" t="s">
        <v>27</v>
      </c>
      <c r="J1386" s="316">
        <v>0</v>
      </c>
      <c r="K1386" s="316">
        <f>K1387+K1390+K1392</f>
        <v>50200000</v>
      </c>
      <c r="L1386" s="314"/>
      <c r="M1386" s="315" t="s">
        <v>27</v>
      </c>
      <c r="N1386" s="316">
        <v>0</v>
      </c>
      <c r="O1386" s="316">
        <f>O1387+O1390+O1392</f>
        <v>50200000</v>
      </c>
      <c r="P1386" s="314"/>
      <c r="Q1386" s="315" t="s">
        <v>27</v>
      </c>
      <c r="R1386" s="316">
        <v>0</v>
      </c>
      <c r="S1386" s="316">
        <f>S1387+S1390+S1392</f>
        <v>50200000</v>
      </c>
      <c r="T1386" s="251">
        <f t="shared" si="150"/>
        <v>0</v>
      </c>
    </row>
    <row r="1387" spans="2:20" ht="15.9" hidden="1" x14ac:dyDescent="0.4">
      <c r="B1387" s="208">
        <v>525112</v>
      </c>
      <c r="C1387" s="180" t="s">
        <v>97</v>
      </c>
      <c r="D1387" s="178"/>
      <c r="E1387" s="179" t="s">
        <v>27</v>
      </c>
      <c r="F1387" s="180">
        <v>0</v>
      </c>
      <c r="G1387" s="254">
        <f>SUM(G1388:G1389)</f>
        <v>6000000</v>
      </c>
      <c r="H1387" s="178"/>
      <c r="I1387" s="179" t="s">
        <v>27</v>
      </c>
      <c r="J1387" s="180">
        <v>0</v>
      </c>
      <c r="K1387" s="254">
        <f>SUM(K1388:K1389)</f>
        <v>6000000</v>
      </c>
      <c r="L1387" s="178"/>
      <c r="M1387" s="179" t="s">
        <v>27</v>
      </c>
      <c r="N1387" s="180">
        <v>0</v>
      </c>
      <c r="O1387" s="254">
        <f>SUM(O1388:O1389)</f>
        <v>6000000</v>
      </c>
      <c r="P1387" s="178"/>
      <c r="Q1387" s="179" t="s">
        <v>27</v>
      </c>
      <c r="R1387" s="180">
        <v>0</v>
      </c>
      <c r="S1387" s="254">
        <f>SUM(S1388:S1389)</f>
        <v>6000000</v>
      </c>
      <c r="T1387" s="251">
        <f t="shared" si="150"/>
        <v>0</v>
      </c>
    </row>
    <row r="1388" spans="2:20" ht="15.9" hidden="1" x14ac:dyDescent="0.4">
      <c r="B1388" s="208" t="s">
        <v>27</v>
      </c>
      <c r="C1388" s="180" t="s">
        <v>55</v>
      </c>
      <c r="D1388" s="178">
        <v>1</v>
      </c>
      <c r="E1388" s="179" t="s">
        <v>51</v>
      </c>
      <c r="F1388" s="254">
        <v>1000000</v>
      </c>
      <c r="G1388" s="254">
        <f>ROUNDDOWN(D1388*F1388,-3)</f>
        <v>1000000</v>
      </c>
      <c r="H1388" s="178">
        <v>1</v>
      </c>
      <c r="I1388" s="179" t="s">
        <v>51</v>
      </c>
      <c r="J1388" s="254">
        <v>1000000</v>
      </c>
      <c r="K1388" s="254">
        <f>ROUNDDOWN(H1388*J1388,-3)</f>
        <v>1000000</v>
      </c>
      <c r="L1388" s="178">
        <v>1</v>
      </c>
      <c r="M1388" s="179" t="s">
        <v>51</v>
      </c>
      <c r="N1388" s="254">
        <v>1000000</v>
      </c>
      <c r="O1388" s="254">
        <f>ROUNDDOWN(L1388*N1388,-3)</f>
        <v>1000000</v>
      </c>
      <c r="P1388" s="178">
        <v>1</v>
      </c>
      <c r="Q1388" s="179" t="s">
        <v>51</v>
      </c>
      <c r="R1388" s="254">
        <v>1000000</v>
      </c>
      <c r="S1388" s="254">
        <f>ROUNDDOWN(P1388*R1388,-3)</f>
        <v>1000000</v>
      </c>
      <c r="T1388" s="251">
        <f t="shared" si="150"/>
        <v>0</v>
      </c>
    </row>
    <row r="1389" spans="2:20" ht="15.9" hidden="1" x14ac:dyDescent="0.4">
      <c r="B1389" s="208"/>
      <c r="C1389" s="180" t="s">
        <v>520</v>
      </c>
      <c r="D1389" s="178">
        <v>25</v>
      </c>
      <c r="E1389" s="179" t="s">
        <v>40</v>
      </c>
      <c r="F1389" s="254">
        <v>200000</v>
      </c>
      <c r="G1389" s="254">
        <f>ROUNDDOWN(D1389*F1389,-3)</f>
        <v>5000000</v>
      </c>
      <c r="H1389" s="178">
        <v>25</v>
      </c>
      <c r="I1389" s="179" t="s">
        <v>40</v>
      </c>
      <c r="J1389" s="254">
        <v>200000</v>
      </c>
      <c r="K1389" s="254">
        <f>ROUNDDOWN(H1389*J1389,-3)</f>
        <v>5000000</v>
      </c>
      <c r="L1389" s="178">
        <v>25</v>
      </c>
      <c r="M1389" s="179" t="s">
        <v>40</v>
      </c>
      <c r="N1389" s="254">
        <v>200000</v>
      </c>
      <c r="O1389" s="254">
        <f>ROUNDDOWN(L1389*N1389,-3)</f>
        <v>5000000</v>
      </c>
      <c r="P1389" s="178">
        <v>25</v>
      </c>
      <c r="Q1389" s="179" t="s">
        <v>40</v>
      </c>
      <c r="R1389" s="254">
        <v>200000</v>
      </c>
      <c r="S1389" s="254">
        <f>ROUNDDOWN(P1389*R1389,-3)</f>
        <v>5000000</v>
      </c>
      <c r="T1389" s="251">
        <f t="shared" si="150"/>
        <v>0</v>
      </c>
    </row>
    <row r="1390" spans="2:20" ht="15.9" hidden="1" x14ac:dyDescent="0.4">
      <c r="B1390" s="208">
        <v>525113</v>
      </c>
      <c r="C1390" s="180" t="s">
        <v>99</v>
      </c>
      <c r="D1390" s="178"/>
      <c r="E1390" s="179"/>
      <c r="F1390" s="254"/>
      <c r="G1390" s="254">
        <f>SUM(G1391:G1391)</f>
        <v>7200000</v>
      </c>
      <c r="H1390" s="178"/>
      <c r="I1390" s="179"/>
      <c r="J1390" s="254"/>
      <c r="K1390" s="254">
        <f>SUM(K1391:K1391)</f>
        <v>7200000</v>
      </c>
      <c r="L1390" s="178"/>
      <c r="M1390" s="179"/>
      <c r="N1390" s="254"/>
      <c r="O1390" s="254">
        <f>SUM(O1391:O1391)</f>
        <v>7200000</v>
      </c>
      <c r="P1390" s="178"/>
      <c r="Q1390" s="179"/>
      <c r="R1390" s="254"/>
      <c r="S1390" s="254">
        <f>SUM(S1391:S1391)</f>
        <v>7200000</v>
      </c>
      <c r="T1390" s="251">
        <f t="shared" si="150"/>
        <v>0</v>
      </c>
    </row>
    <row r="1391" spans="2:20" ht="15.9" hidden="1" x14ac:dyDescent="0.4">
      <c r="B1391" s="208"/>
      <c r="C1391" s="180" t="s">
        <v>565</v>
      </c>
      <c r="D1391" s="178">
        <v>8</v>
      </c>
      <c r="E1391" s="179" t="s">
        <v>47</v>
      </c>
      <c r="F1391" s="254">
        <v>900000</v>
      </c>
      <c r="G1391" s="254">
        <f>ROUNDDOWN(D1391*F1391,-3)</f>
        <v>7200000</v>
      </c>
      <c r="H1391" s="178">
        <v>8</v>
      </c>
      <c r="I1391" s="179" t="s">
        <v>47</v>
      </c>
      <c r="J1391" s="254">
        <v>900000</v>
      </c>
      <c r="K1391" s="254">
        <f>ROUNDDOWN(H1391*J1391,-3)</f>
        <v>7200000</v>
      </c>
      <c r="L1391" s="178">
        <v>8</v>
      </c>
      <c r="M1391" s="179" t="s">
        <v>47</v>
      </c>
      <c r="N1391" s="254">
        <v>900000</v>
      </c>
      <c r="O1391" s="254">
        <f>ROUNDDOWN(L1391*N1391,-3)</f>
        <v>7200000</v>
      </c>
      <c r="P1391" s="178">
        <v>8</v>
      </c>
      <c r="Q1391" s="179" t="s">
        <v>47</v>
      </c>
      <c r="R1391" s="254">
        <v>900000</v>
      </c>
      <c r="S1391" s="254">
        <f>ROUNDDOWN(P1391*R1391,-3)</f>
        <v>7200000</v>
      </c>
      <c r="T1391" s="251">
        <f t="shared" si="150"/>
        <v>0</v>
      </c>
    </row>
    <row r="1392" spans="2:20" ht="15.9" hidden="1" x14ac:dyDescent="0.4">
      <c r="B1392" s="208">
        <v>525115</v>
      </c>
      <c r="C1392" s="180" t="s">
        <v>90</v>
      </c>
      <c r="D1392" s="178"/>
      <c r="E1392" s="179"/>
      <c r="F1392" s="254"/>
      <c r="G1392" s="254">
        <f>SUM(G1393:G1394)</f>
        <v>37000000</v>
      </c>
      <c r="H1392" s="178"/>
      <c r="I1392" s="179"/>
      <c r="J1392" s="254"/>
      <c r="K1392" s="254">
        <f>SUM(K1393:K1394)</f>
        <v>37000000</v>
      </c>
      <c r="L1392" s="178"/>
      <c r="M1392" s="179"/>
      <c r="N1392" s="254"/>
      <c r="O1392" s="254">
        <f>SUM(O1393:O1394)</f>
        <v>37000000</v>
      </c>
      <c r="P1392" s="178"/>
      <c r="Q1392" s="179"/>
      <c r="R1392" s="254"/>
      <c r="S1392" s="254">
        <f>SUM(S1393:S1394)</f>
        <v>37000000</v>
      </c>
      <c r="T1392" s="251">
        <f t="shared" si="150"/>
        <v>0</v>
      </c>
    </row>
    <row r="1393" spans="2:20" ht="15.9" hidden="1" x14ac:dyDescent="0.4">
      <c r="B1393" s="208"/>
      <c r="C1393" s="180" t="s">
        <v>467</v>
      </c>
      <c r="D1393" s="178">
        <v>40</v>
      </c>
      <c r="E1393" s="179" t="s">
        <v>57</v>
      </c>
      <c r="F1393" s="254">
        <v>700000</v>
      </c>
      <c r="G1393" s="254">
        <f>ROUNDDOWN(D1393*F1393,-3)</f>
        <v>28000000</v>
      </c>
      <c r="H1393" s="178">
        <v>40</v>
      </c>
      <c r="I1393" s="179" t="s">
        <v>57</v>
      </c>
      <c r="J1393" s="254">
        <v>700000</v>
      </c>
      <c r="K1393" s="254">
        <f>ROUNDDOWN(H1393*J1393,-3)</f>
        <v>28000000</v>
      </c>
      <c r="L1393" s="178">
        <v>40</v>
      </c>
      <c r="M1393" s="179" t="s">
        <v>57</v>
      </c>
      <c r="N1393" s="254">
        <v>700000</v>
      </c>
      <c r="O1393" s="254">
        <f>ROUNDDOWN(L1393*N1393,-3)</f>
        <v>28000000</v>
      </c>
      <c r="P1393" s="178">
        <v>40</v>
      </c>
      <c r="Q1393" s="179" t="s">
        <v>57</v>
      </c>
      <c r="R1393" s="254">
        <v>700000</v>
      </c>
      <c r="S1393" s="254">
        <f>ROUNDDOWN(P1393*R1393,-3)</f>
        <v>28000000</v>
      </c>
      <c r="T1393" s="251">
        <f t="shared" si="150"/>
        <v>0</v>
      </c>
    </row>
    <row r="1394" spans="2:20" ht="15.9" hidden="1" x14ac:dyDescent="0.4">
      <c r="B1394" s="208"/>
      <c r="C1394" s="180" t="s">
        <v>566</v>
      </c>
      <c r="D1394" s="178">
        <v>60</v>
      </c>
      <c r="E1394" s="179" t="s">
        <v>40</v>
      </c>
      <c r="F1394" s="254">
        <v>150000</v>
      </c>
      <c r="G1394" s="254">
        <f>ROUNDDOWN(D1394*F1394,-3)</f>
        <v>9000000</v>
      </c>
      <c r="H1394" s="178">
        <v>60</v>
      </c>
      <c r="I1394" s="179" t="s">
        <v>40</v>
      </c>
      <c r="J1394" s="254">
        <v>150000</v>
      </c>
      <c r="K1394" s="254">
        <f>ROUNDDOWN(H1394*J1394,-3)</f>
        <v>9000000</v>
      </c>
      <c r="L1394" s="178">
        <v>60</v>
      </c>
      <c r="M1394" s="179" t="s">
        <v>40</v>
      </c>
      <c r="N1394" s="254">
        <v>150000</v>
      </c>
      <c r="O1394" s="254">
        <f>ROUNDDOWN(L1394*N1394,-3)</f>
        <v>9000000</v>
      </c>
      <c r="P1394" s="178">
        <v>60</v>
      </c>
      <c r="Q1394" s="179" t="s">
        <v>40</v>
      </c>
      <c r="R1394" s="254">
        <v>150000</v>
      </c>
      <c r="S1394" s="254">
        <f>ROUNDDOWN(P1394*R1394,-3)</f>
        <v>9000000</v>
      </c>
      <c r="T1394" s="251">
        <f t="shared" si="150"/>
        <v>0</v>
      </c>
    </row>
    <row r="1395" spans="2:20" ht="15.9" hidden="1" x14ac:dyDescent="0.4">
      <c r="B1395" s="312" t="s">
        <v>380</v>
      </c>
      <c r="C1395" s="313" t="s">
        <v>567</v>
      </c>
      <c r="D1395" s="269"/>
      <c r="E1395" s="270" t="s">
        <v>27</v>
      </c>
      <c r="F1395" s="254">
        <v>0</v>
      </c>
      <c r="G1395" s="254">
        <f>G1396+G1401</f>
        <v>1400000000</v>
      </c>
      <c r="H1395" s="314"/>
      <c r="I1395" s="315" t="s">
        <v>27</v>
      </c>
      <c r="J1395" s="316">
        <v>0</v>
      </c>
      <c r="K1395" s="316">
        <f>K1396+K1401</f>
        <v>1400000000</v>
      </c>
      <c r="L1395" s="314"/>
      <c r="M1395" s="315" t="s">
        <v>27</v>
      </c>
      <c r="N1395" s="316">
        <v>0</v>
      </c>
      <c r="O1395" s="316">
        <f>O1396+O1401</f>
        <v>1400000000</v>
      </c>
      <c r="P1395" s="314"/>
      <c r="Q1395" s="315" t="s">
        <v>27</v>
      </c>
      <c r="R1395" s="316">
        <v>0</v>
      </c>
      <c r="S1395" s="316">
        <f>S1396+S1401</f>
        <v>1400000000</v>
      </c>
      <c r="T1395" s="251">
        <f t="shared" si="150"/>
        <v>0</v>
      </c>
    </row>
    <row r="1396" spans="2:20" ht="15.9" hidden="1" x14ac:dyDescent="0.4">
      <c r="B1396" s="208">
        <v>525112</v>
      </c>
      <c r="C1396" s="180" t="s">
        <v>97</v>
      </c>
      <c r="D1396" s="178">
        <v>0</v>
      </c>
      <c r="E1396" s="179" t="s">
        <v>27</v>
      </c>
      <c r="F1396" s="180">
        <v>0</v>
      </c>
      <c r="G1396" s="254">
        <f>SUM(G1397:G1400)</f>
        <v>532000000</v>
      </c>
      <c r="H1396" s="178">
        <v>0</v>
      </c>
      <c r="I1396" s="179" t="s">
        <v>27</v>
      </c>
      <c r="J1396" s="180">
        <v>0</v>
      </c>
      <c r="K1396" s="254">
        <f>SUM(K1397:K1400)</f>
        <v>532000000</v>
      </c>
      <c r="L1396" s="178">
        <v>0</v>
      </c>
      <c r="M1396" s="179" t="s">
        <v>27</v>
      </c>
      <c r="N1396" s="180">
        <v>0</v>
      </c>
      <c r="O1396" s="254">
        <f>SUM(O1397:O1400)</f>
        <v>532000000</v>
      </c>
      <c r="P1396" s="178">
        <v>0</v>
      </c>
      <c r="Q1396" s="179" t="s">
        <v>27</v>
      </c>
      <c r="R1396" s="180">
        <v>0</v>
      </c>
      <c r="S1396" s="254">
        <f>SUM(S1397:S1400)</f>
        <v>532000000</v>
      </c>
      <c r="T1396" s="251">
        <f t="shared" si="150"/>
        <v>0</v>
      </c>
    </row>
    <row r="1397" spans="2:20" ht="15.9" hidden="1" x14ac:dyDescent="0.4">
      <c r="B1397" s="208" t="s">
        <v>27</v>
      </c>
      <c r="C1397" s="180" t="s">
        <v>568</v>
      </c>
      <c r="D1397" s="178">
        <v>1120</v>
      </c>
      <c r="E1397" s="179" t="s">
        <v>40</v>
      </c>
      <c r="F1397" s="254">
        <v>339000</v>
      </c>
      <c r="G1397" s="254">
        <f>ROUNDDOWN(D1397*F1397,-3)</f>
        <v>379680000</v>
      </c>
      <c r="H1397" s="178">
        <v>1120</v>
      </c>
      <c r="I1397" s="179" t="s">
        <v>40</v>
      </c>
      <c r="J1397" s="254">
        <v>339000</v>
      </c>
      <c r="K1397" s="254">
        <f>ROUNDDOWN(H1397*J1397,-3)</f>
        <v>379680000</v>
      </c>
      <c r="L1397" s="178">
        <v>1120</v>
      </c>
      <c r="M1397" s="179" t="s">
        <v>40</v>
      </c>
      <c r="N1397" s="254">
        <v>339000</v>
      </c>
      <c r="O1397" s="254">
        <f>ROUNDDOWN(L1397*N1397,-3)</f>
        <v>379680000</v>
      </c>
      <c r="P1397" s="178">
        <v>1120</v>
      </c>
      <c r="Q1397" s="179" t="s">
        <v>40</v>
      </c>
      <c r="R1397" s="254">
        <v>339000</v>
      </c>
      <c r="S1397" s="254">
        <f>ROUNDDOWN(P1397*R1397,-3)</f>
        <v>379680000</v>
      </c>
      <c r="T1397" s="251">
        <f t="shared" si="150"/>
        <v>0</v>
      </c>
    </row>
    <row r="1398" spans="2:20" ht="15.9" hidden="1" x14ac:dyDescent="0.4">
      <c r="B1398" s="208" t="s">
        <v>27</v>
      </c>
      <c r="C1398" s="180" t="s">
        <v>569</v>
      </c>
      <c r="D1398" s="178">
        <v>1120</v>
      </c>
      <c r="E1398" s="179" t="s">
        <v>40</v>
      </c>
      <c r="F1398" s="254">
        <v>35000</v>
      </c>
      <c r="G1398" s="254">
        <f>ROUNDDOWN(D1398*F1398,-3)</f>
        <v>39200000</v>
      </c>
      <c r="H1398" s="178">
        <v>1120</v>
      </c>
      <c r="I1398" s="179" t="s">
        <v>40</v>
      </c>
      <c r="J1398" s="254">
        <v>35000</v>
      </c>
      <c r="K1398" s="254">
        <f>ROUNDDOWN(H1398*J1398,-3)</f>
        <v>39200000</v>
      </c>
      <c r="L1398" s="178">
        <v>1120</v>
      </c>
      <c r="M1398" s="179" t="s">
        <v>40</v>
      </c>
      <c r="N1398" s="254">
        <v>35000</v>
      </c>
      <c r="O1398" s="254">
        <f>ROUNDDOWN(L1398*N1398,-3)</f>
        <v>39200000</v>
      </c>
      <c r="P1398" s="178">
        <v>1120</v>
      </c>
      <c r="Q1398" s="179" t="s">
        <v>40</v>
      </c>
      <c r="R1398" s="254">
        <v>35000</v>
      </c>
      <c r="S1398" s="254">
        <f>ROUNDDOWN(P1398*R1398,-3)</f>
        <v>39200000</v>
      </c>
      <c r="T1398" s="251">
        <f t="shared" si="150"/>
        <v>0</v>
      </c>
    </row>
    <row r="1399" spans="2:20" ht="15.9" hidden="1" x14ac:dyDescent="0.4">
      <c r="B1399" s="208"/>
      <c r="C1399" s="180" t="s">
        <v>570</v>
      </c>
      <c r="D1399" s="178">
        <v>1120</v>
      </c>
      <c r="E1399" s="179" t="s">
        <v>40</v>
      </c>
      <c r="F1399" s="254">
        <v>75000</v>
      </c>
      <c r="G1399" s="254">
        <f>ROUNDDOWN(D1399*F1399,-3)</f>
        <v>84000000</v>
      </c>
      <c r="H1399" s="178">
        <v>1120</v>
      </c>
      <c r="I1399" s="179" t="s">
        <v>40</v>
      </c>
      <c r="J1399" s="254">
        <v>75000</v>
      </c>
      <c r="K1399" s="254">
        <f>ROUNDDOWN(H1399*J1399,-3)</f>
        <v>84000000</v>
      </c>
      <c r="L1399" s="178">
        <v>1120</v>
      </c>
      <c r="M1399" s="179" t="s">
        <v>40</v>
      </c>
      <c r="N1399" s="254">
        <v>75000</v>
      </c>
      <c r="O1399" s="254">
        <f>ROUNDDOWN(L1399*N1399,-3)</f>
        <v>84000000</v>
      </c>
      <c r="P1399" s="178">
        <v>1120</v>
      </c>
      <c r="Q1399" s="179" t="s">
        <v>40</v>
      </c>
      <c r="R1399" s="254">
        <v>75000</v>
      </c>
      <c r="S1399" s="254">
        <f>ROUNDDOWN(P1399*R1399,-3)</f>
        <v>84000000</v>
      </c>
      <c r="T1399" s="251">
        <f t="shared" si="150"/>
        <v>0</v>
      </c>
    </row>
    <row r="1400" spans="2:20" ht="15.9" hidden="1" x14ac:dyDescent="0.4">
      <c r="B1400" s="208"/>
      <c r="C1400" s="180" t="s">
        <v>498</v>
      </c>
      <c r="D1400" s="178">
        <v>2</v>
      </c>
      <c r="E1400" s="179" t="s">
        <v>51</v>
      </c>
      <c r="F1400" s="254">
        <v>14560000</v>
      </c>
      <c r="G1400" s="254">
        <f>ROUNDDOWN(D1400*F1400,-3)</f>
        <v>29120000</v>
      </c>
      <c r="H1400" s="178">
        <v>2</v>
      </c>
      <c r="I1400" s="179" t="s">
        <v>51</v>
      </c>
      <c r="J1400" s="254">
        <v>14560000</v>
      </c>
      <c r="K1400" s="254">
        <f>ROUNDDOWN(H1400*J1400,-3)</f>
        <v>29120000</v>
      </c>
      <c r="L1400" s="178">
        <v>2</v>
      </c>
      <c r="M1400" s="179" t="s">
        <v>51</v>
      </c>
      <c r="N1400" s="254">
        <v>14560000</v>
      </c>
      <c r="O1400" s="254">
        <f>ROUNDDOWN(L1400*N1400,-3)</f>
        <v>29120000</v>
      </c>
      <c r="P1400" s="178">
        <v>2</v>
      </c>
      <c r="Q1400" s="179" t="s">
        <v>51</v>
      </c>
      <c r="R1400" s="254">
        <v>14560000</v>
      </c>
      <c r="S1400" s="254">
        <f>ROUNDDOWN(P1400*R1400,-3)</f>
        <v>29120000</v>
      </c>
      <c r="T1400" s="251">
        <f t="shared" si="150"/>
        <v>0</v>
      </c>
    </row>
    <row r="1401" spans="2:20" ht="15.9" hidden="1" x14ac:dyDescent="0.4">
      <c r="B1401" s="208">
        <v>525113</v>
      </c>
      <c r="C1401" s="180" t="s">
        <v>99</v>
      </c>
      <c r="D1401" s="178"/>
      <c r="E1401" s="179"/>
      <c r="F1401" s="180"/>
      <c r="G1401" s="254">
        <f>G1402</f>
        <v>868000000</v>
      </c>
      <c r="H1401" s="178"/>
      <c r="I1401" s="179"/>
      <c r="J1401" s="180"/>
      <c r="K1401" s="254">
        <f>K1402</f>
        <v>868000000</v>
      </c>
      <c r="L1401" s="178"/>
      <c r="M1401" s="179"/>
      <c r="N1401" s="180"/>
      <c r="O1401" s="254">
        <f>O1402</f>
        <v>868000000</v>
      </c>
      <c r="P1401" s="178"/>
      <c r="Q1401" s="179"/>
      <c r="R1401" s="180"/>
      <c r="S1401" s="254">
        <f>S1402</f>
        <v>868000000</v>
      </c>
      <c r="T1401" s="251">
        <f t="shared" si="150"/>
        <v>0</v>
      </c>
    </row>
    <row r="1402" spans="2:20" ht="15.9" hidden="1" x14ac:dyDescent="0.4">
      <c r="B1402" s="208" t="s">
        <v>27</v>
      </c>
      <c r="C1402" s="180" t="s">
        <v>571</v>
      </c>
      <c r="D1402" s="178">
        <v>1120</v>
      </c>
      <c r="E1402" s="179" t="s">
        <v>40</v>
      </c>
      <c r="F1402" s="254">
        <v>775000</v>
      </c>
      <c r="G1402" s="254">
        <f>ROUNDDOWN(D1402*F1402,-3)</f>
        <v>868000000</v>
      </c>
      <c r="H1402" s="178">
        <v>1120</v>
      </c>
      <c r="I1402" s="179" t="s">
        <v>40</v>
      </c>
      <c r="J1402" s="254">
        <v>775000</v>
      </c>
      <c r="K1402" s="254">
        <f>ROUNDDOWN(H1402*J1402,-3)</f>
        <v>868000000</v>
      </c>
      <c r="L1402" s="178">
        <v>1120</v>
      </c>
      <c r="M1402" s="179" t="s">
        <v>40</v>
      </c>
      <c r="N1402" s="254">
        <v>775000</v>
      </c>
      <c r="O1402" s="254">
        <f>ROUNDDOWN(L1402*N1402,-3)</f>
        <v>868000000</v>
      </c>
      <c r="P1402" s="178">
        <v>1120</v>
      </c>
      <c r="Q1402" s="179" t="s">
        <v>40</v>
      </c>
      <c r="R1402" s="254">
        <v>775000</v>
      </c>
      <c r="S1402" s="254">
        <f>ROUNDDOWN(P1402*R1402,-3)</f>
        <v>868000000</v>
      </c>
      <c r="T1402" s="251">
        <f t="shared" si="150"/>
        <v>0</v>
      </c>
    </row>
    <row r="1403" spans="2:20" ht="15.9" hidden="1" x14ac:dyDescent="0.4">
      <c r="B1403" s="312" t="s">
        <v>382</v>
      </c>
      <c r="C1403" s="313" t="s">
        <v>572</v>
      </c>
      <c r="D1403" s="269"/>
      <c r="E1403" s="270" t="s">
        <v>27</v>
      </c>
      <c r="F1403" s="254">
        <v>0</v>
      </c>
      <c r="G1403" s="254">
        <f>G1404</f>
        <v>1690000000</v>
      </c>
      <c r="H1403" s="314"/>
      <c r="I1403" s="315" t="s">
        <v>27</v>
      </c>
      <c r="J1403" s="316">
        <v>0</v>
      </c>
      <c r="K1403" s="316">
        <f>K1404</f>
        <v>1690000000</v>
      </c>
      <c r="L1403" s="314"/>
      <c r="M1403" s="315" t="s">
        <v>27</v>
      </c>
      <c r="N1403" s="316">
        <v>0</v>
      </c>
      <c r="O1403" s="316">
        <f>O1404</f>
        <v>1690000000</v>
      </c>
      <c r="P1403" s="314"/>
      <c r="Q1403" s="315" t="s">
        <v>27</v>
      </c>
      <c r="R1403" s="316">
        <v>0</v>
      </c>
      <c r="S1403" s="316">
        <f>S1404</f>
        <v>1690000000</v>
      </c>
      <c r="T1403" s="251">
        <f t="shared" si="150"/>
        <v>0</v>
      </c>
    </row>
    <row r="1404" spans="2:20" ht="15.9" hidden="1" x14ac:dyDescent="0.4">
      <c r="B1404" s="208">
        <v>525112</v>
      </c>
      <c r="C1404" s="180" t="s">
        <v>97</v>
      </c>
      <c r="D1404" s="178">
        <v>0</v>
      </c>
      <c r="E1404" s="179" t="s">
        <v>27</v>
      </c>
      <c r="F1404" s="180">
        <v>0</v>
      </c>
      <c r="G1404" s="254">
        <f>SUM(G1405:G1405)</f>
        <v>1690000000</v>
      </c>
      <c r="H1404" s="178">
        <v>0</v>
      </c>
      <c r="I1404" s="179" t="s">
        <v>27</v>
      </c>
      <c r="J1404" s="180">
        <v>0</v>
      </c>
      <c r="K1404" s="254">
        <f>SUM(K1405:K1405)</f>
        <v>1690000000</v>
      </c>
      <c r="L1404" s="178">
        <v>0</v>
      </c>
      <c r="M1404" s="179" t="s">
        <v>27</v>
      </c>
      <c r="N1404" s="180">
        <v>0</v>
      </c>
      <c r="O1404" s="254">
        <f>SUM(O1405:O1405)</f>
        <v>1690000000</v>
      </c>
      <c r="P1404" s="178">
        <v>0</v>
      </c>
      <c r="Q1404" s="179" t="s">
        <v>27</v>
      </c>
      <c r="R1404" s="180">
        <v>0</v>
      </c>
      <c r="S1404" s="254">
        <f>SUM(S1405:S1405)</f>
        <v>1690000000</v>
      </c>
      <c r="T1404" s="251">
        <f t="shared" si="150"/>
        <v>0</v>
      </c>
    </row>
    <row r="1405" spans="2:20" ht="15.9" hidden="1" x14ac:dyDescent="0.4">
      <c r="B1405" s="208" t="s">
        <v>27</v>
      </c>
      <c r="C1405" s="180" t="s">
        <v>573</v>
      </c>
      <c r="D1405" s="178">
        <v>676</v>
      </c>
      <c r="E1405" s="179" t="s">
        <v>40</v>
      </c>
      <c r="F1405" s="254">
        <v>2500000</v>
      </c>
      <c r="G1405" s="254">
        <f>ROUNDDOWN(D1405*F1405,-3)</f>
        <v>1690000000</v>
      </c>
      <c r="H1405" s="178">
        <v>676</v>
      </c>
      <c r="I1405" s="179" t="s">
        <v>40</v>
      </c>
      <c r="J1405" s="254">
        <v>2500000</v>
      </c>
      <c r="K1405" s="254">
        <f>ROUNDDOWN(H1405*J1405,-3)</f>
        <v>1690000000</v>
      </c>
      <c r="L1405" s="178">
        <v>676</v>
      </c>
      <c r="M1405" s="179" t="s">
        <v>40</v>
      </c>
      <c r="N1405" s="254">
        <v>2500000</v>
      </c>
      <c r="O1405" s="254">
        <f>ROUNDDOWN(L1405*N1405,-3)</f>
        <v>1690000000</v>
      </c>
      <c r="P1405" s="178">
        <v>676</v>
      </c>
      <c r="Q1405" s="179" t="s">
        <v>40</v>
      </c>
      <c r="R1405" s="254">
        <v>2500000</v>
      </c>
      <c r="S1405" s="254">
        <f>ROUNDDOWN(P1405*R1405,-3)</f>
        <v>1690000000</v>
      </c>
      <c r="T1405" s="251">
        <f t="shared" si="150"/>
        <v>0</v>
      </c>
    </row>
    <row r="1406" spans="2:20" ht="15.9" hidden="1" x14ac:dyDescent="0.4">
      <c r="B1406" s="312" t="s">
        <v>384</v>
      </c>
      <c r="C1406" s="313" t="s">
        <v>574</v>
      </c>
      <c r="D1406" s="269"/>
      <c r="E1406" s="270" t="s">
        <v>27</v>
      </c>
      <c r="F1406" s="254">
        <v>0</v>
      </c>
      <c r="G1406" s="254">
        <f>G1407+G1409</f>
        <v>442800000</v>
      </c>
      <c r="H1406" s="314"/>
      <c r="I1406" s="315" t="s">
        <v>27</v>
      </c>
      <c r="J1406" s="316">
        <v>0</v>
      </c>
      <c r="K1406" s="316">
        <f>K1407+K1409</f>
        <v>442800000</v>
      </c>
      <c r="L1406" s="314"/>
      <c r="M1406" s="315" t="s">
        <v>27</v>
      </c>
      <c r="N1406" s="316">
        <v>0</v>
      </c>
      <c r="O1406" s="316">
        <f>O1407+O1409</f>
        <v>442800000</v>
      </c>
      <c r="P1406" s="314"/>
      <c r="Q1406" s="315" t="s">
        <v>27</v>
      </c>
      <c r="R1406" s="316">
        <v>0</v>
      </c>
      <c r="S1406" s="316">
        <f>S1407+S1409</f>
        <v>442800000</v>
      </c>
      <c r="T1406" s="251">
        <f t="shared" si="150"/>
        <v>0</v>
      </c>
    </row>
    <row r="1407" spans="2:20" ht="15.9" hidden="1" x14ac:dyDescent="0.4">
      <c r="B1407" s="208">
        <v>525112</v>
      </c>
      <c r="C1407" s="180" t="s">
        <v>97</v>
      </c>
      <c r="D1407" s="178">
        <v>0</v>
      </c>
      <c r="E1407" s="179" t="s">
        <v>27</v>
      </c>
      <c r="F1407" s="180">
        <v>0</v>
      </c>
      <c r="G1407" s="254">
        <f>SUM(G1408:G1408)</f>
        <v>442800000</v>
      </c>
      <c r="H1407" s="178">
        <v>0</v>
      </c>
      <c r="I1407" s="179" t="s">
        <v>27</v>
      </c>
      <c r="J1407" s="180">
        <v>0</v>
      </c>
      <c r="K1407" s="254">
        <f>SUM(K1408:K1408)</f>
        <v>442800000</v>
      </c>
      <c r="L1407" s="178">
        <v>0</v>
      </c>
      <c r="M1407" s="179" t="s">
        <v>27</v>
      </c>
      <c r="N1407" s="180">
        <v>0</v>
      </c>
      <c r="O1407" s="254">
        <f>SUM(O1408:O1408)</f>
        <v>442800000</v>
      </c>
      <c r="P1407" s="178">
        <v>0</v>
      </c>
      <c r="Q1407" s="179" t="s">
        <v>27</v>
      </c>
      <c r="R1407" s="180">
        <v>0</v>
      </c>
      <c r="S1407" s="254">
        <f>SUM(S1408:S1408)</f>
        <v>442800000</v>
      </c>
      <c r="T1407" s="251">
        <f t="shared" si="150"/>
        <v>0</v>
      </c>
    </row>
    <row r="1408" spans="2:20" ht="15.9" hidden="1" x14ac:dyDescent="0.4">
      <c r="B1408" s="208" t="s">
        <v>27</v>
      </c>
      <c r="C1408" s="180" t="s">
        <v>575</v>
      </c>
      <c r="D1408" s="178">
        <v>123</v>
      </c>
      <c r="E1408" s="179" t="s">
        <v>40</v>
      </c>
      <c r="F1408" s="254">
        <v>3600000</v>
      </c>
      <c r="G1408" s="254">
        <f>ROUNDDOWN(D1408*F1408,-3)</f>
        <v>442800000</v>
      </c>
      <c r="H1408" s="178">
        <v>123</v>
      </c>
      <c r="I1408" s="179" t="s">
        <v>40</v>
      </c>
      <c r="J1408" s="254">
        <v>3600000</v>
      </c>
      <c r="K1408" s="254">
        <f>ROUNDDOWN(H1408*J1408,-3)</f>
        <v>442800000</v>
      </c>
      <c r="L1408" s="178">
        <v>123</v>
      </c>
      <c r="M1408" s="179" t="s">
        <v>40</v>
      </c>
      <c r="N1408" s="254">
        <v>3600000</v>
      </c>
      <c r="O1408" s="254">
        <f>ROUNDDOWN(L1408*N1408,-3)</f>
        <v>442800000</v>
      </c>
      <c r="P1408" s="178">
        <v>123</v>
      </c>
      <c r="Q1408" s="179" t="s">
        <v>40</v>
      </c>
      <c r="R1408" s="254">
        <v>3600000</v>
      </c>
      <c r="S1408" s="254">
        <f>ROUNDDOWN(P1408*R1408,-3)</f>
        <v>442800000</v>
      </c>
      <c r="T1408" s="251">
        <f t="shared" si="150"/>
        <v>0</v>
      </c>
    </row>
    <row r="1409" spans="2:20" ht="15.9" hidden="1" x14ac:dyDescent="0.4">
      <c r="B1409" s="208"/>
      <c r="C1409" s="180"/>
      <c r="D1409" s="178"/>
      <c r="E1409" s="179"/>
      <c r="F1409" s="180"/>
      <c r="G1409" s="254"/>
      <c r="H1409" s="178"/>
      <c r="I1409" s="179"/>
      <c r="J1409" s="180"/>
      <c r="K1409" s="254"/>
      <c r="L1409" s="178"/>
      <c r="M1409" s="179"/>
      <c r="N1409" s="180"/>
      <c r="O1409" s="254"/>
      <c r="P1409" s="178"/>
      <c r="Q1409" s="179"/>
      <c r="R1409" s="180"/>
      <c r="S1409" s="254"/>
      <c r="T1409" s="251">
        <f t="shared" si="150"/>
        <v>0</v>
      </c>
    </row>
    <row r="1410" spans="2:20" ht="15.9" hidden="1" x14ac:dyDescent="0.4">
      <c r="B1410" s="208"/>
      <c r="C1410" s="180"/>
      <c r="D1410" s="178"/>
      <c r="E1410" s="179"/>
      <c r="F1410" s="254"/>
      <c r="G1410" s="254"/>
      <c r="H1410" s="178"/>
      <c r="I1410" s="179"/>
      <c r="J1410" s="254"/>
      <c r="K1410" s="254"/>
      <c r="L1410" s="178"/>
      <c r="M1410" s="179"/>
      <c r="N1410" s="254"/>
      <c r="O1410" s="254"/>
      <c r="P1410" s="178"/>
      <c r="Q1410" s="179"/>
      <c r="R1410" s="254"/>
      <c r="S1410" s="254"/>
      <c r="T1410" s="251">
        <f t="shared" si="150"/>
        <v>0</v>
      </c>
    </row>
    <row r="1411" spans="2:20" ht="15.9" hidden="1" x14ac:dyDescent="0.4">
      <c r="B1411" s="312" t="s">
        <v>386</v>
      </c>
      <c r="C1411" s="313" t="s">
        <v>576</v>
      </c>
      <c r="D1411" s="269"/>
      <c r="E1411" s="270" t="s">
        <v>27</v>
      </c>
      <c r="F1411" s="254">
        <v>0</v>
      </c>
      <c r="G1411" s="254">
        <f>G1412</f>
        <v>0</v>
      </c>
      <c r="H1411" s="314"/>
      <c r="I1411" s="315" t="s">
        <v>27</v>
      </c>
      <c r="J1411" s="316">
        <v>0</v>
      </c>
      <c r="K1411" s="316">
        <f>K1412</f>
        <v>0</v>
      </c>
      <c r="L1411" s="314"/>
      <c r="M1411" s="315" t="s">
        <v>27</v>
      </c>
      <c r="N1411" s="316">
        <v>0</v>
      </c>
      <c r="O1411" s="316">
        <f>O1412</f>
        <v>0</v>
      </c>
      <c r="P1411" s="314"/>
      <c r="Q1411" s="315" t="s">
        <v>27</v>
      </c>
      <c r="R1411" s="316">
        <v>0</v>
      </c>
      <c r="S1411" s="316">
        <f>S1412</f>
        <v>0</v>
      </c>
      <c r="T1411" s="251">
        <f t="shared" si="150"/>
        <v>0</v>
      </c>
    </row>
    <row r="1412" spans="2:20" ht="15.9" hidden="1" x14ac:dyDescent="0.4">
      <c r="B1412" s="208"/>
      <c r="C1412" s="180"/>
      <c r="D1412" s="178"/>
      <c r="E1412" s="179"/>
      <c r="F1412" s="180"/>
      <c r="G1412" s="254"/>
      <c r="H1412" s="178"/>
      <c r="I1412" s="179"/>
      <c r="J1412" s="180"/>
      <c r="K1412" s="254"/>
      <c r="L1412" s="178"/>
      <c r="M1412" s="179"/>
      <c r="N1412" s="180"/>
      <c r="O1412" s="254"/>
      <c r="P1412" s="178"/>
      <c r="Q1412" s="179"/>
      <c r="R1412" s="180"/>
      <c r="S1412" s="254"/>
      <c r="T1412" s="251">
        <f t="shared" si="150"/>
        <v>0</v>
      </c>
    </row>
    <row r="1413" spans="2:20" ht="15.9" hidden="1" x14ac:dyDescent="0.4">
      <c r="B1413" s="208"/>
      <c r="C1413" s="180"/>
      <c r="D1413" s="178"/>
      <c r="E1413" s="179"/>
      <c r="F1413" s="254"/>
      <c r="G1413" s="254"/>
      <c r="H1413" s="178"/>
      <c r="I1413" s="179"/>
      <c r="J1413" s="254"/>
      <c r="K1413" s="254"/>
      <c r="L1413" s="178"/>
      <c r="M1413" s="179"/>
      <c r="N1413" s="254"/>
      <c r="O1413" s="254"/>
      <c r="P1413" s="178"/>
      <c r="Q1413" s="179"/>
      <c r="R1413" s="254"/>
      <c r="S1413" s="254"/>
      <c r="T1413" s="251">
        <f t="shared" si="150"/>
        <v>0</v>
      </c>
    </row>
    <row r="1414" spans="2:20" ht="15.9" hidden="1" x14ac:dyDescent="0.4">
      <c r="B1414" s="208"/>
      <c r="C1414" s="180"/>
      <c r="D1414" s="178"/>
      <c r="E1414" s="179"/>
      <c r="F1414" s="254"/>
      <c r="G1414" s="254"/>
      <c r="H1414" s="178"/>
      <c r="I1414" s="179"/>
      <c r="J1414" s="254"/>
      <c r="K1414" s="254"/>
      <c r="L1414" s="178"/>
      <c r="M1414" s="179"/>
      <c r="N1414" s="254"/>
      <c r="O1414" s="254"/>
      <c r="P1414" s="178"/>
      <c r="Q1414" s="179"/>
      <c r="R1414" s="254"/>
      <c r="S1414" s="254"/>
      <c r="T1414" s="251">
        <f t="shared" si="150"/>
        <v>0</v>
      </c>
    </row>
    <row r="1415" spans="2:20" ht="15.9" hidden="1" x14ac:dyDescent="0.4">
      <c r="B1415" s="208"/>
      <c r="C1415" s="180"/>
      <c r="D1415" s="178"/>
      <c r="E1415" s="179"/>
      <c r="F1415" s="254"/>
      <c r="G1415" s="254"/>
      <c r="H1415" s="178"/>
      <c r="I1415" s="179"/>
      <c r="J1415" s="254"/>
      <c r="K1415" s="254"/>
      <c r="L1415" s="178"/>
      <c r="M1415" s="179"/>
      <c r="N1415" s="254"/>
      <c r="O1415" s="254"/>
      <c r="P1415" s="178"/>
      <c r="Q1415" s="179"/>
      <c r="R1415" s="254"/>
      <c r="S1415" s="254"/>
      <c r="T1415" s="251">
        <f t="shared" si="150"/>
        <v>0</v>
      </c>
    </row>
    <row r="1416" spans="2:20" ht="15.9" hidden="1" x14ac:dyDescent="0.4">
      <c r="B1416" s="208"/>
      <c r="C1416" s="180"/>
      <c r="D1416" s="178"/>
      <c r="E1416" s="179"/>
      <c r="F1416" s="254"/>
      <c r="G1416" s="254"/>
      <c r="H1416" s="178"/>
      <c r="I1416" s="179"/>
      <c r="J1416" s="254"/>
      <c r="K1416" s="254"/>
      <c r="L1416" s="178"/>
      <c r="M1416" s="179"/>
      <c r="N1416" s="254"/>
      <c r="O1416" s="254"/>
      <c r="P1416" s="178"/>
      <c r="Q1416" s="179"/>
      <c r="R1416" s="254"/>
      <c r="S1416" s="254"/>
      <c r="T1416" s="251">
        <f t="shared" si="150"/>
        <v>0</v>
      </c>
    </row>
    <row r="1417" spans="2:20" ht="15.9" hidden="1" x14ac:dyDescent="0.4">
      <c r="B1417" s="208"/>
      <c r="C1417" s="180"/>
      <c r="D1417" s="178"/>
      <c r="E1417" s="179"/>
      <c r="F1417" s="254"/>
      <c r="G1417" s="254"/>
      <c r="H1417" s="178"/>
      <c r="I1417" s="179"/>
      <c r="J1417" s="254"/>
      <c r="K1417" s="254"/>
      <c r="L1417" s="178"/>
      <c r="M1417" s="179"/>
      <c r="N1417" s="254"/>
      <c r="O1417" s="254"/>
      <c r="P1417" s="178"/>
      <c r="Q1417" s="179"/>
      <c r="R1417" s="254"/>
      <c r="S1417" s="254"/>
      <c r="T1417" s="251">
        <f t="shared" si="150"/>
        <v>0</v>
      </c>
    </row>
    <row r="1418" spans="2:20" ht="15.9" hidden="1" x14ac:dyDescent="0.4">
      <c r="B1418" s="208"/>
      <c r="C1418" s="180"/>
      <c r="D1418" s="178"/>
      <c r="E1418" s="179"/>
      <c r="F1418" s="254"/>
      <c r="G1418" s="254"/>
      <c r="H1418" s="178"/>
      <c r="I1418" s="179"/>
      <c r="J1418" s="254"/>
      <c r="K1418" s="254"/>
      <c r="L1418" s="178"/>
      <c r="M1418" s="179"/>
      <c r="N1418" s="254"/>
      <c r="O1418" s="254"/>
      <c r="P1418" s="178"/>
      <c r="Q1418" s="179"/>
      <c r="R1418" s="254"/>
      <c r="S1418" s="254"/>
      <c r="T1418" s="251">
        <f t="shared" si="150"/>
        <v>0</v>
      </c>
    </row>
    <row r="1419" spans="2:20" ht="15.9" hidden="1" collapsed="1" x14ac:dyDescent="0.4">
      <c r="B1419" s="312" t="s">
        <v>388</v>
      </c>
      <c r="C1419" s="313" t="s">
        <v>577</v>
      </c>
      <c r="D1419" s="254"/>
      <c r="E1419" s="254"/>
      <c r="F1419" s="254"/>
      <c r="G1419" s="254">
        <f>G1420+G1422</f>
        <v>615120000</v>
      </c>
      <c r="H1419" s="316"/>
      <c r="I1419" s="316"/>
      <c r="J1419" s="316"/>
      <c r="K1419" s="316">
        <f>K1420+K1422</f>
        <v>615120000</v>
      </c>
      <c r="L1419" s="316"/>
      <c r="M1419" s="316"/>
      <c r="N1419" s="316"/>
      <c r="O1419" s="316">
        <f>O1420+O1422</f>
        <v>615120000</v>
      </c>
      <c r="P1419" s="316"/>
      <c r="Q1419" s="316"/>
      <c r="R1419" s="316"/>
      <c r="S1419" s="316">
        <f>S1420+S1422</f>
        <v>615120000</v>
      </c>
      <c r="T1419" s="251">
        <f t="shared" si="150"/>
        <v>0</v>
      </c>
    </row>
    <row r="1420" spans="2:20" ht="15.9" hidden="1" x14ac:dyDescent="0.4">
      <c r="B1420" s="208">
        <v>525119</v>
      </c>
      <c r="C1420" s="180" t="s">
        <v>42</v>
      </c>
      <c r="D1420" s="178"/>
      <c r="E1420" s="179"/>
      <c r="F1420" s="180"/>
      <c r="G1420" s="254">
        <f>G1421</f>
        <v>3000000</v>
      </c>
      <c r="H1420" s="178"/>
      <c r="I1420" s="179"/>
      <c r="J1420" s="180"/>
      <c r="K1420" s="254">
        <f>K1421</f>
        <v>3000000</v>
      </c>
      <c r="L1420" s="178"/>
      <c r="M1420" s="179"/>
      <c r="N1420" s="180"/>
      <c r="O1420" s="254">
        <f>O1421</f>
        <v>3000000</v>
      </c>
      <c r="P1420" s="178"/>
      <c r="Q1420" s="179"/>
      <c r="R1420" s="180"/>
      <c r="S1420" s="254">
        <f>S1421</f>
        <v>3000000</v>
      </c>
      <c r="T1420" s="251">
        <f t="shared" si="150"/>
        <v>0</v>
      </c>
    </row>
    <row r="1421" spans="2:20" ht="15.9" hidden="1" x14ac:dyDescent="0.4">
      <c r="B1421" s="208"/>
      <c r="C1421" s="180" t="s">
        <v>578</v>
      </c>
      <c r="D1421" s="178">
        <v>1</v>
      </c>
      <c r="E1421" s="179" t="s">
        <v>54</v>
      </c>
      <c r="F1421" s="254">
        <v>3000000</v>
      </c>
      <c r="G1421" s="254">
        <f>ROUNDDOWN(D1421*F1421,-3)</f>
        <v>3000000</v>
      </c>
      <c r="H1421" s="178">
        <v>1</v>
      </c>
      <c r="I1421" s="179" t="s">
        <v>54</v>
      </c>
      <c r="J1421" s="254">
        <v>3000000</v>
      </c>
      <c r="K1421" s="254">
        <f>ROUNDDOWN(H1421*J1421,-3)</f>
        <v>3000000</v>
      </c>
      <c r="L1421" s="178">
        <v>1</v>
      </c>
      <c r="M1421" s="179" t="s">
        <v>54</v>
      </c>
      <c r="N1421" s="254">
        <v>3000000</v>
      </c>
      <c r="O1421" s="254">
        <f>ROUNDDOWN(L1421*N1421,-3)</f>
        <v>3000000</v>
      </c>
      <c r="P1421" s="178">
        <v>1</v>
      </c>
      <c r="Q1421" s="179" t="s">
        <v>54</v>
      </c>
      <c r="R1421" s="254">
        <v>3000000</v>
      </c>
      <c r="S1421" s="254">
        <f>ROUNDDOWN(P1421*R1421,-3)</f>
        <v>3000000</v>
      </c>
      <c r="T1421" s="251">
        <f t="shared" si="150"/>
        <v>0</v>
      </c>
    </row>
    <row r="1422" spans="2:20" ht="15.9" hidden="1" x14ac:dyDescent="0.4">
      <c r="B1422" s="208">
        <v>525115</v>
      </c>
      <c r="C1422" s="180" t="s">
        <v>90</v>
      </c>
      <c r="D1422" s="178"/>
      <c r="E1422" s="179"/>
      <c r="F1422" s="180"/>
      <c r="G1422" s="254">
        <f>SUM(G1423:G1428)</f>
        <v>612120000</v>
      </c>
      <c r="H1422" s="178"/>
      <c r="I1422" s="179"/>
      <c r="J1422" s="180"/>
      <c r="K1422" s="254">
        <f>SUM(K1423:K1428)</f>
        <v>612120000</v>
      </c>
      <c r="L1422" s="178"/>
      <c r="M1422" s="179"/>
      <c r="N1422" s="180"/>
      <c r="O1422" s="254">
        <f>SUM(O1423:O1428)</f>
        <v>612120000</v>
      </c>
      <c r="P1422" s="178"/>
      <c r="Q1422" s="179"/>
      <c r="R1422" s="180"/>
      <c r="S1422" s="254">
        <f>SUM(S1423:S1428)</f>
        <v>612120000</v>
      </c>
      <c r="T1422" s="251">
        <f t="shared" si="150"/>
        <v>0</v>
      </c>
    </row>
    <row r="1423" spans="2:20" ht="15.9" hidden="1" x14ac:dyDescent="0.4">
      <c r="B1423" s="208"/>
      <c r="C1423" s="180" t="s">
        <v>579</v>
      </c>
      <c r="D1423" s="178">
        <v>4</v>
      </c>
      <c r="E1423" s="179" t="s">
        <v>40</v>
      </c>
      <c r="F1423" s="254">
        <v>3829000</v>
      </c>
      <c r="G1423" s="254">
        <f t="shared" ref="G1423:G1428" si="151">ROUNDDOWN(D1423*F1423,-3)</f>
        <v>15316000</v>
      </c>
      <c r="H1423" s="178">
        <v>4</v>
      </c>
      <c r="I1423" s="179" t="s">
        <v>40</v>
      </c>
      <c r="J1423" s="254">
        <v>3829000</v>
      </c>
      <c r="K1423" s="254">
        <f t="shared" ref="K1423:K1428" si="152">ROUNDDOWN(H1423*J1423,-3)</f>
        <v>15316000</v>
      </c>
      <c r="L1423" s="178">
        <v>4</v>
      </c>
      <c r="M1423" s="179" t="s">
        <v>40</v>
      </c>
      <c r="N1423" s="254">
        <v>3829000</v>
      </c>
      <c r="O1423" s="254">
        <f t="shared" ref="O1423:O1428" si="153">ROUNDDOWN(L1423*N1423,-3)</f>
        <v>15316000</v>
      </c>
      <c r="P1423" s="178">
        <v>4</v>
      </c>
      <c r="Q1423" s="179" t="s">
        <v>40</v>
      </c>
      <c r="R1423" s="254">
        <v>3829000</v>
      </c>
      <c r="S1423" s="254">
        <f t="shared" ref="S1423:S1428" si="154">ROUNDDOWN(P1423*R1423,-3)</f>
        <v>15316000</v>
      </c>
      <c r="T1423" s="251">
        <f t="shared" si="150"/>
        <v>0</v>
      </c>
    </row>
    <row r="1424" spans="2:20" ht="15.9" hidden="1" x14ac:dyDescent="0.4">
      <c r="B1424" s="208"/>
      <c r="C1424" s="180" t="s">
        <v>455</v>
      </c>
      <c r="D1424" s="178">
        <v>2</v>
      </c>
      <c r="E1424" s="179" t="s">
        <v>40</v>
      </c>
      <c r="F1424" s="254">
        <v>802000</v>
      </c>
      <c r="G1424" s="254">
        <f t="shared" si="151"/>
        <v>1604000</v>
      </c>
      <c r="H1424" s="178">
        <v>2</v>
      </c>
      <c r="I1424" s="179" t="s">
        <v>40</v>
      </c>
      <c r="J1424" s="254">
        <v>802000</v>
      </c>
      <c r="K1424" s="254">
        <f t="shared" si="152"/>
        <v>1604000</v>
      </c>
      <c r="L1424" s="178">
        <v>2</v>
      </c>
      <c r="M1424" s="179" t="s">
        <v>40</v>
      </c>
      <c r="N1424" s="254">
        <v>802000</v>
      </c>
      <c r="O1424" s="254">
        <f t="shared" si="153"/>
        <v>1604000</v>
      </c>
      <c r="P1424" s="178">
        <v>2</v>
      </c>
      <c r="Q1424" s="179" t="s">
        <v>40</v>
      </c>
      <c r="R1424" s="254">
        <v>802000</v>
      </c>
      <c r="S1424" s="254">
        <f t="shared" si="154"/>
        <v>1604000</v>
      </c>
      <c r="T1424" s="251">
        <f t="shared" si="150"/>
        <v>0</v>
      </c>
    </row>
    <row r="1425" spans="2:20" ht="15.9" hidden="1" x14ac:dyDescent="0.4">
      <c r="B1425" s="208"/>
      <c r="C1425" s="180" t="s">
        <v>580</v>
      </c>
      <c r="D1425" s="178">
        <v>120</v>
      </c>
      <c r="E1425" s="179" t="s">
        <v>57</v>
      </c>
      <c r="F1425" s="254">
        <v>160000</v>
      </c>
      <c r="G1425" s="254">
        <f t="shared" si="151"/>
        <v>19200000</v>
      </c>
      <c r="H1425" s="178">
        <v>120</v>
      </c>
      <c r="I1425" s="179" t="s">
        <v>57</v>
      </c>
      <c r="J1425" s="254">
        <v>160000</v>
      </c>
      <c r="K1425" s="254">
        <f t="shared" si="152"/>
        <v>19200000</v>
      </c>
      <c r="L1425" s="178">
        <v>120</v>
      </c>
      <c r="M1425" s="179" t="s">
        <v>57</v>
      </c>
      <c r="N1425" s="254">
        <v>160000</v>
      </c>
      <c r="O1425" s="254">
        <f t="shared" si="153"/>
        <v>19200000</v>
      </c>
      <c r="P1425" s="178">
        <v>120</v>
      </c>
      <c r="Q1425" s="179" t="s">
        <v>57</v>
      </c>
      <c r="R1425" s="254">
        <v>160000</v>
      </c>
      <c r="S1425" s="254">
        <f t="shared" si="154"/>
        <v>19200000</v>
      </c>
      <c r="T1425" s="251">
        <f t="shared" si="150"/>
        <v>0</v>
      </c>
    </row>
    <row r="1426" spans="2:20" ht="15.9" hidden="1" x14ac:dyDescent="0.4">
      <c r="B1426" s="208"/>
      <c r="C1426" s="180" t="s">
        <v>581</v>
      </c>
      <c r="D1426" s="178">
        <v>120</v>
      </c>
      <c r="E1426" s="179" t="s">
        <v>57</v>
      </c>
      <c r="F1426" s="254">
        <v>600000</v>
      </c>
      <c r="G1426" s="254">
        <f t="shared" si="151"/>
        <v>72000000</v>
      </c>
      <c r="H1426" s="178">
        <v>120</v>
      </c>
      <c r="I1426" s="179" t="s">
        <v>57</v>
      </c>
      <c r="J1426" s="254">
        <v>600000</v>
      </c>
      <c r="K1426" s="254">
        <f t="shared" si="152"/>
        <v>72000000</v>
      </c>
      <c r="L1426" s="178">
        <v>120</v>
      </c>
      <c r="M1426" s="179" t="s">
        <v>57</v>
      </c>
      <c r="N1426" s="254">
        <v>600000</v>
      </c>
      <c r="O1426" s="254">
        <f t="shared" si="153"/>
        <v>72000000</v>
      </c>
      <c r="P1426" s="178">
        <v>120</v>
      </c>
      <c r="Q1426" s="179" t="s">
        <v>57</v>
      </c>
      <c r="R1426" s="254">
        <v>600000</v>
      </c>
      <c r="S1426" s="254">
        <f t="shared" si="154"/>
        <v>72000000</v>
      </c>
      <c r="T1426" s="251">
        <f t="shared" si="150"/>
        <v>0</v>
      </c>
    </row>
    <row r="1427" spans="2:20" ht="15.9" hidden="1" x14ac:dyDescent="0.4">
      <c r="B1427" s="208"/>
      <c r="C1427" s="180" t="s">
        <v>582</v>
      </c>
      <c r="D1427" s="178">
        <v>2</v>
      </c>
      <c r="E1427" s="179" t="s">
        <v>40</v>
      </c>
      <c r="F1427" s="254">
        <v>12000000</v>
      </c>
      <c r="G1427" s="254">
        <f t="shared" si="151"/>
        <v>24000000</v>
      </c>
      <c r="H1427" s="178">
        <v>2</v>
      </c>
      <c r="I1427" s="179" t="s">
        <v>40</v>
      </c>
      <c r="J1427" s="254">
        <v>12000000</v>
      </c>
      <c r="K1427" s="254">
        <f t="shared" si="152"/>
        <v>24000000</v>
      </c>
      <c r="L1427" s="178">
        <v>2</v>
      </c>
      <c r="M1427" s="179" t="s">
        <v>40</v>
      </c>
      <c r="N1427" s="254">
        <v>12000000</v>
      </c>
      <c r="O1427" s="254">
        <f t="shared" si="153"/>
        <v>24000000</v>
      </c>
      <c r="P1427" s="178">
        <v>2</v>
      </c>
      <c r="Q1427" s="179" t="s">
        <v>40</v>
      </c>
      <c r="R1427" s="254">
        <v>12000000</v>
      </c>
      <c r="S1427" s="254">
        <f t="shared" si="154"/>
        <v>24000000</v>
      </c>
      <c r="T1427" s="251">
        <f t="shared" si="150"/>
        <v>0</v>
      </c>
    </row>
    <row r="1428" spans="2:20" ht="15.9" hidden="1" x14ac:dyDescent="0.4">
      <c r="B1428" s="208"/>
      <c r="C1428" s="180" t="s">
        <v>583</v>
      </c>
      <c r="D1428" s="178">
        <v>120</v>
      </c>
      <c r="E1428" s="179" t="s">
        <v>57</v>
      </c>
      <c r="F1428" s="254">
        <v>4000000</v>
      </c>
      <c r="G1428" s="254">
        <f t="shared" si="151"/>
        <v>480000000</v>
      </c>
      <c r="H1428" s="178">
        <v>120</v>
      </c>
      <c r="I1428" s="179" t="s">
        <v>57</v>
      </c>
      <c r="J1428" s="254">
        <v>4000000</v>
      </c>
      <c r="K1428" s="254">
        <f t="shared" si="152"/>
        <v>480000000</v>
      </c>
      <c r="L1428" s="178">
        <v>120</v>
      </c>
      <c r="M1428" s="179" t="s">
        <v>57</v>
      </c>
      <c r="N1428" s="254">
        <v>4000000</v>
      </c>
      <c r="O1428" s="254">
        <f t="shared" si="153"/>
        <v>480000000</v>
      </c>
      <c r="P1428" s="178">
        <v>120</v>
      </c>
      <c r="Q1428" s="179" t="s">
        <v>57</v>
      </c>
      <c r="R1428" s="254">
        <v>4000000</v>
      </c>
      <c r="S1428" s="254">
        <f t="shared" si="154"/>
        <v>480000000</v>
      </c>
      <c r="T1428" s="251">
        <f t="shared" si="150"/>
        <v>0</v>
      </c>
    </row>
    <row r="1429" spans="2:20" ht="15.9" hidden="1" x14ac:dyDescent="0.4">
      <c r="B1429" s="312" t="s">
        <v>390</v>
      </c>
      <c r="C1429" s="313" t="s">
        <v>584</v>
      </c>
      <c r="D1429" s="269"/>
      <c r="E1429" s="270"/>
      <c r="F1429" s="254">
        <v>0</v>
      </c>
      <c r="G1429" s="254">
        <f>G1430+G1432</f>
        <v>139390000</v>
      </c>
      <c r="H1429" s="314"/>
      <c r="I1429" s="315"/>
      <c r="J1429" s="316">
        <v>0</v>
      </c>
      <c r="K1429" s="316">
        <f>K1430+K1432</f>
        <v>139390000</v>
      </c>
      <c r="L1429" s="314"/>
      <c r="M1429" s="315"/>
      <c r="N1429" s="316">
        <v>0</v>
      </c>
      <c r="O1429" s="316">
        <f>O1430+O1432</f>
        <v>139390000</v>
      </c>
      <c r="P1429" s="314"/>
      <c r="Q1429" s="315"/>
      <c r="R1429" s="316">
        <v>0</v>
      </c>
      <c r="S1429" s="316">
        <f>S1430+S1432</f>
        <v>139390000</v>
      </c>
      <c r="T1429" s="251">
        <f t="shared" ref="T1429:T1492" si="155">O1429-S1429</f>
        <v>0</v>
      </c>
    </row>
    <row r="1430" spans="2:20" ht="15.9" hidden="1" x14ac:dyDescent="0.4">
      <c r="B1430" s="208">
        <v>525112</v>
      </c>
      <c r="C1430" s="180" t="s">
        <v>97</v>
      </c>
      <c r="D1430" s="178"/>
      <c r="E1430" s="179"/>
      <c r="F1430" s="180"/>
      <c r="G1430" s="254">
        <f>G1431</f>
        <v>12500000</v>
      </c>
      <c r="H1430" s="178"/>
      <c r="I1430" s="179"/>
      <c r="J1430" s="180"/>
      <c r="K1430" s="254">
        <f>K1431</f>
        <v>12500000</v>
      </c>
      <c r="L1430" s="178"/>
      <c r="M1430" s="179"/>
      <c r="N1430" s="180"/>
      <c r="O1430" s="254">
        <f>O1431</f>
        <v>12500000</v>
      </c>
      <c r="P1430" s="178"/>
      <c r="Q1430" s="179"/>
      <c r="R1430" s="180"/>
      <c r="S1430" s="254">
        <f>S1431</f>
        <v>12500000</v>
      </c>
      <c r="T1430" s="251">
        <f t="shared" si="155"/>
        <v>0</v>
      </c>
    </row>
    <row r="1431" spans="2:20" ht="15.9" hidden="1" x14ac:dyDescent="0.4">
      <c r="B1431" s="208"/>
      <c r="C1431" s="180" t="s">
        <v>502</v>
      </c>
      <c r="D1431" s="178">
        <v>25</v>
      </c>
      <c r="E1431" s="179" t="s">
        <v>40</v>
      </c>
      <c r="F1431" s="254">
        <v>500000</v>
      </c>
      <c r="G1431" s="254">
        <f>ROUNDDOWN(D1431*F1431,-3)</f>
        <v>12500000</v>
      </c>
      <c r="H1431" s="178">
        <v>25</v>
      </c>
      <c r="I1431" s="179" t="s">
        <v>40</v>
      </c>
      <c r="J1431" s="254">
        <v>500000</v>
      </c>
      <c r="K1431" s="254">
        <f>ROUNDDOWN(H1431*J1431,-3)</f>
        <v>12500000</v>
      </c>
      <c r="L1431" s="178">
        <v>25</v>
      </c>
      <c r="M1431" s="179" t="s">
        <v>40</v>
      </c>
      <c r="N1431" s="254">
        <v>500000</v>
      </c>
      <c r="O1431" s="254">
        <f>ROUNDDOWN(L1431*N1431,-3)</f>
        <v>12500000</v>
      </c>
      <c r="P1431" s="178">
        <v>25</v>
      </c>
      <c r="Q1431" s="179" t="s">
        <v>40</v>
      </c>
      <c r="R1431" s="254">
        <v>500000</v>
      </c>
      <c r="S1431" s="254">
        <f>ROUNDDOWN(P1431*R1431,-3)</f>
        <v>12500000</v>
      </c>
      <c r="T1431" s="251">
        <f t="shared" si="155"/>
        <v>0</v>
      </c>
    </row>
    <row r="1432" spans="2:20" ht="15.9" hidden="1" x14ac:dyDescent="0.4">
      <c r="B1432" s="208">
        <v>525115</v>
      </c>
      <c r="C1432" s="180" t="s">
        <v>585</v>
      </c>
      <c r="D1432" s="178"/>
      <c r="E1432" s="179"/>
      <c r="F1432" s="254"/>
      <c r="G1432" s="254">
        <f>SUM(G1433:G1435)</f>
        <v>126890000</v>
      </c>
      <c r="H1432" s="178"/>
      <c r="I1432" s="179"/>
      <c r="J1432" s="254"/>
      <c r="K1432" s="254">
        <f>SUM(K1433:K1435)</f>
        <v>126890000</v>
      </c>
      <c r="L1432" s="178"/>
      <c r="M1432" s="179"/>
      <c r="N1432" s="254"/>
      <c r="O1432" s="254">
        <f>SUM(O1433:O1435)</f>
        <v>126890000</v>
      </c>
      <c r="P1432" s="178"/>
      <c r="Q1432" s="179"/>
      <c r="R1432" s="254"/>
      <c r="S1432" s="254">
        <f>SUM(S1433:S1435)</f>
        <v>126890000</v>
      </c>
      <c r="T1432" s="251">
        <f t="shared" si="155"/>
        <v>0</v>
      </c>
    </row>
    <row r="1433" spans="2:20" ht="15.9" hidden="1" x14ac:dyDescent="0.4">
      <c r="B1433" s="208"/>
      <c r="C1433" s="180" t="s">
        <v>586</v>
      </c>
      <c r="D1433" s="178">
        <v>50</v>
      </c>
      <c r="E1433" s="179" t="s">
        <v>40</v>
      </c>
      <c r="F1433" s="254">
        <v>375000</v>
      </c>
      <c r="G1433" s="254">
        <f>ROUNDDOWN(D1433*F1433,-3)</f>
        <v>18750000</v>
      </c>
      <c r="H1433" s="178">
        <v>50</v>
      </c>
      <c r="I1433" s="179" t="s">
        <v>40</v>
      </c>
      <c r="J1433" s="254">
        <v>375000</v>
      </c>
      <c r="K1433" s="254">
        <f>ROUNDDOWN(H1433*J1433,-3)</f>
        <v>18750000</v>
      </c>
      <c r="L1433" s="178">
        <v>50</v>
      </c>
      <c r="M1433" s="179" t="s">
        <v>40</v>
      </c>
      <c r="N1433" s="254">
        <v>375000</v>
      </c>
      <c r="O1433" s="254">
        <f>ROUNDDOWN(L1433*N1433,-3)</f>
        <v>18750000</v>
      </c>
      <c r="P1433" s="178">
        <v>50</v>
      </c>
      <c r="Q1433" s="179" t="s">
        <v>40</v>
      </c>
      <c r="R1433" s="254">
        <v>375000</v>
      </c>
      <c r="S1433" s="254">
        <f>ROUNDDOWN(P1433*R1433,-3)</f>
        <v>18750000</v>
      </c>
      <c r="T1433" s="251">
        <f t="shared" si="155"/>
        <v>0</v>
      </c>
    </row>
    <row r="1434" spans="2:20" ht="15.9" hidden="1" x14ac:dyDescent="0.4">
      <c r="B1434" s="208"/>
      <c r="C1434" s="180" t="s">
        <v>587</v>
      </c>
      <c r="D1434" s="178">
        <v>100</v>
      </c>
      <c r="E1434" s="179" t="s">
        <v>57</v>
      </c>
      <c r="F1434" s="254">
        <v>826400</v>
      </c>
      <c r="G1434" s="254">
        <f>ROUNDDOWN(D1434*F1434,-3)</f>
        <v>82640000</v>
      </c>
      <c r="H1434" s="178">
        <v>100</v>
      </c>
      <c r="I1434" s="179" t="s">
        <v>57</v>
      </c>
      <c r="J1434" s="254">
        <v>826400</v>
      </c>
      <c r="K1434" s="254">
        <f>ROUNDDOWN(H1434*J1434,-3)</f>
        <v>82640000</v>
      </c>
      <c r="L1434" s="178">
        <v>100</v>
      </c>
      <c r="M1434" s="179" t="s">
        <v>57</v>
      </c>
      <c r="N1434" s="254">
        <v>826400</v>
      </c>
      <c r="O1434" s="254">
        <f>ROUNDDOWN(L1434*N1434,-3)</f>
        <v>82640000</v>
      </c>
      <c r="P1434" s="178">
        <v>100</v>
      </c>
      <c r="Q1434" s="179" t="s">
        <v>57</v>
      </c>
      <c r="R1434" s="254">
        <v>826400</v>
      </c>
      <c r="S1434" s="254">
        <f>ROUNDDOWN(P1434*R1434,-3)</f>
        <v>82640000</v>
      </c>
      <c r="T1434" s="251">
        <f t="shared" si="155"/>
        <v>0</v>
      </c>
    </row>
    <row r="1435" spans="2:20" ht="15.9" hidden="1" x14ac:dyDescent="0.4">
      <c r="B1435" s="208"/>
      <c r="C1435" s="180" t="s">
        <v>588</v>
      </c>
      <c r="D1435" s="178">
        <v>150</v>
      </c>
      <c r="E1435" s="179" t="s">
        <v>40</v>
      </c>
      <c r="F1435" s="254">
        <v>170000</v>
      </c>
      <c r="G1435" s="254">
        <f>ROUNDDOWN(D1435*F1435,-3)</f>
        <v>25500000</v>
      </c>
      <c r="H1435" s="178">
        <v>150</v>
      </c>
      <c r="I1435" s="179" t="s">
        <v>40</v>
      </c>
      <c r="J1435" s="254">
        <v>170000</v>
      </c>
      <c r="K1435" s="254">
        <f>ROUNDDOWN(H1435*J1435,-3)</f>
        <v>25500000</v>
      </c>
      <c r="L1435" s="178">
        <v>150</v>
      </c>
      <c r="M1435" s="179" t="s">
        <v>40</v>
      </c>
      <c r="N1435" s="254">
        <v>170000</v>
      </c>
      <c r="O1435" s="254">
        <f>ROUNDDOWN(L1435*N1435,-3)</f>
        <v>25500000</v>
      </c>
      <c r="P1435" s="178">
        <v>150</v>
      </c>
      <c r="Q1435" s="179" t="s">
        <v>40</v>
      </c>
      <c r="R1435" s="254">
        <v>170000</v>
      </c>
      <c r="S1435" s="254">
        <f>ROUNDDOWN(P1435*R1435,-3)</f>
        <v>25500000</v>
      </c>
      <c r="T1435" s="251">
        <f t="shared" si="155"/>
        <v>0</v>
      </c>
    </row>
    <row r="1436" spans="2:20" ht="15.9" hidden="1" x14ac:dyDescent="0.4">
      <c r="B1436" s="312" t="s">
        <v>392</v>
      </c>
      <c r="C1436" s="313" t="s">
        <v>589</v>
      </c>
      <c r="D1436" s="269"/>
      <c r="E1436" s="270"/>
      <c r="F1436" s="254">
        <v>0</v>
      </c>
      <c r="G1436" s="254">
        <f>G1437</f>
        <v>90000000</v>
      </c>
      <c r="H1436" s="314"/>
      <c r="I1436" s="315"/>
      <c r="J1436" s="316">
        <v>0</v>
      </c>
      <c r="K1436" s="316">
        <f>K1437</f>
        <v>90000000</v>
      </c>
      <c r="L1436" s="314"/>
      <c r="M1436" s="315"/>
      <c r="N1436" s="316">
        <v>0</v>
      </c>
      <c r="O1436" s="316">
        <f>O1437</f>
        <v>90000000</v>
      </c>
      <c r="P1436" s="314"/>
      <c r="Q1436" s="315"/>
      <c r="R1436" s="316">
        <v>0</v>
      </c>
      <c r="S1436" s="316">
        <f>S1437</f>
        <v>90000000</v>
      </c>
      <c r="T1436" s="251">
        <f t="shared" si="155"/>
        <v>0</v>
      </c>
    </row>
    <row r="1437" spans="2:20" ht="15.9" hidden="1" x14ac:dyDescent="0.4">
      <c r="B1437" s="208">
        <v>525112</v>
      </c>
      <c r="C1437" s="180" t="s">
        <v>97</v>
      </c>
      <c r="D1437" s="178"/>
      <c r="E1437" s="179"/>
      <c r="F1437" s="180"/>
      <c r="G1437" s="254">
        <f>SUM(G1438:G1438)</f>
        <v>90000000</v>
      </c>
      <c r="H1437" s="178"/>
      <c r="I1437" s="179"/>
      <c r="J1437" s="180"/>
      <c r="K1437" s="254">
        <f>SUM(K1438:K1438)</f>
        <v>90000000</v>
      </c>
      <c r="L1437" s="178"/>
      <c r="M1437" s="179"/>
      <c r="N1437" s="180"/>
      <c r="O1437" s="254">
        <f>SUM(O1438:O1438)</f>
        <v>90000000</v>
      </c>
      <c r="P1437" s="178"/>
      <c r="Q1437" s="179"/>
      <c r="R1437" s="180"/>
      <c r="S1437" s="254">
        <f>SUM(S1438:S1438)</f>
        <v>90000000</v>
      </c>
      <c r="T1437" s="251">
        <f t="shared" si="155"/>
        <v>0</v>
      </c>
    </row>
    <row r="1438" spans="2:20" ht="15.9" hidden="1" x14ac:dyDescent="0.4">
      <c r="B1438" s="208" t="s">
        <v>27</v>
      </c>
      <c r="C1438" s="180" t="s">
        <v>590</v>
      </c>
      <c r="D1438" s="178">
        <v>1</v>
      </c>
      <c r="E1438" s="179" t="s">
        <v>38</v>
      </c>
      <c r="F1438" s="254">
        <v>90000000</v>
      </c>
      <c r="G1438" s="254">
        <f>D1438*F1438</f>
        <v>90000000</v>
      </c>
      <c r="H1438" s="178">
        <v>1</v>
      </c>
      <c r="I1438" s="179" t="s">
        <v>38</v>
      </c>
      <c r="J1438" s="254">
        <v>90000000</v>
      </c>
      <c r="K1438" s="254">
        <f>H1438*J1438</f>
        <v>90000000</v>
      </c>
      <c r="L1438" s="178">
        <v>1</v>
      </c>
      <c r="M1438" s="179" t="s">
        <v>38</v>
      </c>
      <c r="N1438" s="254">
        <v>90000000</v>
      </c>
      <c r="O1438" s="254">
        <f>L1438*N1438</f>
        <v>90000000</v>
      </c>
      <c r="P1438" s="178">
        <v>1</v>
      </c>
      <c r="Q1438" s="179" t="s">
        <v>38</v>
      </c>
      <c r="R1438" s="254">
        <v>90000000</v>
      </c>
      <c r="S1438" s="254">
        <f>P1438*R1438</f>
        <v>90000000</v>
      </c>
      <c r="T1438" s="251">
        <f t="shared" si="155"/>
        <v>0</v>
      </c>
    </row>
    <row r="1439" spans="2:20" ht="15.9" hidden="1" x14ac:dyDescent="0.4">
      <c r="B1439" s="312" t="s">
        <v>394</v>
      </c>
      <c r="C1439" s="313" t="s">
        <v>591</v>
      </c>
      <c r="D1439" s="269"/>
      <c r="E1439" s="270"/>
      <c r="F1439" s="254">
        <v>0</v>
      </c>
      <c r="G1439" s="254">
        <f>G1440+G1444+G1446+G1448</f>
        <v>153110000</v>
      </c>
      <c r="H1439" s="314"/>
      <c r="I1439" s="315"/>
      <c r="J1439" s="316">
        <v>0</v>
      </c>
      <c r="K1439" s="316">
        <f>K1440+K1444+K1446+K1448</f>
        <v>153110000</v>
      </c>
      <c r="L1439" s="314"/>
      <c r="M1439" s="315"/>
      <c r="N1439" s="316">
        <v>0</v>
      </c>
      <c r="O1439" s="316">
        <f>O1440+O1444+O1446+O1448</f>
        <v>153110000</v>
      </c>
      <c r="P1439" s="314"/>
      <c r="Q1439" s="315"/>
      <c r="R1439" s="316">
        <v>0</v>
      </c>
      <c r="S1439" s="316">
        <f>S1440+S1444+S1446+S1448</f>
        <v>153110000</v>
      </c>
      <c r="T1439" s="251">
        <f t="shared" si="155"/>
        <v>0</v>
      </c>
    </row>
    <row r="1440" spans="2:20" ht="15.9" hidden="1" x14ac:dyDescent="0.4">
      <c r="B1440" s="208">
        <v>525112</v>
      </c>
      <c r="C1440" s="180" t="s">
        <v>97</v>
      </c>
      <c r="D1440" s="178"/>
      <c r="E1440" s="179" t="s">
        <v>27</v>
      </c>
      <c r="F1440" s="180"/>
      <c r="G1440" s="254">
        <f>SUM(G1441:G1443)</f>
        <v>37550000</v>
      </c>
      <c r="H1440" s="178"/>
      <c r="I1440" s="179" t="s">
        <v>27</v>
      </c>
      <c r="J1440" s="180"/>
      <c r="K1440" s="254">
        <f>SUM(K1441:K1443)</f>
        <v>37550000</v>
      </c>
      <c r="L1440" s="178"/>
      <c r="M1440" s="179" t="s">
        <v>27</v>
      </c>
      <c r="N1440" s="180"/>
      <c r="O1440" s="254">
        <f>SUM(O1441:O1443)</f>
        <v>37550000</v>
      </c>
      <c r="P1440" s="178"/>
      <c r="Q1440" s="179" t="s">
        <v>27</v>
      </c>
      <c r="R1440" s="180"/>
      <c r="S1440" s="254">
        <f>SUM(S1441:S1443)</f>
        <v>37550000</v>
      </c>
      <c r="T1440" s="251">
        <f t="shared" si="155"/>
        <v>0</v>
      </c>
    </row>
    <row r="1441" spans="2:20" ht="15.9" hidden="1" x14ac:dyDescent="0.4">
      <c r="B1441" s="208"/>
      <c r="C1441" s="180" t="s">
        <v>425</v>
      </c>
      <c r="D1441" s="178">
        <v>1</v>
      </c>
      <c r="E1441" s="179" t="s">
        <v>130</v>
      </c>
      <c r="F1441" s="254">
        <v>1190000</v>
      </c>
      <c r="G1441" s="254">
        <f>ROUNDDOWN(D1441*F1441,-3)</f>
        <v>1190000</v>
      </c>
      <c r="H1441" s="178">
        <v>1</v>
      </c>
      <c r="I1441" s="179" t="s">
        <v>130</v>
      </c>
      <c r="J1441" s="254">
        <v>1190000</v>
      </c>
      <c r="K1441" s="254">
        <f>ROUNDDOWN(H1441*J1441,-3)</f>
        <v>1190000</v>
      </c>
      <c r="L1441" s="178">
        <v>1</v>
      </c>
      <c r="M1441" s="179" t="s">
        <v>130</v>
      </c>
      <c r="N1441" s="254">
        <v>1190000</v>
      </c>
      <c r="O1441" s="254">
        <f>ROUNDDOWN(L1441*N1441,-3)</f>
        <v>1190000</v>
      </c>
      <c r="P1441" s="178">
        <v>1</v>
      </c>
      <c r="Q1441" s="179" t="s">
        <v>130</v>
      </c>
      <c r="R1441" s="254">
        <v>1190000</v>
      </c>
      <c r="S1441" s="254">
        <f>ROUNDDOWN(P1441*R1441,-3)</f>
        <v>1190000</v>
      </c>
      <c r="T1441" s="251">
        <f t="shared" si="155"/>
        <v>0</v>
      </c>
    </row>
    <row r="1442" spans="2:20" ht="15.9" hidden="1" x14ac:dyDescent="0.4">
      <c r="B1442" s="208"/>
      <c r="C1442" s="180" t="s">
        <v>592</v>
      </c>
      <c r="D1442" s="178">
        <v>60</v>
      </c>
      <c r="E1442" s="179" t="s">
        <v>40</v>
      </c>
      <c r="F1442" s="254">
        <v>6000</v>
      </c>
      <c r="G1442" s="254">
        <f>ROUNDDOWN(D1442*F1442,-3)</f>
        <v>360000</v>
      </c>
      <c r="H1442" s="178">
        <v>60</v>
      </c>
      <c r="I1442" s="179" t="s">
        <v>40</v>
      </c>
      <c r="J1442" s="254">
        <v>6000</v>
      </c>
      <c r="K1442" s="254">
        <f>ROUNDDOWN(H1442*J1442,-3)</f>
        <v>360000</v>
      </c>
      <c r="L1442" s="178">
        <v>60</v>
      </c>
      <c r="M1442" s="179" t="s">
        <v>40</v>
      </c>
      <c r="N1442" s="254">
        <v>6000</v>
      </c>
      <c r="O1442" s="254">
        <f>ROUNDDOWN(L1442*N1442,-3)</f>
        <v>360000</v>
      </c>
      <c r="P1442" s="178">
        <v>60</v>
      </c>
      <c r="Q1442" s="179" t="s">
        <v>40</v>
      </c>
      <c r="R1442" s="254">
        <v>6000</v>
      </c>
      <c r="S1442" s="254">
        <f>ROUNDDOWN(P1442*R1442,-3)</f>
        <v>360000</v>
      </c>
      <c r="T1442" s="251">
        <f t="shared" si="155"/>
        <v>0</v>
      </c>
    </row>
    <row r="1443" spans="2:20" ht="15.9" hidden="1" x14ac:dyDescent="0.4">
      <c r="B1443" s="208"/>
      <c r="C1443" s="180" t="s">
        <v>502</v>
      </c>
      <c r="D1443" s="178">
        <v>60</v>
      </c>
      <c r="E1443" s="179" t="s">
        <v>40</v>
      </c>
      <c r="F1443" s="254">
        <v>600000</v>
      </c>
      <c r="G1443" s="254">
        <f>ROUNDDOWN(D1443*F1443,-3)</f>
        <v>36000000</v>
      </c>
      <c r="H1443" s="178">
        <v>60</v>
      </c>
      <c r="I1443" s="179" t="s">
        <v>40</v>
      </c>
      <c r="J1443" s="254">
        <v>600000</v>
      </c>
      <c r="K1443" s="254">
        <f>ROUNDDOWN(H1443*J1443,-3)</f>
        <v>36000000</v>
      </c>
      <c r="L1443" s="178">
        <v>60</v>
      </c>
      <c r="M1443" s="179" t="s">
        <v>40</v>
      </c>
      <c r="N1443" s="254">
        <v>600000</v>
      </c>
      <c r="O1443" s="254">
        <f>ROUNDDOWN(L1443*N1443,-3)</f>
        <v>36000000</v>
      </c>
      <c r="P1443" s="178">
        <v>60</v>
      </c>
      <c r="Q1443" s="179" t="s">
        <v>40</v>
      </c>
      <c r="R1443" s="254">
        <v>600000</v>
      </c>
      <c r="S1443" s="254">
        <f>ROUNDDOWN(P1443*R1443,-3)</f>
        <v>36000000</v>
      </c>
      <c r="T1443" s="251">
        <f t="shared" si="155"/>
        <v>0</v>
      </c>
    </row>
    <row r="1444" spans="2:20" ht="15.9" hidden="1" x14ac:dyDescent="0.4">
      <c r="B1444" s="208">
        <v>525113</v>
      </c>
      <c r="C1444" s="180" t="s">
        <v>99</v>
      </c>
      <c r="D1444" s="178"/>
      <c r="E1444" s="179" t="s">
        <v>27</v>
      </c>
      <c r="F1444" s="180"/>
      <c r="G1444" s="254">
        <f>SUM(G1445:G1445)</f>
        <v>14400000</v>
      </c>
      <c r="H1444" s="178"/>
      <c r="I1444" s="179" t="s">
        <v>27</v>
      </c>
      <c r="J1444" s="180"/>
      <c r="K1444" s="254">
        <f>SUM(K1445:K1445)</f>
        <v>14400000</v>
      </c>
      <c r="L1444" s="178"/>
      <c r="M1444" s="179" t="s">
        <v>27</v>
      </c>
      <c r="N1444" s="180"/>
      <c r="O1444" s="254">
        <f>SUM(O1445:O1445)</f>
        <v>14400000</v>
      </c>
      <c r="P1444" s="178"/>
      <c r="Q1444" s="179" t="s">
        <v>27</v>
      </c>
      <c r="R1444" s="180"/>
      <c r="S1444" s="254">
        <f>SUM(S1445:S1445)</f>
        <v>14400000</v>
      </c>
      <c r="T1444" s="251">
        <f t="shared" si="155"/>
        <v>0</v>
      </c>
    </row>
    <row r="1445" spans="2:20" ht="15.9" hidden="1" x14ac:dyDescent="0.4">
      <c r="B1445" s="208"/>
      <c r="C1445" s="180" t="s">
        <v>593</v>
      </c>
      <c r="D1445" s="178">
        <v>16</v>
      </c>
      <c r="E1445" s="179" t="s">
        <v>47</v>
      </c>
      <c r="F1445" s="254">
        <v>900000</v>
      </c>
      <c r="G1445" s="254">
        <f>ROUNDDOWN(D1445*F1445,-3)</f>
        <v>14400000</v>
      </c>
      <c r="H1445" s="178">
        <v>16</v>
      </c>
      <c r="I1445" s="179" t="s">
        <v>47</v>
      </c>
      <c r="J1445" s="254">
        <v>900000</v>
      </c>
      <c r="K1445" s="254">
        <f>ROUNDDOWN(H1445*J1445,-3)</f>
        <v>14400000</v>
      </c>
      <c r="L1445" s="178">
        <v>16</v>
      </c>
      <c r="M1445" s="179" t="s">
        <v>47</v>
      </c>
      <c r="N1445" s="254">
        <v>900000</v>
      </c>
      <c r="O1445" s="254">
        <f>ROUNDDOWN(L1445*N1445,-3)</f>
        <v>14400000</v>
      </c>
      <c r="P1445" s="178">
        <v>16</v>
      </c>
      <c r="Q1445" s="179" t="s">
        <v>47</v>
      </c>
      <c r="R1445" s="254">
        <v>900000</v>
      </c>
      <c r="S1445" s="254">
        <f>ROUNDDOWN(P1445*R1445,-3)</f>
        <v>14400000</v>
      </c>
      <c r="T1445" s="251">
        <f t="shared" si="155"/>
        <v>0</v>
      </c>
    </row>
    <row r="1446" spans="2:20" ht="15.9" hidden="1" x14ac:dyDescent="0.4">
      <c r="B1446" s="208">
        <v>525119</v>
      </c>
      <c r="C1446" s="180" t="s">
        <v>42</v>
      </c>
      <c r="D1446" s="178"/>
      <c r="E1446" s="179" t="s">
        <v>27</v>
      </c>
      <c r="F1446" s="180"/>
      <c r="G1446" s="254">
        <f>G1447</f>
        <v>2000000</v>
      </c>
      <c r="H1446" s="178"/>
      <c r="I1446" s="179" t="s">
        <v>27</v>
      </c>
      <c r="J1446" s="180"/>
      <c r="K1446" s="254">
        <f>K1447</f>
        <v>2000000</v>
      </c>
      <c r="L1446" s="178"/>
      <c r="M1446" s="179" t="s">
        <v>27</v>
      </c>
      <c r="N1446" s="180"/>
      <c r="O1446" s="254">
        <f>O1447</f>
        <v>2000000</v>
      </c>
      <c r="P1446" s="178"/>
      <c r="Q1446" s="179" t="s">
        <v>27</v>
      </c>
      <c r="R1446" s="180"/>
      <c r="S1446" s="254">
        <f>S1447</f>
        <v>2000000</v>
      </c>
      <c r="T1446" s="251">
        <f t="shared" si="155"/>
        <v>0</v>
      </c>
    </row>
    <row r="1447" spans="2:20" ht="15.9" hidden="1" x14ac:dyDescent="0.4">
      <c r="B1447" s="208" t="s">
        <v>27</v>
      </c>
      <c r="C1447" s="180" t="s">
        <v>446</v>
      </c>
      <c r="D1447" s="178">
        <v>1</v>
      </c>
      <c r="E1447" s="179" t="s">
        <v>51</v>
      </c>
      <c r="F1447" s="254">
        <v>2000000</v>
      </c>
      <c r="G1447" s="254">
        <f>ROUNDDOWN(D1447*F1447,-3)</f>
        <v>2000000</v>
      </c>
      <c r="H1447" s="178">
        <v>1</v>
      </c>
      <c r="I1447" s="179" t="s">
        <v>51</v>
      </c>
      <c r="J1447" s="254">
        <v>2000000</v>
      </c>
      <c r="K1447" s="254">
        <f>ROUNDDOWN(H1447*J1447,-3)</f>
        <v>2000000</v>
      </c>
      <c r="L1447" s="178">
        <v>1</v>
      </c>
      <c r="M1447" s="179" t="s">
        <v>51</v>
      </c>
      <c r="N1447" s="254">
        <v>2000000</v>
      </c>
      <c r="O1447" s="254">
        <f>ROUNDDOWN(L1447*N1447,-3)</f>
        <v>2000000</v>
      </c>
      <c r="P1447" s="178">
        <v>1</v>
      </c>
      <c r="Q1447" s="179" t="s">
        <v>51</v>
      </c>
      <c r="R1447" s="254">
        <v>2000000</v>
      </c>
      <c r="S1447" s="254">
        <f>ROUNDDOWN(P1447*R1447,-3)</f>
        <v>2000000</v>
      </c>
      <c r="T1447" s="251">
        <f t="shared" si="155"/>
        <v>0</v>
      </c>
    </row>
    <row r="1448" spans="2:20" ht="15.9" hidden="1" x14ac:dyDescent="0.4">
      <c r="B1448" s="208">
        <v>525115</v>
      </c>
      <c r="C1448" s="180" t="s">
        <v>90</v>
      </c>
      <c r="D1448" s="178"/>
      <c r="E1448" s="179"/>
      <c r="F1448" s="254"/>
      <c r="G1448" s="254">
        <f>SUM(G1449:G1450)</f>
        <v>99160000</v>
      </c>
      <c r="H1448" s="178"/>
      <c r="I1448" s="179"/>
      <c r="J1448" s="254"/>
      <c r="K1448" s="254">
        <f>SUM(K1449:K1450)</f>
        <v>99160000</v>
      </c>
      <c r="L1448" s="178"/>
      <c r="M1448" s="179"/>
      <c r="N1448" s="254"/>
      <c r="O1448" s="254">
        <f>SUM(O1449:O1450)</f>
        <v>99160000</v>
      </c>
      <c r="P1448" s="178"/>
      <c r="Q1448" s="179"/>
      <c r="R1448" s="254"/>
      <c r="S1448" s="254">
        <f>SUM(S1449:S1450)</f>
        <v>99160000</v>
      </c>
      <c r="T1448" s="251">
        <f t="shared" si="155"/>
        <v>0</v>
      </c>
    </row>
    <row r="1449" spans="2:20" ht="15.9" hidden="1" x14ac:dyDescent="0.4">
      <c r="B1449" s="208"/>
      <c r="C1449" s="180" t="s">
        <v>594</v>
      </c>
      <c r="D1449" s="178">
        <v>80</v>
      </c>
      <c r="E1449" s="179" t="s">
        <v>57</v>
      </c>
      <c r="F1449" s="254">
        <v>1127000</v>
      </c>
      <c r="G1449" s="254">
        <f>ROUNDDOWN(D1449*F1449,-3)</f>
        <v>90160000</v>
      </c>
      <c r="H1449" s="178">
        <v>80</v>
      </c>
      <c r="I1449" s="179" t="s">
        <v>57</v>
      </c>
      <c r="J1449" s="254">
        <v>1127000</v>
      </c>
      <c r="K1449" s="254">
        <f>ROUNDDOWN(H1449*J1449,-3)</f>
        <v>90160000</v>
      </c>
      <c r="L1449" s="178">
        <v>80</v>
      </c>
      <c r="M1449" s="179" t="s">
        <v>57</v>
      </c>
      <c r="N1449" s="254">
        <v>1127000</v>
      </c>
      <c r="O1449" s="254">
        <f>ROUNDDOWN(L1449*N1449,-3)</f>
        <v>90160000</v>
      </c>
      <c r="P1449" s="178">
        <v>80</v>
      </c>
      <c r="Q1449" s="179" t="s">
        <v>57</v>
      </c>
      <c r="R1449" s="254">
        <v>1127000</v>
      </c>
      <c r="S1449" s="254">
        <f>ROUNDDOWN(P1449*R1449,-3)</f>
        <v>90160000</v>
      </c>
      <c r="T1449" s="251">
        <f t="shared" si="155"/>
        <v>0</v>
      </c>
    </row>
    <row r="1450" spans="2:20" ht="15.9" hidden="1" x14ac:dyDescent="0.4">
      <c r="B1450" s="208"/>
      <c r="C1450" s="180" t="s">
        <v>595</v>
      </c>
      <c r="D1450" s="178">
        <v>60</v>
      </c>
      <c r="E1450" s="179" t="s">
        <v>40</v>
      </c>
      <c r="F1450" s="254">
        <v>150000</v>
      </c>
      <c r="G1450" s="254">
        <f>ROUNDDOWN(D1450*F1450,-3)</f>
        <v>9000000</v>
      </c>
      <c r="H1450" s="178">
        <v>60</v>
      </c>
      <c r="I1450" s="179" t="s">
        <v>40</v>
      </c>
      <c r="J1450" s="254">
        <v>150000</v>
      </c>
      <c r="K1450" s="254">
        <f>ROUNDDOWN(H1450*J1450,-3)</f>
        <v>9000000</v>
      </c>
      <c r="L1450" s="178">
        <v>60</v>
      </c>
      <c r="M1450" s="179" t="s">
        <v>40</v>
      </c>
      <c r="N1450" s="254">
        <v>150000</v>
      </c>
      <c r="O1450" s="254">
        <f>ROUNDDOWN(L1450*N1450,-3)</f>
        <v>9000000</v>
      </c>
      <c r="P1450" s="178">
        <v>60</v>
      </c>
      <c r="Q1450" s="179" t="s">
        <v>40</v>
      </c>
      <c r="R1450" s="254">
        <v>150000</v>
      </c>
      <c r="S1450" s="254">
        <f>ROUNDDOWN(P1450*R1450,-3)</f>
        <v>9000000</v>
      </c>
      <c r="T1450" s="251">
        <f t="shared" si="155"/>
        <v>0</v>
      </c>
    </row>
    <row r="1451" spans="2:20" ht="15.9" hidden="1" x14ac:dyDescent="0.4">
      <c r="B1451" s="312" t="s">
        <v>396</v>
      </c>
      <c r="C1451" s="313" t="s">
        <v>596</v>
      </c>
      <c r="D1451" s="269"/>
      <c r="E1451" s="270"/>
      <c r="F1451" s="254">
        <v>0</v>
      </c>
      <c r="G1451" s="254">
        <f>G1452</f>
        <v>11712134000</v>
      </c>
      <c r="H1451" s="314"/>
      <c r="I1451" s="315"/>
      <c r="J1451" s="316">
        <v>0</v>
      </c>
      <c r="K1451" s="316">
        <f>K1452</f>
        <v>11712134000</v>
      </c>
      <c r="L1451" s="314"/>
      <c r="M1451" s="315"/>
      <c r="N1451" s="316">
        <v>0</v>
      </c>
      <c r="O1451" s="316">
        <f>O1452</f>
        <v>11712134000</v>
      </c>
      <c r="P1451" s="314"/>
      <c r="Q1451" s="315"/>
      <c r="R1451" s="316">
        <v>0</v>
      </c>
      <c r="S1451" s="316">
        <f>S1452</f>
        <v>11712134000</v>
      </c>
      <c r="T1451" s="251">
        <f t="shared" si="155"/>
        <v>0</v>
      </c>
    </row>
    <row r="1452" spans="2:20" ht="15.9" hidden="1" x14ac:dyDescent="0.4">
      <c r="B1452" s="208">
        <v>525119</v>
      </c>
      <c r="C1452" s="180" t="s">
        <v>42</v>
      </c>
      <c r="D1452" s="178"/>
      <c r="E1452" s="179" t="s">
        <v>27</v>
      </c>
      <c r="F1452" s="180"/>
      <c r="G1452" s="254">
        <f>G1453+G1454</f>
        <v>11712134000</v>
      </c>
      <c r="H1452" s="178"/>
      <c r="I1452" s="179" t="s">
        <v>27</v>
      </c>
      <c r="J1452" s="180"/>
      <c r="K1452" s="254">
        <f>K1453+K1454</f>
        <v>11712134000</v>
      </c>
      <c r="L1452" s="178"/>
      <c r="M1452" s="179" t="s">
        <v>27</v>
      </c>
      <c r="N1452" s="180"/>
      <c r="O1452" s="254">
        <f>O1453+O1454</f>
        <v>11712134000</v>
      </c>
      <c r="P1452" s="178"/>
      <c r="Q1452" s="179" t="s">
        <v>27</v>
      </c>
      <c r="R1452" s="180"/>
      <c r="S1452" s="254">
        <f>S1453+S1454</f>
        <v>11712134000</v>
      </c>
      <c r="T1452" s="251">
        <f t="shared" si="155"/>
        <v>0</v>
      </c>
    </row>
    <row r="1453" spans="2:20" ht="15.9" hidden="1" x14ac:dyDescent="0.4">
      <c r="B1453" s="208" t="s">
        <v>27</v>
      </c>
      <c r="C1453" s="180" t="s">
        <v>597</v>
      </c>
      <c r="D1453" s="178">
        <v>197460</v>
      </c>
      <c r="E1453" s="179" t="s">
        <v>57</v>
      </c>
      <c r="F1453" s="254">
        <v>40000</v>
      </c>
      <c r="G1453" s="254">
        <f>ROUNDDOWN(D1453*F1453,-3)</f>
        <v>7898400000</v>
      </c>
      <c r="H1453" s="178">
        <v>197460</v>
      </c>
      <c r="I1453" s="179" t="s">
        <v>57</v>
      </c>
      <c r="J1453" s="254">
        <v>40000</v>
      </c>
      <c r="K1453" s="254">
        <f>ROUNDDOWN(H1453*J1453,-3)</f>
        <v>7898400000</v>
      </c>
      <c r="L1453" s="178">
        <v>197460</v>
      </c>
      <c r="M1453" s="179" t="s">
        <v>57</v>
      </c>
      <c r="N1453" s="254">
        <v>40000</v>
      </c>
      <c r="O1453" s="254">
        <f>ROUNDDOWN(L1453*N1453,-3)</f>
        <v>7898400000</v>
      </c>
      <c r="P1453" s="178">
        <v>197460</v>
      </c>
      <c r="Q1453" s="179" t="s">
        <v>57</v>
      </c>
      <c r="R1453" s="254">
        <v>40000</v>
      </c>
      <c r="S1453" s="254">
        <f>ROUNDDOWN(P1453*R1453,-3)</f>
        <v>7898400000</v>
      </c>
      <c r="T1453" s="251">
        <f t="shared" si="155"/>
        <v>0</v>
      </c>
    </row>
    <row r="1454" spans="2:20" ht="15.9" hidden="1" x14ac:dyDescent="0.4">
      <c r="B1454" s="208" t="s">
        <v>27</v>
      </c>
      <c r="C1454" s="180" t="s">
        <v>45</v>
      </c>
      <c r="D1454" s="178">
        <v>1</v>
      </c>
      <c r="E1454" s="179" t="s">
        <v>38</v>
      </c>
      <c r="F1454" s="254">
        <v>3813734000</v>
      </c>
      <c r="G1454" s="254">
        <f>ROUNDDOWN(D1454*F1454,-3)</f>
        <v>3813734000</v>
      </c>
      <c r="H1454" s="178">
        <v>1</v>
      </c>
      <c r="I1454" s="179" t="s">
        <v>38</v>
      </c>
      <c r="J1454" s="254">
        <v>3813734000</v>
      </c>
      <c r="K1454" s="254">
        <f>ROUNDDOWN(H1454*J1454,-3)</f>
        <v>3813734000</v>
      </c>
      <c r="L1454" s="178">
        <v>1</v>
      </c>
      <c r="M1454" s="179" t="s">
        <v>38</v>
      </c>
      <c r="N1454" s="254">
        <v>3813734000</v>
      </c>
      <c r="O1454" s="254">
        <f>ROUNDDOWN(L1454*N1454,-3)</f>
        <v>3813734000</v>
      </c>
      <c r="P1454" s="178">
        <v>1</v>
      </c>
      <c r="Q1454" s="179" t="s">
        <v>38</v>
      </c>
      <c r="R1454" s="254">
        <v>3813734000</v>
      </c>
      <c r="S1454" s="254">
        <f>ROUNDDOWN(P1454*R1454,-3)</f>
        <v>3813734000</v>
      </c>
      <c r="T1454" s="251">
        <f t="shared" si="155"/>
        <v>0</v>
      </c>
    </row>
    <row r="1455" spans="2:20" s="9" customFormat="1" ht="15.9" hidden="1" x14ac:dyDescent="0.4">
      <c r="B1455" s="288"/>
      <c r="C1455" s="289"/>
      <c r="D1455" s="290"/>
      <c r="E1455" s="291"/>
      <c r="F1455" s="292"/>
      <c r="G1455" s="292"/>
      <c r="H1455" s="290"/>
      <c r="I1455" s="291"/>
      <c r="J1455" s="292"/>
      <c r="K1455" s="292"/>
      <c r="L1455" s="290"/>
      <c r="M1455" s="291"/>
      <c r="N1455" s="292"/>
      <c r="O1455" s="292"/>
      <c r="P1455" s="290"/>
      <c r="Q1455" s="291"/>
      <c r="R1455" s="292"/>
      <c r="S1455" s="292"/>
      <c r="T1455" s="251">
        <f t="shared" si="155"/>
        <v>0</v>
      </c>
    </row>
    <row r="1456" spans="2:20" ht="15.9" hidden="1" x14ac:dyDescent="0.4">
      <c r="B1456" s="343" t="s">
        <v>598</v>
      </c>
      <c r="C1456" s="337" t="s">
        <v>599</v>
      </c>
      <c r="D1456" s="254">
        <v>1243</v>
      </c>
      <c r="E1456" s="270" t="s">
        <v>30</v>
      </c>
      <c r="F1456" s="254">
        <v>0</v>
      </c>
      <c r="G1456" s="254">
        <f>G1457+G1548</f>
        <v>10453721000</v>
      </c>
      <c r="H1456" s="254">
        <v>1243</v>
      </c>
      <c r="I1456" s="270" t="s">
        <v>30</v>
      </c>
      <c r="J1456" s="254">
        <v>0</v>
      </c>
      <c r="K1456" s="254">
        <f>K1457+K1548</f>
        <v>10453721000</v>
      </c>
      <c r="L1456" s="340">
        <v>1243</v>
      </c>
      <c r="M1456" s="339" t="s">
        <v>30</v>
      </c>
      <c r="N1456" s="340">
        <v>0</v>
      </c>
      <c r="O1456" s="340">
        <f>O1457+O1548</f>
        <v>10453721000</v>
      </c>
      <c r="P1456" s="340">
        <v>1243</v>
      </c>
      <c r="Q1456" s="339" t="s">
        <v>30</v>
      </c>
      <c r="R1456" s="340">
        <v>0</v>
      </c>
      <c r="S1456" s="340">
        <f>S1457+S1548</f>
        <v>10453721000</v>
      </c>
      <c r="T1456" s="251">
        <f t="shared" si="155"/>
        <v>0</v>
      </c>
    </row>
    <row r="1457" spans="2:20" ht="15.9" hidden="1" x14ac:dyDescent="0.4">
      <c r="B1457" s="325" t="s">
        <v>600</v>
      </c>
      <c r="C1457" s="326" t="s">
        <v>601</v>
      </c>
      <c r="D1457" s="269">
        <f>D1458+D1477+D1496+D1505+D1520</f>
        <v>118</v>
      </c>
      <c r="E1457" s="270" t="s">
        <v>30</v>
      </c>
      <c r="F1457" s="254">
        <v>0</v>
      </c>
      <c r="G1457" s="269">
        <f>G1458+G1477+G1496+G1505+G1520+G1535</f>
        <v>897898000</v>
      </c>
      <c r="H1457" s="269">
        <f>H1458+H1477+H1496+H1505+H1520</f>
        <v>118</v>
      </c>
      <c r="I1457" s="270" t="s">
        <v>30</v>
      </c>
      <c r="J1457" s="254">
        <v>0</v>
      </c>
      <c r="K1457" s="269">
        <f>K1458+K1477+K1496+K1505+K1520+K1535</f>
        <v>897898000</v>
      </c>
      <c r="L1457" s="327">
        <f>L1458+L1477+L1496+L1505+L1520</f>
        <v>118</v>
      </c>
      <c r="M1457" s="328" t="s">
        <v>30</v>
      </c>
      <c r="N1457" s="329">
        <v>0</v>
      </c>
      <c r="O1457" s="327">
        <f>O1458+O1477+O1496+O1505+O1520+O1535</f>
        <v>897898000</v>
      </c>
      <c r="P1457" s="327">
        <v>118</v>
      </c>
      <c r="Q1457" s="328" t="s">
        <v>30</v>
      </c>
      <c r="R1457" s="329">
        <v>0</v>
      </c>
      <c r="S1457" s="327">
        <f>S1458+S1477+S1496+S1505+S1520+S1535</f>
        <v>897898000</v>
      </c>
      <c r="T1457" s="251">
        <f t="shared" si="155"/>
        <v>0</v>
      </c>
    </row>
    <row r="1458" spans="2:20" ht="15.9" hidden="1" x14ac:dyDescent="0.4">
      <c r="B1458" s="268" t="s">
        <v>281</v>
      </c>
      <c r="C1458" s="180" t="s">
        <v>602</v>
      </c>
      <c r="D1458" s="269">
        <f>D1459</f>
        <v>17</v>
      </c>
      <c r="E1458" s="270" t="s">
        <v>30</v>
      </c>
      <c r="F1458" s="254">
        <v>0</v>
      </c>
      <c r="G1458" s="254">
        <f>G1459</f>
        <v>28475000</v>
      </c>
      <c r="H1458" s="269">
        <f>H1459</f>
        <v>17</v>
      </c>
      <c r="I1458" s="270" t="s">
        <v>30</v>
      </c>
      <c r="J1458" s="254">
        <v>0</v>
      </c>
      <c r="K1458" s="254">
        <f>K1459</f>
        <v>28475000</v>
      </c>
      <c r="L1458" s="269">
        <f>L1459</f>
        <v>17</v>
      </c>
      <c r="M1458" s="270" t="s">
        <v>30</v>
      </c>
      <c r="N1458" s="254">
        <v>0</v>
      </c>
      <c r="O1458" s="254">
        <f>O1459</f>
        <v>28475000</v>
      </c>
      <c r="P1458" s="269">
        <v>17</v>
      </c>
      <c r="Q1458" s="270" t="s">
        <v>30</v>
      </c>
      <c r="R1458" s="254">
        <v>0</v>
      </c>
      <c r="S1458" s="254">
        <f>S1459</f>
        <v>28475000</v>
      </c>
      <c r="T1458" s="251">
        <f t="shared" si="155"/>
        <v>0</v>
      </c>
    </row>
    <row r="1459" spans="2:20" ht="15.9" hidden="1" x14ac:dyDescent="0.4">
      <c r="B1459" s="312" t="s">
        <v>34</v>
      </c>
      <c r="C1459" s="313" t="s">
        <v>603</v>
      </c>
      <c r="D1459" s="269">
        <v>17</v>
      </c>
      <c r="E1459" s="270" t="s">
        <v>30</v>
      </c>
      <c r="F1459" s="254">
        <v>0</v>
      </c>
      <c r="G1459" s="254">
        <f>G1460+G1464+G1469+G1472+G1467</f>
        <v>28475000</v>
      </c>
      <c r="H1459" s="314">
        <v>17</v>
      </c>
      <c r="I1459" s="315" t="s">
        <v>30</v>
      </c>
      <c r="J1459" s="316">
        <v>0</v>
      </c>
      <c r="K1459" s="316">
        <f>K1460+K1464+K1469+K1472+K1467</f>
        <v>28475000</v>
      </c>
      <c r="L1459" s="314">
        <v>17</v>
      </c>
      <c r="M1459" s="315" t="s">
        <v>30</v>
      </c>
      <c r="N1459" s="316">
        <v>0</v>
      </c>
      <c r="O1459" s="316">
        <f>O1460+O1464+O1469+O1472+O1467</f>
        <v>28475000</v>
      </c>
      <c r="P1459" s="314">
        <v>17</v>
      </c>
      <c r="Q1459" s="315" t="s">
        <v>30</v>
      </c>
      <c r="R1459" s="316">
        <v>0</v>
      </c>
      <c r="S1459" s="316">
        <f>S1460+S1464+S1469+S1472+S1467</f>
        <v>28475000</v>
      </c>
      <c r="T1459" s="251">
        <f t="shared" si="155"/>
        <v>0</v>
      </c>
    </row>
    <row r="1460" spans="2:20" ht="15.9" hidden="1" x14ac:dyDescent="0.4">
      <c r="B1460" s="268"/>
      <c r="C1460" s="180"/>
      <c r="D1460" s="178"/>
      <c r="E1460" s="179"/>
      <c r="F1460" s="254"/>
      <c r="G1460" s="254"/>
      <c r="H1460" s="178"/>
      <c r="I1460" s="179"/>
      <c r="J1460" s="254"/>
      <c r="K1460" s="254"/>
      <c r="L1460" s="178"/>
      <c r="M1460" s="179"/>
      <c r="N1460" s="254"/>
      <c r="O1460" s="254"/>
      <c r="P1460" s="178"/>
      <c r="Q1460" s="179"/>
      <c r="R1460" s="254"/>
      <c r="S1460" s="254"/>
      <c r="T1460" s="251">
        <f t="shared" si="155"/>
        <v>0</v>
      </c>
    </row>
    <row r="1461" spans="2:20" ht="15.9" hidden="1" x14ac:dyDescent="0.4">
      <c r="B1461" s="208"/>
      <c r="C1461" s="180"/>
      <c r="D1461" s="178"/>
      <c r="E1461" s="179"/>
      <c r="F1461" s="254"/>
      <c r="G1461" s="254"/>
      <c r="H1461" s="178"/>
      <c r="I1461" s="179"/>
      <c r="J1461" s="254"/>
      <c r="K1461" s="254"/>
      <c r="L1461" s="178"/>
      <c r="M1461" s="179"/>
      <c r="N1461" s="254"/>
      <c r="O1461" s="254"/>
      <c r="P1461" s="178"/>
      <c r="Q1461" s="179"/>
      <c r="R1461" s="254"/>
      <c r="S1461" s="254"/>
      <c r="T1461" s="251">
        <f t="shared" si="155"/>
        <v>0</v>
      </c>
    </row>
    <row r="1462" spans="2:20" ht="15.9" hidden="1" x14ac:dyDescent="0.4">
      <c r="B1462" s="208"/>
      <c r="C1462" s="180"/>
      <c r="D1462" s="178"/>
      <c r="E1462" s="179"/>
      <c r="F1462" s="254"/>
      <c r="G1462" s="254"/>
      <c r="H1462" s="178"/>
      <c r="I1462" s="179"/>
      <c r="J1462" s="254"/>
      <c r="K1462" s="254"/>
      <c r="L1462" s="178"/>
      <c r="M1462" s="179"/>
      <c r="N1462" s="254"/>
      <c r="O1462" s="254"/>
      <c r="P1462" s="178"/>
      <c r="Q1462" s="179"/>
      <c r="R1462" s="254"/>
      <c r="S1462" s="254"/>
      <c r="T1462" s="251">
        <f t="shared" si="155"/>
        <v>0</v>
      </c>
    </row>
    <row r="1463" spans="2:20" ht="15.9" hidden="1" x14ac:dyDescent="0.4">
      <c r="B1463" s="208"/>
      <c r="C1463" s="180"/>
      <c r="D1463" s="178"/>
      <c r="E1463" s="179"/>
      <c r="F1463" s="254"/>
      <c r="G1463" s="254"/>
      <c r="H1463" s="178"/>
      <c r="I1463" s="179"/>
      <c r="J1463" s="254"/>
      <c r="K1463" s="254"/>
      <c r="L1463" s="178"/>
      <c r="M1463" s="179"/>
      <c r="N1463" s="254"/>
      <c r="O1463" s="254"/>
      <c r="P1463" s="178"/>
      <c r="Q1463" s="179"/>
      <c r="R1463" s="254"/>
      <c r="S1463" s="254"/>
      <c r="T1463" s="251">
        <f t="shared" si="155"/>
        <v>0</v>
      </c>
    </row>
    <row r="1464" spans="2:20" ht="15.9" hidden="1" x14ac:dyDescent="0.4">
      <c r="B1464" s="268"/>
      <c r="C1464" s="180"/>
      <c r="D1464" s="178"/>
      <c r="E1464" s="179"/>
      <c r="F1464" s="254"/>
      <c r="G1464" s="254"/>
      <c r="H1464" s="178"/>
      <c r="I1464" s="179"/>
      <c r="J1464" s="254"/>
      <c r="K1464" s="254"/>
      <c r="L1464" s="178"/>
      <c r="M1464" s="179"/>
      <c r="N1464" s="254"/>
      <c r="O1464" s="254"/>
      <c r="P1464" s="178"/>
      <c r="Q1464" s="179"/>
      <c r="R1464" s="254"/>
      <c r="S1464" s="254"/>
      <c r="T1464" s="251">
        <f t="shared" si="155"/>
        <v>0</v>
      </c>
    </row>
    <row r="1465" spans="2:20" ht="15.9" hidden="1" x14ac:dyDescent="0.4">
      <c r="B1465" s="268"/>
      <c r="C1465" s="180"/>
      <c r="D1465" s="178"/>
      <c r="E1465" s="179"/>
      <c r="F1465" s="254"/>
      <c r="G1465" s="254"/>
      <c r="H1465" s="178"/>
      <c r="I1465" s="179"/>
      <c r="J1465" s="254"/>
      <c r="K1465" s="254"/>
      <c r="L1465" s="178"/>
      <c r="M1465" s="179"/>
      <c r="N1465" s="254"/>
      <c r="O1465" s="254"/>
      <c r="P1465" s="178"/>
      <c r="Q1465" s="179"/>
      <c r="R1465" s="254"/>
      <c r="S1465" s="254"/>
      <c r="T1465" s="251">
        <f t="shared" si="155"/>
        <v>0</v>
      </c>
    </row>
    <row r="1466" spans="2:20" ht="15.9" hidden="1" x14ac:dyDescent="0.4">
      <c r="B1466" s="268"/>
      <c r="C1466" s="180"/>
      <c r="D1466" s="178"/>
      <c r="E1466" s="179"/>
      <c r="F1466" s="254"/>
      <c r="G1466" s="254"/>
      <c r="H1466" s="178"/>
      <c r="I1466" s="179"/>
      <c r="J1466" s="254"/>
      <c r="K1466" s="254"/>
      <c r="L1466" s="178"/>
      <c r="M1466" s="179"/>
      <c r="N1466" s="254"/>
      <c r="O1466" s="254"/>
      <c r="P1466" s="178"/>
      <c r="Q1466" s="179"/>
      <c r="R1466" s="254"/>
      <c r="S1466" s="254"/>
      <c r="T1466" s="251">
        <f t="shared" si="155"/>
        <v>0</v>
      </c>
    </row>
    <row r="1467" spans="2:20" ht="15.9" hidden="1" x14ac:dyDescent="0.4">
      <c r="B1467" s="268"/>
      <c r="C1467" s="180"/>
      <c r="D1467" s="178"/>
      <c r="E1467" s="179"/>
      <c r="F1467" s="254"/>
      <c r="G1467" s="254"/>
      <c r="H1467" s="178"/>
      <c r="I1467" s="179"/>
      <c r="J1467" s="254"/>
      <c r="K1467" s="254"/>
      <c r="L1467" s="178"/>
      <c r="M1467" s="179"/>
      <c r="N1467" s="254"/>
      <c r="O1467" s="254"/>
      <c r="P1467" s="178"/>
      <c r="Q1467" s="179"/>
      <c r="R1467" s="254"/>
      <c r="S1467" s="254"/>
      <c r="T1467" s="251">
        <f t="shared" si="155"/>
        <v>0</v>
      </c>
    </row>
    <row r="1468" spans="2:20" ht="15.9" hidden="1" x14ac:dyDescent="0.4">
      <c r="B1468" s="268"/>
      <c r="C1468" s="180"/>
      <c r="D1468" s="178"/>
      <c r="E1468" s="179"/>
      <c r="F1468" s="254"/>
      <c r="G1468" s="254"/>
      <c r="H1468" s="178"/>
      <c r="I1468" s="179"/>
      <c r="J1468" s="254"/>
      <c r="K1468" s="254"/>
      <c r="L1468" s="178"/>
      <c r="M1468" s="179"/>
      <c r="N1468" s="254"/>
      <c r="O1468" s="254"/>
      <c r="P1468" s="178"/>
      <c r="Q1468" s="179"/>
      <c r="R1468" s="254"/>
      <c r="S1468" s="254"/>
      <c r="T1468" s="251">
        <f t="shared" si="155"/>
        <v>0</v>
      </c>
    </row>
    <row r="1469" spans="2:20" ht="15.9" hidden="1" x14ac:dyDescent="0.4">
      <c r="B1469" s="208">
        <v>525119</v>
      </c>
      <c r="C1469" s="180" t="s">
        <v>42</v>
      </c>
      <c r="D1469" s="178"/>
      <c r="E1469" s="179"/>
      <c r="F1469" s="180"/>
      <c r="G1469" s="254">
        <f>SUM(G1470:G1471)</f>
        <v>12750000</v>
      </c>
      <c r="H1469" s="178"/>
      <c r="I1469" s="179"/>
      <c r="J1469" s="180"/>
      <c r="K1469" s="254">
        <f>SUM(K1470:K1471)</f>
        <v>12750000</v>
      </c>
      <c r="L1469" s="178"/>
      <c r="M1469" s="179"/>
      <c r="N1469" s="180"/>
      <c r="O1469" s="254">
        <f>SUM(O1470:O1471)</f>
        <v>12750000</v>
      </c>
      <c r="P1469" s="178"/>
      <c r="Q1469" s="179"/>
      <c r="R1469" s="180"/>
      <c r="S1469" s="254">
        <f>SUM(S1470:S1471)</f>
        <v>12750000</v>
      </c>
      <c r="T1469" s="251">
        <f t="shared" si="155"/>
        <v>0</v>
      </c>
    </row>
    <row r="1470" spans="2:20" ht="15.9" hidden="1" x14ac:dyDescent="0.4">
      <c r="B1470" s="208" t="s">
        <v>27</v>
      </c>
      <c r="C1470" s="180" t="s">
        <v>44</v>
      </c>
      <c r="D1470" s="178">
        <v>17</v>
      </c>
      <c r="E1470" s="179" t="s">
        <v>40</v>
      </c>
      <c r="F1470" s="254">
        <v>450000</v>
      </c>
      <c r="G1470" s="254">
        <f>ROUNDDOWN(D1470*F1470,-3)</f>
        <v>7650000</v>
      </c>
      <c r="H1470" s="178">
        <v>17</v>
      </c>
      <c r="I1470" s="179" t="s">
        <v>40</v>
      </c>
      <c r="J1470" s="254">
        <v>450000</v>
      </c>
      <c r="K1470" s="254">
        <f>ROUNDDOWN(H1470*J1470,-3)</f>
        <v>7650000</v>
      </c>
      <c r="L1470" s="178">
        <v>17</v>
      </c>
      <c r="M1470" s="179" t="s">
        <v>40</v>
      </c>
      <c r="N1470" s="254">
        <v>450000</v>
      </c>
      <c r="O1470" s="254">
        <f>ROUNDDOWN(L1470*N1470,-3)</f>
        <v>7650000</v>
      </c>
      <c r="P1470" s="178">
        <v>17</v>
      </c>
      <c r="Q1470" s="179" t="s">
        <v>40</v>
      </c>
      <c r="R1470" s="254">
        <v>450000</v>
      </c>
      <c r="S1470" s="254">
        <f>ROUNDDOWN(P1470*R1470,-3)</f>
        <v>7650000</v>
      </c>
      <c r="T1470" s="251">
        <f t="shared" si="155"/>
        <v>0</v>
      </c>
    </row>
    <row r="1471" spans="2:20" ht="15.9" hidden="1" x14ac:dyDescent="0.4">
      <c r="B1471" s="208" t="s">
        <v>27</v>
      </c>
      <c r="C1471" s="180" t="s">
        <v>607</v>
      </c>
      <c r="D1471" s="178">
        <v>17</v>
      </c>
      <c r="E1471" s="179" t="s">
        <v>40</v>
      </c>
      <c r="F1471" s="254">
        <v>300000</v>
      </c>
      <c r="G1471" s="254">
        <f>ROUNDDOWN(D1471*F1471,-3)</f>
        <v>5100000</v>
      </c>
      <c r="H1471" s="178">
        <v>17</v>
      </c>
      <c r="I1471" s="179" t="s">
        <v>40</v>
      </c>
      <c r="J1471" s="254">
        <v>300000</v>
      </c>
      <c r="K1471" s="254">
        <f>ROUNDDOWN(H1471*J1471,-3)</f>
        <v>5100000</v>
      </c>
      <c r="L1471" s="178">
        <v>17</v>
      </c>
      <c r="M1471" s="179" t="s">
        <v>40</v>
      </c>
      <c r="N1471" s="254">
        <v>300000</v>
      </c>
      <c r="O1471" s="254">
        <f>ROUNDDOWN(L1471*N1471,-3)</f>
        <v>5100000</v>
      </c>
      <c r="P1471" s="178">
        <v>17</v>
      </c>
      <c r="Q1471" s="179" t="s">
        <v>40</v>
      </c>
      <c r="R1471" s="254">
        <v>300000</v>
      </c>
      <c r="S1471" s="254">
        <f>ROUNDDOWN(P1471*R1471,-3)</f>
        <v>5100000</v>
      </c>
      <c r="T1471" s="251">
        <f t="shared" si="155"/>
        <v>0</v>
      </c>
    </row>
    <row r="1472" spans="2:20" ht="15.9" hidden="1" x14ac:dyDescent="0.4">
      <c r="B1472" s="208">
        <v>525111</v>
      </c>
      <c r="C1472" s="180" t="s">
        <v>174</v>
      </c>
      <c r="D1472" s="178"/>
      <c r="E1472" s="179"/>
      <c r="F1472" s="254"/>
      <c r="G1472" s="254">
        <f>SUM(G1473:G1476)</f>
        <v>15725000</v>
      </c>
      <c r="H1472" s="178"/>
      <c r="I1472" s="179"/>
      <c r="J1472" s="254"/>
      <c r="K1472" s="254">
        <f>SUM(K1473:K1476)</f>
        <v>15725000</v>
      </c>
      <c r="L1472" s="178"/>
      <c r="M1472" s="179"/>
      <c r="N1472" s="254"/>
      <c r="O1472" s="254">
        <f>SUM(O1473:O1476)</f>
        <v>15725000</v>
      </c>
      <c r="P1472" s="178"/>
      <c r="Q1472" s="179"/>
      <c r="R1472" s="254"/>
      <c r="S1472" s="254">
        <f>SUM(S1473:S1476)</f>
        <v>15725000</v>
      </c>
      <c r="T1472" s="251">
        <f t="shared" si="155"/>
        <v>0</v>
      </c>
    </row>
    <row r="1473" spans="2:20" ht="15.9" hidden="1" x14ac:dyDescent="0.4">
      <c r="B1473" s="208"/>
      <c r="C1473" s="180" t="s">
        <v>608</v>
      </c>
      <c r="D1473" s="178">
        <v>136</v>
      </c>
      <c r="E1473" s="179" t="s">
        <v>40</v>
      </c>
      <c r="F1473" s="254">
        <v>70000</v>
      </c>
      <c r="G1473" s="254">
        <f>F1473*D1473</f>
        <v>9520000</v>
      </c>
      <c r="H1473" s="178">
        <v>136</v>
      </c>
      <c r="I1473" s="179" t="s">
        <v>40</v>
      </c>
      <c r="J1473" s="254">
        <v>70000</v>
      </c>
      <c r="K1473" s="254">
        <f>J1473*H1473</f>
        <v>9520000</v>
      </c>
      <c r="L1473" s="178">
        <v>136</v>
      </c>
      <c r="M1473" s="179" t="s">
        <v>40</v>
      </c>
      <c r="N1473" s="254">
        <v>70000</v>
      </c>
      <c r="O1473" s="254">
        <f>N1473*L1473</f>
        <v>9520000</v>
      </c>
      <c r="P1473" s="178">
        <v>136</v>
      </c>
      <c r="Q1473" s="179" t="s">
        <v>40</v>
      </c>
      <c r="R1473" s="254">
        <v>70000</v>
      </c>
      <c r="S1473" s="254">
        <f>R1473*P1473</f>
        <v>9520000</v>
      </c>
      <c r="T1473" s="251">
        <f t="shared" si="155"/>
        <v>0</v>
      </c>
    </row>
    <row r="1474" spans="2:20" ht="15.9" hidden="1" x14ac:dyDescent="0.4">
      <c r="B1474" s="208"/>
      <c r="C1474" s="180" t="s">
        <v>609</v>
      </c>
      <c r="D1474" s="178">
        <v>51</v>
      </c>
      <c r="E1474" s="179" t="s">
        <v>40</v>
      </c>
      <c r="F1474" s="254">
        <v>70000</v>
      </c>
      <c r="G1474" s="254">
        <f>F1474*D1474</f>
        <v>3570000</v>
      </c>
      <c r="H1474" s="178">
        <v>51</v>
      </c>
      <c r="I1474" s="179" t="s">
        <v>40</v>
      </c>
      <c r="J1474" s="254">
        <v>70000</v>
      </c>
      <c r="K1474" s="254">
        <f>J1474*H1474</f>
        <v>3570000</v>
      </c>
      <c r="L1474" s="178">
        <v>51</v>
      </c>
      <c r="M1474" s="179" t="s">
        <v>40</v>
      </c>
      <c r="N1474" s="254">
        <v>70000</v>
      </c>
      <c r="O1474" s="254">
        <f>N1474*L1474</f>
        <v>3570000</v>
      </c>
      <c r="P1474" s="178">
        <v>51</v>
      </c>
      <c r="Q1474" s="179" t="s">
        <v>40</v>
      </c>
      <c r="R1474" s="254">
        <v>70000</v>
      </c>
      <c r="S1474" s="254">
        <f>R1474*P1474</f>
        <v>3570000</v>
      </c>
      <c r="T1474" s="251">
        <f t="shared" si="155"/>
        <v>0</v>
      </c>
    </row>
    <row r="1475" spans="2:20" ht="15.9" hidden="1" x14ac:dyDescent="0.4">
      <c r="B1475" s="208"/>
      <c r="C1475" s="180" t="s">
        <v>610</v>
      </c>
      <c r="D1475" s="178">
        <v>34</v>
      </c>
      <c r="E1475" s="179" t="s">
        <v>47</v>
      </c>
      <c r="F1475" s="254">
        <v>25000</v>
      </c>
      <c r="G1475" s="254">
        <f>F1475*D1475</f>
        <v>850000</v>
      </c>
      <c r="H1475" s="178">
        <v>34</v>
      </c>
      <c r="I1475" s="179" t="s">
        <v>47</v>
      </c>
      <c r="J1475" s="254">
        <v>25000</v>
      </c>
      <c r="K1475" s="254">
        <f>J1475*H1475</f>
        <v>850000</v>
      </c>
      <c r="L1475" s="178">
        <v>34</v>
      </c>
      <c r="M1475" s="179" t="s">
        <v>47</v>
      </c>
      <c r="N1475" s="254">
        <v>25000</v>
      </c>
      <c r="O1475" s="254">
        <f>N1475*L1475</f>
        <v>850000</v>
      </c>
      <c r="P1475" s="178">
        <v>34</v>
      </c>
      <c r="Q1475" s="179" t="s">
        <v>47</v>
      </c>
      <c r="R1475" s="254">
        <v>25000</v>
      </c>
      <c r="S1475" s="254">
        <f>R1475*P1475</f>
        <v>850000</v>
      </c>
      <c r="T1475" s="251">
        <f t="shared" si="155"/>
        <v>0</v>
      </c>
    </row>
    <row r="1476" spans="2:20" ht="15.9" hidden="1" x14ac:dyDescent="0.4">
      <c r="B1476" s="208"/>
      <c r="C1476" s="180" t="s">
        <v>611</v>
      </c>
      <c r="D1476" s="178">
        <v>119</v>
      </c>
      <c r="E1476" s="179" t="s">
        <v>47</v>
      </c>
      <c r="F1476" s="254">
        <v>15000</v>
      </c>
      <c r="G1476" s="254">
        <f>F1476*D1476</f>
        <v>1785000</v>
      </c>
      <c r="H1476" s="178">
        <v>119</v>
      </c>
      <c r="I1476" s="179" t="s">
        <v>47</v>
      </c>
      <c r="J1476" s="254">
        <v>15000</v>
      </c>
      <c r="K1476" s="254">
        <f>J1476*H1476</f>
        <v>1785000</v>
      </c>
      <c r="L1476" s="178">
        <v>119</v>
      </c>
      <c r="M1476" s="179" t="s">
        <v>47</v>
      </c>
      <c r="N1476" s="254">
        <v>15000</v>
      </c>
      <c r="O1476" s="254">
        <f>N1476*L1476</f>
        <v>1785000</v>
      </c>
      <c r="P1476" s="178">
        <v>119</v>
      </c>
      <c r="Q1476" s="179" t="s">
        <v>47</v>
      </c>
      <c r="R1476" s="254">
        <v>15000</v>
      </c>
      <c r="S1476" s="254">
        <f>R1476*P1476</f>
        <v>1785000</v>
      </c>
      <c r="T1476" s="251">
        <f t="shared" si="155"/>
        <v>0</v>
      </c>
    </row>
    <row r="1477" spans="2:20" ht="15.9" hidden="1" x14ac:dyDescent="0.4">
      <c r="B1477" s="208" t="s">
        <v>612</v>
      </c>
      <c r="C1477" s="180" t="s">
        <v>613</v>
      </c>
      <c r="D1477" s="269">
        <f>D1478</f>
        <v>14</v>
      </c>
      <c r="E1477" s="270" t="s">
        <v>30</v>
      </c>
      <c r="F1477" s="254">
        <v>0</v>
      </c>
      <c r="G1477" s="254">
        <f>G1478</f>
        <v>23450000</v>
      </c>
      <c r="H1477" s="269">
        <f>H1478</f>
        <v>14</v>
      </c>
      <c r="I1477" s="270" t="s">
        <v>30</v>
      </c>
      <c r="J1477" s="254">
        <v>0</v>
      </c>
      <c r="K1477" s="254">
        <f>K1478</f>
        <v>23450000</v>
      </c>
      <c r="L1477" s="269">
        <f>L1478</f>
        <v>14</v>
      </c>
      <c r="M1477" s="270" t="s">
        <v>30</v>
      </c>
      <c r="N1477" s="254">
        <v>0</v>
      </c>
      <c r="O1477" s="254">
        <f>O1478</f>
        <v>23450000</v>
      </c>
      <c r="P1477" s="269">
        <v>14</v>
      </c>
      <c r="Q1477" s="270" t="s">
        <v>30</v>
      </c>
      <c r="R1477" s="254">
        <v>0</v>
      </c>
      <c r="S1477" s="254">
        <f>S1478</f>
        <v>23450000</v>
      </c>
      <c r="T1477" s="251">
        <f t="shared" si="155"/>
        <v>0</v>
      </c>
    </row>
    <row r="1478" spans="2:20" ht="15.9" hidden="1" x14ac:dyDescent="0.4">
      <c r="B1478" s="312" t="s">
        <v>34</v>
      </c>
      <c r="C1478" s="313" t="s">
        <v>614</v>
      </c>
      <c r="D1478" s="269">
        <v>14</v>
      </c>
      <c r="E1478" s="270" t="s">
        <v>30</v>
      </c>
      <c r="F1478" s="254">
        <v>0</v>
      </c>
      <c r="G1478" s="254">
        <f>G1479+G1483+G1488+G1491+G1486</f>
        <v>23450000</v>
      </c>
      <c r="H1478" s="314">
        <v>14</v>
      </c>
      <c r="I1478" s="315" t="s">
        <v>30</v>
      </c>
      <c r="J1478" s="316">
        <v>0</v>
      </c>
      <c r="K1478" s="316">
        <f>K1479+K1483+K1488+K1491+K1486</f>
        <v>23450000</v>
      </c>
      <c r="L1478" s="314">
        <v>14</v>
      </c>
      <c r="M1478" s="315" t="s">
        <v>30</v>
      </c>
      <c r="N1478" s="316">
        <v>0</v>
      </c>
      <c r="O1478" s="316">
        <f>O1479+O1483+O1488+O1491+O1486</f>
        <v>23450000</v>
      </c>
      <c r="P1478" s="314">
        <v>14</v>
      </c>
      <c r="Q1478" s="315" t="s">
        <v>30</v>
      </c>
      <c r="R1478" s="316">
        <v>0</v>
      </c>
      <c r="S1478" s="316">
        <f>S1479+S1483+S1488+S1491+S1486</f>
        <v>23450000</v>
      </c>
      <c r="T1478" s="251">
        <f t="shared" si="155"/>
        <v>0</v>
      </c>
    </row>
    <row r="1479" spans="2:20" ht="15.9" hidden="1" x14ac:dyDescent="0.4">
      <c r="B1479" s="268"/>
      <c r="C1479" s="180"/>
      <c r="D1479" s="178"/>
      <c r="E1479" s="179"/>
      <c r="F1479" s="254"/>
      <c r="G1479" s="254"/>
      <c r="H1479" s="178"/>
      <c r="I1479" s="179"/>
      <c r="J1479" s="254"/>
      <c r="K1479" s="254"/>
      <c r="L1479" s="178"/>
      <c r="M1479" s="179"/>
      <c r="N1479" s="254"/>
      <c r="O1479" s="254"/>
      <c r="P1479" s="178"/>
      <c r="Q1479" s="179"/>
      <c r="R1479" s="254"/>
      <c r="S1479" s="254"/>
      <c r="T1479" s="251">
        <f t="shared" si="155"/>
        <v>0</v>
      </c>
    </row>
    <row r="1480" spans="2:20" ht="15.9" hidden="1" x14ac:dyDescent="0.4">
      <c r="B1480" s="208"/>
      <c r="C1480" s="180"/>
      <c r="D1480" s="178"/>
      <c r="E1480" s="179"/>
      <c r="F1480" s="254"/>
      <c r="G1480" s="254"/>
      <c r="H1480" s="178"/>
      <c r="I1480" s="179"/>
      <c r="J1480" s="254"/>
      <c r="K1480" s="254"/>
      <c r="L1480" s="178"/>
      <c r="M1480" s="179"/>
      <c r="N1480" s="254"/>
      <c r="O1480" s="254"/>
      <c r="P1480" s="178"/>
      <c r="Q1480" s="179"/>
      <c r="R1480" s="254"/>
      <c r="S1480" s="254"/>
      <c r="T1480" s="251">
        <f t="shared" si="155"/>
        <v>0</v>
      </c>
    </row>
    <row r="1481" spans="2:20" ht="15.9" hidden="1" x14ac:dyDescent="0.4">
      <c r="B1481" s="208"/>
      <c r="C1481" s="180"/>
      <c r="D1481" s="178"/>
      <c r="E1481" s="179"/>
      <c r="F1481" s="254"/>
      <c r="G1481" s="254"/>
      <c r="H1481" s="178"/>
      <c r="I1481" s="179"/>
      <c r="J1481" s="254"/>
      <c r="K1481" s="254"/>
      <c r="L1481" s="178"/>
      <c r="M1481" s="179"/>
      <c r="N1481" s="254"/>
      <c r="O1481" s="254"/>
      <c r="P1481" s="178"/>
      <c r="Q1481" s="179"/>
      <c r="R1481" s="254"/>
      <c r="S1481" s="254"/>
      <c r="T1481" s="251">
        <f t="shared" si="155"/>
        <v>0</v>
      </c>
    </row>
    <row r="1482" spans="2:20" ht="15.9" hidden="1" x14ac:dyDescent="0.4">
      <c r="B1482" s="208"/>
      <c r="C1482" s="180"/>
      <c r="D1482" s="178"/>
      <c r="E1482" s="179"/>
      <c r="F1482" s="254"/>
      <c r="G1482" s="254"/>
      <c r="H1482" s="178"/>
      <c r="I1482" s="179"/>
      <c r="J1482" s="254"/>
      <c r="K1482" s="254"/>
      <c r="L1482" s="178"/>
      <c r="M1482" s="179"/>
      <c r="N1482" s="254"/>
      <c r="O1482" s="254"/>
      <c r="P1482" s="178"/>
      <c r="Q1482" s="179"/>
      <c r="R1482" s="254"/>
      <c r="S1482" s="254"/>
      <c r="T1482" s="251">
        <f t="shared" si="155"/>
        <v>0</v>
      </c>
    </row>
    <row r="1483" spans="2:20" ht="15.9" hidden="1" x14ac:dyDescent="0.4">
      <c r="B1483" s="268"/>
      <c r="C1483" s="180"/>
      <c r="D1483" s="178"/>
      <c r="E1483" s="179"/>
      <c r="F1483" s="254"/>
      <c r="G1483" s="254"/>
      <c r="H1483" s="178"/>
      <c r="I1483" s="179"/>
      <c r="J1483" s="254"/>
      <c r="K1483" s="254"/>
      <c r="L1483" s="178"/>
      <c r="M1483" s="179"/>
      <c r="N1483" s="254"/>
      <c r="O1483" s="254"/>
      <c r="P1483" s="178"/>
      <c r="Q1483" s="179"/>
      <c r="R1483" s="254"/>
      <c r="S1483" s="254"/>
      <c r="T1483" s="251">
        <f t="shared" si="155"/>
        <v>0</v>
      </c>
    </row>
    <row r="1484" spans="2:20" ht="15.9" hidden="1" x14ac:dyDescent="0.4">
      <c r="B1484" s="268"/>
      <c r="C1484" s="180"/>
      <c r="D1484" s="178"/>
      <c r="E1484" s="179"/>
      <c r="F1484" s="254"/>
      <c r="G1484" s="254"/>
      <c r="H1484" s="178"/>
      <c r="I1484" s="179"/>
      <c r="J1484" s="254"/>
      <c r="K1484" s="254"/>
      <c r="L1484" s="178"/>
      <c r="M1484" s="179"/>
      <c r="N1484" s="254"/>
      <c r="O1484" s="254"/>
      <c r="P1484" s="178"/>
      <c r="Q1484" s="179"/>
      <c r="R1484" s="254"/>
      <c r="S1484" s="254"/>
      <c r="T1484" s="251">
        <f t="shared" si="155"/>
        <v>0</v>
      </c>
    </row>
    <row r="1485" spans="2:20" ht="15.9" hidden="1" x14ac:dyDescent="0.4">
      <c r="B1485" s="268"/>
      <c r="C1485" s="180"/>
      <c r="D1485" s="178"/>
      <c r="E1485" s="179"/>
      <c r="F1485" s="254"/>
      <c r="G1485" s="254"/>
      <c r="H1485" s="178"/>
      <c r="I1485" s="179"/>
      <c r="J1485" s="254"/>
      <c r="K1485" s="254"/>
      <c r="L1485" s="178"/>
      <c r="M1485" s="179"/>
      <c r="N1485" s="254"/>
      <c r="O1485" s="254"/>
      <c r="P1485" s="178"/>
      <c r="Q1485" s="179"/>
      <c r="R1485" s="254"/>
      <c r="S1485" s="254"/>
      <c r="T1485" s="251">
        <f t="shared" si="155"/>
        <v>0</v>
      </c>
    </row>
    <row r="1486" spans="2:20" ht="15.9" hidden="1" x14ac:dyDescent="0.4">
      <c r="B1486" s="268"/>
      <c r="C1486" s="180"/>
      <c r="D1486" s="178"/>
      <c r="E1486" s="179"/>
      <c r="F1486" s="254"/>
      <c r="G1486" s="254"/>
      <c r="H1486" s="178"/>
      <c r="I1486" s="179"/>
      <c r="J1486" s="254"/>
      <c r="K1486" s="254"/>
      <c r="L1486" s="178"/>
      <c r="M1486" s="179"/>
      <c r="N1486" s="254"/>
      <c r="O1486" s="254"/>
      <c r="P1486" s="178"/>
      <c r="Q1486" s="179"/>
      <c r="R1486" s="254"/>
      <c r="S1486" s="254"/>
      <c r="T1486" s="251">
        <f t="shared" si="155"/>
        <v>0</v>
      </c>
    </row>
    <row r="1487" spans="2:20" ht="15.9" hidden="1" x14ac:dyDescent="0.4">
      <c r="B1487" s="268"/>
      <c r="C1487" s="180"/>
      <c r="D1487" s="178"/>
      <c r="E1487" s="179"/>
      <c r="F1487" s="254"/>
      <c r="G1487" s="254"/>
      <c r="H1487" s="178"/>
      <c r="I1487" s="179"/>
      <c r="J1487" s="254"/>
      <c r="K1487" s="254"/>
      <c r="L1487" s="178"/>
      <c r="M1487" s="179"/>
      <c r="N1487" s="254"/>
      <c r="O1487" s="254"/>
      <c r="P1487" s="178"/>
      <c r="Q1487" s="179"/>
      <c r="R1487" s="254"/>
      <c r="S1487" s="254"/>
      <c r="T1487" s="251">
        <f t="shared" si="155"/>
        <v>0</v>
      </c>
    </row>
    <row r="1488" spans="2:20" ht="15.9" hidden="1" x14ac:dyDescent="0.4">
      <c r="B1488" s="208">
        <v>525119</v>
      </c>
      <c r="C1488" s="180" t="s">
        <v>42</v>
      </c>
      <c r="D1488" s="178"/>
      <c r="E1488" s="179"/>
      <c r="F1488" s="180"/>
      <c r="G1488" s="254">
        <f>SUM(G1489:G1490)</f>
        <v>10500000</v>
      </c>
      <c r="H1488" s="178"/>
      <c r="I1488" s="179"/>
      <c r="J1488" s="180"/>
      <c r="K1488" s="254">
        <f>SUM(K1489:K1490)</f>
        <v>10500000</v>
      </c>
      <c r="L1488" s="178"/>
      <c r="M1488" s="179"/>
      <c r="N1488" s="180"/>
      <c r="O1488" s="254">
        <f>SUM(O1489:O1490)</f>
        <v>10500000</v>
      </c>
      <c r="P1488" s="178"/>
      <c r="Q1488" s="179"/>
      <c r="R1488" s="180"/>
      <c r="S1488" s="254">
        <f>SUM(S1489:S1490)</f>
        <v>10500000</v>
      </c>
      <c r="T1488" s="251">
        <f t="shared" si="155"/>
        <v>0</v>
      </c>
    </row>
    <row r="1489" spans="2:20" ht="15.9" hidden="1" x14ac:dyDescent="0.4">
      <c r="B1489" s="208" t="s">
        <v>27</v>
      </c>
      <c r="C1489" s="180" t="s">
        <v>44</v>
      </c>
      <c r="D1489" s="178">
        <v>14</v>
      </c>
      <c r="E1489" s="179" t="s">
        <v>40</v>
      </c>
      <c r="F1489" s="254">
        <v>450000</v>
      </c>
      <c r="G1489" s="254">
        <f>ROUNDDOWN(D1489*F1489,-3)</f>
        <v>6300000</v>
      </c>
      <c r="H1489" s="178">
        <v>14</v>
      </c>
      <c r="I1489" s="179" t="s">
        <v>40</v>
      </c>
      <c r="J1489" s="254">
        <v>450000</v>
      </c>
      <c r="K1489" s="254">
        <f>ROUNDDOWN(H1489*J1489,-3)</f>
        <v>6300000</v>
      </c>
      <c r="L1489" s="178">
        <v>14</v>
      </c>
      <c r="M1489" s="179" t="s">
        <v>40</v>
      </c>
      <c r="N1489" s="254">
        <v>450000</v>
      </c>
      <c r="O1489" s="254">
        <f>ROUNDDOWN(L1489*N1489,-3)</f>
        <v>6300000</v>
      </c>
      <c r="P1489" s="178">
        <v>14</v>
      </c>
      <c r="Q1489" s="179" t="s">
        <v>40</v>
      </c>
      <c r="R1489" s="254">
        <v>450000</v>
      </c>
      <c r="S1489" s="254">
        <f>ROUNDDOWN(P1489*R1489,-3)</f>
        <v>6300000</v>
      </c>
      <c r="T1489" s="251">
        <f t="shared" si="155"/>
        <v>0</v>
      </c>
    </row>
    <row r="1490" spans="2:20" ht="15.9" hidden="1" x14ac:dyDescent="0.4">
      <c r="B1490" s="208" t="s">
        <v>27</v>
      </c>
      <c r="C1490" s="180" t="s">
        <v>607</v>
      </c>
      <c r="D1490" s="178">
        <v>14</v>
      </c>
      <c r="E1490" s="179" t="s">
        <v>40</v>
      </c>
      <c r="F1490" s="254">
        <v>300000</v>
      </c>
      <c r="G1490" s="254">
        <f>ROUNDDOWN(D1490*F1490,-3)</f>
        <v>4200000</v>
      </c>
      <c r="H1490" s="178">
        <v>14</v>
      </c>
      <c r="I1490" s="179" t="s">
        <v>40</v>
      </c>
      <c r="J1490" s="254">
        <v>300000</v>
      </c>
      <c r="K1490" s="254">
        <f>ROUNDDOWN(H1490*J1490,-3)</f>
        <v>4200000</v>
      </c>
      <c r="L1490" s="178">
        <v>14</v>
      </c>
      <c r="M1490" s="179" t="s">
        <v>40</v>
      </c>
      <c r="N1490" s="254">
        <v>300000</v>
      </c>
      <c r="O1490" s="254">
        <f>ROUNDDOWN(L1490*N1490,-3)</f>
        <v>4200000</v>
      </c>
      <c r="P1490" s="178">
        <v>14</v>
      </c>
      <c r="Q1490" s="179" t="s">
        <v>40</v>
      </c>
      <c r="R1490" s="254">
        <v>300000</v>
      </c>
      <c r="S1490" s="254">
        <f>ROUNDDOWN(P1490*R1490,-3)</f>
        <v>4200000</v>
      </c>
      <c r="T1490" s="251">
        <f t="shared" si="155"/>
        <v>0</v>
      </c>
    </row>
    <row r="1491" spans="2:20" ht="15.9" hidden="1" x14ac:dyDescent="0.4">
      <c r="B1491" s="208">
        <v>525111</v>
      </c>
      <c r="C1491" s="180" t="s">
        <v>174</v>
      </c>
      <c r="D1491" s="178"/>
      <c r="E1491" s="179"/>
      <c r="F1491" s="254"/>
      <c r="G1491" s="254">
        <f>SUM(G1492:G1495)</f>
        <v>12950000</v>
      </c>
      <c r="H1491" s="178"/>
      <c r="I1491" s="179"/>
      <c r="J1491" s="254"/>
      <c r="K1491" s="254">
        <f>SUM(K1492:K1495)</f>
        <v>12950000</v>
      </c>
      <c r="L1491" s="178"/>
      <c r="M1491" s="179"/>
      <c r="N1491" s="254"/>
      <c r="O1491" s="254">
        <f>SUM(O1492:O1495)</f>
        <v>12950000</v>
      </c>
      <c r="P1491" s="178"/>
      <c r="Q1491" s="179"/>
      <c r="R1491" s="254"/>
      <c r="S1491" s="254">
        <f>SUM(S1492:S1495)</f>
        <v>12950000</v>
      </c>
      <c r="T1491" s="251">
        <f t="shared" si="155"/>
        <v>0</v>
      </c>
    </row>
    <row r="1492" spans="2:20" ht="15.9" hidden="1" x14ac:dyDescent="0.4">
      <c r="B1492" s="208"/>
      <c r="C1492" s="180" t="s">
        <v>608</v>
      </c>
      <c r="D1492" s="178">
        <v>112</v>
      </c>
      <c r="E1492" s="179" t="s">
        <v>40</v>
      </c>
      <c r="F1492" s="254">
        <v>70000</v>
      </c>
      <c r="G1492" s="254">
        <f>F1492*D1492</f>
        <v>7840000</v>
      </c>
      <c r="H1492" s="178">
        <v>112</v>
      </c>
      <c r="I1492" s="179" t="s">
        <v>40</v>
      </c>
      <c r="J1492" s="254">
        <v>70000</v>
      </c>
      <c r="K1492" s="254">
        <f>J1492*H1492</f>
        <v>7840000</v>
      </c>
      <c r="L1492" s="178">
        <v>112</v>
      </c>
      <c r="M1492" s="179" t="s">
        <v>40</v>
      </c>
      <c r="N1492" s="254">
        <v>70000</v>
      </c>
      <c r="O1492" s="254">
        <f>N1492*L1492</f>
        <v>7840000</v>
      </c>
      <c r="P1492" s="178">
        <v>112</v>
      </c>
      <c r="Q1492" s="179" t="s">
        <v>40</v>
      </c>
      <c r="R1492" s="254">
        <v>70000</v>
      </c>
      <c r="S1492" s="254">
        <f>R1492*P1492</f>
        <v>7840000</v>
      </c>
      <c r="T1492" s="251">
        <f t="shared" si="155"/>
        <v>0</v>
      </c>
    </row>
    <row r="1493" spans="2:20" ht="15.9" hidden="1" x14ac:dyDescent="0.4">
      <c r="B1493" s="208"/>
      <c r="C1493" s="180" t="s">
        <v>609</v>
      </c>
      <c r="D1493" s="178">
        <v>42</v>
      </c>
      <c r="E1493" s="179" t="s">
        <v>40</v>
      </c>
      <c r="F1493" s="254">
        <v>70000</v>
      </c>
      <c r="G1493" s="254">
        <f>F1493*D1493</f>
        <v>2940000</v>
      </c>
      <c r="H1493" s="178">
        <v>42</v>
      </c>
      <c r="I1493" s="179" t="s">
        <v>40</v>
      </c>
      <c r="J1493" s="254">
        <v>70000</v>
      </c>
      <c r="K1493" s="254">
        <f>J1493*H1493</f>
        <v>2940000</v>
      </c>
      <c r="L1493" s="178">
        <v>42</v>
      </c>
      <c r="M1493" s="179" t="s">
        <v>40</v>
      </c>
      <c r="N1493" s="254">
        <v>70000</v>
      </c>
      <c r="O1493" s="254">
        <f>N1493*L1493</f>
        <v>2940000</v>
      </c>
      <c r="P1493" s="178">
        <v>42</v>
      </c>
      <c r="Q1493" s="179" t="s">
        <v>40</v>
      </c>
      <c r="R1493" s="254">
        <v>70000</v>
      </c>
      <c r="S1493" s="254">
        <f>R1493*P1493</f>
        <v>2940000</v>
      </c>
      <c r="T1493" s="251">
        <f t="shared" ref="T1493:T1556" si="156">O1493-S1493</f>
        <v>0</v>
      </c>
    </row>
    <row r="1494" spans="2:20" ht="15.9" hidden="1" x14ac:dyDescent="0.4">
      <c r="B1494" s="208"/>
      <c r="C1494" s="180" t="s">
        <v>610</v>
      </c>
      <c r="D1494" s="178">
        <v>28</v>
      </c>
      <c r="E1494" s="179" t="s">
        <v>47</v>
      </c>
      <c r="F1494" s="254">
        <v>25000</v>
      </c>
      <c r="G1494" s="254">
        <f>F1494*D1494</f>
        <v>700000</v>
      </c>
      <c r="H1494" s="178">
        <v>28</v>
      </c>
      <c r="I1494" s="179" t="s">
        <v>47</v>
      </c>
      <c r="J1494" s="254">
        <v>25000</v>
      </c>
      <c r="K1494" s="254">
        <f>J1494*H1494</f>
        <v>700000</v>
      </c>
      <c r="L1494" s="178">
        <v>28</v>
      </c>
      <c r="M1494" s="179" t="s">
        <v>47</v>
      </c>
      <c r="N1494" s="254">
        <v>25000</v>
      </c>
      <c r="O1494" s="254">
        <f>N1494*L1494</f>
        <v>700000</v>
      </c>
      <c r="P1494" s="178">
        <v>28</v>
      </c>
      <c r="Q1494" s="179" t="s">
        <v>47</v>
      </c>
      <c r="R1494" s="254">
        <v>25000</v>
      </c>
      <c r="S1494" s="254">
        <f>R1494*P1494</f>
        <v>700000</v>
      </c>
      <c r="T1494" s="251">
        <f t="shared" si="156"/>
        <v>0</v>
      </c>
    </row>
    <row r="1495" spans="2:20" ht="15.9" hidden="1" x14ac:dyDescent="0.4">
      <c r="B1495" s="208"/>
      <c r="C1495" s="180" t="s">
        <v>611</v>
      </c>
      <c r="D1495" s="178">
        <v>98</v>
      </c>
      <c r="E1495" s="179" t="s">
        <v>47</v>
      </c>
      <c r="F1495" s="254">
        <v>15000</v>
      </c>
      <c r="G1495" s="254">
        <f>F1495*D1495</f>
        <v>1470000</v>
      </c>
      <c r="H1495" s="178">
        <v>98</v>
      </c>
      <c r="I1495" s="179" t="s">
        <v>47</v>
      </c>
      <c r="J1495" s="254">
        <v>15000</v>
      </c>
      <c r="K1495" s="254">
        <f>J1495*H1495</f>
        <v>1470000</v>
      </c>
      <c r="L1495" s="178">
        <v>98</v>
      </c>
      <c r="M1495" s="179" t="s">
        <v>47</v>
      </c>
      <c r="N1495" s="254">
        <v>15000</v>
      </c>
      <c r="O1495" s="254">
        <f>N1495*L1495</f>
        <v>1470000</v>
      </c>
      <c r="P1495" s="178">
        <v>98</v>
      </c>
      <c r="Q1495" s="179" t="s">
        <v>47</v>
      </c>
      <c r="R1495" s="254">
        <v>15000</v>
      </c>
      <c r="S1495" s="254">
        <f>R1495*P1495</f>
        <v>1470000</v>
      </c>
      <c r="T1495" s="251">
        <f t="shared" si="156"/>
        <v>0</v>
      </c>
    </row>
    <row r="1496" spans="2:20" ht="15.9" hidden="1" x14ac:dyDescent="0.4">
      <c r="B1496" s="268" t="s">
        <v>195</v>
      </c>
      <c r="C1496" s="180" t="s">
        <v>615</v>
      </c>
      <c r="D1496" s="269">
        <f>D1497</f>
        <v>8</v>
      </c>
      <c r="E1496" s="270" t="s">
        <v>30</v>
      </c>
      <c r="F1496" s="254">
        <v>0</v>
      </c>
      <c r="G1496" s="254">
        <f>G1497</f>
        <v>23840000</v>
      </c>
      <c r="H1496" s="269">
        <f>H1497</f>
        <v>8</v>
      </c>
      <c r="I1496" s="270" t="s">
        <v>30</v>
      </c>
      <c r="J1496" s="254">
        <v>0</v>
      </c>
      <c r="K1496" s="254">
        <f>K1497</f>
        <v>23840000</v>
      </c>
      <c r="L1496" s="269">
        <f>L1497</f>
        <v>8</v>
      </c>
      <c r="M1496" s="270" t="s">
        <v>30</v>
      </c>
      <c r="N1496" s="254">
        <v>0</v>
      </c>
      <c r="O1496" s="254">
        <f>O1497</f>
        <v>23840000</v>
      </c>
      <c r="P1496" s="269">
        <v>8</v>
      </c>
      <c r="Q1496" s="270" t="s">
        <v>30</v>
      </c>
      <c r="R1496" s="254">
        <v>0</v>
      </c>
      <c r="S1496" s="254">
        <f>S1497</f>
        <v>23840000</v>
      </c>
      <c r="T1496" s="251">
        <f t="shared" si="156"/>
        <v>0</v>
      </c>
    </row>
    <row r="1497" spans="2:20" ht="15.9" hidden="1" x14ac:dyDescent="0.4">
      <c r="B1497" s="312" t="s">
        <v>34</v>
      </c>
      <c r="C1497" s="313" t="s">
        <v>616</v>
      </c>
      <c r="D1497" s="269">
        <v>8</v>
      </c>
      <c r="E1497" s="270" t="s">
        <v>30</v>
      </c>
      <c r="F1497" s="254">
        <v>0</v>
      </c>
      <c r="G1497" s="254">
        <f>G1498+G1502+G1500</f>
        <v>23840000</v>
      </c>
      <c r="H1497" s="314">
        <v>8</v>
      </c>
      <c r="I1497" s="315" t="s">
        <v>30</v>
      </c>
      <c r="J1497" s="316">
        <v>0</v>
      </c>
      <c r="K1497" s="316">
        <f>K1498+K1502+K1500</f>
        <v>23840000</v>
      </c>
      <c r="L1497" s="314">
        <v>8</v>
      </c>
      <c r="M1497" s="315" t="s">
        <v>30</v>
      </c>
      <c r="N1497" s="316">
        <v>0</v>
      </c>
      <c r="O1497" s="316">
        <f>O1498+O1502+O1500</f>
        <v>23840000</v>
      </c>
      <c r="P1497" s="314">
        <v>8</v>
      </c>
      <c r="Q1497" s="315" t="s">
        <v>30</v>
      </c>
      <c r="R1497" s="316">
        <v>0</v>
      </c>
      <c r="S1497" s="316">
        <f>S1498+S1502+S1500</f>
        <v>23840000</v>
      </c>
      <c r="T1497" s="251">
        <f t="shared" si="156"/>
        <v>0</v>
      </c>
    </row>
    <row r="1498" spans="2:20" ht="15.9" hidden="1" x14ac:dyDescent="0.4">
      <c r="B1498" s="268"/>
      <c r="C1498" s="180"/>
      <c r="D1498" s="178"/>
      <c r="E1498" s="179"/>
      <c r="F1498" s="254"/>
      <c r="G1498" s="254"/>
      <c r="H1498" s="178"/>
      <c r="I1498" s="179"/>
      <c r="J1498" s="254"/>
      <c r="K1498" s="254"/>
      <c r="L1498" s="178"/>
      <c r="M1498" s="179"/>
      <c r="N1498" s="254"/>
      <c r="O1498" s="254"/>
      <c r="P1498" s="178"/>
      <c r="Q1498" s="179"/>
      <c r="R1498" s="254"/>
      <c r="S1498" s="254"/>
      <c r="T1498" s="251">
        <f t="shared" si="156"/>
        <v>0</v>
      </c>
    </row>
    <row r="1499" spans="2:20" ht="15.9" hidden="1" x14ac:dyDescent="0.4">
      <c r="B1499" s="268"/>
      <c r="C1499" s="180"/>
      <c r="D1499" s="178"/>
      <c r="E1499" s="179"/>
      <c r="F1499" s="254"/>
      <c r="G1499" s="254"/>
      <c r="H1499" s="178"/>
      <c r="I1499" s="179"/>
      <c r="J1499" s="254"/>
      <c r="K1499" s="254"/>
      <c r="L1499" s="178"/>
      <c r="M1499" s="179"/>
      <c r="N1499" s="254"/>
      <c r="O1499" s="254"/>
      <c r="P1499" s="178"/>
      <c r="Q1499" s="179"/>
      <c r="R1499" s="254"/>
      <c r="S1499" s="254"/>
      <c r="T1499" s="251">
        <f t="shared" si="156"/>
        <v>0</v>
      </c>
    </row>
    <row r="1500" spans="2:20" ht="15.9" hidden="1" x14ac:dyDescent="0.4">
      <c r="B1500" s="268"/>
      <c r="C1500" s="180"/>
      <c r="D1500" s="178"/>
      <c r="E1500" s="179"/>
      <c r="F1500" s="254"/>
      <c r="G1500" s="254"/>
      <c r="H1500" s="178"/>
      <c r="I1500" s="179"/>
      <c r="J1500" s="254"/>
      <c r="K1500" s="254"/>
      <c r="L1500" s="178"/>
      <c r="M1500" s="179"/>
      <c r="N1500" s="254"/>
      <c r="O1500" s="254"/>
      <c r="P1500" s="178"/>
      <c r="Q1500" s="179"/>
      <c r="R1500" s="254"/>
      <c r="S1500" s="254"/>
      <c r="T1500" s="251">
        <f t="shared" si="156"/>
        <v>0</v>
      </c>
    </row>
    <row r="1501" spans="2:20" ht="15.9" hidden="1" x14ac:dyDescent="0.4">
      <c r="B1501" s="268"/>
      <c r="C1501" s="180"/>
      <c r="D1501" s="178"/>
      <c r="E1501" s="179"/>
      <c r="F1501" s="254"/>
      <c r="G1501" s="254"/>
      <c r="H1501" s="178"/>
      <c r="I1501" s="179"/>
      <c r="J1501" s="254"/>
      <c r="K1501" s="254"/>
      <c r="L1501" s="178"/>
      <c r="M1501" s="179"/>
      <c r="N1501" s="254"/>
      <c r="O1501" s="254"/>
      <c r="P1501" s="178"/>
      <c r="Q1501" s="179"/>
      <c r="R1501" s="254"/>
      <c r="S1501" s="254"/>
      <c r="T1501" s="251">
        <f t="shared" si="156"/>
        <v>0</v>
      </c>
    </row>
    <row r="1502" spans="2:20" ht="15.9" hidden="1" x14ac:dyDescent="0.4">
      <c r="B1502" s="208">
        <v>525119</v>
      </c>
      <c r="C1502" s="180" t="s">
        <v>42</v>
      </c>
      <c r="D1502" s="178"/>
      <c r="E1502" s="179"/>
      <c r="F1502" s="180"/>
      <c r="G1502" s="254">
        <f>SUM(G1503:G1504)</f>
        <v>23840000</v>
      </c>
      <c r="H1502" s="178"/>
      <c r="I1502" s="179"/>
      <c r="J1502" s="180"/>
      <c r="K1502" s="254">
        <f>SUM(K1503:K1504)</f>
        <v>23840000</v>
      </c>
      <c r="L1502" s="178"/>
      <c r="M1502" s="179"/>
      <c r="N1502" s="180"/>
      <c r="O1502" s="254">
        <f>SUM(O1503:O1504)</f>
        <v>23840000</v>
      </c>
      <c r="P1502" s="178"/>
      <c r="Q1502" s="179"/>
      <c r="R1502" s="180"/>
      <c r="S1502" s="254">
        <f>SUM(S1503:S1504)</f>
        <v>23840000</v>
      </c>
      <c r="T1502" s="251">
        <f t="shared" si="156"/>
        <v>0</v>
      </c>
    </row>
    <row r="1503" spans="2:20" ht="15.9" hidden="1" x14ac:dyDescent="0.4">
      <c r="B1503" s="208" t="s">
        <v>27</v>
      </c>
      <c r="C1503" s="180" t="s">
        <v>44</v>
      </c>
      <c r="D1503" s="178">
        <v>8</v>
      </c>
      <c r="E1503" s="179" t="s">
        <v>40</v>
      </c>
      <c r="F1503" s="254">
        <v>450000</v>
      </c>
      <c r="G1503" s="254">
        <f>ROUNDDOWN(D1503*F1503,-3)</f>
        <v>3600000</v>
      </c>
      <c r="H1503" s="178">
        <v>8</v>
      </c>
      <c r="I1503" s="179" t="s">
        <v>40</v>
      </c>
      <c r="J1503" s="254">
        <v>450000</v>
      </c>
      <c r="K1503" s="254">
        <f>ROUNDDOWN(H1503*J1503,-3)</f>
        <v>3600000</v>
      </c>
      <c r="L1503" s="178">
        <v>8</v>
      </c>
      <c r="M1503" s="179" t="s">
        <v>40</v>
      </c>
      <c r="N1503" s="254">
        <v>450000</v>
      </c>
      <c r="O1503" s="254">
        <f>ROUNDDOWN(L1503*N1503,-3)</f>
        <v>3600000</v>
      </c>
      <c r="P1503" s="178">
        <v>8</v>
      </c>
      <c r="Q1503" s="179" t="s">
        <v>40</v>
      </c>
      <c r="R1503" s="254">
        <v>450000</v>
      </c>
      <c r="S1503" s="254">
        <f>ROUNDDOWN(P1503*R1503,-3)</f>
        <v>3600000</v>
      </c>
      <c r="T1503" s="251">
        <f t="shared" si="156"/>
        <v>0</v>
      </c>
    </row>
    <row r="1504" spans="2:20" ht="15.9" hidden="1" x14ac:dyDescent="0.4">
      <c r="B1504" s="208" t="s">
        <v>27</v>
      </c>
      <c r="C1504" s="180" t="s">
        <v>45</v>
      </c>
      <c r="D1504" s="178">
        <v>8</v>
      </c>
      <c r="E1504" s="179" t="s">
        <v>40</v>
      </c>
      <c r="F1504" s="254">
        <v>2530000</v>
      </c>
      <c r="G1504" s="254">
        <f>ROUNDDOWN(D1504*F1504,-3)</f>
        <v>20240000</v>
      </c>
      <c r="H1504" s="178">
        <v>8</v>
      </c>
      <c r="I1504" s="179" t="s">
        <v>40</v>
      </c>
      <c r="J1504" s="254">
        <v>2530000</v>
      </c>
      <c r="K1504" s="254">
        <f>ROUNDDOWN(H1504*J1504,-3)</f>
        <v>20240000</v>
      </c>
      <c r="L1504" s="178">
        <v>8</v>
      </c>
      <c r="M1504" s="179" t="s">
        <v>40</v>
      </c>
      <c r="N1504" s="254">
        <v>2530000</v>
      </c>
      <c r="O1504" s="254">
        <f>ROUNDDOWN(L1504*N1504,-3)</f>
        <v>20240000</v>
      </c>
      <c r="P1504" s="178">
        <v>8</v>
      </c>
      <c r="Q1504" s="179" t="s">
        <v>40</v>
      </c>
      <c r="R1504" s="254">
        <v>2530000</v>
      </c>
      <c r="S1504" s="254">
        <f>ROUNDDOWN(P1504*R1504,-3)</f>
        <v>20240000</v>
      </c>
      <c r="T1504" s="251">
        <f t="shared" si="156"/>
        <v>0</v>
      </c>
    </row>
    <row r="1505" spans="2:20" ht="15.9" hidden="1" x14ac:dyDescent="0.4">
      <c r="B1505" s="268" t="s">
        <v>325</v>
      </c>
      <c r="C1505" s="180" t="s">
        <v>617</v>
      </c>
      <c r="D1505" s="269">
        <f>D1506</f>
        <v>41</v>
      </c>
      <c r="E1505" s="270" t="s">
        <v>30</v>
      </c>
      <c r="F1505" s="254">
        <v>0</v>
      </c>
      <c r="G1505" s="254">
        <f>G1506</f>
        <v>84039000</v>
      </c>
      <c r="H1505" s="269">
        <f>H1506</f>
        <v>41</v>
      </c>
      <c r="I1505" s="270" t="s">
        <v>30</v>
      </c>
      <c r="J1505" s="254">
        <v>0</v>
      </c>
      <c r="K1505" s="254">
        <f>K1506</f>
        <v>84039000</v>
      </c>
      <c r="L1505" s="269">
        <f>L1506</f>
        <v>41</v>
      </c>
      <c r="M1505" s="270" t="s">
        <v>30</v>
      </c>
      <c r="N1505" s="254">
        <v>0</v>
      </c>
      <c r="O1505" s="254">
        <f>O1506</f>
        <v>84039000</v>
      </c>
      <c r="P1505" s="269">
        <v>41</v>
      </c>
      <c r="Q1505" s="270" t="s">
        <v>30</v>
      </c>
      <c r="R1505" s="254">
        <v>0</v>
      </c>
      <c r="S1505" s="254">
        <f>S1506</f>
        <v>84039000</v>
      </c>
      <c r="T1505" s="251">
        <f t="shared" si="156"/>
        <v>0</v>
      </c>
    </row>
    <row r="1506" spans="2:20" ht="29.15" hidden="1" x14ac:dyDescent="0.4">
      <c r="B1506" s="312" t="s">
        <v>34</v>
      </c>
      <c r="C1506" s="313" t="s">
        <v>618</v>
      </c>
      <c r="D1506" s="269">
        <v>41</v>
      </c>
      <c r="E1506" s="270" t="s">
        <v>30</v>
      </c>
      <c r="F1506" s="254">
        <v>0</v>
      </c>
      <c r="G1506" s="254">
        <f>G1507+G1510+G1512+G1516</f>
        <v>84039000</v>
      </c>
      <c r="H1506" s="314">
        <v>41</v>
      </c>
      <c r="I1506" s="315" t="s">
        <v>30</v>
      </c>
      <c r="J1506" s="316">
        <v>0</v>
      </c>
      <c r="K1506" s="316">
        <f>K1507+K1510+K1512+K1516</f>
        <v>84039000</v>
      </c>
      <c r="L1506" s="314">
        <v>41</v>
      </c>
      <c r="M1506" s="315" t="s">
        <v>30</v>
      </c>
      <c r="N1506" s="316">
        <v>0</v>
      </c>
      <c r="O1506" s="316">
        <f>O1507+O1510+O1512+O1516</f>
        <v>84039000</v>
      </c>
      <c r="P1506" s="314">
        <v>41</v>
      </c>
      <c r="Q1506" s="315" t="s">
        <v>30</v>
      </c>
      <c r="R1506" s="316">
        <v>0</v>
      </c>
      <c r="S1506" s="316">
        <f>S1507+S1510+S1512+S1516</f>
        <v>84039000</v>
      </c>
      <c r="T1506" s="251">
        <f t="shared" si="156"/>
        <v>0</v>
      </c>
    </row>
    <row r="1507" spans="2:20" ht="15.9" hidden="1" x14ac:dyDescent="0.4">
      <c r="B1507" s="208"/>
      <c r="C1507" s="180"/>
      <c r="D1507" s="178"/>
      <c r="E1507" s="179"/>
      <c r="F1507" s="180"/>
      <c r="G1507" s="254"/>
      <c r="H1507" s="178"/>
      <c r="I1507" s="179"/>
      <c r="J1507" s="180"/>
      <c r="K1507" s="254"/>
      <c r="L1507" s="178"/>
      <c r="M1507" s="179"/>
      <c r="N1507" s="180"/>
      <c r="O1507" s="254"/>
      <c r="P1507" s="178"/>
      <c r="Q1507" s="179"/>
      <c r="R1507" s="180"/>
      <c r="S1507" s="254"/>
      <c r="T1507" s="251">
        <f t="shared" si="156"/>
        <v>0</v>
      </c>
    </row>
    <row r="1508" spans="2:20" ht="15.9" hidden="1" x14ac:dyDescent="0.4">
      <c r="B1508" s="208"/>
      <c r="C1508" s="180"/>
      <c r="D1508" s="178"/>
      <c r="E1508" s="179"/>
      <c r="F1508" s="254"/>
      <c r="G1508" s="254"/>
      <c r="H1508" s="178"/>
      <c r="I1508" s="179"/>
      <c r="J1508" s="254"/>
      <c r="K1508" s="254"/>
      <c r="L1508" s="178"/>
      <c r="M1508" s="179"/>
      <c r="N1508" s="254"/>
      <c r="O1508" s="254"/>
      <c r="P1508" s="178"/>
      <c r="Q1508" s="179"/>
      <c r="R1508" s="254"/>
      <c r="S1508" s="254"/>
      <c r="T1508" s="251">
        <f t="shared" si="156"/>
        <v>0</v>
      </c>
    </row>
    <row r="1509" spans="2:20" ht="15.9" hidden="1" x14ac:dyDescent="0.4">
      <c r="B1509" s="208"/>
      <c r="C1509" s="180"/>
      <c r="D1509" s="178"/>
      <c r="E1509" s="179"/>
      <c r="F1509" s="254"/>
      <c r="G1509" s="254"/>
      <c r="H1509" s="178"/>
      <c r="I1509" s="179"/>
      <c r="J1509" s="254"/>
      <c r="K1509" s="254"/>
      <c r="L1509" s="178"/>
      <c r="M1509" s="179"/>
      <c r="N1509" s="254"/>
      <c r="O1509" s="254"/>
      <c r="P1509" s="178"/>
      <c r="Q1509" s="179"/>
      <c r="R1509" s="254"/>
      <c r="S1509" s="254"/>
      <c r="T1509" s="251">
        <f t="shared" si="156"/>
        <v>0</v>
      </c>
    </row>
    <row r="1510" spans="2:20" ht="15.9" hidden="1" x14ac:dyDescent="0.4">
      <c r="B1510" s="208"/>
      <c r="C1510" s="180"/>
      <c r="D1510" s="178"/>
      <c r="E1510" s="179"/>
      <c r="F1510" s="180"/>
      <c r="G1510" s="254"/>
      <c r="H1510" s="178"/>
      <c r="I1510" s="179"/>
      <c r="J1510" s="180"/>
      <c r="K1510" s="254"/>
      <c r="L1510" s="178"/>
      <c r="M1510" s="179"/>
      <c r="N1510" s="180"/>
      <c r="O1510" s="254"/>
      <c r="P1510" s="178"/>
      <c r="Q1510" s="179"/>
      <c r="R1510" s="180"/>
      <c r="S1510" s="254"/>
      <c r="T1510" s="251">
        <f t="shared" si="156"/>
        <v>0</v>
      </c>
    </row>
    <row r="1511" spans="2:20" ht="15.9" hidden="1" x14ac:dyDescent="0.4">
      <c r="B1511" s="208"/>
      <c r="C1511" s="180"/>
      <c r="D1511" s="178"/>
      <c r="E1511" s="179"/>
      <c r="F1511" s="254"/>
      <c r="G1511" s="254"/>
      <c r="H1511" s="178"/>
      <c r="I1511" s="179"/>
      <c r="J1511" s="254"/>
      <c r="K1511" s="254"/>
      <c r="L1511" s="178"/>
      <c r="M1511" s="179"/>
      <c r="N1511" s="254"/>
      <c r="O1511" s="254"/>
      <c r="P1511" s="178"/>
      <c r="Q1511" s="179"/>
      <c r="R1511" s="254"/>
      <c r="S1511" s="254"/>
      <c r="T1511" s="251">
        <f t="shared" si="156"/>
        <v>0</v>
      </c>
    </row>
    <row r="1512" spans="2:20" ht="15.9" hidden="1" x14ac:dyDescent="0.4">
      <c r="B1512" s="208"/>
      <c r="C1512" s="180"/>
      <c r="D1512" s="178"/>
      <c r="E1512" s="179"/>
      <c r="F1512" s="180"/>
      <c r="G1512" s="254"/>
      <c r="H1512" s="178"/>
      <c r="I1512" s="179"/>
      <c r="J1512" s="180"/>
      <c r="K1512" s="254"/>
      <c r="L1512" s="178"/>
      <c r="M1512" s="179"/>
      <c r="N1512" s="180"/>
      <c r="O1512" s="254"/>
      <c r="P1512" s="178"/>
      <c r="Q1512" s="179"/>
      <c r="R1512" s="180"/>
      <c r="S1512" s="254"/>
      <c r="T1512" s="251">
        <f t="shared" si="156"/>
        <v>0</v>
      </c>
    </row>
    <row r="1513" spans="2:20" ht="15.9" hidden="1" x14ac:dyDescent="0.4">
      <c r="B1513" s="208"/>
      <c r="C1513" s="180"/>
      <c r="D1513" s="178"/>
      <c r="E1513" s="179"/>
      <c r="F1513" s="254"/>
      <c r="G1513" s="254"/>
      <c r="H1513" s="178"/>
      <c r="I1513" s="179"/>
      <c r="J1513" s="254"/>
      <c r="K1513" s="254"/>
      <c r="L1513" s="178"/>
      <c r="M1513" s="179"/>
      <c r="N1513" s="254"/>
      <c r="O1513" s="254"/>
      <c r="P1513" s="178"/>
      <c r="Q1513" s="179"/>
      <c r="R1513" s="254"/>
      <c r="S1513" s="254"/>
      <c r="T1513" s="251">
        <f t="shared" si="156"/>
        <v>0</v>
      </c>
    </row>
    <row r="1514" spans="2:20" ht="15.9" hidden="1" x14ac:dyDescent="0.4">
      <c r="B1514" s="208"/>
      <c r="C1514" s="180"/>
      <c r="D1514" s="178"/>
      <c r="E1514" s="179"/>
      <c r="F1514" s="254"/>
      <c r="G1514" s="254"/>
      <c r="H1514" s="178"/>
      <c r="I1514" s="179"/>
      <c r="J1514" s="254"/>
      <c r="K1514" s="254"/>
      <c r="L1514" s="178"/>
      <c r="M1514" s="179"/>
      <c r="N1514" s="254"/>
      <c r="O1514" s="254"/>
      <c r="P1514" s="178"/>
      <c r="Q1514" s="179"/>
      <c r="R1514" s="254"/>
      <c r="S1514" s="254"/>
      <c r="T1514" s="251">
        <f t="shared" si="156"/>
        <v>0</v>
      </c>
    </row>
    <row r="1515" spans="2:20" ht="15.9" hidden="1" x14ac:dyDescent="0.4">
      <c r="B1515" s="208"/>
      <c r="C1515" s="180"/>
      <c r="D1515" s="178"/>
      <c r="E1515" s="179"/>
      <c r="F1515" s="254"/>
      <c r="G1515" s="254"/>
      <c r="H1515" s="178"/>
      <c r="I1515" s="179"/>
      <c r="J1515" s="254"/>
      <c r="K1515" s="254"/>
      <c r="L1515" s="178"/>
      <c r="M1515" s="179"/>
      <c r="N1515" s="254"/>
      <c r="O1515" s="254"/>
      <c r="P1515" s="178"/>
      <c r="Q1515" s="179"/>
      <c r="R1515" s="254"/>
      <c r="S1515" s="254"/>
      <c r="T1515" s="251">
        <f t="shared" si="156"/>
        <v>0</v>
      </c>
    </row>
    <row r="1516" spans="2:20" ht="15.9" hidden="1" x14ac:dyDescent="0.4">
      <c r="B1516" s="208">
        <v>525119</v>
      </c>
      <c r="C1516" s="180" t="s">
        <v>42</v>
      </c>
      <c r="D1516" s="178"/>
      <c r="E1516" s="179"/>
      <c r="F1516" s="180"/>
      <c r="G1516" s="254">
        <f>SUM(G1517:G1519)</f>
        <v>84039000</v>
      </c>
      <c r="H1516" s="178"/>
      <c r="I1516" s="179"/>
      <c r="J1516" s="180"/>
      <c r="K1516" s="254">
        <f>SUM(K1517:K1519)</f>
        <v>84039000</v>
      </c>
      <c r="L1516" s="178"/>
      <c r="M1516" s="179"/>
      <c r="N1516" s="180"/>
      <c r="O1516" s="254">
        <f>SUM(O1517:O1519)</f>
        <v>84039000</v>
      </c>
      <c r="P1516" s="178"/>
      <c r="Q1516" s="179"/>
      <c r="R1516" s="180"/>
      <c r="S1516" s="254">
        <f>SUM(S1517:S1519)</f>
        <v>84039000</v>
      </c>
      <c r="T1516" s="251">
        <f t="shared" si="156"/>
        <v>0</v>
      </c>
    </row>
    <row r="1517" spans="2:20" ht="15.9" hidden="1" x14ac:dyDescent="0.4">
      <c r="B1517" s="208"/>
      <c r="C1517" s="180" t="s">
        <v>607</v>
      </c>
      <c r="D1517" s="178">
        <v>41</v>
      </c>
      <c r="E1517" s="179" t="s">
        <v>40</v>
      </c>
      <c r="F1517" s="254">
        <v>300000</v>
      </c>
      <c r="G1517" s="254">
        <f>ROUNDDOWN(D1517*F1517,-3)</f>
        <v>12300000</v>
      </c>
      <c r="H1517" s="178">
        <v>41</v>
      </c>
      <c r="I1517" s="179" t="s">
        <v>40</v>
      </c>
      <c r="J1517" s="254">
        <v>300000</v>
      </c>
      <c r="K1517" s="254">
        <f>ROUNDDOWN(H1517*J1517,-3)</f>
        <v>12300000</v>
      </c>
      <c r="L1517" s="178">
        <v>41</v>
      </c>
      <c r="M1517" s="179" t="s">
        <v>40</v>
      </c>
      <c r="N1517" s="254">
        <v>300000</v>
      </c>
      <c r="O1517" s="254">
        <f>ROUNDDOWN(L1517*N1517,-3)</f>
        <v>12300000</v>
      </c>
      <c r="P1517" s="178">
        <v>41</v>
      </c>
      <c r="Q1517" s="179" t="s">
        <v>40</v>
      </c>
      <c r="R1517" s="254">
        <v>300000</v>
      </c>
      <c r="S1517" s="254">
        <f>ROUNDDOWN(P1517*R1517,-3)</f>
        <v>12300000</v>
      </c>
      <c r="T1517" s="251">
        <f t="shared" si="156"/>
        <v>0</v>
      </c>
    </row>
    <row r="1518" spans="2:20" ht="15.9" hidden="1" x14ac:dyDescent="0.4">
      <c r="B1518" s="208"/>
      <c r="C1518" s="180" t="s">
        <v>254</v>
      </c>
      <c r="D1518" s="178">
        <v>1</v>
      </c>
      <c r="E1518" s="179" t="s">
        <v>38</v>
      </c>
      <c r="F1518" s="254">
        <v>14339000</v>
      </c>
      <c r="G1518" s="254">
        <f>ROUNDDOWN(D1518*F1518,-3)</f>
        <v>14339000</v>
      </c>
      <c r="H1518" s="178">
        <v>1</v>
      </c>
      <c r="I1518" s="179" t="s">
        <v>38</v>
      </c>
      <c r="J1518" s="254">
        <v>14339000</v>
      </c>
      <c r="K1518" s="254">
        <f>ROUNDDOWN(H1518*J1518,-3)</f>
        <v>14339000</v>
      </c>
      <c r="L1518" s="178">
        <v>1</v>
      </c>
      <c r="M1518" s="179" t="s">
        <v>38</v>
      </c>
      <c r="N1518" s="254">
        <v>14339000</v>
      </c>
      <c r="O1518" s="254">
        <f>ROUNDDOWN(L1518*N1518,-3)</f>
        <v>14339000</v>
      </c>
      <c r="P1518" s="178">
        <v>1</v>
      </c>
      <c r="Q1518" s="179" t="s">
        <v>38</v>
      </c>
      <c r="R1518" s="254">
        <v>14339000</v>
      </c>
      <c r="S1518" s="254">
        <f>ROUNDDOWN(P1518*R1518,-3)</f>
        <v>14339000</v>
      </c>
      <c r="T1518" s="251">
        <f t="shared" si="156"/>
        <v>0</v>
      </c>
    </row>
    <row r="1519" spans="2:20" ht="15.9" hidden="1" x14ac:dyDescent="0.4">
      <c r="B1519" s="208" t="s">
        <v>27</v>
      </c>
      <c r="C1519" s="180" t="s">
        <v>72</v>
      </c>
      <c r="D1519" s="178">
        <v>287</v>
      </c>
      <c r="E1519" s="179" t="s">
        <v>231</v>
      </c>
      <c r="F1519" s="254">
        <v>200000</v>
      </c>
      <c r="G1519" s="254">
        <f>ROUNDDOWN(D1519*F1519,-3)</f>
        <v>57400000</v>
      </c>
      <c r="H1519" s="178">
        <v>287</v>
      </c>
      <c r="I1519" s="179" t="s">
        <v>231</v>
      </c>
      <c r="J1519" s="254">
        <v>200000</v>
      </c>
      <c r="K1519" s="254">
        <f>ROUNDDOWN(H1519*J1519,-3)</f>
        <v>57400000</v>
      </c>
      <c r="L1519" s="178">
        <v>287</v>
      </c>
      <c r="M1519" s="179" t="s">
        <v>231</v>
      </c>
      <c r="N1519" s="254">
        <v>200000</v>
      </c>
      <c r="O1519" s="254">
        <f>ROUNDDOWN(L1519*N1519,-3)</f>
        <v>57400000</v>
      </c>
      <c r="P1519" s="178">
        <v>287</v>
      </c>
      <c r="Q1519" s="179" t="s">
        <v>231</v>
      </c>
      <c r="R1519" s="254">
        <v>200000</v>
      </c>
      <c r="S1519" s="254">
        <f>ROUNDDOWN(P1519*R1519,-3)</f>
        <v>57400000</v>
      </c>
      <c r="T1519" s="251">
        <f t="shared" si="156"/>
        <v>0</v>
      </c>
    </row>
    <row r="1520" spans="2:20" ht="15.9" hidden="1" x14ac:dyDescent="0.4">
      <c r="B1520" s="268" t="s">
        <v>251</v>
      </c>
      <c r="C1520" s="180" t="s">
        <v>619</v>
      </c>
      <c r="D1520" s="269">
        <f>D1521</f>
        <v>38</v>
      </c>
      <c r="E1520" s="270" t="s">
        <v>30</v>
      </c>
      <c r="F1520" s="254">
        <v>0</v>
      </c>
      <c r="G1520" s="254">
        <f>G1521</f>
        <v>67294000</v>
      </c>
      <c r="H1520" s="269">
        <f>H1521</f>
        <v>38</v>
      </c>
      <c r="I1520" s="270" t="s">
        <v>30</v>
      </c>
      <c r="J1520" s="254">
        <v>0</v>
      </c>
      <c r="K1520" s="254">
        <f>K1521</f>
        <v>67294000</v>
      </c>
      <c r="L1520" s="269">
        <f>L1521</f>
        <v>38</v>
      </c>
      <c r="M1520" s="270" t="s">
        <v>30</v>
      </c>
      <c r="N1520" s="254">
        <v>0</v>
      </c>
      <c r="O1520" s="254">
        <f>O1521</f>
        <v>67294000</v>
      </c>
      <c r="P1520" s="269">
        <v>38</v>
      </c>
      <c r="Q1520" s="270" t="s">
        <v>30</v>
      </c>
      <c r="R1520" s="254">
        <v>0</v>
      </c>
      <c r="S1520" s="254">
        <f>S1521</f>
        <v>67294000</v>
      </c>
      <c r="T1520" s="251">
        <f t="shared" si="156"/>
        <v>0</v>
      </c>
    </row>
    <row r="1521" spans="2:20" ht="29.15" hidden="1" x14ac:dyDescent="0.4">
      <c r="B1521" s="312" t="s">
        <v>34</v>
      </c>
      <c r="C1521" s="313" t="s">
        <v>620</v>
      </c>
      <c r="D1521" s="269">
        <v>38</v>
      </c>
      <c r="E1521" s="270" t="s">
        <v>30</v>
      </c>
      <c r="F1521" s="254">
        <v>0</v>
      </c>
      <c r="G1521" s="254">
        <f>G1522+G1525+G1529+G1531</f>
        <v>67294000</v>
      </c>
      <c r="H1521" s="314">
        <v>38</v>
      </c>
      <c r="I1521" s="315" t="s">
        <v>30</v>
      </c>
      <c r="J1521" s="316">
        <v>0</v>
      </c>
      <c r="K1521" s="316">
        <f>K1522+K1525+K1529+K1531</f>
        <v>67294000</v>
      </c>
      <c r="L1521" s="314">
        <v>38</v>
      </c>
      <c r="M1521" s="315" t="s">
        <v>30</v>
      </c>
      <c r="N1521" s="316">
        <v>0</v>
      </c>
      <c r="O1521" s="316">
        <f>O1522+O1525+O1529+O1531</f>
        <v>67294000</v>
      </c>
      <c r="P1521" s="314">
        <v>38</v>
      </c>
      <c r="Q1521" s="315" t="s">
        <v>30</v>
      </c>
      <c r="R1521" s="316">
        <v>0</v>
      </c>
      <c r="S1521" s="316">
        <f>S1522+S1525+S1529+S1531</f>
        <v>67294000</v>
      </c>
      <c r="T1521" s="251">
        <f t="shared" si="156"/>
        <v>0</v>
      </c>
    </row>
    <row r="1522" spans="2:20" ht="15.9" hidden="1" x14ac:dyDescent="0.4">
      <c r="B1522" s="208"/>
      <c r="C1522" s="180"/>
      <c r="D1522" s="178"/>
      <c r="E1522" s="179"/>
      <c r="F1522" s="180"/>
      <c r="G1522" s="254"/>
      <c r="H1522" s="178"/>
      <c r="I1522" s="179"/>
      <c r="J1522" s="180"/>
      <c r="K1522" s="254"/>
      <c r="L1522" s="178"/>
      <c r="M1522" s="179"/>
      <c r="N1522" s="180"/>
      <c r="O1522" s="254"/>
      <c r="P1522" s="178"/>
      <c r="Q1522" s="179"/>
      <c r="R1522" s="180"/>
      <c r="S1522" s="254"/>
      <c r="T1522" s="251">
        <f t="shared" si="156"/>
        <v>0</v>
      </c>
    </row>
    <row r="1523" spans="2:20" ht="15.9" hidden="1" x14ac:dyDescent="0.4">
      <c r="B1523" s="208"/>
      <c r="C1523" s="180"/>
      <c r="D1523" s="178"/>
      <c r="E1523" s="179"/>
      <c r="F1523" s="254"/>
      <c r="G1523" s="254"/>
      <c r="H1523" s="178"/>
      <c r="I1523" s="179"/>
      <c r="J1523" s="254"/>
      <c r="K1523" s="254"/>
      <c r="L1523" s="178"/>
      <c r="M1523" s="179"/>
      <c r="N1523" s="254"/>
      <c r="O1523" s="254"/>
      <c r="P1523" s="178"/>
      <c r="Q1523" s="179"/>
      <c r="R1523" s="254"/>
      <c r="S1523" s="254"/>
      <c r="T1523" s="251">
        <f t="shared" si="156"/>
        <v>0</v>
      </c>
    </row>
    <row r="1524" spans="2:20" ht="15.9" hidden="1" x14ac:dyDescent="0.4">
      <c r="B1524" s="208"/>
      <c r="C1524" s="180"/>
      <c r="D1524" s="178"/>
      <c r="E1524" s="179"/>
      <c r="F1524" s="254"/>
      <c r="G1524" s="254"/>
      <c r="H1524" s="178"/>
      <c r="I1524" s="179"/>
      <c r="J1524" s="254"/>
      <c r="K1524" s="254"/>
      <c r="L1524" s="178"/>
      <c r="M1524" s="179"/>
      <c r="N1524" s="254"/>
      <c r="O1524" s="254"/>
      <c r="P1524" s="178"/>
      <c r="Q1524" s="179"/>
      <c r="R1524" s="254"/>
      <c r="S1524" s="254"/>
      <c r="T1524" s="251">
        <f t="shared" si="156"/>
        <v>0</v>
      </c>
    </row>
    <row r="1525" spans="2:20" ht="15.9" hidden="1" x14ac:dyDescent="0.4">
      <c r="B1525" s="208"/>
      <c r="C1525" s="180"/>
      <c r="D1525" s="178"/>
      <c r="E1525" s="179"/>
      <c r="F1525" s="180"/>
      <c r="G1525" s="254"/>
      <c r="H1525" s="178"/>
      <c r="I1525" s="179"/>
      <c r="J1525" s="180"/>
      <c r="K1525" s="254"/>
      <c r="L1525" s="178"/>
      <c r="M1525" s="179"/>
      <c r="N1525" s="180"/>
      <c r="O1525" s="254"/>
      <c r="P1525" s="178"/>
      <c r="Q1525" s="179"/>
      <c r="R1525" s="180"/>
      <c r="S1525" s="254"/>
      <c r="T1525" s="251">
        <f t="shared" si="156"/>
        <v>0</v>
      </c>
    </row>
    <row r="1526" spans="2:20" ht="15.9" hidden="1" x14ac:dyDescent="0.4">
      <c r="B1526" s="208"/>
      <c r="C1526" s="180"/>
      <c r="D1526" s="178"/>
      <c r="E1526" s="179"/>
      <c r="F1526" s="254"/>
      <c r="G1526" s="254"/>
      <c r="H1526" s="178"/>
      <c r="I1526" s="179"/>
      <c r="J1526" s="254"/>
      <c r="K1526" s="254"/>
      <c r="L1526" s="178"/>
      <c r="M1526" s="179"/>
      <c r="N1526" s="254"/>
      <c r="O1526" s="254"/>
      <c r="P1526" s="178"/>
      <c r="Q1526" s="179"/>
      <c r="R1526" s="254"/>
      <c r="S1526" s="254"/>
      <c r="T1526" s="251">
        <f t="shared" si="156"/>
        <v>0</v>
      </c>
    </row>
    <row r="1527" spans="2:20" ht="15.9" hidden="1" x14ac:dyDescent="0.4">
      <c r="B1527" s="208"/>
      <c r="C1527" s="180"/>
      <c r="D1527" s="178"/>
      <c r="E1527" s="179"/>
      <c r="F1527" s="254"/>
      <c r="G1527" s="254"/>
      <c r="H1527" s="178"/>
      <c r="I1527" s="179"/>
      <c r="J1527" s="254"/>
      <c r="K1527" s="254"/>
      <c r="L1527" s="178"/>
      <c r="M1527" s="179"/>
      <c r="N1527" s="254"/>
      <c r="O1527" s="254"/>
      <c r="P1527" s="178"/>
      <c r="Q1527" s="179"/>
      <c r="R1527" s="254"/>
      <c r="S1527" s="254"/>
      <c r="T1527" s="251">
        <f t="shared" si="156"/>
        <v>0</v>
      </c>
    </row>
    <row r="1528" spans="2:20" ht="15.9" hidden="1" x14ac:dyDescent="0.4">
      <c r="B1528" s="208"/>
      <c r="C1528" s="180"/>
      <c r="D1528" s="178"/>
      <c r="E1528" s="179"/>
      <c r="F1528" s="254"/>
      <c r="G1528" s="254"/>
      <c r="H1528" s="178"/>
      <c r="I1528" s="179"/>
      <c r="J1528" s="254"/>
      <c r="K1528" s="254"/>
      <c r="L1528" s="178"/>
      <c r="M1528" s="179"/>
      <c r="N1528" s="254"/>
      <c r="O1528" s="254"/>
      <c r="P1528" s="178"/>
      <c r="Q1528" s="179"/>
      <c r="R1528" s="254"/>
      <c r="S1528" s="254"/>
      <c r="T1528" s="251">
        <f t="shared" si="156"/>
        <v>0</v>
      </c>
    </row>
    <row r="1529" spans="2:20" ht="15.9" hidden="1" x14ac:dyDescent="0.4">
      <c r="B1529" s="208"/>
      <c r="C1529" s="180"/>
      <c r="D1529" s="178"/>
      <c r="E1529" s="179"/>
      <c r="F1529" s="180"/>
      <c r="G1529" s="254"/>
      <c r="H1529" s="178"/>
      <c r="I1529" s="179"/>
      <c r="J1529" s="180"/>
      <c r="K1529" s="254"/>
      <c r="L1529" s="178"/>
      <c r="M1529" s="179"/>
      <c r="N1529" s="180"/>
      <c r="O1529" s="254"/>
      <c r="P1529" s="178"/>
      <c r="Q1529" s="179"/>
      <c r="R1529" s="180"/>
      <c r="S1529" s="254"/>
      <c r="T1529" s="251">
        <f t="shared" si="156"/>
        <v>0</v>
      </c>
    </row>
    <row r="1530" spans="2:20" ht="15.9" hidden="1" x14ac:dyDescent="0.4">
      <c r="B1530" s="208"/>
      <c r="C1530" s="180"/>
      <c r="D1530" s="178"/>
      <c r="E1530" s="179"/>
      <c r="F1530" s="254"/>
      <c r="G1530" s="254"/>
      <c r="H1530" s="178"/>
      <c r="I1530" s="179"/>
      <c r="J1530" s="254"/>
      <c r="K1530" s="254"/>
      <c r="L1530" s="178"/>
      <c r="M1530" s="179"/>
      <c r="N1530" s="254"/>
      <c r="O1530" s="254"/>
      <c r="P1530" s="178"/>
      <c r="Q1530" s="179"/>
      <c r="R1530" s="254"/>
      <c r="S1530" s="254"/>
      <c r="T1530" s="251">
        <f t="shared" si="156"/>
        <v>0</v>
      </c>
    </row>
    <row r="1531" spans="2:20" ht="15.9" hidden="1" x14ac:dyDescent="0.4">
      <c r="B1531" s="208">
        <v>525119</v>
      </c>
      <c r="C1531" s="180" t="s">
        <v>42</v>
      </c>
      <c r="D1531" s="178"/>
      <c r="E1531" s="179"/>
      <c r="F1531" s="180"/>
      <c r="G1531" s="254">
        <f>SUM(G1532:G1534)</f>
        <v>67294000</v>
      </c>
      <c r="H1531" s="178"/>
      <c r="I1531" s="179"/>
      <c r="J1531" s="180"/>
      <c r="K1531" s="254">
        <f>SUM(K1532:K1534)</f>
        <v>67294000</v>
      </c>
      <c r="L1531" s="178"/>
      <c r="M1531" s="179"/>
      <c r="N1531" s="180"/>
      <c r="O1531" s="254">
        <f>SUM(O1532:O1534)</f>
        <v>67294000</v>
      </c>
      <c r="P1531" s="178"/>
      <c r="Q1531" s="179"/>
      <c r="R1531" s="180"/>
      <c r="S1531" s="254">
        <f>SUM(S1532:S1534)</f>
        <v>67294000</v>
      </c>
      <c r="T1531" s="251">
        <f t="shared" si="156"/>
        <v>0</v>
      </c>
    </row>
    <row r="1532" spans="2:20" ht="15.9" hidden="1" x14ac:dyDescent="0.4">
      <c r="B1532" s="208"/>
      <c r="C1532" s="180" t="s">
        <v>607</v>
      </c>
      <c r="D1532" s="178">
        <v>36</v>
      </c>
      <c r="E1532" s="179" t="s">
        <v>40</v>
      </c>
      <c r="F1532" s="254">
        <v>300000</v>
      </c>
      <c r="G1532" s="254">
        <f>ROUNDDOWN(D1532*F1532,-3)</f>
        <v>10800000</v>
      </c>
      <c r="H1532" s="178">
        <v>36</v>
      </c>
      <c r="I1532" s="179" t="s">
        <v>40</v>
      </c>
      <c r="J1532" s="254">
        <v>300000</v>
      </c>
      <c r="K1532" s="254">
        <f>ROUNDDOWN(H1532*J1532,-3)</f>
        <v>10800000</v>
      </c>
      <c r="L1532" s="178">
        <v>36</v>
      </c>
      <c r="M1532" s="179" t="s">
        <v>40</v>
      </c>
      <c r="N1532" s="254">
        <v>300000</v>
      </c>
      <c r="O1532" s="254">
        <f>ROUNDDOWN(L1532*N1532,-3)</f>
        <v>10800000</v>
      </c>
      <c r="P1532" s="178">
        <v>36</v>
      </c>
      <c r="Q1532" s="179" t="s">
        <v>40</v>
      </c>
      <c r="R1532" s="254">
        <v>300000</v>
      </c>
      <c r="S1532" s="254">
        <f>ROUNDDOWN(P1532*R1532,-3)</f>
        <v>10800000</v>
      </c>
      <c r="T1532" s="251">
        <f t="shared" si="156"/>
        <v>0</v>
      </c>
    </row>
    <row r="1533" spans="2:20" ht="15.9" hidden="1" x14ac:dyDescent="0.4">
      <c r="B1533" s="208"/>
      <c r="C1533" s="180" t="s">
        <v>254</v>
      </c>
      <c r="D1533" s="178">
        <v>1</v>
      </c>
      <c r="E1533" s="179" t="s">
        <v>38</v>
      </c>
      <c r="F1533" s="254">
        <v>13294000</v>
      </c>
      <c r="G1533" s="254">
        <f>ROUNDDOWN(D1533*F1533,-3)</f>
        <v>13294000</v>
      </c>
      <c r="H1533" s="178">
        <v>1</v>
      </c>
      <c r="I1533" s="179" t="s">
        <v>38</v>
      </c>
      <c r="J1533" s="254">
        <v>13294000</v>
      </c>
      <c r="K1533" s="254">
        <f>ROUNDDOWN(H1533*J1533,-3)</f>
        <v>13294000</v>
      </c>
      <c r="L1533" s="178">
        <v>1</v>
      </c>
      <c r="M1533" s="179" t="s">
        <v>38</v>
      </c>
      <c r="N1533" s="254">
        <v>13294000</v>
      </c>
      <c r="O1533" s="254">
        <f>ROUNDDOWN(L1533*N1533,-3)</f>
        <v>13294000</v>
      </c>
      <c r="P1533" s="178">
        <v>1</v>
      </c>
      <c r="Q1533" s="179" t="s">
        <v>38</v>
      </c>
      <c r="R1533" s="254">
        <v>13294000</v>
      </c>
      <c r="S1533" s="254">
        <f>ROUNDDOWN(P1533*R1533,-3)</f>
        <v>13294000</v>
      </c>
      <c r="T1533" s="251">
        <f t="shared" si="156"/>
        <v>0</v>
      </c>
    </row>
    <row r="1534" spans="2:20" ht="15.9" hidden="1" x14ac:dyDescent="0.4">
      <c r="B1534" s="208" t="s">
        <v>27</v>
      </c>
      <c r="C1534" s="180" t="s">
        <v>621</v>
      </c>
      <c r="D1534" s="178">
        <v>216</v>
      </c>
      <c r="E1534" s="179" t="s">
        <v>231</v>
      </c>
      <c r="F1534" s="254">
        <v>200000</v>
      </c>
      <c r="G1534" s="254">
        <f>ROUNDDOWN(D1534*F1534,-3)</f>
        <v>43200000</v>
      </c>
      <c r="H1534" s="178">
        <v>216</v>
      </c>
      <c r="I1534" s="179" t="s">
        <v>231</v>
      </c>
      <c r="J1534" s="254">
        <v>200000</v>
      </c>
      <c r="K1534" s="254">
        <f>ROUNDDOWN(H1534*J1534,-3)</f>
        <v>43200000</v>
      </c>
      <c r="L1534" s="178">
        <v>216</v>
      </c>
      <c r="M1534" s="179" t="s">
        <v>231</v>
      </c>
      <c r="N1534" s="254">
        <v>200000</v>
      </c>
      <c r="O1534" s="254">
        <f>ROUNDDOWN(L1534*N1534,-3)</f>
        <v>43200000</v>
      </c>
      <c r="P1534" s="178">
        <v>216</v>
      </c>
      <c r="Q1534" s="179" t="s">
        <v>231</v>
      </c>
      <c r="R1534" s="254">
        <v>200000</v>
      </c>
      <c r="S1534" s="254">
        <f>ROUNDDOWN(P1534*R1534,-3)</f>
        <v>43200000</v>
      </c>
      <c r="T1534" s="251">
        <f t="shared" si="156"/>
        <v>0</v>
      </c>
    </row>
    <row r="1535" spans="2:20" s="5" customFormat="1" ht="15.9" hidden="1" x14ac:dyDescent="0.4">
      <c r="B1535" s="268" t="s">
        <v>622</v>
      </c>
      <c r="C1535" s="180" t="s">
        <v>202</v>
      </c>
      <c r="D1535" s="254">
        <f>D1536+D1543</f>
        <v>2</v>
      </c>
      <c r="E1535" s="270" t="s">
        <v>422</v>
      </c>
      <c r="F1535" s="254">
        <v>0</v>
      </c>
      <c r="G1535" s="254">
        <f>G1536+G1543</f>
        <v>670800000</v>
      </c>
      <c r="H1535" s="254">
        <f>H1536+H1543</f>
        <v>2</v>
      </c>
      <c r="I1535" s="270" t="s">
        <v>422</v>
      </c>
      <c r="J1535" s="254">
        <v>0</v>
      </c>
      <c r="K1535" s="254">
        <f>K1536+K1543</f>
        <v>670800000</v>
      </c>
      <c r="L1535" s="254">
        <f>L1536+L1543</f>
        <v>2</v>
      </c>
      <c r="M1535" s="270" t="s">
        <v>422</v>
      </c>
      <c r="N1535" s="254">
        <v>0</v>
      </c>
      <c r="O1535" s="254">
        <f>O1536+O1543</f>
        <v>670800000</v>
      </c>
      <c r="P1535" s="254">
        <v>2</v>
      </c>
      <c r="Q1535" s="270" t="s">
        <v>422</v>
      </c>
      <c r="R1535" s="254">
        <v>0</v>
      </c>
      <c r="S1535" s="254">
        <f>S1536+S1543</f>
        <v>670800000</v>
      </c>
      <c r="T1535" s="251">
        <f t="shared" si="156"/>
        <v>0</v>
      </c>
    </row>
    <row r="1536" spans="2:20" ht="15.9" hidden="1" x14ac:dyDescent="0.4">
      <c r="B1536" s="312" t="s">
        <v>34</v>
      </c>
      <c r="C1536" s="313" t="s">
        <v>623</v>
      </c>
      <c r="D1536" s="269">
        <v>1</v>
      </c>
      <c r="E1536" s="270" t="s">
        <v>27</v>
      </c>
      <c r="F1536" s="254">
        <v>0</v>
      </c>
      <c r="G1536" s="254">
        <f>G1537+G1540</f>
        <v>242000000</v>
      </c>
      <c r="H1536" s="314">
        <v>1</v>
      </c>
      <c r="I1536" s="315" t="s">
        <v>27</v>
      </c>
      <c r="J1536" s="316">
        <v>0</v>
      </c>
      <c r="K1536" s="316">
        <f>K1537+K1540</f>
        <v>242000000</v>
      </c>
      <c r="L1536" s="314">
        <v>1</v>
      </c>
      <c r="M1536" s="315" t="s">
        <v>27</v>
      </c>
      <c r="N1536" s="316">
        <v>0</v>
      </c>
      <c r="O1536" s="316">
        <f>O1537+O1540</f>
        <v>242000000</v>
      </c>
      <c r="P1536" s="314">
        <v>1</v>
      </c>
      <c r="Q1536" s="315" t="s">
        <v>27</v>
      </c>
      <c r="R1536" s="316">
        <v>0</v>
      </c>
      <c r="S1536" s="316">
        <f>S1537+S1540</f>
        <v>242000000</v>
      </c>
      <c r="T1536" s="251">
        <f t="shared" si="156"/>
        <v>0</v>
      </c>
    </row>
    <row r="1537" spans="2:20" ht="15.9" hidden="1" x14ac:dyDescent="0.4">
      <c r="B1537" s="208">
        <v>525112</v>
      </c>
      <c r="C1537" s="180" t="s">
        <v>97</v>
      </c>
      <c r="D1537" s="178"/>
      <c r="E1537" s="179" t="s">
        <v>27</v>
      </c>
      <c r="F1537" s="180"/>
      <c r="G1537" s="254">
        <f>SUM(G1538:G1539)</f>
        <v>50000000</v>
      </c>
      <c r="H1537" s="178"/>
      <c r="I1537" s="179" t="s">
        <v>27</v>
      </c>
      <c r="J1537" s="180"/>
      <c r="K1537" s="254">
        <f>SUM(K1538:K1539)</f>
        <v>50000000</v>
      </c>
      <c r="L1537" s="178"/>
      <c r="M1537" s="179" t="s">
        <v>27</v>
      </c>
      <c r="N1537" s="180"/>
      <c r="O1537" s="254">
        <f>SUM(O1538:O1539)</f>
        <v>50000000</v>
      </c>
      <c r="P1537" s="178"/>
      <c r="Q1537" s="179" t="s">
        <v>27</v>
      </c>
      <c r="R1537" s="180"/>
      <c r="S1537" s="254">
        <f>SUM(S1538:S1539)</f>
        <v>50000000</v>
      </c>
      <c r="T1537" s="251">
        <f t="shared" si="156"/>
        <v>0</v>
      </c>
    </row>
    <row r="1538" spans="2:20" ht="15.9" hidden="1" x14ac:dyDescent="0.4">
      <c r="B1538" s="208" t="s">
        <v>27</v>
      </c>
      <c r="C1538" s="180" t="s">
        <v>624</v>
      </c>
      <c r="D1538" s="178">
        <v>1</v>
      </c>
      <c r="E1538" s="179" t="s">
        <v>51</v>
      </c>
      <c r="F1538" s="254">
        <v>25000000</v>
      </c>
      <c r="G1538" s="254">
        <f>ROUNDDOWN(D1538*F1538,-3)</f>
        <v>25000000</v>
      </c>
      <c r="H1538" s="178">
        <v>1</v>
      </c>
      <c r="I1538" s="179" t="s">
        <v>51</v>
      </c>
      <c r="J1538" s="254">
        <v>25000000</v>
      </c>
      <c r="K1538" s="254">
        <f>ROUNDDOWN(H1538*J1538,-3)</f>
        <v>25000000</v>
      </c>
      <c r="L1538" s="178">
        <v>1</v>
      </c>
      <c r="M1538" s="179" t="s">
        <v>51</v>
      </c>
      <c r="N1538" s="254">
        <v>25000000</v>
      </c>
      <c r="O1538" s="254">
        <f>ROUNDDOWN(L1538*N1538,-3)</f>
        <v>25000000</v>
      </c>
      <c r="P1538" s="178">
        <v>1</v>
      </c>
      <c r="Q1538" s="179" t="s">
        <v>51</v>
      </c>
      <c r="R1538" s="254">
        <v>25000000</v>
      </c>
      <c r="S1538" s="254">
        <f>ROUNDDOWN(P1538*R1538,-3)</f>
        <v>25000000</v>
      </c>
      <c r="T1538" s="251">
        <f t="shared" si="156"/>
        <v>0</v>
      </c>
    </row>
    <row r="1539" spans="2:20" ht="15.9" hidden="1" x14ac:dyDescent="0.4">
      <c r="B1539" s="208"/>
      <c r="C1539" s="180" t="s">
        <v>625</v>
      </c>
      <c r="D1539" s="178">
        <v>1</v>
      </c>
      <c r="E1539" s="179" t="s">
        <v>51</v>
      </c>
      <c r="F1539" s="254">
        <v>25000000</v>
      </c>
      <c r="G1539" s="254">
        <f>ROUNDDOWN(D1539*F1539,-3)</f>
        <v>25000000</v>
      </c>
      <c r="H1539" s="178">
        <v>1</v>
      </c>
      <c r="I1539" s="179" t="s">
        <v>51</v>
      </c>
      <c r="J1539" s="254">
        <v>25000000</v>
      </c>
      <c r="K1539" s="254">
        <f>ROUNDDOWN(H1539*J1539,-3)</f>
        <v>25000000</v>
      </c>
      <c r="L1539" s="178">
        <v>1</v>
      </c>
      <c r="M1539" s="179" t="s">
        <v>51</v>
      </c>
      <c r="N1539" s="254">
        <v>25000000</v>
      </c>
      <c r="O1539" s="254">
        <f>ROUNDDOWN(L1539*N1539,-3)</f>
        <v>25000000</v>
      </c>
      <c r="P1539" s="178">
        <v>1</v>
      </c>
      <c r="Q1539" s="179" t="s">
        <v>51</v>
      </c>
      <c r="R1539" s="254">
        <v>25000000</v>
      </c>
      <c r="S1539" s="254">
        <f>ROUNDDOWN(P1539*R1539,-3)</f>
        <v>25000000</v>
      </c>
      <c r="T1539" s="251">
        <f t="shared" si="156"/>
        <v>0</v>
      </c>
    </row>
    <row r="1540" spans="2:20" ht="15.9" hidden="1" x14ac:dyDescent="0.4">
      <c r="B1540" s="208">
        <v>525111</v>
      </c>
      <c r="C1540" s="180" t="s">
        <v>174</v>
      </c>
      <c r="D1540" s="178">
        <v>0</v>
      </c>
      <c r="E1540" s="179" t="s">
        <v>27</v>
      </c>
      <c r="F1540" s="180">
        <v>0</v>
      </c>
      <c r="G1540" s="254">
        <f>SUM(G1541:G1542)</f>
        <v>192000000</v>
      </c>
      <c r="H1540" s="178">
        <v>0</v>
      </c>
      <c r="I1540" s="179" t="s">
        <v>27</v>
      </c>
      <c r="J1540" s="180">
        <v>0</v>
      </c>
      <c r="K1540" s="254">
        <f>SUM(K1541:K1542)</f>
        <v>192000000</v>
      </c>
      <c r="L1540" s="178">
        <v>0</v>
      </c>
      <c r="M1540" s="179" t="s">
        <v>27</v>
      </c>
      <c r="N1540" s="180">
        <v>0</v>
      </c>
      <c r="O1540" s="254">
        <f>SUM(O1541:O1542)</f>
        <v>192000000</v>
      </c>
      <c r="P1540" s="178">
        <v>0</v>
      </c>
      <c r="Q1540" s="179" t="s">
        <v>27</v>
      </c>
      <c r="R1540" s="180">
        <v>0</v>
      </c>
      <c r="S1540" s="254">
        <f>SUM(S1541:S1542)</f>
        <v>192000000</v>
      </c>
      <c r="T1540" s="251">
        <f t="shared" si="156"/>
        <v>0</v>
      </c>
    </row>
    <row r="1541" spans="2:20" ht="15.9" hidden="1" x14ac:dyDescent="0.4">
      <c r="B1541" s="208" t="s">
        <v>27</v>
      </c>
      <c r="C1541" s="180" t="s">
        <v>626</v>
      </c>
      <c r="D1541" s="178">
        <v>480</v>
      </c>
      <c r="E1541" s="179" t="s">
        <v>47</v>
      </c>
      <c r="F1541" s="254">
        <v>150000</v>
      </c>
      <c r="G1541" s="254">
        <f>ROUNDDOWN(D1541*F1541,-3)</f>
        <v>72000000</v>
      </c>
      <c r="H1541" s="178">
        <v>480</v>
      </c>
      <c r="I1541" s="179" t="s">
        <v>47</v>
      </c>
      <c r="J1541" s="254">
        <v>150000</v>
      </c>
      <c r="K1541" s="254">
        <f>ROUNDDOWN(H1541*J1541,-3)</f>
        <v>72000000</v>
      </c>
      <c r="L1541" s="178">
        <v>480</v>
      </c>
      <c r="M1541" s="179" t="s">
        <v>47</v>
      </c>
      <c r="N1541" s="254">
        <v>150000</v>
      </c>
      <c r="O1541" s="254">
        <f>ROUNDDOWN(L1541*N1541,-3)</f>
        <v>72000000</v>
      </c>
      <c r="P1541" s="178">
        <v>480</v>
      </c>
      <c r="Q1541" s="179" t="s">
        <v>47</v>
      </c>
      <c r="R1541" s="254">
        <v>150000</v>
      </c>
      <c r="S1541" s="254">
        <f>ROUNDDOWN(P1541*R1541,-3)</f>
        <v>72000000</v>
      </c>
      <c r="T1541" s="251">
        <f t="shared" si="156"/>
        <v>0</v>
      </c>
    </row>
    <row r="1542" spans="2:20" ht="15.9" hidden="1" x14ac:dyDescent="0.4">
      <c r="B1542" s="208"/>
      <c r="C1542" s="180" t="s">
        <v>627</v>
      </c>
      <c r="D1542" s="178">
        <v>800</v>
      </c>
      <c r="E1542" s="179" t="s">
        <v>47</v>
      </c>
      <c r="F1542" s="254">
        <v>150000</v>
      </c>
      <c r="G1542" s="254">
        <f>ROUNDDOWN(D1542*F1542,-3)</f>
        <v>120000000</v>
      </c>
      <c r="H1542" s="178">
        <v>800</v>
      </c>
      <c r="I1542" s="179" t="s">
        <v>47</v>
      </c>
      <c r="J1542" s="254">
        <v>150000</v>
      </c>
      <c r="K1542" s="254">
        <f>ROUNDDOWN(H1542*J1542,-3)</f>
        <v>120000000</v>
      </c>
      <c r="L1542" s="178">
        <v>800</v>
      </c>
      <c r="M1542" s="179" t="s">
        <v>47</v>
      </c>
      <c r="N1542" s="254">
        <v>150000</v>
      </c>
      <c r="O1542" s="254">
        <f>ROUNDDOWN(L1542*N1542,-3)</f>
        <v>120000000</v>
      </c>
      <c r="P1542" s="178">
        <v>800</v>
      </c>
      <c r="Q1542" s="179" t="s">
        <v>47</v>
      </c>
      <c r="R1542" s="254">
        <v>150000</v>
      </c>
      <c r="S1542" s="254">
        <f>ROUNDDOWN(P1542*R1542,-3)</f>
        <v>120000000</v>
      </c>
      <c r="T1542" s="251">
        <f t="shared" si="156"/>
        <v>0</v>
      </c>
    </row>
    <row r="1543" spans="2:20" ht="15.9" hidden="1" x14ac:dyDescent="0.4">
      <c r="B1543" s="312" t="s">
        <v>52</v>
      </c>
      <c r="C1543" s="313" t="s">
        <v>628</v>
      </c>
      <c r="D1543" s="269">
        <v>1</v>
      </c>
      <c r="E1543" s="270" t="s">
        <v>27</v>
      </c>
      <c r="F1543" s="254">
        <v>0</v>
      </c>
      <c r="G1543" s="254">
        <f>G1544+G1546</f>
        <v>428800000</v>
      </c>
      <c r="H1543" s="314">
        <v>1</v>
      </c>
      <c r="I1543" s="315" t="s">
        <v>27</v>
      </c>
      <c r="J1543" s="316">
        <v>0</v>
      </c>
      <c r="K1543" s="316">
        <f>K1544+K1546</f>
        <v>428800000</v>
      </c>
      <c r="L1543" s="314">
        <v>1</v>
      </c>
      <c r="M1543" s="315" t="s">
        <v>27</v>
      </c>
      <c r="N1543" s="316">
        <v>0</v>
      </c>
      <c r="O1543" s="316">
        <f>O1544+O1546</f>
        <v>428800000</v>
      </c>
      <c r="P1543" s="314">
        <v>1</v>
      </c>
      <c r="Q1543" s="315" t="s">
        <v>27</v>
      </c>
      <c r="R1543" s="316">
        <v>0</v>
      </c>
      <c r="S1543" s="316">
        <f>S1544+S1546</f>
        <v>428800000</v>
      </c>
      <c r="T1543" s="251">
        <f t="shared" si="156"/>
        <v>0</v>
      </c>
    </row>
    <row r="1544" spans="2:20" ht="15.9" hidden="1" x14ac:dyDescent="0.4">
      <c r="B1544" s="208">
        <v>525111</v>
      </c>
      <c r="C1544" s="180" t="s">
        <v>174</v>
      </c>
      <c r="D1544" s="178"/>
      <c r="E1544" s="179" t="s">
        <v>27</v>
      </c>
      <c r="F1544" s="180">
        <v>0</v>
      </c>
      <c r="G1544" s="254">
        <f>G1545</f>
        <v>228800000</v>
      </c>
      <c r="H1544" s="178"/>
      <c r="I1544" s="179" t="s">
        <v>27</v>
      </c>
      <c r="J1544" s="180">
        <v>0</v>
      </c>
      <c r="K1544" s="254">
        <f>K1545</f>
        <v>228800000</v>
      </c>
      <c r="L1544" s="178"/>
      <c r="M1544" s="179" t="s">
        <v>27</v>
      </c>
      <c r="N1544" s="180">
        <v>0</v>
      </c>
      <c r="O1544" s="254">
        <f>O1545</f>
        <v>228800000</v>
      </c>
      <c r="P1544" s="178"/>
      <c r="Q1544" s="179" t="s">
        <v>27</v>
      </c>
      <c r="R1544" s="180">
        <v>0</v>
      </c>
      <c r="S1544" s="254">
        <f>S1545</f>
        <v>228800000</v>
      </c>
      <c r="T1544" s="251">
        <f t="shared" si="156"/>
        <v>0</v>
      </c>
    </row>
    <row r="1545" spans="2:20" ht="15.9" hidden="1" x14ac:dyDescent="0.4">
      <c r="B1545" s="208" t="s">
        <v>27</v>
      </c>
      <c r="C1545" s="180" t="s">
        <v>629</v>
      </c>
      <c r="D1545" s="178">
        <f>2*2*10*52</f>
        <v>2080</v>
      </c>
      <c r="E1545" s="179" t="s">
        <v>47</v>
      </c>
      <c r="F1545" s="254">
        <v>110000</v>
      </c>
      <c r="G1545" s="254">
        <f>ROUNDDOWN(D1545*F1545,-3)</f>
        <v>228800000</v>
      </c>
      <c r="H1545" s="178">
        <f>2*2*10*52</f>
        <v>2080</v>
      </c>
      <c r="I1545" s="179" t="s">
        <v>47</v>
      </c>
      <c r="J1545" s="254">
        <v>110000</v>
      </c>
      <c r="K1545" s="254">
        <f>ROUNDDOWN(H1545*J1545,-3)</f>
        <v>228800000</v>
      </c>
      <c r="L1545" s="178">
        <f>2*2*10*52</f>
        <v>2080</v>
      </c>
      <c r="M1545" s="179" t="s">
        <v>47</v>
      </c>
      <c r="N1545" s="254">
        <v>110000</v>
      </c>
      <c r="O1545" s="254">
        <f>ROUNDDOWN(L1545*N1545,-3)</f>
        <v>228800000</v>
      </c>
      <c r="P1545" s="178">
        <v>2080</v>
      </c>
      <c r="Q1545" s="179" t="s">
        <v>47</v>
      </c>
      <c r="R1545" s="254">
        <v>110000</v>
      </c>
      <c r="S1545" s="254">
        <f>ROUNDDOWN(P1545*R1545,-3)</f>
        <v>228800000</v>
      </c>
      <c r="T1545" s="251">
        <f t="shared" si="156"/>
        <v>0</v>
      </c>
    </row>
    <row r="1546" spans="2:20" ht="15.9" hidden="1" x14ac:dyDescent="0.4">
      <c r="B1546" s="208">
        <v>525112</v>
      </c>
      <c r="C1546" s="180" t="s">
        <v>97</v>
      </c>
      <c r="D1546" s="178">
        <v>0</v>
      </c>
      <c r="E1546" s="179" t="s">
        <v>27</v>
      </c>
      <c r="F1546" s="180">
        <v>0</v>
      </c>
      <c r="G1546" s="254">
        <f>SUM(G1547:G1547)</f>
        <v>200000000</v>
      </c>
      <c r="H1546" s="178">
        <v>0</v>
      </c>
      <c r="I1546" s="179" t="s">
        <v>27</v>
      </c>
      <c r="J1546" s="180">
        <v>0</v>
      </c>
      <c r="K1546" s="254">
        <f>SUM(K1547:K1547)</f>
        <v>200000000</v>
      </c>
      <c r="L1546" s="178">
        <v>0</v>
      </c>
      <c r="M1546" s="179" t="s">
        <v>27</v>
      </c>
      <c r="N1546" s="180">
        <v>0</v>
      </c>
      <c r="O1546" s="254">
        <f>SUM(O1547:O1547)</f>
        <v>200000000</v>
      </c>
      <c r="P1546" s="178">
        <v>0</v>
      </c>
      <c r="Q1546" s="179" t="s">
        <v>27</v>
      </c>
      <c r="R1546" s="180">
        <v>0</v>
      </c>
      <c r="S1546" s="254">
        <f>SUM(S1547:S1547)</f>
        <v>200000000</v>
      </c>
      <c r="T1546" s="251">
        <f t="shared" si="156"/>
        <v>0</v>
      </c>
    </row>
    <row r="1547" spans="2:20" ht="15.9" hidden="1" x14ac:dyDescent="0.4">
      <c r="B1547" s="208" t="s">
        <v>27</v>
      </c>
      <c r="C1547" s="180" t="s">
        <v>630</v>
      </c>
      <c r="D1547" s="178">
        <v>1</v>
      </c>
      <c r="E1547" s="179" t="s">
        <v>38</v>
      </c>
      <c r="F1547" s="254">
        <v>200000000</v>
      </c>
      <c r="G1547" s="254">
        <f>ROUNDDOWN(D1547*F1547,-3)</f>
        <v>200000000</v>
      </c>
      <c r="H1547" s="178">
        <v>1</v>
      </c>
      <c r="I1547" s="179" t="s">
        <v>38</v>
      </c>
      <c r="J1547" s="254">
        <v>200000000</v>
      </c>
      <c r="K1547" s="254">
        <f>ROUNDDOWN(H1547*J1547,-3)</f>
        <v>200000000</v>
      </c>
      <c r="L1547" s="178">
        <v>1</v>
      </c>
      <c r="M1547" s="179" t="s">
        <v>38</v>
      </c>
      <c r="N1547" s="254">
        <v>200000000</v>
      </c>
      <c r="O1547" s="254">
        <f>ROUNDDOWN(L1547*N1547,-3)</f>
        <v>200000000</v>
      </c>
      <c r="P1547" s="178">
        <v>1</v>
      </c>
      <c r="Q1547" s="179" t="s">
        <v>38</v>
      </c>
      <c r="R1547" s="254">
        <v>200000000</v>
      </c>
      <c r="S1547" s="254">
        <f>ROUNDDOWN(P1547*R1547,-3)</f>
        <v>200000000</v>
      </c>
      <c r="T1547" s="251">
        <f t="shared" si="156"/>
        <v>0</v>
      </c>
    </row>
    <row r="1548" spans="2:20" ht="15.9" hidden="1" x14ac:dyDescent="0.4">
      <c r="B1548" s="331" t="s">
        <v>631</v>
      </c>
      <c r="C1548" s="326" t="s">
        <v>632</v>
      </c>
      <c r="D1548" s="254">
        <v>1125</v>
      </c>
      <c r="E1548" s="270" t="s">
        <v>30</v>
      </c>
      <c r="F1548" s="254">
        <v>0</v>
      </c>
      <c r="G1548" s="254">
        <f>G1549+G1605+G1661+G1702+G1793+G1885+G1983</f>
        <v>9555823000</v>
      </c>
      <c r="H1548" s="254">
        <v>1125</v>
      </c>
      <c r="I1548" s="270" t="s">
        <v>30</v>
      </c>
      <c r="J1548" s="254">
        <v>0</v>
      </c>
      <c r="K1548" s="254">
        <f>K1549+K1605+K1661+K1702+K1793+K1885+K1983</f>
        <v>9555823000</v>
      </c>
      <c r="L1548" s="329">
        <v>1125</v>
      </c>
      <c r="M1548" s="328" t="s">
        <v>30</v>
      </c>
      <c r="N1548" s="329">
        <v>0</v>
      </c>
      <c r="O1548" s="329">
        <f>O1549+O1605+O1661+O1702+O1793+O1885+O1983+O2094</f>
        <v>9555823000</v>
      </c>
      <c r="P1548" s="329">
        <v>1125</v>
      </c>
      <c r="Q1548" s="328" t="s">
        <v>30</v>
      </c>
      <c r="R1548" s="329">
        <v>0</v>
      </c>
      <c r="S1548" s="329">
        <f>S1549+S1605+S1661+S1702+S1793+S1885+S1983+S2094</f>
        <v>9555823000</v>
      </c>
      <c r="T1548" s="251">
        <f t="shared" si="156"/>
        <v>0</v>
      </c>
    </row>
    <row r="1549" spans="2:20" ht="15.9" hidden="1" x14ac:dyDescent="0.4">
      <c r="B1549" s="268" t="s">
        <v>281</v>
      </c>
      <c r="C1549" s="180" t="s">
        <v>602</v>
      </c>
      <c r="D1549" s="254">
        <f>D1550+D1577+D1561+D1594</f>
        <v>184</v>
      </c>
      <c r="E1549" s="270" t="s">
        <v>30</v>
      </c>
      <c r="F1549" s="254">
        <v>0</v>
      </c>
      <c r="G1549" s="254">
        <f>G1550+G1577+G1561+G1594</f>
        <v>1392780000</v>
      </c>
      <c r="H1549" s="254">
        <f>H1550+H1577+H1561+H1594</f>
        <v>184</v>
      </c>
      <c r="I1549" s="270" t="s">
        <v>30</v>
      </c>
      <c r="J1549" s="254">
        <v>0</v>
      </c>
      <c r="K1549" s="254">
        <f>K1550+K1577+K1561+K1594</f>
        <v>1392780000</v>
      </c>
      <c r="L1549" s="254">
        <f>L1550+L1577+L1561+L1594</f>
        <v>184</v>
      </c>
      <c r="M1549" s="270" t="s">
        <v>30</v>
      </c>
      <c r="N1549" s="254">
        <v>0</v>
      </c>
      <c r="O1549" s="254">
        <f>O1550+O1577+O1561+O1594</f>
        <v>1268307000</v>
      </c>
      <c r="P1549" s="254">
        <v>184</v>
      </c>
      <c r="Q1549" s="270" t="s">
        <v>30</v>
      </c>
      <c r="R1549" s="254">
        <v>0</v>
      </c>
      <c r="S1549" s="254">
        <f>S1550+S1577+S1561+S1594</f>
        <v>1268307000</v>
      </c>
      <c r="T1549" s="251">
        <f t="shared" si="156"/>
        <v>0</v>
      </c>
    </row>
    <row r="1550" spans="2:20" ht="15.9" hidden="1" x14ac:dyDescent="0.4">
      <c r="B1550" s="312" t="s">
        <v>34</v>
      </c>
      <c r="C1550" s="313" t="s">
        <v>633</v>
      </c>
      <c r="D1550" s="269">
        <v>64</v>
      </c>
      <c r="E1550" s="270" t="s">
        <v>30</v>
      </c>
      <c r="F1550" s="254">
        <v>0</v>
      </c>
      <c r="G1550" s="254">
        <f>G1551+G1555</f>
        <v>317241000</v>
      </c>
      <c r="H1550" s="314">
        <v>64</v>
      </c>
      <c r="I1550" s="315" t="s">
        <v>30</v>
      </c>
      <c r="J1550" s="316">
        <v>0</v>
      </c>
      <c r="K1550" s="316">
        <f>K1551+K1555</f>
        <v>317241000</v>
      </c>
      <c r="L1550" s="314">
        <v>64</v>
      </c>
      <c r="M1550" s="315" t="s">
        <v>30</v>
      </c>
      <c r="N1550" s="316">
        <v>0</v>
      </c>
      <c r="O1550" s="316">
        <f>O1551+O1555</f>
        <v>295210000</v>
      </c>
      <c r="P1550" s="314">
        <v>64</v>
      </c>
      <c r="Q1550" s="315" t="s">
        <v>30</v>
      </c>
      <c r="R1550" s="316">
        <v>0</v>
      </c>
      <c r="S1550" s="316">
        <f>S1551+S1555</f>
        <v>295210000</v>
      </c>
      <c r="T1550" s="251">
        <f t="shared" si="156"/>
        <v>0</v>
      </c>
    </row>
    <row r="1551" spans="2:20" ht="15.9" hidden="1" x14ac:dyDescent="0.4">
      <c r="B1551" s="208">
        <v>525111</v>
      </c>
      <c r="C1551" s="180" t="s">
        <v>174</v>
      </c>
      <c r="D1551" s="178"/>
      <c r="E1551" s="179"/>
      <c r="F1551" s="180">
        <v>0</v>
      </c>
      <c r="G1551" s="254">
        <f>SUM(G1552:G1554)</f>
        <v>171875000</v>
      </c>
      <c r="H1551" s="178"/>
      <c r="I1551" s="179"/>
      <c r="J1551" s="180">
        <v>0</v>
      </c>
      <c r="K1551" s="254">
        <f>SUM(K1552:K1554)</f>
        <v>171875000</v>
      </c>
      <c r="L1551" s="178"/>
      <c r="M1551" s="179"/>
      <c r="N1551" s="180">
        <v>0</v>
      </c>
      <c r="O1551" s="254">
        <f>SUM(O1552:O1554)</f>
        <v>171875000</v>
      </c>
      <c r="P1551" s="178"/>
      <c r="Q1551" s="179"/>
      <c r="R1551" s="180">
        <v>0</v>
      </c>
      <c r="S1551" s="254">
        <f>SUM(S1552:S1554)</f>
        <v>171875000</v>
      </c>
      <c r="T1551" s="251">
        <f t="shared" si="156"/>
        <v>0</v>
      </c>
    </row>
    <row r="1552" spans="2:20" ht="15.9" hidden="1" x14ac:dyDescent="0.4">
      <c r="B1552" s="208" t="s">
        <v>27</v>
      </c>
      <c r="C1552" s="180" t="s">
        <v>604</v>
      </c>
      <c r="D1552" s="178">
        <v>417</v>
      </c>
      <c r="E1552" s="179" t="s">
        <v>47</v>
      </c>
      <c r="F1552" s="254">
        <v>150000</v>
      </c>
      <c r="G1552" s="254">
        <f>ROUNDDOWN(D1552*F1552,-3)</f>
        <v>62550000</v>
      </c>
      <c r="H1552" s="178">
        <v>417</v>
      </c>
      <c r="I1552" s="179" t="s">
        <v>47</v>
      </c>
      <c r="J1552" s="254">
        <v>150000</v>
      </c>
      <c r="K1552" s="254">
        <f>ROUNDDOWN(H1552*J1552,-3)</f>
        <v>62550000</v>
      </c>
      <c r="L1552" s="178">
        <v>417</v>
      </c>
      <c r="M1552" s="179" t="s">
        <v>47</v>
      </c>
      <c r="N1552" s="254">
        <v>150000</v>
      </c>
      <c r="O1552" s="254">
        <f>ROUNDDOWN(L1552*N1552,-3)</f>
        <v>62550000</v>
      </c>
      <c r="P1552" s="178">
        <v>417</v>
      </c>
      <c r="Q1552" s="179" t="s">
        <v>47</v>
      </c>
      <c r="R1552" s="254">
        <v>150000</v>
      </c>
      <c r="S1552" s="254">
        <f>ROUNDDOWN(P1552*R1552,-3)</f>
        <v>62550000</v>
      </c>
      <c r="T1552" s="251">
        <f t="shared" si="156"/>
        <v>0</v>
      </c>
    </row>
    <row r="1553" spans="2:20" ht="15.9" hidden="1" x14ac:dyDescent="0.4">
      <c r="B1553" s="208" t="s">
        <v>27</v>
      </c>
      <c r="C1553" s="180" t="s">
        <v>605</v>
      </c>
      <c r="D1553" s="178">
        <v>1</v>
      </c>
      <c r="E1553" s="179" t="s">
        <v>38</v>
      </c>
      <c r="F1553" s="254">
        <v>9140000</v>
      </c>
      <c r="G1553" s="254">
        <f>ROUNDDOWN(D1553*F1553,-3)</f>
        <v>9140000</v>
      </c>
      <c r="H1553" s="178">
        <v>1</v>
      </c>
      <c r="I1553" s="179" t="s">
        <v>38</v>
      </c>
      <c r="J1553" s="254">
        <v>9140000</v>
      </c>
      <c r="K1553" s="254">
        <f>ROUNDDOWN(H1553*J1553,-3)</f>
        <v>9140000</v>
      </c>
      <c r="L1553" s="178">
        <v>1</v>
      </c>
      <c r="M1553" s="179" t="s">
        <v>38</v>
      </c>
      <c r="N1553" s="254">
        <v>9140000</v>
      </c>
      <c r="O1553" s="254">
        <f>ROUNDDOWN(L1553*N1553,-3)</f>
        <v>9140000</v>
      </c>
      <c r="P1553" s="178">
        <v>1</v>
      </c>
      <c r="Q1553" s="179" t="s">
        <v>38</v>
      </c>
      <c r="R1553" s="254">
        <v>9140000</v>
      </c>
      <c r="S1553" s="254">
        <f>ROUNDDOWN(P1553*R1553,-3)</f>
        <v>9140000</v>
      </c>
      <c r="T1553" s="251">
        <f t="shared" si="156"/>
        <v>0</v>
      </c>
    </row>
    <row r="1554" spans="2:20" ht="15.9" hidden="1" x14ac:dyDescent="0.4">
      <c r="B1554" s="208" t="s">
        <v>27</v>
      </c>
      <c r="C1554" s="180" t="s">
        <v>50</v>
      </c>
      <c r="D1554" s="178">
        <v>1</v>
      </c>
      <c r="E1554" s="179" t="s">
        <v>38</v>
      </c>
      <c r="F1554" s="254">
        <v>100185000</v>
      </c>
      <c r="G1554" s="254">
        <f>ROUNDDOWN(D1554*F1554,-3)</f>
        <v>100185000</v>
      </c>
      <c r="H1554" s="178">
        <v>1</v>
      </c>
      <c r="I1554" s="179" t="s">
        <v>38</v>
      </c>
      <c r="J1554" s="254">
        <v>100185000</v>
      </c>
      <c r="K1554" s="254">
        <f>ROUNDDOWN(H1554*J1554,-3)</f>
        <v>100185000</v>
      </c>
      <c r="L1554" s="178">
        <v>1</v>
      </c>
      <c r="M1554" s="179" t="s">
        <v>38</v>
      </c>
      <c r="N1554" s="254">
        <v>100185000</v>
      </c>
      <c r="O1554" s="254">
        <f>ROUNDDOWN(L1554*N1554,-3)</f>
        <v>100185000</v>
      </c>
      <c r="P1554" s="178">
        <v>1</v>
      </c>
      <c r="Q1554" s="179" t="s">
        <v>38</v>
      </c>
      <c r="R1554" s="254">
        <v>100185000</v>
      </c>
      <c r="S1554" s="254">
        <f>ROUNDDOWN(P1554*R1554,-3)</f>
        <v>100185000</v>
      </c>
      <c r="T1554" s="251">
        <f t="shared" si="156"/>
        <v>0</v>
      </c>
    </row>
    <row r="1555" spans="2:20" ht="15.9" hidden="1" x14ac:dyDescent="0.4">
      <c r="B1555" s="208">
        <v>525119</v>
      </c>
      <c r="C1555" s="180" t="s">
        <v>42</v>
      </c>
      <c r="D1555" s="178"/>
      <c r="E1555" s="179"/>
      <c r="F1555" s="180">
        <v>0</v>
      </c>
      <c r="G1555" s="254">
        <f>SUM(G1556:G1560)</f>
        <v>145366000</v>
      </c>
      <c r="H1555" s="178"/>
      <c r="I1555" s="179"/>
      <c r="J1555" s="180">
        <v>0</v>
      </c>
      <c r="K1555" s="254">
        <f>SUM(K1556:K1560)</f>
        <v>145366000</v>
      </c>
      <c r="L1555" s="178"/>
      <c r="M1555" s="179"/>
      <c r="N1555" s="180">
        <v>0</v>
      </c>
      <c r="O1555" s="254">
        <f>SUM(O1556:O1560)</f>
        <v>123335000</v>
      </c>
      <c r="P1555" s="178"/>
      <c r="Q1555" s="179"/>
      <c r="R1555" s="180">
        <v>0</v>
      </c>
      <c r="S1555" s="254">
        <f>SUM(S1556:S1560)</f>
        <v>123335000</v>
      </c>
      <c r="T1555" s="251">
        <f t="shared" si="156"/>
        <v>0</v>
      </c>
    </row>
    <row r="1556" spans="2:20" ht="15.9" hidden="1" x14ac:dyDescent="0.4">
      <c r="B1556" s="208" t="s">
        <v>27</v>
      </c>
      <c r="C1556" s="180" t="s">
        <v>634</v>
      </c>
      <c r="D1556" s="178">
        <v>1</v>
      </c>
      <c r="E1556" s="179" t="s">
        <v>38</v>
      </c>
      <c r="F1556" s="254">
        <v>61535000</v>
      </c>
      <c r="G1556" s="254">
        <f>ROUNDDOWN(D1556*F1556,-3)</f>
        <v>61535000</v>
      </c>
      <c r="H1556" s="178">
        <v>1</v>
      </c>
      <c r="I1556" s="179" t="s">
        <v>38</v>
      </c>
      <c r="J1556" s="254">
        <v>61535000</v>
      </c>
      <c r="K1556" s="254">
        <f>ROUNDDOWN(H1556*J1556,-3)</f>
        <v>61535000</v>
      </c>
      <c r="L1556" s="178">
        <v>1</v>
      </c>
      <c r="M1556" s="179" t="s">
        <v>38</v>
      </c>
      <c r="N1556" s="254">
        <v>61535000</v>
      </c>
      <c r="O1556" s="254">
        <f>ROUNDDOWN(L1556*N1556,-3)</f>
        <v>61535000</v>
      </c>
      <c r="P1556" s="178">
        <v>1</v>
      </c>
      <c r="Q1556" s="179" t="s">
        <v>38</v>
      </c>
      <c r="R1556" s="254">
        <v>61535000</v>
      </c>
      <c r="S1556" s="254">
        <f>ROUNDDOWN(P1556*R1556,-3)</f>
        <v>61535000</v>
      </c>
      <c r="T1556" s="251">
        <f t="shared" si="156"/>
        <v>0</v>
      </c>
    </row>
    <row r="1557" spans="2:20" ht="15.9" hidden="1" x14ac:dyDescent="0.4">
      <c r="B1557" s="208" t="s">
        <v>27</v>
      </c>
      <c r="C1557" s="180" t="s">
        <v>44</v>
      </c>
      <c r="D1557" s="178">
        <v>64</v>
      </c>
      <c r="E1557" s="179" t="s">
        <v>40</v>
      </c>
      <c r="F1557" s="254">
        <v>450000</v>
      </c>
      <c r="G1557" s="254">
        <f>ROUNDDOWN(D1557*F1557,-3)</f>
        <v>28800000</v>
      </c>
      <c r="H1557" s="178">
        <v>64</v>
      </c>
      <c r="I1557" s="179" t="s">
        <v>40</v>
      </c>
      <c r="J1557" s="254">
        <v>450000</v>
      </c>
      <c r="K1557" s="254">
        <f>ROUNDDOWN(H1557*J1557,-3)</f>
        <v>28800000</v>
      </c>
      <c r="L1557" s="178">
        <v>64</v>
      </c>
      <c r="M1557" s="179" t="s">
        <v>40</v>
      </c>
      <c r="N1557" s="254">
        <v>450000</v>
      </c>
      <c r="O1557" s="254">
        <f>ROUNDDOWN(L1557*N1557,-3)</f>
        <v>28800000</v>
      </c>
      <c r="P1557" s="178">
        <v>64</v>
      </c>
      <c r="Q1557" s="179" t="s">
        <v>40</v>
      </c>
      <c r="R1557" s="254">
        <v>450000</v>
      </c>
      <c r="S1557" s="254">
        <f>ROUNDDOWN(P1557*R1557,-3)</f>
        <v>28800000</v>
      </c>
      <c r="T1557" s="251">
        <f t="shared" ref="T1557:T1620" si="157">O1557-S1557</f>
        <v>0</v>
      </c>
    </row>
    <row r="1558" spans="2:20" ht="15.9" hidden="1" x14ac:dyDescent="0.4">
      <c r="B1558" s="208" t="s">
        <v>27</v>
      </c>
      <c r="C1558" s="180" t="s">
        <v>41</v>
      </c>
      <c r="D1558" s="178">
        <v>64</v>
      </c>
      <c r="E1558" s="179" t="s">
        <v>40</v>
      </c>
      <c r="F1558" s="254">
        <v>300000</v>
      </c>
      <c r="G1558" s="254">
        <f>ROUNDDOWN(D1558*F1558,-3)</f>
        <v>19200000</v>
      </c>
      <c r="H1558" s="178">
        <v>64</v>
      </c>
      <c r="I1558" s="179" t="s">
        <v>40</v>
      </c>
      <c r="J1558" s="254">
        <v>300000</v>
      </c>
      <c r="K1558" s="254">
        <f>ROUNDDOWN(H1558*J1558,-3)</f>
        <v>19200000</v>
      </c>
      <c r="L1558" s="178">
        <v>64</v>
      </c>
      <c r="M1558" s="179" t="s">
        <v>40</v>
      </c>
      <c r="N1558" s="254">
        <v>300000</v>
      </c>
      <c r="O1558" s="254">
        <f>ROUNDDOWN(L1558*N1558,-3)</f>
        <v>19200000</v>
      </c>
      <c r="P1558" s="178">
        <v>64</v>
      </c>
      <c r="Q1558" s="179" t="s">
        <v>40</v>
      </c>
      <c r="R1558" s="254">
        <v>300000</v>
      </c>
      <c r="S1558" s="254">
        <f>ROUNDDOWN(P1558*R1558,-3)</f>
        <v>19200000</v>
      </c>
      <c r="T1558" s="251">
        <f t="shared" si="157"/>
        <v>0</v>
      </c>
    </row>
    <row r="1559" spans="2:20" ht="15.9" hidden="1" x14ac:dyDescent="0.4">
      <c r="B1559" s="208"/>
      <c r="C1559" s="180" t="s">
        <v>635</v>
      </c>
      <c r="D1559" s="178">
        <v>1</v>
      </c>
      <c r="E1559" s="179" t="s">
        <v>38</v>
      </c>
      <c r="F1559" s="254">
        <v>13800000</v>
      </c>
      <c r="G1559" s="254">
        <f>ROUNDDOWN(D1559*F1559,-3)</f>
        <v>13800000</v>
      </c>
      <c r="H1559" s="178">
        <v>1</v>
      </c>
      <c r="I1559" s="179" t="s">
        <v>38</v>
      </c>
      <c r="J1559" s="254">
        <v>13800000</v>
      </c>
      <c r="K1559" s="254">
        <f>ROUNDDOWN(H1559*J1559,-3)</f>
        <v>13800000</v>
      </c>
      <c r="L1559" s="178">
        <v>1</v>
      </c>
      <c r="M1559" s="179" t="s">
        <v>38</v>
      </c>
      <c r="N1559" s="254">
        <v>13800000</v>
      </c>
      <c r="O1559" s="254">
        <f>ROUNDDOWN(L1559*N1559,-3)</f>
        <v>13800000</v>
      </c>
      <c r="P1559" s="178">
        <v>1</v>
      </c>
      <c r="Q1559" s="179" t="s">
        <v>38</v>
      </c>
      <c r="R1559" s="254">
        <v>13800000</v>
      </c>
      <c r="S1559" s="254">
        <f>ROUNDDOWN(P1559*R1559,-3)</f>
        <v>13800000</v>
      </c>
      <c r="T1559" s="251">
        <f t="shared" si="157"/>
        <v>0</v>
      </c>
    </row>
    <row r="1560" spans="2:20" ht="15.9" hidden="1" x14ac:dyDescent="0.4">
      <c r="B1560" s="208" t="s">
        <v>27</v>
      </c>
      <c r="C1560" s="180" t="s">
        <v>636</v>
      </c>
      <c r="D1560" s="178">
        <v>1</v>
      </c>
      <c r="E1560" s="179" t="s">
        <v>38</v>
      </c>
      <c r="F1560" s="254">
        <v>22031000</v>
      </c>
      <c r="G1560" s="254">
        <f>ROUNDDOWN(D1560*F1560,-3)</f>
        <v>22031000</v>
      </c>
      <c r="H1560" s="178">
        <v>1</v>
      </c>
      <c r="I1560" s="179" t="s">
        <v>38</v>
      </c>
      <c r="J1560" s="254">
        <v>22031000</v>
      </c>
      <c r="K1560" s="254">
        <f>ROUNDDOWN(H1560*J1560,-3)</f>
        <v>22031000</v>
      </c>
      <c r="L1560" s="178">
        <v>0</v>
      </c>
      <c r="M1560" s="179" t="s">
        <v>38</v>
      </c>
      <c r="N1560" s="254">
        <v>22031000</v>
      </c>
      <c r="O1560" s="254">
        <f>ROUNDDOWN(L1560*N1560,-3)</f>
        <v>0</v>
      </c>
      <c r="P1560" s="178">
        <v>0</v>
      </c>
      <c r="Q1560" s="179" t="s">
        <v>38</v>
      </c>
      <c r="R1560" s="254">
        <v>22031000</v>
      </c>
      <c r="S1560" s="254">
        <f>ROUNDDOWN(P1560*R1560,-3)</f>
        <v>0</v>
      </c>
      <c r="T1560" s="251">
        <f t="shared" si="157"/>
        <v>0</v>
      </c>
    </row>
    <row r="1561" spans="2:20" ht="15.9" hidden="1" x14ac:dyDescent="0.4">
      <c r="B1561" s="312" t="s">
        <v>52</v>
      </c>
      <c r="C1561" s="313" t="s">
        <v>637</v>
      </c>
      <c r="D1561" s="269">
        <v>48</v>
      </c>
      <c r="E1561" s="270" t="s">
        <v>30</v>
      </c>
      <c r="F1561" s="254">
        <v>0</v>
      </c>
      <c r="G1561" s="254">
        <f>G1562+G1570</f>
        <v>370625000</v>
      </c>
      <c r="H1561" s="314">
        <v>48</v>
      </c>
      <c r="I1561" s="315" t="s">
        <v>30</v>
      </c>
      <c r="J1561" s="316">
        <v>0</v>
      </c>
      <c r="K1561" s="316">
        <f>K1562+K1570</f>
        <v>370625000</v>
      </c>
      <c r="L1561" s="314">
        <v>48</v>
      </c>
      <c r="M1561" s="315" t="s">
        <v>30</v>
      </c>
      <c r="N1561" s="316">
        <v>0</v>
      </c>
      <c r="O1561" s="316">
        <f>O1562+O1570</f>
        <v>323263000</v>
      </c>
      <c r="P1561" s="314">
        <v>48</v>
      </c>
      <c r="Q1561" s="315" t="s">
        <v>30</v>
      </c>
      <c r="R1561" s="316">
        <v>0</v>
      </c>
      <c r="S1561" s="316">
        <f>S1562+S1570</f>
        <v>323263000</v>
      </c>
      <c r="T1561" s="251">
        <f t="shared" si="157"/>
        <v>0</v>
      </c>
    </row>
    <row r="1562" spans="2:20" ht="15.9" hidden="1" x14ac:dyDescent="0.4">
      <c r="B1562" s="208">
        <v>525111</v>
      </c>
      <c r="C1562" s="180" t="s">
        <v>174</v>
      </c>
      <c r="D1562" s="178"/>
      <c r="E1562" s="179"/>
      <c r="F1562" s="180">
        <v>0</v>
      </c>
      <c r="G1562" s="254">
        <f>SUM(G1563:G1569)</f>
        <v>258430000</v>
      </c>
      <c r="H1562" s="178"/>
      <c r="I1562" s="179"/>
      <c r="J1562" s="180">
        <v>0</v>
      </c>
      <c r="K1562" s="254">
        <f>SUM(K1563:K1569)</f>
        <v>258430000</v>
      </c>
      <c r="L1562" s="178"/>
      <c r="M1562" s="179"/>
      <c r="N1562" s="180">
        <v>0</v>
      </c>
      <c r="O1562" s="254">
        <f>SUM(O1563:O1569)</f>
        <v>258430000</v>
      </c>
      <c r="P1562" s="178"/>
      <c r="Q1562" s="179"/>
      <c r="R1562" s="180">
        <v>0</v>
      </c>
      <c r="S1562" s="254">
        <f>SUM(S1563:S1569)</f>
        <v>258430000</v>
      </c>
      <c r="T1562" s="251">
        <f t="shared" si="157"/>
        <v>0</v>
      </c>
    </row>
    <row r="1563" spans="2:20" ht="15.9" hidden="1" x14ac:dyDescent="0.4">
      <c r="B1563" s="208" t="s">
        <v>27</v>
      </c>
      <c r="C1563" s="180" t="s">
        <v>46</v>
      </c>
      <c r="D1563" s="178">
        <v>146</v>
      </c>
      <c r="E1563" s="179" t="s">
        <v>47</v>
      </c>
      <c r="F1563" s="254">
        <v>150000</v>
      </c>
      <c r="G1563" s="254">
        <f t="shared" ref="G1563:G1569" si="158">ROUNDDOWN(D1563*F1563,-3)</f>
        <v>21900000</v>
      </c>
      <c r="H1563" s="178">
        <v>146</v>
      </c>
      <c r="I1563" s="179" t="s">
        <v>47</v>
      </c>
      <c r="J1563" s="254">
        <v>150000</v>
      </c>
      <c r="K1563" s="254">
        <f t="shared" ref="K1563:K1569" si="159">ROUNDDOWN(H1563*J1563,-3)</f>
        <v>21900000</v>
      </c>
      <c r="L1563" s="178">
        <v>146</v>
      </c>
      <c r="M1563" s="179" t="s">
        <v>47</v>
      </c>
      <c r="N1563" s="254">
        <v>150000</v>
      </c>
      <c r="O1563" s="254">
        <f t="shared" ref="O1563:O1569" si="160">ROUNDDOWN(L1563*N1563,-3)</f>
        <v>21900000</v>
      </c>
      <c r="P1563" s="178">
        <v>146</v>
      </c>
      <c r="Q1563" s="179" t="s">
        <v>47</v>
      </c>
      <c r="R1563" s="254">
        <v>150000</v>
      </c>
      <c r="S1563" s="254">
        <f t="shared" ref="S1563:S1569" si="161">ROUNDDOWN(P1563*R1563,-3)</f>
        <v>21900000</v>
      </c>
      <c r="T1563" s="251">
        <f t="shared" si="157"/>
        <v>0</v>
      </c>
    </row>
    <row r="1564" spans="2:20" ht="15.9" hidden="1" x14ac:dyDescent="0.4">
      <c r="B1564" s="208" t="s">
        <v>27</v>
      </c>
      <c r="C1564" s="180" t="s">
        <v>48</v>
      </c>
      <c r="D1564" s="178">
        <v>1044</v>
      </c>
      <c r="E1564" s="179" t="s">
        <v>47</v>
      </c>
      <c r="F1564" s="254">
        <v>150000</v>
      </c>
      <c r="G1564" s="254">
        <f t="shared" si="158"/>
        <v>156600000</v>
      </c>
      <c r="H1564" s="178">
        <v>1044</v>
      </c>
      <c r="I1564" s="179" t="s">
        <v>47</v>
      </c>
      <c r="J1564" s="254">
        <v>150000</v>
      </c>
      <c r="K1564" s="254">
        <f t="shared" si="159"/>
        <v>156600000</v>
      </c>
      <c r="L1564" s="178">
        <v>1044</v>
      </c>
      <c r="M1564" s="179" t="s">
        <v>47</v>
      </c>
      <c r="N1564" s="254">
        <v>150000</v>
      </c>
      <c r="O1564" s="254">
        <f t="shared" si="160"/>
        <v>156600000</v>
      </c>
      <c r="P1564" s="178">
        <v>1044</v>
      </c>
      <c r="Q1564" s="179" t="s">
        <v>47</v>
      </c>
      <c r="R1564" s="254">
        <v>150000</v>
      </c>
      <c r="S1564" s="254">
        <f t="shared" si="161"/>
        <v>156600000</v>
      </c>
      <c r="T1564" s="251">
        <f t="shared" si="157"/>
        <v>0</v>
      </c>
    </row>
    <row r="1565" spans="2:20" ht="15.9" hidden="1" x14ac:dyDescent="0.4">
      <c r="B1565" s="208"/>
      <c r="C1565" s="180" t="s">
        <v>49</v>
      </c>
      <c r="D1565" s="178">
        <v>137</v>
      </c>
      <c r="E1565" s="179" t="s">
        <v>47</v>
      </c>
      <c r="F1565" s="254">
        <v>150000</v>
      </c>
      <c r="G1565" s="254">
        <f t="shared" si="158"/>
        <v>20550000</v>
      </c>
      <c r="H1565" s="178">
        <v>137</v>
      </c>
      <c r="I1565" s="179" t="s">
        <v>47</v>
      </c>
      <c r="J1565" s="254">
        <v>150000</v>
      </c>
      <c r="K1565" s="254">
        <f t="shared" si="159"/>
        <v>20550000</v>
      </c>
      <c r="L1565" s="178">
        <v>137</v>
      </c>
      <c r="M1565" s="179" t="s">
        <v>47</v>
      </c>
      <c r="N1565" s="254">
        <v>150000</v>
      </c>
      <c r="O1565" s="254">
        <f t="shared" si="160"/>
        <v>20550000</v>
      </c>
      <c r="P1565" s="178">
        <v>137</v>
      </c>
      <c r="Q1565" s="179" t="s">
        <v>47</v>
      </c>
      <c r="R1565" s="254">
        <v>150000</v>
      </c>
      <c r="S1565" s="254">
        <f t="shared" si="161"/>
        <v>20550000</v>
      </c>
      <c r="T1565" s="251">
        <f t="shared" si="157"/>
        <v>0</v>
      </c>
    </row>
    <row r="1566" spans="2:20" ht="15.9" hidden="1" x14ac:dyDescent="0.4">
      <c r="B1566" s="208"/>
      <c r="C1566" s="180" t="s">
        <v>605</v>
      </c>
      <c r="D1566" s="178">
        <v>1</v>
      </c>
      <c r="E1566" s="179" t="s">
        <v>66</v>
      </c>
      <c r="F1566" s="254">
        <v>2940000</v>
      </c>
      <c r="G1566" s="254">
        <f t="shared" si="158"/>
        <v>2940000</v>
      </c>
      <c r="H1566" s="178">
        <v>1</v>
      </c>
      <c r="I1566" s="179" t="s">
        <v>66</v>
      </c>
      <c r="J1566" s="254">
        <v>2940000</v>
      </c>
      <c r="K1566" s="254">
        <f t="shared" si="159"/>
        <v>2940000</v>
      </c>
      <c r="L1566" s="178">
        <v>1</v>
      </c>
      <c r="M1566" s="179" t="s">
        <v>66</v>
      </c>
      <c r="N1566" s="254">
        <v>2940000</v>
      </c>
      <c r="O1566" s="254">
        <f t="shared" si="160"/>
        <v>2940000</v>
      </c>
      <c r="P1566" s="178">
        <v>1</v>
      </c>
      <c r="Q1566" s="179" t="s">
        <v>66</v>
      </c>
      <c r="R1566" s="254">
        <v>2940000</v>
      </c>
      <c r="S1566" s="254">
        <f t="shared" si="161"/>
        <v>2940000</v>
      </c>
      <c r="T1566" s="251">
        <f t="shared" si="157"/>
        <v>0</v>
      </c>
    </row>
    <row r="1567" spans="2:20" ht="15.9" hidden="1" x14ac:dyDescent="0.4">
      <c r="B1567" s="208" t="s">
        <v>27</v>
      </c>
      <c r="C1567" s="180" t="s">
        <v>638</v>
      </c>
      <c r="D1567" s="178">
        <v>1</v>
      </c>
      <c r="E1567" s="179" t="s">
        <v>66</v>
      </c>
      <c r="F1567" s="254">
        <v>33600000</v>
      </c>
      <c r="G1567" s="254">
        <f t="shared" si="158"/>
        <v>33600000</v>
      </c>
      <c r="H1567" s="178">
        <v>1</v>
      </c>
      <c r="I1567" s="179" t="s">
        <v>66</v>
      </c>
      <c r="J1567" s="254">
        <v>33600000</v>
      </c>
      <c r="K1567" s="254">
        <f t="shared" si="159"/>
        <v>33600000</v>
      </c>
      <c r="L1567" s="178">
        <v>1</v>
      </c>
      <c r="M1567" s="179" t="s">
        <v>66</v>
      </c>
      <c r="N1567" s="254">
        <v>33600000</v>
      </c>
      <c r="O1567" s="254">
        <f t="shared" si="160"/>
        <v>33600000</v>
      </c>
      <c r="P1567" s="178">
        <v>1</v>
      </c>
      <c r="Q1567" s="179" t="s">
        <v>66</v>
      </c>
      <c r="R1567" s="254">
        <v>33600000</v>
      </c>
      <c r="S1567" s="254">
        <f t="shared" si="161"/>
        <v>33600000</v>
      </c>
      <c r="T1567" s="251">
        <f t="shared" si="157"/>
        <v>0</v>
      </c>
    </row>
    <row r="1568" spans="2:20" ht="15.9" hidden="1" x14ac:dyDescent="0.4">
      <c r="B1568" s="208" t="s">
        <v>27</v>
      </c>
      <c r="C1568" s="180" t="s">
        <v>60</v>
      </c>
      <c r="D1568" s="178">
        <v>1</v>
      </c>
      <c r="E1568" s="179" t="s">
        <v>66</v>
      </c>
      <c r="F1568" s="254">
        <v>5040000</v>
      </c>
      <c r="G1568" s="254">
        <f t="shared" si="158"/>
        <v>5040000</v>
      </c>
      <c r="H1568" s="178">
        <v>1</v>
      </c>
      <c r="I1568" s="179" t="s">
        <v>66</v>
      </c>
      <c r="J1568" s="254">
        <v>5040000</v>
      </c>
      <c r="K1568" s="254">
        <f t="shared" si="159"/>
        <v>5040000</v>
      </c>
      <c r="L1568" s="178">
        <v>1</v>
      </c>
      <c r="M1568" s="179" t="s">
        <v>66</v>
      </c>
      <c r="N1568" s="254">
        <v>5040000</v>
      </c>
      <c r="O1568" s="254">
        <f t="shared" si="160"/>
        <v>5040000</v>
      </c>
      <c r="P1568" s="178">
        <v>1</v>
      </c>
      <c r="Q1568" s="179" t="s">
        <v>66</v>
      </c>
      <c r="R1568" s="254">
        <v>5040000</v>
      </c>
      <c r="S1568" s="254">
        <f t="shared" si="161"/>
        <v>5040000</v>
      </c>
      <c r="T1568" s="251">
        <f t="shared" si="157"/>
        <v>0</v>
      </c>
    </row>
    <row r="1569" spans="2:20" ht="15.9" hidden="1" x14ac:dyDescent="0.4">
      <c r="B1569" s="208"/>
      <c r="C1569" s="180" t="s">
        <v>639</v>
      </c>
      <c r="D1569" s="178">
        <v>1</v>
      </c>
      <c r="E1569" s="179" t="s">
        <v>66</v>
      </c>
      <c r="F1569" s="254">
        <v>17800000</v>
      </c>
      <c r="G1569" s="254">
        <f t="shared" si="158"/>
        <v>17800000</v>
      </c>
      <c r="H1569" s="178">
        <v>1</v>
      </c>
      <c r="I1569" s="179" t="s">
        <v>66</v>
      </c>
      <c r="J1569" s="254">
        <v>17800000</v>
      </c>
      <c r="K1569" s="254">
        <f t="shared" si="159"/>
        <v>17800000</v>
      </c>
      <c r="L1569" s="178">
        <v>1</v>
      </c>
      <c r="M1569" s="179" t="s">
        <v>66</v>
      </c>
      <c r="N1569" s="254">
        <v>17800000</v>
      </c>
      <c r="O1569" s="254">
        <f t="shared" si="160"/>
        <v>17800000</v>
      </c>
      <c r="P1569" s="178">
        <v>1</v>
      </c>
      <c r="Q1569" s="179" t="s">
        <v>66</v>
      </c>
      <c r="R1569" s="254">
        <v>17800000</v>
      </c>
      <c r="S1569" s="254">
        <f t="shared" si="161"/>
        <v>17800000</v>
      </c>
      <c r="T1569" s="251">
        <f t="shared" si="157"/>
        <v>0</v>
      </c>
    </row>
    <row r="1570" spans="2:20" ht="15.9" hidden="1" x14ac:dyDescent="0.4">
      <c r="B1570" s="208">
        <v>525119</v>
      </c>
      <c r="C1570" s="180" t="s">
        <v>42</v>
      </c>
      <c r="D1570" s="178"/>
      <c r="E1570" s="179"/>
      <c r="F1570" s="180">
        <v>0</v>
      </c>
      <c r="G1570" s="254">
        <f>SUM(G1571:G1576)</f>
        <v>112195000</v>
      </c>
      <c r="H1570" s="178"/>
      <c r="I1570" s="179"/>
      <c r="J1570" s="180">
        <v>0</v>
      </c>
      <c r="K1570" s="254">
        <f>SUM(K1571:K1576)</f>
        <v>112195000</v>
      </c>
      <c r="L1570" s="178"/>
      <c r="M1570" s="179"/>
      <c r="N1570" s="180">
        <v>0</v>
      </c>
      <c r="O1570" s="254">
        <f>SUM(O1571:O1576)</f>
        <v>64833000</v>
      </c>
      <c r="P1570" s="178"/>
      <c r="Q1570" s="179"/>
      <c r="R1570" s="180">
        <v>0</v>
      </c>
      <c r="S1570" s="254">
        <f>SUM(S1571:S1576)</f>
        <v>64833000</v>
      </c>
      <c r="T1570" s="251">
        <f t="shared" si="157"/>
        <v>0</v>
      </c>
    </row>
    <row r="1571" spans="2:20" ht="15.9" hidden="1" x14ac:dyDescent="0.4">
      <c r="B1571" s="208" t="s">
        <v>27</v>
      </c>
      <c r="C1571" s="180" t="s">
        <v>606</v>
      </c>
      <c r="D1571" s="178">
        <v>1</v>
      </c>
      <c r="E1571" s="179" t="s">
        <v>66</v>
      </c>
      <c r="F1571" s="254">
        <v>28905000</v>
      </c>
      <c r="G1571" s="254">
        <f t="shared" ref="G1571:G1576" si="162">ROUNDDOWN(D1571*F1571,-3)</f>
        <v>28905000</v>
      </c>
      <c r="H1571" s="178">
        <v>1</v>
      </c>
      <c r="I1571" s="179" t="s">
        <v>66</v>
      </c>
      <c r="J1571" s="254">
        <v>28905000</v>
      </c>
      <c r="K1571" s="254">
        <f t="shared" ref="K1571:K1576" si="163">ROUNDDOWN(H1571*J1571,-3)</f>
        <v>28905000</v>
      </c>
      <c r="L1571" s="178">
        <v>1</v>
      </c>
      <c r="M1571" s="179" t="s">
        <v>66</v>
      </c>
      <c r="N1571" s="254">
        <v>28905000</v>
      </c>
      <c r="O1571" s="254">
        <f t="shared" ref="O1571:O1576" si="164">ROUNDDOWN(L1571*N1571,-3)</f>
        <v>28905000</v>
      </c>
      <c r="P1571" s="178">
        <v>1</v>
      </c>
      <c r="Q1571" s="179" t="s">
        <v>66</v>
      </c>
      <c r="R1571" s="254">
        <v>28905000</v>
      </c>
      <c r="S1571" s="254">
        <f t="shared" ref="S1571:S1576" si="165">ROUNDDOWN(P1571*R1571,-3)</f>
        <v>28905000</v>
      </c>
      <c r="T1571" s="251">
        <f t="shared" si="157"/>
        <v>0</v>
      </c>
    </row>
    <row r="1572" spans="2:20" ht="15.9" hidden="1" x14ac:dyDescent="0.4">
      <c r="B1572" s="208" t="s">
        <v>27</v>
      </c>
      <c r="C1572" s="180" t="s">
        <v>44</v>
      </c>
      <c r="D1572" s="178">
        <v>48</v>
      </c>
      <c r="E1572" s="179" t="s">
        <v>40</v>
      </c>
      <c r="F1572" s="254">
        <v>450000</v>
      </c>
      <c r="G1572" s="254">
        <f t="shared" si="162"/>
        <v>21600000</v>
      </c>
      <c r="H1572" s="178">
        <v>48</v>
      </c>
      <c r="I1572" s="179" t="s">
        <v>40</v>
      </c>
      <c r="J1572" s="254">
        <v>450000</v>
      </c>
      <c r="K1572" s="254">
        <f t="shared" si="163"/>
        <v>21600000</v>
      </c>
      <c r="L1572" s="178">
        <v>48</v>
      </c>
      <c r="M1572" s="179" t="s">
        <v>40</v>
      </c>
      <c r="N1572" s="254">
        <v>450000</v>
      </c>
      <c r="O1572" s="254">
        <f t="shared" si="164"/>
        <v>21600000</v>
      </c>
      <c r="P1572" s="178">
        <v>48</v>
      </c>
      <c r="Q1572" s="179" t="s">
        <v>40</v>
      </c>
      <c r="R1572" s="254">
        <v>450000</v>
      </c>
      <c r="S1572" s="254">
        <f t="shared" si="165"/>
        <v>21600000</v>
      </c>
      <c r="T1572" s="251">
        <f t="shared" si="157"/>
        <v>0</v>
      </c>
    </row>
    <row r="1573" spans="2:20" ht="15.9" hidden="1" x14ac:dyDescent="0.4">
      <c r="B1573" s="208" t="s">
        <v>27</v>
      </c>
      <c r="C1573" s="180" t="s">
        <v>58</v>
      </c>
      <c r="D1573" s="178">
        <v>432</v>
      </c>
      <c r="E1573" s="179" t="s">
        <v>40</v>
      </c>
      <c r="F1573" s="254">
        <v>85000</v>
      </c>
      <c r="G1573" s="254">
        <f t="shared" si="162"/>
        <v>36720000</v>
      </c>
      <c r="H1573" s="178">
        <v>432</v>
      </c>
      <c r="I1573" s="179" t="s">
        <v>40</v>
      </c>
      <c r="J1573" s="254">
        <v>85000</v>
      </c>
      <c r="K1573" s="254">
        <f t="shared" si="163"/>
        <v>36720000</v>
      </c>
      <c r="L1573" s="178">
        <v>0</v>
      </c>
      <c r="M1573" s="179" t="s">
        <v>40</v>
      </c>
      <c r="N1573" s="254">
        <v>85000</v>
      </c>
      <c r="O1573" s="254">
        <f t="shared" si="164"/>
        <v>0</v>
      </c>
      <c r="P1573" s="178">
        <v>0</v>
      </c>
      <c r="Q1573" s="179" t="s">
        <v>40</v>
      </c>
      <c r="R1573" s="254">
        <v>85000</v>
      </c>
      <c r="S1573" s="254">
        <f t="shared" si="165"/>
        <v>0</v>
      </c>
      <c r="T1573" s="251">
        <f t="shared" si="157"/>
        <v>0</v>
      </c>
    </row>
    <row r="1574" spans="2:20" ht="15.9" hidden="1" x14ac:dyDescent="0.4">
      <c r="B1574" s="208" t="s">
        <v>27</v>
      </c>
      <c r="C1574" s="180" t="s">
        <v>640</v>
      </c>
      <c r="D1574" s="178">
        <v>1</v>
      </c>
      <c r="E1574" s="179" t="s">
        <v>66</v>
      </c>
      <c r="F1574" s="254">
        <v>11328000</v>
      </c>
      <c r="G1574" s="254">
        <f t="shared" si="162"/>
        <v>11328000</v>
      </c>
      <c r="H1574" s="178">
        <v>1</v>
      </c>
      <c r="I1574" s="179" t="s">
        <v>66</v>
      </c>
      <c r="J1574" s="254">
        <v>11328000</v>
      </c>
      <c r="K1574" s="254">
        <f t="shared" si="163"/>
        <v>11328000</v>
      </c>
      <c r="L1574" s="178">
        <v>1</v>
      </c>
      <c r="M1574" s="179" t="s">
        <v>66</v>
      </c>
      <c r="N1574" s="254">
        <v>11328000</v>
      </c>
      <c r="O1574" s="254">
        <f t="shared" si="164"/>
        <v>11328000</v>
      </c>
      <c r="P1574" s="178">
        <v>1</v>
      </c>
      <c r="Q1574" s="179" t="s">
        <v>66</v>
      </c>
      <c r="R1574" s="254">
        <v>11328000</v>
      </c>
      <c r="S1574" s="254">
        <f t="shared" si="165"/>
        <v>11328000</v>
      </c>
      <c r="T1574" s="251">
        <f t="shared" si="157"/>
        <v>0</v>
      </c>
    </row>
    <row r="1575" spans="2:20" ht="15.9" hidden="1" x14ac:dyDescent="0.4">
      <c r="B1575" s="208" t="s">
        <v>27</v>
      </c>
      <c r="C1575" s="180" t="s">
        <v>641</v>
      </c>
      <c r="D1575" s="178">
        <v>1</v>
      </c>
      <c r="E1575" s="179" t="s">
        <v>38</v>
      </c>
      <c r="F1575" s="254">
        <v>3000000</v>
      </c>
      <c r="G1575" s="254">
        <f t="shared" si="162"/>
        <v>3000000</v>
      </c>
      <c r="H1575" s="178">
        <v>1</v>
      </c>
      <c r="I1575" s="179" t="s">
        <v>38</v>
      </c>
      <c r="J1575" s="254">
        <v>3000000</v>
      </c>
      <c r="K1575" s="254">
        <f t="shared" si="163"/>
        <v>3000000</v>
      </c>
      <c r="L1575" s="178">
        <v>1</v>
      </c>
      <c r="M1575" s="179" t="s">
        <v>38</v>
      </c>
      <c r="N1575" s="254">
        <v>3000000</v>
      </c>
      <c r="O1575" s="254">
        <f t="shared" si="164"/>
        <v>3000000</v>
      </c>
      <c r="P1575" s="178">
        <v>1</v>
      </c>
      <c r="Q1575" s="179" t="s">
        <v>38</v>
      </c>
      <c r="R1575" s="254">
        <v>3000000</v>
      </c>
      <c r="S1575" s="254">
        <f t="shared" si="165"/>
        <v>3000000</v>
      </c>
      <c r="T1575" s="251">
        <f t="shared" si="157"/>
        <v>0</v>
      </c>
    </row>
    <row r="1576" spans="2:20" ht="15.9" hidden="1" x14ac:dyDescent="0.4">
      <c r="B1576" s="208"/>
      <c r="C1576" s="180" t="s">
        <v>642</v>
      </c>
      <c r="D1576" s="178">
        <v>1</v>
      </c>
      <c r="E1576" s="179" t="s">
        <v>38</v>
      </c>
      <c r="F1576" s="254">
        <v>10642000</v>
      </c>
      <c r="G1576" s="254">
        <f t="shared" si="162"/>
        <v>10642000</v>
      </c>
      <c r="H1576" s="178">
        <v>1</v>
      </c>
      <c r="I1576" s="179" t="s">
        <v>38</v>
      </c>
      <c r="J1576" s="254">
        <v>10642000</v>
      </c>
      <c r="K1576" s="254">
        <f t="shared" si="163"/>
        <v>10642000</v>
      </c>
      <c r="L1576" s="178">
        <v>0</v>
      </c>
      <c r="M1576" s="179" t="s">
        <v>38</v>
      </c>
      <c r="N1576" s="254">
        <v>10642000</v>
      </c>
      <c r="O1576" s="254">
        <f t="shared" si="164"/>
        <v>0</v>
      </c>
      <c r="P1576" s="178">
        <v>0</v>
      </c>
      <c r="Q1576" s="179" t="s">
        <v>38</v>
      </c>
      <c r="R1576" s="254">
        <v>10642000</v>
      </c>
      <c r="S1576" s="254">
        <f t="shared" si="165"/>
        <v>0</v>
      </c>
      <c r="T1576" s="251">
        <f t="shared" si="157"/>
        <v>0</v>
      </c>
    </row>
    <row r="1577" spans="2:20" ht="15.9" hidden="1" x14ac:dyDescent="0.4">
      <c r="B1577" s="312" t="s">
        <v>62</v>
      </c>
      <c r="C1577" s="313" t="s">
        <v>643</v>
      </c>
      <c r="D1577" s="269">
        <v>48</v>
      </c>
      <c r="E1577" s="270" t="s">
        <v>30</v>
      </c>
      <c r="F1577" s="254">
        <v>0</v>
      </c>
      <c r="G1577" s="254">
        <f>G1578+G1585</f>
        <v>573875000</v>
      </c>
      <c r="H1577" s="314">
        <v>48</v>
      </c>
      <c r="I1577" s="315" t="s">
        <v>30</v>
      </c>
      <c r="J1577" s="316">
        <v>0</v>
      </c>
      <c r="K1577" s="316">
        <f>K1578+K1585</f>
        <v>573875000</v>
      </c>
      <c r="L1577" s="314">
        <v>48</v>
      </c>
      <c r="M1577" s="315" t="s">
        <v>30</v>
      </c>
      <c r="N1577" s="316">
        <v>0</v>
      </c>
      <c r="O1577" s="316">
        <f>O1578+O1585</f>
        <v>524915000</v>
      </c>
      <c r="P1577" s="314">
        <v>48</v>
      </c>
      <c r="Q1577" s="315" t="s">
        <v>30</v>
      </c>
      <c r="R1577" s="316">
        <v>0</v>
      </c>
      <c r="S1577" s="316">
        <f>S1578+S1585</f>
        <v>524915000</v>
      </c>
      <c r="T1577" s="251">
        <f t="shared" si="157"/>
        <v>0</v>
      </c>
    </row>
    <row r="1578" spans="2:20" ht="15.9" hidden="1" x14ac:dyDescent="0.4">
      <c r="B1578" s="208">
        <v>525111</v>
      </c>
      <c r="C1578" s="180" t="s">
        <v>174</v>
      </c>
      <c r="D1578" s="178"/>
      <c r="E1578" s="179"/>
      <c r="F1578" s="180">
        <v>0</v>
      </c>
      <c r="G1578" s="254">
        <f>SUM(G1579:G1584)</f>
        <v>433730000</v>
      </c>
      <c r="H1578" s="178"/>
      <c r="I1578" s="179"/>
      <c r="J1578" s="180">
        <v>0</v>
      </c>
      <c r="K1578" s="254">
        <f>SUM(K1579:K1584)</f>
        <v>433730000</v>
      </c>
      <c r="L1578" s="178"/>
      <c r="M1578" s="179"/>
      <c r="N1578" s="180">
        <v>0</v>
      </c>
      <c r="O1578" s="254">
        <f>SUM(O1579:O1584)</f>
        <v>433730000</v>
      </c>
      <c r="P1578" s="178"/>
      <c r="Q1578" s="179"/>
      <c r="R1578" s="180">
        <v>0</v>
      </c>
      <c r="S1578" s="254">
        <f>SUM(S1579:S1584)</f>
        <v>433730000</v>
      </c>
      <c r="T1578" s="251">
        <f t="shared" si="157"/>
        <v>0</v>
      </c>
    </row>
    <row r="1579" spans="2:20" ht="15.9" hidden="1" x14ac:dyDescent="0.4">
      <c r="B1579" s="208" t="s">
        <v>27</v>
      </c>
      <c r="C1579" s="180" t="s">
        <v>46</v>
      </c>
      <c r="D1579" s="178">
        <v>572</v>
      </c>
      <c r="E1579" s="179" t="s">
        <v>47</v>
      </c>
      <c r="F1579" s="254">
        <v>150000</v>
      </c>
      <c r="G1579" s="254">
        <f t="shared" ref="G1579:G1584" si="166">ROUNDDOWN(D1579*F1579,-3)</f>
        <v>85800000</v>
      </c>
      <c r="H1579" s="178">
        <v>572</v>
      </c>
      <c r="I1579" s="179" t="s">
        <v>47</v>
      </c>
      <c r="J1579" s="254">
        <v>150000</v>
      </c>
      <c r="K1579" s="254">
        <f t="shared" ref="K1579:K1584" si="167">ROUNDDOWN(H1579*J1579,-3)</f>
        <v>85800000</v>
      </c>
      <c r="L1579" s="178">
        <v>572</v>
      </c>
      <c r="M1579" s="179" t="s">
        <v>47</v>
      </c>
      <c r="N1579" s="254">
        <v>150000</v>
      </c>
      <c r="O1579" s="254">
        <f t="shared" ref="O1579:O1584" si="168">ROUNDDOWN(L1579*N1579,-3)</f>
        <v>85800000</v>
      </c>
      <c r="P1579" s="178">
        <v>572</v>
      </c>
      <c r="Q1579" s="179" t="s">
        <v>47</v>
      </c>
      <c r="R1579" s="254">
        <v>150000</v>
      </c>
      <c r="S1579" s="254">
        <f t="shared" ref="S1579:S1584" si="169">ROUNDDOWN(P1579*R1579,-3)</f>
        <v>85800000</v>
      </c>
      <c r="T1579" s="251">
        <f t="shared" si="157"/>
        <v>0</v>
      </c>
    </row>
    <row r="1580" spans="2:20" ht="15.9" hidden="1" x14ac:dyDescent="0.4">
      <c r="B1580" s="208" t="s">
        <v>27</v>
      </c>
      <c r="C1580" s="180" t="s">
        <v>48</v>
      </c>
      <c r="D1580" s="178">
        <v>1644</v>
      </c>
      <c r="E1580" s="179" t="s">
        <v>47</v>
      </c>
      <c r="F1580" s="254">
        <v>150000</v>
      </c>
      <c r="G1580" s="254">
        <f t="shared" si="166"/>
        <v>246600000</v>
      </c>
      <c r="H1580" s="178">
        <v>1644</v>
      </c>
      <c r="I1580" s="179" t="s">
        <v>47</v>
      </c>
      <c r="J1580" s="254">
        <v>150000</v>
      </c>
      <c r="K1580" s="254">
        <f t="shared" si="167"/>
        <v>246600000</v>
      </c>
      <c r="L1580" s="178">
        <v>1644</v>
      </c>
      <c r="M1580" s="179" t="s">
        <v>47</v>
      </c>
      <c r="N1580" s="254">
        <v>150000</v>
      </c>
      <c r="O1580" s="254">
        <f t="shared" si="168"/>
        <v>246600000</v>
      </c>
      <c r="P1580" s="178">
        <v>1644</v>
      </c>
      <c r="Q1580" s="179" t="s">
        <v>47</v>
      </c>
      <c r="R1580" s="254">
        <v>150000</v>
      </c>
      <c r="S1580" s="254">
        <f t="shared" si="169"/>
        <v>246600000</v>
      </c>
      <c r="T1580" s="251">
        <f t="shared" si="157"/>
        <v>0</v>
      </c>
    </row>
    <row r="1581" spans="2:20" ht="15.9" hidden="1" x14ac:dyDescent="0.4">
      <c r="B1581" s="208" t="s">
        <v>27</v>
      </c>
      <c r="C1581" s="180" t="s">
        <v>638</v>
      </c>
      <c r="D1581" s="178">
        <v>1</v>
      </c>
      <c r="E1581" s="179" t="s">
        <v>38</v>
      </c>
      <c r="F1581" s="254">
        <v>22400000</v>
      </c>
      <c r="G1581" s="254">
        <f t="shared" si="166"/>
        <v>22400000</v>
      </c>
      <c r="H1581" s="178">
        <v>1</v>
      </c>
      <c r="I1581" s="179" t="s">
        <v>38</v>
      </c>
      <c r="J1581" s="254">
        <v>22400000</v>
      </c>
      <c r="K1581" s="254">
        <f t="shared" si="167"/>
        <v>22400000</v>
      </c>
      <c r="L1581" s="178">
        <v>1</v>
      </c>
      <c r="M1581" s="179" t="s">
        <v>38</v>
      </c>
      <c r="N1581" s="254">
        <v>22400000</v>
      </c>
      <c r="O1581" s="254">
        <f t="shared" si="168"/>
        <v>22400000</v>
      </c>
      <c r="P1581" s="178">
        <v>1</v>
      </c>
      <c r="Q1581" s="179" t="s">
        <v>38</v>
      </c>
      <c r="R1581" s="254">
        <v>22400000</v>
      </c>
      <c r="S1581" s="254">
        <f t="shared" si="169"/>
        <v>22400000</v>
      </c>
      <c r="T1581" s="251">
        <f t="shared" si="157"/>
        <v>0</v>
      </c>
    </row>
    <row r="1582" spans="2:20" ht="15.9" hidden="1" x14ac:dyDescent="0.4">
      <c r="B1582" s="208"/>
      <c r="C1582" s="180" t="s">
        <v>49</v>
      </c>
      <c r="D1582" s="178">
        <v>283</v>
      </c>
      <c r="E1582" s="179" t="s">
        <v>47</v>
      </c>
      <c r="F1582" s="254">
        <v>150000</v>
      </c>
      <c r="G1582" s="254">
        <f t="shared" si="166"/>
        <v>42450000</v>
      </c>
      <c r="H1582" s="178">
        <v>283</v>
      </c>
      <c r="I1582" s="179" t="s">
        <v>47</v>
      </c>
      <c r="J1582" s="254">
        <v>150000</v>
      </c>
      <c r="K1582" s="254">
        <f t="shared" si="167"/>
        <v>42450000</v>
      </c>
      <c r="L1582" s="178">
        <v>283</v>
      </c>
      <c r="M1582" s="179" t="s">
        <v>47</v>
      </c>
      <c r="N1582" s="254">
        <v>150000</v>
      </c>
      <c r="O1582" s="254">
        <f t="shared" si="168"/>
        <v>42450000</v>
      </c>
      <c r="P1582" s="178">
        <v>283</v>
      </c>
      <c r="Q1582" s="179" t="s">
        <v>47</v>
      </c>
      <c r="R1582" s="254">
        <v>150000</v>
      </c>
      <c r="S1582" s="254">
        <f t="shared" si="169"/>
        <v>42450000</v>
      </c>
      <c r="T1582" s="251">
        <f t="shared" si="157"/>
        <v>0</v>
      </c>
    </row>
    <row r="1583" spans="2:20" ht="15.9" hidden="1" x14ac:dyDescent="0.4">
      <c r="B1583" s="208"/>
      <c r="C1583" s="180" t="s">
        <v>644</v>
      </c>
      <c r="D1583" s="178">
        <v>1</v>
      </c>
      <c r="E1583" s="179" t="s">
        <v>38</v>
      </c>
      <c r="F1583" s="254">
        <v>16800000</v>
      </c>
      <c r="G1583" s="254">
        <f t="shared" si="166"/>
        <v>16800000</v>
      </c>
      <c r="H1583" s="178">
        <v>1</v>
      </c>
      <c r="I1583" s="179" t="s">
        <v>38</v>
      </c>
      <c r="J1583" s="254">
        <v>16800000</v>
      </c>
      <c r="K1583" s="254">
        <f t="shared" si="167"/>
        <v>16800000</v>
      </c>
      <c r="L1583" s="178">
        <v>1</v>
      </c>
      <c r="M1583" s="179" t="s">
        <v>38</v>
      </c>
      <c r="N1583" s="254">
        <v>16800000</v>
      </c>
      <c r="O1583" s="254">
        <f t="shared" si="168"/>
        <v>16800000</v>
      </c>
      <c r="P1583" s="178">
        <v>1</v>
      </c>
      <c r="Q1583" s="179" t="s">
        <v>38</v>
      </c>
      <c r="R1583" s="254">
        <v>16800000</v>
      </c>
      <c r="S1583" s="254">
        <f t="shared" si="169"/>
        <v>16800000</v>
      </c>
      <c r="T1583" s="251">
        <f t="shared" si="157"/>
        <v>0</v>
      </c>
    </row>
    <row r="1584" spans="2:20" ht="15.9" hidden="1" x14ac:dyDescent="0.4">
      <c r="B1584" s="208" t="s">
        <v>27</v>
      </c>
      <c r="C1584" s="180" t="s">
        <v>60</v>
      </c>
      <c r="D1584" s="178">
        <v>96</v>
      </c>
      <c r="E1584" s="179" t="s">
        <v>40</v>
      </c>
      <c r="F1584" s="254">
        <v>205000</v>
      </c>
      <c r="G1584" s="254">
        <f t="shared" si="166"/>
        <v>19680000</v>
      </c>
      <c r="H1584" s="178">
        <v>96</v>
      </c>
      <c r="I1584" s="179" t="s">
        <v>40</v>
      </c>
      <c r="J1584" s="254">
        <v>205000</v>
      </c>
      <c r="K1584" s="254">
        <f t="shared" si="167"/>
        <v>19680000</v>
      </c>
      <c r="L1584" s="178">
        <v>96</v>
      </c>
      <c r="M1584" s="179" t="s">
        <v>40</v>
      </c>
      <c r="N1584" s="254">
        <v>205000</v>
      </c>
      <c r="O1584" s="254">
        <f t="shared" si="168"/>
        <v>19680000</v>
      </c>
      <c r="P1584" s="178">
        <v>96</v>
      </c>
      <c r="Q1584" s="179" t="s">
        <v>40</v>
      </c>
      <c r="R1584" s="254">
        <v>205000</v>
      </c>
      <c r="S1584" s="254">
        <f t="shared" si="169"/>
        <v>19680000</v>
      </c>
      <c r="T1584" s="251">
        <f t="shared" si="157"/>
        <v>0</v>
      </c>
    </row>
    <row r="1585" spans="2:20" ht="15.9" hidden="1" x14ac:dyDescent="0.4">
      <c r="B1585" s="208">
        <v>525119</v>
      </c>
      <c r="C1585" s="180" t="s">
        <v>42</v>
      </c>
      <c r="D1585" s="178"/>
      <c r="E1585" s="179"/>
      <c r="F1585" s="180">
        <v>0</v>
      </c>
      <c r="G1585" s="254">
        <f>SUM(G1586:G1593)</f>
        <v>140145000</v>
      </c>
      <c r="H1585" s="178"/>
      <c r="I1585" s="179"/>
      <c r="J1585" s="180">
        <v>0</v>
      </c>
      <c r="K1585" s="254">
        <f>SUM(K1586:K1593)</f>
        <v>140145000</v>
      </c>
      <c r="L1585" s="178"/>
      <c r="M1585" s="179"/>
      <c r="N1585" s="180">
        <v>0</v>
      </c>
      <c r="O1585" s="254">
        <f>SUM(O1586:O1593)</f>
        <v>91185000</v>
      </c>
      <c r="P1585" s="178"/>
      <c r="Q1585" s="179"/>
      <c r="R1585" s="180">
        <v>0</v>
      </c>
      <c r="S1585" s="254">
        <f>SUM(S1586:S1593)</f>
        <v>91185000</v>
      </c>
      <c r="T1585" s="251">
        <f t="shared" si="157"/>
        <v>0</v>
      </c>
    </row>
    <row r="1586" spans="2:20" ht="15.9" hidden="1" x14ac:dyDescent="0.4">
      <c r="B1586" s="208" t="s">
        <v>27</v>
      </c>
      <c r="C1586" s="180" t="s">
        <v>44</v>
      </c>
      <c r="D1586" s="178">
        <v>48</v>
      </c>
      <c r="E1586" s="179" t="s">
        <v>40</v>
      </c>
      <c r="F1586" s="254">
        <v>450000</v>
      </c>
      <c r="G1586" s="254">
        <f t="shared" ref="G1586:G1593" si="170">ROUNDDOWN(D1586*F1586,-3)</f>
        <v>21600000</v>
      </c>
      <c r="H1586" s="178">
        <v>48</v>
      </c>
      <c r="I1586" s="179" t="s">
        <v>40</v>
      </c>
      <c r="J1586" s="254">
        <v>450000</v>
      </c>
      <c r="K1586" s="254">
        <f t="shared" ref="K1586:K1593" si="171">ROUNDDOWN(H1586*J1586,-3)</f>
        <v>21600000</v>
      </c>
      <c r="L1586" s="178">
        <v>48</v>
      </c>
      <c r="M1586" s="179" t="s">
        <v>40</v>
      </c>
      <c r="N1586" s="254">
        <v>450000</v>
      </c>
      <c r="O1586" s="254">
        <f t="shared" ref="O1586:O1593" si="172">ROUNDDOWN(L1586*N1586,-3)</f>
        <v>21600000</v>
      </c>
      <c r="P1586" s="178">
        <v>48</v>
      </c>
      <c r="Q1586" s="179" t="s">
        <v>40</v>
      </c>
      <c r="R1586" s="254">
        <v>450000</v>
      </c>
      <c r="S1586" s="254">
        <f t="shared" ref="S1586:S1593" si="173">ROUNDDOWN(P1586*R1586,-3)</f>
        <v>21600000</v>
      </c>
      <c r="T1586" s="251">
        <f t="shared" si="157"/>
        <v>0</v>
      </c>
    </row>
    <row r="1587" spans="2:20" ht="15.9" hidden="1" x14ac:dyDescent="0.4">
      <c r="B1587" s="208"/>
      <c r="C1587" s="180" t="s">
        <v>645</v>
      </c>
      <c r="D1587" s="178">
        <v>1</v>
      </c>
      <c r="E1587" s="179" t="s">
        <v>38</v>
      </c>
      <c r="F1587" s="254">
        <v>720000</v>
      </c>
      <c r="G1587" s="254">
        <f t="shared" si="170"/>
        <v>720000</v>
      </c>
      <c r="H1587" s="178">
        <v>1</v>
      </c>
      <c r="I1587" s="179" t="s">
        <v>38</v>
      </c>
      <c r="J1587" s="254">
        <v>720000</v>
      </c>
      <c r="K1587" s="254">
        <f t="shared" si="171"/>
        <v>720000</v>
      </c>
      <c r="L1587" s="178">
        <v>1</v>
      </c>
      <c r="M1587" s="179" t="s">
        <v>38</v>
      </c>
      <c r="N1587" s="254">
        <v>720000</v>
      </c>
      <c r="O1587" s="254">
        <f t="shared" si="172"/>
        <v>720000</v>
      </c>
      <c r="P1587" s="178">
        <v>1</v>
      </c>
      <c r="Q1587" s="179" t="s">
        <v>38</v>
      </c>
      <c r="R1587" s="254">
        <v>720000</v>
      </c>
      <c r="S1587" s="254">
        <f t="shared" si="173"/>
        <v>720000</v>
      </c>
      <c r="T1587" s="251">
        <f t="shared" si="157"/>
        <v>0</v>
      </c>
    </row>
    <row r="1588" spans="2:20" ht="15.9" hidden="1" x14ac:dyDescent="0.4">
      <c r="B1588" s="208"/>
      <c r="C1588" s="180" t="s">
        <v>646</v>
      </c>
      <c r="D1588" s="178">
        <v>1</v>
      </c>
      <c r="E1588" s="179" t="s">
        <v>38</v>
      </c>
      <c r="F1588" s="254">
        <v>865000</v>
      </c>
      <c r="G1588" s="254">
        <f t="shared" si="170"/>
        <v>865000</v>
      </c>
      <c r="H1588" s="178">
        <v>1</v>
      </c>
      <c r="I1588" s="179" t="s">
        <v>38</v>
      </c>
      <c r="J1588" s="254">
        <v>865000</v>
      </c>
      <c r="K1588" s="254">
        <f t="shared" si="171"/>
        <v>865000</v>
      </c>
      <c r="L1588" s="178">
        <v>1</v>
      </c>
      <c r="M1588" s="179" t="s">
        <v>38</v>
      </c>
      <c r="N1588" s="254">
        <v>865000</v>
      </c>
      <c r="O1588" s="254">
        <f t="shared" si="172"/>
        <v>865000</v>
      </c>
      <c r="P1588" s="178">
        <v>1</v>
      </c>
      <c r="Q1588" s="179" t="s">
        <v>38</v>
      </c>
      <c r="R1588" s="254">
        <v>865000</v>
      </c>
      <c r="S1588" s="254">
        <f t="shared" si="173"/>
        <v>865000</v>
      </c>
      <c r="T1588" s="251">
        <f t="shared" si="157"/>
        <v>0</v>
      </c>
    </row>
    <row r="1589" spans="2:20" ht="15.9" hidden="1" x14ac:dyDescent="0.4">
      <c r="B1589" s="208"/>
      <c r="C1589" s="180" t="s">
        <v>647</v>
      </c>
      <c r="D1589" s="178">
        <v>1</v>
      </c>
      <c r="E1589" s="179" t="s">
        <v>38</v>
      </c>
      <c r="F1589" s="254">
        <v>10000000</v>
      </c>
      <c r="G1589" s="254">
        <f t="shared" si="170"/>
        <v>10000000</v>
      </c>
      <c r="H1589" s="178">
        <v>1</v>
      </c>
      <c r="I1589" s="179" t="s">
        <v>38</v>
      </c>
      <c r="J1589" s="254">
        <v>10000000</v>
      </c>
      <c r="K1589" s="254">
        <f t="shared" si="171"/>
        <v>10000000</v>
      </c>
      <c r="L1589" s="178">
        <v>1</v>
      </c>
      <c r="M1589" s="179" t="s">
        <v>38</v>
      </c>
      <c r="N1589" s="254">
        <v>10000000</v>
      </c>
      <c r="O1589" s="254">
        <f t="shared" si="172"/>
        <v>10000000</v>
      </c>
      <c r="P1589" s="178">
        <v>1</v>
      </c>
      <c r="Q1589" s="179" t="s">
        <v>38</v>
      </c>
      <c r="R1589" s="254">
        <v>10000000</v>
      </c>
      <c r="S1589" s="254">
        <f t="shared" si="173"/>
        <v>10000000</v>
      </c>
      <c r="T1589" s="251">
        <f t="shared" si="157"/>
        <v>0</v>
      </c>
    </row>
    <row r="1590" spans="2:20" ht="15.9" hidden="1" x14ac:dyDescent="0.4">
      <c r="B1590" s="208" t="s">
        <v>27</v>
      </c>
      <c r="C1590" s="180" t="s">
        <v>58</v>
      </c>
      <c r="D1590" s="178">
        <v>576</v>
      </c>
      <c r="E1590" s="179" t="s">
        <v>59</v>
      </c>
      <c r="F1590" s="254">
        <v>85000</v>
      </c>
      <c r="G1590" s="254">
        <f t="shared" si="170"/>
        <v>48960000</v>
      </c>
      <c r="H1590" s="178">
        <v>576</v>
      </c>
      <c r="I1590" s="179" t="s">
        <v>59</v>
      </c>
      <c r="J1590" s="254">
        <v>85000</v>
      </c>
      <c r="K1590" s="254">
        <f t="shared" si="171"/>
        <v>48960000</v>
      </c>
      <c r="L1590" s="178">
        <v>0</v>
      </c>
      <c r="M1590" s="179" t="s">
        <v>59</v>
      </c>
      <c r="N1590" s="254">
        <v>85000</v>
      </c>
      <c r="O1590" s="254">
        <f t="shared" si="172"/>
        <v>0</v>
      </c>
      <c r="P1590" s="178">
        <v>0</v>
      </c>
      <c r="Q1590" s="179" t="s">
        <v>59</v>
      </c>
      <c r="R1590" s="254">
        <v>85000</v>
      </c>
      <c r="S1590" s="254">
        <f t="shared" si="173"/>
        <v>0</v>
      </c>
      <c r="T1590" s="251">
        <f t="shared" si="157"/>
        <v>0</v>
      </c>
    </row>
    <row r="1591" spans="2:20" ht="15.9" hidden="1" x14ac:dyDescent="0.4">
      <c r="B1591" s="208" t="s">
        <v>27</v>
      </c>
      <c r="C1591" s="180" t="s">
        <v>640</v>
      </c>
      <c r="D1591" s="178">
        <v>1</v>
      </c>
      <c r="E1591" s="179" t="s">
        <v>54</v>
      </c>
      <c r="F1591" s="254">
        <v>5000000</v>
      </c>
      <c r="G1591" s="254">
        <f t="shared" si="170"/>
        <v>5000000</v>
      </c>
      <c r="H1591" s="178">
        <v>1</v>
      </c>
      <c r="I1591" s="179" t="s">
        <v>54</v>
      </c>
      <c r="J1591" s="254">
        <v>5000000</v>
      </c>
      <c r="K1591" s="254">
        <f t="shared" si="171"/>
        <v>5000000</v>
      </c>
      <c r="L1591" s="178">
        <v>1</v>
      </c>
      <c r="M1591" s="179" t="s">
        <v>54</v>
      </c>
      <c r="N1591" s="254">
        <v>5000000</v>
      </c>
      <c r="O1591" s="254">
        <f t="shared" si="172"/>
        <v>5000000</v>
      </c>
      <c r="P1591" s="178">
        <v>1</v>
      </c>
      <c r="Q1591" s="179" t="s">
        <v>54</v>
      </c>
      <c r="R1591" s="254">
        <v>5000000</v>
      </c>
      <c r="S1591" s="254">
        <f t="shared" si="173"/>
        <v>5000000</v>
      </c>
      <c r="T1591" s="251">
        <f t="shared" si="157"/>
        <v>0</v>
      </c>
    </row>
    <row r="1592" spans="2:20" ht="15.9" hidden="1" x14ac:dyDescent="0.4">
      <c r="B1592" s="208"/>
      <c r="C1592" s="180" t="s">
        <v>72</v>
      </c>
      <c r="D1592" s="178">
        <v>240</v>
      </c>
      <c r="E1592" s="179" t="s">
        <v>445</v>
      </c>
      <c r="F1592" s="254">
        <v>200000</v>
      </c>
      <c r="G1592" s="254">
        <f t="shared" si="170"/>
        <v>48000000</v>
      </c>
      <c r="H1592" s="178">
        <v>240</v>
      </c>
      <c r="I1592" s="179" t="s">
        <v>445</v>
      </c>
      <c r="J1592" s="254">
        <v>200000</v>
      </c>
      <c r="K1592" s="254">
        <f t="shared" si="171"/>
        <v>48000000</v>
      </c>
      <c r="L1592" s="178">
        <v>240</v>
      </c>
      <c r="M1592" s="179" t="s">
        <v>445</v>
      </c>
      <c r="N1592" s="254">
        <v>200000</v>
      </c>
      <c r="O1592" s="254">
        <f t="shared" si="172"/>
        <v>48000000</v>
      </c>
      <c r="P1592" s="178">
        <v>240</v>
      </c>
      <c r="Q1592" s="179" t="s">
        <v>445</v>
      </c>
      <c r="R1592" s="254">
        <v>200000</v>
      </c>
      <c r="S1592" s="254">
        <f t="shared" si="173"/>
        <v>48000000</v>
      </c>
      <c r="T1592" s="251">
        <f t="shared" si="157"/>
        <v>0</v>
      </c>
    </row>
    <row r="1593" spans="2:20" ht="15.9" hidden="1" x14ac:dyDescent="0.4">
      <c r="B1593" s="208" t="s">
        <v>27</v>
      </c>
      <c r="C1593" s="180" t="s">
        <v>635</v>
      </c>
      <c r="D1593" s="178">
        <v>1</v>
      </c>
      <c r="E1593" s="179" t="s">
        <v>66</v>
      </c>
      <c r="F1593" s="254">
        <v>5000000</v>
      </c>
      <c r="G1593" s="254">
        <f t="shared" si="170"/>
        <v>5000000</v>
      </c>
      <c r="H1593" s="178">
        <v>1</v>
      </c>
      <c r="I1593" s="179" t="s">
        <v>66</v>
      </c>
      <c r="J1593" s="254">
        <v>5000000</v>
      </c>
      <c r="K1593" s="254">
        <f t="shared" si="171"/>
        <v>5000000</v>
      </c>
      <c r="L1593" s="178">
        <v>1</v>
      </c>
      <c r="M1593" s="179" t="s">
        <v>66</v>
      </c>
      <c r="N1593" s="254">
        <v>5000000</v>
      </c>
      <c r="O1593" s="254">
        <f t="shared" si="172"/>
        <v>5000000</v>
      </c>
      <c r="P1593" s="178">
        <v>1</v>
      </c>
      <c r="Q1593" s="179" t="s">
        <v>66</v>
      </c>
      <c r="R1593" s="254">
        <v>5000000</v>
      </c>
      <c r="S1593" s="254">
        <f t="shared" si="173"/>
        <v>5000000</v>
      </c>
      <c r="T1593" s="251">
        <f t="shared" si="157"/>
        <v>0</v>
      </c>
    </row>
    <row r="1594" spans="2:20" ht="15.9" hidden="1" x14ac:dyDescent="0.4">
      <c r="B1594" s="312" t="s">
        <v>69</v>
      </c>
      <c r="C1594" s="313" t="s">
        <v>648</v>
      </c>
      <c r="D1594" s="269">
        <v>24</v>
      </c>
      <c r="E1594" s="270" t="s">
        <v>30</v>
      </c>
      <c r="F1594" s="254">
        <v>0</v>
      </c>
      <c r="G1594" s="254">
        <f>G1595+G1599</f>
        <v>131039000</v>
      </c>
      <c r="H1594" s="314">
        <v>24</v>
      </c>
      <c r="I1594" s="315" t="s">
        <v>30</v>
      </c>
      <c r="J1594" s="316">
        <v>0</v>
      </c>
      <c r="K1594" s="316">
        <f>K1595+K1599</f>
        <v>131039000</v>
      </c>
      <c r="L1594" s="314">
        <v>24</v>
      </c>
      <c r="M1594" s="315" t="s">
        <v>30</v>
      </c>
      <c r="N1594" s="316">
        <v>0</v>
      </c>
      <c r="O1594" s="316">
        <f>O1595+O1599</f>
        <v>124919000</v>
      </c>
      <c r="P1594" s="314">
        <v>24</v>
      </c>
      <c r="Q1594" s="315" t="s">
        <v>30</v>
      </c>
      <c r="R1594" s="316">
        <v>0</v>
      </c>
      <c r="S1594" s="316">
        <f>S1595+S1599</f>
        <v>124919000</v>
      </c>
      <c r="T1594" s="251">
        <f t="shared" si="157"/>
        <v>0</v>
      </c>
    </row>
    <row r="1595" spans="2:20" ht="15.9" hidden="1" x14ac:dyDescent="0.4">
      <c r="B1595" s="208">
        <v>525111</v>
      </c>
      <c r="C1595" s="180" t="s">
        <v>174</v>
      </c>
      <c r="D1595" s="178">
        <v>0</v>
      </c>
      <c r="E1595" s="179"/>
      <c r="F1595" s="180">
        <v>0</v>
      </c>
      <c r="G1595" s="254">
        <f>SUM(G1596:G1598)</f>
        <v>103920000</v>
      </c>
      <c r="H1595" s="178">
        <v>0</v>
      </c>
      <c r="I1595" s="179"/>
      <c r="J1595" s="180">
        <v>0</v>
      </c>
      <c r="K1595" s="254">
        <f>SUM(K1596:K1598)</f>
        <v>103920000</v>
      </c>
      <c r="L1595" s="178">
        <v>0</v>
      </c>
      <c r="M1595" s="179"/>
      <c r="N1595" s="180">
        <v>0</v>
      </c>
      <c r="O1595" s="254">
        <f>SUM(O1596:O1598)</f>
        <v>103920000</v>
      </c>
      <c r="P1595" s="178">
        <v>0</v>
      </c>
      <c r="Q1595" s="179"/>
      <c r="R1595" s="180">
        <v>0</v>
      </c>
      <c r="S1595" s="254">
        <f>SUM(S1596:S1598)</f>
        <v>103920000</v>
      </c>
      <c r="T1595" s="251">
        <f t="shared" si="157"/>
        <v>0</v>
      </c>
    </row>
    <row r="1596" spans="2:20" ht="15.9" hidden="1" x14ac:dyDescent="0.4">
      <c r="B1596" s="208" t="s">
        <v>27</v>
      </c>
      <c r="C1596" s="180" t="s">
        <v>46</v>
      </c>
      <c r="D1596" s="178">
        <v>156</v>
      </c>
      <c r="E1596" s="179" t="s">
        <v>47</v>
      </c>
      <c r="F1596" s="254">
        <v>150000</v>
      </c>
      <c r="G1596" s="254">
        <f>ROUNDDOWN(D1596*F1596,-3)</f>
        <v>23400000</v>
      </c>
      <c r="H1596" s="178">
        <v>156</v>
      </c>
      <c r="I1596" s="179" t="s">
        <v>47</v>
      </c>
      <c r="J1596" s="254">
        <v>150000</v>
      </c>
      <c r="K1596" s="254">
        <f>ROUNDDOWN(H1596*J1596,-3)</f>
        <v>23400000</v>
      </c>
      <c r="L1596" s="178">
        <v>156</v>
      </c>
      <c r="M1596" s="179" t="s">
        <v>47</v>
      </c>
      <c r="N1596" s="254">
        <v>150000</v>
      </c>
      <c r="O1596" s="254">
        <f>ROUNDDOWN(L1596*N1596,-3)</f>
        <v>23400000</v>
      </c>
      <c r="P1596" s="178">
        <v>156</v>
      </c>
      <c r="Q1596" s="179" t="s">
        <v>47</v>
      </c>
      <c r="R1596" s="254">
        <v>150000</v>
      </c>
      <c r="S1596" s="254">
        <f>ROUNDDOWN(P1596*R1596,-3)</f>
        <v>23400000</v>
      </c>
      <c r="T1596" s="251">
        <f t="shared" si="157"/>
        <v>0</v>
      </c>
    </row>
    <row r="1597" spans="2:20" ht="15.9" hidden="1" x14ac:dyDescent="0.4">
      <c r="B1597" s="208" t="s">
        <v>27</v>
      </c>
      <c r="C1597" s="180" t="s">
        <v>48</v>
      </c>
      <c r="D1597" s="178">
        <v>504</v>
      </c>
      <c r="E1597" s="179" t="s">
        <v>47</v>
      </c>
      <c r="F1597" s="254">
        <v>150000</v>
      </c>
      <c r="G1597" s="254">
        <f>ROUNDDOWN(D1597*F1597,-3)</f>
        <v>75600000</v>
      </c>
      <c r="H1597" s="178">
        <v>504</v>
      </c>
      <c r="I1597" s="179" t="s">
        <v>47</v>
      </c>
      <c r="J1597" s="254">
        <v>150000</v>
      </c>
      <c r="K1597" s="254">
        <f>ROUNDDOWN(H1597*J1597,-3)</f>
        <v>75600000</v>
      </c>
      <c r="L1597" s="178">
        <v>504</v>
      </c>
      <c r="M1597" s="179" t="s">
        <v>47</v>
      </c>
      <c r="N1597" s="254">
        <v>150000</v>
      </c>
      <c r="O1597" s="254">
        <f>ROUNDDOWN(L1597*N1597,-3)</f>
        <v>75600000</v>
      </c>
      <c r="P1597" s="178">
        <v>504</v>
      </c>
      <c r="Q1597" s="179" t="s">
        <v>47</v>
      </c>
      <c r="R1597" s="254">
        <v>150000</v>
      </c>
      <c r="S1597" s="254">
        <f>ROUNDDOWN(P1597*R1597,-3)</f>
        <v>75600000</v>
      </c>
      <c r="T1597" s="251">
        <f t="shared" si="157"/>
        <v>0</v>
      </c>
    </row>
    <row r="1598" spans="2:20" ht="15.9" hidden="1" x14ac:dyDescent="0.4">
      <c r="B1598" s="208" t="s">
        <v>27</v>
      </c>
      <c r="C1598" s="180" t="s">
        <v>60</v>
      </c>
      <c r="D1598" s="178">
        <v>24</v>
      </c>
      <c r="E1598" s="179" t="s">
        <v>40</v>
      </c>
      <c r="F1598" s="254">
        <v>205000</v>
      </c>
      <c r="G1598" s="254">
        <f>ROUNDDOWN(D1598*F1598,-3)</f>
        <v>4920000</v>
      </c>
      <c r="H1598" s="178">
        <v>24</v>
      </c>
      <c r="I1598" s="179" t="s">
        <v>40</v>
      </c>
      <c r="J1598" s="254">
        <v>205000</v>
      </c>
      <c r="K1598" s="254">
        <f>ROUNDDOWN(H1598*J1598,-3)</f>
        <v>4920000</v>
      </c>
      <c r="L1598" s="178">
        <v>24</v>
      </c>
      <c r="M1598" s="179" t="s">
        <v>40</v>
      </c>
      <c r="N1598" s="254">
        <v>205000</v>
      </c>
      <c r="O1598" s="254">
        <f>ROUNDDOWN(L1598*N1598,-3)</f>
        <v>4920000</v>
      </c>
      <c r="P1598" s="178">
        <v>24</v>
      </c>
      <c r="Q1598" s="179" t="s">
        <v>40</v>
      </c>
      <c r="R1598" s="254">
        <v>205000</v>
      </c>
      <c r="S1598" s="254">
        <f>ROUNDDOWN(P1598*R1598,-3)</f>
        <v>4920000</v>
      </c>
      <c r="T1598" s="251">
        <f t="shared" si="157"/>
        <v>0</v>
      </c>
    </row>
    <row r="1599" spans="2:20" ht="15.9" hidden="1" x14ac:dyDescent="0.4">
      <c r="B1599" s="208">
        <v>525119</v>
      </c>
      <c r="C1599" s="180" t="s">
        <v>42</v>
      </c>
      <c r="D1599" s="178">
        <v>0</v>
      </c>
      <c r="E1599" s="179"/>
      <c r="F1599" s="180">
        <v>0</v>
      </c>
      <c r="G1599" s="254">
        <f>SUM(G1600:G1604)</f>
        <v>27119000</v>
      </c>
      <c r="H1599" s="178">
        <v>0</v>
      </c>
      <c r="I1599" s="179"/>
      <c r="J1599" s="180">
        <v>0</v>
      </c>
      <c r="K1599" s="254">
        <f>SUM(K1600:K1604)</f>
        <v>27119000</v>
      </c>
      <c r="L1599" s="178">
        <v>0</v>
      </c>
      <c r="M1599" s="179"/>
      <c r="N1599" s="180">
        <v>0</v>
      </c>
      <c r="O1599" s="254">
        <f>SUM(O1600:O1604)</f>
        <v>20999000</v>
      </c>
      <c r="P1599" s="178">
        <v>0</v>
      </c>
      <c r="Q1599" s="179"/>
      <c r="R1599" s="180">
        <v>0</v>
      </c>
      <c r="S1599" s="254">
        <f>SUM(S1600:S1604)</f>
        <v>20999000</v>
      </c>
      <c r="T1599" s="251">
        <f t="shared" si="157"/>
        <v>0</v>
      </c>
    </row>
    <row r="1600" spans="2:20" ht="15.9" hidden="1" x14ac:dyDescent="0.4">
      <c r="B1600" s="208" t="s">
        <v>27</v>
      </c>
      <c r="C1600" s="180" t="s">
        <v>44</v>
      </c>
      <c r="D1600" s="178">
        <v>24</v>
      </c>
      <c r="E1600" s="179" t="s">
        <v>40</v>
      </c>
      <c r="F1600" s="254">
        <v>450000</v>
      </c>
      <c r="G1600" s="254">
        <f t="shared" ref="G1600:G1604" si="174">ROUNDDOWN(D1600*F1600,-3)</f>
        <v>10800000</v>
      </c>
      <c r="H1600" s="178">
        <v>24</v>
      </c>
      <c r="I1600" s="179" t="s">
        <v>40</v>
      </c>
      <c r="J1600" s="254">
        <v>450000</v>
      </c>
      <c r="K1600" s="254">
        <f t="shared" ref="K1600:K1604" si="175">ROUNDDOWN(H1600*J1600,-3)</f>
        <v>10800000</v>
      </c>
      <c r="L1600" s="178">
        <v>24</v>
      </c>
      <c r="M1600" s="179" t="s">
        <v>40</v>
      </c>
      <c r="N1600" s="254">
        <v>450000</v>
      </c>
      <c r="O1600" s="254">
        <f t="shared" ref="O1600:O1604" si="176">ROUNDDOWN(L1600*N1600,-3)</f>
        <v>10800000</v>
      </c>
      <c r="P1600" s="178">
        <v>24</v>
      </c>
      <c r="Q1600" s="179" t="s">
        <v>40</v>
      </c>
      <c r="R1600" s="254">
        <v>450000</v>
      </c>
      <c r="S1600" s="254">
        <f t="shared" ref="S1600:S1604" si="177">ROUNDDOWN(P1600*R1600,-3)</f>
        <v>10800000</v>
      </c>
      <c r="T1600" s="251">
        <f t="shared" si="157"/>
        <v>0</v>
      </c>
    </row>
    <row r="1601" spans="2:20" ht="15.9" hidden="1" x14ac:dyDescent="0.4">
      <c r="B1601" s="208" t="s">
        <v>27</v>
      </c>
      <c r="C1601" s="180" t="s">
        <v>58</v>
      </c>
      <c r="D1601" s="178">
        <v>72</v>
      </c>
      <c r="E1601" s="179" t="s">
        <v>59</v>
      </c>
      <c r="F1601" s="254">
        <v>85000</v>
      </c>
      <c r="G1601" s="254">
        <f t="shared" si="174"/>
        <v>6120000</v>
      </c>
      <c r="H1601" s="178">
        <v>72</v>
      </c>
      <c r="I1601" s="179" t="s">
        <v>59</v>
      </c>
      <c r="J1601" s="254">
        <v>85000</v>
      </c>
      <c r="K1601" s="254">
        <f t="shared" si="175"/>
        <v>6120000</v>
      </c>
      <c r="L1601" s="178">
        <v>0</v>
      </c>
      <c r="M1601" s="179" t="s">
        <v>59</v>
      </c>
      <c r="N1601" s="254">
        <v>85000</v>
      </c>
      <c r="O1601" s="254">
        <f t="shared" si="176"/>
        <v>0</v>
      </c>
      <c r="P1601" s="178">
        <v>0</v>
      </c>
      <c r="Q1601" s="179" t="s">
        <v>59</v>
      </c>
      <c r="R1601" s="254">
        <v>85000</v>
      </c>
      <c r="S1601" s="254">
        <f t="shared" si="177"/>
        <v>0</v>
      </c>
      <c r="T1601" s="251">
        <f t="shared" si="157"/>
        <v>0</v>
      </c>
    </row>
    <row r="1602" spans="2:20" ht="15.9" hidden="1" x14ac:dyDescent="0.4">
      <c r="B1602" s="208" t="s">
        <v>27</v>
      </c>
      <c r="C1602" s="180" t="s">
        <v>640</v>
      </c>
      <c r="D1602" s="178">
        <v>1</v>
      </c>
      <c r="E1602" s="179" t="s">
        <v>38</v>
      </c>
      <c r="F1602" s="254">
        <v>5000000</v>
      </c>
      <c r="G1602" s="254">
        <f t="shared" si="174"/>
        <v>5000000</v>
      </c>
      <c r="H1602" s="178">
        <v>1</v>
      </c>
      <c r="I1602" s="179" t="s">
        <v>38</v>
      </c>
      <c r="J1602" s="254">
        <v>5000000</v>
      </c>
      <c r="K1602" s="254">
        <f t="shared" si="175"/>
        <v>5000000</v>
      </c>
      <c r="L1602" s="178">
        <v>1</v>
      </c>
      <c r="M1602" s="179" t="s">
        <v>38</v>
      </c>
      <c r="N1602" s="254">
        <v>5000000</v>
      </c>
      <c r="O1602" s="254">
        <f t="shared" si="176"/>
        <v>5000000</v>
      </c>
      <c r="P1602" s="178">
        <v>1</v>
      </c>
      <c r="Q1602" s="179" t="s">
        <v>38</v>
      </c>
      <c r="R1602" s="254">
        <v>5000000</v>
      </c>
      <c r="S1602" s="254">
        <f t="shared" si="177"/>
        <v>5000000</v>
      </c>
      <c r="T1602" s="251">
        <f t="shared" si="157"/>
        <v>0</v>
      </c>
    </row>
    <row r="1603" spans="2:20" ht="15.9" hidden="1" x14ac:dyDescent="0.4">
      <c r="B1603" s="208"/>
      <c r="C1603" s="180" t="s">
        <v>55</v>
      </c>
      <c r="D1603" s="178">
        <v>1</v>
      </c>
      <c r="E1603" s="179" t="s">
        <v>38</v>
      </c>
      <c r="F1603" s="254">
        <v>199000</v>
      </c>
      <c r="G1603" s="254">
        <f t="shared" si="174"/>
        <v>199000</v>
      </c>
      <c r="H1603" s="178">
        <v>1</v>
      </c>
      <c r="I1603" s="179" t="s">
        <v>38</v>
      </c>
      <c r="J1603" s="254">
        <v>199000</v>
      </c>
      <c r="K1603" s="254">
        <f t="shared" si="175"/>
        <v>199000</v>
      </c>
      <c r="L1603" s="178">
        <v>1</v>
      </c>
      <c r="M1603" s="179" t="s">
        <v>38</v>
      </c>
      <c r="N1603" s="254">
        <v>199000</v>
      </c>
      <c r="O1603" s="254">
        <f t="shared" si="176"/>
        <v>199000</v>
      </c>
      <c r="P1603" s="178">
        <v>1</v>
      </c>
      <c r="Q1603" s="179" t="s">
        <v>38</v>
      </c>
      <c r="R1603" s="254">
        <v>199000</v>
      </c>
      <c r="S1603" s="254">
        <f t="shared" si="177"/>
        <v>199000</v>
      </c>
      <c r="T1603" s="251">
        <f t="shared" si="157"/>
        <v>0</v>
      </c>
    </row>
    <row r="1604" spans="2:20" ht="15.9" hidden="1" x14ac:dyDescent="0.4">
      <c r="B1604" s="208" t="s">
        <v>27</v>
      </c>
      <c r="C1604" s="180" t="s">
        <v>635</v>
      </c>
      <c r="D1604" s="178">
        <v>1</v>
      </c>
      <c r="E1604" s="179" t="s">
        <v>38</v>
      </c>
      <c r="F1604" s="254">
        <v>5000000</v>
      </c>
      <c r="G1604" s="254">
        <f t="shared" si="174"/>
        <v>5000000</v>
      </c>
      <c r="H1604" s="178">
        <v>1</v>
      </c>
      <c r="I1604" s="179" t="s">
        <v>38</v>
      </c>
      <c r="J1604" s="254">
        <v>5000000</v>
      </c>
      <c r="K1604" s="254">
        <f t="shared" si="175"/>
        <v>5000000</v>
      </c>
      <c r="L1604" s="178">
        <v>1</v>
      </c>
      <c r="M1604" s="179" t="s">
        <v>38</v>
      </c>
      <c r="N1604" s="254">
        <v>5000000</v>
      </c>
      <c r="O1604" s="254">
        <f t="shared" si="176"/>
        <v>5000000</v>
      </c>
      <c r="P1604" s="178">
        <v>1</v>
      </c>
      <c r="Q1604" s="179" t="s">
        <v>38</v>
      </c>
      <c r="R1604" s="254">
        <v>5000000</v>
      </c>
      <c r="S1604" s="254">
        <f t="shared" si="177"/>
        <v>5000000</v>
      </c>
      <c r="T1604" s="251">
        <f t="shared" si="157"/>
        <v>0</v>
      </c>
    </row>
    <row r="1605" spans="2:20" ht="15.9" hidden="1" x14ac:dyDescent="0.4">
      <c r="B1605" s="268" t="s">
        <v>189</v>
      </c>
      <c r="C1605" s="180" t="s">
        <v>613</v>
      </c>
      <c r="D1605" s="269">
        <f>D1606+D1617+D1633+D1650</f>
        <v>180</v>
      </c>
      <c r="E1605" s="270" t="s">
        <v>30</v>
      </c>
      <c r="F1605" s="254">
        <v>0</v>
      </c>
      <c r="G1605" s="254">
        <f>G1606+G1617+G1633+G1650</f>
        <v>1205408000</v>
      </c>
      <c r="H1605" s="269">
        <f>H1606+H1617+H1633+H1650</f>
        <v>180</v>
      </c>
      <c r="I1605" s="270" t="s">
        <v>30</v>
      </c>
      <c r="J1605" s="254">
        <v>0</v>
      </c>
      <c r="K1605" s="254">
        <f>K1606+K1617+K1633+K1650</f>
        <v>1205408000</v>
      </c>
      <c r="L1605" s="269">
        <f>L1606+L1617+L1633+L1650</f>
        <v>180</v>
      </c>
      <c r="M1605" s="270" t="s">
        <v>30</v>
      </c>
      <c r="N1605" s="254">
        <v>0</v>
      </c>
      <c r="O1605" s="254">
        <f>O1606+O1617+O1633+O1650</f>
        <v>1052036000</v>
      </c>
      <c r="P1605" s="269">
        <v>180</v>
      </c>
      <c r="Q1605" s="270" t="s">
        <v>30</v>
      </c>
      <c r="R1605" s="254">
        <v>0</v>
      </c>
      <c r="S1605" s="254">
        <f>S1606+S1617+S1633+S1650</f>
        <v>1052036000</v>
      </c>
      <c r="T1605" s="251">
        <f t="shared" si="157"/>
        <v>0</v>
      </c>
    </row>
    <row r="1606" spans="2:20" ht="15.9" hidden="1" x14ac:dyDescent="0.4">
      <c r="B1606" s="312" t="s">
        <v>34</v>
      </c>
      <c r="C1606" s="313" t="s">
        <v>649</v>
      </c>
      <c r="D1606" s="269">
        <v>54</v>
      </c>
      <c r="E1606" s="270" t="s">
        <v>30</v>
      </c>
      <c r="F1606" s="254">
        <v>0</v>
      </c>
      <c r="G1606" s="254">
        <f>G1607+G1611</f>
        <v>291541000</v>
      </c>
      <c r="H1606" s="314">
        <v>54</v>
      </c>
      <c r="I1606" s="315" t="s">
        <v>30</v>
      </c>
      <c r="J1606" s="316">
        <v>0</v>
      </c>
      <c r="K1606" s="316">
        <f>K1607+K1611</f>
        <v>291541000</v>
      </c>
      <c r="L1606" s="314">
        <v>54</v>
      </c>
      <c r="M1606" s="315" t="s">
        <v>30</v>
      </c>
      <c r="N1606" s="316">
        <v>0</v>
      </c>
      <c r="O1606" s="316">
        <f>O1607+O1611</f>
        <v>271600000</v>
      </c>
      <c r="P1606" s="314">
        <v>54</v>
      </c>
      <c r="Q1606" s="315" t="s">
        <v>30</v>
      </c>
      <c r="R1606" s="316">
        <v>0</v>
      </c>
      <c r="S1606" s="316">
        <f>S1607+S1611</f>
        <v>271600000</v>
      </c>
      <c r="T1606" s="251">
        <f t="shared" si="157"/>
        <v>0</v>
      </c>
    </row>
    <row r="1607" spans="2:20" ht="15.9" hidden="1" x14ac:dyDescent="0.4">
      <c r="B1607" s="208">
        <v>525111</v>
      </c>
      <c r="C1607" s="180" t="s">
        <v>174</v>
      </c>
      <c r="D1607" s="178">
        <v>0</v>
      </c>
      <c r="E1607" s="179"/>
      <c r="F1607" s="180">
        <v>0</v>
      </c>
      <c r="G1607" s="254">
        <f>SUM(G1608:G1610)</f>
        <v>175545000</v>
      </c>
      <c r="H1607" s="178">
        <v>0</v>
      </c>
      <c r="I1607" s="179"/>
      <c r="J1607" s="180">
        <v>0</v>
      </c>
      <c r="K1607" s="254">
        <f>SUM(K1608:K1610)</f>
        <v>175545000</v>
      </c>
      <c r="L1607" s="178">
        <v>0</v>
      </c>
      <c r="M1607" s="179"/>
      <c r="N1607" s="180">
        <v>0</v>
      </c>
      <c r="O1607" s="254">
        <f>SUM(O1608:O1610)</f>
        <v>175545000</v>
      </c>
      <c r="P1607" s="178">
        <v>0</v>
      </c>
      <c r="Q1607" s="179"/>
      <c r="R1607" s="180">
        <v>0</v>
      </c>
      <c r="S1607" s="254">
        <f>SUM(S1608:S1610)</f>
        <v>175545000</v>
      </c>
      <c r="T1607" s="251">
        <f t="shared" si="157"/>
        <v>0</v>
      </c>
    </row>
    <row r="1608" spans="2:20" ht="15.9" hidden="1" x14ac:dyDescent="0.4">
      <c r="B1608" s="208" t="s">
        <v>27</v>
      </c>
      <c r="C1608" s="180" t="s">
        <v>49</v>
      </c>
      <c r="D1608" s="178">
        <v>334</v>
      </c>
      <c r="E1608" s="179" t="s">
        <v>47</v>
      </c>
      <c r="F1608" s="254">
        <v>150000</v>
      </c>
      <c r="G1608" s="254">
        <f>ROUNDDOWN(D1608*F1608,-3)</f>
        <v>50100000</v>
      </c>
      <c r="H1608" s="178">
        <v>334</v>
      </c>
      <c r="I1608" s="179" t="s">
        <v>47</v>
      </c>
      <c r="J1608" s="254">
        <v>150000</v>
      </c>
      <c r="K1608" s="254">
        <f>ROUNDDOWN(H1608*J1608,-3)</f>
        <v>50100000</v>
      </c>
      <c r="L1608" s="178">
        <v>334</v>
      </c>
      <c r="M1608" s="179" t="s">
        <v>47</v>
      </c>
      <c r="N1608" s="254">
        <v>150000</v>
      </c>
      <c r="O1608" s="254">
        <f>ROUNDDOWN(L1608*N1608,-3)</f>
        <v>50100000</v>
      </c>
      <c r="P1608" s="178">
        <v>334</v>
      </c>
      <c r="Q1608" s="179" t="s">
        <v>47</v>
      </c>
      <c r="R1608" s="254">
        <v>150000</v>
      </c>
      <c r="S1608" s="254">
        <f>ROUNDDOWN(P1608*R1608,-3)</f>
        <v>50100000</v>
      </c>
      <c r="T1608" s="251">
        <f t="shared" si="157"/>
        <v>0</v>
      </c>
    </row>
    <row r="1609" spans="2:20" ht="15.9" hidden="1" x14ac:dyDescent="0.4">
      <c r="B1609" s="208" t="s">
        <v>27</v>
      </c>
      <c r="C1609" s="180" t="s">
        <v>650</v>
      </c>
      <c r="D1609" s="178">
        <v>1</v>
      </c>
      <c r="E1609" s="179" t="s">
        <v>54</v>
      </c>
      <c r="F1609" s="254">
        <v>18300000</v>
      </c>
      <c r="G1609" s="254">
        <f>ROUNDDOWN(D1609*F1609,-3)</f>
        <v>18300000</v>
      </c>
      <c r="H1609" s="178">
        <v>1</v>
      </c>
      <c r="I1609" s="179" t="s">
        <v>54</v>
      </c>
      <c r="J1609" s="254">
        <v>18300000</v>
      </c>
      <c r="K1609" s="254">
        <f>ROUNDDOWN(H1609*J1609,-3)</f>
        <v>18300000</v>
      </c>
      <c r="L1609" s="178">
        <v>1</v>
      </c>
      <c r="M1609" s="179" t="s">
        <v>54</v>
      </c>
      <c r="N1609" s="254">
        <v>18300000</v>
      </c>
      <c r="O1609" s="254">
        <f>ROUNDDOWN(L1609*N1609,-3)</f>
        <v>18300000</v>
      </c>
      <c r="P1609" s="178">
        <v>1</v>
      </c>
      <c r="Q1609" s="179" t="s">
        <v>54</v>
      </c>
      <c r="R1609" s="254">
        <v>18300000</v>
      </c>
      <c r="S1609" s="254">
        <f>ROUNDDOWN(P1609*R1609,-3)</f>
        <v>18300000</v>
      </c>
      <c r="T1609" s="251">
        <f t="shared" si="157"/>
        <v>0</v>
      </c>
    </row>
    <row r="1610" spans="2:20" ht="15.9" hidden="1" x14ac:dyDescent="0.4">
      <c r="B1610" s="208"/>
      <c r="C1610" s="180" t="s">
        <v>639</v>
      </c>
      <c r="D1610" s="178">
        <v>1</v>
      </c>
      <c r="E1610" s="179" t="s">
        <v>38</v>
      </c>
      <c r="F1610" s="254">
        <v>107145000</v>
      </c>
      <c r="G1610" s="254">
        <f>ROUNDDOWN(D1610*F1610,-3)</f>
        <v>107145000</v>
      </c>
      <c r="H1610" s="178">
        <v>1</v>
      </c>
      <c r="I1610" s="179" t="s">
        <v>38</v>
      </c>
      <c r="J1610" s="254">
        <v>107145000</v>
      </c>
      <c r="K1610" s="254">
        <f>ROUNDDOWN(H1610*J1610,-3)</f>
        <v>107145000</v>
      </c>
      <c r="L1610" s="178">
        <v>1</v>
      </c>
      <c r="M1610" s="179" t="s">
        <v>38</v>
      </c>
      <c r="N1610" s="254">
        <v>107145000</v>
      </c>
      <c r="O1610" s="254">
        <f>ROUNDDOWN(L1610*N1610,-3)</f>
        <v>107145000</v>
      </c>
      <c r="P1610" s="178">
        <v>1</v>
      </c>
      <c r="Q1610" s="179" t="s">
        <v>38</v>
      </c>
      <c r="R1610" s="254">
        <v>107145000</v>
      </c>
      <c r="S1610" s="254">
        <f>ROUNDDOWN(P1610*R1610,-3)</f>
        <v>107145000</v>
      </c>
      <c r="T1610" s="251">
        <f t="shared" si="157"/>
        <v>0</v>
      </c>
    </row>
    <row r="1611" spans="2:20" ht="15.9" hidden="1" x14ac:dyDescent="0.4">
      <c r="B1611" s="208">
        <v>525119</v>
      </c>
      <c r="C1611" s="180" t="s">
        <v>42</v>
      </c>
      <c r="D1611" s="178">
        <v>0</v>
      </c>
      <c r="E1611" s="179"/>
      <c r="F1611" s="180">
        <v>0</v>
      </c>
      <c r="G1611" s="254">
        <f>SUM(G1612:G1616)</f>
        <v>115996000</v>
      </c>
      <c r="H1611" s="178">
        <v>0</v>
      </c>
      <c r="I1611" s="179"/>
      <c r="J1611" s="180">
        <v>0</v>
      </c>
      <c r="K1611" s="254">
        <f>SUM(K1612:K1616)</f>
        <v>115996000</v>
      </c>
      <c r="L1611" s="178">
        <v>0</v>
      </c>
      <c r="M1611" s="179"/>
      <c r="N1611" s="180">
        <v>0</v>
      </c>
      <c r="O1611" s="254">
        <f>SUM(O1612:O1616)</f>
        <v>96055000</v>
      </c>
      <c r="P1611" s="178">
        <v>0</v>
      </c>
      <c r="Q1611" s="179"/>
      <c r="R1611" s="180">
        <v>0</v>
      </c>
      <c r="S1611" s="254">
        <f>SUM(S1612:S1616)</f>
        <v>96055000</v>
      </c>
      <c r="T1611" s="251">
        <f t="shared" si="157"/>
        <v>0</v>
      </c>
    </row>
    <row r="1612" spans="2:20" ht="15.9" hidden="1" x14ac:dyDescent="0.4">
      <c r="B1612" s="208" t="s">
        <v>27</v>
      </c>
      <c r="C1612" s="180" t="s">
        <v>651</v>
      </c>
      <c r="D1612" s="178">
        <v>1</v>
      </c>
      <c r="E1612" s="179" t="s">
        <v>38</v>
      </c>
      <c r="F1612" s="254">
        <v>44155000</v>
      </c>
      <c r="G1612" s="254">
        <f>ROUNDDOWN(D1612*F1612,-3)</f>
        <v>44155000</v>
      </c>
      <c r="H1612" s="178">
        <v>1</v>
      </c>
      <c r="I1612" s="179" t="s">
        <v>38</v>
      </c>
      <c r="J1612" s="254">
        <v>44155000</v>
      </c>
      <c r="K1612" s="254">
        <f>ROUNDDOWN(H1612*J1612,-3)</f>
        <v>44155000</v>
      </c>
      <c r="L1612" s="178">
        <v>1</v>
      </c>
      <c r="M1612" s="179" t="s">
        <v>38</v>
      </c>
      <c r="N1612" s="254">
        <v>44155000</v>
      </c>
      <c r="O1612" s="254">
        <f>ROUNDDOWN(L1612*N1612,-3)</f>
        <v>44155000</v>
      </c>
      <c r="P1612" s="178">
        <v>1</v>
      </c>
      <c r="Q1612" s="179" t="s">
        <v>38</v>
      </c>
      <c r="R1612" s="254">
        <v>44155000</v>
      </c>
      <c r="S1612" s="254">
        <f>ROUNDDOWN(P1612*R1612,-3)</f>
        <v>44155000</v>
      </c>
      <c r="T1612" s="251">
        <f t="shared" si="157"/>
        <v>0</v>
      </c>
    </row>
    <row r="1613" spans="2:20" ht="15.9" hidden="1" x14ac:dyDescent="0.4">
      <c r="B1613" s="208" t="s">
        <v>27</v>
      </c>
      <c r="C1613" s="180" t="s">
        <v>44</v>
      </c>
      <c r="D1613" s="178">
        <v>54</v>
      </c>
      <c r="E1613" s="179" t="s">
        <v>40</v>
      </c>
      <c r="F1613" s="254">
        <v>450000</v>
      </c>
      <c r="G1613" s="254">
        <f>ROUNDDOWN(D1613*F1613,-3)</f>
        <v>24300000</v>
      </c>
      <c r="H1613" s="178">
        <v>54</v>
      </c>
      <c r="I1613" s="179" t="s">
        <v>40</v>
      </c>
      <c r="J1613" s="254">
        <v>450000</v>
      </c>
      <c r="K1613" s="254">
        <f>ROUNDDOWN(H1613*J1613,-3)</f>
        <v>24300000</v>
      </c>
      <c r="L1613" s="178">
        <v>54</v>
      </c>
      <c r="M1613" s="179" t="s">
        <v>40</v>
      </c>
      <c r="N1613" s="254">
        <v>450000</v>
      </c>
      <c r="O1613" s="254">
        <f>ROUNDDOWN(L1613*N1613,-3)</f>
        <v>24300000</v>
      </c>
      <c r="P1613" s="178">
        <v>54</v>
      </c>
      <c r="Q1613" s="179" t="s">
        <v>40</v>
      </c>
      <c r="R1613" s="254">
        <v>450000</v>
      </c>
      <c r="S1613" s="254">
        <f>ROUNDDOWN(P1613*R1613,-3)</f>
        <v>24300000</v>
      </c>
      <c r="T1613" s="251">
        <f t="shared" si="157"/>
        <v>0</v>
      </c>
    </row>
    <row r="1614" spans="2:20" ht="15.9" hidden="1" x14ac:dyDescent="0.4">
      <c r="B1614" s="208" t="s">
        <v>27</v>
      </c>
      <c r="C1614" s="180" t="s">
        <v>41</v>
      </c>
      <c r="D1614" s="178">
        <v>1</v>
      </c>
      <c r="E1614" s="179" t="s">
        <v>66</v>
      </c>
      <c r="F1614" s="254">
        <v>16200000</v>
      </c>
      <c r="G1614" s="254">
        <f>ROUNDDOWN(D1614*F1614,-3)</f>
        <v>16200000</v>
      </c>
      <c r="H1614" s="178">
        <v>1</v>
      </c>
      <c r="I1614" s="179" t="s">
        <v>66</v>
      </c>
      <c r="J1614" s="254">
        <v>16200000</v>
      </c>
      <c r="K1614" s="254">
        <f>ROUNDDOWN(H1614*J1614,-3)</f>
        <v>16200000</v>
      </c>
      <c r="L1614" s="178">
        <v>1</v>
      </c>
      <c r="M1614" s="179" t="s">
        <v>66</v>
      </c>
      <c r="N1614" s="254">
        <v>16200000</v>
      </c>
      <c r="O1614" s="254">
        <f>ROUNDDOWN(L1614*N1614,-3)</f>
        <v>16200000</v>
      </c>
      <c r="P1614" s="178">
        <v>1</v>
      </c>
      <c r="Q1614" s="179" t="s">
        <v>66</v>
      </c>
      <c r="R1614" s="254">
        <v>16200000</v>
      </c>
      <c r="S1614" s="254">
        <f>ROUNDDOWN(P1614*R1614,-3)</f>
        <v>16200000</v>
      </c>
      <c r="T1614" s="251">
        <f t="shared" si="157"/>
        <v>0</v>
      </c>
    </row>
    <row r="1615" spans="2:20" ht="15.9" hidden="1" x14ac:dyDescent="0.4">
      <c r="B1615" s="208" t="s">
        <v>27</v>
      </c>
      <c r="C1615" s="180" t="s">
        <v>65</v>
      </c>
      <c r="D1615" s="178">
        <v>1</v>
      </c>
      <c r="E1615" s="179" t="s">
        <v>66</v>
      </c>
      <c r="F1615" s="254">
        <v>19941000</v>
      </c>
      <c r="G1615" s="254">
        <f>ROUNDDOWN(D1615*F1615,-3)</f>
        <v>19941000</v>
      </c>
      <c r="H1615" s="178">
        <v>1</v>
      </c>
      <c r="I1615" s="179" t="s">
        <v>66</v>
      </c>
      <c r="J1615" s="254">
        <v>19941000</v>
      </c>
      <c r="K1615" s="254">
        <f>ROUNDDOWN(H1615*J1615,-3)</f>
        <v>19941000</v>
      </c>
      <c r="L1615" s="178">
        <v>0</v>
      </c>
      <c r="M1615" s="179" t="s">
        <v>66</v>
      </c>
      <c r="N1615" s="254">
        <v>19941000</v>
      </c>
      <c r="O1615" s="254">
        <f>ROUNDDOWN(L1615*N1615,-3)</f>
        <v>0</v>
      </c>
      <c r="P1615" s="178">
        <v>0</v>
      </c>
      <c r="Q1615" s="179" t="s">
        <v>66</v>
      </c>
      <c r="R1615" s="254">
        <v>19941000</v>
      </c>
      <c r="S1615" s="254">
        <f>ROUNDDOWN(P1615*R1615,-3)</f>
        <v>0</v>
      </c>
      <c r="T1615" s="251">
        <f t="shared" si="157"/>
        <v>0</v>
      </c>
    </row>
    <row r="1616" spans="2:20" ht="15.9" hidden="1" x14ac:dyDescent="0.4">
      <c r="B1616" s="208" t="s">
        <v>27</v>
      </c>
      <c r="C1616" s="180" t="s">
        <v>652</v>
      </c>
      <c r="D1616" s="178">
        <v>1</v>
      </c>
      <c r="E1616" s="179" t="s">
        <v>38</v>
      </c>
      <c r="F1616" s="254">
        <v>11400000</v>
      </c>
      <c r="G1616" s="254">
        <f>ROUNDDOWN(D1616*F1616,-3)</f>
        <v>11400000</v>
      </c>
      <c r="H1616" s="178">
        <v>1</v>
      </c>
      <c r="I1616" s="179" t="s">
        <v>38</v>
      </c>
      <c r="J1616" s="254">
        <v>11400000</v>
      </c>
      <c r="K1616" s="254">
        <f>ROUNDDOWN(H1616*J1616,-3)</f>
        <v>11400000</v>
      </c>
      <c r="L1616" s="178">
        <v>1</v>
      </c>
      <c r="M1616" s="179" t="s">
        <v>38</v>
      </c>
      <c r="N1616" s="254">
        <v>11400000</v>
      </c>
      <c r="O1616" s="254">
        <f>ROUNDDOWN(L1616*N1616,-3)</f>
        <v>11400000</v>
      </c>
      <c r="P1616" s="178">
        <v>1</v>
      </c>
      <c r="Q1616" s="179" t="s">
        <v>38</v>
      </c>
      <c r="R1616" s="254">
        <v>11400000</v>
      </c>
      <c r="S1616" s="254">
        <f>ROUNDDOWN(P1616*R1616,-3)</f>
        <v>11400000</v>
      </c>
      <c r="T1616" s="251">
        <f t="shared" si="157"/>
        <v>0</v>
      </c>
    </row>
    <row r="1617" spans="2:20" ht="15.9" hidden="1" x14ac:dyDescent="0.4">
      <c r="B1617" s="312" t="s">
        <v>52</v>
      </c>
      <c r="C1617" s="313" t="s">
        <v>653</v>
      </c>
      <c r="D1617" s="269">
        <v>54</v>
      </c>
      <c r="E1617" s="270" t="s">
        <v>30</v>
      </c>
      <c r="F1617" s="254">
        <v>0</v>
      </c>
      <c r="G1617" s="254">
        <f>G1618+G1626</f>
        <v>349795000</v>
      </c>
      <c r="H1617" s="314">
        <v>54</v>
      </c>
      <c r="I1617" s="315" t="s">
        <v>30</v>
      </c>
      <c r="J1617" s="316">
        <v>0</v>
      </c>
      <c r="K1617" s="316">
        <f>K1618+K1626</f>
        <v>349795000</v>
      </c>
      <c r="L1617" s="314">
        <v>54</v>
      </c>
      <c r="M1617" s="315" t="s">
        <v>30</v>
      </c>
      <c r="N1617" s="316">
        <v>0</v>
      </c>
      <c r="O1617" s="316">
        <f>O1618+O1626</f>
        <v>293044000</v>
      </c>
      <c r="P1617" s="314">
        <v>54</v>
      </c>
      <c r="Q1617" s="315" t="s">
        <v>30</v>
      </c>
      <c r="R1617" s="316">
        <v>0</v>
      </c>
      <c r="S1617" s="316">
        <f>S1618+S1626</f>
        <v>293044000</v>
      </c>
      <c r="T1617" s="251">
        <f t="shared" si="157"/>
        <v>0</v>
      </c>
    </row>
    <row r="1618" spans="2:20" ht="15.9" hidden="1" x14ac:dyDescent="0.4">
      <c r="B1618" s="208">
        <v>525111</v>
      </c>
      <c r="C1618" s="180" t="s">
        <v>174</v>
      </c>
      <c r="D1618" s="178">
        <v>0</v>
      </c>
      <c r="E1618" s="179"/>
      <c r="F1618" s="180">
        <v>0</v>
      </c>
      <c r="G1618" s="254">
        <f>SUM(G1619:G1625)</f>
        <v>223200000</v>
      </c>
      <c r="H1618" s="178">
        <v>0</v>
      </c>
      <c r="I1618" s="179"/>
      <c r="J1618" s="180">
        <v>0</v>
      </c>
      <c r="K1618" s="254">
        <f>SUM(K1619:K1625)</f>
        <v>223200000</v>
      </c>
      <c r="L1618" s="178">
        <v>0</v>
      </c>
      <c r="M1618" s="179"/>
      <c r="N1618" s="180">
        <v>0</v>
      </c>
      <c r="O1618" s="254">
        <f>SUM(O1619:O1625)</f>
        <v>223200000</v>
      </c>
      <c r="P1618" s="178">
        <v>0</v>
      </c>
      <c r="Q1618" s="179"/>
      <c r="R1618" s="180">
        <v>0</v>
      </c>
      <c r="S1618" s="254">
        <f>SUM(S1619:S1625)</f>
        <v>223200000</v>
      </c>
      <c r="T1618" s="251">
        <f t="shared" si="157"/>
        <v>0</v>
      </c>
    </row>
    <row r="1619" spans="2:20" ht="15.9" hidden="1" x14ac:dyDescent="0.4">
      <c r="B1619" s="208"/>
      <c r="C1619" s="180" t="s">
        <v>46</v>
      </c>
      <c r="D1619" s="178">
        <v>201</v>
      </c>
      <c r="E1619" s="179" t="s">
        <v>47</v>
      </c>
      <c r="F1619" s="293">
        <v>150000</v>
      </c>
      <c r="G1619" s="254">
        <f t="shared" ref="G1619:G1625" si="178">ROUNDDOWN(D1619*F1619,-3)</f>
        <v>30150000</v>
      </c>
      <c r="H1619" s="178">
        <v>201</v>
      </c>
      <c r="I1619" s="179" t="s">
        <v>47</v>
      </c>
      <c r="J1619" s="293">
        <v>150000</v>
      </c>
      <c r="K1619" s="254">
        <f t="shared" ref="K1619:K1625" si="179">ROUNDDOWN(H1619*J1619,-3)</f>
        <v>30150000</v>
      </c>
      <c r="L1619" s="178">
        <v>201</v>
      </c>
      <c r="M1619" s="179" t="s">
        <v>47</v>
      </c>
      <c r="N1619" s="293">
        <v>150000</v>
      </c>
      <c r="O1619" s="254">
        <f t="shared" ref="O1619:O1625" si="180">ROUNDDOWN(L1619*N1619,-3)</f>
        <v>30150000</v>
      </c>
      <c r="P1619" s="178">
        <v>201</v>
      </c>
      <c r="Q1619" s="179" t="s">
        <v>47</v>
      </c>
      <c r="R1619" s="293">
        <v>150000</v>
      </c>
      <c r="S1619" s="254">
        <f t="shared" ref="S1619:S1625" si="181">ROUNDDOWN(P1619*R1619,-3)</f>
        <v>30150000</v>
      </c>
      <c r="T1619" s="251">
        <f t="shared" si="157"/>
        <v>0</v>
      </c>
    </row>
    <row r="1620" spans="2:20" ht="15.9" hidden="1" x14ac:dyDescent="0.4">
      <c r="B1620" s="208"/>
      <c r="C1620" s="180" t="s">
        <v>48</v>
      </c>
      <c r="D1620" s="178">
        <v>582</v>
      </c>
      <c r="E1620" s="179" t="s">
        <v>47</v>
      </c>
      <c r="F1620" s="293">
        <v>150000</v>
      </c>
      <c r="G1620" s="254">
        <f t="shared" si="178"/>
        <v>87300000</v>
      </c>
      <c r="H1620" s="178">
        <v>582</v>
      </c>
      <c r="I1620" s="179" t="s">
        <v>47</v>
      </c>
      <c r="J1620" s="293">
        <v>150000</v>
      </c>
      <c r="K1620" s="254">
        <f t="shared" si="179"/>
        <v>87300000</v>
      </c>
      <c r="L1620" s="178">
        <v>582</v>
      </c>
      <c r="M1620" s="179" t="s">
        <v>47</v>
      </c>
      <c r="N1620" s="293">
        <v>150000</v>
      </c>
      <c r="O1620" s="254">
        <f t="shared" si="180"/>
        <v>87300000</v>
      </c>
      <c r="P1620" s="178">
        <v>582</v>
      </c>
      <c r="Q1620" s="179" t="s">
        <v>47</v>
      </c>
      <c r="R1620" s="293">
        <v>150000</v>
      </c>
      <c r="S1620" s="254">
        <f t="shared" si="181"/>
        <v>87300000</v>
      </c>
      <c r="T1620" s="251">
        <f t="shared" si="157"/>
        <v>0</v>
      </c>
    </row>
    <row r="1621" spans="2:20" ht="15.9" hidden="1" x14ac:dyDescent="0.4">
      <c r="B1621" s="208" t="s">
        <v>27</v>
      </c>
      <c r="C1621" s="180" t="s">
        <v>49</v>
      </c>
      <c r="D1621" s="178">
        <v>206</v>
      </c>
      <c r="E1621" s="179" t="s">
        <v>47</v>
      </c>
      <c r="F1621" s="254">
        <v>150000</v>
      </c>
      <c r="G1621" s="254">
        <f t="shared" si="178"/>
        <v>30900000</v>
      </c>
      <c r="H1621" s="178">
        <v>206</v>
      </c>
      <c r="I1621" s="179" t="s">
        <v>47</v>
      </c>
      <c r="J1621" s="254">
        <v>150000</v>
      </c>
      <c r="K1621" s="254">
        <f t="shared" si="179"/>
        <v>30900000</v>
      </c>
      <c r="L1621" s="178">
        <v>206</v>
      </c>
      <c r="M1621" s="179" t="s">
        <v>47</v>
      </c>
      <c r="N1621" s="254">
        <v>150000</v>
      </c>
      <c r="O1621" s="254">
        <f t="shared" si="180"/>
        <v>30900000</v>
      </c>
      <c r="P1621" s="178">
        <v>206</v>
      </c>
      <c r="Q1621" s="179" t="s">
        <v>47</v>
      </c>
      <c r="R1621" s="254">
        <v>150000</v>
      </c>
      <c r="S1621" s="254">
        <f t="shared" si="181"/>
        <v>30900000</v>
      </c>
      <c r="T1621" s="251">
        <f t="shared" ref="T1621:T1684" si="182">O1621-S1621</f>
        <v>0</v>
      </c>
    </row>
    <row r="1622" spans="2:20" ht="15.9" hidden="1" x14ac:dyDescent="0.4">
      <c r="B1622" s="208" t="s">
        <v>27</v>
      </c>
      <c r="C1622" s="180" t="s">
        <v>650</v>
      </c>
      <c r="D1622" s="178">
        <v>1</v>
      </c>
      <c r="E1622" s="179" t="s">
        <v>38</v>
      </c>
      <c r="F1622" s="254">
        <v>4680000</v>
      </c>
      <c r="G1622" s="254">
        <f t="shared" si="178"/>
        <v>4680000</v>
      </c>
      <c r="H1622" s="178">
        <v>1</v>
      </c>
      <c r="I1622" s="179" t="s">
        <v>38</v>
      </c>
      <c r="J1622" s="254">
        <v>4680000</v>
      </c>
      <c r="K1622" s="254">
        <f t="shared" si="179"/>
        <v>4680000</v>
      </c>
      <c r="L1622" s="178">
        <v>1</v>
      </c>
      <c r="M1622" s="179" t="s">
        <v>38</v>
      </c>
      <c r="N1622" s="254">
        <v>4680000</v>
      </c>
      <c r="O1622" s="254">
        <f t="shared" si="180"/>
        <v>4680000</v>
      </c>
      <c r="P1622" s="178">
        <v>1</v>
      </c>
      <c r="Q1622" s="179" t="s">
        <v>38</v>
      </c>
      <c r="R1622" s="254">
        <v>4680000</v>
      </c>
      <c r="S1622" s="254">
        <f t="shared" si="181"/>
        <v>4680000</v>
      </c>
      <c r="T1622" s="251">
        <f t="shared" si="182"/>
        <v>0</v>
      </c>
    </row>
    <row r="1623" spans="2:20" ht="15.9" hidden="1" x14ac:dyDescent="0.4">
      <c r="B1623" s="208" t="s">
        <v>27</v>
      </c>
      <c r="C1623" s="180" t="s">
        <v>638</v>
      </c>
      <c r="D1623" s="178">
        <v>1</v>
      </c>
      <c r="E1623" s="179" t="s">
        <v>38</v>
      </c>
      <c r="F1623" s="254">
        <v>37800000</v>
      </c>
      <c r="G1623" s="254">
        <f t="shared" si="178"/>
        <v>37800000</v>
      </c>
      <c r="H1623" s="178">
        <v>1</v>
      </c>
      <c r="I1623" s="179" t="s">
        <v>38</v>
      </c>
      <c r="J1623" s="254">
        <v>37800000</v>
      </c>
      <c r="K1623" s="254">
        <f t="shared" si="179"/>
        <v>37800000</v>
      </c>
      <c r="L1623" s="178">
        <v>1</v>
      </c>
      <c r="M1623" s="179" t="s">
        <v>38</v>
      </c>
      <c r="N1623" s="254">
        <v>37800000</v>
      </c>
      <c r="O1623" s="254">
        <f t="shared" si="180"/>
        <v>37800000</v>
      </c>
      <c r="P1623" s="178">
        <v>1</v>
      </c>
      <c r="Q1623" s="179" t="s">
        <v>38</v>
      </c>
      <c r="R1623" s="254">
        <v>37800000</v>
      </c>
      <c r="S1623" s="254">
        <f t="shared" si="181"/>
        <v>37800000</v>
      </c>
      <c r="T1623" s="251">
        <f t="shared" si="182"/>
        <v>0</v>
      </c>
    </row>
    <row r="1624" spans="2:20" ht="15.9" hidden="1" x14ac:dyDescent="0.4">
      <c r="B1624" s="208"/>
      <c r="C1624" s="180" t="s">
        <v>60</v>
      </c>
      <c r="D1624" s="178">
        <v>378</v>
      </c>
      <c r="E1624" s="179" t="s">
        <v>47</v>
      </c>
      <c r="F1624" s="254">
        <v>15000</v>
      </c>
      <c r="G1624" s="254">
        <f t="shared" si="178"/>
        <v>5670000</v>
      </c>
      <c r="H1624" s="178">
        <v>378</v>
      </c>
      <c r="I1624" s="179" t="s">
        <v>47</v>
      </c>
      <c r="J1624" s="254">
        <v>15000</v>
      </c>
      <c r="K1624" s="254">
        <f t="shared" si="179"/>
        <v>5670000</v>
      </c>
      <c r="L1624" s="178">
        <v>378</v>
      </c>
      <c r="M1624" s="179" t="s">
        <v>47</v>
      </c>
      <c r="N1624" s="254">
        <v>15000</v>
      </c>
      <c r="O1624" s="254">
        <f t="shared" si="180"/>
        <v>5670000</v>
      </c>
      <c r="P1624" s="178">
        <v>378</v>
      </c>
      <c r="Q1624" s="179" t="s">
        <v>47</v>
      </c>
      <c r="R1624" s="254">
        <v>15000</v>
      </c>
      <c r="S1624" s="254">
        <f t="shared" si="181"/>
        <v>5670000</v>
      </c>
      <c r="T1624" s="251">
        <f t="shared" si="182"/>
        <v>0</v>
      </c>
    </row>
    <row r="1625" spans="2:20" ht="15.9" hidden="1" x14ac:dyDescent="0.4">
      <c r="B1625" s="208"/>
      <c r="C1625" s="180" t="s">
        <v>639</v>
      </c>
      <c r="D1625" s="178">
        <v>1</v>
      </c>
      <c r="E1625" s="179" t="s">
        <v>38</v>
      </c>
      <c r="F1625" s="254">
        <v>26700000</v>
      </c>
      <c r="G1625" s="254">
        <f t="shared" si="178"/>
        <v>26700000</v>
      </c>
      <c r="H1625" s="178">
        <v>1</v>
      </c>
      <c r="I1625" s="179" t="s">
        <v>38</v>
      </c>
      <c r="J1625" s="254">
        <v>26700000</v>
      </c>
      <c r="K1625" s="254">
        <f t="shared" si="179"/>
        <v>26700000</v>
      </c>
      <c r="L1625" s="178">
        <v>1</v>
      </c>
      <c r="M1625" s="179" t="s">
        <v>38</v>
      </c>
      <c r="N1625" s="254">
        <v>26700000</v>
      </c>
      <c r="O1625" s="254">
        <f t="shared" si="180"/>
        <v>26700000</v>
      </c>
      <c r="P1625" s="178">
        <v>1</v>
      </c>
      <c r="Q1625" s="179" t="s">
        <v>38</v>
      </c>
      <c r="R1625" s="254">
        <v>26700000</v>
      </c>
      <c r="S1625" s="254">
        <f t="shared" si="181"/>
        <v>26700000</v>
      </c>
      <c r="T1625" s="251">
        <f t="shared" si="182"/>
        <v>0</v>
      </c>
    </row>
    <row r="1626" spans="2:20" ht="15.9" hidden="1" x14ac:dyDescent="0.4">
      <c r="B1626" s="208">
        <v>525119</v>
      </c>
      <c r="C1626" s="180" t="s">
        <v>42</v>
      </c>
      <c r="D1626" s="178">
        <v>0</v>
      </c>
      <c r="E1626" s="179"/>
      <c r="F1626" s="180">
        <v>0</v>
      </c>
      <c r="G1626" s="254">
        <f>SUM(G1627:G1632)</f>
        <v>126595000</v>
      </c>
      <c r="H1626" s="178">
        <v>0</v>
      </c>
      <c r="I1626" s="179"/>
      <c r="J1626" s="180">
        <v>0</v>
      </c>
      <c r="K1626" s="254">
        <f>SUM(K1627:K1632)</f>
        <v>126595000</v>
      </c>
      <c r="L1626" s="178">
        <v>0</v>
      </c>
      <c r="M1626" s="179"/>
      <c r="N1626" s="180">
        <v>0</v>
      </c>
      <c r="O1626" s="254">
        <f>SUM(O1627:O1632)</f>
        <v>69844000</v>
      </c>
      <c r="P1626" s="178">
        <v>0</v>
      </c>
      <c r="Q1626" s="179"/>
      <c r="R1626" s="180">
        <v>0</v>
      </c>
      <c r="S1626" s="254">
        <f>SUM(S1627:S1632)</f>
        <v>69844000</v>
      </c>
      <c r="T1626" s="251">
        <f t="shared" si="182"/>
        <v>0</v>
      </c>
    </row>
    <row r="1627" spans="2:20" ht="15.9" hidden="1" x14ac:dyDescent="0.4">
      <c r="B1627" s="208" t="s">
        <v>27</v>
      </c>
      <c r="C1627" s="180" t="s">
        <v>606</v>
      </c>
      <c r="D1627" s="178">
        <v>1</v>
      </c>
      <c r="E1627" s="179" t="s">
        <v>38</v>
      </c>
      <c r="F1627" s="254">
        <v>29650000</v>
      </c>
      <c r="G1627" s="254">
        <f t="shared" ref="G1627:G1632" si="183">ROUNDDOWN(D1627*F1627,-3)</f>
        <v>29650000</v>
      </c>
      <c r="H1627" s="178">
        <v>1</v>
      </c>
      <c r="I1627" s="179" t="s">
        <v>38</v>
      </c>
      <c r="J1627" s="254">
        <v>29650000</v>
      </c>
      <c r="K1627" s="254">
        <f t="shared" ref="K1627:K1632" si="184">ROUNDDOWN(H1627*J1627,-3)</f>
        <v>29650000</v>
      </c>
      <c r="L1627" s="178">
        <v>1</v>
      </c>
      <c r="M1627" s="179" t="s">
        <v>38</v>
      </c>
      <c r="N1627" s="254">
        <v>29650000</v>
      </c>
      <c r="O1627" s="254">
        <f t="shared" ref="O1627:O1632" si="185">ROUNDDOWN(L1627*N1627,-3)</f>
        <v>29650000</v>
      </c>
      <c r="P1627" s="178">
        <v>1</v>
      </c>
      <c r="Q1627" s="179" t="s">
        <v>38</v>
      </c>
      <c r="R1627" s="254">
        <v>29650000</v>
      </c>
      <c r="S1627" s="254">
        <f t="shared" ref="S1627:S1632" si="186">ROUNDDOWN(P1627*R1627,-3)</f>
        <v>29650000</v>
      </c>
      <c r="T1627" s="251">
        <f t="shared" si="182"/>
        <v>0</v>
      </c>
    </row>
    <row r="1628" spans="2:20" ht="15.9" hidden="1" x14ac:dyDescent="0.4">
      <c r="B1628" s="208" t="s">
        <v>27</v>
      </c>
      <c r="C1628" s="180" t="s">
        <v>44</v>
      </c>
      <c r="D1628" s="178">
        <v>54</v>
      </c>
      <c r="E1628" s="179" t="s">
        <v>40</v>
      </c>
      <c r="F1628" s="254">
        <v>450000</v>
      </c>
      <c r="G1628" s="254">
        <f t="shared" si="183"/>
        <v>24300000</v>
      </c>
      <c r="H1628" s="178">
        <v>54</v>
      </c>
      <c r="I1628" s="179" t="s">
        <v>40</v>
      </c>
      <c r="J1628" s="254">
        <v>450000</v>
      </c>
      <c r="K1628" s="254">
        <f t="shared" si="184"/>
        <v>24300000</v>
      </c>
      <c r="L1628" s="178">
        <v>54</v>
      </c>
      <c r="M1628" s="179" t="s">
        <v>40</v>
      </c>
      <c r="N1628" s="254">
        <v>450000</v>
      </c>
      <c r="O1628" s="254">
        <f t="shared" si="185"/>
        <v>24300000</v>
      </c>
      <c r="P1628" s="178">
        <v>54</v>
      </c>
      <c r="Q1628" s="179" t="s">
        <v>40</v>
      </c>
      <c r="R1628" s="254">
        <v>450000</v>
      </c>
      <c r="S1628" s="254">
        <f t="shared" si="186"/>
        <v>24300000</v>
      </c>
      <c r="T1628" s="251">
        <f t="shared" si="182"/>
        <v>0</v>
      </c>
    </row>
    <row r="1629" spans="2:20" ht="15.9" hidden="1" x14ac:dyDescent="0.4">
      <c r="B1629" s="208"/>
      <c r="C1629" s="180" t="s">
        <v>58</v>
      </c>
      <c r="D1629" s="178">
        <v>486</v>
      </c>
      <c r="E1629" s="179" t="s">
        <v>59</v>
      </c>
      <c r="F1629" s="254">
        <v>85000</v>
      </c>
      <c r="G1629" s="254">
        <f t="shared" si="183"/>
        <v>41310000</v>
      </c>
      <c r="H1629" s="178">
        <v>486</v>
      </c>
      <c r="I1629" s="179" t="s">
        <v>59</v>
      </c>
      <c r="J1629" s="254">
        <v>85000</v>
      </c>
      <c r="K1629" s="254">
        <f t="shared" si="184"/>
        <v>41310000</v>
      </c>
      <c r="L1629" s="178">
        <v>0</v>
      </c>
      <c r="M1629" s="179" t="s">
        <v>59</v>
      </c>
      <c r="N1629" s="254">
        <v>85000</v>
      </c>
      <c r="O1629" s="254">
        <f t="shared" si="185"/>
        <v>0</v>
      </c>
      <c r="P1629" s="178">
        <v>0</v>
      </c>
      <c r="Q1629" s="179" t="s">
        <v>59</v>
      </c>
      <c r="R1629" s="254">
        <v>85000</v>
      </c>
      <c r="S1629" s="254">
        <f t="shared" si="186"/>
        <v>0</v>
      </c>
      <c r="T1629" s="251">
        <f t="shared" si="182"/>
        <v>0</v>
      </c>
    </row>
    <row r="1630" spans="2:20" ht="15.9" hidden="1" x14ac:dyDescent="0.4">
      <c r="B1630" s="208"/>
      <c r="C1630" s="180" t="s">
        <v>654</v>
      </c>
      <c r="D1630" s="178">
        <v>1</v>
      </c>
      <c r="E1630" s="179" t="s">
        <v>38</v>
      </c>
      <c r="F1630" s="254">
        <v>12744000</v>
      </c>
      <c r="G1630" s="254">
        <f t="shared" si="183"/>
        <v>12744000</v>
      </c>
      <c r="H1630" s="178">
        <v>1</v>
      </c>
      <c r="I1630" s="179" t="s">
        <v>38</v>
      </c>
      <c r="J1630" s="254">
        <v>12744000</v>
      </c>
      <c r="K1630" s="254">
        <f t="shared" si="184"/>
        <v>12744000</v>
      </c>
      <c r="L1630" s="178">
        <v>1</v>
      </c>
      <c r="M1630" s="179" t="s">
        <v>38</v>
      </c>
      <c r="N1630" s="254">
        <v>12744000</v>
      </c>
      <c r="O1630" s="254">
        <f t="shared" si="185"/>
        <v>12744000</v>
      </c>
      <c r="P1630" s="178">
        <v>1</v>
      </c>
      <c r="Q1630" s="179" t="s">
        <v>38</v>
      </c>
      <c r="R1630" s="254">
        <v>12744000</v>
      </c>
      <c r="S1630" s="254">
        <f t="shared" si="186"/>
        <v>12744000</v>
      </c>
      <c r="T1630" s="251">
        <f t="shared" si="182"/>
        <v>0</v>
      </c>
    </row>
    <row r="1631" spans="2:20" ht="15.9" hidden="1" x14ac:dyDescent="0.4">
      <c r="B1631" s="208" t="s">
        <v>27</v>
      </c>
      <c r="C1631" s="180" t="s">
        <v>642</v>
      </c>
      <c r="D1631" s="178">
        <v>1</v>
      </c>
      <c r="E1631" s="179" t="s">
        <v>38</v>
      </c>
      <c r="F1631" s="254">
        <v>15441000</v>
      </c>
      <c r="G1631" s="254">
        <f t="shared" si="183"/>
        <v>15441000</v>
      </c>
      <c r="H1631" s="178">
        <v>1</v>
      </c>
      <c r="I1631" s="179" t="s">
        <v>38</v>
      </c>
      <c r="J1631" s="254">
        <v>15441000</v>
      </c>
      <c r="K1631" s="254">
        <f t="shared" si="184"/>
        <v>15441000</v>
      </c>
      <c r="L1631" s="178">
        <v>0</v>
      </c>
      <c r="M1631" s="179" t="s">
        <v>38</v>
      </c>
      <c r="N1631" s="254">
        <v>15441000</v>
      </c>
      <c r="O1631" s="254">
        <f t="shared" si="185"/>
        <v>0</v>
      </c>
      <c r="P1631" s="178">
        <v>0</v>
      </c>
      <c r="Q1631" s="179" t="s">
        <v>38</v>
      </c>
      <c r="R1631" s="254">
        <v>15441000</v>
      </c>
      <c r="S1631" s="254">
        <f t="shared" si="186"/>
        <v>0</v>
      </c>
      <c r="T1631" s="251">
        <f t="shared" si="182"/>
        <v>0</v>
      </c>
    </row>
    <row r="1632" spans="2:20" ht="15.9" hidden="1" x14ac:dyDescent="0.4">
      <c r="B1632" s="208" t="s">
        <v>27</v>
      </c>
      <c r="C1632" s="180" t="s">
        <v>635</v>
      </c>
      <c r="D1632" s="178">
        <v>1</v>
      </c>
      <c r="E1632" s="179" t="s">
        <v>38</v>
      </c>
      <c r="F1632" s="254">
        <v>3150000</v>
      </c>
      <c r="G1632" s="254">
        <f t="shared" si="183"/>
        <v>3150000</v>
      </c>
      <c r="H1632" s="178">
        <v>1</v>
      </c>
      <c r="I1632" s="179" t="s">
        <v>38</v>
      </c>
      <c r="J1632" s="254">
        <v>3150000</v>
      </c>
      <c r="K1632" s="254">
        <f t="shared" si="184"/>
        <v>3150000</v>
      </c>
      <c r="L1632" s="178">
        <v>1</v>
      </c>
      <c r="M1632" s="179" t="s">
        <v>38</v>
      </c>
      <c r="N1632" s="254">
        <v>3150000</v>
      </c>
      <c r="O1632" s="254">
        <f t="shared" si="185"/>
        <v>3150000</v>
      </c>
      <c r="P1632" s="178">
        <v>1</v>
      </c>
      <c r="Q1632" s="179" t="s">
        <v>38</v>
      </c>
      <c r="R1632" s="254">
        <v>3150000</v>
      </c>
      <c r="S1632" s="254">
        <f t="shared" si="186"/>
        <v>3150000</v>
      </c>
      <c r="T1632" s="251">
        <f t="shared" si="182"/>
        <v>0</v>
      </c>
    </row>
    <row r="1633" spans="2:20" ht="15.9" hidden="1" x14ac:dyDescent="0.4">
      <c r="B1633" s="312" t="s">
        <v>62</v>
      </c>
      <c r="C1633" s="313" t="s">
        <v>655</v>
      </c>
      <c r="D1633" s="269">
        <v>48</v>
      </c>
      <c r="E1633" s="270" t="s">
        <v>30</v>
      </c>
      <c r="F1633" s="254">
        <v>0</v>
      </c>
      <c r="G1633" s="254">
        <f>G1634+G1641</f>
        <v>482533000</v>
      </c>
      <c r="H1633" s="314">
        <v>48</v>
      </c>
      <c r="I1633" s="315" t="s">
        <v>30</v>
      </c>
      <c r="J1633" s="316">
        <v>0</v>
      </c>
      <c r="K1633" s="316">
        <f>K1634+K1641</f>
        <v>482533000</v>
      </c>
      <c r="L1633" s="314">
        <v>48</v>
      </c>
      <c r="M1633" s="315" t="s">
        <v>30</v>
      </c>
      <c r="N1633" s="316">
        <v>0</v>
      </c>
      <c r="O1633" s="316">
        <f>O1634+O1641</f>
        <v>411973000</v>
      </c>
      <c r="P1633" s="314">
        <v>48</v>
      </c>
      <c r="Q1633" s="315" t="s">
        <v>30</v>
      </c>
      <c r="R1633" s="316">
        <v>0</v>
      </c>
      <c r="S1633" s="316">
        <f>S1634+S1641</f>
        <v>411973000</v>
      </c>
      <c r="T1633" s="251">
        <f t="shared" si="182"/>
        <v>0</v>
      </c>
    </row>
    <row r="1634" spans="2:20" ht="15.9" hidden="1" x14ac:dyDescent="0.4">
      <c r="B1634" s="208">
        <v>525111</v>
      </c>
      <c r="C1634" s="180" t="s">
        <v>174</v>
      </c>
      <c r="D1634" s="178">
        <v>0</v>
      </c>
      <c r="E1634" s="179"/>
      <c r="F1634" s="180">
        <v>0</v>
      </c>
      <c r="G1634" s="254">
        <f>SUM(G1635:G1640)</f>
        <v>361650000</v>
      </c>
      <c r="H1634" s="178">
        <v>0</v>
      </c>
      <c r="I1634" s="179"/>
      <c r="J1634" s="180">
        <v>0</v>
      </c>
      <c r="K1634" s="254">
        <f>SUM(K1635:K1640)</f>
        <v>361650000</v>
      </c>
      <c r="L1634" s="178">
        <v>0</v>
      </c>
      <c r="M1634" s="179"/>
      <c r="N1634" s="180">
        <v>0</v>
      </c>
      <c r="O1634" s="254">
        <f>SUM(O1635:O1640)</f>
        <v>361650000</v>
      </c>
      <c r="P1634" s="178">
        <v>0</v>
      </c>
      <c r="Q1634" s="179"/>
      <c r="R1634" s="180">
        <v>0</v>
      </c>
      <c r="S1634" s="254">
        <f>SUM(S1635:S1640)</f>
        <v>361650000</v>
      </c>
      <c r="T1634" s="251">
        <f t="shared" si="182"/>
        <v>0</v>
      </c>
    </row>
    <row r="1635" spans="2:20" ht="15.9" hidden="1" x14ac:dyDescent="0.4">
      <c r="B1635" s="208" t="s">
        <v>27</v>
      </c>
      <c r="C1635" s="180" t="s">
        <v>46</v>
      </c>
      <c r="D1635" s="178">
        <v>298</v>
      </c>
      <c r="E1635" s="179" t="s">
        <v>47</v>
      </c>
      <c r="F1635" s="254">
        <v>150000</v>
      </c>
      <c r="G1635" s="254">
        <f t="shared" ref="G1635:G1640" si="187">ROUNDDOWN(D1635*F1635,-3)</f>
        <v>44700000</v>
      </c>
      <c r="H1635" s="178">
        <v>298</v>
      </c>
      <c r="I1635" s="179" t="s">
        <v>47</v>
      </c>
      <c r="J1635" s="254">
        <v>150000</v>
      </c>
      <c r="K1635" s="254">
        <f t="shared" ref="K1635:K1640" si="188">ROUNDDOWN(H1635*J1635,-3)</f>
        <v>44700000</v>
      </c>
      <c r="L1635" s="178">
        <v>298</v>
      </c>
      <c r="M1635" s="179" t="s">
        <v>47</v>
      </c>
      <c r="N1635" s="254">
        <v>150000</v>
      </c>
      <c r="O1635" s="254">
        <f t="shared" ref="O1635:O1640" si="189">ROUNDDOWN(L1635*N1635,-3)</f>
        <v>44700000</v>
      </c>
      <c r="P1635" s="178">
        <v>298</v>
      </c>
      <c r="Q1635" s="179" t="s">
        <v>47</v>
      </c>
      <c r="R1635" s="254">
        <v>150000</v>
      </c>
      <c r="S1635" s="254">
        <f t="shared" ref="S1635:S1640" si="190">ROUNDDOWN(P1635*R1635,-3)</f>
        <v>44700000</v>
      </c>
      <c r="T1635" s="251">
        <f t="shared" si="182"/>
        <v>0</v>
      </c>
    </row>
    <row r="1636" spans="2:20" ht="15.9" hidden="1" x14ac:dyDescent="0.4">
      <c r="B1636" s="208" t="s">
        <v>27</v>
      </c>
      <c r="C1636" s="180" t="s">
        <v>48</v>
      </c>
      <c r="D1636" s="178">
        <v>1572</v>
      </c>
      <c r="E1636" s="179" t="s">
        <v>47</v>
      </c>
      <c r="F1636" s="254">
        <v>150000</v>
      </c>
      <c r="G1636" s="254">
        <f t="shared" si="187"/>
        <v>235800000</v>
      </c>
      <c r="H1636" s="178">
        <v>1572</v>
      </c>
      <c r="I1636" s="179" t="s">
        <v>47</v>
      </c>
      <c r="J1636" s="254">
        <v>150000</v>
      </c>
      <c r="K1636" s="254">
        <f t="shared" si="188"/>
        <v>235800000</v>
      </c>
      <c r="L1636" s="178">
        <v>1572</v>
      </c>
      <c r="M1636" s="179" t="s">
        <v>47</v>
      </c>
      <c r="N1636" s="254">
        <v>150000</v>
      </c>
      <c r="O1636" s="254">
        <f t="shared" si="189"/>
        <v>235800000</v>
      </c>
      <c r="P1636" s="178">
        <v>1572</v>
      </c>
      <c r="Q1636" s="179" t="s">
        <v>47</v>
      </c>
      <c r="R1636" s="254">
        <v>150000</v>
      </c>
      <c r="S1636" s="254">
        <f t="shared" si="190"/>
        <v>235800000</v>
      </c>
      <c r="T1636" s="251">
        <f t="shared" si="182"/>
        <v>0</v>
      </c>
    </row>
    <row r="1637" spans="2:20" ht="15.9" hidden="1" x14ac:dyDescent="0.4">
      <c r="B1637" s="208"/>
      <c r="C1637" s="180" t="s">
        <v>49</v>
      </c>
      <c r="D1637" s="178">
        <v>177</v>
      </c>
      <c r="E1637" s="179" t="s">
        <v>47</v>
      </c>
      <c r="F1637" s="254">
        <v>150000</v>
      </c>
      <c r="G1637" s="254">
        <f t="shared" si="187"/>
        <v>26550000</v>
      </c>
      <c r="H1637" s="178">
        <v>177</v>
      </c>
      <c r="I1637" s="179" t="s">
        <v>47</v>
      </c>
      <c r="J1637" s="254">
        <v>150000</v>
      </c>
      <c r="K1637" s="254">
        <f t="shared" si="188"/>
        <v>26550000</v>
      </c>
      <c r="L1637" s="178">
        <v>177</v>
      </c>
      <c r="M1637" s="179" t="s">
        <v>47</v>
      </c>
      <c r="N1637" s="254">
        <v>150000</v>
      </c>
      <c r="O1637" s="254">
        <f t="shared" si="189"/>
        <v>26550000</v>
      </c>
      <c r="P1637" s="178">
        <v>177</v>
      </c>
      <c r="Q1637" s="179" t="s">
        <v>47</v>
      </c>
      <c r="R1637" s="254">
        <v>150000</v>
      </c>
      <c r="S1637" s="254">
        <f t="shared" si="190"/>
        <v>26550000</v>
      </c>
      <c r="T1637" s="251">
        <f t="shared" si="182"/>
        <v>0</v>
      </c>
    </row>
    <row r="1638" spans="2:20" ht="15.9" hidden="1" x14ac:dyDescent="0.4">
      <c r="B1638" s="208" t="s">
        <v>27</v>
      </c>
      <c r="C1638" s="180" t="s">
        <v>656</v>
      </c>
      <c r="D1638" s="178">
        <v>1</v>
      </c>
      <c r="E1638" s="179" t="s">
        <v>38</v>
      </c>
      <c r="F1638" s="254">
        <v>11400000</v>
      </c>
      <c r="G1638" s="254">
        <f t="shared" si="187"/>
        <v>11400000</v>
      </c>
      <c r="H1638" s="178">
        <v>1</v>
      </c>
      <c r="I1638" s="179" t="s">
        <v>38</v>
      </c>
      <c r="J1638" s="254">
        <v>11400000</v>
      </c>
      <c r="K1638" s="254">
        <f t="shared" si="188"/>
        <v>11400000</v>
      </c>
      <c r="L1638" s="178">
        <v>1</v>
      </c>
      <c r="M1638" s="179" t="s">
        <v>38</v>
      </c>
      <c r="N1638" s="254">
        <v>11400000</v>
      </c>
      <c r="O1638" s="254">
        <f t="shared" si="189"/>
        <v>11400000</v>
      </c>
      <c r="P1638" s="178">
        <v>1</v>
      </c>
      <c r="Q1638" s="179" t="s">
        <v>38</v>
      </c>
      <c r="R1638" s="254">
        <v>11400000</v>
      </c>
      <c r="S1638" s="254">
        <f t="shared" si="190"/>
        <v>11400000</v>
      </c>
      <c r="T1638" s="251">
        <f t="shared" si="182"/>
        <v>0</v>
      </c>
    </row>
    <row r="1639" spans="2:20" ht="15.9" hidden="1" x14ac:dyDescent="0.4">
      <c r="B1639" s="208"/>
      <c r="C1639" s="180" t="s">
        <v>657</v>
      </c>
      <c r="D1639" s="178">
        <v>1</v>
      </c>
      <c r="E1639" s="179" t="s">
        <v>38</v>
      </c>
      <c r="F1639" s="254">
        <v>23520000</v>
      </c>
      <c r="G1639" s="254">
        <f t="shared" si="187"/>
        <v>23520000</v>
      </c>
      <c r="H1639" s="178">
        <v>1</v>
      </c>
      <c r="I1639" s="179" t="s">
        <v>38</v>
      </c>
      <c r="J1639" s="254">
        <v>23520000</v>
      </c>
      <c r="K1639" s="254">
        <f t="shared" si="188"/>
        <v>23520000</v>
      </c>
      <c r="L1639" s="178">
        <v>1</v>
      </c>
      <c r="M1639" s="179" t="s">
        <v>38</v>
      </c>
      <c r="N1639" s="254">
        <v>23520000</v>
      </c>
      <c r="O1639" s="254">
        <f t="shared" si="189"/>
        <v>23520000</v>
      </c>
      <c r="P1639" s="178">
        <v>1</v>
      </c>
      <c r="Q1639" s="179" t="s">
        <v>38</v>
      </c>
      <c r="R1639" s="254">
        <v>23520000</v>
      </c>
      <c r="S1639" s="254">
        <f t="shared" si="190"/>
        <v>23520000</v>
      </c>
      <c r="T1639" s="251">
        <f t="shared" si="182"/>
        <v>0</v>
      </c>
    </row>
    <row r="1640" spans="2:20" ht="15.9" hidden="1" x14ac:dyDescent="0.4">
      <c r="B1640" s="208" t="s">
        <v>27</v>
      </c>
      <c r="C1640" s="180" t="s">
        <v>60</v>
      </c>
      <c r="D1640" s="178">
        <v>1</v>
      </c>
      <c r="E1640" s="179" t="s">
        <v>38</v>
      </c>
      <c r="F1640" s="254">
        <v>19680000</v>
      </c>
      <c r="G1640" s="254">
        <f t="shared" si="187"/>
        <v>19680000</v>
      </c>
      <c r="H1640" s="178">
        <v>1</v>
      </c>
      <c r="I1640" s="179" t="s">
        <v>38</v>
      </c>
      <c r="J1640" s="254">
        <v>19680000</v>
      </c>
      <c r="K1640" s="254">
        <f t="shared" si="188"/>
        <v>19680000</v>
      </c>
      <c r="L1640" s="178">
        <v>1</v>
      </c>
      <c r="M1640" s="179" t="s">
        <v>38</v>
      </c>
      <c r="N1640" s="254">
        <v>19680000</v>
      </c>
      <c r="O1640" s="254">
        <f t="shared" si="189"/>
        <v>19680000</v>
      </c>
      <c r="P1640" s="178">
        <v>1</v>
      </c>
      <c r="Q1640" s="179" t="s">
        <v>38</v>
      </c>
      <c r="R1640" s="254">
        <v>19680000</v>
      </c>
      <c r="S1640" s="254">
        <f t="shared" si="190"/>
        <v>19680000</v>
      </c>
      <c r="T1640" s="251">
        <f t="shared" si="182"/>
        <v>0</v>
      </c>
    </row>
    <row r="1641" spans="2:20" ht="15.9" hidden="1" x14ac:dyDescent="0.4">
      <c r="B1641" s="208">
        <v>525119</v>
      </c>
      <c r="C1641" s="180" t="s">
        <v>42</v>
      </c>
      <c r="D1641" s="178">
        <v>0</v>
      </c>
      <c r="E1641" s="179"/>
      <c r="F1641" s="180">
        <v>0</v>
      </c>
      <c r="G1641" s="254">
        <f>SUM(G1642:G1649)</f>
        <v>120883000</v>
      </c>
      <c r="H1641" s="178">
        <v>0</v>
      </c>
      <c r="I1641" s="179"/>
      <c r="J1641" s="180">
        <v>0</v>
      </c>
      <c r="K1641" s="254">
        <f>SUM(K1642:K1649)</f>
        <v>120883000</v>
      </c>
      <c r="L1641" s="178">
        <v>0</v>
      </c>
      <c r="M1641" s="179"/>
      <c r="N1641" s="180">
        <v>0</v>
      </c>
      <c r="O1641" s="254">
        <f>SUM(O1642:O1649)</f>
        <v>50323000</v>
      </c>
      <c r="P1641" s="178">
        <v>0</v>
      </c>
      <c r="Q1641" s="179"/>
      <c r="R1641" s="180">
        <v>0</v>
      </c>
      <c r="S1641" s="254">
        <f>SUM(S1642:S1649)</f>
        <v>50323000</v>
      </c>
      <c r="T1641" s="251">
        <f t="shared" si="182"/>
        <v>0</v>
      </c>
    </row>
    <row r="1642" spans="2:20" ht="15.9" hidden="1" x14ac:dyDescent="0.4">
      <c r="B1642" s="208" t="s">
        <v>27</v>
      </c>
      <c r="C1642" s="180" t="s">
        <v>606</v>
      </c>
      <c r="D1642" s="178">
        <v>1</v>
      </c>
      <c r="E1642" s="179" t="s">
        <v>38</v>
      </c>
      <c r="F1642" s="254">
        <v>10070000</v>
      </c>
      <c r="G1642" s="254">
        <f t="shared" ref="G1642:G1649" si="191">ROUNDDOWN(D1642*F1642,-3)</f>
        <v>10070000</v>
      </c>
      <c r="H1642" s="178">
        <v>1</v>
      </c>
      <c r="I1642" s="179" t="s">
        <v>38</v>
      </c>
      <c r="J1642" s="254">
        <v>10070000</v>
      </c>
      <c r="K1642" s="254">
        <f t="shared" ref="K1642:K1649" si="192">ROUNDDOWN(H1642*J1642,-3)</f>
        <v>10070000</v>
      </c>
      <c r="L1642" s="178">
        <v>1</v>
      </c>
      <c r="M1642" s="179" t="s">
        <v>38</v>
      </c>
      <c r="N1642" s="254">
        <v>10070000</v>
      </c>
      <c r="O1642" s="254">
        <f t="shared" ref="O1642:O1649" si="193">ROUNDDOWN(L1642*N1642,-3)</f>
        <v>10070000</v>
      </c>
      <c r="P1642" s="178">
        <v>1</v>
      </c>
      <c r="Q1642" s="179" t="s">
        <v>38</v>
      </c>
      <c r="R1642" s="254">
        <v>10070000</v>
      </c>
      <c r="S1642" s="254">
        <f t="shared" ref="S1642:S1649" si="194">ROUNDDOWN(P1642*R1642,-3)</f>
        <v>10070000</v>
      </c>
      <c r="T1642" s="251">
        <f t="shared" si="182"/>
        <v>0</v>
      </c>
    </row>
    <row r="1643" spans="2:20" ht="15.9" hidden="1" x14ac:dyDescent="0.4">
      <c r="B1643" s="208"/>
      <c r="C1643" s="180" t="s">
        <v>645</v>
      </c>
      <c r="D1643" s="178">
        <v>1</v>
      </c>
      <c r="E1643" s="179" t="s">
        <v>38</v>
      </c>
      <c r="F1643" s="254">
        <v>660000</v>
      </c>
      <c r="G1643" s="254">
        <f t="shared" si="191"/>
        <v>660000</v>
      </c>
      <c r="H1643" s="178">
        <v>1</v>
      </c>
      <c r="I1643" s="179" t="s">
        <v>38</v>
      </c>
      <c r="J1643" s="254">
        <v>660000</v>
      </c>
      <c r="K1643" s="254">
        <f t="shared" si="192"/>
        <v>660000</v>
      </c>
      <c r="L1643" s="178">
        <v>1</v>
      </c>
      <c r="M1643" s="179" t="s">
        <v>38</v>
      </c>
      <c r="N1643" s="254">
        <v>660000</v>
      </c>
      <c r="O1643" s="254">
        <f t="shared" si="193"/>
        <v>660000</v>
      </c>
      <c r="P1643" s="178">
        <v>1</v>
      </c>
      <c r="Q1643" s="179" t="s">
        <v>38</v>
      </c>
      <c r="R1643" s="254">
        <v>660000</v>
      </c>
      <c r="S1643" s="254">
        <f t="shared" si="194"/>
        <v>660000</v>
      </c>
      <c r="T1643" s="251">
        <f t="shared" si="182"/>
        <v>0</v>
      </c>
    </row>
    <row r="1644" spans="2:20" ht="15.9" hidden="1" x14ac:dyDescent="0.4">
      <c r="B1644" s="208"/>
      <c r="C1644" s="180" t="s">
        <v>646</v>
      </c>
      <c r="D1644" s="178">
        <v>1</v>
      </c>
      <c r="E1644" s="179" t="s">
        <v>38</v>
      </c>
      <c r="F1644" s="254">
        <v>793000</v>
      </c>
      <c r="G1644" s="254">
        <f t="shared" si="191"/>
        <v>793000</v>
      </c>
      <c r="H1644" s="178">
        <v>1</v>
      </c>
      <c r="I1644" s="179" t="s">
        <v>38</v>
      </c>
      <c r="J1644" s="254">
        <v>793000</v>
      </c>
      <c r="K1644" s="254">
        <f t="shared" si="192"/>
        <v>793000</v>
      </c>
      <c r="L1644" s="178">
        <v>1</v>
      </c>
      <c r="M1644" s="179" t="s">
        <v>38</v>
      </c>
      <c r="N1644" s="254">
        <v>793000</v>
      </c>
      <c r="O1644" s="254">
        <f t="shared" si="193"/>
        <v>793000</v>
      </c>
      <c r="P1644" s="178">
        <v>1</v>
      </c>
      <c r="Q1644" s="179" t="s">
        <v>38</v>
      </c>
      <c r="R1644" s="254">
        <v>793000</v>
      </c>
      <c r="S1644" s="254">
        <f t="shared" si="194"/>
        <v>793000</v>
      </c>
      <c r="T1644" s="251">
        <f t="shared" si="182"/>
        <v>0</v>
      </c>
    </row>
    <row r="1645" spans="2:20" ht="15.9" hidden="1" x14ac:dyDescent="0.4">
      <c r="B1645" s="208" t="s">
        <v>27</v>
      </c>
      <c r="C1645" s="180" t="s">
        <v>44</v>
      </c>
      <c r="D1645" s="178">
        <v>48</v>
      </c>
      <c r="E1645" s="179" t="s">
        <v>40</v>
      </c>
      <c r="F1645" s="254">
        <v>450000</v>
      </c>
      <c r="G1645" s="254">
        <f t="shared" si="191"/>
        <v>21600000</v>
      </c>
      <c r="H1645" s="178">
        <v>48</v>
      </c>
      <c r="I1645" s="179" t="s">
        <v>40</v>
      </c>
      <c r="J1645" s="254">
        <v>450000</v>
      </c>
      <c r="K1645" s="254">
        <f t="shared" si="192"/>
        <v>21600000</v>
      </c>
      <c r="L1645" s="178">
        <v>0</v>
      </c>
      <c r="M1645" s="179" t="s">
        <v>40</v>
      </c>
      <c r="N1645" s="254">
        <v>450000</v>
      </c>
      <c r="O1645" s="254">
        <f t="shared" si="193"/>
        <v>0</v>
      </c>
      <c r="P1645" s="178">
        <v>0</v>
      </c>
      <c r="Q1645" s="179" t="s">
        <v>40</v>
      </c>
      <c r="R1645" s="254">
        <v>450000</v>
      </c>
      <c r="S1645" s="254">
        <f t="shared" si="194"/>
        <v>0</v>
      </c>
      <c r="T1645" s="251">
        <f t="shared" si="182"/>
        <v>0</v>
      </c>
    </row>
    <row r="1646" spans="2:20" ht="15.9" hidden="1" x14ac:dyDescent="0.4">
      <c r="B1646" s="208" t="s">
        <v>27</v>
      </c>
      <c r="C1646" s="180" t="s">
        <v>58</v>
      </c>
      <c r="D1646" s="178">
        <v>576</v>
      </c>
      <c r="E1646" s="179" t="s">
        <v>59</v>
      </c>
      <c r="F1646" s="254">
        <v>85000</v>
      </c>
      <c r="G1646" s="254">
        <f t="shared" si="191"/>
        <v>48960000</v>
      </c>
      <c r="H1646" s="178">
        <v>576</v>
      </c>
      <c r="I1646" s="179" t="s">
        <v>59</v>
      </c>
      <c r="J1646" s="254">
        <v>85000</v>
      </c>
      <c r="K1646" s="254">
        <f t="shared" si="192"/>
        <v>48960000</v>
      </c>
      <c r="L1646" s="178">
        <v>0</v>
      </c>
      <c r="M1646" s="179" t="s">
        <v>59</v>
      </c>
      <c r="N1646" s="254">
        <v>85000</v>
      </c>
      <c r="O1646" s="254">
        <f t="shared" si="193"/>
        <v>0</v>
      </c>
      <c r="P1646" s="178">
        <v>0</v>
      </c>
      <c r="Q1646" s="179" t="s">
        <v>59</v>
      </c>
      <c r="R1646" s="254">
        <v>85000</v>
      </c>
      <c r="S1646" s="254">
        <f t="shared" si="194"/>
        <v>0</v>
      </c>
      <c r="T1646" s="251">
        <f t="shared" si="182"/>
        <v>0</v>
      </c>
    </row>
    <row r="1647" spans="2:20" ht="15.9" hidden="1" x14ac:dyDescent="0.4">
      <c r="B1647" s="208" t="s">
        <v>27</v>
      </c>
      <c r="C1647" s="180" t="s">
        <v>640</v>
      </c>
      <c r="D1647" s="178">
        <v>1</v>
      </c>
      <c r="E1647" s="179" t="s">
        <v>38</v>
      </c>
      <c r="F1647" s="254">
        <v>5000000</v>
      </c>
      <c r="G1647" s="254">
        <f t="shared" si="191"/>
        <v>5000000</v>
      </c>
      <c r="H1647" s="178">
        <v>1</v>
      </c>
      <c r="I1647" s="179" t="s">
        <v>38</v>
      </c>
      <c r="J1647" s="254">
        <v>5000000</v>
      </c>
      <c r="K1647" s="254">
        <f t="shared" si="192"/>
        <v>5000000</v>
      </c>
      <c r="L1647" s="178">
        <v>1</v>
      </c>
      <c r="M1647" s="179" t="s">
        <v>38</v>
      </c>
      <c r="N1647" s="254">
        <v>5000000</v>
      </c>
      <c r="O1647" s="254">
        <f t="shared" si="193"/>
        <v>5000000</v>
      </c>
      <c r="P1647" s="178">
        <v>1</v>
      </c>
      <c r="Q1647" s="179" t="s">
        <v>38</v>
      </c>
      <c r="R1647" s="254">
        <v>5000000</v>
      </c>
      <c r="S1647" s="254">
        <f t="shared" si="194"/>
        <v>5000000</v>
      </c>
      <c r="T1647" s="251">
        <f t="shared" si="182"/>
        <v>0</v>
      </c>
    </row>
    <row r="1648" spans="2:20" ht="15.9" hidden="1" x14ac:dyDescent="0.4">
      <c r="B1648" s="208"/>
      <c r="C1648" s="180" t="s">
        <v>72</v>
      </c>
      <c r="D1648" s="178">
        <v>144</v>
      </c>
      <c r="E1648" s="179" t="s">
        <v>40</v>
      </c>
      <c r="F1648" s="254">
        <v>200000</v>
      </c>
      <c r="G1648" s="254">
        <f t="shared" si="191"/>
        <v>28800000</v>
      </c>
      <c r="H1648" s="178">
        <v>144</v>
      </c>
      <c r="I1648" s="179" t="s">
        <v>40</v>
      </c>
      <c r="J1648" s="254">
        <v>200000</v>
      </c>
      <c r="K1648" s="254">
        <f t="shared" si="192"/>
        <v>28800000</v>
      </c>
      <c r="L1648" s="178">
        <v>144</v>
      </c>
      <c r="M1648" s="179" t="s">
        <v>40</v>
      </c>
      <c r="N1648" s="254">
        <v>200000</v>
      </c>
      <c r="O1648" s="254">
        <f t="shared" si="193"/>
        <v>28800000</v>
      </c>
      <c r="P1648" s="178">
        <v>144</v>
      </c>
      <c r="Q1648" s="179" t="s">
        <v>40</v>
      </c>
      <c r="R1648" s="254">
        <v>200000</v>
      </c>
      <c r="S1648" s="254">
        <f t="shared" si="194"/>
        <v>28800000</v>
      </c>
      <c r="T1648" s="251">
        <f t="shared" si="182"/>
        <v>0</v>
      </c>
    </row>
    <row r="1649" spans="2:20" ht="15.9" hidden="1" x14ac:dyDescent="0.4">
      <c r="B1649" s="208" t="s">
        <v>27</v>
      </c>
      <c r="C1649" s="180" t="s">
        <v>635</v>
      </c>
      <c r="D1649" s="178">
        <v>1</v>
      </c>
      <c r="E1649" s="179" t="s">
        <v>38</v>
      </c>
      <c r="F1649" s="254">
        <v>5000000</v>
      </c>
      <c r="G1649" s="254">
        <f t="shared" si="191"/>
        <v>5000000</v>
      </c>
      <c r="H1649" s="178">
        <v>1</v>
      </c>
      <c r="I1649" s="179" t="s">
        <v>38</v>
      </c>
      <c r="J1649" s="254">
        <v>5000000</v>
      </c>
      <c r="K1649" s="254">
        <f t="shared" si="192"/>
        <v>5000000</v>
      </c>
      <c r="L1649" s="178">
        <v>1</v>
      </c>
      <c r="M1649" s="179" t="s">
        <v>38</v>
      </c>
      <c r="N1649" s="254">
        <v>5000000</v>
      </c>
      <c r="O1649" s="254">
        <f t="shared" si="193"/>
        <v>5000000</v>
      </c>
      <c r="P1649" s="178">
        <v>1</v>
      </c>
      <c r="Q1649" s="179" t="s">
        <v>38</v>
      </c>
      <c r="R1649" s="254">
        <v>5000000</v>
      </c>
      <c r="S1649" s="254">
        <f t="shared" si="194"/>
        <v>5000000</v>
      </c>
      <c r="T1649" s="251">
        <f t="shared" si="182"/>
        <v>0</v>
      </c>
    </row>
    <row r="1650" spans="2:20" ht="15.9" hidden="1" x14ac:dyDescent="0.4">
      <c r="B1650" s="312" t="s">
        <v>69</v>
      </c>
      <c r="C1650" s="313" t="s">
        <v>78</v>
      </c>
      <c r="D1650" s="269">
        <v>24</v>
      </c>
      <c r="E1650" s="270" t="s">
        <v>30</v>
      </c>
      <c r="F1650" s="254">
        <v>0</v>
      </c>
      <c r="G1650" s="254">
        <f>G1651+G1655</f>
        <v>81539000</v>
      </c>
      <c r="H1650" s="314">
        <v>24</v>
      </c>
      <c r="I1650" s="315" t="s">
        <v>30</v>
      </c>
      <c r="J1650" s="316">
        <v>0</v>
      </c>
      <c r="K1650" s="316">
        <f>K1651+K1655</f>
        <v>81539000</v>
      </c>
      <c r="L1650" s="314">
        <v>24</v>
      </c>
      <c r="M1650" s="315" t="s">
        <v>30</v>
      </c>
      <c r="N1650" s="316">
        <v>0</v>
      </c>
      <c r="O1650" s="316">
        <f>O1651+O1655</f>
        <v>75419000</v>
      </c>
      <c r="P1650" s="314">
        <v>24</v>
      </c>
      <c r="Q1650" s="315" t="s">
        <v>30</v>
      </c>
      <c r="R1650" s="316">
        <v>0</v>
      </c>
      <c r="S1650" s="316">
        <f>S1651+S1655</f>
        <v>75419000</v>
      </c>
      <c r="T1650" s="251">
        <f t="shared" si="182"/>
        <v>0</v>
      </c>
    </row>
    <row r="1651" spans="2:20" ht="15.9" hidden="1" x14ac:dyDescent="0.4">
      <c r="B1651" s="208">
        <v>525111</v>
      </c>
      <c r="C1651" s="180" t="s">
        <v>174</v>
      </c>
      <c r="D1651" s="178">
        <v>0</v>
      </c>
      <c r="E1651" s="179"/>
      <c r="F1651" s="180">
        <v>0</v>
      </c>
      <c r="G1651" s="254">
        <f>SUM(G1652:G1654)</f>
        <v>54420000</v>
      </c>
      <c r="H1651" s="178">
        <v>0</v>
      </c>
      <c r="I1651" s="179"/>
      <c r="J1651" s="180">
        <v>0</v>
      </c>
      <c r="K1651" s="254">
        <f>SUM(K1652:K1654)</f>
        <v>54420000</v>
      </c>
      <c r="L1651" s="178">
        <v>0</v>
      </c>
      <c r="M1651" s="179"/>
      <c r="N1651" s="180">
        <v>0</v>
      </c>
      <c r="O1651" s="254">
        <f>SUM(O1652:O1654)</f>
        <v>54420000</v>
      </c>
      <c r="P1651" s="178">
        <v>0</v>
      </c>
      <c r="Q1651" s="179"/>
      <c r="R1651" s="180">
        <v>0</v>
      </c>
      <c r="S1651" s="254">
        <f>SUM(S1652:S1654)</f>
        <v>54420000</v>
      </c>
      <c r="T1651" s="251">
        <f t="shared" si="182"/>
        <v>0</v>
      </c>
    </row>
    <row r="1652" spans="2:20" ht="15.9" hidden="1" x14ac:dyDescent="0.4">
      <c r="B1652" s="208" t="s">
        <v>27</v>
      </c>
      <c r="C1652" s="180" t="s">
        <v>46</v>
      </c>
      <c r="D1652" s="178">
        <v>78</v>
      </c>
      <c r="E1652" s="179" t="s">
        <v>47</v>
      </c>
      <c r="F1652" s="254">
        <v>150000</v>
      </c>
      <c r="G1652" s="254">
        <f>ROUNDDOWN(D1652*F1652,-3)</f>
        <v>11700000</v>
      </c>
      <c r="H1652" s="178">
        <v>78</v>
      </c>
      <c r="I1652" s="179" t="s">
        <v>47</v>
      </c>
      <c r="J1652" s="254">
        <v>150000</v>
      </c>
      <c r="K1652" s="254">
        <f>ROUNDDOWN(H1652*J1652,-3)</f>
        <v>11700000</v>
      </c>
      <c r="L1652" s="178">
        <v>78</v>
      </c>
      <c r="M1652" s="179" t="s">
        <v>47</v>
      </c>
      <c r="N1652" s="254">
        <v>150000</v>
      </c>
      <c r="O1652" s="254">
        <f>ROUNDDOWN(L1652*N1652,-3)</f>
        <v>11700000</v>
      </c>
      <c r="P1652" s="178">
        <v>78</v>
      </c>
      <c r="Q1652" s="179" t="s">
        <v>47</v>
      </c>
      <c r="R1652" s="254">
        <v>150000</v>
      </c>
      <c r="S1652" s="254">
        <f>ROUNDDOWN(P1652*R1652,-3)</f>
        <v>11700000</v>
      </c>
      <c r="T1652" s="251">
        <f t="shared" si="182"/>
        <v>0</v>
      </c>
    </row>
    <row r="1653" spans="2:20" ht="15.9" hidden="1" x14ac:dyDescent="0.4">
      <c r="B1653" s="208" t="s">
        <v>27</v>
      </c>
      <c r="C1653" s="180" t="s">
        <v>48</v>
      </c>
      <c r="D1653" s="178">
        <v>252</v>
      </c>
      <c r="E1653" s="179" t="s">
        <v>47</v>
      </c>
      <c r="F1653" s="254">
        <v>150000</v>
      </c>
      <c r="G1653" s="254">
        <f>ROUNDDOWN(D1653*F1653,-3)</f>
        <v>37800000</v>
      </c>
      <c r="H1653" s="178">
        <v>252</v>
      </c>
      <c r="I1653" s="179" t="s">
        <v>47</v>
      </c>
      <c r="J1653" s="254">
        <v>150000</v>
      </c>
      <c r="K1653" s="254">
        <f>ROUNDDOWN(H1653*J1653,-3)</f>
        <v>37800000</v>
      </c>
      <c r="L1653" s="178">
        <v>252</v>
      </c>
      <c r="M1653" s="179" t="s">
        <v>47</v>
      </c>
      <c r="N1653" s="254">
        <v>150000</v>
      </c>
      <c r="O1653" s="254">
        <f>ROUNDDOWN(L1653*N1653,-3)</f>
        <v>37800000</v>
      </c>
      <c r="P1653" s="178">
        <v>252</v>
      </c>
      <c r="Q1653" s="179" t="s">
        <v>47</v>
      </c>
      <c r="R1653" s="254">
        <v>150000</v>
      </c>
      <c r="S1653" s="254">
        <f>ROUNDDOWN(P1653*R1653,-3)</f>
        <v>37800000</v>
      </c>
      <c r="T1653" s="251">
        <f t="shared" si="182"/>
        <v>0</v>
      </c>
    </row>
    <row r="1654" spans="2:20" ht="15.9" hidden="1" x14ac:dyDescent="0.4">
      <c r="B1654" s="208" t="s">
        <v>27</v>
      </c>
      <c r="C1654" s="180" t="s">
        <v>60</v>
      </c>
      <c r="D1654" s="178">
        <v>24</v>
      </c>
      <c r="E1654" s="179" t="s">
        <v>40</v>
      </c>
      <c r="F1654" s="254">
        <v>205000</v>
      </c>
      <c r="G1654" s="254">
        <f>ROUNDDOWN(D1654*F1654,-3)</f>
        <v>4920000</v>
      </c>
      <c r="H1654" s="178">
        <v>24</v>
      </c>
      <c r="I1654" s="179" t="s">
        <v>40</v>
      </c>
      <c r="J1654" s="254">
        <v>205000</v>
      </c>
      <c r="K1654" s="254">
        <f>ROUNDDOWN(H1654*J1654,-3)</f>
        <v>4920000</v>
      </c>
      <c r="L1654" s="178">
        <v>24</v>
      </c>
      <c r="M1654" s="179" t="s">
        <v>40</v>
      </c>
      <c r="N1654" s="254">
        <v>205000</v>
      </c>
      <c r="O1654" s="254">
        <f>ROUNDDOWN(L1654*N1654,-3)</f>
        <v>4920000</v>
      </c>
      <c r="P1654" s="178">
        <v>24</v>
      </c>
      <c r="Q1654" s="179" t="s">
        <v>40</v>
      </c>
      <c r="R1654" s="254">
        <v>205000</v>
      </c>
      <c r="S1654" s="254">
        <f>ROUNDDOWN(P1654*R1654,-3)</f>
        <v>4920000</v>
      </c>
      <c r="T1654" s="251">
        <f t="shared" si="182"/>
        <v>0</v>
      </c>
    </row>
    <row r="1655" spans="2:20" ht="15.9" hidden="1" x14ac:dyDescent="0.4">
      <c r="B1655" s="208">
        <v>525119</v>
      </c>
      <c r="C1655" s="180" t="s">
        <v>42</v>
      </c>
      <c r="D1655" s="178">
        <v>0</v>
      </c>
      <c r="E1655" s="179"/>
      <c r="F1655" s="180">
        <v>0</v>
      </c>
      <c r="G1655" s="254">
        <f>SUM(G1656:G1660)</f>
        <v>27119000</v>
      </c>
      <c r="H1655" s="178">
        <v>0</v>
      </c>
      <c r="I1655" s="179"/>
      <c r="J1655" s="180">
        <v>0</v>
      </c>
      <c r="K1655" s="254">
        <f>SUM(K1656:K1660)</f>
        <v>27119000</v>
      </c>
      <c r="L1655" s="178">
        <v>0</v>
      </c>
      <c r="M1655" s="179"/>
      <c r="N1655" s="180">
        <v>0</v>
      </c>
      <c r="O1655" s="254">
        <f>SUM(O1656:O1660)</f>
        <v>20999000</v>
      </c>
      <c r="P1655" s="178">
        <v>0</v>
      </c>
      <c r="Q1655" s="179"/>
      <c r="R1655" s="180">
        <v>0</v>
      </c>
      <c r="S1655" s="254">
        <f>SUM(S1656:S1660)</f>
        <v>20999000</v>
      </c>
      <c r="T1655" s="251">
        <f t="shared" si="182"/>
        <v>0</v>
      </c>
    </row>
    <row r="1656" spans="2:20" ht="15.9" hidden="1" x14ac:dyDescent="0.4">
      <c r="B1656" s="208" t="s">
        <v>27</v>
      </c>
      <c r="C1656" s="180" t="s">
        <v>44</v>
      </c>
      <c r="D1656" s="178">
        <v>24</v>
      </c>
      <c r="E1656" s="179" t="s">
        <v>40</v>
      </c>
      <c r="F1656" s="254">
        <v>450000</v>
      </c>
      <c r="G1656" s="254">
        <f t="shared" ref="G1656:G1660" si="195">ROUNDDOWN(D1656*F1656,-3)</f>
        <v>10800000</v>
      </c>
      <c r="H1656" s="178">
        <v>24</v>
      </c>
      <c r="I1656" s="179" t="s">
        <v>40</v>
      </c>
      <c r="J1656" s="254">
        <v>450000</v>
      </c>
      <c r="K1656" s="254">
        <f t="shared" ref="K1656:K1660" si="196">ROUNDDOWN(H1656*J1656,-3)</f>
        <v>10800000</v>
      </c>
      <c r="L1656" s="178">
        <v>24</v>
      </c>
      <c r="M1656" s="179" t="s">
        <v>40</v>
      </c>
      <c r="N1656" s="254">
        <v>450000</v>
      </c>
      <c r="O1656" s="254">
        <f t="shared" ref="O1656:O1660" si="197">ROUNDDOWN(L1656*N1656,-3)</f>
        <v>10800000</v>
      </c>
      <c r="P1656" s="178">
        <v>24</v>
      </c>
      <c r="Q1656" s="179" t="s">
        <v>40</v>
      </c>
      <c r="R1656" s="254">
        <v>450000</v>
      </c>
      <c r="S1656" s="254">
        <f t="shared" ref="S1656:S1660" si="198">ROUNDDOWN(P1656*R1656,-3)</f>
        <v>10800000</v>
      </c>
      <c r="T1656" s="251">
        <f t="shared" si="182"/>
        <v>0</v>
      </c>
    </row>
    <row r="1657" spans="2:20" ht="15.9" hidden="1" x14ac:dyDescent="0.4">
      <c r="B1657" s="208" t="s">
        <v>27</v>
      </c>
      <c r="C1657" s="180" t="s">
        <v>58</v>
      </c>
      <c r="D1657" s="178">
        <v>72</v>
      </c>
      <c r="E1657" s="179" t="s">
        <v>59</v>
      </c>
      <c r="F1657" s="254">
        <v>85000</v>
      </c>
      <c r="G1657" s="254">
        <f t="shared" si="195"/>
        <v>6120000</v>
      </c>
      <c r="H1657" s="178">
        <v>72</v>
      </c>
      <c r="I1657" s="179" t="s">
        <v>59</v>
      </c>
      <c r="J1657" s="254">
        <v>85000</v>
      </c>
      <c r="K1657" s="254">
        <f t="shared" si="196"/>
        <v>6120000</v>
      </c>
      <c r="L1657" s="178">
        <v>0</v>
      </c>
      <c r="M1657" s="179" t="s">
        <v>59</v>
      </c>
      <c r="N1657" s="254">
        <v>85000</v>
      </c>
      <c r="O1657" s="254">
        <f t="shared" si="197"/>
        <v>0</v>
      </c>
      <c r="P1657" s="178">
        <v>0</v>
      </c>
      <c r="Q1657" s="179" t="s">
        <v>59</v>
      </c>
      <c r="R1657" s="254">
        <v>85000</v>
      </c>
      <c r="S1657" s="254">
        <f t="shared" si="198"/>
        <v>0</v>
      </c>
      <c r="T1657" s="251">
        <f t="shared" si="182"/>
        <v>0</v>
      </c>
    </row>
    <row r="1658" spans="2:20" ht="15.9" hidden="1" x14ac:dyDescent="0.4">
      <c r="B1658" s="208" t="s">
        <v>27</v>
      </c>
      <c r="C1658" s="180" t="s">
        <v>640</v>
      </c>
      <c r="D1658" s="178">
        <v>1</v>
      </c>
      <c r="E1658" s="179" t="s">
        <v>38</v>
      </c>
      <c r="F1658" s="254">
        <v>5000000</v>
      </c>
      <c r="G1658" s="254">
        <f t="shared" si="195"/>
        <v>5000000</v>
      </c>
      <c r="H1658" s="178">
        <v>1</v>
      </c>
      <c r="I1658" s="179" t="s">
        <v>38</v>
      </c>
      <c r="J1658" s="254">
        <v>5000000</v>
      </c>
      <c r="K1658" s="254">
        <f t="shared" si="196"/>
        <v>5000000</v>
      </c>
      <c r="L1658" s="178">
        <v>1</v>
      </c>
      <c r="M1658" s="179" t="s">
        <v>38</v>
      </c>
      <c r="N1658" s="254">
        <v>5000000</v>
      </c>
      <c r="O1658" s="254">
        <f t="shared" si="197"/>
        <v>5000000</v>
      </c>
      <c r="P1658" s="178">
        <v>1</v>
      </c>
      <c r="Q1658" s="179" t="s">
        <v>38</v>
      </c>
      <c r="R1658" s="254">
        <v>5000000</v>
      </c>
      <c r="S1658" s="254">
        <f t="shared" si="198"/>
        <v>5000000</v>
      </c>
      <c r="T1658" s="251">
        <f t="shared" si="182"/>
        <v>0</v>
      </c>
    </row>
    <row r="1659" spans="2:20" ht="15.9" hidden="1" x14ac:dyDescent="0.4">
      <c r="B1659" s="208"/>
      <c r="C1659" s="180" t="s">
        <v>646</v>
      </c>
      <c r="D1659" s="178">
        <v>1</v>
      </c>
      <c r="E1659" s="179" t="s">
        <v>38</v>
      </c>
      <c r="F1659" s="254">
        <v>199000</v>
      </c>
      <c r="G1659" s="254">
        <f t="shared" si="195"/>
        <v>199000</v>
      </c>
      <c r="H1659" s="178">
        <v>1</v>
      </c>
      <c r="I1659" s="179" t="s">
        <v>38</v>
      </c>
      <c r="J1659" s="254">
        <v>199000</v>
      </c>
      <c r="K1659" s="254">
        <f t="shared" si="196"/>
        <v>199000</v>
      </c>
      <c r="L1659" s="178">
        <v>1</v>
      </c>
      <c r="M1659" s="179" t="s">
        <v>38</v>
      </c>
      <c r="N1659" s="254">
        <v>199000</v>
      </c>
      <c r="O1659" s="254">
        <f t="shared" si="197"/>
        <v>199000</v>
      </c>
      <c r="P1659" s="178">
        <v>1</v>
      </c>
      <c r="Q1659" s="179" t="s">
        <v>38</v>
      </c>
      <c r="R1659" s="254">
        <v>199000</v>
      </c>
      <c r="S1659" s="254">
        <f t="shared" si="198"/>
        <v>199000</v>
      </c>
      <c r="T1659" s="251">
        <f t="shared" si="182"/>
        <v>0</v>
      </c>
    </row>
    <row r="1660" spans="2:20" ht="15.9" hidden="1" x14ac:dyDescent="0.4">
      <c r="B1660" s="208" t="s">
        <v>27</v>
      </c>
      <c r="C1660" s="180" t="s">
        <v>635</v>
      </c>
      <c r="D1660" s="178">
        <v>1</v>
      </c>
      <c r="E1660" s="179" t="s">
        <v>38</v>
      </c>
      <c r="F1660" s="254">
        <v>5000000</v>
      </c>
      <c r="G1660" s="254">
        <f t="shared" si="195"/>
        <v>5000000</v>
      </c>
      <c r="H1660" s="178">
        <v>1</v>
      </c>
      <c r="I1660" s="179" t="s">
        <v>38</v>
      </c>
      <c r="J1660" s="254">
        <v>5000000</v>
      </c>
      <c r="K1660" s="254">
        <f t="shared" si="196"/>
        <v>5000000</v>
      </c>
      <c r="L1660" s="178">
        <v>1</v>
      </c>
      <c r="M1660" s="179" t="s">
        <v>38</v>
      </c>
      <c r="N1660" s="254">
        <v>5000000</v>
      </c>
      <c r="O1660" s="254">
        <f t="shared" si="197"/>
        <v>5000000</v>
      </c>
      <c r="P1660" s="178">
        <v>1</v>
      </c>
      <c r="Q1660" s="179" t="s">
        <v>38</v>
      </c>
      <c r="R1660" s="254">
        <v>5000000</v>
      </c>
      <c r="S1660" s="254">
        <f t="shared" si="198"/>
        <v>5000000</v>
      </c>
      <c r="T1660" s="251">
        <f t="shared" si="182"/>
        <v>0</v>
      </c>
    </row>
    <row r="1661" spans="2:20" ht="15.9" hidden="1" x14ac:dyDescent="0.4">
      <c r="B1661" s="268" t="s">
        <v>195</v>
      </c>
      <c r="C1661" s="180" t="s">
        <v>615</v>
      </c>
      <c r="D1661" s="269">
        <f>D1662+D1678+D1667+D1691</f>
        <v>92</v>
      </c>
      <c r="E1661" s="270" t="s">
        <v>30</v>
      </c>
      <c r="F1661" s="254">
        <v>0</v>
      </c>
      <c r="G1661" s="254">
        <f>G1662+G1678+G1667+G1691</f>
        <v>468031000</v>
      </c>
      <c r="H1661" s="269">
        <f>H1662+H1678+H1667+H1691</f>
        <v>92</v>
      </c>
      <c r="I1661" s="270" t="s">
        <v>30</v>
      </c>
      <c r="J1661" s="254">
        <v>0</v>
      </c>
      <c r="K1661" s="254">
        <f>K1662+K1678+K1667+K1691</f>
        <v>468031000</v>
      </c>
      <c r="L1661" s="269">
        <f>L1662+L1678+L1667+L1691</f>
        <v>92</v>
      </c>
      <c r="M1661" s="270" t="s">
        <v>30</v>
      </c>
      <c r="N1661" s="254">
        <v>0</v>
      </c>
      <c r="O1661" s="254">
        <f>O1662+O1678+O1667+O1691</f>
        <v>420601000</v>
      </c>
      <c r="P1661" s="269">
        <v>92</v>
      </c>
      <c r="Q1661" s="270" t="s">
        <v>30</v>
      </c>
      <c r="R1661" s="254">
        <v>0</v>
      </c>
      <c r="S1661" s="254">
        <f>S1662+S1678+S1667+S1691</f>
        <v>420601000</v>
      </c>
      <c r="T1661" s="251">
        <f t="shared" si="182"/>
        <v>0</v>
      </c>
    </row>
    <row r="1662" spans="2:20" ht="15.9" hidden="1" x14ac:dyDescent="0.4">
      <c r="B1662" s="312" t="s">
        <v>34</v>
      </c>
      <c r="C1662" s="313" t="s">
        <v>658</v>
      </c>
      <c r="D1662" s="269">
        <v>22</v>
      </c>
      <c r="E1662" s="270" t="s">
        <v>30</v>
      </c>
      <c r="F1662" s="254">
        <v>0</v>
      </c>
      <c r="G1662" s="254">
        <f>G1663</f>
        <v>7700000</v>
      </c>
      <c r="H1662" s="314">
        <v>22</v>
      </c>
      <c r="I1662" s="315" t="s">
        <v>30</v>
      </c>
      <c r="J1662" s="316">
        <v>0</v>
      </c>
      <c r="K1662" s="316">
        <f>K1663</f>
        <v>7700000</v>
      </c>
      <c r="L1662" s="314">
        <v>22</v>
      </c>
      <c r="M1662" s="315" t="s">
        <v>30</v>
      </c>
      <c r="N1662" s="316">
        <v>0</v>
      </c>
      <c r="O1662" s="316">
        <f>O1663</f>
        <v>7700000</v>
      </c>
      <c r="P1662" s="314">
        <v>22</v>
      </c>
      <c r="Q1662" s="315" t="s">
        <v>30</v>
      </c>
      <c r="R1662" s="316">
        <v>0</v>
      </c>
      <c r="S1662" s="316">
        <f>S1663</f>
        <v>7700000</v>
      </c>
      <c r="T1662" s="251">
        <f t="shared" si="182"/>
        <v>0</v>
      </c>
    </row>
    <row r="1663" spans="2:20" ht="15.9" hidden="1" x14ac:dyDescent="0.4">
      <c r="B1663" s="208">
        <v>525119</v>
      </c>
      <c r="C1663" s="180" t="s">
        <v>42</v>
      </c>
      <c r="D1663" s="178">
        <v>0</v>
      </c>
      <c r="E1663" s="179"/>
      <c r="F1663" s="180">
        <v>0</v>
      </c>
      <c r="G1663" s="254">
        <f>SUM(G1664:G1666)</f>
        <v>7700000</v>
      </c>
      <c r="H1663" s="178">
        <v>0</v>
      </c>
      <c r="I1663" s="179"/>
      <c r="J1663" s="180">
        <v>0</v>
      </c>
      <c r="K1663" s="254">
        <f>SUM(K1664:K1666)</f>
        <v>7700000</v>
      </c>
      <c r="L1663" s="178">
        <v>0</v>
      </c>
      <c r="M1663" s="179"/>
      <c r="N1663" s="180">
        <v>0</v>
      </c>
      <c r="O1663" s="254">
        <f>SUM(O1664:O1666)</f>
        <v>7700000</v>
      </c>
      <c r="P1663" s="178">
        <v>0</v>
      </c>
      <c r="Q1663" s="179"/>
      <c r="R1663" s="180">
        <v>0</v>
      </c>
      <c r="S1663" s="254">
        <f>SUM(S1664:S1666)</f>
        <v>7700000</v>
      </c>
      <c r="T1663" s="251">
        <f t="shared" si="182"/>
        <v>0</v>
      </c>
    </row>
    <row r="1664" spans="2:20" ht="15.9" hidden="1" x14ac:dyDescent="0.4">
      <c r="B1664" s="208" t="s">
        <v>27</v>
      </c>
      <c r="C1664" s="180" t="s">
        <v>44</v>
      </c>
      <c r="D1664" s="178">
        <v>22</v>
      </c>
      <c r="E1664" s="179" t="s">
        <v>40</v>
      </c>
      <c r="F1664" s="254">
        <v>225000</v>
      </c>
      <c r="G1664" s="254">
        <f>ROUNDDOWN(D1664*F1664,-3)</f>
        <v>4950000</v>
      </c>
      <c r="H1664" s="178">
        <v>22</v>
      </c>
      <c r="I1664" s="179" t="s">
        <v>40</v>
      </c>
      <c r="J1664" s="254">
        <v>225000</v>
      </c>
      <c r="K1664" s="254">
        <f>ROUNDDOWN(H1664*J1664,-3)</f>
        <v>4950000</v>
      </c>
      <c r="L1664" s="178">
        <v>22</v>
      </c>
      <c r="M1664" s="179" t="s">
        <v>40</v>
      </c>
      <c r="N1664" s="254">
        <v>225000</v>
      </c>
      <c r="O1664" s="254">
        <f>ROUNDDOWN(L1664*N1664,-3)</f>
        <v>4950000</v>
      </c>
      <c r="P1664" s="178">
        <v>22</v>
      </c>
      <c r="Q1664" s="179" t="s">
        <v>40</v>
      </c>
      <c r="R1664" s="254">
        <v>225000</v>
      </c>
      <c r="S1664" s="254">
        <f>ROUNDDOWN(P1664*R1664,-3)</f>
        <v>4950000</v>
      </c>
      <c r="T1664" s="251">
        <f t="shared" si="182"/>
        <v>0</v>
      </c>
    </row>
    <row r="1665" spans="2:20" ht="15.9" hidden="1" x14ac:dyDescent="0.4">
      <c r="B1665" s="208" t="s">
        <v>27</v>
      </c>
      <c r="C1665" s="180" t="s">
        <v>72</v>
      </c>
      <c r="D1665" s="178">
        <v>22</v>
      </c>
      <c r="E1665" s="179" t="s">
        <v>40</v>
      </c>
      <c r="F1665" s="254">
        <v>100000</v>
      </c>
      <c r="G1665" s="254">
        <f>ROUNDDOWN(D1665*F1665,-3)</f>
        <v>2200000</v>
      </c>
      <c r="H1665" s="178">
        <v>22</v>
      </c>
      <c r="I1665" s="179" t="s">
        <v>40</v>
      </c>
      <c r="J1665" s="254">
        <v>100000</v>
      </c>
      <c r="K1665" s="254">
        <f>ROUNDDOWN(H1665*J1665,-3)</f>
        <v>2200000</v>
      </c>
      <c r="L1665" s="178">
        <v>22</v>
      </c>
      <c r="M1665" s="179" t="s">
        <v>40</v>
      </c>
      <c r="N1665" s="254">
        <v>100000</v>
      </c>
      <c r="O1665" s="254">
        <f>ROUNDDOWN(L1665*N1665,-3)</f>
        <v>2200000</v>
      </c>
      <c r="P1665" s="178">
        <v>22</v>
      </c>
      <c r="Q1665" s="179" t="s">
        <v>40</v>
      </c>
      <c r="R1665" s="254">
        <v>100000</v>
      </c>
      <c r="S1665" s="254">
        <f>ROUNDDOWN(P1665*R1665,-3)</f>
        <v>2200000</v>
      </c>
      <c r="T1665" s="251">
        <f t="shared" si="182"/>
        <v>0</v>
      </c>
    </row>
    <row r="1666" spans="2:20" ht="15.9" hidden="1" x14ac:dyDescent="0.4">
      <c r="B1666" s="208" t="s">
        <v>27</v>
      </c>
      <c r="C1666" s="180" t="s">
        <v>635</v>
      </c>
      <c r="D1666" s="178">
        <v>1</v>
      </c>
      <c r="E1666" s="179" t="s">
        <v>38</v>
      </c>
      <c r="F1666" s="254">
        <v>550000</v>
      </c>
      <c r="G1666" s="254">
        <f>ROUNDDOWN(D1666*F1666,-3)</f>
        <v>550000</v>
      </c>
      <c r="H1666" s="178">
        <v>1</v>
      </c>
      <c r="I1666" s="179" t="s">
        <v>38</v>
      </c>
      <c r="J1666" s="254">
        <v>550000</v>
      </c>
      <c r="K1666" s="254">
        <f>ROUNDDOWN(H1666*J1666,-3)</f>
        <v>550000</v>
      </c>
      <c r="L1666" s="178">
        <v>1</v>
      </c>
      <c r="M1666" s="179" t="s">
        <v>38</v>
      </c>
      <c r="N1666" s="254">
        <v>550000</v>
      </c>
      <c r="O1666" s="254">
        <f>ROUNDDOWN(L1666*N1666,-3)</f>
        <v>550000</v>
      </c>
      <c r="P1666" s="178">
        <v>1</v>
      </c>
      <c r="Q1666" s="179" t="s">
        <v>38</v>
      </c>
      <c r="R1666" s="254">
        <v>550000</v>
      </c>
      <c r="S1666" s="254">
        <f>ROUNDDOWN(P1666*R1666,-3)</f>
        <v>550000</v>
      </c>
      <c r="T1666" s="251">
        <f t="shared" si="182"/>
        <v>0</v>
      </c>
    </row>
    <row r="1667" spans="2:20" ht="15.9" hidden="1" x14ac:dyDescent="0.4">
      <c r="B1667" s="312" t="s">
        <v>52</v>
      </c>
      <c r="C1667" s="313" t="s">
        <v>659</v>
      </c>
      <c r="D1667" s="269">
        <v>22</v>
      </c>
      <c r="E1667" s="270" t="s">
        <v>30</v>
      </c>
      <c r="F1667" s="254">
        <v>0</v>
      </c>
      <c r="G1667" s="254">
        <f>G1668+G1673</f>
        <v>151732000</v>
      </c>
      <c r="H1667" s="314">
        <v>22</v>
      </c>
      <c r="I1667" s="315" t="s">
        <v>30</v>
      </c>
      <c r="J1667" s="316">
        <v>0</v>
      </c>
      <c r="K1667" s="316">
        <f>K1668+K1673</f>
        <v>151732000</v>
      </c>
      <c r="L1667" s="314">
        <v>22</v>
      </c>
      <c r="M1667" s="315" t="s">
        <v>30</v>
      </c>
      <c r="N1667" s="316">
        <v>0</v>
      </c>
      <c r="O1667" s="316">
        <f>O1668+O1673</f>
        <v>134902000</v>
      </c>
      <c r="P1667" s="314">
        <v>22</v>
      </c>
      <c r="Q1667" s="315" t="s">
        <v>30</v>
      </c>
      <c r="R1667" s="316">
        <v>0</v>
      </c>
      <c r="S1667" s="316">
        <f>S1668+S1673</f>
        <v>134902000</v>
      </c>
      <c r="T1667" s="251">
        <f t="shared" si="182"/>
        <v>0</v>
      </c>
    </row>
    <row r="1668" spans="2:20" ht="15.9" hidden="1" x14ac:dyDescent="0.4">
      <c r="B1668" s="208">
        <v>525111</v>
      </c>
      <c r="C1668" s="180" t="s">
        <v>174</v>
      </c>
      <c r="D1668" s="178">
        <v>0</v>
      </c>
      <c r="E1668" s="179"/>
      <c r="F1668" s="180">
        <v>0</v>
      </c>
      <c r="G1668" s="254">
        <f>SUM(G1669:G1672)</f>
        <v>119260000</v>
      </c>
      <c r="H1668" s="178">
        <v>0</v>
      </c>
      <c r="I1668" s="179"/>
      <c r="J1668" s="180">
        <v>0</v>
      </c>
      <c r="K1668" s="254">
        <f>SUM(K1669:K1672)</f>
        <v>119260000</v>
      </c>
      <c r="L1668" s="178">
        <v>0</v>
      </c>
      <c r="M1668" s="179"/>
      <c r="N1668" s="180">
        <v>0</v>
      </c>
      <c r="O1668" s="254">
        <f>SUM(O1669:O1672)</f>
        <v>119260000</v>
      </c>
      <c r="P1668" s="178">
        <v>0</v>
      </c>
      <c r="Q1668" s="179"/>
      <c r="R1668" s="180">
        <v>0</v>
      </c>
      <c r="S1668" s="254">
        <f>SUM(S1669:S1672)</f>
        <v>119260000</v>
      </c>
      <c r="T1668" s="251">
        <f t="shared" si="182"/>
        <v>0</v>
      </c>
    </row>
    <row r="1669" spans="2:20" ht="15.9" hidden="1" x14ac:dyDescent="0.4">
      <c r="B1669" s="208"/>
      <c r="C1669" s="180" t="s">
        <v>46</v>
      </c>
      <c r="D1669" s="178">
        <v>95</v>
      </c>
      <c r="E1669" s="179" t="s">
        <v>47</v>
      </c>
      <c r="F1669" s="254">
        <v>150000</v>
      </c>
      <c r="G1669" s="254">
        <f>ROUNDDOWN(D1669*F1669,-3)</f>
        <v>14250000</v>
      </c>
      <c r="H1669" s="178">
        <v>95</v>
      </c>
      <c r="I1669" s="179" t="s">
        <v>47</v>
      </c>
      <c r="J1669" s="254">
        <v>150000</v>
      </c>
      <c r="K1669" s="254">
        <f>ROUNDDOWN(H1669*J1669,-3)</f>
        <v>14250000</v>
      </c>
      <c r="L1669" s="178">
        <v>95</v>
      </c>
      <c r="M1669" s="179" t="s">
        <v>47</v>
      </c>
      <c r="N1669" s="254">
        <v>150000</v>
      </c>
      <c r="O1669" s="254">
        <f>ROUNDDOWN(L1669*N1669,-3)</f>
        <v>14250000</v>
      </c>
      <c r="P1669" s="178">
        <v>95</v>
      </c>
      <c r="Q1669" s="179" t="s">
        <v>47</v>
      </c>
      <c r="R1669" s="254">
        <v>150000</v>
      </c>
      <c r="S1669" s="254">
        <f>ROUNDDOWN(P1669*R1669,-3)</f>
        <v>14250000</v>
      </c>
      <c r="T1669" s="251">
        <f t="shared" si="182"/>
        <v>0</v>
      </c>
    </row>
    <row r="1670" spans="2:20" ht="15.9" hidden="1" x14ac:dyDescent="0.4">
      <c r="B1670" s="208"/>
      <c r="C1670" s="180" t="s">
        <v>48</v>
      </c>
      <c r="D1670" s="178">
        <v>582</v>
      </c>
      <c r="E1670" s="179" t="s">
        <v>47</v>
      </c>
      <c r="F1670" s="254">
        <v>150000</v>
      </c>
      <c r="G1670" s="254">
        <f>ROUNDDOWN(D1670*F1670,-3)</f>
        <v>87300000</v>
      </c>
      <c r="H1670" s="178">
        <v>582</v>
      </c>
      <c r="I1670" s="179" t="s">
        <v>47</v>
      </c>
      <c r="J1670" s="254">
        <v>150000</v>
      </c>
      <c r="K1670" s="254">
        <f>ROUNDDOWN(H1670*J1670,-3)</f>
        <v>87300000</v>
      </c>
      <c r="L1670" s="178">
        <v>582</v>
      </c>
      <c r="M1670" s="179" t="s">
        <v>47</v>
      </c>
      <c r="N1670" s="254">
        <v>150000</v>
      </c>
      <c r="O1670" s="254">
        <f>ROUNDDOWN(L1670*N1670,-3)</f>
        <v>87300000</v>
      </c>
      <c r="P1670" s="178">
        <v>582</v>
      </c>
      <c r="Q1670" s="179" t="s">
        <v>47</v>
      </c>
      <c r="R1670" s="254">
        <v>150000</v>
      </c>
      <c r="S1670" s="254">
        <f>ROUNDDOWN(P1670*R1670,-3)</f>
        <v>87300000</v>
      </c>
      <c r="T1670" s="251">
        <f t="shared" si="182"/>
        <v>0</v>
      </c>
    </row>
    <row r="1671" spans="2:20" ht="15.9" hidden="1" x14ac:dyDescent="0.4">
      <c r="B1671" s="208"/>
      <c r="C1671" s="180" t="s">
        <v>60</v>
      </c>
      <c r="D1671" s="178">
        <v>1</v>
      </c>
      <c r="E1671" s="179" t="s">
        <v>38</v>
      </c>
      <c r="F1671" s="254">
        <v>2310000</v>
      </c>
      <c r="G1671" s="254">
        <f>ROUNDDOWN(D1671*F1671,-3)</f>
        <v>2310000</v>
      </c>
      <c r="H1671" s="178">
        <v>1</v>
      </c>
      <c r="I1671" s="179" t="s">
        <v>38</v>
      </c>
      <c r="J1671" s="254">
        <v>2310000</v>
      </c>
      <c r="K1671" s="254">
        <f>ROUNDDOWN(H1671*J1671,-3)</f>
        <v>2310000</v>
      </c>
      <c r="L1671" s="178">
        <v>1</v>
      </c>
      <c r="M1671" s="179" t="s">
        <v>38</v>
      </c>
      <c r="N1671" s="254">
        <v>2310000</v>
      </c>
      <c r="O1671" s="254">
        <f>ROUNDDOWN(L1671*N1671,-3)</f>
        <v>2310000</v>
      </c>
      <c r="P1671" s="178">
        <v>1</v>
      </c>
      <c r="Q1671" s="179" t="s">
        <v>38</v>
      </c>
      <c r="R1671" s="254">
        <v>2310000</v>
      </c>
      <c r="S1671" s="254">
        <f>ROUNDDOWN(P1671*R1671,-3)</f>
        <v>2310000</v>
      </c>
      <c r="T1671" s="251">
        <f t="shared" si="182"/>
        <v>0</v>
      </c>
    </row>
    <row r="1672" spans="2:20" ht="15.9" hidden="1" x14ac:dyDescent="0.4">
      <c r="B1672" s="208" t="s">
        <v>27</v>
      </c>
      <c r="C1672" s="180" t="s">
        <v>638</v>
      </c>
      <c r="D1672" s="178">
        <v>1</v>
      </c>
      <c r="E1672" s="179" t="s">
        <v>38</v>
      </c>
      <c r="F1672" s="254">
        <v>15400000</v>
      </c>
      <c r="G1672" s="254">
        <f>ROUNDDOWN(D1672*F1672,-3)</f>
        <v>15400000</v>
      </c>
      <c r="H1672" s="178">
        <v>1</v>
      </c>
      <c r="I1672" s="179" t="s">
        <v>38</v>
      </c>
      <c r="J1672" s="254">
        <v>15400000</v>
      </c>
      <c r="K1672" s="254">
        <f>ROUNDDOWN(H1672*J1672,-3)</f>
        <v>15400000</v>
      </c>
      <c r="L1672" s="178">
        <v>1</v>
      </c>
      <c r="M1672" s="179" t="s">
        <v>38</v>
      </c>
      <c r="N1672" s="254">
        <v>15400000</v>
      </c>
      <c r="O1672" s="254">
        <f>ROUNDDOWN(L1672*N1672,-3)</f>
        <v>15400000</v>
      </c>
      <c r="P1672" s="178">
        <v>1</v>
      </c>
      <c r="Q1672" s="179" t="s">
        <v>38</v>
      </c>
      <c r="R1672" s="254">
        <v>15400000</v>
      </c>
      <c r="S1672" s="254">
        <f>ROUNDDOWN(P1672*R1672,-3)</f>
        <v>15400000</v>
      </c>
      <c r="T1672" s="251">
        <f t="shared" si="182"/>
        <v>0</v>
      </c>
    </row>
    <row r="1673" spans="2:20" ht="15.9" hidden="1" x14ac:dyDescent="0.4">
      <c r="B1673" s="208">
        <v>525119</v>
      </c>
      <c r="C1673" s="180" t="s">
        <v>42</v>
      </c>
      <c r="D1673" s="178">
        <v>0</v>
      </c>
      <c r="E1673" s="179"/>
      <c r="F1673" s="180">
        <v>0</v>
      </c>
      <c r="G1673" s="254">
        <f>SUM(G1674:G1677)</f>
        <v>32472000</v>
      </c>
      <c r="H1673" s="178">
        <v>0</v>
      </c>
      <c r="I1673" s="179"/>
      <c r="J1673" s="180">
        <v>0</v>
      </c>
      <c r="K1673" s="254">
        <f>SUM(K1674:K1677)</f>
        <v>32472000</v>
      </c>
      <c r="L1673" s="178">
        <v>0</v>
      </c>
      <c r="M1673" s="179"/>
      <c r="N1673" s="180">
        <v>0</v>
      </c>
      <c r="O1673" s="254">
        <f>SUM(O1674:O1677)</f>
        <v>15642000</v>
      </c>
      <c r="P1673" s="178">
        <v>0</v>
      </c>
      <c r="Q1673" s="179"/>
      <c r="R1673" s="180">
        <v>0</v>
      </c>
      <c r="S1673" s="254">
        <f>SUM(S1674:S1677)</f>
        <v>15642000</v>
      </c>
      <c r="T1673" s="251">
        <f t="shared" si="182"/>
        <v>0</v>
      </c>
    </row>
    <row r="1674" spans="2:20" ht="15.9" hidden="1" x14ac:dyDescent="0.4">
      <c r="B1674" s="208" t="s">
        <v>27</v>
      </c>
      <c r="C1674" s="180" t="s">
        <v>44</v>
      </c>
      <c r="D1674" s="178">
        <v>22</v>
      </c>
      <c r="E1674" s="179" t="s">
        <v>40</v>
      </c>
      <c r="F1674" s="254">
        <v>450000</v>
      </c>
      <c r="G1674" s="254">
        <f t="shared" ref="G1674:G1677" si="199">ROUNDDOWN(D1674*F1674,-3)</f>
        <v>9900000</v>
      </c>
      <c r="H1674" s="178">
        <v>22</v>
      </c>
      <c r="I1674" s="179" t="s">
        <v>40</v>
      </c>
      <c r="J1674" s="254">
        <v>450000</v>
      </c>
      <c r="K1674" s="254">
        <f t="shared" ref="K1674:K1677" si="200">ROUNDDOWN(H1674*J1674,-3)</f>
        <v>9900000</v>
      </c>
      <c r="L1674" s="178">
        <v>22</v>
      </c>
      <c r="M1674" s="179" t="s">
        <v>40</v>
      </c>
      <c r="N1674" s="254">
        <v>450000</v>
      </c>
      <c r="O1674" s="254">
        <f t="shared" ref="O1674:O1677" si="201">ROUNDDOWN(L1674*N1674,-3)</f>
        <v>9900000</v>
      </c>
      <c r="P1674" s="178">
        <v>22</v>
      </c>
      <c r="Q1674" s="179" t="s">
        <v>40</v>
      </c>
      <c r="R1674" s="254">
        <v>450000</v>
      </c>
      <c r="S1674" s="254">
        <f t="shared" ref="S1674:S1677" si="202">ROUNDDOWN(P1674*R1674,-3)</f>
        <v>9900000</v>
      </c>
      <c r="T1674" s="251">
        <f t="shared" si="182"/>
        <v>0</v>
      </c>
    </row>
    <row r="1675" spans="2:20" ht="15.9" hidden="1" x14ac:dyDescent="0.4">
      <c r="B1675" s="208"/>
      <c r="C1675" s="180" t="s">
        <v>58</v>
      </c>
      <c r="D1675" s="178">
        <v>198</v>
      </c>
      <c r="E1675" s="179" t="s">
        <v>59</v>
      </c>
      <c r="F1675" s="254">
        <v>85000</v>
      </c>
      <c r="G1675" s="254">
        <f t="shared" si="199"/>
        <v>16830000</v>
      </c>
      <c r="H1675" s="178">
        <v>198</v>
      </c>
      <c r="I1675" s="179" t="s">
        <v>59</v>
      </c>
      <c r="J1675" s="254">
        <v>85000</v>
      </c>
      <c r="K1675" s="254">
        <f t="shared" si="200"/>
        <v>16830000</v>
      </c>
      <c r="L1675" s="178">
        <v>0</v>
      </c>
      <c r="M1675" s="179" t="s">
        <v>59</v>
      </c>
      <c r="N1675" s="254">
        <v>85000</v>
      </c>
      <c r="O1675" s="254">
        <f t="shared" si="201"/>
        <v>0</v>
      </c>
      <c r="P1675" s="178">
        <v>0</v>
      </c>
      <c r="Q1675" s="179" t="s">
        <v>59</v>
      </c>
      <c r="R1675" s="254">
        <v>85000</v>
      </c>
      <c r="S1675" s="254">
        <f t="shared" si="202"/>
        <v>0</v>
      </c>
      <c r="T1675" s="251">
        <f t="shared" si="182"/>
        <v>0</v>
      </c>
    </row>
    <row r="1676" spans="2:20" ht="15.9" hidden="1" x14ac:dyDescent="0.4">
      <c r="B1676" s="208"/>
      <c r="C1676" s="180" t="s">
        <v>660</v>
      </c>
      <c r="D1676" s="178">
        <v>1</v>
      </c>
      <c r="E1676" s="179" t="s">
        <v>38</v>
      </c>
      <c r="F1676" s="254">
        <v>5192000</v>
      </c>
      <c r="G1676" s="254">
        <f t="shared" si="199"/>
        <v>5192000</v>
      </c>
      <c r="H1676" s="178">
        <v>1</v>
      </c>
      <c r="I1676" s="179" t="s">
        <v>38</v>
      </c>
      <c r="J1676" s="254">
        <v>5192000</v>
      </c>
      <c r="K1676" s="254">
        <f t="shared" si="200"/>
        <v>5192000</v>
      </c>
      <c r="L1676" s="178">
        <v>1</v>
      </c>
      <c r="M1676" s="179" t="s">
        <v>38</v>
      </c>
      <c r="N1676" s="254">
        <v>5192000</v>
      </c>
      <c r="O1676" s="254">
        <f t="shared" si="201"/>
        <v>5192000</v>
      </c>
      <c r="P1676" s="178">
        <v>1</v>
      </c>
      <c r="Q1676" s="179" t="s">
        <v>38</v>
      </c>
      <c r="R1676" s="254">
        <v>5192000</v>
      </c>
      <c r="S1676" s="254">
        <f t="shared" si="202"/>
        <v>5192000</v>
      </c>
      <c r="T1676" s="251">
        <f t="shared" si="182"/>
        <v>0</v>
      </c>
    </row>
    <row r="1677" spans="2:20" ht="15.9" hidden="1" x14ac:dyDescent="0.4">
      <c r="B1677" s="208" t="s">
        <v>27</v>
      </c>
      <c r="C1677" s="180" t="s">
        <v>635</v>
      </c>
      <c r="D1677" s="178">
        <v>1</v>
      </c>
      <c r="E1677" s="179" t="s">
        <v>38</v>
      </c>
      <c r="F1677" s="254">
        <v>550000</v>
      </c>
      <c r="G1677" s="254">
        <f t="shared" si="199"/>
        <v>550000</v>
      </c>
      <c r="H1677" s="178">
        <v>1</v>
      </c>
      <c r="I1677" s="179" t="s">
        <v>38</v>
      </c>
      <c r="J1677" s="254">
        <v>550000</v>
      </c>
      <c r="K1677" s="254">
        <f t="shared" si="200"/>
        <v>550000</v>
      </c>
      <c r="L1677" s="178">
        <v>1</v>
      </c>
      <c r="M1677" s="179" t="s">
        <v>38</v>
      </c>
      <c r="N1677" s="254">
        <v>550000</v>
      </c>
      <c r="O1677" s="254">
        <f t="shared" si="201"/>
        <v>550000</v>
      </c>
      <c r="P1677" s="178">
        <v>1</v>
      </c>
      <c r="Q1677" s="179" t="s">
        <v>38</v>
      </c>
      <c r="R1677" s="254">
        <v>550000</v>
      </c>
      <c r="S1677" s="254">
        <f t="shared" si="202"/>
        <v>550000</v>
      </c>
      <c r="T1677" s="251">
        <f t="shared" si="182"/>
        <v>0</v>
      </c>
    </row>
    <row r="1678" spans="2:20" ht="15.9" hidden="1" x14ac:dyDescent="0.4">
      <c r="B1678" s="312" t="s">
        <v>62</v>
      </c>
      <c r="C1678" s="313" t="s">
        <v>661</v>
      </c>
      <c r="D1678" s="269">
        <v>24</v>
      </c>
      <c r="E1678" s="270" t="s">
        <v>30</v>
      </c>
      <c r="F1678" s="254">
        <v>0</v>
      </c>
      <c r="G1678" s="254">
        <f>G1679+G1684</f>
        <v>227060000</v>
      </c>
      <c r="H1678" s="314">
        <v>24</v>
      </c>
      <c r="I1678" s="315" t="s">
        <v>30</v>
      </c>
      <c r="J1678" s="316">
        <v>0</v>
      </c>
      <c r="K1678" s="316">
        <f>K1679+K1684</f>
        <v>227060000</v>
      </c>
      <c r="L1678" s="314">
        <v>24</v>
      </c>
      <c r="M1678" s="315" t="s">
        <v>30</v>
      </c>
      <c r="N1678" s="316">
        <v>0</v>
      </c>
      <c r="O1678" s="316">
        <f>O1679+O1684</f>
        <v>202580000</v>
      </c>
      <c r="P1678" s="314">
        <v>24</v>
      </c>
      <c r="Q1678" s="315" t="s">
        <v>30</v>
      </c>
      <c r="R1678" s="316">
        <v>0</v>
      </c>
      <c r="S1678" s="316">
        <f>S1679+S1684</f>
        <v>202580000</v>
      </c>
      <c r="T1678" s="251">
        <f t="shared" si="182"/>
        <v>0</v>
      </c>
    </row>
    <row r="1679" spans="2:20" ht="15.9" hidden="1" x14ac:dyDescent="0.4">
      <c r="B1679" s="208">
        <v>525111</v>
      </c>
      <c r="C1679" s="180" t="s">
        <v>174</v>
      </c>
      <c r="D1679" s="178">
        <v>0</v>
      </c>
      <c r="E1679" s="179"/>
      <c r="F1679" s="180">
        <v>0</v>
      </c>
      <c r="G1679" s="254">
        <f>SUM(G1680:G1683)</f>
        <v>181020000</v>
      </c>
      <c r="H1679" s="178">
        <v>0</v>
      </c>
      <c r="I1679" s="179"/>
      <c r="J1679" s="180">
        <v>0</v>
      </c>
      <c r="K1679" s="254">
        <f>SUM(K1680:K1683)</f>
        <v>181020000</v>
      </c>
      <c r="L1679" s="178">
        <v>0</v>
      </c>
      <c r="M1679" s="179"/>
      <c r="N1679" s="180">
        <v>0</v>
      </c>
      <c r="O1679" s="254">
        <f>SUM(O1680:O1683)</f>
        <v>181020000</v>
      </c>
      <c r="P1679" s="178">
        <v>0</v>
      </c>
      <c r="Q1679" s="179"/>
      <c r="R1679" s="180">
        <v>0</v>
      </c>
      <c r="S1679" s="254">
        <f>SUM(S1680:S1683)</f>
        <v>181020000</v>
      </c>
      <c r="T1679" s="251">
        <f t="shared" si="182"/>
        <v>0</v>
      </c>
    </row>
    <row r="1680" spans="2:20" ht="15.9" hidden="1" x14ac:dyDescent="0.4">
      <c r="B1680" s="208" t="s">
        <v>27</v>
      </c>
      <c r="C1680" s="180" t="s">
        <v>46</v>
      </c>
      <c r="D1680" s="178">
        <f>300/2</f>
        <v>150</v>
      </c>
      <c r="E1680" s="179" t="s">
        <v>47</v>
      </c>
      <c r="F1680" s="254">
        <v>150000</v>
      </c>
      <c r="G1680" s="254">
        <f>ROUNDDOWN(D1680*F1680,-3)</f>
        <v>22500000</v>
      </c>
      <c r="H1680" s="178">
        <f>300/2</f>
        <v>150</v>
      </c>
      <c r="I1680" s="179" t="s">
        <v>47</v>
      </c>
      <c r="J1680" s="254">
        <v>150000</v>
      </c>
      <c r="K1680" s="254">
        <f>ROUNDDOWN(H1680*J1680,-3)</f>
        <v>22500000</v>
      </c>
      <c r="L1680" s="178">
        <f>300/2</f>
        <v>150</v>
      </c>
      <c r="M1680" s="179" t="s">
        <v>47</v>
      </c>
      <c r="N1680" s="254">
        <v>150000</v>
      </c>
      <c r="O1680" s="254">
        <f>ROUNDDOWN(L1680*N1680,-3)</f>
        <v>22500000</v>
      </c>
      <c r="P1680" s="178">
        <v>150</v>
      </c>
      <c r="Q1680" s="179" t="s">
        <v>47</v>
      </c>
      <c r="R1680" s="254">
        <v>150000</v>
      </c>
      <c r="S1680" s="254">
        <f>ROUNDDOWN(P1680*R1680,-3)</f>
        <v>22500000</v>
      </c>
      <c r="T1680" s="251">
        <f t="shared" si="182"/>
        <v>0</v>
      </c>
    </row>
    <row r="1681" spans="2:20" ht="15.9" hidden="1" x14ac:dyDescent="0.4">
      <c r="B1681" s="208" t="s">
        <v>27</v>
      </c>
      <c r="C1681" s="180" t="s">
        <v>48</v>
      </c>
      <c r="D1681" s="178">
        <f>1848/2</f>
        <v>924</v>
      </c>
      <c r="E1681" s="179" t="s">
        <v>47</v>
      </c>
      <c r="F1681" s="254">
        <v>150000</v>
      </c>
      <c r="G1681" s="254">
        <f>ROUNDDOWN(D1681*F1681,-3)</f>
        <v>138600000</v>
      </c>
      <c r="H1681" s="178">
        <f>1848/2</f>
        <v>924</v>
      </c>
      <c r="I1681" s="179" t="s">
        <v>47</v>
      </c>
      <c r="J1681" s="254">
        <v>150000</v>
      </c>
      <c r="K1681" s="254">
        <f>ROUNDDOWN(H1681*J1681,-3)</f>
        <v>138600000</v>
      </c>
      <c r="L1681" s="178">
        <f>1848/2</f>
        <v>924</v>
      </c>
      <c r="M1681" s="179" t="s">
        <v>47</v>
      </c>
      <c r="N1681" s="254">
        <v>150000</v>
      </c>
      <c r="O1681" s="254">
        <f>ROUNDDOWN(L1681*N1681,-3)</f>
        <v>138600000</v>
      </c>
      <c r="P1681" s="178">
        <v>924</v>
      </c>
      <c r="Q1681" s="179" t="s">
        <v>47</v>
      </c>
      <c r="R1681" s="254">
        <v>150000</v>
      </c>
      <c r="S1681" s="254">
        <f>ROUNDDOWN(P1681*R1681,-3)</f>
        <v>138600000</v>
      </c>
      <c r="T1681" s="251">
        <f t="shared" si="182"/>
        <v>0</v>
      </c>
    </row>
    <row r="1682" spans="2:20" ht="15.9" hidden="1" x14ac:dyDescent="0.4">
      <c r="B1682" s="208" t="s">
        <v>27</v>
      </c>
      <c r="C1682" s="180" t="s">
        <v>638</v>
      </c>
      <c r="D1682" s="178">
        <v>1</v>
      </c>
      <c r="E1682" s="179" t="s">
        <v>38</v>
      </c>
      <c r="F1682" s="254">
        <v>10080000</v>
      </c>
      <c r="G1682" s="254">
        <f>ROUNDDOWN(D1682*F1682,-3)</f>
        <v>10080000</v>
      </c>
      <c r="H1682" s="178">
        <v>1</v>
      </c>
      <c r="I1682" s="179" t="s">
        <v>38</v>
      </c>
      <c r="J1682" s="254">
        <v>10080000</v>
      </c>
      <c r="K1682" s="254">
        <f>ROUNDDOWN(H1682*J1682,-3)</f>
        <v>10080000</v>
      </c>
      <c r="L1682" s="178">
        <v>1</v>
      </c>
      <c r="M1682" s="179" t="s">
        <v>38</v>
      </c>
      <c r="N1682" s="254">
        <v>10080000</v>
      </c>
      <c r="O1682" s="254">
        <f>ROUNDDOWN(L1682*N1682,-3)</f>
        <v>10080000</v>
      </c>
      <c r="P1682" s="178">
        <v>1</v>
      </c>
      <c r="Q1682" s="179" t="s">
        <v>38</v>
      </c>
      <c r="R1682" s="254">
        <v>10080000</v>
      </c>
      <c r="S1682" s="254">
        <f>ROUNDDOWN(P1682*R1682,-3)</f>
        <v>10080000</v>
      </c>
      <c r="T1682" s="251">
        <f t="shared" si="182"/>
        <v>0</v>
      </c>
    </row>
    <row r="1683" spans="2:20" ht="15.9" hidden="1" x14ac:dyDescent="0.4">
      <c r="B1683" s="208" t="s">
        <v>27</v>
      </c>
      <c r="C1683" s="180" t="s">
        <v>60</v>
      </c>
      <c r="D1683" s="178">
        <v>1</v>
      </c>
      <c r="E1683" s="179" t="s">
        <v>38</v>
      </c>
      <c r="F1683" s="254">
        <v>9840000</v>
      </c>
      <c r="G1683" s="254">
        <f>ROUNDDOWN(D1683*F1683,-3)</f>
        <v>9840000</v>
      </c>
      <c r="H1683" s="178">
        <v>1</v>
      </c>
      <c r="I1683" s="179" t="s">
        <v>38</v>
      </c>
      <c r="J1683" s="254">
        <v>9840000</v>
      </c>
      <c r="K1683" s="254">
        <f>ROUNDDOWN(H1683*J1683,-3)</f>
        <v>9840000</v>
      </c>
      <c r="L1683" s="178">
        <v>1</v>
      </c>
      <c r="M1683" s="179" t="s">
        <v>38</v>
      </c>
      <c r="N1683" s="254">
        <v>9840000</v>
      </c>
      <c r="O1683" s="254">
        <f>ROUNDDOWN(L1683*N1683,-3)</f>
        <v>9840000</v>
      </c>
      <c r="P1683" s="178">
        <v>1</v>
      </c>
      <c r="Q1683" s="179" t="s">
        <v>38</v>
      </c>
      <c r="R1683" s="254">
        <v>9840000</v>
      </c>
      <c r="S1683" s="254">
        <f>ROUNDDOWN(P1683*R1683,-3)</f>
        <v>9840000</v>
      </c>
      <c r="T1683" s="251">
        <f t="shared" si="182"/>
        <v>0</v>
      </c>
    </row>
    <row r="1684" spans="2:20" ht="15.9" hidden="1" x14ac:dyDescent="0.4">
      <c r="B1684" s="208">
        <v>525119</v>
      </c>
      <c r="C1684" s="180" t="s">
        <v>42</v>
      </c>
      <c r="D1684" s="178">
        <v>0</v>
      </c>
      <c r="E1684" s="179"/>
      <c r="F1684" s="180">
        <v>0</v>
      </c>
      <c r="G1684" s="254">
        <f>SUM(G1685:G1690)</f>
        <v>46040000</v>
      </c>
      <c r="H1684" s="178">
        <v>0</v>
      </c>
      <c r="I1684" s="179"/>
      <c r="J1684" s="180">
        <v>0</v>
      </c>
      <c r="K1684" s="254">
        <f>SUM(K1685:K1690)</f>
        <v>46040000</v>
      </c>
      <c r="L1684" s="178">
        <v>0</v>
      </c>
      <c r="M1684" s="179"/>
      <c r="N1684" s="180">
        <v>0</v>
      </c>
      <c r="O1684" s="254">
        <f>SUM(O1685:O1690)</f>
        <v>21560000</v>
      </c>
      <c r="P1684" s="178">
        <v>0</v>
      </c>
      <c r="Q1684" s="179"/>
      <c r="R1684" s="180">
        <v>0</v>
      </c>
      <c r="S1684" s="254">
        <f>SUM(S1685:S1690)</f>
        <v>21560000</v>
      </c>
      <c r="T1684" s="251">
        <f t="shared" si="182"/>
        <v>0</v>
      </c>
    </row>
    <row r="1685" spans="2:20" ht="15.9" hidden="1" x14ac:dyDescent="0.4">
      <c r="B1685" s="208" t="s">
        <v>27</v>
      </c>
      <c r="C1685" s="180" t="s">
        <v>44</v>
      </c>
      <c r="D1685" s="178">
        <v>24</v>
      </c>
      <c r="E1685" s="179" t="s">
        <v>40</v>
      </c>
      <c r="F1685" s="254">
        <v>450000</v>
      </c>
      <c r="G1685" s="254">
        <f t="shared" ref="G1685:G1690" si="203">ROUNDDOWN(D1685*F1685,-3)</f>
        <v>10800000</v>
      </c>
      <c r="H1685" s="178">
        <v>24</v>
      </c>
      <c r="I1685" s="179" t="s">
        <v>40</v>
      </c>
      <c r="J1685" s="254">
        <v>450000</v>
      </c>
      <c r="K1685" s="254">
        <f t="shared" ref="K1685:K1690" si="204">ROUNDDOWN(H1685*J1685,-3)</f>
        <v>10800000</v>
      </c>
      <c r="L1685" s="178">
        <v>24</v>
      </c>
      <c r="M1685" s="179" t="s">
        <v>40</v>
      </c>
      <c r="N1685" s="254">
        <v>450000</v>
      </c>
      <c r="O1685" s="254">
        <f t="shared" ref="O1685:O1690" si="205">ROUNDDOWN(L1685*N1685,-3)</f>
        <v>10800000</v>
      </c>
      <c r="P1685" s="178">
        <v>24</v>
      </c>
      <c r="Q1685" s="179" t="s">
        <v>40</v>
      </c>
      <c r="R1685" s="254">
        <v>450000</v>
      </c>
      <c r="S1685" s="254">
        <f t="shared" ref="S1685:S1690" si="206">ROUNDDOWN(P1685*R1685,-3)</f>
        <v>10800000</v>
      </c>
      <c r="T1685" s="251">
        <f t="shared" ref="T1685:T1748" si="207">O1685-S1685</f>
        <v>0</v>
      </c>
    </row>
    <row r="1686" spans="2:20" ht="15.9" hidden="1" x14ac:dyDescent="0.4">
      <c r="B1686" s="208" t="s">
        <v>27</v>
      </c>
      <c r="C1686" s="180" t="s">
        <v>58</v>
      </c>
      <c r="D1686" s="178">
        <v>288</v>
      </c>
      <c r="E1686" s="179" t="s">
        <v>59</v>
      </c>
      <c r="F1686" s="254">
        <v>85000</v>
      </c>
      <c r="G1686" s="254">
        <f t="shared" si="203"/>
        <v>24480000</v>
      </c>
      <c r="H1686" s="178">
        <v>288</v>
      </c>
      <c r="I1686" s="179" t="s">
        <v>59</v>
      </c>
      <c r="J1686" s="254">
        <v>85000</v>
      </c>
      <c r="K1686" s="254">
        <f t="shared" si="204"/>
        <v>24480000</v>
      </c>
      <c r="L1686" s="178">
        <v>0</v>
      </c>
      <c r="M1686" s="179" t="s">
        <v>59</v>
      </c>
      <c r="N1686" s="254">
        <v>85000</v>
      </c>
      <c r="O1686" s="254">
        <f t="shared" si="205"/>
        <v>0</v>
      </c>
      <c r="P1686" s="178">
        <v>0</v>
      </c>
      <c r="Q1686" s="179" t="s">
        <v>59</v>
      </c>
      <c r="R1686" s="254">
        <v>85000</v>
      </c>
      <c r="S1686" s="254">
        <f t="shared" si="206"/>
        <v>0</v>
      </c>
      <c r="T1686" s="251">
        <f t="shared" si="207"/>
        <v>0</v>
      </c>
    </row>
    <row r="1687" spans="2:20" ht="15.9" hidden="1" x14ac:dyDescent="0.4">
      <c r="B1687" s="208"/>
      <c r="C1687" s="180" t="s">
        <v>645</v>
      </c>
      <c r="D1687" s="178">
        <v>1</v>
      </c>
      <c r="E1687" s="179" t="s">
        <v>662</v>
      </c>
      <c r="F1687" s="254">
        <v>345000</v>
      </c>
      <c r="G1687" s="254">
        <f t="shared" si="203"/>
        <v>345000</v>
      </c>
      <c r="H1687" s="178">
        <v>1</v>
      </c>
      <c r="I1687" s="179" t="s">
        <v>662</v>
      </c>
      <c r="J1687" s="254">
        <v>345000</v>
      </c>
      <c r="K1687" s="254">
        <f t="shared" si="204"/>
        <v>345000</v>
      </c>
      <c r="L1687" s="178">
        <v>1</v>
      </c>
      <c r="M1687" s="179" t="s">
        <v>662</v>
      </c>
      <c r="N1687" s="254">
        <v>345000</v>
      </c>
      <c r="O1687" s="254">
        <f t="shared" si="205"/>
        <v>345000</v>
      </c>
      <c r="P1687" s="178">
        <v>1</v>
      </c>
      <c r="Q1687" s="179" t="s">
        <v>662</v>
      </c>
      <c r="R1687" s="254">
        <v>345000</v>
      </c>
      <c r="S1687" s="254">
        <f t="shared" si="206"/>
        <v>345000</v>
      </c>
      <c r="T1687" s="251">
        <f t="shared" si="207"/>
        <v>0</v>
      </c>
    </row>
    <row r="1688" spans="2:20" ht="15.9" hidden="1" x14ac:dyDescent="0.4">
      <c r="B1688" s="208"/>
      <c r="C1688" s="180" t="s">
        <v>55</v>
      </c>
      <c r="D1688" s="178">
        <v>1</v>
      </c>
      <c r="E1688" s="179" t="s">
        <v>38</v>
      </c>
      <c r="F1688" s="254">
        <v>415000</v>
      </c>
      <c r="G1688" s="254">
        <f t="shared" si="203"/>
        <v>415000</v>
      </c>
      <c r="H1688" s="178">
        <v>1</v>
      </c>
      <c r="I1688" s="179" t="s">
        <v>38</v>
      </c>
      <c r="J1688" s="254">
        <v>415000</v>
      </c>
      <c r="K1688" s="254">
        <f t="shared" si="204"/>
        <v>415000</v>
      </c>
      <c r="L1688" s="178">
        <v>1</v>
      </c>
      <c r="M1688" s="179" t="s">
        <v>38</v>
      </c>
      <c r="N1688" s="254">
        <v>415000</v>
      </c>
      <c r="O1688" s="254">
        <f t="shared" si="205"/>
        <v>415000</v>
      </c>
      <c r="P1688" s="178">
        <v>1</v>
      </c>
      <c r="Q1688" s="179" t="s">
        <v>38</v>
      </c>
      <c r="R1688" s="254">
        <v>415000</v>
      </c>
      <c r="S1688" s="254">
        <f t="shared" si="206"/>
        <v>415000</v>
      </c>
      <c r="T1688" s="251">
        <f t="shared" si="207"/>
        <v>0</v>
      </c>
    </row>
    <row r="1689" spans="2:20" ht="15.9" hidden="1" x14ac:dyDescent="0.4">
      <c r="B1689" s="208" t="s">
        <v>27</v>
      </c>
      <c r="C1689" s="180" t="s">
        <v>640</v>
      </c>
      <c r="D1689" s="178">
        <v>1</v>
      </c>
      <c r="E1689" s="179" t="s">
        <v>38</v>
      </c>
      <c r="F1689" s="254">
        <v>5000000</v>
      </c>
      <c r="G1689" s="254">
        <f t="shared" si="203"/>
        <v>5000000</v>
      </c>
      <c r="H1689" s="178">
        <v>1</v>
      </c>
      <c r="I1689" s="179" t="s">
        <v>38</v>
      </c>
      <c r="J1689" s="254">
        <v>5000000</v>
      </c>
      <c r="K1689" s="254">
        <f t="shared" si="204"/>
        <v>5000000</v>
      </c>
      <c r="L1689" s="178">
        <v>1</v>
      </c>
      <c r="M1689" s="179" t="s">
        <v>38</v>
      </c>
      <c r="N1689" s="254">
        <v>5000000</v>
      </c>
      <c r="O1689" s="254">
        <f t="shared" si="205"/>
        <v>5000000</v>
      </c>
      <c r="P1689" s="178">
        <v>1</v>
      </c>
      <c r="Q1689" s="179" t="s">
        <v>38</v>
      </c>
      <c r="R1689" s="254">
        <v>5000000</v>
      </c>
      <c r="S1689" s="254">
        <f t="shared" si="206"/>
        <v>5000000</v>
      </c>
      <c r="T1689" s="251">
        <f t="shared" si="207"/>
        <v>0</v>
      </c>
    </row>
    <row r="1690" spans="2:20" ht="15.9" hidden="1" x14ac:dyDescent="0.4">
      <c r="B1690" s="208" t="s">
        <v>27</v>
      </c>
      <c r="C1690" s="180" t="s">
        <v>635</v>
      </c>
      <c r="D1690" s="178">
        <v>1</v>
      </c>
      <c r="E1690" s="179" t="s">
        <v>38</v>
      </c>
      <c r="F1690" s="254">
        <v>5000000</v>
      </c>
      <c r="G1690" s="254">
        <f t="shared" si="203"/>
        <v>5000000</v>
      </c>
      <c r="H1690" s="178">
        <v>1</v>
      </c>
      <c r="I1690" s="179" t="s">
        <v>38</v>
      </c>
      <c r="J1690" s="254">
        <v>5000000</v>
      </c>
      <c r="K1690" s="254">
        <f t="shared" si="204"/>
        <v>5000000</v>
      </c>
      <c r="L1690" s="178">
        <v>1</v>
      </c>
      <c r="M1690" s="179" t="s">
        <v>38</v>
      </c>
      <c r="N1690" s="254">
        <v>5000000</v>
      </c>
      <c r="O1690" s="254">
        <f t="shared" si="205"/>
        <v>5000000</v>
      </c>
      <c r="P1690" s="178">
        <v>1</v>
      </c>
      <c r="Q1690" s="179" t="s">
        <v>38</v>
      </c>
      <c r="R1690" s="254">
        <v>5000000</v>
      </c>
      <c r="S1690" s="254">
        <f t="shared" si="206"/>
        <v>5000000</v>
      </c>
      <c r="T1690" s="251">
        <f t="shared" si="207"/>
        <v>0</v>
      </c>
    </row>
    <row r="1691" spans="2:20" ht="15.9" hidden="1" x14ac:dyDescent="0.4">
      <c r="B1691" s="312" t="s">
        <v>69</v>
      </c>
      <c r="C1691" s="313" t="s">
        <v>663</v>
      </c>
      <c r="D1691" s="269">
        <v>24</v>
      </c>
      <c r="E1691" s="270" t="s">
        <v>30</v>
      </c>
      <c r="F1691" s="254">
        <v>0</v>
      </c>
      <c r="G1691" s="254">
        <f>G1692+G1696</f>
        <v>81539000</v>
      </c>
      <c r="H1691" s="314">
        <v>24</v>
      </c>
      <c r="I1691" s="315" t="s">
        <v>30</v>
      </c>
      <c r="J1691" s="316">
        <v>0</v>
      </c>
      <c r="K1691" s="316">
        <f>K1692+K1696</f>
        <v>81539000</v>
      </c>
      <c r="L1691" s="314">
        <v>24</v>
      </c>
      <c r="M1691" s="315" t="s">
        <v>30</v>
      </c>
      <c r="N1691" s="316">
        <v>0</v>
      </c>
      <c r="O1691" s="316">
        <f>O1692+O1696</f>
        <v>75419000</v>
      </c>
      <c r="P1691" s="314">
        <v>24</v>
      </c>
      <c r="Q1691" s="315" t="s">
        <v>30</v>
      </c>
      <c r="R1691" s="316">
        <v>0</v>
      </c>
      <c r="S1691" s="316">
        <f>S1692+S1696</f>
        <v>75419000</v>
      </c>
      <c r="T1691" s="251">
        <f t="shared" si="207"/>
        <v>0</v>
      </c>
    </row>
    <row r="1692" spans="2:20" ht="15.9" hidden="1" x14ac:dyDescent="0.4">
      <c r="B1692" s="208">
        <v>525111</v>
      </c>
      <c r="C1692" s="180" t="s">
        <v>174</v>
      </c>
      <c r="D1692" s="178"/>
      <c r="E1692" s="179"/>
      <c r="F1692" s="180"/>
      <c r="G1692" s="254">
        <f>SUM(G1693:G1695)</f>
        <v>54420000</v>
      </c>
      <c r="H1692" s="178"/>
      <c r="I1692" s="179"/>
      <c r="J1692" s="180"/>
      <c r="K1692" s="254">
        <f>SUM(K1693:K1695)</f>
        <v>54420000</v>
      </c>
      <c r="L1692" s="178"/>
      <c r="M1692" s="179"/>
      <c r="N1692" s="180"/>
      <c r="O1692" s="254">
        <f>SUM(O1693:O1695)</f>
        <v>54420000</v>
      </c>
      <c r="P1692" s="178"/>
      <c r="Q1692" s="179"/>
      <c r="R1692" s="180"/>
      <c r="S1692" s="254">
        <f>SUM(S1693:S1695)</f>
        <v>54420000</v>
      </c>
      <c r="T1692" s="251">
        <f t="shared" si="207"/>
        <v>0</v>
      </c>
    </row>
    <row r="1693" spans="2:20" ht="15.9" hidden="1" x14ac:dyDescent="0.4">
      <c r="B1693" s="208" t="s">
        <v>27</v>
      </c>
      <c r="C1693" s="180" t="s">
        <v>46</v>
      </c>
      <c r="D1693" s="178">
        <v>78</v>
      </c>
      <c r="E1693" s="179" t="s">
        <v>47</v>
      </c>
      <c r="F1693" s="254">
        <v>150000</v>
      </c>
      <c r="G1693" s="254">
        <f>ROUNDDOWN(D1693*F1693,-3)</f>
        <v>11700000</v>
      </c>
      <c r="H1693" s="178">
        <v>78</v>
      </c>
      <c r="I1693" s="179" t="s">
        <v>47</v>
      </c>
      <c r="J1693" s="254">
        <v>150000</v>
      </c>
      <c r="K1693" s="254">
        <f>ROUNDDOWN(H1693*J1693,-3)</f>
        <v>11700000</v>
      </c>
      <c r="L1693" s="178">
        <v>78</v>
      </c>
      <c r="M1693" s="179" t="s">
        <v>47</v>
      </c>
      <c r="N1693" s="254">
        <v>150000</v>
      </c>
      <c r="O1693" s="254">
        <f>ROUNDDOWN(L1693*N1693,-3)</f>
        <v>11700000</v>
      </c>
      <c r="P1693" s="178">
        <v>78</v>
      </c>
      <c r="Q1693" s="179" t="s">
        <v>47</v>
      </c>
      <c r="R1693" s="254">
        <v>150000</v>
      </c>
      <c r="S1693" s="254">
        <f>ROUNDDOWN(P1693*R1693,-3)</f>
        <v>11700000</v>
      </c>
      <c r="T1693" s="251">
        <f t="shared" si="207"/>
        <v>0</v>
      </c>
    </row>
    <row r="1694" spans="2:20" ht="15.9" hidden="1" x14ac:dyDescent="0.4">
      <c r="B1694" s="208" t="s">
        <v>27</v>
      </c>
      <c r="C1694" s="180" t="s">
        <v>48</v>
      </c>
      <c r="D1694" s="178">
        <v>252</v>
      </c>
      <c r="E1694" s="179" t="s">
        <v>47</v>
      </c>
      <c r="F1694" s="254">
        <v>150000</v>
      </c>
      <c r="G1694" s="254">
        <f>ROUNDDOWN(D1694*F1694,-3)</f>
        <v>37800000</v>
      </c>
      <c r="H1694" s="178">
        <v>252</v>
      </c>
      <c r="I1694" s="179" t="s">
        <v>47</v>
      </c>
      <c r="J1694" s="254">
        <v>150000</v>
      </c>
      <c r="K1694" s="254">
        <f>ROUNDDOWN(H1694*J1694,-3)</f>
        <v>37800000</v>
      </c>
      <c r="L1694" s="178">
        <v>252</v>
      </c>
      <c r="M1694" s="179" t="s">
        <v>47</v>
      </c>
      <c r="N1694" s="254">
        <v>150000</v>
      </c>
      <c r="O1694" s="254">
        <f>ROUNDDOWN(L1694*N1694,-3)</f>
        <v>37800000</v>
      </c>
      <c r="P1694" s="178">
        <v>252</v>
      </c>
      <c r="Q1694" s="179" t="s">
        <v>47</v>
      </c>
      <c r="R1694" s="254">
        <v>150000</v>
      </c>
      <c r="S1694" s="254">
        <f>ROUNDDOWN(P1694*R1694,-3)</f>
        <v>37800000</v>
      </c>
      <c r="T1694" s="251">
        <f t="shared" si="207"/>
        <v>0</v>
      </c>
    </row>
    <row r="1695" spans="2:20" ht="15.9" hidden="1" x14ac:dyDescent="0.4">
      <c r="B1695" s="208" t="s">
        <v>27</v>
      </c>
      <c r="C1695" s="180" t="s">
        <v>60</v>
      </c>
      <c r="D1695" s="178">
        <v>1</v>
      </c>
      <c r="E1695" s="179" t="s">
        <v>662</v>
      </c>
      <c r="F1695" s="254">
        <v>4920000</v>
      </c>
      <c r="G1695" s="254">
        <f>ROUNDDOWN(D1695*F1695,-3)</f>
        <v>4920000</v>
      </c>
      <c r="H1695" s="178">
        <v>1</v>
      </c>
      <c r="I1695" s="179" t="s">
        <v>662</v>
      </c>
      <c r="J1695" s="254">
        <v>4920000</v>
      </c>
      <c r="K1695" s="254">
        <f>ROUNDDOWN(H1695*J1695,-3)</f>
        <v>4920000</v>
      </c>
      <c r="L1695" s="178">
        <v>1</v>
      </c>
      <c r="M1695" s="179" t="s">
        <v>662</v>
      </c>
      <c r="N1695" s="254">
        <v>4920000</v>
      </c>
      <c r="O1695" s="254">
        <f>ROUNDDOWN(L1695*N1695,-3)</f>
        <v>4920000</v>
      </c>
      <c r="P1695" s="178">
        <v>1</v>
      </c>
      <c r="Q1695" s="179" t="s">
        <v>662</v>
      </c>
      <c r="R1695" s="254">
        <v>4920000</v>
      </c>
      <c r="S1695" s="254">
        <f>ROUNDDOWN(P1695*R1695,-3)</f>
        <v>4920000</v>
      </c>
      <c r="T1695" s="251">
        <f t="shared" si="207"/>
        <v>0</v>
      </c>
    </row>
    <row r="1696" spans="2:20" ht="15.9" hidden="1" x14ac:dyDescent="0.4">
      <c r="B1696" s="208">
        <v>525119</v>
      </c>
      <c r="C1696" s="180" t="s">
        <v>42</v>
      </c>
      <c r="D1696" s="178"/>
      <c r="E1696" s="179"/>
      <c r="F1696" s="180"/>
      <c r="G1696" s="254">
        <f>SUM(G1697:G1701)</f>
        <v>27119000</v>
      </c>
      <c r="H1696" s="178"/>
      <c r="I1696" s="179"/>
      <c r="J1696" s="180"/>
      <c r="K1696" s="254">
        <f>SUM(K1697:K1701)</f>
        <v>27119000</v>
      </c>
      <c r="L1696" s="178"/>
      <c r="M1696" s="179"/>
      <c r="N1696" s="180"/>
      <c r="O1696" s="254">
        <f>SUM(O1697:O1701)</f>
        <v>20999000</v>
      </c>
      <c r="P1696" s="178"/>
      <c r="Q1696" s="179"/>
      <c r="R1696" s="180"/>
      <c r="S1696" s="254">
        <f>SUM(S1697:S1701)</f>
        <v>20999000</v>
      </c>
      <c r="T1696" s="251">
        <f t="shared" si="207"/>
        <v>0</v>
      </c>
    </row>
    <row r="1697" spans="2:20" ht="15.9" hidden="1" x14ac:dyDescent="0.4">
      <c r="B1697" s="208" t="s">
        <v>27</v>
      </c>
      <c r="C1697" s="180" t="s">
        <v>44</v>
      </c>
      <c r="D1697" s="178">
        <v>24</v>
      </c>
      <c r="E1697" s="179" t="s">
        <v>40</v>
      </c>
      <c r="F1697" s="254">
        <v>450000</v>
      </c>
      <c r="G1697" s="254">
        <f t="shared" ref="G1697:G1701" si="208">ROUNDDOWN(D1697*F1697,-3)</f>
        <v>10800000</v>
      </c>
      <c r="H1697" s="178">
        <v>24</v>
      </c>
      <c r="I1697" s="179" t="s">
        <v>40</v>
      </c>
      <c r="J1697" s="254">
        <v>450000</v>
      </c>
      <c r="K1697" s="254">
        <f t="shared" ref="K1697:K1701" si="209">ROUNDDOWN(H1697*J1697,-3)</f>
        <v>10800000</v>
      </c>
      <c r="L1697" s="178">
        <v>24</v>
      </c>
      <c r="M1697" s="179" t="s">
        <v>40</v>
      </c>
      <c r="N1697" s="254">
        <v>450000</v>
      </c>
      <c r="O1697" s="254">
        <f t="shared" ref="O1697:O1701" si="210">ROUNDDOWN(L1697*N1697,-3)</f>
        <v>10800000</v>
      </c>
      <c r="P1697" s="178">
        <v>24</v>
      </c>
      <c r="Q1697" s="179" t="s">
        <v>40</v>
      </c>
      <c r="R1697" s="254">
        <v>450000</v>
      </c>
      <c r="S1697" s="254">
        <f t="shared" ref="S1697:S1701" si="211">ROUNDDOWN(P1697*R1697,-3)</f>
        <v>10800000</v>
      </c>
      <c r="T1697" s="251">
        <f t="shared" si="207"/>
        <v>0</v>
      </c>
    </row>
    <row r="1698" spans="2:20" ht="15.9" hidden="1" x14ac:dyDescent="0.4">
      <c r="B1698" s="208" t="s">
        <v>27</v>
      </c>
      <c r="C1698" s="180" t="s">
        <v>58</v>
      </c>
      <c r="D1698" s="178">
        <v>72</v>
      </c>
      <c r="E1698" s="179" t="s">
        <v>59</v>
      </c>
      <c r="F1698" s="254">
        <v>85000</v>
      </c>
      <c r="G1698" s="254">
        <f t="shared" si="208"/>
        <v>6120000</v>
      </c>
      <c r="H1698" s="178">
        <v>72</v>
      </c>
      <c r="I1698" s="179" t="s">
        <v>59</v>
      </c>
      <c r="J1698" s="254">
        <v>85000</v>
      </c>
      <c r="K1698" s="254">
        <f t="shared" si="209"/>
        <v>6120000</v>
      </c>
      <c r="L1698" s="178">
        <v>0</v>
      </c>
      <c r="M1698" s="179" t="s">
        <v>59</v>
      </c>
      <c r="N1698" s="254">
        <v>85000</v>
      </c>
      <c r="O1698" s="254">
        <f t="shared" si="210"/>
        <v>0</v>
      </c>
      <c r="P1698" s="178">
        <v>0</v>
      </c>
      <c r="Q1698" s="179" t="s">
        <v>59</v>
      </c>
      <c r="R1698" s="254">
        <v>85000</v>
      </c>
      <c r="S1698" s="254">
        <f t="shared" si="211"/>
        <v>0</v>
      </c>
      <c r="T1698" s="251">
        <f t="shared" si="207"/>
        <v>0</v>
      </c>
    </row>
    <row r="1699" spans="2:20" ht="15.9" hidden="1" x14ac:dyDescent="0.4">
      <c r="B1699" s="208" t="s">
        <v>27</v>
      </c>
      <c r="C1699" s="180" t="s">
        <v>640</v>
      </c>
      <c r="D1699" s="178">
        <v>1</v>
      </c>
      <c r="E1699" s="179" t="s">
        <v>38</v>
      </c>
      <c r="F1699" s="254">
        <v>5000000</v>
      </c>
      <c r="G1699" s="254">
        <f t="shared" si="208"/>
        <v>5000000</v>
      </c>
      <c r="H1699" s="178">
        <v>1</v>
      </c>
      <c r="I1699" s="179" t="s">
        <v>38</v>
      </c>
      <c r="J1699" s="254">
        <v>5000000</v>
      </c>
      <c r="K1699" s="254">
        <f t="shared" si="209"/>
        <v>5000000</v>
      </c>
      <c r="L1699" s="178">
        <v>1</v>
      </c>
      <c r="M1699" s="179" t="s">
        <v>38</v>
      </c>
      <c r="N1699" s="254">
        <v>5000000</v>
      </c>
      <c r="O1699" s="254">
        <f t="shared" si="210"/>
        <v>5000000</v>
      </c>
      <c r="P1699" s="178">
        <v>1</v>
      </c>
      <c r="Q1699" s="179" t="s">
        <v>38</v>
      </c>
      <c r="R1699" s="254">
        <v>5000000</v>
      </c>
      <c r="S1699" s="254">
        <f t="shared" si="211"/>
        <v>5000000</v>
      </c>
      <c r="T1699" s="251">
        <f t="shared" si="207"/>
        <v>0</v>
      </c>
    </row>
    <row r="1700" spans="2:20" ht="15.9" hidden="1" x14ac:dyDescent="0.4">
      <c r="B1700" s="208"/>
      <c r="C1700" s="180" t="s">
        <v>646</v>
      </c>
      <c r="D1700" s="178">
        <v>1</v>
      </c>
      <c r="E1700" s="179" t="s">
        <v>38</v>
      </c>
      <c r="F1700" s="254">
        <v>199000</v>
      </c>
      <c r="G1700" s="254">
        <f t="shared" si="208"/>
        <v>199000</v>
      </c>
      <c r="H1700" s="178">
        <v>1</v>
      </c>
      <c r="I1700" s="179" t="s">
        <v>38</v>
      </c>
      <c r="J1700" s="254">
        <v>199000</v>
      </c>
      <c r="K1700" s="254">
        <f t="shared" si="209"/>
        <v>199000</v>
      </c>
      <c r="L1700" s="178">
        <v>1</v>
      </c>
      <c r="M1700" s="179" t="s">
        <v>38</v>
      </c>
      <c r="N1700" s="254">
        <v>199000</v>
      </c>
      <c r="O1700" s="254">
        <f t="shared" si="210"/>
        <v>199000</v>
      </c>
      <c r="P1700" s="178">
        <v>1</v>
      </c>
      <c r="Q1700" s="179" t="s">
        <v>38</v>
      </c>
      <c r="R1700" s="254">
        <v>199000</v>
      </c>
      <c r="S1700" s="254">
        <f t="shared" si="211"/>
        <v>199000</v>
      </c>
      <c r="T1700" s="251">
        <f t="shared" si="207"/>
        <v>0</v>
      </c>
    </row>
    <row r="1701" spans="2:20" ht="15.9" hidden="1" x14ac:dyDescent="0.4">
      <c r="B1701" s="208" t="s">
        <v>27</v>
      </c>
      <c r="C1701" s="180" t="s">
        <v>635</v>
      </c>
      <c r="D1701" s="178">
        <v>1</v>
      </c>
      <c r="E1701" s="179" t="s">
        <v>38</v>
      </c>
      <c r="F1701" s="254">
        <v>5000000</v>
      </c>
      <c r="G1701" s="254">
        <f t="shared" si="208"/>
        <v>5000000</v>
      </c>
      <c r="H1701" s="178">
        <v>1</v>
      </c>
      <c r="I1701" s="179" t="s">
        <v>38</v>
      </c>
      <c r="J1701" s="254">
        <v>5000000</v>
      </c>
      <c r="K1701" s="254">
        <f t="shared" si="209"/>
        <v>5000000</v>
      </c>
      <c r="L1701" s="178">
        <v>1</v>
      </c>
      <c r="M1701" s="179" t="s">
        <v>38</v>
      </c>
      <c r="N1701" s="254">
        <v>5000000</v>
      </c>
      <c r="O1701" s="254">
        <f t="shared" si="210"/>
        <v>5000000</v>
      </c>
      <c r="P1701" s="178">
        <v>1</v>
      </c>
      <c r="Q1701" s="179" t="s">
        <v>38</v>
      </c>
      <c r="R1701" s="254">
        <v>5000000</v>
      </c>
      <c r="S1701" s="254">
        <f t="shared" si="211"/>
        <v>5000000</v>
      </c>
      <c r="T1701" s="251">
        <f t="shared" si="207"/>
        <v>0</v>
      </c>
    </row>
    <row r="1702" spans="2:20" ht="15.9" hidden="1" x14ac:dyDescent="0.4">
      <c r="B1702" s="268" t="s">
        <v>249</v>
      </c>
      <c r="C1702" s="180" t="s">
        <v>664</v>
      </c>
      <c r="D1702" s="269">
        <f>D1703+D1714+D1725+D1743+D1782+D1764</f>
        <v>223</v>
      </c>
      <c r="E1702" s="270" t="s">
        <v>30</v>
      </c>
      <c r="F1702" s="254">
        <v>0</v>
      </c>
      <c r="G1702" s="269">
        <f>G1703+G1714+G1725+G1743+G1782+G1764</f>
        <v>1119978000</v>
      </c>
      <c r="H1702" s="269">
        <f>H1703+H1714+H1725+H1743+H1782+H1764</f>
        <v>223</v>
      </c>
      <c r="I1702" s="270" t="s">
        <v>30</v>
      </c>
      <c r="J1702" s="254">
        <v>0</v>
      </c>
      <c r="K1702" s="269">
        <f>K1703+K1714+K1725+K1743+K1782+K1764</f>
        <v>1119978000</v>
      </c>
      <c r="L1702" s="269">
        <f>L1703+L1714+L1725+L1743+L1782+L1764</f>
        <v>223</v>
      </c>
      <c r="M1702" s="270" t="s">
        <v>30</v>
      </c>
      <c r="N1702" s="254">
        <v>0</v>
      </c>
      <c r="O1702" s="269">
        <f>O1703+O1714+O1725+O1743+O1782+O1764</f>
        <v>1034458000</v>
      </c>
      <c r="P1702" s="269">
        <v>223</v>
      </c>
      <c r="Q1702" s="270" t="s">
        <v>30</v>
      </c>
      <c r="R1702" s="254">
        <v>0</v>
      </c>
      <c r="S1702" s="269">
        <f>S1703+S1714+S1725+S1743+S1782+S1764</f>
        <v>1034458000</v>
      </c>
      <c r="T1702" s="251">
        <f t="shared" si="207"/>
        <v>0</v>
      </c>
    </row>
    <row r="1703" spans="2:20" ht="29.15" hidden="1" x14ac:dyDescent="0.4">
      <c r="B1703" s="312" t="s">
        <v>34</v>
      </c>
      <c r="C1703" s="313" t="s">
        <v>665</v>
      </c>
      <c r="D1703" s="269">
        <v>43</v>
      </c>
      <c r="E1703" s="270" t="s">
        <v>30</v>
      </c>
      <c r="F1703" s="254">
        <v>0</v>
      </c>
      <c r="G1703" s="254">
        <f>G1704+G1708</f>
        <v>192739000</v>
      </c>
      <c r="H1703" s="314">
        <v>43</v>
      </c>
      <c r="I1703" s="315" t="s">
        <v>30</v>
      </c>
      <c r="J1703" s="316">
        <v>0</v>
      </c>
      <c r="K1703" s="316">
        <f>K1704+K1708</f>
        <v>192739000</v>
      </c>
      <c r="L1703" s="314">
        <v>43</v>
      </c>
      <c r="M1703" s="315" t="s">
        <v>30</v>
      </c>
      <c r="N1703" s="316">
        <v>0</v>
      </c>
      <c r="O1703" s="316">
        <f>O1704+O1708</f>
        <v>182087000</v>
      </c>
      <c r="P1703" s="314">
        <v>43</v>
      </c>
      <c r="Q1703" s="315" t="s">
        <v>30</v>
      </c>
      <c r="R1703" s="316">
        <v>0</v>
      </c>
      <c r="S1703" s="316">
        <f>S1704+S1708</f>
        <v>182087000</v>
      </c>
      <c r="T1703" s="251">
        <f t="shared" si="207"/>
        <v>0</v>
      </c>
    </row>
    <row r="1704" spans="2:20" ht="15.9" hidden="1" x14ac:dyDescent="0.4">
      <c r="B1704" s="208">
        <v>525111</v>
      </c>
      <c r="C1704" s="180" t="s">
        <v>174</v>
      </c>
      <c r="D1704" s="178"/>
      <c r="E1704" s="179"/>
      <c r="F1704" s="180">
        <v>0</v>
      </c>
      <c r="G1704" s="254">
        <f>SUM(G1705:G1707)</f>
        <v>99337000</v>
      </c>
      <c r="H1704" s="178"/>
      <c r="I1704" s="179"/>
      <c r="J1704" s="180">
        <v>0</v>
      </c>
      <c r="K1704" s="254">
        <f>SUM(K1705:K1707)</f>
        <v>99337000</v>
      </c>
      <c r="L1704" s="178"/>
      <c r="M1704" s="179"/>
      <c r="N1704" s="180">
        <v>0</v>
      </c>
      <c r="O1704" s="254">
        <f>SUM(O1705:O1707)</f>
        <v>99337000</v>
      </c>
      <c r="P1704" s="178"/>
      <c r="Q1704" s="179"/>
      <c r="R1704" s="180">
        <v>0</v>
      </c>
      <c r="S1704" s="254">
        <f>SUM(S1705:S1707)</f>
        <v>99337000</v>
      </c>
      <c r="T1704" s="251">
        <f t="shared" si="207"/>
        <v>0</v>
      </c>
    </row>
    <row r="1705" spans="2:20" ht="15.9" hidden="1" x14ac:dyDescent="0.4">
      <c r="B1705" s="208" t="s">
        <v>27</v>
      </c>
      <c r="C1705" s="180" t="s">
        <v>49</v>
      </c>
      <c r="D1705" s="178">
        <v>278</v>
      </c>
      <c r="E1705" s="179" t="s">
        <v>47</v>
      </c>
      <c r="F1705" s="254">
        <v>150000</v>
      </c>
      <c r="G1705" s="254">
        <f>ROUNDDOWN(D1705*F1705,-3)</f>
        <v>41700000</v>
      </c>
      <c r="H1705" s="178">
        <v>278</v>
      </c>
      <c r="I1705" s="179" t="s">
        <v>47</v>
      </c>
      <c r="J1705" s="254">
        <v>150000</v>
      </c>
      <c r="K1705" s="254">
        <f>ROUNDDOWN(H1705*J1705,-3)</f>
        <v>41700000</v>
      </c>
      <c r="L1705" s="178">
        <v>278</v>
      </c>
      <c r="M1705" s="179" t="s">
        <v>47</v>
      </c>
      <c r="N1705" s="254">
        <v>150000</v>
      </c>
      <c r="O1705" s="254">
        <f>ROUNDDOWN(L1705*N1705,-3)</f>
        <v>41700000</v>
      </c>
      <c r="P1705" s="178">
        <v>278</v>
      </c>
      <c r="Q1705" s="179" t="s">
        <v>47</v>
      </c>
      <c r="R1705" s="254">
        <v>150000</v>
      </c>
      <c r="S1705" s="254">
        <f>ROUNDDOWN(P1705*R1705,-3)</f>
        <v>41700000</v>
      </c>
      <c r="T1705" s="251">
        <f t="shared" si="207"/>
        <v>0</v>
      </c>
    </row>
    <row r="1706" spans="2:20" ht="15.9" hidden="1" x14ac:dyDescent="0.4">
      <c r="B1706" s="208"/>
      <c r="C1706" s="180" t="s">
        <v>605</v>
      </c>
      <c r="D1706" s="178">
        <v>1</v>
      </c>
      <c r="E1706" s="179" t="s">
        <v>38</v>
      </c>
      <c r="F1706" s="254">
        <v>14017500</v>
      </c>
      <c r="G1706" s="254">
        <f>ROUNDDOWN(D1706*F1706,-3)</f>
        <v>14017000</v>
      </c>
      <c r="H1706" s="178">
        <v>1</v>
      </c>
      <c r="I1706" s="179" t="s">
        <v>38</v>
      </c>
      <c r="J1706" s="254">
        <v>14017500</v>
      </c>
      <c r="K1706" s="254">
        <f>ROUNDDOWN(H1706*J1706,-3)</f>
        <v>14017000</v>
      </c>
      <c r="L1706" s="178">
        <v>1</v>
      </c>
      <c r="M1706" s="179" t="s">
        <v>38</v>
      </c>
      <c r="N1706" s="254">
        <v>14017500</v>
      </c>
      <c r="O1706" s="254">
        <f>ROUNDDOWN(L1706*N1706,-3)</f>
        <v>14017000</v>
      </c>
      <c r="P1706" s="178">
        <v>1</v>
      </c>
      <c r="Q1706" s="179" t="s">
        <v>38</v>
      </c>
      <c r="R1706" s="254">
        <v>14017500</v>
      </c>
      <c r="S1706" s="254">
        <f>ROUNDDOWN(P1706*R1706,-3)</f>
        <v>14017000</v>
      </c>
      <c r="T1706" s="251">
        <f t="shared" si="207"/>
        <v>0</v>
      </c>
    </row>
    <row r="1707" spans="2:20" ht="15.9" hidden="1" x14ac:dyDescent="0.4">
      <c r="B1707" s="208"/>
      <c r="C1707" s="180" t="s">
        <v>639</v>
      </c>
      <c r="D1707" s="178">
        <v>1</v>
      </c>
      <c r="E1707" s="179" t="s">
        <v>38</v>
      </c>
      <c r="F1707" s="254">
        <v>43620000</v>
      </c>
      <c r="G1707" s="254">
        <f>ROUNDDOWN(D1707*F1707,-3)</f>
        <v>43620000</v>
      </c>
      <c r="H1707" s="178">
        <v>1</v>
      </c>
      <c r="I1707" s="179" t="s">
        <v>38</v>
      </c>
      <c r="J1707" s="254">
        <v>43620000</v>
      </c>
      <c r="K1707" s="254">
        <f>ROUNDDOWN(H1707*J1707,-3)</f>
        <v>43620000</v>
      </c>
      <c r="L1707" s="178">
        <v>1</v>
      </c>
      <c r="M1707" s="179" t="s">
        <v>38</v>
      </c>
      <c r="N1707" s="254">
        <v>43620000</v>
      </c>
      <c r="O1707" s="254">
        <f>ROUNDDOWN(L1707*N1707,-3)</f>
        <v>43620000</v>
      </c>
      <c r="P1707" s="178">
        <v>1</v>
      </c>
      <c r="Q1707" s="179" t="s">
        <v>38</v>
      </c>
      <c r="R1707" s="254">
        <v>43620000</v>
      </c>
      <c r="S1707" s="254">
        <f>ROUNDDOWN(P1707*R1707,-3)</f>
        <v>43620000</v>
      </c>
      <c r="T1707" s="251">
        <f t="shared" si="207"/>
        <v>0</v>
      </c>
    </row>
    <row r="1708" spans="2:20" ht="15.9" hidden="1" x14ac:dyDescent="0.4">
      <c r="B1708" s="208">
        <v>525119</v>
      </c>
      <c r="C1708" s="180" t="s">
        <v>42</v>
      </c>
      <c r="D1708" s="178">
        <v>0</v>
      </c>
      <c r="E1708" s="179"/>
      <c r="F1708" s="180">
        <v>0</v>
      </c>
      <c r="G1708" s="254">
        <f>SUM(G1709:G1713)</f>
        <v>93402000</v>
      </c>
      <c r="H1708" s="178">
        <v>0</v>
      </c>
      <c r="I1708" s="179"/>
      <c r="J1708" s="180">
        <v>0</v>
      </c>
      <c r="K1708" s="254">
        <f>SUM(K1709:K1713)</f>
        <v>93402000</v>
      </c>
      <c r="L1708" s="178">
        <v>0</v>
      </c>
      <c r="M1708" s="179"/>
      <c r="N1708" s="180">
        <v>0</v>
      </c>
      <c r="O1708" s="254">
        <f>SUM(O1709:O1713)</f>
        <v>82750000</v>
      </c>
      <c r="P1708" s="178">
        <v>0</v>
      </c>
      <c r="Q1708" s="179"/>
      <c r="R1708" s="180">
        <v>0</v>
      </c>
      <c r="S1708" s="254">
        <f>SUM(S1709:S1713)</f>
        <v>82750000</v>
      </c>
      <c r="T1708" s="251">
        <f t="shared" si="207"/>
        <v>0</v>
      </c>
    </row>
    <row r="1709" spans="2:20" ht="15.9" hidden="1" x14ac:dyDescent="0.4">
      <c r="B1709" s="208"/>
      <c r="C1709" s="180" t="s">
        <v>666</v>
      </c>
      <c r="D1709" s="178">
        <v>1</v>
      </c>
      <c r="E1709" s="179" t="s">
        <v>38</v>
      </c>
      <c r="F1709" s="254">
        <v>850000</v>
      </c>
      <c r="G1709" s="254">
        <f>ROUNDDOWN(D1709*F1709,-3)</f>
        <v>850000</v>
      </c>
      <c r="H1709" s="178">
        <v>1</v>
      </c>
      <c r="I1709" s="179" t="s">
        <v>38</v>
      </c>
      <c r="J1709" s="254">
        <v>850000</v>
      </c>
      <c r="K1709" s="254">
        <f>ROUNDDOWN(H1709*J1709,-3)</f>
        <v>850000</v>
      </c>
      <c r="L1709" s="178">
        <v>1</v>
      </c>
      <c r="M1709" s="179" t="s">
        <v>38</v>
      </c>
      <c r="N1709" s="254">
        <v>850000</v>
      </c>
      <c r="O1709" s="254">
        <f>ROUNDDOWN(L1709*N1709,-3)</f>
        <v>850000</v>
      </c>
      <c r="P1709" s="178">
        <v>1</v>
      </c>
      <c r="Q1709" s="179" t="s">
        <v>38</v>
      </c>
      <c r="R1709" s="254">
        <v>850000</v>
      </c>
      <c r="S1709" s="254">
        <f>ROUNDDOWN(P1709*R1709,-3)</f>
        <v>850000</v>
      </c>
      <c r="T1709" s="251">
        <f t="shared" si="207"/>
        <v>0</v>
      </c>
    </row>
    <row r="1710" spans="2:20" ht="15.9" hidden="1" x14ac:dyDescent="0.4">
      <c r="B1710" s="208"/>
      <c r="C1710" s="180" t="s">
        <v>667</v>
      </c>
      <c r="D1710" s="178">
        <v>43</v>
      </c>
      <c r="E1710" s="179" t="s">
        <v>40</v>
      </c>
      <c r="F1710" s="254">
        <v>300000</v>
      </c>
      <c r="G1710" s="254">
        <f>ROUNDDOWN(D1710*F1710,-3)</f>
        <v>12900000</v>
      </c>
      <c r="H1710" s="178">
        <v>43</v>
      </c>
      <c r="I1710" s="179" t="s">
        <v>40</v>
      </c>
      <c r="J1710" s="254">
        <v>300000</v>
      </c>
      <c r="K1710" s="254">
        <f>ROUNDDOWN(H1710*J1710,-3)</f>
        <v>12900000</v>
      </c>
      <c r="L1710" s="178">
        <v>43</v>
      </c>
      <c r="M1710" s="179" t="s">
        <v>40</v>
      </c>
      <c r="N1710" s="254">
        <v>300000</v>
      </c>
      <c r="O1710" s="254">
        <f>ROUNDDOWN(L1710*N1710,-3)</f>
        <v>12900000</v>
      </c>
      <c r="P1710" s="178">
        <v>43</v>
      </c>
      <c r="Q1710" s="179" t="s">
        <v>40</v>
      </c>
      <c r="R1710" s="254">
        <v>300000</v>
      </c>
      <c r="S1710" s="254">
        <f>ROUNDDOWN(P1710*R1710,-3)</f>
        <v>12900000</v>
      </c>
      <c r="T1710" s="251">
        <f t="shared" si="207"/>
        <v>0</v>
      </c>
    </row>
    <row r="1711" spans="2:20" ht="15.9" hidden="1" x14ac:dyDescent="0.4">
      <c r="B1711" s="208"/>
      <c r="C1711" s="180" t="s">
        <v>668</v>
      </c>
      <c r="D1711" s="178">
        <v>1</v>
      </c>
      <c r="E1711" s="179" t="s">
        <v>38</v>
      </c>
      <c r="F1711" s="254">
        <v>10652000</v>
      </c>
      <c r="G1711" s="254">
        <f>ROUNDDOWN(D1711*F1711,-3)</f>
        <v>10652000</v>
      </c>
      <c r="H1711" s="178">
        <v>1</v>
      </c>
      <c r="I1711" s="179" t="s">
        <v>38</v>
      </c>
      <c r="J1711" s="254">
        <v>10652000</v>
      </c>
      <c r="K1711" s="254">
        <f>ROUNDDOWN(H1711*J1711,-3)</f>
        <v>10652000</v>
      </c>
      <c r="L1711" s="178">
        <v>0</v>
      </c>
      <c r="M1711" s="179" t="s">
        <v>38</v>
      </c>
      <c r="N1711" s="254">
        <v>10652000</v>
      </c>
      <c r="O1711" s="254">
        <f>ROUNDDOWN(L1711*N1711,-3)</f>
        <v>0</v>
      </c>
      <c r="P1711" s="178">
        <v>0</v>
      </c>
      <c r="Q1711" s="179" t="s">
        <v>38</v>
      </c>
      <c r="R1711" s="254">
        <v>10652000</v>
      </c>
      <c r="S1711" s="254">
        <f>ROUNDDOWN(P1711*R1711,-3)</f>
        <v>0</v>
      </c>
      <c r="T1711" s="251">
        <f t="shared" si="207"/>
        <v>0</v>
      </c>
    </row>
    <row r="1712" spans="2:20" ht="15.9" hidden="1" x14ac:dyDescent="0.4">
      <c r="B1712" s="208"/>
      <c r="C1712" s="180" t="s">
        <v>669</v>
      </c>
      <c r="D1712" s="178">
        <v>301</v>
      </c>
      <c r="E1712" s="179" t="s">
        <v>40</v>
      </c>
      <c r="F1712" s="254">
        <v>200000</v>
      </c>
      <c r="G1712" s="254">
        <f>ROUNDDOWN(D1712*F1712,-3)</f>
        <v>60200000</v>
      </c>
      <c r="H1712" s="178">
        <v>301</v>
      </c>
      <c r="I1712" s="179" t="s">
        <v>40</v>
      </c>
      <c r="J1712" s="254">
        <v>200000</v>
      </c>
      <c r="K1712" s="254">
        <f>ROUNDDOWN(H1712*J1712,-3)</f>
        <v>60200000</v>
      </c>
      <c r="L1712" s="178">
        <v>301</v>
      </c>
      <c r="M1712" s="179" t="s">
        <v>40</v>
      </c>
      <c r="N1712" s="254">
        <v>200000</v>
      </c>
      <c r="O1712" s="254">
        <f>ROUNDDOWN(L1712*N1712,-3)</f>
        <v>60200000</v>
      </c>
      <c r="P1712" s="178">
        <v>301</v>
      </c>
      <c r="Q1712" s="179" t="s">
        <v>40</v>
      </c>
      <c r="R1712" s="254">
        <v>200000</v>
      </c>
      <c r="S1712" s="254">
        <f>ROUNDDOWN(P1712*R1712,-3)</f>
        <v>60200000</v>
      </c>
      <c r="T1712" s="251">
        <f t="shared" si="207"/>
        <v>0</v>
      </c>
    </row>
    <row r="1713" spans="2:20" ht="15.9" hidden="1" x14ac:dyDescent="0.4">
      <c r="B1713" s="208"/>
      <c r="C1713" s="180" t="s">
        <v>670</v>
      </c>
      <c r="D1713" s="178">
        <v>1</v>
      </c>
      <c r="E1713" s="179" t="s">
        <v>38</v>
      </c>
      <c r="F1713" s="254">
        <v>8800000</v>
      </c>
      <c r="G1713" s="254">
        <f>ROUNDDOWN(D1713*F1713,-3)</f>
        <v>8800000</v>
      </c>
      <c r="H1713" s="178">
        <v>1</v>
      </c>
      <c r="I1713" s="179" t="s">
        <v>38</v>
      </c>
      <c r="J1713" s="254">
        <v>8800000</v>
      </c>
      <c r="K1713" s="254">
        <f>ROUNDDOWN(H1713*J1713,-3)</f>
        <v>8800000</v>
      </c>
      <c r="L1713" s="178">
        <v>1</v>
      </c>
      <c r="M1713" s="179" t="s">
        <v>38</v>
      </c>
      <c r="N1713" s="254">
        <v>8800000</v>
      </c>
      <c r="O1713" s="254">
        <f>ROUNDDOWN(L1713*N1713,-3)</f>
        <v>8800000</v>
      </c>
      <c r="P1713" s="178">
        <v>1</v>
      </c>
      <c r="Q1713" s="179" t="s">
        <v>38</v>
      </c>
      <c r="R1713" s="254">
        <v>8800000</v>
      </c>
      <c r="S1713" s="254">
        <f>ROUNDDOWN(P1713*R1713,-3)</f>
        <v>8800000</v>
      </c>
      <c r="T1713" s="251">
        <f t="shared" si="207"/>
        <v>0</v>
      </c>
    </row>
    <row r="1714" spans="2:20" ht="29.15" hidden="1" x14ac:dyDescent="0.4">
      <c r="B1714" s="312" t="s">
        <v>52</v>
      </c>
      <c r="C1714" s="313" t="s">
        <v>671</v>
      </c>
      <c r="D1714" s="269">
        <v>84</v>
      </c>
      <c r="E1714" s="270" t="s">
        <v>30</v>
      </c>
      <c r="F1714" s="254">
        <v>0</v>
      </c>
      <c r="G1714" s="254">
        <f>G1715+G1719</f>
        <v>371106000</v>
      </c>
      <c r="H1714" s="314">
        <v>84</v>
      </c>
      <c r="I1714" s="315" t="s">
        <v>30</v>
      </c>
      <c r="J1714" s="316">
        <v>0</v>
      </c>
      <c r="K1714" s="316">
        <f>K1715+K1719</f>
        <v>371106000</v>
      </c>
      <c r="L1714" s="314">
        <v>84</v>
      </c>
      <c r="M1714" s="315" t="s">
        <v>30</v>
      </c>
      <c r="N1714" s="316">
        <v>0</v>
      </c>
      <c r="O1714" s="316">
        <f>O1715+O1719</f>
        <v>346770000</v>
      </c>
      <c r="P1714" s="314">
        <v>84</v>
      </c>
      <c r="Q1714" s="315" t="s">
        <v>30</v>
      </c>
      <c r="R1714" s="316">
        <v>0</v>
      </c>
      <c r="S1714" s="316">
        <f>S1715+S1719</f>
        <v>346770000</v>
      </c>
      <c r="T1714" s="251">
        <f t="shared" si="207"/>
        <v>0</v>
      </c>
    </row>
    <row r="1715" spans="2:20" ht="15.9" hidden="1" x14ac:dyDescent="0.4">
      <c r="B1715" s="208">
        <v>525111</v>
      </c>
      <c r="C1715" s="180" t="s">
        <v>174</v>
      </c>
      <c r="D1715" s="178"/>
      <c r="E1715" s="179"/>
      <c r="F1715" s="180">
        <v>0</v>
      </c>
      <c r="G1715" s="254">
        <f>SUM(G1716:G1718)</f>
        <v>197370000</v>
      </c>
      <c r="H1715" s="178"/>
      <c r="I1715" s="179"/>
      <c r="J1715" s="180">
        <v>0</v>
      </c>
      <c r="K1715" s="254">
        <f>SUM(K1716:K1718)</f>
        <v>197370000</v>
      </c>
      <c r="L1715" s="178"/>
      <c r="M1715" s="179"/>
      <c r="N1715" s="180">
        <v>0</v>
      </c>
      <c r="O1715" s="254">
        <f>SUM(O1716:O1718)</f>
        <v>197370000</v>
      </c>
      <c r="P1715" s="178"/>
      <c r="Q1715" s="179"/>
      <c r="R1715" s="180">
        <v>0</v>
      </c>
      <c r="S1715" s="254">
        <f>SUM(S1716:S1718)</f>
        <v>197370000</v>
      </c>
      <c r="T1715" s="251">
        <f t="shared" si="207"/>
        <v>0</v>
      </c>
    </row>
    <row r="1716" spans="2:20" ht="15.9" hidden="1" x14ac:dyDescent="0.4">
      <c r="B1716" s="208"/>
      <c r="C1716" s="180" t="s">
        <v>672</v>
      </c>
      <c r="D1716" s="178">
        <v>556</v>
      </c>
      <c r="E1716" s="179" t="s">
        <v>47</v>
      </c>
      <c r="F1716" s="254">
        <v>150000</v>
      </c>
      <c r="G1716" s="254">
        <f>ROUNDDOWN(D1716*F1716,-3)</f>
        <v>83400000</v>
      </c>
      <c r="H1716" s="178">
        <v>556</v>
      </c>
      <c r="I1716" s="179" t="s">
        <v>47</v>
      </c>
      <c r="J1716" s="254">
        <v>150000</v>
      </c>
      <c r="K1716" s="254">
        <f>ROUNDDOWN(H1716*J1716,-3)</f>
        <v>83400000</v>
      </c>
      <c r="L1716" s="178">
        <v>556</v>
      </c>
      <c r="M1716" s="179" t="s">
        <v>47</v>
      </c>
      <c r="N1716" s="254">
        <v>150000</v>
      </c>
      <c r="O1716" s="254">
        <f>ROUNDDOWN(L1716*N1716,-3)</f>
        <v>83400000</v>
      </c>
      <c r="P1716" s="178">
        <v>556</v>
      </c>
      <c r="Q1716" s="179" t="s">
        <v>47</v>
      </c>
      <c r="R1716" s="254">
        <v>150000</v>
      </c>
      <c r="S1716" s="254">
        <f>ROUNDDOWN(P1716*R1716,-3)</f>
        <v>83400000</v>
      </c>
      <c r="T1716" s="251">
        <f t="shared" si="207"/>
        <v>0</v>
      </c>
    </row>
    <row r="1717" spans="2:20" ht="15.9" hidden="1" x14ac:dyDescent="0.4">
      <c r="B1717" s="208"/>
      <c r="C1717" s="180" t="s">
        <v>673</v>
      </c>
      <c r="D1717" s="178">
        <v>1</v>
      </c>
      <c r="E1717" s="179" t="s">
        <v>38</v>
      </c>
      <c r="F1717" s="254">
        <v>27930000</v>
      </c>
      <c r="G1717" s="254">
        <f>ROUNDDOWN(D1717*F1717,-3)</f>
        <v>27930000</v>
      </c>
      <c r="H1717" s="178">
        <v>1</v>
      </c>
      <c r="I1717" s="179" t="s">
        <v>38</v>
      </c>
      <c r="J1717" s="254">
        <v>27930000</v>
      </c>
      <c r="K1717" s="254">
        <f>ROUNDDOWN(H1717*J1717,-3)</f>
        <v>27930000</v>
      </c>
      <c r="L1717" s="178">
        <v>1</v>
      </c>
      <c r="M1717" s="179" t="s">
        <v>38</v>
      </c>
      <c r="N1717" s="254">
        <v>27930000</v>
      </c>
      <c r="O1717" s="254">
        <f>ROUNDDOWN(L1717*N1717,-3)</f>
        <v>27930000</v>
      </c>
      <c r="P1717" s="178">
        <v>1</v>
      </c>
      <c r="Q1717" s="179" t="s">
        <v>38</v>
      </c>
      <c r="R1717" s="254">
        <v>27930000</v>
      </c>
      <c r="S1717" s="254">
        <f>ROUNDDOWN(P1717*R1717,-3)</f>
        <v>27930000</v>
      </c>
      <c r="T1717" s="251">
        <f t="shared" si="207"/>
        <v>0</v>
      </c>
    </row>
    <row r="1718" spans="2:20" ht="15.9" hidden="1" x14ac:dyDescent="0.4">
      <c r="B1718" s="208"/>
      <c r="C1718" s="180" t="s">
        <v>76</v>
      </c>
      <c r="D1718" s="178">
        <v>1</v>
      </c>
      <c r="E1718" s="179" t="s">
        <v>38</v>
      </c>
      <c r="F1718" s="254">
        <v>86040000</v>
      </c>
      <c r="G1718" s="254">
        <f>ROUNDDOWN(D1718*F1718,-3)</f>
        <v>86040000</v>
      </c>
      <c r="H1718" s="178">
        <v>1</v>
      </c>
      <c r="I1718" s="179" t="s">
        <v>38</v>
      </c>
      <c r="J1718" s="254">
        <v>86040000</v>
      </c>
      <c r="K1718" s="254">
        <f>ROUNDDOWN(H1718*J1718,-3)</f>
        <v>86040000</v>
      </c>
      <c r="L1718" s="178">
        <v>1</v>
      </c>
      <c r="M1718" s="179" t="s">
        <v>38</v>
      </c>
      <c r="N1718" s="254">
        <v>86040000</v>
      </c>
      <c r="O1718" s="254">
        <f>ROUNDDOWN(L1718*N1718,-3)</f>
        <v>86040000</v>
      </c>
      <c r="P1718" s="178">
        <v>1</v>
      </c>
      <c r="Q1718" s="179" t="s">
        <v>38</v>
      </c>
      <c r="R1718" s="254">
        <v>86040000</v>
      </c>
      <c r="S1718" s="254">
        <f>ROUNDDOWN(P1718*R1718,-3)</f>
        <v>86040000</v>
      </c>
      <c r="T1718" s="251">
        <f t="shared" si="207"/>
        <v>0</v>
      </c>
    </row>
    <row r="1719" spans="2:20" ht="15.9" hidden="1" x14ac:dyDescent="0.4">
      <c r="B1719" s="208">
        <v>525119</v>
      </c>
      <c r="C1719" s="180" t="s">
        <v>42</v>
      </c>
      <c r="D1719" s="178">
        <v>0</v>
      </c>
      <c r="E1719" s="179"/>
      <c r="F1719" s="180">
        <v>0</v>
      </c>
      <c r="G1719" s="254">
        <f>SUM(G1720:G1724)</f>
        <v>173736000</v>
      </c>
      <c r="H1719" s="178">
        <v>0</v>
      </c>
      <c r="I1719" s="179"/>
      <c r="J1719" s="180">
        <v>0</v>
      </c>
      <c r="K1719" s="254">
        <f>SUM(K1720:K1724)</f>
        <v>173736000</v>
      </c>
      <c r="L1719" s="178">
        <v>0</v>
      </c>
      <c r="M1719" s="179"/>
      <c r="N1719" s="180">
        <v>0</v>
      </c>
      <c r="O1719" s="254">
        <f>SUM(O1720:O1724)</f>
        <v>149400000</v>
      </c>
      <c r="P1719" s="178">
        <v>0</v>
      </c>
      <c r="Q1719" s="179"/>
      <c r="R1719" s="180">
        <v>0</v>
      </c>
      <c r="S1719" s="254">
        <f>SUM(S1720:S1724)</f>
        <v>149400000</v>
      </c>
      <c r="T1719" s="251">
        <f t="shared" si="207"/>
        <v>0</v>
      </c>
    </row>
    <row r="1720" spans="2:20" ht="15.9" hidden="1" x14ac:dyDescent="0.4">
      <c r="B1720" s="208"/>
      <c r="C1720" s="180" t="s">
        <v>41</v>
      </c>
      <c r="D1720" s="178">
        <v>1</v>
      </c>
      <c r="E1720" s="179" t="s">
        <v>38</v>
      </c>
      <c r="F1720" s="254">
        <v>25200000</v>
      </c>
      <c r="G1720" s="254">
        <f>ROUNDDOWN(D1720*F1720,-3)</f>
        <v>25200000</v>
      </c>
      <c r="H1720" s="178">
        <v>1</v>
      </c>
      <c r="I1720" s="179" t="s">
        <v>38</v>
      </c>
      <c r="J1720" s="254">
        <v>25200000</v>
      </c>
      <c r="K1720" s="254">
        <f>ROUNDDOWN(H1720*J1720,-3)</f>
        <v>25200000</v>
      </c>
      <c r="L1720" s="178">
        <v>1</v>
      </c>
      <c r="M1720" s="179" t="s">
        <v>38</v>
      </c>
      <c r="N1720" s="254">
        <v>25200000</v>
      </c>
      <c r="O1720" s="254">
        <f>ROUNDDOWN(L1720*N1720,-3)</f>
        <v>25200000</v>
      </c>
      <c r="P1720" s="178">
        <v>1</v>
      </c>
      <c r="Q1720" s="179" t="s">
        <v>38</v>
      </c>
      <c r="R1720" s="254">
        <v>25200000</v>
      </c>
      <c r="S1720" s="254">
        <f>ROUNDDOWN(P1720*R1720,-3)</f>
        <v>25200000</v>
      </c>
      <c r="T1720" s="251">
        <f t="shared" si="207"/>
        <v>0</v>
      </c>
    </row>
    <row r="1721" spans="2:20" ht="15.9" hidden="1" x14ac:dyDescent="0.4">
      <c r="B1721" s="208"/>
      <c r="C1721" s="180" t="s">
        <v>71</v>
      </c>
      <c r="D1721" s="178">
        <v>1</v>
      </c>
      <c r="E1721" s="179" t="s">
        <v>674</v>
      </c>
      <c r="F1721" s="254">
        <v>3400000</v>
      </c>
      <c r="G1721" s="254">
        <f>ROUNDDOWN(D1721*F1721,-3)</f>
        <v>3400000</v>
      </c>
      <c r="H1721" s="178">
        <v>1</v>
      </c>
      <c r="I1721" s="179" t="s">
        <v>674</v>
      </c>
      <c r="J1721" s="254">
        <v>3400000</v>
      </c>
      <c r="K1721" s="254">
        <f>ROUNDDOWN(H1721*J1721,-3)</f>
        <v>3400000</v>
      </c>
      <c r="L1721" s="178">
        <v>1</v>
      </c>
      <c r="M1721" s="179" t="s">
        <v>674</v>
      </c>
      <c r="N1721" s="254">
        <v>3400000</v>
      </c>
      <c r="O1721" s="254">
        <f>ROUNDDOWN(L1721*N1721,-3)</f>
        <v>3400000</v>
      </c>
      <c r="P1721" s="178">
        <v>1</v>
      </c>
      <c r="Q1721" s="179" t="s">
        <v>674</v>
      </c>
      <c r="R1721" s="254">
        <v>3400000</v>
      </c>
      <c r="S1721" s="254">
        <f>ROUNDDOWN(P1721*R1721,-3)</f>
        <v>3400000</v>
      </c>
      <c r="T1721" s="251">
        <f t="shared" si="207"/>
        <v>0</v>
      </c>
    </row>
    <row r="1722" spans="2:20" ht="15.9" hidden="1" x14ac:dyDescent="0.4">
      <c r="B1722" s="208"/>
      <c r="C1722" s="180" t="s">
        <v>670</v>
      </c>
      <c r="D1722" s="178">
        <v>1</v>
      </c>
      <c r="E1722" s="179" t="s">
        <v>38</v>
      </c>
      <c r="F1722" s="254">
        <v>3200000</v>
      </c>
      <c r="G1722" s="254">
        <f>ROUNDDOWN(D1722*F1722,-3)</f>
        <v>3200000</v>
      </c>
      <c r="H1722" s="178">
        <v>1</v>
      </c>
      <c r="I1722" s="179" t="s">
        <v>38</v>
      </c>
      <c r="J1722" s="254">
        <v>3200000</v>
      </c>
      <c r="K1722" s="254">
        <f>ROUNDDOWN(H1722*J1722,-3)</f>
        <v>3200000</v>
      </c>
      <c r="L1722" s="178">
        <v>1</v>
      </c>
      <c r="M1722" s="179" t="s">
        <v>38</v>
      </c>
      <c r="N1722" s="254">
        <v>3200000</v>
      </c>
      <c r="O1722" s="254">
        <f>ROUNDDOWN(L1722*N1722,-3)</f>
        <v>3200000</v>
      </c>
      <c r="P1722" s="178">
        <v>1</v>
      </c>
      <c r="Q1722" s="179" t="s">
        <v>38</v>
      </c>
      <c r="R1722" s="254">
        <v>3200000</v>
      </c>
      <c r="S1722" s="254">
        <f>ROUNDDOWN(P1722*R1722,-3)</f>
        <v>3200000</v>
      </c>
      <c r="T1722" s="251">
        <f t="shared" si="207"/>
        <v>0</v>
      </c>
    </row>
    <row r="1723" spans="2:20" ht="15.9" hidden="1" x14ac:dyDescent="0.4">
      <c r="B1723" s="208"/>
      <c r="C1723" s="180" t="s">
        <v>642</v>
      </c>
      <c r="D1723" s="178">
        <v>1</v>
      </c>
      <c r="E1723" s="179" t="s">
        <v>38</v>
      </c>
      <c r="F1723" s="254">
        <v>24336000</v>
      </c>
      <c r="G1723" s="254">
        <f>ROUNDDOWN(D1723*F1723,-3)</f>
        <v>24336000</v>
      </c>
      <c r="H1723" s="178">
        <v>1</v>
      </c>
      <c r="I1723" s="179" t="s">
        <v>38</v>
      </c>
      <c r="J1723" s="254">
        <v>24336000</v>
      </c>
      <c r="K1723" s="254">
        <f>ROUNDDOWN(H1723*J1723,-3)</f>
        <v>24336000</v>
      </c>
      <c r="L1723" s="178">
        <v>0</v>
      </c>
      <c r="M1723" s="179" t="s">
        <v>38</v>
      </c>
      <c r="N1723" s="254">
        <v>24336000</v>
      </c>
      <c r="O1723" s="254">
        <f>ROUNDDOWN(L1723*N1723,-3)</f>
        <v>0</v>
      </c>
      <c r="P1723" s="178">
        <v>0</v>
      </c>
      <c r="Q1723" s="179" t="s">
        <v>38</v>
      </c>
      <c r="R1723" s="254">
        <v>24336000</v>
      </c>
      <c r="S1723" s="254">
        <f>ROUNDDOWN(P1723*R1723,-3)</f>
        <v>0</v>
      </c>
      <c r="T1723" s="251">
        <f t="shared" si="207"/>
        <v>0</v>
      </c>
    </row>
    <row r="1724" spans="2:20" ht="15.9" hidden="1" x14ac:dyDescent="0.4">
      <c r="B1724" s="208"/>
      <c r="C1724" s="180" t="s">
        <v>669</v>
      </c>
      <c r="D1724" s="178">
        <v>588</v>
      </c>
      <c r="E1724" s="179" t="s">
        <v>445</v>
      </c>
      <c r="F1724" s="254">
        <v>200000</v>
      </c>
      <c r="G1724" s="254">
        <f>ROUNDDOWN(D1724*F1724,-3)</f>
        <v>117600000</v>
      </c>
      <c r="H1724" s="178">
        <v>588</v>
      </c>
      <c r="I1724" s="179" t="s">
        <v>445</v>
      </c>
      <c r="J1724" s="254">
        <v>200000</v>
      </c>
      <c r="K1724" s="254">
        <f>ROUNDDOWN(H1724*J1724,-3)</f>
        <v>117600000</v>
      </c>
      <c r="L1724" s="178">
        <v>588</v>
      </c>
      <c r="M1724" s="179" t="s">
        <v>445</v>
      </c>
      <c r="N1724" s="254">
        <v>200000</v>
      </c>
      <c r="O1724" s="254">
        <f>ROUNDDOWN(L1724*N1724,-3)</f>
        <v>117600000</v>
      </c>
      <c r="P1724" s="178">
        <v>588</v>
      </c>
      <c r="Q1724" s="179" t="s">
        <v>445</v>
      </c>
      <c r="R1724" s="254">
        <v>200000</v>
      </c>
      <c r="S1724" s="254">
        <f>ROUNDDOWN(P1724*R1724,-3)</f>
        <v>117600000</v>
      </c>
      <c r="T1724" s="251">
        <f t="shared" si="207"/>
        <v>0</v>
      </c>
    </row>
    <row r="1725" spans="2:20" ht="29.15" hidden="1" x14ac:dyDescent="0.4">
      <c r="B1725" s="312" t="s">
        <v>62</v>
      </c>
      <c r="C1725" s="313" t="s">
        <v>675</v>
      </c>
      <c r="D1725" s="269">
        <v>24</v>
      </c>
      <c r="E1725" s="270" t="s">
        <v>30</v>
      </c>
      <c r="F1725" s="254">
        <v>0</v>
      </c>
      <c r="G1725" s="254">
        <f>G1726+G1736</f>
        <v>114706000</v>
      </c>
      <c r="H1725" s="314">
        <v>24</v>
      </c>
      <c r="I1725" s="315" t="s">
        <v>30</v>
      </c>
      <c r="J1725" s="316">
        <v>0</v>
      </c>
      <c r="K1725" s="316">
        <f>K1726+K1736</f>
        <v>114706000</v>
      </c>
      <c r="L1725" s="314">
        <v>24</v>
      </c>
      <c r="M1725" s="315" t="s">
        <v>30</v>
      </c>
      <c r="N1725" s="316">
        <v>0</v>
      </c>
      <c r="O1725" s="316">
        <f>O1726+O1736</f>
        <v>105760000</v>
      </c>
      <c r="P1725" s="314">
        <v>24</v>
      </c>
      <c r="Q1725" s="315" t="s">
        <v>30</v>
      </c>
      <c r="R1725" s="316">
        <v>0</v>
      </c>
      <c r="S1725" s="316">
        <f>S1726+S1736</f>
        <v>105760000</v>
      </c>
      <c r="T1725" s="251">
        <f t="shared" si="207"/>
        <v>0</v>
      </c>
    </row>
    <row r="1726" spans="2:20" ht="15.9" hidden="1" x14ac:dyDescent="0.4">
      <c r="B1726" s="208">
        <v>525111</v>
      </c>
      <c r="C1726" s="180" t="s">
        <v>174</v>
      </c>
      <c r="D1726" s="178"/>
      <c r="E1726" s="179"/>
      <c r="F1726" s="180">
        <v>0</v>
      </c>
      <c r="G1726" s="254">
        <f>SUM(G1727:G1735)</f>
        <v>67910000</v>
      </c>
      <c r="H1726" s="178"/>
      <c r="I1726" s="179"/>
      <c r="J1726" s="180">
        <v>0</v>
      </c>
      <c r="K1726" s="254">
        <f>SUM(K1727:K1735)</f>
        <v>67910000</v>
      </c>
      <c r="L1726" s="178"/>
      <c r="M1726" s="179"/>
      <c r="N1726" s="180">
        <v>0</v>
      </c>
      <c r="O1726" s="254">
        <f>SUM(O1727:O1735)</f>
        <v>67910000</v>
      </c>
      <c r="P1726" s="178"/>
      <c r="Q1726" s="179"/>
      <c r="R1726" s="180">
        <v>0</v>
      </c>
      <c r="S1726" s="254">
        <f>SUM(S1727:S1735)</f>
        <v>67910000</v>
      </c>
      <c r="T1726" s="251">
        <f t="shared" si="207"/>
        <v>0</v>
      </c>
    </row>
    <row r="1727" spans="2:20" ht="15.9" hidden="1" x14ac:dyDescent="0.4">
      <c r="B1727" s="208" t="s">
        <v>27</v>
      </c>
      <c r="C1727" s="180" t="s">
        <v>46</v>
      </c>
      <c r="D1727" s="178">
        <v>9</v>
      </c>
      <c r="E1727" s="179" t="s">
        <v>47</v>
      </c>
      <c r="F1727" s="254">
        <v>150000</v>
      </c>
      <c r="G1727" s="254">
        <f t="shared" ref="G1727:G1735" si="212">ROUNDDOWN(D1727*F1727,-3)</f>
        <v>1350000</v>
      </c>
      <c r="H1727" s="178">
        <v>9</v>
      </c>
      <c r="I1727" s="179" t="s">
        <v>47</v>
      </c>
      <c r="J1727" s="254">
        <v>150000</v>
      </c>
      <c r="K1727" s="254">
        <f t="shared" ref="K1727:K1735" si="213">ROUNDDOWN(H1727*J1727,-3)</f>
        <v>1350000</v>
      </c>
      <c r="L1727" s="178">
        <v>9</v>
      </c>
      <c r="M1727" s="179" t="s">
        <v>47</v>
      </c>
      <c r="N1727" s="254">
        <v>150000</v>
      </c>
      <c r="O1727" s="254">
        <f t="shared" ref="O1727:O1735" si="214">ROUNDDOWN(L1727*N1727,-3)</f>
        <v>1350000</v>
      </c>
      <c r="P1727" s="178">
        <v>9</v>
      </c>
      <c r="Q1727" s="179" t="s">
        <v>47</v>
      </c>
      <c r="R1727" s="254">
        <v>150000</v>
      </c>
      <c r="S1727" s="254">
        <f t="shared" ref="S1727:S1735" si="215">ROUNDDOWN(P1727*R1727,-3)</f>
        <v>1350000</v>
      </c>
      <c r="T1727" s="251">
        <f t="shared" si="207"/>
        <v>0</v>
      </c>
    </row>
    <row r="1728" spans="2:20" ht="15.9" hidden="1" x14ac:dyDescent="0.4">
      <c r="B1728" s="208" t="s">
        <v>27</v>
      </c>
      <c r="C1728" s="180" t="s">
        <v>48</v>
      </c>
      <c r="D1728" s="178">
        <v>112</v>
      </c>
      <c r="E1728" s="179" t="s">
        <v>47</v>
      </c>
      <c r="F1728" s="254">
        <v>150000</v>
      </c>
      <c r="G1728" s="254">
        <f t="shared" si="212"/>
        <v>16800000</v>
      </c>
      <c r="H1728" s="178">
        <v>112</v>
      </c>
      <c r="I1728" s="179" t="s">
        <v>47</v>
      </c>
      <c r="J1728" s="254">
        <v>150000</v>
      </c>
      <c r="K1728" s="254">
        <f t="shared" si="213"/>
        <v>16800000</v>
      </c>
      <c r="L1728" s="178">
        <v>112</v>
      </c>
      <c r="M1728" s="179" t="s">
        <v>47</v>
      </c>
      <c r="N1728" s="254">
        <v>150000</v>
      </c>
      <c r="O1728" s="254">
        <f t="shared" si="214"/>
        <v>16800000</v>
      </c>
      <c r="P1728" s="178">
        <v>112</v>
      </c>
      <c r="Q1728" s="179" t="s">
        <v>47</v>
      </c>
      <c r="R1728" s="254">
        <v>150000</v>
      </c>
      <c r="S1728" s="254">
        <f t="shared" si="215"/>
        <v>16800000</v>
      </c>
      <c r="T1728" s="251">
        <f t="shared" si="207"/>
        <v>0</v>
      </c>
    </row>
    <row r="1729" spans="2:20" ht="15.9" hidden="1" x14ac:dyDescent="0.4">
      <c r="B1729" s="208"/>
      <c r="C1729" s="180" t="s">
        <v>672</v>
      </c>
      <c r="D1729" s="178">
        <v>97</v>
      </c>
      <c r="E1729" s="179" t="s">
        <v>47</v>
      </c>
      <c r="F1729" s="254">
        <v>150000</v>
      </c>
      <c r="G1729" s="254">
        <f t="shared" si="212"/>
        <v>14550000</v>
      </c>
      <c r="H1729" s="178">
        <v>97</v>
      </c>
      <c r="I1729" s="179" t="s">
        <v>47</v>
      </c>
      <c r="J1729" s="254">
        <v>150000</v>
      </c>
      <c r="K1729" s="254">
        <f t="shared" si="213"/>
        <v>14550000</v>
      </c>
      <c r="L1729" s="178">
        <v>97</v>
      </c>
      <c r="M1729" s="179" t="s">
        <v>47</v>
      </c>
      <c r="N1729" s="254">
        <v>150000</v>
      </c>
      <c r="O1729" s="254">
        <f t="shared" si="214"/>
        <v>14550000</v>
      </c>
      <c r="P1729" s="178">
        <v>97</v>
      </c>
      <c r="Q1729" s="179" t="s">
        <v>47</v>
      </c>
      <c r="R1729" s="254">
        <v>150000</v>
      </c>
      <c r="S1729" s="254">
        <f t="shared" si="215"/>
        <v>14550000</v>
      </c>
      <c r="T1729" s="251">
        <f t="shared" si="207"/>
        <v>0</v>
      </c>
    </row>
    <row r="1730" spans="2:20" ht="15.9" hidden="1" x14ac:dyDescent="0.4">
      <c r="B1730" s="208"/>
      <c r="C1730" s="180" t="s">
        <v>638</v>
      </c>
      <c r="D1730" s="178">
        <v>1</v>
      </c>
      <c r="E1730" s="179" t="s">
        <v>38</v>
      </c>
      <c r="F1730" s="254">
        <v>6720000</v>
      </c>
      <c r="G1730" s="254">
        <f t="shared" si="212"/>
        <v>6720000</v>
      </c>
      <c r="H1730" s="178">
        <v>1</v>
      </c>
      <c r="I1730" s="179" t="s">
        <v>38</v>
      </c>
      <c r="J1730" s="254">
        <v>6720000</v>
      </c>
      <c r="K1730" s="254">
        <f t="shared" si="213"/>
        <v>6720000</v>
      </c>
      <c r="L1730" s="178">
        <v>1</v>
      </c>
      <c r="M1730" s="179" t="s">
        <v>38</v>
      </c>
      <c r="N1730" s="254">
        <v>6720000</v>
      </c>
      <c r="O1730" s="254">
        <f t="shared" si="214"/>
        <v>6720000</v>
      </c>
      <c r="P1730" s="178">
        <v>1</v>
      </c>
      <c r="Q1730" s="179" t="s">
        <v>38</v>
      </c>
      <c r="R1730" s="254">
        <v>6720000</v>
      </c>
      <c r="S1730" s="254">
        <f t="shared" si="215"/>
        <v>6720000</v>
      </c>
      <c r="T1730" s="251">
        <f t="shared" si="207"/>
        <v>0</v>
      </c>
    </row>
    <row r="1731" spans="2:20" ht="15.9" hidden="1" x14ac:dyDescent="0.4">
      <c r="B1731" s="208"/>
      <c r="C1731" s="180" t="s">
        <v>673</v>
      </c>
      <c r="D1731" s="178">
        <v>1</v>
      </c>
      <c r="E1731" s="179" t="s">
        <v>38</v>
      </c>
      <c r="F1731" s="254">
        <v>4680000</v>
      </c>
      <c r="G1731" s="254">
        <f t="shared" si="212"/>
        <v>4680000</v>
      </c>
      <c r="H1731" s="178">
        <v>1</v>
      </c>
      <c r="I1731" s="179" t="s">
        <v>38</v>
      </c>
      <c r="J1731" s="254">
        <v>4680000</v>
      </c>
      <c r="K1731" s="254">
        <f t="shared" si="213"/>
        <v>4680000</v>
      </c>
      <c r="L1731" s="178">
        <v>1</v>
      </c>
      <c r="M1731" s="179" t="s">
        <v>38</v>
      </c>
      <c r="N1731" s="254">
        <v>4680000</v>
      </c>
      <c r="O1731" s="254">
        <f t="shared" si="214"/>
        <v>4680000</v>
      </c>
      <c r="P1731" s="178">
        <v>1</v>
      </c>
      <c r="Q1731" s="179" t="s">
        <v>38</v>
      </c>
      <c r="R1731" s="254">
        <v>4680000</v>
      </c>
      <c r="S1731" s="254">
        <f t="shared" si="215"/>
        <v>4680000</v>
      </c>
      <c r="T1731" s="251">
        <f t="shared" si="207"/>
        <v>0</v>
      </c>
    </row>
    <row r="1732" spans="2:20" ht="15.9" hidden="1" x14ac:dyDescent="0.4">
      <c r="B1732" s="208"/>
      <c r="C1732" s="180" t="s">
        <v>76</v>
      </c>
      <c r="D1732" s="178">
        <v>1</v>
      </c>
      <c r="E1732" s="179" t="s">
        <v>38</v>
      </c>
      <c r="F1732" s="254">
        <v>7250000</v>
      </c>
      <c r="G1732" s="254">
        <f t="shared" si="212"/>
        <v>7250000</v>
      </c>
      <c r="H1732" s="178">
        <v>1</v>
      </c>
      <c r="I1732" s="179" t="s">
        <v>38</v>
      </c>
      <c r="J1732" s="254">
        <v>7250000</v>
      </c>
      <c r="K1732" s="254">
        <f t="shared" si="213"/>
        <v>7250000</v>
      </c>
      <c r="L1732" s="178">
        <v>1</v>
      </c>
      <c r="M1732" s="179" t="s">
        <v>38</v>
      </c>
      <c r="N1732" s="254">
        <v>7250000</v>
      </c>
      <c r="O1732" s="254">
        <f t="shared" si="214"/>
        <v>7250000</v>
      </c>
      <c r="P1732" s="178">
        <v>1</v>
      </c>
      <c r="Q1732" s="179" t="s">
        <v>38</v>
      </c>
      <c r="R1732" s="254">
        <v>7250000</v>
      </c>
      <c r="S1732" s="254">
        <f t="shared" si="215"/>
        <v>7250000</v>
      </c>
      <c r="T1732" s="251">
        <f t="shared" si="207"/>
        <v>0</v>
      </c>
    </row>
    <row r="1733" spans="2:20" ht="15.9" hidden="1" x14ac:dyDescent="0.4">
      <c r="B1733" s="208"/>
      <c r="C1733" s="180" t="s">
        <v>676</v>
      </c>
      <c r="D1733" s="178">
        <v>24</v>
      </c>
      <c r="E1733" s="179" t="s">
        <v>40</v>
      </c>
      <c r="F1733" s="254">
        <v>250000</v>
      </c>
      <c r="G1733" s="254">
        <f t="shared" si="212"/>
        <v>6000000</v>
      </c>
      <c r="H1733" s="178">
        <v>24</v>
      </c>
      <c r="I1733" s="179" t="s">
        <v>40</v>
      </c>
      <c r="J1733" s="254">
        <v>250000</v>
      </c>
      <c r="K1733" s="254">
        <f t="shared" si="213"/>
        <v>6000000</v>
      </c>
      <c r="L1733" s="178">
        <v>24</v>
      </c>
      <c r="M1733" s="179" t="s">
        <v>40</v>
      </c>
      <c r="N1733" s="254">
        <v>250000</v>
      </c>
      <c r="O1733" s="254">
        <f t="shared" si="214"/>
        <v>6000000</v>
      </c>
      <c r="P1733" s="178">
        <v>24</v>
      </c>
      <c r="Q1733" s="179" t="s">
        <v>40</v>
      </c>
      <c r="R1733" s="254">
        <v>250000</v>
      </c>
      <c r="S1733" s="254">
        <f t="shared" si="215"/>
        <v>6000000</v>
      </c>
      <c r="T1733" s="251">
        <f t="shared" si="207"/>
        <v>0</v>
      </c>
    </row>
    <row r="1734" spans="2:20" ht="15.9" hidden="1" x14ac:dyDescent="0.4">
      <c r="B1734" s="208"/>
      <c r="C1734" s="180" t="s">
        <v>677</v>
      </c>
      <c r="D1734" s="178">
        <v>24</v>
      </c>
      <c r="E1734" s="179" t="s">
        <v>40</v>
      </c>
      <c r="F1734" s="254">
        <v>240000</v>
      </c>
      <c r="G1734" s="254">
        <f t="shared" si="212"/>
        <v>5760000</v>
      </c>
      <c r="H1734" s="178">
        <v>24</v>
      </c>
      <c r="I1734" s="179" t="s">
        <v>40</v>
      </c>
      <c r="J1734" s="254">
        <v>240000</v>
      </c>
      <c r="K1734" s="254">
        <f t="shared" si="213"/>
        <v>5760000</v>
      </c>
      <c r="L1734" s="178">
        <v>24</v>
      </c>
      <c r="M1734" s="179" t="s">
        <v>40</v>
      </c>
      <c r="N1734" s="254">
        <v>240000</v>
      </c>
      <c r="O1734" s="254">
        <f t="shared" si="214"/>
        <v>5760000</v>
      </c>
      <c r="P1734" s="178">
        <v>24</v>
      </c>
      <c r="Q1734" s="179" t="s">
        <v>40</v>
      </c>
      <c r="R1734" s="254">
        <v>240000</v>
      </c>
      <c r="S1734" s="254">
        <f t="shared" si="215"/>
        <v>5760000</v>
      </c>
      <c r="T1734" s="251">
        <f t="shared" si="207"/>
        <v>0</v>
      </c>
    </row>
    <row r="1735" spans="2:20" ht="15.9" hidden="1" x14ac:dyDescent="0.4">
      <c r="B1735" s="208"/>
      <c r="C1735" s="180" t="s">
        <v>60</v>
      </c>
      <c r="D1735" s="178">
        <v>24</v>
      </c>
      <c r="E1735" s="179" t="s">
        <v>40</v>
      </c>
      <c r="F1735" s="254">
        <v>200000</v>
      </c>
      <c r="G1735" s="254">
        <f t="shared" si="212"/>
        <v>4800000</v>
      </c>
      <c r="H1735" s="178">
        <v>24</v>
      </c>
      <c r="I1735" s="179" t="s">
        <v>40</v>
      </c>
      <c r="J1735" s="254">
        <v>200000</v>
      </c>
      <c r="K1735" s="254">
        <f t="shared" si="213"/>
        <v>4800000</v>
      </c>
      <c r="L1735" s="178">
        <v>24</v>
      </c>
      <c r="M1735" s="179" t="s">
        <v>40</v>
      </c>
      <c r="N1735" s="254">
        <v>200000</v>
      </c>
      <c r="O1735" s="254">
        <f t="shared" si="214"/>
        <v>4800000</v>
      </c>
      <c r="P1735" s="178">
        <v>24</v>
      </c>
      <c r="Q1735" s="179" t="s">
        <v>40</v>
      </c>
      <c r="R1735" s="254">
        <v>200000</v>
      </c>
      <c r="S1735" s="254">
        <f t="shared" si="215"/>
        <v>4800000</v>
      </c>
      <c r="T1735" s="251">
        <f t="shared" si="207"/>
        <v>0</v>
      </c>
    </row>
    <row r="1736" spans="2:20" ht="15.9" hidden="1" x14ac:dyDescent="0.4">
      <c r="B1736" s="208">
        <v>525119</v>
      </c>
      <c r="C1736" s="180" t="s">
        <v>42</v>
      </c>
      <c r="D1736" s="178"/>
      <c r="E1736" s="179"/>
      <c r="F1736" s="180">
        <v>0</v>
      </c>
      <c r="G1736" s="254">
        <f>SUM(G1737:G1742)</f>
        <v>46796000</v>
      </c>
      <c r="H1736" s="178"/>
      <c r="I1736" s="179"/>
      <c r="J1736" s="180">
        <v>0</v>
      </c>
      <c r="K1736" s="254">
        <f>SUM(K1737:K1742)</f>
        <v>46796000</v>
      </c>
      <c r="L1736" s="178"/>
      <c r="M1736" s="179"/>
      <c r="N1736" s="180">
        <v>0</v>
      </c>
      <c r="O1736" s="254">
        <f>SUM(O1737:O1742)</f>
        <v>37850000</v>
      </c>
      <c r="P1736" s="178"/>
      <c r="Q1736" s="179"/>
      <c r="R1736" s="180">
        <v>0</v>
      </c>
      <c r="S1736" s="254">
        <f>SUM(S1737:S1742)</f>
        <v>37850000</v>
      </c>
      <c r="T1736" s="251">
        <f t="shared" si="207"/>
        <v>0</v>
      </c>
    </row>
    <row r="1737" spans="2:20" ht="15.9" hidden="1" x14ac:dyDescent="0.4">
      <c r="B1737" s="208"/>
      <c r="C1737" s="180" t="s">
        <v>44</v>
      </c>
      <c r="D1737" s="178">
        <v>24</v>
      </c>
      <c r="E1737" s="179" t="s">
        <v>40</v>
      </c>
      <c r="F1737" s="254">
        <v>675000</v>
      </c>
      <c r="G1737" s="254">
        <f t="shared" ref="G1737:G1742" si="216">ROUNDDOWN(D1737*F1737,-3)</f>
        <v>16200000</v>
      </c>
      <c r="H1737" s="178">
        <v>24</v>
      </c>
      <c r="I1737" s="179" t="s">
        <v>40</v>
      </c>
      <c r="J1737" s="254">
        <v>675000</v>
      </c>
      <c r="K1737" s="254">
        <f t="shared" ref="K1737:K1742" si="217">ROUNDDOWN(H1737*J1737,-3)</f>
        <v>16200000</v>
      </c>
      <c r="L1737" s="178">
        <v>24</v>
      </c>
      <c r="M1737" s="179" t="s">
        <v>40</v>
      </c>
      <c r="N1737" s="254">
        <v>675000</v>
      </c>
      <c r="O1737" s="254">
        <f t="shared" ref="O1737:O1742" si="218">ROUNDDOWN(L1737*N1737,-3)</f>
        <v>16200000</v>
      </c>
      <c r="P1737" s="178">
        <v>24</v>
      </c>
      <c r="Q1737" s="179" t="s">
        <v>40</v>
      </c>
      <c r="R1737" s="254">
        <v>675000</v>
      </c>
      <c r="S1737" s="254">
        <f t="shared" ref="S1737:S1742" si="219">ROUNDDOWN(P1737*R1737,-3)</f>
        <v>16200000</v>
      </c>
      <c r="T1737" s="251">
        <f t="shared" si="207"/>
        <v>0</v>
      </c>
    </row>
    <row r="1738" spans="2:20" ht="15.9" hidden="1" x14ac:dyDescent="0.4">
      <c r="B1738" s="277"/>
      <c r="C1738" s="180" t="s">
        <v>58</v>
      </c>
      <c r="D1738" s="178">
        <v>48</v>
      </c>
      <c r="E1738" s="179" t="s">
        <v>59</v>
      </c>
      <c r="F1738" s="254">
        <v>85000</v>
      </c>
      <c r="G1738" s="254">
        <f t="shared" si="216"/>
        <v>4080000</v>
      </c>
      <c r="H1738" s="178">
        <v>48</v>
      </c>
      <c r="I1738" s="179" t="s">
        <v>59</v>
      </c>
      <c r="J1738" s="254">
        <v>85000</v>
      </c>
      <c r="K1738" s="254">
        <f t="shared" si="217"/>
        <v>4080000</v>
      </c>
      <c r="L1738" s="178">
        <v>0</v>
      </c>
      <c r="M1738" s="179" t="s">
        <v>59</v>
      </c>
      <c r="N1738" s="254">
        <v>85000</v>
      </c>
      <c r="O1738" s="254">
        <f t="shared" si="218"/>
        <v>0</v>
      </c>
      <c r="P1738" s="178">
        <v>0</v>
      </c>
      <c r="Q1738" s="179" t="s">
        <v>59</v>
      </c>
      <c r="R1738" s="254">
        <v>85000</v>
      </c>
      <c r="S1738" s="254">
        <f t="shared" si="219"/>
        <v>0</v>
      </c>
      <c r="T1738" s="251">
        <f t="shared" si="207"/>
        <v>0</v>
      </c>
    </row>
    <row r="1739" spans="2:20" ht="15.9" hidden="1" x14ac:dyDescent="0.4">
      <c r="B1739" s="208"/>
      <c r="C1739" s="180" t="s">
        <v>678</v>
      </c>
      <c r="D1739" s="178">
        <v>1</v>
      </c>
      <c r="E1739" s="179" t="s">
        <v>38</v>
      </c>
      <c r="F1739" s="254">
        <v>1250000</v>
      </c>
      <c r="G1739" s="254">
        <f t="shared" si="216"/>
        <v>1250000</v>
      </c>
      <c r="H1739" s="178">
        <v>1</v>
      </c>
      <c r="I1739" s="179" t="s">
        <v>38</v>
      </c>
      <c r="J1739" s="254">
        <v>1250000</v>
      </c>
      <c r="K1739" s="254">
        <f t="shared" si="217"/>
        <v>1250000</v>
      </c>
      <c r="L1739" s="178">
        <v>1</v>
      </c>
      <c r="M1739" s="179" t="s">
        <v>38</v>
      </c>
      <c r="N1739" s="254">
        <v>1250000</v>
      </c>
      <c r="O1739" s="254">
        <f t="shared" si="218"/>
        <v>1250000</v>
      </c>
      <c r="P1739" s="178">
        <v>1</v>
      </c>
      <c r="Q1739" s="179" t="s">
        <v>38</v>
      </c>
      <c r="R1739" s="254">
        <v>1250000</v>
      </c>
      <c r="S1739" s="254">
        <f t="shared" si="219"/>
        <v>1250000</v>
      </c>
      <c r="T1739" s="251">
        <f t="shared" si="207"/>
        <v>0</v>
      </c>
    </row>
    <row r="1740" spans="2:20" ht="15.9" hidden="1" x14ac:dyDescent="0.4">
      <c r="B1740" s="208"/>
      <c r="C1740" s="180" t="s">
        <v>670</v>
      </c>
      <c r="D1740" s="178">
        <v>1</v>
      </c>
      <c r="E1740" s="179" t="s">
        <v>38</v>
      </c>
      <c r="F1740" s="254">
        <v>1200000</v>
      </c>
      <c r="G1740" s="254">
        <f t="shared" si="216"/>
        <v>1200000</v>
      </c>
      <c r="H1740" s="178">
        <v>1</v>
      </c>
      <c r="I1740" s="179" t="s">
        <v>38</v>
      </c>
      <c r="J1740" s="254">
        <v>1200000</v>
      </c>
      <c r="K1740" s="254">
        <f t="shared" si="217"/>
        <v>1200000</v>
      </c>
      <c r="L1740" s="178">
        <v>1</v>
      </c>
      <c r="M1740" s="179" t="s">
        <v>38</v>
      </c>
      <c r="N1740" s="254">
        <v>1200000</v>
      </c>
      <c r="O1740" s="254">
        <f t="shared" si="218"/>
        <v>1200000</v>
      </c>
      <c r="P1740" s="178">
        <v>1</v>
      </c>
      <c r="Q1740" s="179" t="s">
        <v>38</v>
      </c>
      <c r="R1740" s="254">
        <v>1200000</v>
      </c>
      <c r="S1740" s="254">
        <f t="shared" si="219"/>
        <v>1200000</v>
      </c>
      <c r="T1740" s="251">
        <f t="shared" si="207"/>
        <v>0</v>
      </c>
    </row>
    <row r="1741" spans="2:20" ht="15.9" hidden="1" x14ac:dyDescent="0.4">
      <c r="B1741" s="208"/>
      <c r="C1741" s="180" t="s">
        <v>642</v>
      </c>
      <c r="D1741" s="178">
        <v>1</v>
      </c>
      <c r="E1741" s="179" t="s">
        <v>38</v>
      </c>
      <c r="F1741" s="254">
        <v>4866000</v>
      </c>
      <c r="G1741" s="254">
        <f t="shared" si="216"/>
        <v>4866000</v>
      </c>
      <c r="H1741" s="178">
        <v>1</v>
      </c>
      <c r="I1741" s="179" t="s">
        <v>38</v>
      </c>
      <c r="J1741" s="254">
        <v>4866000</v>
      </c>
      <c r="K1741" s="254">
        <f t="shared" si="217"/>
        <v>4866000</v>
      </c>
      <c r="L1741" s="178">
        <v>0</v>
      </c>
      <c r="M1741" s="179" t="s">
        <v>38</v>
      </c>
      <c r="N1741" s="254">
        <v>4866000</v>
      </c>
      <c r="O1741" s="254">
        <f t="shared" si="218"/>
        <v>0</v>
      </c>
      <c r="P1741" s="178">
        <v>0</v>
      </c>
      <c r="Q1741" s="179" t="s">
        <v>38</v>
      </c>
      <c r="R1741" s="254">
        <v>4866000</v>
      </c>
      <c r="S1741" s="254">
        <f t="shared" si="219"/>
        <v>0</v>
      </c>
      <c r="T1741" s="251">
        <f t="shared" si="207"/>
        <v>0</v>
      </c>
    </row>
    <row r="1742" spans="2:20" ht="15.9" hidden="1" x14ac:dyDescent="0.4">
      <c r="B1742" s="208"/>
      <c r="C1742" s="180" t="s">
        <v>669</v>
      </c>
      <c r="D1742" s="178">
        <v>96</v>
      </c>
      <c r="E1742" s="179" t="s">
        <v>445</v>
      </c>
      <c r="F1742" s="254">
        <v>200000</v>
      </c>
      <c r="G1742" s="254">
        <f t="shared" si="216"/>
        <v>19200000</v>
      </c>
      <c r="H1742" s="178">
        <v>96</v>
      </c>
      <c r="I1742" s="179" t="s">
        <v>445</v>
      </c>
      <c r="J1742" s="254">
        <v>200000</v>
      </c>
      <c r="K1742" s="254">
        <f t="shared" si="217"/>
        <v>19200000</v>
      </c>
      <c r="L1742" s="178">
        <v>96</v>
      </c>
      <c r="M1742" s="179" t="s">
        <v>445</v>
      </c>
      <c r="N1742" s="254">
        <v>200000</v>
      </c>
      <c r="O1742" s="254">
        <f t="shared" si="218"/>
        <v>19200000</v>
      </c>
      <c r="P1742" s="178">
        <v>96</v>
      </c>
      <c r="Q1742" s="179" t="s">
        <v>445</v>
      </c>
      <c r="R1742" s="254">
        <v>200000</v>
      </c>
      <c r="S1742" s="254">
        <f t="shared" si="219"/>
        <v>19200000</v>
      </c>
      <c r="T1742" s="251">
        <f t="shared" si="207"/>
        <v>0</v>
      </c>
    </row>
    <row r="1743" spans="2:20" ht="29.15" hidden="1" x14ac:dyDescent="0.4">
      <c r="B1743" s="312" t="s">
        <v>69</v>
      </c>
      <c r="C1743" s="313" t="s">
        <v>679</v>
      </c>
      <c r="D1743" s="269">
        <v>24</v>
      </c>
      <c r="E1743" s="270" t="s">
        <v>30</v>
      </c>
      <c r="F1743" s="254">
        <v>0</v>
      </c>
      <c r="G1743" s="254">
        <f>G1744+G1754</f>
        <v>199018000</v>
      </c>
      <c r="H1743" s="314">
        <v>24</v>
      </c>
      <c r="I1743" s="315" t="s">
        <v>30</v>
      </c>
      <c r="J1743" s="316">
        <v>0</v>
      </c>
      <c r="K1743" s="316">
        <f>K1744+K1754</f>
        <v>199018000</v>
      </c>
      <c r="L1743" s="314">
        <v>24</v>
      </c>
      <c r="M1743" s="315" t="s">
        <v>30</v>
      </c>
      <c r="N1743" s="316">
        <v>0</v>
      </c>
      <c r="O1743" s="316">
        <f>O1744+O1754</f>
        <v>175792000</v>
      </c>
      <c r="P1743" s="314">
        <v>24</v>
      </c>
      <c r="Q1743" s="315" t="s">
        <v>30</v>
      </c>
      <c r="R1743" s="316">
        <v>0</v>
      </c>
      <c r="S1743" s="316">
        <f>S1744+S1754</f>
        <v>175792000</v>
      </c>
      <c r="T1743" s="251">
        <f t="shared" si="207"/>
        <v>0</v>
      </c>
    </row>
    <row r="1744" spans="2:20" ht="15.9" hidden="1" x14ac:dyDescent="0.4">
      <c r="B1744" s="208">
        <v>525111</v>
      </c>
      <c r="C1744" s="180" t="s">
        <v>174</v>
      </c>
      <c r="D1744" s="178"/>
      <c r="E1744" s="179"/>
      <c r="F1744" s="180">
        <v>0</v>
      </c>
      <c r="G1744" s="254">
        <f>SUM(G1745:G1753)</f>
        <v>127295000</v>
      </c>
      <c r="H1744" s="178"/>
      <c r="I1744" s="179"/>
      <c r="J1744" s="180">
        <v>0</v>
      </c>
      <c r="K1744" s="254">
        <f>SUM(K1745:K1753)</f>
        <v>127295000</v>
      </c>
      <c r="L1744" s="178"/>
      <c r="M1744" s="179"/>
      <c r="N1744" s="180">
        <v>0</v>
      </c>
      <c r="O1744" s="254">
        <f>SUM(O1745:O1753)</f>
        <v>127295000</v>
      </c>
      <c r="P1744" s="178"/>
      <c r="Q1744" s="179"/>
      <c r="R1744" s="180">
        <v>0</v>
      </c>
      <c r="S1744" s="254">
        <f>SUM(S1745:S1753)</f>
        <v>127295000</v>
      </c>
      <c r="T1744" s="251">
        <f t="shared" si="207"/>
        <v>0</v>
      </c>
    </row>
    <row r="1745" spans="2:20" ht="15.9" hidden="1" x14ac:dyDescent="0.4">
      <c r="B1745" s="208" t="s">
        <v>27</v>
      </c>
      <c r="C1745" s="180" t="s">
        <v>46</v>
      </c>
      <c r="D1745" s="178">
        <v>47</v>
      </c>
      <c r="E1745" s="179" t="s">
        <v>47</v>
      </c>
      <c r="F1745" s="254">
        <v>150000</v>
      </c>
      <c r="G1745" s="254">
        <f t="shared" ref="G1745:G1753" si="220">ROUNDDOWN(D1745*F1745,-3)</f>
        <v>7050000</v>
      </c>
      <c r="H1745" s="178">
        <v>47</v>
      </c>
      <c r="I1745" s="179" t="s">
        <v>47</v>
      </c>
      <c r="J1745" s="254">
        <v>150000</v>
      </c>
      <c r="K1745" s="254">
        <f t="shared" ref="K1745:K1753" si="221">ROUNDDOWN(H1745*J1745,-3)</f>
        <v>7050000</v>
      </c>
      <c r="L1745" s="178">
        <v>47</v>
      </c>
      <c r="M1745" s="179" t="s">
        <v>47</v>
      </c>
      <c r="N1745" s="254">
        <v>150000</v>
      </c>
      <c r="O1745" s="254">
        <f t="shared" ref="O1745:O1753" si="222">ROUNDDOWN(L1745*N1745,-3)</f>
        <v>7050000</v>
      </c>
      <c r="P1745" s="178">
        <v>47</v>
      </c>
      <c r="Q1745" s="179" t="s">
        <v>47</v>
      </c>
      <c r="R1745" s="254">
        <v>150000</v>
      </c>
      <c r="S1745" s="254">
        <f t="shared" ref="S1745:S1753" si="223">ROUNDDOWN(P1745*R1745,-3)</f>
        <v>7050000</v>
      </c>
      <c r="T1745" s="251">
        <f t="shared" si="207"/>
        <v>0</v>
      </c>
    </row>
    <row r="1746" spans="2:20" ht="15.9" hidden="1" x14ac:dyDescent="0.4">
      <c r="B1746" s="208" t="s">
        <v>27</v>
      </c>
      <c r="C1746" s="180" t="s">
        <v>48</v>
      </c>
      <c r="D1746" s="178">
        <v>314</v>
      </c>
      <c r="E1746" s="179" t="s">
        <v>47</v>
      </c>
      <c r="F1746" s="254">
        <v>150000</v>
      </c>
      <c r="G1746" s="254">
        <f t="shared" si="220"/>
        <v>47100000</v>
      </c>
      <c r="H1746" s="178">
        <v>314</v>
      </c>
      <c r="I1746" s="179" t="s">
        <v>47</v>
      </c>
      <c r="J1746" s="254">
        <v>150000</v>
      </c>
      <c r="K1746" s="254">
        <f t="shared" si="221"/>
        <v>47100000</v>
      </c>
      <c r="L1746" s="178">
        <v>314</v>
      </c>
      <c r="M1746" s="179" t="s">
        <v>47</v>
      </c>
      <c r="N1746" s="254">
        <v>150000</v>
      </c>
      <c r="O1746" s="254">
        <f t="shared" si="222"/>
        <v>47100000</v>
      </c>
      <c r="P1746" s="178">
        <v>314</v>
      </c>
      <c r="Q1746" s="179" t="s">
        <v>47</v>
      </c>
      <c r="R1746" s="254">
        <v>150000</v>
      </c>
      <c r="S1746" s="254">
        <f t="shared" si="223"/>
        <v>47100000</v>
      </c>
      <c r="T1746" s="251">
        <f t="shared" si="207"/>
        <v>0</v>
      </c>
    </row>
    <row r="1747" spans="2:20" ht="15.9" hidden="1" x14ac:dyDescent="0.4">
      <c r="B1747" s="208"/>
      <c r="C1747" s="180" t="s">
        <v>672</v>
      </c>
      <c r="D1747" s="178">
        <v>186</v>
      </c>
      <c r="E1747" s="179" t="s">
        <v>47</v>
      </c>
      <c r="F1747" s="254">
        <v>150000</v>
      </c>
      <c r="G1747" s="254">
        <f t="shared" si="220"/>
        <v>27900000</v>
      </c>
      <c r="H1747" s="178">
        <v>186</v>
      </c>
      <c r="I1747" s="179" t="s">
        <v>47</v>
      </c>
      <c r="J1747" s="254">
        <v>150000</v>
      </c>
      <c r="K1747" s="254">
        <f t="shared" si="221"/>
        <v>27900000</v>
      </c>
      <c r="L1747" s="178">
        <v>186</v>
      </c>
      <c r="M1747" s="179" t="s">
        <v>47</v>
      </c>
      <c r="N1747" s="254">
        <v>150000</v>
      </c>
      <c r="O1747" s="254">
        <f t="shared" si="222"/>
        <v>27900000</v>
      </c>
      <c r="P1747" s="178">
        <v>186</v>
      </c>
      <c r="Q1747" s="179" t="s">
        <v>47</v>
      </c>
      <c r="R1747" s="254">
        <v>150000</v>
      </c>
      <c r="S1747" s="254">
        <f t="shared" si="223"/>
        <v>27900000</v>
      </c>
      <c r="T1747" s="251">
        <f t="shared" si="207"/>
        <v>0</v>
      </c>
    </row>
    <row r="1748" spans="2:20" ht="15.9" hidden="1" x14ac:dyDescent="0.4">
      <c r="B1748" s="208"/>
      <c r="C1748" s="180" t="s">
        <v>638</v>
      </c>
      <c r="D1748" s="178">
        <v>1</v>
      </c>
      <c r="E1748" s="179" t="s">
        <v>38</v>
      </c>
      <c r="F1748" s="254">
        <v>12880000</v>
      </c>
      <c r="G1748" s="254">
        <f t="shared" si="220"/>
        <v>12880000</v>
      </c>
      <c r="H1748" s="178">
        <v>1</v>
      </c>
      <c r="I1748" s="179" t="s">
        <v>38</v>
      </c>
      <c r="J1748" s="254">
        <v>12880000</v>
      </c>
      <c r="K1748" s="254">
        <f t="shared" si="221"/>
        <v>12880000</v>
      </c>
      <c r="L1748" s="178">
        <v>1</v>
      </c>
      <c r="M1748" s="179" t="s">
        <v>38</v>
      </c>
      <c r="N1748" s="254">
        <v>12880000</v>
      </c>
      <c r="O1748" s="254">
        <f t="shared" si="222"/>
        <v>12880000</v>
      </c>
      <c r="P1748" s="178">
        <v>1</v>
      </c>
      <c r="Q1748" s="179" t="s">
        <v>38</v>
      </c>
      <c r="R1748" s="254">
        <v>12880000</v>
      </c>
      <c r="S1748" s="254">
        <f t="shared" si="223"/>
        <v>12880000</v>
      </c>
      <c r="T1748" s="251">
        <f t="shared" si="207"/>
        <v>0</v>
      </c>
    </row>
    <row r="1749" spans="2:20" ht="15.9" hidden="1" x14ac:dyDescent="0.4">
      <c r="B1749" s="208"/>
      <c r="C1749" s="180" t="s">
        <v>673</v>
      </c>
      <c r="D1749" s="178">
        <v>1</v>
      </c>
      <c r="E1749" s="179" t="s">
        <v>38</v>
      </c>
      <c r="F1749" s="254">
        <v>8555000</v>
      </c>
      <c r="G1749" s="254">
        <f t="shared" si="220"/>
        <v>8555000</v>
      </c>
      <c r="H1749" s="178">
        <v>1</v>
      </c>
      <c r="I1749" s="179" t="s">
        <v>38</v>
      </c>
      <c r="J1749" s="254">
        <v>8555000</v>
      </c>
      <c r="K1749" s="254">
        <f t="shared" si="221"/>
        <v>8555000</v>
      </c>
      <c r="L1749" s="178">
        <v>1</v>
      </c>
      <c r="M1749" s="179" t="s">
        <v>38</v>
      </c>
      <c r="N1749" s="254">
        <v>8555000</v>
      </c>
      <c r="O1749" s="254">
        <f t="shared" si="222"/>
        <v>8555000</v>
      </c>
      <c r="P1749" s="178">
        <v>1</v>
      </c>
      <c r="Q1749" s="179" t="s">
        <v>38</v>
      </c>
      <c r="R1749" s="254">
        <v>8555000</v>
      </c>
      <c r="S1749" s="254">
        <f t="shared" si="223"/>
        <v>8555000</v>
      </c>
      <c r="T1749" s="251">
        <f t="shared" ref="T1749:T1812" si="224">O1749-S1749</f>
        <v>0</v>
      </c>
    </row>
    <row r="1750" spans="2:20" ht="15.9" hidden="1" x14ac:dyDescent="0.4">
      <c r="B1750" s="208"/>
      <c r="C1750" s="180" t="s">
        <v>76</v>
      </c>
      <c r="D1750" s="178">
        <v>1</v>
      </c>
      <c r="E1750" s="179" t="s">
        <v>38</v>
      </c>
      <c r="F1750" s="254">
        <v>7250000</v>
      </c>
      <c r="G1750" s="254">
        <f t="shared" si="220"/>
        <v>7250000</v>
      </c>
      <c r="H1750" s="178">
        <v>1</v>
      </c>
      <c r="I1750" s="179" t="s">
        <v>38</v>
      </c>
      <c r="J1750" s="254">
        <v>7250000</v>
      </c>
      <c r="K1750" s="254">
        <f t="shared" si="221"/>
        <v>7250000</v>
      </c>
      <c r="L1750" s="178">
        <v>1</v>
      </c>
      <c r="M1750" s="179" t="s">
        <v>38</v>
      </c>
      <c r="N1750" s="254">
        <v>7250000</v>
      </c>
      <c r="O1750" s="254">
        <f t="shared" si="222"/>
        <v>7250000</v>
      </c>
      <c r="P1750" s="178">
        <v>1</v>
      </c>
      <c r="Q1750" s="179" t="s">
        <v>38</v>
      </c>
      <c r="R1750" s="254">
        <v>7250000</v>
      </c>
      <c r="S1750" s="254">
        <f t="shared" si="223"/>
        <v>7250000</v>
      </c>
      <c r="T1750" s="251">
        <f t="shared" si="224"/>
        <v>0</v>
      </c>
    </row>
    <row r="1751" spans="2:20" ht="15.9" hidden="1" x14ac:dyDescent="0.4">
      <c r="B1751" s="208"/>
      <c r="C1751" s="180" t="s">
        <v>676</v>
      </c>
      <c r="D1751" s="178">
        <v>1</v>
      </c>
      <c r="E1751" s="179" t="s">
        <v>38</v>
      </c>
      <c r="F1751" s="254">
        <v>6000000</v>
      </c>
      <c r="G1751" s="254">
        <f t="shared" si="220"/>
        <v>6000000</v>
      </c>
      <c r="H1751" s="178">
        <v>1</v>
      </c>
      <c r="I1751" s="179" t="s">
        <v>38</v>
      </c>
      <c r="J1751" s="254">
        <v>6000000</v>
      </c>
      <c r="K1751" s="254">
        <f t="shared" si="221"/>
        <v>6000000</v>
      </c>
      <c r="L1751" s="178">
        <v>1</v>
      </c>
      <c r="M1751" s="179" t="s">
        <v>38</v>
      </c>
      <c r="N1751" s="254">
        <v>6000000</v>
      </c>
      <c r="O1751" s="254">
        <f t="shared" si="222"/>
        <v>6000000</v>
      </c>
      <c r="P1751" s="178">
        <v>1</v>
      </c>
      <c r="Q1751" s="179" t="s">
        <v>38</v>
      </c>
      <c r="R1751" s="254">
        <v>6000000</v>
      </c>
      <c r="S1751" s="254">
        <f t="shared" si="223"/>
        <v>6000000</v>
      </c>
      <c r="T1751" s="251">
        <f t="shared" si="224"/>
        <v>0</v>
      </c>
    </row>
    <row r="1752" spans="2:20" ht="15.9" hidden="1" x14ac:dyDescent="0.4">
      <c r="B1752" s="208"/>
      <c r="C1752" s="180" t="s">
        <v>677</v>
      </c>
      <c r="D1752" s="178">
        <v>1</v>
      </c>
      <c r="E1752" s="179" t="s">
        <v>38</v>
      </c>
      <c r="F1752" s="254">
        <v>5760000</v>
      </c>
      <c r="G1752" s="254">
        <f t="shared" si="220"/>
        <v>5760000</v>
      </c>
      <c r="H1752" s="178">
        <v>1</v>
      </c>
      <c r="I1752" s="179" t="s">
        <v>38</v>
      </c>
      <c r="J1752" s="254">
        <v>5760000</v>
      </c>
      <c r="K1752" s="254">
        <f t="shared" si="221"/>
        <v>5760000</v>
      </c>
      <c r="L1752" s="178">
        <v>1</v>
      </c>
      <c r="M1752" s="179" t="s">
        <v>38</v>
      </c>
      <c r="N1752" s="254">
        <v>5760000</v>
      </c>
      <c r="O1752" s="254">
        <f t="shared" si="222"/>
        <v>5760000</v>
      </c>
      <c r="P1752" s="178">
        <v>1</v>
      </c>
      <c r="Q1752" s="179" t="s">
        <v>38</v>
      </c>
      <c r="R1752" s="254">
        <v>5760000</v>
      </c>
      <c r="S1752" s="254">
        <f t="shared" si="223"/>
        <v>5760000</v>
      </c>
      <c r="T1752" s="251">
        <f t="shared" si="224"/>
        <v>0</v>
      </c>
    </row>
    <row r="1753" spans="2:20" ht="15.9" hidden="1" x14ac:dyDescent="0.4">
      <c r="B1753" s="208"/>
      <c r="C1753" s="180" t="s">
        <v>60</v>
      </c>
      <c r="D1753" s="178">
        <v>1</v>
      </c>
      <c r="E1753" s="179" t="s">
        <v>38</v>
      </c>
      <c r="F1753" s="254">
        <v>4800000</v>
      </c>
      <c r="G1753" s="254">
        <f t="shared" si="220"/>
        <v>4800000</v>
      </c>
      <c r="H1753" s="178">
        <v>1</v>
      </c>
      <c r="I1753" s="179" t="s">
        <v>38</v>
      </c>
      <c r="J1753" s="254">
        <v>4800000</v>
      </c>
      <c r="K1753" s="254">
        <f t="shared" si="221"/>
        <v>4800000</v>
      </c>
      <c r="L1753" s="178">
        <v>1</v>
      </c>
      <c r="M1753" s="179" t="s">
        <v>38</v>
      </c>
      <c r="N1753" s="254">
        <v>4800000</v>
      </c>
      <c r="O1753" s="254">
        <f t="shared" si="222"/>
        <v>4800000</v>
      </c>
      <c r="P1753" s="178">
        <v>1</v>
      </c>
      <c r="Q1753" s="179" t="s">
        <v>38</v>
      </c>
      <c r="R1753" s="254">
        <v>4800000</v>
      </c>
      <c r="S1753" s="254">
        <f t="shared" si="223"/>
        <v>4800000</v>
      </c>
      <c r="T1753" s="251">
        <f t="shared" si="224"/>
        <v>0</v>
      </c>
    </row>
    <row r="1754" spans="2:20" ht="15.9" hidden="1" x14ac:dyDescent="0.4">
      <c r="B1754" s="208">
        <v>525119</v>
      </c>
      <c r="C1754" s="180" t="s">
        <v>42</v>
      </c>
      <c r="D1754" s="178"/>
      <c r="E1754" s="179"/>
      <c r="F1754" s="180">
        <v>0</v>
      </c>
      <c r="G1754" s="254">
        <f>SUM(G1755:G1763)</f>
        <v>71723000</v>
      </c>
      <c r="H1754" s="178"/>
      <c r="I1754" s="179"/>
      <c r="J1754" s="180">
        <v>0</v>
      </c>
      <c r="K1754" s="254">
        <f>SUM(K1755:K1763)</f>
        <v>71723000</v>
      </c>
      <c r="L1754" s="178"/>
      <c r="M1754" s="179"/>
      <c r="N1754" s="180">
        <v>0</v>
      </c>
      <c r="O1754" s="254">
        <f>SUM(O1755:O1763)</f>
        <v>48497000</v>
      </c>
      <c r="P1754" s="178"/>
      <c r="Q1754" s="179"/>
      <c r="R1754" s="180">
        <v>0</v>
      </c>
      <c r="S1754" s="254">
        <f>SUM(S1755:S1763)</f>
        <v>48497000</v>
      </c>
      <c r="T1754" s="251">
        <f t="shared" si="224"/>
        <v>0</v>
      </c>
    </row>
    <row r="1755" spans="2:20" ht="15.9" hidden="1" x14ac:dyDescent="0.4">
      <c r="B1755" s="208"/>
      <c r="C1755" s="180" t="s">
        <v>645</v>
      </c>
      <c r="D1755" s="178">
        <v>1</v>
      </c>
      <c r="E1755" s="179" t="s">
        <v>66</v>
      </c>
      <c r="F1755" s="293">
        <v>180000</v>
      </c>
      <c r="G1755" s="254">
        <f t="shared" ref="G1755:G1763" si="225">ROUNDDOWN(D1755*F1755,-3)</f>
        <v>180000</v>
      </c>
      <c r="H1755" s="178">
        <v>1</v>
      </c>
      <c r="I1755" s="179" t="s">
        <v>66</v>
      </c>
      <c r="J1755" s="293">
        <v>180000</v>
      </c>
      <c r="K1755" s="254">
        <f t="shared" ref="K1755:K1763" si="226">ROUNDDOWN(H1755*J1755,-3)</f>
        <v>180000</v>
      </c>
      <c r="L1755" s="178">
        <v>1</v>
      </c>
      <c r="M1755" s="179" t="s">
        <v>66</v>
      </c>
      <c r="N1755" s="293">
        <v>180000</v>
      </c>
      <c r="O1755" s="254">
        <f t="shared" ref="O1755:O1763" si="227">ROUNDDOWN(L1755*N1755,-3)</f>
        <v>180000</v>
      </c>
      <c r="P1755" s="178">
        <v>1</v>
      </c>
      <c r="Q1755" s="179" t="s">
        <v>66</v>
      </c>
      <c r="R1755" s="293">
        <v>180000</v>
      </c>
      <c r="S1755" s="254">
        <f t="shared" ref="S1755:S1763" si="228">ROUNDDOWN(P1755*R1755,-3)</f>
        <v>180000</v>
      </c>
      <c r="T1755" s="251">
        <f t="shared" si="224"/>
        <v>0</v>
      </c>
    </row>
    <row r="1756" spans="2:20" ht="15.9" hidden="1" x14ac:dyDescent="0.4">
      <c r="B1756" s="208"/>
      <c r="C1756" s="180" t="s">
        <v>64</v>
      </c>
      <c r="D1756" s="178">
        <v>1</v>
      </c>
      <c r="E1756" s="179" t="s">
        <v>38</v>
      </c>
      <c r="F1756" s="293">
        <v>5000000</v>
      </c>
      <c r="G1756" s="254">
        <f t="shared" si="225"/>
        <v>5000000</v>
      </c>
      <c r="H1756" s="178">
        <v>1</v>
      </c>
      <c r="I1756" s="179" t="s">
        <v>38</v>
      </c>
      <c r="J1756" s="293">
        <v>5000000</v>
      </c>
      <c r="K1756" s="254">
        <f t="shared" si="226"/>
        <v>5000000</v>
      </c>
      <c r="L1756" s="178">
        <v>1</v>
      </c>
      <c r="M1756" s="179" t="s">
        <v>38</v>
      </c>
      <c r="N1756" s="293">
        <v>5000000</v>
      </c>
      <c r="O1756" s="254">
        <f t="shared" si="227"/>
        <v>5000000</v>
      </c>
      <c r="P1756" s="178">
        <v>1</v>
      </c>
      <c r="Q1756" s="179" t="s">
        <v>38</v>
      </c>
      <c r="R1756" s="293">
        <v>5000000</v>
      </c>
      <c r="S1756" s="254">
        <f t="shared" si="228"/>
        <v>5000000</v>
      </c>
      <c r="T1756" s="251">
        <f t="shared" si="224"/>
        <v>0</v>
      </c>
    </row>
    <row r="1757" spans="2:20" ht="15.9" hidden="1" x14ac:dyDescent="0.4">
      <c r="B1757" s="208"/>
      <c r="C1757" s="180" t="s">
        <v>680</v>
      </c>
      <c r="D1757" s="178">
        <v>1</v>
      </c>
      <c r="E1757" s="179" t="s">
        <v>38</v>
      </c>
      <c r="F1757" s="293">
        <v>4866000</v>
      </c>
      <c r="G1757" s="254">
        <f t="shared" si="225"/>
        <v>4866000</v>
      </c>
      <c r="H1757" s="178">
        <v>1</v>
      </c>
      <c r="I1757" s="179" t="s">
        <v>38</v>
      </c>
      <c r="J1757" s="293">
        <v>4866000</v>
      </c>
      <c r="K1757" s="254">
        <f t="shared" si="226"/>
        <v>4866000</v>
      </c>
      <c r="L1757" s="178">
        <v>0</v>
      </c>
      <c r="M1757" s="179" t="s">
        <v>38</v>
      </c>
      <c r="N1757" s="293">
        <v>4866000</v>
      </c>
      <c r="O1757" s="254">
        <f t="shared" si="227"/>
        <v>0</v>
      </c>
      <c r="P1757" s="178">
        <v>0</v>
      </c>
      <c r="Q1757" s="179" t="s">
        <v>38</v>
      </c>
      <c r="R1757" s="293">
        <v>4866000</v>
      </c>
      <c r="S1757" s="254">
        <f t="shared" si="228"/>
        <v>0</v>
      </c>
      <c r="T1757" s="251">
        <f t="shared" si="224"/>
        <v>0</v>
      </c>
    </row>
    <row r="1758" spans="2:20" ht="15.9" hidden="1" x14ac:dyDescent="0.4">
      <c r="B1758" s="208"/>
      <c r="C1758" s="180" t="s">
        <v>55</v>
      </c>
      <c r="D1758" s="178">
        <v>1</v>
      </c>
      <c r="E1758" s="179" t="s">
        <v>66</v>
      </c>
      <c r="F1758" s="293">
        <v>217000</v>
      </c>
      <c r="G1758" s="254">
        <f t="shared" si="225"/>
        <v>217000</v>
      </c>
      <c r="H1758" s="178">
        <v>1</v>
      </c>
      <c r="I1758" s="179" t="s">
        <v>66</v>
      </c>
      <c r="J1758" s="293">
        <v>217000</v>
      </c>
      <c r="K1758" s="254">
        <f t="shared" si="226"/>
        <v>217000</v>
      </c>
      <c r="L1758" s="178">
        <v>1</v>
      </c>
      <c r="M1758" s="179" t="s">
        <v>66</v>
      </c>
      <c r="N1758" s="293">
        <v>217000</v>
      </c>
      <c r="O1758" s="254">
        <f t="shared" si="227"/>
        <v>217000</v>
      </c>
      <c r="P1758" s="178">
        <v>1</v>
      </c>
      <c r="Q1758" s="179" t="s">
        <v>66</v>
      </c>
      <c r="R1758" s="293">
        <v>217000</v>
      </c>
      <c r="S1758" s="254">
        <f t="shared" si="228"/>
        <v>217000</v>
      </c>
      <c r="T1758" s="251">
        <f t="shared" si="224"/>
        <v>0</v>
      </c>
    </row>
    <row r="1759" spans="2:20" ht="15.9" hidden="1" x14ac:dyDescent="0.4">
      <c r="B1759" s="208"/>
      <c r="C1759" s="180" t="s">
        <v>44</v>
      </c>
      <c r="D1759" s="178">
        <v>24</v>
      </c>
      <c r="E1759" s="179" t="s">
        <v>40</v>
      </c>
      <c r="F1759" s="254">
        <v>675000</v>
      </c>
      <c r="G1759" s="254">
        <f t="shared" si="225"/>
        <v>16200000</v>
      </c>
      <c r="H1759" s="178">
        <v>24</v>
      </c>
      <c r="I1759" s="179" t="s">
        <v>40</v>
      </c>
      <c r="J1759" s="254">
        <v>675000</v>
      </c>
      <c r="K1759" s="254">
        <f t="shared" si="226"/>
        <v>16200000</v>
      </c>
      <c r="L1759" s="178">
        <v>24</v>
      </c>
      <c r="M1759" s="179" t="s">
        <v>40</v>
      </c>
      <c r="N1759" s="254">
        <v>675000</v>
      </c>
      <c r="O1759" s="254">
        <f t="shared" si="227"/>
        <v>16200000</v>
      </c>
      <c r="P1759" s="178">
        <v>24</v>
      </c>
      <c r="Q1759" s="179" t="s">
        <v>40</v>
      </c>
      <c r="R1759" s="254">
        <v>675000</v>
      </c>
      <c r="S1759" s="254">
        <f t="shared" si="228"/>
        <v>16200000</v>
      </c>
      <c r="T1759" s="251">
        <f t="shared" si="224"/>
        <v>0</v>
      </c>
    </row>
    <row r="1760" spans="2:20" ht="15.9" hidden="1" x14ac:dyDescent="0.4">
      <c r="B1760" s="277"/>
      <c r="C1760" s="180" t="s">
        <v>58</v>
      </c>
      <c r="D1760" s="178">
        <f>9*24</f>
        <v>216</v>
      </c>
      <c r="E1760" s="179" t="s">
        <v>59</v>
      </c>
      <c r="F1760" s="254">
        <v>85000</v>
      </c>
      <c r="G1760" s="254">
        <f t="shared" si="225"/>
        <v>18360000</v>
      </c>
      <c r="H1760" s="178">
        <f>9*24</f>
        <v>216</v>
      </c>
      <c r="I1760" s="179" t="s">
        <v>59</v>
      </c>
      <c r="J1760" s="254">
        <v>85000</v>
      </c>
      <c r="K1760" s="254">
        <f t="shared" si="226"/>
        <v>18360000</v>
      </c>
      <c r="L1760" s="178">
        <v>0</v>
      </c>
      <c r="M1760" s="179" t="s">
        <v>59</v>
      </c>
      <c r="N1760" s="254">
        <v>85000</v>
      </c>
      <c r="O1760" s="254">
        <f t="shared" si="227"/>
        <v>0</v>
      </c>
      <c r="P1760" s="178">
        <v>0</v>
      </c>
      <c r="Q1760" s="179" t="s">
        <v>59</v>
      </c>
      <c r="R1760" s="254">
        <v>85000</v>
      </c>
      <c r="S1760" s="254">
        <f t="shared" si="228"/>
        <v>0</v>
      </c>
      <c r="T1760" s="251">
        <f t="shared" si="224"/>
        <v>0</v>
      </c>
    </row>
    <row r="1761" spans="2:20" ht="15.9" hidden="1" x14ac:dyDescent="0.4">
      <c r="B1761" s="208"/>
      <c r="C1761" s="180" t="s">
        <v>678</v>
      </c>
      <c r="D1761" s="178">
        <v>1</v>
      </c>
      <c r="E1761" s="179" t="s">
        <v>38</v>
      </c>
      <c r="F1761" s="254">
        <v>1250000</v>
      </c>
      <c r="G1761" s="254">
        <f t="shared" si="225"/>
        <v>1250000</v>
      </c>
      <c r="H1761" s="178">
        <v>1</v>
      </c>
      <c r="I1761" s="179" t="s">
        <v>38</v>
      </c>
      <c r="J1761" s="254">
        <v>1250000</v>
      </c>
      <c r="K1761" s="254">
        <f t="shared" si="226"/>
        <v>1250000</v>
      </c>
      <c r="L1761" s="178">
        <v>1</v>
      </c>
      <c r="M1761" s="179" t="s">
        <v>38</v>
      </c>
      <c r="N1761" s="254">
        <v>1250000</v>
      </c>
      <c r="O1761" s="254">
        <f t="shared" si="227"/>
        <v>1250000</v>
      </c>
      <c r="P1761" s="178">
        <v>1</v>
      </c>
      <c r="Q1761" s="179" t="s">
        <v>38</v>
      </c>
      <c r="R1761" s="254">
        <v>1250000</v>
      </c>
      <c r="S1761" s="254">
        <f t="shared" si="228"/>
        <v>1250000</v>
      </c>
      <c r="T1761" s="251">
        <f t="shared" si="224"/>
        <v>0</v>
      </c>
    </row>
    <row r="1762" spans="2:20" ht="15.9" hidden="1" x14ac:dyDescent="0.4">
      <c r="B1762" s="208"/>
      <c r="C1762" s="180" t="s">
        <v>670</v>
      </c>
      <c r="D1762" s="178">
        <v>1</v>
      </c>
      <c r="E1762" s="179" t="s">
        <v>38</v>
      </c>
      <c r="F1762" s="254">
        <v>1650000</v>
      </c>
      <c r="G1762" s="254">
        <f t="shared" si="225"/>
        <v>1650000</v>
      </c>
      <c r="H1762" s="178">
        <v>1</v>
      </c>
      <c r="I1762" s="179" t="s">
        <v>38</v>
      </c>
      <c r="J1762" s="254">
        <v>1650000</v>
      </c>
      <c r="K1762" s="254">
        <f t="shared" si="226"/>
        <v>1650000</v>
      </c>
      <c r="L1762" s="178">
        <v>1</v>
      </c>
      <c r="M1762" s="179" t="s">
        <v>38</v>
      </c>
      <c r="N1762" s="254">
        <v>1650000</v>
      </c>
      <c r="O1762" s="254">
        <f t="shared" si="227"/>
        <v>1650000</v>
      </c>
      <c r="P1762" s="178">
        <v>1</v>
      </c>
      <c r="Q1762" s="179" t="s">
        <v>38</v>
      </c>
      <c r="R1762" s="254">
        <v>1650000</v>
      </c>
      <c r="S1762" s="254">
        <f t="shared" si="228"/>
        <v>1650000</v>
      </c>
      <c r="T1762" s="251">
        <f t="shared" si="224"/>
        <v>0</v>
      </c>
    </row>
    <row r="1763" spans="2:20" ht="15.9" hidden="1" x14ac:dyDescent="0.4">
      <c r="B1763" s="208"/>
      <c r="C1763" s="180" t="s">
        <v>669</v>
      </c>
      <c r="D1763" s="178">
        <v>120</v>
      </c>
      <c r="E1763" s="179" t="s">
        <v>445</v>
      </c>
      <c r="F1763" s="254">
        <v>200000</v>
      </c>
      <c r="G1763" s="254">
        <f t="shared" si="225"/>
        <v>24000000</v>
      </c>
      <c r="H1763" s="178">
        <v>120</v>
      </c>
      <c r="I1763" s="179" t="s">
        <v>445</v>
      </c>
      <c r="J1763" s="254">
        <v>200000</v>
      </c>
      <c r="K1763" s="254">
        <f t="shared" si="226"/>
        <v>24000000</v>
      </c>
      <c r="L1763" s="178">
        <v>120</v>
      </c>
      <c r="M1763" s="179" t="s">
        <v>445</v>
      </c>
      <c r="N1763" s="254">
        <v>200000</v>
      </c>
      <c r="O1763" s="254">
        <f t="shared" si="227"/>
        <v>24000000</v>
      </c>
      <c r="P1763" s="178">
        <v>120</v>
      </c>
      <c r="Q1763" s="179" t="s">
        <v>445</v>
      </c>
      <c r="R1763" s="254">
        <v>200000</v>
      </c>
      <c r="S1763" s="254">
        <f t="shared" si="228"/>
        <v>24000000</v>
      </c>
      <c r="T1763" s="251">
        <f t="shared" si="224"/>
        <v>0</v>
      </c>
    </row>
    <row r="1764" spans="2:20" ht="29.15" hidden="1" x14ac:dyDescent="0.4">
      <c r="B1764" s="312" t="s">
        <v>77</v>
      </c>
      <c r="C1764" s="313" t="s">
        <v>681</v>
      </c>
      <c r="D1764" s="269">
        <v>24</v>
      </c>
      <c r="E1764" s="270" t="s">
        <v>30</v>
      </c>
      <c r="F1764" s="254">
        <v>0</v>
      </c>
      <c r="G1764" s="254">
        <f>G1765+G1772</f>
        <v>172299000</v>
      </c>
      <c r="H1764" s="314">
        <v>24</v>
      </c>
      <c r="I1764" s="315" t="s">
        <v>30</v>
      </c>
      <c r="J1764" s="316">
        <v>0</v>
      </c>
      <c r="K1764" s="316">
        <f>K1765+K1772</f>
        <v>172299000</v>
      </c>
      <c r="L1764" s="314">
        <v>24</v>
      </c>
      <c r="M1764" s="315" t="s">
        <v>30</v>
      </c>
      <c r="N1764" s="316">
        <v>0</v>
      </c>
      <c r="O1764" s="316">
        <f>O1765+O1772</f>
        <v>160059000</v>
      </c>
      <c r="P1764" s="314">
        <v>24</v>
      </c>
      <c r="Q1764" s="315" t="s">
        <v>30</v>
      </c>
      <c r="R1764" s="316">
        <v>0</v>
      </c>
      <c r="S1764" s="316">
        <f>S1765+S1772</f>
        <v>160059000</v>
      </c>
      <c r="T1764" s="251">
        <f t="shared" si="224"/>
        <v>0</v>
      </c>
    </row>
    <row r="1765" spans="2:20" ht="15.9" hidden="1" x14ac:dyDescent="0.4">
      <c r="B1765" s="208">
        <v>525111</v>
      </c>
      <c r="C1765" s="180" t="s">
        <v>174</v>
      </c>
      <c r="D1765" s="178"/>
      <c r="E1765" s="179"/>
      <c r="F1765" s="180">
        <v>0</v>
      </c>
      <c r="G1765" s="254">
        <f>SUM(G1766:G1771)</f>
        <v>118900000</v>
      </c>
      <c r="H1765" s="178"/>
      <c r="I1765" s="179"/>
      <c r="J1765" s="180">
        <v>0</v>
      </c>
      <c r="K1765" s="254">
        <f>SUM(K1766:K1771)</f>
        <v>118900000</v>
      </c>
      <c r="L1765" s="178"/>
      <c r="M1765" s="179"/>
      <c r="N1765" s="180">
        <v>0</v>
      </c>
      <c r="O1765" s="254">
        <f>SUM(O1766:O1771)</f>
        <v>118900000</v>
      </c>
      <c r="P1765" s="178"/>
      <c r="Q1765" s="179"/>
      <c r="R1765" s="180">
        <v>0</v>
      </c>
      <c r="S1765" s="254">
        <f>SUM(S1766:S1771)</f>
        <v>118900000</v>
      </c>
      <c r="T1765" s="251">
        <f t="shared" si="224"/>
        <v>0</v>
      </c>
    </row>
    <row r="1766" spans="2:20" ht="15.9" hidden="1" x14ac:dyDescent="0.4">
      <c r="B1766" s="208" t="s">
        <v>27</v>
      </c>
      <c r="C1766" s="180" t="s">
        <v>46</v>
      </c>
      <c r="D1766" s="178">
        <v>110</v>
      </c>
      <c r="E1766" s="179" t="s">
        <v>47</v>
      </c>
      <c r="F1766" s="254">
        <v>150000</v>
      </c>
      <c r="G1766" s="254">
        <f t="shared" ref="G1766:G1771" si="229">ROUNDDOWN(D1766*F1766,-3)</f>
        <v>16500000</v>
      </c>
      <c r="H1766" s="178">
        <v>110</v>
      </c>
      <c r="I1766" s="179" t="s">
        <v>47</v>
      </c>
      <c r="J1766" s="254">
        <v>150000</v>
      </c>
      <c r="K1766" s="254">
        <f t="shared" ref="K1766:K1771" si="230">ROUNDDOWN(H1766*J1766,-3)</f>
        <v>16500000</v>
      </c>
      <c r="L1766" s="178">
        <v>110</v>
      </c>
      <c r="M1766" s="179" t="s">
        <v>47</v>
      </c>
      <c r="N1766" s="254">
        <v>150000</v>
      </c>
      <c r="O1766" s="254">
        <f t="shared" ref="O1766:O1771" si="231">ROUNDDOWN(L1766*N1766,-3)</f>
        <v>16500000</v>
      </c>
      <c r="P1766" s="178">
        <v>110</v>
      </c>
      <c r="Q1766" s="179" t="s">
        <v>47</v>
      </c>
      <c r="R1766" s="254">
        <v>150000</v>
      </c>
      <c r="S1766" s="254">
        <f t="shared" ref="S1766:S1771" si="232">ROUNDDOWN(P1766*R1766,-3)</f>
        <v>16500000</v>
      </c>
      <c r="T1766" s="251">
        <f t="shared" si="224"/>
        <v>0</v>
      </c>
    </row>
    <row r="1767" spans="2:20" ht="15.9" hidden="1" x14ac:dyDescent="0.4">
      <c r="B1767" s="208" t="s">
        <v>27</v>
      </c>
      <c r="C1767" s="180" t="s">
        <v>48</v>
      </c>
      <c r="D1767" s="178">
        <v>457</v>
      </c>
      <c r="E1767" s="179" t="s">
        <v>47</v>
      </c>
      <c r="F1767" s="254">
        <v>150000</v>
      </c>
      <c r="G1767" s="254">
        <f t="shared" si="229"/>
        <v>68550000</v>
      </c>
      <c r="H1767" s="178">
        <v>457</v>
      </c>
      <c r="I1767" s="179" t="s">
        <v>47</v>
      </c>
      <c r="J1767" s="254">
        <v>150000</v>
      </c>
      <c r="K1767" s="254">
        <f t="shared" si="230"/>
        <v>68550000</v>
      </c>
      <c r="L1767" s="178">
        <v>457</v>
      </c>
      <c r="M1767" s="179" t="s">
        <v>47</v>
      </c>
      <c r="N1767" s="254">
        <v>150000</v>
      </c>
      <c r="O1767" s="254">
        <f t="shared" si="231"/>
        <v>68550000</v>
      </c>
      <c r="P1767" s="178">
        <v>457</v>
      </c>
      <c r="Q1767" s="179" t="s">
        <v>47</v>
      </c>
      <c r="R1767" s="254">
        <v>150000</v>
      </c>
      <c r="S1767" s="254">
        <f t="shared" si="232"/>
        <v>68550000</v>
      </c>
      <c r="T1767" s="251">
        <f t="shared" si="224"/>
        <v>0</v>
      </c>
    </row>
    <row r="1768" spans="2:20" ht="15.9" hidden="1" x14ac:dyDescent="0.4">
      <c r="B1768" s="208"/>
      <c r="C1768" s="180" t="s">
        <v>672</v>
      </c>
      <c r="D1768" s="178">
        <v>89</v>
      </c>
      <c r="E1768" s="179" t="s">
        <v>47</v>
      </c>
      <c r="F1768" s="254">
        <v>150000</v>
      </c>
      <c r="G1768" s="254">
        <f t="shared" si="229"/>
        <v>13350000</v>
      </c>
      <c r="H1768" s="178">
        <v>89</v>
      </c>
      <c r="I1768" s="179" t="s">
        <v>47</v>
      </c>
      <c r="J1768" s="254">
        <v>150000</v>
      </c>
      <c r="K1768" s="254">
        <f t="shared" si="230"/>
        <v>13350000</v>
      </c>
      <c r="L1768" s="178">
        <v>89</v>
      </c>
      <c r="M1768" s="179" t="s">
        <v>47</v>
      </c>
      <c r="N1768" s="254">
        <v>150000</v>
      </c>
      <c r="O1768" s="254">
        <f t="shared" si="231"/>
        <v>13350000</v>
      </c>
      <c r="P1768" s="178">
        <v>89</v>
      </c>
      <c r="Q1768" s="179" t="s">
        <v>47</v>
      </c>
      <c r="R1768" s="254">
        <v>150000</v>
      </c>
      <c r="S1768" s="254">
        <f t="shared" si="232"/>
        <v>13350000</v>
      </c>
      <c r="T1768" s="251">
        <f t="shared" si="224"/>
        <v>0</v>
      </c>
    </row>
    <row r="1769" spans="2:20" ht="15.9" hidden="1" x14ac:dyDescent="0.4">
      <c r="B1769" s="208"/>
      <c r="C1769" s="180" t="s">
        <v>638</v>
      </c>
      <c r="D1769" s="178">
        <v>1</v>
      </c>
      <c r="E1769" s="179" t="s">
        <v>38</v>
      </c>
      <c r="F1769" s="254">
        <v>6160000</v>
      </c>
      <c r="G1769" s="254">
        <f t="shared" si="229"/>
        <v>6160000</v>
      </c>
      <c r="H1769" s="178">
        <v>1</v>
      </c>
      <c r="I1769" s="179" t="s">
        <v>38</v>
      </c>
      <c r="J1769" s="254">
        <v>6160000</v>
      </c>
      <c r="K1769" s="254">
        <f t="shared" si="230"/>
        <v>6160000</v>
      </c>
      <c r="L1769" s="178">
        <v>1</v>
      </c>
      <c r="M1769" s="179" t="s">
        <v>38</v>
      </c>
      <c r="N1769" s="254">
        <v>6160000</v>
      </c>
      <c r="O1769" s="254">
        <f t="shared" si="231"/>
        <v>6160000</v>
      </c>
      <c r="P1769" s="178">
        <v>1</v>
      </c>
      <c r="Q1769" s="179" t="s">
        <v>38</v>
      </c>
      <c r="R1769" s="254">
        <v>6160000</v>
      </c>
      <c r="S1769" s="254">
        <f t="shared" si="232"/>
        <v>6160000</v>
      </c>
      <c r="T1769" s="251">
        <f t="shared" si="224"/>
        <v>0</v>
      </c>
    </row>
    <row r="1770" spans="2:20" ht="15.9" hidden="1" x14ac:dyDescent="0.4">
      <c r="B1770" s="208"/>
      <c r="C1770" s="180" t="s">
        <v>673</v>
      </c>
      <c r="D1770" s="178">
        <v>1</v>
      </c>
      <c r="E1770" s="179" t="s">
        <v>38</v>
      </c>
      <c r="F1770" s="254">
        <v>4620000</v>
      </c>
      <c r="G1770" s="254">
        <f t="shared" si="229"/>
        <v>4620000</v>
      </c>
      <c r="H1770" s="178">
        <v>1</v>
      </c>
      <c r="I1770" s="179" t="s">
        <v>38</v>
      </c>
      <c r="J1770" s="254">
        <v>4620000</v>
      </c>
      <c r="K1770" s="254">
        <f t="shared" si="230"/>
        <v>4620000</v>
      </c>
      <c r="L1770" s="178">
        <v>1</v>
      </c>
      <c r="M1770" s="179" t="s">
        <v>38</v>
      </c>
      <c r="N1770" s="254">
        <v>4620000</v>
      </c>
      <c r="O1770" s="254">
        <f t="shared" si="231"/>
        <v>4620000</v>
      </c>
      <c r="P1770" s="178">
        <v>1</v>
      </c>
      <c r="Q1770" s="179" t="s">
        <v>38</v>
      </c>
      <c r="R1770" s="254">
        <v>4620000</v>
      </c>
      <c r="S1770" s="254">
        <f t="shared" si="232"/>
        <v>4620000</v>
      </c>
      <c r="T1770" s="251">
        <f t="shared" si="224"/>
        <v>0</v>
      </c>
    </row>
    <row r="1771" spans="2:20" ht="15.9" hidden="1" x14ac:dyDescent="0.4">
      <c r="B1771" s="208"/>
      <c r="C1771" s="180" t="s">
        <v>60</v>
      </c>
      <c r="D1771" s="178">
        <v>1</v>
      </c>
      <c r="E1771" s="179" t="s">
        <v>38</v>
      </c>
      <c r="F1771" s="254">
        <v>9720000</v>
      </c>
      <c r="G1771" s="254">
        <f t="shared" si="229"/>
        <v>9720000</v>
      </c>
      <c r="H1771" s="178">
        <v>1</v>
      </c>
      <c r="I1771" s="179" t="s">
        <v>38</v>
      </c>
      <c r="J1771" s="254">
        <v>9720000</v>
      </c>
      <c r="K1771" s="254">
        <f t="shared" si="230"/>
        <v>9720000</v>
      </c>
      <c r="L1771" s="178">
        <v>1</v>
      </c>
      <c r="M1771" s="179" t="s">
        <v>38</v>
      </c>
      <c r="N1771" s="254">
        <v>9720000</v>
      </c>
      <c r="O1771" s="254">
        <f t="shared" si="231"/>
        <v>9720000</v>
      </c>
      <c r="P1771" s="178">
        <v>1</v>
      </c>
      <c r="Q1771" s="179" t="s">
        <v>38</v>
      </c>
      <c r="R1771" s="254">
        <v>9720000</v>
      </c>
      <c r="S1771" s="254">
        <f t="shared" si="232"/>
        <v>9720000</v>
      </c>
      <c r="T1771" s="251">
        <f t="shared" si="224"/>
        <v>0</v>
      </c>
    </row>
    <row r="1772" spans="2:20" ht="15.9" hidden="1" x14ac:dyDescent="0.4">
      <c r="B1772" s="208">
        <v>525119</v>
      </c>
      <c r="C1772" s="180" t="s">
        <v>42</v>
      </c>
      <c r="D1772" s="178"/>
      <c r="E1772" s="179"/>
      <c r="F1772" s="180">
        <v>0</v>
      </c>
      <c r="G1772" s="254">
        <f>SUM(G1773:G1781)</f>
        <v>53399000</v>
      </c>
      <c r="H1772" s="178"/>
      <c r="I1772" s="179"/>
      <c r="J1772" s="180">
        <v>0</v>
      </c>
      <c r="K1772" s="254">
        <f>SUM(K1773:K1781)</f>
        <v>53399000</v>
      </c>
      <c r="L1772" s="178"/>
      <c r="M1772" s="179"/>
      <c r="N1772" s="180">
        <v>0</v>
      </c>
      <c r="O1772" s="254">
        <f>SUM(O1773:O1781)</f>
        <v>41159000</v>
      </c>
      <c r="P1772" s="178"/>
      <c r="Q1772" s="179"/>
      <c r="R1772" s="180">
        <v>0</v>
      </c>
      <c r="S1772" s="254">
        <f>SUM(S1773:S1781)</f>
        <v>41159000</v>
      </c>
      <c r="T1772" s="251">
        <f t="shared" si="224"/>
        <v>0</v>
      </c>
    </row>
    <row r="1773" spans="2:20" ht="31.95" hidden="1" customHeight="1" x14ac:dyDescent="0.4">
      <c r="B1773" s="208"/>
      <c r="C1773" s="180" t="s">
        <v>645</v>
      </c>
      <c r="D1773" s="178">
        <v>1</v>
      </c>
      <c r="E1773" s="179" t="s">
        <v>66</v>
      </c>
      <c r="F1773" s="293">
        <v>165000</v>
      </c>
      <c r="G1773" s="254">
        <f t="shared" ref="G1773:G1781" si="233">ROUNDDOWN(D1773*F1773,-3)</f>
        <v>165000</v>
      </c>
      <c r="H1773" s="178">
        <v>1</v>
      </c>
      <c r="I1773" s="179" t="s">
        <v>66</v>
      </c>
      <c r="J1773" s="293">
        <v>165000</v>
      </c>
      <c r="K1773" s="254">
        <f t="shared" ref="K1773:K1781" si="234">ROUNDDOWN(H1773*J1773,-3)</f>
        <v>165000</v>
      </c>
      <c r="L1773" s="178">
        <v>1</v>
      </c>
      <c r="M1773" s="179" t="s">
        <v>66</v>
      </c>
      <c r="N1773" s="293">
        <v>165000</v>
      </c>
      <c r="O1773" s="254">
        <f t="shared" ref="O1773:O1781" si="235">ROUNDDOWN(L1773*N1773,-3)</f>
        <v>165000</v>
      </c>
      <c r="P1773" s="178">
        <v>1</v>
      </c>
      <c r="Q1773" s="179" t="s">
        <v>66</v>
      </c>
      <c r="R1773" s="293">
        <v>165000</v>
      </c>
      <c r="S1773" s="254">
        <f t="shared" ref="S1773:S1781" si="236">ROUNDDOWN(P1773*R1773,-3)</f>
        <v>165000</v>
      </c>
      <c r="T1773" s="251">
        <f t="shared" si="224"/>
        <v>0</v>
      </c>
    </row>
    <row r="1774" spans="2:20" ht="15.9" hidden="1" x14ac:dyDescent="0.4">
      <c r="B1774" s="208"/>
      <c r="C1774" s="180" t="s">
        <v>64</v>
      </c>
      <c r="D1774" s="178">
        <v>1</v>
      </c>
      <c r="E1774" s="179" t="s">
        <v>38</v>
      </c>
      <c r="F1774" s="293">
        <v>6595000</v>
      </c>
      <c r="G1774" s="254">
        <f t="shared" si="233"/>
        <v>6595000</v>
      </c>
      <c r="H1774" s="178">
        <v>1</v>
      </c>
      <c r="I1774" s="179" t="s">
        <v>38</v>
      </c>
      <c r="J1774" s="293">
        <v>6595000</v>
      </c>
      <c r="K1774" s="254">
        <f t="shared" si="234"/>
        <v>6595000</v>
      </c>
      <c r="L1774" s="178">
        <v>1</v>
      </c>
      <c r="M1774" s="179" t="s">
        <v>38</v>
      </c>
      <c r="N1774" s="293">
        <v>6595000</v>
      </c>
      <c r="O1774" s="254">
        <f t="shared" si="235"/>
        <v>6595000</v>
      </c>
      <c r="P1774" s="178">
        <v>1</v>
      </c>
      <c r="Q1774" s="179" t="s">
        <v>38</v>
      </c>
      <c r="R1774" s="293">
        <v>6595000</v>
      </c>
      <c r="S1774" s="254">
        <f t="shared" si="236"/>
        <v>6595000</v>
      </c>
      <c r="T1774" s="251">
        <f t="shared" si="224"/>
        <v>0</v>
      </c>
    </row>
    <row r="1775" spans="2:20" ht="15.9" hidden="1" x14ac:dyDescent="0.4">
      <c r="B1775" s="208"/>
      <c r="C1775" s="180" t="s">
        <v>39</v>
      </c>
      <c r="D1775" s="178">
        <v>1</v>
      </c>
      <c r="E1775" s="179" t="s">
        <v>38</v>
      </c>
      <c r="F1775" s="293">
        <v>2500000</v>
      </c>
      <c r="G1775" s="254">
        <f t="shared" si="233"/>
        <v>2500000</v>
      </c>
      <c r="H1775" s="178">
        <v>1</v>
      </c>
      <c r="I1775" s="179" t="s">
        <v>38</v>
      </c>
      <c r="J1775" s="293">
        <v>2500000</v>
      </c>
      <c r="K1775" s="254">
        <f t="shared" si="234"/>
        <v>2500000</v>
      </c>
      <c r="L1775" s="178">
        <v>1</v>
      </c>
      <c r="M1775" s="179" t="s">
        <v>38</v>
      </c>
      <c r="N1775" s="293">
        <v>2500000</v>
      </c>
      <c r="O1775" s="254">
        <f t="shared" si="235"/>
        <v>2500000</v>
      </c>
      <c r="P1775" s="178">
        <v>1</v>
      </c>
      <c r="Q1775" s="179" t="s">
        <v>38</v>
      </c>
      <c r="R1775" s="293">
        <v>2500000</v>
      </c>
      <c r="S1775" s="254">
        <f t="shared" si="236"/>
        <v>2500000</v>
      </c>
      <c r="T1775" s="251">
        <f t="shared" si="224"/>
        <v>0</v>
      </c>
    </row>
    <row r="1776" spans="2:20" ht="15.9" hidden="1" x14ac:dyDescent="0.4">
      <c r="B1776" s="208"/>
      <c r="C1776" s="180" t="s">
        <v>55</v>
      </c>
      <c r="D1776" s="178">
        <v>1</v>
      </c>
      <c r="E1776" s="179" t="s">
        <v>66</v>
      </c>
      <c r="F1776" s="293">
        <v>199000</v>
      </c>
      <c r="G1776" s="254">
        <f t="shared" si="233"/>
        <v>199000</v>
      </c>
      <c r="H1776" s="178">
        <v>1</v>
      </c>
      <c r="I1776" s="179" t="s">
        <v>66</v>
      </c>
      <c r="J1776" s="293">
        <v>199000</v>
      </c>
      <c r="K1776" s="254">
        <f t="shared" si="234"/>
        <v>199000</v>
      </c>
      <c r="L1776" s="178">
        <v>1</v>
      </c>
      <c r="M1776" s="179" t="s">
        <v>66</v>
      </c>
      <c r="N1776" s="293">
        <v>199000</v>
      </c>
      <c r="O1776" s="254">
        <f t="shared" si="235"/>
        <v>199000</v>
      </c>
      <c r="P1776" s="178">
        <v>1</v>
      </c>
      <c r="Q1776" s="179" t="s">
        <v>66</v>
      </c>
      <c r="R1776" s="293">
        <v>199000</v>
      </c>
      <c r="S1776" s="254">
        <f t="shared" si="236"/>
        <v>199000</v>
      </c>
      <c r="T1776" s="251">
        <f t="shared" si="224"/>
        <v>0</v>
      </c>
    </row>
    <row r="1777" spans="2:20" ht="15.9" hidden="1" x14ac:dyDescent="0.4">
      <c r="B1777" s="208"/>
      <c r="C1777" s="180" t="s">
        <v>44</v>
      </c>
      <c r="D1777" s="178">
        <v>24</v>
      </c>
      <c r="E1777" s="179" t="s">
        <v>40</v>
      </c>
      <c r="F1777" s="254">
        <v>450000</v>
      </c>
      <c r="G1777" s="254">
        <f t="shared" si="233"/>
        <v>10800000</v>
      </c>
      <c r="H1777" s="178">
        <v>24</v>
      </c>
      <c r="I1777" s="179" t="s">
        <v>40</v>
      </c>
      <c r="J1777" s="254">
        <v>450000</v>
      </c>
      <c r="K1777" s="254">
        <f t="shared" si="234"/>
        <v>10800000</v>
      </c>
      <c r="L1777" s="178">
        <v>24</v>
      </c>
      <c r="M1777" s="179" t="s">
        <v>40</v>
      </c>
      <c r="N1777" s="254">
        <v>450000</v>
      </c>
      <c r="O1777" s="254">
        <f t="shared" si="235"/>
        <v>10800000</v>
      </c>
      <c r="P1777" s="178">
        <v>24</v>
      </c>
      <c r="Q1777" s="179" t="s">
        <v>40</v>
      </c>
      <c r="R1777" s="254">
        <v>450000</v>
      </c>
      <c r="S1777" s="254">
        <f t="shared" si="236"/>
        <v>10800000</v>
      </c>
      <c r="T1777" s="251">
        <f t="shared" si="224"/>
        <v>0</v>
      </c>
    </row>
    <row r="1778" spans="2:20" ht="15.9" hidden="1" x14ac:dyDescent="0.4">
      <c r="B1778" s="277"/>
      <c r="C1778" s="180" t="s">
        <v>58</v>
      </c>
      <c r="D1778" s="178">
        <v>144</v>
      </c>
      <c r="E1778" s="179" t="s">
        <v>59</v>
      </c>
      <c r="F1778" s="254">
        <v>85000</v>
      </c>
      <c r="G1778" s="254">
        <f t="shared" si="233"/>
        <v>12240000</v>
      </c>
      <c r="H1778" s="178">
        <v>144</v>
      </c>
      <c r="I1778" s="179" t="s">
        <v>59</v>
      </c>
      <c r="J1778" s="254">
        <v>85000</v>
      </c>
      <c r="K1778" s="254">
        <f t="shared" si="234"/>
        <v>12240000</v>
      </c>
      <c r="L1778" s="178">
        <v>0</v>
      </c>
      <c r="M1778" s="179" t="s">
        <v>59</v>
      </c>
      <c r="N1778" s="254">
        <v>85000</v>
      </c>
      <c r="O1778" s="254">
        <f t="shared" si="235"/>
        <v>0</v>
      </c>
      <c r="P1778" s="178">
        <v>0</v>
      </c>
      <c r="Q1778" s="179" t="s">
        <v>59</v>
      </c>
      <c r="R1778" s="254">
        <v>85000</v>
      </c>
      <c r="S1778" s="254">
        <f t="shared" si="236"/>
        <v>0</v>
      </c>
      <c r="T1778" s="251">
        <f t="shared" si="224"/>
        <v>0</v>
      </c>
    </row>
    <row r="1779" spans="2:20" ht="15.9" hidden="1" x14ac:dyDescent="0.4">
      <c r="B1779" s="208"/>
      <c r="C1779" s="180" t="s">
        <v>678</v>
      </c>
      <c r="D1779" s="178">
        <v>1</v>
      </c>
      <c r="E1779" s="179" t="s">
        <v>38</v>
      </c>
      <c r="F1779" s="254">
        <v>4500000</v>
      </c>
      <c r="G1779" s="254">
        <f t="shared" si="233"/>
        <v>4500000</v>
      </c>
      <c r="H1779" s="178">
        <v>1</v>
      </c>
      <c r="I1779" s="179" t="s">
        <v>38</v>
      </c>
      <c r="J1779" s="254">
        <v>4500000</v>
      </c>
      <c r="K1779" s="254">
        <f t="shared" si="234"/>
        <v>4500000</v>
      </c>
      <c r="L1779" s="178">
        <v>1</v>
      </c>
      <c r="M1779" s="179" t="s">
        <v>38</v>
      </c>
      <c r="N1779" s="254">
        <v>4500000</v>
      </c>
      <c r="O1779" s="254">
        <f t="shared" si="235"/>
        <v>4500000</v>
      </c>
      <c r="P1779" s="178">
        <v>1</v>
      </c>
      <c r="Q1779" s="179" t="s">
        <v>38</v>
      </c>
      <c r="R1779" s="254">
        <v>4500000</v>
      </c>
      <c r="S1779" s="254">
        <f t="shared" si="236"/>
        <v>4500000</v>
      </c>
      <c r="T1779" s="251">
        <f t="shared" si="224"/>
        <v>0</v>
      </c>
    </row>
    <row r="1780" spans="2:20" ht="15.9" hidden="1" x14ac:dyDescent="0.4">
      <c r="B1780" s="208"/>
      <c r="C1780" s="180" t="s">
        <v>670</v>
      </c>
      <c r="D1780" s="178">
        <v>1</v>
      </c>
      <c r="E1780" s="179" t="s">
        <v>38</v>
      </c>
      <c r="F1780" s="254">
        <v>2000000</v>
      </c>
      <c r="G1780" s="254">
        <f t="shared" si="233"/>
        <v>2000000</v>
      </c>
      <c r="H1780" s="178">
        <v>1</v>
      </c>
      <c r="I1780" s="179" t="s">
        <v>38</v>
      </c>
      <c r="J1780" s="254">
        <v>2000000</v>
      </c>
      <c r="K1780" s="254">
        <f t="shared" si="234"/>
        <v>2000000</v>
      </c>
      <c r="L1780" s="178">
        <v>1</v>
      </c>
      <c r="M1780" s="179" t="s">
        <v>38</v>
      </c>
      <c r="N1780" s="254">
        <v>2000000</v>
      </c>
      <c r="O1780" s="254">
        <f t="shared" si="235"/>
        <v>2000000</v>
      </c>
      <c r="P1780" s="178">
        <v>1</v>
      </c>
      <c r="Q1780" s="179" t="s">
        <v>38</v>
      </c>
      <c r="R1780" s="254">
        <v>2000000</v>
      </c>
      <c r="S1780" s="254">
        <f t="shared" si="236"/>
        <v>2000000</v>
      </c>
      <c r="T1780" s="251">
        <f t="shared" si="224"/>
        <v>0</v>
      </c>
    </row>
    <row r="1781" spans="2:20" ht="15.9" hidden="1" x14ac:dyDescent="0.4">
      <c r="B1781" s="208"/>
      <c r="C1781" s="180" t="s">
        <v>669</v>
      </c>
      <c r="D1781" s="178">
        <v>72</v>
      </c>
      <c r="E1781" s="179" t="s">
        <v>445</v>
      </c>
      <c r="F1781" s="254">
        <v>200000</v>
      </c>
      <c r="G1781" s="254">
        <f t="shared" si="233"/>
        <v>14400000</v>
      </c>
      <c r="H1781" s="178">
        <v>72</v>
      </c>
      <c r="I1781" s="179" t="s">
        <v>445</v>
      </c>
      <c r="J1781" s="254">
        <v>200000</v>
      </c>
      <c r="K1781" s="254">
        <f t="shared" si="234"/>
        <v>14400000</v>
      </c>
      <c r="L1781" s="178">
        <v>72</v>
      </c>
      <c r="M1781" s="179" t="s">
        <v>445</v>
      </c>
      <c r="N1781" s="254">
        <v>200000</v>
      </c>
      <c r="O1781" s="254">
        <f t="shared" si="235"/>
        <v>14400000</v>
      </c>
      <c r="P1781" s="178">
        <v>72</v>
      </c>
      <c r="Q1781" s="179" t="s">
        <v>445</v>
      </c>
      <c r="R1781" s="254">
        <v>200000</v>
      </c>
      <c r="S1781" s="254">
        <f t="shared" si="236"/>
        <v>14400000</v>
      </c>
      <c r="T1781" s="251">
        <f t="shared" si="224"/>
        <v>0</v>
      </c>
    </row>
    <row r="1782" spans="2:20" ht="29.15" hidden="1" x14ac:dyDescent="0.4">
      <c r="B1782" s="312" t="s">
        <v>380</v>
      </c>
      <c r="C1782" s="313" t="s">
        <v>682</v>
      </c>
      <c r="D1782" s="269">
        <v>24</v>
      </c>
      <c r="E1782" s="270" t="s">
        <v>30</v>
      </c>
      <c r="F1782" s="254">
        <v>0</v>
      </c>
      <c r="G1782" s="254">
        <f>G1783+G1787</f>
        <v>70110000</v>
      </c>
      <c r="H1782" s="314">
        <v>24</v>
      </c>
      <c r="I1782" s="315" t="s">
        <v>30</v>
      </c>
      <c r="J1782" s="316">
        <v>0</v>
      </c>
      <c r="K1782" s="316">
        <f>K1783+K1787</f>
        <v>70110000</v>
      </c>
      <c r="L1782" s="314">
        <v>24</v>
      </c>
      <c r="M1782" s="315" t="s">
        <v>30</v>
      </c>
      <c r="N1782" s="316">
        <v>0</v>
      </c>
      <c r="O1782" s="316">
        <f>O1783+O1787</f>
        <v>63990000</v>
      </c>
      <c r="P1782" s="314">
        <v>24</v>
      </c>
      <c r="Q1782" s="315" t="s">
        <v>30</v>
      </c>
      <c r="R1782" s="316">
        <v>0</v>
      </c>
      <c r="S1782" s="316">
        <f>S1783+S1787</f>
        <v>63990000</v>
      </c>
      <c r="T1782" s="251">
        <f t="shared" si="224"/>
        <v>0</v>
      </c>
    </row>
    <row r="1783" spans="2:20" ht="15.9" hidden="1" x14ac:dyDescent="0.4">
      <c r="B1783" s="208">
        <v>525111</v>
      </c>
      <c r="C1783" s="180" t="s">
        <v>174</v>
      </c>
      <c r="D1783" s="178"/>
      <c r="E1783" s="179"/>
      <c r="F1783" s="180">
        <v>0</v>
      </c>
      <c r="G1783" s="254">
        <f>SUM(G1784:G1786)</f>
        <v>50220000</v>
      </c>
      <c r="H1783" s="178"/>
      <c r="I1783" s="179"/>
      <c r="J1783" s="180">
        <v>0</v>
      </c>
      <c r="K1783" s="254">
        <f>SUM(K1784:K1786)</f>
        <v>50220000</v>
      </c>
      <c r="L1783" s="178"/>
      <c r="M1783" s="179"/>
      <c r="N1783" s="180">
        <v>0</v>
      </c>
      <c r="O1783" s="254">
        <f>SUM(O1784:O1786)</f>
        <v>50220000</v>
      </c>
      <c r="P1783" s="178"/>
      <c r="Q1783" s="179"/>
      <c r="R1783" s="180">
        <v>0</v>
      </c>
      <c r="S1783" s="254">
        <f>SUM(S1784:S1786)</f>
        <v>50220000</v>
      </c>
      <c r="T1783" s="251">
        <f t="shared" si="224"/>
        <v>0</v>
      </c>
    </row>
    <row r="1784" spans="2:20" ht="15.9" hidden="1" x14ac:dyDescent="0.4">
      <c r="B1784" s="208" t="s">
        <v>27</v>
      </c>
      <c r="C1784" s="180" t="s">
        <v>46</v>
      </c>
      <c r="D1784" s="178">
        <v>64</v>
      </c>
      <c r="E1784" s="179" t="s">
        <v>47</v>
      </c>
      <c r="F1784" s="254">
        <v>150000</v>
      </c>
      <c r="G1784" s="254">
        <f>ROUNDDOWN(D1784*F1784,-3)</f>
        <v>9600000</v>
      </c>
      <c r="H1784" s="178">
        <v>64</v>
      </c>
      <c r="I1784" s="179" t="s">
        <v>47</v>
      </c>
      <c r="J1784" s="254">
        <v>150000</v>
      </c>
      <c r="K1784" s="254">
        <f>ROUNDDOWN(H1784*J1784,-3)</f>
        <v>9600000</v>
      </c>
      <c r="L1784" s="178">
        <v>64</v>
      </c>
      <c r="M1784" s="179" t="s">
        <v>47</v>
      </c>
      <c r="N1784" s="254">
        <v>150000</v>
      </c>
      <c r="O1784" s="254">
        <f>ROUNDDOWN(L1784*N1784,-3)</f>
        <v>9600000</v>
      </c>
      <c r="P1784" s="178">
        <v>64</v>
      </c>
      <c r="Q1784" s="179" t="s">
        <v>47</v>
      </c>
      <c r="R1784" s="254">
        <v>150000</v>
      </c>
      <c r="S1784" s="254">
        <f>ROUNDDOWN(P1784*R1784,-3)</f>
        <v>9600000</v>
      </c>
      <c r="T1784" s="251">
        <f t="shared" si="224"/>
        <v>0</v>
      </c>
    </row>
    <row r="1785" spans="2:20" ht="15.9" hidden="1" x14ac:dyDescent="0.4">
      <c r="B1785" s="208" t="s">
        <v>27</v>
      </c>
      <c r="C1785" s="180" t="s">
        <v>48</v>
      </c>
      <c r="D1785" s="178">
        <v>238</v>
      </c>
      <c r="E1785" s="179" t="s">
        <v>47</v>
      </c>
      <c r="F1785" s="254">
        <v>150000</v>
      </c>
      <c r="G1785" s="254">
        <f>ROUNDDOWN(D1785*F1785,-3)</f>
        <v>35700000</v>
      </c>
      <c r="H1785" s="178">
        <v>238</v>
      </c>
      <c r="I1785" s="179" t="s">
        <v>47</v>
      </c>
      <c r="J1785" s="254">
        <v>150000</v>
      </c>
      <c r="K1785" s="254">
        <f>ROUNDDOWN(H1785*J1785,-3)</f>
        <v>35700000</v>
      </c>
      <c r="L1785" s="178">
        <v>238</v>
      </c>
      <c r="M1785" s="179" t="s">
        <v>47</v>
      </c>
      <c r="N1785" s="254">
        <v>150000</v>
      </c>
      <c r="O1785" s="254">
        <f>ROUNDDOWN(L1785*N1785,-3)</f>
        <v>35700000</v>
      </c>
      <c r="P1785" s="178">
        <v>238</v>
      </c>
      <c r="Q1785" s="179" t="s">
        <v>47</v>
      </c>
      <c r="R1785" s="254">
        <v>150000</v>
      </c>
      <c r="S1785" s="254">
        <f>ROUNDDOWN(P1785*R1785,-3)</f>
        <v>35700000</v>
      </c>
      <c r="T1785" s="251">
        <f t="shared" si="224"/>
        <v>0</v>
      </c>
    </row>
    <row r="1786" spans="2:20" ht="15.9" hidden="1" x14ac:dyDescent="0.4">
      <c r="B1786" s="208"/>
      <c r="C1786" s="180" t="s">
        <v>60</v>
      </c>
      <c r="D1786" s="178">
        <v>1</v>
      </c>
      <c r="E1786" s="179" t="s">
        <v>38</v>
      </c>
      <c r="F1786" s="254">
        <v>4920000</v>
      </c>
      <c r="G1786" s="254">
        <f>ROUNDDOWN(D1786*F1786,-3)</f>
        <v>4920000</v>
      </c>
      <c r="H1786" s="178">
        <v>1</v>
      </c>
      <c r="I1786" s="179" t="s">
        <v>38</v>
      </c>
      <c r="J1786" s="254">
        <v>4920000</v>
      </c>
      <c r="K1786" s="254">
        <f>ROUNDDOWN(H1786*J1786,-3)</f>
        <v>4920000</v>
      </c>
      <c r="L1786" s="178">
        <v>1</v>
      </c>
      <c r="M1786" s="179" t="s">
        <v>38</v>
      </c>
      <c r="N1786" s="254">
        <v>4920000</v>
      </c>
      <c r="O1786" s="254">
        <f>ROUNDDOWN(L1786*N1786,-3)</f>
        <v>4920000</v>
      </c>
      <c r="P1786" s="178">
        <v>1</v>
      </c>
      <c r="Q1786" s="179" t="s">
        <v>38</v>
      </c>
      <c r="R1786" s="254">
        <v>4920000</v>
      </c>
      <c r="S1786" s="254">
        <f>ROUNDDOWN(P1786*R1786,-3)</f>
        <v>4920000</v>
      </c>
      <c r="T1786" s="251">
        <f t="shared" si="224"/>
        <v>0</v>
      </c>
    </row>
    <row r="1787" spans="2:20" ht="15.9" hidden="1" x14ac:dyDescent="0.4">
      <c r="B1787" s="208">
        <v>525119</v>
      </c>
      <c r="C1787" s="180" t="s">
        <v>42</v>
      </c>
      <c r="D1787" s="178"/>
      <c r="E1787" s="179"/>
      <c r="F1787" s="180">
        <v>0</v>
      </c>
      <c r="G1787" s="254">
        <f>SUM(G1788:G1792)</f>
        <v>19890000</v>
      </c>
      <c r="H1787" s="178"/>
      <c r="I1787" s="179"/>
      <c r="J1787" s="180">
        <v>0</v>
      </c>
      <c r="K1787" s="254">
        <f>SUM(K1788:K1792)</f>
        <v>19890000</v>
      </c>
      <c r="L1787" s="178"/>
      <c r="M1787" s="179"/>
      <c r="N1787" s="180">
        <v>0</v>
      </c>
      <c r="O1787" s="254">
        <f>SUM(O1788:O1792)</f>
        <v>13770000</v>
      </c>
      <c r="P1787" s="178"/>
      <c r="Q1787" s="179"/>
      <c r="R1787" s="180">
        <v>0</v>
      </c>
      <c r="S1787" s="254">
        <f>SUM(S1788:S1792)</f>
        <v>13770000</v>
      </c>
      <c r="T1787" s="251">
        <f t="shared" si="224"/>
        <v>0</v>
      </c>
    </row>
    <row r="1788" spans="2:20" ht="15.9" hidden="1" x14ac:dyDescent="0.4">
      <c r="B1788" s="208"/>
      <c r="C1788" s="180" t="s">
        <v>55</v>
      </c>
      <c r="D1788" s="178">
        <v>1</v>
      </c>
      <c r="E1788" s="179" t="s">
        <v>38</v>
      </c>
      <c r="F1788" s="254">
        <v>235000</v>
      </c>
      <c r="G1788" s="254">
        <f t="shared" ref="G1788:G1792" si="237">ROUNDDOWN(D1788*F1788,-3)</f>
        <v>235000</v>
      </c>
      <c r="H1788" s="178">
        <v>1</v>
      </c>
      <c r="I1788" s="179" t="s">
        <v>38</v>
      </c>
      <c r="J1788" s="254">
        <v>235000</v>
      </c>
      <c r="K1788" s="254">
        <f t="shared" ref="K1788:K1792" si="238">ROUNDDOWN(H1788*J1788,-3)</f>
        <v>235000</v>
      </c>
      <c r="L1788" s="178">
        <v>1</v>
      </c>
      <c r="M1788" s="179" t="s">
        <v>38</v>
      </c>
      <c r="N1788" s="254">
        <v>235000</v>
      </c>
      <c r="O1788" s="254">
        <f t="shared" ref="O1788:O1792" si="239">ROUNDDOWN(L1788*N1788,-3)</f>
        <v>235000</v>
      </c>
      <c r="P1788" s="178">
        <v>1</v>
      </c>
      <c r="Q1788" s="179" t="s">
        <v>38</v>
      </c>
      <c r="R1788" s="254">
        <v>235000</v>
      </c>
      <c r="S1788" s="254">
        <f t="shared" ref="S1788:S1792" si="240">ROUNDDOWN(P1788*R1788,-3)</f>
        <v>235000</v>
      </c>
      <c r="T1788" s="251">
        <f t="shared" si="224"/>
        <v>0</v>
      </c>
    </row>
    <row r="1789" spans="2:20" ht="15.9" hidden="1" x14ac:dyDescent="0.4">
      <c r="B1789" s="208"/>
      <c r="C1789" s="180" t="s">
        <v>44</v>
      </c>
      <c r="D1789" s="178">
        <v>24</v>
      </c>
      <c r="E1789" s="179" t="s">
        <v>40</v>
      </c>
      <c r="F1789" s="254">
        <v>450000</v>
      </c>
      <c r="G1789" s="254">
        <f t="shared" si="237"/>
        <v>10800000</v>
      </c>
      <c r="H1789" s="178">
        <v>24</v>
      </c>
      <c r="I1789" s="179" t="s">
        <v>40</v>
      </c>
      <c r="J1789" s="254">
        <v>450000</v>
      </c>
      <c r="K1789" s="254">
        <f t="shared" si="238"/>
        <v>10800000</v>
      </c>
      <c r="L1789" s="178">
        <v>24</v>
      </c>
      <c r="M1789" s="179" t="s">
        <v>40</v>
      </c>
      <c r="N1789" s="254">
        <v>450000</v>
      </c>
      <c r="O1789" s="254">
        <f t="shared" si="239"/>
        <v>10800000</v>
      </c>
      <c r="P1789" s="178">
        <v>24</v>
      </c>
      <c r="Q1789" s="179" t="s">
        <v>40</v>
      </c>
      <c r="R1789" s="254">
        <v>450000</v>
      </c>
      <c r="S1789" s="254">
        <f t="shared" si="240"/>
        <v>10800000</v>
      </c>
      <c r="T1789" s="251">
        <f t="shared" si="224"/>
        <v>0</v>
      </c>
    </row>
    <row r="1790" spans="2:20" ht="15.9" hidden="1" x14ac:dyDescent="0.4">
      <c r="B1790" s="208"/>
      <c r="C1790" s="180" t="s">
        <v>58</v>
      </c>
      <c r="D1790" s="178">
        <v>72</v>
      </c>
      <c r="E1790" s="179" t="s">
        <v>59</v>
      </c>
      <c r="F1790" s="254">
        <v>85000</v>
      </c>
      <c r="G1790" s="254">
        <f t="shared" si="237"/>
        <v>6120000</v>
      </c>
      <c r="H1790" s="178">
        <v>72</v>
      </c>
      <c r="I1790" s="179" t="s">
        <v>59</v>
      </c>
      <c r="J1790" s="254">
        <v>85000</v>
      </c>
      <c r="K1790" s="254">
        <f t="shared" si="238"/>
        <v>6120000</v>
      </c>
      <c r="L1790" s="178">
        <v>0</v>
      </c>
      <c r="M1790" s="179" t="s">
        <v>59</v>
      </c>
      <c r="N1790" s="254">
        <v>85000</v>
      </c>
      <c r="O1790" s="254">
        <f t="shared" si="239"/>
        <v>0</v>
      </c>
      <c r="P1790" s="178">
        <v>0</v>
      </c>
      <c r="Q1790" s="179" t="s">
        <v>59</v>
      </c>
      <c r="R1790" s="254">
        <v>85000</v>
      </c>
      <c r="S1790" s="254">
        <f t="shared" si="240"/>
        <v>0</v>
      </c>
      <c r="T1790" s="251">
        <f t="shared" si="224"/>
        <v>0</v>
      </c>
    </row>
    <row r="1791" spans="2:20" ht="15.9" hidden="1" x14ac:dyDescent="0.4">
      <c r="B1791" s="208"/>
      <c r="C1791" s="180" t="s">
        <v>39</v>
      </c>
      <c r="D1791" s="178">
        <v>1</v>
      </c>
      <c r="E1791" s="179" t="s">
        <v>662</v>
      </c>
      <c r="F1791" s="254">
        <v>235000</v>
      </c>
      <c r="G1791" s="254">
        <f t="shared" si="237"/>
        <v>235000</v>
      </c>
      <c r="H1791" s="178">
        <v>1</v>
      </c>
      <c r="I1791" s="179" t="s">
        <v>662</v>
      </c>
      <c r="J1791" s="254">
        <v>235000</v>
      </c>
      <c r="K1791" s="254">
        <f t="shared" si="238"/>
        <v>235000</v>
      </c>
      <c r="L1791" s="178">
        <v>1</v>
      </c>
      <c r="M1791" s="179" t="s">
        <v>662</v>
      </c>
      <c r="N1791" s="254">
        <v>235000</v>
      </c>
      <c r="O1791" s="254">
        <f t="shared" si="239"/>
        <v>235000</v>
      </c>
      <c r="P1791" s="178">
        <v>1</v>
      </c>
      <c r="Q1791" s="179" t="s">
        <v>662</v>
      </c>
      <c r="R1791" s="254">
        <v>235000</v>
      </c>
      <c r="S1791" s="254">
        <f t="shared" si="240"/>
        <v>235000</v>
      </c>
      <c r="T1791" s="251">
        <f t="shared" si="224"/>
        <v>0</v>
      </c>
    </row>
    <row r="1792" spans="2:20" ht="15.9" hidden="1" x14ac:dyDescent="0.4">
      <c r="B1792" s="208" t="s">
        <v>27</v>
      </c>
      <c r="C1792" s="180" t="s">
        <v>678</v>
      </c>
      <c r="D1792" s="178">
        <v>1</v>
      </c>
      <c r="E1792" s="179" t="s">
        <v>38</v>
      </c>
      <c r="F1792" s="254">
        <v>2500000</v>
      </c>
      <c r="G1792" s="254">
        <f t="shared" si="237"/>
        <v>2500000</v>
      </c>
      <c r="H1792" s="178">
        <v>1</v>
      </c>
      <c r="I1792" s="179" t="s">
        <v>38</v>
      </c>
      <c r="J1792" s="254">
        <v>2500000</v>
      </c>
      <c r="K1792" s="254">
        <f t="shared" si="238"/>
        <v>2500000</v>
      </c>
      <c r="L1792" s="178">
        <v>1</v>
      </c>
      <c r="M1792" s="179" t="s">
        <v>38</v>
      </c>
      <c r="N1792" s="254">
        <v>2500000</v>
      </c>
      <c r="O1792" s="254">
        <f t="shared" si="239"/>
        <v>2500000</v>
      </c>
      <c r="P1792" s="178">
        <v>1</v>
      </c>
      <c r="Q1792" s="179" t="s">
        <v>38</v>
      </c>
      <c r="R1792" s="254">
        <v>2500000</v>
      </c>
      <c r="S1792" s="254">
        <f t="shared" si="240"/>
        <v>2500000</v>
      </c>
      <c r="T1792" s="251">
        <f t="shared" si="224"/>
        <v>0</v>
      </c>
    </row>
    <row r="1793" spans="2:20" ht="15.9" hidden="1" x14ac:dyDescent="0.4">
      <c r="B1793" s="268" t="s">
        <v>683</v>
      </c>
      <c r="C1793" s="180" t="s">
        <v>684</v>
      </c>
      <c r="D1793" s="269">
        <f>D1794+D1805+D1816+D1836+D1874</f>
        <v>184</v>
      </c>
      <c r="E1793" s="270" t="s">
        <v>30</v>
      </c>
      <c r="F1793" s="254">
        <v>0</v>
      </c>
      <c r="G1793" s="269">
        <f>G1794+G1805+G1816+G1836+G1874+G1855</f>
        <v>966413000</v>
      </c>
      <c r="H1793" s="269">
        <f>H1794+H1805+H1816+H1836+H1874</f>
        <v>184</v>
      </c>
      <c r="I1793" s="270" t="s">
        <v>30</v>
      </c>
      <c r="J1793" s="254">
        <v>0</v>
      </c>
      <c r="K1793" s="269">
        <f>K1794+K1805+K1816+K1836+K1874+K1855</f>
        <v>966413000</v>
      </c>
      <c r="L1793" s="269">
        <f>L1794+L1805+L1816+L1836+L1874</f>
        <v>184</v>
      </c>
      <c r="M1793" s="270" t="s">
        <v>30</v>
      </c>
      <c r="N1793" s="254">
        <v>0</v>
      </c>
      <c r="O1793" s="269">
        <f>O1794+O1805+O1816+O1836+O1874+O1855</f>
        <v>855133000</v>
      </c>
      <c r="P1793" s="269">
        <v>184</v>
      </c>
      <c r="Q1793" s="270" t="s">
        <v>30</v>
      </c>
      <c r="R1793" s="254">
        <v>0</v>
      </c>
      <c r="S1793" s="269">
        <f>S1794+S1805+S1816+S1836+S1874+S1855</f>
        <v>855133000</v>
      </c>
      <c r="T1793" s="251">
        <f t="shared" si="224"/>
        <v>0</v>
      </c>
    </row>
    <row r="1794" spans="2:20" ht="29.15" hidden="1" x14ac:dyDescent="0.4">
      <c r="B1794" s="312" t="s">
        <v>34</v>
      </c>
      <c r="C1794" s="313" t="s">
        <v>685</v>
      </c>
      <c r="D1794" s="269">
        <v>49</v>
      </c>
      <c r="E1794" s="270" t="s">
        <v>30</v>
      </c>
      <c r="F1794" s="254">
        <v>0</v>
      </c>
      <c r="G1794" s="254">
        <f>G1795+G1799</f>
        <v>201606000</v>
      </c>
      <c r="H1794" s="314">
        <v>49</v>
      </c>
      <c r="I1794" s="315" t="s">
        <v>30</v>
      </c>
      <c r="J1794" s="316">
        <v>0</v>
      </c>
      <c r="K1794" s="316">
        <f>K1795+K1799</f>
        <v>201606000</v>
      </c>
      <c r="L1794" s="314">
        <v>49</v>
      </c>
      <c r="M1794" s="315" t="s">
        <v>30</v>
      </c>
      <c r="N1794" s="316">
        <v>0</v>
      </c>
      <c r="O1794" s="316">
        <f>O1795+O1799</f>
        <v>187210000</v>
      </c>
      <c r="P1794" s="314">
        <v>49</v>
      </c>
      <c r="Q1794" s="315" t="s">
        <v>30</v>
      </c>
      <c r="R1794" s="316">
        <v>0</v>
      </c>
      <c r="S1794" s="316">
        <f>S1795+S1799</f>
        <v>187210000</v>
      </c>
      <c r="T1794" s="251">
        <f t="shared" si="224"/>
        <v>0</v>
      </c>
    </row>
    <row r="1795" spans="2:20" ht="15.9" hidden="1" x14ac:dyDescent="0.4">
      <c r="B1795" s="208">
        <v>525111</v>
      </c>
      <c r="C1795" s="180" t="s">
        <v>174</v>
      </c>
      <c r="D1795" s="178"/>
      <c r="E1795" s="179"/>
      <c r="F1795" s="180">
        <v>0</v>
      </c>
      <c r="G1795" s="254">
        <f>SUM(G1796:G1798)</f>
        <v>104410000</v>
      </c>
      <c r="H1795" s="178"/>
      <c r="I1795" s="179"/>
      <c r="J1795" s="180">
        <v>0</v>
      </c>
      <c r="K1795" s="254">
        <f>SUM(K1796:K1798)</f>
        <v>104410000</v>
      </c>
      <c r="L1795" s="178"/>
      <c r="M1795" s="179"/>
      <c r="N1795" s="180">
        <v>0</v>
      </c>
      <c r="O1795" s="254">
        <f>SUM(O1796:O1798)</f>
        <v>104410000</v>
      </c>
      <c r="P1795" s="178"/>
      <c r="Q1795" s="179"/>
      <c r="R1795" s="180">
        <v>0</v>
      </c>
      <c r="S1795" s="254">
        <f>SUM(S1796:S1798)</f>
        <v>104410000</v>
      </c>
      <c r="T1795" s="251">
        <f t="shared" si="224"/>
        <v>0</v>
      </c>
    </row>
    <row r="1796" spans="2:20" ht="15.9" hidden="1" x14ac:dyDescent="0.4">
      <c r="B1796" s="208" t="s">
        <v>27</v>
      </c>
      <c r="C1796" s="180" t="s">
        <v>49</v>
      </c>
      <c r="D1796" s="178">
        <v>216</v>
      </c>
      <c r="E1796" s="179" t="s">
        <v>47</v>
      </c>
      <c r="F1796" s="254">
        <v>150000</v>
      </c>
      <c r="G1796" s="254">
        <f>ROUNDDOWN(D1796*F1796,-3)</f>
        <v>32400000</v>
      </c>
      <c r="H1796" s="178">
        <v>216</v>
      </c>
      <c r="I1796" s="179" t="s">
        <v>47</v>
      </c>
      <c r="J1796" s="254">
        <v>150000</v>
      </c>
      <c r="K1796" s="254">
        <f>ROUNDDOWN(H1796*J1796,-3)</f>
        <v>32400000</v>
      </c>
      <c r="L1796" s="178">
        <v>216</v>
      </c>
      <c r="M1796" s="179" t="s">
        <v>47</v>
      </c>
      <c r="N1796" s="254">
        <v>150000</v>
      </c>
      <c r="O1796" s="254">
        <f>ROUNDDOWN(L1796*N1796,-3)</f>
        <v>32400000</v>
      </c>
      <c r="P1796" s="178">
        <v>216</v>
      </c>
      <c r="Q1796" s="179" t="s">
        <v>47</v>
      </c>
      <c r="R1796" s="254">
        <v>150000</v>
      </c>
      <c r="S1796" s="254">
        <f>ROUNDDOWN(P1796*R1796,-3)</f>
        <v>32400000</v>
      </c>
      <c r="T1796" s="251">
        <f t="shared" si="224"/>
        <v>0</v>
      </c>
    </row>
    <row r="1797" spans="2:20" ht="15.9" hidden="1" x14ac:dyDescent="0.4">
      <c r="B1797" s="208"/>
      <c r="C1797" s="180" t="s">
        <v>605</v>
      </c>
      <c r="D1797" s="178">
        <v>1</v>
      </c>
      <c r="E1797" s="179" t="s">
        <v>38</v>
      </c>
      <c r="F1797" s="254">
        <v>14990000</v>
      </c>
      <c r="G1797" s="254">
        <f>ROUNDDOWN(D1797*F1797,-3)</f>
        <v>14990000</v>
      </c>
      <c r="H1797" s="178">
        <v>1</v>
      </c>
      <c r="I1797" s="179" t="s">
        <v>38</v>
      </c>
      <c r="J1797" s="254">
        <v>14990000</v>
      </c>
      <c r="K1797" s="254">
        <f>ROUNDDOWN(H1797*J1797,-3)</f>
        <v>14990000</v>
      </c>
      <c r="L1797" s="178">
        <v>1</v>
      </c>
      <c r="M1797" s="179" t="s">
        <v>38</v>
      </c>
      <c r="N1797" s="254">
        <v>14990000</v>
      </c>
      <c r="O1797" s="254">
        <f>ROUNDDOWN(L1797*N1797,-3)</f>
        <v>14990000</v>
      </c>
      <c r="P1797" s="178">
        <v>1</v>
      </c>
      <c r="Q1797" s="179" t="s">
        <v>38</v>
      </c>
      <c r="R1797" s="254">
        <v>14990000</v>
      </c>
      <c r="S1797" s="254">
        <f>ROUNDDOWN(P1797*R1797,-3)</f>
        <v>14990000</v>
      </c>
      <c r="T1797" s="251">
        <f t="shared" si="224"/>
        <v>0</v>
      </c>
    </row>
    <row r="1798" spans="2:20" ht="15.9" hidden="1" x14ac:dyDescent="0.4">
      <c r="B1798" s="208"/>
      <c r="C1798" s="180" t="s">
        <v>639</v>
      </c>
      <c r="D1798" s="178">
        <v>1</v>
      </c>
      <c r="E1798" s="179" t="s">
        <v>38</v>
      </c>
      <c r="F1798" s="254">
        <v>57020000</v>
      </c>
      <c r="G1798" s="254">
        <f>ROUNDDOWN(D1798*F1798,-3)</f>
        <v>57020000</v>
      </c>
      <c r="H1798" s="178">
        <v>1</v>
      </c>
      <c r="I1798" s="179" t="s">
        <v>38</v>
      </c>
      <c r="J1798" s="254">
        <v>57020000</v>
      </c>
      <c r="K1798" s="254">
        <f>ROUNDDOWN(H1798*J1798,-3)</f>
        <v>57020000</v>
      </c>
      <c r="L1798" s="178">
        <v>1</v>
      </c>
      <c r="M1798" s="179" t="s">
        <v>38</v>
      </c>
      <c r="N1798" s="254">
        <v>57020000</v>
      </c>
      <c r="O1798" s="254">
        <f>ROUNDDOWN(L1798*N1798,-3)</f>
        <v>57020000</v>
      </c>
      <c r="P1798" s="178">
        <v>1</v>
      </c>
      <c r="Q1798" s="179" t="s">
        <v>38</v>
      </c>
      <c r="R1798" s="254">
        <v>57020000</v>
      </c>
      <c r="S1798" s="254">
        <f>ROUNDDOWN(P1798*R1798,-3)</f>
        <v>57020000</v>
      </c>
      <c r="T1798" s="251">
        <f t="shared" si="224"/>
        <v>0</v>
      </c>
    </row>
    <row r="1799" spans="2:20" ht="15.9" hidden="1" x14ac:dyDescent="0.4">
      <c r="B1799" s="208">
        <v>525119</v>
      </c>
      <c r="C1799" s="180" t="s">
        <v>42</v>
      </c>
      <c r="D1799" s="178">
        <v>0</v>
      </c>
      <c r="E1799" s="179"/>
      <c r="F1799" s="180">
        <v>0</v>
      </c>
      <c r="G1799" s="254">
        <f>SUM(G1800:G1804)</f>
        <v>97196000</v>
      </c>
      <c r="H1799" s="178">
        <v>0</v>
      </c>
      <c r="I1799" s="179"/>
      <c r="J1799" s="180">
        <v>0</v>
      </c>
      <c r="K1799" s="254">
        <f>SUM(K1800:K1804)</f>
        <v>97196000</v>
      </c>
      <c r="L1799" s="178">
        <v>0</v>
      </c>
      <c r="M1799" s="179"/>
      <c r="N1799" s="180">
        <v>0</v>
      </c>
      <c r="O1799" s="254">
        <f>SUM(O1800:O1804)</f>
        <v>82800000</v>
      </c>
      <c r="P1799" s="178">
        <v>0</v>
      </c>
      <c r="Q1799" s="179"/>
      <c r="R1799" s="180">
        <v>0</v>
      </c>
      <c r="S1799" s="254">
        <f>SUM(S1800:S1804)</f>
        <v>82800000</v>
      </c>
      <c r="T1799" s="251">
        <f t="shared" si="224"/>
        <v>0</v>
      </c>
    </row>
    <row r="1800" spans="2:20" ht="15.9" hidden="1" x14ac:dyDescent="0.4">
      <c r="B1800" s="208"/>
      <c r="C1800" s="180" t="s">
        <v>666</v>
      </c>
      <c r="D1800" s="178">
        <v>1</v>
      </c>
      <c r="E1800" s="179" t="s">
        <v>38</v>
      </c>
      <c r="F1800" s="254">
        <v>1700000</v>
      </c>
      <c r="G1800" s="254">
        <f>ROUNDDOWN(D1800*F1800,-3)</f>
        <v>1700000</v>
      </c>
      <c r="H1800" s="178">
        <v>1</v>
      </c>
      <c r="I1800" s="179" t="s">
        <v>38</v>
      </c>
      <c r="J1800" s="254">
        <v>1700000</v>
      </c>
      <c r="K1800" s="254">
        <f>ROUNDDOWN(H1800*J1800,-3)</f>
        <v>1700000</v>
      </c>
      <c r="L1800" s="178">
        <v>1</v>
      </c>
      <c r="M1800" s="179" t="s">
        <v>38</v>
      </c>
      <c r="N1800" s="254">
        <v>1700000</v>
      </c>
      <c r="O1800" s="254">
        <f>ROUNDDOWN(L1800*N1800,-3)</f>
        <v>1700000</v>
      </c>
      <c r="P1800" s="178">
        <v>1</v>
      </c>
      <c r="Q1800" s="179" t="s">
        <v>38</v>
      </c>
      <c r="R1800" s="254">
        <v>1700000</v>
      </c>
      <c r="S1800" s="254">
        <f>ROUNDDOWN(P1800*R1800,-3)</f>
        <v>1700000</v>
      </c>
      <c r="T1800" s="251">
        <f t="shared" si="224"/>
        <v>0</v>
      </c>
    </row>
    <row r="1801" spans="2:20" ht="15.9" hidden="1" x14ac:dyDescent="0.4">
      <c r="B1801" s="208"/>
      <c r="C1801" s="180" t="s">
        <v>667</v>
      </c>
      <c r="D1801" s="178">
        <v>49</v>
      </c>
      <c r="E1801" s="179" t="s">
        <v>40</v>
      </c>
      <c r="F1801" s="254">
        <v>300000</v>
      </c>
      <c r="G1801" s="254">
        <f>ROUNDDOWN(D1801*F1801,-3)</f>
        <v>14700000</v>
      </c>
      <c r="H1801" s="178">
        <v>49</v>
      </c>
      <c r="I1801" s="179" t="s">
        <v>40</v>
      </c>
      <c r="J1801" s="254">
        <v>300000</v>
      </c>
      <c r="K1801" s="254">
        <f>ROUNDDOWN(H1801*J1801,-3)</f>
        <v>14700000</v>
      </c>
      <c r="L1801" s="178">
        <v>49</v>
      </c>
      <c r="M1801" s="179" t="s">
        <v>40</v>
      </c>
      <c r="N1801" s="254">
        <v>300000</v>
      </c>
      <c r="O1801" s="254">
        <f>ROUNDDOWN(L1801*N1801,-3)</f>
        <v>14700000</v>
      </c>
      <c r="P1801" s="178">
        <v>49</v>
      </c>
      <c r="Q1801" s="179" t="s">
        <v>40</v>
      </c>
      <c r="R1801" s="254">
        <v>300000</v>
      </c>
      <c r="S1801" s="254">
        <f>ROUNDDOWN(P1801*R1801,-3)</f>
        <v>14700000</v>
      </c>
      <c r="T1801" s="251">
        <f t="shared" si="224"/>
        <v>0</v>
      </c>
    </row>
    <row r="1802" spans="2:20" ht="15.9" hidden="1" x14ac:dyDescent="0.4">
      <c r="B1802" s="208"/>
      <c r="C1802" s="180" t="s">
        <v>668</v>
      </c>
      <c r="D1802" s="178">
        <v>1</v>
      </c>
      <c r="E1802" s="179" t="s">
        <v>38</v>
      </c>
      <c r="F1802" s="254">
        <v>14396000</v>
      </c>
      <c r="G1802" s="254">
        <f>ROUNDDOWN(D1802*F1802,-3)</f>
        <v>14396000</v>
      </c>
      <c r="H1802" s="178">
        <v>1</v>
      </c>
      <c r="I1802" s="179" t="s">
        <v>38</v>
      </c>
      <c r="J1802" s="254">
        <v>14396000</v>
      </c>
      <c r="K1802" s="254">
        <f>ROUNDDOWN(H1802*J1802,-3)</f>
        <v>14396000</v>
      </c>
      <c r="L1802" s="178">
        <v>0</v>
      </c>
      <c r="M1802" s="179" t="s">
        <v>38</v>
      </c>
      <c r="N1802" s="254">
        <v>14396000</v>
      </c>
      <c r="O1802" s="254">
        <f>ROUNDDOWN(L1802*N1802,-3)</f>
        <v>0</v>
      </c>
      <c r="P1802" s="178">
        <v>0</v>
      </c>
      <c r="Q1802" s="179" t="s">
        <v>38</v>
      </c>
      <c r="R1802" s="254">
        <v>14396000</v>
      </c>
      <c r="S1802" s="254">
        <f>ROUNDDOWN(P1802*R1802,-3)</f>
        <v>0</v>
      </c>
      <c r="T1802" s="251">
        <f t="shared" si="224"/>
        <v>0</v>
      </c>
    </row>
    <row r="1803" spans="2:20" ht="15.9" hidden="1" x14ac:dyDescent="0.4">
      <c r="B1803" s="208"/>
      <c r="C1803" s="180" t="s">
        <v>669</v>
      </c>
      <c r="D1803" s="178">
        <v>294</v>
      </c>
      <c r="E1803" s="179" t="s">
        <v>686</v>
      </c>
      <c r="F1803" s="254">
        <v>200000</v>
      </c>
      <c r="G1803" s="254">
        <f>ROUNDDOWN(D1803*F1803,-3)</f>
        <v>58800000</v>
      </c>
      <c r="H1803" s="178">
        <v>294</v>
      </c>
      <c r="I1803" s="179" t="s">
        <v>686</v>
      </c>
      <c r="J1803" s="254">
        <v>200000</v>
      </c>
      <c r="K1803" s="254">
        <f>ROUNDDOWN(H1803*J1803,-3)</f>
        <v>58800000</v>
      </c>
      <c r="L1803" s="178">
        <v>294</v>
      </c>
      <c r="M1803" s="179" t="s">
        <v>686</v>
      </c>
      <c r="N1803" s="254">
        <v>200000</v>
      </c>
      <c r="O1803" s="254">
        <f>ROUNDDOWN(L1803*N1803,-3)</f>
        <v>58800000</v>
      </c>
      <c r="P1803" s="178">
        <v>294</v>
      </c>
      <c r="Q1803" s="179" t="s">
        <v>686</v>
      </c>
      <c r="R1803" s="254">
        <v>200000</v>
      </c>
      <c r="S1803" s="254">
        <f>ROUNDDOWN(P1803*R1803,-3)</f>
        <v>58800000</v>
      </c>
      <c r="T1803" s="251">
        <f t="shared" si="224"/>
        <v>0</v>
      </c>
    </row>
    <row r="1804" spans="2:20" ht="15.9" hidden="1" x14ac:dyDescent="0.4">
      <c r="B1804" s="208"/>
      <c r="C1804" s="180" t="s">
        <v>670</v>
      </c>
      <c r="D1804" s="178">
        <v>1</v>
      </c>
      <c r="E1804" s="179" t="s">
        <v>38</v>
      </c>
      <c r="F1804" s="254">
        <v>7600000</v>
      </c>
      <c r="G1804" s="254">
        <f>ROUNDDOWN(D1804*F1804,-3)</f>
        <v>7600000</v>
      </c>
      <c r="H1804" s="178">
        <v>1</v>
      </c>
      <c r="I1804" s="179" t="s">
        <v>38</v>
      </c>
      <c r="J1804" s="254">
        <v>7600000</v>
      </c>
      <c r="K1804" s="254">
        <f>ROUNDDOWN(H1804*J1804,-3)</f>
        <v>7600000</v>
      </c>
      <c r="L1804" s="178">
        <v>1</v>
      </c>
      <c r="M1804" s="179" t="s">
        <v>38</v>
      </c>
      <c r="N1804" s="254">
        <v>7600000</v>
      </c>
      <c r="O1804" s="254">
        <f>ROUNDDOWN(L1804*N1804,-3)</f>
        <v>7600000</v>
      </c>
      <c r="P1804" s="178">
        <v>1</v>
      </c>
      <c r="Q1804" s="179" t="s">
        <v>38</v>
      </c>
      <c r="R1804" s="254">
        <v>7600000</v>
      </c>
      <c r="S1804" s="254">
        <f>ROUNDDOWN(P1804*R1804,-3)</f>
        <v>7600000</v>
      </c>
      <c r="T1804" s="251">
        <f t="shared" si="224"/>
        <v>0</v>
      </c>
    </row>
    <row r="1805" spans="2:20" ht="29.15" hidden="1" x14ac:dyDescent="0.4">
      <c r="B1805" s="312" t="s">
        <v>52</v>
      </c>
      <c r="C1805" s="313" t="s">
        <v>687</v>
      </c>
      <c r="D1805" s="269">
        <v>63</v>
      </c>
      <c r="E1805" s="270" t="s">
        <v>30</v>
      </c>
      <c r="F1805" s="254">
        <v>0</v>
      </c>
      <c r="G1805" s="254">
        <f>G1806+G1810</f>
        <v>217737000</v>
      </c>
      <c r="H1805" s="314">
        <v>63</v>
      </c>
      <c r="I1805" s="315" t="s">
        <v>30</v>
      </c>
      <c r="J1805" s="316">
        <v>0</v>
      </c>
      <c r="K1805" s="316">
        <f>K1806+K1810</f>
        <v>217737000</v>
      </c>
      <c r="L1805" s="314">
        <v>63</v>
      </c>
      <c r="M1805" s="315" t="s">
        <v>30</v>
      </c>
      <c r="N1805" s="316">
        <v>0</v>
      </c>
      <c r="O1805" s="316">
        <f>O1806+O1810</f>
        <v>198075000</v>
      </c>
      <c r="P1805" s="314">
        <v>63</v>
      </c>
      <c r="Q1805" s="315" t="s">
        <v>30</v>
      </c>
      <c r="R1805" s="316">
        <v>0</v>
      </c>
      <c r="S1805" s="316">
        <f>S1806+S1810</f>
        <v>198075000</v>
      </c>
      <c r="T1805" s="251">
        <f t="shared" si="224"/>
        <v>0</v>
      </c>
    </row>
    <row r="1806" spans="2:20" ht="15.9" hidden="1" x14ac:dyDescent="0.4">
      <c r="B1806" s="208">
        <v>525111</v>
      </c>
      <c r="C1806" s="180" t="s">
        <v>174</v>
      </c>
      <c r="D1806" s="178"/>
      <c r="E1806" s="179"/>
      <c r="F1806" s="180">
        <v>0</v>
      </c>
      <c r="G1806" s="254">
        <f>SUM(G1807:G1809)</f>
        <v>150105000</v>
      </c>
      <c r="H1806" s="178"/>
      <c r="I1806" s="179"/>
      <c r="J1806" s="180">
        <v>0</v>
      </c>
      <c r="K1806" s="254">
        <f>SUM(K1807:K1809)</f>
        <v>150105000</v>
      </c>
      <c r="L1806" s="178"/>
      <c r="M1806" s="179"/>
      <c r="N1806" s="180">
        <v>0</v>
      </c>
      <c r="O1806" s="254">
        <f>SUM(O1807:O1809)</f>
        <v>150105000</v>
      </c>
      <c r="P1806" s="178"/>
      <c r="Q1806" s="179"/>
      <c r="R1806" s="180">
        <v>0</v>
      </c>
      <c r="S1806" s="254">
        <f>SUM(S1807:S1809)</f>
        <v>150105000</v>
      </c>
      <c r="T1806" s="251">
        <f t="shared" si="224"/>
        <v>0</v>
      </c>
    </row>
    <row r="1807" spans="2:20" ht="15.9" hidden="1" x14ac:dyDescent="0.4">
      <c r="B1807" s="208"/>
      <c r="C1807" s="180" t="s">
        <v>672</v>
      </c>
      <c r="D1807" s="178">
        <v>324</v>
      </c>
      <c r="E1807" s="179" t="s">
        <v>47</v>
      </c>
      <c r="F1807" s="254">
        <v>150000</v>
      </c>
      <c r="G1807" s="254">
        <f>ROUNDDOWN(D1807*F1807,-3)</f>
        <v>48600000</v>
      </c>
      <c r="H1807" s="178">
        <v>324</v>
      </c>
      <c r="I1807" s="179" t="s">
        <v>47</v>
      </c>
      <c r="J1807" s="254">
        <v>150000</v>
      </c>
      <c r="K1807" s="254">
        <f>ROUNDDOWN(H1807*J1807,-3)</f>
        <v>48600000</v>
      </c>
      <c r="L1807" s="178">
        <v>324</v>
      </c>
      <c r="M1807" s="179" t="s">
        <v>47</v>
      </c>
      <c r="N1807" s="254">
        <v>150000</v>
      </c>
      <c r="O1807" s="254">
        <f>ROUNDDOWN(L1807*N1807,-3)</f>
        <v>48600000</v>
      </c>
      <c r="P1807" s="178">
        <v>324</v>
      </c>
      <c r="Q1807" s="179" t="s">
        <v>47</v>
      </c>
      <c r="R1807" s="254">
        <v>150000</v>
      </c>
      <c r="S1807" s="254">
        <f>ROUNDDOWN(P1807*R1807,-3)</f>
        <v>48600000</v>
      </c>
      <c r="T1807" s="251">
        <f t="shared" si="224"/>
        <v>0</v>
      </c>
    </row>
    <row r="1808" spans="2:20" ht="15.9" hidden="1" x14ac:dyDescent="0.4">
      <c r="B1808" s="208"/>
      <c r="C1808" s="180" t="s">
        <v>673</v>
      </c>
      <c r="D1808" s="178">
        <v>1</v>
      </c>
      <c r="E1808" s="179" t="s">
        <v>38</v>
      </c>
      <c r="F1808" s="254">
        <v>24375000</v>
      </c>
      <c r="G1808" s="254">
        <f>ROUNDDOWN(D1808*F1808,-3)</f>
        <v>24375000</v>
      </c>
      <c r="H1808" s="178">
        <v>1</v>
      </c>
      <c r="I1808" s="179" t="s">
        <v>38</v>
      </c>
      <c r="J1808" s="254">
        <v>24375000</v>
      </c>
      <c r="K1808" s="254">
        <f>ROUNDDOWN(H1808*J1808,-3)</f>
        <v>24375000</v>
      </c>
      <c r="L1808" s="178">
        <v>1</v>
      </c>
      <c r="M1808" s="179" t="s">
        <v>38</v>
      </c>
      <c r="N1808" s="254">
        <v>24375000</v>
      </c>
      <c r="O1808" s="254">
        <f>ROUNDDOWN(L1808*N1808,-3)</f>
        <v>24375000</v>
      </c>
      <c r="P1808" s="178">
        <v>1</v>
      </c>
      <c r="Q1808" s="179" t="s">
        <v>38</v>
      </c>
      <c r="R1808" s="254">
        <v>24375000</v>
      </c>
      <c r="S1808" s="254">
        <f>ROUNDDOWN(P1808*R1808,-3)</f>
        <v>24375000</v>
      </c>
      <c r="T1808" s="251">
        <f t="shared" si="224"/>
        <v>0</v>
      </c>
    </row>
    <row r="1809" spans="2:20" ht="15.9" hidden="1" x14ac:dyDescent="0.4">
      <c r="B1809" s="208"/>
      <c r="C1809" s="180" t="s">
        <v>76</v>
      </c>
      <c r="D1809" s="178">
        <v>1</v>
      </c>
      <c r="E1809" s="179" t="s">
        <v>38</v>
      </c>
      <c r="F1809" s="254">
        <v>77130000</v>
      </c>
      <c r="G1809" s="254">
        <f>ROUNDDOWN(D1809*F1809,-3)</f>
        <v>77130000</v>
      </c>
      <c r="H1809" s="178">
        <v>1</v>
      </c>
      <c r="I1809" s="179" t="s">
        <v>38</v>
      </c>
      <c r="J1809" s="254">
        <v>77130000</v>
      </c>
      <c r="K1809" s="254">
        <f>ROUNDDOWN(H1809*J1809,-3)</f>
        <v>77130000</v>
      </c>
      <c r="L1809" s="178">
        <v>1</v>
      </c>
      <c r="M1809" s="179" t="s">
        <v>38</v>
      </c>
      <c r="N1809" s="254">
        <v>77130000</v>
      </c>
      <c r="O1809" s="254">
        <f>ROUNDDOWN(L1809*N1809,-3)</f>
        <v>77130000</v>
      </c>
      <c r="P1809" s="178">
        <v>1</v>
      </c>
      <c r="Q1809" s="179" t="s">
        <v>38</v>
      </c>
      <c r="R1809" s="254">
        <v>77130000</v>
      </c>
      <c r="S1809" s="254">
        <f>ROUNDDOWN(P1809*R1809,-3)</f>
        <v>77130000</v>
      </c>
      <c r="T1809" s="251">
        <f t="shared" si="224"/>
        <v>0</v>
      </c>
    </row>
    <row r="1810" spans="2:20" ht="15.9" hidden="1" x14ac:dyDescent="0.4">
      <c r="B1810" s="208">
        <v>525119</v>
      </c>
      <c r="C1810" s="180" t="s">
        <v>42</v>
      </c>
      <c r="D1810" s="178">
        <v>0</v>
      </c>
      <c r="E1810" s="179"/>
      <c r="F1810" s="180">
        <v>0</v>
      </c>
      <c r="G1810" s="254">
        <f>SUM(G1811:G1815)</f>
        <v>67632000</v>
      </c>
      <c r="H1810" s="178">
        <v>0</v>
      </c>
      <c r="I1810" s="179"/>
      <c r="J1810" s="180">
        <v>0</v>
      </c>
      <c r="K1810" s="254">
        <f>SUM(K1811:K1815)</f>
        <v>67632000</v>
      </c>
      <c r="L1810" s="178">
        <v>0</v>
      </c>
      <c r="M1810" s="179"/>
      <c r="N1810" s="180">
        <v>0</v>
      </c>
      <c r="O1810" s="254">
        <f>SUM(O1811:O1815)</f>
        <v>47970000</v>
      </c>
      <c r="P1810" s="178">
        <v>0</v>
      </c>
      <c r="Q1810" s="179"/>
      <c r="R1810" s="180">
        <v>0</v>
      </c>
      <c r="S1810" s="254">
        <f>SUM(S1811:S1815)</f>
        <v>47970000</v>
      </c>
      <c r="T1810" s="251">
        <f t="shared" si="224"/>
        <v>0</v>
      </c>
    </row>
    <row r="1811" spans="2:20" ht="15.9" hidden="1" x14ac:dyDescent="0.4">
      <c r="B1811" s="208"/>
      <c r="C1811" s="180" t="s">
        <v>688</v>
      </c>
      <c r="D1811" s="178">
        <v>1</v>
      </c>
      <c r="E1811" s="179" t="s">
        <v>38</v>
      </c>
      <c r="F1811" s="254">
        <v>2550000</v>
      </c>
      <c r="G1811" s="254">
        <f>ROUNDDOWN(D1811*F1811,-3)</f>
        <v>2550000</v>
      </c>
      <c r="H1811" s="178">
        <v>1</v>
      </c>
      <c r="I1811" s="179" t="s">
        <v>38</v>
      </c>
      <c r="J1811" s="254">
        <v>2550000</v>
      </c>
      <c r="K1811" s="254">
        <f>ROUNDDOWN(H1811*J1811,-3)</f>
        <v>2550000</v>
      </c>
      <c r="L1811" s="178">
        <v>1</v>
      </c>
      <c r="M1811" s="179" t="s">
        <v>38</v>
      </c>
      <c r="N1811" s="254">
        <v>2550000</v>
      </c>
      <c r="O1811" s="254">
        <f>ROUNDDOWN(L1811*N1811,-3)</f>
        <v>2550000</v>
      </c>
      <c r="P1811" s="178">
        <v>1</v>
      </c>
      <c r="Q1811" s="179" t="s">
        <v>38</v>
      </c>
      <c r="R1811" s="254">
        <v>2550000</v>
      </c>
      <c r="S1811" s="254">
        <f>ROUNDDOWN(P1811*R1811,-3)</f>
        <v>2550000</v>
      </c>
      <c r="T1811" s="251">
        <f t="shared" si="224"/>
        <v>0</v>
      </c>
    </row>
    <row r="1812" spans="2:20" ht="15.9" hidden="1" x14ac:dyDescent="0.4">
      <c r="B1812" s="208"/>
      <c r="C1812" s="180" t="s">
        <v>72</v>
      </c>
      <c r="D1812" s="178">
        <v>378</v>
      </c>
      <c r="E1812" s="179" t="s">
        <v>57</v>
      </c>
      <c r="F1812" s="254">
        <v>40000</v>
      </c>
      <c r="G1812" s="254">
        <f>ROUNDDOWN(D1812*F1812,-3)</f>
        <v>15120000</v>
      </c>
      <c r="H1812" s="178">
        <v>378</v>
      </c>
      <c r="I1812" s="179" t="s">
        <v>57</v>
      </c>
      <c r="J1812" s="254">
        <v>40000</v>
      </c>
      <c r="K1812" s="254">
        <f>ROUNDDOWN(H1812*J1812,-3)</f>
        <v>15120000</v>
      </c>
      <c r="L1812" s="178">
        <v>378</v>
      </c>
      <c r="M1812" s="179" t="s">
        <v>57</v>
      </c>
      <c r="N1812" s="254">
        <v>40000</v>
      </c>
      <c r="O1812" s="254">
        <f>ROUNDDOWN(L1812*N1812,-3)</f>
        <v>15120000</v>
      </c>
      <c r="P1812" s="178">
        <v>378</v>
      </c>
      <c r="Q1812" s="179" t="s">
        <v>57</v>
      </c>
      <c r="R1812" s="254">
        <v>40000</v>
      </c>
      <c r="S1812" s="254">
        <f>ROUNDDOWN(P1812*R1812,-3)</f>
        <v>15120000</v>
      </c>
      <c r="T1812" s="251">
        <f t="shared" si="224"/>
        <v>0</v>
      </c>
    </row>
    <row r="1813" spans="2:20" ht="15.9" hidden="1" x14ac:dyDescent="0.4">
      <c r="B1813" s="208"/>
      <c r="C1813" s="180" t="s">
        <v>41</v>
      </c>
      <c r="D1813" s="178">
        <v>1</v>
      </c>
      <c r="E1813" s="179" t="s">
        <v>38</v>
      </c>
      <c r="F1813" s="254">
        <v>18900000</v>
      </c>
      <c r="G1813" s="254">
        <f>ROUNDDOWN(D1813*F1813,-3)</f>
        <v>18900000</v>
      </c>
      <c r="H1813" s="178">
        <v>1</v>
      </c>
      <c r="I1813" s="179" t="s">
        <v>38</v>
      </c>
      <c r="J1813" s="254">
        <v>18900000</v>
      </c>
      <c r="K1813" s="254">
        <f>ROUNDDOWN(H1813*J1813,-3)</f>
        <v>18900000</v>
      </c>
      <c r="L1813" s="178">
        <v>1</v>
      </c>
      <c r="M1813" s="179" t="s">
        <v>38</v>
      </c>
      <c r="N1813" s="254">
        <v>18900000</v>
      </c>
      <c r="O1813" s="254">
        <f>ROUNDDOWN(L1813*N1813,-3)</f>
        <v>18900000</v>
      </c>
      <c r="P1813" s="178">
        <v>1</v>
      </c>
      <c r="Q1813" s="179" t="s">
        <v>38</v>
      </c>
      <c r="R1813" s="254">
        <v>18900000</v>
      </c>
      <c r="S1813" s="254">
        <f>ROUNDDOWN(P1813*R1813,-3)</f>
        <v>18900000</v>
      </c>
      <c r="T1813" s="251">
        <f t="shared" ref="T1813:T1876" si="241">O1813-S1813</f>
        <v>0</v>
      </c>
    </row>
    <row r="1814" spans="2:20" ht="15.9" hidden="1" x14ac:dyDescent="0.4">
      <c r="B1814" s="208"/>
      <c r="C1814" s="180" t="s">
        <v>670</v>
      </c>
      <c r="D1814" s="178">
        <v>1</v>
      </c>
      <c r="E1814" s="179" t="s">
        <v>38</v>
      </c>
      <c r="F1814" s="254">
        <v>11400000</v>
      </c>
      <c r="G1814" s="254">
        <f>ROUNDDOWN(D1814*F1814,-3)</f>
        <v>11400000</v>
      </c>
      <c r="H1814" s="178">
        <v>1</v>
      </c>
      <c r="I1814" s="179" t="s">
        <v>38</v>
      </c>
      <c r="J1814" s="254">
        <v>11400000</v>
      </c>
      <c r="K1814" s="254">
        <f>ROUNDDOWN(H1814*J1814,-3)</f>
        <v>11400000</v>
      </c>
      <c r="L1814" s="178">
        <v>1</v>
      </c>
      <c r="M1814" s="179" t="s">
        <v>38</v>
      </c>
      <c r="N1814" s="254">
        <v>11400000</v>
      </c>
      <c r="O1814" s="254">
        <f>ROUNDDOWN(L1814*N1814,-3)</f>
        <v>11400000</v>
      </c>
      <c r="P1814" s="178">
        <v>1</v>
      </c>
      <c r="Q1814" s="179" t="s">
        <v>38</v>
      </c>
      <c r="R1814" s="254">
        <v>11400000</v>
      </c>
      <c r="S1814" s="254">
        <f>ROUNDDOWN(P1814*R1814,-3)</f>
        <v>11400000</v>
      </c>
      <c r="T1814" s="251">
        <f t="shared" si="241"/>
        <v>0</v>
      </c>
    </row>
    <row r="1815" spans="2:20" ht="15.9" hidden="1" x14ac:dyDescent="0.4">
      <c r="B1815" s="208"/>
      <c r="C1815" s="180" t="s">
        <v>642</v>
      </c>
      <c r="D1815" s="178">
        <v>1</v>
      </c>
      <c r="E1815" s="179" t="s">
        <v>38</v>
      </c>
      <c r="F1815" s="254">
        <v>19662000</v>
      </c>
      <c r="G1815" s="254">
        <f>ROUNDDOWN(D1815*F1815,-3)</f>
        <v>19662000</v>
      </c>
      <c r="H1815" s="178">
        <v>1</v>
      </c>
      <c r="I1815" s="179" t="s">
        <v>38</v>
      </c>
      <c r="J1815" s="254">
        <v>19662000</v>
      </c>
      <c r="K1815" s="254">
        <f>ROUNDDOWN(H1815*J1815,-3)</f>
        <v>19662000</v>
      </c>
      <c r="L1815" s="178">
        <v>0</v>
      </c>
      <c r="M1815" s="179" t="s">
        <v>38</v>
      </c>
      <c r="N1815" s="254">
        <v>19662000</v>
      </c>
      <c r="O1815" s="254">
        <f>ROUNDDOWN(L1815*N1815,-3)</f>
        <v>0</v>
      </c>
      <c r="P1815" s="178">
        <v>0</v>
      </c>
      <c r="Q1815" s="179" t="s">
        <v>38</v>
      </c>
      <c r="R1815" s="254">
        <v>19662000</v>
      </c>
      <c r="S1815" s="254">
        <f>ROUNDDOWN(P1815*R1815,-3)</f>
        <v>0</v>
      </c>
      <c r="T1815" s="251">
        <f t="shared" si="241"/>
        <v>0</v>
      </c>
    </row>
    <row r="1816" spans="2:20" ht="29.15" hidden="1" x14ac:dyDescent="0.4">
      <c r="B1816" s="312" t="s">
        <v>62</v>
      </c>
      <c r="C1816" s="313" t="s">
        <v>689</v>
      </c>
      <c r="D1816" s="269">
        <v>24</v>
      </c>
      <c r="E1816" s="270" t="s">
        <v>30</v>
      </c>
      <c r="F1816" s="254">
        <v>0</v>
      </c>
      <c r="G1816" s="254">
        <f>G1817+G1827</f>
        <v>115038000</v>
      </c>
      <c r="H1816" s="314">
        <v>24</v>
      </c>
      <c r="I1816" s="315" t="s">
        <v>30</v>
      </c>
      <c r="J1816" s="316">
        <v>0</v>
      </c>
      <c r="K1816" s="316">
        <f>K1817+K1827</f>
        <v>115038000</v>
      </c>
      <c r="L1816" s="314">
        <v>24</v>
      </c>
      <c r="M1816" s="315" t="s">
        <v>30</v>
      </c>
      <c r="N1816" s="316">
        <v>0</v>
      </c>
      <c r="O1816" s="316">
        <f>O1817+O1827</f>
        <v>103572000</v>
      </c>
      <c r="P1816" s="314">
        <v>24</v>
      </c>
      <c r="Q1816" s="315" t="s">
        <v>30</v>
      </c>
      <c r="R1816" s="316">
        <v>0</v>
      </c>
      <c r="S1816" s="316">
        <f>S1817+S1827</f>
        <v>103572000</v>
      </c>
      <c r="T1816" s="251">
        <f t="shared" si="241"/>
        <v>0</v>
      </c>
    </row>
    <row r="1817" spans="2:20" ht="15.9" hidden="1" x14ac:dyDescent="0.4">
      <c r="B1817" s="208">
        <v>525111</v>
      </c>
      <c r="C1817" s="180" t="s">
        <v>174</v>
      </c>
      <c r="D1817" s="178"/>
      <c r="E1817" s="179"/>
      <c r="F1817" s="180">
        <v>0</v>
      </c>
      <c r="G1817" s="254">
        <f>SUM(G1818:G1826)</f>
        <v>71870000</v>
      </c>
      <c r="H1817" s="178"/>
      <c r="I1817" s="179"/>
      <c r="J1817" s="180">
        <v>0</v>
      </c>
      <c r="K1817" s="254">
        <f>SUM(K1818:K1826)</f>
        <v>71870000</v>
      </c>
      <c r="L1817" s="178"/>
      <c r="M1817" s="179"/>
      <c r="N1817" s="180">
        <v>0</v>
      </c>
      <c r="O1817" s="254">
        <f>SUM(O1818:O1826)</f>
        <v>71870000</v>
      </c>
      <c r="P1817" s="178"/>
      <c r="Q1817" s="179"/>
      <c r="R1817" s="180">
        <v>0</v>
      </c>
      <c r="S1817" s="254">
        <f>SUM(S1818:S1826)</f>
        <v>71870000</v>
      </c>
      <c r="T1817" s="251">
        <f t="shared" si="241"/>
        <v>0</v>
      </c>
    </row>
    <row r="1818" spans="2:20" ht="15.9" hidden="1" x14ac:dyDescent="0.4">
      <c r="B1818" s="208" t="s">
        <v>27</v>
      </c>
      <c r="C1818" s="180" t="s">
        <v>46</v>
      </c>
      <c r="D1818" s="178">
        <v>60</v>
      </c>
      <c r="E1818" s="179" t="s">
        <v>47</v>
      </c>
      <c r="F1818" s="254">
        <v>150000</v>
      </c>
      <c r="G1818" s="254">
        <f t="shared" ref="G1818:G1826" si="242">ROUNDDOWN(D1818*F1818,-3)</f>
        <v>9000000</v>
      </c>
      <c r="H1818" s="178">
        <v>60</v>
      </c>
      <c r="I1818" s="179" t="s">
        <v>47</v>
      </c>
      <c r="J1818" s="254">
        <v>150000</v>
      </c>
      <c r="K1818" s="254">
        <f t="shared" ref="K1818:K1826" si="243">ROUNDDOWN(H1818*J1818,-3)</f>
        <v>9000000</v>
      </c>
      <c r="L1818" s="178">
        <v>60</v>
      </c>
      <c r="M1818" s="179" t="s">
        <v>47</v>
      </c>
      <c r="N1818" s="254">
        <v>150000</v>
      </c>
      <c r="O1818" s="254">
        <f t="shared" ref="O1818:O1826" si="244">ROUNDDOWN(L1818*N1818,-3)</f>
        <v>9000000</v>
      </c>
      <c r="P1818" s="178">
        <v>60</v>
      </c>
      <c r="Q1818" s="179" t="s">
        <v>47</v>
      </c>
      <c r="R1818" s="254">
        <v>150000</v>
      </c>
      <c r="S1818" s="254">
        <f t="shared" ref="S1818:S1826" si="245">ROUNDDOWN(P1818*R1818,-3)</f>
        <v>9000000</v>
      </c>
      <c r="T1818" s="251">
        <f t="shared" si="241"/>
        <v>0</v>
      </c>
    </row>
    <row r="1819" spans="2:20" ht="15.9" hidden="1" x14ac:dyDescent="0.4">
      <c r="B1819" s="208" t="s">
        <v>27</v>
      </c>
      <c r="C1819" s="180" t="s">
        <v>48</v>
      </c>
      <c r="D1819" s="178">
        <v>154</v>
      </c>
      <c r="E1819" s="179" t="s">
        <v>47</v>
      </c>
      <c r="F1819" s="254">
        <v>150000</v>
      </c>
      <c r="G1819" s="254">
        <f t="shared" si="242"/>
        <v>23100000</v>
      </c>
      <c r="H1819" s="178">
        <v>154</v>
      </c>
      <c r="I1819" s="179" t="s">
        <v>47</v>
      </c>
      <c r="J1819" s="254">
        <v>150000</v>
      </c>
      <c r="K1819" s="254">
        <f t="shared" si="243"/>
        <v>23100000</v>
      </c>
      <c r="L1819" s="178">
        <v>154</v>
      </c>
      <c r="M1819" s="179" t="s">
        <v>47</v>
      </c>
      <c r="N1819" s="254">
        <v>150000</v>
      </c>
      <c r="O1819" s="254">
        <f t="shared" si="244"/>
        <v>23100000</v>
      </c>
      <c r="P1819" s="178">
        <v>154</v>
      </c>
      <c r="Q1819" s="179" t="s">
        <v>47</v>
      </c>
      <c r="R1819" s="254">
        <v>150000</v>
      </c>
      <c r="S1819" s="254">
        <f t="shared" si="245"/>
        <v>23100000</v>
      </c>
      <c r="T1819" s="251">
        <f t="shared" si="241"/>
        <v>0</v>
      </c>
    </row>
    <row r="1820" spans="2:20" ht="15.9" hidden="1" x14ac:dyDescent="0.4">
      <c r="B1820" s="208"/>
      <c r="C1820" s="180" t="s">
        <v>672</v>
      </c>
      <c r="D1820" s="178">
        <v>46</v>
      </c>
      <c r="E1820" s="179" t="s">
        <v>47</v>
      </c>
      <c r="F1820" s="254">
        <v>150000</v>
      </c>
      <c r="G1820" s="254">
        <f t="shared" si="242"/>
        <v>6900000</v>
      </c>
      <c r="H1820" s="178">
        <v>46</v>
      </c>
      <c r="I1820" s="179" t="s">
        <v>47</v>
      </c>
      <c r="J1820" s="254">
        <v>150000</v>
      </c>
      <c r="K1820" s="254">
        <f t="shared" si="243"/>
        <v>6900000</v>
      </c>
      <c r="L1820" s="178">
        <v>46</v>
      </c>
      <c r="M1820" s="179" t="s">
        <v>47</v>
      </c>
      <c r="N1820" s="254">
        <v>150000</v>
      </c>
      <c r="O1820" s="254">
        <f t="shared" si="244"/>
        <v>6900000</v>
      </c>
      <c r="P1820" s="178">
        <v>46</v>
      </c>
      <c r="Q1820" s="179" t="s">
        <v>47</v>
      </c>
      <c r="R1820" s="254">
        <v>150000</v>
      </c>
      <c r="S1820" s="254">
        <f t="shared" si="245"/>
        <v>6900000</v>
      </c>
      <c r="T1820" s="251">
        <f t="shared" si="241"/>
        <v>0</v>
      </c>
    </row>
    <row r="1821" spans="2:20" ht="15.9" hidden="1" x14ac:dyDescent="0.4">
      <c r="B1821" s="208"/>
      <c r="C1821" s="180" t="s">
        <v>638</v>
      </c>
      <c r="D1821" s="178">
        <v>1</v>
      </c>
      <c r="E1821" s="179" t="s">
        <v>38</v>
      </c>
      <c r="F1821" s="254">
        <v>6720000</v>
      </c>
      <c r="G1821" s="254">
        <f t="shared" si="242"/>
        <v>6720000</v>
      </c>
      <c r="H1821" s="178">
        <v>1</v>
      </c>
      <c r="I1821" s="179" t="s">
        <v>38</v>
      </c>
      <c r="J1821" s="254">
        <v>6720000</v>
      </c>
      <c r="K1821" s="254">
        <f t="shared" si="243"/>
        <v>6720000</v>
      </c>
      <c r="L1821" s="178">
        <v>1</v>
      </c>
      <c r="M1821" s="179" t="s">
        <v>38</v>
      </c>
      <c r="N1821" s="254">
        <v>6720000</v>
      </c>
      <c r="O1821" s="254">
        <f t="shared" si="244"/>
        <v>6720000</v>
      </c>
      <c r="P1821" s="178">
        <v>1</v>
      </c>
      <c r="Q1821" s="179" t="s">
        <v>38</v>
      </c>
      <c r="R1821" s="254">
        <v>6720000</v>
      </c>
      <c r="S1821" s="254">
        <f t="shared" si="245"/>
        <v>6720000</v>
      </c>
      <c r="T1821" s="251">
        <f t="shared" si="241"/>
        <v>0</v>
      </c>
    </row>
    <row r="1822" spans="2:20" ht="15.9" hidden="1" x14ac:dyDescent="0.4">
      <c r="B1822" s="208"/>
      <c r="C1822" s="180" t="s">
        <v>673</v>
      </c>
      <c r="D1822" s="178">
        <v>1</v>
      </c>
      <c r="E1822" s="179" t="s">
        <v>38</v>
      </c>
      <c r="F1822" s="254">
        <v>2340000</v>
      </c>
      <c r="G1822" s="254">
        <f t="shared" si="242"/>
        <v>2340000</v>
      </c>
      <c r="H1822" s="178">
        <v>1</v>
      </c>
      <c r="I1822" s="179" t="s">
        <v>38</v>
      </c>
      <c r="J1822" s="254">
        <v>2340000</v>
      </c>
      <c r="K1822" s="254">
        <f t="shared" si="243"/>
        <v>2340000</v>
      </c>
      <c r="L1822" s="178">
        <v>1</v>
      </c>
      <c r="M1822" s="179" t="s">
        <v>38</v>
      </c>
      <c r="N1822" s="254">
        <v>2340000</v>
      </c>
      <c r="O1822" s="254">
        <f t="shared" si="244"/>
        <v>2340000</v>
      </c>
      <c r="P1822" s="178">
        <v>1</v>
      </c>
      <c r="Q1822" s="179" t="s">
        <v>38</v>
      </c>
      <c r="R1822" s="254">
        <v>2340000</v>
      </c>
      <c r="S1822" s="254">
        <f t="shared" si="245"/>
        <v>2340000</v>
      </c>
      <c r="T1822" s="251">
        <f t="shared" si="241"/>
        <v>0</v>
      </c>
    </row>
    <row r="1823" spans="2:20" ht="15.9" hidden="1" x14ac:dyDescent="0.4">
      <c r="B1823" s="208"/>
      <c r="C1823" s="180" t="s">
        <v>76</v>
      </c>
      <c r="D1823" s="178">
        <v>1</v>
      </c>
      <c r="E1823" s="179" t="s">
        <v>38</v>
      </c>
      <c r="F1823" s="254">
        <v>7250000</v>
      </c>
      <c r="G1823" s="254">
        <f t="shared" si="242"/>
        <v>7250000</v>
      </c>
      <c r="H1823" s="178">
        <v>1</v>
      </c>
      <c r="I1823" s="179" t="s">
        <v>38</v>
      </c>
      <c r="J1823" s="254">
        <v>7250000</v>
      </c>
      <c r="K1823" s="254">
        <f t="shared" si="243"/>
        <v>7250000</v>
      </c>
      <c r="L1823" s="178">
        <v>1</v>
      </c>
      <c r="M1823" s="179" t="s">
        <v>38</v>
      </c>
      <c r="N1823" s="254">
        <v>7250000</v>
      </c>
      <c r="O1823" s="254">
        <f t="shared" si="244"/>
        <v>7250000</v>
      </c>
      <c r="P1823" s="178">
        <v>1</v>
      </c>
      <c r="Q1823" s="179" t="s">
        <v>38</v>
      </c>
      <c r="R1823" s="254">
        <v>7250000</v>
      </c>
      <c r="S1823" s="254">
        <f t="shared" si="245"/>
        <v>7250000</v>
      </c>
      <c r="T1823" s="251">
        <f t="shared" si="241"/>
        <v>0</v>
      </c>
    </row>
    <row r="1824" spans="2:20" ht="15.9" hidden="1" x14ac:dyDescent="0.4">
      <c r="B1824" s="208"/>
      <c r="C1824" s="180" t="s">
        <v>676</v>
      </c>
      <c r="D1824" s="178">
        <v>24</v>
      </c>
      <c r="E1824" s="179" t="s">
        <v>40</v>
      </c>
      <c r="F1824" s="254">
        <v>250000</v>
      </c>
      <c r="G1824" s="254">
        <f t="shared" si="242"/>
        <v>6000000</v>
      </c>
      <c r="H1824" s="178">
        <v>24</v>
      </c>
      <c r="I1824" s="179" t="s">
        <v>40</v>
      </c>
      <c r="J1824" s="254">
        <v>250000</v>
      </c>
      <c r="K1824" s="254">
        <f t="shared" si="243"/>
        <v>6000000</v>
      </c>
      <c r="L1824" s="178">
        <v>24</v>
      </c>
      <c r="M1824" s="179" t="s">
        <v>40</v>
      </c>
      <c r="N1824" s="254">
        <v>250000</v>
      </c>
      <c r="O1824" s="254">
        <f t="shared" si="244"/>
        <v>6000000</v>
      </c>
      <c r="P1824" s="178">
        <v>24</v>
      </c>
      <c r="Q1824" s="179" t="s">
        <v>40</v>
      </c>
      <c r="R1824" s="254">
        <v>250000</v>
      </c>
      <c r="S1824" s="254">
        <f t="shared" si="245"/>
        <v>6000000</v>
      </c>
      <c r="T1824" s="251">
        <f t="shared" si="241"/>
        <v>0</v>
      </c>
    </row>
    <row r="1825" spans="2:20" ht="15.9" hidden="1" x14ac:dyDescent="0.4">
      <c r="B1825" s="208"/>
      <c r="C1825" s="180" t="s">
        <v>677</v>
      </c>
      <c r="D1825" s="178">
        <v>24</v>
      </c>
      <c r="E1825" s="179" t="s">
        <v>40</v>
      </c>
      <c r="F1825" s="254">
        <v>240000</v>
      </c>
      <c r="G1825" s="254">
        <f t="shared" si="242"/>
        <v>5760000</v>
      </c>
      <c r="H1825" s="178">
        <v>24</v>
      </c>
      <c r="I1825" s="179" t="s">
        <v>40</v>
      </c>
      <c r="J1825" s="254">
        <v>240000</v>
      </c>
      <c r="K1825" s="254">
        <f t="shared" si="243"/>
        <v>5760000</v>
      </c>
      <c r="L1825" s="178">
        <v>24</v>
      </c>
      <c r="M1825" s="179" t="s">
        <v>40</v>
      </c>
      <c r="N1825" s="254">
        <v>240000</v>
      </c>
      <c r="O1825" s="254">
        <f t="shared" si="244"/>
        <v>5760000</v>
      </c>
      <c r="P1825" s="178">
        <v>24</v>
      </c>
      <c r="Q1825" s="179" t="s">
        <v>40</v>
      </c>
      <c r="R1825" s="254">
        <v>240000</v>
      </c>
      <c r="S1825" s="254">
        <f t="shared" si="245"/>
        <v>5760000</v>
      </c>
      <c r="T1825" s="251">
        <f t="shared" si="241"/>
        <v>0</v>
      </c>
    </row>
    <row r="1826" spans="2:20" ht="15.9" hidden="1" x14ac:dyDescent="0.4">
      <c r="B1826" s="208"/>
      <c r="C1826" s="180" t="s">
        <v>60</v>
      </c>
      <c r="D1826" s="178">
        <v>24</v>
      </c>
      <c r="E1826" s="179" t="s">
        <v>40</v>
      </c>
      <c r="F1826" s="254">
        <v>200000</v>
      </c>
      <c r="G1826" s="254">
        <f t="shared" si="242"/>
        <v>4800000</v>
      </c>
      <c r="H1826" s="178">
        <v>24</v>
      </c>
      <c r="I1826" s="179" t="s">
        <v>40</v>
      </c>
      <c r="J1826" s="254">
        <v>200000</v>
      </c>
      <c r="K1826" s="254">
        <f t="shared" si="243"/>
        <v>4800000</v>
      </c>
      <c r="L1826" s="178">
        <v>24</v>
      </c>
      <c r="M1826" s="179" t="s">
        <v>40</v>
      </c>
      <c r="N1826" s="254">
        <v>200000</v>
      </c>
      <c r="O1826" s="254">
        <f t="shared" si="244"/>
        <v>4800000</v>
      </c>
      <c r="P1826" s="178">
        <v>24</v>
      </c>
      <c r="Q1826" s="179" t="s">
        <v>40</v>
      </c>
      <c r="R1826" s="254">
        <v>200000</v>
      </c>
      <c r="S1826" s="254">
        <f t="shared" si="245"/>
        <v>4800000</v>
      </c>
      <c r="T1826" s="251">
        <f t="shared" si="241"/>
        <v>0</v>
      </c>
    </row>
    <row r="1827" spans="2:20" ht="15.9" hidden="1" x14ac:dyDescent="0.4">
      <c r="B1827" s="208">
        <v>525119</v>
      </c>
      <c r="C1827" s="180" t="s">
        <v>42</v>
      </c>
      <c r="D1827" s="178"/>
      <c r="E1827" s="179"/>
      <c r="F1827" s="180">
        <v>0</v>
      </c>
      <c r="G1827" s="254">
        <f>SUM(G1828:G1835)</f>
        <v>43168000</v>
      </c>
      <c r="H1827" s="178"/>
      <c r="I1827" s="179"/>
      <c r="J1827" s="180">
        <v>0</v>
      </c>
      <c r="K1827" s="254">
        <f>SUM(K1828:K1835)</f>
        <v>43168000</v>
      </c>
      <c r="L1827" s="178"/>
      <c r="M1827" s="179"/>
      <c r="N1827" s="180">
        <v>0</v>
      </c>
      <c r="O1827" s="254">
        <f>SUM(O1828:O1835)</f>
        <v>31702000</v>
      </c>
      <c r="P1827" s="178"/>
      <c r="Q1827" s="179"/>
      <c r="R1827" s="180">
        <v>0</v>
      </c>
      <c r="S1827" s="254">
        <f>SUM(S1828:S1835)</f>
        <v>31702000</v>
      </c>
      <c r="T1827" s="251">
        <f t="shared" si="241"/>
        <v>0</v>
      </c>
    </row>
    <row r="1828" spans="2:20" ht="15.9" hidden="1" x14ac:dyDescent="0.4">
      <c r="B1828" s="208"/>
      <c r="C1828" s="180" t="s">
        <v>645</v>
      </c>
      <c r="D1828" s="178">
        <v>1</v>
      </c>
      <c r="E1828" s="179" t="s">
        <v>38</v>
      </c>
      <c r="F1828" s="293">
        <v>180000</v>
      </c>
      <c r="G1828" s="254">
        <f t="shared" ref="G1828:G1835" si="246">ROUNDDOWN(D1828*F1828,-3)</f>
        <v>180000</v>
      </c>
      <c r="H1828" s="178">
        <v>1</v>
      </c>
      <c r="I1828" s="179" t="s">
        <v>38</v>
      </c>
      <c r="J1828" s="293">
        <v>180000</v>
      </c>
      <c r="K1828" s="254">
        <f t="shared" ref="K1828:K1835" si="247">ROUNDDOWN(H1828*J1828,-3)</f>
        <v>180000</v>
      </c>
      <c r="L1828" s="178">
        <v>1</v>
      </c>
      <c r="M1828" s="179" t="s">
        <v>38</v>
      </c>
      <c r="N1828" s="293">
        <v>180000</v>
      </c>
      <c r="O1828" s="254">
        <f t="shared" ref="O1828:O1835" si="248">ROUNDDOWN(L1828*N1828,-3)</f>
        <v>180000</v>
      </c>
      <c r="P1828" s="178">
        <v>1</v>
      </c>
      <c r="Q1828" s="179" t="s">
        <v>38</v>
      </c>
      <c r="R1828" s="293">
        <v>180000</v>
      </c>
      <c r="S1828" s="254">
        <f t="shared" ref="S1828:S1835" si="249">ROUNDDOWN(P1828*R1828,-3)</f>
        <v>180000</v>
      </c>
      <c r="T1828" s="251">
        <f t="shared" si="241"/>
        <v>0</v>
      </c>
    </row>
    <row r="1829" spans="2:20" ht="15.9" hidden="1" x14ac:dyDescent="0.4">
      <c r="B1829" s="208"/>
      <c r="C1829" s="180" t="s">
        <v>37</v>
      </c>
      <c r="D1829" s="178">
        <v>1</v>
      </c>
      <c r="E1829" s="179" t="s">
        <v>38</v>
      </c>
      <c r="F1829" s="293">
        <v>4255000</v>
      </c>
      <c r="G1829" s="254">
        <f t="shared" si="246"/>
        <v>4255000</v>
      </c>
      <c r="H1829" s="178">
        <v>1</v>
      </c>
      <c r="I1829" s="179" t="s">
        <v>38</v>
      </c>
      <c r="J1829" s="293">
        <v>4255000</v>
      </c>
      <c r="K1829" s="254">
        <f t="shared" si="247"/>
        <v>4255000</v>
      </c>
      <c r="L1829" s="178">
        <v>1</v>
      </c>
      <c r="M1829" s="179" t="s">
        <v>38</v>
      </c>
      <c r="N1829" s="293">
        <v>4255000</v>
      </c>
      <c r="O1829" s="254">
        <f t="shared" si="248"/>
        <v>4255000</v>
      </c>
      <c r="P1829" s="178">
        <v>1</v>
      </c>
      <c r="Q1829" s="179" t="s">
        <v>38</v>
      </c>
      <c r="R1829" s="293">
        <v>4255000</v>
      </c>
      <c r="S1829" s="254">
        <f t="shared" si="249"/>
        <v>4255000</v>
      </c>
      <c r="T1829" s="251">
        <f t="shared" si="241"/>
        <v>0</v>
      </c>
    </row>
    <row r="1830" spans="2:20" ht="15.9" hidden="1" x14ac:dyDescent="0.4">
      <c r="B1830" s="208"/>
      <c r="C1830" s="180" t="s">
        <v>55</v>
      </c>
      <c r="D1830" s="178">
        <v>1</v>
      </c>
      <c r="E1830" s="179" t="s">
        <v>38</v>
      </c>
      <c r="F1830" s="293">
        <v>217000</v>
      </c>
      <c r="G1830" s="254">
        <f t="shared" si="246"/>
        <v>217000</v>
      </c>
      <c r="H1830" s="178">
        <v>1</v>
      </c>
      <c r="I1830" s="179" t="s">
        <v>38</v>
      </c>
      <c r="J1830" s="293">
        <v>217000</v>
      </c>
      <c r="K1830" s="254">
        <f t="shared" si="247"/>
        <v>217000</v>
      </c>
      <c r="L1830" s="178">
        <v>1</v>
      </c>
      <c r="M1830" s="179" t="s">
        <v>38</v>
      </c>
      <c r="N1830" s="293">
        <v>217000</v>
      </c>
      <c r="O1830" s="254">
        <f t="shared" si="248"/>
        <v>217000</v>
      </c>
      <c r="P1830" s="178">
        <v>1</v>
      </c>
      <c r="Q1830" s="179" t="s">
        <v>38</v>
      </c>
      <c r="R1830" s="293">
        <v>217000</v>
      </c>
      <c r="S1830" s="254">
        <f t="shared" si="249"/>
        <v>217000</v>
      </c>
      <c r="T1830" s="251">
        <f t="shared" si="241"/>
        <v>0</v>
      </c>
    </row>
    <row r="1831" spans="2:20" ht="15.9" hidden="1" x14ac:dyDescent="0.4">
      <c r="B1831" s="208"/>
      <c r="C1831" s="180" t="s">
        <v>44</v>
      </c>
      <c r="D1831" s="178">
        <v>24</v>
      </c>
      <c r="E1831" s="179" t="s">
        <v>40</v>
      </c>
      <c r="F1831" s="254">
        <v>675000</v>
      </c>
      <c r="G1831" s="254">
        <f t="shared" si="246"/>
        <v>16200000</v>
      </c>
      <c r="H1831" s="178">
        <v>24</v>
      </c>
      <c r="I1831" s="179" t="s">
        <v>40</v>
      </c>
      <c r="J1831" s="254">
        <v>675000</v>
      </c>
      <c r="K1831" s="254">
        <f t="shared" si="247"/>
        <v>16200000</v>
      </c>
      <c r="L1831" s="178">
        <v>24</v>
      </c>
      <c r="M1831" s="179" t="s">
        <v>40</v>
      </c>
      <c r="N1831" s="254">
        <v>675000</v>
      </c>
      <c r="O1831" s="254">
        <f t="shared" si="248"/>
        <v>16200000</v>
      </c>
      <c r="P1831" s="178">
        <v>24</v>
      </c>
      <c r="Q1831" s="179" t="s">
        <v>40</v>
      </c>
      <c r="R1831" s="254">
        <v>675000</v>
      </c>
      <c r="S1831" s="254">
        <f t="shared" si="249"/>
        <v>16200000</v>
      </c>
      <c r="T1831" s="251">
        <f t="shared" si="241"/>
        <v>0</v>
      </c>
    </row>
    <row r="1832" spans="2:20" ht="15.9" hidden="1" x14ac:dyDescent="0.4">
      <c r="B1832" s="277"/>
      <c r="C1832" s="180" t="s">
        <v>58</v>
      </c>
      <c r="D1832" s="178">
        <v>72</v>
      </c>
      <c r="E1832" s="179" t="s">
        <v>59</v>
      </c>
      <c r="F1832" s="254">
        <v>85000</v>
      </c>
      <c r="G1832" s="254">
        <f t="shared" si="246"/>
        <v>6120000</v>
      </c>
      <c r="H1832" s="178">
        <v>72</v>
      </c>
      <c r="I1832" s="179" t="s">
        <v>59</v>
      </c>
      <c r="J1832" s="254">
        <v>85000</v>
      </c>
      <c r="K1832" s="254">
        <f t="shared" si="247"/>
        <v>6120000</v>
      </c>
      <c r="L1832" s="178">
        <v>0</v>
      </c>
      <c r="M1832" s="179" t="s">
        <v>59</v>
      </c>
      <c r="N1832" s="254">
        <v>85000</v>
      </c>
      <c r="O1832" s="254">
        <f t="shared" si="248"/>
        <v>0</v>
      </c>
      <c r="P1832" s="178">
        <v>0</v>
      </c>
      <c r="Q1832" s="179" t="s">
        <v>59</v>
      </c>
      <c r="R1832" s="254">
        <v>85000</v>
      </c>
      <c r="S1832" s="254">
        <f t="shared" si="249"/>
        <v>0</v>
      </c>
      <c r="T1832" s="251">
        <f t="shared" si="241"/>
        <v>0</v>
      </c>
    </row>
    <row r="1833" spans="2:20" ht="15.9" hidden="1" x14ac:dyDescent="0.4">
      <c r="B1833" s="208"/>
      <c r="C1833" s="180" t="s">
        <v>678</v>
      </c>
      <c r="D1833" s="178">
        <v>1</v>
      </c>
      <c r="E1833" s="179" t="s">
        <v>38</v>
      </c>
      <c r="F1833" s="254">
        <v>1250000</v>
      </c>
      <c r="G1833" s="254">
        <f t="shared" si="246"/>
        <v>1250000</v>
      </c>
      <c r="H1833" s="178">
        <v>1</v>
      </c>
      <c r="I1833" s="179" t="s">
        <v>38</v>
      </c>
      <c r="J1833" s="254">
        <v>1250000</v>
      </c>
      <c r="K1833" s="254">
        <f t="shared" si="247"/>
        <v>1250000</v>
      </c>
      <c r="L1833" s="178">
        <v>1</v>
      </c>
      <c r="M1833" s="179" t="s">
        <v>38</v>
      </c>
      <c r="N1833" s="254">
        <v>1250000</v>
      </c>
      <c r="O1833" s="254">
        <f t="shared" si="248"/>
        <v>1250000</v>
      </c>
      <c r="P1833" s="178">
        <v>1</v>
      </c>
      <c r="Q1833" s="179" t="s">
        <v>38</v>
      </c>
      <c r="R1833" s="254">
        <v>1250000</v>
      </c>
      <c r="S1833" s="254">
        <f t="shared" si="249"/>
        <v>1250000</v>
      </c>
      <c r="T1833" s="251">
        <f t="shared" si="241"/>
        <v>0</v>
      </c>
    </row>
    <row r="1834" spans="2:20" ht="15.9" hidden="1" x14ac:dyDescent="0.4">
      <c r="B1834" s="208"/>
      <c r="C1834" s="180" t="s">
        <v>642</v>
      </c>
      <c r="D1834" s="178">
        <v>1</v>
      </c>
      <c r="E1834" s="179" t="s">
        <v>38</v>
      </c>
      <c r="F1834" s="254">
        <v>5346000</v>
      </c>
      <c r="G1834" s="254">
        <f t="shared" si="246"/>
        <v>5346000</v>
      </c>
      <c r="H1834" s="178">
        <v>1</v>
      </c>
      <c r="I1834" s="179" t="s">
        <v>38</v>
      </c>
      <c r="J1834" s="254">
        <v>5346000</v>
      </c>
      <c r="K1834" s="254">
        <f t="shared" si="247"/>
        <v>5346000</v>
      </c>
      <c r="L1834" s="178">
        <v>0</v>
      </c>
      <c r="M1834" s="179" t="s">
        <v>38</v>
      </c>
      <c r="N1834" s="254">
        <v>5346000</v>
      </c>
      <c r="O1834" s="254">
        <f t="shared" si="248"/>
        <v>0</v>
      </c>
      <c r="P1834" s="178">
        <v>0</v>
      </c>
      <c r="Q1834" s="179" t="s">
        <v>38</v>
      </c>
      <c r="R1834" s="254">
        <v>5346000</v>
      </c>
      <c r="S1834" s="254">
        <f t="shared" si="249"/>
        <v>0</v>
      </c>
      <c r="T1834" s="251">
        <f t="shared" si="241"/>
        <v>0</v>
      </c>
    </row>
    <row r="1835" spans="2:20" ht="15.9" hidden="1" x14ac:dyDescent="0.4">
      <c r="B1835" s="208"/>
      <c r="C1835" s="180" t="s">
        <v>669</v>
      </c>
      <c r="D1835" s="178">
        <v>48</v>
      </c>
      <c r="E1835" s="179" t="s">
        <v>445</v>
      </c>
      <c r="F1835" s="254">
        <v>200000</v>
      </c>
      <c r="G1835" s="254">
        <f t="shared" si="246"/>
        <v>9600000</v>
      </c>
      <c r="H1835" s="178">
        <v>48</v>
      </c>
      <c r="I1835" s="179" t="s">
        <v>445</v>
      </c>
      <c r="J1835" s="254">
        <v>200000</v>
      </c>
      <c r="K1835" s="254">
        <f t="shared" si="247"/>
        <v>9600000</v>
      </c>
      <c r="L1835" s="178">
        <v>48</v>
      </c>
      <c r="M1835" s="179" t="s">
        <v>445</v>
      </c>
      <c r="N1835" s="254">
        <v>200000</v>
      </c>
      <c r="O1835" s="254">
        <f t="shared" si="248"/>
        <v>9600000</v>
      </c>
      <c r="P1835" s="178">
        <v>48</v>
      </c>
      <c r="Q1835" s="179" t="s">
        <v>445</v>
      </c>
      <c r="R1835" s="254">
        <v>200000</v>
      </c>
      <c r="S1835" s="254">
        <f t="shared" si="249"/>
        <v>9600000</v>
      </c>
      <c r="T1835" s="251">
        <f t="shared" si="241"/>
        <v>0</v>
      </c>
    </row>
    <row r="1836" spans="2:20" ht="29.15" hidden="1" x14ac:dyDescent="0.4">
      <c r="B1836" s="312" t="s">
        <v>69</v>
      </c>
      <c r="C1836" s="313" t="s">
        <v>690</v>
      </c>
      <c r="D1836" s="269">
        <v>24</v>
      </c>
      <c r="E1836" s="270" t="s">
        <v>30</v>
      </c>
      <c r="F1836" s="254">
        <v>0</v>
      </c>
      <c r="G1836" s="254">
        <f>G1837+G1845</f>
        <v>199938000</v>
      </c>
      <c r="H1836" s="314">
        <v>24</v>
      </c>
      <c r="I1836" s="315" t="s">
        <v>30</v>
      </c>
      <c r="J1836" s="316">
        <v>0</v>
      </c>
      <c r="K1836" s="316">
        <f>K1837+K1845</f>
        <v>199938000</v>
      </c>
      <c r="L1836" s="314">
        <v>24</v>
      </c>
      <c r="M1836" s="315" t="s">
        <v>30</v>
      </c>
      <c r="N1836" s="316">
        <v>0</v>
      </c>
      <c r="O1836" s="316">
        <f>O1837+O1845</f>
        <v>176712000</v>
      </c>
      <c r="P1836" s="314">
        <v>24</v>
      </c>
      <c r="Q1836" s="315" t="s">
        <v>30</v>
      </c>
      <c r="R1836" s="316">
        <v>0</v>
      </c>
      <c r="S1836" s="316">
        <f>S1837+S1845</f>
        <v>176712000</v>
      </c>
      <c r="T1836" s="251">
        <f t="shared" si="241"/>
        <v>0</v>
      </c>
    </row>
    <row r="1837" spans="2:20" ht="15.9" hidden="1" x14ac:dyDescent="0.4">
      <c r="B1837" s="208">
        <v>525111</v>
      </c>
      <c r="C1837" s="180" t="s">
        <v>174</v>
      </c>
      <c r="D1837" s="178"/>
      <c r="E1837" s="179"/>
      <c r="F1837" s="180">
        <v>0</v>
      </c>
      <c r="G1837" s="254">
        <f>SUM(G1838:G1844)</f>
        <v>133810000</v>
      </c>
      <c r="H1837" s="178"/>
      <c r="I1837" s="179"/>
      <c r="J1837" s="180">
        <v>0</v>
      </c>
      <c r="K1837" s="254">
        <f>SUM(K1838:K1844)</f>
        <v>133810000</v>
      </c>
      <c r="L1837" s="178"/>
      <c r="M1837" s="179"/>
      <c r="N1837" s="180">
        <v>0</v>
      </c>
      <c r="O1837" s="254">
        <f>SUM(O1838:O1844)</f>
        <v>133810000</v>
      </c>
      <c r="P1837" s="178"/>
      <c r="Q1837" s="179"/>
      <c r="R1837" s="180">
        <v>0</v>
      </c>
      <c r="S1837" s="254">
        <f>SUM(S1838:S1844)</f>
        <v>133810000</v>
      </c>
      <c r="T1837" s="251">
        <f t="shared" si="241"/>
        <v>0</v>
      </c>
    </row>
    <row r="1838" spans="2:20" ht="15.9" hidden="1" x14ac:dyDescent="0.4">
      <c r="B1838" s="208" t="s">
        <v>27</v>
      </c>
      <c r="C1838" s="180" t="s">
        <v>46</v>
      </c>
      <c r="D1838" s="178">
        <v>90</v>
      </c>
      <c r="E1838" s="179" t="s">
        <v>47</v>
      </c>
      <c r="F1838" s="254">
        <v>150000</v>
      </c>
      <c r="G1838" s="254">
        <f t="shared" ref="G1838:G1844" si="250">ROUNDDOWN(D1838*F1838,-3)</f>
        <v>13500000</v>
      </c>
      <c r="H1838" s="178">
        <v>90</v>
      </c>
      <c r="I1838" s="179" t="s">
        <v>47</v>
      </c>
      <c r="J1838" s="254">
        <v>150000</v>
      </c>
      <c r="K1838" s="254">
        <f t="shared" ref="K1838:K1844" si="251">ROUNDDOWN(H1838*J1838,-3)</f>
        <v>13500000</v>
      </c>
      <c r="L1838" s="178">
        <v>90</v>
      </c>
      <c r="M1838" s="179" t="s">
        <v>47</v>
      </c>
      <c r="N1838" s="254">
        <v>150000</v>
      </c>
      <c r="O1838" s="254">
        <f t="shared" ref="O1838:O1844" si="252">ROUNDDOWN(L1838*N1838,-3)</f>
        <v>13500000</v>
      </c>
      <c r="P1838" s="178">
        <v>90</v>
      </c>
      <c r="Q1838" s="179" t="s">
        <v>47</v>
      </c>
      <c r="R1838" s="254">
        <v>150000</v>
      </c>
      <c r="S1838" s="254">
        <f t="shared" ref="S1838:S1844" si="253">ROUNDDOWN(P1838*R1838,-3)</f>
        <v>13500000</v>
      </c>
      <c r="T1838" s="251">
        <f t="shared" si="241"/>
        <v>0</v>
      </c>
    </row>
    <row r="1839" spans="2:20" ht="15.9" hidden="1" x14ac:dyDescent="0.4">
      <c r="B1839" s="208" t="s">
        <v>27</v>
      </c>
      <c r="C1839" s="180" t="s">
        <v>48</v>
      </c>
      <c r="D1839" s="178">
        <v>447</v>
      </c>
      <c r="E1839" s="179" t="s">
        <v>47</v>
      </c>
      <c r="F1839" s="254">
        <v>150000</v>
      </c>
      <c r="G1839" s="254">
        <f t="shared" si="250"/>
        <v>67050000</v>
      </c>
      <c r="H1839" s="178">
        <v>447</v>
      </c>
      <c r="I1839" s="179" t="s">
        <v>47</v>
      </c>
      <c r="J1839" s="254">
        <v>150000</v>
      </c>
      <c r="K1839" s="254">
        <f t="shared" si="251"/>
        <v>67050000</v>
      </c>
      <c r="L1839" s="178">
        <v>447</v>
      </c>
      <c r="M1839" s="179" t="s">
        <v>47</v>
      </c>
      <c r="N1839" s="254">
        <v>150000</v>
      </c>
      <c r="O1839" s="254">
        <f t="shared" si="252"/>
        <v>67050000</v>
      </c>
      <c r="P1839" s="178">
        <v>447</v>
      </c>
      <c r="Q1839" s="179" t="s">
        <v>47</v>
      </c>
      <c r="R1839" s="254">
        <v>150000</v>
      </c>
      <c r="S1839" s="254">
        <f t="shared" si="253"/>
        <v>67050000</v>
      </c>
      <c r="T1839" s="251">
        <f t="shared" si="241"/>
        <v>0</v>
      </c>
    </row>
    <row r="1840" spans="2:20" ht="15.9" hidden="1" x14ac:dyDescent="0.4">
      <c r="B1840" s="208"/>
      <c r="C1840" s="180" t="s">
        <v>672</v>
      </c>
      <c r="D1840" s="178">
        <v>135</v>
      </c>
      <c r="E1840" s="179" t="s">
        <v>47</v>
      </c>
      <c r="F1840" s="254">
        <v>150000</v>
      </c>
      <c r="G1840" s="254">
        <f t="shared" si="250"/>
        <v>20250000</v>
      </c>
      <c r="H1840" s="178">
        <v>135</v>
      </c>
      <c r="I1840" s="179" t="s">
        <v>47</v>
      </c>
      <c r="J1840" s="254">
        <v>150000</v>
      </c>
      <c r="K1840" s="254">
        <f t="shared" si="251"/>
        <v>20250000</v>
      </c>
      <c r="L1840" s="178">
        <v>135</v>
      </c>
      <c r="M1840" s="179" t="s">
        <v>47</v>
      </c>
      <c r="N1840" s="254">
        <v>150000</v>
      </c>
      <c r="O1840" s="254">
        <f t="shared" si="252"/>
        <v>20250000</v>
      </c>
      <c r="P1840" s="178">
        <v>135</v>
      </c>
      <c r="Q1840" s="179" t="s">
        <v>47</v>
      </c>
      <c r="R1840" s="254">
        <v>150000</v>
      </c>
      <c r="S1840" s="254">
        <f t="shared" si="253"/>
        <v>20250000</v>
      </c>
      <c r="T1840" s="251">
        <f t="shared" si="241"/>
        <v>0</v>
      </c>
    </row>
    <row r="1841" spans="2:20" ht="15.9" hidden="1" x14ac:dyDescent="0.4">
      <c r="B1841" s="208"/>
      <c r="C1841" s="180" t="s">
        <v>638</v>
      </c>
      <c r="D1841" s="178">
        <v>1</v>
      </c>
      <c r="E1841" s="179" t="s">
        <v>38</v>
      </c>
      <c r="F1841" s="254">
        <v>14000000</v>
      </c>
      <c r="G1841" s="254">
        <f t="shared" si="250"/>
        <v>14000000</v>
      </c>
      <c r="H1841" s="178">
        <v>1</v>
      </c>
      <c r="I1841" s="179" t="s">
        <v>38</v>
      </c>
      <c r="J1841" s="254">
        <v>14000000</v>
      </c>
      <c r="K1841" s="254">
        <f t="shared" si="251"/>
        <v>14000000</v>
      </c>
      <c r="L1841" s="178">
        <v>1</v>
      </c>
      <c r="M1841" s="179" t="s">
        <v>38</v>
      </c>
      <c r="N1841" s="254">
        <v>14000000</v>
      </c>
      <c r="O1841" s="254">
        <f t="shared" si="252"/>
        <v>14000000</v>
      </c>
      <c r="P1841" s="178">
        <v>1</v>
      </c>
      <c r="Q1841" s="179" t="s">
        <v>38</v>
      </c>
      <c r="R1841" s="254">
        <v>14000000</v>
      </c>
      <c r="S1841" s="254">
        <f t="shared" si="253"/>
        <v>14000000</v>
      </c>
      <c r="T1841" s="251">
        <f t="shared" si="241"/>
        <v>0</v>
      </c>
    </row>
    <row r="1842" spans="2:20" ht="15.9" hidden="1" x14ac:dyDescent="0.4">
      <c r="B1842" s="208"/>
      <c r="C1842" s="180" t="s">
        <v>673</v>
      </c>
      <c r="D1842" s="178">
        <v>1</v>
      </c>
      <c r="E1842" s="179" t="s">
        <v>38</v>
      </c>
      <c r="F1842" s="254">
        <v>6960000</v>
      </c>
      <c r="G1842" s="254">
        <f t="shared" si="250"/>
        <v>6960000</v>
      </c>
      <c r="H1842" s="178">
        <v>1</v>
      </c>
      <c r="I1842" s="179" t="s">
        <v>38</v>
      </c>
      <c r="J1842" s="254">
        <v>6960000</v>
      </c>
      <c r="K1842" s="254">
        <f t="shared" si="251"/>
        <v>6960000</v>
      </c>
      <c r="L1842" s="178">
        <v>1</v>
      </c>
      <c r="M1842" s="179" t="s">
        <v>38</v>
      </c>
      <c r="N1842" s="254">
        <v>6960000</v>
      </c>
      <c r="O1842" s="254">
        <f t="shared" si="252"/>
        <v>6960000</v>
      </c>
      <c r="P1842" s="178">
        <v>1</v>
      </c>
      <c r="Q1842" s="179" t="s">
        <v>38</v>
      </c>
      <c r="R1842" s="254">
        <v>6960000</v>
      </c>
      <c r="S1842" s="254">
        <f t="shared" si="253"/>
        <v>6960000</v>
      </c>
      <c r="T1842" s="251">
        <f t="shared" si="241"/>
        <v>0</v>
      </c>
    </row>
    <row r="1843" spans="2:20" ht="15.9" hidden="1" x14ac:dyDescent="0.4">
      <c r="B1843" s="208"/>
      <c r="C1843" s="180" t="s">
        <v>76</v>
      </c>
      <c r="D1843" s="178">
        <v>1</v>
      </c>
      <c r="E1843" s="179" t="s">
        <v>38</v>
      </c>
      <c r="F1843" s="254">
        <v>7250000</v>
      </c>
      <c r="G1843" s="254">
        <f t="shared" si="250"/>
        <v>7250000</v>
      </c>
      <c r="H1843" s="178">
        <v>1</v>
      </c>
      <c r="I1843" s="179" t="s">
        <v>38</v>
      </c>
      <c r="J1843" s="254">
        <v>7250000</v>
      </c>
      <c r="K1843" s="254">
        <f t="shared" si="251"/>
        <v>7250000</v>
      </c>
      <c r="L1843" s="178">
        <v>1</v>
      </c>
      <c r="M1843" s="179" t="s">
        <v>38</v>
      </c>
      <c r="N1843" s="254">
        <v>7250000</v>
      </c>
      <c r="O1843" s="254">
        <f t="shared" si="252"/>
        <v>7250000</v>
      </c>
      <c r="P1843" s="178">
        <v>1</v>
      </c>
      <c r="Q1843" s="179" t="s">
        <v>38</v>
      </c>
      <c r="R1843" s="254">
        <v>7250000</v>
      </c>
      <c r="S1843" s="254">
        <f t="shared" si="253"/>
        <v>7250000</v>
      </c>
      <c r="T1843" s="251">
        <f t="shared" si="241"/>
        <v>0</v>
      </c>
    </row>
    <row r="1844" spans="2:20" ht="15.9" hidden="1" x14ac:dyDescent="0.4">
      <c r="B1844" s="208"/>
      <c r="C1844" s="180" t="s">
        <v>60</v>
      </c>
      <c r="D1844" s="178">
        <v>24</v>
      </c>
      <c r="E1844" s="179" t="s">
        <v>40</v>
      </c>
      <c r="F1844" s="254">
        <v>200000</v>
      </c>
      <c r="G1844" s="254">
        <f t="shared" si="250"/>
        <v>4800000</v>
      </c>
      <c r="H1844" s="178">
        <v>24</v>
      </c>
      <c r="I1844" s="179" t="s">
        <v>40</v>
      </c>
      <c r="J1844" s="254">
        <v>200000</v>
      </c>
      <c r="K1844" s="254">
        <f t="shared" si="251"/>
        <v>4800000</v>
      </c>
      <c r="L1844" s="178">
        <v>24</v>
      </c>
      <c r="M1844" s="179" t="s">
        <v>40</v>
      </c>
      <c r="N1844" s="254">
        <v>200000</v>
      </c>
      <c r="O1844" s="254">
        <f t="shared" si="252"/>
        <v>4800000</v>
      </c>
      <c r="P1844" s="178">
        <v>24</v>
      </c>
      <c r="Q1844" s="179" t="s">
        <v>40</v>
      </c>
      <c r="R1844" s="254">
        <v>200000</v>
      </c>
      <c r="S1844" s="254">
        <f t="shared" si="253"/>
        <v>4800000</v>
      </c>
      <c r="T1844" s="251">
        <f t="shared" si="241"/>
        <v>0</v>
      </c>
    </row>
    <row r="1845" spans="2:20" ht="15.9" hidden="1" x14ac:dyDescent="0.4">
      <c r="B1845" s="208">
        <v>525119</v>
      </c>
      <c r="C1845" s="180" t="s">
        <v>42</v>
      </c>
      <c r="D1845" s="178"/>
      <c r="E1845" s="179"/>
      <c r="F1845" s="180">
        <v>0</v>
      </c>
      <c r="G1845" s="254">
        <f>SUM(G1846:G1854)</f>
        <v>66128000</v>
      </c>
      <c r="H1845" s="178"/>
      <c r="I1845" s="179"/>
      <c r="J1845" s="180">
        <v>0</v>
      </c>
      <c r="K1845" s="254">
        <f>SUM(K1846:K1854)</f>
        <v>66128000</v>
      </c>
      <c r="L1845" s="178"/>
      <c r="M1845" s="179"/>
      <c r="N1845" s="180">
        <v>0</v>
      </c>
      <c r="O1845" s="254">
        <f>SUM(O1846:O1854)</f>
        <v>42902000</v>
      </c>
      <c r="P1845" s="178"/>
      <c r="Q1845" s="179"/>
      <c r="R1845" s="180">
        <v>0</v>
      </c>
      <c r="S1845" s="254">
        <f>SUM(S1846:S1854)</f>
        <v>42902000</v>
      </c>
      <c r="T1845" s="251">
        <f t="shared" si="241"/>
        <v>0</v>
      </c>
    </row>
    <row r="1846" spans="2:20" ht="15.9" hidden="1" x14ac:dyDescent="0.4">
      <c r="B1846" s="208"/>
      <c r="C1846" s="180" t="s">
        <v>645</v>
      </c>
      <c r="D1846" s="178">
        <v>1</v>
      </c>
      <c r="E1846" s="179" t="s">
        <v>38</v>
      </c>
      <c r="F1846" s="293">
        <v>180000</v>
      </c>
      <c r="G1846" s="254">
        <f t="shared" ref="G1846:G1854" si="254">ROUNDDOWN(D1846*F1846,-3)</f>
        <v>180000</v>
      </c>
      <c r="H1846" s="178">
        <v>1</v>
      </c>
      <c r="I1846" s="179" t="s">
        <v>38</v>
      </c>
      <c r="J1846" s="293">
        <v>180000</v>
      </c>
      <c r="K1846" s="254">
        <f t="shared" ref="K1846:K1854" si="255">ROUNDDOWN(H1846*J1846,-3)</f>
        <v>180000</v>
      </c>
      <c r="L1846" s="178">
        <v>1</v>
      </c>
      <c r="M1846" s="179" t="s">
        <v>38</v>
      </c>
      <c r="N1846" s="293">
        <v>180000</v>
      </c>
      <c r="O1846" s="254">
        <f t="shared" ref="O1846:O1854" si="256">ROUNDDOWN(L1846*N1846,-3)</f>
        <v>180000</v>
      </c>
      <c r="P1846" s="178">
        <v>1</v>
      </c>
      <c r="Q1846" s="179" t="s">
        <v>38</v>
      </c>
      <c r="R1846" s="293">
        <v>180000</v>
      </c>
      <c r="S1846" s="254">
        <f t="shared" ref="S1846:S1854" si="257">ROUNDDOWN(P1846*R1846,-3)</f>
        <v>180000</v>
      </c>
      <c r="T1846" s="251">
        <f t="shared" si="241"/>
        <v>0</v>
      </c>
    </row>
    <row r="1847" spans="2:20" ht="15.9" hidden="1" x14ac:dyDescent="0.4">
      <c r="B1847" s="208"/>
      <c r="C1847" s="180" t="s">
        <v>254</v>
      </c>
      <c r="D1847" s="178">
        <v>1</v>
      </c>
      <c r="E1847" s="179" t="s">
        <v>38</v>
      </c>
      <c r="F1847" s="293">
        <v>4866000</v>
      </c>
      <c r="G1847" s="254">
        <f t="shared" si="254"/>
        <v>4866000</v>
      </c>
      <c r="H1847" s="178">
        <v>1</v>
      </c>
      <c r="I1847" s="179" t="s">
        <v>38</v>
      </c>
      <c r="J1847" s="293">
        <v>4866000</v>
      </c>
      <c r="K1847" s="254">
        <f t="shared" si="255"/>
        <v>4866000</v>
      </c>
      <c r="L1847" s="178">
        <v>0</v>
      </c>
      <c r="M1847" s="179" t="s">
        <v>38</v>
      </c>
      <c r="N1847" s="293">
        <v>4866000</v>
      </c>
      <c r="O1847" s="254">
        <f t="shared" si="256"/>
        <v>0</v>
      </c>
      <c r="P1847" s="178">
        <v>0</v>
      </c>
      <c r="Q1847" s="179" t="s">
        <v>38</v>
      </c>
      <c r="R1847" s="293">
        <v>4866000</v>
      </c>
      <c r="S1847" s="254">
        <f t="shared" si="257"/>
        <v>0</v>
      </c>
      <c r="T1847" s="251">
        <f t="shared" si="241"/>
        <v>0</v>
      </c>
    </row>
    <row r="1848" spans="2:20" ht="15.9" hidden="1" x14ac:dyDescent="0.4">
      <c r="B1848" s="208"/>
      <c r="C1848" s="180" t="s">
        <v>37</v>
      </c>
      <c r="D1848" s="178">
        <v>1</v>
      </c>
      <c r="E1848" s="179" t="s">
        <v>38</v>
      </c>
      <c r="F1848" s="293">
        <v>4255000</v>
      </c>
      <c r="G1848" s="254">
        <f t="shared" si="254"/>
        <v>4255000</v>
      </c>
      <c r="H1848" s="178">
        <v>1</v>
      </c>
      <c r="I1848" s="179" t="s">
        <v>38</v>
      </c>
      <c r="J1848" s="293">
        <v>4255000</v>
      </c>
      <c r="K1848" s="254">
        <f t="shared" si="255"/>
        <v>4255000</v>
      </c>
      <c r="L1848" s="178">
        <v>1</v>
      </c>
      <c r="M1848" s="179" t="s">
        <v>38</v>
      </c>
      <c r="N1848" s="293">
        <v>4255000</v>
      </c>
      <c r="O1848" s="254">
        <f t="shared" si="256"/>
        <v>4255000</v>
      </c>
      <c r="P1848" s="178">
        <v>1</v>
      </c>
      <c r="Q1848" s="179" t="s">
        <v>38</v>
      </c>
      <c r="R1848" s="293">
        <v>4255000</v>
      </c>
      <c r="S1848" s="254">
        <f t="shared" si="257"/>
        <v>4255000</v>
      </c>
      <c r="T1848" s="251">
        <f t="shared" si="241"/>
        <v>0</v>
      </c>
    </row>
    <row r="1849" spans="2:20" ht="15.9" hidden="1" x14ac:dyDescent="0.4">
      <c r="B1849" s="208"/>
      <c r="C1849" s="180" t="s">
        <v>55</v>
      </c>
      <c r="D1849" s="178">
        <v>1</v>
      </c>
      <c r="E1849" s="179" t="s">
        <v>38</v>
      </c>
      <c r="F1849" s="293">
        <v>217000</v>
      </c>
      <c r="G1849" s="254">
        <f t="shared" si="254"/>
        <v>217000</v>
      </c>
      <c r="H1849" s="178">
        <v>1</v>
      </c>
      <c r="I1849" s="179" t="s">
        <v>38</v>
      </c>
      <c r="J1849" s="293">
        <v>217000</v>
      </c>
      <c r="K1849" s="254">
        <f t="shared" si="255"/>
        <v>217000</v>
      </c>
      <c r="L1849" s="178">
        <v>1</v>
      </c>
      <c r="M1849" s="179" t="s">
        <v>38</v>
      </c>
      <c r="N1849" s="293">
        <v>217000</v>
      </c>
      <c r="O1849" s="254">
        <f t="shared" si="256"/>
        <v>217000</v>
      </c>
      <c r="P1849" s="178">
        <v>1</v>
      </c>
      <c r="Q1849" s="179" t="s">
        <v>38</v>
      </c>
      <c r="R1849" s="293">
        <v>217000</v>
      </c>
      <c r="S1849" s="254">
        <f t="shared" si="257"/>
        <v>217000</v>
      </c>
      <c r="T1849" s="251">
        <f t="shared" si="241"/>
        <v>0</v>
      </c>
    </row>
    <row r="1850" spans="2:20" ht="15.9" hidden="1" x14ac:dyDescent="0.4">
      <c r="B1850" s="277"/>
      <c r="C1850" s="180" t="s">
        <v>44</v>
      </c>
      <c r="D1850" s="178">
        <v>24</v>
      </c>
      <c r="E1850" s="179" t="s">
        <v>40</v>
      </c>
      <c r="F1850" s="254">
        <v>675000</v>
      </c>
      <c r="G1850" s="254">
        <f t="shared" si="254"/>
        <v>16200000</v>
      </c>
      <c r="H1850" s="178">
        <v>24</v>
      </c>
      <c r="I1850" s="179" t="s">
        <v>40</v>
      </c>
      <c r="J1850" s="254">
        <v>675000</v>
      </c>
      <c r="K1850" s="254">
        <f t="shared" si="255"/>
        <v>16200000</v>
      </c>
      <c r="L1850" s="178">
        <v>24</v>
      </c>
      <c r="M1850" s="179" t="s">
        <v>40</v>
      </c>
      <c r="N1850" s="254">
        <v>675000</v>
      </c>
      <c r="O1850" s="254">
        <f t="shared" si="256"/>
        <v>16200000</v>
      </c>
      <c r="P1850" s="178">
        <v>24</v>
      </c>
      <c r="Q1850" s="179" t="s">
        <v>40</v>
      </c>
      <c r="R1850" s="254">
        <v>675000</v>
      </c>
      <c r="S1850" s="254">
        <f t="shared" si="257"/>
        <v>16200000</v>
      </c>
      <c r="T1850" s="251">
        <f t="shared" si="241"/>
        <v>0</v>
      </c>
    </row>
    <row r="1851" spans="2:20" ht="15.9" hidden="1" x14ac:dyDescent="0.4">
      <c r="B1851" s="208" t="s">
        <v>27</v>
      </c>
      <c r="C1851" s="180" t="s">
        <v>58</v>
      </c>
      <c r="D1851" s="178">
        <f>9*24</f>
        <v>216</v>
      </c>
      <c r="E1851" s="179" t="s">
        <v>59</v>
      </c>
      <c r="F1851" s="254">
        <v>85000</v>
      </c>
      <c r="G1851" s="254">
        <f t="shared" si="254"/>
        <v>18360000</v>
      </c>
      <c r="H1851" s="178">
        <f>9*24</f>
        <v>216</v>
      </c>
      <c r="I1851" s="179" t="s">
        <v>59</v>
      </c>
      <c r="J1851" s="254">
        <v>85000</v>
      </c>
      <c r="K1851" s="254">
        <f t="shared" si="255"/>
        <v>18360000</v>
      </c>
      <c r="L1851" s="178">
        <v>0</v>
      </c>
      <c r="M1851" s="179" t="s">
        <v>59</v>
      </c>
      <c r="N1851" s="254">
        <v>85000</v>
      </c>
      <c r="O1851" s="254">
        <f t="shared" si="256"/>
        <v>0</v>
      </c>
      <c r="P1851" s="178">
        <v>0</v>
      </c>
      <c r="Q1851" s="179" t="s">
        <v>59</v>
      </c>
      <c r="R1851" s="254">
        <v>85000</v>
      </c>
      <c r="S1851" s="254">
        <f t="shared" si="257"/>
        <v>0</v>
      </c>
      <c r="T1851" s="251">
        <f t="shared" si="241"/>
        <v>0</v>
      </c>
    </row>
    <row r="1852" spans="2:20" ht="15.9" hidden="1" x14ac:dyDescent="0.4">
      <c r="B1852" s="208"/>
      <c r="C1852" s="180" t="s">
        <v>678</v>
      </c>
      <c r="D1852" s="178">
        <v>1</v>
      </c>
      <c r="E1852" s="179" t="s">
        <v>38</v>
      </c>
      <c r="F1852" s="254">
        <v>4450000</v>
      </c>
      <c r="G1852" s="254">
        <f t="shared" si="254"/>
        <v>4450000</v>
      </c>
      <c r="H1852" s="178">
        <v>1</v>
      </c>
      <c r="I1852" s="179" t="s">
        <v>38</v>
      </c>
      <c r="J1852" s="254">
        <v>4450000</v>
      </c>
      <c r="K1852" s="254">
        <f t="shared" si="255"/>
        <v>4450000</v>
      </c>
      <c r="L1852" s="178">
        <v>1</v>
      </c>
      <c r="M1852" s="179" t="s">
        <v>38</v>
      </c>
      <c r="N1852" s="254">
        <v>4450000</v>
      </c>
      <c r="O1852" s="254">
        <f t="shared" si="256"/>
        <v>4450000</v>
      </c>
      <c r="P1852" s="178">
        <v>1</v>
      </c>
      <c r="Q1852" s="179" t="s">
        <v>38</v>
      </c>
      <c r="R1852" s="254">
        <v>4450000</v>
      </c>
      <c r="S1852" s="254">
        <f t="shared" si="257"/>
        <v>4450000</v>
      </c>
      <c r="T1852" s="251">
        <f t="shared" si="241"/>
        <v>0</v>
      </c>
    </row>
    <row r="1853" spans="2:20" ht="15.9" hidden="1" x14ac:dyDescent="0.4">
      <c r="B1853" s="208"/>
      <c r="C1853" s="180" t="s">
        <v>670</v>
      </c>
      <c r="D1853" s="178">
        <v>1</v>
      </c>
      <c r="E1853" s="179" t="s">
        <v>38</v>
      </c>
      <c r="F1853" s="254">
        <v>3200000</v>
      </c>
      <c r="G1853" s="254">
        <f t="shared" si="254"/>
        <v>3200000</v>
      </c>
      <c r="H1853" s="178">
        <v>1</v>
      </c>
      <c r="I1853" s="179" t="s">
        <v>38</v>
      </c>
      <c r="J1853" s="254">
        <v>3200000</v>
      </c>
      <c r="K1853" s="254">
        <f t="shared" si="255"/>
        <v>3200000</v>
      </c>
      <c r="L1853" s="178">
        <v>1</v>
      </c>
      <c r="M1853" s="179" t="s">
        <v>38</v>
      </c>
      <c r="N1853" s="254">
        <v>3200000</v>
      </c>
      <c r="O1853" s="254">
        <f t="shared" si="256"/>
        <v>3200000</v>
      </c>
      <c r="P1853" s="178">
        <v>1</v>
      </c>
      <c r="Q1853" s="179" t="s">
        <v>38</v>
      </c>
      <c r="R1853" s="254">
        <v>3200000</v>
      </c>
      <c r="S1853" s="254">
        <f t="shared" si="257"/>
        <v>3200000</v>
      </c>
      <c r="T1853" s="251">
        <f t="shared" si="241"/>
        <v>0</v>
      </c>
    </row>
    <row r="1854" spans="2:20" ht="15.9" hidden="1" x14ac:dyDescent="0.4">
      <c r="B1854" s="208"/>
      <c r="C1854" s="180" t="s">
        <v>669</v>
      </c>
      <c r="D1854" s="178">
        <v>72</v>
      </c>
      <c r="E1854" s="179" t="s">
        <v>445</v>
      </c>
      <c r="F1854" s="254">
        <v>200000</v>
      </c>
      <c r="G1854" s="254">
        <f t="shared" si="254"/>
        <v>14400000</v>
      </c>
      <c r="H1854" s="178">
        <v>72</v>
      </c>
      <c r="I1854" s="179" t="s">
        <v>445</v>
      </c>
      <c r="J1854" s="254">
        <v>200000</v>
      </c>
      <c r="K1854" s="254">
        <f t="shared" si="255"/>
        <v>14400000</v>
      </c>
      <c r="L1854" s="178">
        <v>72</v>
      </c>
      <c r="M1854" s="179" t="s">
        <v>445</v>
      </c>
      <c r="N1854" s="254">
        <v>200000</v>
      </c>
      <c r="O1854" s="254">
        <f t="shared" si="256"/>
        <v>14400000</v>
      </c>
      <c r="P1854" s="178">
        <v>72</v>
      </c>
      <c r="Q1854" s="179" t="s">
        <v>445</v>
      </c>
      <c r="R1854" s="254">
        <v>200000</v>
      </c>
      <c r="S1854" s="254">
        <f t="shared" si="257"/>
        <v>14400000</v>
      </c>
      <c r="T1854" s="251">
        <f t="shared" si="241"/>
        <v>0</v>
      </c>
    </row>
    <row r="1855" spans="2:20" ht="29.15" hidden="1" x14ac:dyDescent="0.4">
      <c r="B1855" s="312" t="s">
        <v>77</v>
      </c>
      <c r="C1855" s="313" t="s">
        <v>691</v>
      </c>
      <c r="D1855" s="269">
        <v>24</v>
      </c>
      <c r="E1855" s="270" t="s">
        <v>30</v>
      </c>
      <c r="F1855" s="254">
        <v>0</v>
      </c>
      <c r="G1855" s="254">
        <f>G1856+G1864</f>
        <v>179369000</v>
      </c>
      <c r="H1855" s="314">
        <v>24</v>
      </c>
      <c r="I1855" s="315" t="s">
        <v>30</v>
      </c>
      <c r="J1855" s="316">
        <v>0</v>
      </c>
      <c r="K1855" s="316">
        <f>K1856+K1864</f>
        <v>179369000</v>
      </c>
      <c r="L1855" s="314">
        <v>24</v>
      </c>
      <c r="M1855" s="315" t="s">
        <v>30</v>
      </c>
      <c r="N1855" s="316">
        <v>0</v>
      </c>
      <c r="O1855" s="316">
        <f>O1856+O1864</f>
        <v>142959000</v>
      </c>
      <c r="P1855" s="314">
        <v>24</v>
      </c>
      <c r="Q1855" s="315" t="s">
        <v>30</v>
      </c>
      <c r="R1855" s="316">
        <v>0</v>
      </c>
      <c r="S1855" s="316">
        <f>S1856+S1864</f>
        <v>142959000</v>
      </c>
      <c r="T1855" s="251">
        <f t="shared" si="241"/>
        <v>0</v>
      </c>
    </row>
    <row r="1856" spans="2:20" ht="15.9" hidden="1" x14ac:dyDescent="0.4">
      <c r="B1856" s="208">
        <v>525111</v>
      </c>
      <c r="C1856" s="180" t="s">
        <v>174</v>
      </c>
      <c r="D1856" s="178"/>
      <c r="E1856" s="179"/>
      <c r="F1856" s="180">
        <v>0</v>
      </c>
      <c r="G1856" s="254">
        <f>SUM(G1857:G1863)</f>
        <v>119850000</v>
      </c>
      <c r="H1856" s="178"/>
      <c r="I1856" s="179"/>
      <c r="J1856" s="180">
        <v>0</v>
      </c>
      <c r="K1856" s="254">
        <f>SUM(K1857:K1863)</f>
        <v>119850000</v>
      </c>
      <c r="L1856" s="178"/>
      <c r="M1856" s="179"/>
      <c r="N1856" s="180">
        <v>0</v>
      </c>
      <c r="O1856" s="254">
        <f>SUM(O1857:O1863)</f>
        <v>112600000</v>
      </c>
      <c r="P1856" s="178"/>
      <c r="Q1856" s="179"/>
      <c r="R1856" s="180">
        <v>0</v>
      </c>
      <c r="S1856" s="254">
        <f>SUM(S1857:S1863)</f>
        <v>112600000</v>
      </c>
      <c r="T1856" s="251">
        <f t="shared" si="241"/>
        <v>0</v>
      </c>
    </row>
    <row r="1857" spans="2:20" ht="15.9" hidden="1" x14ac:dyDescent="0.4">
      <c r="B1857" s="208" t="s">
        <v>27</v>
      </c>
      <c r="C1857" s="180" t="s">
        <v>46</v>
      </c>
      <c r="D1857" s="178">
        <v>90</v>
      </c>
      <c r="E1857" s="179" t="s">
        <v>47</v>
      </c>
      <c r="F1857" s="254">
        <v>150000</v>
      </c>
      <c r="G1857" s="254">
        <f t="shared" ref="G1857:G1863" si="258">ROUNDDOWN(D1857*F1857,-3)</f>
        <v>13500000</v>
      </c>
      <c r="H1857" s="178">
        <v>90</v>
      </c>
      <c r="I1857" s="179" t="s">
        <v>47</v>
      </c>
      <c r="J1857" s="254">
        <v>150000</v>
      </c>
      <c r="K1857" s="254">
        <f t="shared" ref="K1857:K1863" si="259">ROUNDDOWN(H1857*J1857,-3)</f>
        <v>13500000</v>
      </c>
      <c r="L1857" s="178">
        <v>90</v>
      </c>
      <c r="M1857" s="179" t="s">
        <v>47</v>
      </c>
      <c r="N1857" s="254">
        <v>150000</v>
      </c>
      <c r="O1857" s="254">
        <f t="shared" ref="O1857:O1863" si="260">ROUNDDOWN(L1857*N1857,-3)</f>
        <v>13500000</v>
      </c>
      <c r="P1857" s="178">
        <v>90</v>
      </c>
      <c r="Q1857" s="179" t="s">
        <v>47</v>
      </c>
      <c r="R1857" s="254">
        <v>150000</v>
      </c>
      <c r="S1857" s="254">
        <f t="shared" ref="S1857:S1863" si="261">ROUNDDOWN(P1857*R1857,-3)</f>
        <v>13500000</v>
      </c>
      <c r="T1857" s="251">
        <f t="shared" si="241"/>
        <v>0</v>
      </c>
    </row>
    <row r="1858" spans="2:20" ht="15.9" hidden="1" x14ac:dyDescent="0.4">
      <c r="B1858" s="208" t="s">
        <v>27</v>
      </c>
      <c r="C1858" s="180" t="s">
        <v>48</v>
      </c>
      <c r="D1858" s="178">
        <v>435</v>
      </c>
      <c r="E1858" s="179" t="s">
        <v>47</v>
      </c>
      <c r="F1858" s="254">
        <v>150000</v>
      </c>
      <c r="G1858" s="254">
        <f t="shared" si="258"/>
        <v>65250000</v>
      </c>
      <c r="H1858" s="178">
        <v>435</v>
      </c>
      <c r="I1858" s="179" t="s">
        <v>47</v>
      </c>
      <c r="J1858" s="254">
        <v>150000</v>
      </c>
      <c r="K1858" s="254">
        <f t="shared" si="259"/>
        <v>65250000</v>
      </c>
      <c r="L1858" s="178">
        <v>435</v>
      </c>
      <c r="M1858" s="179" t="s">
        <v>47</v>
      </c>
      <c r="N1858" s="254">
        <v>150000</v>
      </c>
      <c r="O1858" s="254">
        <f t="shared" si="260"/>
        <v>65250000</v>
      </c>
      <c r="P1858" s="178">
        <v>435</v>
      </c>
      <c r="Q1858" s="179" t="s">
        <v>47</v>
      </c>
      <c r="R1858" s="254">
        <v>150000</v>
      </c>
      <c r="S1858" s="254">
        <f t="shared" si="261"/>
        <v>65250000</v>
      </c>
      <c r="T1858" s="251">
        <f t="shared" si="241"/>
        <v>0</v>
      </c>
    </row>
    <row r="1859" spans="2:20" ht="15.9" hidden="1" x14ac:dyDescent="0.4">
      <c r="B1859" s="208"/>
      <c r="C1859" s="180" t="s">
        <v>672</v>
      </c>
      <c r="D1859" s="178">
        <v>89</v>
      </c>
      <c r="E1859" s="179" t="s">
        <v>47</v>
      </c>
      <c r="F1859" s="254">
        <v>150000</v>
      </c>
      <c r="G1859" s="254">
        <f t="shared" si="258"/>
        <v>13350000</v>
      </c>
      <c r="H1859" s="178">
        <v>89</v>
      </c>
      <c r="I1859" s="179" t="s">
        <v>47</v>
      </c>
      <c r="J1859" s="254">
        <v>150000</v>
      </c>
      <c r="K1859" s="254">
        <f t="shared" si="259"/>
        <v>13350000</v>
      </c>
      <c r="L1859" s="178">
        <v>89</v>
      </c>
      <c r="M1859" s="179" t="s">
        <v>47</v>
      </c>
      <c r="N1859" s="254">
        <v>150000</v>
      </c>
      <c r="O1859" s="254">
        <f t="shared" si="260"/>
        <v>13350000</v>
      </c>
      <c r="P1859" s="178">
        <v>89</v>
      </c>
      <c r="Q1859" s="179" t="s">
        <v>47</v>
      </c>
      <c r="R1859" s="254">
        <v>150000</v>
      </c>
      <c r="S1859" s="254">
        <f t="shared" si="261"/>
        <v>13350000</v>
      </c>
      <c r="T1859" s="251">
        <f t="shared" si="241"/>
        <v>0</v>
      </c>
    </row>
    <row r="1860" spans="2:20" ht="15.9" hidden="1" x14ac:dyDescent="0.4">
      <c r="B1860" s="208"/>
      <c r="C1860" s="180" t="s">
        <v>638</v>
      </c>
      <c r="D1860" s="178">
        <v>1</v>
      </c>
      <c r="E1860" s="179" t="s">
        <v>38</v>
      </c>
      <c r="F1860" s="254">
        <v>6160000</v>
      </c>
      <c r="G1860" s="254">
        <f t="shared" si="258"/>
        <v>6160000</v>
      </c>
      <c r="H1860" s="178">
        <v>1</v>
      </c>
      <c r="I1860" s="179" t="s">
        <v>38</v>
      </c>
      <c r="J1860" s="254">
        <v>6160000</v>
      </c>
      <c r="K1860" s="254">
        <f t="shared" si="259"/>
        <v>6160000</v>
      </c>
      <c r="L1860" s="178">
        <v>1</v>
      </c>
      <c r="M1860" s="179" t="s">
        <v>38</v>
      </c>
      <c r="N1860" s="254">
        <v>6160000</v>
      </c>
      <c r="O1860" s="254">
        <f t="shared" si="260"/>
        <v>6160000</v>
      </c>
      <c r="P1860" s="178">
        <v>1</v>
      </c>
      <c r="Q1860" s="179" t="s">
        <v>38</v>
      </c>
      <c r="R1860" s="254">
        <v>6160000</v>
      </c>
      <c r="S1860" s="254">
        <f t="shared" si="261"/>
        <v>6160000</v>
      </c>
      <c r="T1860" s="251">
        <f t="shared" si="241"/>
        <v>0</v>
      </c>
    </row>
    <row r="1861" spans="2:20" ht="15.9" hidden="1" x14ac:dyDescent="0.4">
      <c r="B1861" s="208"/>
      <c r="C1861" s="180" t="s">
        <v>673</v>
      </c>
      <c r="D1861" s="178">
        <v>1</v>
      </c>
      <c r="E1861" s="179" t="s">
        <v>38</v>
      </c>
      <c r="F1861" s="254">
        <v>4620000</v>
      </c>
      <c r="G1861" s="254">
        <f t="shared" si="258"/>
        <v>4620000</v>
      </c>
      <c r="H1861" s="178">
        <v>1</v>
      </c>
      <c r="I1861" s="179" t="s">
        <v>38</v>
      </c>
      <c r="J1861" s="254">
        <v>4620000</v>
      </c>
      <c r="K1861" s="254">
        <f t="shared" si="259"/>
        <v>4620000</v>
      </c>
      <c r="L1861" s="178">
        <v>1</v>
      </c>
      <c r="M1861" s="179" t="s">
        <v>38</v>
      </c>
      <c r="N1861" s="254">
        <v>4620000</v>
      </c>
      <c r="O1861" s="254">
        <f t="shared" si="260"/>
        <v>4620000</v>
      </c>
      <c r="P1861" s="178">
        <v>1</v>
      </c>
      <c r="Q1861" s="179" t="s">
        <v>38</v>
      </c>
      <c r="R1861" s="254">
        <v>4620000</v>
      </c>
      <c r="S1861" s="254">
        <f t="shared" si="261"/>
        <v>4620000</v>
      </c>
      <c r="T1861" s="251">
        <f t="shared" si="241"/>
        <v>0</v>
      </c>
    </row>
    <row r="1862" spans="2:20" ht="15.9" hidden="1" x14ac:dyDescent="0.4">
      <c r="B1862" s="208"/>
      <c r="C1862" s="180" t="s">
        <v>76</v>
      </c>
      <c r="D1862" s="178">
        <v>1</v>
      </c>
      <c r="E1862" s="179" t="s">
        <v>38</v>
      </c>
      <c r="F1862" s="254">
        <v>7250000</v>
      </c>
      <c r="G1862" s="254">
        <f t="shared" si="258"/>
        <v>7250000</v>
      </c>
      <c r="H1862" s="178">
        <v>1</v>
      </c>
      <c r="I1862" s="179" t="s">
        <v>38</v>
      </c>
      <c r="J1862" s="254">
        <v>7250000</v>
      </c>
      <c r="K1862" s="254">
        <f t="shared" si="259"/>
        <v>7250000</v>
      </c>
      <c r="L1862" s="178">
        <v>0</v>
      </c>
      <c r="M1862" s="179" t="s">
        <v>38</v>
      </c>
      <c r="N1862" s="254">
        <v>7250000</v>
      </c>
      <c r="O1862" s="254">
        <f t="shared" si="260"/>
        <v>0</v>
      </c>
      <c r="P1862" s="178">
        <v>0</v>
      </c>
      <c r="Q1862" s="179" t="s">
        <v>38</v>
      </c>
      <c r="R1862" s="254">
        <v>7250000</v>
      </c>
      <c r="S1862" s="254">
        <f t="shared" si="261"/>
        <v>0</v>
      </c>
      <c r="T1862" s="251">
        <f t="shared" si="241"/>
        <v>0</v>
      </c>
    </row>
    <row r="1863" spans="2:20" ht="15.9" hidden="1" x14ac:dyDescent="0.4">
      <c r="B1863" s="208"/>
      <c r="C1863" s="180" t="s">
        <v>60</v>
      </c>
      <c r="D1863" s="178">
        <v>1</v>
      </c>
      <c r="E1863" s="179" t="s">
        <v>38</v>
      </c>
      <c r="F1863" s="254">
        <v>9720000</v>
      </c>
      <c r="G1863" s="254">
        <f t="shared" si="258"/>
        <v>9720000</v>
      </c>
      <c r="H1863" s="178">
        <v>1</v>
      </c>
      <c r="I1863" s="179" t="s">
        <v>38</v>
      </c>
      <c r="J1863" s="254">
        <v>9720000</v>
      </c>
      <c r="K1863" s="254">
        <f t="shared" si="259"/>
        <v>9720000</v>
      </c>
      <c r="L1863" s="178">
        <v>1</v>
      </c>
      <c r="M1863" s="179" t="s">
        <v>38</v>
      </c>
      <c r="N1863" s="254">
        <v>9720000</v>
      </c>
      <c r="O1863" s="254">
        <f t="shared" si="260"/>
        <v>9720000</v>
      </c>
      <c r="P1863" s="178">
        <v>1</v>
      </c>
      <c r="Q1863" s="179" t="s">
        <v>38</v>
      </c>
      <c r="R1863" s="254">
        <v>9720000</v>
      </c>
      <c r="S1863" s="254">
        <f t="shared" si="261"/>
        <v>9720000</v>
      </c>
      <c r="T1863" s="251">
        <f t="shared" si="241"/>
        <v>0</v>
      </c>
    </row>
    <row r="1864" spans="2:20" ht="15.9" hidden="1" x14ac:dyDescent="0.4">
      <c r="B1864" s="208">
        <v>525119</v>
      </c>
      <c r="C1864" s="180" t="s">
        <v>42</v>
      </c>
      <c r="D1864" s="178"/>
      <c r="E1864" s="179"/>
      <c r="F1864" s="180">
        <v>0</v>
      </c>
      <c r="G1864" s="254">
        <f>SUM(G1865:G1873)</f>
        <v>59519000</v>
      </c>
      <c r="H1864" s="178"/>
      <c r="I1864" s="179"/>
      <c r="J1864" s="180">
        <v>0</v>
      </c>
      <c r="K1864" s="254">
        <f>SUM(K1865:K1873)</f>
        <v>59519000</v>
      </c>
      <c r="L1864" s="178"/>
      <c r="M1864" s="179"/>
      <c r="N1864" s="180">
        <v>0</v>
      </c>
      <c r="O1864" s="254">
        <f>SUM(O1865:O1873)</f>
        <v>30359000</v>
      </c>
      <c r="P1864" s="178"/>
      <c r="Q1864" s="179"/>
      <c r="R1864" s="180">
        <v>0</v>
      </c>
      <c r="S1864" s="254">
        <f>SUM(S1865:S1873)</f>
        <v>30359000</v>
      </c>
      <c r="T1864" s="251">
        <f t="shared" si="241"/>
        <v>0</v>
      </c>
    </row>
    <row r="1865" spans="2:20" ht="15.9" hidden="1" x14ac:dyDescent="0.4">
      <c r="B1865" s="208"/>
      <c r="C1865" s="180" t="s">
        <v>645</v>
      </c>
      <c r="D1865" s="178">
        <v>1</v>
      </c>
      <c r="E1865" s="179" t="s">
        <v>38</v>
      </c>
      <c r="F1865" s="293">
        <v>165000</v>
      </c>
      <c r="G1865" s="254">
        <f t="shared" ref="G1865:G1873" si="262">ROUNDDOWN(D1865*F1865,-3)</f>
        <v>165000</v>
      </c>
      <c r="H1865" s="178">
        <v>1</v>
      </c>
      <c r="I1865" s="179" t="s">
        <v>38</v>
      </c>
      <c r="J1865" s="293">
        <v>165000</v>
      </c>
      <c r="K1865" s="254">
        <f t="shared" ref="K1865:K1873" si="263">ROUNDDOWN(H1865*J1865,-3)</f>
        <v>165000</v>
      </c>
      <c r="L1865" s="178">
        <v>1</v>
      </c>
      <c r="M1865" s="179" t="s">
        <v>38</v>
      </c>
      <c r="N1865" s="293">
        <v>165000</v>
      </c>
      <c r="O1865" s="254">
        <f t="shared" ref="O1865:O1873" si="264">ROUNDDOWN(L1865*N1865,-3)</f>
        <v>165000</v>
      </c>
      <c r="P1865" s="178">
        <v>1</v>
      </c>
      <c r="Q1865" s="179" t="s">
        <v>38</v>
      </c>
      <c r="R1865" s="293">
        <v>165000</v>
      </c>
      <c r="S1865" s="254">
        <f t="shared" ref="S1865:S1873" si="265">ROUNDDOWN(P1865*R1865,-3)</f>
        <v>165000</v>
      </c>
      <c r="T1865" s="251">
        <f t="shared" si="241"/>
        <v>0</v>
      </c>
    </row>
    <row r="1866" spans="2:20" ht="15.9" hidden="1" x14ac:dyDescent="0.4">
      <c r="B1866" s="208"/>
      <c r="C1866" s="180" t="s">
        <v>692</v>
      </c>
      <c r="D1866" s="178">
        <v>1</v>
      </c>
      <c r="E1866" s="179" t="s">
        <v>38</v>
      </c>
      <c r="F1866" s="293">
        <v>2500000</v>
      </c>
      <c r="G1866" s="254">
        <f t="shared" si="262"/>
        <v>2500000</v>
      </c>
      <c r="H1866" s="178">
        <v>1</v>
      </c>
      <c r="I1866" s="179" t="s">
        <v>38</v>
      </c>
      <c r="J1866" s="293">
        <v>2500000</v>
      </c>
      <c r="K1866" s="254">
        <f t="shared" si="263"/>
        <v>2500000</v>
      </c>
      <c r="L1866" s="178">
        <v>1</v>
      </c>
      <c r="M1866" s="179" t="s">
        <v>38</v>
      </c>
      <c r="N1866" s="293">
        <v>2500000</v>
      </c>
      <c r="O1866" s="254">
        <f t="shared" si="264"/>
        <v>2500000</v>
      </c>
      <c r="P1866" s="178">
        <v>1</v>
      </c>
      <c r="Q1866" s="179" t="s">
        <v>38</v>
      </c>
      <c r="R1866" s="293">
        <v>2500000</v>
      </c>
      <c r="S1866" s="254">
        <f t="shared" si="265"/>
        <v>2500000</v>
      </c>
      <c r="T1866" s="251">
        <f t="shared" si="241"/>
        <v>0</v>
      </c>
    </row>
    <row r="1867" spans="2:20" ht="15.9" hidden="1" x14ac:dyDescent="0.4">
      <c r="B1867" s="208"/>
      <c r="C1867" s="180" t="s">
        <v>37</v>
      </c>
      <c r="D1867" s="178">
        <v>1</v>
      </c>
      <c r="E1867" s="179" t="s">
        <v>38</v>
      </c>
      <c r="F1867" s="293">
        <v>6595000</v>
      </c>
      <c r="G1867" s="254">
        <f t="shared" si="262"/>
        <v>6595000</v>
      </c>
      <c r="H1867" s="178">
        <v>1</v>
      </c>
      <c r="I1867" s="179" t="s">
        <v>38</v>
      </c>
      <c r="J1867" s="293">
        <v>6595000</v>
      </c>
      <c r="K1867" s="254">
        <f t="shared" si="263"/>
        <v>6595000</v>
      </c>
      <c r="L1867" s="178">
        <v>1</v>
      </c>
      <c r="M1867" s="179" t="s">
        <v>38</v>
      </c>
      <c r="N1867" s="293">
        <v>6595000</v>
      </c>
      <c r="O1867" s="254">
        <f t="shared" si="264"/>
        <v>6595000</v>
      </c>
      <c r="P1867" s="178">
        <v>1</v>
      </c>
      <c r="Q1867" s="179" t="s">
        <v>38</v>
      </c>
      <c r="R1867" s="293">
        <v>6595000</v>
      </c>
      <c r="S1867" s="254">
        <f t="shared" si="265"/>
        <v>6595000</v>
      </c>
      <c r="T1867" s="251">
        <f t="shared" si="241"/>
        <v>0</v>
      </c>
    </row>
    <row r="1868" spans="2:20" ht="15.9" hidden="1" x14ac:dyDescent="0.4">
      <c r="B1868" s="208"/>
      <c r="C1868" s="180" t="s">
        <v>55</v>
      </c>
      <c r="D1868" s="178">
        <v>1</v>
      </c>
      <c r="E1868" s="179" t="s">
        <v>38</v>
      </c>
      <c r="F1868" s="293">
        <v>199000</v>
      </c>
      <c r="G1868" s="254">
        <f t="shared" si="262"/>
        <v>199000</v>
      </c>
      <c r="H1868" s="178">
        <v>1</v>
      </c>
      <c r="I1868" s="179" t="s">
        <v>38</v>
      </c>
      <c r="J1868" s="293">
        <v>199000</v>
      </c>
      <c r="K1868" s="254">
        <f t="shared" si="263"/>
        <v>199000</v>
      </c>
      <c r="L1868" s="178">
        <v>1</v>
      </c>
      <c r="M1868" s="179" t="s">
        <v>38</v>
      </c>
      <c r="N1868" s="293">
        <v>199000</v>
      </c>
      <c r="O1868" s="254">
        <f t="shared" si="264"/>
        <v>199000</v>
      </c>
      <c r="P1868" s="178">
        <v>1</v>
      </c>
      <c r="Q1868" s="179" t="s">
        <v>38</v>
      </c>
      <c r="R1868" s="293">
        <v>199000</v>
      </c>
      <c r="S1868" s="254">
        <f t="shared" si="265"/>
        <v>199000</v>
      </c>
      <c r="T1868" s="251">
        <f t="shared" si="241"/>
        <v>0</v>
      </c>
    </row>
    <row r="1869" spans="2:20" ht="15.9" hidden="1" x14ac:dyDescent="0.4">
      <c r="B1869" s="277"/>
      <c r="C1869" s="180" t="s">
        <v>44</v>
      </c>
      <c r="D1869" s="178">
        <v>24</v>
      </c>
      <c r="E1869" s="179" t="s">
        <v>40</v>
      </c>
      <c r="F1869" s="254">
        <v>450000</v>
      </c>
      <c r="G1869" s="254">
        <f t="shared" si="262"/>
        <v>10800000</v>
      </c>
      <c r="H1869" s="178">
        <v>24</v>
      </c>
      <c r="I1869" s="179" t="s">
        <v>40</v>
      </c>
      <c r="J1869" s="254">
        <v>450000</v>
      </c>
      <c r="K1869" s="254">
        <f t="shared" si="263"/>
        <v>10800000</v>
      </c>
      <c r="L1869" s="178">
        <v>0</v>
      </c>
      <c r="M1869" s="179" t="s">
        <v>40</v>
      </c>
      <c r="N1869" s="254">
        <v>450000</v>
      </c>
      <c r="O1869" s="254">
        <f t="shared" si="264"/>
        <v>0</v>
      </c>
      <c r="P1869" s="178">
        <v>0</v>
      </c>
      <c r="Q1869" s="179" t="s">
        <v>40</v>
      </c>
      <c r="R1869" s="254">
        <v>450000</v>
      </c>
      <c r="S1869" s="254">
        <f t="shared" si="265"/>
        <v>0</v>
      </c>
      <c r="T1869" s="251">
        <f t="shared" si="241"/>
        <v>0</v>
      </c>
    </row>
    <row r="1870" spans="2:20" ht="15.9" hidden="1" x14ac:dyDescent="0.4">
      <c r="B1870" s="208" t="s">
        <v>27</v>
      </c>
      <c r="C1870" s="180" t="s">
        <v>58</v>
      </c>
      <c r="D1870" s="178">
        <f>9*24</f>
        <v>216</v>
      </c>
      <c r="E1870" s="179" t="s">
        <v>59</v>
      </c>
      <c r="F1870" s="254">
        <v>85000</v>
      </c>
      <c r="G1870" s="254">
        <f t="shared" si="262"/>
        <v>18360000</v>
      </c>
      <c r="H1870" s="178">
        <f>9*24</f>
        <v>216</v>
      </c>
      <c r="I1870" s="179" t="s">
        <v>59</v>
      </c>
      <c r="J1870" s="254">
        <v>85000</v>
      </c>
      <c r="K1870" s="254">
        <f t="shared" si="263"/>
        <v>18360000</v>
      </c>
      <c r="L1870" s="178">
        <v>0</v>
      </c>
      <c r="M1870" s="179" t="s">
        <v>59</v>
      </c>
      <c r="N1870" s="254">
        <v>85000</v>
      </c>
      <c r="O1870" s="254">
        <f t="shared" si="264"/>
        <v>0</v>
      </c>
      <c r="P1870" s="178">
        <v>0</v>
      </c>
      <c r="Q1870" s="179" t="s">
        <v>59</v>
      </c>
      <c r="R1870" s="254">
        <v>85000</v>
      </c>
      <c r="S1870" s="254">
        <f t="shared" si="265"/>
        <v>0</v>
      </c>
      <c r="T1870" s="251">
        <f t="shared" si="241"/>
        <v>0</v>
      </c>
    </row>
    <row r="1871" spans="2:20" ht="15.9" hidden="1" x14ac:dyDescent="0.4">
      <c r="B1871" s="208"/>
      <c r="C1871" s="180" t="s">
        <v>678</v>
      </c>
      <c r="D1871" s="178">
        <v>1</v>
      </c>
      <c r="E1871" s="179" t="s">
        <v>38</v>
      </c>
      <c r="F1871" s="254">
        <v>4500000</v>
      </c>
      <c r="G1871" s="254">
        <f t="shared" si="262"/>
        <v>4500000</v>
      </c>
      <c r="H1871" s="178">
        <v>1</v>
      </c>
      <c r="I1871" s="179" t="s">
        <v>38</v>
      </c>
      <c r="J1871" s="254">
        <v>4500000</v>
      </c>
      <c r="K1871" s="254">
        <f t="shared" si="263"/>
        <v>4500000</v>
      </c>
      <c r="L1871" s="178">
        <v>1</v>
      </c>
      <c r="M1871" s="179" t="s">
        <v>38</v>
      </c>
      <c r="N1871" s="254">
        <v>4500000</v>
      </c>
      <c r="O1871" s="254">
        <f t="shared" si="264"/>
        <v>4500000</v>
      </c>
      <c r="P1871" s="178">
        <v>1</v>
      </c>
      <c r="Q1871" s="179" t="s">
        <v>38</v>
      </c>
      <c r="R1871" s="254">
        <v>4500000</v>
      </c>
      <c r="S1871" s="254">
        <f t="shared" si="265"/>
        <v>4500000</v>
      </c>
      <c r="T1871" s="251">
        <f t="shared" si="241"/>
        <v>0</v>
      </c>
    </row>
    <row r="1872" spans="2:20" ht="15.9" hidden="1" x14ac:dyDescent="0.4">
      <c r="B1872" s="208"/>
      <c r="C1872" s="180" t="s">
        <v>670</v>
      </c>
      <c r="D1872" s="178">
        <v>1</v>
      </c>
      <c r="E1872" s="179" t="s">
        <v>38</v>
      </c>
      <c r="F1872" s="254">
        <v>2000000</v>
      </c>
      <c r="G1872" s="254">
        <f t="shared" si="262"/>
        <v>2000000</v>
      </c>
      <c r="H1872" s="178">
        <v>1</v>
      </c>
      <c r="I1872" s="179" t="s">
        <v>38</v>
      </c>
      <c r="J1872" s="254">
        <v>2000000</v>
      </c>
      <c r="K1872" s="254">
        <f t="shared" si="263"/>
        <v>2000000</v>
      </c>
      <c r="L1872" s="178">
        <v>1</v>
      </c>
      <c r="M1872" s="179" t="s">
        <v>38</v>
      </c>
      <c r="N1872" s="254">
        <v>2000000</v>
      </c>
      <c r="O1872" s="254">
        <f t="shared" si="264"/>
        <v>2000000</v>
      </c>
      <c r="P1872" s="178">
        <v>1</v>
      </c>
      <c r="Q1872" s="179" t="s">
        <v>38</v>
      </c>
      <c r="R1872" s="254">
        <v>2000000</v>
      </c>
      <c r="S1872" s="254">
        <f t="shared" si="265"/>
        <v>2000000</v>
      </c>
      <c r="T1872" s="251">
        <f t="shared" si="241"/>
        <v>0</v>
      </c>
    </row>
    <row r="1873" spans="2:20" ht="15.9" hidden="1" x14ac:dyDescent="0.4">
      <c r="B1873" s="208"/>
      <c r="C1873" s="180" t="s">
        <v>669</v>
      </c>
      <c r="D1873" s="178">
        <v>72</v>
      </c>
      <c r="E1873" s="179" t="s">
        <v>445</v>
      </c>
      <c r="F1873" s="254">
        <v>200000</v>
      </c>
      <c r="G1873" s="254">
        <f t="shared" si="262"/>
        <v>14400000</v>
      </c>
      <c r="H1873" s="178">
        <v>72</v>
      </c>
      <c r="I1873" s="179" t="s">
        <v>445</v>
      </c>
      <c r="J1873" s="254">
        <v>200000</v>
      </c>
      <c r="K1873" s="254">
        <f t="shared" si="263"/>
        <v>14400000</v>
      </c>
      <c r="L1873" s="178">
        <v>72</v>
      </c>
      <c r="M1873" s="179" t="s">
        <v>445</v>
      </c>
      <c r="N1873" s="254">
        <v>200000</v>
      </c>
      <c r="O1873" s="254">
        <f t="shared" si="264"/>
        <v>14400000</v>
      </c>
      <c r="P1873" s="178">
        <v>72</v>
      </c>
      <c r="Q1873" s="179" t="s">
        <v>445</v>
      </c>
      <c r="R1873" s="254">
        <v>200000</v>
      </c>
      <c r="S1873" s="254">
        <f t="shared" si="265"/>
        <v>14400000</v>
      </c>
      <c r="T1873" s="251">
        <f t="shared" si="241"/>
        <v>0</v>
      </c>
    </row>
    <row r="1874" spans="2:20" ht="29.15" hidden="1" x14ac:dyDescent="0.4">
      <c r="B1874" s="312" t="s">
        <v>380</v>
      </c>
      <c r="C1874" s="313" t="s">
        <v>693</v>
      </c>
      <c r="D1874" s="269">
        <v>24</v>
      </c>
      <c r="E1874" s="270" t="s">
        <v>30</v>
      </c>
      <c r="F1874" s="254">
        <v>0</v>
      </c>
      <c r="G1874" s="254">
        <f>G1875+G1879</f>
        <v>52725000</v>
      </c>
      <c r="H1874" s="314">
        <v>24</v>
      </c>
      <c r="I1874" s="315" t="s">
        <v>30</v>
      </c>
      <c r="J1874" s="316">
        <v>0</v>
      </c>
      <c r="K1874" s="316">
        <f>K1875+K1879</f>
        <v>52725000</v>
      </c>
      <c r="L1874" s="314">
        <v>24</v>
      </c>
      <c r="M1874" s="315" t="s">
        <v>30</v>
      </c>
      <c r="N1874" s="316">
        <v>0</v>
      </c>
      <c r="O1874" s="316">
        <f>O1875+O1879</f>
        <v>46605000</v>
      </c>
      <c r="P1874" s="314">
        <v>24</v>
      </c>
      <c r="Q1874" s="315" t="s">
        <v>30</v>
      </c>
      <c r="R1874" s="316">
        <v>0</v>
      </c>
      <c r="S1874" s="316">
        <f>S1875+S1879</f>
        <v>46605000</v>
      </c>
      <c r="T1874" s="251">
        <f t="shared" si="241"/>
        <v>0</v>
      </c>
    </row>
    <row r="1875" spans="2:20" ht="15.9" hidden="1" x14ac:dyDescent="0.4">
      <c r="B1875" s="208">
        <v>525111</v>
      </c>
      <c r="C1875" s="180" t="s">
        <v>174</v>
      </c>
      <c r="D1875" s="178"/>
      <c r="E1875" s="179"/>
      <c r="F1875" s="180">
        <v>0</v>
      </c>
      <c r="G1875" s="254">
        <f>SUM(G1876:G1878)</f>
        <v>30570000</v>
      </c>
      <c r="H1875" s="178"/>
      <c r="I1875" s="179"/>
      <c r="J1875" s="180">
        <v>0</v>
      </c>
      <c r="K1875" s="254">
        <f>SUM(K1876:K1878)</f>
        <v>30570000</v>
      </c>
      <c r="L1875" s="178"/>
      <c r="M1875" s="179"/>
      <c r="N1875" s="180">
        <v>0</v>
      </c>
      <c r="O1875" s="254">
        <f>SUM(O1876:O1878)</f>
        <v>30570000</v>
      </c>
      <c r="P1875" s="178"/>
      <c r="Q1875" s="179"/>
      <c r="R1875" s="180">
        <v>0</v>
      </c>
      <c r="S1875" s="254">
        <f>SUM(S1876:S1878)</f>
        <v>30570000</v>
      </c>
      <c r="T1875" s="251">
        <f t="shared" si="241"/>
        <v>0</v>
      </c>
    </row>
    <row r="1876" spans="2:20" ht="15.9" hidden="1" x14ac:dyDescent="0.4">
      <c r="B1876" s="208" t="s">
        <v>27</v>
      </c>
      <c r="C1876" s="180" t="s">
        <v>46</v>
      </c>
      <c r="D1876" s="178">
        <v>30</v>
      </c>
      <c r="E1876" s="179" t="s">
        <v>47</v>
      </c>
      <c r="F1876" s="254">
        <v>150000</v>
      </c>
      <c r="G1876" s="254">
        <f>ROUNDDOWN(D1876*F1876,-3)</f>
        <v>4500000</v>
      </c>
      <c r="H1876" s="178">
        <v>30</v>
      </c>
      <c r="I1876" s="179" t="s">
        <v>47</v>
      </c>
      <c r="J1876" s="254">
        <v>150000</v>
      </c>
      <c r="K1876" s="254">
        <f>ROUNDDOWN(H1876*J1876,-3)</f>
        <v>4500000</v>
      </c>
      <c r="L1876" s="178">
        <v>30</v>
      </c>
      <c r="M1876" s="179" t="s">
        <v>47</v>
      </c>
      <c r="N1876" s="254">
        <v>150000</v>
      </c>
      <c r="O1876" s="254">
        <f>ROUNDDOWN(L1876*N1876,-3)</f>
        <v>4500000</v>
      </c>
      <c r="P1876" s="178">
        <v>30</v>
      </c>
      <c r="Q1876" s="179" t="s">
        <v>47</v>
      </c>
      <c r="R1876" s="254">
        <v>150000</v>
      </c>
      <c r="S1876" s="254">
        <f>ROUNDDOWN(P1876*R1876,-3)</f>
        <v>4500000</v>
      </c>
      <c r="T1876" s="251">
        <f t="shared" si="241"/>
        <v>0</v>
      </c>
    </row>
    <row r="1877" spans="2:20" ht="15.9" hidden="1" x14ac:dyDescent="0.4">
      <c r="B1877" s="208" t="s">
        <v>27</v>
      </c>
      <c r="C1877" s="180" t="s">
        <v>48</v>
      </c>
      <c r="D1877" s="178">
        <v>141</v>
      </c>
      <c r="E1877" s="179" t="s">
        <v>47</v>
      </c>
      <c r="F1877" s="254">
        <v>150000</v>
      </c>
      <c r="G1877" s="254">
        <f>ROUNDDOWN(D1877*F1877,-3)</f>
        <v>21150000</v>
      </c>
      <c r="H1877" s="178">
        <v>141</v>
      </c>
      <c r="I1877" s="179" t="s">
        <v>47</v>
      </c>
      <c r="J1877" s="254">
        <v>150000</v>
      </c>
      <c r="K1877" s="254">
        <f>ROUNDDOWN(H1877*J1877,-3)</f>
        <v>21150000</v>
      </c>
      <c r="L1877" s="178">
        <v>141</v>
      </c>
      <c r="M1877" s="179" t="s">
        <v>47</v>
      </c>
      <c r="N1877" s="254">
        <v>150000</v>
      </c>
      <c r="O1877" s="254">
        <f>ROUNDDOWN(L1877*N1877,-3)</f>
        <v>21150000</v>
      </c>
      <c r="P1877" s="178">
        <v>141</v>
      </c>
      <c r="Q1877" s="179" t="s">
        <v>47</v>
      </c>
      <c r="R1877" s="254">
        <v>150000</v>
      </c>
      <c r="S1877" s="254">
        <f>ROUNDDOWN(P1877*R1877,-3)</f>
        <v>21150000</v>
      </c>
      <c r="T1877" s="251">
        <f t="shared" ref="T1877:T1940" si="266">O1877-S1877</f>
        <v>0</v>
      </c>
    </row>
    <row r="1878" spans="2:20" ht="15.9" hidden="1" x14ac:dyDescent="0.4">
      <c r="B1878" s="208"/>
      <c r="C1878" s="180" t="s">
        <v>60</v>
      </c>
      <c r="D1878" s="178">
        <v>1</v>
      </c>
      <c r="E1878" s="179" t="s">
        <v>38</v>
      </c>
      <c r="F1878" s="254">
        <v>4920000</v>
      </c>
      <c r="G1878" s="254">
        <f>ROUNDDOWN(D1878*F1878,-3)</f>
        <v>4920000</v>
      </c>
      <c r="H1878" s="178">
        <v>1</v>
      </c>
      <c r="I1878" s="179" t="s">
        <v>38</v>
      </c>
      <c r="J1878" s="254">
        <v>4920000</v>
      </c>
      <c r="K1878" s="254">
        <f>ROUNDDOWN(H1878*J1878,-3)</f>
        <v>4920000</v>
      </c>
      <c r="L1878" s="178">
        <v>1</v>
      </c>
      <c r="M1878" s="179" t="s">
        <v>38</v>
      </c>
      <c r="N1878" s="254">
        <v>4920000</v>
      </c>
      <c r="O1878" s="254">
        <f>ROUNDDOWN(L1878*N1878,-3)</f>
        <v>4920000</v>
      </c>
      <c r="P1878" s="178">
        <v>1</v>
      </c>
      <c r="Q1878" s="179" t="s">
        <v>38</v>
      </c>
      <c r="R1878" s="254">
        <v>4920000</v>
      </c>
      <c r="S1878" s="254">
        <f>ROUNDDOWN(P1878*R1878,-3)</f>
        <v>4920000</v>
      </c>
      <c r="T1878" s="251">
        <f t="shared" si="266"/>
        <v>0</v>
      </c>
    </row>
    <row r="1879" spans="2:20" ht="15.9" hidden="1" x14ac:dyDescent="0.4">
      <c r="B1879" s="208">
        <v>525119</v>
      </c>
      <c r="C1879" s="180" t="s">
        <v>42</v>
      </c>
      <c r="D1879" s="178"/>
      <c r="E1879" s="179"/>
      <c r="F1879" s="180">
        <v>0</v>
      </c>
      <c r="G1879" s="254">
        <f>SUM(G1880:G1884)</f>
        <v>22155000</v>
      </c>
      <c r="H1879" s="178"/>
      <c r="I1879" s="179"/>
      <c r="J1879" s="180">
        <v>0</v>
      </c>
      <c r="K1879" s="254">
        <f>SUM(K1880:K1884)</f>
        <v>22155000</v>
      </c>
      <c r="L1879" s="178"/>
      <c r="M1879" s="179"/>
      <c r="N1879" s="180">
        <v>0</v>
      </c>
      <c r="O1879" s="254">
        <f>SUM(O1880:O1884)</f>
        <v>16035000</v>
      </c>
      <c r="P1879" s="178"/>
      <c r="Q1879" s="179"/>
      <c r="R1879" s="180">
        <v>0</v>
      </c>
      <c r="S1879" s="254">
        <f>SUM(S1880:S1884)</f>
        <v>16035000</v>
      </c>
      <c r="T1879" s="251">
        <f t="shared" si="266"/>
        <v>0</v>
      </c>
    </row>
    <row r="1880" spans="2:20" ht="15.9" hidden="1" x14ac:dyDescent="0.4">
      <c r="B1880" s="208"/>
      <c r="C1880" s="180" t="s">
        <v>67</v>
      </c>
      <c r="D1880" s="178">
        <v>1</v>
      </c>
      <c r="E1880" s="179" t="s">
        <v>38</v>
      </c>
      <c r="F1880" s="293">
        <v>2500000</v>
      </c>
      <c r="G1880" s="254">
        <f t="shared" ref="G1880:G1884" si="267">ROUNDDOWN(D1880*F1880,-3)</f>
        <v>2500000</v>
      </c>
      <c r="H1880" s="178">
        <v>1</v>
      </c>
      <c r="I1880" s="179" t="s">
        <v>38</v>
      </c>
      <c r="J1880" s="293">
        <v>2500000</v>
      </c>
      <c r="K1880" s="254">
        <f t="shared" ref="K1880:K1884" si="268">ROUNDDOWN(H1880*J1880,-3)</f>
        <v>2500000</v>
      </c>
      <c r="L1880" s="178">
        <v>1</v>
      </c>
      <c r="M1880" s="179" t="s">
        <v>38</v>
      </c>
      <c r="N1880" s="293">
        <v>2500000</v>
      </c>
      <c r="O1880" s="254">
        <f t="shared" ref="O1880:O1884" si="269">ROUNDDOWN(L1880*N1880,-3)</f>
        <v>2500000</v>
      </c>
      <c r="P1880" s="178">
        <v>1</v>
      </c>
      <c r="Q1880" s="179" t="s">
        <v>38</v>
      </c>
      <c r="R1880" s="293">
        <v>2500000</v>
      </c>
      <c r="S1880" s="254">
        <f t="shared" ref="S1880:S1884" si="270">ROUNDDOWN(P1880*R1880,-3)</f>
        <v>2500000</v>
      </c>
      <c r="T1880" s="251">
        <f t="shared" si="266"/>
        <v>0</v>
      </c>
    </row>
    <row r="1881" spans="2:20" ht="15.9" hidden="1" x14ac:dyDescent="0.4">
      <c r="B1881" s="208"/>
      <c r="C1881" s="180" t="s">
        <v>55</v>
      </c>
      <c r="D1881" s="178">
        <v>1</v>
      </c>
      <c r="E1881" s="179" t="s">
        <v>38</v>
      </c>
      <c r="F1881" s="293">
        <v>235000</v>
      </c>
      <c r="G1881" s="254">
        <f t="shared" si="267"/>
        <v>235000</v>
      </c>
      <c r="H1881" s="178">
        <v>1</v>
      </c>
      <c r="I1881" s="179" t="s">
        <v>38</v>
      </c>
      <c r="J1881" s="293">
        <v>235000</v>
      </c>
      <c r="K1881" s="254">
        <f t="shared" si="268"/>
        <v>235000</v>
      </c>
      <c r="L1881" s="178">
        <v>1</v>
      </c>
      <c r="M1881" s="179" t="s">
        <v>38</v>
      </c>
      <c r="N1881" s="293">
        <v>235000</v>
      </c>
      <c r="O1881" s="254">
        <f t="shared" si="269"/>
        <v>235000</v>
      </c>
      <c r="P1881" s="178">
        <v>1</v>
      </c>
      <c r="Q1881" s="179" t="s">
        <v>38</v>
      </c>
      <c r="R1881" s="293">
        <v>235000</v>
      </c>
      <c r="S1881" s="254">
        <f t="shared" si="270"/>
        <v>235000</v>
      </c>
      <c r="T1881" s="251">
        <f t="shared" si="266"/>
        <v>0</v>
      </c>
    </row>
    <row r="1882" spans="2:20" ht="15.9" hidden="1" x14ac:dyDescent="0.4">
      <c r="B1882" s="208"/>
      <c r="C1882" s="180" t="s">
        <v>44</v>
      </c>
      <c r="D1882" s="178">
        <v>24</v>
      </c>
      <c r="E1882" s="179" t="s">
        <v>40</v>
      </c>
      <c r="F1882" s="254">
        <v>450000</v>
      </c>
      <c r="G1882" s="254">
        <f t="shared" si="267"/>
        <v>10800000</v>
      </c>
      <c r="H1882" s="178">
        <v>24</v>
      </c>
      <c r="I1882" s="179" t="s">
        <v>40</v>
      </c>
      <c r="J1882" s="254">
        <v>450000</v>
      </c>
      <c r="K1882" s="254">
        <f t="shared" si="268"/>
        <v>10800000</v>
      </c>
      <c r="L1882" s="178">
        <v>24</v>
      </c>
      <c r="M1882" s="179" t="s">
        <v>40</v>
      </c>
      <c r="N1882" s="254">
        <v>450000</v>
      </c>
      <c r="O1882" s="254">
        <f t="shared" si="269"/>
        <v>10800000</v>
      </c>
      <c r="P1882" s="178">
        <v>24</v>
      </c>
      <c r="Q1882" s="179" t="s">
        <v>40</v>
      </c>
      <c r="R1882" s="254">
        <v>450000</v>
      </c>
      <c r="S1882" s="254">
        <f t="shared" si="270"/>
        <v>10800000</v>
      </c>
      <c r="T1882" s="251">
        <f t="shared" si="266"/>
        <v>0</v>
      </c>
    </row>
    <row r="1883" spans="2:20" ht="15.9" hidden="1" x14ac:dyDescent="0.4">
      <c r="B1883" s="277"/>
      <c r="C1883" s="180" t="s">
        <v>58</v>
      </c>
      <c r="D1883" s="178">
        <v>72</v>
      </c>
      <c r="E1883" s="179" t="s">
        <v>59</v>
      </c>
      <c r="F1883" s="254">
        <v>85000</v>
      </c>
      <c r="G1883" s="254">
        <f t="shared" si="267"/>
        <v>6120000</v>
      </c>
      <c r="H1883" s="178">
        <v>72</v>
      </c>
      <c r="I1883" s="179" t="s">
        <v>59</v>
      </c>
      <c r="J1883" s="254">
        <v>85000</v>
      </c>
      <c r="K1883" s="254">
        <f t="shared" si="268"/>
        <v>6120000</v>
      </c>
      <c r="L1883" s="178">
        <v>0</v>
      </c>
      <c r="M1883" s="179" t="s">
        <v>59</v>
      </c>
      <c r="N1883" s="254">
        <v>85000</v>
      </c>
      <c r="O1883" s="254">
        <f t="shared" si="269"/>
        <v>0</v>
      </c>
      <c r="P1883" s="178">
        <v>0</v>
      </c>
      <c r="Q1883" s="179" t="s">
        <v>59</v>
      </c>
      <c r="R1883" s="254">
        <v>85000</v>
      </c>
      <c r="S1883" s="254">
        <f t="shared" si="270"/>
        <v>0</v>
      </c>
      <c r="T1883" s="251">
        <f t="shared" si="266"/>
        <v>0</v>
      </c>
    </row>
    <row r="1884" spans="2:20" ht="15.9" hidden="1" x14ac:dyDescent="0.4">
      <c r="B1884" s="208"/>
      <c r="C1884" s="180" t="s">
        <v>678</v>
      </c>
      <c r="D1884" s="178">
        <v>1</v>
      </c>
      <c r="E1884" s="179" t="s">
        <v>38</v>
      </c>
      <c r="F1884" s="254">
        <v>2500000</v>
      </c>
      <c r="G1884" s="254">
        <f t="shared" si="267"/>
        <v>2500000</v>
      </c>
      <c r="H1884" s="178">
        <v>1</v>
      </c>
      <c r="I1884" s="179" t="s">
        <v>38</v>
      </c>
      <c r="J1884" s="254">
        <v>2500000</v>
      </c>
      <c r="K1884" s="254">
        <f t="shared" si="268"/>
        <v>2500000</v>
      </c>
      <c r="L1884" s="178">
        <v>1</v>
      </c>
      <c r="M1884" s="179" t="s">
        <v>38</v>
      </c>
      <c r="N1884" s="254">
        <v>2500000</v>
      </c>
      <c r="O1884" s="254">
        <f t="shared" si="269"/>
        <v>2500000</v>
      </c>
      <c r="P1884" s="178">
        <v>1</v>
      </c>
      <c r="Q1884" s="179" t="s">
        <v>38</v>
      </c>
      <c r="R1884" s="254">
        <v>2500000</v>
      </c>
      <c r="S1884" s="254">
        <f t="shared" si="270"/>
        <v>2500000</v>
      </c>
      <c r="T1884" s="251">
        <f t="shared" si="266"/>
        <v>0</v>
      </c>
    </row>
    <row r="1885" spans="2:20" ht="15.9" hidden="1" x14ac:dyDescent="0.4">
      <c r="B1885" s="268" t="s">
        <v>325</v>
      </c>
      <c r="C1885" s="180" t="s">
        <v>617</v>
      </c>
      <c r="D1885" s="269">
        <f>D1886+D1911+D1897+D1908+D1926+D1972</f>
        <v>200</v>
      </c>
      <c r="E1885" s="270" t="s">
        <v>30</v>
      </c>
      <c r="F1885" s="254">
        <v>0</v>
      </c>
      <c r="G1885" s="269">
        <f>G1886+G1911+G1897+G1908+G1926+G1972+G1941+G1956</f>
        <v>1806081000</v>
      </c>
      <c r="H1885" s="269">
        <f>H1886+H1911+H1897+H1908+H1926+H1972</f>
        <v>200</v>
      </c>
      <c r="I1885" s="270" t="s">
        <v>30</v>
      </c>
      <c r="J1885" s="254">
        <v>0</v>
      </c>
      <c r="K1885" s="269">
        <f>K1886+K1911+K1897+K1908+K1926+K1972+K1941+K1956</f>
        <v>1806081000</v>
      </c>
      <c r="L1885" s="269">
        <f>L1886+L1911+L1897+L1908+L1926+L1972</f>
        <v>200</v>
      </c>
      <c r="M1885" s="270" t="s">
        <v>30</v>
      </c>
      <c r="N1885" s="254">
        <v>0</v>
      </c>
      <c r="O1885" s="269">
        <f>O1886+O1911+O1897+O1908+O1926+O1972+O1941+O1956</f>
        <v>1664807000</v>
      </c>
      <c r="P1885" s="269">
        <v>200</v>
      </c>
      <c r="Q1885" s="270" t="s">
        <v>30</v>
      </c>
      <c r="R1885" s="254">
        <v>0</v>
      </c>
      <c r="S1885" s="269">
        <f>S1886+S1911+S1897+S1908+S1926+S1972+S1941+S1956</f>
        <v>1664807000</v>
      </c>
      <c r="T1885" s="251">
        <f t="shared" si="266"/>
        <v>0</v>
      </c>
    </row>
    <row r="1886" spans="2:20" ht="29.15" hidden="1" x14ac:dyDescent="0.4">
      <c r="B1886" s="312" t="s">
        <v>34</v>
      </c>
      <c r="C1886" s="313" t="s">
        <v>694</v>
      </c>
      <c r="D1886" s="269">
        <v>46</v>
      </c>
      <c r="E1886" s="270" t="s">
        <v>30</v>
      </c>
      <c r="F1886" s="254">
        <v>0</v>
      </c>
      <c r="G1886" s="254">
        <f>G1887+G1891</f>
        <v>222099000</v>
      </c>
      <c r="H1886" s="314">
        <v>46</v>
      </c>
      <c r="I1886" s="315" t="s">
        <v>30</v>
      </c>
      <c r="J1886" s="316">
        <v>0</v>
      </c>
      <c r="K1886" s="316">
        <f>K1887+K1891</f>
        <v>222099000</v>
      </c>
      <c r="L1886" s="314">
        <v>46</v>
      </c>
      <c r="M1886" s="315" t="s">
        <v>30</v>
      </c>
      <c r="N1886" s="316">
        <v>0</v>
      </c>
      <c r="O1886" s="316">
        <f>O1887+O1891</f>
        <v>206715000</v>
      </c>
      <c r="P1886" s="314">
        <v>46</v>
      </c>
      <c r="Q1886" s="315" t="s">
        <v>30</v>
      </c>
      <c r="R1886" s="316">
        <v>0</v>
      </c>
      <c r="S1886" s="316">
        <f>S1887+S1891</f>
        <v>206715000</v>
      </c>
      <c r="T1886" s="251">
        <f t="shared" si="266"/>
        <v>0</v>
      </c>
    </row>
    <row r="1887" spans="2:20" ht="15.9" hidden="1" x14ac:dyDescent="0.4">
      <c r="B1887" s="208">
        <v>525111</v>
      </c>
      <c r="C1887" s="180" t="s">
        <v>174</v>
      </c>
      <c r="D1887" s="178">
        <v>0</v>
      </c>
      <c r="E1887" s="179"/>
      <c r="F1887" s="180">
        <v>0</v>
      </c>
      <c r="G1887" s="254">
        <f>SUM(G1888:G1890)</f>
        <v>117615000</v>
      </c>
      <c r="H1887" s="178">
        <v>0</v>
      </c>
      <c r="I1887" s="179"/>
      <c r="J1887" s="180">
        <v>0</v>
      </c>
      <c r="K1887" s="254">
        <f>SUM(K1888:K1890)</f>
        <v>117615000</v>
      </c>
      <c r="L1887" s="178">
        <v>0</v>
      </c>
      <c r="M1887" s="179"/>
      <c r="N1887" s="180">
        <v>0</v>
      </c>
      <c r="O1887" s="254">
        <f>SUM(O1888:O1890)</f>
        <v>117615000</v>
      </c>
      <c r="P1887" s="178">
        <v>0</v>
      </c>
      <c r="Q1887" s="179"/>
      <c r="R1887" s="180">
        <v>0</v>
      </c>
      <c r="S1887" s="254">
        <f>SUM(S1888:S1890)</f>
        <v>117615000</v>
      </c>
      <c r="T1887" s="251">
        <f t="shared" si="266"/>
        <v>0</v>
      </c>
    </row>
    <row r="1888" spans="2:20" ht="15.9" hidden="1" x14ac:dyDescent="0.4">
      <c r="B1888" s="208"/>
      <c r="C1888" s="180" t="s">
        <v>672</v>
      </c>
      <c r="D1888" s="178">
        <v>282</v>
      </c>
      <c r="E1888" s="179" t="s">
        <v>47</v>
      </c>
      <c r="F1888" s="254">
        <v>150000</v>
      </c>
      <c r="G1888" s="254">
        <f>ROUNDDOWN(D1888*F1888,-3)</f>
        <v>42300000</v>
      </c>
      <c r="H1888" s="178">
        <v>282</v>
      </c>
      <c r="I1888" s="179" t="s">
        <v>47</v>
      </c>
      <c r="J1888" s="254">
        <v>150000</v>
      </c>
      <c r="K1888" s="254">
        <f>ROUNDDOWN(H1888*J1888,-3)</f>
        <v>42300000</v>
      </c>
      <c r="L1888" s="178">
        <v>282</v>
      </c>
      <c r="M1888" s="179" t="s">
        <v>47</v>
      </c>
      <c r="N1888" s="254">
        <v>150000</v>
      </c>
      <c r="O1888" s="254">
        <f>ROUNDDOWN(L1888*N1888,-3)</f>
        <v>42300000</v>
      </c>
      <c r="P1888" s="178">
        <v>282</v>
      </c>
      <c r="Q1888" s="179" t="s">
        <v>47</v>
      </c>
      <c r="R1888" s="254">
        <v>150000</v>
      </c>
      <c r="S1888" s="254">
        <f>ROUNDDOWN(P1888*R1888,-3)</f>
        <v>42300000</v>
      </c>
      <c r="T1888" s="251">
        <f t="shared" si="266"/>
        <v>0</v>
      </c>
    </row>
    <row r="1889" spans="2:20" ht="15.9" hidden="1" x14ac:dyDescent="0.4">
      <c r="B1889" s="208"/>
      <c r="C1889" s="180" t="s">
        <v>644</v>
      </c>
      <c r="D1889" s="178">
        <v>1</v>
      </c>
      <c r="E1889" s="179" t="s">
        <v>38</v>
      </c>
      <c r="F1889" s="254">
        <v>14175000</v>
      </c>
      <c r="G1889" s="254">
        <f>ROUNDDOWN(D1889*F1889,-3)</f>
        <v>14175000</v>
      </c>
      <c r="H1889" s="178">
        <v>1</v>
      </c>
      <c r="I1889" s="179" t="s">
        <v>38</v>
      </c>
      <c r="J1889" s="254">
        <v>14175000</v>
      </c>
      <c r="K1889" s="254">
        <f>ROUNDDOWN(H1889*J1889,-3)</f>
        <v>14175000</v>
      </c>
      <c r="L1889" s="178">
        <v>1</v>
      </c>
      <c r="M1889" s="179" t="s">
        <v>38</v>
      </c>
      <c r="N1889" s="254">
        <v>14175000</v>
      </c>
      <c r="O1889" s="254">
        <f>ROUNDDOWN(L1889*N1889,-3)</f>
        <v>14175000</v>
      </c>
      <c r="P1889" s="178">
        <v>1</v>
      </c>
      <c r="Q1889" s="179" t="s">
        <v>38</v>
      </c>
      <c r="R1889" s="254">
        <v>14175000</v>
      </c>
      <c r="S1889" s="254">
        <f>ROUNDDOWN(P1889*R1889,-3)</f>
        <v>14175000</v>
      </c>
      <c r="T1889" s="251">
        <f t="shared" si="266"/>
        <v>0</v>
      </c>
    </row>
    <row r="1890" spans="2:20" ht="15.9" hidden="1" x14ac:dyDescent="0.4">
      <c r="B1890" s="208"/>
      <c r="C1890" s="180" t="s">
        <v>76</v>
      </c>
      <c r="D1890" s="178">
        <v>1</v>
      </c>
      <c r="E1890" s="179" t="s">
        <v>38</v>
      </c>
      <c r="F1890" s="254">
        <v>61140000</v>
      </c>
      <c r="G1890" s="254">
        <f>ROUNDDOWN(D1890*F1890,-3)</f>
        <v>61140000</v>
      </c>
      <c r="H1890" s="178">
        <v>1</v>
      </c>
      <c r="I1890" s="179" t="s">
        <v>38</v>
      </c>
      <c r="J1890" s="254">
        <v>61140000</v>
      </c>
      <c r="K1890" s="254">
        <f>ROUNDDOWN(H1890*J1890,-3)</f>
        <v>61140000</v>
      </c>
      <c r="L1890" s="178">
        <v>1</v>
      </c>
      <c r="M1890" s="179" t="s">
        <v>38</v>
      </c>
      <c r="N1890" s="254">
        <v>61140000</v>
      </c>
      <c r="O1890" s="254">
        <f>ROUNDDOWN(L1890*N1890,-3)</f>
        <v>61140000</v>
      </c>
      <c r="P1890" s="178">
        <v>1</v>
      </c>
      <c r="Q1890" s="179" t="s">
        <v>38</v>
      </c>
      <c r="R1890" s="254">
        <v>61140000</v>
      </c>
      <c r="S1890" s="254">
        <f>ROUNDDOWN(P1890*R1890,-3)</f>
        <v>61140000</v>
      </c>
      <c r="T1890" s="251">
        <f t="shared" si="266"/>
        <v>0</v>
      </c>
    </row>
    <row r="1891" spans="2:20" ht="15.9" hidden="1" x14ac:dyDescent="0.4">
      <c r="B1891" s="208">
        <v>525119</v>
      </c>
      <c r="C1891" s="180" t="s">
        <v>42</v>
      </c>
      <c r="D1891" s="178"/>
      <c r="E1891" s="179"/>
      <c r="F1891" s="180">
        <v>0</v>
      </c>
      <c r="G1891" s="254">
        <f>SUM(G1892:G1896)</f>
        <v>104484000</v>
      </c>
      <c r="H1891" s="178"/>
      <c r="I1891" s="179"/>
      <c r="J1891" s="180">
        <v>0</v>
      </c>
      <c r="K1891" s="254">
        <f>SUM(K1892:K1896)</f>
        <v>104484000</v>
      </c>
      <c r="L1891" s="178"/>
      <c r="M1891" s="179"/>
      <c r="N1891" s="180">
        <v>0</v>
      </c>
      <c r="O1891" s="254">
        <f>SUM(O1892:O1896)</f>
        <v>89100000</v>
      </c>
      <c r="P1891" s="178"/>
      <c r="Q1891" s="179"/>
      <c r="R1891" s="180">
        <v>0</v>
      </c>
      <c r="S1891" s="254">
        <f>SUM(S1892:S1896)</f>
        <v>89100000</v>
      </c>
      <c r="T1891" s="251">
        <f t="shared" si="266"/>
        <v>0</v>
      </c>
    </row>
    <row r="1892" spans="2:20" ht="15.9" hidden="1" x14ac:dyDescent="0.4">
      <c r="B1892" s="208"/>
      <c r="C1892" s="180" t="s">
        <v>37</v>
      </c>
      <c r="D1892" s="178">
        <v>1</v>
      </c>
      <c r="E1892" s="179" t="s">
        <v>38</v>
      </c>
      <c r="F1892" s="293">
        <v>1700000</v>
      </c>
      <c r="G1892" s="254">
        <f>ROUNDDOWN(D1892*F1892,-3)</f>
        <v>1700000</v>
      </c>
      <c r="H1892" s="178">
        <v>1</v>
      </c>
      <c r="I1892" s="179" t="s">
        <v>38</v>
      </c>
      <c r="J1892" s="293">
        <v>1700000</v>
      </c>
      <c r="K1892" s="254">
        <f>ROUNDDOWN(H1892*J1892,-3)</f>
        <v>1700000</v>
      </c>
      <c r="L1892" s="178">
        <v>1</v>
      </c>
      <c r="M1892" s="179" t="s">
        <v>38</v>
      </c>
      <c r="N1892" s="293">
        <v>1700000</v>
      </c>
      <c r="O1892" s="254">
        <f>ROUNDDOWN(L1892*N1892,-3)</f>
        <v>1700000</v>
      </c>
      <c r="P1892" s="178">
        <v>1</v>
      </c>
      <c r="Q1892" s="179" t="s">
        <v>38</v>
      </c>
      <c r="R1892" s="293">
        <v>1700000</v>
      </c>
      <c r="S1892" s="254">
        <f>ROUNDDOWN(P1892*R1892,-3)</f>
        <v>1700000</v>
      </c>
      <c r="T1892" s="251">
        <f t="shared" si="266"/>
        <v>0</v>
      </c>
    </row>
    <row r="1893" spans="2:20" ht="15.9" hidden="1" x14ac:dyDescent="0.4">
      <c r="B1893" s="208"/>
      <c r="C1893" s="180" t="s">
        <v>669</v>
      </c>
      <c r="D1893" s="178">
        <v>322</v>
      </c>
      <c r="E1893" s="179" t="s">
        <v>445</v>
      </c>
      <c r="F1893" s="254">
        <v>200000</v>
      </c>
      <c r="G1893" s="254">
        <f>ROUNDDOWN(D1893*F1893,-3)</f>
        <v>64400000</v>
      </c>
      <c r="H1893" s="178">
        <v>322</v>
      </c>
      <c r="I1893" s="179" t="s">
        <v>445</v>
      </c>
      <c r="J1893" s="254">
        <v>200000</v>
      </c>
      <c r="K1893" s="254">
        <f>ROUNDDOWN(H1893*J1893,-3)</f>
        <v>64400000</v>
      </c>
      <c r="L1893" s="178">
        <v>322</v>
      </c>
      <c r="M1893" s="179" t="s">
        <v>445</v>
      </c>
      <c r="N1893" s="254">
        <v>200000</v>
      </c>
      <c r="O1893" s="254">
        <f>ROUNDDOWN(L1893*N1893,-3)</f>
        <v>64400000</v>
      </c>
      <c r="P1893" s="178">
        <v>322</v>
      </c>
      <c r="Q1893" s="179" t="s">
        <v>445</v>
      </c>
      <c r="R1893" s="254">
        <v>200000</v>
      </c>
      <c r="S1893" s="254">
        <f>ROUNDDOWN(P1893*R1893,-3)</f>
        <v>64400000</v>
      </c>
      <c r="T1893" s="251">
        <f t="shared" si="266"/>
        <v>0</v>
      </c>
    </row>
    <row r="1894" spans="2:20" ht="15.9" hidden="1" x14ac:dyDescent="0.4">
      <c r="B1894" s="208"/>
      <c r="C1894" s="180" t="s">
        <v>41</v>
      </c>
      <c r="D1894" s="178">
        <v>1</v>
      </c>
      <c r="E1894" s="179" t="s">
        <v>38</v>
      </c>
      <c r="F1894" s="254">
        <v>13800000</v>
      </c>
      <c r="G1894" s="254">
        <f>ROUNDDOWN(D1894*F1894,-3)</f>
        <v>13800000</v>
      </c>
      <c r="H1894" s="178">
        <v>1</v>
      </c>
      <c r="I1894" s="179" t="s">
        <v>38</v>
      </c>
      <c r="J1894" s="254">
        <v>13800000</v>
      </c>
      <c r="K1894" s="254">
        <f>ROUNDDOWN(H1894*J1894,-3)</f>
        <v>13800000</v>
      </c>
      <c r="L1894" s="178">
        <v>1</v>
      </c>
      <c r="M1894" s="179" t="s">
        <v>38</v>
      </c>
      <c r="N1894" s="254">
        <v>13800000</v>
      </c>
      <c r="O1894" s="254">
        <f>ROUNDDOWN(L1894*N1894,-3)</f>
        <v>13800000</v>
      </c>
      <c r="P1894" s="178">
        <v>1</v>
      </c>
      <c r="Q1894" s="179" t="s">
        <v>38</v>
      </c>
      <c r="R1894" s="254">
        <v>13800000</v>
      </c>
      <c r="S1894" s="254">
        <f>ROUNDDOWN(P1894*R1894,-3)</f>
        <v>13800000</v>
      </c>
      <c r="T1894" s="251">
        <f t="shared" si="266"/>
        <v>0</v>
      </c>
    </row>
    <row r="1895" spans="2:20" ht="15.9" hidden="1" x14ac:dyDescent="0.4">
      <c r="B1895" s="208"/>
      <c r="C1895" s="180" t="s">
        <v>695</v>
      </c>
      <c r="D1895" s="178">
        <v>1</v>
      </c>
      <c r="E1895" s="179" t="s">
        <v>38</v>
      </c>
      <c r="F1895" s="254">
        <v>9200000</v>
      </c>
      <c r="G1895" s="254">
        <f>ROUNDDOWN(D1895*F1895,-3)</f>
        <v>9200000</v>
      </c>
      <c r="H1895" s="178">
        <v>1</v>
      </c>
      <c r="I1895" s="179" t="s">
        <v>38</v>
      </c>
      <c r="J1895" s="254">
        <v>9200000</v>
      </c>
      <c r="K1895" s="254">
        <f>ROUNDDOWN(H1895*J1895,-3)</f>
        <v>9200000</v>
      </c>
      <c r="L1895" s="178">
        <v>1</v>
      </c>
      <c r="M1895" s="179" t="s">
        <v>38</v>
      </c>
      <c r="N1895" s="254">
        <v>9200000</v>
      </c>
      <c r="O1895" s="254">
        <f>ROUNDDOWN(L1895*N1895,-3)</f>
        <v>9200000</v>
      </c>
      <c r="P1895" s="178">
        <v>1</v>
      </c>
      <c r="Q1895" s="179" t="s">
        <v>38</v>
      </c>
      <c r="R1895" s="254">
        <v>9200000</v>
      </c>
      <c r="S1895" s="254">
        <f>ROUNDDOWN(P1895*R1895,-3)</f>
        <v>9200000</v>
      </c>
      <c r="T1895" s="251">
        <f t="shared" si="266"/>
        <v>0</v>
      </c>
    </row>
    <row r="1896" spans="2:20" ht="15.9" hidden="1" x14ac:dyDescent="0.4">
      <c r="B1896" s="208"/>
      <c r="C1896" s="180" t="s">
        <v>642</v>
      </c>
      <c r="D1896" s="178">
        <v>1</v>
      </c>
      <c r="E1896" s="179" t="s">
        <v>38</v>
      </c>
      <c r="F1896" s="254">
        <v>15384000</v>
      </c>
      <c r="G1896" s="254">
        <f>ROUNDDOWN(D1896*F1896,-3)</f>
        <v>15384000</v>
      </c>
      <c r="H1896" s="178">
        <v>1</v>
      </c>
      <c r="I1896" s="179" t="s">
        <v>38</v>
      </c>
      <c r="J1896" s="254">
        <v>15384000</v>
      </c>
      <c r="K1896" s="254">
        <f>ROUNDDOWN(H1896*J1896,-3)</f>
        <v>15384000</v>
      </c>
      <c r="L1896" s="178">
        <v>0</v>
      </c>
      <c r="M1896" s="179" t="s">
        <v>38</v>
      </c>
      <c r="N1896" s="254">
        <v>15384000</v>
      </c>
      <c r="O1896" s="254">
        <f>ROUNDDOWN(L1896*N1896,-3)</f>
        <v>0</v>
      </c>
      <c r="P1896" s="178">
        <v>0</v>
      </c>
      <c r="Q1896" s="179" t="s">
        <v>38</v>
      </c>
      <c r="R1896" s="254">
        <v>15384000</v>
      </c>
      <c r="S1896" s="254">
        <f>ROUNDDOWN(P1896*R1896,-3)</f>
        <v>0</v>
      </c>
      <c r="T1896" s="251">
        <f t="shared" si="266"/>
        <v>0</v>
      </c>
    </row>
    <row r="1897" spans="2:20" ht="29.15" hidden="1" x14ac:dyDescent="0.4">
      <c r="B1897" s="312" t="s">
        <v>52</v>
      </c>
      <c r="C1897" s="313" t="s">
        <v>696</v>
      </c>
      <c r="D1897" s="269">
        <v>23</v>
      </c>
      <c r="E1897" s="270" t="s">
        <v>30</v>
      </c>
      <c r="F1897" s="254">
        <v>0</v>
      </c>
      <c r="G1897" s="254">
        <f>G1898+G1902</f>
        <v>132199000</v>
      </c>
      <c r="H1897" s="314">
        <v>23</v>
      </c>
      <c r="I1897" s="315" t="s">
        <v>30</v>
      </c>
      <c r="J1897" s="316">
        <v>0</v>
      </c>
      <c r="K1897" s="316">
        <f>K1898+K1902</f>
        <v>132199000</v>
      </c>
      <c r="L1897" s="314">
        <v>23</v>
      </c>
      <c r="M1897" s="315" t="s">
        <v>30</v>
      </c>
      <c r="N1897" s="316">
        <v>0</v>
      </c>
      <c r="O1897" s="316">
        <f>O1898+O1902</f>
        <v>124507000</v>
      </c>
      <c r="P1897" s="314">
        <v>23</v>
      </c>
      <c r="Q1897" s="315" t="s">
        <v>30</v>
      </c>
      <c r="R1897" s="316">
        <v>0</v>
      </c>
      <c r="S1897" s="316">
        <f>S1898+S1902</f>
        <v>124507000</v>
      </c>
      <c r="T1897" s="251">
        <f t="shared" si="266"/>
        <v>0</v>
      </c>
    </row>
    <row r="1898" spans="2:20" ht="15.9" hidden="1" x14ac:dyDescent="0.4">
      <c r="B1898" s="208">
        <v>525111</v>
      </c>
      <c r="C1898" s="180" t="s">
        <v>174</v>
      </c>
      <c r="D1898" s="178">
        <v>0</v>
      </c>
      <c r="E1898" s="179"/>
      <c r="F1898" s="180">
        <v>0</v>
      </c>
      <c r="G1898" s="254">
        <f>SUM(G1899:G1901)</f>
        <v>79957000</v>
      </c>
      <c r="H1898" s="178">
        <v>0</v>
      </c>
      <c r="I1898" s="179"/>
      <c r="J1898" s="180">
        <v>0</v>
      </c>
      <c r="K1898" s="254">
        <f>SUM(K1899:K1901)</f>
        <v>79957000</v>
      </c>
      <c r="L1898" s="178">
        <v>0</v>
      </c>
      <c r="M1898" s="179"/>
      <c r="N1898" s="180">
        <v>0</v>
      </c>
      <c r="O1898" s="254">
        <f>SUM(O1899:O1901)</f>
        <v>79957000</v>
      </c>
      <c r="P1898" s="178">
        <v>0</v>
      </c>
      <c r="Q1898" s="179"/>
      <c r="R1898" s="180">
        <v>0</v>
      </c>
      <c r="S1898" s="254">
        <f>SUM(S1899:S1901)</f>
        <v>79957000</v>
      </c>
      <c r="T1898" s="251">
        <f t="shared" si="266"/>
        <v>0</v>
      </c>
    </row>
    <row r="1899" spans="2:20" ht="15.9" hidden="1" x14ac:dyDescent="0.4">
      <c r="B1899" s="208"/>
      <c r="C1899" s="180" t="s">
        <v>672</v>
      </c>
      <c r="D1899" s="178">
        <v>282</v>
      </c>
      <c r="E1899" s="179" t="s">
        <v>47</v>
      </c>
      <c r="F1899" s="254">
        <v>150000</v>
      </c>
      <c r="G1899" s="254">
        <f>ROUNDDOWN(D1899*F1899,-3)</f>
        <v>42300000</v>
      </c>
      <c r="H1899" s="178">
        <v>282</v>
      </c>
      <c r="I1899" s="179" t="s">
        <v>47</v>
      </c>
      <c r="J1899" s="254">
        <v>150000</v>
      </c>
      <c r="K1899" s="254">
        <f>ROUNDDOWN(H1899*J1899,-3)</f>
        <v>42300000</v>
      </c>
      <c r="L1899" s="178">
        <v>282</v>
      </c>
      <c r="M1899" s="179" t="s">
        <v>47</v>
      </c>
      <c r="N1899" s="254">
        <v>150000</v>
      </c>
      <c r="O1899" s="254">
        <f>ROUNDDOWN(L1899*N1899,-3)</f>
        <v>42300000</v>
      </c>
      <c r="P1899" s="178">
        <v>282</v>
      </c>
      <c r="Q1899" s="179" t="s">
        <v>47</v>
      </c>
      <c r="R1899" s="254">
        <v>150000</v>
      </c>
      <c r="S1899" s="254">
        <f>ROUNDDOWN(P1899*R1899,-3)</f>
        <v>42300000</v>
      </c>
      <c r="T1899" s="251">
        <f t="shared" si="266"/>
        <v>0</v>
      </c>
    </row>
    <row r="1900" spans="2:20" ht="15.9" hidden="1" x14ac:dyDescent="0.4">
      <c r="B1900" s="208"/>
      <c r="C1900" s="180" t="s">
        <v>644</v>
      </c>
      <c r="D1900" s="178">
        <v>1</v>
      </c>
      <c r="E1900" s="179" t="s">
        <v>38</v>
      </c>
      <c r="F1900" s="254">
        <v>7087000</v>
      </c>
      <c r="G1900" s="254">
        <f>ROUNDDOWN(D1900*F1900,-3)</f>
        <v>7087000</v>
      </c>
      <c r="H1900" s="178">
        <v>1</v>
      </c>
      <c r="I1900" s="179" t="s">
        <v>38</v>
      </c>
      <c r="J1900" s="254">
        <v>7087000</v>
      </c>
      <c r="K1900" s="254">
        <f>ROUNDDOWN(H1900*J1900,-3)</f>
        <v>7087000</v>
      </c>
      <c r="L1900" s="178">
        <v>1</v>
      </c>
      <c r="M1900" s="179" t="s">
        <v>38</v>
      </c>
      <c r="N1900" s="254">
        <v>7087000</v>
      </c>
      <c r="O1900" s="254">
        <f>ROUNDDOWN(L1900*N1900,-3)</f>
        <v>7087000</v>
      </c>
      <c r="P1900" s="178">
        <v>1</v>
      </c>
      <c r="Q1900" s="179" t="s">
        <v>38</v>
      </c>
      <c r="R1900" s="254">
        <v>7087000</v>
      </c>
      <c r="S1900" s="254">
        <f>ROUNDDOWN(P1900*R1900,-3)</f>
        <v>7087000</v>
      </c>
      <c r="T1900" s="251">
        <f t="shared" si="266"/>
        <v>0</v>
      </c>
    </row>
    <row r="1901" spans="2:20" ht="15.9" hidden="1" x14ac:dyDescent="0.4">
      <c r="B1901" s="208"/>
      <c r="C1901" s="180" t="s">
        <v>76</v>
      </c>
      <c r="D1901" s="178">
        <v>1</v>
      </c>
      <c r="E1901" s="179" t="s">
        <v>38</v>
      </c>
      <c r="F1901" s="254">
        <v>30570000</v>
      </c>
      <c r="G1901" s="254">
        <f>ROUNDDOWN(D1901*F1901,-3)</f>
        <v>30570000</v>
      </c>
      <c r="H1901" s="178">
        <v>1</v>
      </c>
      <c r="I1901" s="179" t="s">
        <v>38</v>
      </c>
      <c r="J1901" s="254">
        <v>30570000</v>
      </c>
      <c r="K1901" s="254">
        <f>ROUNDDOWN(H1901*J1901,-3)</f>
        <v>30570000</v>
      </c>
      <c r="L1901" s="178">
        <v>1</v>
      </c>
      <c r="M1901" s="179" t="s">
        <v>38</v>
      </c>
      <c r="N1901" s="254">
        <v>30570000</v>
      </c>
      <c r="O1901" s="254">
        <f>ROUNDDOWN(L1901*N1901,-3)</f>
        <v>30570000</v>
      </c>
      <c r="P1901" s="178">
        <v>1</v>
      </c>
      <c r="Q1901" s="179" t="s">
        <v>38</v>
      </c>
      <c r="R1901" s="254">
        <v>30570000</v>
      </c>
      <c r="S1901" s="254">
        <f>ROUNDDOWN(P1901*R1901,-3)</f>
        <v>30570000</v>
      </c>
      <c r="T1901" s="251">
        <f t="shared" si="266"/>
        <v>0</v>
      </c>
    </row>
    <row r="1902" spans="2:20" ht="15.9" hidden="1" x14ac:dyDescent="0.4">
      <c r="B1902" s="208">
        <v>525119</v>
      </c>
      <c r="C1902" s="180" t="s">
        <v>42</v>
      </c>
      <c r="D1902" s="178"/>
      <c r="E1902" s="179"/>
      <c r="F1902" s="180">
        <v>0</v>
      </c>
      <c r="G1902" s="254">
        <f>SUM(G1903:G1907)</f>
        <v>52242000</v>
      </c>
      <c r="H1902" s="178"/>
      <c r="I1902" s="179"/>
      <c r="J1902" s="180">
        <v>0</v>
      </c>
      <c r="K1902" s="254">
        <f>SUM(K1903:K1907)</f>
        <v>52242000</v>
      </c>
      <c r="L1902" s="178"/>
      <c r="M1902" s="179"/>
      <c r="N1902" s="180">
        <v>0</v>
      </c>
      <c r="O1902" s="254">
        <f>SUM(O1903:O1907)</f>
        <v>44550000</v>
      </c>
      <c r="P1902" s="178"/>
      <c r="Q1902" s="179"/>
      <c r="R1902" s="180">
        <v>0</v>
      </c>
      <c r="S1902" s="254">
        <f>SUM(S1903:S1907)</f>
        <v>44550000</v>
      </c>
      <c r="T1902" s="251">
        <f t="shared" si="266"/>
        <v>0</v>
      </c>
    </row>
    <row r="1903" spans="2:20" ht="15.9" hidden="1" x14ac:dyDescent="0.4">
      <c r="B1903" s="208"/>
      <c r="C1903" s="180" t="s">
        <v>37</v>
      </c>
      <c r="D1903" s="178">
        <v>1</v>
      </c>
      <c r="E1903" s="179" t="s">
        <v>38</v>
      </c>
      <c r="F1903" s="293">
        <v>850000</v>
      </c>
      <c r="G1903" s="254">
        <f>ROUNDDOWN(D1903*F1903,-3)</f>
        <v>850000</v>
      </c>
      <c r="H1903" s="178">
        <v>1</v>
      </c>
      <c r="I1903" s="179" t="s">
        <v>38</v>
      </c>
      <c r="J1903" s="293">
        <v>850000</v>
      </c>
      <c r="K1903" s="254">
        <f>ROUNDDOWN(H1903*J1903,-3)</f>
        <v>850000</v>
      </c>
      <c r="L1903" s="178">
        <v>1</v>
      </c>
      <c r="M1903" s="179" t="s">
        <v>38</v>
      </c>
      <c r="N1903" s="293">
        <v>850000</v>
      </c>
      <c r="O1903" s="254">
        <f>ROUNDDOWN(L1903*N1903,-3)</f>
        <v>850000</v>
      </c>
      <c r="P1903" s="178">
        <v>1</v>
      </c>
      <c r="Q1903" s="179" t="s">
        <v>38</v>
      </c>
      <c r="R1903" s="293">
        <v>850000</v>
      </c>
      <c r="S1903" s="254">
        <f>ROUNDDOWN(P1903*R1903,-3)</f>
        <v>850000</v>
      </c>
      <c r="T1903" s="251">
        <f t="shared" si="266"/>
        <v>0</v>
      </c>
    </row>
    <row r="1904" spans="2:20" ht="15.9" hidden="1" x14ac:dyDescent="0.4">
      <c r="B1904" s="208"/>
      <c r="C1904" s="180" t="s">
        <v>669</v>
      </c>
      <c r="D1904" s="178">
        <v>161</v>
      </c>
      <c r="E1904" s="179" t="s">
        <v>445</v>
      </c>
      <c r="F1904" s="254">
        <v>200000</v>
      </c>
      <c r="G1904" s="254">
        <f>ROUNDDOWN(D1904*F1904,-3)</f>
        <v>32200000</v>
      </c>
      <c r="H1904" s="178">
        <v>161</v>
      </c>
      <c r="I1904" s="179" t="s">
        <v>445</v>
      </c>
      <c r="J1904" s="254">
        <v>200000</v>
      </c>
      <c r="K1904" s="254">
        <f>ROUNDDOWN(H1904*J1904,-3)</f>
        <v>32200000</v>
      </c>
      <c r="L1904" s="178">
        <v>161</v>
      </c>
      <c r="M1904" s="179" t="s">
        <v>445</v>
      </c>
      <c r="N1904" s="254">
        <v>200000</v>
      </c>
      <c r="O1904" s="254">
        <f>ROUNDDOWN(L1904*N1904,-3)</f>
        <v>32200000</v>
      </c>
      <c r="P1904" s="178">
        <v>161</v>
      </c>
      <c r="Q1904" s="179" t="s">
        <v>445</v>
      </c>
      <c r="R1904" s="254">
        <v>200000</v>
      </c>
      <c r="S1904" s="254">
        <f>ROUNDDOWN(P1904*R1904,-3)</f>
        <v>32200000</v>
      </c>
      <c r="T1904" s="251">
        <f t="shared" si="266"/>
        <v>0</v>
      </c>
    </row>
    <row r="1905" spans="2:20" ht="15.9" hidden="1" x14ac:dyDescent="0.4">
      <c r="B1905" s="208"/>
      <c r="C1905" s="180" t="s">
        <v>697</v>
      </c>
      <c r="D1905" s="178">
        <v>1</v>
      </c>
      <c r="E1905" s="179" t="s">
        <v>38</v>
      </c>
      <c r="F1905" s="254">
        <v>6900000</v>
      </c>
      <c r="G1905" s="254">
        <f>ROUNDDOWN(D1905*F1905,-3)</f>
        <v>6900000</v>
      </c>
      <c r="H1905" s="178">
        <v>1</v>
      </c>
      <c r="I1905" s="179" t="s">
        <v>38</v>
      </c>
      <c r="J1905" s="254">
        <v>6900000</v>
      </c>
      <c r="K1905" s="254">
        <f>ROUNDDOWN(H1905*J1905,-3)</f>
        <v>6900000</v>
      </c>
      <c r="L1905" s="178">
        <v>1</v>
      </c>
      <c r="M1905" s="179" t="s">
        <v>38</v>
      </c>
      <c r="N1905" s="254">
        <v>6900000</v>
      </c>
      <c r="O1905" s="254">
        <f>ROUNDDOWN(L1905*N1905,-3)</f>
        <v>6900000</v>
      </c>
      <c r="P1905" s="178">
        <v>1</v>
      </c>
      <c r="Q1905" s="179" t="s">
        <v>38</v>
      </c>
      <c r="R1905" s="254">
        <v>6900000</v>
      </c>
      <c r="S1905" s="254">
        <f>ROUNDDOWN(P1905*R1905,-3)</f>
        <v>6900000</v>
      </c>
      <c r="T1905" s="251">
        <f t="shared" si="266"/>
        <v>0</v>
      </c>
    </row>
    <row r="1906" spans="2:20" ht="15.9" hidden="1" x14ac:dyDescent="0.4">
      <c r="B1906" s="208"/>
      <c r="C1906" s="180" t="s">
        <v>695</v>
      </c>
      <c r="D1906" s="178">
        <v>1</v>
      </c>
      <c r="E1906" s="179" t="s">
        <v>38</v>
      </c>
      <c r="F1906" s="254">
        <v>4600000</v>
      </c>
      <c r="G1906" s="254">
        <f>ROUNDDOWN(D1906*F1906,-3)</f>
        <v>4600000</v>
      </c>
      <c r="H1906" s="178">
        <v>1</v>
      </c>
      <c r="I1906" s="179" t="s">
        <v>38</v>
      </c>
      <c r="J1906" s="254">
        <v>4600000</v>
      </c>
      <c r="K1906" s="254">
        <f>ROUNDDOWN(H1906*J1906,-3)</f>
        <v>4600000</v>
      </c>
      <c r="L1906" s="178">
        <v>1</v>
      </c>
      <c r="M1906" s="179" t="s">
        <v>38</v>
      </c>
      <c r="N1906" s="254">
        <v>4600000</v>
      </c>
      <c r="O1906" s="254">
        <f>ROUNDDOWN(L1906*N1906,-3)</f>
        <v>4600000</v>
      </c>
      <c r="P1906" s="178">
        <v>1</v>
      </c>
      <c r="Q1906" s="179" t="s">
        <v>38</v>
      </c>
      <c r="R1906" s="254">
        <v>4600000</v>
      </c>
      <c r="S1906" s="254">
        <f>ROUNDDOWN(P1906*R1906,-3)</f>
        <v>4600000</v>
      </c>
      <c r="T1906" s="251">
        <f t="shared" si="266"/>
        <v>0</v>
      </c>
    </row>
    <row r="1907" spans="2:20" ht="15.9" hidden="1" x14ac:dyDescent="0.4">
      <c r="B1907" s="208"/>
      <c r="C1907" s="180" t="s">
        <v>642</v>
      </c>
      <c r="D1907" s="178">
        <v>1</v>
      </c>
      <c r="E1907" s="179" t="s">
        <v>38</v>
      </c>
      <c r="F1907" s="254">
        <v>7692000</v>
      </c>
      <c r="G1907" s="254">
        <f>ROUNDDOWN(D1907*F1907,-3)</f>
        <v>7692000</v>
      </c>
      <c r="H1907" s="178">
        <v>1</v>
      </c>
      <c r="I1907" s="179" t="s">
        <v>38</v>
      </c>
      <c r="J1907" s="254">
        <v>7692000</v>
      </c>
      <c r="K1907" s="254">
        <f>ROUNDDOWN(H1907*J1907,-3)</f>
        <v>7692000</v>
      </c>
      <c r="L1907" s="178">
        <v>0</v>
      </c>
      <c r="M1907" s="179" t="s">
        <v>38</v>
      </c>
      <c r="N1907" s="254">
        <v>7692000</v>
      </c>
      <c r="O1907" s="254">
        <f>ROUNDDOWN(L1907*N1907,-3)</f>
        <v>0</v>
      </c>
      <c r="P1907" s="178">
        <v>0</v>
      </c>
      <c r="Q1907" s="179" t="s">
        <v>38</v>
      </c>
      <c r="R1907" s="254">
        <v>7692000</v>
      </c>
      <c r="S1907" s="254">
        <f>ROUNDDOWN(P1907*R1907,-3)</f>
        <v>0</v>
      </c>
      <c r="T1907" s="251">
        <f t="shared" si="266"/>
        <v>0</v>
      </c>
    </row>
    <row r="1908" spans="2:20" ht="29.15" hidden="1" x14ac:dyDescent="0.4">
      <c r="B1908" s="312" t="s">
        <v>62</v>
      </c>
      <c r="C1908" s="313" t="s">
        <v>698</v>
      </c>
      <c r="D1908" s="269">
        <v>42</v>
      </c>
      <c r="E1908" s="270" t="s">
        <v>30</v>
      </c>
      <c r="F1908" s="254">
        <v>0</v>
      </c>
      <c r="G1908" s="254">
        <f>G1909</f>
        <v>18900000</v>
      </c>
      <c r="H1908" s="314">
        <v>42</v>
      </c>
      <c r="I1908" s="315" t="s">
        <v>30</v>
      </c>
      <c r="J1908" s="316">
        <v>0</v>
      </c>
      <c r="K1908" s="316">
        <f>K1909</f>
        <v>18900000</v>
      </c>
      <c r="L1908" s="314">
        <v>42</v>
      </c>
      <c r="M1908" s="315" t="s">
        <v>30</v>
      </c>
      <c r="N1908" s="316">
        <v>0</v>
      </c>
      <c r="O1908" s="316">
        <f>O1909</f>
        <v>18900000</v>
      </c>
      <c r="P1908" s="314">
        <v>42</v>
      </c>
      <c r="Q1908" s="315" t="s">
        <v>30</v>
      </c>
      <c r="R1908" s="316">
        <v>0</v>
      </c>
      <c r="S1908" s="316">
        <f>S1909</f>
        <v>18900000</v>
      </c>
      <c r="T1908" s="251">
        <f t="shared" si="266"/>
        <v>0</v>
      </c>
    </row>
    <row r="1909" spans="2:20" ht="15.9" hidden="1" x14ac:dyDescent="0.4">
      <c r="B1909" s="208">
        <v>525119</v>
      </c>
      <c r="C1909" s="180" t="s">
        <v>42</v>
      </c>
      <c r="D1909" s="178"/>
      <c r="E1909" s="179"/>
      <c r="F1909" s="180">
        <v>0</v>
      </c>
      <c r="G1909" s="254">
        <f>SUM(G1910:G1910)</f>
        <v>18900000</v>
      </c>
      <c r="H1909" s="178"/>
      <c r="I1909" s="179"/>
      <c r="J1909" s="180">
        <v>0</v>
      </c>
      <c r="K1909" s="254">
        <f>SUM(K1910:K1910)</f>
        <v>18900000</v>
      </c>
      <c r="L1909" s="178"/>
      <c r="M1909" s="179"/>
      <c r="N1909" s="180">
        <v>0</v>
      </c>
      <c r="O1909" s="254">
        <f>SUM(O1910:O1910)</f>
        <v>18900000</v>
      </c>
      <c r="P1909" s="178"/>
      <c r="Q1909" s="179"/>
      <c r="R1909" s="180">
        <v>0</v>
      </c>
      <c r="S1909" s="254">
        <f>SUM(S1910:S1910)</f>
        <v>18900000</v>
      </c>
      <c r="T1909" s="251">
        <f t="shared" si="266"/>
        <v>0</v>
      </c>
    </row>
    <row r="1910" spans="2:20" ht="15.9" hidden="1" x14ac:dyDescent="0.4">
      <c r="B1910" s="208"/>
      <c r="C1910" s="180" t="s">
        <v>44</v>
      </c>
      <c r="D1910" s="178">
        <v>42</v>
      </c>
      <c r="E1910" s="179" t="s">
        <v>40</v>
      </c>
      <c r="F1910" s="254">
        <v>450000</v>
      </c>
      <c r="G1910" s="254">
        <f>ROUNDDOWN(D1910*F1910,-3)</f>
        <v>18900000</v>
      </c>
      <c r="H1910" s="178">
        <v>42</v>
      </c>
      <c r="I1910" s="179" t="s">
        <v>40</v>
      </c>
      <c r="J1910" s="254">
        <v>450000</v>
      </c>
      <c r="K1910" s="254">
        <f>ROUNDDOWN(H1910*J1910,-3)</f>
        <v>18900000</v>
      </c>
      <c r="L1910" s="178">
        <v>42</v>
      </c>
      <c r="M1910" s="179" t="s">
        <v>40</v>
      </c>
      <c r="N1910" s="254">
        <v>450000</v>
      </c>
      <c r="O1910" s="254">
        <f>ROUNDDOWN(L1910*N1910,-3)</f>
        <v>18900000</v>
      </c>
      <c r="P1910" s="178">
        <v>42</v>
      </c>
      <c r="Q1910" s="179" t="s">
        <v>40</v>
      </c>
      <c r="R1910" s="254">
        <v>450000</v>
      </c>
      <c r="S1910" s="254">
        <f>ROUNDDOWN(P1910*R1910,-3)</f>
        <v>18900000</v>
      </c>
      <c r="T1910" s="251">
        <f t="shared" si="266"/>
        <v>0</v>
      </c>
    </row>
    <row r="1911" spans="2:20" ht="29.15" hidden="1" x14ac:dyDescent="0.4">
      <c r="B1911" s="312" t="s">
        <v>69</v>
      </c>
      <c r="C1911" s="313" t="s">
        <v>699</v>
      </c>
      <c r="D1911" s="269">
        <v>17</v>
      </c>
      <c r="E1911" s="270" t="s">
        <v>30</v>
      </c>
      <c r="F1911" s="254">
        <v>0</v>
      </c>
      <c r="G1911" s="254">
        <f>G1912+G1920</f>
        <v>74808000</v>
      </c>
      <c r="H1911" s="314">
        <v>17</v>
      </c>
      <c r="I1911" s="315" t="s">
        <v>30</v>
      </c>
      <c r="J1911" s="316">
        <v>0</v>
      </c>
      <c r="K1911" s="316">
        <f>K1912+K1920</f>
        <v>74808000</v>
      </c>
      <c r="L1911" s="314">
        <v>17</v>
      </c>
      <c r="M1911" s="315" t="s">
        <v>30</v>
      </c>
      <c r="N1911" s="316">
        <v>0</v>
      </c>
      <c r="O1911" s="316">
        <f>O1912+O1920</f>
        <v>66770000</v>
      </c>
      <c r="P1911" s="314">
        <v>17</v>
      </c>
      <c r="Q1911" s="315" t="s">
        <v>30</v>
      </c>
      <c r="R1911" s="316">
        <v>0</v>
      </c>
      <c r="S1911" s="316">
        <f>S1912+S1920</f>
        <v>66770000</v>
      </c>
      <c r="T1911" s="251">
        <f t="shared" si="266"/>
        <v>0</v>
      </c>
    </row>
    <row r="1912" spans="2:20" ht="15.9" hidden="1" x14ac:dyDescent="0.4">
      <c r="B1912" s="208">
        <v>525111</v>
      </c>
      <c r="C1912" s="180" t="s">
        <v>174</v>
      </c>
      <c r="D1912" s="178">
        <v>0</v>
      </c>
      <c r="E1912" s="179"/>
      <c r="F1912" s="180">
        <v>0</v>
      </c>
      <c r="G1912" s="254">
        <f>SUM(G1913:G1919)</f>
        <v>50125000</v>
      </c>
      <c r="H1912" s="178">
        <v>0</v>
      </c>
      <c r="I1912" s="179"/>
      <c r="J1912" s="180">
        <v>0</v>
      </c>
      <c r="K1912" s="254">
        <f>SUM(K1913:K1919)</f>
        <v>50125000</v>
      </c>
      <c r="L1912" s="178">
        <v>0</v>
      </c>
      <c r="M1912" s="179"/>
      <c r="N1912" s="180">
        <v>0</v>
      </c>
      <c r="O1912" s="254">
        <f>SUM(O1913:O1919)</f>
        <v>50125000</v>
      </c>
      <c r="P1912" s="178">
        <v>0</v>
      </c>
      <c r="Q1912" s="179"/>
      <c r="R1912" s="180">
        <v>0</v>
      </c>
      <c r="S1912" s="254">
        <f>SUM(S1913:S1919)</f>
        <v>50125000</v>
      </c>
      <c r="T1912" s="251">
        <f t="shared" si="266"/>
        <v>0</v>
      </c>
    </row>
    <row r="1913" spans="2:20" ht="15.9" hidden="1" x14ac:dyDescent="0.4">
      <c r="B1913" s="208" t="s">
        <v>27</v>
      </c>
      <c r="C1913" s="180" t="s">
        <v>46</v>
      </c>
      <c r="D1913" s="178">
        <v>3</v>
      </c>
      <c r="E1913" s="179" t="s">
        <v>47</v>
      </c>
      <c r="F1913" s="254">
        <v>150000</v>
      </c>
      <c r="G1913" s="254">
        <f t="shared" ref="G1913:G1919" si="271">ROUNDDOWN(D1913*F1913,-3)</f>
        <v>450000</v>
      </c>
      <c r="H1913" s="178">
        <v>3</v>
      </c>
      <c r="I1913" s="179" t="s">
        <v>47</v>
      </c>
      <c r="J1913" s="254">
        <v>150000</v>
      </c>
      <c r="K1913" s="254">
        <f t="shared" ref="K1913:K1919" si="272">ROUNDDOWN(H1913*J1913,-3)</f>
        <v>450000</v>
      </c>
      <c r="L1913" s="178">
        <v>3</v>
      </c>
      <c r="M1913" s="179" t="s">
        <v>47</v>
      </c>
      <c r="N1913" s="254">
        <v>150000</v>
      </c>
      <c r="O1913" s="254">
        <f t="shared" ref="O1913:O1919" si="273">ROUNDDOWN(L1913*N1913,-3)</f>
        <v>450000</v>
      </c>
      <c r="P1913" s="178">
        <v>3</v>
      </c>
      <c r="Q1913" s="179" t="s">
        <v>47</v>
      </c>
      <c r="R1913" s="254">
        <v>150000</v>
      </c>
      <c r="S1913" s="254">
        <f t="shared" ref="S1913:S1919" si="274">ROUNDDOWN(P1913*R1913,-3)</f>
        <v>450000</v>
      </c>
      <c r="T1913" s="251">
        <f t="shared" si="266"/>
        <v>0</v>
      </c>
    </row>
    <row r="1914" spans="2:20" ht="15.9" hidden="1" x14ac:dyDescent="0.4">
      <c r="B1914" s="208" t="s">
        <v>27</v>
      </c>
      <c r="C1914" s="180" t="s">
        <v>48</v>
      </c>
      <c r="D1914" s="178">
        <v>48</v>
      </c>
      <c r="E1914" s="179" t="s">
        <v>47</v>
      </c>
      <c r="F1914" s="254">
        <v>150000</v>
      </c>
      <c r="G1914" s="254">
        <f t="shared" si="271"/>
        <v>7200000</v>
      </c>
      <c r="H1914" s="178">
        <v>48</v>
      </c>
      <c r="I1914" s="179" t="s">
        <v>47</v>
      </c>
      <c r="J1914" s="254">
        <v>150000</v>
      </c>
      <c r="K1914" s="254">
        <f t="shared" si="272"/>
        <v>7200000</v>
      </c>
      <c r="L1914" s="178">
        <v>48</v>
      </c>
      <c r="M1914" s="179" t="s">
        <v>47</v>
      </c>
      <c r="N1914" s="254">
        <v>150000</v>
      </c>
      <c r="O1914" s="254">
        <f t="shared" si="273"/>
        <v>7200000</v>
      </c>
      <c r="P1914" s="178">
        <v>48</v>
      </c>
      <c r="Q1914" s="179" t="s">
        <v>47</v>
      </c>
      <c r="R1914" s="254">
        <v>150000</v>
      </c>
      <c r="S1914" s="254">
        <f t="shared" si="274"/>
        <v>7200000</v>
      </c>
      <c r="T1914" s="251">
        <f t="shared" si="266"/>
        <v>0</v>
      </c>
    </row>
    <row r="1915" spans="2:20" ht="15.9" hidden="1" x14ac:dyDescent="0.4">
      <c r="B1915" s="208"/>
      <c r="C1915" s="180" t="s">
        <v>49</v>
      </c>
      <c r="D1915" s="178">
        <v>114</v>
      </c>
      <c r="E1915" s="179" t="s">
        <v>40</v>
      </c>
      <c r="F1915" s="254">
        <v>150000</v>
      </c>
      <c r="G1915" s="254">
        <f t="shared" si="271"/>
        <v>17100000</v>
      </c>
      <c r="H1915" s="178">
        <v>114</v>
      </c>
      <c r="I1915" s="179" t="s">
        <v>40</v>
      </c>
      <c r="J1915" s="254">
        <v>150000</v>
      </c>
      <c r="K1915" s="254">
        <f t="shared" si="272"/>
        <v>17100000</v>
      </c>
      <c r="L1915" s="178">
        <v>114</v>
      </c>
      <c r="M1915" s="179" t="s">
        <v>40</v>
      </c>
      <c r="N1915" s="254">
        <v>150000</v>
      </c>
      <c r="O1915" s="254">
        <f t="shared" si="273"/>
        <v>17100000</v>
      </c>
      <c r="P1915" s="178">
        <v>114</v>
      </c>
      <c r="Q1915" s="179" t="s">
        <v>40</v>
      </c>
      <c r="R1915" s="254">
        <v>150000</v>
      </c>
      <c r="S1915" s="254">
        <f t="shared" si="274"/>
        <v>17100000</v>
      </c>
      <c r="T1915" s="251">
        <f t="shared" si="266"/>
        <v>0</v>
      </c>
    </row>
    <row r="1916" spans="2:20" ht="15.9" hidden="1" x14ac:dyDescent="0.4">
      <c r="B1916" s="208"/>
      <c r="C1916" s="180" t="s">
        <v>76</v>
      </c>
      <c r="D1916" s="178">
        <v>1</v>
      </c>
      <c r="E1916" s="179" t="s">
        <v>66</v>
      </c>
      <c r="F1916" s="254">
        <v>8900000</v>
      </c>
      <c r="G1916" s="254">
        <f t="shared" si="271"/>
        <v>8900000</v>
      </c>
      <c r="H1916" s="178">
        <v>1</v>
      </c>
      <c r="I1916" s="179" t="s">
        <v>66</v>
      </c>
      <c r="J1916" s="254">
        <v>8900000</v>
      </c>
      <c r="K1916" s="254">
        <f t="shared" si="272"/>
        <v>8900000</v>
      </c>
      <c r="L1916" s="178">
        <v>1</v>
      </c>
      <c r="M1916" s="179" t="s">
        <v>66</v>
      </c>
      <c r="N1916" s="254">
        <v>8900000</v>
      </c>
      <c r="O1916" s="254">
        <f t="shared" si="273"/>
        <v>8900000</v>
      </c>
      <c r="P1916" s="178">
        <v>1</v>
      </c>
      <c r="Q1916" s="179" t="s">
        <v>66</v>
      </c>
      <c r="R1916" s="254">
        <v>8900000</v>
      </c>
      <c r="S1916" s="254">
        <f t="shared" si="274"/>
        <v>8900000</v>
      </c>
      <c r="T1916" s="251">
        <f t="shared" si="266"/>
        <v>0</v>
      </c>
    </row>
    <row r="1917" spans="2:20" ht="15.9" hidden="1" x14ac:dyDescent="0.4">
      <c r="B1917" s="208"/>
      <c r="C1917" s="180" t="s">
        <v>700</v>
      </c>
      <c r="D1917" s="178">
        <v>1</v>
      </c>
      <c r="E1917" s="179" t="s">
        <v>54</v>
      </c>
      <c r="F1917" s="254">
        <v>1005000</v>
      </c>
      <c r="G1917" s="254">
        <f t="shared" si="271"/>
        <v>1005000</v>
      </c>
      <c r="H1917" s="178">
        <v>1</v>
      </c>
      <c r="I1917" s="179" t="s">
        <v>54</v>
      </c>
      <c r="J1917" s="254">
        <v>1005000</v>
      </c>
      <c r="K1917" s="254">
        <f t="shared" si="272"/>
        <v>1005000</v>
      </c>
      <c r="L1917" s="178">
        <v>1</v>
      </c>
      <c r="M1917" s="179" t="s">
        <v>54</v>
      </c>
      <c r="N1917" s="254">
        <v>1005000</v>
      </c>
      <c r="O1917" s="254">
        <f t="shared" si="273"/>
        <v>1005000</v>
      </c>
      <c r="P1917" s="178">
        <v>1</v>
      </c>
      <c r="Q1917" s="179" t="s">
        <v>54</v>
      </c>
      <c r="R1917" s="254">
        <v>1005000</v>
      </c>
      <c r="S1917" s="254">
        <f t="shared" si="274"/>
        <v>1005000</v>
      </c>
      <c r="T1917" s="251">
        <f t="shared" si="266"/>
        <v>0</v>
      </c>
    </row>
    <row r="1918" spans="2:20" ht="15.9" hidden="1" x14ac:dyDescent="0.4">
      <c r="B1918" s="208"/>
      <c r="C1918" s="180" t="s">
        <v>657</v>
      </c>
      <c r="D1918" s="178">
        <v>1</v>
      </c>
      <c r="E1918" s="179" t="s">
        <v>66</v>
      </c>
      <c r="F1918" s="254">
        <v>11900000</v>
      </c>
      <c r="G1918" s="254">
        <f t="shared" si="271"/>
        <v>11900000</v>
      </c>
      <c r="H1918" s="178">
        <v>1</v>
      </c>
      <c r="I1918" s="179" t="s">
        <v>66</v>
      </c>
      <c r="J1918" s="254">
        <v>11900000</v>
      </c>
      <c r="K1918" s="254">
        <f t="shared" si="272"/>
        <v>11900000</v>
      </c>
      <c r="L1918" s="178">
        <v>1</v>
      </c>
      <c r="M1918" s="179" t="s">
        <v>66</v>
      </c>
      <c r="N1918" s="254">
        <v>11900000</v>
      </c>
      <c r="O1918" s="254">
        <f t="shared" si="273"/>
        <v>11900000</v>
      </c>
      <c r="P1918" s="178">
        <v>1</v>
      </c>
      <c r="Q1918" s="179" t="s">
        <v>66</v>
      </c>
      <c r="R1918" s="254">
        <v>11900000</v>
      </c>
      <c r="S1918" s="254">
        <f t="shared" si="274"/>
        <v>11900000</v>
      </c>
      <c r="T1918" s="251">
        <f t="shared" si="266"/>
        <v>0</v>
      </c>
    </row>
    <row r="1919" spans="2:20" ht="15.9" hidden="1" x14ac:dyDescent="0.4">
      <c r="B1919" s="208"/>
      <c r="C1919" s="180" t="s">
        <v>60</v>
      </c>
      <c r="D1919" s="178">
        <v>1</v>
      </c>
      <c r="E1919" s="179" t="s">
        <v>66</v>
      </c>
      <c r="F1919" s="254">
        <v>3570000</v>
      </c>
      <c r="G1919" s="254">
        <f t="shared" si="271"/>
        <v>3570000</v>
      </c>
      <c r="H1919" s="178">
        <v>1</v>
      </c>
      <c r="I1919" s="179" t="s">
        <v>66</v>
      </c>
      <c r="J1919" s="254">
        <v>3570000</v>
      </c>
      <c r="K1919" s="254">
        <f t="shared" si="272"/>
        <v>3570000</v>
      </c>
      <c r="L1919" s="178">
        <v>1</v>
      </c>
      <c r="M1919" s="179" t="s">
        <v>66</v>
      </c>
      <c r="N1919" s="254">
        <v>3570000</v>
      </c>
      <c r="O1919" s="254">
        <f t="shared" si="273"/>
        <v>3570000</v>
      </c>
      <c r="P1919" s="178">
        <v>1</v>
      </c>
      <c r="Q1919" s="179" t="s">
        <v>66</v>
      </c>
      <c r="R1919" s="254">
        <v>3570000</v>
      </c>
      <c r="S1919" s="254">
        <f t="shared" si="274"/>
        <v>3570000</v>
      </c>
      <c r="T1919" s="251">
        <f t="shared" si="266"/>
        <v>0</v>
      </c>
    </row>
    <row r="1920" spans="2:20" ht="15.9" hidden="1" x14ac:dyDescent="0.4">
      <c r="B1920" s="208">
        <v>525119</v>
      </c>
      <c r="C1920" s="180" t="s">
        <v>42</v>
      </c>
      <c r="D1920" s="178"/>
      <c r="E1920" s="179"/>
      <c r="F1920" s="180">
        <v>0</v>
      </c>
      <c r="G1920" s="254">
        <f>SUM(G1921:G1925)</f>
        <v>24683000</v>
      </c>
      <c r="H1920" s="178"/>
      <c r="I1920" s="179"/>
      <c r="J1920" s="180">
        <v>0</v>
      </c>
      <c r="K1920" s="254">
        <f>SUM(K1921:K1925)</f>
        <v>24683000</v>
      </c>
      <c r="L1920" s="178"/>
      <c r="M1920" s="179"/>
      <c r="N1920" s="180">
        <v>0</v>
      </c>
      <c r="O1920" s="254">
        <f>SUM(O1921:O1925)</f>
        <v>16645000</v>
      </c>
      <c r="P1920" s="178"/>
      <c r="Q1920" s="179"/>
      <c r="R1920" s="180">
        <v>0</v>
      </c>
      <c r="S1920" s="254">
        <f>SUM(S1921:S1925)</f>
        <v>16645000</v>
      </c>
      <c r="T1920" s="251">
        <f t="shared" si="266"/>
        <v>0</v>
      </c>
    </row>
    <row r="1921" spans="2:20" ht="15.9" hidden="1" x14ac:dyDescent="0.4">
      <c r="B1921" s="208" t="s">
        <v>27</v>
      </c>
      <c r="C1921" s="180" t="s">
        <v>44</v>
      </c>
      <c r="D1921" s="178">
        <v>17</v>
      </c>
      <c r="E1921" s="179" t="s">
        <v>40</v>
      </c>
      <c r="F1921" s="254">
        <v>450000</v>
      </c>
      <c r="G1921" s="254">
        <f t="shared" ref="G1921:G1925" si="275">ROUNDDOWN(D1921*F1921,-3)</f>
        <v>7650000</v>
      </c>
      <c r="H1921" s="178">
        <v>17</v>
      </c>
      <c r="I1921" s="179" t="s">
        <v>40</v>
      </c>
      <c r="J1921" s="254">
        <v>450000</v>
      </c>
      <c r="K1921" s="254">
        <f t="shared" ref="K1921:K1925" si="276">ROUNDDOWN(H1921*J1921,-3)</f>
        <v>7650000</v>
      </c>
      <c r="L1921" s="178">
        <v>17</v>
      </c>
      <c r="M1921" s="179" t="s">
        <v>40</v>
      </c>
      <c r="N1921" s="254">
        <v>450000</v>
      </c>
      <c r="O1921" s="254">
        <f t="shared" ref="O1921:O1925" si="277">ROUNDDOWN(L1921*N1921,-3)</f>
        <v>7650000</v>
      </c>
      <c r="P1921" s="178">
        <v>17</v>
      </c>
      <c r="Q1921" s="179" t="s">
        <v>40</v>
      </c>
      <c r="R1921" s="254">
        <v>450000</v>
      </c>
      <c r="S1921" s="254">
        <f t="shared" ref="S1921:S1925" si="278">ROUNDDOWN(P1921*R1921,-3)</f>
        <v>7650000</v>
      </c>
      <c r="T1921" s="251">
        <f t="shared" si="266"/>
        <v>0</v>
      </c>
    </row>
    <row r="1922" spans="2:20" ht="15.9" hidden="1" x14ac:dyDescent="0.4">
      <c r="B1922" s="208" t="s">
        <v>27</v>
      </c>
      <c r="C1922" s="180" t="s">
        <v>58</v>
      </c>
      <c r="D1922" s="178">
        <v>34</v>
      </c>
      <c r="E1922" s="179" t="s">
        <v>59</v>
      </c>
      <c r="F1922" s="254">
        <v>85000</v>
      </c>
      <c r="G1922" s="254">
        <f t="shared" si="275"/>
        <v>2890000</v>
      </c>
      <c r="H1922" s="178">
        <v>34</v>
      </c>
      <c r="I1922" s="179" t="s">
        <v>59</v>
      </c>
      <c r="J1922" s="254">
        <v>85000</v>
      </c>
      <c r="K1922" s="254">
        <f t="shared" si="276"/>
        <v>2890000</v>
      </c>
      <c r="L1922" s="178">
        <v>0</v>
      </c>
      <c r="M1922" s="179" t="s">
        <v>59</v>
      </c>
      <c r="N1922" s="254">
        <v>85000</v>
      </c>
      <c r="O1922" s="254">
        <f t="shared" si="277"/>
        <v>0</v>
      </c>
      <c r="P1922" s="178">
        <v>0</v>
      </c>
      <c r="Q1922" s="179" t="s">
        <v>59</v>
      </c>
      <c r="R1922" s="254">
        <v>85000</v>
      </c>
      <c r="S1922" s="254">
        <f t="shared" si="278"/>
        <v>0</v>
      </c>
      <c r="T1922" s="251">
        <f t="shared" si="266"/>
        <v>0</v>
      </c>
    </row>
    <row r="1923" spans="2:20" ht="15.9" hidden="1" x14ac:dyDescent="0.4">
      <c r="B1923" s="208"/>
      <c r="C1923" s="180" t="s">
        <v>701</v>
      </c>
      <c r="D1923" s="178">
        <v>1</v>
      </c>
      <c r="E1923" s="179" t="s">
        <v>54</v>
      </c>
      <c r="F1923" s="254">
        <v>1330000</v>
      </c>
      <c r="G1923" s="254">
        <f t="shared" si="275"/>
        <v>1330000</v>
      </c>
      <c r="H1923" s="178">
        <v>1</v>
      </c>
      <c r="I1923" s="179" t="s">
        <v>54</v>
      </c>
      <c r="J1923" s="254">
        <v>1330000</v>
      </c>
      <c r="K1923" s="254">
        <f t="shared" si="276"/>
        <v>1330000</v>
      </c>
      <c r="L1923" s="178">
        <v>1</v>
      </c>
      <c r="M1923" s="179" t="s">
        <v>54</v>
      </c>
      <c r="N1923" s="254">
        <v>1330000</v>
      </c>
      <c r="O1923" s="254">
        <f t="shared" si="277"/>
        <v>1330000</v>
      </c>
      <c r="P1923" s="178">
        <v>1</v>
      </c>
      <c r="Q1923" s="179" t="s">
        <v>54</v>
      </c>
      <c r="R1923" s="254">
        <v>1330000</v>
      </c>
      <c r="S1923" s="254">
        <f t="shared" si="278"/>
        <v>1330000</v>
      </c>
      <c r="T1923" s="251">
        <f t="shared" si="266"/>
        <v>0</v>
      </c>
    </row>
    <row r="1924" spans="2:20" ht="15.9" hidden="1" x14ac:dyDescent="0.4">
      <c r="B1924" s="208"/>
      <c r="C1924" s="180" t="s">
        <v>702</v>
      </c>
      <c r="D1924" s="178">
        <v>1</v>
      </c>
      <c r="E1924" s="179" t="s">
        <v>54</v>
      </c>
      <c r="F1924" s="254">
        <v>5148000</v>
      </c>
      <c r="G1924" s="254">
        <f t="shared" si="275"/>
        <v>5148000</v>
      </c>
      <c r="H1924" s="178">
        <v>1</v>
      </c>
      <c r="I1924" s="179" t="s">
        <v>54</v>
      </c>
      <c r="J1924" s="254">
        <v>5148000</v>
      </c>
      <c r="K1924" s="254">
        <f t="shared" si="276"/>
        <v>5148000</v>
      </c>
      <c r="L1924" s="178">
        <v>0</v>
      </c>
      <c r="M1924" s="179" t="s">
        <v>54</v>
      </c>
      <c r="N1924" s="254">
        <v>5148000</v>
      </c>
      <c r="O1924" s="254">
        <f t="shared" si="277"/>
        <v>0</v>
      </c>
      <c r="P1924" s="178">
        <v>0</v>
      </c>
      <c r="Q1924" s="179" t="s">
        <v>54</v>
      </c>
      <c r="R1924" s="254">
        <v>5148000</v>
      </c>
      <c r="S1924" s="254">
        <f t="shared" si="278"/>
        <v>0</v>
      </c>
      <c r="T1924" s="251">
        <f t="shared" si="266"/>
        <v>0</v>
      </c>
    </row>
    <row r="1925" spans="2:20" ht="15.9" hidden="1" x14ac:dyDescent="0.4">
      <c r="B1925" s="208"/>
      <c r="C1925" s="180" t="s">
        <v>703</v>
      </c>
      <c r="D1925" s="178">
        <v>1</v>
      </c>
      <c r="E1925" s="179" t="s">
        <v>38</v>
      </c>
      <c r="F1925" s="254">
        <f>5865000 +1800000</f>
        <v>7665000</v>
      </c>
      <c r="G1925" s="254">
        <f t="shared" si="275"/>
        <v>7665000</v>
      </c>
      <c r="H1925" s="178">
        <v>1</v>
      </c>
      <c r="I1925" s="179" t="s">
        <v>38</v>
      </c>
      <c r="J1925" s="254">
        <f>5865000 +1800000</f>
        <v>7665000</v>
      </c>
      <c r="K1925" s="254">
        <f t="shared" si="276"/>
        <v>7665000</v>
      </c>
      <c r="L1925" s="178">
        <v>1</v>
      </c>
      <c r="M1925" s="179" t="s">
        <v>38</v>
      </c>
      <c r="N1925" s="254">
        <f>5865000 +1800000</f>
        <v>7665000</v>
      </c>
      <c r="O1925" s="254">
        <f t="shared" si="277"/>
        <v>7665000</v>
      </c>
      <c r="P1925" s="178">
        <v>1</v>
      </c>
      <c r="Q1925" s="179" t="s">
        <v>38</v>
      </c>
      <c r="R1925" s="254">
        <f>5865000 +1800000</f>
        <v>7665000</v>
      </c>
      <c r="S1925" s="254">
        <f t="shared" si="278"/>
        <v>7665000</v>
      </c>
      <c r="T1925" s="251">
        <f t="shared" si="266"/>
        <v>0</v>
      </c>
    </row>
    <row r="1926" spans="2:20" ht="29.15" hidden="1" x14ac:dyDescent="0.4">
      <c r="B1926" s="312" t="s">
        <v>77</v>
      </c>
      <c r="C1926" s="313" t="s">
        <v>704</v>
      </c>
      <c r="D1926" s="269">
        <v>48</v>
      </c>
      <c r="E1926" s="270" t="s">
        <v>30</v>
      </c>
      <c r="F1926" s="254">
        <v>0</v>
      </c>
      <c r="G1926" s="254">
        <f>G1927+G1935</f>
        <v>383142000</v>
      </c>
      <c r="H1926" s="314">
        <v>48</v>
      </c>
      <c r="I1926" s="315" t="s">
        <v>30</v>
      </c>
      <c r="J1926" s="316">
        <v>0</v>
      </c>
      <c r="K1926" s="316">
        <f>K1927+K1935</f>
        <v>383142000</v>
      </c>
      <c r="L1926" s="314">
        <v>48</v>
      </c>
      <c r="M1926" s="315" t="s">
        <v>30</v>
      </c>
      <c r="N1926" s="316">
        <v>0</v>
      </c>
      <c r="O1926" s="316">
        <f>O1927+O1935</f>
        <v>346422000</v>
      </c>
      <c r="P1926" s="314">
        <v>48</v>
      </c>
      <c r="Q1926" s="315" t="s">
        <v>30</v>
      </c>
      <c r="R1926" s="316">
        <v>0</v>
      </c>
      <c r="S1926" s="316">
        <f>S1927+S1935</f>
        <v>346422000</v>
      </c>
      <c r="T1926" s="251">
        <f t="shared" si="266"/>
        <v>0</v>
      </c>
    </row>
    <row r="1927" spans="2:20" ht="15.9" hidden="1" x14ac:dyDescent="0.4">
      <c r="B1927" s="208">
        <v>525111</v>
      </c>
      <c r="C1927" s="180" t="s">
        <v>174</v>
      </c>
      <c r="D1927" s="178"/>
      <c r="E1927" s="179"/>
      <c r="F1927" s="180"/>
      <c r="G1927" s="254">
        <f>SUM(G1928:G1934)</f>
        <v>257762000</v>
      </c>
      <c r="H1927" s="178"/>
      <c r="I1927" s="179"/>
      <c r="J1927" s="180"/>
      <c r="K1927" s="254">
        <f>SUM(K1928:K1934)</f>
        <v>257762000</v>
      </c>
      <c r="L1927" s="178"/>
      <c r="M1927" s="179"/>
      <c r="N1927" s="180"/>
      <c r="O1927" s="254">
        <f>SUM(O1928:O1934)</f>
        <v>257762000</v>
      </c>
      <c r="P1927" s="178"/>
      <c r="Q1927" s="179"/>
      <c r="R1927" s="180"/>
      <c r="S1927" s="254">
        <f>SUM(S1928:S1934)</f>
        <v>257762000</v>
      </c>
      <c r="T1927" s="251">
        <f t="shared" si="266"/>
        <v>0</v>
      </c>
    </row>
    <row r="1928" spans="2:20" ht="15.9" hidden="1" x14ac:dyDescent="0.4">
      <c r="B1928" s="208" t="s">
        <v>27</v>
      </c>
      <c r="C1928" s="180" t="s">
        <v>46</v>
      </c>
      <c r="D1928" s="178">
        <v>217</v>
      </c>
      <c r="E1928" s="179" t="s">
        <v>47</v>
      </c>
      <c r="F1928" s="254">
        <v>150000</v>
      </c>
      <c r="G1928" s="254">
        <f t="shared" ref="G1928:G1934" si="279">ROUNDDOWN(D1928*F1928,-3)</f>
        <v>32550000</v>
      </c>
      <c r="H1928" s="178">
        <v>217</v>
      </c>
      <c r="I1928" s="179" t="s">
        <v>47</v>
      </c>
      <c r="J1928" s="254">
        <v>150000</v>
      </c>
      <c r="K1928" s="254">
        <f t="shared" ref="K1928:K1934" si="280">ROUNDDOWN(H1928*J1928,-3)</f>
        <v>32550000</v>
      </c>
      <c r="L1928" s="178">
        <v>217</v>
      </c>
      <c r="M1928" s="179" t="s">
        <v>47</v>
      </c>
      <c r="N1928" s="254">
        <v>150000</v>
      </c>
      <c r="O1928" s="254">
        <f t="shared" ref="O1928:O1934" si="281">ROUNDDOWN(L1928*N1928,-3)</f>
        <v>32550000</v>
      </c>
      <c r="P1928" s="178">
        <v>217</v>
      </c>
      <c r="Q1928" s="179" t="s">
        <v>47</v>
      </c>
      <c r="R1928" s="254">
        <v>150000</v>
      </c>
      <c r="S1928" s="254">
        <f t="shared" ref="S1928:S1934" si="282">ROUNDDOWN(P1928*R1928,-3)</f>
        <v>32550000</v>
      </c>
      <c r="T1928" s="251">
        <f t="shared" si="266"/>
        <v>0</v>
      </c>
    </row>
    <row r="1929" spans="2:20" ht="15.9" hidden="1" x14ac:dyDescent="0.4">
      <c r="B1929" s="208" t="s">
        <v>27</v>
      </c>
      <c r="C1929" s="180" t="s">
        <v>48</v>
      </c>
      <c r="D1929" s="178">
        <v>790</v>
      </c>
      <c r="E1929" s="179" t="s">
        <v>47</v>
      </c>
      <c r="F1929" s="254">
        <v>150000</v>
      </c>
      <c r="G1929" s="254">
        <f t="shared" si="279"/>
        <v>118500000</v>
      </c>
      <c r="H1929" s="178">
        <v>790</v>
      </c>
      <c r="I1929" s="179" t="s">
        <v>47</v>
      </c>
      <c r="J1929" s="254">
        <v>150000</v>
      </c>
      <c r="K1929" s="254">
        <f t="shared" si="280"/>
        <v>118500000</v>
      </c>
      <c r="L1929" s="178">
        <v>790</v>
      </c>
      <c r="M1929" s="179" t="s">
        <v>47</v>
      </c>
      <c r="N1929" s="254">
        <v>150000</v>
      </c>
      <c r="O1929" s="254">
        <f t="shared" si="281"/>
        <v>118500000</v>
      </c>
      <c r="P1929" s="178">
        <v>790</v>
      </c>
      <c r="Q1929" s="179" t="s">
        <v>47</v>
      </c>
      <c r="R1929" s="254">
        <v>150000</v>
      </c>
      <c r="S1929" s="254">
        <f t="shared" si="282"/>
        <v>118500000</v>
      </c>
      <c r="T1929" s="251">
        <f t="shared" si="266"/>
        <v>0</v>
      </c>
    </row>
    <row r="1930" spans="2:20" ht="15.9" hidden="1" x14ac:dyDescent="0.4">
      <c r="B1930" s="208"/>
      <c r="C1930" s="180" t="s">
        <v>672</v>
      </c>
      <c r="D1930" s="178">
        <v>243</v>
      </c>
      <c r="E1930" s="179" t="s">
        <v>47</v>
      </c>
      <c r="F1930" s="254">
        <v>150000</v>
      </c>
      <c r="G1930" s="254">
        <f t="shared" si="279"/>
        <v>36450000</v>
      </c>
      <c r="H1930" s="178">
        <v>243</v>
      </c>
      <c r="I1930" s="179" t="s">
        <v>47</v>
      </c>
      <c r="J1930" s="254">
        <v>150000</v>
      </c>
      <c r="K1930" s="254">
        <f t="shared" si="280"/>
        <v>36450000</v>
      </c>
      <c r="L1930" s="178">
        <v>243</v>
      </c>
      <c r="M1930" s="179" t="s">
        <v>47</v>
      </c>
      <c r="N1930" s="254">
        <v>150000</v>
      </c>
      <c r="O1930" s="254">
        <f t="shared" si="281"/>
        <v>36450000</v>
      </c>
      <c r="P1930" s="178">
        <v>243</v>
      </c>
      <c r="Q1930" s="179" t="s">
        <v>47</v>
      </c>
      <c r="R1930" s="254">
        <v>150000</v>
      </c>
      <c r="S1930" s="254">
        <f t="shared" si="282"/>
        <v>36450000</v>
      </c>
      <c r="T1930" s="251">
        <f t="shared" si="266"/>
        <v>0</v>
      </c>
    </row>
    <row r="1931" spans="2:20" ht="15.9" hidden="1" x14ac:dyDescent="0.4">
      <c r="B1931" s="208"/>
      <c r="C1931" s="180" t="s">
        <v>673</v>
      </c>
      <c r="D1931" s="178">
        <v>1</v>
      </c>
      <c r="E1931" s="179" t="s">
        <v>38</v>
      </c>
      <c r="F1931" s="254">
        <f>1480000+2220000</f>
        <v>3700000</v>
      </c>
      <c r="G1931" s="254">
        <f t="shared" si="279"/>
        <v>3700000</v>
      </c>
      <c r="H1931" s="178">
        <v>1</v>
      </c>
      <c r="I1931" s="179" t="s">
        <v>38</v>
      </c>
      <c r="J1931" s="254">
        <f>1480000+2220000</f>
        <v>3700000</v>
      </c>
      <c r="K1931" s="254">
        <f t="shared" si="280"/>
        <v>3700000</v>
      </c>
      <c r="L1931" s="178">
        <v>1</v>
      </c>
      <c r="M1931" s="179" t="s">
        <v>38</v>
      </c>
      <c r="N1931" s="254">
        <f>1480000+2220000</f>
        <v>3700000</v>
      </c>
      <c r="O1931" s="254">
        <f t="shared" si="281"/>
        <v>3700000</v>
      </c>
      <c r="P1931" s="178">
        <v>1</v>
      </c>
      <c r="Q1931" s="179" t="s">
        <v>38</v>
      </c>
      <c r="R1931" s="254">
        <f>1480000+2220000</f>
        <v>3700000</v>
      </c>
      <c r="S1931" s="254">
        <f t="shared" si="282"/>
        <v>3700000</v>
      </c>
      <c r="T1931" s="251">
        <f t="shared" si="266"/>
        <v>0</v>
      </c>
    </row>
    <row r="1932" spans="2:20" ht="15.9" hidden="1" x14ac:dyDescent="0.4">
      <c r="B1932" s="208"/>
      <c r="C1932" s="180" t="s">
        <v>76</v>
      </c>
      <c r="D1932" s="178">
        <v>1</v>
      </c>
      <c r="E1932" s="179" t="s">
        <v>38</v>
      </c>
      <c r="F1932" s="254">
        <v>12802000</v>
      </c>
      <c r="G1932" s="254">
        <f t="shared" si="279"/>
        <v>12802000</v>
      </c>
      <c r="H1932" s="178">
        <v>1</v>
      </c>
      <c r="I1932" s="179" t="s">
        <v>38</v>
      </c>
      <c r="J1932" s="254">
        <v>12802000</v>
      </c>
      <c r="K1932" s="254">
        <f t="shared" si="280"/>
        <v>12802000</v>
      </c>
      <c r="L1932" s="178">
        <v>1</v>
      </c>
      <c r="M1932" s="179" t="s">
        <v>38</v>
      </c>
      <c r="N1932" s="254">
        <v>12802000</v>
      </c>
      <c r="O1932" s="254">
        <f t="shared" si="281"/>
        <v>12802000</v>
      </c>
      <c r="P1932" s="178">
        <v>1</v>
      </c>
      <c r="Q1932" s="179" t="s">
        <v>38</v>
      </c>
      <c r="R1932" s="254">
        <v>12802000</v>
      </c>
      <c r="S1932" s="254">
        <f t="shared" si="282"/>
        <v>12802000</v>
      </c>
      <c r="T1932" s="251">
        <f t="shared" si="266"/>
        <v>0</v>
      </c>
    </row>
    <row r="1933" spans="2:20" ht="15.9" hidden="1" x14ac:dyDescent="0.4">
      <c r="B1933" s="208"/>
      <c r="C1933" s="180" t="s">
        <v>638</v>
      </c>
      <c r="D1933" s="178">
        <v>1</v>
      </c>
      <c r="E1933" s="179" t="s">
        <v>38</v>
      </c>
      <c r="F1933" s="254">
        <v>33600000</v>
      </c>
      <c r="G1933" s="254">
        <f t="shared" si="279"/>
        <v>33600000</v>
      </c>
      <c r="H1933" s="178">
        <v>1</v>
      </c>
      <c r="I1933" s="179" t="s">
        <v>38</v>
      </c>
      <c r="J1933" s="254">
        <v>33600000</v>
      </c>
      <c r="K1933" s="254">
        <f t="shared" si="280"/>
        <v>33600000</v>
      </c>
      <c r="L1933" s="178">
        <v>1</v>
      </c>
      <c r="M1933" s="179" t="s">
        <v>38</v>
      </c>
      <c r="N1933" s="254">
        <v>33600000</v>
      </c>
      <c r="O1933" s="254">
        <f t="shared" si="281"/>
        <v>33600000</v>
      </c>
      <c r="P1933" s="178">
        <v>1</v>
      </c>
      <c r="Q1933" s="179" t="s">
        <v>38</v>
      </c>
      <c r="R1933" s="254">
        <v>33600000</v>
      </c>
      <c r="S1933" s="254">
        <f t="shared" si="282"/>
        <v>33600000</v>
      </c>
      <c r="T1933" s="251">
        <f t="shared" si="266"/>
        <v>0</v>
      </c>
    </row>
    <row r="1934" spans="2:20" ht="15.9" hidden="1" x14ac:dyDescent="0.4">
      <c r="B1934" s="208"/>
      <c r="C1934" s="180" t="s">
        <v>60</v>
      </c>
      <c r="D1934" s="178">
        <v>1</v>
      </c>
      <c r="E1934" s="179" t="s">
        <v>38</v>
      </c>
      <c r="F1934" s="254">
        <v>20160000</v>
      </c>
      <c r="G1934" s="254">
        <f t="shared" si="279"/>
        <v>20160000</v>
      </c>
      <c r="H1934" s="178">
        <v>1</v>
      </c>
      <c r="I1934" s="179" t="s">
        <v>38</v>
      </c>
      <c r="J1934" s="254">
        <v>20160000</v>
      </c>
      <c r="K1934" s="254">
        <f t="shared" si="280"/>
        <v>20160000</v>
      </c>
      <c r="L1934" s="178">
        <v>1</v>
      </c>
      <c r="M1934" s="179" t="s">
        <v>38</v>
      </c>
      <c r="N1934" s="254">
        <v>20160000</v>
      </c>
      <c r="O1934" s="254">
        <f t="shared" si="281"/>
        <v>20160000</v>
      </c>
      <c r="P1934" s="178">
        <v>1</v>
      </c>
      <c r="Q1934" s="179" t="s">
        <v>38</v>
      </c>
      <c r="R1934" s="254">
        <v>20160000</v>
      </c>
      <c r="S1934" s="254">
        <f t="shared" si="282"/>
        <v>20160000</v>
      </c>
      <c r="T1934" s="251">
        <f t="shared" si="266"/>
        <v>0</v>
      </c>
    </row>
    <row r="1935" spans="2:20" ht="15.9" hidden="1" x14ac:dyDescent="0.4">
      <c r="B1935" s="208">
        <v>525119</v>
      </c>
      <c r="C1935" s="180" t="s">
        <v>42</v>
      </c>
      <c r="D1935" s="178"/>
      <c r="E1935" s="179"/>
      <c r="F1935" s="180">
        <v>0</v>
      </c>
      <c r="G1935" s="254">
        <f>SUM(G1936:G1940)</f>
        <v>125380000</v>
      </c>
      <c r="H1935" s="178"/>
      <c r="I1935" s="179"/>
      <c r="J1935" s="180">
        <v>0</v>
      </c>
      <c r="K1935" s="254">
        <f>SUM(K1936:K1940)</f>
        <v>125380000</v>
      </c>
      <c r="L1935" s="178"/>
      <c r="M1935" s="179"/>
      <c r="N1935" s="180">
        <v>0</v>
      </c>
      <c r="O1935" s="254">
        <f>SUM(O1936:O1940)</f>
        <v>88660000</v>
      </c>
      <c r="P1935" s="178"/>
      <c r="Q1935" s="179"/>
      <c r="R1935" s="180">
        <v>0</v>
      </c>
      <c r="S1935" s="254">
        <f>SUM(S1936:S1940)</f>
        <v>88660000</v>
      </c>
      <c r="T1935" s="251">
        <f t="shared" si="266"/>
        <v>0</v>
      </c>
    </row>
    <row r="1936" spans="2:20" ht="15.9" hidden="1" x14ac:dyDescent="0.4">
      <c r="B1936" s="208"/>
      <c r="C1936" s="180" t="s">
        <v>705</v>
      </c>
      <c r="D1936" s="178">
        <v>1</v>
      </c>
      <c r="E1936" s="179" t="s">
        <v>38</v>
      </c>
      <c r="F1936" s="254">
        <v>27600000</v>
      </c>
      <c r="G1936" s="254">
        <f t="shared" ref="G1936:G1940" si="283">ROUNDDOWN(D1936*F1936,-3)</f>
        <v>27600000</v>
      </c>
      <c r="H1936" s="178">
        <v>1</v>
      </c>
      <c r="I1936" s="179" t="s">
        <v>38</v>
      </c>
      <c r="J1936" s="254">
        <v>27600000</v>
      </c>
      <c r="K1936" s="254">
        <f t="shared" ref="K1936:K1940" si="284">ROUNDDOWN(H1936*J1936,-3)</f>
        <v>27600000</v>
      </c>
      <c r="L1936" s="178">
        <v>1</v>
      </c>
      <c r="M1936" s="179" t="s">
        <v>38</v>
      </c>
      <c r="N1936" s="254">
        <v>27600000</v>
      </c>
      <c r="O1936" s="254">
        <f t="shared" ref="O1936:O1940" si="285">ROUNDDOWN(L1936*N1936,-3)</f>
        <v>27600000</v>
      </c>
      <c r="P1936" s="178">
        <v>1</v>
      </c>
      <c r="Q1936" s="179" t="s">
        <v>38</v>
      </c>
      <c r="R1936" s="254">
        <v>27600000</v>
      </c>
      <c r="S1936" s="254">
        <f t="shared" ref="S1936:S1940" si="286">ROUNDDOWN(P1936*R1936,-3)</f>
        <v>27600000</v>
      </c>
      <c r="T1936" s="251">
        <f t="shared" si="266"/>
        <v>0</v>
      </c>
    </row>
    <row r="1937" spans="2:20" ht="15.9" hidden="1" x14ac:dyDescent="0.4">
      <c r="B1937" s="208" t="s">
        <v>27</v>
      </c>
      <c r="C1937" s="180" t="s">
        <v>44</v>
      </c>
      <c r="D1937" s="178">
        <v>48</v>
      </c>
      <c r="E1937" s="179" t="s">
        <v>40</v>
      </c>
      <c r="F1937" s="254">
        <v>900000</v>
      </c>
      <c r="G1937" s="254">
        <f t="shared" si="283"/>
        <v>43200000</v>
      </c>
      <c r="H1937" s="178">
        <v>48</v>
      </c>
      <c r="I1937" s="179" t="s">
        <v>40</v>
      </c>
      <c r="J1937" s="254">
        <v>900000</v>
      </c>
      <c r="K1937" s="254">
        <f t="shared" si="284"/>
        <v>43200000</v>
      </c>
      <c r="L1937" s="178">
        <v>48</v>
      </c>
      <c r="M1937" s="179" t="s">
        <v>40</v>
      </c>
      <c r="N1937" s="254">
        <v>900000</v>
      </c>
      <c r="O1937" s="254">
        <f t="shared" si="285"/>
        <v>43200000</v>
      </c>
      <c r="P1937" s="178">
        <v>48</v>
      </c>
      <c r="Q1937" s="179" t="s">
        <v>40</v>
      </c>
      <c r="R1937" s="254">
        <v>900000</v>
      </c>
      <c r="S1937" s="254">
        <f t="shared" si="286"/>
        <v>43200000</v>
      </c>
      <c r="T1937" s="251">
        <f t="shared" si="266"/>
        <v>0</v>
      </c>
    </row>
    <row r="1938" spans="2:20" ht="15.9" hidden="1" x14ac:dyDescent="0.4">
      <c r="B1938" s="208" t="s">
        <v>27</v>
      </c>
      <c r="C1938" s="180" t="s">
        <v>58</v>
      </c>
      <c r="D1938" s="178">
        <v>432</v>
      </c>
      <c r="E1938" s="179" t="s">
        <v>59</v>
      </c>
      <c r="F1938" s="254">
        <v>85000</v>
      </c>
      <c r="G1938" s="254">
        <f t="shared" si="283"/>
        <v>36720000</v>
      </c>
      <c r="H1938" s="178">
        <v>432</v>
      </c>
      <c r="I1938" s="179" t="s">
        <v>59</v>
      </c>
      <c r="J1938" s="254">
        <v>85000</v>
      </c>
      <c r="K1938" s="254">
        <f t="shared" si="284"/>
        <v>36720000</v>
      </c>
      <c r="L1938" s="178">
        <v>0</v>
      </c>
      <c r="M1938" s="179" t="s">
        <v>59</v>
      </c>
      <c r="N1938" s="254">
        <v>85000</v>
      </c>
      <c r="O1938" s="254">
        <f t="shared" si="285"/>
        <v>0</v>
      </c>
      <c r="P1938" s="178">
        <v>0</v>
      </c>
      <c r="Q1938" s="179" t="s">
        <v>59</v>
      </c>
      <c r="R1938" s="254">
        <v>85000</v>
      </c>
      <c r="S1938" s="254">
        <f t="shared" si="286"/>
        <v>0</v>
      </c>
      <c r="T1938" s="251">
        <f t="shared" si="266"/>
        <v>0</v>
      </c>
    </row>
    <row r="1939" spans="2:20" ht="15.9" hidden="1" x14ac:dyDescent="0.4">
      <c r="B1939" s="208"/>
      <c r="C1939" s="180" t="s">
        <v>635</v>
      </c>
      <c r="D1939" s="178">
        <v>1</v>
      </c>
      <c r="E1939" s="179" t="s">
        <v>38</v>
      </c>
      <c r="F1939" s="254">
        <v>8400000</v>
      </c>
      <c r="G1939" s="254">
        <f t="shared" si="283"/>
        <v>8400000</v>
      </c>
      <c r="H1939" s="178">
        <v>1</v>
      </c>
      <c r="I1939" s="179" t="s">
        <v>38</v>
      </c>
      <c r="J1939" s="254">
        <v>8400000</v>
      </c>
      <c r="K1939" s="254">
        <f t="shared" si="284"/>
        <v>8400000</v>
      </c>
      <c r="L1939" s="178">
        <v>1</v>
      </c>
      <c r="M1939" s="179" t="s">
        <v>38</v>
      </c>
      <c r="N1939" s="254">
        <v>8400000</v>
      </c>
      <c r="O1939" s="254">
        <f t="shared" si="285"/>
        <v>8400000</v>
      </c>
      <c r="P1939" s="178">
        <v>1</v>
      </c>
      <c r="Q1939" s="179" t="s">
        <v>38</v>
      </c>
      <c r="R1939" s="254">
        <v>8400000</v>
      </c>
      <c r="S1939" s="254">
        <f t="shared" si="286"/>
        <v>8400000</v>
      </c>
      <c r="T1939" s="251">
        <f t="shared" si="266"/>
        <v>0</v>
      </c>
    </row>
    <row r="1940" spans="2:20" ht="15.9" hidden="1" x14ac:dyDescent="0.4">
      <c r="B1940" s="208"/>
      <c r="C1940" s="180" t="s">
        <v>706</v>
      </c>
      <c r="D1940" s="178">
        <v>1</v>
      </c>
      <c r="E1940" s="179" t="s">
        <v>38</v>
      </c>
      <c r="F1940" s="254">
        <v>9460000</v>
      </c>
      <c r="G1940" s="254">
        <f t="shared" si="283"/>
        <v>9460000</v>
      </c>
      <c r="H1940" s="178">
        <v>1</v>
      </c>
      <c r="I1940" s="179" t="s">
        <v>38</v>
      </c>
      <c r="J1940" s="254">
        <v>9460000</v>
      </c>
      <c r="K1940" s="254">
        <f t="shared" si="284"/>
        <v>9460000</v>
      </c>
      <c r="L1940" s="178">
        <v>1</v>
      </c>
      <c r="M1940" s="179" t="s">
        <v>38</v>
      </c>
      <c r="N1940" s="254">
        <v>9460000</v>
      </c>
      <c r="O1940" s="254">
        <f t="shared" si="285"/>
        <v>9460000</v>
      </c>
      <c r="P1940" s="178">
        <v>1</v>
      </c>
      <c r="Q1940" s="179" t="s">
        <v>38</v>
      </c>
      <c r="R1940" s="254">
        <v>9460000</v>
      </c>
      <c r="S1940" s="254">
        <f t="shared" si="286"/>
        <v>9460000</v>
      </c>
      <c r="T1940" s="251">
        <f t="shared" si="266"/>
        <v>0</v>
      </c>
    </row>
    <row r="1941" spans="2:20" ht="29.15" hidden="1" x14ac:dyDescent="0.4">
      <c r="B1941" s="312" t="s">
        <v>380</v>
      </c>
      <c r="C1941" s="313" t="s">
        <v>707</v>
      </c>
      <c r="D1941" s="269">
        <v>48</v>
      </c>
      <c r="E1941" s="270" t="s">
        <v>30</v>
      </c>
      <c r="F1941" s="254">
        <v>0</v>
      </c>
      <c r="G1941" s="254">
        <f>G1942+G1949</f>
        <v>614236000</v>
      </c>
      <c r="H1941" s="314">
        <v>48</v>
      </c>
      <c r="I1941" s="315" t="s">
        <v>30</v>
      </c>
      <c r="J1941" s="316">
        <v>0</v>
      </c>
      <c r="K1941" s="316">
        <f>K1942+K1949</f>
        <v>614236000</v>
      </c>
      <c r="L1941" s="314">
        <v>48</v>
      </c>
      <c r="M1941" s="315" t="s">
        <v>30</v>
      </c>
      <c r="N1941" s="316">
        <v>0</v>
      </c>
      <c r="O1941" s="316">
        <f>O1942+O1949</f>
        <v>565276000</v>
      </c>
      <c r="P1941" s="314">
        <v>48</v>
      </c>
      <c r="Q1941" s="315" t="s">
        <v>30</v>
      </c>
      <c r="R1941" s="316">
        <v>0</v>
      </c>
      <c r="S1941" s="316">
        <f>S1942+S1949</f>
        <v>565276000</v>
      </c>
      <c r="T1941" s="251">
        <f t="shared" ref="T1941:T2004" si="287">O1941-S1941</f>
        <v>0</v>
      </c>
    </row>
    <row r="1942" spans="2:20" ht="15.9" hidden="1" x14ac:dyDescent="0.4">
      <c r="B1942" s="208">
        <v>525111</v>
      </c>
      <c r="C1942" s="180" t="s">
        <v>174</v>
      </c>
      <c r="D1942" s="178"/>
      <c r="E1942" s="179"/>
      <c r="F1942" s="180"/>
      <c r="G1942" s="254">
        <f>SUM(G1943:G1948)</f>
        <v>410140000</v>
      </c>
      <c r="H1942" s="178"/>
      <c r="I1942" s="179"/>
      <c r="J1942" s="180"/>
      <c r="K1942" s="254">
        <f>SUM(K1943:K1948)</f>
        <v>410140000</v>
      </c>
      <c r="L1942" s="178"/>
      <c r="M1942" s="179"/>
      <c r="N1942" s="180"/>
      <c r="O1942" s="254">
        <f>SUM(O1943:O1948)</f>
        <v>410140000</v>
      </c>
      <c r="P1942" s="178"/>
      <c r="Q1942" s="179"/>
      <c r="R1942" s="180"/>
      <c r="S1942" s="254">
        <f>SUM(S1943:S1948)</f>
        <v>410140000</v>
      </c>
      <c r="T1942" s="251">
        <f t="shared" si="287"/>
        <v>0</v>
      </c>
    </row>
    <row r="1943" spans="2:20" ht="15.9" hidden="1" x14ac:dyDescent="0.4">
      <c r="B1943" s="208" t="s">
        <v>27</v>
      </c>
      <c r="C1943" s="180" t="s">
        <v>46</v>
      </c>
      <c r="D1943" s="178">
        <v>368</v>
      </c>
      <c r="E1943" s="179" t="s">
        <v>47</v>
      </c>
      <c r="F1943" s="254">
        <v>150000</v>
      </c>
      <c r="G1943" s="254">
        <f t="shared" ref="G1943:G1948" si="288">ROUNDDOWN(D1943*F1943,-3)</f>
        <v>55200000</v>
      </c>
      <c r="H1943" s="178">
        <v>368</v>
      </c>
      <c r="I1943" s="179" t="s">
        <v>47</v>
      </c>
      <c r="J1943" s="254">
        <v>150000</v>
      </c>
      <c r="K1943" s="254">
        <f t="shared" ref="K1943:K1948" si="289">ROUNDDOWN(H1943*J1943,-3)</f>
        <v>55200000</v>
      </c>
      <c r="L1943" s="178">
        <v>368</v>
      </c>
      <c r="M1943" s="179" t="s">
        <v>47</v>
      </c>
      <c r="N1943" s="254">
        <v>150000</v>
      </c>
      <c r="O1943" s="254">
        <f t="shared" ref="O1943:O1948" si="290">ROUNDDOWN(L1943*N1943,-3)</f>
        <v>55200000</v>
      </c>
      <c r="P1943" s="178">
        <v>368</v>
      </c>
      <c r="Q1943" s="179" t="s">
        <v>47</v>
      </c>
      <c r="R1943" s="254">
        <v>150000</v>
      </c>
      <c r="S1943" s="254">
        <f t="shared" ref="S1943:S1948" si="291">ROUNDDOWN(P1943*R1943,-3)</f>
        <v>55200000</v>
      </c>
      <c r="T1943" s="251">
        <f t="shared" si="287"/>
        <v>0</v>
      </c>
    </row>
    <row r="1944" spans="2:20" ht="15.9" hidden="1" x14ac:dyDescent="0.4">
      <c r="B1944" s="208" t="s">
        <v>27</v>
      </c>
      <c r="C1944" s="180" t="s">
        <v>48</v>
      </c>
      <c r="D1944" s="178">
        <v>1444</v>
      </c>
      <c r="E1944" s="179" t="s">
        <v>47</v>
      </c>
      <c r="F1944" s="254">
        <v>150000</v>
      </c>
      <c r="G1944" s="254">
        <f t="shared" si="288"/>
        <v>216600000</v>
      </c>
      <c r="H1944" s="178">
        <v>1444</v>
      </c>
      <c r="I1944" s="179" t="s">
        <v>47</v>
      </c>
      <c r="J1944" s="254">
        <v>150000</v>
      </c>
      <c r="K1944" s="254">
        <f t="shared" si="289"/>
        <v>216600000</v>
      </c>
      <c r="L1944" s="178">
        <v>1444</v>
      </c>
      <c r="M1944" s="179" t="s">
        <v>47</v>
      </c>
      <c r="N1944" s="254">
        <v>150000</v>
      </c>
      <c r="O1944" s="254">
        <f t="shared" si="290"/>
        <v>216600000</v>
      </c>
      <c r="P1944" s="178">
        <v>1444</v>
      </c>
      <c r="Q1944" s="179" t="s">
        <v>47</v>
      </c>
      <c r="R1944" s="254">
        <v>150000</v>
      </c>
      <c r="S1944" s="254">
        <f t="shared" si="291"/>
        <v>216600000</v>
      </c>
      <c r="T1944" s="251">
        <f t="shared" si="287"/>
        <v>0</v>
      </c>
    </row>
    <row r="1945" spans="2:20" ht="15.9" hidden="1" x14ac:dyDescent="0.4">
      <c r="B1945" s="208"/>
      <c r="C1945" s="180" t="s">
        <v>672</v>
      </c>
      <c r="D1945" s="178">
        <v>420</v>
      </c>
      <c r="E1945" s="179" t="s">
        <v>47</v>
      </c>
      <c r="F1945" s="254">
        <v>150000</v>
      </c>
      <c r="G1945" s="254">
        <f t="shared" si="288"/>
        <v>63000000</v>
      </c>
      <c r="H1945" s="178">
        <v>420</v>
      </c>
      <c r="I1945" s="179" t="s">
        <v>47</v>
      </c>
      <c r="J1945" s="254">
        <v>150000</v>
      </c>
      <c r="K1945" s="254">
        <f t="shared" si="289"/>
        <v>63000000</v>
      </c>
      <c r="L1945" s="178">
        <v>420</v>
      </c>
      <c r="M1945" s="179" t="s">
        <v>47</v>
      </c>
      <c r="N1945" s="254">
        <v>150000</v>
      </c>
      <c r="O1945" s="254">
        <f t="shared" si="290"/>
        <v>63000000</v>
      </c>
      <c r="P1945" s="178">
        <v>420</v>
      </c>
      <c r="Q1945" s="179" t="s">
        <v>47</v>
      </c>
      <c r="R1945" s="254">
        <v>150000</v>
      </c>
      <c r="S1945" s="254">
        <f t="shared" si="291"/>
        <v>63000000</v>
      </c>
      <c r="T1945" s="251">
        <f t="shared" si="287"/>
        <v>0</v>
      </c>
    </row>
    <row r="1946" spans="2:20" ht="15.9" hidden="1" x14ac:dyDescent="0.4">
      <c r="B1946" s="208"/>
      <c r="C1946" s="180" t="s">
        <v>673</v>
      </c>
      <c r="D1946" s="178">
        <v>1</v>
      </c>
      <c r="E1946" s="179" t="s">
        <v>38</v>
      </c>
      <c r="F1946" s="254">
        <v>6940000</v>
      </c>
      <c r="G1946" s="254">
        <f t="shared" si="288"/>
        <v>6940000</v>
      </c>
      <c r="H1946" s="178">
        <v>1</v>
      </c>
      <c r="I1946" s="179" t="s">
        <v>38</v>
      </c>
      <c r="J1946" s="254">
        <v>6940000</v>
      </c>
      <c r="K1946" s="254">
        <f t="shared" si="289"/>
        <v>6940000</v>
      </c>
      <c r="L1946" s="178">
        <v>1</v>
      </c>
      <c r="M1946" s="179" t="s">
        <v>38</v>
      </c>
      <c r="N1946" s="254">
        <v>6940000</v>
      </c>
      <c r="O1946" s="254">
        <f t="shared" si="290"/>
        <v>6940000</v>
      </c>
      <c r="P1946" s="178">
        <v>1</v>
      </c>
      <c r="Q1946" s="179" t="s">
        <v>38</v>
      </c>
      <c r="R1946" s="254">
        <v>6940000</v>
      </c>
      <c r="S1946" s="254">
        <f t="shared" si="291"/>
        <v>6940000</v>
      </c>
      <c r="T1946" s="251">
        <f t="shared" si="287"/>
        <v>0</v>
      </c>
    </row>
    <row r="1947" spans="2:20" ht="15.9" hidden="1" x14ac:dyDescent="0.4">
      <c r="B1947" s="208"/>
      <c r="C1947" s="180" t="s">
        <v>638</v>
      </c>
      <c r="D1947" s="178">
        <v>1</v>
      </c>
      <c r="E1947" s="179" t="s">
        <v>38</v>
      </c>
      <c r="F1947" s="254">
        <v>50400000</v>
      </c>
      <c r="G1947" s="254">
        <f t="shared" si="288"/>
        <v>50400000</v>
      </c>
      <c r="H1947" s="178">
        <v>1</v>
      </c>
      <c r="I1947" s="179" t="s">
        <v>38</v>
      </c>
      <c r="J1947" s="254">
        <v>50400000</v>
      </c>
      <c r="K1947" s="254">
        <f t="shared" si="289"/>
        <v>50400000</v>
      </c>
      <c r="L1947" s="178">
        <v>1</v>
      </c>
      <c r="M1947" s="179" t="s">
        <v>38</v>
      </c>
      <c r="N1947" s="254">
        <v>50400000</v>
      </c>
      <c r="O1947" s="254">
        <f t="shared" si="290"/>
        <v>50400000</v>
      </c>
      <c r="P1947" s="178">
        <v>1</v>
      </c>
      <c r="Q1947" s="179" t="s">
        <v>38</v>
      </c>
      <c r="R1947" s="254">
        <v>50400000</v>
      </c>
      <c r="S1947" s="254">
        <f t="shared" si="291"/>
        <v>50400000</v>
      </c>
      <c r="T1947" s="251">
        <f t="shared" si="287"/>
        <v>0</v>
      </c>
    </row>
    <row r="1948" spans="2:20" ht="15.9" hidden="1" x14ac:dyDescent="0.4">
      <c r="B1948" s="208"/>
      <c r="C1948" s="180" t="s">
        <v>60</v>
      </c>
      <c r="D1948" s="178">
        <v>1</v>
      </c>
      <c r="E1948" s="179" t="s">
        <v>38</v>
      </c>
      <c r="F1948" s="254">
        <v>18000000</v>
      </c>
      <c r="G1948" s="254">
        <f t="shared" si="288"/>
        <v>18000000</v>
      </c>
      <c r="H1948" s="178">
        <v>1</v>
      </c>
      <c r="I1948" s="179" t="s">
        <v>38</v>
      </c>
      <c r="J1948" s="254">
        <v>18000000</v>
      </c>
      <c r="K1948" s="254">
        <f t="shared" si="289"/>
        <v>18000000</v>
      </c>
      <c r="L1948" s="178">
        <v>1</v>
      </c>
      <c r="M1948" s="179" t="s">
        <v>38</v>
      </c>
      <c r="N1948" s="254">
        <v>18000000</v>
      </c>
      <c r="O1948" s="254">
        <f t="shared" si="290"/>
        <v>18000000</v>
      </c>
      <c r="P1948" s="178">
        <v>1</v>
      </c>
      <c r="Q1948" s="179" t="s">
        <v>38</v>
      </c>
      <c r="R1948" s="254">
        <v>18000000</v>
      </c>
      <c r="S1948" s="254">
        <f t="shared" si="291"/>
        <v>18000000</v>
      </c>
      <c r="T1948" s="251">
        <f t="shared" si="287"/>
        <v>0</v>
      </c>
    </row>
    <row r="1949" spans="2:20" ht="15.9" hidden="1" x14ac:dyDescent="0.4">
      <c r="B1949" s="208">
        <v>525119</v>
      </c>
      <c r="C1949" s="180" t="s">
        <v>42</v>
      </c>
      <c r="D1949" s="178"/>
      <c r="E1949" s="179"/>
      <c r="F1949" s="180">
        <v>0</v>
      </c>
      <c r="G1949" s="254">
        <f>SUM(G1950:G1955)</f>
        <v>204096000</v>
      </c>
      <c r="H1949" s="178"/>
      <c r="I1949" s="179"/>
      <c r="J1949" s="180">
        <v>0</v>
      </c>
      <c r="K1949" s="254">
        <f>SUM(K1950:K1955)</f>
        <v>204096000</v>
      </c>
      <c r="L1949" s="178"/>
      <c r="M1949" s="179"/>
      <c r="N1949" s="180">
        <v>0</v>
      </c>
      <c r="O1949" s="254">
        <f>SUM(O1950:O1955)</f>
        <v>155136000</v>
      </c>
      <c r="P1949" s="178"/>
      <c r="Q1949" s="179"/>
      <c r="R1949" s="180">
        <v>0</v>
      </c>
      <c r="S1949" s="254">
        <f>SUM(S1950:S1955)</f>
        <v>155136000</v>
      </c>
      <c r="T1949" s="251">
        <f t="shared" si="287"/>
        <v>0</v>
      </c>
    </row>
    <row r="1950" spans="2:20" ht="15.9" hidden="1" x14ac:dyDescent="0.4">
      <c r="B1950" s="208"/>
      <c r="C1950" s="180" t="s">
        <v>708</v>
      </c>
      <c r="D1950" s="178">
        <v>1</v>
      </c>
      <c r="E1950" s="179" t="s">
        <v>38</v>
      </c>
      <c r="F1950" s="254">
        <v>98480000</v>
      </c>
      <c r="G1950" s="254">
        <f t="shared" ref="G1950:G1955" si="292">ROUNDDOWN(D1950*F1950,-3)</f>
        <v>98480000</v>
      </c>
      <c r="H1950" s="178">
        <v>1</v>
      </c>
      <c r="I1950" s="179" t="s">
        <v>38</v>
      </c>
      <c r="J1950" s="254">
        <v>98480000</v>
      </c>
      <c r="K1950" s="254">
        <f t="shared" ref="K1950:K1955" si="293">ROUNDDOWN(H1950*J1950,-3)</f>
        <v>98480000</v>
      </c>
      <c r="L1950" s="178">
        <v>1</v>
      </c>
      <c r="M1950" s="179" t="s">
        <v>38</v>
      </c>
      <c r="N1950" s="254">
        <v>98480000</v>
      </c>
      <c r="O1950" s="254">
        <f t="shared" ref="O1950:O1955" si="294">ROUNDDOWN(L1950*N1950,-3)</f>
        <v>98480000</v>
      </c>
      <c r="P1950" s="178">
        <v>1</v>
      </c>
      <c r="Q1950" s="179" t="s">
        <v>38</v>
      </c>
      <c r="R1950" s="254">
        <v>98480000</v>
      </c>
      <c r="S1950" s="254">
        <f t="shared" ref="S1950:S1955" si="295">ROUNDDOWN(P1950*R1950,-3)</f>
        <v>98480000</v>
      </c>
      <c r="T1950" s="251">
        <f t="shared" si="287"/>
        <v>0</v>
      </c>
    </row>
    <row r="1951" spans="2:20" ht="15.9" hidden="1" x14ac:dyDescent="0.4">
      <c r="B1951" s="208" t="s">
        <v>27</v>
      </c>
      <c r="C1951" s="180" t="s">
        <v>44</v>
      </c>
      <c r="D1951" s="178">
        <v>48</v>
      </c>
      <c r="E1951" s="179" t="s">
        <v>40</v>
      </c>
      <c r="F1951" s="254">
        <v>450000</v>
      </c>
      <c r="G1951" s="254">
        <f t="shared" si="292"/>
        <v>21600000</v>
      </c>
      <c r="H1951" s="178">
        <v>48</v>
      </c>
      <c r="I1951" s="179" t="s">
        <v>40</v>
      </c>
      <c r="J1951" s="254">
        <v>450000</v>
      </c>
      <c r="K1951" s="254">
        <f t="shared" si="293"/>
        <v>21600000</v>
      </c>
      <c r="L1951" s="178">
        <v>48</v>
      </c>
      <c r="M1951" s="179" t="s">
        <v>40</v>
      </c>
      <c r="N1951" s="254">
        <v>450000</v>
      </c>
      <c r="O1951" s="254">
        <f t="shared" si="294"/>
        <v>21600000</v>
      </c>
      <c r="P1951" s="178">
        <v>48</v>
      </c>
      <c r="Q1951" s="179" t="s">
        <v>40</v>
      </c>
      <c r="R1951" s="254">
        <v>450000</v>
      </c>
      <c r="S1951" s="254">
        <f t="shared" si="295"/>
        <v>21600000</v>
      </c>
      <c r="T1951" s="251">
        <f t="shared" si="287"/>
        <v>0</v>
      </c>
    </row>
    <row r="1952" spans="2:20" ht="15.9" hidden="1" x14ac:dyDescent="0.4">
      <c r="B1952" s="208" t="s">
        <v>27</v>
      </c>
      <c r="C1952" s="180" t="s">
        <v>58</v>
      </c>
      <c r="D1952" s="178">
        <v>576</v>
      </c>
      <c r="E1952" s="179" t="s">
        <v>59</v>
      </c>
      <c r="F1952" s="254">
        <v>85000</v>
      </c>
      <c r="G1952" s="254">
        <f t="shared" si="292"/>
        <v>48960000</v>
      </c>
      <c r="H1952" s="178">
        <v>576</v>
      </c>
      <c r="I1952" s="179" t="s">
        <v>59</v>
      </c>
      <c r="J1952" s="254">
        <v>85000</v>
      </c>
      <c r="K1952" s="254">
        <f t="shared" si="293"/>
        <v>48960000</v>
      </c>
      <c r="L1952" s="178">
        <v>0</v>
      </c>
      <c r="M1952" s="179" t="s">
        <v>59</v>
      </c>
      <c r="N1952" s="254">
        <v>85000</v>
      </c>
      <c r="O1952" s="254">
        <f t="shared" si="294"/>
        <v>0</v>
      </c>
      <c r="P1952" s="178">
        <v>0</v>
      </c>
      <c r="Q1952" s="179" t="s">
        <v>59</v>
      </c>
      <c r="R1952" s="254">
        <v>85000</v>
      </c>
      <c r="S1952" s="254">
        <f t="shared" si="295"/>
        <v>0</v>
      </c>
      <c r="T1952" s="251">
        <f t="shared" si="287"/>
        <v>0</v>
      </c>
    </row>
    <row r="1953" spans="2:20" ht="15.9" hidden="1" x14ac:dyDescent="0.4">
      <c r="B1953" s="208" t="s">
        <v>27</v>
      </c>
      <c r="C1953" s="180" t="s">
        <v>709</v>
      </c>
      <c r="D1953" s="178">
        <v>1</v>
      </c>
      <c r="E1953" s="179" t="s">
        <v>38</v>
      </c>
      <c r="F1953" s="254">
        <v>22656000</v>
      </c>
      <c r="G1953" s="254">
        <f t="shared" si="292"/>
        <v>22656000</v>
      </c>
      <c r="H1953" s="178">
        <v>1</v>
      </c>
      <c r="I1953" s="179" t="s">
        <v>38</v>
      </c>
      <c r="J1953" s="254">
        <v>22656000</v>
      </c>
      <c r="K1953" s="254">
        <f t="shared" si="293"/>
        <v>22656000</v>
      </c>
      <c r="L1953" s="178">
        <v>1</v>
      </c>
      <c r="M1953" s="179" t="s">
        <v>38</v>
      </c>
      <c r="N1953" s="254">
        <v>22656000</v>
      </c>
      <c r="O1953" s="254">
        <f t="shared" si="294"/>
        <v>22656000</v>
      </c>
      <c r="P1953" s="178">
        <v>1</v>
      </c>
      <c r="Q1953" s="179" t="s">
        <v>38</v>
      </c>
      <c r="R1953" s="254">
        <v>22656000</v>
      </c>
      <c r="S1953" s="254">
        <f t="shared" si="295"/>
        <v>22656000</v>
      </c>
      <c r="T1953" s="251">
        <f t="shared" si="287"/>
        <v>0</v>
      </c>
    </row>
    <row r="1954" spans="2:20" ht="15.9" hidden="1" x14ac:dyDescent="0.4">
      <c r="B1954" s="208"/>
      <c r="C1954" s="180" t="s">
        <v>635</v>
      </c>
      <c r="D1954" s="178">
        <v>1</v>
      </c>
      <c r="E1954" s="179" t="s">
        <v>38</v>
      </c>
      <c r="F1954" s="254">
        <v>2400000</v>
      </c>
      <c r="G1954" s="254">
        <f t="shared" si="292"/>
        <v>2400000</v>
      </c>
      <c r="H1954" s="178">
        <v>1</v>
      </c>
      <c r="I1954" s="179" t="s">
        <v>38</v>
      </c>
      <c r="J1954" s="254">
        <v>2400000</v>
      </c>
      <c r="K1954" s="254">
        <f t="shared" si="293"/>
        <v>2400000</v>
      </c>
      <c r="L1954" s="178">
        <v>1</v>
      </c>
      <c r="M1954" s="179" t="s">
        <v>38</v>
      </c>
      <c r="N1954" s="254">
        <v>2400000</v>
      </c>
      <c r="O1954" s="254">
        <f t="shared" si="294"/>
        <v>2400000</v>
      </c>
      <c r="P1954" s="178">
        <v>1</v>
      </c>
      <c r="Q1954" s="179" t="s">
        <v>38</v>
      </c>
      <c r="R1954" s="254">
        <v>2400000</v>
      </c>
      <c r="S1954" s="254">
        <f t="shared" si="295"/>
        <v>2400000</v>
      </c>
      <c r="T1954" s="251">
        <f t="shared" si="287"/>
        <v>0</v>
      </c>
    </row>
    <row r="1955" spans="2:20" ht="15.9" hidden="1" x14ac:dyDescent="0.4">
      <c r="B1955" s="208"/>
      <c r="C1955" s="180" t="s">
        <v>706</v>
      </c>
      <c r="D1955" s="178">
        <v>1</v>
      </c>
      <c r="E1955" s="179" t="s">
        <v>38</v>
      </c>
      <c r="F1955" s="254">
        <v>10000000</v>
      </c>
      <c r="G1955" s="254">
        <f t="shared" si="292"/>
        <v>10000000</v>
      </c>
      <c r="H1955" s="178">
        <v>1</v>
      </c>
      <c r="I1955" s="179" t="s">
        <v>38</v>
      </c>
      <c r="J1955" s="254">
        <v>10000000</v>
      </c>
      <c r="K1955" s="254">
        <f t="shared" si="293"/>
        <v>10000000</v>
      </c>
      <c r="L1955" s="178">
        <v>1</v>
      </c>
      <c r="M1955" s="179" t="s">
        <v>38</v>
      </c>
      <c r="N1955" s="254">
        <v>10000000</v>
      </c>
      <c r="O1955" s="254">
        <f t="shared" si="294"/>
        <v>10000000</v>
      </c>
      <c r="P1955" s="178">
        <v>1</v>
      </c>
      <c r="Q1955" s="179" t="s">
        <v>38</v>
      </c>
      <c r="R1955" s="254">
        <v>10000000</v>
      </c>
      <c r="S1955" s="254">
        <f t="shared" si="295"/>
        <v>10000000</v>
      </c>
      <c r="T1955" s="251">
        <f t="shared" si="287"/>
        <v>0</v>
      </c>
    </row>
    <row r="1956" spans="2:20" ht="29.15" hidden="1" x14ac:dyDescent="0.4">
      <c r="B1956" s="312" t="s">
        <v>382</v>
      </c>
      <c r="C1956" s="313" t="s">
        <v>710</v>
      </c>
      <c r="D1956" s="269">
        <v>24</v>
      </c>
      <c r="E1956" s="270" t="s">
        <v>30</v>
      </c>
      <c r="F1956" s="254">
        <v>0</v>
      </c>
      <c r="G1956" s="254">
        <f>G1957+G1964</f>
        <v>254893000</v>
      </c>
      <c r="H1956" s="314">
        <v>24</v>
      </c>
      <c r="I1956" s="315" t="s">
        <v>30</v>
      </c>
      <c r="J1956" s="316">
        <v>0</v>
      </c>
      <c r="K1956" s="316">
        <f>K1957+K1964</f>
        <v>254893000</v>
      </c>
      <c r="L1956" s="314">
        <v>24</v>
      </c>
      <c r="M1956" s="315" t="s">
        <v>30</v>
      </c>
      <c r="N1956" s="316">
        <v>0</v>
      </c>
      <c r="O1956" s="316">
        <f>O1957+O1964</f>
        <v>236533000</v>
      </c>
      <c r="P1956" s="314">
        <v>24</v>
      </c>
      <c r="Q1956" s="315" t="s">
        <v>30</v>
      </c>
      <c r="R1956" s="316">
        <v>0</v>
      </c>
      <c r="S1956" s="316">
        <f>S1957+S1964</f>
        <v>236533000</v>
      </c>
      <c r="T1956" s="251">
        <f t="shared" si="287"/>
        <v>0</v>
      </c>
    </row>
    <row r="1957" spans="2:20" ht="15.9" hidden="1" x14ac:dyDescent="0.4">
      <c r="B1957" s="208">
        <v>525111</v>
      </c>
      <c r="C1957" s="180" t="s">
        <v>174</v>
      </c>
      <c r="D1957" s="178"/>
      <c r="E1957" s="179"/>
      <c r="F1957" s="180"/>
      <c r="G1957" s="254">
        <f>SUM(G1958:G1963)</f>
        <v>170770000</v>
      </c>
      <c r="H1957" s="178"/>
      <c r="I1957" s="179"/>
      <c r="J1957" s="180"/>
      <c r="K1957" s="254">
        <f>SUM(K1958:K1963)</f>
        <v>170770000</v>
      </c>
      <c r="L1957" s="178"/>
      <c r="M1957" s="179"/>
      <c r="N1957" s="180"/>
      <c r="O1957" s="254">
        <f>SUM(O1958:O1963)</f>
        <v>170770000</v>
      </c>
      <c r="P1957" s="178"/>
      <c r="Q1957" s="179"/>
      <c r="R1957" s="180"/>
      <c r="S1957" s="254">
        <f>SUM(S1958:S1963)</f>
        <v>170770000</v>
      </c>
      <c r="T1957" s="251">
        <f t="shared" si="287"/>
        <v>0</v>
      </c>
    </row>
    <row r="1958" spans="2:20" ht="15.9" hidden="1" x14ac:dyDescent="0.4">
      <c r="B1958" s="208" t="s">
        <v>27</v>
      </c>
      <c r="C1958" s="180" t="s">
        <v>46</v>
      </c>
      <c r="D1958" s="178">
        <v>184</v>
      </c>
      <c r="E1958" s="179" t="s">
        <v>47</v>
      </c>
      <c r="F1958" s="254">
        <v>150000</v>
      </c>
      <c r="G1958" s="254">
        <f t="shared" ref="G1958:G1963" si="296">ROUNDDOWN(D1958*F1958,-3)</f>
        <v>27600000</v>
      </c>
      <c r="H1958" s="178">
        <v>184</v>
      </c>
      <c r="I1958" s="179" t="s">
        <v>47</v>
      </c>
      <c r="J1958" s="254">
        <v>150000</v>
      </c>
      <c r="K1958" s="254">
        <f t="shared" ref="K1958:K1963" si="297">ROUNDDOWN(H1958*J1958,-3)</f>
        <v>27600000</v>
      </c>
      <c r="L1958" s="178">
        <v>184</v>
      </c>
      <c r="M1958" s="179" t="s">
        <v>47</v>
      </c>
      <c r="N1958" s="254">
        <v>150000</v>
      </c>
      <c r="O1958" s="254">
        <f t="shared" ref="O1958:O1963" si="298">ROUNDDOWN(L1958*N1958,-3)</f>
        <v>27600000</v>
      </c>
      <c r="P1958" s="178">
        <v>184</v>
      </c>
      <c r="Q1958" s="179" t="s">
        <v>47</v>
      </c>
      <c r="R1958" s="254">
        <v>150000</v>
      </c>
      <c r="S1958" s="254">
        <f t="shared" ref="S1958:S1963" si="299">ROUNDDOWN(P1958*R1958,-3)</f>
        <v>27600000</v>
      </c>
      <c r="T1958" s="251">
        <f t="shared" si="287"/>
        <v>0</v>
      </c>
    </row>
    <row r="1959" spans="2:20" ht="15.9" hidden="1" x14ac:dyDescent="0.4">
      <c r="B1959" s="208" t="s">
        <v>27</v>
      </c>
      <c r="C1959" s="180" t="s">
        <v>48</v>
      </c>
      <c r="D1959" s="178">
        <v>724</v>
      </c>
      <c r="E1959" s="179" t="s">
        <v>47</v>
      </c>
      <c r="F1959" s="254">
        <v>150000</v>
      </c>
      <c r="G1959" s="254">
        <f t="shared" si="296"/>
        <v>108600000</v>
      </c>
      <c r="H1959" s="178">
        <v>724</v>
      </c>
      <c r="I1959" s="179" t="s">
        <v>47</v>
      </c>
      <c r="J1959" s="254">
        <v>150000</v>
      </c>
      <c r="K1959" s="254">
        <f t="shared" si="297"/>
        <v>108600000</v>
      </c>
      <c r="L1959" s="178">
        <v>724</v>
      </c>
      <c r="M1959" s="179" t="s">
        <v>47</v>
      </c>
      <c r="N1959" s="254">
        <v>150000</v>
      </c>
      <c r="O1959" s="254">
        <f t="shared" si="298"/>
        <v>108600000</v>
      </c>
      <c r="P1959" s="178">
        <v>724</v>
      </c>
      <c r="Q1959" s="179" t="s">
        <v>47</v>
      </c>
      <c r="R1959" s="254">
        <v>150000</v>
      </c>
      <c r="S1959" s="254">
        <f t="shared" si="299"/>
        <v>108600000</v>
      </c>
      <c r="T1959" s="251">
        <f t="shared" si="287"/>
        <v>0</v>
      </c>
    </row>
    <row r="1960" spans="2:20" ht="15.9" hidden="1" x14ac:dyDescent="0.4">
      <c r="B1960" s="208"/>
      <c r="C1960" s="180" t="s">
        <v>672</v>
      </c>
      <c r="D1960" s="178">
        <v>89</v>
      </c>
      <c r="E1960" s="179" t="s">
        <v>47</v>
      </c>
      <c r="F1960" s="254">
        <v>150000</v>
      </c>
      <c r="G1960" s="254">
        <f t="shared" si="296"/>
        <v>13350000</v>
      </c>
      <c r="H1960" s="178">
        <v>89</v>
      </c>
      <c r="I1960" s="179" t="s">
        <v>47</v>
      </c>
      <c r="J1960" s="254">
        <v>150000</v>
      </c>
      <c r="K1960" s="254">
        <f t="shared" si="297"/>
        <v>13350000</v>
      </c>
      <c r="L1960" s="178">
        <v>89</v>
      </c>
      <c r="M1960" s="179" t="s">
        <v>47</v>
      </c>
      <c r="N1960" s="254">
        <v>150000</v>
      </c>
      <c r="O1960" s="254">
        <f t="shared" si="298"/>
        <v>13350000</v>
      </c>
      <c r="P1960" s="178">
        <v>89</v>
      </c>
      <c r="Q1960" s="179" t="s">
        <v>47</v>
      </c>
      <c r="R1960" s="254">
        <v>150000</v>
      </c>
      <c r="S1960" s="254">
        <f t="shared" si="299"/>
        <v>13350000</v>
      </c>
      <c r="T1960" s="251">
        <f t="shared" si="287"/>
        <v>0</v>
      </c>
    </row>
    <row r="1961" spans="2:20" ht="15.9" hidden="1" x14ac:dyDescent="0.4">
      <c r="B1961" s="208"/>
      <c r="C1961" s="180" t="s">
        <v>673</v>
      </c>
      <c r="D1961" s="178">
        <v>1</v>
      </c>
      <c r="E1961" s="179" t="s">
        <v>38</v>
      </c>
      <c r="F1961" s="254">
        <v>3820000</v>
      </c>
      <c r="G1961" s="254">
        <f t="shared" si="296"/>
        <v>3820000</v>
      </c>
      <c r="H1961" s="178">
        <v>1</v>
      </c>
      <c r="I1961" s="179" t="s">
        <v>38</v>
      </c>
      <c r="J1961" s="254">
        <v>3820000</v>
      </c>
      <c r="K1961" s="254">
        <f t="shared" si="297"/>
        <v>3820000</v>
      </c>
      <c r="L1961" s="178">
        <v>1</v>
      </c>
      <c r="M1961" s="179" t="s">
        <v>38</v>
      </c>
      <c r="N1961" s="254">
        <v>3820000</v>
      </c>
      <c r="O1961" s="254">
        <f t="shared" si="298"/>
        <v>3820000</v>
      </c>
      <c r="P1961" s="178">
        <v>1</v>
      </c>
      <c r="Q1961" s="179" t="s">
        <v>38</v>
      </c>
      <c r="R1961" s="254">
        <v>3820000</v>
      </c>
      <c r="S1961" s="254">
        <f t="shared" si="299"/>
        <v>3820000</v>
      </c>
      <c r="T1961" s="251">
        <f t="shared" si="287"/>
        <v>0</v>
      </c>
    </row>
    <row r="1962" spans="2:20" ht="15.9" hidden="1" x14ac:dyDescent="0.4">
      <c r="B1962" s="208"/>
      <c r="C1962" s="180" t="s">
        <v>711</v>
      </c>
      <c r="D1962" s="178">
        <v>1</v>
      </c>
      <c r="E1962" s="179" t="s">
        <v>38</v>
      </c>
      <c r="F1962" s="254">
        <v>8400000</v>
      </c>
      <c r="G1962" s="254">
        <f t="shared" si="296"/>
        <v>8400000</v>
      </c>
      <c r="H1962" s="178">
        <v>1</v>
      </c>
      <c r="I1962" s="179" t="s">
        <v>38</v>
      </c>
      <c r="J1962" s="254">
        <v>8400000</v>
      </c>
      <c r="K1962" s="254">
        <f t="shared" si="297"/>
        <v>8400000</v>
      </c>
      <c r="L1962" s="178">
        <v>1</v>
      </c>
      <c r="M1962" s="179" t="s">
        <v>38</v>
      </c>
      <c r="N1962" s="254">
        <v>8400000</v>
      </c>
      <c r="O1962" s="254">
        <f t="shared" si="298"/>
        <v>8400000</v>
      </c>
      <c r="P1962" s="178">
        <v>1</v>
      </c>
      <c r="Q1962" s="179" t="s">
        <v>38</v>
      </c>
      <c r="R1962" s="254">
        <v>8400000</v>
      </c>
      <c r="S1962" s="254">
        <f t="shared" si="299"/>
        <v>8400000</v>
      </c>
      <c r="T1962" s="251">
        <f t="shared" si="287"/>
        <v>0</v>
      </c>
    </row>
    <row r="1963" spans="2:20" ht="15.9" hidden="1" x14ac:dyDescent="0.4">
      <c r="B1963" s="208"/>
      <c r="C1963" s="180" t="s">
        <v>60</v>
      </c>
      <c r="D1963" s="178">
        <v>1</v>
      </c>
      <c r="E1963" s="179" t="s">
        <v>38</v>
      </c>
      <c r="F1963" s="254">
        <v>9000000</v>
      </c>
      <c r="G1963" s="254">
        <f t="shared" si="296"/>
        <v>9000000</v>
      </c>
      <c r="H1963" s="178">
        <v>1</v>
      </c>
      <c r="I1963" s="179" t="s">
        <v>38</v>
      </c>
      <c r="J1963" s="254">
        <v>9000000</v>
      </c>
      <c r="K1963" s="254">
        <f t="shared" si="297"/>
        <v>9000000</v>
      </c>
      <c r="L1963" s="178">
        <v>1</v>
      </c>
      <c r="M1963" s="179" t="s">
        <v>38</v>
      </c>
      <c r="N1963" s="254">
        <v>9000000</v>
      </c>
      <c r="O1963" s="254">
        <f t="shared" si="298"/>
        <v>9000000</v>
      </c>
      <c r="P1963" s="178">
        <v>1</v>
      </c>
      <c r="Q1963" s="179" t="s">
        <v>38</v>
      </c>
      <c r="R1963" s="254">
        <v>9000000</v>
      </c>
      <c r="S1963" s="254">
        <f t="shared" si="299"/>
        <v>9000000</v>
      </c>
      <c r="T1963" s="251">
        <f t="shared" si="287"/>
        <v>0</v>
      </c>
    </row>
    <row r="1964" spans="2:20" ht="15.9" hidden="1" x14ac:dyDescent="0.4">
      <c r="B1964" s="208">
        <v>525119</v>
      </c>
      <c r="C1964" s="180" t="s">
        <v>42</v>
      </c>
      <c r="D1964" s="178"/>
      <c r="E1964" s="179"/>
      <c r="F1964" s="180">
        <v>0</v>
      </c>
      <c r="G1964" s="254">
        <f>SUM(G1965:G1971)</f>
        <v>84123000</v>
      </c>
      <c r="H1964" s="178"/>
      <c r="I1964" s="179"/>
      <c r="J1964" s="180">
        <v>0</v>
      </c>
      <c r="K1964" s="254">
        <f>SUM(K1965:K1971)</f>
        <v>84123000</v>
      </c>
      <c r="L1964" s="178"/>
      <c r="M1964" s="179"/>
      <c r="N1964" s="180">
        <v>0</v>
      </c>
      <c r="O1964" s="254">
        <f>SUM(O1965:O1971)</f>
        <v>65763000</v>
      </c>
      <c r="P1964" s="178"/>
      <c r="Q1964" s="179"/>
      <c r="R1964" s="180">
        <v>0</v>
      </c>
      <c r="S1964" s="254">
        <f>SUM(S1965:S1971)</f>
        <v>65763000</v>
      </c>
      <c r="T1964" s="251">
        <f t="shared" si="287"/>
        <v>0</v>
      </c>
    </row>
    <row r="1965" spans="2:20" ht="15.9" hidden="1" x14ac:dyDescent="0.4">
      <c r="B1965" s="208"/>
      <c r="C1965" s="180" t="s">
        <v>708</v>
      </c>
      <c r="D1965" s="178">
        <v>1</v>
      </c>
      <c r="E1965" s="179" t="s">
        <v>38</v>
      </c>
      <c r="F1965" s="254">
        <v>14035000</v>
      </c>
      <c r="G1965" s="254">
        <f t="shared" ref="G1965:G1971" si="300">ROUNDDOWN(D1965*F1965,-3)</f>
        <v>14035000</v>
      </c>
      <c r="H1965" s="178">
        <v>1</v>
      </c>
      <c r="I1965" s="179" t="s">
        <v>38</v>
      </c>
      <c r="J1965" s="254">
        <v>14035000</v>
      </c>
      <c r="K1965" s="254">
        <f t="shared" ref="K1965:K1971" si="301">ROUNDDOWN(H1965*J1965,-3)</f>
        <v>14035000</v>
      </c>
      <c r="L1965" s="178">
        <v>1</v>
      </c>
      <c r="M1965" s="179" t="s">
        <v>38</v>
      </c>
      <c r="N1965" s="254">
        <v>14035000</v>
      </c>
      <c r="O1965" s="254">
        <f t="shared" ref="O1965:O1971" si="302">ROUNDDOWN(L1965*N1965,-3)</f>
        <v>14035000</v>
      </c>
      <c r="P1965" s="178">
        <v>1</v>
      </c>
      <c r="Q1965" s="179" t="s">
        <v>38</v>
      </c>
      <c r="R1965" s="254">
        <v>14035000</v>
      </c>
      <c r="S1965" s="254">
        <f t="shared" ref="S1965:S1971" si="303">ROUNDDOWN(P1965*R1965,-3)</f>
        <v>14035000</v>
      </c>
      <c r="T1965" s="251">
        <f t="shared" si="287"/>
        <v>0</v>
      </c>
    </row>
    <row r="1966" spans="2:20" ht="15.9" hidden="1" x14ac:dyDescent="0.4">
      <c r="B1966" s="208" t="s">
        <v>27</v>
      </c>
      <c r="C1966" s="180" t="s">
        <v>44</v>
      </c>
      <c r="D1966" s="178">
        <v>24</v>
      </c>
      <c r="E1966" s="179" t="s">
        <v>40</v>
      </c>
      <c r="F1966" s="254">
        <v>450000</v>
      </c>
      <c r="G1966" s="254">
        <f t="shared" si="300"/>
        <v>10800000</v>
      </c>
      <c r="H1966" s="178">
        <v>24</v>
      </c>
      <c r="I1966" s="179" t="s">
        <v>40</v>
      </c>
      <c r="J1966" s="254">
        <v>450000</v>
      </c>
      <c r="K1966" s="254">
        <f t="shared" si="301"/>
        <v>10800000</v>
      </c>
      <c r="L1966" s="178">
        <v>24</v>
      </c>
      <c r="M1966" s="179" t="s">
        <v>40</v>
      </c>
      <c r="N1966" s="254">
        <v>450000</v>
      </c>
      <c r="O1966" s="254">
        <f t="shared" si="302"/>
        <v>10800000</v>
      </c>
      <c r="P1966" s="178">
        <v>24</v>
      </c>
      <c r="Q1966" s="179" t="s">
        <v>40</v>
      </c>
      <c r="R1966" s="254">
        <v>450000</v>
      </c>
      <c r="S1966" s="254">
        <f t="shared" si="303"/>
        <v>10800000</v>
      </c>
      <c r="T1966" s="251">
        <f t="shared" si="287"/>
        <v>0</v>
      </c>
    </row>
    <row r="1967" spans="2:20" ht="15.9" hidden="1" x14ac:dyDescent="0.4">
      <c r="B1967" s="208" t="s">
        <v>27</v>
      </c>
      <c r="C1967" s="180" t="s">
        <v>58</v>
      </c>
      <c r="D1967" s="178">
        <v>216</v>
      </c>
      <c r="E1967" s="179" t="s">
        <v>59</v>
      </c>
      <c r="F1967" s="254">
        <v>85000</v>
      </c>
      <c r="G1967" s="254">
        <f t="shared" si="300"/>
        <v>18360000</v>
      </c>
      <c r="H1967" s="178">
        <v>216</v>
      </c>
      <c r="I1967" s="179" t="s">
        <v>59</v>
      </c>
      <c r="J1967" s="254">
        <v>85000</v>
      </c>
      <c r="K1967" s="254">
        <f t="shared" si="301"/>
        <v>18360000</v>
      </c>
      <c r="L1967" s="178">
        <v>0</v>
      </c>
      <c r="M1967" s="179" t="s">
        <v>59</v>
      </c>
      <c r="N1967" s="254">
        <v>85000</v>
      </c>
      <c r="O1967" s="254">
        <f t="shared" si="302"/>
        <v>0</v>
      </c>
      <c r="P1967" s="178">
        <v>0</v>
      </c>
      <c r="Q1967" s="179" t="s">
        <v>59</v>
      </c>
      <c r="R1967" s="254">
        <v>85000</v>
      </c>
      <c r="S1967" s="254">
        <f t="shared" si="303"/>
        <v>0</v>
      </c>
      <c r="T1967" s="251">
        <f t="shared" si="287"/>
        <v>0</v>
      </c>
    </row>
    <row r="1968" spans="2:20" ht="15.9" hidden="1" x14ac:dyDescent="0.4">
      <c r="B1968" s="208" t="s">
        <v>27</v>
      </c>
      <c r="C1968" s="180" t="s">
        <v>709</v>
      </c>
      <c r="D1968" s="178">
        <v>1</v>
      </c>
      <c r="E1968" s="179" t="s">
        <v>38</v>
      </c>
      <c r="F1968" s="254">
        <v>11328000</v>
      </c>
      <c r="G1968" s="254">
        <f t="shared" si="300"/>
        <v>11328000</v>
      </c>
      <c r="H1968" s="178">
        <v>1</v>
      </c>
      <c r="I1968" s="179" t="s">
        <v>38</v>
      </c>
      <c r="J1968" s="254">
        <v>11328000</v>
      </c>
      <c r="K1968" s="254">
        <f t="shared" si="301"/>
        <v>11328000</v>
      </c>
      <c r="L1968" s="178">
        <v>1</v>
      </c>
      <c r="M1968" s="179" t="s">
        <v>38</v>
      </c>
      <c r="N1968" s="254">
        <v>11328000</v>
      </c>
      <c r="O1968" s="254">
        <f t="shared" si="302"/>
        <v>11328000</v>
      </c>
      <c r="P1968" s="178">
        <v>1</v>
      </c>
      <c r="Q1968" s="179" t="s">
        <v>38</v>
      </c>
      <c r="R1968" s="254">
        <v>11328000</v>
      </c>
      <c r="S1968" s="254">
        <f t="shared" si="303"/>
        <v>11328000</v>
      </c>
      <c r="T1968" s="251">
        <f t="shared" si="287"/>
        <v>0</v>
      </c>
    </row>
    <row r="1969" spans="2:20" ht="15.9" hidden="1" x14ac:dyDescent="0.4">
      <c r="B1969" s="208"/>
      <c r="C1969" s="180" t="s">
        <v>635</v>
      </c>
      <c r="D1969" s="178">
        <v>1</v>
      </c>
      <c r="E1969" s="179" t="s">
        <v>38</v>
      </c>
      <c r="F1969" s="254">
        <v>1200000</v>
      </c>
      <c r="G1969" s="254">
        <f t="shared" si="300"/>
        <v>1200000</v>
      </c>
      <c r="H1969" s="178">
        <v>1</v>
      </c>
      <c r="I1969" s="179" t="s">
        <v>38</v>
      </c>
      <c r="J1969" s="254">
        <v>1200000</v>
      </c>
      <c r="K1969" s="254">
        <f t="shared" si="301"/>
        <v>1200000</v>
      </c>
      <c r="L1969" s="178">
        <v>1</v>
      </c>
      <c r="M1969" s="179" t="s">
        <v>38</v>
      </c>
      <c r="N1969" s="254">
        <v>1200000</v>
      </c>
      <c r="O1969" s="254">
        <f t="shared" si="302"/>
        <v>1200000</v>
      </c>
      <c r="P1969" s="178">
        <v>1</v>
      </c>
      <c r="Q1969" s="179" t="s">
        <v>38</v>
      </c>
      <c r="R1969" s="254">
        <v>1200000</v>
      </c>
      <c r="S1969" s="254">
        <f t="shared" si="303"/>
        <v>1200000</v>
      </c>
      <c r="T1969" s="251">
        <f t="shared" si="287"/>
        <v>0</v>
      </c>
    </row>
    <row r="1970" spans="2:20" ht="15.9" hidden="1" x14ac:dyDescent="0.4">
      <c r="B1970" s="208"/>
      <c r="C1970" s="180" t="s">
        <v>706</v>
      </c>
      <c r="D1970" s="178">
        <v>1</v>
      </c>
      <c r="E1970" s="179" t="s">
        <v>38</v>
      </c>
      <c r="F1970" s="254">
        <v>2000000</v>
      </c>
      <c r="G1970" s="254">
        <f t="shared" si="300"/>
        <v>2000000</v>
      </c>
      <c r="H1970" s="178">
        <v>1</v>
      </c>
      <c r="I1970" s="179" t="s">
        <v>38</v>
      </c>
      <c r="J1970" s="254">
        <v>2000000</v>
      </c>
      <c r="K1970" s="254">
        <f t="shared" si="301"/>
        <v>2000000</v>
      </c>
      <c r="L1970" s="178">
        <v>1</v>
      </c>
      <c r="M1970" s="179" t="s">
        <v>38</v>
      </c>
      <c r="N1970" s="254">
        <v>2000000</v>
      </c>
      <c r="O1970" s="254">
        <f t="shared" si="302"/>
        <v>2000000</v>
      </c>
      <c r="P1970" s="178">
        <v>1</v>
      </c>
      <c r="Q1970" s="179" t="s">
        <v>38</v>
      </c>
      <c r="R1970" s="254">
        <v>2000000</v>
      </c>
      <c r="S1970" s="254">
        <f t="shared" si="303"/>
        <v>2000000</v>
      </c>
      <c r="T1970" s="251">
        <f t="shared" si="287"/>
        <v>0</v>
      </c>
    </row>
    <row r="1971" spans="2:20" ht="15.9" hidden="1" x14ac:dyDescent="0.4">
      <c r="B1971" s="208"/>
      <c r="C1971" s="180" t="s">
        <v>712</v>
      </c>
      <c r="D1971" s="178">
        <v>24</v>
      </c>
      <c r="E1971" s="179" t="s">
        <v>40</v>
      </c>
      <c r="F1971" s="254">
        <v>1100000</v>
      </c>
      <c r="G1971" s="254">
        <f t="shared" si="300"/>
        <v>26400000</v>
      </c>
      <c r="H1971" s="178">
        <v>24</v>
      </c>
      <c r="I1971" s="179" t="s">
        <v>40</v>
      </c>
      <c r="J1971" s="254">
        <v>1100000</v>
      </c>
      <c r="K1971" s="254">
        <f t="shared" si="301"/>
        <v>26400000</v>
      </c>
      <c r="L1971" s="178">
        <v>24</v>
      </c>
      <c r="M1971" s="179" t="s">
        <v>40</v>
      </c>
      <c r="N1971" s="254">
        <v>1100000</v>
      </c>
      <c r="O1971" s="254">
        <f t="shared" si="302"/>
        <v>26400000</v>
      </c>
      <c r="P1971" s="178">
        <v>24</v>
      </c>
      <c r="Q1971" s="179" t="s">
        <v>40</v>
      </c>
      <c r="R1971" s="254">
        <v>1100000</v>
      </c>
      <c r="S1971" s="254">
        <f t="shared" si="303"/>
        <v>26400000</v>
      </c>
      <c r="T1971" s="251">
        <f t="shared" si="287"/>
        <v>0</v>
      </c>
    </row>
    <row r="1972" spans="2:20" ht="29.15" hidden="1" x14ac:dyDescent="0.4">
      <c r="B1972" s="312" t="s">
        <v>384</v>
      </c>
      <c r="C1972" s="313" t="s">
        <v>713</v>
      </c>
      <c r="D1972" s="269">
        <v>24</v>
      </c>
      <c r="E1972" s="270" t="s">
        <v>30</v>
      </c>
      <c r="F1972" s="254">
        <v>0</v>
      </c>
      <c r="G1972" s="254">
        <f>G1973+G1977</f>
        <v>105804000</v>
      </c>
      <c r="H1972" s="314">
        <v>24</v>
      </c>
      <c r="I1972" s="315" t="s">
        <v>30</v>
      </c>
      <c r="J1972" s="316">
        <v>0</v>
      </c>
      <c r="K1972" s="316">
        <f>K1973+K1977</f>
        <v>105804000</v>
      </c>
      <c r="L1972" s="314">
        <v>24</v>
      </c>
      <c r="M1972" s="315" t="s">
        <v>30</v>
      </c>
      <c r="N1972" s="316">
        <v>0</v>
      </c>
      <c r="O1972" s="316">
        <f>O1973+O1977</f>
        <v>99684000</v>
      </c>
      <c r="P1972" s="314">
        <v>24</v>
      </c>
      <c r="Q1972" s="315" t="s">
        <v>30</v>
      </c>
      <c r="R1972" s="316">
        <v>0</v>
      </c>
      <c r="S1972" s="316">
        <f>S1973+S1977</f>
        <v>99684000</v>
      </c>
      <c r="T1972" s="251">
        <f t="shared" si="287"/>
        <v>0</v>
      </c>
    </row>
    <row r="1973" spans="2:20" ht="15.9" hidden="1" x14ac:dyDescent="0.4">
      <c r="B1973" s="208">
        <v>525111</v>
      </c>
      <c r="C1973" s="180" t="s">
        <v>174</v>
      </c>
      <c r="D1973" s="178"/>
      <c r="E1973" s="179"/>
      <c r="F1973" s="180"/>
      <c r="G1973" s="254">
        <f>SUM(G1974:G1976)</f>
        <v>56220000</v>
      </c>
      <c r="H1973" s="178"/>
      <c r="I1973" s="179"/>
      <c r="J1973" s="180"/>
      <c r="K1973" s="254">
        <f>SUM(K1974:K1976)</f>
        <v>56220000</v>
      </c>
      <c r="L1973" s="178"/>
      <c r="M1973" s="179"/>
      <c r="N1973" s="180"/>
      <c r="O1973" s="254">
        <f>SUM(O1974:O1976)</f>
        <v>56220000</v>
      </c>
      <c r="P1973" s="178"/>
      <c r="Q1973" s="179"/>
      <c r="R1973" s="180"/>
      <c r="S1973" s="254">
        <f>SUM(S1974:S1976)</f>
        <v>56220000</v>
      </c>
      <c r="T1973" s="251">
        <f t="shared" si="287"/>
        <v>0</v>
      </c>
    </row>
    <row r="1974" spans="2:20" ht="15.9" hidden="1" x14ac:dyDescent="0.4">
      <c r="B1974" s="208" t="s">
        <v>27</v>
      </c>
      <c r="C1974" s="180" t="s">
        <v>46</v>
      </c>
      <c r="D1974" s="178">
        <v>84</v>
      </c>
      <c r="E1974" s="179" t="s">
        <v>47</v>
      </c>
      <c r="F1974" s="254">
        <v>150000</v>
      </c>
      <c r="G1974" s="254">
        <f>ROUNDDOWN(D1974*F1974,-3)</f>
        <v>12600000</v>
      </c>
      <c r="H1974" s="178">
        <v>84</v>
      </c>
      <c r="I1974" s="179" t="s">
        <v>47</v>
      </c>
      <c r="J1974" s="254">
        <v>150000</v>
      </c>
      <c r="K1974" s="254">
        <f>ROUNDDOWN(H1974*J1974,-3)</f>
        <v>12600000</v>
      </c>
      <c r="L1974" s="178">
        <v>84</v>
      </c>
      <c r="M1974" s="179" t="s">
        <v>47</v>
      </c>
      <c r="N1974" s="254">
        <v>150000</v>
      </c>
      <c r="O1974" s="254">
        <f>ROUNDDOWN(L1974*N1974,-3)</f>
        <v>12600000</v>
      </c>
      <c r="P1974" s="178">
        <v>84</v>
      </c>
      <c r="Q1974" s="179" t="s">
        <v>47</v>
      </c>
      <c r="R1974" s="254">
        <v>150000</v>
      </c>
      <c r="S1974" s="254">
        <f>ROUNDDOWN(P1974*R1974,-3)</f>
        <v>12600000</v>
      </c>
      <c r="T1974" s="251">
        <f t="shared" si="287"/>
        <v>0</v>
      </c>
    </row>
    <row r="1975" spans="2:20" ht="15.9" hidden="1" x14ac:dyDescent="0.4">
      <c r="B1975" s="208" t="s">
        <v>27</v>
      </c>
      <c r="C1975" s="180" t="s">
        <v>48</v>
      </c>
      <c r="D1975" s="178">
        <v>262</v>
      </c>
      <c r="E1975" s="179" t="s">
        <v>47</v>
      </c>
      <c r="F1975" s="254">
        <v>150000</v>
      </c>
      <c r="G1975" s="254">
        <f>ROUNDDOWN(D1975*F1975,-3)</f>
        <v>39300000</v>
      </c>
      <c r="H1975" s="178">
        <v>262</v>
      </c>
      <c r="I1975" s="179" t="s">
        <v>47</v>
      </c>
      <c r="J1975" s="254">
        <v>150000</v>
      </c>
      <c r="K1975" s="254">
        <f>ROUNDDOWN(H1975*J1975,-3)</f>
        <v>39300000</v>
      </c>
      <c r="L1975" s="178">
        <v>262</v>
      </c>
      <c r="M1975" s="179" t="s">
        <v>47</v>
      </c>
      <c r="N1975" s="254">
        <v>150000</v>
      </c>
      <c r="O1975" s="254">
        <f>ROUNDDOWN(L1975*N1975,-3)</f>
        <v>39300000</v>
      </c>
      <c r="P1975" s="178">
        <v>262</v>
      </c>
      <c r="Q1975" s="179" t="s">
        <v>47</v>
      </c>
      <c r="R1975" s="254">
        <v>150000</v>
      </c>
      <c r="S1975" s="254">
        <f>ROUNDDOWN(P1975*R1975,-3)</f>
        <v>39300000</v>
      </c>
      <c r="T1975" s="251">
        <f t="shared" si="287"/>
        <v>0</v>
      </c>
    </row>
    <row r="1976" spans="2:20" ht="15.9" hidden="1" x14ac:dyDescent="0.4">
      <c r="B1976" s="208"/>
      <c r="C1976" s="180" t="s">
        <v>60</v>
      </c>
      <c r="D1976" s="178">
        <v>1</v>
      </c>
      <c r="E1976" s="179" t="s">
        <v>38</v>
      </c>
      <c r="F1976" s="254">
        <v>4320000</v>
      </c>
      <c r="G1976" s="254">
        <f>ROUNDDOWN(D1976*F1976,-3)</f>
        <v>4320000</v>
      </c>
      <c r="H1976" s="178">
        <v>1</v>
      </c>
      <c r="I1976" s="179" t="s">
        <v>38</v>
      </c>
      <c r="J1976" s="254">
        <v>4320000</v>
      </c>
      <c r="K1976" s="254">
        <f>ROUNDDOWN(H1976*J1976,-3)</f>
        <v>4320000</v>
      </c>
      <c r="L1976" s="178">
        <v>1</v>
      </c>
      <c r="M1976" s="179" t="s">
        <v>38</v>
      </c>
      <c r="N1976" s="254">
        <v>4320000</v>
      </c>
      <c r="O1976" s="254">
        <f>ROUNDDOWN(L1976*N1976,-3)</f>
        <v>4320000</v>
      </c>
      <c r="P1976" s="178">
        <v>1</v>
      </c>
      <c r="Q1976" s="179" t="s">
        <v>38</v>
      </c>
      <c r="R1976" s="254">
        <v>4320000</v>
      </c>
      <c r="S1976" s="254">
        <f>ROUNDDOWN(P1976*R1976,-3)</f>
        <v>4320000</v>
      </c>
      <c r="T1976" s="251">
        <f t="shared" si="287"/>
        <v>0</v>
      </c>
    </row>
    <row r="1977" spans="2:20" ht="15.9" hidden="1" x14ac:dyDescent="0.4">
      <c r="B1977" s="208">
        <v>525119</v>
      </c>
      <c r="C1977" s="180" t="s">
        <v>42</v>
      </c>
      <c r="D1977" s="178"/>
      <c r="E1977" s="179"/>
      <c r="F1977" s="180"/>
      <c r="G1977" s="254">
        <f>SUM(G1978:G1982)</f>
        <v>49584000</v>
      </c>
      <c r="H1977" s="178"/>
      <c r="I1977" s="179"/>
      <c r="J1977" s="180"/>
      <c r="K1977" s="254">
        <f>SUM(K1978:K1982)</f>
        <v>49584000</v>
      </c>
      <c r="L1977" s="178"/>
      <c r="M1977" s="179"/>
      <c r="N1977" s="180"/>
      <c r="O1977" s="254">
        <f>SUM(O1978:O1982)</f>
        <v>43464000</v>
      </c>
      <c r="P1977" s="178"/>
      <c r="Q1977" s="179"/>
      <c r="R1977" s="180"/>
      <c r="S1977" s="254">
        <f>SUM(S1978:S1982)</f>
        <v>43464000</v>
      </c>
      <c r="T1977" s="251">
        <f t="shared" si="287"/>
        <v>0</v>
      </c>
    </row>
    <row r="1978" spans="2:20" ht="15.9" hidden="1" x14ac:dyDescent="0.4">
      <c r="B1978" s="208"/>
      <c r="C1978" s="180" t="s">
        <v>44</v>
      </c>
      <c r="D1978" s="178">
        <v>24</v>
      </c>
      <c r="E1978" s="179" t="s">
        <v>40</v>
      </c>
      <c r="F1978" s="254">
        <v>450000</v>
      </c>
      <c r="G1978" s="254">
        <f t="shared" ref="G1978:G1982" si="304">ROUNDDOWN(D1978*F1978,-3)</f>
        <v>10800000</v>
      </c>
      <c r="H1978" s="178">
        <v>24</v>
      </c>
      <c r="I1978" s="179" t="s">
        <v>40</v>
      </c>
      <c r="J1978" s="254">
        <v>450000</v>
      </c>
      <c r="K1978" s="254">
        <f t="shared" ref="K1978:K1982" si="305">ROUNDDOWN(H1978*J1978,-3)</f>
        <v>10800000</v>
      </c>
      <c r="L1978" s="178">
        <v>24</v>
      </c>
      <c r="M1978" s="179" t="s">
        <v>40</v>
      </c>
      <c r="N1978" s="254">
        <v>450000</v>
      </c>
      <c r="O1978" s="254">
        <f t="shared" ref="O1978:O1982" si="306">ROUNDDOWN(L1978*N1978,-3)</f>
        <v>10800000</v>
      </c>
      <c r="P1978" s="178">
        <v>24</v>
      </c>
      <c r="Q1978" s="179" t="s">
        <v>40</v>
      </c>
      <c r="R1978" s="254">
        <v>450000</v>
      </c>
      <c r="S1978" s="254">
        <f t="shared" ref="S1978:S1982" si="307">ROUNDDOWN(P1978*R1978,-3)</f>
        <v>10800000</v>
      </c>
      <c r="T1978" s="251">
        <f t="shared" si="287"/>
        <v>0</v>
      </c>
    </row>
    <row r="1979" spans="2:20" ht="15.9" hidden="1" x14ac:dyDescent="0.4">
      <c r="B1979" s="208" t="s">
        <v>27</v>
      </c>
      <c r="C1979" s="180" t="s">
        <v>58</v>
      </c>
      <c r="D1979" s="178">
        <v>72</v>
      </c>
      <c r="E1979" s="179" t="s">
        <v>59</v>
      </c>
      <c r="F1979" s="254">
        <v>85000</v>
      </c>
      <c r="G1979" s="254">
        <f t="shared" si="304"/>
        <v>6120000</v>
      </c>
      <c r="H1979" s="178">
        <v>72</v>
      </c>
      <c r="I1979" s="179" t="s">
        <v>59</v>
      </c>
      <c r="J1979" s="254">
        <v>85000</v>
      </c>
      <c r="K1979" s="254">
        <f t="shared" si="305"/>
        <v>6120000</v>
      </c>
      <c r="L1979" s="178">
        <v>0</v>
      </c>
      <c r="M1979" s="179" t="s">
        <v>59</v>
      </c>
      <c r="N1979" s="254">
        <v>85000</v>
      </c>
      <c r="O1979" s="254">
        <f t="shared" si="306"/>
        <v>0</v>
      </c>
      <c r="P1979" s="178">
        <v>0</v>
      </c>
      <c r="Q1979" s="179" t="s">
        <v>59</v>
      </c>
      <c r="R1979" s="254">
        <v>85000</v>
      </c>
      <c r="S1979" s="254">
        <f t="shared" si="307"/>
        <v>0</v>
      </c>
      <c r="T1979" s="251">
        <f t="shared" si="287"/>
        <v>0</v>
      </c>
    </row>
    <row r="1980" spans="2:20" ht="15.9" hidden="1" x14ac:dyDescent="0.4">
      <c r="B1980" s="208" t="s">
        <v>27</v>
      </c>
      <c r="C1980" s="180" t="s">
        <v>709</v>
      </c>
      <c r="D1980" s="178">
        <v>1</v>
      </c>
      <c r="E1980" s="179" t="s">
        <v>38</v>
      </c>
      <c r="F1980" s="254">
        <v>5664000</v>
      </c>
      <c r="G1980" s="254">
        <f t="shared" si="304"/>
        <v>5664000</v>
      </c>
      <c r="H1980" s="178">
        <v>1</v>
      </c>
      <c r="I1980" s="179" t="s">
        <v>38</v>
      </c>
      <c r="J1980" s="254">
        <v>5664000</v>
      </c>
      <c r="K1980" s="254">
        <f t="shared" si="305"/>
        <v>5664000</v>
      </c>
      <c r="L1980" s="178">
        <v>1</v>
      </c>
      <c r="M1980" s="179" t="s">
        <v>38</v>
      </c>
      <c r="N1980" s="254">
        <v>5664000</v>
      </c>
      <c r="O1980" s="254">
        <f t="shared" si="306"/>
        <v>5664000</v>
      </c>
      <c r="P1980" s="178">
        <v>1</v>
      </c>
      <c r="Q1980" s="179" t="s">
        <v>38</v>
      </c>
      <c r="R1980" s="254">
        <v>5664000</v>
      </c>
      <c r="S1980" s="254">
        <f t="shared" si="307"/>
        <v>5664000</v>
      </c>
      <c r="T1980" s="251">
        <f t="shared" si="287"/>
        <v>0</v>
      </c>
    </row>
    <row r="1981" spans="2:20" ht="15.9" hidden="1" x14ac:dyDescent="0.4">
      <c r="B1981" s="208"/>
      <c r="C1981" s="180" t="s">
        <v>635</v>
      </c>
      <c r="D1981" s="178">
        <v>1</v>
      </c>
      <c r="E1981" s="179" t="s">
        <v>38</v>
      </c>
      <c r="F1981" s="254">
        <v>600000</v>
      </c>
      <c r="G1981" s="254">
        <f t="shared" si="304"/>
        <v>600000</v>
      </c>
      <c r="H1981" s="178">
        <v>1</v>
      </c>
      <c r="I1981" s="179" t="s">
        <v>38</v>
      </c>
      <c r="J1981" s="254">
        <v>600000</v>
      </c>
      <c r="K1981" s="254">
        <f t="shared" si="305"/>
        <v>600000</v>
      </c>
      <c r="L1981" s="178">
        <v>1</v>
      </c>
      <c r="M1981" s="179" t="s">
        <v>38</v>
      </c>
      <c r="N1981" s="254">
        <v>600000</v>
      </c>
      <c r="O1981" s="254">
        <f t="shared" si="306"/>
        <v>600000</v>
      </c>
      <c r="P1981" s="178">
        <v>1</v>
      </c>
      <c r="Q1981" s="179" t="s">
        <v>38</v>
      </c>
      <c r="R1981" s="254">
        <v>600000</v>
      </c>
      <c r="S1981" s="254">
        <f t="shared" si="307"/>
        <v>600000</v>
      </c>
      <c r="T1981" s="251">
        <f t="shared" si="287"/>
        <v>0</v>
      </c>
    </row>
    <row r="1982" spans="2:20" ht="15.9" hidden="1" x14ac:dyDescent="0.4">
      <c r="B1982" s="208"/>
      <c r="C1982" s="180" t="s">
        <v>712</v>
      </c>
      <c r="D1982" s="178">
        <v>24</v>
      </c>
      <c r="E1982" s="179" t="s">
        <v>40</v>
      </c>
      <c r="F1982" s="254">
        <v>1100000</v>
      </c>
      <c r="G1982" s="254">
        <f t="shared" si="304"/>
        <v>26400000</v>
      </c>
      <c r="H1982" s="178">
        <v>24</v>
      </c>
      <c r="I1982" s="179" t="s">
        <v>40</v>
      </c>
      <c r="J1982" s="254">
        <v>1100000</v>
      </c>
      <c r="K1982" s="254">
        <f t="shared" si="305"/>
        <v>26400000</v>
      </c>
      <c r="L1982" s="178">
        <v>24</v>
      </c>
      <c r="M1982" s="179" t="s">
        <v>40</v>
      </c>
      <c r="N1982" s="254">
        <v>1100000</v>
      </c>
      <c r="O1982" s="254">
        <f t="shared" si="306"/>
        <v>26400000</v>
      </c>
      <c r="P1982" s="178">
        <v>24</v>
      </c>
      <c r="Q1982" s="179" t="s">
        <v>40</v>
      </c>
      <c r="R1982" s="254">
        <v>1100000</v>
      </c>
      <c r="S1982" s="254">
        <f t="shared" si="307"/>
        <v>26400000</v>
      </c>
      <c r="T1982" s="251">
        <f t="shared" si="287"/>
        <v>0</v>
      </c>
    </row>
    <row r="1983" spans="2:20" ht="15.9" hidden="1" x14ac:dyDescent="0.4">
      <c r="B1983" s="268" t="s">
        <v>251</v>
      </c>
      <c r="C1983" s="180" t="s">
        <v>619</v>
      </c>
      <c r="D1983" s="269">
        <f>D1984+D2052+D2020+D2035+D2067+D2083+D2017+D1995+D2006</f>
        <v>308</v>
      </c>
      <c r="E1983" s="270" t="s">
        <v>30</v>
      </c>
      <c r="F1983" s="254">
        <v>0</v>
      </c>
      <c r="G1983" s="269">
        <f>G1984+G2052+G2020+G2035+G2067+G2083+G2017+G1995+G2006</f>
        <v>2597132000</v>
      </c>
      <c r="H1983" s="269">
        <f>H1984+H2052+H2020+H2035+H2067+H2083+H2017+H1995+H2006</f>
        <v>308</v>
      </c>
      <c r="I1983" s="270" t="s">
        <v>30</v>
      </c>
      <c r="J1983" s="254">
        <v>0</v>
      </c>
      <c r="K1983" s="269">
        <f>K1984+K2052+K2020+K2035+K2067+K2083+K2017+K1995+K2006</f>
        <v>2597132000</v>
      </c>
      <c r="L1983" s="269">
        <f>L1984+L2052+L2020+L2035+L2067+L2083+L2017+L1995+L2006</f>
        <v>308</v>
      </c>
      <c r="M1983" s="270" t="s">
        <v>30</v>
      </c>
      <c r="N1983" s="254">
        <v>0</v>
      </c>
      <c r="O1983" s="269">
        <f>O1984+O2052+O2020+O2035+O2067+O2083+O2017+O1995+O2006</f>
        <v>2433833000</v>
      </c>
      <c r="P1983" s="269">
        <v>308</v>
      </c>
      <c r="Q1983" s="270" t="s">
        <v>30</v>
      </c>
      <c r="R1983" s="254">
        <v>0</v>
      </c>
      <c r="S1983" s="269">
        <f>S1984+S2052+S2020+S2035+S2067+S2083+S2017+S1995+S2006</f>
        <v>2433833000</v>
      </c>
      <c r="T1983" s="251">
        <f t="shared" si="287"/>
        <v>0</v>
      </c>
    </row>
    <row r="1984" spans="2:20" ht="29.15" hidden="1" x14ac:dyDescent="0.4">
      <c r="B1984" s="312" t="s">
        <v>34</v>
      </c>
      <c r="C1984" s="313" t="s">
        <v>714</v>
      </c>
      <c r="D1984" s="269">
        <v>23</v>
      </c>
      <c r="E1984" s="270" t="s">
        <v>30</v>
      </c>
      <c r="F1984" s="254">
        <v>0</v>
      </c>
      <c r="G1984" s="254">
        <f>G1985+G1989</f>
        <v>117467000</v>
      </c>
      <c r="H1984" s="314">
        <v>23</v>
      </c>
      <c r="I1984" s="315" t="s">
        <v>30</v>
      </c>
      <c r="J1984" s="316">
        <v>0</v>
      </c>
      <c r="K1984" s="316">
        <f>K1985+K1989</f>
        <v>117467000</v>
      </c>
      <c r="L1984" s="314">
        <v>23</v>
      </c>
      <c r="M1984" s="315" t="s">
        <v>30</v>
      </c>
      <c r="N1984" s="316">
        <v>0</v>
      </c>
      <c r="O1984" s="316">
        <f>O1985+O1989</f>
        <v>109775000</v>
      </c>
      <c r="P1984" s="314">
        <v>23</v>
      </c>
      <c r="Q1984" s="315" t="s">
        <v>30</v>
      </c>
      <c r="R1984" s="316">
        <v>0</v>
      </c>
      <c r="S1984" s="316">
        <f>S1985+S1989</f>
        <v>109775000</v>
      </c>
      <c r="T1984" s="251">
        <f t="shared" si="287"/>
        <v>0</v>
      </c>
    </row>
    <row r="1985" spans="2:20" ht="15.9" hidden="1" x14ac:dyDescent="0.4">
      <c r="B1985" s="208">
        <v>525111</v>
      </c>
      <c r="C1985" s="180" t="s">
        <v>174</v>
      </c>
      <c r="D1985" s="178">
        <v>0</v>
      </c>
      <c r="E1985" s="179"/>
      <c r="F1985" s="180">
        <v>0</v>
      </c>
      <c r="G1985" s="254">
        <f>SUM(G1986:G1988)</f>
        <v>70625000</v>
      </c>
      <c r="H1985" s="178">
        <v>0</v>
      </c>
      <c r="I1985" s="179"/>
      <c r="J1985" s="180">
        <v>0</v>
      </c>
      <c r="K1985" s="254">
        <f>SUM(K1986:K1988)</f>
        <v>70625000</v>
      </c>
      <c r="L1985" s="178">
        <v>0</v>
      </c>
      <c r="M1985" s="179"/>
      <c r="N1985" s="180">
        <v>0</v>
      </c>
      <c r="O1985" s="254">
        <f>SUM(O1986:O1988)</f>
        <v>70625000</v>
      </c>
      <c r="P1985" s="178">
        <v>0</v>
      </c>
      <c r="Q1985" s="179"/>
      <c r="R1985" s="180">
        <v>0</v>
      </c>
      <c r="S1985" s="254">
        <f>SUM(S1986:S1988)</f>
        <v>70625000</v>
      </c>
      <c r="T1985" s="251">
        <f t="shared" si="287"/>
        <v>0</v>
      </c>
    </row>
    <row r="1986" spans="2:20" ht="15.9" hidden="1" x14ac:dyDescent="0.4">
      <c r="B1986" s="208" t="s">
        <v>27</v>
      </c>
      <c r="C1986" s="180" t="s">
        <v>49</v>
      </c>
      <c r="D1986" s="178">
        <v>110</v>
      </c>
      <c r="E1986" s="179" t="s">
        <v>47</v>
      </c>
      <c r="F1986" s="254">
        <v>150000</v>
      </c>
      <c r="G1986" s="254">
        <f>ROUNDDOWN(D1986*F1986,-3)</f>
        <v>16500000</v>
      </c>
      <c r="H1986" s="178">
        <v>110</v>
      </c>
      <c r="I1986" s="179" t="s">
        <v>47</v>
      </c>
      <c r="J1986" s="254">
        <v>150000</v>
      </c>
      <c r="K1986" s="254">
        <f>ROUNDDOWN(H1986*J1986,-3)</f>
        <v>16500000</v>
      </c>
      <c r="L1986" s="178">
        <v>110</v>
      </c>
      <c r="M1986" s="179" t="s">
        <v>47</v>
      </c>
      <c r="N1986" s="254">
        <v>150000</v>
      </c>
      <c r="O1986" s="254">
        <f>ROUNDDOWN(L1986*N1986,-3)</f>
        <v>16500000</v>
      </c>
      <c r="P1986" s="178">
        <v>110</v>
      </c>
      <c r="Q1986" s="179" t="s">
        <v>47</v>
      </c>
      <c r="R1986" s="254">
        <v>150000</v>
      </c>
      <c r="S1986" s="254">
        <f>ROUNDDOWN(P1986*R1986,-3)</f>
        <v>16500000</v>
      </c>
      <c r="T1986" s="251">
        <f t="shared" si="287"/>
        <v>0</v>
      </c>
    </row>
    <row r="1987" spans="2:20" ht="15.9" hidden="1" x14ac:dyDescent="0.4">
      <c r="B1987" s="208" t="s">
        <v>27</v>
      </c>
      <c r="C1987" s="180" t="s">
        <v>68</v>
      </c>
      <c r="D1987" s="178">
        <v>1</v>
      </c>
      <c r="E1987" s="179" t="s">
        <v>38</v>
      </c>
      <c r="F1987" s="254">
        <v>6325000</v>
      </c>
      <c r="G1987" s="254">
        <f>ROUNDDOWN(D1987*F1987,-3)</f>
        <v>6325000</v>
      </c>
      <c r="H1987" s="178">
        <v>1</v>
      </c>
      <c r="I1987" s="179" t="s">
        <v>38</v>
      </c>
      <c r="J1987" s="254">
        <v>6325000</v>
      </c>
      <c r="K1987" s="254">
        <f>ROUNDDOWN(H1987*J1987,-3)</f>
        <v>6325000</v>
      </c>
      <c r="L1987" s="178">
        <v>1</v>
      </c>
      <c r="M1987" s="179" t="s">
        <v>38</v>
      </c>
      <c r="N1987" s="254">
        <v>6325000</v>
      </c>
      <c r="O1987" s="254">
        <f>ROUNDDOWN(L1987*N1987,-3)</f>
        <v>6325000</v>
      </c>
      <c r="P1987" s="178">
        <v>1</v>
      </c>
      <c r="Q1987" s="179" t="s">
        <v>38</v>
      </c>
      <c r="R1987" s="254">
        <v>6325000</v>
      </c>
      <c r="S1987" s="254">
        <f>ROUNDDOWN(P1987*R1987,-3)</f>
        <v>6325000</v>
      </c>
      <c r="T1987" s="251">
        <f t="shared" si="287"/>
        <v>0</v>
      </c>
    </row>
    <row r="1988" spans="2:20" ht="15.9" hidden="1" x14ac:dyDescent="0.4">
      <c r="B1988" s="208"/>
      <c r="C1988" s="180" t="s">
        <v>50</v>
      </c>
      <c r="D1988" s="178">
        <v>1</v>
      </c>
      <c r="E1988" s="179" t="s">
        <v>38</v>
      </c>
      <c r="F1988" s="254">
        <v>47800000</v>
      </c>
      <c r="G1988" s="254">
        <f>ROUNDDOWN(D1988*F1988,-3)</f>
        <v>47800000</v>
      </c>
      <c r="H1988" s="178">
        <v>1</v>
      </c>
      <c r="I1988" s="179" t="s">
        <v>38</v>
      </c>
      <c r="J1988" s="254">
        <v>47800000</v>
      </c>
      <c r="K1988" s="254">
        <f>ROUNDDOWN(H1988*J1988,-3)</f>
        <v>47800000</v>
      </c>
      <c r="L1988" s="178">
        <v>1</v>
      </c>
      <c r="M1988" s="179" t="s">
        <v>38</v>
      </c>
      <c r="N1988" s="254">
        <v>47800000</v>
      </c>
      <c r="O1988" s="254">
        <f>ROUNDDOWN(L1988*N1988,-3)</f>
        <v>47800000</v>
      </c>
      <c r="P1988" s="178">
        <v>1</v>
      </c>
      <c r="Q1988" s="179" t="s">
        <v>38</v>
      </c>
      <c r="R1988" s="254">
        <v>47800000</v>
      </c>
      <c r="S1988" s="254">
        <f>ROUNDDOWN(P1988*R1988,-3)</f>
        <v>47800000</v>
      </c>
      <c r="T1988" s="251">
        <f t="shared" si="287"/>
        <v>0</v>
      </c>
    </row>
    <row r="1989" spans="2:20" ht="15.9" hidden="1" x14ac:dyDescent="0.4">
      <c r="B1989" s="208">
        <v>525119</v>
      </c>
      <c r="C1989" s="180" t="s">
        <v>42</v>
      </c>
      <c r="D1989" s="178"/>
      <c r="E1989" s="179"/>
      <c r="F1989" s="180">
        <v>0</v>
      </c>
      <c r="G1989" s="254">
        <f>SUM(G1990:G1994)</f>
        <v>46842000</v>
      </c>
      <c r="H1989" s="178"/>
      <c r="I1989" s="179"/>
      <c r="J1989" s="180">
        <v>0</v>
      </c>
      <c r="K1989" s="254">
        <f>SUM(K1990:K1994)</f>
        <v>46842000</v>
      </c>
      <c r="L1989" s="178"/>
      <c r="M1989" s="179"/>
      <c r="N1989" s="180">
        <v>0</v>
      </c>
      <c r="O1989" s="254">
        <f>SUM(O1990:O1994)</f>
        <v>39150000</v>
      </c>
      <c r="P1989" s="178"/>
      <c r="Q1989" s="179"/>
      <c r="R1989" s="180">
        <v>0</v>
      </c>
      <c r="S1989" s="254">
        <f>SUM(S1990:S1994)</f>
        <v>39150000</v>
      </c>
      <c r="T1989" s="251">
        <f t="shared" si="287"/>
        <v>0</v>
      </c>
    </row>
    <row r="1990" spans="2:20" ht="15.9" hidden="1" x14ac:dyDescent="0.4">
      <c r="B1990" s="208" t="s">
        <v>27</v>
      </c>
      <c r="C1990" s="180" t="s">
        <v>64</v>
      </c>
      <c r="D1990" s="178">
        <v>1</v>
      </c>
      <c r="E1990" s="179" t="s">
        <v>38</v>
      </c>
      <c r="F1990" s="254">
        <v>850000</v>
      </c>
      <c r="G1990" s="254">
        <f>ROUNDDOWN(D1990*F1990,-3)</f>
        <v>850000</v>
      </c>
      <c r="H1990" s="178">
        <v>1</v>
      </c>
      <c r="I1990" s="179" t="s">
        <v>38</v>
      </c>
      <c r="J1990" s="254">
        <v>850000</v>
      </c>
      <c r="K1990" s="254">
        <f>ROUNDDOWN(H1990*J1990,-3)</f>
        <v>850000</v>
      </c>
      <c r="L1990" s="178">
        <v>1</v>
      </c>
      <c r="M1990" s="179" t="s">
        <v>38</v>
      </c>
      <c r="N1990" s="254">
        <v>850000</v>
      </c>
      <c r="O1990" s="254">
        <f>ROUNDDOWN(L1990*N1990,-3)</f>
        <v>850000</v>
      </c>
      <c r="P1990" s="178">
        <v>1</v>
      </c>
      <c r="Q1990" s="179" t="s">
        <v>38</v>
      </c>
      <c r="R1990" s="254">
        <v>850000</v>
      </c>
      <c r="S1990" s="254">
        <f>ROUNDDOWN(P1990*R1990,-3)</f>
        <v>850000</v>
      </c>
      <c r="T1990" s="251">
        <f t="shared" si="287"/>
        <v>0</v>
      </c>
    </row>
    <row r="1991" spans="2:20" ht="15.9" hidden="1" x14ac:dyDescent="0.4">
      <c r="B1991" s="208" t="s">
        <v>27</v>
      </c>
      <c r="C1991" s="180" t="s">
        <v>669</v>
      </c>
      <c r="D1991" s="178">
        <v>138</v>
      </c>
      <c r="E1991" s="179" t="s">
        <v>73</v>
      </c>
      <c r="F1991" s="254">
        <v>200000</v>
      </c>
      <c r="G1991" s="254">
        <f>ROUNDDOWN(D1991*F1991,-3)</f>
        <v>27600000</v>
      </c>
      <c r="H1991" s="178">
        <v>138</v>
      </c>
      <c r="I1991" s="179" t="s">
        <v>73</v>
      </c>
      <c r="J1991" s="254">
        <v>200000</v>
      </c>
      <c r="K1991" s="254">
        <f>ROUNDDOWN(H1991*J1991,-3)</f>
        <v>27600000</v>
      </c>
      <c r="L1991" s="178">
        <v>138</v>
      </c>
      <c r="M1991" s="179" t="s">
        <v>73</v>
      </c>
      <c r="N1991" s="254">
        <v>200000</v>
      </c>
      <c r="O1991" s="254">
        <f>ROUNDDOWN(L1991*N1991,-3)</f>
        <v>27600000</v>
      </c>
      <c r="P1991" s="178">
        <v>138</v>
      </c>
      <c r="Q1991" s="179" t="s">
        <v>73</v>
      </c>
      <c r="R1991" s="254">
        <v>200000</v>
      </c>
      <c r="S1991" s="254">
        <f>ROUNDDOWN(P1991*R1991,-3)</f>
        <v>27600000</v>
      </c>
      <c r="T1991" s="251">
        <f t="shared" si="287"/>
        <v>0</v>
      </c>
    </row>
    <row r="1992" spans="2:20" ht="15.9" hidden="1" x14ac:dyDescent="0.4">
      <c r="B1992" s="208" t="s">
        <v>27</v>
      </c>
      <c r="C1992" s="180" t="s">
        <v>254</v>
      </c>
      <c r="D1992" s="178">
        <v>1</v>
      </c>
      <c r="E1992" s="179" t="s">
        <v>38</v>
      </c>
      <c r="F1992" s="254">
        <v>7692000</v>
      </c>
      <c r="G1992" s="254">
        <f>ROUNDDOWN(D1992*F1992,-3)</f>
        <v>7692000</v>
      </c>
      <c r="H1992" s="178">
        <v>1</v>
      </c>
      <c r="I1992" s="179" t="s">
        <v>38</v>
      </c>
      <c r="J1992" s="254">
        <v>7692000</v>
      </c>
      <c r="K1992" s="254">
        <f>ROUNDDOWN(H1992*J1992,-3)</f>
        <v>7692000</v>
      </c>
      <c r="L1992" s="178">
        <v>0</v>
      </c>
      <c r="M1992" s="179" t="s">
        <v>38</v>
      </c>
      <c r="N1992" s="254">
        <v>7692000</v>
      </c>
      <c r="O1992" s="254">
        <f>ROUNDDOWN(L1992*N1992,-3)</f>
        <v>0</v>
      </c>
      <c r="P1992" s="178">
        <v>0</v>
      </c>
      <c r="Q1992" s="179" t="s">
        <v>38</v>
      </c>
      <c r="R1992" s="254">
        <v>7692000</v>
      </c>
      <c r="S1992" s="254">
        <f>ROUNDDOWN(P1992*R1992,-3)</f>
        <v>0</v>
      </c>
      <c r="T1992" s="251">
        <f t="shared" si="287"/>
        <v>0</v>
      </c>
    </row>
    <row r="1993" spans="2:20" ht="15.9" hidden="1" x14ac:dyDescent="0.4">
      <c r="B1993" s="208" t="s">
        <v>27</v>
      </c>
      <c r="C1993" s="180" t="s">
        <v>41</v>
      </c>
      <c r="D1993" s="178">
        <v>1</v>
      </c>
      <c r="E1993" s="179" t="s">
        <v>38</v>
      </c>
      <c r="F1993" s="254">
        <v>6900000</v>
      </c>
      <c r="G1993" s="254">
        <f>ROUNDDOWN(D1993*F1993,-3)</f>
        <v>6900000</v>
      </c>
      <c r="H1993" s="178">
        <v>1</v>
      </c>
      <c r="I1993" s="179" t="s">
        <v>38</v>
      </c>
      <c r="J1993" s="254">
        <v>6900000</v>
      </c>
      <c r="K1993" s="254">
        <f>ROUNDDOWN(H1993*J1993,-3)</f>
        <v>6900000</v>
      </c>
      <c r="L1993" s="178">
        <v>1</v>
      </c>
      <c r="M1993" s="179" t="s">
        <v>38</v>
      </c>
      <c r="N1993" s="254">
        <v>6900000</v>
      </c>
      <c r="O1993" s="254">
        <f>ROUNDDOWN(L1993*N1993,-3)</f>
        <v>6900000</v>
      </c>
      <c r="P1993" s="178">
        <v>1</v>
      </c>
      <c r="Q1993" s="179" t="s">
        <v>38</v>
      </c>
      <c r="R1993" s="254">
        <v>6900000</v>
      </c>
      <c r="S1993" s="254">
        <f>ROUNDDOWN(P1993*R1993,-3)</f>
        <v>6900000</v>
      </c>
      <c r="T1993" s="251">
        <f t="shared" si="287"/>
        <v>0</v>
      </c>
    </row>
    <row r="1994" spans="2:20" ht="15.9" hidden="1" x14ac:dyDescent="0.4">
      <c r="B1994" s="208" t="s">
        <v>27</v>
      </c>
      <c r="C1994" s="180" t="s">
        <v>706</v>
      </c>
      <c r="D1994" s="178">
        <v>1</v>
      </c>
      <c r="E1994" s="179" t="s">
        <v>38</v>
      </c>
      <c r="F1994" s="254">
        <v>3800000</v>
      </c>
      <c r="G1994" s="254">
        <f>ROUNDDOWN(D1994*F1994,-3)</f>
        <v>3800000</v>
      </c>
      <c r="H1994" s="178">
        <v>1</v>
      </c>
      <c r="I1994" s="179" t="s">
        <v>38</v>
      </c>
      <c r="J1994" s="254">
        <v>3800000</v>
      </c>
      <c r="K1994" s="254">
        <f>ROUNDDOWN(H1994*J1994,-3)</f>
        <v>3800000</v>
      </c>
      <c r="L1994" s="178">
        <v>1</v>
      </c>
      <c r="M1994" s="179" t="s">
        <v>38</v>
      </c>
      <c r="N1994" s="254">
        <v>3800000</v>
      </c>
      <c r="O1994" s="254">
        <f>ROUNDDOWN(L1994*N1994,-3)</f>
        <v>3800000</v>
      </c>
      <c r="P1994" s="178">
        <v>1</v>
      </c>
      <c r="Q1994" s="179" t="s">
        <v>38</v>
      </c>
      <c r="R1994" s="254">
        <v>3800000</v>
      </c>
      <c r="S1994" s="254">
        <f>ROUNDDOWN(P1994*R1994,-3)</f>
        <v>3800000</v>
      </c>
      <c r="T1994" s="251">
        <f t="shared" si="287"/>
        <v>0</v>
      </c>
    </row>
    <row r="1995" spans="2:20" ht="29.15" hidden="1" x14ac:dyDescent="0.4">
      <c r="B1995" s="312" t="s">
        <v>52</v>
      </c>
      <c r="C1995" s="313" t="s">
        <v>715</v>
      </c>
      <c r="D1995" s="269">
        <v>38</v>
      </c>
      <c r="E1995" s="270" t="s">
        <v>30</v>
      </c>
      <c r="F1995" s="254">
        <v>0</v>
      </c>
      <c r="G1995" s="254">
        <f>G1996+G2000</f>
        <v>189652000</v>
      </c>
      <c r="H1995" s="314">
        <v>38</v>
      </c>
      <c r="I1995" s="315" t="s">
        <v>30</v>
      </c>
      <c r="J1995" s="316">
        <v>0</v>
      </c>
      <c r="K1995" s="316">
        <f>K1996+K2000</f>
        <v>189652000</v>
      </c>
      <c r="L1995" s="314">
        <v>38</v>
      </c>
      <c r="M1995" s="315" t="s">
        <v>30</v>
      </c>
      <c r="N1995" s="316">
        <v>0</v>
      </c>
      <c r="O1995" s="316">
        <f>O1996+O2000</f>
        <v>175940000</v>
      </c>
      <c r="P1995" s="314">
        <v>38</v>
      </c>
      <c r="Q1995" s="315" t="s">
        <v>30</v>
      </c>
      <c r="R1995" s="316">
        <v>0</v>
      </c>
      <c r="S1995" s="316">
        <f>S1996+S2000</f>
        <v>175940000</v>
      </c>
      <c r="T1995" s="251">
        <f t="shared" si="287"/>
        <v>0</v>
      </c>
    </row>
    <row r="1996" spans="2:20" ht="15.9" hidden="1" x14ac:dyDescent="0.4">
      <c r="B1996" s="208">
        <v>525111</v>
      </c>
      <c r="C1996" s="180" t="s">
        <v>174</v>
      </c>
      <c r="D1996" s="178">
        <v>0</v>
      </c>
      <c r="E1996" s="179"/>
      <c r="F1996" s="180">
        <v>0</v>
      </c>
      <c r="G1996" s="254">
        <f>SUM(G1997:G1999)</f>
        <v>110490000</v>
      </c>
      <c r="H1996" s="178">
        <v>0</v>
      </c>
      <c r="I1996" s="179"/>
      <c r="J1996" s="180">
        <v>0</v>
      </c>
      <c r="K1996" s="254">
        <f>SUM(K1997:K1999)</f>
        <v>110490000</v>
      </c>
      <c r="L1996" s="178">
        <v>0</v>
      </c>
      <c r="M1996" s="179"/>
      <c r="N1996" s="180">
        <v>0</v>
      </c>
      <c r="O1996" s="254">
        <f>SUM(O1997:O1999)</f>
        <v>110490000</v>
      </c>
      <c r="P1996" s="178">
        <v>0</v>
      </c>
      <c r="Q1996" s="179"/>
      <c r="R1996" s="180">
        <v>0</v>
      </c>
      <c r="S1996" s="254">
        <f>SUM(S1997:S1999)</f>
        <v>110490000</v>
      </c>
      <c r="T1996" s="251">
        <f t="shared" si="287"/>
        <v>0</v>
      </c>
    </row>
    <row r="1997" spans="2:20" ht="15.9" hidden="1" x14ac:dyDescent="0.4">
      <c r="B1997" s="208" t="s">
        <v>27</v>
      </c>
      <c r="C1997" s="180" t="s">
        <v>49</v>
      </c>
      <c r="D1997" s="178">
        <v>220</v>
      </c>
      <c r="E1997" s="179" t="s">
        <v>47</v>
      </c>
      <c r="F1997" s="254">
        <v>150000</v>
      </c>
      <c r="G1997" s="254">
        <f>ROUNDDOWN(D1997*F1997,-3)</f>
        <v>33000000</v>
      </c>
      <c r="H1997" s="178">
        <v>220</v>
      </c>
      <c r="I1997" s="179" t="s">
        <v>47</v>
      </c>
      <c r="J1997" s="254">
        <v>150000</v>
      </c>
      <c r="K1997" s="254">
        <f>ROUNDDOWN(H1997*J1997,-3)</f>
        <v>33000000</v>
      </c>
      <c r="L1997" s="178">
        <v>220</v>
      </c>
      <c r="M1997" s="179" t="s">
        <v>47</v>
      </c>
      <c r="N1997" s="254">
        <v>150000</v>
      </c>
      <c r="O1997" s="254">
        <f>ROUNDDOWN(L1997*N1997,-3)</f>
        <v>33000000</v>
      </c>
      <c r="P1997" s="178">
        <v>220</v>
      </c>
      <c r="Q1997" s="179" t="s">
        <v>47</v>
      </c>
      <c r="R1997" s="254">
        <v>150000</v>
      </c>
      <c r="S1997" s="254">
        <f>ROUNDDOWN(P1997*R1997,-3)</f>
        <v>33000000</v>
      </c>
      <c r="T1997" s="251">
        <f t="shared" si="287"/>
        <v>0</v>
      </c>
    </row>
    <row r="1998" spans="2:20" ht="15.9" hidden="1" x14ac:dyDescent="0.4">
      <c r="B1998" s="208" t="s">
        <v>27</v>
      </c>
      <c r="C1998" s="180" t="s">
        <v>68</v>
      </c>
      <c r="D1998" s="178">
        <v>1</v>
      </c>
      <c r="E1998" s="179" t="s">
        <v>38</v>
      </c>
      <c r="F1998" s="254">
        <v>12290000</v>
      </c>
      <c r="G1998" s="254">
        <f>ROUNDDOWN(D1998*F1998,-3)</f>
        <v>12290000</v>
      </c>
      <c r="H1998" s="178">
        <v>1</v>
      </c>
      <c r="I1998" s="179" t="s">
        <v>38</v>
      </c>
      <c r="J1998" s="254">
        <v>12290000</v>
      </c>
      <c r="K1998" s="254">
        <f>ROUNDDOWN(H1998*J1998,-3)</f>
        <v>12290000</v>
      </c>
      <c r="L1998" s="178">
        <v>1</v>
      </c>
      <c r="M1998" s="179" t="s">
        <v>38</v>
      </c>
      <c r="N1998" s="254">
        <v>12290000</v>
      </c>
      <c r="O1998" s="254">
        <f>ROUNDDOWN(L1998*N1998,-3)</f>
        <v>12290000</v>
      </c>
      <c r="P1998" s="178">
        <v>1</v>
      </c>
      <c r="Q1998" s="179" t="s">
        <v>38</v>
      </c>
      <c r="R1998" s="254">
        <v>12290000</v>
      </c>
      <c r="S1998" s="254">
        <f>ROUNDDOWN(P1998*R1998,-3)</f>
        <v>12290000</v>
      </c>
      <c r="T1998" s="251">
        <f t="shared" si="287"/>
        <v>0</v>
      </c>
    </row>
    <row r="1999" spans="2:20" ht="15.9" hidden="1" x14ac:dyDescent="0.4">
      <c r="B1999" s="208"/>
      <c r="C1999" s="180" t="s">
        <v>50</v>
      </c>
      <c r="D1999" s="178">
        <v>1</v>
      </c>
      <c r="E1999" s="179" t="s">
        <v>38</v>
      </c>
      <c r="F1999" s="254">
        <v>65200000</v>
      </c>
      <c r="G1999" s="254">
        <f>ROUNDDOWN(D1999*F1999,-3)</f>
        <v>65200000</v>
      </c>
      <c r="H1999" s="178">
        <v>1</v>
      </c>
      <c r="I1999" s="179" t="s">
        <v>38</v>
      </c>
      <c r="J1999" s="254">
        <v>65200000</v>
      </c>
      <c r="K1999" s="254">
        <f>ROUNDDOWN(H1999*J1999,-3)</f>
        <v>65200000</v>
      </c>
      <c r="L1999" s="178">
        <v>1</v>
      </c>
      <c r="M1999" s="179" t="s">
        <v>38</v>
      </c>
      <c r="N1999" s="254">
        <v>65200000</v>
      </c>
      <c r="O1999" s="254">
        <f>ROUNDDOWN(L1999*N1999,-3)</f>
        <v>65200000</v>
      </c>
      <c r="P1999" s="178">
        <v>1</v>
      </c>
      <c r="Q1999" s="179" t="s">
        <v>38</v>
      </c>
      <c r="R1999" s="254">
        <v>65200000</v>
      </c>
      <c r="S1999" s="254">
        <f>ROUNDDOWN(P1999*R1999,-3)</f>
        <v>65200000</v>
      </c>
      <c r="T1999" s="251">
        <f t="shared" si="287"/>
        <v>0</v>
      </c>
    </row>
    <row r="2000" spans="2:20" ht="15.9" hidden="1" x14ac:dyDescent="0.4">
      <c r="B2000" s="208">
        <v>525119</v>
      </c>
      <c r="C2000" s="180" t="s">
        <v>42</v>
      </c>
      <c r="D2000" s="178"/>
      <c r="E2000" s="179"/>
      <c r="F2000" s="180">
        <v>0</v>
      </c>
      <c r="G2000" s="254">
        <f>SUM(G2001:G2005)</f>
        <v>79162000</v>
      </c>
      <c r="H2000" s="178"/>
      <c r="I2000" s="179"/>
      <c r="J2000" s="180">
        <v>0</v>
      </c>
      <c r="K2000" s="254">
        <f>SUM(K2001:K2005)</f>
        <v>79162000</v>
      </c>
      <c r="L2000" s="178"/>
      <c r="M2000" s="179"/>
      <c r="N2000" s="180">
        <v>0</v>
      </c>
      <c r="O2000" s="254">
        <f>SUM(O2001:O2005)</f>
        <v>65450000</v>
      </c>
      <c r="P2000" s="178"/>
      <c r="Q2000" s="179"/>
      <c r="R2000" s="180">
        <v>0</v>
      </c>
      <c r="S2000" s="254">
        <f>SUM(S2001:S2005)</f>
        <v>65450000</v>
      </c>
      <c r="T2000" s="251">
        <f t="shared" si="287"/>
        <v>0</v>
      </c>
    </row>
    <row r="2001" spans="2:20" ht="15.9" hidden="1" x14ac:dyDescent="0.4">
      <c r="B2001" s="208" t="s">
        <v>27</v>
      </c>
      <c r="C2001" s="180" t="s">
        <v>64</v>
      </c>
      <c r="D2001" s="178">
        <v>1</v>
      </c>
      <c r="E2001" s="179" t="s">
        <v>38</v>
      </c>
      <c r="F2001" s="254">
        <v>850000</v>
      </c>
      <c r="G2001" s="254">
        <f>ROUNDDOWN(D2001*F2001,-3)</f>
        <v>850000</v>
      </c>
      <c r="H2001" s="178">
        <v>1</v>
      </c>
      <c r="I2001" s="179" t="s">
        <v>38</v>
      </c>
      <c r="J2001" s="254">
        <v>850000</v>
      </c>
      <c r="K2001" s="254">
        <f>ROUNDDOWN(H2001*J2001,-3)</f>
        <v>850000</v>
      </c>
      <c r="L2001" s="178">
        <v>1</v>
      </c>
      <c r="M2001" s="179" t="s">
        <v>38</v>
      </c>
      <c r="N2001" s="254">
        <v>850000</v>
      </c>
      <c r="O2001" s="254">
        <f>ROUNDDOWN(L2001*N2001,-3)</f>
        <v>850000</v>
      </c>
      <c r="P2001" s="178">
        <v>1</v>
      </c>
      <c r="Q2001" s="179" t="s">
        <v>38</v>
      </c>
      <c r="R2001" s="254">
        <v>850000</v>
      </c>
      <c r="S2001" s="254">
        <f>ROUNDDOWN(P2001*R2001,-3)</f>
        <v>850000</v>
      </c>
      <c r="T2001" s="251">
        <f t="shared" si="287"/>
        <v>0</v>
      </c>
    </row>
    <row r="2002" spans="2:20" ht="15.9" hidden="1" x14ac:dyDescent="0.4">
      <c r="B2002" s="208" t="s">
        <v>27</v>
      </c>
      <c r="C2002" s="180" t="s">
        <v>669</v>
      </c>
      <c r="D2002" s="178">
        <v>228</v>
      </c>
      <c r="E2002" s="179" t="s">
        <v>73</v>
      </c>
      <c r="F2002" s="254">
        <v>200000</v>
      </c>
      <c r="G2002" s="254">
        <f>ROUNDDOWN(D2002*F2002,-3)</f>
        <v>45600000</v>
      </c>
      <c r="H2002" s="178">
        <v>228</v>
      </c>
      <c r="I2002" s="179" t="s">
        <v>73</v>
      </c>
      <c r="J2002" s="254">
        <v>200000</v>
      </c>
      <c r="K2002" s="254">
        <f>ROUNDDOWN(H2002*J2002,-3)</f>
        <v>45600000</v>
      </c>
      <c r="L2002" s="178">
        <v>228</v>
      </c>
      <c r="M2002" s="179" t="s">
        <v>73</v>
      </c>
      <c r="N2002" s="254">
        <v>200000</v>
      </c>
      <c r="O2002" s="254">
        <f>ROUNDDOWN(L2002*N2002,-3)</f>
        <v>45600000</v>
      </c>
      <c r="P2002" s="178">
        <v>228</v>
      </c>
      <c r="Q2002" s="179" t="s">
        <v>73</v>
      </c>
      <c r="R2002" s="254">
        <v>200000</v>
      </c>
      <c r="S2002" s="254">
        <f>ROUNDDOWN(P2002*R2002,-3)</f>
        <v>45600000</v>
      </c>
      <c r="T2002" s="251">
        <f t="shared" si="287"/>
        <v>0</v>
      </c>
    </row>
    <row r="2003" spans="2:20" ht="15.9" hidden="1" x14ac:dyDescent="0.4">
      <c r="B2003" s="208" t="s">
        <v>27</v>
      </c>
      <c r="C2003" s="180" t="s">
        <v>254</v>
      </c>
      <c r="D2003" s="178">
        <v>1</v>
      </c>
      <c r="E2003" s="179" t="s">
        <v>38</v>
      </c>
      <c r="F2003" s="254">
        <v>13712000</v>
      </c>
      <c r="G2003" s="254">
        <f>ROUNDDOWN(D2003*F2003,-3)</f>
        <v>13712000</v>
      </c>
      <c r="H2003" s="178">
        <v>1</v>
      </c>
      <c r="I2003" s="179" t="s">
        <v>38</v>
      </c>
      <c r="J2003" s="254">
        <v>13712000</v>
      </c>
      <c r="K2003" s="254">
        <f>ROUNDDOWN(H2003*J2003,-3)</f>
        <v>13712000</v>
      </c>
      <c r="L2003" s="178">
        <v>0</v>
      </c>
      <c r="M2003" s="179" t="s">
        <v>38</v>
      </c>
      <c r="N2003" s="254">
        <v>13712000</v>
      </c>
      <c r="O2003" s="254">
        <f>ROUNDDOWN(L2003*N2003,-3)</f>
        <v>0</v>
      </c>
      <c r="P2003" s="178">
        <v>0</v>
      </c>
      <c r="Q2003" s="179" t="s">
        <v>38</v>
      </c>
      <c r="R2003" s="254">
        <v>13712000</v>
      </c>
      <c r="S2003" s="254">
        <f>ROUNDDOWN(P2003*R2003,-3)</f>
        <v>0</v>
      </c>
      <c r="T2003" s="251">
        <f t="shared" si="287"/>
        <v>0</v>
      </c>
    </row>
    <row r="2004" spans="2:20" ht="15.9" hidden="1" x14ac:dyDescent="0.4">
      <c r="B2004" s="208" t="s">
        <v>27</v>
      </c>
      <c r="C2004" s="180" t="s">
        <v>41</v>
      </c>
      <c r="D2004" s="178">
        <v>1</v>
      </c>
      <c r="E2004" s="179" t="s">
        <v>38</v>
      </c>
      <c r="F2004" s="254">
        <v>11400000</v>
      </c>
      <c r="G2004" s="254">
        <f>ROUNDDOWN(D2004*F2004,-3)</f>
        <v>11400000</v>
      </c>
      <c r="H2004" s="178">
        <v>1</v>
      </c>
      <c r="I2004" s="179" t="s">
        <v>38</v>
      </c>
      <c r="J2004" s="254">
        <v>11400000</v>
      </c>
      <c r="K2004" s="254">
        <f>ROUNDDOWN(H2004*J2004,-3)</f>
        <v>11400000</v>
      </c>
      <c r="L2004" s="178">
        <v>1</v>
      </c>
      <c r="M2004" s="179" t="s">
        <v>38</v>
      </c>
      <c r="N2004" s="254">
        <v>11400000</v>
      </c>
      <c r="O2004" s="254">
        <f>ROUNDDOWN(L2004*N2004,-3)</f>
        <v>11400000</v>
      </c>
      <c r="P2004" s="178">
        <v>1</v>
      </c>
      <c r="Q2004" s="179" t="s">
        <v>38</v>
      </c>
      <c r="R2004" s="254">
        <v>11400000</v>
      </c>
      <c r="S2004" s="254">
        <f>ROUNDDOWN(P2004*R2004,-3)</f>
        <v>11400000</v>
      </c>
      <c r="T2004" s="251">
        <f t="shared" si="287"/>
        <v>0</v>
      </c>
    </row>
    <row r="2005" spans="2:20" ht="15.9" hidden="1" x14ac:dyDescent="0.4">
      <c r="B2005" s="208" t="s">
        <v>27</v>
      </c>
      <c r="C2005" s="180" t="s">
        <v>706</v>
      </c>
      <c r="D2005" s="178">
        <v>1</v>
      </c>
      <c r="E2005" s="179" t="s">
        <v>38</v>
      </c>
      <c r="F2005" s="254">
        <v>7600000</v>
      </c>
      <c r="G2005" s="254">
        <f>ROUNDDOWN(D2005*F2005,-3)</f>
        <v>7600000</v>
      </c>
      <c r="H2005" s="178">
        <v>1</v>
      </c>
      <c r="I2005" s="179" t="s">
        <v>38</v>
      </c>
      <c r="J2005" s="254">
        <v>7600000</v>
      </c>
      <c r="K2005" s="254">
        <f>ROUNDDOWN(H2005*J2005,-3)</f>
        <v>7600000</v>
      </c>
      <c r="L2005" s="178">
        <v>1</v>
      </c>
      <c r="M2005" s="179" t="s">
        <v>38</v>
      </c>
      <c r="N2005" s="254">
        <v>7600000</v>
      </c>
      <c r="O2005" s="254">
        <f>ROUNDDOWN(L2005*N2005,-3)</f>
        <v>7600000</v>
      </c>
      <c r="P2005" s="178">
        <v>1</v>
      </c>
      <c r="Q2005" s="179" t="s">
        <v>38</v>
      </c>
      <c r="R2005" s="254">
        <v>7600000</v>
      </c>
      <c r="S2005" s="254">
        <f>ROUNDDOWN(P2005*R2005,-3)</f>
        <v>7600000</v>
      </c>
      <c r="T2005" s="251">
        <f t="shared" ref="T2005:T2068" si="308">O2005-S2005</f>
        <v>0</v>
      </c>
    </row>
    <row r="2006" spans="2:20" ht="29.15" hidden="1" x14ac:dyDescent="0.4">
      <c r="B2006" s="312" t="s">
        <v>62</v>
      </c>
      <c r="C2006" s="313" t="s">
        <v>716</v>
      </c>
      <c r="D2006" s="269">
        <v>29</v>
      </c>
      <c r="E2006" s="270" t="s">
        <v>30</v>
      </c>
      <c r="F2006" s="254">
        <v>0</v>
      </c>
      <c r="G2006" s="254">
        <f>G2007+G2011</f>
        <v>164276000</v>
      </c>
      <c r="H2006" s="314">
        <v>29</v>
      </c>
      <c r="I2006" s="315" t="s">
        <v>30</v>
      </c>
      <c r="J2006" s="316">
        <v>0</v>
      </c>
      <c r="K2006" s="316">
        <f>K2007+K2011</f>
        <v>164276000</v>
      </c>
      <c r="L2006" s="314">
        <v>29</v>
      </c>
      <c r="M2006" s="315" t="s">
        <v>30</v>
      </c>
      <c r="N2006" s="316">
        <v>0</v>
      </c>
      <c r="O2006" s="316">
        <f>O2007+O2011</f>
        <v>152445000</v>
      </c>
      <c r="P2006" s="314">
        <v>29</v>
      </c>
      <c r="Q2006" s="315" t="s">
        <v>30</v>
      </c>
      <c r="R2006" s="316">
        <v>0</v>
      </c>
      <c r="S2006" s="316">
        <f>S2007+S2011</f>
        <v>152445000</v>
      </c>
      <c r="T2006" s="251">
        <f t="shared" si="308"/>
        <v>0</v>
      </c>
    </row>
    <row r="2007" spans="2:20" ht="15.9" hidden="1" x14ac:dyDescent="0.4">
      <c r="B2007" s="208">
        <v>525111</v>
      </c>
      <c r="C2007" s="180" t="s">
        <v>174</v>
      </c>
      <c r="D2007" s="178">
        <v>0</v>
      </c>
      <c r="E2007" s="179"/>
      <c r="F2007" s="180">
        <v>0</v>
      </c>
      <c r="G2007" s="254">
        <f>SUM(G2008:G2010)</f>
        <v>99645000</v>
      </c>
      <c r="H2007" s="178">
        <v>0</v>
      </c>
      <c r="I2007" s="179"/>
      <c r="J2007" s="180">
        <v>0</v>
      </c>
      <c r="K2007" s="254">
        <f>SUM(K2008:K2010)</f>
        <v>99645000</v>
      </c>
      <c r="L2007" s="178">
        <v>0</v>
      </c>
      <c r="M2007" s="179"/>
      <c r="N2007" s="180">
        <v>0</v>
      </c>
      <c r="O2007" s="254">
        <f>SUM(O2008:O2010)</f>
        <v>99645000</v>
      </c>
      <c r="P2007" s="178">
        <v>0</v>
      </c>
      <c r="Q2007" s="179"/>
      <c r="R2007" s="180">
        <v>0</v>
      </c>
      <c r="S2007" s="254">
        <f>SUM(S2008:S2010)</f>
        <v>99645000</v>
      </c>
      <c r="T2007" s="251">
        <f t="shared" si="308"/>
        <v>0</v>
      </c>
    </row>
    <row r="2008" spans="2:20" ht="15.9" hidden="1" x14ac:dyDescent="0.4">
      <c r="B2008" s="208"/>
      <c r="C2008" s="180" t="s">
        <v>672</v>
      </c>
      <c r="D2008" s="178">
        <v>220</v>
      </c>
      <c r="E2008" s="179" t="s">
        <v>47</v>
      </c>
      <c r="F2008" s="254">
        <v>150000</v>
      </c>
      <c r="G2008" s="254">
        <f>ROUNDDOWN(D2008*F2008,-3)</f>
        <v>33000000</v>
      </c>
      <c r="H2008" s="178">
        <v>220</v>
      </c>
      <c r="I2008" s="179" t="s">
        <v>47</v>
      </c>
      <c r="J2008" s="254">
        <v>150000</v>
      </c>
      <c r="K2008" s="254">
        <f>ROUNDDOWN(H2008*J2008,-3)</f>
        <v>33000000</v>
      </c>
      <c r="L2008" s="178">
        <v>220</v>
      </c>
      <c r="M2008" s="179" t="s">
        <v>47</v>
      </c>
      <c r="N2008" s="254">
        <v>150000</v>
      </c>
      <c r="O2008" s="254">
        <f>ROUNDDOWN(L2008*N2008,-3)</f>
        <v>33000000</v>
      </c>
      <c r="P2008" s="178">
        <v>220</v>
      </c>
      <c r="Q2008" s="179" t="s">
        <v>47</v>
      </c>
      <c r="R2008" s="254">
        <v>150000</v>
      </c>
      <c r="S2008" s="254">
        <f>ROUNDDOWN(P2008*R2008,-3)</f>
        <v>33000000</v>
      </c>
      <c r="T2008" s="251">
        <f t="shared" si="308"/>
        <v>0</v>
      </c>
    </row>
    <row r="2009" spans="2:20" ht="15.9" hidden="1" x14ac:dyDescent="0.4">
      <c r="B2009" s="208"/>
      <c r="C2009" s="180" t="s">
        <v>644</v>
      </c>
      <c r="D2009" s="178">
        <v>1</v>
      </c>
      <c r="E2009" s="179" t="s">
        <v>38</v>
      </c>
      <c r="F2009" s="254">
        <v>11885000</v>
      </c>
      <c r="G2009" s="254">
        <f>ROUNDDOWN(D2009*F2009,-3)</f>
        <v>11885000</v>
      </c>
      <c r="H2009" s="178">
        <v>1</v>
      </c>
      <c r="I2009" s="179" t="s">
        <v>38</v>
      </c>
      <c r="J2009" s="254">
        <v>11885000</v>
      </c>
      <c r="K2009" s="254">
        <f>ROUNDDOWN(H2009*J2009,-3)</f>
        <v>11885000</v>
      </c>
      <c r="L2009" s="178">
        <v>1</v>
      </c>
      <c r="M2009" s="179" t="s">
        <v>38</v>
      </c>
      <c r="N2009" s="254">
        <v>11885000</v>
      </c>
      <c r="O2009" s="254">
        <f>ROUNDDOWN(L2009*N2009,-3)</f>
        <v>11885000</v>
      </c>
      <c r="P2009" s="178">
        <v>1</v>
      </c>
      <c r="Q2009" s="179" t="s">
        <v>38</v>
      </c>
      <c r="R2009" s="254">
        <v>11885000</v>
      </c>
      <c r="S2009" s="254">
        <f>ROUNDDOWN(P2009*R2009,-3)</f>
        <v>11885000</v>
      </c>
      <c r="T2009" s="251">
        <f t="shared" si="308"/>
        <v>0</v>
      </c>
    </row>
    <row r="2010" spans="2:20" ht="15.9" hidden="1" x14ac:dyDescent="0.4">
      <c r="B2010" s="208"/>
      <c r="C2010" s="180" t="s">
        <v>76</v>
      </c>
      <c r="D2010" s="178">
        <v>1</v>
      </c>
      <c r="E2010" s="179" t="s">
        <v>38</v>
      </c>
      <c r="F2010" s="254">
        <v>54760000</v>
      </c>
      <c r="G2010" s="254">
        <f>ROUNDDOWN(D2010*F2010,-3)</f>
        <v>54760000</v>
      </c>
      <c r="H2010" s="178">
        <v>1</v>
      </c>
      <c r="I2010" s="179" t="s">
        <v>38</v>
      </c>
      <c r="J2010" s="254">
        <v>54760000</v>
      </c>
      <c r="K2010" s="254">
        <f>ROUNDDOWN(H2010*J2010,-3)</f>
        <v>54760000</v>
      </c>
      <c r="L2010" s="178">
        <v>1</v>
      </c>
      <c r="M2010" s="179" t="s">
        <v>38</v>
      </c>
      <c r="N2010" s="254">
        <v>54760000</v>
      </c>
      <c r="O2010" s="254">
        <f>ROUNDDOWN(L2010*N2010,-3)</f>
        <v>54760000</v>
      </c>
      <c r="P2010" s="178">
        <v>1</v>
      </c>
      <c r="Q2010" s="179" t="s">
        <v>38</v>
      </c>
      <c r="R2010" s="254">
        <v>54760000</v>
      </c>
      <c r="S2010" s="254">
        <f>ROUNDDOWN(P2010*R2010,-3)</f>
        <v>54760000</v>
      </c>
      <c r="T2010" s="251">
        <f t="shared" si="308"/>
        <v>0</v>
      </c>
    </row>
    <row r="2011" spans="2:20" ht="15.9" hidden="1" x14ac:dyDescent="0.4">
      <c r="B2011" s="208">
        <v>525119</v>
      </c>
      <c r="C2011" s="180" t="s">
        <v>42</v>
      </c>
      <c r="D2011" s="178"/>
      <c r="E2011" s="179"/>
      <c r="F2011" s="180">
        <v>0</v>
      </c>
      <c r="G2011" s="254">
        <f>SUM(G2012:G2016)</f>
        <v>64631000</v>
      </c>
      <c r="H2011" s="178"/>
      <c r="I2011" s="179"/>
      <c r="J2011" s="180">
        <v>0</v>
      </c>
      <c r="K2011" s="254">
        <f>SUM(K2012:K2016)</f>
        <v>64631000</v>
      </c>
      <c r="L2011" s="178"/>
      <c r="M2011" s="179"/>
      <c r="N2011" s="180">
        <v>0</v>
      </c>
      <c r="O2011" s="254">
        <f>SUM(O2012:O2016)</f>
        <v>52800000</v>
      </c>
      <c r="P2011" s="178"/>
      <c r="Q2011" s="179"/>
      <c r="R2011" s="180">
        <v>0</v>
      </c>
      <c r="S2011" s="254">
        <f>SUM(S2012:S2016)</f>
        <v>52800000</v>
      </c>
      <c r="T2011" s="251">
        <f t="shared" si="308"/>
        <v>0</v>
      </c>
    </row>
    <row r="2012" spans="2:20" ht="15.9" hidden="1" x14ac:dyDescent="0.4">
      <c r="B2012" s="208"/>
      <c r="C2012" s="180" t="s">
        <v>37</v>
      </c>
      <c r="D2012" s="178">
        <v>1</v>
      </c>
      <c r="E2012" s="179" t="s">
        <v>38</v>
      </c>
      <c r="F2012" s="293">
        <v>1700000</v>
      </c>
      <c r="G2012" s="254">
        <f>ROUNDDOWN(D2012*F2012,-3)</f>
        <v>1700000</v>
      </c>
      <c r="H2012" s="178">
        <v>1</v>
      </c>
      <c r="I2012" s="179" t="s">
        <v>38</v>
      </c>
      <c r="J2012" s="293">
        <v>1700000</v>
      </c>
      <c r="K2012" s="254">
        <f>ROUNDDOWN(H2012*J2012,-3)</f>
        <v>1700000</v>
      </c>
      <c r="L2012" s="178">
        <v>1</v>
      </c>
      <c r="M2012" s="179" t="s">
        <v>38</v>
      </c>
      <c r="N2012" s="293">
        <v>1700000</v>
      </c>
      <c r="O2012" s="254">
        <f>ROUNDDOWN(L2012*N2012,-3)</f>
        <v>1700000</v>
      </c>
      <c r="P2012" s="178">
        <v>1</v>
      </c>
      <c r="Q2012" s="179" t="s">
        <v>38</v>
      </c>
      <c r="R2012" s="293">
        <v>1700000</v>
      </c>
      <c r="S2012" s="254">
        <f>ROUNDDOWN(P2012*R2012,-3)</f>
        <v>1700000</v>
      </c>
      <c r="T2012" s="251">
        <f t="shared" si="308"/>
        <v>0</v>
      </c>
    </row>
    <row r="2013" spans="2:20" ht="15.9" hidden="1" x14ac:dyDescent="0.4">
      <c r="B2013" s="208"/>
      <c r="C2013" s="180" t="s">
        <v>669</v>
      </c>
      <c r="D2013" s="178">
        <v>174</v>
      </c>
      <c r="E2013" s="179" t="s">
        <v>445</v>
      </c>
      <c r="F2013" s="254">
        <v>200000</v>
      </c>
      <c r="G2013" s="254">
        <f>ROUNDDOWN(D2013*F2013,-3)</f>
        <v>34800000</v>
      </c>
      <c r="H2013" s="178">
        <v>174</v>
      </c>
      <c r="I2013" s="179" t="s">
        <v>445</v>
      </c>
      <c r="J2013" s="254">
        <v>200000</v>
      </c>
      <c r="K2013" s="254">
        <f>ROUNDDOWN(H2013*J2013,-3)</f>
        <v>34800000</v>
      </c>
      <c r="L2013" s="178">
        <v>174</v>
      </c>
      <c r="M2013" s="179" t="s">
        <v>445</v>
      </c>
      <c r="N2013" s="254">
        <v>200000</v>
      </c>
      <c r="O2013" s="254">
        <f>ROUNDDOWN(L2013*N2013,-3)</f>
        <v>34800000</v>
      </c>
      <c r="P2013" s="178">
        <v>174</v>
      </c>
      <c r="Q2013" s="179" t="s">
        <v>445</v>
      </c>
      <c r="R2013" s="254">
        <v>200000</v>
      </c>
      <c r="S2013" s="254">
        <f>ROUNDDOWN(P2013*R2013,-3)</f>
        <v>34800000</v>
      </c>
      <c r="T2013" s="251">
        <f t="shared" si="308"/>
        <v>0</v>
      </c>
    </row>
    <row r="2014" spans="2:20" ht="15.9" hidden="1" x14ac:dyDescent="0.4">
      <c r="B2014" s="208"/>
      <c r="C2014" s="180" t="s">
        <v>697</v>
      </c>
      <c r="D2014" s="178">
        <v>1</v>
      </c>
      <c r="E2014" s="179" t="s">
        <v>38</v>
      </c>
      <c r="F2014" s="254">
        <v>8700000</v>
      </c>
      <c r="G2014" s="254">
        <f>ROUNDDOWN(D2014*F2014,-3)</f>
        <v>8700000</v>
      </c>
      <c r="H2014" s="178">
        <v>1</v>
      </c>
      <c r="I2014" s="179" t="s">
        <v>38</v>
      </c>
      <c r="J2014" s="254">
        <v>8700000</v>
      </c>
      <c r="K2014" s="254">
        <f>ROUNDDOWN(H2014*J2014,-3)</f>
        <v>8700000</v>
      </c>
      <c r="L2014" s="178">
        <v>1</v>
      </c>
      <c r="M2014" s="179" t="s">
        <v>38</v>
      </c>
      <c r="N2014" s="254">
        <v>8700000</v>
      </c>
      <c r="O2014" s="254">
        <f>ROUNDDOWN(L2014*N2014,-3)</f>
        <v>8700000</v>
      </c>
      <c r="P2014" s="178">
        <v>1</v>
      </c>
      <c r="Q2014" s="179" t="s">
        <v>38</v>
      </c>
      <c r="R2014" s="254">
        <v>8700000</v>
      </c>
      <c r="S2014" s="254">
        <f>ROUNDDOWN(P2014*R2014,-3)</f>
        <v>8700000</v>
      </c>
      <c r="T2014" s="251">
        <f t="shared" si="308"/>
        <v>0</v>
      </c>
    </row>
    <row r="2015" spans="2:20" ht="15.9" hidden="1" x14ac:dyDescent="0.4">
      <c r="B2015" s="208"/>
      <c r="C2015" s="180" t="s">
        <v>695</v>
      </c>
      <c r="D2015" s="178">
        <v>1</v>
      </c>
      <c r="E2015" s="179" t="s">
        <v>38</v>
      </c>
      <c r="F2015" s="254">
        <v>7600000</v>
      </c>
      <c r="G2015" s="254">
        <f>ROUNDDOWN(D2015*F2015,-3)</f>
        <v>7600000</v>
      </c>
      <c r="H2015" s="178">
        <v>1</v>
      </c>
      <c r="I2015" s="179" t="s">
        <v>38</v>
      </c>
      <c r="J2015" s="254">
        <v>7600000</v>
      </c>
      <c r="K2015" s="254">
        <f>ROUNDDOWN(H2015*J2015,-3)</f>
        <v>7600000</v>
      </c>
      <c r="L2015" s="178">
        <v>1</v>
      </c>
      <c r="M2015" s="179" t="s">
        <v>38</v>
      </c>
      <c r="N2015" s="254">
        <v>7600000</v>
      </c>
      <c r="O2015" s="254">
        <f>ROUNDDOWN(L2015*N2015,-3)</f>
        <v>7600000</v>
      </c>
      <c r="P2015" s="178">
        <v>1</v>
      </c>
      <c r="Q2015" s="179" t="s">
        <v>38</v>
      </c>
      <c r="R2015" s="254">
        <v>7600000</v>
      </c>
      <c r="S2015" s="254">
        <f>ROUNDDOWN(P2015*R2015,-3)</f>
        <v>7600000</v>
      </c>
      <c r="T2015" s="251">
        <f t="shared" si="308"/>
        <v>0</v>
      </c>
    </row>
    <row r="2016" spans="2:20" ht="15.9" hidden="1" x14ac:dyDescent="0.4">
      <c r="B2016" s="208"/>
      <c r="C2016" s="180" t="s">
        <v>642</v>
      </c>
      <c r="D2016" s="178">
        <v>1</v>
      </c>
      <c r="E2016" s="179" t="s">
        <v>38</v>
      </c>
      <c r="F2016" s="254">
        <v>11831000</v>
      </c>
      <c r="G2016" s="254">
        <f>ROUNDDOWN(D2016*F2016,-3)</f>
        <v>11831000</v>
      </c>
      <c r="H2016" s="178">
        <v>1</v>
      </c>
      <c r="I2016" s="179" t="s">
        <v>38</v>
      </c>
      <c r="J2016" s="254">
        <v>11831000</v>
      </c>
      <c r="K2016" s="254">
        <f>ROUNDDOWN(H2016*J2016,-3)</f>
        <v>11831000</v>
      </c>
      <c r="L2016" s="178">
        <v>0</v>
      </c>
      <c r="M2016" s="179" t="s">
        <v>38</v>
      </c>
      <c r="N2016" s="254">
        <v>11831000</v>
      </c>
      <c r="O2016" s="254">
        <f>ROUNDDOWN(L2016*N2016,-3)</f>
        <v>0</v>
      </c>
      <c r="P2016" s="178">
        <v>0</v>
      </c>
      <c r="Q2016" s="179" t="s">
        <v>38</v>
      </c>
      <c r="R2016" s="254">
        <v>11831000</v>
      </c>
      <c r="S2016" s="254">
        <f>ROUNDDOWN(P2016*R2016,-3)</f>
        <v>0</v>
      </c>
      <c r="T2016" s="251">
        <f t="shared" si="308"/>
        <v>0</v>
      </c>
    </row>
    <row r="2017" spans="2:20" ht="29.15" hidden="1" x14ac:dyDescent="0.4">
      <c r="B2017" s="312" t="s">
        <v>69</v>
      </c>
      <c r="C2017" s="313" t="s">
        <v>717</v>
      </c>
      <c r="D2017" s="269">
        <v>46</v>
      </c>
      <c r="E2017" s="270" t="s">
        <v>30</v>
      </c>
      <c r="F2017" s="254">
        <v>0</v>
      </c>
      <c r="G2017" s="254">
        <f>G2018</f>
        <v>18900000</v>
      </c>
      <c r="H2017" s="314">
        <v>46</v>
      </c>
      <c r="I2017" s="315" t="s">
        <v>30</v>
      </c>
      <c r="J2017" s="316">
        <v>0</v>
      </c>
      <c r="K2017" s="316">
        <f>K2018</f>
        <v>18900000</v>
      </c>
      <c r="L2017" s="314">
        <v>46</v>
      </c>
      <c r="M2017" s="315" t="s">
        <v>30</v>
      </c>
      <c r="N2017" s="316">
        <v>0</v>
      </c>
      <c r="O2017" s="316">
        <f>O2018</f>
        <v>18900000</v>
      </c>
      <c r="P2017" s="314">
        <v>46</v>
      </c>
      <c r="Q2017" s="315" t="s">
        <v>30</v>
      </c>
      <c r="R2017" s="316">
        <v>0</v>
      </c>
      <c r="S2017" s="316">
        <f>S2018</f>
        <v>18900000</v>
      </c>
      <c r="T2017" s="251">
        <f t="shared" si="308"/>
        <v>0</v>
      </c>
    </row>
    <row r="2018" spans="2:20" ht="15.9" hidden="1" x14ac:dyDescent="0.4">
      <c r="B2018" s="208">
        <v>525119</v>
      </c>
      <c r="C2018" s="180" t="s">
        <v>42</v>
      </c>
      <c r="D2018" s="178"/>
      <c r="E2018" s="179"/>
      <c r="F2018" s="180">
        <v>0</v>
      </c>
      <c r="G2018" s="254">
        <f>SUM(G2019:G2019)</f>
        <v>18900000</v>
      </c>
      <c r="H2018" s="178"/>
      <c r="I2018" s="179"/>
      <c r="J2018" s="180">
        <v>0</v>
      </c>
      <c r="K2018" s="254">
        <f>SUM(K2019:K2019)</f>
        <v>18900000</v>
      </c>
      <c r="L2018" s="178"/>
      <c r="M2018" s="179"/>
      <c r="N2018" s="180">
        <v>0</v>
      </c>
      <c r="O2018" s="254">
        <f>SUM(O2019:O2019)</f>
        <v>18900000</v>
      </c>
      <c r="P2018" s="178"/>
      <c r="Q2018" s="179"/>
      <c r="R2018" s="180">
        <v>0</v>
      </c>
      <c r="S2018" s="254">
        <f>SUM(S2019:S2019)</f>
        <v>18900000</v>
      </c>
      <c r="T2018" s="251">
        <f t="shared" si="308"/>
        <v>0</v>
      </c>
    </row>
    <row r="2019" spans="2:20" ht="15.9" hidden="1" x14ac:dyDescent="0.4">
      <c r="B2019" s="208"/>
      <c r="C2019" s="180" t="s">
        <v>44</v>
      </c>
      <c r="D2019" s="178">
        <v>42</v>
      </c>
      <c r="E2019" s="179" t="s">
        <v>40</v>
      </c>
      <c r="F2019" s="254">
        <v>450000</v>
      </c>
      <c r="G2019" s="254">
        <f>ROUNDDOWN(D2019*F2019,-3)</f>
        <v>18900000</v>
      </c>
      <c r="H2019" s="178">
        <v>42</v>
      </c>
      <c r="I2019" s="179" t="s">
        <v>40</v>
      </c>
      <c r="J2019" s="254">
        <v>450000</v>
      </c>
      <c r="K2019" s="254">
        <f>ROUNDDOWN(H2019*J2019,-3)</f>
        <v>18900000</v>
      </c>
      <c r="L2019" s="178">
        <v>42</v>
      </c>
      <c r="M2019" s="179" t="s">
        <v>40</v>
      </c>
      <c r="N2019" s="254">
        <v>450000</v>
      </c>
      <c r="O2019" s="254">
        <f>ROUNDDOWN(L2019*N2019,-3)</f>
        <v>18900000</v>
      </c>
      <c r="P2019" s="178">
        <v>42</v>
      </c>
      <c r="Q2019" s="179" t="s">
        <v>40</v>
      </c>
      <c r="R2019" s="254">
        <v>450000</v>
      </c>
      <c r="S2019" s="254">
        <f>ROUNDDOWN(P2019*R2019,-3)</f>
        <v>18900000</v>
      </c>
      <c r="T2019" s="251">
        <f t="shared" si="308"/>
        <v>0</v>
      </c>
    </row>
    <row r="2020" spans="2:20" ht="29.15" hidden="1" x14ac:dyDescent="0.4">
      <c r="B2020" s="312" t="s">
        <v>77</v>
      </c>
      <c r="C2020" s="313" t="s">
        <v>718</v>
      </c>
      <c r="D2020" s="269">
        <v>28</v>
      </c>
      <c r="E2020" s="270" t="s">
        <v>30</v>
      </c>
      <c r="F2020" s="254">
        <v>0</v>
      </c>
      <c r="G2020" s="254">
        <f>G2021+G2028</f>
        <v>133512000</v>
      </c>
      <c r="H2020" s="314">
        <v>28</v>
      </c>
      <c r="I2020" s="315" t="s">
        <v>30</v>
      </c>
      <c r="J2020" s="316">
        <v>0</v>
      </c>
      <c r="K2020" s="316">
        <f>K2021+K2028</f>
        <v>133512000</v>
      </c>
      <c r="L2020" s="314">
        <v>28</v>
      </c>
      <c r="M2020" s="315" t="s">
        <v>30</v>
      </c>
      <c r="N2020" s="316">
        <v>0</v>
      </c>
      <c r="O2020" s="316">
        <f>O2021+O2028</f>
        <v>119810000</v>
      </c>
      <c r="P2020" s="314">
        <v>28</v>
      </c>
      <c r="Q2020" s="315" t="s">
        <v>30</v>
      </c>
      <c r="R2020" s="316">
        <v>0</v>
      </c>
      <c r="S2020" s="316">
        <f>S2021+S2028</f>
        <v>119810000</v>
      </c>
      <c r="T2020" s="251">
        <f t="shared" si="308"/>
        <v>0</v>
      </c>
    </row>
    <row r="2021" spans="2:20" ht="15.9" hidden="1" x14ac:dyDescent="0.4">
      <c r="B2021" s="208">
        <v>525111</v>
      </c>
      <c r="C2021" s="180" t="s">
        <v>174</v>
      </c>
      <c r="D2021" s="178">
        <v>0</v>
      </c>
      <c r="E2021" s="179"/>
      <c r="F2021" s="180">
        <v>0</v>
      </c>
      <c r="G2021" s="254">
        <f>SUM(G2022:G2027)</f>
        <v>89150000</v>
      </c>
      <c r="H2021" s="178">
        <v>0</v>
      </c>
      <c r="I2021" s="179"/>
      <c r="J2021" s="180">
        <v>0</v>
      </c>
      <c r="K2021" s="254">
        <f>SUM(K2022:K2027)</f>
        <v>89150000</v>
      </c>
      <c r="L2021" s="178">
        <v>0</v>
      </c>
      <c r="M2021" s="179"/>
      <c r="N2021" s="180">
        <v>0</v>
      </c>
      <c r="O2021" s="254">
        <f>SUM(O2022:O2027)</f>
        <v>89150000</v>
      </c>
      <c r="P2021" s="178">
        <v>0</v>
      </c>
      <c r="Q2021" s="179"/>
      <c r="R2021" s="180">
        <v>0</v>
      </c>
      <c r="S2021" s="254">
        <f>SUM(S2022:S2027)</f>
        <v>89150000</v>
      </c>
      <c r="T2021" s="251">
        <f t="shared" si="308"/>
        <v>0</v>
      </c>
    </row>
    <row r="2022" spans="2:20" ht="15.9" hidden="1" x14ac:dyDescent="0.4">
      <c r="B2022" s="208" t="s">
        <v>27</v>
      </c>
      <c r="C2022" s="180" t="s">
        <v>48</v>
      </c>
      <c r="D2022" s="178">
        <v>156</v>
      </c>
      <c r="E2022" s="179" t="s">
        <v>47</v>
      </c>
      <c r="F2022" s="254">
        <v>150000</v>
      </c>
      <c r="G2022" s="254">
        <f t="shared" ref="G2022:G2027" si="309">ROUNDDOWN(D2022*F2022,-3)</f>
        <v>23400000</v>
      </c>
      <c r="H2022" s="178">
        <v>156</v>
      </c>
      <c r="I2022" s="179" t="s">
        <v>47</v>
      </c>
      <c r="J2022" s="254">
        <v>150000</v>
      </c>
      <c r="K2022" s="254">
        <f t="shared" ref="K2022:K2027" si="310">ROUNDDOWN(H2022*J2022,-3)</f>
        <v>23400000</v>
      </c>
      <c r="L2022" s="178">
        <v>156</v>
      </c>
      <c r="M2022" s="179" t="s">
        <v>47</v>
      </c>
      <c r="N2022" s="254">
        <v>150000</v>
      </c>
      <c r="O2022" s="254">
        <f t="shared" ref="O2022:O2027" si="311">ROUNDDOWN(L2022*N2022,-3)</f>
        <v>23400000</v>
      </c>
      <c r="P2022" s="178">
        <v>156</v>
      </c>
      <c r="Q2022" s="179" t="s">
        <v>47</v>
      </c>
      <c r="R2022" s="254">
        <v>150000</v>
      </c>
      <c r="S2022" s="254">
        <f t="shared" ref="S2022:S2027" si="312">ROUNDDOWN(P2022*R2022,-3)</f>
        <v>23400000</v>
      </c>
      <c r="T2022" s="251">
        <f t="shared" si="308"/>
        <v>0</v>
      </c>
    </row>
    <row r="2023" spans="2:20" ht="15.9" hidden="1" x14ac:dyDescent="0.4">
      <c r="B2023" s="208" t="s">
        <v>27</v>
      </c>
      <c r="C2023" s="180" t="s">
        <v>49</v>
      </c>
      <c r="D2023" s="178">
        <v>137</v>
      </c>
      <c r="E2023" s="179" t="s">
        <v>40</v>
      </c>
      <c r="F2023" s="254">
        <v>150000</v>
      </c>
      <c r="G2023" s="254">
        <f t="shared" si="309"/>
        <v>20550000</v>
      </c>
      <c r="H2023" s="178">
        <v>137</v>
      </c>
      <c r="I2023" s="179" t="s">
        <v>40</v>
      </c>
      <c r="J2023" s="254">
        <v>150000</v>
      </c>
      <c r="K2023" s="254">
        <f t="shared" si="310"/>
        <v>20550000</v>
      </c>
      <c r="L2023" s="178">
        <v>137</v>
      </c>
      <c r="M2023" s="179" t="s">
        <v>40</v>
      </c>
      <c r="N2023" s="254">
        <v>150000</v>
      </c>
      <c r="O2023" s="254">
        <f t="shared" si="311"/>
        <v>20550000</v>
      </c>
      <c r="P2023" s="178">
        <v>137</v>
      </c>
      <c r="Q2023" s="179" t="s">
        <v>40</v>
      </c>
      <c r="R2023" s="254">
        <v>150000</v>
      </c>
      <c r="S2023" s="254">
        <f t="shared" si="312"/>
        <v>20550000</v>
      </c>
      <c r="T2023" s="251">
        <f t="shared" si="308"/>
        <v>0</v>
      </c>
    </row>
    <row r="2024" spans="2:20" ht="15.9" hidden="1" x14ac:dyDescent="0.4">
      <c r="B2024" s="208"/>
      <c r="C2024" s="180" t="s">
        <v>76</v>
      </c>
      <c r="D2024" s="178">
        <v>1</v>
      </c>
      <c r="E2024" s="179" t="s">
        <v>66</v>
      </c>
      <c r="F2024" s="254">
        <v>17800000</v>
      </c>
      <c r="G2024" s="254">
        <f t="shared" si="309"/>
        <v>17800000</v>
      </c>
      <c r="H2024" s="178">
        <v>1</v>
      </c>
      <c r="I2024" s="179" t="s">
        <v>66</v>
      </c>
      <c r="J2024" s="254">
        <v>17800000</v>
      </c>
      <c r="K2024" s="254">
        <f t="shared" si="310"/>
        <v>17800000</v>
      </c>
      <c r="L2024" s="178">
        <v>1</v>
      </c>
      <c r="M2024" s="179" t="s">
        <v>66</v>
      </c>
      <c r="N2024" s="254">
        <v>17800000</v>
      </c>
      <c r="O2024" s="254">
        <f t="shared" si="311"/>
        <v>17800000</v>
      </c>
      <c r="P2024" s="178">
        <v>1</v>
      </c>
      <c r="Q2024" s="179" t="s">
        <v>66</v>
      </c>
      <c r="R2024" s="254">
        <v>17800000</v>
      </c>
      <c r="S2024" s="254">
        <f t="shared" si="312"/>
        <v>17800000</v>
      </c>
      <c r="T2024" s="251">
        <f t="shared" si="308"/>
        <v>0</v>
      </c>
    </row>
    <row r="2025" spans="2:20" ht="15.9" hidden="1" x14ac:dyDescent="0.4">
      <c r="B2025" s="208"/>
      <c r="C2025" s="180" t="s">
        <v>700</v>
      </c>
      <c r="D2025" s="178">
        <v>1</v>
      </c>
      <c r="E2025" s="179" t="s">
        <v>54</v>
      </c>
      <c r="F2025" s="254">
        <v>1920000</v>
      </c>
      <c r="G2025" s="254">
        <f t="shared" si="309"/>
        <v>1920000</v>
      </c>
      <c r="H2025" s="178">
        <v>1</v>
      </c>
      <c r="I2025" s="179" t="s">
        <v>54</v>
      </c>
      <c r="J2025" s="254">
        <v>1920000</v>
      </c>
      <c r="K2025" s="254">
        <f t="shared" si="310"/>
        <v>1920000</v>
      </c>
      <c r="L2025" s="178">
        <v>1</v>
      </c>
      <c r="M2025" s="179" t="s">
        <v>54</v>
      </c>
      <c r="N2025" s="254">
        <v>1920000</v>
      </c>
      <c r="O2025" s="254">
        <f t="shared" si="311"/>
        <v>1920000</v>
      </c>
      <c r="P2025" s="178">
        <v>1</v>
      </c>
      <c r="Q2025" s="179" t="s">
        <v>54</v>
      </c>
      <c r="R2025" s="254">
        <v>1920000</v>
      </c>
      <c r="S2025" s="254">
        <f t="shared" si="312"/>
        <v>1920000</v>
      </c>
      <c r="T2025" s="251">
        <f t="shared" si="308"/>
        <v>0</v>
      </c>
    </row>
    <row r="2026" spans="2:20" ht="15.9" hidden="1" x14ac:dyDescent="0.4">
      <c r="B2026" s="208"/>
      <c r="C2026" s="180" t="s">
        <v>657</v>
      </c>
      <c r="D2026" s="178">
        <v>1</v>
      </c>
      <c r="E2026" s="179" t="s">
        <v>66</v>
      </c>
      <c r="F2026" s="254">
        <v>19600000</v>
      </c>
      <c r="G2026" s="254">
        <f t="shared" si="309"/>
        <v>19600000</v>
      </c>
      <c r="H2026" s="178">
        <v>1</v>
      </c>
      <c r="I2026" s="179" t="s">
        <v>66</v>
      </c>
      <c r="J2026" s="254">
        <v>19600000</v>
      </c>
      <c r="K2026" s="254">
        <f t="shared" si="310"/>
        <v>19600000</v>
      </c>
      <c r="L2026" s="178">
        <v>1</v>
      </c>
      <c r="M2026" s="179" t="s">
        <v>66</v>
      </c>
      <c r="N2026" s="254">
        <v>19600000</v>
      </c>
      <c r="O2026" s="254">
        <f t="shared" si="311"/>
        <v>19600000</v>
      </c>
      <c r="P2026" s="178">
        <v>1</v>
      </c>
      <c r="Q2026" s="179" t="s">
        <v>66</v>
      </c>
      <c r="R2026" s="254">
        <v>19600000</v>
      </c>
      <c r="S2026" s="254">
        <f t="shared" si="312"/>
        <v>19600000</v>
      </c>
      <c r="T2026" s="251">
        <f t="shared" si="308"/>
        <v>0</v>
      </c>
    </row>
    <row r="2027" spans="2:20" ht="15.9" hidden="1" x14ac:dyDescent="0.4">
      <c r="B2027" s="208"/>
      <c r="C2027" s="180" t="s">
        <v>60</v>
      </c>
      <c r="D2027" s="178">
        <v>1</v>
      </c>
      <c r="E2027" s="179" t="s">
        <v>66</v>
      </c>
      <c r="F2027" s="254">
        <v>5880000</v>
      </c>
      <c r="G2027" s="254">
        <f t="shared" si="309"/>
        <v>5880000</v>
      </c>
      <c r="H2027" s="178">
        <v>1</v>
      </c>
      <c r="I2027" s="179" t="s">
        <v>66</v>
      </c>
      <c r="J2027" s="254">
        <v>5880000</v>
      </c>
      <c r="K2027" s="254">
        <f t="shared" si="310"/>
        <v>5880000</v>
      </c>
      <c r="L2027" s="178">
        <v>1</v>
      </c>
      <c r="M2027" s="179" t="s">
        <v>66</v>
      </c>
      <c r="N2027" s="254">
        <v>5880000</v>
      </c>
      <c r="O2027" s="254">
        <f t="shared" si="311"/>
        <v>5880000</v>
      </c>
      <c r="P2027" s="178">
        <v>1</v>
      </c>
      <c r="Q2027" s="179" t="s">
        <v>66</v>
      </c>
      <c r="R2027" s="254">
        <v>5880000</v>
      </c>
      <c r="S2027" s="254">
        <f t="shared" si="312"/>
        <v>5880000</v>
      </c>
      <c r="T2027" s="251">
        <f t="shared" si="308"/>
        <v>0</v>
      </c>
    </row>
    <row r="2028" spans="2:20" ht="15.9" hidden="1" x14ac:dyDescent="0.4">
      <c r="B2028" s="208">
        <v>525119</v>
      </c>
      <c r="C2028" s="180" t="s">
        <v>42</v>
      </c>
      <c r="D2028" s="178"/>
      <c r="E2028" s="179"/>
      <c r="F2028" s="180">
        <v>0</v>
      </c>
      <c r="G2028" s="254">
        <f>SUM(G2029:G2034)</f>
        <v>44362000</v>
      </c>
      <c r="H2028" s="178"/>
      <c r="I2028" s="179"/>
      <c r="J2028" s="180">
        <v>0</v>
      </c>
      <c r="K2028" s="254">
        <f>SUM(K2029:K2034)</f>
        <v>44362000</v>
      </c>
      <c r="L2028" s="178"/>
      <c r="M2028" s="179"/>
      <c r="N2028" s="180">
        <v>0</v>
      </c>
      <c r="O2028" s="254">
        <f>SUM(O2029:O2034)</f>
        <v>30660000</v>
      </c>
      <c r="P2028" s="178"/>
      <c r="Q2028" s="179"/>
      <c r="R2028" s="180">
        <v>0</v>
      </c>
      <c r="S2028" s="254">
        <f>SUM(S2029:S2034)</f>
        <v>30660000</v>
      </c>
      <c r="T2028" s="251">
        <f t="shared" si="308"/>
        <v>0</v>
      </c>
    </row>
    <row r="2029" spans="2:20" ht="15.9" hidden="1" x14ac:dyDescent="0.4">
      <c r="B2029" s="208"/>
      <c r="C2029" s="180" t="s">
        <v>65</v>
      </c>
      <c r="D2029" s="178">
        <v>1</v>
      </c>
      <c r="E2029" s="179" t="s">
        <v>38</v>
      </c>
      <c r="F2029" s="293">
        <v>8942000</v>
      </c>
      <c r="G2029" s="254">
        <f>F2029*D2029</f>
        <v>8942000</v>
      </c>
      <c r="H2029" s="178">
        <v>1</v>
      </c>
      <c r="I2029" s="179" t="s">
        <v>38</v>
      </c>
      <c r="J2029" s="293">
        <v>8942000</v>
      </c>
      <c r="K2029" s="254">
        <f>J2029*H2029</f>
        <v>8942000</v>
      </c>
      <c r="L2029" s="178">
        <v>0</v>
      </c>
      <c r="M2029" s="179" t="s">
        <v>38</v>
      </c>
      <c r="N2029" s="293">
        <v>8942000</v>
      </c>
      <c r="O2029" s="254">
        <f>N2029*L2029</f>
        <v>0</v>
      </c>
      <c r="P2029" s="178">
        <v>0</v>
      </c>
      <c r="Q2029" s="179" t="s">
        <v>38</v>
      </c>
      <c r="R2029" s="293">
        <v>8942000</v>
      </c>
      <c r="S2029" s="254">
        <f>R2029*P2029</f>
        <v>0</v>
      </c>
      <c r="T2029" s="251">
        <f t="shared" si="308"/>
        <v>0</v>
      </c>
    </row>
    <row r="2030" spans="2:20" ht="15.9" hidden="1" x14ac:dyDescent="0.4">
      <c r="B2030" s="208"/>
      <c r="C2030" s="180" t="s">
        <v>44</v>
      </c>
      <c r="D2030" s="178">
        <v>28</v>
      </c>
      <c r="E2030" s="179" t="s">
        <v>40</v>
      </c>
      <c r="F2030" s="254">
        <v>450000</v>
      </c>
      <c r="G2030" s="254">
        <f t="shared" ref="G2030:G2034" si="313">F2030*D2030</f>
        <v>12600000</v>
      </c>
      <c r="H2030" s="178">
        <v>28</v>
      </c>
      <c r="I2030" s="179" t="s">
        <v>40</v>
      </c>
      <c r="J2030" s="254">
        <v>450000</v>
      </c>
      <c r="K2030" s="254">
        <f t="shared" ref="K2030:K2034" si="314">J2030*H2030</f>
        <v>12600000</v>
      </c>
      <c r="L2030" s="178">
        <v>28</v>
      </c>
      <c r="M2030" s="179" t="s">
        <v>40</v>
      </c>
      <c r="N2030" s="254">
        <v>450000</v>
      </c>
      <c r="O2030" s="254">
        <f t="shared" ref="O2030:O2034" si="315">N2030*L2030</f>
        <v>12600000</v>
      </c>
      <c r="P2030" s="178">
        <v>28</v>
      </c>
      <c r="Q2030" s="179" t="s">
        <v>40</v>
      </c>
      <c r="R2030" s="254">
        <v>450000</v>
      </c>
      <c r="S2030" s="254">
        <f t="shared" ref="S2030:S2034" si="316">R2030*P2030</f>
        <v>12600000</v>
      </c>
      <c r="T2030" s="251">
        <f t="shared" si="308"/>
        <v>0</v>
      </c>
    </row>
    <row r="2031" spans="2:20" ht="15.9" hidden="1" x14ac:dyDescent="0.4">
      <c r="B2031" s="208"/>
      <c r="C2031" s="180" t="s">
        <v>58</v>
      </c>
      <c r="D2031" s="178">
        <v>56</v>
      </c>
      <c r="E2031" s="179" t="s">
        <v>59</v>
      </c>
      <c r="F2031" s="254">
        <v>85000</v>
      </c>
      <c r="G2031" s="254">
        <f t="shared" si="313"/>
        <v>4760000</v>
      </c>
      <c r="H2031" s="178">
        <v>56</v>
      </c>
      <c r="I2031" s="179" t="s">
        <v>59</v>
      </c>
      <c r="J2031" s="254">
        <v>85000</v>
      </c>
      <c r="K2031" s="254">
        <f t="shared" si="314"/>
        <v>4760000</v>
      </c>
      <c r="L2031" s="178">
        <v>0</v>
      </c>
      <c r="M2031" s="179" t="s">
        <v>59</v>
      </c>
      <c r="N2031" s="254">
        <v>85000</v>
      </c>
      <c r="O2031" s="254">
        <f t="shared" si="315"/>
        <v>0</v>
      </c>
      <c r="P2031" s="178">
        <v>0</v>
      </c>
      <c r="Q2031" s="179" t="s">
        <v>59</v>
      </c>
      <c r="R2031" s="254">
        <v>85000</v>
      </c>
      <c r="S2031" s="254">
        <f t="shared" si="316"/>
        <v>0</v>
      </c>
      <c r="T2031" s="251">
        <f t="shared" si="308"/>
        <v>0</v>
      </c>
    </row>
    <row r="2032" spans="2:20" ht="15.9" hidden="1" x14ac:dyDescent="0.4">
      <c r="B2032" s="208"/>
      <c r="C2032" s="180" t="s">
        <v>64</v>
      </c>
      <c r="D2032" s="178">
        <v>1</v>
      </c>
      <c r="E2032" s="179" t="s">
        <v>38</v>
      </c>
      <c r="F2032" s="254">
        <v>9460000</v>
      </c>
      <c r="G2032" s="254">
        <f t="shared" si="313"/>
        <v>9460000</v>
      </c>
      <c r="H2032" s="178">
        <v>1</v>
      </c>
      <c r="I2032" s="179" t="s">
        <v>38</v>
      </c>
      <c r="J2032" s="254">
        <v>9460000</v>
      </c>
      <c r="K2032" s="254">
        <f t="shared" si="314"/>
        <v>9460000</v>
      </c>
      <c r="L2032" s="178">
        <v>1</v>
      </c>
      <c r="M2032" s="179" t="s">
        <v>38</v>
      </c>
      <c r="N2032" s="254">
        <v>9460000</v>
      </c>
      <c r="O2032" s="254">
        <f t="shared" si="315"/>
        <v>9460000</v>
      </c>
      <c r="P2032" s="178">
        <v>1</v>
      </c>
      <c r="Q2032" s="179" t="s">
        <v>38</v>
      </c>
      <c r="R2032" s="254">
        <v>9460000</v>
      </c>
      <c r="S2032" s="254">
        <f t="shared" si="316"/>
        <v>9460000</v>
      </c>
      <c r="T2032" s="251">
        <f t="shared" si="308"/>
        <v>0</v>
      </c>
    </row>
    <row r="2033" spans="2:20" ht="15.9" hidden="1" x14ac:dyDescent="0.4">
      <c r="B2033" s="208"/>
      <c r="C2033" s="180" t="s">
        <v>706</v>
      </c>
      <c r="D2033" s="178">
        <v>1</v>
      </c>
      <c r="E2033" s="179" t="s">
        <v>38</v>
      </c>
      <c r="F2033" s="254">
        <v>3600000</v>
      </c>
      <c r="G2033" s="254">
        <f t="shared" si="313"/>
        <v>3600000</v>
      </c>
      <c r="H2033" s="178">
        <v>1</v>
      </c>
      <c r="I2033" s="179" t="s">
        <v>38</v>
      </c>
      <c r="J2033" s="254">
        <v>3600000</v>
      </c>
      <c r="K2033" s="254">
        <f t="shared" si="314"/>
        <v>3600000</v>
      </c>
      <c r="L2033" s="178">
        <v>1</v>
      </c>
      <c r="M2033" s="179" t="s">
        <v>38</v>
      </c>
      <c r="N2033" s="254">
        <v>3600000</v>
      </c>
      <c r="O2033" s="254">
        <f t="shared" si="315"/>
        <v>3600000</v>
      </c>
      <c r="P2033" s="178">
        <v>1</v>
      </c>
      <c r="Q2033" s="179" t="s">
        <v>38</v>
      </c>
      <c r="R2033" s="254">
        <v>3600000</v>
      </c>
      <c r="S2033" s="254">
        <f t="shared" si="316"/>
        <v>3600000</v>
      </c>
      <c r="T2033" s="251">
        <f t="shared" si="308"/>
        <v>0</v>
      </c>
    </row>
    <row r="2034" spans="2:20" ht="15.9" hidden="1" x14ac:dyDescent="0.4">
      <c r="B2034" s="208"/>
      <c r="C2034" s="180" t="s">
        <v>719</v>
      </c>
      <c r="D2034" s="178">
        <v>1</v>
      </c>
      <c r="E2034" s="179" t="s">
        <v>38</v>
      </c>
      <c r="F2034" s="254">
        <v>5000000</v>
      </c>
      <c r="G2034" s="254">
        <f t="shared" si="313"/>
        <v>5000000</v>
      </c>
      <c r="H2034" s="178">
        <v>1</v>
      </c>
      <c r="I2034" s="179" t="s">
        <v>38</v>
      </c>
      <c r="J2034" s="254">
        <v>5000000</v>
      </c>
      <c r="K2034" s="254">
        <f t="shared" si="314"/>
        <v>5000000</v>
      </c>
      <c r="L2034" s="178">
        <v>1</v>
      </c>
      <c r="M2034" s="179" t="s">
        <v>38</v>
      </c>
      <c r="N2034" s="254">
        <v>5000000</v>
      </c>
      <c r="O2034" s="254">
        <f t="shared" si="315"/>
        <v>5000000</v>
      </c>
      <c r="P2034" s="178">
        <v>1</v>
      </c>
      <c r="Q2034" s="179" t="s">
        <v>38</v>
      </c>
      <c r="R2034" s="254">
        <v>5000000</v>
      </c>
      <c r="S2034" s="254">
        <f t="shared" si="316"/>
        <v>5000000</v>
      </c>
      <c r="T2034" s="251">
        <f t="shared" si="308"/>
        <v>0</v>
      </c>
    </row>
    <row r="2035" spans="2:20" ht="29.15" hidden="1" x14ac:dyDescent="0.4">
      <c r="B2035" s="312" t="s">
        <v>380</v>
      </c>
      <c r="C2035" s="313" t="s">
        <v>720</v>
      </c>
      <c r="D2035" s="269">
        <v>48</v>
      </c>
      <c r="E2035" s="270" t="s">
        <v>30</v>
      </c>
      <c r="F2035" s="254">
        <v>0</v>
      </c>
      <c r="G2035" s="254">
        <f>G2036+G2044</f>
        <v>496692000</v>
      </c>
      <c r="H2035" s="314">
        <v>48</v>
      </c>
      <c r="I2035" s="315" t="s">
        <v>30</v>
      </c>
      <c r="J2035" s="316">
        <v>0</v>
      </c>
      <c r="K2035" s="316">
        <f>K2036+K2044</f>
        <v>496692000</v>
      </c>
      <c r="L2035" s="314">
        <v>48</v>
      </c>
      <c r="M2035" s="315" t="s">
        <v>30</v>
      </c>
      <c r="N2035" s="316">
        <v>0</v>
      </c>
      <c r="O2035" s="316">
        <f>O2036+O2044</f>
        <v>447650000</v>
      </c>
      <c r="P2035" s="314">
        <v>48</v>
      </c>
      <c r="Q2035" s="315" t="s">
        <v>30</v>
      </c>
      <c r="R2035" s="316">
        <v>0</v>
      </c>
      <c r="S2035" s="316">
        <f>S2036+S2044</f>
        <v>447650000</v>
      </c>
      <c r="T2035" s="251">
        <f t="shared" si="308"/>
        <v>0</v>
      </c>
    </row>
    <row r="2036" spans="2:20" ht="15.9" hidden="1" x14ac:dyDescent="0.4">
      <c r="B2036" s="208">
        <v>525111</v>
      </c>
      <c r="C2036" s="180" t="s">
        <v>174</v>
      </c>
      <c r="D2036" s="178">
        <v>0</v>
      </c>
      <c r="E2036" s="179"/>
      <c r="F2036" s="180">
        <v>0</v>
      </c>
      <c r="G2036" s="254">
        <f>SUM(G2037:G2043)</f>
        <v>371230000</v>
      </c>
      <c r="H2036" s="178">
        <v>0</v>
      </c>
      <c r="I2036" s="179"/>
      <c r="J2036" s="180">
        <v>0</v>
      </c>
      <c r="K2036" s="254">
        <f>SUM(K2037:K2043)</f>
        <v>371230000</v>
      </c>
      <c r="L2036" s="178">
        <v>0</v>
      </c>
      <c r="M2036" s="179"/>
      <c r="N2036" s="180">
        <v>0</v>
      </c>
      <c r="O2036" s="254">
        <f>SUM(O2037:O2043)</f>
        <v>371230000</v>
      </c>
      <c r="P2036" s="178">
        <v>0</v>
      </c>
      <c r="Q2036" s="179"/>
      <c r="R2036" s="180">
        <v>0</v>
      </c>
      <c r="S2036" s="254">
        <f>SUM(S2037:S2043)</f>
        <v>371230000</v>
      </c>
      <c r="T2036" s="251">
        <f t="shared" si="308"/>
        <v>0</v>
      </c>
    </row>
    <row r="2037" spans="2:20" ht="15.9" hidden="1" x14ac:dyDescent="0.4">
      <c r="B2037" s="208" t="s">
        <v>27</v>
      </c>
      <c r="C2037" s="180" t="s">
        <v>46</v>
      </c>
      <c r="D2037" s="178">
        <v>240</v>
      </c>
      <c r="E2037" s="179" t="s">
        <v>47</v>
      </c>
      <c r="F2037" s="254">
        <v>150000</v>
      </c>
      <c r="G2037" s="254">
        <f t="shared" ref="G2037:G2043" si="317">ROUNDDOWN(D2037*F2037,-3)</f>
        <v>36000000</v>
      </c>
      <c r="H2037" s="178">
        <v>240</v>
      </c>
      <c r="I2037" s="179" t="s">
        <v>47</v>
      </c>
      <c r="J2037" s="254">
        <v>150000</v>
      </c>
      <c r="K2037" s="254">
        <f t="shared" ref="K2037:K2043" si="318">ROUNDDOWN(H2037*J2037,-3)</f>
        <v>36000000</v>
      </c>
      <c r="L2037" s="178">
        <v>240</v>
      </c>
      <c r="M2037" s="179" t="s">
        <v>47</v>
      </c>
      <c r="N2037" s="254">
        <v>150000</v>
      </c>
      <c r="O2037" s="254">
        <f t="shared" ref="O2037:O2043" si="319">ROUNDDOWN(L2037*N2037,-3)</f>
        <v>36000000</v>
      </c>
      <c r="P2037" s="178">
        <v>240</v>
      </c>
      <c r="Q2037" s="179" t="s">
        <v>47</v>
      </c>
      <c r="R2037" s="254">
        <v>150000</v>
      </c>
      <c r="S2037" s="254">
        <f t="shared" ref="S2037:S2043" si="320">ROUNDDOWN(P2037*R2037,-3)</f>
        <v>36000000</v>
      </c>
      <c r="T2037" s="251">
        <f t="shared" si="308"/>
        <v>0</v>
      </c>
    </row>
    <row r="2038" spans="2:20" ht="15.9" hidden="1" x14ac:dyDescent="0.4">
      <c r="B2038" s="208" t="s">
        <v>27</v>
      </c>
      <c r="C2038" s="180" t="s">
        <v>48</v>
      </c>
      <c r="D2038" s="178">
        <v>1606</v>
      </c>
      <c r="E2038" s="179" t="s">
        <v>47</v>
      </c>
      <c r="F2038" s="254">
        <v>150000</v>
      </c>
      <c r="G2038" s="254">
        <f t="shared" si="317"/>
        <v>240900000</v>
      </c>
      <c r="H2038" s="178">
        <v>1606</v>
      </c>
      <c r="I2038" s="179" t="s">
        <v>47</v>
      </c>
      <c r="J2038" s="254">
        <v>150000</v>
      </c>
      <c r="K2038" s="254">
        <f t="shared" si="318"/>
        <v>240900000</v>
      </c>
      <c r="L2038" s="178">
        <v>1606</v>
      </c>
      <c r="M2038" s="179" t="s">
        <v>47</v>
      </c>
      <c r="N2038" s="254">
        <v>150000</v>
      </c>
      <c r="O2038" s="254">
        <f t="shared" si="319"/>
        <v>240900000</v>
      </c>
      <c r="P2038" s="178">
        <v>1606</v>
      </c>
      <c r="Q2038" s="179" t="s">
        <v>47</v>
      </c>
      <c r="R2038" s="254">
        <v>150000</v>
      </c>
      <c r="S2038" s="254">
        <f t="shared" si="320"/>
        <v>240900000</v>
      </c>
      <c r="T2038" s="251">
        <f t="shared" si="308"/>
        <v>0</v>
      </c>
    </row>
    <row r="2039" spans="2:20" ht="15.9" hidden="1" x14ac:dyDescent="0.4">
      <c r="B2039" s="208"/>
      <c r="C2039" s="180" t="s">
        <v>672</v>
      </c>
      <c r="D2039" s="178">
        <v>137</v>
      </c>
      <c r="E2039" s="179" t="s">
        <v>47</v>
      </c>
      <c r="F2039" s="254">
        <v>150000</v>
      </c>
      <c r="G2039" s="254">
        <f t="shared" si="317"/>
        <v>20550000</v>
      </c>
      <c r="H2039" s="178">
        <v>137</v>
      </c>
      <c r="I2039" s="179" t="s">
        <v>47</v>
      </c>
      <c r="J2039" s="254">
        <v>150000</v>
      </c>
      <c r="K2039" s="254">
        <f t="shared" si="318"/>
        <v>20550000</v>
      </c>
      <c r="L2039" s="178">
        <v>137</v>
      </c>
      <c r="M2039" s="179" t="s">
        <v>47</v>
      </c>
      <c r="N2039" s="254">
        <v>150000</v>
      </c>
      <c r="O2039" s="254">
        <f t="shared" si="319"/>
        <v>20550000</v>
      </c>
      <c r="P2039" s="178">
        <v>137</v>
      </c>
      <c r="Q2039" s="179" t="s">
        <v>47</v>
      </c>
      <c r="R2039" s="254">
        <v>150000</v>
      </c>
      <c r="S2039" s="254">
        <f t="shared" si="320"/>
        <v>20550000</v>
      </c>
      <c r="T2039" s="251">
        <f t="shared" si="308"/>
        <v>0</v>
      </c>
    </row>
    <row r="2040" spans="2:20" ht="15.9" hidden="1" x14ac:dyDescent="0.4">
      <c r="B2040" s="208" t="s">
        <v>27</v>
      </c>
      <c r="C2040" s="180" t="s">
        <v>673</v>
      </c>
      <c r="D2040" s="178">
        <v>1</v>
      </c>
      <c r="E2040" s="179" t="s">
        <v>38</v>
      </c>
      <c r="F2040" s="254">
        <v>2220000</v>
      </c>
      <c r="G2040" s="254">
        <f t="shared" si="317"/>
        <v>2220000</v>
      </c>
      <c r="H2040" s="178">
        <v>1</v>
      </c>
      <c r="I2040" s="179" t="s">
        <v>38</v>
      </c>
      <c r="J2040" s="254">
        <v>2220000</v>
      </c>
      <c r="K2040" s="254">
        <f t="shared" si="318"/>
        <v>2220000</v>
      </c>
      <c r="L2040" s="178">
        <v>1</v>
      </c>
      <c r="M2040" s="179" t="s">
        <v>38</v>
      </c>
      <c r="N2040" s="254">
        <v>2220000</v>
      </c>
      <c r="O2040" s="254">
        <f t="shared" si="319"/>
        <v>2220000</v>
      </c>
      <c r="P2040" s="178">
        <v>1</v>
      </c>
      <c r="Q2040" s="179" t="s">
        <v>38</v>
      </c>
      <c r="R2040" s="254">
        <v>2220000</v>
      </c>
      <c r="S2040" s="254">
        <f t="shared" si="320"/>
        <v>2220000</v>
      </c>
      <c r="T2040" s="251">
        <f t="shared" si="308"/>
        <v>0</v>
      </c>
    </row>
    <row r="2041" spans="2:20" ht="15.9" hidden="1" x14ac:dyDescent="0.4">
      <c r="B2041" s="208" t="s">
        <v>27</v>
      </c>
      <c r="C2041" s="180" t="s">
        <v>76</v>
      </c>
      <c r="D2041" s="178">
        <v>1</v>
      </c>
      <c r="E2041" s="179" t="s">
        <v>38</v>
      </c>
      <c r="F2041" s="254">
        <v>17800000</v>
      </c>
      <c r="G2041" s="254">
        <f t="shared" si="317"/>
        <v>17800000</v>
      </c>
      <c r="H2041" s="178">
        <v>1</v>
      </c>
      <c r="I2041" s="179" t="s">
        <v>38</v>
      </c>
      <c r="J2041" s="254">
        <v>17800000</v>
      </c>
      <c r="K2041" s="254">
        <f t="shared" si="318"/>
        <v>17800000</v>
      </c>
      <c r="L2041" s="178">
        <v>1</v>
      </c>
      <c r="M2041" s="179" t="s">
        <v>38</v>
      </c>
      <c r="N2041" s="254">
        <v>17800000</v>
      </c>
      <c r="O2041" s="254">
        <f t="shared" si="319"/>
        <v>17800000</v>
      </c>
      <c r="P2041" s="178">
        <v>1</v>
      </c>
      <c r="Q2041" s="179" t="s">
        <v>38</v>
      </c>
      <c r="R2041" s="254">
        <v>17800000</v>
      </c>
      <c r="S2041" s="254">
        <f t="shared" si="320"/>
        <v>17800000</v>
      </c>
      <c r="T2041" s="251">
        <f t="shared" si="308"/>
        <v>0</v>
      </c>
    </row>
    <row r="2042" spans="2:20" ht="15.9" hidden="1" x14ac:dyDescent="0.4">
      <c r="B2042" s="208" t="s">
        <v>27</v>
      </c>
      <c r="C2042" s="180" t="s">
        <v>638</v>
      </c>
      <c r="D2042" s="178">
        <v>1</v>
      </c>
      <c r="E2042" s="179" t="s">
        <v>38</v>
      </c>
      <c r="F2042" s="254">
        <v>33600000</v>
      </c>
      <c r="G2042" s="254">
        <f t="shared" si="317"/>
        <v>33600000</v>
      </c>
      <c r="H2042" s="178">
        <v>1</v>
      </c>
      <c r="I2042" s="179" t="s">
        <v>38</v>
      </c>
      <c r="J2042" s="254">
        <v>33600000</v>
      </c>
      <c r="K2042" s="254">
        <f t="shared" si="318"/>
        <v>33600000</v>
      </c>
      <c r="L2042" s="178">
        <v>1</v>
      </c>
      <c r="M2042" s="179" t="s">
        <v>38</v>
      </c>
      <c r="N2042" s="254">
        <v>33600000</v>
      </c>
      <c r="O2042" s="254">
        <f t="shared" si="319"/>
        <v>33600000</v>
      </c>
      <c r="P2042" s="178">
        <v>1</v>
      </c>
      <c r="Q2042" s="179" t="s">
        <v>38</v>
      </c>
      <c r="R2042" s="254">
        <v>33600000</v>
      </c>
      <c r="S2042" s="254">
        <f t="shared" si="320"/>
        <v>33600000</v>
      </c>
      <c r="T2042" s="251">
        <f t="shared" si="308"/>
        <v>0</v>
      </c>
    </row>
    <row r="2043" spans="2:20" ht="15.9" hidden="1" x14ac:dyDescent="0.4">
      <c r="B2043" s="208"/>
      <c r="C2043" s="180" t="s">
        <v>60</v>
      </c>
      <c r="D2043" s="178">
        <v>1</v>
      </c>
      <c r="E2043" s="179" t="s">
        <v>38</v>
      </c>
      <c r="F2043" s="254">
        <v>20160000</v>
      </c>
      <c r="G2043" s="254">
        <f t="shared" si="317"/>
        <v>20160000</v>
      </c>
      <c r="H2043" s="178">
        <v>1</v>
      </c>
      <c r="I2043" s="179" t="s">
        <v>38</v>
      </c>
      <c r="J2043" s="254">
        <v>20160000</v>
      </c>
      <c r="K2043" s="254">
        <f t="shared" si="318"/>
        <v>20160000</v>
      </c>
      <c r="L2043" s="178">
        <v>1</v>
      </c>
      <c r="M2043" s="179" t="s">
        <v>38</v>
      </c>
      <c r="N2043" s="254">
        <v>20160000</v>
      </c>
      <c r="O2043" s="254">
        <f t="shared" si="319"/>
        <v>20160000</v>
      </c>
      <c r="P2043" s="178">
        <v>1</v>
      </c>
      <c r="Q2043" s="179" t="s">
        <v>38</v>
      </c>
      <c r="R2043" s="254">
        <v>20160000</v>
      </c>
      <c r="S2043" s="254">
        <f t="shared" si="320"/>
        <v>20160000</v>
      </c>
      <c r="T2043" s="251">
        <f t="shared" si="308"/>
        <v>0</v>
      </c>
    </row>
    <row r="2044" spans="2:20" ht="15.9" hidden="1" x14ac:dyDescent="0.4">
      <c r="B2044" s="208">
        <v>525119</v>
      </c>
      <c r="C2044" s="180" t="s">
        <v>42</v>
      </c>
      <c r="D2044" s="178"/>
      <c r="E2044" s="179"/>
      <c r="F2044" s="180">
        <v>0</v>
      </c>
      <c r="G2044" s="254">
        <f>SUM(G2045:G2051)</f>
        <v>125462000</v>
      </c>
      <c r="H2044" s="178"/>
      <c r="I2044" s="179"/>
      <c r="J2044" s="180">
        <v>0</v>
      </c>
      <c r="K2044" s="254">
        <f>SUM(K2045:K2051)</f>
        <v>125462000</v>
      </c>
      <c r="L2044" s="178"/>
      <c r="M2044" s="179"/>
      <c r="N2044" s="180">
        <v>0</v>
      </c>
      <c r="O2044" s="254">
        <f>SUM(O2045:O2051)</f>
        <v>76420000</v>
      </c>
      <c r="P2044" s="178"/>
      <c r="Q2044" s="179"/>
      <c r="R2044" s="180">
        <v>0</v>
      </c>
      <c r="S2044" s="254">
        <f>SUM(S2045:S2051)</f>
        <v>76420000</v>
      </c>
      <c r="T2044" s="251">
        <f t="shared" si="308"/>
        <v>0</v>
      </c>
    </row>
    <row r="2045" spans="2:20" ht="15.9" hidden="1" x14ac:dyDescent="0.4">
      <c r="B2045" s="208"/>
      <c r="C2045" s="180" t="s">
        <v>705</v>
      </c>
      <c r="D2045" s="178">
        <v>1</v>
      </c>
      <c r="E2045" s="179" t="s">
        <v>38</v>
      </c>
      <c r="F2045" s="254">
        <v>9460000</v>
      </c>
      <c r="G2045" s="254">
        <f t="shared" ref="G2045:G2049" si="321">ROUNDDOWN(D2045*F2045,-3)</f>
        <v>9460000</v>
      </c>
      <c r="H2045" s="178">
        <v>1</v>
      </c>
      <c r="I2045" s="179" t="s">
        <v>38</v>
      </c>
      <c r="J2045" s="254">
        <v>9460000</v>
      </c>
      <c r="K2045" s="254">
        <f t="shared" ref="K2045:K2049" si="322">ROUNDDOWN(H2045*J2045,-3)</f>
        <v>9460000</v>
      </c>
      <c r="L2045" s="178">
        <v>1</v>
      </c>
      <c r="M2045" s="179" t="s">
        <v>38</v>
      </c>
      <c r="N2045" s="254">
        <v>9460000</v>
      </c>
      <c r="O2045" s="254">
        <f t="shared" ref="O2045:O2049" si="323">ROUNDDOWN(L2045*N2045,-3)</f>
        <v>9460000</v>
      </c>
      <c r="P2045" s="178">
        <v>1</v>
      </c>
      <c r="Q2045" s="179" t="s">
        <v>38</v>
      </c>
      <c r="R2045" s="254">
        <v>9460000</v>
      </c>
      <c r="S2045" s="254">
        <f t="shared" ref="S2045:S2049" si="324">ROUNDDOWN(P2045*R2045,-3)</f>
        <v>9460000</v>
      </c>
      <c r="T2045" s="251">
        <f t="shared" si="308"/>
        <v>0</v>
      </c>
    </row>
    <row r="2046" spans="2:20" ht="15.9" hidden="1" x14ac:dyDescent="0.4">
      <c r="B2046" s="208" t="s">
        <v>27</v>
      </c>
      <c r="C2046" s="180" t="s">
        <v>44</v>
      </c>
      <c r="D2046" s="178">
        <v>48</v>
      </c>
      <c r="E2046" s="179" t="s">
        <v>40</v>
      </c>
      <c r="F2046" s="254">
        <v>900000</v>
      </c>
      <c r="G2046" s="254">
        <f t="shared" si="321"/>
        <v>43200000</v>
      </c>
      <c r="H2046" s="178">
        <v>48</v>
      </c>
      <c r="I2046" s="179" t="s">
        <v>40</v>
      </c>
      <c r="J2046" s="254">
        <v>900000</v>
      </c>
      <c r="K2046" s="254">
        <f t="shared" si="322"/>
        <v>43200000</v>
      </c>
      <c r="L2046" s="178">
        <v>48</v>
      </c>
      <c r="M2046" s="179" t="s">
        <v>40</v>
      </c>
      <c r="N2046" s="254">
        <v>900000</v>
      </c>
      <c r="O2046" s="254">
        <f t="shared" si="323"/>
        <v>43200000</v>
      </c>
      <c r="P2046" s="178">
        <v>48</v>
      </c>
      <c r="Q2046" s="179" t="s">
        <v>40</v>
      </c>
      <c r="R2046" s="254">
        <v>900000</v>
      </c>
      <c r="S2046" s="254">
        <f t="shared" si="324"/>
        <v>43200000</v>
      </c>
      <c r="T2046" s="251">
        <f t="shared" si="308"/>
        <v>0</v>
      </c>
    </row>
    <row r="2047" spans="2:20" ht="15.9" hidden="1" x14ac:dyDescent="0.4">
      <c r="B2047" s="208" t="s">
        <v>27</v>
      </c>
      <c r="C2047" s="180" t="s">
        <v>58</v>
      </c>
      <c r="D2047" s="178">
        <v>432</v>
      </c>
      <c r="E2047" s="179" t="s">
        <v>59</v>
      </c>
      <c r="F2047" s="254">
        <v>85000</v>
      </c>
      <c r="G2047" s="254">
        <f t="shared" si="321"/>
        <v>36720000</v>
      </c>
      <c r="H2047" s="178">
        <v>432</v>
      </c>
      <c r="I2047" s="179" t="s">
        <v>59</v>
      </c>
      <c r="J2047" s="254">
        <v>85000</v>
      </c>
      <c r="K2047" s="254">
        <f t="shared" si="322"/>
        <v>36720000</v>
      </c>
      <c r="L2047" s="178">
        <v>0</v>
      </c>
      <c r="M2047" s="179" t="s">
        <v>59</v>
      </c>
      <c r="N2047" s="254">
        <v>85000</v>
      </c>
      <c r="O2047" s="254">
        <f t="shared" si="323"/>
        <v>0</v>
      </c>
      <c r="P2047" s="178">
        <v>0</v>
      </c>
      <c r="Q2047" s="179" t="s">
        <v>59</v>
      </c>
      <c r="R2047" s="254">
        <v>85000</v>
      </c>
      <c r="S2047" s="254">
        <f t="shared" si="324"/>
        <v>0</v>
      </c>
      <c r="T2047" s="251">
        <f t="shared" si="308"/>
        <v>0</v>
      </c>
    </row>
    <row r="2048" spans="2:20" ht="15.9" hidden="1" x14ac:dyDescent="0.4">
      <c r="B2048" s="208" t="s">
        <v>27</v>
      </c>
      <c r="C2048" s="180" t="s">
        <v>635</v>
      </c>
      <c r="D2048" s="178">
        <v>1</v>
      </c>
      <c r="E2048" s="179" t="s">
        <v>38</v>
      </c>
      <c r="F2048" s="254">
        <v>6000000</v>
      </c>
      <c r="G2048" s="254">
        <f t="shared" si="321"/>
        <v>6000000</v>
      </c>
      <c r="H2048" s="178">
        <v>1</v>
      </c>
      <c r="I2048" s="179" t="s">
        <v>38</v>
      </c>
      <c r="J2048" s="254">
        <v>6000000</v>
      </c>
      <c r="K2048" s="254">
        <f t="shared" si="322"/>
        <v>6000000</v>
      </c>
      <c r="L2048" s="178">
        <v>1</v>
      </c>
      <c r="M2048" s="179" t="s">
        <v>38</v>
      </c>
      <c r="N2048" s="254">
        <v>6000000</v>
      </c>
      <c r="O2048" s="254">
        <f t="shared" si="323"/>
        <v>6000000</v>
      </c>
      <c r="P2048" s="178">
        <v>1</v>
      </c>
      <c r="Q2048" s="179" t="s">
        <v>38</v>
      </c>
      <c r="R2048" s="254">
        <v>6000000</v>
      </c>
      <c r="S2048" s="254">
        <f t="shared" si="324"/>
        <v>6000000</v>
      </c>
      <c r="T2048" s="251">
        <f t="shared" si="308"/>
        <v>0</v>
      </c>
    </row>
    <row r="2049" spans="2:20" ht="15.9" hidden="1" x14ac:dyDescent="0.4">
      <c r="B2049" s="208"/>
      <c r="C2049" s="180" t="s">
        <v>706</v>
      </c>
      <c r="D2049" s="178">
        <v>1</v>
      </c>
      <c r="E2049" s="179" t="s">
        <v>38</v>
      </c>
      <c r="F2049" s="254">
        <v>1200000</v>
      </c>
      <c r="G2049" s="254">
        <f t="shared" si="321"/>
        <v>1200000</v>
      </c>
      <c r="H2049" s="178">
        <v>1</v>
      </c>
      <c r="I2049" s="179" t="s">
        <v>38</v>
      </c>
      <c r="J2049" s="254">
        <v>1200000</v>
      </c>
      <c r="K2049" s="254">
        <f t="shared" si="322"/>
        <v>1200000</v>
      </c>
      <c r="L2049" s="178">
        <v>1</v>
      </c>
      <c r="M2049" s="179" t="s">
        <v>38</v>
      </c>
      <c r="N2049" s="254">
        <v>1200000</v>
      </c>
      <c r="O2049" s="254">
        <f t="shared" si="323"/>
        <v>1200000</v>
      </c>
      <c r="P2049" s="178">
        <v>1</v>
      </c>
      <c r="Q2049" s="179" t="s">
        <v>38</v>
      </c>
      <c r="R2049" s="254">
        <v>1200000</v>
      </c>
      <c r="S2049" s="254">
        <f t="shared" si="324"/>
        <v>1200000</v>
      </c>
      <c r="T2049" s="251">
        <f t="shared" si="308"/>
        <v>0</v>
      </c>
    </row>
    <row r="2050" spans="2:20" ht="15.9" hidden="1" x14ac:dyDescent="0.4">
      <c r="B2050" s="208"/>
      <c r="C2050" s="180" t="s">
        <v>721</v>
      </c>
      <c r="D2050" s="178">
        <v>1</v>
      </c>
      <c r="E2050" s="179" t="s">
        <v>38</v>
      </c>
      <c r="F2050" s="254">
        <v>12322000</v>
      </c>
      <c r="G2050" s="254">
        <f>F2050*D2050</f>
        <v>12322000</v>
      </c>
      <c r="H2050" s="178">
        <v>1</v>
      </c>
      <c r="I2050" s="179" t="s">
        <v>38</v>
      </c>
      <c r="J2050" s="254">
        <v>12322000</v>
      </c>
      <c r="K2050" s="254">
        <f>J2050*H2050</f>
        <v>12322000</v>
      </c>
      <c r="L2050" s="178">
        <v>0</v>
      </c>
      <c r="M2050" s="179" t="s">
        <v>38</v>
      </c>
      <c r="N2050" s="254">
        <v>12322000</v>
      </c>
      <c r="O2050" s="254">
        <f>N2050*L2050</f>
        <v>0</v>
      </c>
      <c r="P2050" s="178">
        <v>0</v>
      </c>
      <c r="Q2050" s="179" t="s">
        <v>38</v>
      </c>
      <c r="R2050" s="254">
        <v>12322000</v>
      </c>
      <c r="S2050" s="254">
        <f>R2050*P2050</f>
        <v>0</v>
      </c>
      <c r="T2050" s="251">
        <f t="shared" si="308"/>
        <v>0</v>
      </c>
    </row>
    <row r="2051" spans="2:20" ht="15.9" hidden="1" x14ac:dyDescent="0.4">
      <c r="B2051" s="208" t="s">
        <v>27</v>
      </c>
      <c r="C2051" s="180" t="s">
        <v>722</v>
      </c>
      <c r="D2051" s="178">
        <v>1</v>
      </c>
      <c r="E2051" s="179" t="s">
        <v>38</v>
      </c>
      <c r="F2051" s="254">
        <v>16560000</v>
      </c>
      <c r="G2051" s="254">
        <f>F2051*D2051</f>
        <v>16560000</v>
      </c>
      <c r="H2051" s="178">
        <v>1</v>
      </c>
      <c r="I2051" s="179" t="s">
        <v>38</v>
      </c>
      <c r="J2051" s="254">
        <v>16560000</v>
      </c>
      <c r="K2051" s="254">
        <f>J2051*H2051</f>
        <v>16560000</v>
      </c>
      <c r="L2051" s="178">
        <v>1</v>
      </c>
      <c r="M2051" s="179" t="s">
        <v>38</v>
      </c>
      <c r="N2051" s="254">
        <v>16560000</v>
      </c>
      <c r="O2051" s="254">
        <f>N2051*L2051</f>
        <v>16560000</v>
      </c>
      <c r="P2051" s="178">
        <v>1</v>
      </c>
      <c r="Q2051" s="179" t="s">
        <v>38</v>
      </c>
      <c r="R2051" s="254">
        <v>16560000</v>
      </c>
      <c r="S2051" s="254">
        <f>R2051*P2051</f>
        <v>16560000</v>
      </c>
      <c r="T2051" s="251">
        <f t="shared" si="308"/>
        <v>0</v>
      </c>
    </row>
    <row r="2052" spans="2:20" ht="29.15" hidden="1" x14ac:dyDescent="0.4">
      <c r="B2052" s="312" t="s">
        <v>382</v>
      </c>
      <c r="C2052" s="313" t="s">
        <v>723</v>
      </c>
      <c r="D2052" s="269">
        <v>48</v>
      </c>
      <c r="E2052" s="270" t="s">
        <v>30</v>
      </c>
      <c r="F2052" s="254">
        <v>0</v>
      </c>
      <c r="G2052" s="254">
        <f>G2053+G2060</f>
        <v>1082136000</v>
      </c>
      <c r="H2052" s="314">
        <v>48</v>
      </c>
      <c r="I2052" s="315" t="s">
        <v>30</v>
      </c>
      <c r="J2052" s="316">
        <v>0</v>
      </c>
      <c r="K2052" s="316">
        <f>K2053+K2060</f>
        <v>1082136000</v>
      </c>
      <c r="L2052" s="314">
        <v>48</v>
      </c>
      <c r="M2052" s="315" t="s">
        <v>30</v>
      </c>
      <c r="N2052" s="316">
        <v>0</v>
      </c>
      <c r="O2052" s="316">
        <f>O2053+O2060</f>
        <v>1033176000</v>
      </c>
      <c r="P2052" s="314">
        <v>48</v>
      </c>
      <c r="Q2052" s="315" t="s">
        <v>30</v>
      </c>
      <c r="R2052" s="316">
        <v>0</v>
      </c>
      <c r="S2052" s="316">
        <f>S2053+S2060</f>
        <v>1033176000</v>
      </c>
      <c r="T2052" s="251">
        <f t="shared" si="308"/>
        <v>0</v>
      </c>
    </row>
    <row r="2053" spans="2:20" ht="15.9" hidden="1" x14ac:dyDescent="0.4">
      <c r="B2053" s="208">
        <v>525111</v>
      </c>
      <c r="C2053" s="180" t="s">
        <v>174</v>
      </c>
      <c r="D2053" s="178">
        <v>0</v>
      </c>
      <c r="E2053" s="179"/>
      <c r="F2053" s="180">
        <v>0</v>
      </c>
      <c r="G2053" s="254">
        <f>SUM(G2054:G2059)</f>
        <v>911010000</v>
      </c>
      <c r="H2053" s="178">
        <v>0</v>
      </c>
      <c r="I2053" s="179"/>
      <c r="J2053" s="180">
        <v>0</v>
      </c>
      <c r="K2053" s="254">
        <f>SUM(K2054:K2059)</f>
        <v>911010000</v>
      </c>
      <c r="L2053" s="178">
        <v>0</v>
      </c>
      <c r="M2053" s="179"/>
      <c r="N2053" s="180">
        <v>0</v>
      </c>
      <c r="O2053" s="254">
        <f>SUM(O2054:O2059)</f>
        <v>911010000</v>
      </c>
      <c r="P2053" s="178">
        <v>0</v>
      </c>
      <c r="Q2053" s="179"/>
      <c r="R2053" s="180">
        <v>0</v>
      </c>
      <c r="S2053" s="254">
        <f>SUM(S2054:S2059)</f>
        <v>911010000</v>
      </c>
      <c r="T2053" s="251">
        <f t="shared" si="308"/>
        <v>0</v>
      </c>
    </row>
    <row r="2054" spans="2:20" ht="15.9" hidden="1" x14ac:dyDescent="0.4">
      <c r="B2054" s="208" t="s">
        <v>27</v>
      </c>
      <c r="C2054" s="180" t="s">
        <v>46</v>
      </c>
      <c r="D2054" s="178">
        <v>986</v>
      </c>
      <c r="E2054" s="179" t="s">
        <v>47</v>
      </c>
      <c r="F2054" s="254">
        <v>150000</v>
      </c>
      <c r="G2054" s="254">
        <f t="shared" ref="G2054:G2059" si="325">ROUNDDOWN(D2054*F2054,-3)</f>
        <v>147900000</v>
      </c>
      <c r="H2054" s="178">
        <v>986</v>
      </c>
      <c r="I2054" s="179" t="s">
        <v>47</v>
      </c>
      <c r="J2054" s="254">
        <v>150000</v>
      </c>
      <c r="K2054" s="254">
        <f t="shared" ref="K2054:K2059" si="326">ROUNDDOWN(H2054*J2054,-3)</f>
        <v>147900000</v>
      </c>
      <c r="L2054" s="178">
        <v>986</v>
      </c>
      <c r="M2054" s="179" t="s">
        <v>47</v>
      </c>
      <c r="N2054" s="254">
        <v>150000</v>
      </c>
      <c r="O2054" s="254">
        <f t="shared" ref="O2054:O2059" si="327">ROUNDDOWN(L2054*N2054,-3)</f>
        <v>147900000</v>
      </c>
      <c r="P2054" s="178">
        <v>986</v>
      </c>
      <c r="Q2054" s="179" t="s">
        <v>47</v>
      </c>
      <c r="R2054" s="254">
        <v>150000</v>
      </c>
      <c r="S2054" s="254">
        <f t="shared" ref="S2054:S2059" si="328">ROUNDDOWN(P2054*R2054,-3)</f>
        <v>147900000</v>
      </c>
      <c r="T2054" s="251">
        <f t="shared" si="308"/>
        <v>0</v>
      </c>
    </row>
    <row r="2055" spans="2:20" ht="15.9" hidden="1" x14ac:dyDescent="0.4">
      <c r="B2055" s="208" t="s">
        <v>27</v>
      </c>
      <c r="C2055" s="180" t="s">
        <v>48</v>
      </c>
      <c r="D2055" s="178">
        <v>4356</v>
      </c>
      <c r="E2055" s="179" t="s">
        <v>47</v>
      </c>
      <c r="F2055" s="254">
        <v>150000</v>
      </c>
      <c r="G2055" s="254">
        <f t="shared" si="325"/>
        <v>653400000</v>
      </c>
      <c r="H2055" s="178">
        <v>4356</v>
      </c>
      <c r="I2055" s="179" t="s">
        <v>47</v>
      </c>
      <c r="J2055" s="254">
        <v>150000</v>
      </c>
      <c r="K2055" s="254">
        <f t="shared" si="326"/>
        <v>653400000</v>
      </c>
      <c r="L2055" s="178">
        <v>4356</v>
      </c>
      <c r="M2055" s="179" t="s">
        <v>47</v>
      </c>
      <c r="N2055" s="254">
        <v>150000</v>
      </c>
      <c r="O2055" s="254">
        <f t="shared" si="327"/>
        <v>653400000</v>
      </c>
      <c r="P2055" s="178">
        <v>4356</v>
      </c>
      <c r="Q2055" s="179" t="s">
        <v>47</v>
      </c>
      <c r="R2055" s="254">
        <v>150000</v>
      </c>
      <c r="S2055" s="254">
        <f t="shared" si="328"/>
        <v>653400000</v>
      </c>
      <c r="T2055" s="251">
        <f t="shared" si="308"/>
        <v>0</v>
      </c>
    </row>
    <row r="2056" spans="2:20" ht="15.9" hidden="1" x14ac:dyDescent="0.4">
      <c r="B2056" s="208"/>
      <c r="C2056" s="180" t="s">
        <v>672</v>
      </c>
      <c r="D2056" s="178">
        <v>177</v>
      </c>
      <c r="E2056" s="179" t="s">
        <v>47</v>
      </c>
      <c r="F2056" s="254">
        <v>150000</v>
      </c>
      <c r="G2056" s="254">
        <f t="shared" si="325"/>
        <v>26550000</v>
      </c>
      <c r="H2056" s="178">
        <v>177</v>
      </c>
      <c r="I2056" s="179" t="s">
        <v>47</v>
      </c>
      <c r="J2056" s="254">
        <v>150000</v>
      </c>
      <c r="K2056" s="254">
        <f t="shared" si="326"/>
        <v>26550000</v>
      </c>
      <c r="L2056" s="178">
        <v>177</v>
      </c>
      <c r="M2056" s="179" t="s">
        <v>47</v>
      </c>
      <c r="N2056" s="254">
        <v>150000</v>
      </c>
      <c r="O2056" s="254">
        <f t="shared" si="327"/>
        <v>26550000</v>
      </c>
      <c r="P2056" s="178">
        <v>177</v>
      </c>
      <c r="Q2056" s="179" t="s">
        <v>47</v>
      </c>
      <c r="R2056" s="254">
        <v>150000</v>
      </c>
      <c r="S2056" s="254">
        <f t="shared" si="328"/>
        <v>26550000</v>
      </c>
      <c r="T2056" s="251">
        <f t="shared" si="308"/>
        <v>0</v>
      </c>
    </row>
    <row r="2057" spans="2:20" ht="15.9" hidden="1" x14ac:dyDescent="0.4">
      <c r="B2057" s="208"/>
      <c r="C2057" s="180" t="s">
        <v>673</v>
      </c>
      <c r="D2057" s="178">
        <v>1</v>
      </c>
      <c r="E2057" s="179" t="s">
        <v>38</v>
      </c>
      <c r="F2057" s="254">
        <v>4680000</v>
      </c>
      <c r="G2057" s="254">
        <f t="shared" si="325"/>
        <v>4680000</v>
      </c>
      <c r="H2057" s="178">
        <v>1</v>
      </c>
      <c r="I2057" s="179" t="s">
        <v>38</v>
      </c>
      <c r="J2057" s="254">
        <v>4680000</v>
      </c>
      <c r="K2057" s="254">
        <f t="shared" si="326"/>
        <v>4680000</v>
      </c>
      <c r="L2057" s="178">
        <v>1</v>
      </c>
      <c r="M2057" s="179" t="s">
        <v>38</v>
      </c>
      <c r="N2057" s="254">
        <v>4680000</v>
      </c>
      <c r="O2057" s="254">
        <f t="shared" si="327"/>
        <v>4680000</v>
      </c>
      <c r="P2057" s="178">
        <v>1</v>
      </c>
      <c r="Q2057" s="179" t="s">
        <v>38</v>
      </c>
      <c r="R2057" s="254">
        <v>4680000</v>
      </c>
      <c r="S2057" s="254">
        <f t="shared" si="328"/>
        <v>4680000</v>
      </c>
      <c r="T2057" s="251">
        <f t="shared" si="308"/>
        <v>0</v>
      </c>
    </row>
    <row r="2058" spans="2:20" ht="15.9" hidden="1" x14ac:dyDescent="0.4">
      <c r="B2058" s="208"/>
      <c r="C2058" s="180" t="s">
        <v>638</v>
      </c>
      <c r="D2058" s="178">
        <v>1</v>
      </c>
      <c r="E2058" s="179" t="s">
        <v>38</v>
      </c>
      <c r="F2058" s="254">
        <v>50400000</v>
      </c>
      <c r="G2058" s="254">
        <f t="shared" si="325"/>
        <v>50400000</v>
      </c>
      <c r="H2058" s="178">
        <v>1</v>
      </c>
      <c r="I2058" s="179" t="s">
        <v>38</v>
      </c>
      <c r="J2058" s="254">
        <v>50400000</v>
      </c>
      <c r="K2058" s="254">
        <f t="shared" si="326"/>
        <v>50400000</v>
      </c>
      <c r="L2058" s="178">
        <v>1</v>
      </c>
      <c r="M2058" s="179" t="s">
        <v>38</v>
      </c>
      <c r="N2058" s="254">
        <v>50400000</v>
      </c>
      <c r="O2058" s="254">
        <f t="shared" si="327"/>
        <v>50400000</v>
      </c>
      <c r="P2058" s="178">
        <v>1</v>
      </c>
      <c r="Q2058" s="179" t="s">
        <v>38</v>
      </c>
      <c r="R2058" s="254">
        <v>50400000</v>
      </c>
      <c r="S2058" s="254">
        <f t="shared" si="328"/>
        <v>50400000</v>
      </c>
      <c r="T2058" s="251">
        <f t="shared" si="308"/>
        <v>0</v>
      </c>
    </row>
    <row r="2059" spans="2:20" ht="15.9" hidden="1" x14ac:dyDescent="0.4">
      <c r="B2059" s="208"/>
      <c r="C2059" s="180" t="s">
        <v>60</v>
      </c>
      <c r="D2059" s="178">
        <v>1</v>
      </c>
      <c r="E2059" s="179" t="s">
        <v>38</v>
      </c>
      <c r="F2059" s="254">
        <v>28080000</v>
      </c>
      <c r="G2059" s="254">
        <f t="shared" si="325"/>
        <v>28080000</v>
      </c>
      <c r="H2059" s="178">
        <v>1</v>
      </c>
      <c r="I2059" s="179" t="s">
        <v>38</v>
      </c>
      <c r="J2059" s="254">
        <v>28080000</v>
      </c>
      <c r="K2059" s="254">
        <f t="shared" si="326"/>
        <v>28080000</v>
      </c>
      <c r="L2059" s="178">
        <v>1</v>
      </c>
      <c r="M2059" s="179" t="s">
        <v>38</v>
      </c>
      <c r="N2059" s="254">
        <v>28080000</v>
      </c>
      <c r="O2059" s="254">
        <f t="shared" si="327"/>
        <v>28080000</v>
      </c>
      <c r="P2059" s="178">
        <v>1</v>
      </c>
      <c r="Q2059" s="179" t="s">
        <v>38</v>
      </c>
      <c r="R2059" s="254">
        <v>28080000</v>
      </c>
      <c r="S2059" s="254">
        <f t="shared" si="328"/>
        <v>28080000</v>
      </c>
      <c r="T2059" s="251">
        <f t="shared" si="308"/>
        <v>0</v>
      </c>
    </row>
    <row r="2060" spans="2:20" ht="15.9" hidden="1" x14ac:dyDescent="0.4">
      <c r="B2060" s="208">
        <v>525119</v>
      </c>
      <c r="C2060" s="180" t="s">
        <v>42</v>
      </c>
      <c r="D2060" s="178"/>
      <c r="E2060" s="179"/>
      <c r="F2060" s="180">
        <v>0</v>
      </c>
      <c r="G2060" s="254">
        <f>SUM(G2061:G2066)</f>
        <v>171126000</v>
      </c>
      <c r="H2060" s="178"/>
      <c r="I2060" s="179"/>
      <c r="J2060" s="180">
        <v>0</v>
      </c>
      <c r="K2060" s="254">
        <f>SUM(K2061:K2066)</f>
        <v>171126000</v>
      </c>
      <c r="L2060" s="178"/>
      <c r="M2060" s="179"/>
      <c r="N2060" s="180">
        <v>0</v>
      </c>
      <c r="O2060" s="254">
        <f>SUM(O2061:O2066)</f>
        <v>122166000</v>
      </c>
      <c r="P2060" s="178"/>
      <c r="Q2060" s="179"/>
      <c r="R2060" s="180">
        <v>0</v>
      </c>
      <c r="S2060" s="254">
        <f>SUM(S2061:S2066)</f>
        <v>122166000</v>
      </c>
      <c r="T2060" s="251">
        <f t="shared" si="308"/>
        <v>0</v>
      </c>
    </row>
    <row r="2061" spans="2:20" ht="15.9" hidden="1" x14ac:dyDescent="0.4">
      <c r="B2061" s="208" t="s">
        <v>27</v>
      </c>
      <c r="C2061" s="180" t="s">
        <v>708</v>
      </c>
      <c r="D2061" s="178">
        <v>1</v>
      </c>
      <c r="E2061" s="179" t="s">
        <v>38</v>
      </c>
      <c r="F2061" s="254">
        <v>71510000</v>
      </c>
      <c r="G2061" s="254">
        <f t="shared" ref="G2061:G2066" si="329">ROUNDDOWN(D2061*F2061,-3)</f>
        <v>71510000</v>
      </c>
      <c r="H2061" s="178">
        <v>1</v>
      </c>
      <c r="I2061" s="179" t="s">
        <v>38</v>
      </c>
      <c r="J2061" s="254">
        <v>71510000</v>
      </c>
      <c r="K2061" s="254">
        <f t="shared" ref="K2061:K2066" si="330">ROUNDDOWN(H2061*J2061,-3)</f>
        <v>71510000</v>
      </c>
      <c r="L2061" s="178">
        <v>1</v>
      </c>
      <c r="M2061" s="179" t="s">
        <v>38</v>
      </c>
      <c r="N2061" s="254">
        <v>71510000</v>
      </c>
      <c r="O2061" s="254">
        <f t="shared" ref="O2061:O2066" si="331">ROUNDDOWN(L2061*N2061,-3)</f>
        <v>71510000</v>
      </c>
      <c r="P2061" s="178">
        <v>1</v>
      </c>
      <c r="Q2061" s="179" t="s">
        <v>38</v>
      </c>
      <c r="R2061" s="254">
        <v>71510000</v>
      </c>
      <c r="S2061" s="254">
        <f t="shared" ref="S2061:S2066" si="332">ROUNDDOWN(P2061*R2061,-3)</f>
        <v>71510000</v>
      </c>
      <c r="T2061" s="251">
        <f t="shared" si="308"/>
        <v>0</v>
      </c>
    </row>
    <row r="2062" spans="2:20" ht="15.9" hidden="1" x14ac:dyDescent="0.4">
      <c r="B2062" s="208"/>
      <c r="C2062" s="180" t="s">
        <v>44</v>
      </c>
      <c r="D2062" s="178">
        <v>48</v>
      </c>
      <c r="E2062" s="179" t="s">
        <v>40</v>
      </c>
      <c r="F2062" s="254">
        <v>450000</v>
      </c>
      <c r="G2062" s="254">
        <f t="shared" si="329"/>
        <v>21600000</v>
      </c>
      <c r="H2062" s="178">
        <v>48</v>
      </c>
      <c r="I2062" s="179" t="s">
        <v>40</v>
      </c>
      <c r="J2062" s="254">
        <v>450000</v>
      </c>
      <c r="K2062" s="254">
        <f t="shared" si="330"/>
        <v>21600000</v>
      </c>
      <c r="L2062" s="178">
        <v>48</v>
      </c>
      <c r="M2062" s="179" t="s">
        <v>40</v>
      </c>
      <c r="N2062" s="254">
        <v>450000</v>
      </c>
      <c r="O2062" s="254">
        <f t="shared" si="331"/>
        <v>21600000</v>
      </c>
      <c r="P2062" s="178">
        <v>48</v>
      </c>
      <c r="Q2062" s="179" t="s">
        <v>40</v>
      </c>
      <c r="R2062" s="254">
        <v>450000</v>
      </c>
      <c r="S2062" s="254">
        <f t="shared" si="332"/>
        <v>21600000</v>
      </c>
      <c r="T2062" s="251">
        <f t="shared" si="308"/>
        <v>0</v>
      </c>
    </row>
    <row r="2063" spans="2:20" ht="15.9" hidden="1" x14ac:dyDescent="0.4">
      <c r="B2063" s="208" t="s">
        <v>27</v>
      </c>
      <c r="C2063" s="180" t="s">
        <v>58</v>
      </c>
      <c r="D2063" s="178">
        <v>576</v>
      </c>
      <c r="E2063" s="179" t="s">
        <v>59</v>
      </c>
      <c r="F2063" s="254">
        <v>85000</v>
      </c>
      <c r="G2063" s="254">
        <f t="shared" si="329"/>
        <v>48960000</v>
      </c>
      <c r="H2063" s="178">
        <v>576</v>
      </c>
      <c r="I2063" s="179" t="s">
        <v>59</v>
      </c>
      <c r="J2063" s="254">
        <v>85000</v>
      </c>
      <c r="K2063" s="254">
        <f t="shared" si="330"/>
        <v>48960000</v>
      </c>
      <c r="L2063" s="178">
        <v>0</v>
      </c>
      <c r="M2063" s="179" t="s">
        <v>59</v>
      </c>
      <c r="N2063" s="254">
        <v>85000</v>
      </c>
      <c r="O2063" s="254">
        <f t="shared" si="331"/>
        <v>0</v>
      </c>
      <c r="P2063" s="178">
        <v>0</v>
      </c>
      <c r="Q2063" s="179" t="s">
        <v>59</v>
      </c>
      <c r="R2063" s="254">
        <v>85000</v>
      </c>
      <c r="S2063" s="254">
        <f t="shared" si="332"/>
        <v>0</v>
      </c>
      <c r="T2063" s="251">
        <f t="shared" si="308"/>
        <v>0</v>
      </c>
    </row>
    <row r="2064" spans="2:20" ht="15.9" hidden="1" x14ac:dyDescent="0.4">
      <c r="B2064" s="208" t="s">
        <v>27</v>
      </c>
      <c r="C2064" s="180" t="s">
        <v>709</v>
      </c>
      <c r="D2064" s="178">
        <v>1</v>
      </c>
      <c r="E2064" s="179" t="s">
        <v>38</v>
      </c>
      <c r="F2064" s="254">
        <v>22656000</v>
      </c>
      <c r="G2064" s="254">
        <f t="shared" si="329"/>
        <v>22656000</v>
      </c>
      <c r="H2064" s="178">
        <v>1</v>
      </c>
      <c r="I2064" s="179" t="s">
        <v>38</v>
      </c>
      <c r="J2064" s="254">
        <v>22656000</v>
      </c>
      <c r="K2064" s="254">
        <f t="shared" si="330"/>
        <v>22656000</v>
      </c>
      <c r="L2064" s="178">
        <v>1</v>
      </c>
      <c r="M2064" s="179" t="s">
        <v>38</v>
      </c>
      <c r="N2064" s="254">
        <v>22656000</v>
      </c>
      <c r="O2064" s="254">
        <f t="shared" si="331"/>
        <v>22656000</v>
      </c>
      <c r="P2064" s="178">
        <v>1</v>
      </c>
      <c r="Q2064" s="179" t="s">
        <v>38</v>
      </c>
      <c r="R2064" s="254">
        <v>22656000</v>
      </c>
      <c r="S2064" s="254">
        <f t="shared" si="332"/>
        <v>22656000</v>
      </c>
      <c r="T2064" s="251">
        <f t="shared" si="308"/>
        <v>0</v>
      </c>
    </row>
    <row r="2065" spans="2:20" ht="15.9" hidden="1" x14ac:dyDescent="0.4">
      <c r="B2065" s="208" t="s">
        <v>27</v>
      </c>
      <c r="C2065" s="180" t="s">
        <v>635</v>
      </c>
      <c r="D2065" s="178">
        <v>1</v>
      </c>
      <c r="E2065" s="179" t="s">
        <v>38</v>
      </c>
      <c r="F2065" s="254">
        <v>2400000</v>
      </c>
      <c r="G2065" s="254">
        <f t="shared" si="329"/>
        <v>2400000</v>
      </c>
      <c r="H2065" s="178">
        <v>1</v>
      </c>
      <c r="I2065" s="179" t="s">
        <v>38</v>
      </c>
      <c r="J2065" s="254">
        <v>2400000</v>
      </c>
      <c r="K2065" s="254">
        <f t="shared" si="330"/>
        <v>2400000</v>
      </c>
      <c r="L2065" s="178">
        <v>1</v>
      </c>
      <c r="M2065" s="179" t="s">
        <v>38</v>
      </c>
      <c r="N2065" s="254">
        <v>2400000</v>
      </c>
      <c r="O2065" s="254">
        <f t="shared" si="331"/>
        <v>2400000</v>
      </c>
      <c r="P2065" s="178">
        <v>1</v>
      </c>
      <c r="Q2065" s="179" t="s">
        <v>38</v>
      </c>
      <c r="R2065" s="254">
        <v>2400000</v>
      </c>
      <c r="S2065" s="254">
        <f t="shared" si="332"/>
        <v>2400000</v>
      </c>
      <c r="T2065" s="251">
        <f t="shared" si="308"/>
        <v>0</v>
      </c>
    </row>
    <row r="2066" spans="2:20" ht="15.9" hidden="1" x14ac:dyDescent="0.4">
      <c r="B2066" s="208"/>
      <c r="C2066" s="180" t="s">
        <v>706</v>
      </c>
      <c r="D2066" s="178">
        <v>1</v>
      </c>
      <c r="E2066" s="179" t="s">
        <v>38</v>
      </c>
      <c r="F2066" s="254">
        <v>4000000</v>
      </c>
      <c r="G2066" s="254">
        <f t="shared" si="329"/>
        <v>4000000</v>
      </c>
      <c r="H2066" s="178">
        <v>1</v>
      </c>
      <c r="I2066" s="179" t="s">
        <v>38</v>
      </c>
      <c r="J2066" s="254">
        <v>4000000</v>
      </c>
      <c r="K2066" s="254">
        <f t="shared" si="330"/>
        <v>4000000</v>
      </c>
      <c r="L2066" s="178">
        <v>1</v>
      </c>
      <c r="M2066" s="179" t="s">
        <v>38</v>
      </c>
      <c r="N2066" s="254">
        <v>4000000</v>
      </c>
      <c r="O2066" s="254">
        <f t="shared" si="331"/>
        <v>4000000</v>
      </c>
      <c r="P2066" s="178">
        <v>1</v>
      </c>
      <c r="Q2066" s="179" t="s">
        <v>38</v>
      </c>
      <c r="R2066" s="254">
        <v>4000000</v>
      </c>
      <c r="S2066" s="254">
        <f t="shared" si="332"/>
        <v>4000000</v>
      </c>
      <c r="T2066" s="251">
        <f t="shared" si="308"/>
        <v>0</v>
      </c>
    </row>
    <row r="2067" spans="2:20" ht="29.15" hidden="1" x14ac:dyDescent="0.4">
      <c r="B2067" s="312" t="s">
        <v>384</v>
      </c>
      <c r="C2067" s="313" t="s">
        <v>724</v>
      </c>
      <c r="D2067" s="269">
        <v>24</v>
      </c>
      <c r="E2067" s="270" t="s">
        <v>30</v>
      </c>
      <c r="F2067" s="254">
        <v>0</v>
      </c>
      <c r="G2067" s="254">
        <f>G2068+G2075</f>
        <v>278943000</v>
      </c>
      <c r="H2067" s="314">
        <v>24</v>
      </c>
      <c r="I2067" s="315" t="s">
        <v>30</v>
      </c>
      <c r="J2067" s="316">
        <v>0</v>
      </c>
      <c r="K2067" s="316">
        <f>K2068+K2075</f>
        <v>278943000</v>
      </c>
      <c r="L2067" s="314">
        <v>24</v>
      </c>
      <c r="M2067" s="315" t="s">
        <v>30</v>
      </c>
      <c r="N2067" s="316">
        <v>0</v>
      </c>
      <c r="O2067" s="316">
        <f>O2068+O2075</f>
        <v>260583000</v>
      </c>
      <c r="P2067" s="314">
        <v>24</v>
      </c>
      <c r="Q2067" s="315" t="s">
        <v>30</v>
      </c>
      <c r="R2067" s="316">
        <v>0</v>
      </c>
      <c r="S2067" s="316">
        <f>S2068+S2075</f>
        <v>260583000</v>
      </c>
      <c r="T2067" s="251">
        <f t="shared" si="308"/>
        <v>0</v>
      </c>
    </row>
    <row r="2068" spans="2:20" ht="15.9" hidden="1" x14ac:dyDescent="0.4">
      <c r="B2068" s="208">
        <v>525111</v>
      </c>
      <c r="C2068" s="180" t="s">
        <v>174</v>
      </c>
      <c r="D2068" s="178">
        <v>0</v>
      </c>
      <c r="E2068" s="179"/>
      <c r="F2068" s="180">
        <v>0</v>
      </c>
      <c r="G2068" s="254">
        <f>SUM(G2069:G2074)</f>
        <v>193620000</v>
      </c>
      <c r="H2068" s="178">
        <v>0</v>
      </c>
      <c r="I2068" s="179"/>
      <c r="J2068" s="180">
        <v>0</v>
      </c>
      <c r="K2068" s="254">
        <f>SUM(K2069:K2074)</f>
        <v>193620000</v>
      </c>
      <c r="L2068" s="178">
        <v>0</v>
      </c>
      <c r="M2068" s="179"/>
      <c r="N2068" s="180">
        <v>0</v>
      </c>
      <c r="O2068" s="254">
        <f>SUM(O2069:O2074)</f>
        <v>193620000</v>
      </c>
      <c r="P2068" s="178">
        <v>0</v>
      </c>
      <c r="Q2068" s="179"/>
      <c r="R2068" s="180">
        <v>0</v>
      </c>
      <c r="S2068" s="254">
        <f>SUM(S2069:S2074)</f>
        <v>193620000</v>
      </c>
      <c r="T2068" s="251">
        <f t="shared" si="308"/>
        <v>0</v>
      </c>
    </row>
    <row r="2069" spans="2:20" ht="15.9" hidden="1" x14ac:dyDescent="0.4">
      <c r="B2069" s="208" t="s">
        <v>27</v>
      </c>
      <c r="C2069" s="180" t="s">
        <v>46</v>
      </c>
      <c r="D2069" s="178">
        <v>241</v>
      </c>
      <c r="E2069" s="179" t="s">
        <v>47</v>
      </c>
      <c r="F2069" s="254">
        <v>150000</v>
      </c>
      <c r="G2069" s="254">
        <f t="shared" ref="G2069:G2074" si="333">ROUNDDOWN(D2069*F2069,-3)</f>
        <v>36150000</v>
      </c>
      <c r="H2069" s="178">
        <v>241</v>
      </c>
      <c r="I2069" s="179" t="s">
        <v>47</v>
      </c>
      <c r="J2069" s="254">
        <v>150000</v>
      </c>
      <c r="K2069" s="254">
        <f t="shared" ref="K2069:K2074" si="334">ROUNDDOWN(H2069*J2069,-3)</f>
        <v>36150000</v>
      </c>
      <c r="L2069" s="178">
        <v>241</v>
      </c>
      <c r="M2069" s="179" t="s">
        <v>47</v>
      </c>
      <c r="N2069" s="254">
        <v>150000</v>
      </c>
      <c r="O2069" s="254">
        <f t="shared" ref="O2069:O2074" si="335">ROUNDDOWN(L2069*N2069,-3)</f>
        <v>36150000</v>
      </c>
      <c r="P2069" s="178">
        <v>241</v>
      </c>
      <c r="Q2069" s="179" t="s">
        <v>47</v>
      </c>
      <c r="R2069" s="254">
        <v>150000</v>
      </c>
      <c r="S2069" s="254">
        <f t="shared" ref="S2069:S2074" si="336">ROUNDDOWN(P2069*R2069,-3)</f>
        <v>36150000</v>
      </c>
      <c r="T2069" s="251">
        <f t="shared" ref="T2069:T2132" si="337">O2069-S2069</f>
        <v>0</v>
      </c>
    </row>
    <row r="2070" spans="2:20" ht="15.9" hidden="1" x14ac:dyDescent="0.4">
      <c r="B2070" s="208" t="s">
        <v>27</v>
      </c>
      <c r="C2070" s="180" t="s">
        <v>48</v>
      </c>
      <c r="D2070" s="178">
        <v>834</v>
      </c>
      <c r="E2070" s="179" t="s">
        <v>47</v>
      </c>
      <c r="F2070" s="254">
        <v>150000</v>
      </c>
      <c r="G2070" s="254">
        <f t="shared" si="333"/>
        <v>125100000</v>
      </c>
      <c r="H2070" s="178">
        <v>834</v>
      </c>
      <c r="I2070" s="179" t="s">
        <v>47</v>
      </c>
      <c r="J2070" s="254">
        <v>150000</v>
      </c>
      <c r="K2070" s="254">
        <f t="shared" si="334"/>
        <v>125100000</v>
      </c>
      <c r="L2070" s="178">
        <v>834</v>
      </c>
      <c r="M2070" s="179" t="s">
        <v>47</v>
      </c>
      <c r="N2070" s="254">
        <v>150000</v>
      </c>
      <c r="O2070" s="254">
        <f t="shared" si="335"/>
        <v>125100000</v>
      </c>
      <c r="P2070" s="178">
        <v>834</v>
      </c>
      <c r="Q2070" s="179" t="s">
        <v>47</v>
      </c>
      <c r="R2070" s="254">
        <v>150000</v>
      </c>
      <c r="S2070" s="254">
        <f t="shared" si="336"/>
        <v>125100000</v>
      </c>
      <c r="T2070" s="251">
        <f t="shared" si="337"/>
        <v>0</v>
      </c>
    </row>
    <row r="2071" spans="2:20" ht="15.9" hidden="1" x14ac:dyDescent="0.4">
      <c r="B2071" s="208"/>
      <c r="C2071" s="180" t="s">
        <v>672</v>
      </c>
      <c r="D2071" s="178">
        <v>89</v>
      </c>
      <c r="E2071" s="179" t="s">
        <v>47</v>
      </c>
      <c r="F2071" s="254">
        <v>150000</v>
      </c>
      <c r="G2071" s="254">
        <f t="shared" si="333"/>
        <v>13350000</v>
      </c>
      <c r="H2071" s="178">
        <v>89</v>
      </c>
      <c r="I2071" s="179" t="s">
        <v>47</v>
      </c>
      <c r="J2071" s="254">
        <v>150000</v>
      </c>
      <c r="K2071" s="254">
        <f t="shared" si="334"/>
        <v>13350000</v>
      </c>
      <c r="L2071" s="178">
        <v>89</v>
      </c>
      <c r="M2071" s="179" t="s">
        <v>47</v>
      </c>
      <c r="N2071" s="254">
        <v>150000</v>
      </c>
      <c r="O2071" s="254">
        <f t="shared" si="335"/>
        <v>13350000</v>
      </c>
      <c r="P2071" s="178">
        <v>89</v>
      </c>
      <c r="Q2071" s="179" t="s">
        <v>47</v>
      </c>
      <c r="R2071" s="254">
        <v>150000</v>
      </c>
      <c r="S2071" s="254">
        <f t="shared" si="336"/>
        <v>13350000</v>
      </c>
      <c r="T2071" s="251">
        <f t="shared" si="337"/>
        <v>0</v>
      </c>
    </row>
    <row r="2072" spans="2:20" ht="15.9" hidden="1" x14ac:dyDescent="0.4">
      <c r="B2072" s="208"/>
      <c r="C2072" s="180" t="s">
        <v>673</v>
      </c>
      <c r="D2072" s="178">
        <v>1</v>
      </c>
      <c r="E2072" s="179" t="s">
        <v>38</v>
      </c>
      <c r="F2072" s="254">
        <v>1620000</v>
      </c>
      <c r="G2072" s="254">
        <f t="shared" si="333"/>
        <v>1620000</v>
      </c>
      <c r="H2072" s="178">
        <v>1</v>
      </c>
      <c r="I2072" s="179" t="s">
        <v>38</v>
      </c>
      <c r="J2072" s="254">
        <v>1620000</v>
      </c>
      <c r="K2072" s="254">
        <f t="shared" si="334"/>
        <v>1620000</v>
      </c>
      <c r="L2072" s="178">
        <v>1</v>
      </c>
      <c r="M2072" s="179" t="s">
        <v>38</v>
      </c>
      <c r="N2072" s="254">
        <v>1620000</v>
      </c>
      <c r="O2072" s="254">
        <f t="shared" si="335"/>
        <v>1620000</v>
      </c>
      <c r="P2072" s="178">
        <v>1</v>
      </c>
      <c r="Q2072" s="179" t="s">
        <v>38</v>
      </c>
      <c r="R2072" s="254">
        <v>1620000</v>
      </c>
      <c r="S2072" s="254">
        <f t="shared" si="336"/>
        <v>1620000</v>
      </c>
      <c r="T2072" s="251">
        <f t="shared" si="337"/>
        <v>0</v>
      </c>
    </row>
    <row r="2073" spans="2:20" ht="15.9" hidden="1" x14ac:dyDescent="0.4">
      <c r="B2073" s="208"/>
      <c r="C2073" s="180" t="s">
        <v>711</v>
      </c>
      <c r="D2073" s="178">
        <v>1</v>
      </c>
      <c r="E2073" s="179" t="s">
        <v>38</v>
      </c>
      <c r="F2073" s="254">
        <v>8400000</v>
      </c>
      <c r="G2073" s="254">
        <f t="shared" si="333"/>
        <v>8400000</v>
      </c>
      <c r="H2073" s="178">
        <v>1</v>
      </c>
      <c r="I2073" s="179" t="s">
        <v>38</v>
      </c>
      <c r="J2073" s="254">
        <v>8400000</v>
      </c>
      <c r="K2073" s="254">
        <f t="shared" si="334"/>
        <v>8400000</v>
      </c>
      <c r="L2073" s="178">
        <v>1</v>
      </c>
      <c r="M2073" s="179" t="s">
        <v>38</v>
      </c>
      <c r="N2073" s="254">
        <v>8400000</v>
      </c>
      <c r="O2073" s="254">
        <f t="shared" si="335"/>
        <v>8400000</v>
      </c>
      <c r="P2073" s="178">
        <v>1</v>
      </c>
      <c r="Q2073" s="179" t="s">
        <v>38</v>
      </c>
      <c r="R2073" s="254">
        <v>8400000</v>
      </c>
      <c r="S2073" s="254">
        <f t="shared" si="336"/>
        <v>8400000</v>
      </c>
      <c r="T2073" s="251">
        <f t="shared" si="337"/>
        <v>0</v>
      </c>
    </row>
    <row r="2074" spans="2:20" ht="15.9" hidden="1" x14ac:dyDescent="0.4">
      <c r="B2074" s="208"/>
      <c r="C2074" s="180" t="s">
        <v>60</v>
      </c>
      <c r="D2074" s="178">
        <v>1</v>
      </c>
      <c r="E2074" s="179" t="s">
        <v>38</v>
      </c>
      <c r="F2074" s="254">
        <v>9000000</v>
      </c>
      <c r="G2074" s="254">
        <f t="shared" si="333"/>
        <v>9000000</v>
      </c>
      <c r="H2074" s="178">
        <v>1</v>
      </c>
      <c r="I2074" s="179" t="s">
        <v>38</v>
      </c>
      <c r="J2074" s="254">
        <v>9000000</v>
      </c>
      <c r="K2074" s="254">
        <f t="shared" si="334"/>
        <v>9000000</v>
      </c>
      <c r="L2074" s="178">
        <v>1</v>
      </c>
      <c r="M2074" s="179" t="s">
        <v>38</v>
      </c>
      <c r="N2074" s="254">
        <v>9000000</v>
      </c>
      <c r="O2074" s="254">
        <f t="shared" si="335"/>
        <v>9000000</v>
      </c>
      <c r="P2074" s="178">
        <v>1</v>
      </c>
      <c r="Q2074" s="179" t="s">
        <v>38</v>
      </c>
      <c r="R2074" s="254">
        <v>9000000</v>
      </c>
      <c r="S2074" s="254">
        <f t="shared" si="336"/>
        <v>9000000</v>
      </c>
      <c r="T2074" s="251">
        <f t="shared" si="337"/>
        <v>0</v>
      </c>
    </row>
    <row r="2075" spans="2:20" ht="15.9" hidden="1" x14ac:dyDescent="0.4">
      <c r="B2075" s="208">
        <v>525119</v>
      </c>
      <c r="C2075" s="180" t="s">
        <v>42</v>
      </c>
      <c r="D2075" s="178"/>
      <c r="E2075" s="179"/>
      <c r="F2075" s="180">
        <v>0</v>
      </c>
      <c r="G2075" s="254">
        <f>SUM(G2076:G2082)</f>
        <v>85323000</v>
      </c>
      <c r="H2075" s="178"/>
      <c r="I2075" s="179"/>
      <c r="J2075" s="180">
        <v>0</v>
      </c>
      <c r="K2075" s="254">
        <f>SUM(K2076:K2082)</f>
        <v>85323000</v>
      </c>
      <c r="L2075" s="178"/>
      <c r="M2075" s="179"/>
      <c r="N2075" s="180">
        <v>0</v>
      </c>
      <c r="O2075" s="254">
        <f>SUM(O2076:O2082)</f>
        <v>66963000</v>
      </c>
      <c r="P2075" s="178"/>
      <c r="Q2075" s="179"/>
      <c r="R2075" s="180">
        <v>0</v>
      </c>
      <c r="S2075" s="254">
        <f>SUM(S2076:S2082)</f>
        <v>66963000</v>
      </c>
      <c r="T2075" s="251">
        <f t="shared" si="337"/>
        <v>0</v>
      </c>
    </row>
    <row r="2076" spans="2:20" ht="15.9" hidden="1" x14ac:dyDescent="0.4">
      <c r="B2076" s="208"/>
      <c r="C2076" s="180" t="s">
        <v>708</v>
      </c>
      <c r="D2076" s="178">
        <v>1</v>
      </c>
      <c r="E2076" s="179" t="s">
        <v>38</v>
      </c>
      <c r="F2076" s="254">
        <v>14035000</v>
      </c>
      <c r="G2076" s="254">
        <f t="shared" ref="G2076:G2082" si="338">ROUNDDOWN(D2076*F2076,-3)</f>
        <v>14035000</v>
      </c>
      <c r="H2076" s="178">
        <v>1</v>
      </c>
      <c r="I2076" s="179" t="s">
        <v>38</v>
      </c>
      <c r="J2076" s="254">
        <v>14035000</v>
      </c>
      <c r="K2076" s="254">
        <f t="shared" ref="K2076:K2082" si="339">ROUNDDOWN(H2076*J2076,-3)</f>
        <v>14035000</v>
      </c>
      <c r="L2076" s="178">
        <v>1</v>
      </c>
      <c r="M2076" s="179" t="s">
        <v>38</v>
      </c>
      <c r="N2076" s="254">
        <v>14035000</v>
      </c>
      <c r="O2076" s="254">
        <f t="shared" ref="O2076:O2082" si="340">ROUNDDOWN(L2076*N2076,-3)</f>
        <v>14035000</v>
      </c>
      <c r="P2076" s="178">
        <v>1</v>
      </c>
      <c r="Q2076" s="179" t="s">
        <v>38</v>
      </c>
      <c r="R2076" s="254">
        <v>14035000</v>
      </c>
      <c r="S2076" s="254">
        <f t="shared" ref="S2076:S2082" si="341">ROUNDDOWN(P2076*R2076,-3)</f>
        <v>14035000</v>
      </c>
      <c r="T2076" s="251">
        <f t="shared" si="337"/>
        <v>0</v>
      </c>
    </row>
    <row r="2077" spans="2:20" ht="15.9" hidden="1" x14ac:dyDescent="0.4">
      <c r="B2077" s="208"/>
      <c r="C2077" s="180" t="s">
        <v>44</v>
      </c>
      <c r="D2077" s="178">
        <v>24</v>
      </c>
      <c r="E2077" s="179" t="s">
        <v>40</v>
      </c>
      <c r="F2077" s="254">
        <v>450000</v>
      </c>
      <c r="G2077" s="254">
        <f t="shared" si="338"/>
        <v>10800000</v>
      </c>
      <c r="H2077" s="178">
        <v>24</v>
      </c>
      <c r="I2077" s="179" t="s">
        <v>40</v>
      </c>
      <c r="J2077" s="254">
        <v>450000</v>
      </c>
      <c r="K2077" s="254">
        <f t="shared" si="339"/>
        <v>10800000</v>
      </c>
      <c r="L2077" s="178">
        <v>24</v>
      </c>
      <c r="M2077" s="179" t="s">
        <v>40</v>
      </c>
      <c r="N2077" s="254">
        <v>450000</v>
      </c>
      <c r="O2077" s="254">
        <f t="shared" si="340"/>
        <v>10800000</v>
      </c>
      <c r="P2077" s="178">
        <v>24</v>
      </c>
      <c r="Q2077" s="179" t="s">
        <v>40</v>
      </c>
      <c r="R2077" s="254">
        <v>450000</v>
      </c>
      <c r="S2077" s="254">
        <f t="shared" si="341"/>
        <v>10800000</v>
      </c>
      <c r="T2077" s="251">
        <f t="shared" si="337"/>
        <v>0</v>
      </c>
    </row>
    <row r="2078" spans="2:20" ht="15.9" hidden="1" x14ac:dyDescent="0.4">
      <c r="B2078" s="208" t="s">
        <v>27</v>
      </c>
      <c r="C2078" s="180" t="s">
        <v>58</v>
      </c>
      <c r="D2078" s="178">
        <v>216</v>
      </c>
      <c r="E2078" s="179" t="s">
        <v>59</v>
      </c>
      <c r="F2078" s="254">
        <v>85000</v>
      </c>
      <c r="G2078" s="254">
        <f t="shared" si="338"/>
        <v>18360000</v>
      </c>
      <c r="H2078" s="178">
        <v>216</v>
      </c>
      <c r="I2078" s="179" t="s">
        <v>59</v>
      </c>
      <c r="J2078" s="254">
        <v>85000</v>
      </c>
      <c r="K2078" s="254">
        <f t="shared" si="339"/>
        <v>18360000</v>
      </c>
      <c r="L2078" s="178">
        <v>0</v>
      </c>
      <c r="M2078" s="179" t="s">
        <v>59</v>
      </c>
      <c r="N2078" s="254">
        <v>85000</v>
      </c>
      <c r="O2078" s="254">
        <f t="shared" si="340"/>
        <v>0</v>
      </c>
      <c r="P2078" s="178">
        <v>0</v>
      </c>
      <c r="Q2078" s="179" t="s">
        <v>59</v>
      </c>
      <c r="R2078" s="254">
        <v>85000</v>
      </c>
      <c r="S2078" s="254">
        <f t="shared" si="341"/>
        <v>0</v>
      </c>
      <c r="T2078" s="251">
        <f t="shared" si="337"/>
        <v>0</v>
      </c>
    </row>
    <row r="2079" spans="2:20" ht="15.9" hidden="1" x14ac:dyDescent="0.4">
      <c r="B2079" s="208" t="s">
        <v>27</v>
      </c>
      <c r="C2079" s="180" t="s">
        <v>709</v>
      </c>
      <c r="D2079" s="178">
        <v>1</v>
      </c>
      <c r="E2079" s="179" t="s">
        <v>38</v>
      </c>
      <c r="F2079" s="254">
        <v>11328000</v>
      </c>
      <c r="G2079" s="254">
        <f t="shared" si="338"/>
        <v>11328000</v>
      </c>
      <c r="H2079" s="178">
        <v>1</v>
      </c>
      <c r="I2079" s="179" t="s">
        <v>38</v>
      </c>
      <c r="J2079" s="254">
        <v>11328000</v>
      </c>
      <c r="K2079" s="254">
        <f t="shared" si="339"/>
        <v>11328000</v>
      </c>
      <c r="L2079" s="178">
        <v>1</v>
      </c>
      <c r="M2079" s="179" t="s">
        <v>38</v>
      </c>
      <c r="N2079" s="254">
        <v>11328000</v>
      </c>
      <c r="O2079" s="254">
        <f t="shared" si="340"/>
        <v>11328000</v>
      </c>
      <c r="P2079" s="178">
        <v>1</v>
      </c>
      <c r="Q2079" s="179" t="s">
        <v>38</v>
      </c>
      <c r="R2079" s="254">
        <v>11328000</v>
      </c>
      <c r="S2079" s="254">
        <f t="shared" si="341"/>
        <v>11328000</v>
      </c>
      <c r="T2079" s="251">
        <f t="shared" si="337"/>
        <v>0</v>
      </c>
    </row>
    <row r="2080" spans="2:20" ht="15.9" hidden="1" x14ac:dyDescent="0.4">
      <c r="B2080" s="208" t="s">
        <v>27</v>
      </c>
      <c r="C2080" s="180" t="s">
        <v>635</v>
      </c>
      <c r="D2080" s="178">
        <v>1</v>
      </c>
      <c r="E2080" s="179" t="s">
        <v>38</v>
      </c>
      <c r="F2080" s="254">
        <v>1200000</v>
      </c>
      <c r="G2080" s="254">
        <f t="shared" si="338"/>
        <v>1200000</v>
      </c>
      <c r="H2080" s="178">
        <v>1</v>
      </c>
      <c r="I2080" s="179" t="s">
        <v>38</v>
      </c>
      <c r="J2080" s="254">
        <v>1200000</v>
      </c>
      <c r="K2080" s="254">
        <f t="shared" si="339"/>
        <v>1200000</v>
      </c>
      <c r="L2080" s="178">
        <v>1</v>
      </c>
      <c r="M2080" s="179" t="s">
        <v>38</v>
      </c>
      <c r="N2080" s="254">
        <v>1200000</v>
      </c>
      <c r="O2080" s="254">
        <f t="shared" si="340"/>
        <v>1200000</v>
      </c>
      <c r="P2080" s="178">
        <v>1</v>
      </c>
      <c r="Q2080" s="179" t="s">
        <v>38</v>
      </c>
      <c r="R2080" s="254">
        <v>1200000</v>
      </c>
      <c r="S2080" s="254">
        <f t="shared" si="341"/>
        <v>1200000</v>
      </c>
      <c r="T2080" s="251">
        <f t="shared" si="337"/>
        <v>0</v>
      </c>
    </row>
    <row r="2081" spans="2:20" ht="15.9" hidden="1" x14ac:dyDescent="0.4">
      <c r="B2081" s="208"/>
      <c r="C2081" s="180" t="s">
        <v>706</v>
      </c>
      <c r="D2081" s="178">
        <v>1</v>
      </c>
      <c r="E2081" s="179" t="s">
        <v>38</v>
      </c>
      <c r="F2081" s="254">
        <v>2000000</v>
      </c>
      <c r="G2081" s="254">
        <f t="shared" si="338"/>
        <v>2000000</v>
      </c>
      <c r="H2081" s="178">
        <v>1</v>
      </c>
      <c r="I2081" s="179" t="s">
        <v>38</v>
      </c>
      <c r="J2081" s="254">
        <v>2000000</v>
      </c>
      <c r="K2081" s="254">
        <f t="shared" si="339"/>
        <v>2000000</v>
      </c>
      <c r="L2081" s="178">
        <v>1</v>
      </c>
      <c r="M2081" s="179" t="s">
        <v>38</v>
      </c>
      <c r="N2081" s="254">
        <v>2000000</v>
      </c>
      <c r="O2081" s="254">
        <f t="shared" si="340"/>
        <v>2000000</v>
      </c>
      <c r="P2081" s="178">
        <v>1</v>
      </c>
      <c r="Q2081" s="179" t="s">
        <v>38</v>
      </c>
      <c r="R2081" s="254">
        <v>2000000</v>
      </c>
      <c r="S2081" s="254">
        <f t="shared" si="341"/>
        <v>2000000</v>
      </c>
      <c r="T2081" s="251">
        <f t="shared" si="337"/>
        <v>0</v>
      </c>
    </row>
    <row r="2082" spans="2:20" ht="15.9" hidden="1" x14ac:dyDescent="0.4">
      <c r="B2082" s="208" t="s">
        <v>27</v>
      </c>
      <c r="C2082" s="180" t="s">
        <v>712</v>
      </c>
      <c r="D2082" s="178">
        <v>24</v>
      </c>
      <c r="E2082" s="179" t="s">
        <v>40</v>
      </c>
      <c r="F2082" s="254">
        <v>1150000</v>
      </c>
      <c r="G2082" s="254">
        <f t="shared" si="338"/>
        <v>27600000</v>
      </c>
      <c r="H2082" s="178">
        <v>24</v>
      </c>
      <c r="I2082" s="179" t="s">
        <v>40</v>
      </c>
      <c r="J2082" s="254">
        <v>1150000</v>
      </c>
      <c r="K2082" s="254">
        <f t="shared" si="339"/>
        <v>27600000</v>
      </c>
      <c r="L2082" s="178">
        <v>24</v>
      </c>
      <c r="M2082" s="179" t="s">
        <v>40</v>
      </c>
      <c r="N2082" s="254">
        <v>1150000</v>
      </c>
      <c r="O2082" s="254">
        <f t="shared" si="340"/>
        <v>27600000</v>
      </c>
      <c r="P2082" s="178">
        <v>24</v>
      </c>
      <c r="Q2082" s="179" t="s">
        <v>40</v>
      </c>
      <c r="R2082" s="254">
        <v>1150000</v>
      </c>
      <c r="S2082" s="254">
        <f t="shared" si="341"/>
        <v>27600000</v>
      </c>
      <c r="T2082" s="251">
        <f t="shared" si="337"/>
        <v>0</v>
      </c>
    </row>
    <row r="2083" spans="2:20" ht="29.15" hidden="1" x14ac:dyDescent="0.4">
      <c r="B2083" s="312" t="s">
        <v>386</v>
      </c>
      <c r="C2083" s="313" t="s">
        <v>725</v>
      </c>
      <c r="D2083" s="269">
        <v>24</v>
      </c>
      <c r="E2083" s="270" t="s">
        <v>30</v>
      </c>
      <c r="F2083" s="254">
        <v>0</v>
      </c>
      <c r="G2083" s="254">
        <f>G2084+G2088</f>
        <v>115554000</v>
      </c>
      <c r="H2083" s="314">
        <v>24</v>
      </c>
      <c r="I2083" s="315" t="s">
        <v>30</v>
      </c>
      <c r="J2083" s="316">
        <v>0</v>
      </c>
      <c r="K2083" s="316">
        <f>K2084+K2088</f>
        <v>115554000</v>
      </c>
      <c r="L2083" s="314">
        <v>24</v>
      </c>
      <c r="M2083" s="315" t="s">
        <v>30</v>
      </c>
      <c r="N2083" s="316">
        <v>0</v>
      </c>
      <c r="O2083" s="316">
        <f>O2084+O2088</f>
        <v>115554000</v>
      </c>
      <c r="P2083" s="314">
        <v>24</v>
      </c>
      <c r="Q2083" s="315" t="s">
        <v>30</v>
      </c>
      <c r="R2083" s="316">
        <v>0</v>
      </c>
      <c r="S2083" s="316">
        <f>S2084+S2088</f>
        <v>115554000</v>
      </c>
      <c r="T2083" s="251">
        <f t="shared" si="337"/>
        <v>0</v>
      </c>
    </row>
    <row r="2084" spans="2:20" ht="15.9" hidden="1" x14ac:dyDescent="0.4">
      <c r="B2084" s="208">
        <v>525111</v>
      </c>
      <c r="C2084" s="180" t="s">
        <v>174</v>
      </c>
      <c r="D2084" s="178">
        <v>0</v>
      </c>
      <c r="E2084" s="179"/>
      <c r="F2084" s="180">
        <v>0</v>
      </c>
      <c r="G2084" s="254">
        <f>SUM(G2085:G2087)</f>
        <v>64770000</v>
      </c>
      <c r="H2084" s="178">
        <v>0</v>
      </c>
      <c r="I2084" s="179"/>
      <c r="J2084" s="180">
        <v>0</v>
      </c>
      <c r="K2084" s="254">
        <f>SUM(K2085:K2087)</f>
        <v>64770000</v>
      </c>
      <c r="L2084" s="178">
        <v>0</v>
      </c>
      <c r="M2084" s="179"/>
      <c r="N2084" s="180">
        <v>0</v>
      </c>
      <c r="O2084" s="254">
        <f>SUM(O2085:O2087)</f>
        <v>64770000</v>
      </c>
      <c r="P2084" s="178">
        <v>0</v>
      </c>
      <c r="Q2084" s="179"/>
      <c r="R2084" s="180">
        <v>0</v>
      </c>
      <c r="S2084" s="254">
        <f>SUM(S2085:S2087)</f>
        <v>64770000</v>
      </c>
      <c r="T2084" s="251">
        <f t="shared" si="337"/>
        <v>0</v>
      </c>
    </row>
    <row r="2085" spans="2:20" ht="15.9" hidden="1" x14ac:dyDescent="0.4">
      <c r="B2085" s="208" t="s">
        <v>27</v>
      </c>
      <c r="C2085" s="180" t="s">
        <v>46</v>
      </c>
      <c r="D2085" s="178">
        <v>114</v>
      </c>
      <c r="E2085" s="179" t="s">
        <v>47</v>
      </c>
      <c r="F2085" s="254">
        <v>150000</v>
      </c>
      <c r="G2085" s="254">
        <f>ROUNDDOWN(D2085*F2085,-3)</f>
        <v>17100000</v>
      </c>
      <c r="H2085" s="178">
        <v>114</v>
      </c>
      <c r="I2085" s="179" t="s">
        <v>47</v>
      </c>
      <c r="J2085" s="254">
        <v>150000</v>
      </c>
      <c r="K2085" s="254">
        <f>ROUNDDOWN(H2085*J2085,-3)</f>
        <v>17100000</v>
      </c>
      <c r="L2085" s="178">
        <v>114</v>
      </c>
      <c r="M2085" s="179" t="s">
        <v>47</v>
      </c>
      <c r="N2085" s="254">
        <v>150000</v>
      </c>
      <c r="O2085" s="254">
        <f>ROUNDDOWN(L2085*N2085,-3)</f>
        <v>17100000</v>
      </c>
      <c r="P2085" s="178">
        <v>114</v>
      </c>
      <c r="Q2085" s="179" t="s">
        <v>47</v>
      </c>
      <c r="R2085" s="254">
        <v>150000</v>
      </c>
      <c r="S2085" s="254">
        <f>ROUNDDOWN(P2085*R2085,-3)</f>
        <v>17100000</v>
      </c>
      <c r="T2085" s="251">
        <f t="shared" si="337"/>
        <v>0</v>
      </c>
    </row>
    <row r="2086" spans="2:20" ht="15.9" hidden="1" x14ac:dyDescent="0.4">
      <c r="B2086" s="208" t="s">
        <v>27</v>
      </c>
      <c r="C2086" s="180" t="s">
        <v>48</v>
      </c>
      <c r="D2086" s="178">
        <v>289</v>
      </c>
      <c r="E2086" s="179" t="s">
        <v>47</v>
      </c>
      <c r="F2086" s="254">
        <v>150000</v>
      </c>
      <c r="G2086" s="254">
        <f>ROUNDDOWN(D2086*F2086,-3)</f>
        <v>43350000</v>
      </c>
      <c r="H2086" s="178">
        <v>289</v>
      </c>
      <c r="I2086" s="179" t="s">
        <v>47</v>
      </c>
      <c r="J2086" s="254">
        <v>150000</v>
      </c>
      <c r="K2086" s="254">
        <f>ROUNDDOWN(H2086*J2086,-3)</f>
        <v>43350000</v>
      </c>
      <c r="L2086" s="178">
        <v>289</v>
      </c>
      <c r="M2086" s="179" t="s">
        <v>47</v>
      </c>
      <c r="N2086" s="254">
        <v>150000</v>
      </c>
      <c r="O2086" s="254">
        <f>ROUNDDOWN(L2086*N2086,-3)</f>
        <v>43350000</v>
      </c>
      <c r="P2086" s="178">
        <v>289</v>
      </c>
      <c r="Q2086" s="179" t="s">
        <v>47</v>
      </c>
      <c r="R2086" s="254">
        <v>150000</v>
      </c>
      <c r="S2086" s="254">
        <f>ROUNDDOWN(P2086*R2086,-3)</f>
        <v>43350000</v>
      </c>
      <c r="T2086" s="251">
        <f t="shared" si="337"/>
        <v>0</v>
      </c>
    </row>
    <row r="2087" spans="2:20" ht="15.9" hidden="1" x14ac:dyDescent="0.4">
      <c r="B2087" s="208"/>
      <c r="C2087" s="180" t="s">
        <v>60</v>
      </c>
      <c r="D2087" s="178">
        <v>1</v>
      </c>
      <c r="E2087" s="179" t="s">
        <v>38</v>
      </c>
      <c r="F2087" s="254">
        <v>4320000</v>
      </c>
      <c r="G2087" s="254">
        <f>ROUNDDOWN(D2087*F2087,-3)</f>
        <v>4320000</v>
      </c>
      <c r="H2087" s="178">
        <v>1</v>
      </c>
      <c r="I2087" s="179" t="s">
        <v>38</v>
      </c>
      <c r="J2087" s="254">
        <v>4320000</v>
      </c>
      <c r="K2087" s="254">
        <f>ROUNDDOWN(H2087*J2087,-3)</f>
        <v>4320000</v>
      </c>
      <c r="L2087" s="178">
        <v>1</v>
      </c>
      <c r="M2087" s="179" t="s">
        <v>38</v>
      </c>
      <c r="N2087" s="254">
        <v>4320000</v>
      </c>
      <c r="O2087" s="254">
        <f>ROUNDDOWN(L2087*N2087,-3)</f>
        <v>4320000</v>
      </c>
      <c r="P2087" s="178">
        <v>1</v>
      </c>
      <c r="Q2087" s="179" t="s">
        <v>38</v>
      </c>
      <c r="R2087" s="254">
        <v>4320000</v>
      </c>
      <c r="S2087" s="254">
        <f>ROUNDDOWN(P2087*R2087,-3)</f>
        <v>4320000</v>
      </c>
      <c r="T2087" s="251">
        <f t="shared" si="337"/>
        <v>0</v>
      </c>
    </row>
    <row r="2088" spans="2:20" ht="15.9" hidden="1" x14ac:dyDescent="0.4">
      <c r="B2088" s="208">
        <v>525119</v>
      </c>
      <c r="C2088" s="180" t="s">
        <v>42</v>
      </c>
      <c r="D2088" s="178"/>
      <c r="E2088" s="179"/>
      <c r="F2088" s="180">
        <v>0</v>
      </c>
      <c r="G2088" s="254">
        <f>SUM(G2089:G2093)</f>
        <v>50784000</v>
      </c>
      <c r="H2088" s="178"/>
      <c r="I2088" s="179"/>
      <c r="J2088" s="180">
        <v>0</v>
      </c>
      <c r="K2088" s="254">
        <f>SUM(K2089:K2093)</f>
        <v>50784000</v>
      </c>
      <c r="L2088" s="178"/>
      <c r="M2088" s="179"/>
      <c r="N2088" s="180">
        <v>0</v>
      </c>
      <c r="O2088" s="254">
        <f>SUM(O2089:O2093)</f>
        <v>50784000</v>
      </c>
      <c r="P2088" s="178"/>
      <c r="Q2088" s="179"/>
      <c r="R2088" s="180">
        <v>0</v>
      </c>
      <c r="S2088" s="254">
        <f>SUM(S2089:S2093)</f>
        <v>50784000</v>
      </c>
      <c r="T2088" s="251">
        <f t="shared" si="337"/>
        <v>0</v>
      </c>
    </row>
    <row r="2089" spans="2:20" ht="15.9" hidden="1" x14ac:dyDescent="0.4">
      <c r="B2089" s="208"/>
      <c r="C2089" s="180" t="s">
        <v>44</v>
      </c>
      <c r="D2089" s="178">
        <v>24</v>
      </c>
      <c r="E2089" s="179" t="s">
        <v>40</v>
      </c>
      <c r="F2089" s="254">
        <v>450000</v>
      </c>
      <c r="G2089" s="254">
        <f t="shared" ref="G2089:G2093" si="342">ROUNDDOWN(D2089*F2089,-3)</f>
        <v>10800000</v>
      </c>
      <c r="H2089" s="178">
        <v>24</v>
      </c>
      <c r="I2089" s="179" t="s">
        <v>40</v>
      </c>
      <c r="J2089" s="254">
        <v>450000</v>
      </c>
      <c r="K2089" s="254">
        <f t="shared" ref="K2089:K2093" si="343">ROUNDDOWN(H2089*J2089,-3)</f>
        <v>10800000</v>
      </c>
      <c r="L2089" s="178">
        <v>24</v>
      </c>
      <c r="M2089" s="179" t="s">
        <v>40</v>
      </c>
      <c r="N2089" s="254">
        <v>450000</v>
      </c>
      <c r="O2089" s="254">
        <f t="shared" ref="O2089:O2093" si="344">ROUNDDOWN(L2089*N2089,-3)</f>
        <v>10800000</v>
      </c>
      <c r="P2089" s="178">
        <v>24</v>
      </c>
      <c r="Q2089" s="179" t="s">
        <v>40</v>
      </c>
      <c r="R2089" s="254">
        <v>450000</v>
      </c>
      <c r="S2089" s="254">
        <f t="shared" ref="S2089:S2093" si="345">ROUNDDOWN(P2089*R2089,-3)</f>
        <v>10800000</v>
      </c>
      <c r="T2089" s="251">
        <f t="shared" si="337"/>
        <v>0</v>
      </c>
    </row>
    <row r="2090" spans="2:20" ht="15.9" hidden="1" x14ac:dyDescent="0.4">
      <c r="B2090" s="208"/>
      <c r="C2090" s="180" t="s">
        <v>58</v>
      </c>
      <c r="D2090" s="178">
        <v>72</v>
      </c>
      <c r="E2090" s="179" t="s">
        <v>59</v>
      </c>
      <c r="F2090" s="254">
        <v>85000</v>
      </c>
      <c r="G2090" s="254">
        <f t="shared" si="342"/>
        <v>6120000</v>
      </c>
      <c r="H2090" s="178">
        <v>72</v>
      </c>
      <c r="I2090" s="179" t="s">
        <v>59</v>
      </c>
      <c r="J2090" s="254">
        <v>85000</v>
      </c>
      <c r="K2090" s="254">
        <f t="shared" si="343"/>
        <v>6120000</v>
      </c>
      <c r="L2090" s="178">
        <v>72</v>
      </c>
      <c r="M2090" s="179" t="s">
        <v>59</v>
      </c>
      <c r="N2090" s="254">
        <v>85000</v>
      </c>
      <c r="O2090" s="254">
        <f t="shared" si="344"/>
        <v>6120000</v>
      </c>
      <c r="P2090" s="178">
        <v>72</v>
      </c>
      <c r="Q2090" s="179" t="s">
        <v>59</v>
      </c>
      <c r="R2090" s="254">
        <v>85000</v>
      </c>
      <c r="S2090" s="254">
        <f t="shared" si="345"/>
        <v>6120000</v>
      </c>
      <c r="T2090" s="251">
        <f t="shared" si="337"/>
        <v>0</v>
      </c>
    </row>
    <row r="2091" spans="2:20" ht="15.9" hidden="1" x14ac:dyDescent="0.4">
      <c r="B2091" s="208" t="s">
        <v>27</v>
      </c>
      <c r="C2091" s="180" t="s">
        <v>709</v>
      </c>
      <c r="D2091" s="178">
        <v>1</v>
      </c>
      <c r="E2091" s="179" t="s">
        <v>38</v>
      </c>
      <c r="F2091" s="254">
        <v>5664000</v>
      </c>
      <c r="G2091" s="254">
        <f t="shared" si="342"/>
        <v>5664000</v>
      </c>
      <c r="H2091" s="178">
        <v>1</v>
      </c>
      <c r="I2091" s="179" t="s">
        <v>38</v>
      </c>
      <c r="J2091" s="254">
        <v>5664000</v>
      </c>
      <c r="K2091" s="254">
        <f t="shared" si="343"/>
        <v>5664000</v>
      </c>
      <c r="L2091" s="178">
        <v>1</v>
      </c>
      <c r="M2091" s="179" t="s">
        <v>38</v>
      </c>
      <c r="N2091" s="254">
        <v>5664000</v>
      </c>
      <c r="O2091" s="254">
        <f t="shared" si="344"/>
        <v>5664000</v>
      </c>
      <c r="P2091" s="178">
        <v>1</v>
      </c>
      <c r="Q2091" s="179" t="s">
        <v>38</v>
      </c>
      <c r="R2091" s="254">
        <v>5664000</v>
      </c>
      <c r="S2091" s="254">
        <f t="shared" si="345"/>
        <v>5664000</v>
      </c>
      <c r="T2091" s="251">
        <f t="shared" si="337"/>
        <v>0</v>
      </c>
    </row>
    <row r="2092" spans="2:20" ht="15.9" hidden="1" x14ac:dyDescent="0.4">
      <c r="B2092" s="208" t="s">
        <v>27</v>
      </c>
      <c r="C2092" s="180" t="s">
        <v>635</v>
      </c>
      <c r="D2092" s="178">
        <v>1</v>
      </c>
      <c r="E2092" s="179" t="s">
        <v>38</v>
      </c>
      <c r="F2092" s="254">
        <v>600000</v>
      </c>
      <c r="G2092" s="254">
        <f t="shared" si="342"/>
        <v>600000</v>
      </c>
      <c r="H2092" s="178">
        <v>1</v>
      </c>
      <c r="I2092" s="179" t="s">
        <v>38</v>
      </c>
      <c r="J2092" s="254">
        <v>600000</v>
      </c>
      <c r="K2092" s="254">
        <f t="shared" si="343"/>
        <v>600000</v>
      </c>
      <c r="L2092" s="178">
        <v>1</v>
      </c>
      <c r="M2092" s="179" t="s">
        <v>38</v>
      </c>
      <c r="N2092" s="254">
        <v>600000</v>
      </c>
      <c r="O2092" s="254">
        <f t="shared" si="344"/>
        <v>600000</v>
      </c>
      <c r="P2092" s="178">
        <v>1</v>
      </c>
      <c r="Q2092" s="179" t="s">
        <v>38</v>
      </c>
      <c r="R2092" s="254">
        <v>600000</v>
      </c>
      <c r="S2092" s="254">
        <f t="shared" si="345"/>
        <v>600000</v>
      </c>
      <c r="T2092" s="251">
        <f t="shared" si="337"/>
        <v>0</v>
      </c>
    </row>
    <row r="2093" spans="2:20" ht="15.9" hidden="1" x14ac:dyDescent="0.4">
      <c r="B2093" s="208" t="s">
        <v>27</v>
      </c>
      <c r="C2093" s="180" t="s">
        <v>712</v>
      </c>
      <c r="D2093" s="178">
        <v>24</v>
      </c>
      <c r="E2093" s="179" t="s">
        <v>40</v>
      </c>
      <c r="F2093" s="254">
        <v>1150000</v>
      </c>
      <c r="G2093" s="254">
        <f t="shared" si="342"/>
        <v>27600000</v>
      </c>
      <c r="H2093" s="178">
        <v>24</v>
      </c>
      <c r="I2093" s="179" t="s">
        <v>40</v>
      </c>
      <c r="J2093" s="254">
        <v>1150000</v>
      </c>
      <c r="K2093" s="254">
        <f t="shared" si="343"/>
        <v>27600000</v>
      </c>
      <c r="L2093" s="178">
        <v>24</v>
      </c>
      <c r="M2093" s="179" t="s">
        <v>40</v>
      </c>
      <c r="N2093" s="254">
        <v>1150000</v>
      </c>
      <c r="O2093" s="254">
        <f t="shared" si="344"/>
        <v>27600000</v>
      </c>
      <c r="P2093" s="178">
        <v>24</v>
      </c>
      <c r="Q2093" s="179" t="s">
        <v>40</v>
      </c>
      <c r="R2093" s="254">
        <v>1150000</v>
      </c>
      <c r="S2093" s="254">
        <f t="shared" si="345"/>
        <v>27600000</v>
      </c>
      <c r="T2093" s="251">
        <f t="shared" si="337"/>
        <v>0</v>
      </c>
    </row>
    <row r="2094" spans="2:20" ht="15.9" hidden="1" x14ac:dyDescent="0.4">
      <c r="B2094" s="268">
        <v>601</v>
      </c>
      <c r="C2094" s="180" t="s">
        <v>202</v>
      </c>
      <c r="D2094" s="254" t="e">
        <f>D2095+#REF!+D2102+D2119</f>
        <v>#REF!</v>
      </c>
      <c r="E2094" s="270" t="s">
        <v>171</v>
      </c>
      <c r="F2094" s="254">
        <v>0</v>
      </c>
      <c r="G2094" s="254" t="e">
        <f>G2095+#REF!+G2102+G2119</f>
        <v>#REF!</v>
      </c>
      <c r="H2094" s="254">
        <f>H2095</f>
        <v>0</v>
      </c>
      <c r="I2094" s="270" t="s">
        <v>171</v>
      </c>
      <c r="J2094" s="254">
        <v>0</v>
      </c>
      <c r="K2094" s="254">
        <f>K2095</f>
        <v>0</v>
      </c>
      <c r="L2094" s="254">
        <f>L2095</f>
        <v>0</v>
      </c>
      <c r="M2094" s="270" t="s">
        <v>171</v>
      </c>
      <c r="N2094" s="254">
        <v>0</v>
      </c>
      <c r="O2094" s="254">
        <f>O2095</f>
        <v>826648000</v>
      </c>
      <c r="P2094" s="254">
        <v>0</v>
      </c>
      <c r="Q2094" s="270" t="s">
        <v>171</v>
      </c>
      <c r="R2094" s="254">
        <v>0</v>
      </c>
      <c r="S2094" s="254">
        <f>S2095</f>
        <v>826648000</v>
      </c>
      <c r="T2094" s="251">
        <f t="shared" si="337"/>
        <v>0</v>
      </c>
    </row>
    <row r="2095" spans="2:20" ht="15.9" hidden="1" x14ac:dyDescent="0.4">
      <c r="B2095" s="312" t="s">
        <v>34</v>
      </c>
      <c r="C2095" s="313" t="s">
        <v>851</v>
      </c>
      <c r="D2095" s="269">
        <v>0</v>
      </c>
      <c r="E2095" s="270" t="s">
        <v>27</v>
      </c>
      <c r="F2095" s="254">
        <v>0</v>
      </c>
      <c r="G2095" s="254" t="e">
        <f>G2096+G2098+#REF!+#REF!</f>
        <v>#REF!</v>
      </c>
      <c r="H2095" s="314">
        <v>0</v>
      </c>
      <c r="I2095" s="315" t="s">
        <v>27</v>
      </c>
      <c r="J2095" s="316">
        <v>0</v>
      </c>
      <c r="K2095" s="316">
        <f>K2096</f>
        <v>0</v>
      </c>
      <c r="L2095" s="314">
        <v>0</v>
      </c>
      <c r="M2095" s="315" t="s">
        <v>27</v>
      </c>
      <c r="N2095" s="316">
        <v>0</v>
      </c>
      <c r="O2095" s="316">
        <f>O2096</f>
        <v>826648000</v>
      </c>
      <c r="P2095" s="314">
        <v>0</v>
      </c>
      <c r="Q2095" s="315" t="s">
        <v>27</v>
      </c>
      <c r="R2095" s="316">
        <v>0</v>
      </c>
      <c r="S2095" s="316">
        <f>S2096</f>
        <v>826648000</v>
      </c>
      <c r="T2095" s="251">
        <f t="shared" si="337"/>
        <v>0</v>
      </c>
    </row>
    <row r="2096" spans="2:20" ht="15.9" hidden="1" x14ac:dyDescent="0.4">
      <c r="B2096" s="208">
        <v>525119</v>
      </c>
      <c r="C2096" s="180" t="s">
        <v>42</v>
      </c>
      <c r="D2096" s="178"/>
      <c r="E2096" s="179"/>
      <c r="F2096" s="180"/>
      <c r="G2096" s="254"/>
      <c r="H2096" s="178"/>
      <c r="I2096" s="179"/>
      <c r="J2096" s="180"/>
      <c r="K2096" s="254"/>
      <c r="L2096" s="178"/>
      <c r="M2096" s="179"/>
      <c r="N2096" s="180"/>
      <c r="O2096" s="254">
        <f>SUM(O2097:O2098)</f>
        <v>826648000</v>
      </c>
      <c r="P2096" s="178"/>
      <c r="Q2096" s="179"/>
      <c r="R2096" s="180"/>
      <c r="S2096" s="254">
        <f>SUM(S2097:S2098)</f>
        <v>826648000</v>
      </c>
      <c r="T2096" s="251">
        <f t="shared" si="337"/>
        <v>0</v>
      </c>
    </row>
    <row r="2097" spans="2:20" ht="15.9" hidden="1" x14ac:dyDescent="0.4">
      <c r="B2097" s="208"/>
      <c r="C2097" s="180" t="s">
        <v>58</v>
      </c>
      <c r="D2097" s="178"/>
      <c r="E2097" s="179"/>
      <c r="F2097" s="254"/>
      <c r="G2097" s="254"/>
      <c r="H2097" s="178"/>
      <c r="I2097" s="179"/>
      <c r="J2097" s="254"/>
      <c r="K2097" s="254"/>
      <c r="L2097" s="178">
        <v>1</v>
      </c>
      <c r="M2097" s="179" t="s">
        <v>38</v>
      </c>
      <c r="N2097" s="254">
        <v>726648000</v>
      </c>
      <c r="O2097" s="254">
        <f t="shared" ref="O2097:O2098" si="346">ROUNDDOWN(L2097*N2097,-3)</f>
        <v>726648000</v>
      </c>
      <c r="P2097" s="178">
        <v>1</v>
      </c>
      <c r="Q2097" s="179" t="s">
        <v>38</v>
      </c>
      <c r="R2097" s="254">
        <v>726648000</v>
      </c>
      <c r="S2097" s="254">
        <f t="shared" ref="S2097:S2098" si="347">ROUNDDOWN(P2097*R2097,-3)</f>
        <v>726648000</v>
      </c>
      <c r="T2097" s="251">
        <f t="shared" si="337"/>
        <v>0</v>
      </c>
    </row>
    <row r="2098" spans="2:20" ht="15.9" hidden="1" x14ac:dyDescent="0.4">
      <c r="B2098" s="208"/>
      <c r="C2098" s="180" t="s">
        <v>721</v>
      </c>
      <c r="D2098" s="178"/>
      <c r="E2098" s="179"/>
      <c r="F2098" s="180"/>
      <c r="G2098" s="254"/>
      <c r="H2098" s="178"/>
      <c r="I2098" s="179"/>
      <c r="J2098" s="180"/>
      <c r="K2098" s="254"/>
      <c r="L2098" s="178">
        <v>1</v>
      </c>
      <c r="M2098" s="179" t="s">
        <v>38</v>
      </c>
      <c r="N2098" s="254">
        <v>100000000</v>
      </c>
      <c r="O2098" s="254">
        <f t="shared" si="346"/>
        <v>100000000</v>
      </c>
      <c r="P2098" s="178">
        <v>1</v>
      </c>
      <c r="Q2098" s="179" t="s">
        <v>38</v>
      </c>
      <c r="R2098" s="254">
        <v>100000000</v>
      </c>
      <c r="S2098" s="254">
        <f t="shared" si="347"/>
        <v>100000000</v>
      </c>
      <c r="T2098" s="251">
        <f t="shared" si="337"/>
        <v>0</v>
      </c>
    </row>
    <row r="2099" spans="2:20" s="9" customFormat="1" ht="15.9" hidden="1" x14ac:dyDescent="0.4">
      <c r="B2099" s="288"/>
      <c r="C2099" s="289"/>
      <c r="D2099" s="290"/>
      <c r="E2099" s="291"/>
      <c r="F2099" s="292"/>
      <c r="G2099" s="292"/>
      <c r="H2099" s="290"/>
      <c r="I2099" s="291"/>
      <c r="J2099" s="292"/>
      <c r="K2099" s="292"/>
      <c r="L2099" s="290"/>
      <c r="M2099" s="291"/>
      <c r="N2099" s="292"/>
      <c r="O2099" s="292"/>
      <c r="P2099" s="290"/>
      <c r="Q2099" s="291"/>
      <c r="R2099" s="292"/>
      <c r="S2099" s="292"/>
      <c r="T2099" s="251">
        <f t="shared" si="337"/>
        <v>0</v>
      </c>
    </row>
    <row r="2100" spans="2:20" ht="15.9" hidden="1" x14ac:dyDescent="0.4">
      <c r="B2100" s="342" t="s">
        <v>726</v>
      </c>
      <c r="C2100" s="337" t="s">
        <v>727</v>
      </c>
      <c r="D2100" s="269">
        <f>D2101</f>
        <v>0</v>
      </c>
      <c r="E2100" s="294" t="str">
        <f>E2101</f>
        <v>Orang</v>
      </c>
      <c r="F2100" s="254"/>
      <c r="G2100" s="254">
        <f>G2101</f>
        <v>0</v>
      </c>
      <c r="H2100" s="269">
        <f>H2101</f>
        <v>0</v>
      </c>
      <c r="I2100" s="294" t="str">
        <f>I2101</f>
        <v>Orang</v>
      </c>
      <c r="J2100" s="254"/>
      <c r="K2100" s="254">
        <f>K2101</f>
        <v>0</v>
      </c>
      <c r="L2100" s="338">
        <f>L2101</f>
        <v>0</v>
      </c>
      <c r="M2100" s="344" t="str">
        <f>M2101</f>
        <v>Orang</v>
      </c>
      <c r="N2100" s="340"/>
      <c r="O2100" s="340">
        <f>O2101</f>
        <v>0</v>
      </c>
      <c r="P2100" s="338">
        <v>0</v>
      </c>
      <c r="Q2100" s="344" t="str">
        <f>Q2101</f>
        <v>Orang</v>
      </c>
      <c r="R2100" s="340"/>
      <c r="S2100" s="340">
        <f>S2101</f>
        <v>0</v>
      </c>
      <c r="T2100" s="251">
        <f t="shared" si="337"/>
        <v>0</v>
      </c>
    </row>
    <row r="2101" spans="2:20" ht="15.9" hidden="1" x14ac:dyDescent="0.4">
      <c r="B2101" s="325" t="s">
        <v>728</v>
      </c>
      <c r="C2101" s="326" t="s">
        <v>729</v>
      </c>
      <c r="D2101" s="254">
        <f>D2102+D2113+D2122+D2130+D2140+D2149</f>
        <v>0</v>
      </c>
      <c r="E2101" s="270" t="s">
        <v>30</v>
      </c>
      <c r="F2101" s="254">
        <v>0</v>
      </c>
      <c r="G2101" s="254">
        <f>G2102+G2113+G2122+G2130+G2140+G2149+G2157</f>
        <v>0</v>
      </c>
      <c r="H2101" s="254">
        <f>H2102+H2113+H2122+H2130+H2140+H2149</f>
        <v>0</v>
      </c>
      <c r="I2101" s="270" t="s">
        <v>30</v>
      </c>
      <c r="J2101" s="254">
        <v>0</v>
      </c>
      <c r="K2101" s="254">
        <f>K2102+K2113+K2122+K2130+K2140+K2149+K2157</f>
        <v>0</v>
      </c>
      <c r="L2101" s="329">
        <f>L2102+L2113+L2122+L2130+L2140+L2149</f>
        <v>0</v>
      </c>
      <c r="M2101" s="328" t="s">
        <v>30</v>
      </c>
      <c r="N2101" s="329">
        <v>0</v>
      </c>
      <c r="O2101" s="329">
        <f>O2102+O2113+O2122+O2130+O2140+O2149+O2157</f>
        <v>0</v>
      </c>
      <c r="P2101" s="329">
        <v>0</v>
      </c>
      <c r="Q2101" s="328" t="s">
        <v>30</v>
      </c>
      <c r="R2101" s="329">
        <v>0</v>
      </c>
      <c r="S2101" s="329">
        <f>S2102+S2113+S2122+S2130+S2140+S2149+S2157</f>
        <v>0</v>
      </c>
      <c r="T2101" s="251">
        <f t="shared" si="337"/>
        <v>0</v>
      </c>
    </row>
    <row r="2102" spans="2:20" ht="15.9" hidden="1" x14ac:dyDescent="0.4">
      <c r="B2102" s="268" t="s">
        <v>87</v>
      </c>
      <c r="C2102" s="180" t="s">
        <v>292</v>
      </c>
      <c r="D2102" s="269">
        <f>D2103</f>
        <v>0</v>
      </c>
      <c r="E2102" s="270" t="s">
        <v>171</v>
      </c>
      <c r="F2102" s="254">
        <v>0</v>
      </c>
      <c r="G2102" s="254">
        <f>G2103</f>
        <v>0</v>
      </c>
      <c r="H2102" s="269">
        <f>H2103</f>
        <v>0</v>
      </c>
      <c r="I2102" s="270" t="s">
        <v>171</v>
      </c>
      <c r="J2102" s="254">
        <v>0</v>
      </c>
      <c r="K2102" s="254">
        <f>K2103</f>
        <v>0</v>
      </c>
      <c r="L2102" s="269">
        <f>L2103</f>
        <v>0</v>
      </c>
      <c r="M2102" s="270" t="s">
        <v>171</v>
      </c>
      <c r="N2102" s="254">
        <v>0</v>
      </c>
      <c r="O2102" s="254">
        <f>O2103</f>
        <v>0</v>
      </c>
      <c r="P2102" s="269">
        <v>0</v>
      </c>
      <c r="Q2102" s="270" t="s">
        <v>171</v>
      </c>
      <c r="R2102" s="254">
        <v>0</v>
      </c>
      <c r="S2102" s="254">
        <f>S2103</f>
        <v>0</v>
      </c>
      <c r="T2102" s="251">
        <f t="shared" si="337"/>
        <v>0</v>
      </c>
    </row>
    <row r="2103" spans="2:20" ht="15.9" hidden="1" x14ac:dyDescent="0.4">
      <c r="B2103" s="208"/>
      <c r="C2103" s="180"/>
      <c r="D2103" s="269"/>
      <c r="E2103" s="270"/>
      <c r="F2103" s="254"/>
      <c r="G2103" s="254"/>
      <c r="H2103" s="269"/>
      <c r="I2103" s="270"/>
      <c r="J2103" s="254"/>
      <c r="K2103" s="254"/>
      <c r="L2103" s="269"/>
      <c r="M2103" s="270"/>
      <c r="N2103" s="254"/>
      <c r="O2103" s="254"/>
      <c r="P2103" s="269"/>
      <c r="Q2103" s="270"/>
      <c r="R2103" s="254"/>
      <c r="S2103" s="254"/>
      <c r="T2103" s="251">
        <f t="shared" si="337"/>
        <v>0</v>
      </c>
    </row>
    <row r="2104" spans="2:20" ht="15.9" hidden="1" x14ac:dyDescent="0.4">
      <c r="B2104" s="284"/>
      <c r="C2104" s="180"/>
      <c r="D2104" s="286"/>
      <c r="E2104" s="285"/>
      <c r="F2104" s="285"/>
      <c r="G2104" s="286"/>
      <c r="H2104" s="286"/>
      <c r="I2104" s="285"/>
      <c r="J2104" s="285"/>
      <c r="K2104" s="286"/>
      <c r="L2104" s="286"/>
      <c r="M2104" s="285"/>
      <c r="N2104" s="285"/>
      <c r="O2104" s="286"/>
      <c r="P2104" s="286"/>
      <c r="Q2104" s="285"/>
      <c r="R2104" s="285"/>
      <c r="S2104" s="286"/>
      <c r="T2104" s="251">
        <f t="shared" si="337"/>
        <v>0</v>
      </c>
    </row>
    <row r="2105" spans="2:20" ht="15.9" hidden="1" x14ac:dyDescent="0.4">
      <c r="B2105" s="284"/>
      <c r="C2105" s="180"/>
      <c r="D2105" s="286"/>
      <c r="E2105" s="285"/>
      <c r="F2105" s="286"/>
      <c r="G2105" s="286"/>
      <c r="H2105" s="286"/>
      <c r="I2105" s="285"/>
      <c r="J2105" s="286"/>
      <c r="K2105" s="286"/>
      <c r="L2105" s="286"/>
      <c r="M2105" s="285"/>
      <c r="N2105" s="286"/>
      <c r="O2105" s="286"/>
      <c r="P2105" s="286"/>
      <c r="Q2105" s="285"/>
      <c r="R2105" s="286"/>
      <c r="S2105" s="286"/>
      <c r="T2105" s="251">
        <f t="shared" si="337"/>
        <v>0</v>
      </c>
    </row>
    <row r="2106" spans="2:20" ht="15.9" hidden="1" x14ac:dyDescent="0.4">
      <c r="B2106" s="284"/>
      <c r="C2106" s="180"/>
      <c r="D2106" s="286"/>
      <c r="E2106" s="285"/>
      <c r="F2106" s="285"/>
      <c r="G2106" s="286"/>
      <c r="H2106" s="286"/>
      <c r="I2106" s="285"/>
      <c r="J2106" s="285"/>
      <c r="K2106" s="286"/>
      <c r="L2106" s="286"/>
      <c r="M2106" s="285"/>
      <c r="N2106" s="285"/>
      <c r="O2106" s="286"/>
      <c r="P2106" s="286"/>
      <c r="Q2106" s="285"/>
      <c r="R2106" s="285"/>
      <c r="S2106" s="286"/>
      <c r="T2106" s="251">
        <f t="shared" si="337"/>
        <v>0</v>
      </c>
    </row>
    <row r="2107" spans="2:20" ht="15.9" hidden="1" x14ac:dyDescent="0.4">
      <c r="B2107" s="284"/>
      <c r="C2107" s="180"/>
      <c r="D2107" s="286"/>
      <c r="E2107" s="285"/>
      <c r="F2107" s="286"/>
      <c r="G2107" s="286"/>
      <c r="H2107" s="286"/>
      <c r="I2107" s="285"/>
      <c r="J2107" s="286"/>
      <c r="K2107" s="286"/>
      <c r="L2107" s="286"/>
      <c r="M2107" s="285"/>
      <c r="N2107" s="286"/>
      <c r="O2107" s="286"/>
      <c r="P2107" s="286"/>
      <c r="Q2107" s="285"/>
      <c r="R2107" s="286"/>
      <c r="S2107" s="286"/>
      <c r="T2107" s="251">
        <f t="shared" si="337"/>
        <v>0</v>
      </c>
    </row>
    <row r="2108" spans="2:20" ht="15.9" hidden="1" x14ac:dyDescent="0.4">
      <c r="B2108" s="284"/>
      <c r="C2108" s="180"/>
      <c r="D2108" s="286"/>
      <c r="E2108" s="285"/>
      <c r="F2108" s="286"/>
      <c r="G2108" s="286"/>
      <c r="H2108" s="286"/>
      <c r="I2108" s="285"/>
      <c r="J2108" s="286"/>
      <c r="K2108" s="286"/>
      <c r="L2108" s="286"/>
      <c r="M2108" s="285"/>
      <c r="N2108" s="286"/>
      <c r="O2108" s="286"/>
      <c r="P2108" s="286"/>
      <c r="Q2108" s="285"/>
      <c r="R2108" s="286"/>
      <c r="S2108" s="286"/>
      <c r="T2108" s="251">
        <f t="shared" si="337"/>
        <v>0</v>
      </c>
    </row>
    <row r="2109" spans="2:20" ht="15.9" hidden="1" x14ac:dyDescent="0.4">
      <c r="B2109" s="284"/>
      <c r="C2109" s="180"/>
      <c r="D2109" s="286"/>
      <c r="E2109" s="285"/>
      <c r="F2109" s="286"/>
      <c r="G2109" s="286"/>
      <c r="H2109" s="286"/>
      <c r="I2109" s="285"/>
      <c r="J2109" s="286"/>
      <c r="K2109" s="286"/>
      <c r="L2109" s="286"/>
      <c r="M2109" s="285"/>
      <c r="N2109" s="286"/>
      <c r="O2109" s="286"/>
      <c r="P2109" s="286"/>
      <c r="Q2109" s="285"/>
      <c r="R2109" s="286"/>
      <c r="S2109" s="286"/>
      <c r="T2109" s="251">
        <f t="shared" si="337"/>
        <v>0</v>
      </c>
    </row>
    <row r="2110" spans="2:20" ht="15.9" hidden="1" x14ac:dyDescent="0.4">
      <c r="B2110" s="284"/>
      <c r="C2110" s="180"/>
      <c r="D2110" s="286"/>
      <c r="E2110" s="285"/>
      <c r="F2110" s="285"/>
      <c r="G2110" s="286"/>
      <c r="H2110" s="286"/>
      <c r="I2110" s="285"/>
      <c r="J2110" s="285"/>
      <c r="K2110" s="286"/>
      <c r="L2110" s="286"/>
      <c r="M2110" s="285"/>
      <c r="N2110" s="285"/>
      <c r="O2110" s="286"/>
      <c r="P2110" s="286"/>
      <c r="Q2110" s="285"/>
      <c r="R2110" s="285"/>
      <c r="S2110" s="286"/>
      <c r="T2110" s="251">
        <f t="shared" si="337"/>
        <v>0</v>
      </c>
    </row>
    <row r="2111" spans="2:20" ht="15.9" hidden="1" x14ac:dyDescent="0.4">
      <c r="B2111" s="284"/>
      <c r="C2111" s="180"/>
      <c r="D2111" s="286"/>
      <c r="E2111" s="285"/>
      <c r="F2111" s="286"/>
      <c r="G2111" s="286"/>
      <c r="H2111" s="286"/>
      <c r="I2111" s="285"/>
      <c r="J2111" s="286"/>
      <c r="K2111" s="286"/>
      <c r="L2111" s="286"/>
      <c r="M2111" s="285"/>
      <c r="N2111" s="286"/>
      <c r="O2111" s="286"/>
      <c r="P2111" s="286"/>
      <c r="Q2111" s="285"/>
      <c r="R2111" s="286"/>
      <c r="S2111" s="286"/>
      <c r="T2111" s="251">
        <f t="shared" si="337"/>
        <v>0</v>
      </c>
    </row>
    <row r="2112" spans="2:20" ht="15.9" hidden="1" x14ac:dyDescent="0.4">
      <c r="B2112" s="284"/>
      <c r="C2112" s="180"/>
      <c r="D2112" s="286"/>
      <c r="E2112" s="285"/>
      <c r="F2112" s="286"/>
      <c r="G2112" s="286"/>
      <c r="H2112" s="286"/>
      <c r="I2112" s="285"/>
      <c r="J2112" s="286"/>
      <c r="K2112" s="286"/>
      <c r="L2112" s="286"/>
      <c r="M2112" s="285"/>
      <c r="N2112" s="286"/>
      <c r="O2112" s="286"/>
      <c r="P2112" s="286"/>
      <c r="Q2112" s="285"/>
      <c r="R2112" s="286"/>
      <c r="S2112" s="286"/>
      <c r="T2112" s="251">
        <f t="shared" si="337"/>
        <v>0</v>
      </c>
    </row>
    <row r="2113" spans="2:20" ht="15.9" hidden="1" x14ac:dyDescent="0.4">
      <c r="B2113" s="268"/>
      <c r="C2113" s="180"/>
      <c r="D2113" s="269"/>
      <c r="E2113" s="270"/>
      <c r="F2113" s="254"/>
      <c r="G2113" s="254"/>
      <c r="H2113" s="269"/>
      <c r="I2113" s="270"/>
      <c r="J2113" s="254"/>
      <c r="K2113" s="254"/>
      <c r="L2113" s="269"/>
      <c r="M2113" s="270"/>
      <c r="N2113" s="254"/>
      <c r="O2113" s="254"/>
      <c r="P2113" s="269"/>
      <c r="Q2113" s="270"/>
      <c r="R2113" s="254"/>
      <c r="S2113" s="254"/>
      <c r="T2113" s="251">
        <f t="shared" si="337"/>
        <v>0</v>
      </c>
    </row>
    <row r="2114" spans="2:20" ht="15.9" hidden="1" x14ac:dyDescent="0.4">
      <c r="B2114" s="284"/>
      <c r="C2114" s="180"/>
      <c r="D2114" s="286"/>
      <c r="E2114" s="295"/>
      <c r="F2114" s="286"/>
      <c r="G2114" s="286"/>
      <c r="H2114" s="286"/>
      <c r="I2114" s="295"/>
      <c r="J2114" s="286"/>
      <c r="K2114" s="286"/>
      <c r="L2114" s="286"/>
      <c r="M2114" s="295"/>
      <c r="N2114" s="286"/>
      <c r="O2114" s="286"/>
      <c r="P2114" s="286"/>
      <c r="Q2114" s="295"/>
      <c r="R2114" s="286"/>
      <c r="S2114" s="286"/>
      <c r="T2114" s="251">
        <f t="shared" si="337"/>
        <v>0</v>
      </c>
    </row>
    <row r="2115" spans="2:20" ht="15.9" hidden="1" x14ac:dyDescent="0.4">
      <c r="B2115" s="284"/>
      <c r="C2115" s="180"/>
      <c r="D2115" s="286"/>
      <c r="E2115" s="285"/>
      <c r="F2115" s="285"/>
      <c r="G2115" s="286"/>
      <c r="H2115" s="286"/>
      <c r="I2115" s="285"/>
      <c r="J2115" s="285"/>
      <c r="K2115" s="286"/>
      <c r="L2115" s="286"/>
      <c r="M2115" s="285"/>
      <c r="N2115" s="285"/>
      <c r="O2115" s="286"/>
      <c r="P2115" s="286"/>
      <c r="Q2115" s="285"/>
      <c r="R2115" s="285"/>
      <c r="S2115" s="286"/>
      <c r="T2115" s="251">
        <f t="shared" si="337"/>
        <v>0</v>
      </c>
    </row>
    <row r="2116" spans="2:20" ht="15.9" hidden="1" x14ac:dyDescent="0.4">
      <c r="B2116" s="284"/>
      <c r="C2116" s="180"/>
      <c r="D2116" s="286"/>
      <c r="E2116" s="285"/>
      <c r="F2116" s="286"/>
      <c r="G2116" s="286"/>
      <c r="H2116" s="286"/>
      <c r="I2116" s="285"/>
      <c r="J2116" s="286"/>
      <c r="K2116" s="286"/>
      <c r="L2116" s="286"/>
      <c r="M2116" s="285"/>
      <c r="N2116" s="286"/>
      <c r="O2116" s="286"/>
      <c r="P2116" s="286"/>
      <c r="Q2116" s="285"/>
      <c r="R2116" s="286"/>
      <c r="S2116" s="286"/>
      <c r="T2116" s="251">
        <f t="shared" si="337"/>
        <v>0</v>
      </c>
    </row>
    <row r="2117" spans="2:20" ht="15.9" hidden="1" x14ac:dyDescent="0.4">
      <c r="B2117" s="284"/>
      <c r="C2117" s="180"/>
      <c r="D2117" s="286"/>
      <c r="E2117" s="285"/>
      <c r="F2117" s="285"/>
      <c r="G2117" s="286"/>
      <c r="H2117" s="286"/>
      <c r="I2117" s="285"/>
      <c r="J2117" s="285"/>
      <c r="K2117" s="286"/>
      <c r="L2117" s="286"/>
      <c r="M2117" s="285"/>
      <c r="N2117" s="285"/>
      <c r="O2117" s="286"/>
      <c r="P2117" s="286"/>
      <c r="Q2117" s="285"/>
      <c r="R2117" s="285"/>
      <c r="S2117" s="286"/>
      <c r="T2117" s="251">
        <f t="shared" si="337"/>
        <v>0</v>
      </c>
    </row>
    <row r="2118" spans="2:20" ht="15.9" hidden="1" x14ac:dyDescent="0.4">
      <c r="B2118" s="284"/>
      <c r="C2118" s="180"/>
      <c r="D2118" s="286"/>
      <c r="E2118" s="285"/>
      <c r="F2118" s="286"/>
      <c r="G2118" s="286"/>
      <c r="H2118" s="286"/>
      <c r="I2118" s="285"/>
      <c r="J2118" s="286"/>
      <c r="K2118" s="286"/>
      <c r="L2118" s="286"/>
      <c r="M2118" s="285"/>
      <c r="N2118" s="286"/>
      <c r="O2118" s="286"/>
      <c r="P2118" s="286"/>
      <c r="Q2118" s="285"/>
      <c r="R2118" s="286"/>
      <c r="S2118" s="286"/>
      <c r="T2118" s="251">
        <f t="shared" si="337"/>
        <v>0</v>
      </c>
    </row>
    <row r="2119" spans="2:20" ht="15.9" hidden="1" x14ac:dyDescent="0.4">
      <c r="B2119" s="284"/>
      <c r="C2119" s="180"/>
      <c r="D2119" s="286"/>
      <c r="E2119" s="285"/>
      <c r="F2119" s="286"/>
      <c r="G2119" s="286"/>
      <c r="H2119" s="286"/>
      <c r="I2119" s="285"/>
      <c r="J2119" s="286"/>
      <c r="K2119" s="286"/>
      <c r="L2119" s="286"/>
      <c r="M2119" s="285"/>
      <c r="N2119" s="286"/>
      <c r="O2119" s="286"/>
      <c r="P2119" s="286"/>
      <c r="Q2119" s="285"/>
      <c r="R2119" s="286"/>
      <c r="S2119" s="286"/>
      <c r="T2119" s="251">
        <f t="shared" si="337"/>
        <v>0</v>
      </c>
    </row>
    <row r="2120" spans="2:20" ht="15.9" hidden="1" x14ac:dyDescent="0.4">
      <c r="B2120" s="284"/>
      <c r="C2120" s="180"/>
      <c r="D2120" s="286"/>
      <c r="E2120" s="285"/>
      <c r="F2120" s="285"/>
      <c r="G2120" s="286"/>
      <c r="H2120" s="286"/>
      <c r="I2120" s="285"/>
      <c r="J2120" s="285"/>
      <c r="K2120" s="286"/>
      <c r="L2120" s="286"/>
      <c r="M2120" s="285"/>
      <c r="N2120" s="285"/>
      <c r="O2120" s="286"/>
      <c r="P2120" s="286"/>
      <c r="Q2120" s="285"/>
      <c r="R2120" s="285"/>
      <c r="S2120" s="286"/>
      <c r="T2120" s="251">
        <f t="shared" si="337"/>
        <v>0</v>
      </c>
    </row>
    <row r="2121" spans="2:20" ht="15.9" hidden="1" x14ac:dyDescent="0.4">
      <c r="B2121" s="284"/>
      <c r="C2121" s="180"/>
      <c r="D2121" s="286"/>
      <c r="E2121" s="285"/>
      <c r="F2121" s="286"/>
      <c r="G2121" s="286"/>
      <c r="H2121" s="286"/>
      <c r="I2121" s="285"/>
      <c r="J2121" s="286"/>
      <c r="K2121" s="286"/>
      <c r="L2121" s="286"/>
      <c r="M2121" s="285"/>
      <c r="N2121" s="286"/>
      <c r="O2121" s="286"/>
      <c r="P2121" s="286"/>
      <c r="Q2121" s="285"/>
      <c r="R2121" s="286"/>
      <c r="S2121" s="286"/>
      <c r="T2121" s="251">
        <f t="shared" si="337"/>
        <v>0</v>
      </c>
    </row>
    <row r="2122" spans="2:20" ht="15.9" hidden="1" x14ac:dyDescent="0.4">
      <c r="B2122" s="268"/>
      <c r="C2122" s="180"/>
      <c r="D2122" s="269"/>
      <c r="E2122" s="180"/>
      <c r="F2122" s="180"/>
      <c r="G2122" s="254"/>
      <c r="H2122" s="269"/>
      <c r="I2122" s="180"/>
      <c r="J2122" s="180"/>
      <c r="K2122" s="254"/>
      <c r="L2122" s="269"/>
      <c r="M2122" s="180"/>
      <c r="N2122" s="180"/>
      <c r="O2122" s="254"/>
      <c r="P2122" s="269"/>
      <c r="Q2122" s="180"/>
      <c r="R2122" s="180"/>
      <c r="S2122" s="254"/>
      <c r="T2122" s="251">
        <f t="shared" si="337"/>
        <v>0</v>
      </c>
    </row>
    <row r="2123" spans="2:20" ht="15.9" hidden="1" x14ac:dyDescent="0.4">
      <c r="B2123" s="284"/>
      <c r="C2123" s="180"/>
      <c r="D2123" s="286"/>
      <c r="E2123" s="285"/>
      <c r="F2123" s="285"/>
      <c r="G2123" s="286"/>
      <c r="H2123" s="286"/>
      <c r="I2123" s="285"/>
      <c r="J2123" s="285"/>
      <c r="K2123" s="286"/>
      <c r="L2123" s="286"/>
      <c r="M2123" s="285"/>
      <c r="N2123" s="285"/>
      <c r="O2123" s="286"/>
      <c r="P2123" s="286"/>
      <c r="Q2123" s="285"/>
      <c r="R2123" s="285"/>
      <c r="S2123" s="286"/>
      <c r="T2123" s="251">
        <f t="shared" si="337"/>
        <v>0</v>
      </c>
    </row>
    <row r="2124" spans="2:20" ht="15.9" hidden="1" x14ac:dyDescent="0.4">
      <c r="B2124" s="284"/>
      <c r="C2124" s="180"/>
      <c r="D2124" s="286"/>
      <c r="E2124" s="285"/>
      <c r="F2124" s="285"/>
      <c r="G2124" s="286"/>
      <c r="H2124" s="286"/>
      <c r="I2124" s="285"/>
      <c r="J2124" s="285"/>
      <c r="K2124" s="286"/>
      <c r="L2124" s="286"/>
      <c r="M2124" s="285"/>
      <c r="N2124" s="285"/>
      <c r="O2124" s="286"/>
      <c r="P2124" s="286"/>
      <c r="Q2124" s="285"/>
      <c r="R2124" s="285"/>
      <c r="S2124" s="286"/>
      <c r="T2124" s="251">
        <f t="shared" si="337"/>
        <v>0</v>
      </c>
    </row>
    <row r="2125" spans="2:20" ht="15.9" hidden="1" x14ac:dyDescent="0.4">
      <c r="B2125" s="284"/>
      <c r="C2125" s="180"/>
      <c r="D2125" s="286"/>
      <c r="E2125" s="285"/>
      <c r="F2125" s="286"/>
      <c r="G2125" s="286"/>
      <c r="H2125" s="286"/>
      <c r="I2125" s="285"/>
      <c r="J2125" s="286"/>
      <c r="K2125" s="286"/>
      <c r="L2125" s="286"/>
      <c r="M2125" s="285"/>
      <c r="N2125" s="286"/>
      <c r="O2125" s="286"/>
      <c r="P2125" s="286"/>
      <c r="Q2125" s="285"/>
      <c r="R2125" s="286"/>
      <c r="S2125" s="286"/>
      <c r="T2125" s="251">
        <f t="shared" si="337"/>
        <v>0</v>
      </c>
    </row>
    <row r="2126" spans="2:20" ht="15.9" hidden="1" x14ac:dyDescent="0.4">
      <c r="B2126" s="284"/>
      <c r="C2126" s="180"/>
      <c r="D2126" s="286"/>
      <c r="E2126" s="285"/>
      <c r="F2126" s="285"/>
      <c r="G2126" s="286"/>
      <c r="H2126" s="286"/>
      <c r="I2126" s="285"/>
      <c r="J2126" s="285"/>
      <c r="K2126" s="286"/>
      <c r="L2126" s="286"/>
      <c r="M2126" s="285"/>
      <c r="N2126" s="285"/>
      <c r="O2126" s="286"/>
      <c r="P2126" s="286"/>
      <c r="Q2126" s="285"/>
      <c r="R2126" s="285"/>
      <c r="S2126" s="286"/>
      <c r="T2126" s="251">
        <f t="shared" si="337"/>
        <v>0</v>
      </c>
    </row>
    <row r="2127" spans="2:20" ht="15.9" hidden="1" x14ac:dyDescent="0.4">
      <c r="B2127" s="284"/>
      <c r="C2127" s="180"/>
      <c r="D2127" s="286"/>
      <c r="E2127" s="285"/>
      <c r="F2127" s="286"/>
      <c r="G2127" s="286"/>
      <c r="H2127" s="286"/>
      <c r="I2127" s="285"/>
      <c r="J2127" s="286"/>
      <c r="K2127" s="286"/>
      <c r="L2127" s="286"/>
      <c r="M2127" s="285"/>
      <c r="N2127" s="286"/>
      <c r="O2127" s="286"/>
      <c r="P2127" s="286"/>
      <c r="Q2127" s="285"/>
      <c r="R2127" s="286"/>
      <c r="S2127" s="286"/>
      <c r="T2127" s="251">
        <f t="shared" si="337"/>
        <v>0</v>
      </c>
    </row>
    <row r="2128" spans="2:20" ht="15.9" hidden="1" x14ac:dyDescent="0.4">
      <c r="B2128" s="284"/>
      <c r="C2128" s="180"/>
      <c r="D2128" s="286"/>
      <c r="E2128" s="285"/>
      <c r="F2128" s="286"/>
      <c r="G2128" s="286"/>
      <c r="H2128" s="286"/>
      <c r="I2128" s="285"/>
      <c r="J2128" s="286"/>
      <c r="K2128" s="286"/>
      <c r="L2128" s="286"/>
      <c r="M2128" s="285"/>
      <c r="N2128" s="286"/>
      <c r="O2128" s="286"/>
      <c r="P2128" s="286"/>
      <c r="Q2128" s="285"/>
      <c r="R2128" s="286"/>
      <c r="S2128" s="286"/>
      <c r="T2128" s="251">
        <f t="shared" si="337"/>
        <v>0</v>
      </c>
    </row>
    <row r="2129" spans="2:20" ht="15.9" hidden="1" x14ac:dyDescent="0.4">
      <c r="B2129" s="284"/>
      <c r="C2129" s="180"/>
      <c r="D2129" s="286"/>
      <c r="E2129" s="285"/>
      <c r="F2129" s="286"/>
      <c r="G2129" s="286"/>
      <c r="H2129" s="286"/>
      <c r="I2129" s="285"/>
      <c r="J2129" s="286"/>
      <c r="K2129" s="286"/>
      <c r="L2129" s="286"/>
      <c r="M2129" s="285"/>
      <c r="N2129" s="286"/>
      <c r="O2129" s="286"/>
      <c r="P2129" s="286"/>
      <c r="Q2129" s="285"/>
      <c r="R2129" s="286"/>
      <c r="S2129" s="286"/>
      <c r="T2129" s="251">
        <f t="shared" si="337"/>
        <v>0</v>
      </c>
    </row>
    <row r="2130" spans="2:20" ht="15.9" hidden="1" x14ac:dyDescent="0.4">
      <c r="B2130" s="268"/>
      <c r="C2130" s="180"/>
      <c r="D2130" s="269"/>
      <c r="E2130" s="180"/>
      <c r="F2130" s="180"/>
      <c r="G2130" s="254"/>
      <c r="H2130" s="269"/>
      <c r="I2130" s="180"/>
      <c r="J2130" s="180"/>
      <c r="K2130" s="254"/>
      <c r="L2130" s="269"/>
      <c r="M2130" s="180"/>
      <c r="N2130" s="180"/>
      <c r="O2130" s="254"/>
      <c r="P2130" s="269"/>
      <c r="Q2130" s="180"/>
      <c r="R2130" s="180"/>
      <c r="S2130" s="254"/>
      <c r="T2130" s="251">
        <f t="shared" si="337"/>
        <v>0</v>
      </c>
    </row>
    <row r="2131" spans="2:20" ht="15.9" hidden="1" x14ac:dyDescent="0.4">
      <c r="B2131" s="284"/>
      <c r="C2131" s="180"/>
      <c r="D2131" s="286"/>
      <c r="E2131" s="285"/>
      <c r="F2131" s="285"/>
      <c r="G2131" s="286"/>
      <c r="H2131" s="286"/>
      <c r="I2131" s="285"/>
      <c r="J2131" s="285"/>
      <c r="K2131" s="286"/>
      <c r="L2131" s="286"/>
      <c r="M2131" s="285"/>
      <c r="N2131" s="285"/>
      <c r="O2131" s="286"/>
      <c r="P2131" s="286"/>
      <c r="Q2131" s="285"/>
      <c r="R2131" s="285"/>
      <c r="S2131" s="286"/>
      <c r="T2131" s="251">
        <f t="shared" si="337"/>
        <v>0</v>
      </c>
    </row>
    <row r="2132" spans="2:20" ht="15.9" hidden="1" x14ac:dyDescent="0.4">
      <c r="B2132" s="284"/>
      <c r="C2132" s="180"/>
      <c r="D2132" s="286"/>
      <c r="E2132" s="285"/>
      <c r="F2132" s="285"/>
      <c r="G2132" s="286"/>
      <c r="H2132" s="286"/>
      <c r="I2132" s="285"/>
      <c r="J2132" s="285"/>
      <c r="K2132" s="286"/>
      <c r="L2132" s="286"/>
      <c r="M2132" s="285"/>
      <c r="N2132" s="285"/>
      <c r="O2132" s="286"/>
      <c r="P2132" s="286"/>
      <c r="Q2132" s="285"/>
      <c r="R2132" s="285"/>
      <c r="S2132" s="286"/>
      <c r="T2132" s="251">
        <f t="shared" si="337"/>
        <v>0</v>
      </c>
    </row>
    <row r="2133" spans="2:20" ht="15.9" hidden="1" x14ac:dyDescent="0.4">
      <c r="B2133" s="284"/>
      <c r="C2133" s="180"/>
      <c r="D2133" s="286"/>
      <c r="E2133" s="285"/>
      <c r="F2133" s="286"/>
      <c r="G2133" s="286"/>
      <c r="H2133" s="286"/>
      <c r="I2133" s="285"/>
      <c r="J2133" s="286"/>
      <c r="K2133" s="286"/>
      <c r="L2133" s="286"/>
      <c r="M2133" s="285"/>
      <c r="N2133" s="286"/>
      <c r="O2133" s="286"/>
      <c r="P2133" s="286"/>
      <c r="Q2133" s="285"/>
      <c r="R2133" s="286"/>
      <c r="S2133" s="286"/>
      <c r="T2133" s="251">
        <f t="shared" ref="T2133:T2196" si="348">O2133-S2133</f>
        <v>0</v>
      </c>
    </row>
    <row r="2134" spans="2:20" ht="15.9" hidden="1" x14ac:dyDescent="0.4">
      <c r="B2134" s="284"/>
      <c r="C2134" s="180"/>
      <c r="D2134" s="286"/>
      <c r="E2134" s="285"/>
      <c r="F2134" s="285"/>
      <c r="G2134" s="286"/>
      <c r="H2134" s="286"/>
      <c r="I2134" s="285"/>
      <c r="J2134" s="285"/>
      <c r="K2134" s="286"/>
      <c r="L2134" s="286"/>
      <c r="M2134" s="285"/>
      <c r="N2134" s="285"/>
      <c r="O2134" s="286"/>
      <c r="P2134" s="286"/>
      <c r="Q2134" s="285"/>
      <c r="R2134" s="285"/>
      <c r="S2134" s="286"/>
      <c r="T2134" s="251">
        <f t="shared" si="348"/>
        <v>0</v>
      </c>
    </row>
    <row r="2135" spans="2:20" ht="15.9" hidden="1" x14ac:dyDescent="0.4">
      <c r="B2135" s="284"/>
      <c r="C2135" s="180"/>
      <c r="D2135" s="286"/>
      <c r="E2135" s="285"/>
      <c r="F2135" s="286"/>
      <c r="G2135" s="286"/>
      <c r="H2135" s="286"/>
      <c r="I2135" s="285"/>
      <c r="J2135" s="286"/>
      <c r="K2135" s="286"/>
      <c r="L2135" s="286"/>
      <c r="M2135" s="285"/>
      <c r="N2135" s="286"/>
      <c r="O2135" s="286"/>
      <c r="P2135" s="286"/>
      <c r="Q2135" s="285"/>
      <c r="R2135" s="286"/>
      <c r="S2135" s="286"/>
      <c r="T2135" s="251">
        <f t="shared" si="348"/>
        <v>0</v>
      </c>
    </row>
    <row r="2136" spans="2:20" ht="15.9" hidden="1" x14ac:dyDescent="0.4">
      <c r="B2136" s="284"/>
      <c r="C2136" s="180"/>
      <c r="D2136" s="286"/>
      <c r="E2136" s="285"/>
      <c r="F2136" s="286"/>
      <c r="G2136" s="286"/>
      <c r="H2136" s="286"/>
      <c r="I2136" s="285"/>
      <c r="J2136" s="286"/>
      <c r="K2136" s="286"/>
      <c r="L2136" s="286"/>
      <c r="M2136" s="285"/>
      <c r="N2136" s="286"/>
      <c r="O2136" s="286"/>
      <c r="P2136" s="286"/>
      <c r="Q2136" s="285"/>
      <c r="R2136" s="286"/>
      <c r="S2136" s="286"/>
      <c r="T2136" s="251">
        <f t="shared" si="348"/>
        <v>0</v>
      </c>
    </row>
    <row r="2137" spans="2:20" ht="15.9" hidden="1" x14ac:dyDescent="0.4">
      <c r="B2137" s="284"/>
      <c r="C2137" s="180"/>
      <c r="D2137" s="286"/>
      <c r="E2137" s="285"/>
      <c r="F2137" s="286"/>
      <c r="G2137" s="286"/>
      <c r="H2137" s="286"/>
      <c r="I2137" s="285"/>
      <c r="J2137" s="286"/>
      <c r="K2137" s="286"/>
      <c r="L2137" s="286"/>
      <c r="M2137" s="285"/>
      <c r="N2137" s="286"/>
      <c r="O2137" s="286"/>
      <c r="P2137" s="286"/>
      <c r="Q2137" s="285"/>
      <c r="R2137" s="286"/>
      <c r="S2137" s="286"/>
      <c r="T2137" s="251">
        <f t="shared" si="348"/>
        <v>0</v>
      </c>
    </row>
    <row r="2138" spans="2:20" ht="15.9" hidden="1" x14ac:dyDescent="0.4">
      <c r="B2138" s="284"/>
      <c r="C2138" s="180"/>
      <c r="D2138" s="286"/>
      <c r="E2138" s="285"/>
      <c r="F2138" s="285"/>
      <c r="G2138" s="286"/>
      <c r="H2138" s="286"/>
      <c r="I2138" s="285"/>
      <c r="J2138" s="285"/>
      <c r="K2138" s="286"/>
      <c r="L2138" s="286"/>
      <c r="M2138" s="285"/>
      <c r="N2138" s="285"/>
      <c r="O2138" s="286"/>
      <c r="P2138" s="286"/>
      <c r="Q2138" s="285"/>
      <c r="R2138" s="285"/>
      <c r="S2138" s="286"/>
      <c r="T2138" s="251">
        <f t="shared" si="348"/>
        <v>0</v>
      </c>
    </row>
    <row r="2139" spans="2:20" ht="15.9" hidden="1" x14ac:dyDescent="0.4">
      <c r="B2139" s="284"/>
      <c r="C2139" s="180"/>
      <c r="D2139" s="286"/>
      <c r="E2139" s="285"/>
      <c r="F2139" s="286"/>
      <c r="G2139" s="286"/>
      <c r="H2139" s="286"/>
      <c r="I2139" s="285"/>
      <c r="J2139" s="286"/>
      <c r="K2139" s="286"/>
      <c r="L2139" s="286"/>
      <c r="M2139" s="285"/>
      <c r="N2139" s="286"/>
      <c r="O2139" s="286"/>
      <c r="P2139" s="286"/>
      <c r="Q2139" s="285"/>
      <c r="R2139" s="286"/>
      <c r="S2139" s="286"/>
      <c r="T2139" s="251">
        <f t="shared" si="348"/>
        <v>0</v>
      </c>
    </row>
    <row r="2140" spans="2:20" ht="15.9" hidden="1" x14ac:dyDescent="0.4">
      <c r="B2140" s="268"/>
      <c r="C2140" s="283"/>
      <c r="D2140" s="269"/>
      <c r="E2140" s="180"/>
      <c r="F2140" s="180"/>
      <c r="G2140" s="254"/>
      <c r="H2140" s="269"/>
      <c r="I2140" s="180"/>
      <c r="J2140" s="180"/>
      <c r="K2140" s="254"/>
      <c r="L2140" s="269"/>
      <c r="M2140" s="180"/>
      <c r="N2140" s="180"/>
      <c r="O2140" s="254"/>
      <c r="P2140" s="269"/>
      <c r="Q2140" s="180"/>
      <c r="R2140" s="180"/>
      <c r="S2140" s="254"/>
      <c r="T2140" s="251">
        <f t="shared" si="348"/>
        <v>0</v>
      </c>
    </row>
    <row r="2141" spans="2:20" ht="15.9" hidden="1" x14ac:dyDescent="0.4">
      <c r="B2141" s="284"/>
      <c r="C2141" s="283"/>
      <c r="D2141" s="286"/>
      <c r="E2141" s="285"/>
      <c r="F2141" s="285"/>
      <c r="G2141" s="286"/>
      <c r="H2141" s="286"/>
      <c r="I2141" s="285"/>
      <c r="J2141" s="285"/>
      <c r="K2141" s="286"/>
      <c r="L2141" s="286"/>
      <c r="M2141" s="285"/>
      <c r="N2141" s="285"/>
      <c r="O2141" s="286"/>
      <c r="P2141" s="286"/>
      <c r="Q2141" s="285"/>
      <c r="R2141" s="285"/>
      <c r="S2141" s="286"/>
      <c r="T2141" s="251">
        <f t="shared" si="348"/>
        <v>0</v>
      </c>
    </row>
    <row r="2142" spans="2:20" ht="15.9" hidden="1" x14ac:dyDescent="0.4">
      <c r="B2142" s="284"/>
      <c r="C2142" s="180"/>
      <c r="D2142" s="286"/>
      <c r="E2142" s="285"/>
      <c r="F2142" s="285"/>
      <c r="G2142" s="286"/>
      <c r="H2142" s="286"/>
      <c r="I2142" s="285"/>
      <c r="J2142" s="285"/>
      <c r="K2142" s="286"/>
      <c r="L2142" s="286"/>
      <c r="M2142" s="285"/>
      <c r="N2142" s="285"/>
      <c r="O2142" s="286"/>
      <c r="P2142" s="286"/>
      <c r="Q2142" s="285"/>
      <c r="R2142" s="285"/>
      <c r="S2142" s="286"/>
      <c r="T2142" s="251">
        <f t="shared" si="348"/>
        <v>0</v>
      </c>
    </row>
    <row r="2143" spans="2:20" ht="15.9" hidden="1" x14ac:dyDescent="0.4">
      <c r="B2143" s="284"/>
      <c r="C2143" s="180"/>
      <c r="D2143" s="286"/>
      <c r="E2143" s="285"/>
      <c r="F2143" s="286"/>
      <c r="G2143" s="286"/>
      <c r="H2143" s="286"/>
      <c r="I2143" s="285"/>
      <c r="J2143" s="286"/>
      <c r="K2143" s="286"/>
      <c r="L2143" s="286"/>
      <c r="M2143" s="285"/>
      <c r="N2143" s="286"/>
      <c r="O2143" s="286"/>
      <c r="P2143" s="286"/>
      <c r="Q2143" s="285"/>
      <c r="R2143" s="286"/>
      <c r="S2143" s="286"/>
      <c r="T2143" s="251">
        <f t="shared" si="348"/>
        <v>0</v>
      </c>
    </row>
    <row r="2144" spans="2:20" ht="15.9" hidden="1" x14ac:dyDescent="0.4">
      <c r="B2144" s="284"/>
      <c r="C2144" s="180"/>
      <c r="D2144" s="286"/>
      <c r="E2144" s="285"/>
      <c r="F2144" s="285"/>
      <c r="G2144" s="286"/>
      <c r="H2144" s="286"/>
      <c r="I2144" s="285"/>
      <c r="J2144" s="285"/>
      <c r="K2144" s="286"/>
      <c r="L2144" s="286"/>
      <c r="M2144" s="285"/>
      <c r="N2144" s="285"/>
      <c r="O2144" s="286"/>
      <c r="P2144" s="286"/>
      <c r="Q2144" s="285"/>
      <c r="R2144" s="285"/>
      <c r="S2144" s="286"/>
      <c r="T2144" s="251">
        <f t="shared" si="348"/>
        <v>0</v>
      </c>
    </row>
    <row r="2145" spans="2:20" ht="15.9" hidden="1" x14ac:dyDescent="0.4">
      <c r="B2145" s="284"/>
      <c r="C2145" s="180"/>
      <c r="D2145" s="286"/>
      <c r="E2145" s="285"/>
      <c r="F2145" s="286"/>
      <c r="G2145" s="286"/>
      <c r="H2145" s="286"/>
      <c r="I2145" s="285"/>
      <c r="J2145" s="286"/>
      <c r="K2145" s="286"/>
      <c r="L2145" s="286"/>
      <c r="M2145" s="285"/>
      <c r="N2145" s="286"/>
      <c r="O2145" s="286"/>
      <c r="P2145" s="286"/>
      <c r="Q2145" s="285"/>
      <c r="R2145" s="286"/>
      <c r="S2145" s="286"/>
      <c r="T2145" s="251">
        <f t="shared" si="348"/>
        <v>0</v>
      </c>
    </row>
    <row r="2146" spans="2:20" ht="15.9" hidden="1" x14ac:dyDescent="0.4">
      <c r="B2146" s="284"/>
      <c r="C2146" s="180"/>
      <c r="D2146" s="286"/>
      <c r="E2146" s="285"/>
      <c r="F2146" s="286"/>
      <c r="G2146" s="286"/>
      <c r="H2146" s="286"/>
      <c r="I2146" s="285"/>
      <c r="J2146" s="286"/>
      <c r="K2146" s="286"/>
      <c r="L2146" s="286"/>
      <c r="M2146" s="285"/>
      <c r="N2146" s="286"/>
      <c r="O2146" s="286"/>
      <c r="P2146" s="286"/>
      <c r="Q2146" s="285"/>
      <c r="R2146" s="286"/>
      <c r="S2146" s="286"/>
      <c r="T2146" s="251">
        <f t="shared" si="348"/>
        <v>0</v>
      </c>
    </row>
    <row r="2147" spans="2:20" ht="15.9" hidden="1" x14ac:dyDescent="0.4">
      <c r="B2147" s="284"/>
      <c r="C2147" s="180"/>
      <c r="D2147" s="286"/>
      <c r="E2147" s="285"/>
      <c r="F2147" s="286"/>
      <c r="G2147" s="286"/>
      <c r="H2147" s="286"/>
      <c r="I2147" s="285"/>
      <c r="J2147" s="286"/>
      <c r="K2147" s="286"/>
      <c r="L2147" s="286"/>
      <c r="M2147" s="285"/>
      <c r="N2147" s="286"/>
      <c r="O2147" s="286"/>
      <c r="P2147" s="286"/>
      <c r="Q2147" s="285"/>
      <c r="R2147" s="286"/>
      <c r="S2147" s="286"/>
      <c r="T2147" s="251">
        <f t="shared" si="348"/>
        <v>0</v>
      </c>
    </row>
    <row r="2148" spans="2:20" ht="15.9" hidden="1" x14ac:dyDescent="0.4">
      <c r="B2148" s="284"/>
      <c r="C2148" s="180"/>
      <c r="D2148" s="286"/>
      <c r="E2148" s="285"/>
      <c r="F2148" s="286"/>
      <c r="G2148" s="286"/>
      <c r="H2148" s="286"/>
      <c r="I2148" s="285"/>
      <c r="J2148" s="286"/>
      <c r="K2148" s="286"/>
      <c r="L2148" s="286"/>
      <c r="M2148" s="285"/>
      <c r="N2148" s="286"/>
      <c r="O2148" s="286"/>
      <c r="P2148" s="286"/>
      <c r="Q2148" s="285"/>
      <c r="R2148" s="286"/>
      <c r="S2148" s="286"/>
      <c r="T2148" s="251">
        <f t="shared" si="348"/>
        <v>0</v>
      </c>
    </row>
    <row r="2149" spans="2:20" ht="15.9" hidden="1" x14ac:dyDescent="0.4">
      <c r="B2149" s="268"/>
      <c r="C2149" s="283"/>
      <c r="D2149" s="269"/>
      <c r="E2149" s="180"/>
      <c r="F2149" s="180"/>
      <c r="G2149" s="254"/>
      <c r="H2149" s="269"/>
      <c r="I2149" s="180"/>
      <c r="J2149" s="180"/>
      <c r="K2149" s="254"/>
      <c r="L2149" s="269"/>
      <c r="M2149" s="180"/>
      <c r="N2149" s="180"/>
      <c r="O2149" s="254"/>
      <c r="P2149" s="269"/>
      <c r="Q2149" s="180"/>
      <c r="R2149" s="180"/>
      <c r="S2149" s="254"/>
      <c r="T2149" s="251">
        <f t="shared" si="348"/>
        <v>0</v>
      </c>
    </row>
    <row r="2150" spans="2:20" ht="15.9" hidden="1" x14ac:dyDescent="0.4">
      <c r="B2150" s="284"/>
      <c r="C2150" s="283"/>
      <c r="D2150" s="286"/>
      <c r="E2150" s="285"/>
      <c r="F2150" s="285"/>
      <c r="G2150" s="286"/>
      <c r="H2150" s="286"/>
      <c r="I2150" s="285"/>
      <c r="J2150" s="285"/>
      <c r="K2150" s="286"/>
      <c r="L2150" s="286"/>
      <c r="M2150" s="285"/>
      <c r="N2150" s="285"/>
      <c r="O2150" s="286"/>
      <c r="P2150" s="286"/>
      <c r="Q2150" s="285"/>
      <c r="R2150" s="285"/>
      <c r="S2150" s="286"/>
      <c r="T2150" s="251">
        <f t="shared" si="348"/>
        <v>0</v>
      </c>
    </row>
    <row r="2151" spans="2:20" ht="15.9" hidden="1" x14ac:dyDescent="0.4">
      <c r="B2151" s="284"/>
      <c r="C2151" s="180"/>
      <c r="D2151" s="286"/>
      <c r="E2151" s="285"/>
      <c r="F2151" s="285"/>
      <c r="G2151" s="286"/>
      <c r="H2151" s="286"/>
      <c r="I2151" s="285"/>
      <c r="J2151" s="285"/>
      <c r="K2151" s="286"/>
      <c r="L2151" s="286"/>
      <c r="M2151" s="285"/>
      <c r="N2151" s="285"/>
      <c r="O2151" s="286"/>
      <c r="P2151" s="286"/>
      <c r="Q2151" s="285"/>
      <c r="R2151" s="285"/>
      <c r="S2151" s="286"/>
      <c r="T2151" s="251">
        <f t="shared" si="348"/>
        <v>0</v>
      </c>
    </row>
    <row r="2152" spans="2:20" ht="15.9" hidden="1" x14ac:dyDescent="0.4">
      <c r="B2152" s="284"/>
      <c r="C2152" s="180"/>
      <c r="D2152" s="286"/>
      <c r="E2152" s="285"/>
      <c r="F2152" s="286"/>
      <c r="G2152" s="286"/>
      <c r="H2152" s="286"/>
      <c r="I2152" s="285"/>
      <c r="J2152" s="286"/>
      <c r="K2152" s="286"/>
      <c r="L2152" s="286"/>
      <c r="M2152" s="285"/>
      <c r="N2152" s="286"/>
      <c r="O2152" s="286"/>
      <c r="P2152" s="286"/>
      <c r="Q2152" s="285"/>
      <c r="R2152" s="286"/>
      <c r="S2152" s="286"/>
      <c r="T2152" s="251">
        <f t="shared" si="348"/>
        <v>0</v>
      </c>
    </row>
    <row r="2153" spans="2:20" ht="15.9" hidden="1" x14ac:dyDescent="0.4">
      <c r="B2153" s="284"/>
      <c r="C2153" s="180"/>
      <c r="D2153" s="286"/>
      <c r="E2153" s="285"/>
      <c r="F2153" s="285"/>
      <c r="G2153" s="286"/>
      <c r="H2153" s="286"/>
      <c r="I2153" s="285"/>
      <c r="J2153" s="285"/>
      <c r="K2153" s="286"/>
      <c r="L2153" s="286"/>
      <c r="M2153" s="285"/>
      <c r="N2153" s="285"/>
      <c r="O2153" s="286"/>
      <c r="P2153" s="286"/>
      <c r="Q2153" s="285"/>
      <c r="R2153" s="285"/>
      <c r="S2153" s="286"/>
      <c r="T2153" s="251">
        <f t="shared" si="348"/>
        <v>0</v>
      </c>
    </row>
    <row r="2154" spans="2:20" ht="15.9" hidden="1" x14ac:dyDescent="0.4">
      <c r="B2154" s="284"/>
      <c r="C2154" s="180"/>
      <c r="D2154" s="286"/>
      <c r="E2154" s="285"/>
      <c r="F2154" s="286"/>
      <c r="G2154" s="286"/>
      <c r="H2154" s="286"/>
      <c r="I2154" s="285"/>
      <c r="J2154" s="286"/>
      <c r="K2154" s="286"/>
      <c r="L2154" s="286"/>
      <c r="M2154" s="285"/>
      <c r="N2154" s="286"/>
      <c r="O2154" s="286"/>
      <c r="P2154" s="286"/>
      <c r="Q2154" s="285"/>
      <c r="R2154" s="286"/>
      <c r="S2154" s="286"/>
      <c r="T2154" s="251">
        <f t="shared" si="348"/>
        <v>0</v>
      </c>
    </row>
    <row r="2155" spans="2:20" ht="15.9" hidden="1" x14ac:dyDescent="0.4">
      <c r="B2155" s="284"/>
      <c r="C2155" s="180"/>
      <c r="D2155" s="286"/>
      <c r="E2155" s="285"/>
      <c r="F2155" s="286"/>
      <c r="G2155" s="286"/>
      <c r="H2155" s="286"/>
      <c r="I2155" s="285"/>
      <c r="J2155" s="286"/>
      <c r="K2155" s="286"/>
      <c r="L2155" s="286"/>
      <c r="M2155" s="285"/>
      <c r="N2155" s="286"/>
      <c r="O2155" s="286"/>
      <c r="P2155" s="286"/>
      <c r="Q2155" s="285"/>
      <c r="R2155" s="286"/>
      <c r="S2155" s="286"/>
      <c r="T2155" s="251">
        <f t="shared" si="348"/>
        <v>0</v>
      </c>
    </row>
    <row r="2156" spans="2:20" ht="15.9" hidden="1" x14ac:dyDescent="0.4">
      <c r="B2156" s="284"/>
      <c r="C2156" s="180"/>
      <c r="D2156" s="286"/>
      <c r="E2156" s="285"/>
      <c r="F2156" s="286"/>
      <c r="G2156" s="286"/>
      <c r="H2156" s="286"/>
      <c r="I2156" s="285"/>
      <c r="J2156" s="286"/>
      <c r="K2156" s="286"/>
      <c r="L2156" s="286"/>
      <c r="M2156" s="285"/>
      <c r="N2156" s="286"/>
      <c r="O2156" s="286"/>
      <c r="P2156" s="286"/>
      <c r="Q2156" s="285"/>
      <c r="R2156" s="286"/>
      <c r="S2156" s="286"/>
      <c r="T2156" s="251">
        <f t="shared" si="348"/>
        <v>0</v>
      </c>
    </row>
    <row r="2157" spans="2:20" ht="15.9" hidden="1" x14ac:dyDescent="0.4">
      <c r="B2157" s="268"/>
      <c r="C2157" s="180"/>
      <c r="D2157" s="269"/>
      <c r="E2157" s="180"/>
      <c r="F2157" s="180"/>
      <c r="G2157" s="254"/>
      <c r="H2157" s="269"/>
      <c r="I2157" s="180"/>
      <c r="J2157" s="180"/>
      <c r="K2157" s="254"/>
      <c r="L2157" s="269"/>
      <c r="M2157" s="180"/>
      <c r="N2157" s="180"/>
      <c r="O2157" s="254"/>
      <c r="P2157" s="269"/>
      <c r="Q2157" s="180"/>
      <c r="R2157" s="180"/>
      <c r="S2157" s="254"/>
      <c r="T2157" s="251">
        <f t="shared" si="348"/>
        <v>0</v>
      </c>
    </row>
    <row r="2158" spans="2:20" ht="15.9" hidden="1" x14ac:dyDescent="0.4">
      <c r="B2158" s="284"/>
      <c r="C2158" s="180"/>
      <c r="D2158" s="286"/>
      <c r="E2158" s="285"/>
      <c r="F2158" s="285"/>
      <c r="G2158" s="286"/>
      <c r="H2158" s="286"/>
      <c r="I2158" s="285"/>
      <c r="J2158" s="285"/>
      <c r="K2158" s="286"/>
      <c r="L2158" s="286"/>
      <c r="M2158" s="285"/>
      <c r="N2158" s="285"/>
      <c r="O2158" s="286"/>
      <c r="P2158" s="286"/>
      <c r="Q2158" s="285"/>
      <c r="R2158" s="285"/>
      <c r="S2158" s="286"/>
      <c r="T2158" s="251">
        <f t="shared" si="348"/>
        <v>0</v>
      </c>
    </row>
    <row r="2159" spans="2:20" ht="15.9" hidden="1" x14ac:dyDescent="0.4">
      <c r="B2159" s="284"/>
      <c r="C2159" s="180"/>
      <c r="D2159" s="286"/>
      <c r="E2159" s="285"/>
      <c r="F2159" s="285"/>
      <c r="G2159" s="286"/>
      <c r="H2159" s="286"/>
      <c r="I2159" s="285"/>
      <c r="J2159" s="285"/>
      <c r="K2159" s="286"/>
      <c r="L2159" s="286"/>
      <c r="M2159" s="285"/>
      <c r="N2159" s="285"/>
      <c r="O2159" s="286"/>
      <c r="P2159" s="286"/>
      <c r="Q2159" s="285"/>
      <c r="R2159" s="285"/>
      <c r="S2159" s="286"/>
      <c r="T2159" s="251">
        <f t="shared" si="348"/>
        <v>0</v>
      </c>
    </row>
    <row r="2160" spans="2:20" ht="15.9" hidden="1" x14ac:dyDescent="0.4">
      <c r="B2160" s="284"/>
      <c r="C2160" s="180"/>
      <c r="D2160" s="286"/>
      <c r="E2160" s="285"/>
      <c r="F2160" s="286"/>
      <c r="G2160" s="286"/>
      <c r="H2160" s="286"/>
      <c r="I2160" s="285"/>
      <c r="J2160" s="286"/>
      <c r="K2160" s="286"/>
      <c r="L2160" s="286"/>
      <c r="M2160" s="285"/>
      <c r="N2160" s="286"/>
      <c r="O2160" s="286"/>
      <c r="P2160" s="286"/>
      <c r="Q2160" s="285"/>
      <c r="R2160" s="286"/>
      <c r="S2160" s="286"/>
      <c r="T2160" s="251">
        <f t="shared" si="348"/>
        <v>0</v>
      </c>
    </row>
    <row r="2161" spans="2:20" ht="15.9" hidden="1" x14ac:dyDescent="0.4">
      <c r="B2161" s="284"/>
      <c r="C2161" s="180"/>
      <c r="D2161" s="286"/>
      <c r="E2161" s="285"/>
      <c r="F2161" s="286"/>
      <c r="G2161" s="286"/>
      <c r="H2161" s="286"/>
      <c r="I2161" s="285"/>
      <c r="J2161" s="286"/>
      <c r="K2161" s="286"/>
      <c r="L2161" s="286"/>
      <c r="M2161" s="285"/>
      <c r="N2161" s="286"/>
      <c r="O2161" s="286"/>
      <c r="P2161" s="286"/>
      <c r="Q2161" s="285"/>
      <c r="R2161" s="286"/>
      <c r="S2161" s="286"/>
      <c r="T2161" s="251">
        <f t="shared" si="348"/>
        <v>0</v>
      </c>
    </row>
    <row r="2162" spans="2:20" ht="15.9" hidden="1" x14ac:dyDescent="0.4">
      <c r="B2162" s="284"/>
      <c r="C2162" s="180"/>
      <c r="D2162" s="286"/>
      <c r="E2162" s="285"/>
      <c r="F2162" s="286"/>
      <c r="G2162" s="286"/>
      <c r="H2162" s="286"/>
      <c r="I2162" s="285"/>
      <c r="J2162" s="286"/>
      <c r="K2162" s="286"/>
      <c r="L2162" s="286"/>
      <c r="M2162" s="285"/>
      <c r="N2162" s="286"/>
      <c r="O2162" s="286"/>
      <c r="P2162" s="286"/>
      <c r="Q2162" s="285"/>
      <c r="R2162" s="286"/>
      <c r="S2162" s="286"/>
      <c r="T2162" s="251">
        <f t="shared" si="348"/>
        <v>0</v>
      </c>
    </row>
    <row r="2163" spans="2:20" s="4" customFormat="1" ht="15.9" hidden="1" x14ac:dyDescent="0.4">
      <c r="B2163" s="262" t="s">
        <v>730</v>
      </c>
      <c r="C2163" s="263" t="s">
        <v>731</v>
      </c>
      <c r="D2163" s="264"/>
      <c r="E2163" s="263"/>
      <c r="F2163" s="263"/>
      <c r="G2163" s="265">
        <f>G2164+G2222</f>
        <v>1310616000</v>
      </c>
      <c r="H2163" s="264"/>
      <c r="I2163" s="263"/>
      <c r="J2163" s="263"/>
      <c r="K2163" s="265">
        <f>K2164+K2222</f>
        <v>1310616000</v>
      </c>
      <c r="L2163" s="264"/>
      <c r="M2163" s="263"/>
      <c r="N2163" s="263"/>
      <c r="O2163" s="265">
        <f>O2164+O2222</f>
        <v>1310616000</v>
      </c>
      <c r="P2163" s="264"/>
      <c r="Q2163" s="263"/>
      <c r="R2163" s="263"/>
      <c r="S2163" s="265">
        <f>S2164+S2222</f>
        <v>1310616000</v>
      </c>
      <c r="T2163" s="251">
        <f t="shared" si="348"/>
        <v>0</v>
      </c>
    </row>
    <row r="2164" spans="2:20" ht="15.9" hidden="1" x14ac:dyDescent="0.4">
      <c r="B2164" s="262" t="s">
        <v>732</v>
      </c>
      <c r="C2164" s="266" t="s">
        <v>733</v>
      </c>
      <c r="D2164" s="280"/>
      <c r="E2164" s="274"/>
      <c r="F2164" s="261"/>
      <c r="G2164" s="261">
        <f>G2165</f>
        <v>0</v>
      </c>
      <c r="H2164" s="280"/>
      <c r="I2164" s="274"/>
      <c r="J2164" s="261"/>
      <c r="K2164" s="261">
        <f>K2165</f>
        <v>0</v>
      </c>
      <c r="L2164" s="280"/>
      <c r="M2164" s="274"/>
      <c r="N2164" s="261"/>
      <c r="O2164" s="261">
        <f>O2165</f>
        <v>0</v>
      </c>
      <c r="P2164" s="280"/>
      <c r="Q2164" s="274"/>
      <c r="R2164" s="261"/>
      <c r="S2164" s="261">
        <f>S2165</f>
        <v>0</v>
      </c>
      <c r="T2164" s="251">
        <f t="shared" si="348"/>
        <v>0</v>
      </c>
    </row>
    <row r="2165" spans="2:20" ht="29.15" hidden="1" x14ac:dyDescent="0.4">
      <c r="B2165" s="336" t="s">
        <v>734</v>
      </c>
      <c r="C2165" s="337" t="s">
        <v>735</v>
      </c>
      <c r="D2165" s="275">
        <f>D2166</f>
        <v>1</v>
      </c>
      <c r="E2165" s="179" t="s">
        <v>736</v>
      </c>
      <c r="F2165" s="254"/>
      <c r="G2165" s="254">
        <f>G2166</f>
        <v>0</v>
      </c>
      <c r="H2165" s="275">
        <f>H2166</f>
        <v>1</v>
      </c>
      <c r="I2165" s="179" t="s">
        <v>736</v>
      </c>
      <c r="J2165" s="254"/>
      <c r="K2165" s="254">
        <f>K2166</f>
        <v>0</v>
      </c>
      <c r="L2165" s="345">
        <f>L2166</f>
        <v>1</v>
      </c>
      <c r="M2165" s="341" t="s">
        <v>736</v>
      </c>
      <c r="N2165" s="340"/>
      <c r="O2165" s="340">
        <f>O2166</f>
        <v>0</v>
      </c>
      <c r="P2165" s="345">
        <v>1</v>
      </c>
      <c r="Q2165" s="341" t="s">
        <v>736</v>
      </c>
      <c r="R2165" s="340"/>
      <c r="S2165" s="340">
        <f>S2166</f>
        <v>0</v>
      </c>
      <c r="T2165" s="251">
        <f t="shared" si="348"/>
        <v>0</v>
      </c>
    </row>
    <row r="2166" spans="2:20" ht="15.9" hidden="1" x14ac:dyDescent="0.4">
      <c r="B2166" s="325" t="s">
        <v>737</v>
      </c>
      <c r="C2166" s="326" t="s">
        <v>738</v>
      </c>
      <c r="D2166" s="275">
        <v>1</v>
      </c>
      <c r="E2166" s="179" t="s">
        <v>146</v>
      </c>
      <c r="F2166" s="254"/>
      <c r="G2166" s="254">
        <f>G2167</f>
        <v>0</v>
      </c>
      <c r="H2166" s="275">
        <v>1</v>
      </c>
      <c r="I2166" s="179" t="s">
        <v>146</v>
      </c>
      <c r="J2166" s="254"/>
      <c r="K2166" s="254">
        <f>K2167</f>
        <v>0</v>
      </c>
      <c r="L2166" s="332">
        <v>1</v>
      </c>
      <c r="M2166" s="333" t="s">
        <v>146</v>
      </c>
      <c r="N2166" s="329"/>
      <c r="O2166" s="329">
        <f>O2167</f>
        <v>0</v>
      </c>
      <c r="P2166" s="332">
        <v>1</v>
      </c>
      <c r="Q2166" s="333" t="s">
        <v>146</v>
      </c>
      <c r="R2166" s="329"/>
      <c r="S2166" s="329">
        <f>S2167</f>
        <v>0</v>
      </c>
      <c r="T2166" s="251">
        <f t="shared" si="348"/>
        <v>0</v>
      </c>
    </row>
    <row r="2167" spans="2:20" ht="15.9" hidden="1" x14ac:dyDescent="0.4">
      <c r="B2167" s="268"/>
      <c r="C2167" s="180"/>
      <c r="D2167" s="254"/>
      <c r="E2167" s="270"/>
      <c r="F2167" s="254"/>
      <c r="G2167" s="254"/>
      <c r="H2167" s="254"/>
      <c r="I2167" s="270"/>
      <c r="J2167" s="254"/>
      <c r="K2167" s="254"/>
      <c r="L2167" s="254"/>
      <c r="M2167" s="270"/>
      <c r="N2167" s="254"/>
      <c r="O2167" s="254"/>
      <c r="P2167" s="254"/>
      <c r="Q2167" s="270"/>
      <c r="R2167" s="254"/>
      <c r="S2167" s="254"/>
      <c r="T2167" s="251">
        <f t="shared" si="348"/>
        <v>0</v>
      </c>
    </row>
    <row r="2168" spans="2:20" ht="15.9" hidden="1" x14ac:dyDescent="0.4">
      <c r="B2168" s="296"/>
      <c r="C2168" s="266"/>
      <c r="D2168" s="297"/>
      <c r="E2168" s="298"/>
      <c r="F2168" s="297"/>
      <c r="G2168" s="297"/>
      <c r="H2168" s="297"/>
      <c r="I2168" s="298"/>
      <c r="J2168" s="297"/>
      <c r="K2168" s="297"/>
      <c r="L2168" s="297"/>
      <c r="M2168" s="298"/>
      <c r="N2168" s="297"/>
      <c r="O2168" s="297"/>
      <c r="P2168" s="297"/>
      <c r="Q2168" s="298"/>
      <c r="R2168" s="297"/>
      <c r="S2168" s="297"/>
      <c r="T2168" s="251">
        <f t="shared" si="348"/>
        <v>0</v>
      </c>
    </row>
    <row r="2169" spans="2:20" ht="15.9" hidden="1" x14ac:dyDescent="0.4">
      <c r="B2169" s="296"/>
      <c r="C2169" s="266"/>
      <c r="D2169" s="299"/>
      <c r="E2169" s="300"/>
      <c r="F2169" s="299"/>
      <c r="G2169" s="297"/>
      <c r="H2169" s="299"/>
      <c r="I2169" s="300"/>
      <c r="J2169" s="299"/>
      <c r="K2169" s="297"/>
      <c r="L2169" s="299"/>
      <c r="M2169" s="300"/>
      <c r="N2169" s="299"/>
      <c r="O2169" s="297"/>
      <c r="P2169" s="299"/>
      <c r="Q2169" s="300"/>
      <c r="R2169" s="299"/>
      <c r="S2169" s="297"/>
      <c r="T2169" s="251">
        <f t="shared" si="348"/>
        <v>0</v>
      </c>
    </row>
    <row r="2170" spans="2:20" ht="15.9" hidden="1" x14ac:dyDescent="0.4">
      <c r="B2170" s="296"/>
      <c r="C2170" s="266"/>
      <c r="D2170" s="299"/>
      <c r="E2170" s="300"/>
      <c r="F2170" s="297"/>
      <c r="G2170" s="297"/>
      <c r="H2170" s="299"/>
      <c r="I2170" s="300"/>
      <c r="J2170" s="297"/>
      <c r="K2170" s="297"/>
      <c r="L2170" s="299"/>
      <c r="M2170" s="300"/>
      <c r="N2170" s="297"/>
      <c r="O2170" s="297"/>
      <c r="P2170" s="299"/>
      <c r="Q2170" s="300"/>
      <c r="R2170" s="297"/>
      <c r="S2170" s="297"/>
      <c r="T2170" s="251">
        <f t="shared" si="348"/>
        <v>0</v>
      </c>
    </row>
    <row r="2171" spans="2:20" ht="15.9" hidden="1" x14ac:dyDescent="0.4">
      <c r="B2171" s="296"/>
      <c r="C2171" s="266"/>
      <c r="D2171" s="299"/>
      <c r="E2171" s="300"/>
      <c r="F2171" s="299"/>
      <c r="G2171" s="297"/>
      <c r="H2171" s="299"/>
      <c r="I2171" s="300"/>
      <c r="J2171" s="299"/>
      <c r="K2171" s="297"/>
      <c r="L2171" s="299"/>
      <c r="M2171" s="300"/>
      <c r="N2171" s="299"/>
      <c r="O2171" s="297"/>
      <c r="P2171" s="299"/>
      <c r="Q2171" s="300"/>
      <c r="R2171" s="299"/>
      <c r="S2171" s="297"/>
      <c r="T2171" s="251">
        <f t="shared" si="348"/>
        <v>0</v>
      </c>
    </row>
    <row r="2172" spans="2:20" ht="15.9" hidden="1" x14ac:dyDescent="0.4">
      <c r="B2172" s="296"/>
      <c r="C2172" s="266"/>
      <c r="D2172" s="299"/>
      <c r="E2172" s="300"/>
      <c r="F2172" s="297"/>
      <c r="G2172" s="297"/>
      <c r="H2172" s="299"/>
      <c r="I2172" s="300"/>
      <c r="J2172" s="297"/>
      <c r="K2172" s="297"/>
      <c r="L2172" s="299"/>
      <c r="M2172" s="300"/>
      <c r="N2172" s="297"/>
      <c r="O2172" s="297"/>
      <c r="P2172" s="299"/>
      <c r="Q2172" s="300"/>
      <c r="R2172" s="297"/>
      <c r="S2172" s="297"/>
      <c r="T2172" s="251">
        <f t="shared" si="348"/>
        <v>0</v>
      </c>
    </row>
    <row r="2173" spans="2:20" ht="15.9" hidden="1" x14ac:dyDescent="0.4">
      <c r="B2173" s="296"/>
      <c r="C2173" s="266"/>
      <c r="D2173" s="297"/>
      <c r="E2173" s="298"/>
      <c r="F2173" s="297"/>
      <c r="G2173" s="297"/>
      <c r="H2173" s="297"/>
      <c r="I2173" s="298"/>
      <c r="J2173" s="297"/>
      <c r="K2173" s="297"/>
      <c r="L2173" s="297"/>
      <c r="M2173" s="298"/>
      <c r="N2173" s="297"/>
      <c r="O2173" s="297"/>
      <c r="P2173" s="297"/>
      <c r="Q2173" s="298"/>
      <c r="R2173" s="297"/>
      <c r="S2173" s="297"/>
      <c r="T2173" s="251">
        <f t="shared" si="348"/>
        <v>0</v>
      </c>
    </row>
    <row r="2174" spans="2:20" ht="15.9" hidden="1" x14ac:dyDescent="0.4">
      <c r="B2174" s="296"/>
      <c r="C2174" s="266"/>
      <c r="D2174" s="299"/>
      <c r="E2174" s="300"/>
      <c r="F2174" s="299"/>
      <c r="G2174" s="297"/>
      <c r="H2174" s="299"/>
      <c r="I2174" s="300"/>
      <c r="J2174" s="299"/>
      <c r="K2174" s="297"/>
      <c r="L2174" s="299"/>
      <c r="M2174" s="300"/>
      <c r="N2174" s="299"/>
      <c r="O2174" s="297"/>
      <c r="P2174" s="299"/>
      <c r="Q2174" s="300"/>
      <c r="R2174" s="299"/>
      <c r="S2174" s="297"/>
      <c r="T2174" s="251">
        <f t="shared" si="348"/>
        <v>0</v>
      </c>
    </row>
    <row r="2175" spans="2:20" ht="15.9" hidden="1" x14ac:dyDescent="0.4">
      <c r="B2175" s="296"/>
      <c r="C2175" s="266"/>
      <c r="D2175" s="299"/>
      <c r="E2175" s="300"/>
      <c r="F2175" s="297"/>
      <c r="G2175" s="297"/>
      <c r="H2175" s="299"/>
      <c r="I2175" s="300"/>
      <c r="J2175" s="297"/>
      <c r="K2175" s="297"/>
      <c r="L2175" s="299"/>
      <c r="M2175" s="300"/>
      <c r="N2175" s="297"/>
      <c r="O2175" s="297"/>
      <c r="P2175" s="299"/>
      <c r="Q2175" s="300"/>
      <c r="R2175" s="297"/>
      <c r="S2175" s="297"/>
      <c r="T2175" s="251">
        <f t="shared" si="348"/>
        <v>0</v>
      </c>
    </row>
    <row r="2176" spans="2:20" ht="15.9" hidden="1" x14ac:dyDescent="0.4">
      <c r="B2176" s="296"/>
      <c r="C2176" s="266"/>
      <c r="D2176" s="299"/>
      <c r="E2176" s="300"/>
      <c r="F2176" s="299"/>
      <c r="G2176" s="297"/>
      <c r="H2176" s="299"/>
      <c r="I2176" s="300"/>
      <c r="J2176" s="299"/>
      <c r="K2176" s="297"/>
      <c r="L2176" s="299"/>
      <c r="M2176" s="300"/>
      <c r="N2176" s="299"/>
      <c r="O2176" s="297"/>
      <c r="P2176" s="299"/>
      <c r="Q2176" s="300"/>
      <c r="R2176" s="299"/>
      <c r="S2176" s="297"/>
      <c r="T2176" s="251">
        <f t="shared" si="348"/>
        <v>0</v>
      </c>
    </row>
    <row r="2177" spans="2:20" ht="15.9" hidden="1" x14ac:dyDescent="0.4">
      <c r="B2177" s="296"/>
      <c r="C2177" s="266"/>
      <c r="D2177" s="299"/>
      <c r="E2177" s="300"/>
      <c r="F2177" s="297"/>
      <c r="G2177" s="297"/>
      <c r="H2177" s="299"/>
      <c r="I2177" s="300"/>
      <c r="J2177" s="297"/>
      <c r="K2177" s="297"/>
      <c r="L2177" s="299"/>
      <c r="M2177" s="300"/>
      <c r="N2177" s="297"/>
      <c r="O2177" s="297"/>
      <c r="P2177" s="299"/>
      <c r="Q2177" s="300"/>
      <c r="R2177" s="297"/>
      <c r="S2177" s="297"/>
      <c r="T2177" s="251">
        <f t="shared" si="348"/>
        <v>0</v>
      </c>
    </row>
    <row r="2178" spans="2:20" ht="15.9" hidden="1" x14ac:dyDescent="0.4">
      <c r="B2178" s="296"/>
      <c r="C2178" s="266"/>
      <c r="D2178" s="297"/>
      <c r="E2178" s="298"/>
      <c r="F2178" s="297"/>
      <c r="G2178" s="297"/>
      <c r="H2178" s="297"/>
      <c r="I2178" s="298"/>
      <c r="J2178" s="297"/>
      <c r="K2178" s="297"/>
      <c r="L2178" s="297"/>
      <c r="M2178" s="298"/>
      <c r="N2178" s="297"/>
      <c r="O2178" s="297"/>
      <c r="P2178" s="297"/>
      <c r="Q2178" s="298"/>
      <c r="R2178" s="297"/>
      <c r="S2178" s="297"/>
      <c r="T2178" s="251">
        <f t="shared" si="348"/>
        <v>0</v>
      </c>
    </row>
    <row r="2179" spans="2:20" ht="15.9" hidden="1" x14ac:dyDescent="0.4">
      <c r="B2179" s="296"/>
      <c r="C2179" s="266"/>
      <c r="D2179" s="299"/>
      <c r="E2179" s="300"/>
      <c r="F2179" s="299"/>
      <c r="G2179" s="297"/>
      <c r="H2179" s="299"/>
      <c r="I2179" s="300"/>
      <c r="J2179" s="299"/>
      <c r="K2179" s="297"/>
      <c r="L2179" s="299"/>
      <c r="M2179" s="300"/>
      <c r="N2179" s="299"/>
      <c r="O2179" s="297"/>
      <c r="P2179" s="299"/>
      <c r="Q2179" s="300"/>
      <c r="R2179" s="299"/>
      <c r="S2179" s="297"/>
      <c r="T2179" s="251">
        <f t="shared" si="348"/>
        <v>0</v>
      </c>
    </row>
    <row r="2180" spans="2:20" ht="15.9" hidden="1" x14ac:dyDescent="0.4">
      <c r="B2180" s="296"/>
      <c r="C2180" s="266"/>
      <c r="D2180" s="299"/>
      <c r="E2180" s="300"/>
      <c r="F2180" s="297"/>
      <c r="G2180" s="297"/>
      <c r="H2180" s="299"/>
      <c r="I2180" s="300"/>
      <c r="J2180" s="297"/>
      <c r="K2180" s="297"/>
      <c r="L2180" s="299"/>
      <c r="M2180" s="300"/>
      <c r="N2180" s="297"/>
      <c r="O2180" s="297"/>
      <c r="P2180" s="299"/>
      <c r="Q2180" s="300"/>
      <c r="R2180" s="297"/>
      <c r="S2180" s="297"/>
      <c r="T2180" s="251">
        <f t="shared" si="348"/>
        <v>0</v>
      </c>
    </row>
    <row r="2181" spans="2:20" ht="15.9" hidden="1" x14ac:dyDescent="0.4">
      <c r="B2181" s="296"/>
      <c r="C2181" s="266"/>
      <c r="D2181" s="299"/>
      <c r="E2181" s="300"/>
      <c r="F2181" s="299"/>
      <c r="G2181" s="297"/>
      <c r="H2181" s="299"/>
      <c r="I2181" s="300"/>
      <c r="J2181" s="299"/>
      <c r="K2181" s="297"/>
      <c r="L2181" s="299"/>
      <c r="M2181" s="300"/>
      <c r="N2181" s="299"/>
      <c r="O2181" s="297"/>
      <c r="P2181" s="299"/>
      <c r="Q2181" s="300"/>
      <c r="R2181" s="299"/>
      <c r="S2181" s="297"/>
      <c r="T2181" s="251">
        <f t="shared" si="348"/>
        <v>0</v>
      </c>
    </row>
    <row r="2182" spans="2:20" ht="15.9" hidden="1" x14ac:dyDescent="0.4">
      <c r="B2182" s="296"/>
      <c r="C2182" s="266"/>
      <c r="D2182" s="299"/>
      <c r="E2182" s="300"/>
      <c r="F2182" s="297"/>
      <c r="G2182" s="297"/>
      <c r="H2182" s="299"/>
      <c r="I2182" s="300"/>
      <c r="J2182" s="297"/>
      <c r="K2182" s="297"/>
      <c r="L2182" s="299"/>
      <c r="M2182" s="300"/>
      <c r="N2182" s="297"/>
      <c r="O2182" s="297"/>
      <c r="P2182" s="299"/>
      <c r="Q2182" s="300"/>
      <c r="R2182" s="297"/>
      <c r="S2182" s="297"/>
      <c r="T2182" s="251">
        <f t="shared" si="348"/>
        <v>0</v>
      </c>
    </row>
    <row r="2183" spans="2:20" ht="15.9" hidden="1" x14ac:dyDescent="0.4">
      <c r="B2183" s="296"/>
      <c r="C2183" s="266"/>
      <c r="D2183" s="297"/>
      <c r="E2183" s="298"/>
      <c r="F2183" s="297"/>
      <c r="G2183" s="297"/>
      <c r="H2183" s="297"/>
      <c r="I2183" s="298"/>
      <c r="J2183" s="297"/>
      <c r="K2183" s="297"/>
      <c r="L2183" s="297"/>
      <c r="M2183" s="298"/>
      <c r="N2183" s="297"/>
      <c r="O2183" s="297"/>
      <c r="P2183" s="297"/>
      <c r="Q2183" s="298"/>
      <c r="R2183" s="297"/>
      <c r="S2183" s="297"/>
      <c r="T2183" s="251">
        <f t="shared" si="348"/>
        <v>0</v>
      </c>
    </row>
    <row r="2184" spans="2:20" ht="15.9" hidden="1" x14ac:dyDescent="0.4">
      <c r="B2184" s="296"/>
      <c r="C2184" s="266"/>
      <c r="D2184" s="299"/>
      <c r="E2184" s="300"/>
      <c r="F2184" s="299"/>
      <c r="G2184" s="297"/>
      <c r="H2184" s="299"/>
      <c r="I2184" s="300"/>
      <c r="J2184" s="299"/>
      <c r="K2184" s="297"/>
      <c r="L2184" s="299"/>
      <c r="M2184" s="300"/>
      <c r="N2184" s="299"/>
      <c r="O2184" s="297"/>
      <c r="P2184" s="299"/>
      <c r="Q2184" s="300"/>
      <c r="R2184" s="299"/>
      <c r="S2184" s="297"/>
      <c r="T2184" s="251">
        <f t="shared" si="348"/>
        <v>0</v>
      </c>
    </row>
    <row r="2185" spans="2:20" ht="15.9" hidden="1" x14ac:dyDescent="0.4">
      <c r="B2185" s="296"/>
      <c r="C2185" s="266"/>
      <c r="D2185" s="299"/>
      <c r="E2185" s="300"/>
      <c r="F2185" s="297"/>
      <c r="G2185" s="297"/>
      <c r="H2185" s="299"/>
      <c r="I2185" s="300"/>
      <c r="J2185" s="297"/>
      <c r="K2185" s="297"/>
      <c r="L2185" s="299"/>
      <c r="M2185" s="300"/>
      <c r="N2185" s="297"/>
      <c r="O2185" s="297"/>
      <c r="P2185" s="299"/>
      <c r="Q2185" s="300"/>
      <c r="R2185" s="297"/>
      <c r="S2185" s="297"/>
      <c r="T2185" s="251">
        <f t="shared" si="348"/>
        <v>0</v>
      </c>
    </row>
    <row r="2186" spans="2:20" ht="15.9" hidden="1" x14ac:dyDescent="0.4">
      <c r="B2186" s="296"/>
      <c r="C2186" s="266"/>
      <c r="D2186" s="299"/>
      <c r="E2186" s="300"/>
      <c r="F2186" s="299"/>
      <c r="G2186" s="297"/>
      <c r="H2186" s="299"/>
      <c r="I2186" s="300"/>
      <c r="J2186" s="299"/>
      <c r="K2186" s="297"/>
      <c r="L2186" s="299"/>
      <c r="M2186" s="300"/>
      <c r="N2186" s="299"/>
      <c r="O2186" s="297"/>
      <c r="P2186" s="299"/>
      <c r="Q2186" s="300"/>
      <c r="R2186" s="299"/>
      <c r="S2186" s="297"/>
      <c r="T2186" s="251">
        <f t="shared" si="348"/>
        <v>0</v>
      </c>
    </row>
    <row r="2187" spans="2:20" ht="15.9" hidden="1" x14ac:dyDescent="0.4">
      <c r="B2187" s="296"/>
      <c r="C2187" s="266"/>
      <c r="D2187" s="299"/>
      <c r="E2187" s="300"/>
      <c r="F2187" s="297"/>
      <c r="G2187" s="297"/>
      <c r="H2187" s="299"/>
      <c r="I2187" s="300"/>
      <c r="J2187" s="297"/>
      <c r="K2187" s="297"/>
      <c r="L2187" s="299"/>
      <c r="M2187" s="300"/>
      <c r="N2187" s="297"/>
      <c r="O2187" s="297"/>
      <c r="P2187" s="299"/>
      <c r="Q2187" s="300"/>
      <c r="R2187" s="297"/>
      <c r="S2187" s="297"/>
      <c r="T2187" s="251">
        <f t="shared" si="348"/>
        <v>0</v>
      </c>
    </row>
    <row r="2188" spans="2:20" ht="15.9" hidden="1" x14ac:dyDescent="0.4">
      <c r="B2188" s="296"/>
      <c r="C2188" s="266"/>
      <c r="D2188" s="297"/>
      <c r="E2188" s="298"/>
      <c r="F2188" s="297"/>
      <c r="G2188" s="297"/>
      <c r="H2188" s="297"/>
      <c r="I2188" s="298"/>
      <c r="J2188" s="297"/>
      <c r="K2188" s="297"/>
      <c r="L2188" s="297"/>
      <c r="M2188" s="298"/>
      <c r="N2188" s="297"/>
      <c r="O2188" s="297"/>
      <c r="P2188" s="297"/>
      <c r="Q2188" s="298"/>
      <c r="R2188" s="297"/>
      <c r="S2188" s="297"/>
      <c r="T2188" s="251">
        <f t="shared" si="348"/>
        <v>0</v>
      </c>
    </row>
    <row r="2189" spans="2:20" ht="15.9" hidden="1" x14ac:dyDescent="0.4">
      <c r="B2189" s="296"/>
      <c r="C2189" s="266"/>
      <c r="D2189" s="299"/>
      <c r="E2189" s="300"/>
      <c r="F2189" s="299"/>
      <c r="G2189" s="297"/>
      <c r="H2189" s="299"/>
      <c r="I2189" s="300"/>
      <c r="J2189" s="299"/>
      <c r="K2189" s="297"/>
      <c r="L2189" s="299"/>
      <c r="M2189" s="300"/>
      <c r="N2189" s="299"/>
      <c r="O2189" s="297"/>
      <c r="P2189" s="299"/>
      <c r="Q2189" s="300"/>
      <c r="R2189" s="299"/>
      <c r="S2189" s="297"/>
      <c r="T2189" s="251">
        <f t="shared" si="348"/>
        <v>0</v>
      </c>
    </row>
    <row r="2190" spans="2:20" ht="15.9" hidden="1" x14ac:dyDescent="0.4">
      <c r="B2190" s="296"/>
      <c r="C2190" s="266"/>
      <c r="D2190" s="299"/>
      <c r="E2190" s="300"/>
      <c r="F2190" s="297"/>
      <c r="G2190" s="297"/>
      <c r="H2190" s="299"/>
      <c r="I2190" s="300"/>
      <c r="J2190" s="297"/>
      <c r="K2190" s="297"/>
      <c r="L2190" s="299"/>
      <c r="M2190" s="300"/>
      <c r="N2190" s="297"/>
      <c r="O2190" s="297"/>
      <c r="P2190" s="299"/>
      <c r="Q2190" s="300"/>
      <c r="R2190" s="297"/>
      <c r="S2190" s="297"/>
      <c r="T2190" s="251">
        <f t="shared" si="348"/>
        <v>0</v>
      </c>
    </row>
    <row r="2191" spans="2:20" ht="15.9" hidden="1" x14ac:dyDescent="0.4">
      <c r="B2191" s="296"/>
      <c r="C2191" s="266"/>
      <c r="D2191" s="299"/>
      <c r="E2191" s="300"/>
      <c r="F2191" s="299"/>
      <c r="G2191" s="297"/>
      <c r="H2191" s="299"/>
      <c r="I2191" s="300"/>
      <c r="J2191" s="299"/>
      <c r="K2191" s="297"/>
      <c r="L2191" s="299"/>
      <c r="M2191" s="300"/>
      <c r="N2191" s="299"/>
      <c r="O2191" s="297"/>
      <c r="P2191" s="299"/>
      <c r="Q2191" s="300"/>
      <c r="R2191" s="299"/>
      <c r="S2191" s="297"/>
      <c r="T2191" s="251">
        <f t="shared" si="348"/>
        <v>0</v>
      </c>
    </row>
    <row r="2192" spans="2:20" ht="15.9" hidden="1" x14ac:dyDescent="0.4">
      <c r="B2192" s="296"/>
      <c r="C2192" s="266"/>
      <c r="D2192" s="299"/>
      <c r="E2192" s="300"/>
      <c r="F2192" s="297"/>
      <c r="G2192" s="297"/>
      <c r="H2192" s="299"/>
      <c r="I2192" s="300"/>
      <c r="J2192" s="297"/>
      <c r="K2192" s="297"/>
      <c r="L2192" s="299"/>
      <c r="M2192" s="300"/>
      <c r="N2192" s="297"/>
      <c r="O2192" s="297"/>
      <c r="P2192" s="299"/>
      <c r="Q2192" s="300"/>
      <c r="R2192" s="297"/>
      <c r="S2192" s="297"/>
      <c r="T2192" s="251">
        <f t="shared" si="348"/>
        <v>0</v>
      </c>
    </row>
    <row r="2193" spans="2:20" ht="15.9" hidden="1" x14ac:dyDescent="0.4">
      <c r="B2193" s="296"/>
      <c r="C2193" s="266"/>
      <c r="D2193" s="297"/>
      <c r="E2193" s="298"/>
      <c r="F2193" s="297"/>
      <c r="G2193" s="297"/>
      <c r="H2193" s="297"/>
      <c r="I2193" s="298"/>
      <c r="J2193" s="297"/>
      <c r="K2193" s="297"/>
      <c r="L2193" s="297"/>
      <c r="M2193" s="298"/>
      <c r="N2193" s="297"/>
      <c r="O2193" s="297"/>
      <c r="P2193" s="297"/>
      <c r="Q2193" s="298"/>
      <c r="R2193" s="297"/>
      <c r="S2193" s="297"/>
      <c r="T2193" s="251">
        <f t="shared" si="348"/>
        <v>0</v>
      </c>
    </row>
    <row r="2194" spans="2:20" ht="15.9" hidden="1" x14ac:dyDescent="0.4">
      <c r="B2194" s="296"/>
      <c r="C2194" s="266"/>
      <c r="D2194" s="299"/>
      <c r="E2194" s="300"/>
      <c r="F2194" s="299"/>
      <c r="G2194" s="297"/>
      <c r="H2194" s="299"/>
      <c r="I2194" s="300"/>
      <c r="J2194" s="299"/>
      <c r="K2194" s="297"/>
      <c r="L2194" s="299"/>
      <c r="M2194" s="300"/>
      <c r="N2194" s="299"/>
      <c r="O2194" s="297"/>
      <c r="P2194" s="299"/>
      <c r="Q2194" s="300"/>
      <c r="R2194" s="299"/>
      <c r="S2194" s="297"/>
      <c r="T2194" s="251">
        <f t="shared" si="348"/>
        <v>0</v>
      </c>
    </row>
    <row r="2195" spans="2:20" ht="15.9" hidden="1" x14ac:dyDescent="0.4">
      <c r="B2195" s="296"/>
      <c r="C2195" s="266"/>
      <c r="D2195" s="299"/>
      <c r="E2195" s="300"/>
      <c r="F2195" s="297"/>
      <c r="G2195" s="297"/>
      <c r="H2195" s="299"/>
      <c r="I2195" s="300"/>
      <c r="J2195" s="297"/>
      <c r="K2195" s="297"/>
      <c r="L2195" s="299"/>
      <c r="M2195" s="300"/>
      <c r="N2195" s="297"/>
      <c r="O2195" s="297"/>
      <c r="P2195" s="299"/>
      <c r="Q2195" s="300"/>
      <c r="R2195" s="297"/>
      <c r="S2195" s="297"/>
      <c r="T2195" s="251">
        <f t="shared" si="348"/>
        <v>0</v>
      </c>
    </row>
    <row r="2196" spans="2:20" ht="15.9" hidden="1" x14ac:dyDescent="0.4">
      <c r="B2196" s="296"/>
      <c r="C2196" s="266"/>
      <c r="D2196" s="299"/>
      <c r="E2196" s="300"/>
      <c r="F2196" s="299"/>
      <c r="G2196" s="297"/>
      <c r="H2196" s="299"/>
      <c r="I2196" s="300"/>
      <c r="J2196" s="299"/>
      <c r="K2196" s="297"/>
      <c r="L2196" s="299"/>
      <c r="M2196" s="300"/>
      <c r="N2196" s="299"/>
      <c r="O2196" s="297"/>
      <c r="P2196" s="299"/>
      <c r="Q2196" s="300"/>
      <c r="R2196" s="299"/>
      <c r="S2196" s="297"/>
      <c r="T2196" s="251">
        <f t="shared" si="348"/>
        <v>0</v>
      </c>
    </row>
    <row r="2197" spans="2:20" ht="15.9" hidden="1" x14ac:dyDescent="0.4">
      <c r="B2197" s="296"/>
      <c r="C2197" s="266"/>
      <c r="D2197" s="299"/>
      <c r="E2197" s="300"/>
      <c r="F2197" s="297"/>
      <c r="G2197" s="297"/>
      <c r="H2197" s="299"/>
      <c r="I2197" s="300"/>
      <c r="J2197" s="297"/>
      <c r="K2197" s="297"/>
      <c r="L2197" s="299"/>
      <c r="M2197" s="300"/>
      <c r="N2197" s="297"/>
      <c r="O2197" s="297"/>
      <c r="P2197" s="299"/>
      <c r="Q2197" s="300"/>
      <c r="R2197" s="297"/>
      <c r="S2197" s="297"/>
      <c r="T2197" s="251">
        <f t="shared" ref="T2197:T2260" si="349">O2197-S2197</f>
        <v>0</v>
      </c>
    </row>
    <row r="2198" spans="2:20" ht="15.9" hidden="1" x14ac:dyDescent="0.4">
      <c r="B2198" s="296"/>
      <c r="C2198" s="266"/>
      <c r="D2198" s="297"/>
      <c r="E2198" s="298"/>
      <c r="F2198" s="297"/>
      <c r="G2198" s="297"/>
      <c r="H2198" s="297"/>
      <c r="I2198" s="298"/>
      <c r="J2198" s="297"/>
      <c r="K2198" s="297"/>
      <c r="L2198" s="297"/>
      <c r="M2198" s="298"/>
      <c r="N2198" s="297"/>
      <c r="O2198" s="297"/>
      <c r="P2198" s="297"/>
      <c r="Q2198" s="298"/>
      <c r="R2198" s="297"/>
      <c r="S2198" s="297"/>
      <c r="T2198" s="251">
        <f t="shared" si="349"/>
        <v>0</v>
      </c>
    </row>
    <row r="2199" spans="2:20" ht="15.9" hidden="1" x14ac:dyDescent="0.4">
      <c r="B2199" s="296"/>
      <c r="C2199" s="266"/>
      <c r="D2199" s="299"/>
      <c r="E2199" s="300"/>
      <c r="F2199" s="299"/>
      <c r="G2199" s="297"/>
      <c r="H2199" s="299"/>
      <c r="I2199" s="300"/>
      <c r="J2199" s="299"/>
      <c r="K2199" s="297"/>
      <c r="L2199" s="299"/>
      <c r="M2199" s="300"/>
      <c r="N2199" s="299"/>
      <c r="O2199" s="297"/>
      <c r="P2199" s="299"/>
      <c r="Q2199" s="300"/>
      <c r="R2199" s="299"/>
      <c r="S2199" s="297"/>
      <c r="T2199" s="251">
        <f t="shared" si="349"/>
        <v>0</v>
      </c>
    </row>
    <row r="2200" spans="2:20" ht="15.9" hidden="1" x14ac:dyDescent="0.4">
      <c r="B2200" s="296"/>
      <c r="C2200" s="266"/>
      <c r="D2200" s="299"/>
      <c r="E2200" s="300"/>
      <c r="F2200" s="297"/>
      <c r="G2200" s="297"/>
      <c r="H2200" s="299"/>
      <c r="I2200" s="300"/>
      <c r="J2200" s="297"/>
      <c r="K2200" s="297"/>
      <c r="L2200" s="299"/>
      <c r="M2200" s="300"/>
      <c r="N2200" s="297"/>
      <c r="O2200" s="297"/>
      <c r="P2200" s="299"/>
      <c r="Q2200" s="300"/>
      <c r="R2200" s="297"/>
      <c r="S2200" s="297"/>
      <c r="T2200" s="251">
        <f t="shared" si="349"/>
        <v>0</v>
      </c>
    </row>
    <row r="2201" spans="2:20" ht="15.9" hidden="1" x14ac:dyDescent="0.4">
      <c r="B2201" s="296"/>
      <c r="C2201" s="266"/>
      <c r="D2201" s="299"/>
      <c r="E2201" s="300"/>
      <c r="F2201" s="299"/>
      <c r="G2201" s="297"/>
      <c r="H2201" s="299"/>
      <c r="I2201" s="300"/>
      <c r="J2201" s="299"/>
      <c r="K2201" s="297"/>
      <c r="L2201" s="299"/>
      <c r="M2201" s="300"/>
      <c r="N2201" s="299"/>
      <c r="O2201" s="297"/>
      <c r="P2201" s="299"/>
      <c r="Q2201" s="300"/>
      <c r="R2201" s="299"/>
      <c r="S2201" s="297"/>
      <c r="T2201" s="251">
        <f t="shared" si="349"/>
        <v>0</v>
      </c>
    </row>
    <row r="2202" spans="2:20" ht="15.9" hidden="1" x14ac:dyDescent="0.4">
      <c r="B2202" s="296"/>
      <c r="C2202" s="266"/>
      <c r="D2202" s="299"/>
      <c r="E2202" s="300"/>
      <c r="F2202" s="297"/>
      <c r="G2202" s="297"/>
      <c r="H2202" s="299"/>
      <c r="I2202" s="300"/>
      <c r="J2202" s="297"/>
      <c r="K2202" s="297"/>
      <c r="L2202" s="299"/>
      <c r="M2202" s="300"/>
      <c r="N2202" s="297"/>
      <c r="O2202" s="297"/>
      <c r="P2202" s="299"/>
      <c r="Q2202" s="300"/>
      <c r="R2202" s="297"/>
      <c r="S2202" s="297"/>
      <c r="T2202" s="251">
        <f t="shared" si="349"/>
        <v>0</v>
      </c>
    </row>
    <row r="2203" spans="2:20" ht="15.9" hidden="1" x14ac:dyDescent="0.4">
      <c r="B2203" s="296"/>
      <c r="C2203" s="266"/>
      <c r="D2203" s="297"/>
      <c r="E2203" s="298"/>
      <c r="F2203" s="297"/>
      <c r="G2203" s="297"/>
      <c r="H2203" s="297"/>
      <c r="I2203" s="298"/>
      <c r="J2203" s="297"/>
      <c r="K2203" s="297"/>
      <c r="L2203" s="297"/>
      <c r="M2203" s="298"/>
      <c r="N2203" s="297"/>
      <c r="O2203" s="297"/>
      <c r="P2203" s="297"/>
      <c r="Q2203" s="298"/>
      <c r="R2203" s="297"/>
      <c r="S2203" s="297"/>
      <c r="T2203" s="251">
        <f t="shared" si="349"/>
        <v>0</v>
      </c>
    </row>
    <row r="2204" spans="2:20" ht="15.9" hidden="1" x14ac:dyDescent="0.4">
      <c r="B2204" s="296"/>
      <c r="C2204" s="266"/>
      <c r="D2204" s="299"/>
      <c r="E2204" s="300"/>
      <c r="F2204" s="299"/>
      <c r="G2204" s="297"/>
      <c r="H2204" s="299"/>
      <c r="I2204" s="300"/>
      <c r="J2204" s="299"/>
      <c r="K2204" s="297"/>
      <c r="L2204" s="299"/>
      <c r="M2204" s="300"/>
      <c r="N2204" s="299"/>
      <c r="O2204" s="297"/>
      <c r="P2204" s="299"/>
      <c r="Q2204" s="300"/>
      <c r="R2204" s="299"/>
      <c r="S2204" s="297"/>
      <c r="T2204" s="251">
        <f t="shared" si="349"/>
        <v>0</v>
      </c>
    </row>
    <row r="2205" spans="2:20" ht="15.9" hidden="1" x14ac:dyDescent="0.4">
      <c r="B2205" s="296"/>
      <c r="C2205" s="266"/>
      <c r="D2205" s="299"/>
      <c r="E2205" s="300"/>
      <c r="F2205" s="297"/>
      <c r="G2205" s="297"/>
      <c r="H2205" s="299"/>
      <c r="I2205" s="300"/>
      <c r="J2205" s="297"/>
      <c r="K2205" s="297"/>
      <c r="L2205" s="299"/>
      <c r="M2205" s="300"/>
      <c r="N2205" s="297"/>
      <c r="O2205" s="297"/>
      <c r="P2205" s="299"/>
      <c r="Q2205" s="300"/>
      <c r="R2205" s="297"/>
      <c r="S2205" s="297"/>
      <c r="T2205" s="251">
        <f t="shared" si="349"/>
        <v>0</v>
      </c>
    </row>
    <row r="2206" spans="2:20" ht="15.9" hidden="1" x14ac:dyDescent="0.4">
      <c r="B2206" s="296"/>
      <c r="C2206" s="266"/>
      <c r="D2206" s="299"/>
      <c r="E2206" s="300"/>
      <c r="F2206" s="299"/>
      <c r="G2206" s="297"/>
      <c r="H2206" s="299"/>
      <c r="I2206" s="300"/>
      <c r="J2206" s="299"/>
      <c r="K2206" s="297"/>
      <c r="L2206" s="299"/>
      <c r="M2206" s="300"/>
      <c r="N2206" s="299"/>
      <c r="O2206" s="297"/>
      <c r="P2206" s="299"/>
      <c r="Q2206" s="300"/>
      <c r="R2206" s="299"/>
      <c r="S2206" s="297"/>
      <c r="T2206" s="251">
        <f t="shared" si="349"/>
        <v>0</v>
      </c>
    </row>
    <row r="2207" spans="2:20" ht="15.9" hidden="1" x14ac:dyDescent="0.4">
      <c r="B2207" s="296"/>
      <c r="C2207" s="266"/>
      <c r="D2207" s="299"/>
      <c r="E2207" s="300"/>
      <c r="F2207" s="297"/>
      <c r="G2207" s="297"/>
      <c r="H2207" s="299"/>
      <c r="I2207" s="300"/>
      <c r="J2207" s="297"/>
      <c r="K2207" s="297"/>
      <c r="L2207" s="299"/>
      <c r="M2207" s="300"/>
      <c r="N2207" s="297"/>
      <c r="O2207" s="297"/>
      <c r="P2207" s="299"/>
      <c r="Q2207" s="300"/>
      <c r="R2207" s="297"/>
      <c r="S2207" s="297"/>
      <c r="T2207" s="251">
        <f t="shared" si="349"/>
        <v>0</v>
      </c>
    </row>
    <row r="2208" spans="2:20" ht="15.9" hidden="1" x14ac:dyDescent="0.4">
      <c r="B2208" s="296"/>
      <c r="C2208" s="266"/>
      <c r="D2208" s="297"/>
      <c r="E2208" s="298"/>
      <c r="F2208" s="297"/>
      <c r="G2208" s="297"/>
      <c r="H2208" s="297"/>
      <c r="I2208" s="298"/>
      <c r="J2208" s="297"/>
      <c r="K2208" s="297"/>
      <c r="L2208" s="297"/>
      <c r="M2208" s="298"/>
      <c r="N2208" s="297"/>
      <c r="O2208" s="297"/>
      <c r="P2208" s="297"/>
      <c r="Q2208" s="298"/>
      <c r="R2208" s="297"/>
      <c r="S2208" s="297"/>
      <c r="T2208" s="251">
        <f t="shared" si="349"/>
        <v>0</v>
      </c>
    </row>
    <row r="2209" spans="2:20" ht="15.9" hidden="1" x14ac:dyDescent="0.4">
      <c r="B2209" s="296"/>
      <c r="C2209" s="266"/>
      <c r="D2209" s="299"/>
      <c r="E2209" s="300"/>
      <c r="F2209" s="299"/>
      <c r="G2209" s="297"/>
      <c r="H2209" s="299"/>
      <c r="I2209" s="300"/>
      <c r="J2209" s="299"/>
      <c r="K2209" s="297"/>
      <c r="L2209" s="299"/>
      <c r="M2209" s="300"/>
      <c r="N2209" s="299"/>
      <c r="O2209" s="297"/>
      <c r="P2209" s="299"/>
      <c r="Q2209" s="300"/>
      <c r="R2209" s="299"/>
      <c r="S2209" s="297"/>
      <c r="T2209" s="251">
        <f t="shared" si="349"/>
        <v>0</v>
      </c>
    </row>
    <row r="2210" spans="2:20" ht="15.9" hidden="1" x14ac:dyDescent="0.4">
      <c r="B2210" s="296"/>
      <c r="C2210" s="266"/>
      <c r="D2210" s="299"/>
      <c r="E2210" s="300"/>
      <c r="F2210" s="297"/>
      <c r="G2210" s="297"/>
      <c r="H2210" s="299"/>
      <c r="I2210" s="300"/>
      <c r="J2210" s="297"/>
      <c r="K2210" s="297"/>
      <c r="L2210" s="299"/>
      <c r="M2210" s="300"/>
      <c r="N2210" s="297"/>
      <c r="O2210" s="297"/>
      <c r="P2210" s="299"/>
      <c r="Q2210" s="300"/>
      <c r="R2210" s="297"/>
      <c r="S2210" s="297"/>
      <c r="T2210" s="251">
        <f t="shared" si="349"/>
        <v>0</v>
      </c>
    </row>
    <row r="2211" spans="2:20" ht="15.9" hidden="1" x14ac:dyDescent="0.4">
      <c r="B2211" s="296"/>
      <c r="C2211" s="266"/>
      <c r="D2211" s="297"/>
      <c r="E2211" s="298"/>
      <c r="F2211" s="297"/>
      <c r="G2211" s="297"/>
      <c r="H2211" s="297"/>
      <c r="I2211" s="298"/>
      <c r="J2211" s="297"/>
      <c r="K2211" s="297"/>
      <c r="L2211" s="297"/>
      <c r="M2211" s="298"/>
      <c r="N2211" s="297"/>
      <c r="O2211" s="297"/>
      <c r="P2211" s="297"/>
      <c r="Q2211" s="298"/>
      <c r="R2211" s="297"/>
      <c r="S2211" s="297"/>
      <c r="T2211" s="251">
        <f t="shared" si="349"/>
        <v>0</v>
      </c>
    </row>
    <row r="2212" spans="2:20" ht="15.9" hidden="1" x14ac:dyDescent="0.4">
      <c r="B2212" s="296"/>
      <c r="C2212" s="266"/>
      <c r="D2212" s="299"/>
      <c r="E2212" s="300"/>
      <c r="F2212" s="299"/>
      <c r="G2212" s="297"/>
      <c r="H2212" s="299"/>
      <c r="I2212" s="300"/>
      <c r="J2212" s="299"/>
      <c r="K2212" s="297"/>
      <c r="L2212" s="299"/>
      <c r="M2212" s="300"/>
      <c r="N2212" s="299"/>
      <c r="O2212" s="297"/>
      <c r="P2212" s="299"/>
      <c r="Q2212" s="300"/>
      <c r="R2212" s="299"/>
      <c r="S2212" s="297"/>
      <c r="T2212" s="251">
        <f t="shared" si="349"/>
        <v>0</v>
      </c>
    </row>
    <row r="2213" spans="2:20" ht="15.9" hidden="1" x14ac:dyDescent="0.4">
      <c r="B2213" s="296"/>
      <c r="C2213" s="266"/>
      <c r="D2213" s="299"/>
      <c r="E2213" s="300"/>
      <c r="F2213" s="297"/>
      <c r="G2213" s="297"/>
      <c r="H2213" s="299"/>
      <c r="I2213" s="300"/>
      <c r="J2213" s="297"/>
      <c r="K2213" s="297"/>
      <c r="L2213" s="299"/>
      <c r="M2213" s="300"/>
      <c r="N2213" s="297"/>
      <c r="O2213" s="297"/>
      <c r="P2213" s="299"/>
      <c r="Q2213" s="300"/>
      <c r="R2213" s="297"/>
      <c r="S2213" s="297"/>
      <c r="T2213" s="251">
        <f t="shared" si="349"/>
        <v>0</v>
      </c>
    </row>
    <row r="2214" spans="2:20" ht="15.9" hidden="1" x14ac:dyDescent="0.4">
      <c r="B2214" s="296"/>
      <c r="C2214" s="266"/>
      <c r="D2214" s="299"/>
      <c r="E2214" s="300"/>
      <c r="F2214" s="299"/>
      <c r="G2214" s="297"/>
      <c r="H2214" s="299"/>
      <c r="I2214" s="300"/>
      <c r="J2214" s="299"/>
      <c r="K2214" s="297"/>
      <c r="L2214" s="299"/>
      <c r="M2214" s="300"/>
      <c r="N2214" s="299"/>
      <c r="O2214" s="297"/>
      <c r="P2214" s="299"/>
      <c r="Q2214" s="300"/>
      <c r="R2214" s="299"/>
      <c r="S2214" s="297"/>
      <c r="T2214" s="251">
        <f t="shared" si="349"/>
        <v>0</v>
      </c>
    </row>
    <row r="2215" spans="2:20" ht="15.9" hidden="1" x14ac:dyDescent="0.4">
      <c r="B2215" s="296"/>
      <c r="C2215" s="266"/>
      <c r="D2215" s="299"/>
      <c r="E2215" s="300"/>
      <c r="F2215" s="297"/>
      <c r="G2215" s="297"/>
      <c r="H2215" s="299"/>
      <c r="I2215" s="300"/>
      <c r="J2215" s="297"/>
      <c r="K2215" s="297"/>
      <c r="L2215" s="299"/>
      <c r="M2215" s="300"/>
      <c r="N2215" s="297"/>
      <c r="O2215" s="297"/>
      <c r="P2215" s="299"/>
      <c r="Q2215" s="300"/>
      <c r="R2215" s="297"/>
      <c r="S2215" s="297"/>
      <c r="T2215" s="251">
        <f t="shared" si="349"/>
        <v>0</v>
      </c>
    </row>
    <row r="2216" spans="2:20" ht="15.9" hidden="1" x14ac:dyDescent="0.4">
      <c r="B2216" s="296"/>
      <c r="C2216" s="266"/>
      <c r="D2216" s="297"/>
      <c r="E2216" s="298"/>
      <c r="F2216" s="297"/>
      <c r="G2216" s="297"/>
      <c r="H2216" s="297"/>
      <c r="I2216" s="298"/>
      <c r="J2216" s="297"/>
      <c r="K2216" s="297"/>
      <c r="L2216" s="297"/>
      <c r="M2216" s="298"/>
      <c r="N2216" s="297"/>
      <c r="O2216" s="297"/>
      <c r="P2216" s="297"/>
      <c r="Q2216" s="298"/>
      <c r="R2216" s="297"/>
      <c r="S2216" s="297"/>
      <c r="T2216" s="251">
        <f t="shared" si="349"/>
        <v>0</v>
      </c>
    </row>
    <row r="2217" spans="2:20" ht="15.9" hidden="1" x14ac:dyDescent="0.4">
      <c r="B2217" s="296"/>
      <c r="C2217" s="266"/>
      <c r="D2217" s="299"/>
      <c r="E2217" s="300"/>
      <c r="F2217" s="299"/>
      <c r="G2217" s="297"/>
      <c r="H2217" s="299"/>
      <c r="I2217" s="300"/>
      <c r="J2217" s="299"/>
      <c r="K2217" s="297"/>
      <c r="L2217" s="299"/>
      <c r="M2217" s="300"/>
      <c r="N2217" s="299"/>
      <c r="O2217" s="297"/>
      <c r="P2217" s="299"/>
      <c r="Q2217" s="300"/>
      <c r="R2217" s="299"/>
      <c r="S2217" s="297"/>
      <c r="T2217" s="251">
        <f t="shared" si="349"/>
        <v>0</v>
      </c>
    </row>
    <row r="2218" spans="2:20" ht="15.9" hidden="1" x14ac:dyDescent="0.4">
      <c r="B2218" s="296"/>
      <c r="C2218" s="266"/>
      <c r="D2218" s="299"/>
      <c r="E2218" s="300"/>
      <c r="F2218" s="297"/>
      <c r="G2218" s="297"/>
      <c r="H2218" s="299"/>
      <c r="I2218" s="300"/>
      <c r="J2218" s="297"/>
      <c r="K2218" s="297"/>
      <c r="L2218" s="299"/>
      <c r="M2218" s="300"/>
      <c r="N2218" s="297"/>
      <c r="O2218" s="297"/>
      <c r="P2218" s="299"/>
      <c r="Q2218" s="300"/>
      <c r="R2218" s="297"/>
      <c r="S2218" s="297"/>
      <c r="T2218" s="251">
        <f t="shared" si="349"/>
        <v>0</v>
      </c>
    </row>
    <row r="2219" spans="2:20" ht="15.9" hidden="1" x14ac:dyDescent="0.4">
      <c r="B2219" s="296"/>
      <c r="C2219" s="266"/>
      <c r="D2219" s="299"/>
      <c r="E2219" s="300"/>
      <c r="F2219" s="297"/>
      <c r="G2219" s="297"/>
      <c r="H2219" s="299"/>
      <c r="I2219" s="300"/>
      <c r="J2219" s="297"/>
      <c r="K2219" s="297"/>
      <c r="L2219" s="299"/>
      <c r="M2219" s="300"/>
      <c r="N2219" s="297"/>
      <c r="O2219" s="297"/>
      <c r="P2219" s="299"/>
      <c r="Q2219" s="300"/>
      <c r="R2219" s="297"/>
      <c r="S2219" s="297"/>
      <c r="T2219" s="251">
        <f t="shared" si="349"/>
        <v>0</v>
      </c>
    </row>
    <row r="2220" spans="2:20" ht="15.9" hidden="1" x14ac:dyDescent="0.4">
      <c r="B2220" s="296"/>
      <c r="C2220" s="266"/>
      <c r="D2220" s="299"/>
      <c r="E2220" s="300"/>
      <c r="F2220" s="299"/>
      <c r="G2220" s="297"/>
      <c r="H2220" s="299"/>
      <c r="I2220" s="300"/>
      <c r="J2220" s="299"/>
      <c r="K2220" s="297"/>
      <c r="L2220" s="299"/>
      <c r="M2220" s="300"/>
      <c r="N2220" s="299"/>
      <c r="O2220" s="297"/>
      <c r="P2220" s="299"/>
      <c r="Q2220" s="300"/>
      <c r="R2220" s="299"/>
      <c r="S2220" s="297"/>
      <c r="T2220" s="251">
        <f t="shared" si="349"/>
        <v>0</v>
      </c>
    </row>
    <row r="2221" spans="2:20" ht="15.9" hidden="1" x14ac:dyDescent="0.4">
      <c r="B2221" s="296"/>
      <c r="C2221" s="266"/>
      <c r="D2221" s="299"/>
      <c r="E2221" s="300"/>
      <c r="F2221" s="297"/>
      <c r="G2221" s="297"/>
      <c r="H2221" s="299"/>
      <c r="I2221" s="300"/>
      <c r="J2221" s="297"/>
      <c r="K2221" s="297"/>
      <c r="L2221" s="299"/>
      <c r="M2221" s="300"/>
      <c r="N2221" s="297"/>
      <c r="O2221" s="297"/>
      <c r="P2221" s="299"/>
      <c r="Q2221" s="300"/>
      <c r="R2221" s="297"/>
      <c r="S2221" s="297"/>
      <c r="T2221" s="251">
        <f t="shared" si="349"/>
        <v>0</v>
      </c>
    </row>
    <row r="2222" spans="2:20" ht="15.9" hidden="1" collapsed="1" x14ac:dyDescent="0.4">
      <c r="B2222" s="268" t="s">
        <v>739</v>
      </c>
      <c r="C2222" s="180" t="s">
        <v>740</v>
      </c>
      <c r="D2222" s="178"/>
      <c r="E2222" s="179"/>
      <c r="F2222" s="254"/>
      <c r="G2222" s="254">
        <f>G2223+G2352</f>
        <v>1310616000</v>
      </c>
      <c r="H2222" s="178"/>
      <c r="I2222" s="179"/>
      <c r="J2222" s="254"/>
      <c r="K2222" s="254">
        <f>K2223+K2352</f>
        <v>1310616000</v>
      </c>
      <c r="L2222" s="178"/>
      <c r="M2222" s="179"/>
      <c r="N2222" s="254"/>
      <c r="O2222" s="254">
        <f>O2223+O2352</f>
        <v>1310616000</v>
      </c>
      <c r="P2222" s="178"/>
      <c r="Q2222" s="179"/>
      <c r="R2222" s="254"/>
      <c r="S2222" s="254">
        <f>S2223+S2352</f>
        <v>1310616000</v>
      </c>
      <c r="T2222" s="251">
        <f t="shared" si="349"/>
        <v>0</v>
      </c>
    </row>
    <row r="2223" spans="2:20" ht="15.9" hidden="1" x14ac:dyDescent="0.4">
      <c r="B2223" s="336" t="s">
        <v>741</v>
      </c>
      <c r="C2223" s="337" t="s">
        <v>742</v>
      </c>
      <c r="D2223" s="178">
        <v>2</v>
      </c>
      <c r="E2223" s="179" t="s">
        <v>146</v>
      </c>
      <c r="F2223" s="254"/>
      <c r="G2223" s="254">
        <f>G2224+G2241</f>
        <v>1310616000</v>
      </c>
      <c r="H2223" s="178">
        <v>2</v>
      </c>
      <c r="I2223" s="179" t="s">
        <v>146</v>
      </c>
      <c r="J2223" s="254"/>
      <c r="K2223" s="254">
        <f>K2224+K2241</f>
        <v>1310616000</v>
      </c>
      <c r="L2223" s="346">
        <v>2</v>
      </c>
      <c r="M2223" s="341" t="s">
        <v>146</v>
      </c>
      <c r="N2223" s="340"/>
      <c r="O2223" s="340">
        <f>O2224+O2241</f>
        <v>1310616000</v>
      </c>
      <c r="P2223" s="346">
        <v>2</v>
      </c>
      <c r="Q2223" s="341" t="s">
        <v>146</v>
      </c>
      <c r="R2223" s="340"/>
      <c r="S2223" s="340">
        <f>S2224+S2241</f>
        <v>1310616000</v>
      </c>
      <c r="T2223" s="251">
        <f t="shared" si="349"/>
        <v>0</v>
      </c>
    </row>
    <row r="2224" spans="2:20" ht="15.9" hidden="1" x14ac:dyDescent="0.4">
      <c r="B2224" s="325" t="s">
        <v>743</v>
      </c>
      <c r="C2224" s="326" t="s">
        <v>744</v>
      </c>
      <c r="D2224" s="178">
        <v>1</v>
      </c>
      <c r="E2224" s="179" t="s">
        <v>146</v>
      </c>
      <c r="F2224" s="254"/>
      <c r="G2224" s="254">
        <f>G2225</f>
        <v>0</v>
      </c>
      <c r="H2224" s="178">
        <v>1</v>
      </c>
      <c r="I2224" s="179" t="s">
        <v>146</v>
      </c>
      <c r="J2224" s="254"/>
      <c r="K2224" s="254">
        <f>K2225</f>
        <v>0</v>
      </c>
      <c r="L2224" s="334">
        <v>1</v>
      </c>
      <c r="M2224" s="333" t="s">
        <v>146</v>
      </c>
      <c r="N2224" s="329"/>
      <c r="O2224" s="329">
        <f>O2225</f>
        <v>0</v>
      </c>
      <c r="P2224" s="334">
        <v>1</v>
      </c>
      <c r="Q2224" s="333" t="s">
        <v>146</v>
      </c>
      <c r="R2224" s="329"/>
      <c r="S2224" s="329">
        <f>S2225</f>
        <v>0</v>
      </c>
      <c r="T2224" s="251">
        <f t="shared" si="349"/>
        <v>0</v>
      </c>
    </row>
    <row r="2225" spans="2:20" ht="15.9" hidden="1" x14ac:dyDescent="0.4">
      <c r="B2225" s="268"/>
      <c r="C2225" s="180"/>
      <c r="D2225" s="269"/>
      <c r="E2225" s="270"/>
      <c r="F2225" s="254"/>
      <c r="G2225" s="254"/>
      <c r="H2225" s="269"/>
      <c r="I2225" s="270"/>
      <c r="J2225" s="254"/>
      <c r="K2225" s="254"/>
      <c r="L2225" s="269"/>
      <c r="M2225" s="270"/>
      <c r="N2225" s="254"/>
      <c r="O2225" s="254"/>
      <c r="P2225" s="269"/>
      <c r="Q2225" s="270"/>
      <c r="R2225" s="254"/>
      <c r="S2225" s="254"/>
      <c r="T2225" s="251">
        <f t="shared" si="349"/>
        <v>0</v>
      </c>
    </row>
    <row r="2226" spans="2:20" ht="15.9" hidden="1" x14ac:dyDescent="0.4">
      <c r="B2226" s="208"/>
      <c r="C2226" s="180"/>
      <c r="D2226" s="269"/>
      <c r="E2226" s="270"/>
      <c r="F2226" s="254"/>
      <c r="G2226" s="254"/>
      <c r="H2226" s="269"/>
      <c r="I2226" s="270"/>
      <c r="J2226" s="254"/>
      <c r="K2226" s="254"/>
      <c r="L2226" s="269"/>
      <c r="M2226" s="270"/>
      <c r="N2226" s="254"/>
      <c r="O2226" s="254"/>
      <c r="P2226" s="269"/>
      <c r="Q2226" s="270"/>
      <c r="R2226" s="254"/>
      <c r="S2226" s="254"/>
      <c r="T2226" s="251">
        <f t="shared" si="349"/>
        <v>0</v>
      </c>
    </row>
    <row r="2227" spans="2:20" ht="15.9" hidden="1" x14ac:dyDescent="0.4">
      <c r="B2227" s="208"/>
      <c r="C2227" s="180"/>
      <c r="D2227" s="178"/>
      <c r="E2227" s="179"/>
      <c r="F2227" s="180"/>
      <c r="G2227" s="254"/>
      <c r="H2227" s="178"/>
      <c r="I2227" s="179"/>
      <c r="J2227" s="180"/>
      <c r="K2227" s="254"/>
      <c r="L2227" s="178"/>
      <c r="M2227" s="179"/>
      <c r="N2227" s="180"/>
      <c r="O2227" s="254"/>
      <c r="P2227" s="178"/>
      <c r="Q2227" s="179"/>
      <c r="R2227" s="180"/>
      <c r="S2227" s="254"/>
      <c r="T2227" s="251">
        <f t="shared" si="349"/>
        <v>0</v>
      </c>
    </row>
    <row r="2228" spans="2:20" ht="15.9" hidden="1" x14ac:dyDescent="0.4">
      <c r="B2228" s="208"/>
      <c r="C2228" s="180"/>
      <c r="D2228" s="178"/>
      <c r="E2228" s="179"/>
      <c r="F2228" s="254"/>
      <c r="G2228" s="254"/>
      <c r="H2228" s="178"/>
      <c r="I2228" s="179"/>
      <c r="J2228" s="254"/>
      <c r="K2228" s="254"/>
      <c r="L2228" s="178"/>
      <c r="M2228" s="179"/>
      <c r="N2228" s="254"/>
      <c r="O2228" s="254"/>
      <c r="P2228" s="178"/>
      <c r="Q2228" s="179"/>
      <c r="R2228" s="254"/>
      <c r="S2228" s="254"/>
      <c r="T2228" s="251">
        <f t="shared" si="349"/>
        <v>0</v>
      </c>
    </row>
    <row r="2229" spans="2:20" ht="15.9" hidden="1" x14ac:dyDescent="0.4">
      <c r="B2229" s="208"/>
      <c r="C2229" s="180"/>
      <c r="D2229" s="178"/>
      <c r="E2229" s="179"/>
      <c r="F2229" s="180"/>
      <c r="G2229" s="254"/>
      <c r="H2229" s="178"/>
      <c r="I2229" s="179"/>
      <c r="J2229" s="180"/>
      <c r="K2229" s="254"/>
      <c r="L2229" s="178"/>
      <c r="M2229" s="179"/>
      <c r="N2229" s="180"/>
      <c r="O2229" s="254"/>
      <c r="P2229" s="178"/>
      <c r="Q2229" s="179"/>
      <c r="R2229" s="180"/>
      <c r="S2229" s="254"/>
      <c r="T2229" s="251">
        <f t="shared" si="349"/>
        <v>0</v>
      </c>
    </row>
    <row r="2230" spans="2:20" ht="15.9" hidden="1" x14ac:dyDescent="0.4">
      <c r="B2230" s="208"/>
      <c r="C2230" s="180"/>
      <c r="D2230" s="178"/>
      <c r="E2230" s="179"/>
      <c r="F2230" s="254"/>
      <c r="G2230" s="254"/>
      <c r="H2230" s="178"/>
      <c r="I2230" s="179"/>
      <c r="J2230" s="254"/>
      <c r="K2230" s="254"/>
      <c r="L2230" s="178"/>
      <c r="M2230" s="179"/>
      <c r="N2230" s="254"/>
      <c r="O2230" s="254"/>
      <c r="P2230" s="178"/>
      <c r="Q2230" s="179"/>
      <c r="R2230" s="254"/>
      <c r="S2230" s="254"/>
      <c r="T2230" s="251">
        <f t="shared" si="349"/>
        <v>0</v>
      </c>
    </row>
    <row r="2231" spans="2:20" ht="15.9" hidden="1" x14ac:dyDescent="0.4">
      <c r="B2231" s="208"/>
      <c r="C2231" s="180"/>
      <c r="D2231" s="178"/>
      <c r="E2231" s="179"/>
      <c r="F2231" s="254"/>
      <c r="G2231" s="254"/>
      <c r="H2231" s="178"/>
      <c r="I2231" s="179"/>
      <c r="J2231" s="254"/>
      <c r="K2231" s="254"/>
      <c r="L2231" s="178"/>
      <c r="M2231" s="179"/>
      <c r="N2231" s="254"/>
      <c r="O2231" s="254"/>
      <c r="P2231" s="178"/>
      <c r="Q2231" s="179"/>
      <c r="R2231" s="254"/>
      <c r="S2231" s="254"/>
      <c r="T2231" s="251">
        <f t="shared" si="349"/>
        <v>0</v>
      </c>
    </row>
    <row r="2232" spans="2:20" ht="15.9" hidden="1" x14ac:dyDescent="0.4">
      <c r="B2232" s="208"/>
      <c r="C2232" s="180"/>
      <c r="D2232" s="178"/>
      <c r="E2232" s="179"/>
      <c r="F2232" s="254"/>
      <c r="G2232" s="254"/>
      <c r="H2232" s="178"/>
      <c r="I2232" s="179"/>
      <c r="J2232" s="254"/>
      <c r="K2232" s="254"/>
      <c r="L2232" s="178"/>
      <c r="M2232" s="179"/>
      <c r="N2232" s="254"/>
      <c r="O2232" s="254"/>
      <c r="P2232" s="178"/>
      <c r="Q2232" s="179"/>
      <c r="R2232" s="254"/>
      <c r="S2232" s="254"/>
      <c r="T2232" s="251">
        <f t="shared" si="349"/>
        <v>0</v>
      </c>
    </row>
    <row r="2233" spans="2:20" ht="15.9" hidden="1" x14ac:dyDescent="0.4">
      <c r="B2233" s="208"/>
      <c r="C2233" s="180"/>
      <c r="D2233" s="178"/>
      <c r="E2233" s="179"/>
      <c r="F2233" s="254"/>
      <c r="G2233" s="254"/>
      <c r="H2233" s="178"/>
      <c r="I2233" s="179"/>
      <c r="J2233" s="254"/>
      <c r="K2233" s="254"/>
      <c r="L2233" s="178"/>
      <c r="M2233" s="179"/>
      <c r="N2233" s="254"/>
      <c r="O2233" s="254"/>
      <c r="P2233" s="178"/>
      <c r="Q2233" s="179"/>
      <c r="R2233" s="254"/>
      <c r="S2233" s="254"/>
      <c r="T2233" s="251">
        <f t="shared" si="349"/>
        <v>0</v>
      </c>
    </row>
    <row r="2234" spans="2:20" ht="15.9" hidden="1" x14ac:dyDescent="0.4">
      <c r="B2234" s="272"/>
      <c r="C2234" s="266"/>
      <c r="D2234" s="279"/>
      <c r="E2234" s="267"/>
      <c r="F2234" s="261"/>
      <c r="G2234" s="261"/>
      <c r="H2234" s="279"/>
      <c r="I2234" s="267"/>
      <c r="J2234" s="261"/>
      <c r="K2234" s="261"/>
      <c r="L2234" s="279"/>
      <c r="M2234" s="267"/>
      <c r="N2234" s="261"/>
      <c r="O2234" s="261"/>
      <c r="P2234" s="279"/>
      <c r="Q2234" s="267"/>
      <c r="R2234" s="261"/>
      <c r="S2234" s="261"/>
      <c r="T2234" s="251">
        <f t="shared" si="349"/>
        <v>0</v>
      </c>
    </row>
    <row r="2235" spans="2:20" ht="15.9" hidden="1" x14ac:dyDescent="0.4">
      <c r="B2235" s="272"/>
      <c r="C2235" s="266"/>
      <c r="D2235" s="273"/>
      <c r="E2235" s="274"/>
      <c r="F2235" s="266"/>
      <c r="G2235" s="297"/>
      <c r="H2235" s="273"/>
      <c r="I2235" s="274"/>
      <c r="J2235" s="266"/>
      <c r="K2235" s="297"/>
      <c r="L2235" s="273"/>
      <c r="M2235" s="274"/>
      <c r="N2235" s="266"/>
      <c r="O2235" s="297"/>
      <c r="P2235" s="273"/>
      <c r="Q2235" s="274"/>
      <c r="R2235" s="266"/>
      <c r="S2235" s="297"/>
      <c r="T2235" s="251">
        <f t="shared" si="349"/>
        <v>0</v>
      </c>
    </row>
    <row r="2236" spans="2:20" ht="15.9" hidden="1" x14ac:dyDescent="0.4">
      <c r="B2236" s="272"/>
      <c r="C2236" s="266"/>
      <c r="D2236" s="299"/>
      <c r="E2236" s="300"/>
      <c r="F2236" s="297"/>
      <c r="G2236" s="297"/>
      <c r="H2236" s="299"/>
      <c r="I2236" s="300"/>
      <c r="J2236" s="297"/>
      <c r="K2236" s="297"/>
      <c r="L2236" s="299"/>
      <c r="M2236" s="300"/>
      <c r="N2236" s="297"/>
      <c r="O2236" s="297"/>
      <c r="P2236" s="299"/>
      <c r="Q2236" s="300"/>
      <c r="R2236" s="297"/>
      <c r="S2236" s="297"/>
      <c r="T2236" s="251">
        <f t="shared" si="349"/>
        <v>0</v>
      </c>
    </row>
    <row r="2237" spans="2:20" ht="15.9" hidden="1" x14ac:dyDescent="0.4">
      <c r="B2237" s="272"/>
      <c r="C2237" s="266"/>
      <c r="D2237" s="299"/>
      <c r="E2237" s="300"/>
      <c r="F2237" s="297"/>
      <c r="G2237" s="297"/>
      <c r="H2237" s="299"/>
      <c r="I2237" s="300"/>
      <c r="J2237" s="297"/>
      <c r="K2237" s="297"/>
      <c r="L2237" s="299"/>
      <c r="M2237" s="300"/>
      <c r="N2237" s="297"/>
      <c r="O2237" s="297"/>
      <c r="P2237" s="299"/>
      <c r="Q2237" s="300"/>
      <c r="R2237" s="297"/>
      <c r="S2237" s="297"/>
      <c r="T2237" s="251">
        <f t="shared" si="349"/>
        <v>0</v>
      </c>
    </row>
    <row r="2238" spans="2:20" ht="15.9" hidden="1" x14ac:dyDescent="0.4">
      <c r="B2238" s="272"/>
      <c r="C2238" s="266"/>
      <c r="D2238" s="299"/>
      <c r="E2238" s="300"/>
      <c r="F2238" s="297"/>
      <c r="G2238" s="297"/>
      <c r="H2238" s="299"/>
      <c r="I2238" s="300"/>
      <c r="J2238" s="297"/>
      <c r="K2238" s="297"/>
      <c r="L2238" s="299"/>
      <c r="M2238" s="300"/>
      <c r="N2238" s="297"/>
      <c r="O2238" s="297"/>
      <c r="P2238" s="299"/>
      <c r="Q2238" s="300"/>
      <c r="R2238" s="297"/>
      <c r="S2238" s="297"/>
      <c r="T2238" s="251">
        <f t="shared" si="349"/>
        <v>0</v>
      </c>
    </row>
    <row r="2239" spans="2:20" ht="15.9" hidden="1" x14ac:dyDescent="0.4">
      <c r="B2239" s="272"/>
      <c r="C2239" s="266"/>
      <c r="D2239" s="299"/>
      <c r="E2239" s="300"/>
      <c r="F2239" s="297"/>
      <c r="G2239" s="297"/>
      <c r="H2239" s="299"/>
      <c r="I2239" s="300"/>
      <c r="J2239" s="297"/>
      <c r="K2239" s="297"/>
      <c r="L2239" s="299"/>
      <c r="M2239" s="300"/>
      <c r="N2239" s="297"/>
      <c r="O2239" s="297"/>
      <c r="P2239" s="299"/>
      <c r="Q2239" s="300"/>
      <c r="R2239" s="297"/>
      <c r="S2239" s="297"/>
      <c r="T2239" s="251">
        <f t="shared" si="349"/>
        <v>0</v>
      </c>
    </row>
    <row r="2240" spans="2:20" ht="15.9" hidden="1" x14ac:dyDescent="0.4">
      <c r="B2240" s="272"/>
      <c r="C2240" s="266"/>
      <c r="D2240" s="299"/>
      <c r="E2240" s="300"/>
      <c r="F2240" s="297"/>
      <c r="G2240" s="297"/>
      <c r="H2240" s="299"/>
      <c r="I2240" s="300"/>
      <c r="J2240" s="297"/>
      <c r="K2240" s="297"/>
      <c r="L2240" s="299"/>
      <c r="M2240" s="300"/>
      <c r="N2240" s="297"/>
      <c r="O2240" s="297"/>
      <c r="P2240" s="299"/>
      <c r="Q2240" s="300"/>
      <c r="R2240" s="297"/>
      <c r="S2240" s="297"/>
      <c r="T2240" s="251">
        <f t="shared" si="349"/>
        <v>0</v>
      </c>
    </row>
    <row r="2241" spans="2:20" ht="15.9" hidden="1" collapsed="1" x14ac:dyDescent="0.4">
      <c r="B2241" s="335" t="s">
        <v>745</v>
      </c>
      <c r="C2241" s="326" t="s">
        <v>746</v>
      </c>
      <c r="D2241" s="269">
        <v>1</v>
      </c>
      <c r="E2241" s="270" t="s">
        <v>146</v>
      </c>
      <c r="F2241" s="254">
        <v>0</v>
      </c>
      <c r="G2241" s="254">
        <f>G2242+G2303</f>
        <v>1310616000</v>
      </c>
      <c r="H2241" s="269">
        <v>1</v>
      </c>
      <c r="I2241" s="270" t="s">
        <v>146</v>
      </c>
      <c r="J2241" s="254">
        <v>0</v>
      </c>
      <c r="K2241" s="254">
        <f>K2242+K2303</f>
        <v>1310616000</v>
      </c>
      <c r="L2241" s="327">
        <v>1</v>
      </c>
      <c r="M2241" s="328" t="s">
        <v>146</v>
      </c>
      <c r="N2241" s="329">
        <v>0</v>
      </c>
      <c r="O2241" s="329">
        <f>O2242+O2303</f>
        <v>1310616000</v>
      </c>
      <c r="P2241" s="327">
        <v>1</v>
      </c>
      <c r="Q2241" s="328" t="s">
        <v>146</v>
      </c>
      <c r="R2241" s="329">
        <v>0</v>
      </c>
      <c r="S2241" s="329">
        <f>S2242+S2303</f>
        <v>1310616000</v>
      </c>
      <c r="T2241" s="251">
        <f t="shared" si="349"/>
        <v>0</v>
      </c>
    </row>
    <row r="2242" spans="2:20" ht="15.9" hidden="1" x14ac:dyDescent="0.4">
      <c r="B2242" s="268"/>
      <c r="C2242" s="180"/>
      <c r="D2242" s="269"/>
      <c r="E2242" s="270"/>
      <c r="F2242" s="254"/>
      <c r="G2242" s="254"/>
      <c r="H2242" s="269"/>
      <c r="I2242" s="270"/>
      <c r="J2242" s="254"/>
      <c r="K2242" s="254"/>
      <c r="L2242" s="269"/>
      <c r="M2242" s="270"/>
      <c r="N2242" s="254"/>
      <c r="O2242" s="254"/>
      <c r="P2242" s="269"/>
      <c r="Q2242" s="270"/>
      <c r="R2242" s="254"/>
      <c r="S2242" s="254"/>
      <c r="T2242" s="251">
        <f t="shared" si="349"/>
        <v>0</v>
      </c>
    </row>
    <row r="2243" spans="2:20" ht="15.9" hidden="1" x14ac:dyDescent="0.4">
      <c r="B2243" s="272"/>
      <c r="C2243" s="266"/>
      <c r="D2243" s="279"/>
      <c r="E2243" s="267"/>
      <c r="F2243" s="261"/>
      <c r="G2243" s="261"/>
      <c r="H2243" s="279"/>
      <c r="I2243" s="267"/>
      <c r="J2243" s="261"/>
      <c r="K2243" s="261"/>
      <c r="L2243" s="279"/>
      <c r="M2243" s="267"/>
      <c r="N2243" s="261"/>
      <c r="O2243" s="261"/>
      <c r="P2243" s="279"/>
      <c r="Q2243" s="267"/>
      <c r="R2243" s="261"/>
      <c r="S2243" s="261"/>
      <c r="T2243" s="251">
        <f t="shared" si="349"/>
        <v>0</v>
      </c>
    </row>
    <row r="2244" spans="2:20" ht="15.9" hidden="1" x14ac:dyDescent="0.4">
      <c r="B2244" s="272"/>
      <c r="C2244" s="266"/>
      <c r="D2244" s="280"/>
      <c r="E2244" s="274"/>
      <c r="F2244" s="266"/>
      <c r="G2244" s="261"/>
      <c r="H2244" s="280"/>
      <c r="I2244" s="274"/>
      <c r="J2244" s="266"/>
      <c r="K2244" s="261"/>
      <c r="L2244" s="280"/>
      <c r="M2244" s="274"/>
      <c r="N2244" s="266"/>
      <c r="O2244" s="261"/>
      <c r="P2244" s="280"/>
      <c r="Q2244" s="274"/>
      <c r="R2244" s="266"/>
      <c r="S2244" s="261"/>
      <c r="T2244" s="251">
        <f t="shared" si="349"/>
        <v>0</v>
      </c>
    </row>
    <row r="2245" spans="2:20" ht="15.9" hidden="1" x14ac:dyDescent="0.4">
      <c r="B2245" s="301"/>
      <c r="C2245" s="266"/>
      <c r="D2245" s="273"/>
      <c r="E2245" s="274"/>
      <c r="F2245" s="261"/>
      <c r="G2245" s="261"/>
      <c r="H2245" s="273"/>
      <c r="I2245" s="274"/>
      <c r="J2245" s="261"/>
      <c r="K2245" s="261"/>
      <c r="L2245" s="273"/>
      <c r="M2245" s="274"/>
      <c r="N2245" s="261"/>
      <c r="O2245" s="261"/>
      <c r="P2245" s="273"/>
      <c r="Q2245" s="274"/>
      <c r="R2245" s="261"/>
      <c r="S2245" s="261"/>
      <c r="T2245" s="251">
        <f t="shared" si="349"/>
        <v>0</v>
      </c>
    </row>
    <row r="2246" spans="2:20" ht="15.9" hidden="1" x14ac:dyDescent="0.4">
      <c r="B2246" s="272"/>
      <c r="C2246" s="266"/>
      <c r="D2246" s="273"/>
      <c r="E2246" s="274"/>
      <c r="F2246" s="261"/>
      <c r="G2246" s="261"/>
      <c r="H2246" s="273"/>
      <c r="I2246" s="274"/>
      <c r="J2246" s="261"/>
      <c r="K2246" s="261"/>
      <c r="L2246" s="273"/>
      <c r="M2246" s="274"/>
      <c r="N2246" s="261"/>
      <c r="O2246" s="261"/>
      <c r="P2246" s="273"/>
      <c r="Q2246" s="274"/>
      <c r="R2246" s="261"/>
      <c r="S2246" s="261"/>
      <c r="T2246" s="251">
        <f t="shared" si="349"/>
        <v>0</v>
      </c>
    </row>
    <row r="2247" spans="2:20" ht="15.9" hidden="1" x14ac:dyDescent="0.4">
      <c r="B2247" s="272"/>
      <c r="C2247" s="266"/>
      <c r="D2247" s="273"/>
      <c r="E2247" s="274"/>
      <c r="F2247" s="261"/>
      <c r="G2247" s="261"/>
      <c r="H2247" s="273"/>
      <c r="I2247" s="274"/>
      <c r="J2247" s="261"/>
      <c r="K2247" s="261"/>
      <c r="L2247" s="273"/>
      <c r="M2247" s="274"/>
      <c r="N2247" s="261"/>
      <c r="O2247" s="261"/>
      <c r="P2247" s="273"/>
      <c r="Q2247" s="274"/>
      <c r="R2247" s="261"/>
      <c r="S2247" s="261"/>
      <c r="T2247" s="251">
        <f t="shared" si="349"/>
        <v>0</v>
      </c>
    </row>
    <row r="2248" spans="2:20" ht="15.9" hidden="1" x14ac:dyDescent="0.4">
      <c r="B2248" s="272"/>
      <c r="C2248" s="266"/>
      <c r="D2248" s="273"/>
      <c r="E2248" s="274"/>
      <c r="F2248" s="266"/>
      <c r="G2248" s="261"/>
      <c r="H2248" s="273"/>
      <c r="I2248" s="274"/>
      <c r="J2248" s="266"/>
      <c r="K2248" s="261"/>
      <c r="L2248" s="273"/>
      <c r="M2248" s="274"/>
      <c r="N2248" s="266"/>
      <c r="O2248" s="261"/>
      <c r="P2248" s="273"/>
      <c r="Q2248" s="274"/>
      <c r="R2248" s="266"/>
      <c r="S2248" s="261"/>
      <c r="T2248" s="251">
        <f t="shared" si="349"/>
        <v>0</v>
      </c>
    </row>
    <row r="2249" spans="2:20" ht="15.9" hidden="1" x14ac:dyDescent="0.4">
      <c r="B2249" s="272"/>
      <c r="C2249" s="266"/>
      <c r="D2249" s="273"/>
      <c r="E2249" s="274"/>
      <c r="F2249" s="261"/>
      <c r="G2249" s="261"/>
      <c r="H2249" s="273"/>
      <c r="I2249" s="274"/>
      <c r="J2249" s="261"/>
      <c r="K2249" s="261"/>
      <c r="L2249" s="273"/>
      <c r="M2249" s="274"/>
      <c r="N2249" s="261"/>
      <c r="O2249" s="261"/>
      <c r="P2249" s="273"/>
      <c r="Q2249" s="274"/>
      <c r="R2249" s="261"/>
      <c r="S2249" s="261"/>
      <c r="T2249" s="251">
        <f t="shared" si="349"/>
        <v>0</v>
      </c>
    </row>
    <row r="2250" spans="2:20" ht="15.9" hidden="1" x14ac:dyDescent="0.4">
      <c r="B2250" s="272"/>
      <c r="C2250" s="266"/>
      <c r="D2250" s="273"/>
      <c r="E2250" s="274"/>
      <c r="F2250" s="261"/>
      <c r="G2250" s="261"/>
      <c r="H2250" s="273"/>
      <c r="I2250" s="274"/>
      <c r="J2250" s="261"/>
      <c r="K2250" s="261"/>
      <c r="L2250" s="273"/>
      <c r="M2250" s="274"/>
      <c r="N2250" s="261"/>
      <c r="O2250" s="261"/>
      <c r="P2250" s="273"/>
      <c r="Q2250" s="274"/>
      <c r="R2250" s="261"/>
      <c r="S2250" s="261"/>
      <c r="T2250" s="251">
        <f t="shared" si="349"/>
        <v>0</v>
      </c>
    </row>
    <row r="2251" spans="2:20" ht="15.9" hidden="1" x14ac:dyDescent="0.4">
      <c r="B2251" s="272"/>
      <c r="C2251" s="266"/>
      <c r="D2251" s="273"/>
      <c r="E2251" s="274"/>
      <c r="F2251" s="261"/>
      <c r="G2251" s="261"/>
      <c r="H2251" s="273"/>
      <c r="I2251" s="274"/>
      <c r="J2251" s="261"/>
      <c r="K2251" s="261"/>
      <c r="L2251" s="273"/>
      <c r="M2251" s="274"/>
      <c r="N2251" s="261"/>
      <c r="O2251" s="261"/>
      <c r="P2251" s="273"/>
      <c r="Q2251" s="274"/>
      <c r="R2251" s="261"/>
      <c r="S2251" s="261"/>
      <c r="T2251" s="251">
        <f t="shared" si="349"/>
        <v>0</v>
      </c>
    </row>
    <row r="2252" spans="2:20" ht="15.9" hidden="1" x14ac:dyDescent="0.4">
      <c r="B2252" s="272"/>
      <c r="C2252" s="266"/>
      <c r="D2252" s="273"/>
      <c r="E2252" s="274"/>
      <c r="F2252" s="266"/>
      <c r="G2252" s="261"/>
      <c r="H2252" s="273"/>
      <c r="I2252" s="274"/>
      <c r="J2252" s="266"/>
      <c r="K2252" s="261"/>
      <c r="L2252" s="273"/>
      <c r="M2252" s="274"/>
      <c r="N2252" s="266"/>
      <c r="O2252" s="261"/>
      <c r="P2252" s="273"/>
      <c r="Q2252" s="274"/>
      <c r="R2252" s="266"/>
      <c r="S2252" s="261"/>
      <c r="T2252" s="251">
        <f t="shared" si="349"/>
        <v>0</v>
      </c>
    </row>
    <row r="2253" spans="2:20" ht="15.9" hidden="1" x14ac:dyDescent="0.4">
      <c r="B2253" s="272"/>
      <c r="C2253" s="266"/>
      <c r="D2253" s="273"/>
      <c r="E2253" s="274"/>
      <c r="F2253" s="261"/>
      <c r="G2253" s="261"/>
      <c r="H2253" s="273"/>
      <c r="I2253" s="274"/>
      <c r="J2253" s="261"/>
      <c r="K2253" s="261"/>
      <c r="L2253" s="273"/>
      <c r="M2253" s="274"/>
      <c r="N2253" s="261"/>
      <c r="O2253" s="261"/>
      <c r="P2253" s="273"/>
      <c r="Q2253" s="274"/>
      <c r="R2253" s="261"/>
      <c r="S2253" s="261"/>
      <c r="T2253" s="251">
        <f t="shared" si="349"/>
        <v>0</v>
      </c>
    </row>
    <row r="2254" spans="2:20" ht="15.9" hidden="1" x14ac:dyDescent="0.4">
      <c r="B2254" s="272"/>
      <c r="C2254" s="266"/>
      <c r="D2254" s="273"/>
      <c r="E2254" s="274"/>
      <c r="F2254" s="261"/>
      <c r="G2254" s="261"/>
      <c r="H2254" s="273"/>
      <c r="I2254" s="274"/>
      <c r="J2254" s="261"/>
      <c r="K2254" s="261"/>
      <c r="L2254" s="273"/>
      <c r="M2254" s="274"/>
      <c r="N2254" s="261"/>
      <c r="O2254" s="261"/>
      <c r="P2254" s="273"/>
      <c r="Q2254" s="274"/>
      <c r="R2254" s="261"/>
      <c r="S2254" s="261"/>
      <c r="T2254" s="251">
        <f t="shared" si="349"/>
        <v>0</v>
      </c>
    </row>
    <row r="2255" spans="2:20" ht="15.9" hidden="1" x14ac:dyDescent="0.4">
      <c r="B2255" s="272"/>
      <c r="C2255" s="266"/>
      <c r="D2255" s="273"/>
      <c r="E2255" s="274"/>
      <c r="F2255" s="261"/>
      <c r="G2255" s="261"/>
      <c r="H2255" s="273"/>
      <c r="I2255" s="274"/>
      <c r="J2255" s="261"/>
      <c r="K2255" s="261"/>
      <c r="L2255" s="273"/>
      <c r="M2255" s="274"/>
      <c r="N2255" s="261"/>
      <c r="O2255" s="261"/>
      <c r="P2255" s="273"/>
      <c r="Q2255" s="274"/>
      <c r="R2255" s="261"/>
      <c r="S2255" s="261"/>
      <c r="T2255" s="251">
        <f t="shared" si="349"/>
        <v>0</v>
      </c>
    </row>
    <row r="2256" spans="2:20" ht="15.9" hidden="1" x14ac:dyDescent="0.4">
      <c r="B2256" s="272"/>
      <c r="C2256" s="266"/>
      <c r="D2256" s="273"/>
      <c r="E2256" s="274"/>
      <c r="F2256" s="266"/>
      <c r="G2256" s="261"/>
      <c r="H2256" s="273"/>
      <c r="I2256" s="274"/>
      <c r="J2256" s="266"/>
      <c r="K2256" s="261"/>
      <c r="L2256" s="273"/>
      <c r="M2256" s="274"/>
      <c r="N2256" s="266"/>
      <c r="O2256" s="261"/>
      <c r="P2256" s="273"/>
      <c r="Q2256" s="274"/>
      <c r="R2256" s="266"/>
      <c r="S2256" s="261"/>
      <c r="T2256" s="251">
        <f t="shared" si="349"/>
        <v>0</v>
      </c>
    </row>
    <row r="2257" spans="2:20" ht="15.9" hidden="1" x14ac:dyDescent="0.4">
      <c r="B2257" s="272"/>
      <c r="C2257" s="266"/>
      <c r="D2257" s="273"/>
      <c r="E2257" s="274"/>
      <c r="F2257" s="261"/>
      <c r="G2257" s="261"/>
      <c r="H2257" s="273"/>
      <c r="I2257" s="274"/>
      <c r="J2257" s="261"/>
      <c r="K2257" s="261"/>
      <c r="L2257" s="273"/>
      <c r="M2257" s="274"/>
      <c r="N2257" s="261"/>
      <c r="O2257" s="261"/>
      <c r="P2257" s="273"/>
      <c r="Q2257" s="274"/>
      <c r="R2257" s="261"/>
      <c r="S2257" s="261"/>
      <c r="T2257" s="251">
        <f t="shared" si="349"/>
        <v>0</v>
      </c>
    </row>
    <row r="2258" spans="2:20" ht="15.9" hidden="1" x14ac:dyDescent="0.4">
      <c r="B2258" s="272"/>
      <c r="C2258" s="266"/>
      <c r="D2258" s="273"/>
      <c r="E2258" s="274"/>
      <c r="F2258" s="261"/>
      <c r="G2258" s="261"/>
      <c r="H2258" s="273"/>
      <c r="I2258" s="274"/>
      <c r="J2258" s="261"/>
      <c r="K2258" s="261"/>
      <c r="L2258" s="273"/>
      <c r="M2258" s="274"/>
      <c r="N2258" s="261"/>
      <c r="O2258" s="261"/>
      <c r="P2258" s="273"/>
      <c r="Q2258" s="274"/>
      <c r="R2258" s="261"/>
      <c r="S2258" s="261"/>
      <c r="T2258" s="251">
        <f t="shared" si="349"/>
        <v>0</v>
      </c>
    </row>
    <row r="2259" spans="2:20" ht="15.9" hidden="1" x14ac:dyDescent="0.4">
      <c r="B2259" s="272"/>
      <c r="C2259" s="266"/>
      <c r="D2259" s="273"/>
      <c r="E2259" s="274"/>
      <c r="F2259" s="261"/>
      <c r="G2259" s="261"/>
      <c r="H2259" s="273"/>
      <c r="I2259" s="274"/>
      <c r="J2259" s="261"/>
      <c r="K2259" s="261"/>
      <c r="L2259" s="273"/>
      <c r="M2259" s="274"/>
      <c r="N2259" s="261"/>
      <c r="O2259" s="261"/>
      <c r="P2259" s="273"/>
      <c r="Q2259" s="274"/>
      <c r="R2259" s="261"/>
      <c r="S2259" s="261"/>
      <c r="T2259" s="251">
        <f t="shared" si="349"/>
        <v>0</v>
      </c>
    </row>
    <row r="2260" spans="2:20" ht="15.9" hidden="1" x14ac:dyDescent="0.4">
      <c r="B2260" s="272"/>
      <c r="C2260" s="266"/>
      <c r="D2260" s="273"/>
      <c r="E2260" s="274"/>
      <c r="F2260" s="266"/>
      <c r="G2260" s="261"/>
      <c r="H2260" s="273"/>
      <c r="I2260" s="274"/>
      <c r="J2260" s="266"/>
      <c r="K2260" s="261"/>
      <c r="L2260" s="273"/>
      <c r="M2260" s="274"/>
      <c r="N2260" s="266"/>
      <c r="O2260" s="261"/>
      <c r="P2260" s="273"/>
      <c r="Q2260" s="274"/>
      <c r="R2260" s="266"/>
      <c r="S2260" s="261"/>
      <c r="T2260" s="251">
        <f t="shared" si="349"/>
        <v>0</v>
      </c>
    </row>
    <row r="2261" spans="2:20" ht="15.9" hidden="1" x14ac:dyDescent="0.4">
      <c r="B2261" s="272"/>
      <c r="C2261" s="266"/>
      <c r="D2261" s="273"/>
      <c r="E2261" s="274"/>
      <c r="F2261" s="261"/>
      <c r="G2261" s="261"/>
      <c r="H2261" s="273"/>
      <c r="I2261" s="274"/>
      <c r="J2261" s="261"/>
      <c r="K2261" s="261"/>
      <c r="L2261" s="273"/>
      <c r="M2261" s="274"/>
      <c r="N2261" s="261"/>
      <c r="O2261" s="261"/>
      <c r="P2261" s="273"/>
      <c r="Q2261" s="274"/>
      <c r="R2261" s="261"/>
      <c r="S2261" s="261"/>
      <c r="T2261" s="251">
        <f t="shared" ref="T2261:T2324" si="350">O2261-S2261</f>
        <v>0</v>
      </c>
    </row>
    <row r="2262" spans="2:20" ht="15.9" hidden="1" x14ac:dyDescent="0.4">
      <c r="B2262" s="272"/>
      <c r="C2262" s="266"/>
      <c r="D2262" s="273"/>
      <c r="E2262" s="274"/>
      <c r="F2262" s="261"/>
      <c r="G2262" s="261"/>
      <c r="H2262" s="273"/>
      <c r="I2262" s="274"/>
      <c r="J2262" s="261"/>
      <c r="K2262" s="261"/>
      <c r="L2262" s="273"/>
      <c r="M2262" s="274"/>
      <c r="N2262" s="261"/>
      <c r="O2262" s="261"/>
      <c r="P2262" s="273"/>
      <c r="Q2262" s="274"/>
      <c r="R2262" s="261"/>
      <c r="S2262" s="261"/>
      <c r="T2262" s="251">
        <f t="shared" si="350"/>
        <v>0</v>
      </c>
    </row>
    <row r="2263" spans="2:20" ht="15.9" hidden="1" x14ac:dyDescent="0.4">
      <c r="B2263" s="272"/>
      <c r="C2263" s="266"/>
      <c r="D2263" s="273"/>
      <c r="E2263" s="274"/>
      <c r="F2263" s="261"/>
      <c r="G2263" s="261"/>
      <c r="H2263" s="273"/>
      <c r="I2263" s="274"/>
      <c r="J2263" s="261"/>
      <c r="K2263" s="261"/>
      <c r="L2263" s="273"/>
      <c r="M2263" s="274"/>
      <c r="N2263" s="261"/>
      <c r="O2263" s="261"/>
      <c r="P2263" s="273"/>
      <c r="Q2263" s="274"/>
      <c r="R2263" s="261"/>
      <c r="S2263" s="261"/>
      <c r="T2263" s="251">
        <f t="shared" si="350"/>
        <v>0</v>
      </c>
    </row>
    <row r="2264" spans="2:20" ht="15.9" hidden="1" x14ac:dyDescent="0.4">
      <c r="B2264" s="272"/>
      <c r="C2264" s="266"/>
      <c r="D2264" s="273"/>
      <c r="E2264" s="274"/>
      <c r="F2264" s="266"/>
      <c r="G2264" s="261"/>
      <c r="H2264" s="273"/>
      <c r="I2264" s="274"/>
      <c r="J2264" s="266"/>
      <c r="K2264" s="261"/>
      <c r="L2264" s="273"/>
      <c r="M2264" s="274"/>
      <c r="N2264" s="266"/>
      <c r="O2264" s="261"/>
      <c r="P2264" s="273"/>
      <c r="Q2264" s="274"/>
      <c r="R2264" s="266"/>
      <c r="S2264" s="261"/>
      <c r="T2264" s="251">
        <f t="shared" si="350"/>
        <v>0</v>
      </c>
    </row>
    <row r="2265" spans="2:20" ht="15.9" hidden="1" x14ac:dyDescent="0.4">
      <c r="B2265" s="272"/>
      <c r="C2265" s="266"/>
      <c r="D2265" s="273"/>
      <c r="E2265" s="274"/>
      <c r="F2265" s="261"/>
      <c r="G2265" s="261"/>
      <c r="H2265" s="273"/>
      <c r="I2265" s="274"/>
      <c r="J2265" s="261"/>
      <c r="K2265" s="261"/>
      <c r="L2265" s="273"/>
      <c r="M2265" s="274"/>
      <c r="N2265" s="261"/>
      <c r="O2265" s="261"/>
      <c r="P2265" s="273"/>
      <c r="Q2265" s="274"/>
      <c r="R2265" s="261"/>
      <c r="S2265" s="261"/>
      <c r="T2265" s="251">
        <f t="shared" si="350"/>
        <v>0</v>
      </c>
    </row>
    <row r="2266" spans="2:20" ht="15.9" hidden="1" x14ac:dyDescent="0.4">
      <c r="B2266" s="272"/>
      <c r="C2266" s="266"/>
      <c r="D2266" s="273"/>
      <c r="E2266" s="274"/>
      <c r="F2266" s="261"/>
      <c r="G2266" s="261"/>
      <c r="H2266" s="273"/>
      <c r="I2266" s="274"/>
      <c r="J2266" s="261"/>
      <c r="K2266" s="261"/>
      <c r="L2266" s="273"/>
      <c r="M2266" s="274"/>
      <c r="N2266" s="261"/>
      <c r="O2266" s="261"/>
      <c r="P2266" s="273"/>
      <c r="Q2266" s="274"/>
      <c r="R2266" s="261"/>
      <c r="S2266" s="261"/>
      <c r="T2266" s="251">
        <f t="shared" si="350"/>
        <v>0</v>
      </c>
    </row>
    <row r="2267" spans="2:20" ht="15.9" hidden="1" x14ac:dyDescent="0.4">
      <c r="B2267" s="272"/>
      <c r="C2267" s="266"/>
      <c r="D2267" s="273"/>
      <c r="E2267" s="274"/>
      <c r="F2267" s="261"/>
      <c r="G2267" s="261"/>
      <c r="H2267" s="273"/>
      <c r="I2267" s="274"/>
      <c r="J2267" s="261"/>
      <c r="K2267" s="261"/>
      <c r="L2267" s="273"/>
      <c r="M2267" s="274"/>
      <c r="N2267" s="261"/>
      <c r="O2267" s="261"/>
      <c r="P2267" s="273"/>
      <c r="Q2267" s="274"/>
      <c r="R2267" s="261"/>
      <c r="S2267" s="261"/>
      <c r="T2267" s="251">
        <f t="shared" si="350"/>
        <v>0</v>
      </c>
    </row>
    <row r="2268" spans="2:20" ht="15.9" hidden="1" x14ac:dyDescent="0.4">
      <c r="B2268" s="272"/>
      <c r="C2268" s="266"/>
      <c r="D2268" s="273"/>
      <c r="E2268" s="274"/>
      <c r="F2268" s="266"/>
      <c r="G2268" s="261"/>
      <c r="H2268" s="273"/>
      <c r="I2268" s="274"/>
      <c r="J2268" s="266"/>
      <c r="K2268" s="261"/>
      <c r="L2268" s="273"/>
      <c r="M2268" s="274"/>
      <c r="N2268" s="266"/>
      <c r="O2268" s="261"/>
      <c r="P2268" s="273"/>
      <c r="Q2268" s="274"/>
      <c r="R2268" s="266"/>
      <c r="S2268" s="261"/>
      <c r="T2268" s="251">
        <f t="shared" si="350"/>
        <v>0</v>
      </c>
    </row>
    <row r="2269" spans="2:20" ht="15.9" hidden="1" x14ac:dyDescent="0.4">
      <c r="B2269" s="272"/>
      <c r="C2269" s="266"/>
      <c r="D2269" s="273"/>
      <c r="E2269" s="274"/>
      <c r="F2269" s="261"/>
      <c r="G2269" s="261"/>
      <c r="H2269" s="273"/>
      <c r="I2269" s="274"/>
      <c r="J2269" s="261"/>
      <c r="K2269" s="261"/>
      <c r="L2269" s="273"/>
      <c r="M2269" s="274"/>
      <c r="N2269" s="261"/>
      <c r="O2269" s="261"/>
      <c r="P2269" s="273"/>
      <c r="Q2269" s="274"/>
      <c r="R2269" s="261"/>
      <c r="S2269" s="261"/>
      <c r="T2269" s="251">
        <f t="shared" si="350"/>
        <v>0</v>
      </c>
    </row>
    <row r="2270" spans="2:20" ht="15.9" hidden="1" x14ac:dyDescent="0.4">
      <c r="B2270" s="272"/>
      <c r="C2270" s="266"/>
      <c r="D2270" s="273"/>
      <c r="E2270" s="274"/>
      <c r="F2270" s="261"/>
      <c r="G2270" s="261"/>
      <c r="H2270" s="273"/>
      <c r="I2270" s="274"/>
      <c r="J2270" s="261"/>
      <c r="K2270" s="261"/>
      <c r="L2270" s="273"/>
      <c r="M2270" s="274"/>
      <c r="N2270" s="261"/>
      <c r="O2270" s="261"/>
      <c r="P2270" s="273"/>
      <c r="Q2270" s="274"/>
      <c r="R2270" s="261"/>
      <c r="S2270" s="261"/>
      <c r="T2270" s="251">
        <f t="shared" si="350"/>
        <v>0</v>
      </c>
    </row>
    <row r="2271" spans="2:20" ht="15.9" hidden="1" x14ac:dyDescent="0.4">
      <c r="B2271" s="272"/>
      <c r="C2271" s="266"/>
      <c r="D2271" s="273"/>
      <c r="E2271" s="274"/>
      <c r="F2271" s="261"/>
      <c r="G2271" s="261"/>
      <c r="H2271" s="273"/>
      <c r="I2271" s="274"/>
      <c r="J2271" s="261"/>
      <c r="K2271" s="261"/>
      <c r="L2271" s="273"/>
      <c r="M2271" s="274"/>
      <c r="N2271" s="261"/>
      <c r="O2271" s="261"/>
      <c r="P2271" s="273"/>
      <c r="Q2271" s="274"/>
      <c r="R2271" s="261"/>
      <c r="S2271" s="261"/>
      <c r="T2271" s="251">
        <f t="shared" si="350"/>
        <v>0</v>
      </c>
    </row>
    <row r="2272" spans="2:20" ht="15.9" hidden="1" x14ac:dyDescent="0.4">
      <c r="B2272" s="272"/>
      <c r="C2272" s="266"/>
      <c r="D2272" s="273"/>
      <c r="E2272" s="274"/>
      <c r="F2272" s="266"/>
      <c r="G2272" s="261"/>
      <c r="H2272" s="273"/>
      <c r="I2272" s="274"/>
      <c r="J2272" s="266"/>
      <c r="K2272" s="261"/>
      <c r="L2272" s="273"/>
      <c r="M2272" s="274"/>
      <c r="N2272" s="266"/>
      <c r="O2272" s="261"/>
      <c r="P2272" s="273"/>
      <c r="Q2272" s="274"/>
      <c r="R2272" s="266"/>
      <c r="S2272" s="261"/>
      <c r="T2272" s="251">
        <f t="shared" si="350"/>
        <v>0</v>
      </c>
    </row>
    <row r="2273" spans="2:20" ht="15.9" hidden="1" x14ac:dyDescent="0.4">
      <c r="B2273" s="272"/>
      <c r="C2273" s="266"/>
      <c r="D2273" s="273"/>
      <c r="E2273" s="274"/>
      <c r="F2273" s="261"/>
      <c r="G2273" s="261"/>
      <c r="H2273" s="273"/>
      <c r="I2273" s="274"/>
      <c r="J2273" s="261"/>
      <c r="K2273" s="261"/>
      <c r="L2273" s="273"/>
      <c r="M2273" s="274"/>
      <c r="N2273" s="261"/>
      <c r="O2273" s="261"/>
      <c r="P2273" s="273"/>
      <c r="Q2273" s="274"/>
      <c r="R2273" s="261"/>
      <c r="S2273" s="261"/>
      <c r="T2273" s="251">
        <f t="shared" si="350"/>
        <v>0</v>
      </c>
    </row>
    <row r="2274" spans="2:20" ht="15.9" hidden="1" x14ac:dyDescent="0.4">
      <c r="B2274" s="272"/>
      <c r="C2274" s="266"/>
      <c r="D2274" s="273"/>
      <c r="E2274" s="274"/>
      <c r="F2274" s="266"/>
      <c r="G2274" s="261"/>
      <c r="H2274" s="273"/>
      <c r="I2274" s="274"/>
      <c r="J2274" s="266"/>
      <c r="K2274" s="261"/>
      <c r="L2274" s="273"/>
      <c r="M2274" s="274"/>
      <c r="N2274" s="266"/>
      <c r="O2274" s="261"/>
      <c r="P2274" s="273"/>
      <c r="Q2274" s="274"/>
      <c r="R2274" s="266"/>
      <c r="S2274" s="261"/>
      <c r="T2274" s="251">
        <f t="shared" si="350"/>
        <v>0</v>
      </c>
    </row>
    <row r="2275" spans="2:20" ht="15.9" hidden="1" x14ac:dyDescent="0.4">
      <c r="B2275" s="272"/>
      <c r="C2275" s="266"/>
      <c r="D2275" s="273"/>
      <c r="E2275" s="274"/>
      <c r="F2275" s="261"/>
      <c r="G2275" s="261"/>
      <c r="H2275" s="273"/>
      <c r="I2275" s="274"/>
      <c r="J2275" s="261"/>
      <c r="K2275" s="261"/>
      <c r="L2275" s="273"/>
      <c r="M2275" s="274"/>
      <c r="N2275" s="261"/>
      <c r="O2275" s="261"/>
      <c r="P2275" s="273"/>
      <c r="Q2275" s="274"/>
      <c r="R2275" s="261"/>
      <c r="S2275" s="261"/>
      <c r="T2275" s="251">
        <f t="shared" si="350"/>
        <v>0</v>
      </c>
    </row>
    <row r="2276" spans="2:20" ht="15.9" hidden="1" x14ac:dyDescent="0.4">
      <c r="B2276" s="272"/>
      <c r="C2276" s="266"/>
      <c r="D2276" s="273"/>
      <c r="E2276" s="274"/>
      <c r="F2276" s="266"/>
      <c r="G2276" s="261"/>
      <c r="H2276" s="273"/>
      <c r="I2276" s="274"/>
      <c r="J2276" s="266"/>
      <c r="K2276" s="261"/>
      <c r="L2276" s="273"/>
      <c r="M2276" s="274"/>
      <c r="N2276" s="266"/>
      <c r="O2276" s="261"/>
      <c r="P2276" s="273"/>
      <c r="Q2276" s="274"/>
      <c r="R2276" s="266"/>
      <c r="S2276" s="261"/>
      <c r="T2276" s="251">
        <f t="shared" si="350"/>
        <v>0</v>
      </c>
    </row>
    <row r="2277" spans="2:20" ht="15.9" hidden="1" x14ac:dyDescent="0.4">
      <c r="B2277" s="272"/>
      <c r="C2277" s="266"/>
      <c r="D2277" s="273"/>
      <c r="E2277" s="274"/>
      <c r="F2277" s="261"/>
      <c r="G2277" s="261"/>
      <c r="H2277" s="273"/>
      <c r="I2277" s="274"/>
      <c r="J2277" s="261"/>
      <c r="K2277" s="261"/>
      <c r="L2277" s="273"/>
      <c r="M2277" s="274"/>
      <c r="N2277" s="261"/>
      <c r="O2277" s="261"/>
      <c r="P2277" s="273"/>
      <c r="Q2277" s="274"/>
      <c r="R2277" s="261"/>
      <c r="S2277" s="261"/>
      <c r="T2277" s="251">
        <f t="shared" si="350"/>
        <v>0</v>
      </c>
    </row>
    <row r="2278" spans="2:20" ht="15.9" hidden="1" x14ac:dyDescent="0.4">
      <c r="B2278" s="272"/>
      <c r="C2278" s="266"/>
      <c r="D2278" s="273"/>
      <c r="E2278" s="274"/>
      <c r="F2278" s="266"/>
      <c r="G2278" s="261"/>
      <c r="H2278" s="273"/>
      <c r="I2278" s="274"/>
      <c r="J2278" s="266"/>
      <c r="K2278" s="261"/>
      <c r="L2278" s="273"/>
      <c r="M2278" s="274"/>
      <c r="N2278" s="266"/>
      <c r="O2278" s="261"/>
      <c r="P2278" s="273"/>
      <c r="Q2278" s="274"/>
      <c r="R2278" s="266"/>
      <c r="S2278" s="261"/>
      <c r="T2278" s="251">
        <f t="shared" si="350"/>
        <v>0</v>
      </c>
    </row>
    <row r="2279" spans="2:20" ht="15.9" hidden="1" x14ac:dyDescent="0.4">
      <c r="B2279" s="272"/>
      <c r="C2279" s="266"/>
      <c r="D2279" s="273"/>
      <c r="E2279" s="274"/>
      <c r="F2279" s="261"/>
      <c r="G2279" s="261"/>
      <c r="H2279" s="273"/>
      <c r="I2279" s="274"/>
      <c r="J2279" s="261"/>
      <c r="K2279" s="261"/>
      <c r="L2279" s="273"/>
      <c r="M2279" s="274"/>
      <c r="N2279" s="261"/>
      <c r="O2279" s="261"/>
      <c r="P2279" s="273"/>
      <c r="Q2279" s="274"/>
      <c r="R2279" s="261"/>
      <c r="S2279" s="261"/>
      <c r="T2279" s="251">
        <f t="shared" si="350"/>
        <v>0</v>
      </c>
    </row>
    <row r="2280" spans="2:20" ht="15.9" hidden="1" x14ac:dyDescent="0.4">
      <c r="B2280" s="272"/>
      <c r="C2280" s="266"/>
      <c r="D2280" s="266"/>
      <c r="E2280" s="274"/>
      <c r="F2280" s="261"/>
      <c r="G2280" s="261"/>
      <c r="H2280" s="266"/>
      <c r="I2280" s="274"/>
      <c r="J2280" s="261"/>
      <c r="K2280" s="261"/>
      <c r="L2280" s="266"/>
      <c r="M2280" s="274"/>
      <c r="N2280" s="261"/>
      <c r="O2280" s="261"/>
      <c r="P2280" s="266"/>
      <c r="Q2280" s="274"/>
      <c r="R2280" s="261"/>
      <c r="S2280" s="261"/>
      <c r="T2280" s="251">
        <f t="shared" si="350"/>
        <v>0</v>
      </c>
    </row>
    <row r="2281" spans="2:20" ht="15.9" hidden="1" x14ac:dyDescent="0.4">
      <c r="B2281" s="272"/>
      <c r="C2281" s="266"/>
      <c r="D2281" s="273"/>
      <c r="E2281" s="274"/>
      <c r="F2281" s="261"/>
      <c r="G2281" s="261"/>
      <c r="H2281" s="273"/>
      <c r="I2281" s="274"/>
      <c r="J2281" s="261"/>
      <c r="K2281" s="261"/>
      <c r="L2281" s="273"/>
      <c r="M2281" s="274"/>
      <c r="N2281" s="261"/>
      <c r="O2281" s="261"/>
      <c r="P2281" s="273"/>
      <c r="Q2281" s="274"/>
      <c r="R2281" s="261"/>
      <c r="S2281" s="261"/>
      <c r="T2281" s="251">
        <f t="shared" si="350"/>
        <v>0</v>
      </c>
    </row>
    <row r="2282" spans="2:20" ht="15.9" hidden="1" x14ac:dyDescent="0.4">
      <c r="B2282" s="272"/>
      <c r="C2282" s="266"/>
      <c r="D2282" s="273"/>
      <c r="E2282" s="274"/>
      <c r="F2282" s="261"/>
      <c r="G2282" s="261"/>
      <c r="H2282" s="273"/>
      <c r="I2282" s="274"/>
      <c r="J2282" s="261"/>
      <c r="K2282" s="261"/>
      <c r="L2282" s="273"/>
      <c r="M2282" s="274"/>
      <c r="N2282" s="261"/>
      <c r="O2282" s="261"/>
      <c r="P2282" s="273"/>
      <c r="Q2282" s="274"/>
      <c r="R2282" s="261"/>
      <c r="S2282" s="261"/>
      <c r="T2282" s="251">
        <f t="shared" si="350"/>
        <v>0</v>
      </c>
    </row>
    <row r="2283" spans="2:20" ht="15.9" hidden="1" x14ac:dyDescent="0.4">
      <c r="B2283" s="272"/>
      <c r="C2283" s="266"/>
      <c r="D2283" s="273"/>
      <c r="E2283" s="274"/>
      <c r="F2283" s="261"/>
      <c r="G2283" s="261"/>
      <c r="H2283" s="273"/>
      <c r="I2283" s="274"/>
      <c r="J2283" s="261"/>
      <c r="K2283" s="261"/>
      <c r="L2283" s="273"/>
      <c r="M2283" s="274"/>
      <c r="N2283" s="261"/>
      <c r="O2283" s="261"/>
      <c r="P2283" s="273"/>
      <c r="Q2283" s="274"/>
      <c r="R2283" s="261"/>
      <c r="S2283" s="261"/>
      <c r="T2283" s="251">
        <f t="shared" si="350"/>
        <v>0</v>
      </c>
    </row>
    <row r="2284" spans="2:20" ht="15.9" hidden="1" x14ac:dyDescent="0.4">
      <c r="B2284" s="272"/>
      <c r="C2284" s="266"/>
      <c r="D2284" s="273"/>
      <c r="E2284" s="274"/>
      <c r="F2284" s="261"/>
      <c r="G2284" s="261"/>
      <c r="H2284" s="273"/>
      <c r="I2284" s="274"/>
      <c r="J2284" s="261"/>
      <c r="K2284" s="261"/>
      <c r="L2284" s="273"/>
      <c r="M2284" s="274"/>
      <c r="N2284" s="261"/>
      <c r="O2284" s="261"/>
      <c r="P2284" s="273"/>
      <c r="Q2284" s="274"/>
      <c r="R2284" s="261"/>
      <c r="S2284" s="261"/>
      <c r="T2284" s="251">
        <f t="shared" si="350"/>
        <v>0</v>
      </c>
    </row>
    <row r="2285" spans="2:20" ht="15.9" hidden="1" x14ac:dyDescent="0.4">
      <c r="B2285" s="272"/>
      <c r="C2285" s="266"/>
      <c r="D2285" s="280"/>
      <c r="E2285" s="274"/>
      <c r="F2285" s="266"/>
      <c r="G2285" s="261"/>
      <c r="H2285" s="280"/>
      <c r="I2285" s="274"/>
      <c r="J2285" s="266"/>
      <c r="K2285" s="261"/>
      <c r="L2285" s="280"/>
      <c r="M2285" s="274"/>
      <c r="N2285" s="266"/>
      <c r="O2285" s="261"/>
      <c r="P2285" s="280"/>
      <c r="Q2285" s="274"/>
      <c r="R2285" s="266"/>
      <c r="S2285" s="261"/>
      <c r="T2285" s="251">
        <f t="shared" si="350"/>
        <v>0</v>
      </c>
    </row>
    <row r="2286" spans="2:20" ht="15.9" hidden="1" x14ac:dyDescent="0.4">
      <c r="B2286" s="272"/>
      <c r="C2286" s="266"/>
      <c r="D2286" s="273"/>
      <c r="E2286" s="274"/>
      <c r="F2286" s="261"/>
      <c r="G2286" s="261"/>
      <c r="H2286" s="273"/>
      <c r="I2286" s="274"/>
      <c r="J2286" s="261"/>
      <c r="K2286" s="261"/>
      <c r="L2286" s="273"/>
      <c r="M2286" s="274"/>
      <c r="N2286" s="261"/>
      <c r="O2286" s="261"/>
      <c r="P2286" s="273"/>
      <c r="Q2286" s="274"/>
      <c r="R2286" s="261"/>
      <c r="S2286" s="261"/>
      <c r="T2286" s="251">
        <f t="shared" si="350"/>
        <v>0</v>
      </c>
    </row>
    <row r="2287" spans="2:20" ht="15.9" hidden="1" x14ac:dyDescent="0.4">
      <c r="B2287" s="272"/>
      <c r="C2287" s="266"/>
      <c r="D2287" s="280"/>
      <c r="E2287" s="274"/>
      <c r="F2287" s="266"/>
      <c r="G2287" s="261"/>
      <c r="H2287" s="280"/>
      <c r="I2287" s="274"/>
      <c r="J2287" s="266"/>
      <c r="K2287" s="261"/>
      <c r="L2287" s="280"/>
      <c r="M2287" s="274"/>
      <c r="N2287" s="266"/>
      <c r="O2287" s="261"/>
      <c r="P2287" s="280"/>
      <c r="Q2287" s="274"/>
      <c r="R2287" s="266"/>
      <c r="S2287" s="261"/>
      <c r="T2287" s="251">
        <f t="shared" si="350"/>
        <v>0</v>
      </c>
    </row>
    <row r="2288" spans="2:20" ht="15.9" hidden="1" x14ac:dyDescent="0.4">
      <c r="B2288" s="272"/>
      <c r="C2288" s="266"/>
      <c r="D2288" s="273"/>
      <c r="E2288" s="274"/>
      <c r="F2288" s="261"/>
      <c r="G2288" s="261"/>
      <c r="H2288" s="273"/>
      <c r="I2288" s="274"/>
      <c r="J2288" s="261"/>
      <c r="K2288" s="261"/>
      <c r="L2288" s="273"/>
      <c r="M2288" s="274"/>
      <c r="N2288" s="261"/>
      <c r="O2288" s="261"/>
      <c r="P2288" s="273"/>
      <c r="Q2288" s="274"/>
      <c r="R2288" s="261"/>
      <c r="S2288" s="261"/>
      <c r="T2288" s="251">
        <f t="shared" si="350"/>
        <v>0</v>
      </c>
    </row>
    <row r="2289" spans="2:20" ht="15.9" hidden="1" x14ac:dyDescent="0.4">
      <c r="B2289" s="272"/>
      <c r="C2289" s="266"/>
      <c r="D2289" s="280"/>
      <c r="E2289" s="274"/>
      <c r="F2289" s="266"/>
      <c r="G2289" s="261"/>
      <c r="H2289" s="280"/>
      <c r="I2289" s="274"/>
      <c r="J2289" s="266"/>
      <c r="K2289" s="261"/>
      <c r="L2289" s="280"/>
      <c r="M2289" s="274"/>
      <c r="N2289" s="266"/>
      <c r="O2289" s="261"/>
      <c r="P2289" s="280"/>
      <c r="Q2289" s="274"/>
      <c r="R2289" s="266"/>
      <c r="S2289" s="261"/>
      <c r="T2289" s="251">
        <f t="shared" si="350"/>
        <v>0</v>
      </c>
    </row>
    <row r="2290" spans="2:20" ht="15.9" hidden="1" x14ac:dyDescent="0.4">
      <c r="B2290" s="272"/>
      <c r="C2290" s="266"/>
      <c r="D2290" s="273"/>
      <c r="E2290" s="274"/>
      <c r="F2290" s="261"/>
      <c r="G2290" s="261"/>
      <c r="H2290" s="273"/>
      <c r="I2290" s="274"/>
      <c r="J2290" s="261"/>
      <c r="K2290" s="261"/>
      <c r="L2290" s="273"/>
      <c r="M2290" s="274"/>
      <c r="N2290" s="261"/>
      <c r="O2290" s="261"/>
      <c r="P2290" s="273"/>
      <c r="Q2290" s="274"/>
      <c r="R2290" s="261"/>
      <c r="S2290" s="261"/>
      <c r="T2290" s="251">
        <f t="shared" si="350"/>
        <v>0</v>
      </c>
    </row>
    <row r="2291" spans="2:20" ht="15.9" hidden="1" x14ac:dyDescent="0.4">
      <c r="B2291" s="272"/>
      <c r="C2291" s="266"/>
      <c r="D2291" s="280"/>
      <c r="E2291" s="274"/>
      <c r="F2291" s="266"/>
      <c r="G2291" s="261"/>
      <c r="H2291" s="280"/>
      <c r="I2291" s="274"/>
      <c r="J2291" s="266"/>
      <c r="K2291" s="261"/>
      <c r="L2291" s="280"/>
      <c r="M2291" s="274"/>
      <c r="N2291" s="266"/>
      <c r="O2291" s="261"/>
      <c r="P2291" s="280"/>
      <c r="Q2291" s="274"/>
      <c r="R2291" s="266"/>
      <c r="S2291" s="261"/>
      <c r="T2291" s="251">
        <f t="shared" si="350"/>
        <v>0</v>
      </c>
    </row>
    <row r="2292" spans="2:20" ht="15.9" hidden="1" x14ac:dyDescent="0.4">
      <c r="B2292" s="272"/>
      <c r="C2292" s="266"/>
      <c r="D2292" s="273"/>
      <c r="E2292" s="274"/>
      <c r="F2292" s="261"/>
      <c r="G2292" s="261"/>
      <c r="H2292" s="273"/>
      <c r="I2292" s="274"/>
      <c r="J2292" s="261"/>
      <c r="K2292" s="261"/>
      <c r="L2292" s="273"/>
      <c r="M2292" s="274"/>
      <c r="N2292" s="261"/>
      <c r="O2292" s="261"/>
      <c r="P2292" s="273"/>
      <c r="Q2292" s="274"/>
      <c r="R2292" s="261"/>
      <c r="S2292" s="261"/>
      <c r="T2292" s="251">
        <f t="shared" si="350"/>
        <v>0</v>
      </c>
    </row>
    <row r="2293" spans="2:20" ht="15.9" hidden="1" x14ac:dyDescent="0.4">
      <c r="B2293" s="272"/>
      <c r="C2293" s="266"/>
      <c r="D2293" s="280"/>
      <c r="E2293" s="274"/>
      <c r="F2293" s="266"/>
      <c r="G2293" s="261"/>
      <c r="H2293" s="280"/>
      <c r="I2293" s="274"/>
      <c r="J2293" s="266"/>
      <c r="K2293" s="261"/>
      <c r="L2293" s="280"/>
      <c r="M2293" s="274"/>
      <c r="N2293" s="266"/>
      <c r="O2293" s="261"/>
      <c r="P2293" s="280"/>
      <c r="Q2293" s="274"/>
      <c r="R2293" s="266"/>
      <c r="S2293" s="261"/>
      <c r="T2293" s="251">
        <f t="shared" si="350"/>
        <v>0</v>
      </c>
    </row>
    <row r="2294" spans="2:20" ht="15.9" hidden="1" x14ac:dyDescent="0.4">
      <c r="B2294" s="272"/>
      <c r="C2294" s="266"/>
      <c r="D2294" s="273"/>
      <c r="E2294" s="274"/>
      <c r="F2294" s="261"/>
      <c r="G2294" s="261"/>
      <c r="H2294" s="273"/>
      <c r="I2294" s="274"/>
      <c r="J2294" s="261"/>
      <c r="K2294" s="261"/>
      <c r="L2294" s="273"/>
      <c r="M2294" s="274"/>
      <c r="N2294" s="261"/>
      <c r="O2294" s="261"/>
      <c r="P2294" s="273"/>
      <c r="Q2294" s="274"/>
      <c r="R2294" s="261"/>
      <c r="S2294" s="261"/>
      <c r="T2294" s="251">
        <f t="shared" si="350"/>
        <v>0</v>
      </c>
    </row>
    <row r="2295" spans="2:20" ht="15.9" hidden="1" x14ac:dyDescent="0.4">
      <c r="B2295" s="272"/>
      <c r="C2295" s="266"/>
      <c r="D2295" s="280"/>
      <c r="E2295" s="274"/>
      <c r="F2295" s="266"/>
      <c r="G2295" s="261"/>
      <c r="H2295" s="280"/>
      <c r="I2295" s="274"/>
      <c r="J2295" s="266"/>
      <c r="K2295" s="261"/>
      <c r="L2295" s="280"/>
      <c r="M2295" s="274"/>
      <c r="N2295" s="266"/>
      <c r="O2295" s="261"/>
      <c r="P2295" s="280"/>
      <c r="Q2295" s="274"/>
      <c r="R2295" s="266"/>
      <c r="S2295" s="261"/>
      <c r="T2295" s="251">
        <f t="shared" si="350"/>
        <v>0</v>
      </c>
    </row>
    <row r="2296" spans="2:20" ht="15.9" hidden="1" x14ac:dyDescent="0.4">
      <c r="B2296" s="272"/>
      <c r="C2296" s="266"/>
      <c r="D2296" s="273"/>
      <c r="E2296" s="274"/>
      <c r="F2296" s="261"/>
      <c r="G2296" s="261"/>
      <c r="H2296" s="273"/>
      <c r="I2296" s="274"/>
      <c r="J2296" s="261"/>
      <c r="K2296" s="261"/>
      <c r="L2296" s="273"/>
      <c r="M2296" s="274"/>
      <c r="N2296" s="261"/>
      <c r="O2296" s="261"/>
      <c r="P2296" s="273"/>
      <c r="Q2296" s="274"/>
      <c r="R2296" s="261"/>
      <c r="S2296" s="261"/>
      <c r="T2296" s="251">
        <f t="shared" si="350"/>
        <v>0</v>
      </c>
    </row>
    <row r="2297" spans="2:20" ht="15.9" hidden="1" x14ac:dyDescent="0.4">
      <c r="B2297" s="272"/>
      <c r="C2297" s="266"/>
      <c r="D2297" s="280"/>
      <c r="E2297" s="274"/>
      <c r="F2297" s="266"/>
      <c r="G2297" s="261"/>
      <c r="H2297" s="280"/>
      <c r="I2297" s="274"/>
      <c r="J2297" s="266"/>
      <c r="K2297" s="261"/>
      <c r="L2297" s="280"/>
      <c r="M2297" s="274"/>
      <c r="N2297" s="266"/>
      <c r="O2297" s="261"/>
      <c r="P2297" s="280"/>
      <c r="Q2297" s="274"/>
      <c r="R2297" s="266"/>
      <c r="S2297" s="261"/>
      <c r="T2297" s="251">
        <f t="shared" si="350"/>
        <v>0</v>
      </c>
    </row>
    <row r="2298" spans="2:20" ht="15.9" hidden="1" x14ac:dyDescent="0.4">
      <c r="B2298" s="272"/>
      <c r="C2298" s="266"/>
      <c r="D2298" s="273"/>
      <c r="E2298" s="274"/>
      <c r="F2298" s="261"/>
      <c r="G2298" s="261"/>
      <c r="H2298" s="273"/>
      <c r="I2298" s="274"/>
      <c r="J2298" s="261"/>
      <c r="K2298" s="261"/>
      <c r="L2298" s="273"/>
      <c r="M2298" s="274"/>
      <c r="N2298" s="261"/>
      <c r="O2298" s="261"/>
      <c r="P2298" s="273"/>
      <c r="Q2298" s="274"/>
      <c r="R2298" s="261"/>
      <c r="S2298" s="261"/>
      <c r="T2298" s="251">
        <f t="shared" si="350"/>
        <v>0</v>
      </c>
    </row>
    <row r="2299" spans="2:20" ht="15.9" hidden="1" x14ac:dyDescent="0.4">
      <c r="B2299" s="272"/>
      <c r="C2299" s="266"/>
      <c r="D2299" s="280"/>
      <c r="E2299" s="274"/>
      <c r="F2299" s="266"/>
      <c r="G2299" s="261"/>
      <c r="H2299" s="280"/>
      <c r="I2299" s="274"/>
      <c r="J2299" s="266"/>
      <c r="K2299" s="261"/>
      <c r="L2299" s="280"/>
      <c r="M2299" s="274"/>
      <c r="N2299" s="266"/>
      <c r="O2299" s="261"/>
      <c r="P2299" s="280"/>
      <c r="Q2299" s="274"/>
      <c r="R2299" s="266"/>
      <c r="S2299" s="261"/>
      <c r="T2299" s="251">
        <f t="shared" si="350"/>
        <v>0</v>
      </c>
    </row>
    <row r="2300" spans="2:20" ht="15.9" hidden="1" x14ac:dyDescent="0.4">
      <c r="B2300" s="272"/>
      <c r="C2300" s="266"/>
      <c r="D2300" s="273"/>
      <c r="E2300" s="274"/>
      <c r="F2300" s="261"/>
      <c r="G2300" s="261"/>
      <c r="H2300" s="273"/>
      <c r="I2300" s="274"/>
      <c r="J2300" s="261"/>
      <c r="K2300" s="261"/>
      <c r="L2300" s="273"/>
      <c r="M2300" s="274"/>
      <c r="N2300" s="261"/>
      <c r="O2300" s="261"/>
      <c r="P2300" s="273"/>
      <c r="Q2300" s="274"/>
      <c r="R2300" s="261"/>
      <c r="S2300" s="261"/>
      <c r="T2300" s="251">
        <f t="shared" si="350"/>
        <v>0</v>
      </c>
    </row>
    <row r="2301" spans="2:20" ht="15.9" hidden="1" x14ac:dyDescent="0.4">
      <c r="B2301" s="272"/>
      <c r="C2301" s="266"/>
      <c r="D2301" s="273"/>
      <c r="E2301" s="274"/>
      <c r="F2301" s="261"/>
      <c r="G2301" s="261"/>
      <c r="H2301" s="273"/>
      <c r="I2301" s="274"/>
      <c r="J2301" s="261"/>
      <c r="K2301" s="261"/>
      <c r="L2301" s="273"/>
      <c r="M2301" s="274"/>
      <c r="N2301" s="261"/>
      <c r="O2301" s="261"/>
      <c r="P2301" s="273"/>
      <c r="Q2301" s="274"/>
      <c r="R2301" s="261"/>
      <c r="S2301" s="261"/>
      <c r="T2301" s="251">
        <f t="shared" si="350"/>
        <v>0</v>
      </c>
    </row>
    <row r="2302" spans="2:20" ht="15.9" hidden="1" x14ac:dyDescent="0.4">
      <c r="B2302" s="272"/>
      <c r="C2302" s="266"/>
      <c r="D2302" s="273"/>
      <c r="E2302" s="274"/>
      <c r="F2302" s="261"/>
      <c r="G2302" s="261"/>
      <c r="H2302" s="273"/>
      <c r="I2302" s="274"/>
      <c r="J2302" s="261"/>
      <c r="K2302" s="261"/>
      <c r="L2302" s="273"/>
      <c r="M2302" s="274"/>
      <c r="N2302" s="261"/>
      <c r="O2302" s="261"/>
      <c r="P2302" s="273"/>
      <c r="Q2302" s="274"/>
      <c r="R2302" s="261"/>
      <c r="S2302" s="261"/>
      <c r="T2302" s="251">
        <f t="shared" si="350"/>
        <v>0</v>
      </c>
    </row>
    <row r="2303" spans="2:20" ht="15.9" hidden="1" collapsed="1" x14ac:dyDescent="0.4">
      <c r="B2303" s="268" t="s">
        <v>747</v>
      </c>
      <c r="C2303" s="180" t="s">
        <v>748</v>
      </c>
      <c r="D2303" s="254">
        <f>D2304+D2329+D2320+D2337</f>
        <v>0</v>
      </c>
      <c r="E2303" s="270" t="s">
        <v>27</v>
      </c>
      <c r="F2303" s="254">
        <v>0</v>
      </c>
      <c r="G2303" s="254">
        <f>G2304+G2329+G2320+G2337+G2349</f>
        <v>1310616000</v>
      </c>
      <c r="H2303" s="254">
        <f>H2304+H2329+H2320+H2337</f>
        <v>0</v>
      </c>
      <c r="I2303" s="270" t="s">
        <v>27</v>
      </c>
      <c r="J2303" s="254">
        <v>0</v>
      </c>
      <c r="K2303" s="254">
        <f>K2304+K2329+K2320+K2337+K2349</f>
        <v>1310616000</v>
      </c>
      <c r="L2303" s="254">
        <f>L2304+L2329+L2320+L2337</f>
        <v>0</v>
      </c>
      <c r="M2303" s="270" t="s">
        <v>27</v>
      </c>
      <c r="N2303" s="254">
        <v>0</v>
      </c>
      <c r="O2303" s="254">
        <f>O2304+O2329+O2320+O2337+O2349</f>
        <v>1310616000</v>
      </c>
      <c r="P2303" s="254">
        <v>0</v>
      </c>
      <c r="Q2303" s="270" t="s">
        <v>27</v>
      </c>
      <c r="R2303" s="254">
        <v>0</v>
      </c>
      <c r="S2303" s="254">
        <f>S2304+S2329+S2320+S2337+S2349</f>
        <v>1310616000</v>
      </c>
      <c r="T2303" s="251">
        <f t="shared" si="350"/>
        <v>0</v>
      </c>
    </row>
    <row r="2304" spans="2:20" ht="15.9" hidden="1" x14ac:dyDescent="0.4">
      <c r="B2304" s="208"/>
      <c r="C2304" s="180"/>
      <c r="D2304" s="269"/>
      <c r="E2304" s="270"/>
      <c r="F2304" s="254"/>
      <c r="G2304" s="254"/>
      <c r="H2304" s="269"/>
      <c r="I2304" s="270"/>
      <c r="J2304" s="254"/>
      <c r="K2304" s="254"/>
      <c r="L2304" s="269"/>
      <c r="M2304" s="270"/>
      <c r="N2304" s="254"/>
      <c r="O2304" s="254"/>
      <c r="P2304" s="269"/>
      <c r="Q2304" s="270"/>
      <c r="R2304" s="254"/>
      <c r="S2304" s="254"/>
      <c r="T2304" s="251">
        <f t="shared" si="350"/>
        <v>0</v>
      </c>
    </row>
    <row r="2305" spans="2:20" ht="15.9" hidden="1" x14ac:dyDescent="0.4">
      <c r="B2305" s="208"/>
      <c r="C2305" s="180"/>
      <c r="D2305" s="178"/>
      <c r="E2305" s="179"/>
      <c r="F2305" s="302"/>
      <c r="G2305" s="254"/>
      <c r="H2305" s="178"/>
      <c r="I2305" s="179"/>
      <c r="J2305" s="302"/>
      <c r="K2305" s="254"/>
      <c r="L2305" s="178"/>
      <c r="M2305" s="179"/>
      <c r="N2305" s="302"/>
      <c r="O2305" s="254"/>
      <c r="P2305" s="178"/>
      <c r="Q2305" s="179"/>
      <c r="R2305" s="302"/>
      <c r="S2305" s="254"/>
      <c r="T2305" s="251">
        <f t="shared" si="350"/>
        <v>0</v>
      </c>
    </row>
    <row r="2306" spans="2:20" ht="15.9" hidden="1" x14ac:dyDescent="0.4">
      <c r="B2306" s="208"/>
      <c r="C2306" s="180"/>
      <c r="D2306" s="178"/>
      <c r="E2306" s="179"/>
      <c r="F2306" s="254"/>
      <c r="G2306" s="254"/>
      <c r="H2306" s="178"/>
      <c r="I2306" s="179"/>
      <c r="J2306" s="254"/>
      <c r="K2306" s="254"/>
      <c r="L2306" s="178"/>
      <c r="M2306" s="179"/>
      <c r="N2306" s="254"/>
      <c r="O2306" s="254"/>
      <c r="P2306" s="178"/>
      <c r="Q2306" s="179"/>
      <c r="R2306" s="254"/>
      <c r="S2306" s="254"/>
      <c r="T2306" s="251">
        <f t="shared" si="350"/>
        <v>0</v>
      </c>
    </row>
    <row r="2307" spans="2:20" ht="15.9" hidden="1" x14ac:dyDescent="0.4">
      <c r="B2307" s="208"/>
      <c r="C2307" s="180"/>
      <c r="D2307" s="178"/>
      <c r="E2307" s="179"/>
      <c r="F2307" s="180"/>
      <c r="G2307" s="254"/>
      <c r="H2307" s="178"/>
      <c r="I2307" s="179"/>
      <c r="J2307" s="180"/>
      <c r="K2307" s="254"/>
      <c r="L2307" s="178"/>
      <c r="M2307" s="179"/>
      <c r="N2307" s="180"/>
      <c r="O2307" s="254"/>
      <c r="P2307" s="178"/>
      <c r="Q2307" s="179"/>
      <c r="R2307" s="180"/>
      <c r="S2307" s="254"/>
      <c r="T2307" s="251">
        <f t="shared" si="350"/>
        <v>0</v>
      </c>
    </row>
    <row r="2308" spans="2:20" ht="15.9" hidden="1" x14ac:dyDescent="0.4">
      <c r="B2308" s="208"/>
      <c r="C2308" s="180"/>
      <c r="D2308" s="178"/>
      <c r="E2308" s="179"/>
      <c r="F2308" s="254"/>
      <c r="G2308" s="254"/>
      <c r="H2308" s="178"/>
      <c r="I2308" s="179"/>
      <c r="J2308" s="254"/>
      <c r="K2308" s="254"/>
      <c r="L2308" s="178"/>
      <c r="M2308" s="179"/>
      <c r="N2308" s="254"/>
      <c r="O2308" s="254"/>
      <c r="P2308" s="178"/>
      <c r="Q2308" s="179"/>
      <c r="R2308" s="254"/>
      <c r="S2308" s="254"/>
      <c r="T2308" s="251">
        <f t="shared" si="350"/>
        <v>0</v>
      </c>
    </row>
    <row r="2309" spans="2:20" ht="15.9" hidden="1" x14ac:dyDescent="0.4">
      <c r="B2309" s="303"/>
      <c r="C2309" s="180"/>
      <c r="D2309" s="178"/>
      <c r="E2309" s="179"/>
      <c r="F2309" s="180"/>
      <c r="G2309" s="254"/>
      <c r="H2309" s="178"/>
      <c r="I2309" s="179"/>
      <c r="J2309" s="180"/>
      <c r="K2309" s="254"/>
      <c r="L2309" s="178"/>
      <c r="M2309" s="179"/>
      <c r="N2309" s="180"/>
      <c r="O2309" s="254"/>
      <c r="P2309" s="178"/>
      <c r="Q2309" s="179"/>
      <c r="R2309" s="180"/>
      <c r="S2309" s="254"/>
      <c r="T2309" s="251">
        <f t="shared" si="350"/>
        <v>0</v>
      </c>
    </row>
    <row r="2310" spans="2:20" ht="15.9" hidden="1" x14ac:dyDescent="0.4">
      <c r="B2310" s="208"/>
      <c r="C2310" s="180"/>
      <c r="D2310" s="178"/>
      <c r="E2310" s="179"/>
      <c r="F2310" s="254"/>
      <c r="G2310" s="254"/>
      <c r="H2310" s="178"/>
      <c r="I2310" s="179"/>
      <c r="J2310" s="254"/>
      <c r="K2310" s="254"/>
      <c r="L2310" s="178"/>
      <c r="M2310" s="179"/>
      <c r="N2310" s="254"/>
      <c r="O2310" s="254"/>
      <c r="P2310" s="178"/>
      <c r="Q2310" s="179"/>
      <c r="R2310" s="254"/>
      <c r="S2310" s="254"/>
      <c r="T2310" s="251">
        <f t="shared" si="350"/>
        <v>0</v>
      </c>
    </row>
    <row r="2311" spans="2:20" ht="15.9" hidden="1" x14ac:dyDescent="0.4">
      <c r="B2311" s="208"/>
      <c r="C2311" s="180"/>
      <c r="D2311" s="178"/>
      <c r="E2311" s="179"/>
      <c r="F2311" s="254"/>
      <c r="G2311" s="254"/>
      <c r="H2311" s="178"/>
      <c r="I2311" s="179"/>
      <c r="J2311" s="254"/>
      <c r="K2311" s="254"/>
      <c r="L2311" s="178"/>
      <c r="M2311" s="179"/>
      <c r="N2311" s="254"/>
      <c r="O2311" s="254"/>
      <c r="P2311" s="178"/>
      <c r="Q2311" s="179"/>
      <c r="R2311" s="254"/>
      <c r="S2311" s="254"/>
      <c r="T2311" s="251">
        <f t="shared" si="350"/>
        <v>0</v>
      </c>
    </row>
    <row r="2312" spans="2:20" ht="15.9" hidden="1" x14ac:dyDescent="0.4">
      <c r="B2312" s="208"/>
      <c r="C2312" s="180"/>
      <c r="D2312" s="178"/>
      <c r="E2312" s="179"/>
      <c r="F2312" s="254"/>
      <c r="G2312" s="254"/>
      <c r="H2312" s="178"/>
      <c r="I2312" s="179"/>
      <c r="J2312" s="254"/>
      <c r="K2312" s="254"/>
      <c r="L2312" s="178"/>
      <c r="M2312" s="179"/>
      <c r="N2312" s="254"/>
      <c r="O2312" s="254"/>
      <c r="P2312" s="178"/>
      <c r="Q2312" s="179"/>
      <c r="R2312" s="254"/>
      <c r="S2312" s="254"/>
      <c r="T2312" s="251">
        <f t="shared" si="350"/>
        <v>0</v>
      </c>
    </row>
    <row r="2313" spans="2:20" ht="15.9" hidden="1" x14ac:dyDescent="0.4">
      <c r="B2313" s="208"/>
      <c r="C2313" s="180"/>
      <c r="D2313" s="178"/>
      <c r="E2313" s="179"/>
      <c r="F2313" s="254"/>
      <c r="G2313" s="254"/>
      <c r="H2313" s="178"/>
      <c r="I2313" s="179"/>
      <c r="J2313" s="254"/>
      <c r="K2313" s="254"/>
      <c r="L2313" s="178"/>
      <c r="M2313" s="179"/>
      <c r="N2313" s="254"/>
      <c r="O2313" s="254"/>
      <c r="P2313" s="178"/>
      <c r="Q2313" s="179"/>
      <c r="R2313" s="254"/>
      <c r="S2313" s="254"/>
      <c r="T2313" s="251">
        <f t="shared" si="350"/>
        <v>0</v>
      </c>
    </row>
    <row r="2314" spans="2:20" ht="15.9" hidden="1" x14ac:dyDescent="0.4">
      <c r="B2314" s="208"/>
      <c r="C2314" s="180"/>
      <c r="D2314" s="178"/>
      <c r="E2314" s="179"/>
      <c r="F2314" s="254"/>
      <c r="G2314" s="254"/>
      <c r="H2314" s="178"/>
      <c r="I2314" s="179"/>
      <c r="J2314" s="254"/>
      <c r="K2314" s="254"/>
      <c r="L2314" s="178"/>
      <c r="M2314" s="179"/>
      <c r="N2314" s="254"/>
      <c r="O2314" s="254"/>
      <c r="P2314" s="178"/>
      <c r="Q2314" s="179"/>
      <c r="R2314" s="254"/>
      <c r="S2314" s="254"/>
      <c r="T2314" s="251">
        <f t="shared" si="350"/>
        <v>0</v>
      </c>
    </row>
    <row r="2315" spans="2:20" ht="15.9" hidden="1" x14ac:dyDescent="0.4">
      <c r="B2315" s="208"/>
      <c r="C2315" s="180"/>
      <c r="D2315" s="178"/>
      <c r="E2315" s="179"/>
      <c r="F2315" s="254"/>
      <c r="G2315" s="254"/>
      <c r="H2315" s="178"/>
      <c r="I2315" s="179"/>
      <c r="J2315" s="254"/>
      <c r="K2315" s="254"/>
      <c r="L2315" s="178"/>
      <c r="M2315" s="179"/>
      <c r="N2315" s="254"/>
      <c r="O2315" s="254"/>
      <c r="P2315" s="178"/>
      <c r="Q2315" s="179"/>
      <c r="R2315" s="254"/>
      <c r="S2315" s="254"/>
      <c r="T2315" s="251">
        <f t="shared" si="350"/>
        <v>0</v>
      </c>
    </row>
    <row r="2316" spans="2:20" ht="15.9" hidden="1" x14ac:dyDescent="0.4">
      <c r="B2316" s="208"/>
      <c r="C2316" s="180"/>
      <c r="D2316" s="178"/>
      <c r="E2316" s="179"/>
      <c r="F2316" s="254"/>
      <c r="G2316" s="254"/>
      <c r="H2316" s="178"/>
      <c r="I2316" s="179"/>
      <c r="J2316" s="254"/>
      <c r="K2316" s="254"/>
      <c r="L2316" s="178"/>
      <c r="M2316" s="179"/>
      <c r="N2316" s="254"/>
      <c r="O2316" s="254"/>
      <c r="P2316" s="178"/>
      <c r="Q2316" s="179"/>
      <c r="R2316" s="254"/>
      <c r="S2316" s="254"/>
      <c r="T2316" s="251">
        <f t="shared" si="350"/>
        <v>0</v>
      </c>
    </row>
    <row r="2317" spans="2:20" ht="15.9" hidden="1" x14ac:dyDescent="0.4">
      <c r="B2317" s="208"/>
      <c r="C2317" s="180"/>
      <c r="D2317" s="178"/>
      <c r="E2317" s="179"/>
      <c r="F2317" s="254"/>
      <c r="G2317" s="254"/>
      <c r="H2317" s="178"/>
      <c r="I2317" s="179"/>
      <c r="J2317" s="254"/>
      <c r="K2317" s="254"/>
      <c r="L2317" s="178"/>
      <c r="M2317" s="179"/>
      <c r="N2317" s="254"/>
      <c r="O2317" s="254"/>
      <c r="P2317" s="178"/>
      <c r="Q2317" s="179"/>
      <c r="R2317" s="254"/>
      <c r="S2317" s="254"/>
      <c r="T2317" s="251">
        <f t="shared" si="350"/>
        <v>0</v>
      </c>
    </row>
    <row r="2318" spans="2:20" ht="15.9" hidden="1" x14ac:dyDescent="0.4">
      <c r="B2318" s="208"/>
      <c r="C2318" s="180"/>
      <c r="D2318" s="178"/>
      <c r="E2318" s="179"/>
      <c r="F2318" s="180"/>
      <c r="G2318" s="254"/>
      <c r="H2318" s="178"/>
      <c r="I2318" s="179"/>
      <c r="J2318" s="180"/>
      <c r="K2318" s="254"/>
      <c r="L2318" s="178"/>
      <c r="M2318" s="179"/>
      <c r="N2318" s="180"/>
      <c r="O2318" s="254"/>
      <c r="P2318" s="178"/>
      <c r="Q2318" s="179"/>
      <c r="R2318" s="180"/>
      <c r="S2318" s="254"/>
      <c r="T2318" s="251">
        <f t="shared" si="350"/>
        <v>0</v>
      </c>
    </row>
    <row r="2319" spans="2:20" ht="15.9" hidden="1" x14ac:dyDescent="0.4">
      <c r="B2319" s="208"/>
      <c r="C2319" s="293"/>
      <c r="D2319" s="304"/>
      <c r="E2319" s="293"/>
      <c r="F2319" s="293"/>
      <c r="G2319" s="254"/>
      <c r="H2319" s="304"/>
      <c r="I2319" s="293"/>
      <c r="J2319" s="293"/>
      <c r="K2319" s="254"/>
      <c r="L2319" s="304"/>
      <c r="M2319" s="293"/>
      <c r="N2319" s="293"/>
      <c r="O2319" s="254"/>
      <c r="P2319" s="304"/>
      <c r="Q2319" s="293"/>
      <c r="R2319" s="293"/>
      <c r="S2319" s="254"/>
      <c r="T2319" s="251">
        <f t="shared" si="350"/>
        <v>0</v>
      </c>
    </row>
    <row r="2320" spans="2:20" ht="15.9" hidden="1" x14ac:dyDescent="0.4">
      <c r="B2320" s="208"/>
      <c r="C2320" s="180"/>
      <c r="D2320" s="269"/>
      <c r="E2320" s="270"/>
      <c r="F2320" s="254"/>
      <c r="G2320" s="254"/>
      <c r="H2320" s="269"/>
      <c r="I2320" s="270"/>
      <c r="J2320" s="254"/>
      <c r="K2320" s="254"/>
      <c r="L2320" s="269"/>
      <c r="M2320" s="270"/>
      <c r="N2320" s="254"/>
      <c r="O2320" s="254"/>
      <c r="P2320" s="269"/>
      <c r="Q2320" s="270"/>
      <c r="R2320" s="254"/>
      <c r="S2320" s="254"/>
      <c r="T2320" s="251">
        <f t="shared" si="350"/>
        <v>0</v>
      </c>
    </row>
    <row r="2321" spans="2:20" ht="15.9" hidden="1" x14ac:dyDescent="0.4">
      <c r="B2321" s="208"/>
      <c r="C2321" s="180"/>
      <c r="D2321" s="178"/>
      <c r="E2321" s="179"/>
      <c r="F2321" s="180"/>
      <c r="G2321" s="254"/>
      <c r="H2321" s="178"/>
      <c r="I2321" s="179"/>
      <c r="J2321" s="180"/>
      <c r="K2321" s="254"/>
      <c r="L2321" s="178"/>
      <c r="M2321" s="179"/>
      <c r="N2321" s="180"/>
      <c r="O2321" s="254"/>
      <c r="P2321" s="178"/>
      <c r="Q2321" s="179"/>
      <c r="R2321" s="180"/>
      <c r="S2321" s="254"/>
      <c r="T2321" s="251">
        <f t="shared" si="350"/>
        <v>0</v>
      </c>
    </row>
    <row r="2322" spans="2:20" ht="15.9" hidden="1" x14ac:dyDescent="0.4">
      <c r="B2322" s="208"/>
      <c r="C2322" s="180"/>
      <c r="D2322" s="178"/>
      <c r="E2322" s="179"/>
      <c r="F2322" s="254"/>
      <c r="G2322" s="254"/>
      <c r="H2322" s="178"/>
      <c r="I2322" s="179"/>
      <c r="J2322" s="254"/>
      <c r="K2322" s="254"/>
      <c r="L2322" s="178"/>
      <c r="M2322" s="179"/>
      <c r="N2322" s="254"/>
      <c r="O2322" s="254"/>
      <c r="P2322" s="178"/>
      <c r="Q2322" s="179"/>
      <c r="R2322" s="254"/>
      <c r="S2322" s="254"/>
      <c r="T2322" s="251">
        <f t="shared" si="350"/>
        <v>0</v>
      </c>
    </row>
    <row r="2323" spans="2:20" ht="15.9" hidden="1" x14ac:dyDescent="0.4">
      <c r="B2323" s="208"/>
      <c r="C2323" s="180"/>
      <c r="D2323" s="178"/>
      <c r="E2323" s="179"/>
      <c r="F2323" s="302"/>
      <c r="G2323" s="254"/>
      <c r="H2323" s="178"/>
      <c r="I2323" s="179"/>
      <c r="J2323" s="302"/>
      <c r="K2323" s="254"/>
      <c r="L2323" s="178"/>
      <c r="M2323" s="179"/>
      <c r="N2323" s="302"/>
      <c r="O2323" s="254"/>
      <c r="P2323" s="178"/>
      <c r="Q2323" s="179"/>
      <c r="R2323" s="302"/>
      <c r="S2323" s="254"/>
      <c r="T2323" s="251">
        <f t="shared" si="350"/>
        <v>0</v>
      </c>
    </row>
    <row r="2324" spans="2:20" ht="15.9" hidden="1" x14ac:dyDescent="0.4">
      <c r="B2324" s="208"/>
      <c r="C2324" s="180"/>
      <c r="D2324" s="178"/>
      <c r="E2324" s="179"/>
      <c r="F2324" s="254"/>
      <c r="G2324" s="254"/>
      <c r="H2324" s="178"/>
      <c r="I2324" s="179"/>
      <c r="J2324" s="254"/>
      <c r="K2324" s="254"/>
      <c r="L2324" s="178"/>
      <c r="M2324" s="179"/>
      <c r="N2324" s="254"/>
      <c r="O2324" s="254"/>
      <c r="P2324" s="178"/>
      <c r="Q2324" s="179"/>
      <c r="R2324" s="254"/>
      <c r="S2324" s="254"/>
      <c r="T2324" s="251">
        <f t="shared" si="350"/>
        <v>0</v>
      </c>
    </row>
    <row r="2325" spans="2:20" ht="15.9" hidden="1" x14ac:dyDescent="0.4">
      <c r="B2325" s="208"/>
      <c r="C2325" s="180"/>
      <c r="D2325" s="178"/>
      <c r="E2325" s="179"/>
      <c r="F2325" s="302"/>
      <c r="G2325" s="254"/>
      <c r="H2325" s="178"/>
      <c r="I2325" s="179"/>
      <c r="J2325" s="302"/>
      <c r="K2325" s="254"/>
      <c r="L2325" s="178"/>
      <c r="M2325" s="179"/>
      <c r="N2325" s="302"/>
      <c r="O2325" s="254"/>
      <c r="P2325" s="178"/>
      <c r="Q2325" s="179"/>
      <c r="R2325" s="302"/>
      <c r="S2325" s="254"/>
      <c r="T2325" s="251">
        <f t="shared" ref="T2325:T2388" si="351">O2325-S2325</f>
        <v>0</v>
      </c>
    </row>
    <row r="2326" spans="2:20" ht="15.9" hidden="1" x14ac:dyDescent="0.4">
      <c r="B2326" s="208"/>
      <c r="C2326" s="180"/>
      <c r="D2326" s="178"/>
      <c r="E2326" s="179"/>
      <c r="F2326" s="254"/>
      <c r="G2326" s="254"/>
      <c r="H2326" s="178"/>
      <c r="I2326" s="179"/>
      <c r="J2326" s="254"/>
      <c r="K2326" s="254"/>
      <c r="L2326" s="178"/>
      <c r="M2326" s="179"/>
      <c r="N2326" s="254"/>
      <c r="O2326" s="254"/>
      <c r="P2326" s="178"/>
      <c r="Q2326" s="179"/>
      <c r="R2326" s="254"/>
      <c r="S2326" s="254"/>
      <c r="T2326" s="251">
        <f t="shared" si="351"/>
        <v>0</v>
      </c>
    </row>
    <row r="2327" spans="2:20" ht="15.9" hidden="1" x14ac:dyDescent="0.4">
      <c r="B2327" s="208"/>
      <c r="C2327" s="180"/>
      <c r="D2327" s="178"/>
      <c r="E2327" s="179"/>
      <c r="F2327" s="180"/>
      <c r="G2327" s="254"/>
      <c r="H2327" s="178"/>
      <c r="I2327" s="179"/>
      <c r="J2327" s="180"/>
      <c r="K2327" s="254"/>
      <c r="L2327" s="178"/>
      <c r="M2327" s="179"/>
      <c r="N2327" s="180"/>
      <c r="O2327" s="254"/>
      <c r="P2327" s="178"/>
      <c r="Q2327" s="179"/>
      <c r="R2327" s="180"/>
      <c r="S2327" s="254"/>
      <c r="T2327" s="251">
        <f t="shared" si="351"/>
        <v>0</v>
      </c>
    </row>
    <row r="2328" spans="2:20" ht="15.9" hidden="1" x14ac:dyDescent="0.4">
      <c r="B2328" s="208"/>
      <c r="C2328" s="180"/>
      <c r="D2328" s="178"/>
      <c r="E2328" s="179"/>
      <c r="F2328" s="254"/>
      <c r="G2328" s="254"/>
      <c r="H2328" s="178"/>
      <c r="I2328" s="179"/>
      <c r="J2328" s="254"/>
      <c r="K2328" s="254"/>
      <c r="L2328" s="178"/>
      <c r="M2328" s="179"/>
      <c r="N2328" s="254"/>
      <c r="O2328" s="254"/>
      <c r="P2328" s="178"/>
      <c r="Q2328" s="179"/>
      <c r="R2328" s="254"/>
      <c r="S2328" s="254"/>
      <c r="T2328" s="251">
        <f t="shared" si="351"/>
        <v>0</v>
      </c>
    </row>
    <row r="2329" spans="2:20" ht="15.9" hidden="1" x14ac:dyDescent="0.4">
      <c r="B2329" s="208"/>
      <c r="C2329" s="180"/>
      <c r="D2329" s="269"/>
      <c r="E2329" s="270"/>
      <c r="F2329" s="254"/>
      <c r="G2329" s="254"/>
      <c r="H2329" s="269"/>
      <c r="I2329" s="270"/>
      <c r="J2329" s="254"/>
      <c r="K2329" s="254"/>
      <c r="L2329" s="269"/>
      <c r="M2329" s="270"/>
      <c r="N2329" s="254"/>
      <c r="O2329" s="254"/>
      <c r="P2329" s="269"/>
      <c r="Q2329" s="270"/>
      <c r="R2329" s="254"/>
      <c r="S2329" s="254"/>
      <c r="T2329" s="251">
        <f t="shared" si="351"/>
        <v>0</v>
      </c>
    </row>
    <row r="2330" spans="2:20" ht="15.9" hidden="1" x14ac:dyDescent="0.4">
      <c r="B2330" s="208"/>
      <c r="C2330" s="180"/>
      <c r="D2330" s="178"/>
      <c r="E2330" s="179"/>
      <c r="F2330" s="180"/>
      <c r="G2330" s="254"/>
      <c r="H2330" s="178"/>
      <c r="I2330" s="179"/>
      <c r="J2330" s="180"/>
      <c r="K2330" s="254"/>
      <c r="L2330" s="178"/>
      <c r="M2330" s="179"/>
      <c r="N2330" s="180"/>
      <c r="O2330" s="254"/>
      <c r="P2330" s="178"/>
      <c r="Q2330" s="179"/>
      <c r="R2330" s="180"/>
      <c r="S2330" s="254"/>
      <c r="T2330" s="251">
        <f t="shared" si="351"/>
        <v>0</v>
      </c>
    </row>
    <row r="2331" spans="2:20" ht="15.9" hidden="1" x14ac:dyDescent="0.4">
      <c r="B2331" s="208"/>
      <c r="C2331" s="180"/>
      <c r="D2331" s="178"/>
      <c r="E2331" s="179"/>
      <c r="F2331" s="254"/>
      <c r="G2331" s="254"/>
      <c r="H2331" s="178"/>
      <c r="I2331" s="179"/>
      <c r="J2331" s="254"/>
      <c r="K2331" s="254"/>
      <c r="L2331" s="178"/>
      <c r="M2331" s="179"/>
      <c r="N2331" s="254"/>
      <c r="O2331" s="254"/>
      <c r="P2331" s="178"/>
      <c r="Q2331" s="179"/>
      <c r="R2331" s="254"/>
      <c r="S2331" s="254"/>
      <c r="T2331" s="251">
        <f t="shared" si="351"/>
        <v>0</v>
      </c>
    </row>
    <row r="2332" spans="2:20" ht="15.9" hidden="1" x14ac:dyDescent="0.4">
      <c r="B2332" s="208"/>
      <c r="C2332" s="180"/>
      <c r="D2332" s="178"/>
      <c r="E2332" s="179"/>
      <c r="F2332" s="254"/>
      <c r="G2332" s="254"/>
      <c r="H2332" s="178"/>
      <c r="I2332" s="179"/>
      <c r="J2332" s="254"/>
      <c r="K2332" s="254"/>
      <c r="L2332" s="178"/>
      <c r="M2332" s="179"/>
      <c r="N2332" s="254"/>
      <c r="O2332" s="254"/>
      <c r="P2332" s="178"/>
      <c r="Q2332" s="179"/>
      <c r="R2332" s="254"/>
      <c r="S2332" s="254"/>
      <c r="T2332" s="251">
        <f t="shared" si="351"/>
        <v>0</v>
      </c>
    </row>
    <row r="2333" spans="2:20" ht="15.9" hidden="1" x14ac:dyDescent="0.4">
      <c r="B2333" s="208"/>
      <c r="C2333" s="180"/>
      <c r="D2333" s="178"/>
      <c r="E2333" s="179"/>
      <c r="F2333" s="254"/>
      <c r="G2333" s="254"/>
      <c r="H2333" s="178"/>
      <c r="I2333" s="179"/>
      <c r="J2333" s="254"/>
      <c r="K2333" s="254"/>
      <c r="L2333" s="178"/>
      <c r="M2333" s="179"/>
      <c r="N2333" s="254"/>
      <c r="O2333" s="254"/>
      <c r="P2333" s="178"/>
      <c r="Q2333" s="179"/>
      <c r="R2333" s="254"/>
      <c r="S2333" s="254"/>
      <c r="T2333" s="251">
        <f t="shared" si="351"/>
        <v>0</v>
      </c>
    </row>
    <row r="2334" spans="2:20" ht="15.9" hidden="1" x14ac:dyDescent="0.4">
      <c r="B2334" s="208"/>
      <c r="C2334" s="180"/>
      <c r="D2334" s="178"/>
      <c r="E2334" s="179"/>
      <c r="F2334" s="180"/>
      <c r="G2334" s="254"/>
      <c r="H2334" s="178"/>
      <c r="I2334" s="179"/>
      <c r="J2334" s="180"/>
      <c r="K2334" s="254"/>
      <c r="L2334" s="178"/>
      <c r="M2334" s="179"/>
      <c r="N2334" s="180"/>
      <c r="O2334" s="254"/>
      <c r="P2334" s="178"/>
      <c r="Q2334" s="179"/>
      <c r="R2334" s="180"/>
      <c r="S2334" s="254"/>
      <c r="T2334" s="251">
        <f t="shared" si="351"/>
        <v>0</v>
      </c>
    </row>
    <row r="2335" spans="2:20" ht="15.9" hidden="1" x14ac:dyDescent="0.4">
      <c r="B2335" s="208"/>
      <c r="C2335" s="180"/>
      <c r="D2335" s="178"/>
      <c r="E2335" s="179"/>
      <c r="F2335" s="254"/>
      <c r="G2335" s="254"/>
      <c r="H2335" s="178"/>
      <c r="I2335" s="179"/>
      <c r="J2335" s="254"/>
      <c r="K2335" s="254"/>
      <c r="L2335" s="178"/>
      <c r="M2335" s="179"/>
      <c r="N2335" s="254"/>
      <c r="O2335" s="254"/>
      <c r="P2335" s="178"/>
      <c r="Q2335" s="179"/>
      <c r="R2335" s="254"/>
      <c r="S2335" s="254"/>
      <c r="T2335" s="251">
        <f t="shared" si="351"/>
        <v>0</v>
      </c>
    </row>
    <row r="2336" spans="2:20" ht="15.9" hidden="1" x14ac:dyDescent="0.4">
      <c r="B2336" s="208"/>
      <c r="C2336" s="180"/>
      <c r="D2336" s="178"/>
      <c r="E2336" s="179"/>
      <c r="F2336" s="254"/>
      <c r="G2336" s="254"/>
      <c r="H2336" s="178"/>
      <c r="I2336" s="179"/>
      <c r="J2336" s="254"/>
      <c r="K2336" s="254"/>
      <c r="L2336" s="178"/>
      <c r="M2336" s="179"/>
      <c r="N2336" s="254"/>
      <c r="O2336" s="254"/>
      <c r="P2336" s="178"/>
      <c r="Q2336" s="179"/>
      <c r="R2336" s="254"/>
      <c r="S2336" s="254"/>
      <c r="T2336" s="251">
        <f t="shared" si="351"/>
        <v>0</v>
      </c>
    </row>
    <row r="2337" spans="2:20" ht="15.9" hidden="1" x14ac:dyDescent="0.4">
      <c r="B2337" s="312" t="s">
        <v>69</v>
      </c>
      <c r="C2337" s="313" t="s">
        <v>749</v>
      </c>
      <c r="D2337" s="269">
        <v>0</v>
      </c>
      <c r="E2337" s="270" t="s">
        <v>27</v>
      </c>
      <c r="F2337" s="254">
        <v>0</v>
      </c>
      <c r="G2337" s="254">
        <f>G2338+G2344+G2347</f>
        <v>1310616000</v>
      </c>
      <c r="H2337" s="314">
        <v>0</v>
      </c>
      <c r="I2337" s="315" t="s">
        <v>27</v>
      </c>
      <c r="J2337" s="316">
        <v>0</v>
      </c>
      <c r="K2337" s="316">
        <f>K2338+K2344+K2347</f>
        <v>1310616000</v>
      </c>
      <c r="L2337" s="314">
        <v>0</v>
      </c>
      <c r="M2337" s="315" t="s">
        <v>27</v>
      </c>
      <c r="N2337" s="316">
        <v>0</v>
      </c>
      <c r="O2337" s="316">
        <f>O2338+O2344+O2347</f>
        <v>1310616000</v>
      </c>
      <c r="P2337" s="314">
        <v>0</v>
      </c>
      <c r="Q2337" s="315" t="s">
        <v>27</v>
      </c>
      <c r="R2337" s="316">
        <v>0</v>
      </c>
      <c r="S2337" s="316">
        <f>S2338+S2344+S2347</f>
        <v>1310616000</v>
      </c>
      <c r="T2337" s="251">
        <f t="shared" si="351"/>
        <v>0</v>
      </c>
    </row>
    <row r="2338" spans="2:20" ht="15.9" hidden="1" x14ac:dyDescent="0.4">
      <c r="B2338" s="208"/>
      <c r="C2338" s="180"/>
      <c r="D2338" s="178"/>
      <c r="E2338" s="179"/>
      <c r="F2338" s="180"/>
      <c r="G2338" s="254"/>
      <c r="H2338" s="178"/>
      <c r="I2338" s="179"/>
      <c r="J2338" s="180"/>
      <c r="K2338" s="254"/>
      <c r="L2338" s="178"/>
      <c r="M2338" s="179"/>
      <c r="N2338" s="180"/>
      <c r="O2338" s="254"/>
      <c r="P2338" s="178"/>
      <c r="Q2338" s="179"/>
      <c r="R2338" s="180"/>
      <c r="S2338" s="254"/>
      <c r="T2338" s="251">
        <f t="shared" si="351"/>
        <v>0</v>
      </c>
    </row>
    <row r="2339" spans="2:20" ht="15.9" hidden="1" x14ac:dyDescent="0.4">
      <c r="B2339" s="208"/>
      <c r="C2339" s="180"/>
      <c r="D2339" s="178"/>
      <c r="E2339" s="179"/>
      <c r="F2339" s="254"/>
      <c r="G2339" s="254"/>
      <c r="H2339" s="178"/>
      <c r="I2339" s="179"/>
      <c r="J2339" s="254"/>
      <c r="K2339" s="254"/>
      <c r="L2339" s="178"/>
      <c r="M2339" s="179"/>
      <c r="N2339" s="254"/>
      <c r="O2339" s="254"/>
      <c r="P2339" s="178"/>
      <c r="Q2339" s="179"/>
      <c r="R2339" s="254"/>
      <c r="S2339" s="254"/>
      <c r="T2339" s="251">
        <f t="shared" si="351"/>
        <v>0</v>
      </c>
    </row>
    <row r="2340" spans="2:20" ht="15.9" hidden="1" x14ac:dyDescent="0.4">
      <c r="B2340" s="208"/>
      <c r="C2340" s="180"/>
      <c r="D2340" s="178"/>
      <c r="E2340" s="179"/>
      <c r="F2340" s="254"/>
      <c r="G2340" s="254"/>
      <c r="H2340" s="178"/>
      <c r="I2340" s="179"/>
      <c r="J2340" s="254"/>
      <c r="K2340" s="254"/>
      <c r="L2340" s="178"/>
      <c r="M2340" s="179"/>
      <c r="N2340" s="254"/>
      <c r="O2340" s="254"/>
      <c r="P2340" s="178"/>
      <c r="Q2340" s="179"/>
      <c r="R2340" s="254"/>
      <c r="S2340" s="254"/>
      <c r="T2340" s="251">
        <f t="shared" si="351"/>
        <v>0</v>
      </c>
    </row>
    <row r="2341" spans="2:20" ht="15.9" hidden="1" x14ac:dyDescent="0.4">
      <c r="B2341" s="208"/>
      <c r="C2341" s="180"/>
      <c r="D2341" s="178"/>
      <c r="E2341" s="179"/>
      <c r="F2341" s="254"/>
      <c r="G2341" s="254"/>
      <c r="H2341" s="178"/>
      <c r="I2341" s="179"/>
      <c r="J2341" s="254"/>
      <c r="K2341" s="254"/>
      <c r="L2341" s="178"/>
      <c r="M2341" s="179"/>
      <c r="N2341" s="254"/>
      <c r="O2341" s="254"/>
      <c r="P2341" s="178"/>
      <c r="Q2341" s="179"/>
      <c r="R2341" s="254"/>
      <c r="S2341" s="254"/>
      <c r="T2341" s="251">
        <f t="shared" si="351"/>
        <v>0</v>
      </c>
    </row>
    <row r="2342" spans="2:20" ht="15.9" hidden="1" x14ac:dyDescent="0.4">
      <c r="B2342" s="208"/>
      <c r="C2342" s="180"/>
      <c r="D2342" s="178"/>
      <c r="E2342" s="179"/>
      <c r="F2342" s="254"/>
      <c r="G2342" s="254"/>
      <c r="H2342" s="178"/>
      <c r="I2342" s="179"/>
      <c r="J2342" s="254"/>
      <c r="K2342" s="254"/>
      <c r="L2342" s="178"/>
      <c r="M2342" s="179"/>
      <c r="N2342" s="254"/>
      <c r="O2342" s="254"/>
      <c r="P2342" s="178"/>
      <c r="Q2342" s="179"/>
      <c r="R2342" s="254"/>
      <c r="S2342" s="254"/>
      <c r="T2342" s="251">
        <f t="shared" si="351"/>
        <v>0</v>
      </c>
    </row>
    <row r="2343" spans="2:20" ht="15.9" hidden="1" x14ac:dyDescent="0.4">
      <c r="B2343" s="208"/>
      <c r="C2343" s="180"/>
      <c r="D2343" s="178"/>
      <c r="E2343" s="179"/>
      <c r="F2343" s="254"/>
      <c r="G2343" s="254"/>
      <c r="H2343" s="178"/>
      <c r="I2343" s="179"/>
      <c r="J2343" s="254"/>
      <c r="K2343" s="254"/>
      <c r="L2343" s="178"/>
      <c r="M2343" s="179"/>
      <c r="N2343" s="254"/>
      <c r="O2343" s="254"/>
      <c r="P2343" s="178"/>
      <c r="Q2343" s="179"/>
      <c r="R2343" s="254"/>
      <c r="S2343" s="254"/>
      <c r="T2343" s="251">
        <f t="shared" si="351"/>
        <v>0</v>
      </c>
    </row>
    <row r="2344" spans="2:20" ht="15.9" hidden="1" x14ac:dyDescent="0.4">
      <c r="B2344" s="208"/>
      <c r="C2344" s="180"/>
      <c r="D2344" s="178"/>
      <c r="E2344" s="179"/>
      <c r="F2344" s="180"/>
      <c r="G2344" s="254"/>
      <c r="H2344" s="178"/>
      <c r="I2344" s="179"/>
      <c r="J2344" s="180"/>
      <c r="K2344" s="254"/>
      <c r="L2344" s="178"/>
      <c r="M2344" s="179"/>
      <c r="N2344" s="180"/>
      <c r="O2344" s="254"/>
      <c r="P2344" s="178"/>
      <c r="Q2344" s="179"/>
      <c r="R2344" s="180"/>
      <c r="S2344" s="254"/>
      <c r="T2344" s="251">
        <f t="shared" si="351"/>
        <v>0</v>
      </c>
    </row>
    <row r="2345" spans="2:20" ht="15.9" hidden="1" x14ac:dyDescent="0.4">
      <c r="B2345" s="208"/>
      <c r="C2345" s="180"/>
      <c r="D2345" s="178"/>
      <c r="E2345" s="179"/>
      <c r="F2345" s="254"/>
      <c r="G2345" s="254"/>
      <c r="H2345" s="178"/>
      <c r="I2345" s="179"/>
      <c r="J2345" s="254"/>
      <c r="K2345" s="254"/>
      <c r="L2345" s="178"/>
      <c r="M2345" s="179"/>
      <c r="N2345" s="254"/>
      <c r="O2345" s="254"/>
      <c r="P2345" s="178"/>
      <c r="Q2345" s="179"/>
      <c r="R2345" s="254"/>
      <c r="S2345" s="254"/>
      <c r="T2345" s="251">
        <f t="shared" si="351"/>
        <v>0</v>
      </c>
    </row>
    <row r="2346" spans="2:20" ht="15.9" hidden="1" x14ac:dyDescent="0.4">
      <c r="B2346" s="208"/>
      <c r="C2346" s="180"/>
      <c r="D2346" s="178"/>
      <c r="E2346" s="179"/>
      <c r="F2346" s="254"/>
      <c r="G2346" s="254"/>
      <c r="H2346" s="178"/>
      <c r="I2346" s="179"/>
      <c r="J2346" s="254"/>
      <c r="K2346" s="254"/>
      <c r="L2346" s="178"/>
      <c r="M2346" s="179"/>
      <c r="N2346" s="254"/>
      <c r="O2346" s="254"/>
      <c r="P2346" s="178"/>
      <c r="Q2346" s="179"/>
      <c r="R2346" s="254"/>
      <c r="S2346" s="254"/>
      <c r="T2346" s="251">
        <f t="shared" si="351"/>
        <v>0</v>
      </c>
    </row>
    <row r="2347" spans="2:20" ht="15.9" hidden="1" x14ac:dyDescent="0.4">
      <c r="B2347" s="208">
        <v>525111</v>
      </c>
      <c r="C2347" s="180" t="s">
        <v>174</v>
      </c>
      <c r="D2347" s="178"/>
      <c r="E2347" s="179"/>
      <c r="F2347" s="180"/>
      <c r="G2347" s="254">
        <f>G2348</f>
        <v>1310616000</v>
      </c>
      <c r="H2347" s="178"/>
      <c r="I2347" s="179"/>
      <c r="J2347" s="180"/>
      <c r="K2347" s="254">
        <f>K2348</f>
        <v>1310616000</v>
      </c>
      <c r="L2347" s="178"/>
      <c r="M2347" s="179"/>
      <c r="N2347" s="180"/>
      <c r="O2347" s="254">
        <f>O2348</f>
        <v>1310616000</v>
      </c>
      <c r="P2347" s="178"/>
      <c r="Q2347" s="179"/>
      <c r="R2347" s="180"/>
      <c r="S2347" s="254">
        <f>S2348</f>
        <v>1310616000</v>
      </c>
      <c r="T2347" s="251">
        <f t="shared" si="351"/>
        <v>0</v>
      </c>
    </row>
    <row r="2348" spans="2:20" ht="15.9" hidden="1" x14ac:dyDescent="0.4">
      <c r="B2348" s="208" t="s">
        <v>27</v>
      </c>
      <c r="C2348" s="180" t="s">
        <v>750</v>
      </c>
      <c r="D2348" s="178">
        <v>1</v>
      </c>
      <c r="E2348" s="179" t="s">
        <v>38</v>
      </c>
      <c r="F2348" s="254">
        <v>1310616000</v>
      </c>
      <c r="G2348" s="254">
        <f>ROUNDDOWN(D2348*F2348,-3)</f>
        <v>1310616000</v>
      </c>
      <c r="H2348" s="178">
        <v>1</v>
      </c>
      <c r="I2348" s="179" t="s">
        <v>38</v>
      </c>
      <c r="J2348" s="254">
        <v>1310616000</v>
      </c>
      <c r="K2348" s="254">
        <f>ROUNDDOWN(H2348*J2348,-3)</f>
        <v>1310616000</v>
      </c>
      <c r="L2348" s="178">
        <v>1</v>
      </c>
      <c r="M2348" s="179" t="s">
        <v>38</v>
      </c>
      <c r="N2348" s="254">
        <v>1310616000</v>
      </c>
      <c r="O2348" s="254">
        <f>ROUNDDOWN(L2348*N2348,-3)</f>
        <v>1310616000</v>
      </c>
      <c r="P2348" s="178">
        <v>1</v>
      </c>
      <c r="Q2348" s="179" t="s">
        <v>38</v>
      </c>
      <c r="R2348" s="254">
        <v>1310616000</v>
      </c>
      <c r="S2348" s="254">
        <f>ROUNDDOWN(P2348*R2348,-3)</f>
        <v>1310616000</v>
      </c>
      <c r="T2348" s="251">
        <f t="shared" si="351"/>
        <v>0</v>
      </c>
    </row>
    <row r="2349" spans="2:20" ht="15.9" hidden="1" x14ac:dyDescent="0.4">
      <c r="B2349" s="208"/>
      <c r="C2349" s="180"/>
      <c r="D2349" s="269"/>
      <c r="E2349" s="270"/>
      <c r="F2349" s="254"/>
      <c r="G2349" s="254"/>
      <c r="H2349" s="269"/>
      <c r="I2349" s="270"/>
      <c r="J2349" s="254"/>
      <c r="K2349" s="254"/>
      <c r="L2349" s="269"/>
      <c r="M2349" s="270"/>
      <c r="N2349" s="254"/>
      <c r="O2349" s="254"/>
      <c r="P2349" s="269"/>
      <c r="Q2349" s="270"/>
      <c r="R2349" s="254"/>
      <c r="S2349" s="254"/>
      <c r="T2349" s="251">
        <f t="shared" si="351"/>
        <v>0</v>
      </c>
    </row>
    <row r="2350" spans="2:20" ht="15.9" hidden="1" x14ac:dyDescent="0.4">
      <c r="B2350" s="208"/>
      <c r="C2350" s="180"/>
      <c r="D2350" s="178"/>
      <c r="E2350" s="179"/>
      <c r="F2350" s="180"/>
      <c r="G2350" s="254"/>
      <c r="H2350" s="178"/>
      <c r="I2350" s="179"/>
      <c r="J2350" s="180"/>
      <c r="K2350" s="254"/>
      <c r="L2350" s="178"/>
      <c r="M2350" s="179"/>
      <c r="N2350" s="180"/>
      <c r="O2350" s="254"/>
      <c r="P2350" s="178"/>
      <c r="Q2350" s="179"/>
      <c r="R2350" s="180"/>
      <c r="S2350" s="254"/>
      <c r="T2350" s="251">
        <f t="shared" si="351"/>
        <v>0</v>
      </c>
    </row>
    <row r="2351" spans="2:20" ht="15.9" hidden="1" x14ac:dyDescent="0.4">
      <c r="B2351" s="208"/>
      <c r="C2351" s="180"/>
      <c r="D2351" s="178"/>
      <c r="E2351" s="179"/>
      <c r="F2351" s="254"/>
      <c r="G2351" s="254"/>
      <c r="H2351" s="178"/>
      <c r="I2351" s="179"/>
      <c r="J2351" s="254"/>
      <c r="K2351" s="254"/>
      <c r="L2351" s="178"/>
      <c r="M2351" s="179"/>
      <c r="N2351" s="254"/>
      <c r="O2351" s="254"/>
      <c r="P2351" s="178"/>
      <c r="Q2351" s="179"/>
      <c r="R2351" s="254"/>
      <c r="S2351" s="254"/>
      <c r="T2351" s="251">
        <f t="shared" si="351"/>
        <v>0</v>
      </c>
    </row>
    <row r="2352" spans="2:20" ht="58.3" hidden="1" x14ac:dyDescent="0.4">
      <c r="B2352" s="336" t="s">
        <v>751</v>
      </c>
      <c r="C2352" s="337" t="s">
        <v>752</v>
      </c>
      <c r="D2352" s="178">
        <v>3</v>
      </c>
      <c r="E2352" s="179" t="s">
        <v>753</v>
      </c>
      <c r="F2352" s="254"/>
      <c r="G2352" s="254">
        <f>G2353+G2402+G2416</f>
        <v>0</v>
      </c>
      <c r="H2352" s="178">
        <v>3</v>
      </c>
      <c r="I2352" s="179" t="s">
        <v>753</v>
      </c>
      <c r="J2352" s="254"/>
      <c r="K2352" s="254">
        <f>K2353+K2402+K2416</f>
        <v>0</v>
      </c>
      <c r="L2352" s="346">
        <v>3</v>
      </c>
      <c r="M2352" s="341" t="s">
        <v>753</v>
      </c>
      <c r="N2352" s="340"/>
      <c r="O2352" s="340">
        <f>O2353+O2402+O2416</f>
        <v>0</v>
      </c>
      <c r="P2352" s="346">
        <v>3</v>
      </c>
      <c r="Q2352" s="341" t="s">
        <v>753</v>
      </c>
      <c r="R2352" s="340"/>
      <c r="S2352" s="340">
        <f>S2353+S2402+S2416</f>
        <v>0</v>
      </c>
      <c r="T2352" s="251">
        <f t="shared" si="351"/>
        <v>0</v>
      </c>
    </row>
    <row r="2353" spans="2:20" ht="15.9" hidden="1" x14ac:dyDescent="0.4">
      <c r="B2353" s="335" t="s">
        <v>754</v>
      </c>
      <c r="C2353" s="326" t="s">
        <v>755</v>
      </c>
      <c r="D2353" s="178">
        <v>1</v>
      </c>
      <c r="E2353" s="179" t="s">
        <v>86</v>
      </c>
      <c r="F2353" s="254"/>
      <c r="G2353" s="254">
        <f>G2354+G2398</f>
        <v>0</v>
      </c>
      <c r="H2353" s="178">
        <v>1</v>
      </c>
      <c r="I2353" s="179" t="s">
        <v>86</v>
      </c>
      <c r="J2353" s="254"/>
      <c r="K2353" s="254">
        <f>K2354+K2398</f>
        <v>0</v>
      </c>
      <c r="L2353" s="334">
        <v>1</v>
      </c>
      <c r="M2353" s="333" t="s">
        <v>86</v>
      </c>
      <c r="N2353" s="329"/>
      <c r="O2353" s="329">
        <f>O2354+O2398</f>
        <v>0</v>
      </c>
      <c r="P2353" s="334">
        <v>1</v>
      </c>
      <c r="Q2353" s="333" t="s">
        <v>86</v>
      </c>
      <c r="R2353" s="329"/>
      <c r="S2353" s="329">
        <f>S2354+S2398</f>
        <v>0</v>
      </c>
      <c r="T2353" s="251">
        <f t="shared" si="351"/>
        <v>0</v>
      </c>
    </row>
    <row r="2354" spans="2:20" ht="15.9" hidden="1" x14ac:dyDescent="0.4">
      <c r="B2354" s="268"/>
      <c r="C2354" s="180"/>
      <c r="D2354" s="269"/>
      <c r="E2354" s="270"/>
      <c r="F2354" s="254"/>
      <c r="G2354" s="254"/>
      <c r="H2354" s="269"/>
      <c r="I2354" s="270"/>
      <c r="J2354" s="254"/>
      <c r="K2354" s="254"/>
      <c r="L2354" s="269"/>
      <c r="M2354" s="270"/>
      <c r="N2354" s="254"/>
      <c r="O2354" s="254"/>
      <c r="P2354" s="269"/>
      <c r="Q2354" s="270"/>
      <c r="R2354" s="254"/>
      <c r="S2354" s="254"/>
      <c r="T2354" s="251">
        <f t="shared" si="351"/>
        <v>0</v>
      </c>
    </row>
    <row r="2355" spans="2:20" ht="15.9" hidden="1" x14ac:dyDescent="0.4">
      <c r="B2355" s="272"/>
      <c r="C2355" s="266"/>
      <c r="D2355" s="279"/>
      <c r="E2355" s="267"/>
      <c r="F2355" s="261"/>
      <c r="G2355" s="261"/>
      <c r="H2355" s="279"/>
      <c r="I2355" s="267"/>
      <c r="J2355" s="261"/>
      <c r="K2355" s="261"/>
      <c r="L2355" s="279"/>
      <c r="M2355" s="267"/>
      <c r="N2355" s="261"/>
      <c r="O2355" s="261"/>
      <c r="P2355" s="279"/>
      <c r="Q2355" s="267"/>
      <c r="R2355" s="261"/>
      <c r="S2355" s="261"/>
      <c r="T2355" s="251">
        <f t="shared" si="351"/>
        <v>0</v>
      </c>
    </row>
    <row r="2356" spans="2:20" ht="15.9" hidden="1" x14ac:dyDescent="0.4">
      <c r="B2356" s="272"/>
      <c r="C2356" s="266"/>
      <c r="D2356" s="273"/>
      <c r="E2356" s="274"/>
      <c r="F2356" s="266"/>
      <c r="G2356" s="261"/>
      <c r="H2356" s="273"/>
      <c r="I2356" s="274"/>
      <c r="J2356" s="266"/>
      <c r="K2356" s="261"/>
      <c r="L2356" s="273"/>
      <c r="M2356" s="274"/>
      <c r="N2356" s="266"/>
      <c r="O2356" s="261"/>
      <c r="P2356" s="273"/>
      <c r="Q2356" s="274"/>
      <c r="R2356" s="266"/>
      <c r="S2356" s="261"/>
      <c r="T2356" s="251">
        <f t="shared" si="351"/>
        <v>0</v>
      </c>
    </row>
    <row r="2357" spans="2:20" ht="15.9" hidden="1" x14ac:dyDescent="0.4">
      <c r="B2357" s="272"/>
      <c r="C2357" s="266"/>
      <c r="D2357" s="273"/>
      <c r="E2357" s="274"/>
      <c r="F2357" s="261"/>
      <c r="G2357" s="261"/>
      <c r="H2357" s="273"/>
      <c r="I2357" s="274"/>
      <c r="J2357" s="261"/>
      <c r="K2357" s="261"/>
      <c r="L2357" s="273"/>
      <c r="M2357" s="274"/>
      <c r="N2357" s="261"/>
      <c r="O2357" s="261"/>
      <c r="P2357" s="273"/>
      <c r="Q2357" s="274"/>
      <c r="R2357" s="261"/>
      <c r="S2357" s="261"/>
      <c r="T2357" s="251">
        <f t="shared" si="351"/>
        <v>0</v>
      </c>
    </row>
    <row r="2358" spans="2:20" ht="15.9" hidden="1" x14ac:dyDescent="0.4">
      <c r="B2358" s="272"/>
      <c r="C2358" s="266"/>
      <c r="D2358" s="273"/>
      <c r="E2358" s="274"/>
      <c r="F2358" s="261"/>
      <c r="G2358" s="261"/>
      <c r="H2358" s="273"/>
      <c r="I2358" s="274"/>
      <c r="J2358" s="261"/>
      <c r="K2358" s="261"/>
      <c r="L2358" s="273"/>
      <c r="M2358" s="274"/>
      <c r="N2358" s="261"/>
      <c r="O2358" s="261"/>
      <c r="P2358" s="273"/>
      <c r="Q2358" s="274"/>
      <c r="R2358" s="261"/>
      <c r="S2358" s="261"/>
      <c r="T2358" s="251">
        <f t="shared" si="351"/>
        <v>0</v>
      </c>
    </row>
    <row r="2359" spans="2:20" ht="15.9" hidden="1" x14ac:dyDescent="0.4">
      <c r="B2359" s="272"/>
      <c r="C2359" s="266"/>
      <c r="D2359" s="273"/>
      <c r="E2359" s="274"/>
      <c r="F2359" s="261"/>
      <c r="G2359" s="261"/>
      <c r="H2359" s="273"/>
      <c r="I2359" s="274"/>
      <c r="J2359" s="261"/>
      <c r="K2359" s="261"/>
      <c r="L2359" s="273"/>
      <c r="M2359" s="274"/>
      <c r="N2359" s="261"/>
      <c r="O2359" s="261"/>
      <c r="P2359" s="273"/>
      <c r="Q2359" s="274"/>
      <c r="R2359" s="261"/>
      <c r="S2359" s="261"/>
      <c r="T2359" s="251">
        <f t="shared" si="351"/>
        <v>0</v>
      </c>
    </row>
    <row r="2360" spans="2:20" ht="15.9" hidden="1" x14ac:dyDescent="0.4">
      <c r="B2360" s="272"/>
      <c r="C2360" s="266"/>
      <c r="D2360" s="279"/>
      <c r="E2360" s="267"/>
      <c r="F2360" s="261"/>
      <c r="G2360" s="261"/>
      <c r="H2360" s="279"/>
      <c r="I2360" s="267"/>
      <c r="J2360" s="261"/>
      <c r="K2360" s="261"/>
      <c r="L2360" s="279"/>
      <c r="M2360" s="267"/>
      <c r="N2360" s="261"/>
      <c r="O2360" s="261"/>
      <c r="P2360" s="279"/>
      <c r="Q2360" s="267"/>
      <c r="R2360" s="261"/>
      <c r="S2360" s="261"/>
      <c r="T2360" s="251">
        <f t="shared" si="351"/>
        <v>0</v>
      </c>
    </row>
    <row r="2361" spans="2:20" ht="15.9" hidden="1" x14ac:dyDescent="0.4">
      <c r="B2361" s="272"/>
      <c r="C2361" s="266"/>
      <c r="D2361" s="273"/>
      <c r="E2361" s="274"/>
      <c r="F2361" s="266"/>
      <c r="G2361" s="261"/>
      <c r="H2361" s="273"/>
      <c r="I2361" s="274"/>
      <c r="J2361" s="266"/>
      <c r="K2361" s="261"/>
      <c r="L2361" s="273"/>
      <c r="M2361" s="274"/>
      <c r="N2361" s="266"/>
      <c r="O2361" s="261"/>
      <c r="P2361" s="273"/>
      <c r="Q2361" s="274"/>
      <c r="R2361" s="266"/>
      <c r="S2361" s="261"/>
      <c r="T2361" s="251">
        <f t="shared" si="351"/>
        <v>0</v>
      </c>
    </row>
    <row r="2362" spans="2:20" ht="15.9" hidden="1" x14ac:dyDescent="0.4">
      <c r="B2362" s="272"/>
      <c r="C2362" s="266"/>
      <c r="D2362" s="273"/>
      <c r="E2362" s="274"/>
      <c r="F2362" s="261"/>
      <c r="G2362" s="261"/>
      <c r="H2362" s="273"/>
      <c r="I2362" s="274"/>
      <c r="J2362" s="261"/>
      <c r="K2362" s="261"/>
      <c r="L2362" s="273"/>
      <c r="M2362" s="274"/>
      <c r="N2362" s="261"/>
      <c r="O2362" s="261"/>
      <c r="P2362" s="273"/>
      <c r="Q2362" s="274"/>
      <c r="R2362" s="261"/>
      <c r="S2362" s="261"/>
      <c r="T2362" s="251">
        <f t="shared" si="351"/>
        <v>0</v>
      </c>
    </row>
    <row r="2363" spans="2:20" ht="15.9" hidden="1" x14ac:dyDescent="0.4">
      <c r="B2363" s="272"/>
      <c r="C2363" s="266"/>
      <c r="D2363" s="273"/>
      <c r="E2363" s="274"/>
      <c r="F2363" s="261"/>
      <c r="G2363" s="261"/>
      <c r="H2363" s="273"/>
      <c r="I2363" s="274"/>
      <c r="J2363" s="261"/>
      <c r="K2363" s="261"/>
      <c r="L2363" s="273"/>
      <c r="M2363" s="274"/>
      <c r="N2363" s="261"/>
      <c r="O2363" s="261"/>
      <c r="P2363" s="273"/>
      <c r="Q2363" s="274"/>
      <c r="R2363" s="261"/>
      <c r="S2363" s="261"/>
      <c r="T2363" s="251">
        <f t="shared" si="351"/>
        <v>0</v>
      </c>
    </row>
    <row r="2364" spans="2:20" ht="15.9" hidden="1" x14ac:dyDescent="0.4">
      <c r="B2364" s="272"/>
      <c r="C2364" s="266"/>
      <c r="D2364" s="273"/>
      <c r="E2364" s="274"/>
      <c r="F2364" s="261"/>
      <c r="G2364" s="261"/>
      <c r="H2364" s="273"/>
      <c r="I2364" s="274"/>
      <c r="J2364" s="261"/>
      <c r="K2364" s="261"/>
      <c r="L2364" s="273"/>
      <c r="M2364" s="274"/>
      <c r="N2364" s="261"/>
      <c r="O2364" s="261"/>
      <c r="P2364" s="273"/>
      <c r="Q2364" s="274"/>
      <c r="R2364" s="261"/>
      <c r="S2364" s="261"/>
      <c r="T2364" s="251">
        <f t="shared" si="351"/>
        <v>0</v>
      </c>
    </row>
    <row r="2365" spans="2:20" ht="15.9" hidden="1" x14ac:dyDescent="0.4">
      <c r="B2365" s="272"/>
      <c r="C2365" s="266"/>
      <c r="D2365" s="279"/>
      <c r="E2365" s="267"/>
      <c r="F2365" s="261"/>
      <c r="G2365" s="261"/>
      <c r="H2365" s="279"/>
      <c r="I2365" s="267"/>
      <c r="J2365" s="261"/>
      <c r="K2365" s="261"/>
      <c r="L2365" s="279"/>
      <c r="M2365" s="267"/>
      <c r="N2365" s="261"/>
      <c r="O2365" s="261"/>
      <c r="P2365" s="279"/>
      <c r="Q2365" s="267"/>
      <c r="R2365" s="261"/>
      <c r="S2365" s="261"/>
      <c r="T2365" s="251">
        <f t="shared" si="351"/>
        <v>0</v>
      </c>
    </row>
    <row r="2366" spans="2:20" ht="15.9" hidden="1" x14ac:dyDescent="0.4">
      <c r="B2366" s="272"/>
      <c r="C2366" s="266"/>
      <c r="D2366" s="273"/>
      <c r="E2366" s="274"/>
      <c r="F2366" s="266"/>
      <c r="G2366" s="261"/>
      <c r="H2366" s="273"/>
      <c r="I2366" s="274"/>
      <c r="J2366" s="266"/>
      <c r="K2366" s="261"/>
      <c r="L2366" s="273"/>
      <c r="M2366" s="274"/>
      <c r="N2366" s="266"/>
      <c r="O2366" s="261"/>
      <c r="P2366" s="273"/>
      <c r="Q2366" s="274"/>
      <c r="R2366" s="266"/>
      <c r="S2366" s="261"/>
      <c r="T2366" s="251">
        <f t="shared" si="351"/>
        <v>0</v>
      </c>
    </row>
    <row r="2367" spans="2:20" ht="15.9" hidden="1" x14ac:dyDescent="0.4">
      <c r="B2367" s="272"/>
      <c r="C2367" s="266"/>
      <c r="D2367" s="273"/>
      <c r="E2367" s="274"/>
      <c r="F2367" s="261"/>
      <c r="G2367" s="261"/>
      <c r="H2367" s="273"/>
      <c r="I2367" s="274"/>
      <c r="J2367" s="261"/>
      <c r="K2367" s="261"/>
      <c r="L2367" s="273"/>
      <c r="M2367" s="274"/>
      <c r="N2367" s="261"/>
      <c r="O2367" s="261"/>
      <c r="P2367" s="273"/>
      <c r="Q2367" s="274"/>
      <c r="R2367" s="261"/>
      <c r="S2367" s="261"/>
      <c r="T2367" s="251">
        <f t="shared" si="351"/>
        <v>0</v>
      </c>
    </row>
    <row r="2368" spans="2:20" ht="15.9" hidden="1" x14ac:dyDescent="0.4">
      <c r="B2368" s="272"/>
      <c r="C2368" s="266"/>
      <c r="D2368" s="273"/>
      <c r="E2368" s="274"/>
      <c r="F2368" s="266"/>
      <c r="G2368" s="261"/>
      <c r="H2368" s="273"/>
      <c r="I2368" s="274"/>
      <c r="J2368" s="266"/>
      <c r="K2368" s="261"/>
      <c r="L2368" s="273"/>
      <c r="M2368" s="274"/>
      <c r="N2368" s="266"/>
      <c r="O2368" s="261"/>
      <c r="P2368" s="273"/>
      <c r="Q2368" s="274"/>
      <c r="R2368" s="266"/>
      <c r="S2368" s="261"/>
      <c r="T2368" s="251">
        <f t="shared" si="351"/>
        <v>0</v>
      </c>
    </row>
    <row r="2369" spans="2:20" ht="15.9" hidden="1" x14ac:dyDescent="0.4">
      <c r="B2369" s="272"/>
      <c r="C2369" s="266"/>
      <c r="D2369" s="273"/>
      <c r="E2369" s="274"/>
      <c r="F2369" s="261"/>
      <c r="G2369" s="261"/>
      <c r="H2369" s="273"/>
      <c r="I2369" s="274"/>
      <c r="J2369" s="261"/>
      <c r="K2369" s="261"/>
      <c r="L2369" s="273"/>
      <c r="M2369" s="274"/>
      <c r="N2369" s="261"/>
      <c r="O2369" s="261"/>
      <c r="P2369" s="273"/>
      <c r="Q2369" s="274"/>
      <c r="R2369" s="261"/>
      <c r="S2369" s="261"/>
      <c r="T2369" s="251">
        <f t="shared" si="351"/>
        <v>0</v>
      </c>
    </row>
    <row r="2370" spans="2:20" ht="15.9" hidden="1" x14ac:dyDescent="0.4">
      <c r="B2370" s="272"/>
      <c r="C2370" s="266"/>
      <c r="D2370" s="279"/>
      <c r="E2370" s="267"/>
      <c r="F2370" s="261"/>
      <c r="G2370" s="261"/>
      <c r="H2370" s="279"/>
      <c r="I2370" s="267"/>
      <c r="J2370" s="261"/>
      <c r="K2370" s="261"/>
      <c r="L2370" s="279"/>
      <c r="M2370" s="267"/>
      <c r="N2370" s="261"/>
      <c r="O2370" s="261"/>
      <c r="P2370" s="279"/>
      <c r="Q2370" s="267"/>
      <c r="R2370" s="261"/>
      <c r="S2370" s="261"/>
      <c r="T2370" s="251">
        <f t="shared" si="351"/>
        <v>0</v>
      </c>
    </row>
    <row r="2371" spans="2:20" ht="15.9" hidden="1" x14ac:dyDescent="0.4">
      <c r="B2371" s="272"/>
      <c r="C2371" s="266"/>
      <c r="D2371" s="273"/>
      <c r="E2371" s="274"/>
      <c r="F2371" s="266"/>
      <c r="G2371" s="261"/>
      <c r="H2371" s="273"/>
      <c r="I2371" s="274"/>
      <c r="J2371" s="266"/>
      <c r="K2371" s="261"/>
      <c r="L2371" s="273"/>
      <c r="M2371" s="274"/>
      <c r="N2371" s="266"/>
      <c r="O2371" s="261"/>
      <c r="P2371" s="273"/>
      <c r="Q2371" s="274"/>
      <c r="R2371" s="266"/>
      <c r="S2371" s="261"/>
      <c r="T2371" s="251">
        <f t="shared" si="351"/>
        <v>0</v>
      </c>
    </row>
    <row r="2372" spans="2:20" ht="15.9" hidden="1" x14ac:dyDescent="0.4">
      <c r="B2372" s="272"/>
      <c r="C2372" s="266"/>
      <c r="D2372" s="273"/>
      <c r="E2372" s="274"/>
      <c r="F2372" s="261"/>
      <c r="G2372" s="261"/>
      <c r="H2372" s="273"/>
      <c r="I2372" s="274"/>
      <c r="J2372" s="261"/>
      <c r="K2372" s="261"/>
      <c r="L2372" s="273"/>
      <c r="M2372" s="274"/>
      <c r="N2372" s="261"/>
      <c r="O2372" s="261"/>
      <c r="P2372" s="273"/>
      <c r="Q2372" s="274"/>
      <c r="R2372" s="261"/>
      <c r="S2372" s="261"/>
      <c r="T2372" s="251">
        <f t="shared" si="351"/>
        <v>0</v>
      </c>
    </row>
    <row r="2373" spans="2:20" ht="15.9" hidden="1" x14ac:dyDescent="0.4">
      <c r="B2373" s="272"/>
      <c r="C2373" s="266"/>
      <c r="D2373" s="273"/>
      <c r="E2373" s="274"/>
      <c r="F2373" s="266"/>
      <c r="G2373" s="261"/>
      <c r="H2373" s="273"/>
      <c r="I2373" s="274"/>
      <c r="J2373" s="266"/>
      <c r="K2373" s="261"/>
      <c r="L2373" s="273"/>
      <c r="M2373" s="274"/>
      <c r="N2373" s="266"/>
      <c r="O2373" s="261"/>
      <c r="P2373" s="273"/>
      <c r="Q2373" s="274"/>
      <c r="R2373" s="266"/>
      <c r="S2373" s="261"/>
      <c r="T2373" s="251">
        <f t="shared" si="351"/>
        <v>0</v>
      </c>
    </row>
    <row r="2374" spans="2:20" ht="15.9" hidden="1" x14ac:dyDescent="0.4">
      <c r="B2374" s="272"/>
      <c r="C2374" s="266"/>
      <c r="D2374" s="273"/>
      <c r="E2374" s="274"/>
      <c r="F2374" s="261"/>
      <c r="G2374" s="261"/>
      <c r="H2374" s="273"/>
      <c r="I2374" s="274"/>
      <c r="J2374" s="261"/>
      <c r="K2374" s="261"/>
      <c r="L2374" s="273"/>
      <c r="M2374" s="274"/>
      <c r="N2374" s="261"/>
      <c r="O2374" s="261"/>
      <c r="P2374" s="273"/>
      <c r="Q2374" s="274"/>
      <c r="R2374" s="261"/>
      <c r="S2374" s="261"/>
      <c r="T2374" s="251">
        <f t="shared" si="351"/>
        <v>0</v>
      </c>
    </row>
    <row r="2375" spans="2:20" ht="15.9" hidden="1" x14ac:dyDescent="0.4">
      <c r="B2375" s="272"/>
      <c r="C2375" s="266"/>
      <c r="D2375" s="279"/>
      <c r="E2375" s="267"/>
      <c r="F2375" s="261"/>
      <c r="G2375" s="261"/>
      <c r="H2375" s="279"/>
      <c r="I2375" s="267"/>
      <c r="J2375" s="261"/>
      <c r="K2375" s="261"/>
      <c r="L2375" s="279"/>
      <c r="M2375" s="267"/>
      <c r="N2375" s="261"/>
      <c r="O2375" s="261"/>
      <c r="P2375" s="279"/>
      <c r="Q2375" s="267"/>
      <c r="R2375" s="261"/>
      <c r="S2375" s="261"/>
      <c r="T2375" s="251">
        <f t="shared" si="351"/>
        <v>0</v>
      </c>
    </row>
    <row r="2376" spans="2:20" ht="15.9" hidden="1" x14ac:dyDescent="0.4">
      <c r="B2376" s="272"/>
      <c r="C2376" s="266"/>
      <c r="D2376" s="273"/>
      <c r="E2376" s="274"/>
      <c r="F2376" s="266"/>
      <c r="G2376" s="261"/>
      <c r="H2376" s="273"/>
      <c r="I2376" s="274"/>
      <c r="J2376" s="266"/>
      <c r="K2376" s="261"/>
      <c r="L2376" s="273"/>
      <c r="M2376" s="274"/>
      <c r="N2376" s="266"/>
      <c r="O2376" s="261"/>
      <c r="P2376" s="273"/>
      <c r="Q2376" s="274"/>
      <c r="R2376" s="266"/>
      <c r="S2376" s="261"/>
      <c r="T2376" s="251">
        <f t="shared" si="351"/>
        <v>0</v>
      </c>
    </row>
    <row r="2377" spans="2:20" ht="15.9" hidden="1" x14ac:dyDescent="0.4">
      <c r="B2377" s="272"/>
      <c r="C2377" s="266"/>
      <c r="D2377" s="273"/>
      <c r="E2377" s="274"/>
      <c r="F2377" s="261"/>
      <c r="G2377" s="261"/>
      <c r="H2377" s="273"/>
      <c r="I2377" s="274"/>
      <c r="J2377" s="261"/>
      <c r="K2377" s="261"/>
      <c r="L2377" s="273"/>
      <c r="M2377" s="274"/>
      <c r="N2377" s="261"/>
      <c r="O2377" s="261"/>
      <c r="P2377" s="273"/>
      <c r="Q2377" s="274"/>
      <c r="R2377" s="261"/>
      <c r="S2377" s="261"/>
      <c r="T2377" s="251">
        <f t="shared" si="351"/>
        <v>0</v>
      </c>
    </row>
    <row r="2378" spans="2:20" ht="15.9" hidden="1" x14ac:dyDescent="0.4">
      <c r="B2378" s="272"/>
      <c r="C2378" s="266"/>
      <c r="D2378" s="273"/>
      <c r="E2378" s="274"/>
      <c r="F2378" s="266"/>
      <c r="G2378" s="261"/>
      <c r="H2378" s="273"/>
      <c r="I2378" s="274"/>
      <c r="J2378" s="266"/>
      <c r="K2378" s="261"/>
      <c r="L2378" s="273"/>
      <c r="M2378" s="274"/>
      <c r="N2378" s="266"/>
      <c r="O2378" s="261"/>
      <c r="P2378" s="273"/>
      <c r="Q2378" s="274"/>
      <c r="R2378" s="266"/>
      <c r="S2378" s="261"/>
      <c r="T2378" s="251">
        <f t="shared" si="351"/>
        <v>0</v>
      </c>
    </row>
    <row r="2379" spans="2:20" ht="15.9" hidden="1" x14ac:dyDescent="0.4">
      <c r="B2379" s="272"/>
      <c r="C2379" s="266"/>
      <c r="D2379" s="273"/>
      <c r="E2379" s="274"/>
      <c r="F2379" s="261"/>
      <c r="G2379" s="261"/>
      <c r="H2379" s="273"/>
      <c r="I2379" s="274"/>
      <c r="J2379" s="261"/>
      <c r="K2379" s="261"/>
      <c r="L2379" s="273"/>
      <c r="M2379" s="274"/>
      <c r="N2379" s="261"/>
      <c r="O2379" s="261"/>
      <c r="P2379" s="273"/>
      <c r="Q2379" s="274"/>
      <c r="R2379" s="261"/>
      <c r="S2379" s="261"/>
      <c r="T2379" s="251">
        <f t="shared" si="351"/>
        <v>0</v>
      </c>
    </row>
    <row r="2380" spans="2:20" ht="15.9" hidden="1" x14ac:dyDescent="0.4">
      <c r="B2380" s="272"/>
      <c r="C2380" s="266"/>
      <c r="D2380" s="279"/>
      <c r="E2380" s="267"/>
      <c r="F2380" s="261"/>
      <c r="G2380" s="261"/>
      <c r="H2380" s="279"/>
      <c r="I2380" s="267"/>
      <c r="J2380" s="261"/>
      <c r="K2380" s="261"/>
      <c r="L2380" s="279"/>
      <c r="M2380" s="267"/>
      <c r="N2380" s="261"/>
      <c r="O2380" s="261"/>
      <c r="P2380" s="279"/>
      <c r="Q2380" s="267"/>
      <c r="R2380" s="261"/>
      <c r="S2380" s="261"/>
      <c r="T2380" s="251">
        <f t="shared" si="351"/>
        <v>0</v>
      </c>
    </row>
    <row r="2381" spans="2:20" ht="15.9" hidden="1" x14ac:dyDescent="0.4">
      <c r="B2381" s="272"/>
      <c r="C2381" s="266"/>
      <c r="D2381" s="273"/>
      <c r="E2381" s="274"/>
      <c r="F2381" s="266"/>
      <c r="G2381" s="261"/>
      <c r="H2381" s="273"/>
      <c r="I2381" s="274"/>
      <c r="J2381" s="266"/>
      <c r="K2381" s="261"/>
      <c r="L2381" s="273"/>
      <c r="M2381" s="274"/>
      <c r="N2381" s="266"/>
      <c r="O2381" s="261"/>
      <c r="P2381" s="273"/>
      <c r="Q2381" s="274"/>
      <c r="R2381" s="266"/>
      <c r="S2381" s="261"/>
      <c r="T2381" s="251">
        <f t="shared" si="351"/>
        <v>0</v>
      </c>
    </row>
    <row r="2382" spans="2:20" ht="15.9" hidden="1" x14ac:dyDescent="0.4">
      <c r="B2382" s="272"/>
      <c r="C2382" s="266"/>
      <c r="D2382" s="273"/>
      <c r="E2382" s="274"/>
      <c r="F2382" s="261"/>
      <c r="G2382" s="261"/>
      <c r="H2382" s="273"/>
      <c r="I2382" s="274"/>
      <c r="J2382" s="261"/>
      <c r="K2382" s="261"/>
      <c r="L2382" s="273"/>
      <c r="M2382" s="274"/>
      <c r="N2382" s="261"/>
      <c r="O2382" s="261"/>
      <c r="P2382" s="273"/>
      <c r="Q2382" s="274"/>
      <c r="R2382" s="261"/>
      <c r="S2382" s="261"/>
      <c r="T2382" s="251">
        <f t="shared" si="351"/>
        <v>0</v>
      </c>
    </row>
    <row r="2383" spans="2:20" ht="15.9" hidden="1" x14ac:dyDescent="0.4">
      <c r="B2383" s="272"/>
      <c r="C2383" s="266"/>
      <c r="D2383" s="273"/>
      <c r="E2383" s="274"/>
      <c r="F2383" s="266"/>
      <c r="G2383" s="261"/>
      <c r="H2383" s="273"/>
      <c r="I2383" s="274"/>
      <c r="J2383" s="266"/>
      <c r="K2383" s="261"/>
      <c r="L2383" s="273"/>
      <c r="M2383" s="274"/>
      <c r="N2383" s="266"/>
      <c r="O2383" s="261"/>
      <c r="P2383" s="273"/>
      <c r="Q2383" s="274"/>
      <c r="R2383" s="266"/>
      <c r="S2383" s="261"/>
      <c r="T2383" s="251">
        <f t="shared" si="351"/>
        <v>0</v>
      </c>
    </row>
    <row r="2384" spans="2:20" ht="15.9" hidden="1" x14ac:dyDescent="0.4">
      <c r="B2384" s="272"/>
      <c r="C2384" s="266"/>
      <c r="D2384" s="273"/>
      <c r="E2384" s="274"/>
      <c r="F2384" s="261"/>
      <c r="G2384" s="261"/>
      <c r="H2384" s="273"/>
      <c r="I2384" s="274"/>
      <c r="J2384" s="261"/>
      <c r="K2384" s="261"/>
      <c r="L2384" s="273"/>
      <c r="M2384" s="274"/>
      <c r="N2384" s="261"/>
      <c r="O2384" s="261"/>
      <c r="P2384" s="273"/>
      <c r="Q2384" s="274"/>
      <c r="R2384" s="261"/>
      <c r="S2384" s="261"/>
      <c r="T2384" s="251">
        <f t="shared" si="351"/>
        <v>0</v>
      </c>
    </row>
    <row r="2385" spans="2:20" ht="15.9" hidden="1" x14ac:dyDescent="0.4">
      <c r="B2385" s="272"/>
      <c r="C2385" s="266"/>
      <c r="D2385" s="279"/>
      <c r="E2385" s="267"/>
      <c r="F2385" s="261"/>
      <c r="G2385" s="261"/>
      <c r="H2385" s="279"/>
      <c r="I2385" s="267"/>
      <c r="J2385" s="261"/>
      <c r="K2385" s="261"/>
      <c r="L2385" s="279"/>
      <c r="M2385" s="267"/>
      <c r="N2385" s="261"/>
      <c r="O2385" s="261"/>
      <c r="P2385" s="279"/>
      <c r="Q2385" s="267"/>
      <c r="R2385" s="261"/>
      <c r="S2385" s="261"/>
      <c r="T2385" s="251">
        <f t="shared" si="351"/>
        <v>0</v>
      </c>
    </row>
    <row r="2386" spans="2:20" ht="15.9" hidden="1" x14ac:dyDescent="0.4">
      <c r="B2386" s="272"/>
      <c r="C2386" s="266"/>
      <c r="D2386" s="273"/>
      <c r="E2386" s="274"/>
      <c r="F2386" s="266"/>
      <c r="G2386" s="261"/>
      <c r="H2386" s="273"/>
      <c r="I2386" s="274"/>
      <c r="J2386" s="266"/>
      <c r="K2386" s="261"/>
      <c r="L2386" s="273"/>
      <c r="M2386" s="274"/>
      <c r="N2386" s="266"/>
      <c r="O2386" s="261"/>
      <c r="P2386" s="273"/>
      <c r="Q2386" s="274"/>
      <c r="R2386" s="266"/>
      <c r="S2386" s="261"/>
      <c r="T2386" s="251">
        <f t="shared" si="351"/>
        <v>0</v>
      </c>
    </row>
    <row r="2387" spans="2:20" ht="15.9" hidden="1" x14ac:dyDescent="0.4">
      <c r="B2387" s="272"/>
      <c r="C2387" s="266"/>
      <c r="D2387" s="273"/>
      <c r="E2387" s="274"/>
      <c r="F2387" s="261"/>
      <c r="G2387" s="261"/>
      <c r="H2387" s="273"/>
      <c r="I2387" s="274"/>
      <c r="J2387" s="261"/>
      <c r="K2387" s="261"/>
      <c r="L2387" s="273"/>
      <c r="M2387" s="274"/>
      <c r="N2387" s="261"/>
      <c r="O2387" s="261"/>
      <c r="P2387" s="273"/>
      <c r="Q2387" s="274"/>
      <c r="R2387" s="261"/>
      <c r="S2387" s="261"/>
      <c r="T2387" s="251">
        <f t="shared" si="351"/>
        <v>0</v>
      </c>
    </row>
    <row r="2388" spans="2:20" ht="15.9" hidden="1" x14ac:dyDescent="0.4">
      <c r="B2388" s="272"/>
      <c r="C2388" s="266"/>
      <c r="D2388" s="273"/>
      <c r="E2388" s="274"/>
      <c r="F2388" s="261"/>
      <c r="G2388" s="261"/>
      <c r="H2388" s="273"/>
      <c r="I2388" s="274"/>
      <c r="J2388" s="261"/>
      <c r="K2388" s="261"/>
      <c r="L2388" s="273"/>
      <c r="M2388" s="274"/>
      <c r="N2388" s="261"/>
      <c r="O2388" s="261"/>
      <c r="P2388" s="273"/>
      <c r="Q2388" s="274"/>
      <c r="R2388" s="261"/>
      <c r="S2388" s="261"/>
      <c r="T2388" s="251">
        <f t="shared" si="351"/>
        <v>0</v>
      </c>
    </row>
    <row r="2389" spans="2:20" ht="15.9" hidden="1" x14ac:dyDescent="0.4">
      <c r="B2389" s="272"/>
      <c r="C2389" s="266"/>
      <c r="D2389" s="273"/>
      <c r="E2389" s="274"/>
      <c r="F2389" s="261"/>
      <c r="G2389" s="261"/>
      <c r="H2389" s="273"/>
      <c r="I2389" s="274"/>
      <c r="J2389" s="261"/>
      <c r="K2389" s="261"/>
      <c r="L2389" s="273"/>
      <c r="M2389" s="274"/>
      <c r="N2389" s="261"/>
      <c r="O2389" s="261"/>
      <c r="P2389" s="273"/>
      <c r="Q2389" s="274"/>
      <c r="R2389" s="261"/>
      <c r="S2389" s="261"/>
      <c r="T2389" s="251">
        <f t="shared" ref="T2389:T2452" si="352">O2389-S2389</f>
        <v>0</v>
      </c>
    </row>
    <row r="2390" spans="2:20" ht="15.9" hidden="1" x14ac:dyDescent="0.4">
      <c r="B2390" s="272"/>
      <c r="C2390" s="266"/>
      <c r="D2390" s="279"/>
      <c r="E2390" s="267"/>
      <c r="F2390" s="261"/>
      <c r="G2390" s="261"/>
      <c r="H2390" s="279"/>
      <c r="I2390" s="267"/>
      <c r="J2390" s="261"/>
      <c r="K2390" s="261"/>
      <c r="L2390" s="279"/>
      <c r="M2390" s="267"/>
      <c r="N2390" s="261"/>
      <c r="O2390" s="261"/>
      <c r="P2390" s="279"/>
      <c r="Q2390" s="267"/>
      <c r="R2390" s="261"/>
      <c r="S2390" s="261"/>
      <c r="T2390" s="251">
        <f t="shared" si="352"/>
        <v>0</v>
      </c>
    </row>
    <row r="2391" spans="2:20" ht="15.9" hidden="1" x14ac:dyDescent="0.4">
      <c r="B2391" s="272"/>
      <c r="C2391" s="266"/>
      <c r="D2391" s="273"/>
      <c r="E2391" s="274"/>
      <c r="F2391" s="266"/>
      <c r="G2391" s="261"/>
      <c r="H2391" s="273"/>
      <c r="I2391" s="274"/>
      <c r="J2391" s="266"/>
      <c r="K2391" s="261"/>
      <c r="L2391" s="273"/>
      <c r="M2391" s="274"/>
      <c r="N2391" s="266"/>
      <c r="O2391" s="261"/>
      <c r="P2391" s="273"/>
      <c r="Q2391" s="274"/>
      <c r="R2391" s="266"/>
      <c r="S2391" s="261"/>
      <c r="T2391" s="251">
        <f t="shared" si="352"/>
        <v>0</v>
      </c>
    </row>
    <row r="2392" spans="2:20" ht="15.9" hidden="1" x14ac:dyDescent="0.4">
      <c r="B2392" s="272"/>
      <c r="C2392" s="266"/>
      <c r="D2392" s="273"/>
      <c r="E2392" s="274"/>
      <c r="F2392" s="261"/>
      <c r="G2392" s="261"/>
      <c r="H2392" s="273"/>
      <c r="I2392" s="274"/>
      <c r="J2392" s="261"/>
      <c r="K2392" s="261"/>
      <c r="L2392" s="273"/>
      <c r="M2392" s="274"/>
      <c r="N2392" s="261"/>
      <c r="O2392" s="261"/>
      <c r="P2392" s="273"/>
      <c r="Q2392" s="274"/>
      <c r="R2392" s="261"/>
      <c r="S2392" s="261"/>
      <c r="T2392" s="251">
        <f t="shared" si="352"/>
        <v>0</v>
      </c>
    </row>
    <row r="2393" spans="2:20" ht="15.9" hidden="1" x14ac:dyDescent="0.4">
      <c r="B2393" s="272"/>
      <c r="C2393" s="266"/>
      <c r="D2393" s="273"/>
      <c r="E2393" s="274"/>
      <c r="F2393" s="266"/>
      <c r="G2393" s="261"/>
      <c r="H2393" s="273"/>
      <c r="I2393" s="274"/>
      <c r="J2393" s="266"/>
      <c r="K2393" s="261"/>
      <c r="L2393" s="273"/>
      <c r="M2393" s="274"/>
      <c r="N2393" s="266"/>
      <c r="O2393" s="261"/>
      <c r="P2393" s="273"/>
      <c r="Q2393" s="274"/>
      <c r="R2393" s="266"/>
      <c r="S2393" s="261"/>
      <c r="T2393" s="251">
        <f t="shared" si="352"/>
        <v>0</v>
      </c>
    </row>
    <row r="2394" spans="2:20" ht="15.9" hidden="1" x14ac:dyDescent="0.4">
      <c r="B2394" s="272"/>
      <c r="C2394" s="266"/>
      <c r="D2394" s="273"/>
      <c r="E2394" s="274"/>
      <c r="F2394" s="261"/>
      <c r="G2394" s="261"/>
      <c r="H2394" s="273"/>
      <c r="I2394" s="274"/>
      <c r="J2394" s="261"/>
      <c r="K2394" s="261"/>
      <c r="L2394" s="273"/>
      <c r="M2394" s="274"/>
      <c r="N2394" s="261"/>
      <c r="O2394" s="261"/>
      <c r="P2394" s="273"/>
      <c r="Q2394" s="274"/>
      <c r="R2394" s="261"/>
      <c r="S2394" s="261"/>
      <c r="T2394" s="251">
        <f t="shared" si="352"/>
        <v>0</v>
      </c>
    </row>
    <row r="2395" spans="2:20" ht="15.9" hidden="1" x14ac:dyDescent="0.4">
      <c r="B2395" s="272"/>
      <c r="C2395" s="266"/>
      <c r="D2395" s="279"/>
      <c r="E2395" s="267"/>
      <c r="F2395" s="261"/>
      <c r="G2395" s="261"/>
      <c r="H2395" s="279"/>
      <c r="I2395" s="267"/>
      <c r="J2395" s="261"/>
      <c r="K2395" s="261"/>
      <c r="L2395" s="279"/>
      <c r="M2395" s="267"/>
      <c r="N2395" s="261"/>
      <c r="O2395" s="261"/>
      <c r="P2395" s="279"/>
      <c r="Q2395" s="267"/>
      <c r="R2395" s="261"/>
      <c r="S2395" s="261"/>
      <c r="T2395" s="251">
        <f t="shared" si="352"/>
        <v>0</v>
      </c>
    </row>
    <row r="2396" spans="2:20" ht="15.9" hidden="1" x14ac:dyDescent="0.4">
      <c r="B2396" s="272"/>
      <c r="C2396" s="266"/>
      <c r="D2396" s="273"/>
      <c r="E2396" s="274"/>
      <c r="F2396" s="266"/>
      <c r="G2396" s="261"/>
      <c r="H2396" s="273"/>
      <c r="I2396" s="274"/>
      <c r="J2396" s="266"/>
      <c r="K2396" s="261"/>
      <c r="L2396" s="273"/>
      <c r="M2396" s="274"/>
      <c r="N2396" s="266"/>
      <c r="O2396" s="261"/>
      <c r="P2396" s="273"/>
      <c r="Q2396" s="274"/>
      <c r="R2396" s="266"/>
      <c r="S2396" s="261"/>
      <c r="T2396" s="251">
        <f t="shared" si="352"/>
        <v>0</v>
      </c>
    </row>
    <row r="2397" spans="2:20" ht="15.9" hidden="1" x14ac:dyDescent="0.4">
      <c r="B2397" s="272"/>
      <c r="C2397" s="266"/>
      <c r="D2397" s="273"/>
      <c r="E2397" s="274"/>
      <c r="F2397" s="261"/>
      <c r="G2397" s="261"/>
      <c r="H2397" s="273"/>
      <c r="I2397" s="274"/>
      <c r="J2397" s="261"/>
      <c r="K2397" s="261"/>
      <c r="L2397" s="273"/>
      <c r="M2397" s="274"/>
      <c r="N2397" s="261"/>
      <c r="O2397" s="261"/>
      <c r="P2397" s="273"/>
      <c r="Q2397" s="274"/>
      <c r="R2397" s="261"/>
      <c r="S2397" s="261"/>
      <c r="T2397" s="251">
        <f t="shared" si="352"/>
        <v>0</v>
      </c>
    </row>
    <row r="2398" spans="2:20" ht="15.9" hidden="1" collapsed="1" x14ac:dyDescent="0.4">
      <c r="B2398" s="268"/>
      <c r="C2398" s="180"/>
      <c r="D2398" s="269"/>
      <c r="E2398" s="270"/>
      <c r="F2398" s="254"/>
      <c r="G2398" s="254"/>
      <c r="H2398" s="269"/>
      <c r="I2398" s="270"/>
      <c r="J2398" s="254"/>
      <c r="K2398" s="254"/>
      <c r="L2398" s="269"/>
      <c r="M2398" s="270"/>
      <c r="N2398" s="254"/>
      <c r="O2398" s="254"/>
      <c r="P2398" s="269"/>
      <c r="Q2398" s="270"/>
      <c r="R2398" s="254"/>
      <c r="S2398" s="254"/>
      <c r="T2398" s="251">
        <f t="shared" si="352"/>
        <v>0</v>
      </c>
    </row>
    <row r="2399" spans="2:20" ht="15.9" hidden="1" collapsed="1" x14ac:dyDescent="0.4">
      <c r="B2399" s="208"/>
      <c r="C2399" s="180"/>
      <c r="D2399" s="269"/>
      <c r="E2399" s="270"/>
      <c r="F2399" s="254"/>
      <c r="G2399" s="254"/>
      <c r="H2399" s="269"/>
      <c r="I2399" s="270"/>
      <c r="J2399" s="254"/>
      <c r="K2399" s="254"/>
      <c r="L2399" s="269"/>
      <c r="M2399" s="270"/>
      <c r="N2399" s="254"/>
      <c r="O2399" s="254"/>
      <c r="P2399" s="269"/>
      <c r="Q2399" s="270"/>
      <c r="R2399" s="254"/>
      <c r="S2399" s="254"/>
      <c r="T2399" s="251">
        <f t="shared" si="352"/>
        <v>0</v>
      </c>
    </row>
    <row r="2400" spans="2:20" ht="15.9" hidden="1" x14ac:dyDescent="0.4">
      <c r="B2400" s="208"/>
      <c r="C2400" s="180"/>
      <c r="D2400" s="178"/>
      <c r="E2400" s="179"/>
      <c r="F2400" s="180"/>
      <c r="G2400" s="254"/>
      <c r="H2400" s="178"/>
      <c r="I2400" s="179"/>
      <c r="J2400" s="180"/>
      <c r="K2400" s="254"/>
      <c r="L2400" s="178"/>
      <c r="M2400" s="179"/>
      <c r="N2400" s="180"/>
      <c r="O2400" s="254"/>
      <c r="P2400" s="178"/>
      <c r="Q2400" s="179"/>
      <c r="R2400" s="180"/>
      <c r="S2400" s="254"/>
      <c r="T2400" s="251">
        <f t="shared" si="352"/>
        <v>0</v>
      </c>
    </row>
    <row r="2401" spans="2:20" ht="15.9" hidden="1" x14ac:dyDescent="0.4">
      <c r="B2401" s="208"/>
      <c r="C2401" s="180"/>
      <c r="D2401" s="178"/>
      <c r="E2401" s="179"/>
      <c r="F2401" s="254"/>
      <c r="G2401" s="254"/>
      <c r="H2401" s="178"/>
      <c r="I2401" s="179"/>
      <c r="J2401" s="254"/>
      <c r="K2401" s="254"/>
      <c r="L2401" s="178"/>
      <c r="M2401" s="179"/>
      <c r="N2401" s="254"/>
      <c r="O2401" s="254"/>
      <c r="P2401" s="178"/>
      <c r="Q2401" s="179"/>
      <c r="R2401" s="254"/>
      <c r="S2401" s="254"/>
      <c r="T2401" s="251">
        <f t="shared" si="352"/>
        <v>0</v>
      </c>
    </row>
    <row r="2402" spans="2:20" ht="15.9" hidden="1" x14ac:dyDescent="0.4">
      <c r="B2402" s="335" t="s">
        <v>756</v>
      </c>
      <c r="C2402" s="326" t="s">
        <v>757</v>
      </c>
      <c r="D2402" s="178">
        <v>1</v>
      </c>
      <c r="E2402" s="179" t="s">
        <v>86</v>
      </c>
      <c r="F2402" s="254"/>
      <c r="G2402" s="254">
        <f>G2403</f>
        <v>0</v>
      </c>
      <c r="H2402" s="178">
        <v>1</v>
      </c>
      <c r="I2402" s="179" t="s">
        <v>86</v>
      </c>
      <c r="J2402" s="254"/>
      <c r="K2402" s="254">
        <f>K2403</f>
        <v>0</v>
      </c>
      <c r="L2402" s="334">
        <v>1</v>
      </c>
      <c r="M2402" s="333" t="s">
        <v>86</v>
      </c>
      <c r="N2402" s="329"/>
      <c r="O2402" s="329">
        <f>O2403</f>
        <v>0</v>
      </c>
      <c r="P2402" s="334">
        <v>1</v>
      </c>
      <c r="Q2402" s="333" t="s">
        <v>86</v>
      </c>
      <c r="R2402" s="329"/>
      <c r="S2402" s="329">
        <f>S2403</f>
        <v>0</v>
      </c>
      <c r="T2402" s="251">
        <f t="shared" si="352"/>
        <v>0</v>
      </c>
    </row>
    <row r="2403" spans="2:20" ht="15.9" hidden="1" x14ac:dyDescent="0.4">
      <c r="B2403" s="268"/>
      <c r="C2403" s="180"/>
      <c r="D2403" s="269"/>
      <c r="E2403" s="270"/>
      <c r="F2403" s="254"/>
      <c r="G2403" s="254"/>
      <c r="H2403" s="269"/>
      <c r="I2403" s="270"/>
      <c r="J2403" s="254"/>
      <c r="K2403" s="254"/>
      <c r="L2403" s="269"/>
      <c r="M2403" s="270"/>
      <c r="N2403" s="254"/>
      <c r="O2403" s="254"/>
      <c r="P2403" s="269"/>
      <c r="Q2403" s="270"/>
      <c r="R2403" s="254"/>
      <c r="S2403" s="254"/>
      <c r="T2403" s="251">
        <f t="shared" si="352"/>
        <v>0</v>
      </c>
    </row>
    <row r="2404" spans="2:20" ht="15.9" hidden="1" x14ac:dyDescent="0.4">
      <c r="B2404" s="272"/>
      <c r="C2404" s="266"/>
      <c r="D2404" s="279"/>
      <c r="E2404" s="267"/>
      <c r="F2404" s="261"/>
      <c r="G2404" s="261"/>
      <c r="H2404" s="279"/>
      <c r="I2404" s="267"/>
      <c r="J2404" s="261"/>
      <c r="K2404" s="261"/>
      <c r="L2404" s="279"/>
      <c r="M2404" s="267"/>
      <c r="N2404" s="261"/>
      <c r="O2404" s="261"/>
      <c r="P2404" s="279"/>
      <c r="Q2404" s="267"/>
      <c r="R2404" s="261"/>
      <c r="S2404" s="261"/>
      <c r="T2404" s="251">
        <f t="shared" si="352"/>
        <v>0</v>
      </c>
    </row>
    <row r="2405" spans="2:20" ht="15.9" hidden="1" x14ac:dyDescent="0.4">
      <c r="B2405" s="272"/>
      <c r="C2405" s="266"/>
      <c r="D2405" s="273"/>
      <c r="E2405" s="274"/>
      <c r="F2405" s="266"/>
      <c r="G2405" s="261"/>
      <c r="H2405" s="273"/>
      <c r="I2405" s="274"/>
      <c r="J2405" s="266"/>
      <c r="K2405" s="261"/>
      <c r="L2405" s="273"/>
      <c r="M2405" s="274"/>
      <c r="N2405" s="266"/>
      <c r="O2405" s="261"/>
      <c r="P2405" s="273"/>
      <c r="Q2405" s="274"/>
      <c r="R2405" s="266"/>
      <c r="S2405" s="261"/>
      <c r="T2405" s="251">
        <f t="shared" si="352"/>
        <v>0</v>
      </c>
    </row>
    <row r="2406" spans="2:20" ht="15.9" hidden="1" x14ac:dyDescent="0.4">
      <c r="B2406" s="272"/>
      <c r="C2406" s="266"/>
      <c r="D2406" s="273"/>
      <c r="E2406" s="274"/>
      <c r="F2406" s="261"/>
      <c r="G2406" s="261"/>
      <c r="H2406" s="273"/>
      <c r="I2406" s="274"/>
      <c r="J2406" s="261"/>
      <c r="K2406" s="261"/>
      <c r="L2406" s="273"/>
      <c r="M2406" s="274"/>
      <c r="N2406" s="261"/>
      <c r="O2406" s="261"/>
      <c r="P2406" s="273"/>
      <c r="Q2406" s="274"/>
      <c r="R2406" s="261"/>
      <c r="S2406" s="261"/>
      <c r="T2406" s="251">
        <f t="shared" si="352"/>
        <v>0</v>
      </c>
    </row>
    <row r="2407" spans="2:20" ht="15.9" hidden="1" x14ac:dyDescent="0.4">
      <c r="B2407" s="272"/>
      <c r="C2407" s="266"/>
      <c r="D2407" s="279"/>
      <c r="E2407" s="267"/>
      <c r="F2407" s="261"/>
      <c r="G2407" s="261"/>
      <c r="H2407" s="279"/>
      <c r="I2407" s="267"/>
      <c r="J2407" s="261"/>
      <c r="K2407" s="261"/>
      <c r="L2407" s="279"/>
      <c r="M2407" s="267"/>
      <c r="N2407" s="261"/>
      <c r="O2407" s="261"/>
      <c r="P2407" s="279"/>
      <c r="Q2407" s="267"/>
      <c r="R2407" s="261"/>
      <c r="S2407" s="261"/>
      <c r="T2407" s="251">
        <f t="shared" si="352"/>
        <v>0</v>
      </c>
    </row>
    <row r="2408" spans="2:20" ht="15.9" hidden="1" x14ac:dyDescent="0.4">
      <c r="B2408" s="272"/>
      <c r="C2408" s="266"/>
      <c r="D2408" s="273"/>
      <c r="E2408" s="274"/>
      <c r="F2408" s="266"/>
      <c r="G2408" s="261"/>
      <c r="H2408" s="273"/>
      <c r="I2408" s="274"/>
      <c r="J2408" s="266"/>
      <c r="K2408" s="261"/>
      <c r="L2408" s="273"/>
      <c r="M2408" s="274"/>
      <c r="N2408" s="266"/>
      <c r="O2408" s="261"/>
      <c r="P2408" s="273"/>
      <c r="Q2408" s="274"/>
      <c r="R2408" s="266"/>
      <c r="S2408" s="261"/>
      <c r="T2408" s="251">
        <f t="shared" si="352"/>
        <v>0</v>
      </c>
    </row>
    <row r="2409" spans="2:20" ht="15.9" hidden="1" x14ac:dyDescent="0.4">
      <c r="B2409" s="272"/>
      <c r="C2409" s="266"/>
      <c r="D2409" s="273"/>
      <c r="E2409" s="274"/>
      <c r="F2409" s="261"/>
      <c r="G2409" s="261"/>
      <c r="H2409" s="273"/>
      <c r="I2409" s="274"/>
      <c r="J2409" s="261"/>
      <c r="K2409" s="261"/>
      <c r="L2409" s="273"/>
      <c r="M2409" s="274"/>
      <c r="N2409" s="261"/>
      <c r="O2409" s="261"/>
      <c r="P2409" s="273"/>
      <c r="Q2409" s="274"/>
      <c r="R2409" s="261"/>
      <c r="S2409" s="261"/>
      <c r="T2409" s="251">
        <f t="shared" si="352"/>
        <v>0</v>
      </c>
    </row>
    <row r="2410" spans="2:20" ht="15.9" hidden="1" x14ac:dyDescent="0.4">
      <c r="B2410" s="272"/>
      <c r="C2410" s="266"/>
      <c r="D2410" s="279"/>
      <c r="E2410" s="267"/>
      <c r="F2410" s="261"/>
      <c r="G2410" s="261"/>
      <c r="H2410" s="279"/>
      <c r="I2410" s="267"/>
      <c r="J2410" s="261"/>
      <c r="K2410" s="261"/>
      <c r="L2410" s="279"/>
      <c r="M2410" s="267"/>
      <c r="N2410" s="261"/>
      <c r="O2410" s="261"/>
      <c r="P2410" s="279"/>
      <c r="Q2410" s="267"/>
      <c r="R2410" s="261"/>
      <c r="S2410" s="261"/>
      <c r="T2410" s="251">
        <f t="shared" si="352"/>
        <v>0</v>
      </c>
    </row>
    <row r="2411" spans="2:20" ht="15.9" hidden="1" x14ac:dyDescent="0.4">
      <c r="B2411" s="272"/>
      <c r="C2411" s="266"/>
      <c r="D2411" s="273"/>
      <c r="E2411" s="274"/>
      <c r="F2411" s="266"/>
      <c r="G2411" s="261"/>
      <c r="H2411" s="273"/>
      <c r="I2411" s="274"/>
      <c r="J2411" s="266"/>
      <c r="K2411" s="261"/>
      <c r="L2411" s="273"/>
      <c r="M2411" s="274"/>
      <c r="N2411" s="266"/>
      <c r="O2411" s="261"/>
      <c r="P2411" s="273"/>
      <c r="Q2411" s="274"/>
      <c r="R2411" s="266"/>
      <c r="S2411" s="261"/>
      <c r="T2411" s="251">
        <f t="shared" si="352"/>
        <v>0</v>
      </c>
    </row>
    <row r="2412" spans="2:20" ht="15.9" hidden="1" x14ac:dyDescent="0.4">
      <c r="B2412" s="272"/>
      <c r="C2412" s="266"/>
      <c r="D2412" s="273"/>
      <c r="E2412" s="274"/>
      <c r="F2412" s="261"/>
      <c r="G2412" s="261"/>
      <c r="H2412" s="273"/>
      <c r="I2412" s="274"/>
      <c r="J2412" s="261"/>
      <c r="K2412" s="261"/>
      <c r="L2412" s="273"/>
      <c r="M2412" s="274"/>
      <c r="N2412" s="261"/>
      <c r="O2412" s="261"/>
      <c r="P2412" s="273"/>
      <c r="Q2412" s="274"/>
      <c r="R2412" s="261"/>
      <c r="S2412" s="261"/>
      <c r="T2412" s="251">
        <f t="shared" si="352"/>
        <v>0</v>
      </c>
    </row>
    <row r="2413" spans="2:20" ht="15.9" hidden="1" x14ac:dyDescent="0.4">
      <c r="B2413" s="272"/>
      <c r="C2413" s="266"/>
      <c r="D2413" s="279"/>
      <c r="E2413" s="267"/>
      <c r="F2413" s="261"/>
      <c r="G2413" s="261"/>
      <c r="H2413" s="279"/>
      <c r="I2413" s="267"/>
      <c r="J2413" s="261"/>
      <c r="K2413" s="261"/>
      <c r="L2413" s="279"/>
      <c r="M2413" s="267"/>
      <c r="N2413" s="261"/>
      <c r="O2413" s="261"/>
      <c r="P2413" s="279"/>
      <c r="Q2413" s="267"/>
      <c r="R2413" s="261"/>
      <c r="S2413" s="261"/>
      <c r="T2413" s="251">
        <f t="shared" si="352"/>
        <v>0</v>
      </c>
    </row>
    <row r="2414" spans="2:20" ht="15.9" hidden="1" x14ac:dyDescent="0.4">
      <c r="B2414" s="272"/>
      <c r="C2414" s="266"/>
      <c r="D2414" s="273"/>
      <c r="E2414" s="274"/>
      <c r="F2414" s="266"/>
      <c r="G2414" s="261"/>
      <c r="H2414" s="273"/>
      <c r="I2414" s="274"/>
      <c r="J2414" s="266"/>
      <c r="K2414" s="261"/>
      <c r="L2414" s="273"/>
      <c r="M2414" s="274"/>
      <c r="N2414" s="266"/>
      <c r="O2414" s="261"/>
      <c r="P2414" s="273"/>
      <c r="Q2414" s="274"/>
      <c r="R2414" s="266"/>
      <c r="S2414" s="261"/>
      <c r="T2414" s="251">
        <f t="shared" si="352"/>
        <v>0</v>
      </c>
    </row>
    <row r="2415" spans="2:20" ht="15.9" hidden="1" x14ac:dyDescent="0.4">
      <c r="B2415" s="272"/>
      <c r="C2415" s="266"/>
      <c r="D2415" s="273"/>
      <c r="E2415" s="274"/>
      <c r="F2415" s="261"/>
      <c r="G2415" s="261"/>
      <c r="H2415" s="273"/>
      <c r="I2415" s="274"/>
      <c r="J2415" s="261"/>
      <c r="K2415" s="261"/>
      <c r="L2415" s="273"/>
      <c r="M2415" s="274"/>
      <c r="N2415" s="261"/>
      <c r="O2415" s="261"/>
      <c r="P2415" s="273"/>
      <c r="Q2415" s="274"/>
      <c r="R2415" s="261"/>
      <c r="S2415" s="261"/>
      <c r="T2415" s="251">
        <f t="shared" si="352"/>
        <v>0</v>
      </c>
    </row>
    <row r="2416" spans="2:20" ht="15.9" hidden="1" collapsed="1" x14ac:dyDescent="0.4">
      <c r="B2416" s="335" t="s">
        <v>758</v>
      </c>
      <c r="C2416" s="326" t="s">
        <v>759</v>
      </c>
      <c r="D2416" s="178">
        <v>1</v>
      </c>
      <c r="E2416" s="179" t="s">
        <v>86</v>
      </c>
      <c r="F2416" s="254"/>
      <c r="G2416" s="254">
        <f>G2417</f>
        <v>0</v>
      </c>
      <c r="H2416" s="178">
        <v>1</v>
      </c>
      <c r="I2416" s="179" t="s">
        <v>86</v>
      </c>
      <c r="J2416" s="254"/>
      <c r="K2416" s="254">
        <f>K2417</f>
        <v>0</v>
      </c>
      <c r="L2416" s="334">
        <v>1</v>
      </c>
      <c r="M2416" s="333" t="s">
        <v>86</v>
      </c>
      <c r="N2416" s="329"/>
      <c r="O2416" s="329">
        <f>O2417</f>
        <v>0</v>
      </c>
      <c r="P2416" s="334">
        <v>1</v>
      </c>
      <c r="Q2416" s="333" t="s">
        <v>86</v>
      </c>
      <c r="R2416" s="329"/>
      <c r="S2416" s="329">
        <f>S2417</f>
        <v>0</v>
      </c>
      <c r="T2416" s="251">
        <f t="shared" si="352"/>
        <v>0</v>
      </c>
    </row>
    <row r="2417" spans="2:20" ht="15.9" hidden="1" x14ac:dyDescent="0.4">
      <c r="B2417" s="268"/>
      <c r="C2417" s="180"/>
      <c r="D2417" s="269"/>
      <c r="E2417" s="270"/>
      <c r="F2417" s="254"/>
      <c r="G2417" s="254"/>
      <c r="H2417" s="269"/>
      <c r="I2417" s="270"/>
      <c r="J2417" s="254"/>
      <c r="K2417" s="254"/>
      <c r="L2417" s="269"/>
      <c r="M2417" s="270"/>
      <c r="N2417" s="254"/>
      <c r="O2417" s="254"/>
      <c r="P2417" s="269"/>
      <c r="Q2417" s="270"/>
      <c r="R2417" s="254"/>
      <c r="S2417" s="254"/>
      <c r="T2417" s="251">
        <f t="shared" si="352"/>
        <v>0</v>
      </c>
    </row>
    <row r="2418" spans="2:20" ht="15.9" hidden="1" collapsed="1" x14ac:dyDescent="0.4">
      <c r="B2418" s="272"/>
      <c r="C2418" s="266"/>
      <c r="D2418" s="279"/>
      <c r="E2418" s="267"/>
      <c r="F2418" s="261"/>
      <c r="G2418" s="261"/>
      <c r="H2418" s="279"/>
      <c r="I2418" s="267"/>
      <c r="J2418" s="261"/>
      <c r="K2418" s="261"/>
      <c r="L2418" s="279"/>
      <c r="M2418" s="267"/>
      <c r="N2418" s="261"/>
      <c r="O2418" s="261"/>
      <c r="P2418" s="279"/>
      <c r="Q2418" s="267"/>
      <c r="R2418" s="261"/>
      <c r="S2418" s="261"/>
      <c r="T2418" s="251">
        <f t="shared" si="352"/>
        <v>0</v>
      </c>
    </row>
    <row r="2419" spans="2:20" ht="15.9" hidden="1" x14ac:dyDescent="0.4">
      <c r="B2419" s="272"/>
      <c r="C2419" s="266"/>
      <c r="D2419" s="273"/>
      <c r="E2419" s="274"/>
      <c r="F2419" s="266"/>
      <c r="G2419" s="261"/>
      <c r="H2419" s="273"/>
      <c r="I2419" s="274"/>
      <c r="J2419" s="266"/>
      <c r="K2419" s="261"/>
      <c r="L2419" s="273"/>
      <c r="M2419" s="274"/>
      <c r="N2419" s="266"/>
      <c r="O2419" s="261"/>
      <c r="P2419" s="273"/>
      <c r="Q2419" s="274"/>
      <c r="R2419" s="266"/>
      <c r="S2419" s="261"/>
      <c r="T2419" s="251">
        <f t="shared" si="352"/>
        <v>0</v>
      </c>
    </row>
    <row r="2420" spans="2:20" ht="15.9" hidden="1" x14ac:dyDescent="0.4">
      <c r="B2420" s="272"/>
      <c r="C2420" s="266"/>
      <c r="D2420" s="273"/>
      <c r="E2420" s="274"/>
      <c r="F2420" s="261"/>
      <c r="G2420" s="261"/>
      <c r="H2420" s="273"/>
      <c r="I2420" s="274"/>
      <c r="J2420" s="261"/>
      <c r="K2420" s="261"/>
      <c r="L2420" s="273"/>
      <c r="M2420" s="274"/>
      <c r="N2420" s="261"/>
      <c r="O2420" s="261"/>
      <c r="P2420" s="273"/>
      <c r="Q2420" s="274"/>
      <c r="R2420" s="261"/>
      <c r="S2420" s="261"/>
      <c r="T2420" s="251">
        <f t="shared" si="352"/>
        <v>0</v>
      </c>
    </row>
    <row r="2421" spans="2:20" ht="15.9" hidden="1" x14ac:dyDescent="0.4">
      <c r="B2421" s="272"/>
      <c r="C2421" s="266"/>
      <c r="D2421" s="273"/>
      <c r="E2421" s="274"/>
      <c r="F2421" s="261"/>
      <c r="G2421" s="261"/>
      <c r="H2421" s="273"/>
      <c r="I2421" s="274"/>
      <c r="J2421" s="261"/>
      <c r="K2421" s="261"/>
      <c r="L2421" s="273"/>
      <c r="M2421" s="274"/>
      <c r="N2421" s="261"/>
      <c r="O2421" s="261"/>
      <c r="P2421" s="273"/>
      <c r="Q2421" s="274"/>
      <c r="R2421" s="261"/>
      <c r="S2421" s="261"/>
      <c r="T2421" s="251">
        <f t="shared" si="352"/>
        <v>0</v>
      </c>
    </row>
    <row r="2422" spans="2:20" ht="15.9" hidden="1" x14ac:dyDescent="0.4">
      <c r="B2422" s="272"/>
      <c r="C2422" s="266"/>
      <c r="D2422" s="273"/>
      <c r="E2422" s="274"/>
      <c r="F2422" s="261"/>
      <c r="G2422" s="261"/>
      <c r="H2422" s="273"/>
      <c r="I2422" s="274"/>
      <c r="J2422" s="261"/>
      <c r="K2422" s="261"/>
      <c r="L2422" s="273"/>
      <c r="M2422" s="274"/>
      <c r="N2422" s="261"/>
      <c r="O2422" s="261"/>
      <c r="P2422" s="273"/>
      <c r="Q2422" s="274"/>
      <c r="R2422" s="261"/>
      <c r="S2422" s="261"/>
      <c r="T2422" s="251">
        <f t="shared" si="352"/>
        <v>0</v>
      </c>
    </row>
    <row r="2423" spans="2:20" ht="15.9" hidden="1" x14ac:dyDescent="0.4">
      <c r="B2423" s="272"/>
      <c r="C2423" s="266"/>
      <c r="D2423" s="279"/>
      <c r="E2423" s="267"/>
      <c r="F2423" s="261"/>
      <c r="G2423" s="261"/>
      <c r="H2423" s="279"/>
      <c r="I2423" s="267"/>
      <c r="J2423" s="261"/>
      <c r="K2423" s="261"/>
      <c r="L2423" s="279"/>
      <c r="M2423" s="267"/>
      <c r="N2423" s="261"/>
      <c r="O2423" s="261"/>
      <c r="P2423" s="279"/>
      <c r="Q2423" s="267"/>
      <c r="R2423" s="261"/>
      <c r="S2423" s="261"/>
      <c r="T2423" s="251">
        <f t="shared" si="352"/>
        <v>0</v>
      </c>
    </row>
    <row r="2424" spans="2:20" ht="15.9" hidden="1" x14ac:dyDescent="0.4">
      <c r="B2424" s="272"/>
      <c r="C2424" s="266"/>
      <c r="D2424" s="273"/>
      <c r="E2424" s="274"/>
      <c r="F2424" s="266"/>
      <c r="G2424" s="261"/>
      <c r="H2424" s="273"/>
      <c r="I2424" s="274"/>
      <c r="J2424" s="266"/>
      <c r="K2424" s="261"/>
      <c r="L2424" s="273"/>
      <c r="M2424" s="274"/>
      <c r="N2424" s="266"/>
      <c r="O2424" s="261"/>
      <c r="P2424" s="273"/>
      <c r="Q2424" s="274"/>
      <c r="R2424" s="266"/>
      <c r="S2424" s="261"/>
      <c r="T2424" s="251">
        <f t="shared" si="352"/>
        <v>0</v>
      </c>
    </row>
    <row r="2425" spans="2:20" ht="15.9" hidden="1" x14ac:dyDescent="0.4">
      <c r="B2425" s="272"/>
      <c r="C2425" s="266"/>
      <c r="D2425" s="273"/>
      <c r="E2425" s="274"/>
      <c r="F2425" s="261"/>
      <c r="G2425" s="261"/>
      <c r="H2425" s="273"/>
      <c r="I2425" s="274"/>
      <c r="J2425" s="261"/>
      <c r="K2425" s="261"/>
      <c r="L2425" s="273"/>
      <c r="M2425" s="274"/>
      <c r="N2425" s="261"/>
      <c r="O2425" s="261"/>
      <c r="P2425" s="273"/>
      <c r="Q2425" s="274"/>
      <c r="R2425" s="261"/>
      <c r="S2425" s="261"/>
      <c r="T2425" s="251">
        <f t="shared" si="352"/>
        <v>0</v>
      </c>
    </row>
    <row r="2426" spans="2:20" ht="15.9" hidden="1" x14ac:dyDescent="0.4">
      <c r="B2426" s="272"/>
      <c r="C2426" s="266"/>
      <c r="D2426" s="273"/>
      <c r="E2426" s="274"/>
      <c r="F2426" s="261"/>
      <c r="G2426" s="261"/>
      <c r="H2426" s="273"/>
      <c r="I2426" s="274"/>
      <c r="J2426" s="261"/>
      <c r="K2426" s="261"/>
      <c r="L2426" s="273"/>
      <c r="M2426" s="274"/>
      <c r="N2426" s="261"/>
      <c r="O2426" s="261"/>
      <c r="P2426" s="273"/>
      <c r="Q2426" s="274"/>
      <c r="R2426" s="261"/>
      <c r="S2426" s="261"/>
      <c r="T2426" s="251">
        <f t="shared" si="352"/>
        <v>0</v>
      </c>
    </row>
    <row r="2427" spans="2:20" ht="15.9" hidden="1" x14ac:dyDescent="0.4">
      <c r="B2427" s="272"/>
      <c r="C2427" s="266"/>
      <c r="D2427" s="273"/>
      <c r="E2427" s="274"/>
      <c r="F2427" s="261"/>
      <c r="G2427" s="261"/>
      <c r="H2427" s="273"/>
      <c r="I2427" s="274"/>
      <c r="J2427" s="261"/>
      <c r="K2427" s="261"/>
      <c r="L2427" s="273"/>
      <c r="M2427" s="274"/>
      <c r="N2427" s="261"/>
      <c r="O2427" s="261"/>
      <c r="P2427" s="273"/>
      <c r="Q2427" s="274"/>
      <c r="R2427" s="261"/>
      <c r="S2427" s="261"/>
      <c r="T2427" s="251">
        <f t="shared" si="352"/>
        <v>0</v>
      </c>
    </row>
    <row r="2428" spans="2:20" ht="15.9" hidden="1" x14ac:dyDescent="0.4">
      <c r="B2428" s="272"/>
      <c r="C2428" s="266"/>
      <c r="D2428" s="279"/>
      <c r="E2428" s="267"/>
      <c r="F2428" s="261"/>
      <c r="G2428" s="261"/>
      <c r="H2428" s="279"/>
      <c r="I2428" s="267"/>
      <c r="J2428" s="261"/>
      <c r="K2428" s="261"/>
      <c r="L2428" s="279"/>
      <c r="M2428" s="267"/>
      <c r="N2428" s="261"/>
      <c r="O2428" s="261"/>
      <c r="P2428" s="279"/>
      <c r="Q2428" s="267"/>
      <c r="R2428" s="261"/>
      <c r="S2428" s="261"/>
      <c r="T2428" s="251">
        <f t="shared" si="352"/>
        <v>0</v>
      </c>
    </row>
    <row r="2429" spans="2:20" ht="15.9" hidden="1" x14ac:dyDescent="0.4">
      <c r="B2429" s="272"/>
      <c r="C2429" s="266"/>
      <c r="D2429" s="273"/>
      <c r="E2429" s="274"/>
      <c r="F2429" s="266"/>
      <c r="G2429" s="261"/>
      <c r="H2429" s="273"/>
      <c r="I2429" s="274"/>
      <c r="J2429" s="266"/>
      <c r="K2429" s="261"/>
      <c r="L2429" s="273"/>
      <c r="M2429" s="274"/>
      <c r="N2429" s="266"/>
      <c r="O2429" s="261"/>
      <c r="P2429" s="273"/>
      <c r="Q2429" s="274"/>
      <c r="R2429" s="266"/>
      <c r="S2429" s="261"/>
      <c r="T2429" s="251">
        <f t="shared" si="352"/>
        <v>0</v>
      </c>
    </row>
    <row r="2430" spans="2:20" ht="15.9" hidden="1" x14ac:dyDescent="0.4">
      <c r="B2430" s="272"/>
      <c r="C2430" s="266"/>
      <c r="D2430" s="273"/>
      <c r="E2430" s="274"/>
      <c r="F2430" s="261"/>
      <c r="G2430" s="261"/>
      <c r="H2430" s="273"/>
      <c r="I2430" s="274"/>
      <c r="J2430" s="261"/>
      <c r="K2430" s="261"/>
      <c r="L2430" s="273"/>
      <c r="M2430" s="274"/>
      <c r="N2430" s="261"/>
      <c r="O2430" s="261"/>
      <c r="P2430" s="273"/>
      <c r="Q2430" s="274"/>
      <c r="R2430" s="261"/>
      <c r="S2430" s="261"/>
      <c r="T2430" s="251">
        <f t="shared" si="352"/>
        <v>0</v>
      </c>
    </row>
    <row r="2431" spans="2:20" ht="15.9" hidden="1" x14ac:dyDescent="0.4">
      <c r="B2431" s="208"/>
      <c r="C2431" s="180"/>
      <c r="D2431" s="269"/>
      <c r="E2431" s="270"/>
      <c r="F2431" s="254"/>
      <c r="G2431" s="254"/>
      <c r="H2431" s="269"/>
      <c r="I2431" s="270"/>
      <c r="J2431" s="254"/>
      <c r="K2431" s="254"/>
      <c r="L2431" s="269"/>
      <c r="M2431" s="270"/>
      <c r="N2431" s="254"/>
      <c r="O2431" s="254"/>
      <c r="P2431" s="269"/>
      <c r="Q2431" s="270"/>
      <c r="R2431" s="254"/>
      <c r="S2431" s="254"/>
      <c r="T2431" s="251">
        <f t="shared" si="352"/>
        <v>0</v>
      </c>
    </row>
    <row r="2432" spans="2:20" ht="15.9" hidden="1" x14ac:dyDescent="0.4">
      <c r="B2432" s="284"/>
      <c r="C2432" s="180"/>
      <c r="D2432" s="178"/>
      <c r="E2432" s="179"/>
      <c r="F2432" s="180"/>
      <c r="G2432" s="254"/>
      <c r="H2432" s="178"/>
      <c r="I2432" s="179"/>
      <c r="J2432" s="180"/>
      <c r="K2432" s="254"/>
      <c r="L2432" s="178"/>
      <c r="M2432" s="179"/>
      <c r="N2432" s="180"/>
      <c r="O2432" s="254"/>
      <c r="P2432" s="178"/>
      <c r="Q2432" s="179"/>
      <c r="R2432" s="180"/>
      <c r="S2432" s="254"/>
      <c r="T2432" s="251">
        <f t="shared" si="352"/>
        <v>0</v>
      </c>
    </row>
    <row r="2433" spans="2:20" ht="15.9" hidden="1" x14ac:dyDescent="0.4">
      <c r="B2433" s="208"/>
      <c r="C2433" s="180"/>
      <c r="D2433" s="178"/>
      <c r="E2433" s="179"/>
      <c r="F2433" s="254"/>
      <c r="G2433" s="254"/>
      <c r="H2433" s="178"/>
      <c r="I2433" s="179"/>
      <c r="J2433" s="254"/>
      <c r="K2433" s="254"/>
      <c r="L2433" s="178"/>
      <c r="M2433" s="179"/>
      <c r="N2433" s="254"/>
      <c r="O2433" s="254"/>
      <c r="P2433" s="178"/>
      <c r="Q2433" s="179"/>
      <c r="R2433" s="254"/>
      <c r="S2433" s="254"/>
      <c r="T2433" s="251">
        <f t="shared" si="352"/>
        <v>0</v>
      </c>
    </row>
    <row r="2434" spans="2:20" ht="15.9" hidden="1" x14ac:dyDescent="0.4">
      <c r="B2434" s="208"/>
      <c r="C2434" s="180"/>
      <c r="D2434" s="178"/>
      <c r="E2434" s="179"/>
      <c r="F2434" s="254"/>
      <c r="G2434" s="254"/>
      <c r="H2434" s="178"/>
      <c r="I2434" s="179"/>
      <c r="J2434" s="254"/>
      <c r="K2434" s="254"/>
      <c r="L2434" s="178"/>
      <c r="M2434" s="179"/>
      <c r="N2434" s="254"/>
      <c r="O2434" s="254"/>
      <c r="P2434" s="178"/>
      <c r="Q2434" s="179"/>
      <c r="R2434" s="254"/>
      <c r="S2434" s="254"/>
      <c r="T2434" s="251">
        <f t="shared" si="352"/>
        <v>0</v>
      </c>
    </row>
    <row r="2435" spans="2:20" ht="15.9" hidden="1" x14ac:dyDescent="0.4">
      <c r="B2435" s="284"/>
      <c r="C2435" s="180"/>
      <c r="D2435" s="178"/>
      <c r="E2435" s="179"/>
      <c r="F2435" s="180"/>
      <c r="G2435" s="254"/>
      <c r="H2435" s="178"/>
      <c r="I2435" s="179"/>
      <c r="J2435" s="180"/>
      <c r="K2435" s="254"/>
      <c r="L2435" s="178"/>
      <c r="M2435" s="179"/>
      <c r="N2435" s="180"/>
      <c r="O2435" s="254"/>
      <c r="P2435" s="178"/>
      <c r="Q2435" s="179"/>
      <c r="R2435" s="180"/>
      <c r="S2435" s="254"/>
      <c r="T2435" s="251">
        <f t="shared" si="352"/>
        <v>0</v>
      </c>
    </row>
    <row r="2436" spans="2:20" ht="15.9" hidden="1" x14ac:dyDescent="0.4">
      <c r="B2436" s="208"/>
      <c r="C2436" s="180"/>
      <c r="D2436" s="178"/>
      <c r="E2436" s="179"/>
      <c r="F2436" s="254"/>
      <c r="G2436" s="254"/>
      <c r="H2436" s="178"/>
      <c r="I2436" s="179"/>
      <c r="J2436" s="254"/>
      <c r="K2436" s="254"/>
      <c r="L2436" s="178"/>
      <c r="M2436" s="179"/>
      <c r="N2436" s="254"/>
      <c r="O2436" s="254"/>
      <c r="P2436" s="178"/>
      <c r="Q2436" s="179"/>
      <c r="R2436" s="254"/>
      <c r="S2436" s="254"/>
      <c r="T2436" s="251">
        <f t="shared" si="352"/>
        <v>0</v>
      </c>
    </row>
    <row r="2437" spans="2:20" ht="15.9" hidden="1" x14ac:dyDescent="0.4">
      <c r="B2437" s="208"/>
      <c r="C2437" s="180"/>
      <c r="D2437" s="178"/>
      <c r="E2437" s="179"/>
      <c r="F2437" s="254"/>
      <c r="G2437" s="254"/>
      <c r="H2437" s="178"/>
      <c r="I2437" s="179"/>
      <c r="J2437" s="254"/>
      <c r="K2437" s="254"/>
      <c r="L2437" s="178"/>
      <c r="M2437" s="179"/>
      <c r="N2437" s="254"/>
      <c r="O2437" s="254"/>
      <c r="P2437" s="178"/>
      <c r="Q2437" s="179"/>
      <c r="R2437" s="254"/>
      <c r="S2437" s="254"/>
      <c r="T2437" s="251">
        <f t="shared" si="352"/>
        <v>0</v>
      </c>
    </row>
    <row r="2438" spans="2:20" ht="15.9" hidden="1" x14ac:dyDescent="0.4">
      <c r="B2438" s="208"/>
      <c r="C2438" s="180"/>
      <c r="D2438" s="178"/>
      <c r="E2438" s="179"/>
      <c r="F2438" s="254"/>
      <c r="G2438" s="254"/>
      <c r="H2438" s="178"/>
      <c r="I2438" s="179"/>
      <c r="J2438" s="254"/>
      <c r="K2438" s="254"/>
      <c r="L2438" s="178"/>
      <c r="M2438" s="179"/>
      <c r="N2438" s="254"/>
      <c r="O2438" s="254"/>
      <c r="P2438" s="178"/>
      <c r="Q2438" s="179"/>
      <c r="R2438" s="254"/>
      <c r="S2438" s="254"/>
      <c r="T2438" s="251">
        <f t="shared" si="352"/>
        <v>0</v>
      </c>
    </row>
    <row r="2439" spans="2:20" ht="15.9" hidden="1" x14ac:dyDescent="0.4">
      <c r="B2439" s="208"/>
      <c r="C2439" s="180"/>
      <c r="D2439" s="178"/>
      <c r="E2439" s="179"/>
      <c r="F2439" s="254"/>
      <c r="G2439" s="254"/>
      <c r="H2439" s="178"/>
      <c r="I2439" s="179"/>
      <c r="J2439" s="254"/>
      <c r="K2439" s="254"/>
      <c r="L2439" s="178"/>
      <c r="M2439" s="179"/>
      <c r="N2439" s="254"/>
      <c r="O2439" s="254"/>
      <c r="P2439" s="178"/>
      <c r="Q2439" s="179"/>
      <c r="R2439" s="254"/>
      <c r="S2439" s="254"/>
      <c r="T2439" s="251">
        <f t="shared" si="352"/>
        <v>0</v>
      </c>
    </row>
    <row r="2440" spans="2:20" ht="15.9" hidden="1" x14ac:dyDescent="0.4">
      <c r="B2440" s="284"/>
      <c r="C2440" s="180"/>
      <c r="D2440" s="178"/>
      <c r="E2440" s="179"/>
      <c r="F2440" s="180"/>
      <c r="G2440" s="254"/>
      <c r="H2440" s="178"/>
      <c r="I2440" s="179"/>
      <c r="J2440" s="180"/>
      <c r="K2440" s="254"/>
      <c r="L2440" s="178"/>
      <c r="M2440" s="179"/>
      <c r="N2440" s="180"/>
      <c r="O2440" s="254"/>
      <c r="P2440" s="178"/>
      <c r="Q2440" s="179"/>
      <c r="R2440" s="180"/>
      <c r="S2440" s="254"/>
      <c r="T2440" s="251">
        <f t="shared" si="352"/>
        <v>0</v>
      </c>
    </row>
    <row r="2441" spans="2:20" ht="15.9" hidden="1" x14ac:dyDescent="0.4">
      <c r="B2441" s="208"/>
      <c r="C2441" s="180"/>
      <c r="D2441" s="178"/>
      <c r="E2441" s="179"/>
      <c r="F2441" s="254"/>
      <c r="G2441" s="254"/>
      <c r="H2441" s="178"/>
      <c r="I2441" s="179"/>
      <c r="J2441" s="254"/>
      <c r="K2441" s="254"/>
      <c r="L2441" s="178"/>
      <c r="M2441" s="179"/>
      <c r="N2441" s="254"/>
      <c r="O2441" s="254"/>
      <c r="P2441" s="178"/>
      <c r="Q2441" s="179"/>
      <c r="R2441" s="254"/>
      <c r="S2441" s="254"/>
      <c r="T2441" s="251">
        <f t="shared" si="352"/>
        <v>0</v>
      </c>
    </row>
    <row r="2442" spans="2:20" s="13" customFormat="1" ht="15.9" hidden="1" collapsed="1" x14ac:dyDescent="0.4">
      <c r="B2442" s="255"/>
      <c r="C2442" s="256"/>
      <c r="D2442" s="305"/>
      <c r="E2442" s="306"/>
      <c r="H2442" s="305"/>
      <c r="I2442" s="306"/>
      <c r="L2442" s="305"/>
      <c r="M2442" s="306"/>
      <c r="P2442" s="305"/>
      <c r="Q2442" s="306"/>
      <c r="T2442" s="251">
        <f t="shared" si="352"/>
        <v>0</v>
      </c>
    </row>
    <row r="2443" spans="2:20" s="13" customFormat="1" ht="15.9" hidden="1" x14ac:dyDescent="0.4">
      <c r="B2443" s="255"/>
      <c r="C2443" s="256"/>
      <c r="D2443" s="305"/>
      <c r="E2443" s="306"/>
      <c r="H2443" s="305"/>
      <c r="I2443" s="306"/>
      <c r="L2443" s="305"/>
      <c r="M2443" s="306"/>
      <c r="P2443" s="305"/>
      <c r="Q2443" s="306"/>
      <c r="T2443" s="251">
        <f t="shared" si="352"/>
        <v>0</v>
      </c>
    </row>
    <row r="2444" spans="2:20" s="13" customFormat="1" ht="15.9" hidden="1" x14ac:dyDescent="0.4">
      <c r="B2444" s="255"/>
      <c r="C2444" s="256"/>
      <c r="D2444" s="305"/>
      <c r="E2444" s="306"/>
      <c r="H2444" s="305"/>
      <c r="I2444" s="306"/>
      <c r="L2444" s="305"/>
      <c r="M2444" s="306"/>
      <c r="P2444" s="305"/>
      <c r="Q2444" s="306"/>
      <c r="T2444" s="251">
        <f t="shared" si="352"/>
        <v>0</v>
      </c>
    </row>
    <row r="2445" spans="2:20" s="13" customFormat="1" ht="15.9" hidden="1" x14ac:dyDescent="0.4">
      <c r="B2445" s="255"/>
      <c r="C2445" s="256"/>
      <c r="D2445" s="305"/>
      <c r="E2445" s="306"/>
      <c r="H2445" s="305"/>
      <c r="I2445" s="306"/>
      <c r="L2445" s="305"/>
      <c r="M2445" s="306"/>
      <c r="P2445" s="305"/>
      <c r="Q2445" s="306"/>
      <c r="T2445" s="251">
        <f t="shared" si="352"/>
        <v>0</v>
      </c>
    </row>
    <row r="2446" spans="2:20" s="13" customFormat="1" ht="15.9" hidden="1" x14ac:dyDescent="0.4">
      <c r="B2446" s="255"/>
      <c r="C2446" s="256"/>
      <c r="D2446" s="305"/>
      <c r="E2446" s="306"/>
      <c r="H2446" s="305"/>
      <c r="I2446" s="306"/>
      <c r="L2446" s="305"/>
      <c r="M2446" s="306"/>
      <c r="P2446" s="305"/>
      <c r="Q2446" s="306"/>
      <c r="T2446" s="251">
        <f t="shared" si="352"/>
        <v>0</v>
      </c>
    </row>
    <row r="2447" spans="2:20" s="13" customFormat="1" ht="15.9" hidden="1" x14ac:dyDescent="0.4">
      <c r="B2447" s="255"/>
      <c r="C2447" s="256"/>
      <c r="D2447" s="305"/>
      <c r="E2447" s="306"/>
      <c r="H2447" s="305"/>
      <c r="I2447" s="306"/>
      <c r="L2447" s="305"/>
      <c r="M2447" s="306"/>
      <c r="P2447" s="305"/>
      <c r="Q2447" s="306"/>
      <c r="T2447" s="251">
        <f t="shared" si="352"/>
        <v>0</v>
      </c>
    </row>
    <row r="2448" spans="2:20" s="13" customFormat="1" ht="15.9" hidden="1" x14ac:dyDescent="0.4">
      <c r="B2448" s="255"/>
      <c r="C2448" s="256"/>
      <c r="D2448" s="305"/>
      <c r="E2448" s="306"/>
      <c r="H2448" s="305"/>
      <c r="I2448" s="306"/>
      <c r="L2448" s="305"/>
      <c r="M2448" s="306"/>
      <c r="P2448" s="305"/>
      <c r="Q2448" s="306"/>
      <c r="T2448" s="251">
        <f t="shared" si="352"/>
        <v>0</v>
      </c>
    </row>
    <row r="2449" spans="2:20" s="13" customFormat="1" ht="15.9" hidden="1" x14ac:dyDescent="0.4">
      <c r="B2449" s="255"/>
      <c r="C2449" s="256"/>
      <c r="D2449" s="305"/>
      <c r="E2449" s="306"/>
      <c r="H2449" s="305"/>
      <c r="I2449" s="306"/>
      <c r="L2449" s="305"/>
      <c r="M2449" s="306"/>
      <c r="P2449" s="305"/>
      <c r="Q2449" s="306"/>
      <c r="T2449" s="251">
        <f t="shared" si="352"/>
        <v>0</v>
      </c>
    </row>
    <row r="2450" spans="2:20" s="13" customFormat="1" ht="15.9" hidden="1" x14ac:dyDescent="0.4">
      <c r="B2450" s="255"/>
      <c r="C2450" s="256"/>
      <c r="D2450" s="305"/>
      <c r="E2450" s="306"/>
      <c r="H2450" s="305"/>
      <c r="I2450" s="306"/>
      <c r="L2450" s="305"/>
      <c r="M2450" s="306"/>
      <c r="P2450" s="305"/>
      <c r="Q2450" s="306"/>
      <c r="T2450" s="251">
        <f t="shared" si="352"/>
        <v>0</v>
      </c>
    </row>
    <row r="2451" spans="2:20" s="13" customFormat="1" ht="15.9" hidden="1" x14ac:dyDescent="0.4">
      <c r="B2451" s="255"/>
      <c r="C2451" s="256"/>
      <c r="D2451" s="305"/>
      <c r="E2451" s="306"/>
      <c r="H2451" s="305"/>
      <c r="I2451" s="306"/>
      <c r="L2451" s="305"/>
      <c r="M2451" s="306"/>
      <c r="P2451" s="305"/>
      <c r="Q2451" s="306"/>
      <c r="T2451" s="251">
        <f t="shared" si="352"/>
        <v>0</v>
      </c>
    </row>
    <row r="2452" spans="2:20" s="13" customFormat="1" ht="15.9" hidden="1" x14ac:dyDescent="0.4">
      <c r="B2452" s="255"/>
      <c r="C2452" s="256"/>
      <c r="D2452" s="305"/>
      <c r="E2452" s="306"/>
      <c r="H2452" s="305"/>
      <c r="I2452" s="306"/>
      <c r="L2452" s="305"/>
      <c r="M2452" s="306"/>
      <c r="P2452" s="305"/>
      <c r="Q2452" s="306"/>
      <c r="T2452" s="251">
        <f t="shared" si="352"/>
        <v>0</v>
      </c>
    </row>
    <row r="2453" spans="2:20" s="13" customFormat="1" ht="15.9" hidden="1" x14ac:dyDescent="0.4">
      <c r="B2453" s="255"/>
      <c r="C2453" s="256"/>
      <c r="D2453" s="305"/>
      <c r="E2453" s="306"/>
      <c r="H2453" s="305"/>
      <c r="I2453" s="306"/>
      <c r="L2453" s="305"/>
      <c r="M2453" s="306"/>
      <c r="P2453" s="305"/>
      <c r="Q2453" s="306"/>
      <c r="T2453" s="251">
        <f t="shared" ref="T2453:T2516" si="353">O2453-S2453</f>
        <v>0</v>
      </c>
    </row>
    <row r="2454" spans="2:20" s="13" customFormat="1" ht="15.9" hidden="1" x14ac:dyDescent="0.4">
      <c r="B2454" s="255"/>
      <c r="C2454" s="256"/>
      <c r="D2454" s="305"/>
      <c r="E2454" s="306"/>
      <c r="H2454" s="305"/>
      <c r="I2454" s="306"/>
      <c r="L2454" s="305"/>
      <c r="M2454" s="306"/>
      <c r="P2454" s="305"/>
      <c r="Q2454" s="306"/>
      <c r="T2454" s="251">
        <f t="shared" si="353"/>
        <v>0</v>
      </c>
    </row>
    <row r="2455" spans="2:20" s="13" customFormat="1" ht="15.9" hidden="1" x14ac:dyDescent="0.4">
      <c r="B2455" s="255"/>
      <c r="C2455" s="256"/>
      <c r="D2455" s="305"/>
      <c r="E2455" s="306"/>
      <c r="H2455" s="305"/>
      <c r="I2455" s="306"/>
      <c r="L2455" s="305"/>
      <c r="M2455" s="306"/>
      <c r="P2455" s="305"/>
      <c r="Q2455" s="306"/>
      <c r="T2455" s="251">
        <f t="shared" si="353"/>
        <v>0</v>
      </c>
    </row>
    <row r="2456" spans="2:20" s="13" customFormat="1" ht="15.9" hidden="1" x14ac:dyDescent="0.4">
      <c r="B2456" s="255"/>
      <c r="C2456" s="256"/>
      <c r="D2456" s="305"/>
      <c r="E2456" s="306"/>
      <c r="H2456" s="305"/>
      <c r="I2456" s="306"/>
      <c r="L2456" s="305"/>
      <c r="M2456" s="306"/>
      <c r="P2456" s="305"/>
      <c r="Q2456" s="306"/>
      <c r="T2456" s="251">
        <f t="shared" si="353"/>
        <v>0</v>
      </c>
    </row>
    <row r="2457" spans="2:20" s="13" customFormat="1" ht="15.9" hidden="1" x14ac:dyDescent="0.4">
      <c r="B2457" s="255"/>
      <c r="C2457" s="256"/>
      <c r="D2457" s="305"/>
      <c r="E2457" s="306"/>
      <c r="H2457" s="305"/>
      <c r="I2457" s="306"/>
      <c r="L2457" s="305"/>
      <c r="M2457" s="306"/>
      <c r="P2457" s="305"/>
      <c r="Q2457" s="306"/>
      <c r="T2457" s="251">
        <f t="shared" si="353"/>
        <v>0</v>
      </c>
    </row>
    <row r="2458" spans="2:20" s="13" customFormat="1" ht="15.9" hidden="1" x14ac:dyDescent="0.4">
      <c r="B2458" s="255"/>
      <c r="C2458" s="256"/>
      <c r="D2458" s="305"/>
      <c r="E2458" s="306"/>
      <c r="H2458" s="305"/>
      <c r="I2458" s="306"/>
      <c r="L2458" s="305"/>
      <c r="M2458" s="306"/>
      <c r="P2458" s="305"/>
      <c r="Q2458" s="306"/>
      <c r="T2458" s="251">
        <f t="shared" si="353"/>
        <v>0</v>
      </c>
    </row>
    <row r="2459" spans="2:20" s="13" customFormat="1" ht="15.9" hidden="1" x14ac:dyDescent="0.4">
      <c r="B2459" s="255"/>
      <c r="C2459" s="256"/>
      <c r="D2459" s="305"/>
      <c r="E2459" s="306"/>
      <c r="H2459" s="305"/>
      <c r="I2459" s="306"/>
      <c r="L2459" s="305"/>
      <c r="M2459" s="306"/>
      <c r="P2459" s="305"/>
      <c r="Q2459" s="306"/>
      <c r="T2459" s="251">
        <f t="shared" si="353"/>
        <v>0</v>
      </c>
    </row>
    <row r="2460" spans="2:20" s="13" customFormat="1" ht="15.9" hidden="1" x14ac:dyDescent="0.4">
      <c r="B2460" s="255"/>
      <c r="C2460" s="256"/>
      <c r="D2460" s="305"/>
      <c r="E2460" s="306"/>
      <c r="H2460" s="305"/>
      <c r="I2460" s="306"/>
      <c r="L2460" s="305"/>
      <c r="M2460" s="306"/>
      <c r="P2460" s="305"/>
      <c r="Q2460" s="306"/>
      <c r="T2460" s="251">
        <f t="shared" si="353"/>
        <v>0</v>
      </c>
    </row>
    <row r="2461" spans="2:20" s="13" customFormat="1" ht="15.9" hidden="1" x14ac:dyDescent="0.4">
      <c r="B2461" s="255"/>
      <c r="C2461" s="256"/>
      <c r="D2461" s="305"/>
      <c r="E2461" s="306"/>
      <c r="H2461" s="305"/>
      <c r="I2461" s="306"/>
      <c r="L2461" s="305"/>
      <c r="M2461" s="306"/>
      <c r="P2461" s="305"/>
      <c r="Q2461" s="306"/>
      <c r="T2461" s="251">
        <f t="shared" si="353"/>
        <v>0</v>
      </c>
    </row>
    <row r="2462" spans="2:20" s="13" customFormat="1" ht="15.9" hidden="1" x14ac:dyDescent="0.4">
      <c r="B2462" s="255"/>
      <c r="C2462" s="256"/>
      <c r="D2462" s="305"/>
      <c r="E2462" s="306"/>
      <c r="H2462" s="305"/>
      <c r="I2462" s="306"/>
      <c r="L2462" s="305"/>
      <c r="M2462" s="306"/>
      <c r="P2462" s="305"/>
      <c r="Q2462" s="306"/>
      <c r="T2462" s="251">
        <f t="shared" si="353"/>
        <v>0</v>
      </c>
    </row>
    <row r="2463" spans="2:20" s="13" customFormat="1" ht="15.9" hidden="1" x14ac:dyDescent="0.4">
      <c r="B2463" s="255"/>
      <c r="C2463" s="256"/>
      <c r="D2463" s="305"/>
      <c r="E2463" s="306"/>
      <c r="H2463" s="305"/>
      <c r="I2463" s="306"/>
      <c r="L2463" s="305"/>
      <c r="M2463" s="306"/>
      <c r="P2463" s="305"/>
      <c r="Q2463" s="306"/>
      <c r="T2463" s="251">
        <f t="shared" si="353"/>
        <v>0</v>
      </c>
    </row>
    <row r="2464" spans="2:20" s="13" customFormat="1" ht="15.9" hidden="1" x14ac:dyDescent="0.4">
      <c r="B2464" s="255"/>
      <c r="C2464" s="256"/>
      <c r="D2464" s="305"/>
      <c r="E2464" s="306"/>
      <c r="H2464" s="305"/>
      <c r="I2464" s="306"/>
      <c r="L2464" s="305"/>
      <c r="M2464" s="306"/>
      <c r="P2464" s="305"/>
      <c r="Q2464" s="306"/>
      <c r="T2464" s="251">
        <f t="shared" si="353"/>
        <v>0</v>
      </c>
    </row>
    <row r="2465" spans="2:20" s="13" customFormat="1" ht="15.9" hidden="1" x14ac:dyDescent="0.4">
      <c r="B2465" s="255"/>
      <c r="C2465" s="256"/>
      <c r="D2465" s="305"/>
      <c r="E2465" s="306"/>
      <c r="H2465" s="305"/>
      <c r="I2465" s="306"/>
      <c r="L2465" s="305"/>
      <c r="M2465" s="306"/>
      <c r="P2465" s="305"/>
      <c r="Q2465" s="306"/>
      <c r="T2465" s="251">
        <f t="shared" si="353"/>
        <v>0</v>
      </c>
    </row>
    <row r="2466" spans="2:20" s="13" customFormat="1" ht="15.9" hidden="1" x14ac:dyDescent="0.4">
      <c r="B2466" s="255"/>
      <c r="C2466" s="256"/>
      <c r="D2466" s="305"/>
      <c r="E2466" s="306"/>
      <c r="H2466" s="305"/>
      <c r="I2466" s="306"/>
      <c r="L2466" s="305"/>
      <c r="M2466" s="306"/>
      <c r="P2466" s="305"/>
      <c r="Q2466" s="306"/>
      <c r="T2466" s="251">
        <f t="shared" si="353"/>
        <v>0</v>
      </c>
    </row>
    <row r="2467" spans="2:20" s="13" customFormat="1" ht="15.9" hidden="1" x14ac:dyDescent="0.4">
      <c r="B2467" s="255"/>
      <c r="C2467" s="256"/>
      <c r="D2467" s="305"/>
      <c r="E2467" s="306"/>
      <c r="H2467" s="305"/>
      <c r="I2467" s="306"/>
      <c r="L2467" s="305"/>
      <c r="M2467" s="306"/>
      <c r="P2467" s="305"/>
      <c r="Q2467" s="306"/>
      <c r="T2467" s="251">
        <f t="shared" si="353"/>
        <v>0</v>
      </c>
    </row>
    <row r="2468" spans="2:20" s="13" customFormat="1" ht="15.9" hidden="1" x14ac:dyDescent="0.4">
      <c r="B2468" s="255"/>
      <c r="C2468" s="256"/>
      <c r="D2468" s="305"/>
      <c r="E2468" s="306"/>
      <c r="H2468" s="305"/>
      <c r="I2468" s="306"/>
      <c r="L2468" s="305"/>
      <c r="M2468" s="306"/>
      <c r="P2468" s="305"/>
      <c r="Q2468" s="306"/>
      <c r="T2468" s="251">
        <f t="shared" si="353"/>
        <v>0</v>
      </c>
    </row>
    <row r="2469" spans="2:20" s="13" customFormat="1" ht="15.9" hidden="1" x14ac:dyDescent="0.4">
      <c r="B2469" s="255"/>
      <c r="C2469" s="256"/>
      <c r="D2469" s="305"/>
      <c r="E2469" s="306"/>
      <c r="H2469" s="305"/>
      <c r="I2469" s="306"/>
      <c r="L2469" s="305"/>
      <c r="M2469" s="306"/>
      <c r="P2469" s="305"/>
      <c r="Q2469" s="306"/>
      <c r="T2469" s="251">
        <f t="shared" si="353"/>
        <v>0</v>
      </c>
    </row>
    <row r="2470" spans="2:20" s="13" customFormat="1" ht="15.9" hidden="1" x14ac:dyDescent="0.4">
      <c r="B2470" s="255"/>
      <c r="C2470" s="256"/>
      <c r="D2470" s="305"/>
      <c r="E2470" s="306"/>
      <c r="H2470" s="305"/>
      <c r="I2470" s="306"/>
      <c r="L2470" s="305"/>
      <c r="M2470" s="306"/>
      <c r="P2470" s="305"/>
      <c r="Q2470" s="306"/>
      <c r="T2470" s="251">
        <f t="shared" si="353"/>
        <v>0</v>
      </c>
    </row>
    <row r="2471" spans="2:20" s="13" customFormat="1" ht="15.9" hidden="1" x14ac:dyDescent="0.4">
      <c r="B2471" s="255"/>
      <c r="C2471" s="256"/>
      <c r="D2471" s="305"/>
      <c r="E2471" s="306"/>
      <c r="H2471" s="305"/>
      <c r="I2471" s="306"/>
      <c r="L2471" s="305"/>
      <c r="M2471" s="306"/>
      <c r="P2471" s="305"/>
      <c r="Q2471" s="306"/>
      <c r="T2471" s="251">
        <f t="shared" si="353"/>
        <v>0</v>
      </c>
    </row>
    <row r="2472" spans="2:20" s="13" customFormat="1" ht="15.9" hidden="1" x14ac:dyDescent="0.4">
      <c r="B2472" s="255"/>
      <c r="C2472" s="256"/>
      <c r="D2472" s="305"/>
      <c r="E2472" s="306"/>
      <c r="H2472" s="305"/>
      <c r="I2472" s="306"/>
      <c r="L2472" s="305"/>
      <c r="M2472" s="306"/>
      <c r="P2472" s="305"/>
      <c r="Q2472" s="306"/>
      <c r="T2472" s="251">
        <f t="shared" si="353"/>
        <v>0</v>
      </c>
    </row>
    <row r="2473" spans="2:20" s="13" customFormat="1" ht="15.9" hidden="1" x14ac:dyDescent="0.4">
      <c r="B2473" s="255"/>
      <c r="C2473" s="256"/>
      <c r="D2473" s="305"/>
      <c r="E2473" s="306"/>
      <c r="H2473" s="305"/>
      <c r="I2473" s="306"/>
      <c r="L2473" s="305"/>
      <c r="M2473" s="306"/>
      <c r="P2473" s="305"/>
      <c r="Q2473" s="306"/>
      <c r="T2473" s="251">
        <f t="shared" si="353"/>
        <v>0</v>
      </c>
    </row>
    <row r="2474" spans="2:20" s="13" customFormat="1" ht="15.9" hidden="1" x14ac:dyDescent="0.4">
      <c r="B2474" s="255"/>
      <c r="C2474" s="256"/>
      <c r="D2474" s="305"/>
      <c r="E2474" s="306"/>
      <c r="H2474" s="305"/>
      <c r="I2474" s="306"/>
      <c r="L2474" s="305"/>
      <c r="M2474" s="306"/>
      <c r="P2474" s="305"/>
      <c r="Q2474" s="306"/>
      <c r="T2474" s="251">
        <f t="shared" si="353"/>
        <v>0</v>
      </c>
    </row>
    <row r="2475" spans="2:20" s="13" customFormat="1" ht="15.9" hidden="1" x14ac:dyDescent="0.4">
      <c r="B2475" s="255"/>
      <c r="C2475" s="256"/>
      <c r="D2475" s="305"/>
      <c r="E2475" s="306"/>
      <c r="H2475" s="305"/>
      <c r="I2475" s="306"/>
      <c r="L2475" s="305"/>
      <c r="M2475" s="306"/>
      <c r="P2475" s="305"/>
      <c r="Q2475" s="306"/>
      <c r="T2475" s="251">
        <f t="shared" si="353"/>
        <v>0</v>
      </c>
    </row>
    <row r="2476" spans="2:20" s="13" customFormat="1" ht="15.9" hidden="1" x14ac:dyDescent="0.4">
      <c r="B2476" s="255"/>
      <c r="C2476" s="256"/>
      <c r="D2476" s="305"/>
      <c r="E2476" s="306"/>
      <c r="H2476" s="305"/>
      <c r="I2476" s="306"/>
      <c r="L2476" s="305"/>
      <c r="M2476" s="306"/>
      <c r="P2476" s="305"/>
      <c r="Q2476" s="306"/>
      <c r="T2476" s="251">
        <f t="shared" si="353"/>
        <v>0</v>
      </c>
    </row>
    <row r="2477" spans="2:20" s="13" customFormat="1" ht="15.9" hidden="1" x14ac:dyDescent="0.4">
      <c r="B2477" s="255"/>
      <c r="C2477" s="256"/>
      <c r="D2477" s="305"/>
      <c r="E2477" s="306"/>
      <c r="H2477" s="305"/>
      <c r="I2477" s="306"/>
      <c r="L2477" s="305"/>
      <c r="M2477" s="306"/>
      <c r="P2477" s="305"/>
      <c r="Q2477" s="306"/>
      <c r="T2477" s="251">
        <f t="shared" si="353"/>
        <v>0</v>
      </c>
    </row>
    <row r="2478" spans="2:20" s="13" customFormat="1" ht="15.9" hidden="1" x14ac:dyDescent="0.4">
      <c r="B2478" s="255"/>
      <c r="C2478" s="256"/>
      <c r="D2478" s="305"/>
      <c r="E2478" s="306"/>
      <c r="H2478" s="305"/>
      <c r="I2478" s="306"/>
      <c r="L2478" s="305"/>
      <c r="M2478" s="306"/>
      <c r="P2478" s="305"/>
      <c r="Q2478" s="306"/>
      <c r="T2478" s="251">
        <f t="shared" si="353"/>
        <v>0</v>
      </c>
    </row>
    <row r="2479" spans="2:20" s="13" customFormat="1" ht="15.9" hidden="1" x14ac:dyDescent="0.4">
      <c r="B2479" s="255"/>
      <c r="C2479" s="256"/>
      <c r="D2479" s="305"/>
      <c r="E2479" s="306"/>
      <c r="H2479" s="305"/>
      <c r="I2479" s="306"/>
      <c r="L2479" s="305"/>
      <c r="M2479" s="306"/>
      <c r="P2479" s="305"/>
      <c r="Q2479" s="306"/>
      <c r="T2479" s="251">
        <f t="shared" si="353"/>
        <v>0</v>
      </c>
    </row>
    <row r="2480" spans="2:20" s="13" customFormat="1" ht="15.9" hidden="1" x14ac:dyDescent="0.4">
      <c r="B2480" s="255"/>
      <c r="C2480" s="256"/>
      <c r="D2480" s="305"/>
      <c r="E2480" s="306"/>
      <c r="H2480" s="305"/>
      <c r="I2480" s="306"/>
      <c r="L2480" s="305"/>
      <c r="M2480" s="306"/>
      <c r="P2480" s="305"/>
      <c r="Q2480" s="306"/>
      <c r="T2480" s="251">
        <f t="shared" si="353"/>
        <v>0</v>
      </c>
    </row>
    <row r="2481" spans="2:20" s="13" customFormat="1" ht="15.9" hidden="1" x14ac:dyDescent="0.4">
      <c r="B2481" s="255"/>
      <c r="C2481" s="256"/>
      <c r="D2481" s="305"/>
      <c r="E2481" s="306"/>
      <c r="H2481" s="305"/>
      <c r="I2481" s="306"/>
      <c r="L2481" s="305"/>
      <c r="M2481" s="306"/>
      <c r="P2481" s="305"/>
      <c r="Q2481" s="306"/>
      <c r="T2481" s="251">
        <f t="shared" si="353"/>
        <v>0</v>
      </c>
    </row>
    <row r="2482" spans="2:20" s="13" customFormat="1" ht="15.9" hidden="1" x14ac:dyDescent="0.4">
      <c r="B2482" s="255"/>
      <c r="C2482" s="256"/>
      <c r="D2482" s="305"/>
      <c r="E2482" s="306"/>
      <c r="H2482" s="305"/>
      <c r="I2482" s="306"/>
      <c r="L2482" s="305"/>
      <c r="M2482" s="306"/>
      <c r="P2482" s="305"/>
      <c r="Q2482" s="306"/>
      <c r="T2482" s="251">
        <f t="shared" si="353"/>
        <v>0</v>
      </c>
    </row>
    <row r="2483" spans="2:20" s="13" customFormat="1" ht="15.9" hidden="1" x14ac:dyDescent="0.4">
      <c r="B2483" s="255"/>
      <c r="C2483" s="256"/>
      <c r="D2483" s="305"/>
      <c r="E2483" s="306"/>
      <c r="H2483" s="305"/>
      <c r="I2483" s="306"/>
      <c r="L2483" s="305"/>
      <c r="M2483" s="306"/>
      <c r="P2483" s="305"/>
      <c r="Q2483" s="306"/>
      <c r="T2483" s="251">
        <f t="shared" si="353"/>
        <v>0</v>
      </c>
    </row>
    <row r="2484" spans="2:20" s="13" customFormat="1" ht="15.9" hidden="1" x14ac:dyDescent="0.4">
      <c r="B2484" s="255"/>
      <c r="C2484" s="256"/>
      <c r="D2484" s="305"/>
      <c r="E2484" s="306"/>
      <c r="H2484" s="305"/>
      <c r="I2484" s="306"/>
      <c r="L2484" s="305"/>
      <c r="M2484" s="306"/>
      <c r="P2484" s="305"/>
      <c r="Q2484" s="306"/>
      <c r="T2484" s="251">
        <f t="shared" si="353"/>
        <v>0</v>
      </c>
    </row>
    <row r="2485" spans="2:20" s="13" customFormat="1" ht="15.9" hidden="1" x14ac:dyDescent="0.4">
      <c r="B2485" s="255"/>
      <c r="C2485" s="256"/>
      <c r="D2485" s="305"/>
      <c r="E2485" s="306"/>
      <c r="H2485" s="305"/>
      <c r="I2485" s="306"/>
      <c r="L2485" s="305"/>
      <c r="M2485" s="306"/>
      <c r="P2485" s="305"/>
      <c r="Q2485" s="306"/>
      <c r="T2485" s="251">
        <f t="shared" si="353"/>
        <v>0</v>
      </c>
    </row>
    <row r="2486" spans="2:20" s="13" customFormat="1" ht="15.9" hidden="1" x14ac:dyDescent="0.4">
      <c r="B2486" s="255"/>
      <c r="C2486" s="256"/>
      <c r="D2486" s="305"/>
      <c r="E2486" s="306"/>
      <c r="H2486" s="305"/>
      <c r="I2486" s="306"/>
      <c r="L2486" s="305"/>
      <c r="M2486" s="306"/>
      <c r="P2486" s="305"/>
      <c r="Q2486" s="306"/>
      <c r="T2486" s="251">
        <f t="shared" si="353"/>
        <v>0</v>
      </c>
    </row>
    <row r="2487" spans="2:20" s="13" customFormat="1" ht="15.9" hidden="1" x14ac:dyDescent="0.4">
      <c r="B2487" s="255"/>
      <c r="C2487" s="256"/>
      <c r="D2487" s="305"/>
      <c r="E2487" s="306"/>
      <c r="H2487" s="305"/>
      <c r="I2487" s="306"/>
      <c r="L2487" s="305"/>
      <c r="M2487" s="306"/>
      <c r="P2487" s="305"/>
      <c r="Q2487" s="306"/>
      <c r="T2487" s="251">
        <f t="shared" si="353"/>
        <v>0</v>
      </c>
    </row>
    <row r="2488" spans="2:20" s="13" customFormat="1" ht="15.9" hidden="1" x14ac:dyDescent="0.4">
      <c r="B2488" s="255"/>
      <c r="C2488" s="256"/>
      <c r="D2488" s="305"/>
      <c r="E2488" s="306"/>
      <c r="H2488" s="305"/>
      <c r="I2488" s="306"/>
      <c r="L2488" s="305"/>
      <c r="M2488" s="306"/>
      <c r="P2488" s="305"/>
      <c r="Q2488" s="306"/>
      <c r="T2488" s="251">
        <f t="shared" si="353"/>
        <v>0</v>
      </c>
    </row>
    <row r="2489" spans="2:20" s="13" customFormat="1" ht="15.9" hidden="1" x14ac:dyDescent="0.4">
      <c r="B2489" s="255"/>
      <c r="C2489" s="256"/>
      <c r="D2489" s="305"/>
      <c r="E2489" s="306"/>
      <c r="H2489" s="305"/>
      <c r="I2489" s="306"/>
      <c r="L2489" s="305"/>
      <c r="M2489" s="306"/>
      <c r="P2489" s="305"/>
      <c r="Q2489" s="306"/>
      <c r="T2489" s="251">
        <f t="shared" si="353"/>
        <v>0</v>
      </c>
    </row>
    <row r="2490" spans="2:20" s="13" customFormat="1" ht="15.9" hidden="1" x14ac:dyDescent="0.4">
      <c r="B2490" s="255"/>
      <c r="C2490" s="256"/>
      <c r="D2490" s="305"/>
      <c r="E2490" s="306"/>
      <c r="H2490" s="305"/>
      <c r="I2490" s="306"/>
      <c r="L2490" s="305"/>
      <c r="M2490" s="306"/>
      <c r="P2490" s="305"/>
      <c r="Q2490" s="306"/>
      <c r="T2490" s="251">
        <f t="shared" si="353"/>
        <v>0</v>
      </c>
    </row>
    <row r="2491" spans="2:20" s="13" customFormat="1" ht="15.9" hidden="1" x14ac:dyDescent="0.4">
      <c r="B2491" s="255"/>
      <c r="C2491" s="256"/>
      <c r="D2491" s="305"/>
      <c r="E2491" s="306"/>
      <c r="H2491" s="305"/>
      <c r="I2491" s="306"/>
      <c r="L2491" s="305"/>
      <c r="M2491" s="306"/>
      <c r="P2491" s="305"/>
      <c r="Q2491" s="306"/>
      <c r="T2491" s="251">
        <f t="shared" si="353"/>
        <v>0</v>
      </c>
    </row>
    <row r="2492" spans="2:20" s="13" customFormat="1" ht="15.9" hidden="1" x14ac:dyDescent="0.4">
      <c r="B2492" s="255"/>
      <c r="C2492" s="256"/>
      <c r="D2492" s="305"/>
      <c r="E2492" s="306"/>
      <c r="H2492" s="305"/>
      <c r="I2492" s="306"/>
      <c r="L2492" s="305"/>
      <c r="M2492" s="306"/>
      <c r="P2492" s="305"/>
      <c r="Q2492" s="306"/>
      <c r="T2492" s="251">
        <f t="shared" si="353"/>
        <v>0</v>
      </c>
    </row>
    <row r="2493" spans="2:20" s="13" customFormat="1" ht="15.9" hidden="1" x14ac:dyDescent="0.4">
      <c r="B2493" s="255"/>
      <c r="C2493" s="256"/>
      <c r="D2493" s="305"/>
      <c r="E2493" s="306"/>
      <c r="H2493" s="305"/>
      <c r="I2493" s="306"/>
      <c r="L2493" s="305"/>
      <c r="M2493" s="306"/>
      <c r="P2493" s="305"/>
      <c r="Q2493" s="306"/>
      <c r="T2493" s="251">
        <f t="shared" si="353"/>
        <v>0</v>
      </c>
    </row>
    <row r="2494" spans="2:20" s="13" customFormat="1" ht="15.9" hidden="1" x14ac:dyDescent="0.4">
      <c r="B2494" s="255"/>
      <c r="C2494" s="256"/>
      <c r="D2494" s="305"/>
      <c r="E2494" s="306"/>
      <c r="H2494" s="305"/>
      <c r="I2494" s="306"/>
      <c r="L2494" s="305"/>
      <c r="M2494" s="306"/>
      <c r="P2494" s="305"/>
      <c r="Q2494" s="306"/>
      <c r="T2494" s="251">
        <f t="shared" si="353"/>
        <v>0</v>
      </c>
    </row>
    <row r="2495" spans="2:20" s="13" customFormat="1" ht="15.9" hidden="1" x14ac:dyDescent="0.4">
      <c r="B2495" s="255"/>
      <c r="C2495" s="256"/>
      <c r="D2495" s="305"/>
      <c r="E2495" s="306"/>
      <c r="H2495" s="305"/>
      <c r="I2495" s="306"/>
      <c r="L2495" s="305"/>
      <c r="M2495" s="306"/>
      <c r="P2495" s="305"/>
      <c r="Q2495" s="306"/>
      <c r="T2495" s="251">
        <f t="shared" si="353"/>
        <v>0</v>
      </c>
    </row>
    <row r="2496" spans="2:20" s="13" customFormat="1" ht="15.9" hidden="1" x14ac:dyDescent="0.4">
      <c r="B2496" s="255"/>
      <c r="C2496" s="256"/>
      <c r="D2496" s="305"/>
      <c r="E2496" s="306"/>
      <c r="H2496" s="305"/>
      <c r="I2496" s="306"/>
      <c r="L2496" s="305"/>
      <c r="M2496" s="306"/>
      <c r="P2496" s="305"/>
      <c r="Q2496" s="306"/>
      <c r="T2496" s="251">
        <f t="shared" si="353"/>
        <v>0</v>
      </c>
    </row>
    <row r="2497" spans="2:20" s="13" customFormat="1" ht="15.9" hidden="1" x14ac:dyDescent="0.4">
      <c r="B2497" s="255"/>
      <c r="C2497" s="256"/>
      <c r="D2497" s="305"/>
      <c r="E2497" s="306"/>
      <c r="H2497" s="305"/>
      <c r="I2497" s="306"/>
      <c r="L2497" s="305"/>
      <c r="M2497" s="306"/>
      <c r="P2497" s="305"/>
      <c r="Q2497" s="306"/>
      <c r="T2497" s="251">
        <f t="shared" si="353"/>
        <v>0</v>
      </c>
    </row>
    <row r="2498" spans="2:20" s="13" customFormat="1" ht="15.9" hidden="1" x14ac:dyDescent="0.4">
      <c r="B2498" s="255"/>
      <c r="C2498" s="256"/>
      <c r="D2498" s="305"/>
      <c r="E2498" s="306"/>
      <c r="H2498" s="305"/>
      <c r="I2498" s="306"/>
      <c r="L2498" s="305"/>
      <c r="M2498" s="306"/>
      <c r="P2498" s="305"/>
      <c r="Q2498" s="306"/>
      <c r="T2498" s="251">
        <f t="shared" si="353"/>
        <v>0</v>
      </c>
    </row>
    <row r="2499" spans="2:20" s="13" customFormat="1" ht="15.9" hidden="1" x14ac:dyDescent="0.4">
      <c r="B2499" s="255"/>
      <c r="C2499" s="256"/>
      <c r="D2499" s="305"/>
      <c r="E2499" s="306"/>
      <c r="H2499" s="305"/>
      <c r="I2499" s="306"/>
      <c r="L2499" s="305"/>
      <c r="M2499" s="306"/>
      <c r="P2499" s="305"/>
      <c r="Q2499" s="306"/>
      <c r="T2499" s="251">
        <f t="shared" si="353"/>
        <v>0</v>
      </c>
    </row>
    <row r="2500" spans="2:20" s="13" customFormat="1" ht="15.9" hidden="1" x14ac:dyDescent="0.4">
      <c r="B2500" s="255"/>
      <c r="C2500" s="256"/>
      <c r="D2500" s="305"/>
      <c r="E2500" s="306"/>
      <c r="H2500" s="305"/>
      <c r="I2500" s="306"/>
      <c r="L2500" s="305"/>
      <c r="M2500" s="306"/>
      <c r="P2500" s="305"/>
      <c r="Q2500" s="306"/>
      <c r="T2500" s="251">
        <f t="shared" si="353"/>
        <v>0</v>
      </c>
    </row>
    <row r="2501" spans="2:20" s="13" customFormat="1" ht="15.9" hidden="1" x14ac:dyDescent="0.4">
      <c r="B2501" s="255"/>
      <c r="C2501" s="256"/>
      <c r="D2501" s="305"/>
      <c r="E2501" s="306"/>
      <c r="H2501" s="305"/>
      <c r="I2501" s="306"/>
      <c r="L2501" s="305"/>
      <c r="M2501" s="306"/>
      <c r="P2501" s="305"/>
      <c r="Q2501" s="306"/>
      <c r="T2501" s="251">
        <f t="shared" si="353"/>
        <v>0</v>
      </c>
    </row>
    <row r="2502" spans="2:20" s="13" customFormat="1" ht="15.9" hidden="1" x14ac:dyDescent="0.4">
      <c r="B2502" s="255"/>
      <c r="C2502" s="256"/>
      <c r="D2502" s="305"/>
      <c r="E2502" s="306"/>
      <c r="H2502" s="305"/>
      <c r="I2502" s="306"/>
      <c r="L2502" s="305"/>
      <c r="M2502" s="306"/>
      <c r="P2502" s="305"/>
      <c r="Q2502" s="306"/>
      <c r="T2502" s="251">
        <f t="shared" si="353"/>
        <v>0</v>
      </c>
    </row>
    <row r="2503" spans="2:20" s="13" customFormat="1" ht="15.9" hidden="1" x14ac:dyDescent="0.4">
      <c r="B2503" s="255"/>
      <c r="C2503" s="256"/>
      <c r="D2503" s="305"/>
      <c r="E2503" s="306"/>
      <c r="H2503" s="305"/>
      <c r="I2503" s="306"/>
      <c r="L2503" s="305"/>
      <c r="M2503" s="306"/>
      <c r="P2503" s="305"/>
      <c r="Q2503" s="306"/>
      <c r="T2503" s="251">
        <f t="shared" si="353"/>
        <v>0</v>
      </c>
    </row>
    <row r="2504" spans="2:20" s="13" customFormat="1" ht="15.9" hidden="1" x14ac:dyDescent="0.4">
      <c r="B2504" s="255"/>
      <c r="C2504" s="256"/>
      <c r="D2504" s="305"/>
      <c r="E2504" s="306"/>
      <c r="H2504" s="305"/>
      <c r="I2504" s="306"/>
      <c r="L2504" s="305"/>
      <c r="M2504" s="306"/>
      <c r="P2504" s="305"/>
      <c r="Q2504" s="306"/>
      <c r="T2504" s="251">
        <f t="shared" si="353"/>
        <v>0</v>
      </c>
    </row>
    <row r="2505" spans="2:20" s="13" customFormat="1" ht="15.9" hidden="1" x14ac:dyDescent="0.4">
      <c r="B2505" s="255"/>
      <c r="C2505" s="256"/>
      <c r="D2505" s="305"/>
      <c r="E2505" s="306"/>
      <c r="H2505" s="305"/>
      <c r="I2505" s="306"/>
      <c r="L2505" s="305"/>
      <c r="M2505" s="306"/>
      <c r="P2505" s="305"/>
      <c r="Q2505" s="306"/>
      <c r="T2505" s="251">
        <f t="shared" si="353"/>
        <v>0</v>
      </c>
    </row>
    <row r="2506" spans="2:20" s="13" customFormat="1" ht="15.9" hidden="1" x14ac:dyDescent="0.4">
      <c r="B2506" s="255"/>
      <c r="C2506" s="256"/>
      <c r="D2506" s="305"/>
      <c r="E2506" s="306"/>
      <c r="H2506" s="305"/>
      <c r="I2506" s="306"/>
      <c r="L2506" s="305"/>
      <c r="M2506" s="306"/>
      <c r="P2506" s="305"/>
      <c r="Q2506" s="306"/>
      <c r="T2506" s="251">
        <f t="shared" si="353"/>
        <v>0</v>
      </c>
    </row>
    <row r="2507" spans="2:20" s="13" customFormat="1" ht="15.9" hidden="1" x14ac:dyDescent="0.4">
      <c r="B2507" s="255"/>
      <c r="C2507" s="256"/>
      <c r="D2507" s="305"/>
      <c r="E2507" s="306"/>
      <c r="H2507" s="305"/>
      <c r="I2507" s="306"/>
      <c r="L2507" s="305"/>
      <c r="M2507" s="306"/>
      <c r="P2507" s="305"/>
      <c r="Q2507" s="306"/>
      <c r="T2507" s="251">
        <f t="shared" si="353"/>
        <v>0</v>
      </c>
    </row>
    <row r="2508" spans="2:20" s="13" customFormat="1" ht="15.9" hidden="1" x14ac:dyDescent="0.4">
      <c r="B2508" s="255"/>
      <c r="C2508" s="256"/>
      <c r="D2508" s="305"/>
      <c r="E2508" s="306"/>
      <c r="H2508" s="305"/>
      <c r="I2508" s="306"/>
      <c r="L2508" s="305"/>
      <c r="M2508" s="306"/>
      <c r="P2508" s="305"/>
      <c r="Q2508" s="306"/>
      <c r="T2508" s="251">
        <f t="shared" si="353"/>
        <v>0</v>
      </c>
    </row>
    <row r="2509" spans="2:20" s="13" customFormat="1" ht="15.9" hidden="1" x14ac:dyDescent="0.4">
      <c r="B2509" s="255"/>
      <c r="C2509" s="256"/>
      <c r="D2509" s="305"/>
      <c r="E2509" s="306"/>
      <c r="H2509" s="305"/>
      <c r="I2509" s="306"/>
      <c r="L2509" s="305"/>
      <c r="M2509" s="306"/>
      <c r="P2509" s="305"/>
      <c r="Q2509" s="306"/>
      <c r="T2509" s="251">
        <f t="shared" si="353"/>
        <v>0</v>
      </c>
    </row>
    <row r="2510" spans="2:20" s="13" customFormat="1" ht="15.9" hidden="1" x14ac:dyDescent="0.4">
      <c r="B2510" s="255"/>
      <c r="C2510" s="256"/>
      <c r="D2510" s="305"/>
      <c r="E2510" s="306"/>
      <c r="H2510" s="305"/>
      <c r="I2510" s="306"/>
      <c r="L2510" s="305"/>
      <c r="M2510" s="306"/>
      <c r="P2510" s="305"/>
      <c r="Q2510" s="306"/>
      <c r="T2510" s="251">
        <f t="shared" si="353"/>
        <v>0</v>
      </c>
    </row>
    <row r="2511" spans="2:20" s="13" customFormat="1" ht="15.9" hidden="1" x14ac:dyDescent="0.4">
      <c r="B2511" s="255"/>
      <c r="C2511" s="256"/>
      <c r="D2511" s="305"/>
      <c r="E2511" s="306"/>
      <c r="H2511" s="305"/>
      <c r="I2511" s="306"/>
      <c r="L2511" s="305"/>
      <c r="M2511" s="306"/>
      <c r="P2511" s="305"/>
      <c r="Q2511" s="306"/>
      <c r="T2511" s="251">
        <f t="shared" si="353"/>
        <v>0</v>
      </c>
    </row>
    <row r="2512" spans="2:20" s="13" customFormat="1" ht="15.9" hidden="1" x14ac:dyDescent="0.4">
      <c r="B2512" s="255"/>
      <c r="C2512" s="256"/>
      <c r="D2512" s="305"/>
      <c r="E2512" s="306"/>
      <c r="H2512" s="305"/>
      <c r="I2512" s="306"/>
      <c r="L2512" s="305"/>
      <c r="M2512" s="306"/>
      <c r="P2512" s="305"/>
      <c r="Q2512" s="306"/>
      <c r="T2512" s="251">
        <f t="shared" si="353"/>
        <v>0</v>
      </c>
    </row>
    <row r="2513" spans="2:20" s="13" customFormat="1" ht="15.9" hidden="1" x14ac:dyDescent="0.4">
      <c r="B2513" s="255"/>
      <c r="C2513" s="256"/>
      <c r="D2513" s="305"/>
      <c r="E2513" s="306"/>
      <c r="H2513" s="305"/>
      <c r="I2513" s="306"/>
      <c r="L2513" s="305"/>
      <c r="M2513" s="306"/>
      <c r="P2513" s="305"/>
      <c r="Q2513" s="306"/>
      <c r="T2513" s="251">
        <f t="shared" si="353"/>
        <v>0</v>
      </c>
    </row>
    <row r="2514" spans="2:20" s="13" customFormat="1" ht="15.9" hidden="1" x14ac:dyDescent="0.4">
      <c r="B2514" s="255"/>
      <c r="C2514" s="256"/>
      <c r="D2514" s="305"/>
      <c r="E2514" s="306"/>
      <c r="H2514" s="305"/>
      <c r="I2514" s="306"/>
      <c r="L2514" s="305"/>
      <c r="M2514" s="306"/>
      <c r="P2514" s="305"/>
      <c r="Q2514" s="306"/>
      <c r="T2514" s="251">
        <f t="shared" si="353"/>
        <v>0</v>
      </c>
    </row>
    <row r="2515" spans="2:20" s="13" customFormat="1" ht="15.9" hidden="1" x14ac:dyDescent="0.4">
      <c r="B2515" s="255"/>
      <c r="C2515" s="256"/>
      <c r="D2515" s="305"/>
      <c r="E2515" s="306"/>
      <c r="H2515" s="305"/>
      <c r="I2515" s="306"/>
      <c r="L2515" s="305"/>
      <c r="M2515" s="306"/>
      <c r="P2515" s="305"/>
      <c r="Q2515" s="306"/>
      <c r="T2515" s="251">
        <f t="shared" si="353"/>
        <v>0</v>
      </c>
    </row>
    <row r="2516" spans="2:20" s="13" customFormat="1" ht="15.9" hidden="1" x14ac:dyDescent="0.4">
      <c r="B2516" s="255"/>
      <c r="C2516" s="256"/>
      <c r="D2516" s="305"/>
      <c r="E2516" s="306"/>
      <c r="H2516" s="305"/>
      <c r="I2516" s="306"/>
      <c r="L2516" s="305"/>
      <c r="M2516" s="306"/>
      <c r="P2516" s="305"/>
      <c r="Q2516" s="306"/>
      <c r="T2516" s="251">
        <f t="shared" si="353"/>
        <v>0</v>
      </c>
    </row>
    <row r="2517" spans="2:20" s="13" customFormat="1" ht="15.9" hidden="1" x14ac:dyDescent="0.4">
      <c r="B2517" s="255"/>
      <c r="C2517" s="256"/>
      <c r="D2517" s="305"/>
      <c r="E2517" s="306"/>
      <c r="H2517" s="305"/>
      <c r="I2517" s="306"/>
      <c r="L2517" s="305"/>
      <c r="M2517" s="306"/>
      <c r="P2517" s="305"/>
      <c r="Q2517" s="306"/>
      <c r="T2517" s="251">
        <f t="shared" ref="T2517:T2531" si="354">O2517-S2517</f>
        <v>0</v>
      </c>
    </row>
    <row r="2518" spans="2:20" s="13" customFormat="1" ht="15.9" hidden="1" x14ac:dyDescent="0.4">
      <c r="B2518" s="255"/>
      <c r="C2518" s="256"/>
      <c r="D2518" s="305"/>
      <c r="E2518" s="306"/>
      <c r="H2518" s="305"/>
      <c r="I2518" s="306"/>
      <c r="L2518" s="305"/>
      <c r="M2518" s="306"/>
      <c r="P2518" s="305"/>
      <c r="Q2518" s="306"/>
      <c r="T2518" s="251">
        <f t="shared" si="354"/>
        <v>0</v>
      </c>
    </row>
    <row r="2519" spans="2:20" s="13" customFormat="1" ht="15.9" hidden="1" x14ac:dyDescent="0.4">
      <c r="B2519" s="255"/>
      <c r="C2519" s="256"/>
      <c r="D2519" s="305"/>
      <c r="E2519" s="306"/>
      <c r="H2519" s="305"/>
      <c r="I2519" s="306"/>
      <c r="L2519" s="305"/>
      <c r="M2519" s="306"/>
      <c r="P2519" s="305"/>
      <c r="Q2519" s="306"/>
      <c r="T2519" s="251">
        <f t="shared" si="354"/>
        <v>0</v>
      </c>
    </row>
    <row r="2520" spans="2:20" s="13" customFormat="1" ht="15.9" hidden="1" x14ac:dyDescent="0.4">
      <c r="B2520" s="255"/>
      <c r="C2520" s="256"/>
      <c r="D2520" s="305"/>
      <c r="E2520" s="306"/>
      <c r="H2520" s="305"/>
      <c r="I2520" s="306"/>
      <c r="L2520" s="305"/>
      <c r="M2520" s="306"/>
      <c r="P2520" s="305"/>
      <c r="Q2520" s="306"/>
      <c r="T2520" s="251">
        <f t="shared" si="354"/>
        <v>0</v>
      </c>
    </row>
    <row r="2521" spans="2:20" s="13" customFormat="1" ht="15.9" hidden="1" x14ac:dyDescent="0.4">
      <c r="B2521" s="255"/>
      <c r="C2521" s="256"/>
      <c r="D2521" s="305"/>
      <c r="E2521" s="306"/>
      <c r="H2521" s="305"/>
      <c r="I2521" s="306"/>
      <c r="L2521" s="305"/>
      <c r="M2521" s="306"/>
      <c r="P2521" s="305"/>
      <c r="Q2521" s="306"/>
      <c r="T2521" s="251">
        <f t="shared" si="354"/>
        <v>0</v>
      </c>
    </row>
    <row r="2522" spans="2:20" s="13" customFormat="1" ht="15.9" hidden="1" x14ac:dyDescent="0.4">
      <c r="B2522" s="255"/>
      <c r="C2522" s="256"/>
      <c r="D2522" s="305"/>
      <c r="E2522" s="306"/>
      <c r="H2522" s="305"/>
      <c r="I2522" s="306"/>
      <c r="L2522" s="305"/>
      <c r="M2522" s="306"/>
      <c r="P2522" s="305"/>
      <c r="Q2522" s="306"/>
      <c r="T2522" s="251">
        <f t="shared" si="354"/>
        <v>0</v>
      </c>
    </row>
    <row r="2523" spans="2:20" s="13" customFormat="1" ht="15.9" hidden="1" x14ac:dyDescent="0.4">
      <c r="B2523" s="255"/>
      <c r="C2523" s="256"/>
      <c r="D2523" s="305"/>
      <c r="E2523" s="306"/>
      <c r="H2523" s="305"/>
      <c r="I2523" s="306"/>
      <c r="L2523" s="305"/>
      <c r="M2523" s="306"/>
      <c r="P2523" s="305"/>
      <c r="Q2523" s="306"/>
      <c r="T2523" s="251">
        <f t="shared" si="354"/>
        <v>0</v>
      </c>
    </row>
    <row r="2524" spans="2:20" s="13" customFormat="1" ht="15.9" hidden="1" x14ac:dyDescent="0.4">
      <c r="B2524" s="255"/>
      <c r="C2524" s="256"/>
      <c r="D2524" s="305"/>
      <c r="E2524" s="306"/>
      <c r="H2524" s="305"/>
      <c r="I2524" s="306"/>
      <c r="L2524" s="305"/>
      <c r="M2524" s="306"/>
      <c r="P2524" s="305"/>
      <c r="Q2524" s="306"/>
      <c r="T2524" s="251">
        <f t="shared" si="354"/>
        <v>0</v>
      </c>
    </row>
    <row r="2525" spans="2:20" s="13" customFormat="1" ht="15.9" hidden="1" x14ac:dyDescent="0.4">
      <c r="B2525" s="255"/>
      <c r="C2525" s="256"/>
      <c r="D2525" s="305"/>
      <c r="E2525" s="306"/>
      <c r="H2525" s="305"/>
      <c r="I2525" s="306"/>
      <c r="L2525" s="305"/>
      <c r="M2525" s="306"/>
      <c r="P2525" s="305"/>
      <c r="Q2525" s="306"/>
      <c r="T2525" s="251">
        <f t="shared" si="354"/>
        <v>0</v>
      </c>
    </row>
    <row r="2526" spans="2:20" s="13" customFormat="1" ht="15.9" hidden="1" x14ac:dyDescent="0.4">
      <c r="B2526" s="255"/>
      <c r="C2526" s="256"/>
      <c r="D2526" s="305"/>
      <c r="E2526" s="306"/>
      <c r="H2526" s="305"/>
      <c r="I2526" s="306"/>
      <c r="L2526" s="305"/>
      <c r="M2526" s="306"/>
      <c r="P2526" s="305"/>
      <c r="Q2526" s="306"/>
      <c r="T2526" s="251">
        <f t="shared" si="354"/>
        <v>0</v>
      </c>
    </row>
    <row r="2527" spans="2:20" s="13" customFormat="1" ht="15.9" hidden="1" x14ac:dyDescent="0.4">
      <c r="B2527" s="255"/>
      <c r="C2527" s="256"/>
      <c r="D2527" s="305"/>
      <c r="E2527" s="306"/>
      <c r="H2527" s="305"/>
      <c r="I2527" s="306"/>
      <c r="L2527" s="305"/>
      <c r="M2527" s="306"/>
      <c r="P2527" s="305"/>
      <c r="Q2527" s="306"/>
      <c r="T2527" s="251">
        <f t="shared" si="354"/>
        <v>0</v>
      </c>
    </row>
    <row r="2528" spans="2:20" s="13" customFormat="1" ht="15.9" hidden="1" x14ac:dyDescent="0.4">
      <c r="B2528" s="255"/>
      <c r="C2528" s="256"/>
      <c r="D2528" s="305"/>
      <c r="E2528" s="306"/>
      <c r="H2528" s="305"/>
      <c r="I2528" s="306"/>
      <c r="L2528" s="305"/>
      <c r="M2528" s="306"/>
      <c r="P2528" s="305"/>
      <c r="Q2528" s="306"/>
      <c r="T2528" s="251">
        <f t="shared" si="354"/>
        <v>0</v>
      </c>
    </row>
    <row r="2529" spans="2:20" s="13" customFormat="1" ht="15.9" hidden="1" x14ac:dyDescent="0.4">
      <c r="B2529" s="255"/>
      <c r="C2529" s="256"/>
      <c r="D2529" s="305"/>
      <c r="E2529" s="306"/>
      <c r="H2529" s="305"/>
      <c r="I2529" s="306"/>
      <c r="L2529" s="305"/>
      <c r="M2529" s="306"/>
      <c r="P2529" s="305"/>
      <c r="Q2529" s="306"/>
      <c r="T2529" s="251">
        <f t="shared" si="354"/>
        <v>0</v>
      </c>
    </row>
    <row r="2530" spans="2:20" s="13" customFormat="1" ht="15.9" hidden="1" x14ac:dyDescent="0.4">
      <c r="B2530" s="255"/>
      <c r="C2530" s="256"/>
      <c r="D2530" s="305"/>
      <c r="E2530" s="306"/>
      <c r="H2530" s="305"/>
      <c r="I2530" s="306"/>
      <c r="L2530" s="305"/>
      <c r="M2530" s="306"/>
      <c r="P2530" s="305"/>
      <c r="Q2530" s="306"/>
      <c r="T2530" s="251">
        <f t="shared" si="354"/>
        <v>0</v>
      </c>
    </row>
    <row r="2531" spans="2:20" s="13" customFormat="1" ht="15.9" hidden="1" x14ac:dyDescent="0.4">
      <c r="B2531" s="255"/>
      <c r="C2531" s="256"/>
      <c r="D2531" s="305"/>
      <c r="E2531" s="306"/>
      <c r="H2531" s="305"/>
      <c r="I2531" s="306"/>
      <c r="L2531" s="305"/>
      <c r="M2531" s="306"/>
      <c r="P2531" s="305"/>
      <c r="Q2531" s="306"/>
      <c r="T2531" s="251">
        <f t="shared" si="354"/>
        <v>0</v>
      </c>
    </row>
    <row r="2532" spans="2:20" s="13" customFormat="1" hidden="1" x14ac:dyDescent="0.4">
      <c r="B2532" s="255"/>
      <c r="C2532" s="256"/>
      <c r="D2532" s="305"/>
      <c r="E2532" s="306"/>
      <c r="H2532" s="305"/>
      <c r="I2532" s="306"/>
      <c r="L2532" s="305"/>
      <c r="M2532" s="306"/>
      <c r="P2532" s="305"/>
      <c r="Q2532" s="306"/>
    </row>
    <row r="2533" spans="2:20" s="13" customFormat="1" hidden="1" x14ac:dyDescent="0.4">
      <c r="B2533" s="255"/>
      <c r="C2533" s="256"/>
      <c r="D2533" s="305"/>
      <c r="E2533" s="306"/>
      <c r="H2533" s="305"/>
      <c r="I2533" s="306"/>
      <c r="L2533" s="305"/>
      <c r="M2533" s="306"/>
      <c r="P2533" s="305"/>
      <c r="Q2533" s="306"/>
    </row>
    <row r="2534" spans="2:20" s="13" customFormat="1" hidden="1" x14ac:dyDescent="0.4">
      <c r="B2534" s="255"/>
      <c r="C2534" s="256"/>
      <c r="D2534" s="305"/>
      <c r="E2534" s="306"/>
      <c r="H2534" s="305"/>
      <c r="I2534" s="306"/>
      <c r="L2534" s="305"/>
      <c r="M2534" s="306"/>
      <c r="P2534" s="305"/>
      <c r="Q2534" s="306"/>
    </row>
    <row r="2535" spans="2:20" s="13" customFormat="1" hidden="1" x14ac:dyDescent="0.4">
      <c r="B2535" s="255"/>
      <c r="C2535" s="256"/>
      <c r="D2535" s="305"/>
      <c r="E2535" s="306"/>
      <c r="H2535" s="305"/>
      <c r="I2535" s="306"/>
      <c r="L2535" s="305"/>
      <c r="M2535" s="306"/>
      <c r="P2535" s="305"/>
      <c r="Q2535" s="306"/>
    </row>
    <row r="2536" spans="2:20" s="13" customFormat="1" hidden="1" x14ac:dyDescent="0.4">
      <c r="B2536" s="255"/>
      <c r="C2536" s="256"/>
      <c r="D2536" s="305"/>
      <c r="E2536" s="306"/>
      <c r="H2536" s="305"/>
      <c r="I2536" s="306"/>
      <c r="L2536" s="305"/>
      <c r="M2536" s="306"/>
      <c r="P2536" s="305"/>
      <c r="Q2536" s="306"/>
    </row>
    <row r="2537" spans="2:20" s="13" customFormat="1" hidden="1" x14ac:dyDescent="0.4">
      <c r="B2537" s="255"/>
      <c r="C2537" s="256"/>
      <c r="D2537" s="305"/>
      <c r="E2537" s="306"/>
      <c r="H2537" s="305"/>
      <c r="I2537" s="306"/>
      <c r="L2537" s="305"/>
      <c r="M2537" s="306"/>
      <c r="P2537" s="305"/>
      <c r="Q2537" s="306"/>
    </row>
    <row r="2538" spans="2:20" s="13" customFormat="1" hidden="1" x14ac:dyDescent="0.4">
      <c r="B2538" s="255"/>
      <c r="C2538" s="256"/>
      <c r="D2538" s="305"/>
      <c r="E2538" s="306"/>
      <c r="H2538" s="305"/>
      <c r="I2538" s="306"/>
      <c r="L2538" s="305"/>
      <c r="M2538" s="306"/>
      <c r="P2538" s="305"/>
      <c r="Q2538" s="306"/>
    </row>
    <row r="2539" spans="2:20" s="13" customFormat="1" hidden="1" x14ac:dyDescent="0.4">
      <c r="B2539" s="255"/>
      <c r="C2539" s="256"/>
      <c r="D2539" s="305"/>
      <c r="E2539" s="306"/>
      <c r="H2539" s="305"/>
      <c r="I2539" s="306"/>
      <c r="L2539" s="305"/>
      <c r="M2539" s="306"/>
      <c r="P2539" s="305"/>
      <c r="Q2539" s="306"/>
    </row>
    <row r="2540" spans="2:20" s="13" customFormat="1" hidden="1" x14ac:dyDescent="0.4">
      <c r="B2540" s="255"/>
      <c r="C2540" s="256"/>
      <c r="D2540" s="305"/>
      <c r="E2540" s="306"/>
      <c r="H2540" s="305"/>
      <c r="I2540" s="306"/>
      <c r="L2540" s="305"/>
      <c r="M2540" s="306"/>
      <c r="P2540" s="305"/>
      <c r="Q2540" s="306"/>
    </row>
    <row r="2541" spans="2:20" s="13" customFormat="1" hidden="1" x14ac:dyDescent="0.4">
      <c r="B2541" s="255"/>
      <c r="C2541" s="256"/>
      <c r="D2541" s="305"/>
      <c r="E2541" s="306"/>
      <c r="H2541" s="305"/>
      <c r="I2541" s="306"/>
      <c r="L2541" s="305"/>
      <c r="M2541" s="306"/>
      <c r="P2541" s="305"/>
      <c r="Q2541" s="306"/>
    </row>
    <row r="2542" spans="2:20" s="13" customFormat="1" hidden="1" x14ac:dyDescent="0.4">
      <c r="B2542" s="255"/>
      <c r="C2542" s="256"/>
      <c r="D2542" s="305"/>
      <c r="E2542" s="306"/>
      <c r="H2542" s="305"/>
      <c r="I2542" s="306"/>
      <c r="L2542" s="305"/>
      <c r="M2542" s="306"/>
      <c r="P2542" s="305"/>
      <c r="Q2542" s="306"/>
    </row>
    <row r="2543" spans="2:20" s="13" customFormat="1" hidden="1" x14ac:dyDescent="0.4">
      <c r="B2543" s="255"/>
      <c r="C2543" s="256"/>
      <c r="D2543" s="305"/>
      <c r="E2543" s="306"/>
      <c r="H2543" s="305"/>
      <c r="I2543" s="306"/>
      <c r="L2543" s="305"/>
      <c r="M2543" s="306"/>
      <c r="P2543" s="305"/>
      <c r="Q2543" s="306"/>
    </row>
    <row r="2544" spans="2:20" s="13" customFormat="1" hidden="1" x14ac:dyDescent="0.4">
      <c r="B2544" s="255"/>
      <c r="C2544" s="256"/>
      <c r="D2544" s="305"/>
      <c r="E2544" s="306"/>
      <c r="H2544" s="305"/>
      <c r="I2544" s="306"/>
      <c r="L2544" s="305"/>
      <c r="M2544" s="306"/>
      <c r="P2544" s="305"/>
      <c r="Q2544" s="306"/>
    </row>
    <row r="2545" spans="2:17" s="13" customFormat="1" hidden="1" x14ac:dyDescent="0.4">
      <c r="B2545" s="255"/>
      <c r="C2545" s="256"/>
      <c r="D2545" s="305"/>
      <c r="E2545" s="306"/>
      <c r="H2545" s="305"/>
      <c r="I2545" s="306"/>
      <c r="L2545" s="305"/>
      <c r="M2545" s="306"/>
      <c r="P2545" s="305"/>
      <c r="Q2545" s="306"/>
    </row>
    <row r="2546" spans="2:17" s="13" customFormat="1" hidden="1" x14ac:dyDescent="0.4">
      <c r="B2546" s="255"/>
      <c r="C2546" s="256"/>
      <c r="D2546" s="305"/>
      <c r="E2546" s="306"/>
      <c r="H2546" s="305"/>
      <c r="I2546" s="306"/>
      <c r="L2546" s="305"/>
      <c r="M2546" s="306"/>
      <c r="P2546" s="305"/>
      <c r="Q2546" s="306"/>
    </row>
    <row r="2547" spans="2:17" s="13" customFormat="1" hidden="1" x14ac:dyDescent="0.4">
      <c r="B2547" s="255"/>
      <c r="C2547" s="256"/>
      <c r="D2547" s="305"/>
      <c r="E2547" s="306"/>
      <c r="H2547" s="305"/>
      <c r="I2547" s="306"/>
      <c r="L2547" s="305"/>
      <c r="M2547" s="306"/>
      <c r="P2547" s="305"/>
      <c r="Q2547" s="306"/>
    </row>
    <row r="2548" spans="2:17" s="13" customFormat="1" hidden="1" x14ac:dyDescent="0.4">
      <c r="B2548" s="255"/>
      <c r="C2548" s="256"/>
      <c r="D2548" s="305"/>
      <c r="E2548" s="306"/>
      <c r="H2548" s="305"/>
      <c r="I2548" s="306"/>
      <c r="L2548" s="305"/>
      <c r="M2548" s="306"/>
      <c r="P2548" s="305"/>
      <c r="Q2548" s="306"/>
    </row>
    <row r="2549" spans="2:17" s="13" customFormat="1" hidden="1" x14ac:dyDescent="0.4">
      <c r="B2549" s="255"/>
      <c r="C2549" s="256"/>
      <c r="D2549" s="305"/>
      <c r="E2549" s="306"/>
      <c r="H2549" s="305"/>
      <c r="I2549" s="306"/>
      <c r="L2549" s="305"/>
      <c r="M2549" s="306"/>
      <c r="P2549" s="305"/>
      <c r="Q2549" s="306"/>
    </row>
    <row r="2550" spans="2:17" s="13" customFormat="1" hidden="1" x14ac:dyDescent="0.4">
      <c r="B2550" s="255"/>
      <c r="C2550" s="256"/>
      <c r="D2550" s="305"/>
      <c r="E2550" s="306"/>
      <c r="H2550" s="305"/>
      <c r="I2550" s="306"/>
      <c r="L2550" s="305"/>
      <c r="M2550" s="306"/>
      <c r="P2550" s="305"/>
      <c r="Q2550" s="306"/>
    </row>
    <row r="2551" spans="2:17" s="13" customFormat="1" hidden="1" x14ac:dyDescent="0.4">
      <c r="B2551" s="255"/>
      <c r="C2551" s="256"/>
      <c r="D2551" s="305"/>
      <c r="E2551" s="306"/>
      <c r="H2551" s="305"/>
      <c r="I2551" s="306"/>
      <c r="L2551" s="305"/>
      <c r="M2551" s="306"/>
      <c r="P2551" s="305"/>
      <c r="Q2551" s="306"/>
    </row>
    <row r="2552" spans="2:17" s="13" customFormat="1" hidden="1" x14ac:dyDescent="0.4">
      <c r="B2552" s="255"/>
      <c r="C2552" s="256"/>
      <c r="D2552" s="305"/>
      <c r="E2552" s="306"/>
      <c r="H2552" s="305"/>
      <c r="I2552" s="306"/>
      <c r="L2552" s="305"/>
      <c r="M2552" s="306"/>
      <c r="P2552" s="305"/>
      <c r="Q2552" s="306"/>
    </row>
    <row r="2553" spans="2:17" s="13" customFormat="1" hidden="1" x14ac:dyDescent="0.4">
      <c r="B2553" s="255"/>
      <c r="C2553" s="256"/>
      <c r="D2553" s="305"/>
      <c r="E2553" s="306"/>
      <c r="H2553" s="305"/>
      <c r="I2553" s="306"/>
      <c r="L2553" s="305"/>
      <c r="M2553" s="306"/>
      <c r="P2553" s="305"/>
      <c r="Q2553" s="306"/>
    </row>
    <row r="2554" spans="2:17" s="13" customFormat="1" hidden="1" x14ac:dyDescent="0.4">
      <c r="B2554" s="255"/>
      <c r="C2554" s="256"/>
      <c r="D2554" s="305"/>
      <c r="E2554" s="306"/>
      <c r="H2554" s="305"/>
      <c r="I2554" s="306"/>
      <c r="L2554" s="305"/>
      <c r="M2554" s="306"/>
      <c r="P2554" s="305"/>
      <c r="Q2554" s="306"/>
    </row>
    <row r="2555" spans="2:17" s="13" customFormat="1" hidden="1" x14ac:dyDescent="0.4">
      <c r="B2555" s="255"/>
      <c r="C2555" s="256"/>
      <c r="D2555" s="305"/>
      <c r="E2555" s="306"/>
      <c r="H2555" s="305"/>
      <c r="I2555" s="306"/>
      <c r="L2555" s="305"/>
      <c r="M2555" s="306"/>
      <c r="P2555" s="305"/>
      <c r="Q2555" s="306"/>
    </row>
    <row r="2556" spans="2:17" s="13" customFormat="1" hidden="1" x14ac:dyDescent="0.4">
      <c r="B2556" s="255"/>
      <c r="C2556" s="256"/>
      <c r="D2556" s="305"/>
      <c r="E2556" s="306"/>
      <c r="H2556" s="305"/>
      <c r="I2556" s="306"/>
      <c r="L2556" s="305"/>
      <c r="M2556" s="306"/>
      <c r="P2556" s="305"/>
      <c r="Q2556" s="306"/>
    </row>
    <row r="2557" spans="2:17" s="13" customFormat="1" hidden="1" x14ac:dyDescent="0.4">
      <c r="B2557" s="255"/>
      <c r="C2557" s="256"/>
      <c r="D2557" s="305"/>
      <c r="E2557" s="306"/>
      <c r="H2557" s="305"/>
      <c r="I2557" s="306"/>
      <c r="L2557" s="305"/>
      <c r="M2557" s="306"/>
      <c r="P2557" s="305"/>
      <c r="Q2557" s="306"/>
    </row>
    <row r="2558" spans="2:17" s="13" customFormat="1" hidden="1" x14ac:dyDescent="0.4">
      <c r="B2558" s="255"/>
      <c r="C2558" s="256"/>
      <c r="D2558" s="305"/>
      <c r="E2558" s="306"/>
      <c r="H2558" s="305"/>
      <c r="I2558" s="306"/>
      <c r="L2558" s="305"/>
      <c r="M2558" s="306"/>
      <c r="P2558" s="305"/>
      <c r="Q2558" s="306"/>
    </row>
    <row r="2559" spans="2:17" s="13" customFormat="1" hidden="1" x14ac:dyDescent="0.4">
      <c r="B2559" s="255"/>
      <c r="C2559" s="256"/>
      <c r="D2559" s="305"/>
      <c r="E2559" s="306"/>
      <c r="H2559" s="305"/>
      <c r="I2559" s="306"/>
      <c r="L2559" s="305"/>
      <c r="M2559" s="306"/>
      <c r="P2559" s="305"/>
      <c r="Q2559" s="306"/>
    </row>
    <row r="2560" spans="2:17" s="13" customFormat="1" hidden="1" x14ac:dyDescent="0.4">
      <c r="B2560" s="255"/>
      <c r="C2560" s="256"/>
      <c r="D2560" s="305"/>
      <c r="E2560" s="306"/>
      <c r="H2560" s="305"/>
      <c r="I2560" s="306"/>
      <c r="L2560" s="305"/>
      <c r="M2560" s="306"/>
      <c r="P2560" s="305"/>
      <c r="Q2560" s="306"/>
    </row>
    <row r="2561" spans="2:17" s="13" customFormat="1" hidden="1" x14ac:dyDescent="0.4">
      <c r="B2561" s="255"/>
      <c r="C2561" s="256"/>
      <c r="D2561" s="305"/>
      <c r="E2561" s="306"/>
      <c r="H2561" s="305"/>
      <c r="I2561" s="306"/>
      <c r="L2561" s="305"/>
      <c r="M2561" s="306"/>
      <c r="P2561" s="305"/>
      <c r="Q2561" s="306"/>
    </row>
    <row r="2562" spans="2:17" s="13" customFormat="1" hidden="1" x14ac:dyDescent="0.4">
      <c r="B2562" s="255"/>
      <c r="C2562" s="256"/>
      <c r="D2562" s="305"/>
      <c r="E2562" s="306"/>
      <c r="H2562" s="305"/>
      <c r="I2562" s="306"/>
      <c r="L2562" s="305"/>
      <c r="M2562" s="306"/>
      <c r="P2562" s="305"/>
      <c r="Q2562" s="306"/>
    </row>
    <row r="2563" spans="2:17" s="13" customFormat="1" hidden="1" x14ac:dyDescent="0.4">
      <c r="B2563" s="255"/>
      <c r="C2563" s="256"/>
      <c r="D2563" s="305"/>
      <c r="E2563" s="306"/>
      <c r="H2563" s="305"/>
      <c r="I2563" s="306"/>
      <c r="L2563" s="305"/>
      <c r="M2563" s="306"/>
      <c r="P2563" s="305"/>
      <c r="Q2563" s="306"/>
    </row>
    <row r="2564" spans="2:17" s="13" customFormat="1" hidden="1" x14ac:dyDescent="0.4">
      <c r="B2564" s="255"/>
      <c r="C2564" s="256"/>
      <c r="D2564" s="305"/>
      <c r="E2564" s="306"/>
      <c r="H2564" s="305"/>
      <c r="I2564" s="306"/>
      <c r="L2564" s="305"/>
      <c r="M2564" s="306"/>
      <c r="P2564" s="305"/>
      <c r="Q2564" s="306"/>
    </row>
    <row r="2565" spans="2:17" s="13" customFormat="1" hidden="1" x14ac:dyDescent="0.4">
      <c r="B2565" s="255"/>
      <c r="C2565" s="256"/>
      <c r="D2565" s="305"/>
      <c r="E2565" s="306"/>
      <c r="H2565" s="305"/>
      <c r="I2565" s="306"/>
      <c r="L2565" s="305"/>
      <c r="M2565" s="306"/>
      <c r="P2565" s="305"/>
      <c r="Q2565" s="306"/>
    </row>
    <row r="2566" spans="2:17" s="13" customFormat="1" hidden="1" x14ac:dyDescent="0.4">
      <c r="B2566" s="255"/>
      <c r="C2566" s="256"/>
      <c r="D2566" s="305"/>
      <c r="E2566" s="306"/>
      <c r="H2566" s="305"/>
      <c r="I2566" s="306"/>
      <c r="L2566" s="305"/>
      <c r="M2566" s="306"/>
      <c r="P2566" s="305"/>
      <c r="Q2566" s="306"/>
    </row>
    <row r="2567" spans="2:17" s="13" customFormat="1" hidden="1" x14ac:dyDescent="0.4">
      <c r="B2567" s="255"/>
      <c r="C2567" s="256"/>
      <c r="D2567" s="305"/>
      <c r="E2567" s="306"/>
      <c r="H2567" s="305"/>
      <c r="I2567" s="306"/>
      <c r="L2567" s="305"/>
      <c r="M2567" s="306"/>
      <c r="P2567" s="305"/>
      <c r="Q2567" s="306"/>
    </row>
    <row r="2568" spans="2:17" s="13" customFormat="1" hidden="1" x14ac:dyDescent="0.4">
      <c r="B2568" s="255"/>
      <c r="C2568" s="256"/>
      <c r="D2568" s="305"/>
      <c r="E2568" s="306"/>
      <c r="H2568" s="305"/>
      <c r="I2568" s="306"/>
      <c r="L2568" s="305"/>
      <c r="M2568" s="306"/>
      <c r="P2568" s="305"/>
      <c r="Q2568" s="306"/>
    </row>
    <row r="2569" spans="2:17" s="13" customFormat="1" hidden="1" x14ac:dyDescent="0.4">
      <c r="B2569" s="255"/>
      <c r="C2569" s="256"/>
      <c r="D2569" s="305"/>
      <c r="E2569" s="306"/>
      <c r="H2569" s="305"/>
      <c r="I2569" s="306"/>
      <c r="L2569" s="305"/>
      <c r="M2569" s="306"/>
      <c r="P2569" s="305"/>
      <c r="Q2569" s="306"/>
    </row>
    <row r="2570" spans="2:17" s="13" customFormat="1" hidden="1" x14ac:dyDescent="0.4">
      <c r="B2570" s="255"/>
      <c r="C2570" s="256"/>
      <c r="D2570" s="305"/>
      <c r="E2570" s="306"/>
      <c r="H2570" s="305"/>
      <c r="I2570" s="306"/>
      <c r="L2570" s="305"/>
      <c r="M2570" s="306"/>
      <c r="P2570" s="305"/>
      <c r="Q2570" s="306"/>
    </row>
    <row r="2571" spans="2:17" s="13" customFormat="1" hidden="1" x14ac:dyDescent="0.4">
      <c r="B2571" s="255"/>
      <c r="C2571" s="256"/>
      <c r="D2571" s="305"/>
      <c r="E2571" s="306"/>
      <c r="H2571" s="305"/>
      <c r="I2571" s="306"/>
      <c r="L2571" s="305"/>
      <c r="M2571" s="306"/>
      <c r="P2571" s="305"/>
      <c r="Q2571" s="306"/>
    </row>
    <row r="2572" spans="2:17" s="13" customFormat="1" hidden="1" x14ac:dyDescent="0.4">
      <c r="B2572" s="255"/>
      <c r="C2572" s="256"/>
      <c r="D2572" s="305"/>
      <c r="E2572" s="306"/>
      <c r="H2572" s="305"/>
      <c r="I2572" s="306"/>
      <c r="L2572" s="305"/>
      <c r="M2572" s="306"/>
      <c r="P2572" s="305"/>
      <c r="Q2572" s="306"/>
    </row>
    <row r="2573" spans="2:17" s="13" customFormat="1" hidden="1" x14ac:dyDescent="0.4">
      <c r="B2573" s="255"/>
      <c r="C2573" s="256"/>
      <c r="D2573" s="305"/>
      <c r="E2573" s="306"/>
      <c r="H2573" s="305"/>
      <c r="I2573" s="306"/>
      <c r="L2573" s="305"/>
      <c r="M2573" s="306"/>
      <c r="P2573" s="305"/>
      <c r="Q2573" s="306"/>
    </row>
    <row r="2574" spans="2:17" s="13" customFormat="1" hidden="1" x14ac:dyDescent="0.4">
      <c r="B2574" s="255"/>
      <c r="C2574" s="256"/>
      <c r="D2574" s="305"/>
      <c r="E2574" s="306"/>
      <c r="H2574" s="305"/>
      <c r="I2574" s="306"/>
      <c r="L2574" s="305"/>
      <c r="M2574" s="306"/>
      <c r="P2574" s="305"/>
      <c r="Q2574" s="306"/>
    </row>
    <row r="2575" spans="2:17" s="13" customFormat="1" hidden="1" x14ac:dyDescent="0.4">
      <c r="B2575" s="255"/>
      <c r="C2575" s="256"/>
      <c r="D2575" s="305"/>
      <c r="E2575" s="306"/>
      <c r="H2575" s="305"/>
      <c r="I2575" s="306"/>
      <c r="L2575" s="305"/>
      <c r="M2575" s="306"/>
      <c r="P2575" s="305"/>
      <c r="Q2575" s="306"/>
    </row>
    <row r="2576" spans="2:17" s="13" customFormat="1" hidden="1" x14ac:dyDescent="0.4">
      <c r="B2576" s="255"/>
      <c r="C2576" s="256"/>
      <c r="D2576" s="305"/>
      <c r="E2576" s="306"/>
      <c r="H2576" s="305"/>
      <c r="I2576" s="306"/>
      <c r="L2576" s="305"/>
      <c r="M2576" s="306"/>
      <c r="P2576" s="305"/>
      <c r="Q2576" s="306"/>
    </row>
    <row r="2577" spans="2:17" s="13" customFormat="1" hidden="1" x14ac:dyDescent="0.4">
      <c r="B2577" s="255"/>
      <c r="C2577" s="256"/>
      <c r="D2577" s="305"/>
      <c r="E2577" s="306"/>
      <c r="H2577" s="305"/>
      <c r="I2577" s="306"/>
      <c r="L2577" s="305"/>
      <c r="M2577" s="306"/>
      <c r="P2577" s="305"/>
      <c r="Q2577" s="306"/>
    </row>
    <row r="2578" spans="2:17" s="13" customFormat="1" hidden="1" x14ac:dyDescent="0.4">
      <c r="B2578" s="255"/>
      <c r="C2578" s="256"/>
      <c r="D2578" s="305"/>
      <c r="E2578" s="306"/>
      <c r="H2578" s="305"/>
      <c r="I2578" s="306"/>
      <c r="L2578" s="305"/>
      <c r="M2578" s="306"/>
      <c r="P2578" s="305"/>
      <c r="Q2578" s="306"/>
    </row>
    <row r="2579" spans="2:17" s="13" customFormat="1" hidden="1" x14ac:dyDescent="0.4">
      <c r="B2579" s="255"/>
      <c r="C2579" s="256"/>
      <c r="D2579" s="305"/>
      <c r="E2579" s="306"/>
      <c r="H2579" s="305"/>
      <c r="I2579" s="306"/>
      <c r="L2579" s="305"/>
      <c r="M2579" s="306"/>
      <c r="P2579" s="305"/>
      <c r="Q2579" s="306"/>
    </row>
    <row r="2580" spans="2:17" s="13" customFormat="1" hidden="1" x14ac:dyDescent="0.4">
      <c r="B2580" s="255"/>
      <c r="C2580" s="256"/>
      <c r="D2580" s="305"/>
      <c r="E2580" s="306"/>
      <c r="H2580" s="305"/>
      <c r="I2580" s="306"/>
      <c r="L2580" s="305"/>
      <c r="M2580" s="306"/>
      <c r="P2580" s="305"/>
      <c r="Q2580" s="306"/>
    </row>
    <row r="2581" spans="2:17" s="13" customFormat="1" hidden="1" x14ac:dyDescent="0.4">
      <c r="B2581" s="255"/>
      <c r="C2581" s="256"/>
      <c r="D2581" s="305"/>
      <c r="E2581" s="306"/>
      <c r="H2581" s="305"/>
      <c r="I2581" s="306"/>
      <c r="L2581" s="305"/>
      <c r="M2581" s="306"/>
      <c r="P2581" s="305"/>
      <c r="Q2581" s="306"/>
    </row>
    <row r="2582" spans="2:17" s="13" customFormat="1" hidden="1" x14ac:dyDescent="0.4">
      <c r="B2582" s="255"/>
      <c r="C2582" s="256"/>
      <c r="D2582" s="305"/>
      <c r="E2582" s="306"/>
      <c r="H2582" s="305"/>
      <c r="I2582" s="306"/>
      <c r="L2582" s="305"/>
      <c r="M2582" s="306"/>
      <c r="P2582" s="305"/>
      <c r="Q2582" s="306"/>
    </row>
    <row r="2583" spans="2:17" s="13" customFormat="1" hidden="1" x14ac:dyDescent="0.4">
      <c r="B2583" s="255"/>
      <c r="C2583" s="256"/>
      <c r="D2583" s="305"/>
      <c r="E2583" s="306"/>
      <c r="H2583" s="305"/>
      <c r="I2583" s="306"/>
      <c r="L2583" s="305"/>
      <c r="M2583" s="306"/>
      <c r="P2583" s="305"/>
      <c r="Q2583" s="306"/>
    </row>
    <row r="2584" spans="2:17" s="13" customFormat="1" hidden="1" x14ac:dyDescent="0.4">
      <c r="B2584" s="255"/>
      <c r="C2584" s="256"/>
      <c r="D2584" s="305"/>
      <c r="E2584" s="306"/>
      <c r="H2584" s="305"/>
      <c r="I2584" s="306"/>
      <c r="L2584" s="305"/>
      <c r="M2584" s="306"/>
      <c r="P2584" s="305"/>
      <c r="Q2584" s="306"/>
    </row>
    <row r="2585" spans="2:17" s="13" customFormat="1" hidden="1" x14ac:dyDescent="0.4">
      <c r="B2585" s="255"/>
      <c r="C2585" s="256"/>
      <c r="D2585" s="305"/>
      <c r="E2585" s="306"/>
      <c r="H2585" s="305"/>
      <c r="I2585" s="306"/>
      <c r="L2585" s="305"/>
      <c r="M2585" s="306"/>
      <c r="P2585" s="305"/>
      <c r="Q2585" s="306"/>
    </row>
    <row r="2586" spans="2:17" s="13" customFormat="1" hidden="1" x14ac:dyDescent="0.4">
      <c r="B2586" s="255"/>
      <c r="C2586" s="256"/>
      <c r="D2586" s="305"/>
      <c r="E2586" s="306"/>
      <c r="H2586" s="305"/>
      <c r="I2586" s="306"/>
      <c r="L2586" s="305"/>
      <c r="M2586" s="306"/>
      <c r="P2586" s="305"/>
      <c r="Q2586" s="306"/>
    </row>
    <row r="2587" spans="2:17" s="13" customFormat="1" hidden="1" x14ac:dyDescent="0.4">
      <c r="B2587" s="255"/>
      <c r="C2587" s="256"/>
      <c r="D2587" s="305"/>
      <c r="E2587" s="306"/>
      <c r="H2587" s="305"/>
      <c r="I2587" s="306"/>
      <c r="L2587" s="305"/>
      <c r="M2587" s="306"/>
      <c r="P2587" s="305"/>
      <c r="Q2587" s="306"/>
    </row>
    <row r="2588" spans="2:17" s="13" customFormat="1" hidden="1" x14ac:dyDescent="0.4">
      <c r="B2588" s="255"/>
      <c r="C2588" s="256"/>
      <c r="D2588" s="305"/>
      <c r="E2588" s="306"/>
      <c r="H2588" s="305"/>
      <c r="I2588" s="306"/>
      <c r="L2588" s="305"/>
      <c r="M2588" s="306"/>
      <c r="P2588" s="305"/>
      <c r="Q2588" s="306"/>
    </row>
    <row r="2589" spans="2:17" s="13" customFormat="1" hidden="1" x14ac:dyDescent="0.4">
      <c r="B2589" s="255"/>
      <c r="C2589" s="256"/>
      <c r="D2589" s="305"/>
      <c r="E2589" s="306"/>
      <c r="H2589" s="305"/>
      <c r="I2589" s="306"/>
      <c r="L2589" s="305"/>
      <c r="M2589" s="306"/>
      <c r="P2589" s="305"/>
      <c r="Q2589" s="306"/>
    </row>
    <row r="2590" spans="2:17" s="13" customFormat="1" hidden="1" x14ac:dyDescent="0.4">
      <c r="B2590" s="255"/>
      <c r="C2590" s="256"/>
      <c r="D2590" s="305"/>
      <c r="E2590" s="306"/>
      <c r="H2590" s="305"/>
      <c r="I2590" s="306"/>
      <c r="L2590" s="305"/>
      <c r="M2590" s="306"/>
      <c r="P2590" s="305"/>
      <c r="Q2590" s="306"/>
    </row>
    <row r="2591" spans="2:17" s="13" customFormat="1" hidden="1" x14ac:dyDescent="0.4">
      <c r="B2591" s="255"/>
      <c r="C2591" s="256"/>
      <c r="D2591" s="305"/>
      <c r="E2591" s="306"/>
      <c r="H2591" s="305"/>
      <c r="I2591" s="306"/>
      <c r="L2591" s="305"/>
      <c r="M2591" s="306"/>
      <c r="P2591" s="305"/>
      <c r="Q2591" s="306"/>
    </row>
    <row r="2592" spans="2:17" s="13" customFormat="1" hidden="1" x14ac:dyDescent="0.4">
      <c r="B2592" s="255"/>
      <c r="C2592" s="256"/>
      <c r="D2592" s="305"/>
      <c r="E2592" s="306"/>
      <c r="H2592" s="305"/>
      <c r="I2592" s="306"/>
      <c r="L2592" s="305"/>
      <c r="M2592" s="306"/>
      <c r="P2592" s="305"/>
      <c r="Q2592" s="306"/>
    </row>
    <row r="2593" spans="2:17" s="13" customFormat="1" hidden="1" x14ac:dyDescent="0.4">
      <c r="B2593" s="255"/>
      <c r="C2593" s="256"/>
      <c r="D2593" s="305"/>
      <c r="E2593" s="306"/>
      <c r="H2593" s="305"/>
      <c r="I2593" s="306"/>
      <c r="L2593" s="305"/>
      <c r="M2593" s="306"/>
      <c r="P2593" s="305"/>
      <c r="Q2593" s="306"/>
    </row>
    <row r="2594" spans="2:17" s="13" customFormat="1" hidden="1" x14ac:dyDescent="0.4">
      <c r="B2594" s="255"/>
      <c r="C2594" s="256"/>
      <c r="D2594" s="305"/>
      <c r="E2594" s="306"/>
      <c r="H2594" s="305"/>
      <c r="I2594" s="306"/>
      <c r="L2594" s="305"/>
      <c r="M2594" s="306"/>
      <c r="P2594" s="305"/>
      <c r="Q2594" s="306"/>
    </row>
    <row r="2595" spans="2:17" s="13" customFormat="1" hidden="1" x14ac:dyDescent="0.4">
      <c r="B2595" s="255"/>
      <c r="C2595" s="256"/>
      <c r="D2595" s="305"/>
      <c r="E2595" s="306"/>
      <c r="H2595" s="305"/>
      <c r="I2595" s="306"/>
      <c r="L2595" s="305"/>
      <c r="M2595" s="306"/>
      <c r="P2595" s="305"/>
      <c r="Q2595" s="306"/>
    </row>
    <row r="2596" spans="2:17" s="13" customFormat="1" hidden="1" x14ac:dyDescent="0.4">
      <c r="B2596" s="255"/>
      <c r="C2596" s="256"/>
      <c r="D2596" s="305"/>
      <c r="E2596" s="306"/>
      <c r="H2596" s="305"/>
      <c r="I2596" s="306"/>
      <c r="L2596" s="305"/>
      <c r="M2596" s="306"/>
      <c r="P2596" s="305"/>
      <c r="Q2596" s="306"/>
    </row>
    <row r="2597" spans="2:17" s="13" customFormat="1" hidden="1" x14ac:dyDescent="0.4">
      <c r="B2597" s="255"/>
      <c r="C2597" s="256"/>
      <c r="D2597" s="305"/>
      <c r="E2597" s="306"/>
      <c r="H2597" s="305"/>
      <c r="I2597" s="306"/>
      <c r="L2597" s="305"/>
      <c r="M2597" s="306"/>
      <c r="P2597" s="305"/>
      <c r="Q2597" s="306"/>
    </row>
    <row r="2598" spans="2:17" s="13" customFormat="1" hidden="1" x14ac:dyDescent="0.4">
      <c r="B2598" s="255"/>
      <c r="C2598" s="256"/>
      <c r="D2598" s="305"/>
      <c r="E2598" s="306"/>
      <c r="H2598" s="305"/>
      <c r="I2598" s="306"/>
      <c r="L2598" s="305"/>
      <c r="M2598" s="306"/>
      <c r="P2598" s="305"/>
      <c r="Q2598" s="306"/>
    </row>
    <row r="2599" spans="2:17" s="13" customFormat="1" hidden="1" x14ac:dyDescent="0.4">
      <c r="B2599" s="255"/>
      <c r="C2599" s="256"/>
      <c r="D2599" s="305"/>
      <c r="E2599" s="306"/>
      <c r="H2599" s="305"/>
      <c r="I2599" s="306"/>
      <c r="L2599" s="305"/>
      <c r="M2599" s="306"/>
      <c r="P2599" s="305"/>
      <c r="Q2599" s="306"/>
    </row>
    <row r="2600" spans="2:17" s="13" customFormat="1" hidden="1" x14ac:dyDescent="0.4">
      <c r="B2600" s="255"/>
      <c r="C2600" s="256"/>
      <c r="D2600" s="305"/>
      <c r="E2600" s="306"/>
      <c r="H2600" s="305"/>
      <c r="I2600" s="306"/>
      <c r="L2600" s="305"/>
      <c r="M2600" s="306"/>
      <c r="P2600" s="305"/>
      <c r="Q2600" s="306"/>
    </row>
    <row r="2601" spans="2:17" s="13" customFormat="1" hidden="1" x14ac:dyDescent="0.4">
      <c r="B2601" s="255"/>
      <c r="C2601" s="256"/>
      <c r="D2601" s="305"/>
      <c r="E2601" s="306"/>
      <c r="H2601" s="305"/>
      <c r="I2601" s="306"/>
      <c r="L2601" s="305"/>
      <c r="M2601" s="306"/>
      <c r="P2601" s="305"/>
      <c r="Q2601" s="306"/>
    </row>
    <row r="2602" spans="2:17" s="13" customFormat="1" hidden="1" x14ac:dyDescent="0.4">
      <c r="B2602" s="255"/>
      <c r="C2602" s="256"/>
      <c r="D2602" s="305"/>
      <c r="E2602" s="306"/>
      <c r="H2602" s="305"/>
      <c r="I2602" s="306"/>
      <c r="L2602" s="305"/>
      <c r="M2602" s="306"/>
      <c r="P2602" s="305"/>
      <c r="Q2602" s="306"/>
    </row>
    <row r="2603" spans="2:17" s="13" customFormat="1" hidden="1" x14ac:dyDescent="0.4">
      <c r="B2603" s="255"/>
      <c r="C2603" s="256"/>
      <c r="D2603" s="305"/>
      <c r="E2603" s="306"/>
      <c r="H2603" s="305"/>
      <c r="I2603" s="306"/>
      <c r="L2603" s="305"/>
      <c r="M2603" s="306"/>
      <c r="P2603" s="305"/>
      <c r="Q2603" s="306"/>
    </row>
    <row r="2604" spans="2:17" s="13" customFormat="1" hidden="1" x14ac:dyDescent="0.4">
      <c r="B2604" s="255"/>
      <c r="C2604" s="256"/>
      <c r="D2604" s="305"/>
      <c r="E2604" s="306"/>
      <c r="H2604" s="305"/>
      <c r="I2604" s="306"/>
      <c r="L2604" s="305"/>
      <c r="M2604" s="306"/>
      <c r="P2604" s="305"/>
      <c r="Q2604" s="306"/>
    </row>
    <row r="2605" spans="2:17" s="13" customFormat="1" hidden="1" x14ac:dyDescent="0.4">
      <c r="B2605" s="255"/>
      <c r="C2605" s="256"/>
      <c r="D2605" s="305"/>
      <c r="E2605" s="306"/>
      <c r="H2605" s="305"/>
      <c r="I2605" s="306"/>
      <c r="L2605" s="305"/>
      <c r="M2605" s="306"/>
      <c r="P2605" s="305"/>
      <c r="Q2605" s="306"/>
    </row>
    <row r="2606" spans="2:17" s="13" customFormat="1" hidden="1" x14ac:dyDescent="0.4">
      <c r="B2606" s="255"/>
      <c r="C2606" s="256"/>
      <c r="D2606" s="305"/>
      <c r="E2606" s="306"/>
      <c r="H2606" s="305"/>
      <c r="I2606" s="306"/>
      <c r="L2606" s="305"/>
      <c r="M2606" s="306"/>
      <c r="P2606" s="305"/>
      <c r="Q2606" s="306"/>
    </row>
    <row r="2607" spans="2:17" s="13" customFormat="1" hidden="1" x14ac:dyDescent="0.4">
      <c r="B2607" s="255"/>
      <c r="C2607" s="256"/>
      <c r="D2607" s="305"/>
      <c r="E2607" s="306"/>
      <c r="H2607" s="305"/>
      <c r="I2607" s="306"/>
      <c r="L2607" s="305"/>
      <c r="M2607" s="306"/>
      <c r="P2607" s="305"/>
      <c r="Q2607" s="306"/>
    </row>
    <row r="2608" spans="2:17" s="13" customFormat="1" hidden="1" x14ac:dyDescent="0.4">
      <c r="B2608" s="255"/>
      <c r="C2608" s="256"/>
      <c r="D2608" s="305"/>
      <c r="E2608" s="306"/>
      <c r="H2608" s="305"/>
      <c r="I2608" s="306"/>
      <c r="L2608" s="305"/>
      <c r="M2608" s="306"/>
      <c r="P2608" s="305"/>
      <c r="Q2608" s="306"/>
    </row>
    <row r="2609" spans="2:17" s="13" customFormat="1" hidden="1" x14ac:dyDescent="0.4">
      <c r="B2609" s="255"/>
      <c r="C2609" s="256"/>
      <c r="D2609" s="305"/>
      <c r="E2609" s="306"/>
      <c r="H2609" s="305"/>
      <c r="I2609" s="306"/>
      <c r="L2609" s="305"/>
      <c r="M2609" s="306"/>
      <c r="P2609" s="305"/>
      <c r="Q2609" s="306"/>
    </row>
    <row r="2610" spans="2:17" s="13" customFormat="1" hidden="1" x14ac:dyDescent="0.4">
      <c r="B2610" s="255"/>
      <c r="C2610" s="256"/>
      <c r="D2610" s="305"/>
      <c r="E2610" s="306"/>
      <c r="H2610" s="305"/>
      <c r="I2610" s="306"/>
      <c r="L2610" s="305"/>
      <c r="M2610" s="306"/>
      <c r="P2610" s="305"/>
      <c r="Q2610" s="306"/>
    </row>
    <row r="2611" spans="2:17" s="13" customFormat="1" hidden="1" x14ac:dyDescent="0.4">
      <c r="B2611" s="255"/>
      <c r="C2611" s="256"/>
      <c r="D2611" s="305"/>
      <c r="E2611" s="306"/>
      <c r="H2611" s="305"/>
      <c r="I2611" s="306"/>
      <c r="L2611" s="305"/>
      <c r="M2611" s="306"/>
      <c r="P2611" s="305"/>
      <c r="Q2611" s="306"/>
    </row>
    <row r="2612" spans="2:17" s="13" customFormat="1" hidden="1" x14ac:dyDescent="0.4">
      <c r="B2612" s="255"/>
      <c r="C2612" s="256"/>
      <c r="D2612" s="305"/>
      <c r="E2612" s="306"/>
      <c r="H2612" s="305"/>
      <c r="I2612" s="306"/>
      <c r="L2612" s="305"/>
      <c r="M2612" s="306"/>
      <c r="P2612" s="305"/>
      <c r="Q2612" s="306"/>
    </row>
    <row r="2613" spans="2:17" s="13" customFormat="1" hidden="1" x14ac:dyDescent="0.4">
      <c r="B2613" s="255"/>
      <c r="C2613" s="256"/>
      <c r="D2613" s="305"/>
      <c r="E2613" s="306"/>
      <c r="H2613" s="305"/>
      <c r="I2613" s="306"/>
      <c r="L2613" s="305"/>
      <c r="M2613" s="306"/>
      <c r="P2613" s="305"/>
      <c r="Q2613" s="306"/>
    </row>
    <row r="2614" spans="2:17" s="13" customFormat="1" hidden="1" x14ac:dyDescent="0.4">
      <c r="B2614" s="255"/>
      <c r="C2614" s="256"/>
      <c r="D2614" s="305"/>
      <c r="E2614" s="306"/>
      <c r="H2614" s="305"/>
      <c r="I2614" s="306"/>
      <c r="L2614" s="305"/>
      <c r="M2614" s="306"/>
      <c r="P2614" s="305"/>
      <c r="Q2614" s="306"/>
    </row>
    <row r="2615" spans="2:17" s="13" customFormat="1" hidden="1" x14ac:dyDescent="0.4">
      <c r="B2615" s="255"/>
      <c r="C2615" s="256"/>
      <c r="D2615" s="305"/>
      <c r="E2615" s="306"/>
      <c r="H2615" s="305"/>
      <c r="I2615" s="306"/>
      <c r="L2615" s="305"/>
      <c r="M2615" s="306"/>
      <c r="P2615" s="305"/>
      <c r="Q2615" s="306"/>
    </row>
    <row r="2616" spans="2:17" s="13" customFormat="1" hidden="1" x14ac:dyDescent="0.4">
      <c r="B2616" s="255"/>
      <c r="C2616" s="256"/>
      <c r="D2616" s="305"/>
      <c r="E2616" s="306"/>
      <c r="H2616" s="305"/>
      <c r="I2616" s="306"/>
      <c r="L2616" s="305"/>
      <c r="M2616" s="306"/>
      <c r="P2616" s="305"/>
      <c r="Q2616" s="306"/>
    </row>
    <row r="2617" spans="2:17" s="13" customFormat="1" hidden="1" x14ac:dyDescent="0.4">
      <c r="B2617" s="255"/>
      <c r="C2617" s="256"/>
      <c r="D2617" s="305"/>
      <c r="E2617" s="306"/>
      <c r="H2617" s="305"/>
      <c r="I2617" s="306"/>
      <c r="L2617" s="305"/>
      <c r="M2617" s="306"/>
      <c r="P2617" s="305"/>
      <c r="Q2617" s="306"/>
    </row>
    <row r="2618" spans="2:17" s="13" customFormat="1" hidden="1" x14ac:dyDescent="0.4">
      <c r="B2618" s="255"/>
      <c r="C2618" s="256"/>
      <c r="D2618" s="305"/>
      <c r="E2618" s="306"/>
      <c r="H2618" s="305"/>
      <c r="I2618" s="306"/>
      <c r="L2618" s="305"/>
      <c r="M2618" s="306"/>
      <c r="P2618" s="305"/>
      <c r="Q2618" s="306"/>
    </row>
    <row r="2619" spans="2:17" s="13" customFormat="1" hidden="1" x14ac:dyDescent="0.4">
      <c r="B2619" s="255"/>
      <c r="C2619" s="256"/>
      <c r="D2619" s="305"/>
      <c r="E2619" s="306"/>
      <c r="H2619" s="305"/>
      <c r="I2619" s="306"/>
      <c r="L2619" s="305"/>
      <c r="M2619" s="306"/>
      <c r="P2619" s="305"/>
      <c r="Q2619" s="306"/>
    </row>
    <row r="2620" spans="2:17" s="13" customFormat="1" hidden="1" x14ac:dyDescent="0.4">
      <c r="B2620" s="255"/>
      <c r="C2620" s="256"/>
      <c r="D2620" s="305"/>
      <c r="E2620" s="306"/>
      <c r="H2620" s="305"/>
      <c r="I2620" s="306"/>
      <c r="L2620" s="305"/>
      <c r="M2620" s="306"/>
      <c r="P2620" s="305"/>
      <c r="Q2620" s="306"/>
    </row>
    <row r="2621" spans="2:17" s="13" customFormat="1" hidden="1" x14ac:dyDescent="0.4">
      <c r="B2621" s="255"/>
      <c r="C2621" s="256"/>
      <c r="D2621" s="305"/>
      <c r="E2621" s="306"/>
      <c r="H2621" s="305"/>
      <c r="I2621" s="306"/>
      <c r="L2621" s="305"/>
      <c r="M2621" s="306"/>
      <c r="P2621" s="305"/>
      <c r="Q2621" s="306"/>
    </row>
    <row r="2622" spans="2:17" s="13" customFormat="1" hidden="1" x14ac:dyDescent="0.4">
      <c r="B2622" s="255"/>
      <c r="C2622" s="256"/>
      <c r="D2622" s="305"/>
      <c r="E2622" s="306"/>
      <c r="H2622" s="305"/>
      <c r="I2622" s="306"/>
      <c r="L2622" s="305"/>
      <c r="M2622" s="306"/>
      <c r="P2622" s="305"/>
      <c r="Q2622" s="306"/>
    </row>
    <row r="2623" spans="2:17" s="13" customFormat="1" hidden="1" x14ac:dyDescent="0.4">
      <c r="B2623" s="255"/>
      <c r="C2623" s="256"/>
      <c r="D2623" s="305"/>
      <c r="E2623" s="306"/>
      <c r="H2623" s="305"/>
      <c r="I2623" s="306"/>
      <c r="L2623" s="305"/>
      <c r="M2623" s="306"/>
      <c r="P2623" s="305"/>
      <c r="Q2623" s="306"/>
    </row>
    <row r="2624" spans="2:17" s="13" customFormat="1" hidden="1" x14ac:dyDescent="0.4">
      <c r="B2624" s="255"/>
      <c r="C2624" s="256"/>
      <c r="D2624" s="305"/>
      <c r="E2624" s="306"/>
      <c r="H2624" s="305"/>
      <c r="I2624" s="306"/>
      <c r="L2624" s="305"/>
      <c r="M2624" s="306"/>
      <c r="P2624" s="305"/>
      <c r="Q2624" s="306"/>
    </row>
    <row r="2625" spans="2:17" s="13" customFormat="1" hidden="1" x14ac:dyDescent="0.4">
      <c r="B2625" s="255"/>
      <c r="C2625" s="256"/>
      <c r="D2625" s="305"/>
      <c r="E2625" s="306"/>
      <c r="H2625" s="305"/>
      <c r="I2625" s="306"/>
      <c r="L2625" s="305"/>
      <c r="M2625" s="306"/>
      <c r="P2625" s="305"/>
      <c r="Q2625" s="306"/>
    </row>
    <row r="2626" spans="2:17" s="13" customFormat="1" hidden="1" x14ac:dyDescent="0.4">
      <c r="B2626" s="255"/>
      <c r="C2626" s="256"/>
      <c r="D2626" s="305"/>
      <c r="E2626" s="306"/>
      <c r="H2626" s="305"/>
      <c r="I2626" s="306"/>
      <c r="L2626" s="305"/>
      <c r="M2626" s="306"/>
      <c r="P2626" s="305"/>
      <c r="Q2626" s="306"/>
    </row>
    <row r="2627" spans="2:17" s="13" customFormat="1" hidden="1" x14ac:dyDescent="0.4">
      <c r="B2627" s="255"/>
      <c r="C2627" s="256"/>
      <c r="D2627" s="305"/>
      <c r="E2627" s="306"/>
      <c r="H2627" s="305"/>
      <c r="I2627" s="306"/>
      <c r="L2627" s="305"/>
      <c r="M2627" s="306"/>
      <c r="P2627" s="305"/>
      <c r="Q2627" s="306"/>
    </row>
    <row r="2628" spans="2:17" s="13" customFormat="1" hidden="1" x14ac:dyDescent="0.4">
      <c r="B2628" s="255"/>
      <c r="C2628" s="256"/>
      <c r="D2628" s="305"/>
      <c r="E2628" s="306"/>
      <c r="H2628" s="305"/>
      <c r="I2628" s="306"/>
      <c r="L2628" s="305"/>
      <c r="M2628" s="306"/>
      <c r="P2628" s="305"/>
      <c r="Q2628" s="306"/>
    </row>
    <row r="2629" spans="2:17" s="13" customFormat="1" hidden="1" x14ac:dyDescent="0.4">
      <c r="B2629" s="255"/>
      <c r="C2629" s="256"/>
      <c r="D2629" s="305"/>
      <c r="E2629" s="306"/>
      <c r="H2629" s="305"/>
      <c r="I2629" s="306"/>
      <c r="L2629" s="305"/>
      <c r="M2629" s="306"/>
      <c r="P2629" s="305"/>
      <c r="Q2629" s="306"/>
    </row>
    <row r="2630" spans="2:17" s="13" customFormat="1" hidden="1" x14ac:dyDescent="0.4">
      <c r="B2630" s="255"/>
      <c r="C2630" s="256"/>
      <c r="D2630" s="305"/>
      <c r="E2630" s="306"/>
      <c r="H2630" s="305"/>
      <c r="I2630" s="306"/>
      <c r="L2630" s="305"/>
      <c r="M2630" s="306"/>
      <c r="P2630" s="305"/>
      <c r="Q2630" s="306"/>
    </row>
    <row r="2631" spans="2:17" s="13" customFormat="1" hidden="1" x14ac:dyDescent="0.4">
      <c r="B2631" s="255"/>
      <c r="C2631" s="256"/>
      <c r="D2631" s="305"/>
      <c r="E2631" s="306"/>
      <c r="H2631" s="305"/>
      <c r="I2631" s="306"/>
      <c r="L2631" s="305"/>
      <c r="M2631" s="306"/>
      <c r="P2631" s="305"/>
      <c r="Q2631" s="306"/>
    </row>
    <row r="2632" spans="2:17" s="13" customFormat="1" hidden="1" x14ac:dyDescent="0.4">
      <c r="B2632" s="255"/>
      <c r="C2632" s="256"/>
      <c r="D2632" s="305"/>
      <c r="E2632" s="306"/>
      <c r="H2632" s="305"/>
      <c r="I2632" s="306"/>
      <c r="L2632" s="305"/>
      <c r="M2632" s="306"/>
      <c r="P2632" s="305"/>
      <c r="Q2632" s="306"/>
    </row>
    <row r="2633" spans="2:17" s="13" customFormat="1" hidden="1" x14ac:dyDescent="0.4">
      <c r="B2633" s="255"/>
      <c r="C2633" s="256"/>
      <c r="D2633" s="305"/>
      <c r="E2633" s="306"/>
      <c r="H2633" s="305"/>
      <c r="I2633" s="306"/>
      <c r="L2633" s="305"/>
      <c r="M2633" s="306"/>
      <c r="P2633" s="305"/>
      <c r="Q2633" s="306"/>
    </row>
    <row r="2634" spans="2:17" s="13" customFormat="1" hidden="1" x14ac:dyDescent="0.4">
      <c r="B2634" s="255"/>
      <c r="C2634" s="256"/>
      <c r="D2634" s="305"/>
      <c r="E2634" s="306"/>
      <c r="H2634" s="305"/>
      <c r="I2634" s="306"/>
      <c r="L2634" s="305"/>
      <c r="M2634" s="306"/>
      <c r="P2634" s="305"/>
      <c r="Q2634" s="306"/>
    </row>
    <row r="2635" spans="2:17" s="13" customFormat="1" hidden="1" x14ac:dyDescent="0.4">
      <c r="B2635" s="255"/>
      <c r="C2635" s="256"/>
      <c r="D2635" s="305"/>
      <c r="E2635" s="306"/>
      <c r="H2635" s="305"/>
      <c r="I2635" s="306"/>
      <c r="L2635" s="305"/>
      <c r="M2635" s="306"/>
      <c r="P2635" s="305"/>
      <c r="Q2635" s="306"/>
    </row>
    <row r="2636" spans="2:17" s="13" customFormat="1" hidden="1" x14ac:dyDescent="0.4">
      <c r="B2636" s="255"/>
      <c r="C2636" s="256"/>
      <c r="D2636" s="305"/>
      <c r="E2636" s="306"/>
      <c r="H2636" s="305"/>
      <c r="I2636" s="306"/>
      <c r="L2636" s="305"/>
      <c r="M2636" s="306"/>
      <c r="P2636" s="305"/>
      <c r="Q2636" s="306"/>
    </row>
    <row r="2637" spans="2:17" s="13" customFormat="1" hidden="1" x14ac:dyDescent="0.4">
      <c r="B2637" s="255"/>
      <c r="C2637" s="256"/>
      <c r="D2637" s="305"/>
      <c r="E2637" s="306"/>
      <c r="H2637" s="305"/>
      <c r="I2637" s="306"/>
      <c r="L2637" s="305"/>
      <c r="M2637" s="306"/>
      <c r="P2637" s="305"/>
      <c r="Q2637" s="306"/>
    </row>
    <row r="2638" spans="2:17" s="13" customFormat="1" hidden="1" x14ac:dyDescent="0.4">
      <c r="B2638" s="255"/>
      <c r="C2638" s="256"/>
      <c r="D2638" s="305"/>
      <c r="E2638" s="306"/>
      <c r="H2638" s="305"/>
      <c r="I2638" s="306"/>
      <c r="L2638" s="305"/>
      <c r="M2638" s="306"/>
      <c r="P2638" s="305"/>
      <c r="Q2638" s="306"/>
    </row>
    <row r="2639" spans="2:17" s="13" customFormat="1" hidden="1" x14ac:dyDescent="0.4">
      <c r="B2639" s="255"/>
      <c r="C2639" s="256"/>
      <c r="D2639" s="305"/>
      <c r="E2639" s="306"/>
      <c r="H2639" s="305"/>
      <c r="I2639" s="306"/>
      <c r="L2639" s="305"/>
      <c r="M2639" s="306"/>
      <c r="P2639" s="305"/>
      <c r="Q2639" s="306"/>
    </row>
    <row r="2640" spans="2:17" s="13" customFormat="1" hidden="1" x14ac:dyDescent="0.4">
      <c r="B2640" s="255"/>
      <c r="C2640" s="256"/>
      <c r="D2640" s="305"/>
      <c r="E2640" s="306"/>
      <c r="H2640" s="305"/>
      <c r="I2640" s="306"/>
      <c r="L2640" s="305"/>
      <c r="M2640" s="306"/>
      <c r="P2640" s="305"/>
      <c r="Q2640" s="306"/>
    </row>
    <row r="2641" spans="2:17" s="13" customFormat="1" hidden="1" x14ac:dyDescent="0.4">
      <c r="B2641" s="255"/>
      <c r="C2641" s="256"/>
      <c r="D2641" s="305"/>
      <c r="E2641" s="306"/>
      <c r="H2641" s="305"/>
      <c r="I2641" s="306"/>
      <c r="L2641" s="305"/>
      <c r="M2641" s="306"/>
      <c r="P2641" s="305"/>
      <c r="Q2641" s="306"/>
    </row>
    <row r="2642" spans="2:17" s="13" customFormat="1" hidden="1" x14ac:dyDescent="0.4">
      <c r="B2642" s="255"/>
      <c r="C2642" s="256"/>
      <c r="D2642" s="305"/>
      <c r="E2642" s="306"/>
      <c r="H2642" s="305"/>
      <c r="I2642" s="306"/>
      <c r="L2642" s="305"/>
      <c r="M2642" s="306"/>
      <c r="P2642" s="305"/>
      <c r="Q2642" s="306"/>
    </row>
    <row r="2643" spans="2:17" s="13" customFormat="1" hidden="1" x14ac:dyDescent="0.4">
      <c r="B2643" s="255"/>
      <c r="C2643" s="256"/>
      <c r="D2643" s="305"/>
      <c r="E2643" s="306"/>
      <c r="H2643" s="305"/>
      <c r="I2643" s="306"/>
      <c r="L2643" s="305"/>
      <c r="M2643" s="306"/>
      <c r="P2643" s="305"/>
      <c r="Q2643" s="306"/>
    </row>
    <row r="2644" spans="2:17" s="13" customFormat="1" hidden="1" x14ac:dyDescent="0.4">
      <c r="B2644" s="255"/>
      <c r="C2644" s="256"/>
      <c r="D2644" s="305"/>
      <c r="E2644" s="306"/>
      <c r="H2644" s="305"/>
      <c r="I2644" s="306"/>
      <c r="L2644" s="305"/>
      <c r="M2644" s="306"/>
      <c r="P2644" s="305"/>
      <c r="Q2644" s="306"/>
    </row>
    <row r="2645" spans="2:17" s="13" customFormat="1" hidden="1" x14ac:dyDescent="0.4">
      <c r="B2645" s="255"/>
      <c r="C2645" s="256"/>
      <c r="D2645" s="305"/>
      <c r="E2645" s="306"/>
      <c r="H2645" s="305"/>
      <c r="I2645" s="306"/>
      <c r="L2645" s="305"/>
      <c r="M2645" s="306"/>
      <c r="P2645" s="305"/>
      <c r="Q2645" s="306"/>
    </row>
    <row r="2646" spans="2:17" s="13" customFormat="1" hidden="1" x14ac:dyDescent="0.4">
      <c r="B2646" s="255"/>
      <c r="C2646" s="256"/>
      <c r="D2646" s="305"/>
      <c r="E2646" s="306"/>
      <c r="H2646" s="305"/>
      <c r="I2646" s="306"/>
      <c r="L2646" s="305"/>
      <c r="M2646" s="306"/>
      <c r="P2646" s="305"/>
      <c r="Q2646" s="306"/>
    </row>
    <row r="2647" spans="2:17" s="13" customFormat="1" hidden="1" x14ac:dyDescent="0.4">
      <c r="B2647" s="255"/>
      <c r="C2647" s="256"/>
      <c r="D2647" s="305"/>
      <c r="E2647" s="306"/>
      <c r="H2647" s="305"/>
      <c r="I2647" s="306"/>
      <c r="L2647" s="305"/>
      <c r="M2647" s="306"/>
      <c r="P2647" s="305"/>
      <c r="Q2647" s="306"/>
    </row>
    <row r="2648" spans="2:17" s="13" customFormat="1" hidden="1" x14ac:dyDescent="0.4">
      <c r="B2648" s="255"/>
      <c r="C2648" s="256"/>
      <c r="D2648" s="305"/>
      <c r="E2648" s="306"/>
      <c r="H2648" s="305"/>
      <c r="I2648" s="306"/>
      <c r="L2648" s="305"/>
      <c r="M2648" s="306"/>
      <c r="P2648" s="305"/>
      <c r="Q2648" s="306"/>
    </row>
    <row r="2649" spans="2:17" s="13" customFormat="1" hidden="1" x14ac:dyDescent="0.4">
      <c r="B2649" s="255"/>
      <c r="C2649" s="256"/>
      <c r="D2649" s="305"/>
      <c r="E2649" s="306"/>
      <c r="H2649" s="305"/>
      <c r="I2649" s="306"/>
      <c r="L2649" s="305"/>
      <c r="M2649" s="306"/>
      <c r="P2649" s="305"/>
      <c r="Q2649" s="306"/>
    </row>
    <row r="2650" spans="2:17" s="13" customFormat="1" hidden="1" x14ac:dyDescent="0.4">
      <c r="B2650" s="255"/>
      <c r="C2650" s="256"/>
      <c r="D2650" s="305"/>
      <c r="E2650" s="306"/>
      <c r="H2650" s="305"/>
      <c r="I2650" s="306"/>
      <c r="L2650" s="305"/>
      <c r="M2650" s="306"/>
      <c r="P2650" s="305"/>
      <c r="Q2650" s="306"/>
    </row>
    <row r="2651" spans="2:17" s="13" customFormat="1" hidden="1" x14ac:dyDescent="0.4">
      <c r="B2651" s="255"/>
      <c r="C2651" s="256"/>
      <c r="D2651" s="305"/>
      <c r="E2651" s="306"/>
      <c r="H2651" s="305"/>
      <c r="I2651" s="306"/>
      <c r="L2651" s="305"/>
      <c r="M2651" s="306"/>
      <c r="P2651" s="305"/>
      <c r="Q2651" s="306"/>
    </row>
    <row r="2652" spans="2:17" s="13" customFormat="1" hidden="1" x14ac:dyDescent="0.4">
      <c r="B2652" s="255"/>
      <c r="C2652" s="256"/>
      <c r="D2652" s="305"/>
      <c r="E2652" s="306"/>
      <c r="H2652" s="305"/>
      <c r="I2652" s="306"/>
      <c r="L2652" s="305"/>
      <c r="M2652" s="306"/>
      <c r="P2652" s="305"/>
      <c r="Q2652" s="306"/>
    </row>
    <row r="2653" spans="2:17" s="13" customFormat="1" hidden="1" x14ac:dyDescent="0.4">
      <c r="B2653" s="255"/>
      <c r="C2653" s="256"/>
      <c r="D2653" s="305"/>
      <c r="E2653" s="306"/>
      <c r="H2653" s="305"/>
      <c r="I2653" s="306"/>
      <c r="L2653" s="305"/>
      <c r="M2653" s="306"/>
      <c r="P2653" s="305"/>
      <c r="Q2653" s="306"/>
    </row>
    <row r="2654" spans="2:17" s="13" customFormat="1" hidden="1" x14ac:dyDescent="0.4">
      <c r="B2654" s="255"/>
      <c r="C2654" s="256"/>
      <c r="D2654" s="305"/>
      <c r="E2654" s="306"/>
      <c r="H2654" s="305"/>
      <c r="I2654" s="306"/>
      <c r="L2654" s="305"/>
      <c r="M2654" s="306"/>
      <c r="P2654" s="305"/>
      <c r="Q2654" s="306"/>
    </row>
    <row r="2655" spans="2:17" s="13" customFormat="1" hidden="1" x14ac:dyDescent="0.4">
      <c r="B2655" s="255"/>
      <c r="C2655" s="256"/>
      <c r="D2655" s="305"/>
      <c r="E2655" s="306"/>
      <c r="H2655" s="305"/>
      <c r="I2655" s="306"/>
      <c r="L2655" s="305"/>
      <c r="M2655" s="306"/>
      <c r="P2655" s="305"/>
      <c r="Q2655" s="306"/>
    </row>
    <row r="2656" spans="2:17" s="13" customFormat="1" hidden="1" x14ac:dyDescent="0.4">
      <c r="B2656" s="255"/>
      <c r="C2656" s="256"/>
      <c r="D2656" s="305"/>
      <c r="E2656" s="306"/>
      <c r="H2656" s="305"/>
      <c r="I2656" s="306"/>
      <c r="L2656" s="305"/>
      <c r="M2656" s="306"/>
      <c r="P2656" s="305"/>
      <c r="Q2656" s="306"/>
    </row>
    <row r="2657" spans="2:17" s="13" customFormat="1" hidden="1" x14ac:dyDescent="0.4">
      <c r="B2657" s="255"/>
      <c r="C2657" s="256"/>
      <c r="D2657" s="305"/>
      <c r="E2657" s="306"/>
      <c r="H2657" s="305"/>
      <c r="I2657" s="306"/>
      <c r="L2657" s="305"/>
      <c r="M2657" s="306"/>
      <c r="P2657" s="305"/>
      <c r="Q2657" s="306"/>
    </row>
    <row r="2658" spans="2:17" s="13" customFormat="1" hidden="1" x14ac:dyDescent="0.4">
      <c r="B2658" s="255"/>
      <c r="C2658" s="256"/>
      <c r="D2658" s="305"/>
      <c r="E2658" s="306"/>
      <c r="H2658" s="305"/>
      <c r="I2658" s="306"/>
      <c r="L2658" s="305"/>
      <c r="M2658" s="306"/>
      <c r="P2658" s="305"/>
      <c r="Q2658" s="306"/>
    </row>
    <row r="2659" spans="2:17" s="13" customFormat="1" hidden="1" x14ac:dyDescent="0.4">
      <c r="B2659" s="255"/>
      <c r="C2659" s="256"/>
      <c r="D2659" s="305"/>
      <c r="E2659" s="306"/>
      <c r="H2659" s="305"/>
      <c r="I2659" s="306"/>
      <c r="L2659" s="305"/>
      <c r="M2659" s="306"/>
      <c r="P2659" s="305"/>
      <c r="Q2659" s="306"/>
    </row>
    <row r="2660" spans="2:17" s="13" customFormat="1" hidden="1" x14ac:dyDescent="0.4">
      <c r="B2660" s="255"/>
      <c r="C2660" s="256"/>
      <c r="D2660" s="305"/>
      <c r="E2660" s="306"/>
      <c r="H2660" s="305"/>
      <c r="I2660" s="306"/>
      <c r="L2660" s="305"/>
      <c r="M2660" s="306"/>
      <c r="P2660" s="305"/>
      <c r="Q2660" s="306"/>
    </row>
    <row r="2661" spans="2:17" s="13" customFormat="1" hidden="1" x14ac:dyDescent="0.4">
      <c r="B2661" s="255"/>
      <c r="C2661" s="256"/>
      <c r="D2661" s="305"/>
      <c r="E2661" s="306"/>
      <c r="H2661" s="305"/>
      <c r="I2661" s="306"/>
      <c r="L2661" s="305"/>
      <c r="M2661" s="306"/>
      <c r="P2661" s="305"/>
      <c r="Q2661" s="306"/>
    </row>
    <row r="2662" spans="2:17" s="13" customFormat="1" hidden="1" x14ac:dyDescent="0.4">
      <c r="B2662" s="255"/>
      <c r="C2662" s="256"/>
      <c r="D2662" s="305"/>
      <c r="E2662" s="306"/>
      <c r="H2662" s="305"/>
      <c r="I2662" s="306"/>
      <c r="L2662" s="305"/>
      <c r="M2662" s="306"/>
      <c r="P2662" s="305"/>
      <c r="Q2662" s="306"/>
    </row>
    <row r="2663" spans="2:17" s="13" customFormat="1" hidden="1" x14ac:dyDescent="0.4">
      <c r="B2663" s="255"/>
      <c r="C2663" s="256"/>
      <c r="D2663" s="305"/>
      <c r="E2663" s="306"/>
      <c r="H2663" s="305"/>
      <c r="I2663" s="306"/>
      <c r="L2663" s="305"/>
      <c r="M2663" s="306"/>
      <c r="P2663" s="305"/>
      <c r="Q2663" s="306"/>
    </row>
    <row r="2664" spans="2:17" s="13" customFormat="1" hidden="1" x14ac:dyDescent="0.4">
      <c r="B2664" s="255"/>
      <c r="C2664" s="256"/>
      <c r="D2664" s="305"/>
      <c r="E2664" s="306"/>
      <c r="H2664" s="305"/>
      <c r="I2664" s="306"/>
      <c r="L2664" s="305"/>
      <c r="M2664" s="306"/>
      <c r="P2664" s="305"/>
      <c r="Q2664" s="306"/>
    </row>
    <row r="2665" spans="2:17" s="13" customFormat="1" hidden="1" x14ac:dyDescent="0.4">
      <c r="B2665" s="255"/>
      <c r="C2665" s="256"/>
      <c r="D2665" s="305"/>
      <c r="E2665" s="306"/>
      <c r="H2665" s="305"/>
      <c r="I2665" s="306"/>
      <c r="L2665" s="305"/>
      <c r="M2665" s="306"/>
      <c r="P2665" s="305"/>
      <c r="Q2665" s="306"/>
    </row>
    <row r="2666" spans="2:17" s="13" customFormat="1" hidden="1" x14ac:dyDescent="0.4">
      <c r="B2666" s="255"/>
      <c r="C2666" s="256"/>
      <c r="D2666" s="305"/>
      <c r="E2666" s="306"/>
      <c r="H2666" s="305"/>
      <c r="I2666" s="306"/>
      <c r="L2666" s="305"/>
      <c r="M2666" s="306"/>
      <c r="P2666" s="305"/>
      <c r="Q2666" s="306"/>
    </row>
    <row r="2667" spans="2:17" s="13" customFormat="1" hidden="1" x14ac:dyDescent="0.4">
      <c r="B2667" s="255"/>
      <c r="C2667" s="256"/>
      <c r="D2667" s="305"/>
      <c r="E2667" s="306"/>
      <c r="H2667" s="305"/>
      <c r="I2667" s="306"/>
      <c r="L2667" s="305"/>
      <c r="M2667" s="306"/>
      <c r="P2667" s="305"/>
      <c r="Q2667" s="306"/>
    </row>
    <row r="2668" spans="2:17" s="13" customFormat="1" hidden="1" x14ac:dyDescent="0.4">
      <c r="B2668" s="255"/>
      <c r="C2668" s="256"/>
      <c r="D2668" s="305"/>
      <c r="E2668" s="306"/>
      <c r="H2668" s="305"/>
      <c r="I2668" s="306"/>
      <c r="L2668" s="305"/>
      <c r="M2668" s="306"/>
      <c r="P2668" s="305"/>
      <c r="Q2668" s="306"/>
    </row>
    <row r="2669" spans="2:17" s="13" customFormat="1" hidden="1" x14ac:dyDescent="0.4">
      <c r="B2669" s="255"/>
      <c r="C2669" s="256"/>
      <c r="D2669" s="305"/>
      <c r="E2669" s="306"/>
      <c r="H2669" s="305"/>
      <c r="I2669" s="306"/>
      <c r="L2669" s="305"/>
      <c r="M2669" s="306"/>
      <c r="P2669" s="305"/>
      <c r="Q2669" s="306"/>
    </row>
    <row r="2670" spans="2:17" s="13" customFormat="1" hidden="1" x14ac:dyDescent="0.4">
      <c r="B2670" s="255"/>
      <c r="C2670" s="256"/>
      <c r="D2670" s="305"/>
      <c r="E2670" s="306"/>
      <c r="H2670" s="305"/>
      <c r="I2670" s="306"/>
      <c r="L2670" s="305"/>
      <c r="M2670" s="306"/>
      <c r="P2670" s="305"/>
      <c r="Q2670" s="306"/>
    </row>
    <row r="2671" spans="2:17" s="13" customFormat="1" hidden="1" x14ac:dyDescent="0.4">
      <c r="B2671" s="255"/>
      <c r="C2671" s="256"/>
      <c r="D2671" s="305"/>
      <c r="E2671" s="306"/>
      <c r="H2671" s="305"/>
      <c r="I2671" s="306"/>
      <c r="L2671" s="305"/>
      <c r="M2671" s="306"/>
      <c r="P2671" s="305"/>
      <c r="Q2671" s="306"/>
    </row>
    <row r="2672" spans="2:17" s="13" customFormat="1" hidden="1" x14ac:dyDescent="0.4">
      <c r="B2672" s="255"/>
      <c r="C2672" s="256"/>
      <c r="D2672" s="305"/>
      <c r="E2672" s="306"/>
      <c r="H2672" s="305"/>
      <c r="I2672" s="306"/>
      <c r="L2672" s="305"/>
      <c r="M2672" s="306"/>
      <c r="P2672" s="305"/>
      <c r="Q2672" s="306"/>
    </row>
    <row r="2673" spans="2:17" s="13" customFormat="1" hidden="1" x14ac:dyDescent="0.4">
      <c r="B2673" s="255"/>
      <c r="C2673" s="256"/>
      <c r="D2673" s="305"/>
      <c r="E2673" s="306"/>
      <c r="H2673" s="305"/>
      <c r="I2673" s="306"/>
      <c r="L2673" s="305"/>
      <c r="M2673" s="306"/>
      <c r="P2673" s="305"/>
      <c r="Q2673" s="306"/>
    </row>
    <row r="2674" spans="2:17" s="13" customFormat="1" hidden="1" x14ac:dyDescent="0.4">
      <c r="B2674" s="255"/>
      <c r="C2674" s="256"/>
      <c r="D2674" s="305"/>
      <c r="E2674" s="306"/>
      <c r="H2674" s="305"/>
      <c r="I2674" s="306"/>
      <c r="L2674" s="305"/>
      <c r="M2674" s="306"/>
      <c r="P2674" s="305"/>
      <c r="Q2674" s="306"/>
    </row>
    <row r="2675" spans="2:17" s="13" customFormat="1" hidden="1" x14ac:dyDescent="0.4">
      <c r="B2675" s="255"/>
      <c r="C2675" s="256"/>
      <c r="D2675" s="305"/>
      <c r="E2675" s="306"/>
      <c r="H2675" s="305"/>
      <c r="I2675" s="306"/>
      <c r="L2675" s="305"/>
      <c r="M2675" s="306"/>
      <c r="P2675" s="305"/>
      <c r="Q2675" s="306"/>
    </row>
    <row r="2676" spans="2:17" s="13" customFormat="1" hidden="1" x14ac:dyDescent="0.4">
      <c r="B2676" s="255"/>
      <c r="C2676" s="256"/>
      <c r="D2676" s="305"/>
      <c r="E2676" s="306"/>
      <c r="H2676" s="305"/>
      <c r="I2676" s="306"/>
      <c r="L2676" s="305"/>
      <c r="M2676" s="306"/>
      <c r="P2676" s="305"/>
      <c r="Q2676" s="306"/>
    </row>
    <row r="2677" spans="2:17" s="13" customFormat="1" hidden="1" x14ac:dyDescent="0.4">
      <c r="B2677" s="255"/>
      <c r="C2677" s="256"/>
      <c r="D2677" s="305"/>
      <c r="E2677" s="306"/>
      <c r="H2677" s="305"/>
      <c r="I2677" s="306"/>
      <c r="L2677" s="305"/>
      <c r="M2677" s="306"/>
      <c r="P2677" s="305"/>
      <c r="Q2677" s="306"/>
    </row>
    <row r="2678" spans="2:17" s="13" customFormat="1" hidden="1" x14ac:dyDescent="0.4">
      <c r="B2678" s="255"/>
      <c r="C2678" s="256"/>
      <c r="D2678" s="305"/>
      <c r="E2678" s="306"/>
      <c r="H2678" s="305"/>
      <c r="I2678" s="306"/>
      <c r="L2678" s="305"/>
      <c r="M2678" s="306"/>
      <c r="P2678" s="305"/>
      <c r="Q2678" s="306"/>
    </row>
    <row r="2679" spans="2:17" s="13" customFormat="1" hidden="1" x14ac:dyDescent="0.4">
      <c r="B2679" s="255"/>
      <c r="C2679" s="256"/>
      <c r="D2679" s="305"/>
      <c r="E2679" s="306"/>
      <c r="H2679" s="305"/>
      <c r="I2679" s="306"/>
      <c r="L2679" s="305"/>
      <c r="M2679" s="306"/>
      <c r="P2679" s="305"/>
      <c r="Q2679" s="306"/>
    </row>
    <row r="2680" spans="2:17" s="13" customFormat="1" hidden="1" x14ac:dyDescent="0.4">
      <c r="B2680" s="255"/>
      <c r="C2680" s="256"/>
      <c r="D2680" s="305"/>
      <c r="E2680" s="306"/>
      <c r="H2680" s="305"/>
      <c r="I2680" s="306"/>
      <c r="L2680" s="305"/>
      <c r="M2680" s="306"/>
      <c r="P2680" s="305"/>
      <c r="Q2680" s="306"/>
    </row>
    <row r="2681" spans="2:17" s="13" customFormat="1" hidden="1" x14ac:dyDescent="0.4">
      <c r="B2681" s="255"/>
      <c r="C2681" s="256"/>
      <c r="D2681" s="305"/>
      <c r="E2681" s="306"/>
      <c r="H2681" s="305"/>
      <c r="I2681" s="306"/>
      <c r="L2681" s="305"/>
      <c r="M2681" s="306"/>
      <c r="P2681" s="305"/>
      <c r="Q2681" s="306"/>
    </row>
    <row r="2682" spans="2:17" s="13" customFormat="1" hidden="1" x14ac:dyDescent="0.4">
      <c r="B2682" s="255"/>
      <c r="C2682" s="256"/>
      <c r="D2682" s="305"/>
      <c r="E2682" s="306"/>
      <c r="H2682" s="305"/>
      <c r="I2682" s="306"/>
      <c r="L2682" s="305"/>
      <c r="M2682" s="306"/>
      <c r="P2682" s="305"/>
      <c r="Q2682" s="306"/>
    </row>
    <row r="2683" spans="2:17" s="13" customFormat="1" hidden="1" x14ac:dyDescent="0.4">
      <c r="B2683" s="255"/>
      <c r="C2683" s="256"/>
      <c r="D2683" s="305"/>
      <c r="E2683" s="306"/>
      <c r="H2683" s="305"/>
      <c r="I2683" s="306"/>
      <c r="L2683" s="305"/>
      <c r="M2683" s="306"/>
      <c r="P2683" s="305"/>
      <c r="Q2683" s="306"/>
    </row>
    <row r="2684" spans="2:17" s="13" customFormat="1" hidden="1" x14ac:dyDescent="0.4">
      <c r="B2684" s="255"/>
      <c r="C2684" s="256"/>
      <c r="D2684" s="305"/>
      <c r="E2684" s="306"/>
      <c r="H2684" s="305"/>
      <c r="I2684" s="306"/>
      <c r="L2684" s="305"/>
      <c r="M2684" s="306"/>
      <c r="P2684" s="305"/>
      <c r="Q2684" s="306"/>
    </row>
    <row r="2685" spans="2:17" s="13" customFormat="1" hidden="1" x14ac:dyDescent="0.4">
      <c r="B2685" s="255"/>
      <c r="C2685" s="256"/>
      <c r="D2685" s="305"/>
      <c r="E2685" s="306"/>
      <c r="H2685" s="305"/>
      <c r="I2685" s="306"/>
      <c r="L2685" s="305"/>
      <c r="M2685" s="306"/>
      <c r="P2685" s="305"/>
      <c r="Q2685" s="306"/>
    </row>
    <row r="2686" spans="2:17" s="13" customFormat="1" hidden="1" x14ac:dyDescent="0.4">
      <c r="B2686" s="255"/>
      <c r="C2686" s="256"/>
      <c r="D2686" s="305"/>
      <c r="E2686" s="306"/>
      <c r="H2686" s="305"/>
      <c r="I2686" s="306"/>
      <c r="L2686" s="305"/>
      <c r="M2686" s="306"/>
      <c r="P2686" s="305"/>
      <c r="Q2686" s="306"/>
    </row>
    <row r="2687" spans="2:17" s="13" customFormat="1" hidden="1" x14ac:dyDescent="0.4">
      <c r="B2687" s="255"/>
      <c r="C2687" s="256"/>
      <c r="D2687" s="305"/>
      <c r="E2687" s="306"/>
      <c r="H2687" s="305"/>
      <c r="I2687" s="306"/>
      <c r="L2687" s="305"/>
      <c r="M2687" s="306"/>
      <c r="P2687" s="305"/>
      <c r="Q2687" s="306"/>
    </row>
    <row r="2688" spans="2:17" s="13" customFormat="1" hidden="1" x14ac:dyDescent="0.4">
      <c r="B2688" s="255"/>
      <c r="C2688" s="256"/>
      <c r="D2688" s="305"/>
      <c r="E2688" s="306"/>
      <c r="H2688" s="305"/>
      <c r="I2688" s="306"/>
      <c r="L2688" s="305"/>
      <c r="M2688" s="306"/>
      <c r="P2688" s="305"/>
      <c r="Q2688" s="306"/>
    </row>
    <row r="2689" spans="2:17" s="13" customFormat="1" hidden="1" x14ac:dyDescent="0.4">
      <c r="B2689" s="255"/>
      <c r="C2689" s="256"/>
      <c r="D2689" s="305"/>
      <c r="E2689" s="306"/>
      <c r="H2689" s="305"/>
      <c r="I2689" s="306"/>
      <c r="L2689" s="305"/>
      <c r="M2689" s="306"/>
      <c r="P2689" s="305"/>
      <c r="Q2689" s="306"/>
    </row>
    <row r="2690" spans="2:17" s="13" customFormat="1" hidden="1" x14ac:dyDescent="0.4">
      <c r="B2690" s="255"/>
      <c r="C2690" s="256"/>
      <c r="D2690" s="305"/>
      <c r="E2690" s="306"/>
      <c r="H2690" s="305"/>
      <c r="I2690" s="306"/>
      <c r="L2690" s="305"/>
      <c r="M2690" s="306"/>
      <c r="P2690" s="305"/>
      <c r="Q2690" s="306"/>
    </row>
    <row r="2691" spans="2:17" s="13" customFormat="1" hidden="1" x14ac:dyDescent="0.4">
      <c r="B2691" s="255"/>
      <c r="C2691" s="256"/>
      <c r="D2691" s="305"/>
      <c r="E2691" s="306"/>
      <c r="H2691" s="305"/>
      <c r="I2691" s="306"/>
      <c r="L2691" s="305"/>
      <c r="M2691" s="306"/>
      <c r="P2691" s="305"/>
      <c r="Q2691" s="306"/>
    </row>
    <row r="2692" spans="2:17" s="13" customFormat="1" hidden="1" x14ac:dyDescent="0.4">
      <c r="B2692" s="255"/>
      <c r="C2692" s="256"/>
      <c r="D2692" s="305"/>
      <c r="E2692" s="306"/>
      <c r="H2692" s="305"/>
      <c r="I2692" s="306"/>
      <c r="L2692" s="305"/>
      <c r="M2692" s="306"/>
      <c r="P2692" s="305"/>
      <c r="Q2692" s="306"/>
    </row>
    <row r="2693" spans="2:17" s="13" customFormat="1" hidden="1" x14ac:dyDescent="0.4">
      <c r="B2693" s="255"/>
      <c r="C2693" s="256"/>
      <c r="D2693" s="305"/>
      <c r="E2693" s="306"/>
      <c r="H2693" s="305"/>
      <c r="I2693" s="306"/>
      <c r="L2693" s="305"/>
      <c r="M2693" s="306"/>
      <c r="P2693" s="305"/>
      <c r="Q2693" s="306"/>
    </row>
    <row r="2694" spans="2:17" s="13" customFormat="1" hidden="1" x14ac:dyDescent="0.4">
      <c r="B2694" s="255"/>
      <c r="C2694" s="256"/>
      <c r="D2694" s="305"/>
      <c r="E2694" s="306"/>
      <c r="H2694" s="305"/>
      <c r="I2694" s="306"/>
      <c r="L2694" s="305"/>
      <c r="M2694" s="306"/>
      <c r="P2694" s="305"/>
      <c r="Q2694" s="306"/>
    </row>
    <row r="2695" spans="2:17" s="13" customFormat="1" hidden="1" x14ac:dyDescent="0.4">
      <c r="B2695" s="255"/>
      <c r="C2695" s="256"/>
      <c r="D2695" s="305"/>
      <c r="E2695" s="306"/>
      <c r="H2695" s="305"/>
      <c r="I2695" s="306"/>
      <c r="L2695" s="305"/>
      <c r="M2695" s="306"/>
      <c r="P2695" s="305"/>
      <c r="Q2695" s="306"/>
    </row>
    <row r="2696" spans="2:17" s="13" customFormat="1" hidden="1" x14ac:dyDescent="0.4">
      <c r="B2696" s="255"/>
      <c r="C2696" s="256"/>
      <c r="D2696" s="305"/>
      <c r="E2696" s="306"/>
      <c r="H2696" s="305"/>
      <c r="I2696" s="306"/>
      <c r="L2696" s="305"/>
      <c r="M2696" s="306"/>
      <c r="P2696" s="305"/>
      <c r="Q2696" s="306"/>
    </row>
    <row r="2697" spans="2:17" s="13" customFormat="1" hidden="1" x14ac:dyDescent="0.4">
      <c r="B2697" s="255"/>
      <c r="C2697" s="256"/>
      <c r="D2697" s="305"/>
      <c r="E2697" s="306"/>
      <c r="H2697" s="305"/>
      <c r="I2697" s="306"/>
      <c r="L2697" s="305"/>
      <c r="M2697" s="306"/>
      <c r="P2697" s="305"/>
      <c r="Q2697" s="306"/>
    </row>
    <row r="2698" spans="2:17" s="13" customFormat="1" hidden="1" x14ac:dyDescent="0.4">
      <c r="B2698" s="255"/>
      <c r="C2698" s="256"/>
      <c r="D2698" s="305"/>
      <c r="E2698" s="306"/>
      <c r="H2698" s="305"/>
      <c r="I2698" s="306"/>
      <c r="L2698" s="305"/>
      <c r="M2698" s="306"/>
      <c r="P2698" s="305"/>
      <c r="Q2698" s="306"/>
    </row>
    <row r="2699" spans="2:17" s="13" customFormat="1" hidden="1" x14ac:dyDescent="0.4">
      <c r="B2699" s="255"/>
      <c r="C2699" s="256"/>
      <c r="D2699" s="305"/>
      <c r="E2699" s="306"/>
      <c r="H2699" s="305"/>
      <c r="I2699" s="306"/>
      <c r="L2699" s="305"/>
      <c r="M2699" s="306"/>
      <c r="P2699" s="305"/>
      <c r="Q2699" s="306"/>
    </row>
    <row r="2700" spans="2:17" s="13" customFormat="1" hidden="1" x14ac:dyDescent="0.4">
      <c r="B2700" s="255"/>
      <c r="C2700" s="256"/>
      <c r="D2700" s="305"/>
      <c r="E2700" s="306"/>
      <c r="H2700" s="305"/>
      <c r="I2700" s="306"/>
      <c r="L2700" s="305"/>
      <c r="M2700" s="306"/>
      <c r="P2700" s="305"/>
      <c r="Q2700" s="306"/>
    </row>
    <row r="2701" spans="2:17" s="13" customFormat="1" hidden="1" x14ac:dyDescent="0.4">
      <c r="B2701" s="255"/>
      <c r="C2701" s="256"/>
      <c r="D2701" s="305"/>
      <c r="E2701" s="306"/>
      <c r="H2701" s="305"/>
      <c r="I2701" s="306"/>
      <c r="L2701" s="305"/>
      <c r="M2701" s="306"/>
      <c r="P2701" s="305"/>
      <c r="Q2701" s="306"/>
    </row>
    <row r="2702" spans="2:17" s="13" customFormat="1" hidden="1" x14ac:dyDescent="0.4">
      <c r="B2702" s="255"/>
      <c r="C2702" s="256"/>
      <c r="D2702" s="305"/>
      <c r="E2702" s="306"/>
      <c r="H2702" s="305"/>
      <c r="I2702" s="306"/>
      <c r="L2702" s="305"/>
      <c r="M2702" s="306"/>
      <c r="P2702" s="305"/>
      <c r="Q2702" s="306"/>
    </row>
    <row r="2703" spans="2:17" s="13" customFormat="1" hidden="1" x14ac:dyDescent="0.4">
      <c r="B2703" s="255"/>
      <c r="C2703" s="256"/>
      <c r="D2703" s="305"/>
      <c r="E2703" s="306"/>
      <c r="H2703" s="305"/>
      <c r="I2703" s="306"/>
      <c r="L2703" s="305"/>
      <c r="M2703" s="306"/>
      <c r="P2703" s="305"/>
      <c r="Q2703" s="306"/>
    </row>
    <row r="2704" spans="2:17" s="13" customFormat="1" hidden="1" x14ac:dyDescent="0.4">
      <c r="B2704" s="255"/>
      <c r="C2704" s="256"/>
      <c r="D2704" s="305"/>
      <c r="E2704" s="306"/>
      <c r="H2704" s="305"/>
      <c r="I2704" s="306"/>
      <c r="L2704" s="305"/>
      <c r="M2704" s="306"/>
      <c r="P2704" s="305"/>
      <c r="Q2704" s="306"/>
    </row>
    <row r="2705" spans="2:17" s="13" customFormat="1" hidden="1" x14ac:dyDescent="0.4">
      <c r="B2705" s="255"/>
      <c r="C2705" s="256"/>
      <c r="D2705" s="305"/>
      <c r="E2705" s="306"/>
      <c r="H2705" s="305"/>
      <c r="I2705" s="306"/>
      <c r="L2705" s="305"/>
      <c r="M2705" s="306"/>
      <c r="P2705" s="305"/>
      <c r="Q2705" s="306"/>
    </row>
    <row r="2706" spans="2:17" s="13" customFormat="1" hidden="1" x14ac:dyDescent="0.4">
      <c r="B2706" s="255"/>
      <c r="C2706" s="256"/>
      <c r="D2706" s="305"/>
      <c r="E2706" s="306"/>
      <c r="H2706" s="305"/>
      <c r="I2706" s="306"/>
      <c r="L2706" s="305"/>
      <c r="M2706" s="306"/>
      <c r="P2706" s="305"/>
      <c r="Q2706" s="306"/>
    </row>
    <row r="2707" spans="2:17" s="13" customFormat="1" hidden="1" x14ac:dyDescent="0.4">
      <c r="B2707" s="255"/>
      <c r="C2707" s="256"/>
      <c r="D2707" s="305"/>
      <c r="E2707" s="306"/>
      <c r="H2707" s="305"/>
      <c r="I2707" s="306"/>
      <c r="L2707" s="305"/>
      <c r="M2707" s="306"/>
      <c r="P2707" s="305"/>
      <c r="Q2707" s="306"/>
    </row>
    <row r="2708" spans="2:17" s="13" customFormat="1" hidden="1" x14ac:dyDescent="0.4">
      <c r="B2708" s="255"/>
      <c r="C2708" s="256"/>
      <c r="D2708" s="305"/>
      <c r="E2708" s="306"/>
      <c r="H2708" s="305"/>
      <c r="I2708" s="306"/>
      <c r="L2708" s="305"/>
      <c r="M2708" s="306"/>
      <c r="P2708" s="305"/>
      <c r="Q2708" s="306"/>
    </row>
    <row r="2709" spans="2:17" s="13" customFormat="1" hidden="1" x14ac:dyDescent="0.4">
      <c r="B2709" s="255"/>
      <c r="C2709" s="256"/>
      <c r="D2709" s="305"/>
      <c r="E2709" s="306"/>
      <c r="H2709" s="305"/>
      <c r="I2709" s="306"/>
      <c r="L2709" s="305"/>
      <c r="M2709" s="306"/>
      <c r="P2709" s="305"/>
      <c r="Q2709" s="306"/>
    </row>
    <row r="2710" spans="2:17" s="13" customFormat="1" hidden="1" x14ac:dyDescent="0.4">
      <c r="B2710" s="255"/>
      <c r="C2710" s="256"/>
      <c r="D2710" s="305"/>
      <c r="E2710" s="306"/>
      <c r="H2710" s="305"/>
      <c r="I2710" s="306"/>
      <c r="L2710" s="305"/>
      <c r="M2710" s="306"/>
      <c r="P2710" s="305"/>
      <c r="Q2710" s="306"/>
    </row>
    <row r="2711" spans="2:17" s="13" customFormat="1" hidden="1" x14ac:dyDescent="0.4">
      <c r="B2711" s="255"/>
      <c r="C2711" s="256"/>
      <c r="D2711" s="305"/>
      <c r="E2711" s="306"/>
      <c r="H2711" s="305"/>
      <c r="I2711" s="306"/>
      <c r="L2711" s="305"/>
      <c r="M2711" s="306"/>
      <c r="P2711" s="305"/>
      <c r="Q2711" s="306"/>
    </row>
    <row r="2712" spans="2:17" s="13" customFormat="1" hidden="1" x14ac:dyDescent="0.4">
      <c r="B2712" s="255"/>
      <c r="C2712" s="256"/>
      <c r="D2712" s="305"/>
      <c r="E2712" s="306"/>
      <c r="H2712" s="305"/>
      <c r="I2712" s="306"/>
      <c r="L2712" s="305"/>
      <c r="M2712" s="306"/>
      <c r="P2712" s="305"/>
      <c r="Q2712" s="306"/>
    </row>
    <row r="2713" spans="2:17" s="13" customFormat="1" hidden="1" x14ac:dyDescent="0.4">
      <c r="B2713" s="255"/>
      <c r="C2713" s="256"/>
      <c r="D2713" s="305"/>
      <c r="E2713" s="306"/>
      <c r="H2713" s="305"/>
      <c r="I2713" s="306"/>
      <c r="L2713" s="305"/>
      <c r="M2713" s="306"/>
      <c r="P2713" s="305"/>
      <c r="Q2713" s="306"/>
    </row>
    <row r="2714" spans="2:17" s="13" customFormat="1" hidden="1" x14ac:dyDescent="0.4">
      <c r="B2714" s="255"/>
      <c r="C2714" s="256"/>
      <c r="D2714" s="305"/>
      <c r="E2714" s="306"/>
      <c r="H2714" s="305"/>
      <c r="I2714" s="306"/>
      <c r="L2714" s="305"/>
      <c r="M2714" s="306"/>
      <c r="P2714" s="305"/>
      <c r="Q2714" s="306"/>
    </row>
    <row r="2715" spans="2:17" s="13" customFormat="1" hidden="1" x14ac:dyDescent="0.4">
      <c r="B2715" s="255"/>
      <c r="C2715" s="256"/>
      <c r="D2715" s="305"/>
      <c r="E2715" s="306"/>
      <c r="H2715" s="305"/>
      <c r="I2715" s="306"/>
      <c r="L2715" s="305"/>
      <c r="M2715" s="306"/>
      <c r="P2715" s="305"/>
      <c r="Q2715" s="306"/>
    </row>
    <row r="2716" spans="2:17" s="13" customFormat="1" hidden="1" x14ac:dyDescent="0.4">
      <c r="B2716" s="255"/>
      <c r="C2716" s="256"/>
      <c r="D2716" s="305"/>
      <c r="E2716" s="306"/>
      <c r="H2716" s="305"/>
      <c r="I2716" s="306"/>
      <c r="L2716" s="305"/>
      <c r="M2716" s="306"/>
      <c r="P2716" s="305"/>
      <c r="Q2716" s="306"/>
    </row>
    <row r="2717" spans="2:17" s="13" customFormat="1" hidden="1" x14ac:dyDescent="0.4">
      <c r="B2717" s="255"/>
      <c r="C2717" s="256"/>
      <c r="D2717" s="305"/>
      <c r="E2717" s="306"/>
      <c r="H2717" s="305"/>
      <c r="I2717" s="306"/>
      <c r="L2717" s="305"/>
      <c r="M2717" s="306"/>
      <c r="P2717" s="305"/>
      <c r="Q2717" s="306"/>
    </row>
    <row r="2718" spans="2:17" s="13" customFormat="1" hidden="1" x14ac:dyDescent="0.4">
      <c r="B2718" s="255"/>
      <c r="C2718" s="256"/>
      <c r="D2718" s="305"/>
      <c r="E2718" s="306"/>
      <c r="H2718" s="305"/>
      <c r="I2718" s="306"/>
      <c r="L2718" s="305"/>
      <c r="M2718" s="306"/>
      <c r="P2718" s="305"/>
      <c r="Q2718" s="306"/>
    </row>
    <row r="2719" spans="2:17" s="13" customFormat="1" hidden="1" x14ac:dyDescent="0.4">
      <c r="B2719" s="255"/>
      <c r="C2719" s="256"/>
      <c r="D2719" s="305"/>
      <c r="E2719" s="306"/>
      <c r="H2719" s="305"/>
      <c r="I2719" s="306"/>
      <c r="L2719" s="305"/>
      <c r="M2719" s="306"/>
      <c r="P2719" s="305"/>
      <c r="Q2719" s="306"/>
    </row>
    <row r="2720" spans="2:17" s="13" customFormat="1" hidden="1" x14ac:dyDescent="0.4">
      <c r="B2720" s="255"/>
      <c r="C2720" s="256"/>
      <c r="D2720" s="305"/>
      <c r="E2720" s="306"/>
      <c r="H2720" s="305"/>
      <c r="I2720" s="306"/>
      <c r="L2720" s="305"/>
      <c r="M2720" s="306"/>
      <c r="P2720" s="305"/>
      <c r="Q2720" s="306"/>
    </row>
    <row r="2721" spans="2:17" s="13" customFormat="1" hidden="1" x14ac:dyDescent="0.4">
      <c r="B2721" s="255"/>
      <c r="C2721" s="256"/>
      <c r="D2721" s="305"/>
      <c r="E2721" s="306"/>
      <c r="H2721" s="305"/>
      <c r="I2721" s="306"/>
      <c r="L2721" s="305"/>
      <c r="M2721" s="306"/>
      <c r="P2721" s="305"/>
      <c r="Q2721" s="306"/>
    </row>
    <row r="2722" spans="2:17" s="13" customFormat="1" hidden="1" x14ac:dyDescent="0.4">
      <c r="B2722" s="255"/>
      <c r="C2722" s="256"/>
      <c r="D2722" s="305"/>
      <c r="E2722" s="306"/>
      <c r="H2722" s="305"/>
      <c r="I2722" s="306"/>
      <c r="L2722" s="305"/>
      <c r="M2722" s="306"/>
      <c r="P2722" s="305"/>
      <c r="Q2722" s="306"/>
    </row>
    <row r="2723" spans="2:17" s="13" customFormat="1" hidden="1" x14ac:dyDescent="0.4">
      <c r="B2723" s="255"/>
      <c r="C2723" s="256"/>
      <c r="D2723" s="305"/>
      <c r="E2723" s="306"/>
      <c r="H2723" s="305"/>
      <c r="I2723" s="306"/>
      <c r="L2723" s="305"/>
      <c r="M2723" s="306"/>
      <c r="P2723" s="305"/>
      <c r="Q2723" s="306"/>
    </row>
    <row r="2724" spans="2:17" s="13" customFormat="1" hidden="1" x14ac:dyDescent="0.4">
      <c r="B2724" s="255"/>
      <c r="C2724" s="256"/>
      <c r="D2724" s="305"/>
      <c r="E2724" s="306"/>
      <c r="H2724" s="305"/>
      <c r="I2724" s="306"/>
      <c r="L2724" s="305"/>
      <c r="M2724" s="306"/>
      <c r="P2724" s="305"/>
      <c r="Q2724" s="306"/>
    </row>
    <row r="2725" spans="2:17" s="13" customFormat="1" hidden="1" x14ac:dyDescent="0.4">
      <c r="B2725" s="255"/>
      <c r="C2725" s="256"/>
      <c r="D2725" s="305"/>
      <c r="E2725" s="306"/>
      <c r="H2725" s="305"/>
      <c r="I2725" s="306"/>
      <c r="L2725" s="305"/>
      <c r="M2725" s="306"/>
      <c r="P2725" s="305"/>
      <c r="Q2725" s="306"/>
    </row>
    <row r="2726" spans="2:17" s="13" customFormat="1" hidden="1" x14ac:dyDescent="0.4">
      <c r="B2726" s="255"/>
      <c r="C2726" s="256"/>
      <c r="D2726" s="305"/>
      <c r="E2726" s="306"/>
      <c r="H2726" s="305"/>
      <c r="I2726" s="306"/>
      <c r="L2726" s="305"/>
      <c r="M2726" s="306"/>
      <c r="P2726" s="305"/>
      <c r="Q2726" s="306"/>
    </row>
    <row r="2727" spans="2:17" s="13" customFormat="1" hidden="1" x14ac:dyDescent="0.4">
      <c r="B2727" s="255"/>
      <c r="C2727" s="256"/>
      <c r="D2727" s="305"/>
      <c r="E2727" s="306"/>
      <c r="H2727" s="305"/>
      <c r="I2727" s="306"/>
      <c r="L2727" s="305"/>
      <c r="M2727" s="306"/>
      <c r="P2727" s="305"/>
      <c r="Q2727" s="306"/>
    </row>
    <row r="2728" spans="2:17" s="13" customFormat="1" hidden="1" x14ac:dyDescent="0.4">
      <c r="B2728" s="255"/>
      <c r="C2728" s="256"/>
      <c r="D2728" s="305"/>
      <c r="E2728" s="306"/>
      <c r="H2728" s="305"/>
      <c r="I2728" s="306"/>
      <c r="L2728" s="305"/>
      <c r="M2728" s="306"/>
      <c r="P2728" s="305"/>
      <c r="Q2728" s="306"/>
    </row>
    <row r="2729" spans="2:17" s="13" customFormat="1" hidden="1" x14ac:dyDescent="0.4">
      <c r="B2729" s="255"/>
      <c r="C2729" s="256"/>
      <c r="D2729" s="305"/>
      <c r="E2729" s="306"/>
      <c r="H2729" s="305"/>
      <c r="I2729" s="306"/>
      <c r="L2729" s="305"/>
      <c r="M2729" s="306"/>
      <c r="P2729" s="305"/>
      <c r="Q2729" s="306"/>
    </row>
    <row r="2730" spans="2:17" s="13" customFormat="1" hidden="1" x14ac:dyDescent="0.4">
      <c r="B2730" s="255"/>
      <c r="C2730" s="256"/>
      <c r="D2730" s="305"/>
      <c r="E2730" s="306"/>
      <c r="H2730" s="305"/>
      <c r="I2730" s="306"/>
      <c r="L2730" s="305"/>
      <c r="M2730" s="306"/>
      <c r="P2730" s="305"/>
      <c r="Q2730" s="306"/>
    </row>
    <row r="2731" spans="2:17" s="13" customFormat="1" hidden="1" x14ac:dyDescent="0.4">
      <c r="B2731" s="255"/>
      <c r="C2731" s="256"/>
      <c r="D2731" s="305"/>
      <c r="E2731" s="306"/>
      <c r="H2731" s="305"/>
      <c r="I2731" s="306"/>
      <c r="L2731" s="305"/>
      <c r="M2731" s="306"/>
      <c r="P2731" s="305"/>
      <c r="Q2731" s="306"/>
    </row>
    <row r="2732" spans="2:17" s="13" customFormat="1" hidden="1" x14ac:dyDescent="0.4">
      <c r="B2732" s="255"/>
      <c r="C2732" s="256"/>
      <c r="D2732" s="305"/>
      <c r="E2732" s="306"/>
      <c r="H2732" s="305"/>
      <c r="I2732" s="306"/>
      <c r="L2732" s="305"/>
      <c r="M2732" s="306"/>
      <c r="P2732" s="305"/>
      <c r="Q2732" s="306"/>
    </row>
    <row r="2733" spans="2:17" s="13" customFormat="1" hidden="1" x14ac:dyDescent="0.4">
      <c r="B2733" s="255"/>
      <c r="C2733" s="256"/>
      <c r="D2733" s="305"/>
      <c r="E2733" s="306"/>
      <c r="H2733" s="305"/>
      <c r="I2733" s="306"/>
      <c r="L2733" s="305"/>
      <c r="M2733" s="306"/>
      <c r="P2733" s="305"/>
      <c r="Q2733" s="306"/>
    </row>
    <row r="2734" spans="2:17" s="13" customFormat="1" hidden="1" x14ac:dyDescent="0.4">
      <c r="B2734" s="255"/>
      <c r="C2734" s="256"/>
      <c r="D2734" s="305"/>
      <c r="E2734" s="306"/>
      <c r="H2734" s="305"/>
      <c r="I2734" s="306"/>
      <c r="L2734" s="305"/>
      <c r="M2734" s="306"/>
      <c r="P2734" s="305"/>
      <c r="Q2734" s="306"/>
    </row>
    <row r="2735" spans="2:17" s="13" customFormat="1" hidden="1" x14ac:dyDescent="0.4">
      <c r="B2735" s="255"/>
      <c r="C2735" s="256"/>
      <c r="D2735" s="305"/>
      <c r="E2735" s="306"/>
      <c r="H2735" s="305"/>
      <c r="I2735" s="306"/>
      <c r="L2735" s="305"/>
      <c r="M2735" s="306"/>
      <c r="P2735" s="305"/>
      <c r="Q2735" s="306"/>
    </row>
    <row r="2736" spans="2:17" s="13" customFormat="1" hidden="1" x14ac:dyDescent="0.4">
      <c r="B2736" s="255"/>
      <c r="C2736" s="256"/>
      <c r="D2736" s="305"/>
      <c r="E2736" s="306"/>
      <c r="H2736" s="305"/>
      <c r="I2736" s="306"/>
      <c r="L2736" s="305"/>
      <c r="M2736" s="306"/>
      <c r="P2736" s="305"/>
      <c r="Q2736" s="306"/>
    </row>
    <row r="2737" spans="2:17" s="13" customFormat="1" hidden="1" x14ac:dyDescent="0.4">
      <c r="B2737" s="255"/>
      <c r="C2737" s="256"/>
      <c r="D2737" s="305"/>
      <c r="E2737" s="306"/>
      <c r="H2737" s="305"/>
      <c r="I2737" s="306"/>
      <c r="L2737" s="305"/>
      <c r="M2737" s="306"/>
      <c r="P2737" s="305"/>
      <c r="Q2737" s="306"/>
    </row>
    <row r="2738" spans="2:17" s="13" customFormat="1" hidden="1" x14ac:dyDescent="0.4">
      <c r="B2738" s="255"/>
      <c r="C2738" s="256"/>
      <c r="D2738" s="305"/>
      <c r="E2738" s="306"/>
      <c r="H2738" s="305"/>
      <c r="I2738" s="306"/>
      <c r="L2738" s="305"/>
      <c r="M2738" s="306"/>
      <c r="P2738" s="305"/>
      <c r="Q2738" s="306"/>
    </row>
    <row r="2739" spans="2:17" s="13" customFormat="1" hidden="1" x14ac:dyDescent="0.4">
      <c r="B2739" s="255"/>
      <c r="C2739" s="256"/>
      <c r="D2739" s="305"/>
      <c r="E2739" s="306"/>
      <c r="H2739" s="305"/>
      <c r="I2739" s="306"/>
      <c r="L2739" s="305"/>
      <c r="M2739" s="306"/>
      <c r="P2739" s="305"/>
      <c r="Q2739" s="306"/>
    </row>
    <row r="2740" spans="2:17" s="13" customFormat="1" hidden="1" x14ac:dyDescent="0.4">
      <c r="B2740" s="255"/>
      <c r="C2740" s="256"/>
      <c r="D2740" s="305"/>
      <c r="E2740" s="306"/>
      <c r="H2740" s="305"/>
      <c r="I2740" s="306"/>
      <c r="L2740" s="305"/>
      <c r="M2740" s="306"/>
      <c r="P2740" s="305"/>
      <c r="Q2740" s="306"/>
    </row>
    <row r="2741" spans="2:17" s="13" customFormat="1" hidden="1" x14ac:dyDescent="0.4">
      <c r="B2741" s="255"/>
      <c r="C2741" s="256"/>
      <c r="D2741" s="305"/>
      <c r="E2741" s="306"/>
      <c r="H2741" s="305"/>
      <c r="I2741" s="306"/>
      <c r="L2741" s="305"/>
      <c r="M2741" s="306"/>
      <c r="P2741" s="305"/>
      <c r="Q2741" s="306"/>
    </row>
    <row r="2742" spans="2:17" s="13" customFormat="1" hidden="1" x14ac:dyDescent="0.4">
      <c r="B2742" s="255"/>
      <c r="C2742" s="256"/>
      <c r="D2742" s="305"/>
      <c r="E2742" s="306"/>
      <c r="H2742" s="305"/>
      <c r="I2742" s="306"/>
      <c r="L2742" s="305"/>
      <c r="M2742" s="306"/>
      <c r="P2742" s="305"/>
      <c r="Q2742" s="306"/>
    </row>
    <row r="2743" spans="2:17" s="13" customFormat="1" hidden="1" x14ac:dyDescent="0.4">
      <c r="B2743" s="255"/>
      <c r="C2743" s="256"/>
      <c r="D2743" s="305"/>
      <c r="E2743" s="306"/>
      <c r="H2743" s="305"/>
      <c r="I2743" s="306"/>
      <c r="L2743" s="305"/>
      <c r="M2743" s="306"/>
      <c r="P2743" s="305"/>
      <c r="Q2743" s="306"/>
    </row>
    <row r="2744" spans="2:17" s="13" customFormat="1" hidden="1" x14ac:dyDescent="0.4">
      <c r="B2744" s="255"/>
      <c r="C2744" s="256"/>
      <c r="D2744" s="305"/>
      <c r="E2744" s="306"/>
      <c r="H2744" s="305"/>
      <c r="I2744" s="306"/>
      <c r="L2744" s="305"/>
      <c r="M2744" s="306"/>
      <c r="P2744" s="305"/>
      <c r="Q2744" s="306"/>
    </row>
    <row r="2745" spans="2:17" s="13" customFormat="1" hidden="1" x14ac:dyDescent="0.4">
      <c r="B2745" s="255"/>
      <c r="C2745" s="256"/>
      <c r="D2745" s="305"/>
      <c r="E2745" s="306"/>
      <c r="H2745" s="305"/>
      <c r="I2745" s="306"/>
      <c r="L2745" s="305"/>
      <c r="M2745" s="306"/>
      <c r="P2745" s="305"/>
      <c r="Q2745" s="306"/>
    </row>
    <row r="2746" spans="2:17" s="13" customFormat="1" hidden="1" x14ac:dyDescent="0.4">
      <c r="B2746" s="255"/>
      <c r="C2746" s="256"/>
      <c r="D2746" s="305"/>
      <c r="E2746" s="306"/>
      <c r="H2746" s="305"/>
      <c r="I2746" s="306"/>
      <c r="L2746" s="305"/>
      <c r="M2746" s="306"/>
      <c r="P2746" s="305"/>
      <c r="Q2746" s="306"/>
    </row>
    <row r="2747" spans="2:17" s="13" customFormat="1" hidden="1" x14ac:dyDescent="0.4">
      <c r="B2747" s="255"/>
      <c r="C2747" s="256"/>
      <c r="D2747" s="305"/>
      <c r="E2747" s="306"/>
      <c r="H2747" s="305"/>
      <c r="I2747" s="306"/>
      <c r="L2747" s="305"/>
      <c r="M2747" s="306"/>
      <c r="P2747" s="305"/>
      <c r="Q2747" s="306"/>
    </row>
    <row r="2748" spans="2:17" s="13" customFormat="1" hidden="1" x14ac:dyDescent="0.4">
      <c r="B2748" s="255"/>
      <c r="C2748" s="256"/>
      <c r="D2748" s="305"/>
      <c r="E2748" s="306"/>
      <c r="H2748" s="305"/>
      <c r="I2748" s="306"/>
      <c r="L2748" s="305"/>
      <c r="M2748" s="306"/>
      <c r="P2748" s="305"/>
      <c r="Q2748" s="306"/>
    </row>
    <row r="2749" spans="2:17" s="13" customFormat="1" hidden="1" x14ac:dyDescent="0.4">
      <c r="B2749" s="255"/>
      <c r="C2749" s="256"/>
      <c r="D2749" s="305"/>
      <c r="E2749" s="306"/>
      <c r="H2749" s="305"/>
      <c r="I2749" s="306"/>
      <c r="L2749" s="305"/>
      <c r="M2749" s="306"/>
      <c r="P2749" s="305"/>
      <c r="Q2749" s="306"/>
    </row>
    <row r="2750" spans="2:17" s="13" customFormat="1" hidden="1" x14ac:dyDescent="0.4">
      <c r="B2750" s="255"/>
      <c r="C2750" s="256"/>
      <c r="D2750" s="305"/>
      <c r="E2750" s="306"/>
      <c r="H2750" s="305"/>
      <c r="I2750" s="306"/>
      <c r="L2750" s="305"/>
      <c r="M2750" s="306"/>
      <c r="P2750" s="305"/>
      <c r="Q2750" s="306"/>
    </row>
    <row r="2751" spans="2:17" s="13" customFormat="1" hidden="1" x14ac:dyDescent="0.4">
      <c r="B2751" s="255"/>
      <c r="C2751" s="256"/>
      <c r="D2751" s="305"/>
      <c r="E2751" s="306"/>
      <c r="H2751" s="305"/>
      <c r="I2751" s="306"/>
      <c r="L2751" s="305"/>
      <c r="M2751" s="306"/>
      <c r="P2751" s="305"/>
      <c r="Q2751" s="306"/>
    </row>
    <row r="2752" spans="2:17" s="13" customFormat="1" hidden="1" x14ac:dyDescent="0.4">
      <c r="B2752" s="255"/>
      <c r="C2752" s="256"/>
      <c r="D2752" s="305"/>
      <c r="E2752" s="306"/>
      <c r="H2752" s="305"/>
      <c r="I2752" s="306"/>
      <c r="L2752" s="305"/>
      <c r="M2752" s="306"/>
      <c r="P2752" s="305"/>
      <c r="Q2752" s="306"/>
    </row>
    <row r="2753" spans="2:17" s="13" customFormat="1" hidden="1" x14ac:dyDescent="0.4">
      <c r="B2753" s="255"/>
      <c r="C2753" s="256"/>
      <c r="D2753" s="305"/>
      <c r="E2753" s="306"/>
      <c r="H2753" s="305"/>
      <c r="I2753" s="306"/>
      <c r="L2753" s="305"/>
      <c r="M2753" s="306"/>
      <c r="P2753" s="305"/>
      <c r="Q2753" s="306"/>
    </row>
    <row r="2754" spans="2:17" s="13" customFormat="1" hidden="1" x14ac:dyDescent="0.4">
      <c r="B2754" s="255"/>
      <c r="C2754" s="256"/>
      <c r="D2754" s="305"/>
      <c r="E2754" s="306"/>
      <c r="H2754" s="305"/>
      <c r="I2754" s="306"/>
      <c r="L2754" s="305"/>
      <c r="M2754" s="306"/>
      <c r="P2754" s="305"/>
      <c r="Q2754" s="306"/>
    </row>
    <row r="2755" spans="2:17" s="13" customFormat="1" hidden="1" x14ac:dyDescent="0.4">
      <c r="B2755" s="255"/>
      <c r="C2755" s="256"/>
      <c r="D2755" s="305"/>
      <c r="E2755" s="306"/>
      <c r="H2755" s="305"/>
      <c r="I2755" s="306"/>
      <c r="L2755" s="305"/>
      <c r="M2755" s="306"/>
      <c r="P2755" s="305"/>
      <c r="Q2755" s="306"/>
    </row>
    <row r="2756" spans="2:17" s="13" customFormat="1" hidden="1" x14ac:dyDescent="0.4">
      <c r="B2756" s="255"/>
      <c r="C2756" s="256"/>
      <c r="D2756" s="305"/>
      <c r="E2756" s="306"/>
      <c r="H2756" s="305"/>
      <c r="I2756" s="306"/>
      <c r="L2756" s="305"/>
      <c r="M2756" s="306"/>
      <c r="P2756" s="305"/>
      <c r="Q2756" s="306"/>
    </row>
    <row r="2757" spans="2:17" s="13" customFormat="1" hidden="1" x14ac:dyDescent="0.4">
      <c r="B2757" s="255"/>
      <c r="C2757" s="256"/>
      <c r="D2757" s="305"/>
      <c r="E2757" s="306"/>
      <c r="H2757" s="305"/>
      <c r="I2757" s="306"/>
      <c r="L2757" s="305"/>
      <c r="M2757" s="306"/>
      <c r="P2757" s="305"/>
      <c r="Q2757" s="306"/>
    </row>
    <row r="2758" spans="2:17" s="13" customFormat="1" hidden="1" x14ac:dyDescent="0.4">
      <c r="B2758" s="255"/>
      <c r="C2758" s="256"/>
      <c r="D2758" s="305"/>
      <c r="E2758" s="306"/>
      <c r="H2758" s="305"/>
      <c r="I2758" s="306"/>
      <c r="L2758" s="305"/>
      <c r="M2758" s="306"/>
      <c r="P2758" s="305"/>
      <c r="Q2758" s="306"/>
    </row>
    <row r="2759" spans="2:17" s="13" customFormat="1" hidden="1" x14ac:dyDescent="0.4">
      <c r="B2759" s="255"/>
      <c r="C2759" s="256"/>
      <c r="D2759" s="305"/>
      <c r="E2759" s="306"/>
      <c r="H2759" s="305"/>
      <c r="I2759" s="306"/>
      <c r="L2759" s="305"/>
      <c r="M2759" s="306"/>
      <c r="P2759" s="305"/>
      <c r="Q2759" s="306"/>
    </row>
    <row r="2760" spans="2:17" s="13" customFormat="1" hidden="1" x14ac:dyDescent="0.4">
      <c r="B2760" s="255"/>
      <c r="C2760" s="256"/>
      <c r="D2760" s="305"/>
      <c r="E2760" s="306"/>
      <c r="H2760" s="305"/>
      <c r="I2760" s="306"/>
      <c r="L2760" s="305"/>
      <c r="M2760" s="306"/>
      <c r="P2760" s="305"/>
      <c r="Q2760" s="306"/>
    </row>
    <row r="2761" spans="2:17" s="13" customFormat="1" hidden="1" x14ac:dyDescent="0.4">
      <c r="B2761" s="255"/>
      <c r="C2761" s="256"/>
      <c r="D2761" s="305"/>
      <c r="E2761" s="306"/>
      <c r="H2761" s="305"/>
      <c r="I2761" s="306"/>
      <c r="L2761" s="305"/>
      <c r="M2761" s="306"/>
      <c r="P2761" s="305"/>
      <c r="Q2761" s="306"/>
    </row>
    <row r="2762" spans="2:17" s="13" customFormat="1" hidden="1" x14ac:dyDescent="0.4">
      <c r="B2762" s="255"/>
      <c r="C2762" s="256"/>
      <c r="D2762" s="305"/>
      <c r="E2762" s="306"/>
      <c r="H2762" s="305"/>
      <c r="I2762" s="306"/>
      <c r="L2762" s="305"/>
      <c r="M2762" s="306"/>
      <c r="P2762" s="305"/>
      <c r="Q2762" s="306"/>
    </row>
    <row r="2763" spans="2:17" s="13" customFormat="1" hidden="1" x14ac:dyDescent="0.4">
      <c r="B2763" s="255"/>
      <c r="C2763" s="256"/>
      <c r="D2763" s="305"/>
      <c r="E2763" s="306"/>
      <c r="H2763" s="305"/>
      <c r="I2763" s="306"/>
      <c r="L2763" s="305"/>
      <c r="M2763" s="306"/>
      <c r="P2763" s="305"/>
      <c r="Q2763" s="306"/>
    </row>
    <row r="2764" spans="2:17" s="13" customFormat="1" hidden="1" x14ac:dyDescent="0.4">
      <c r="B2764" s="255"/>
      <c r="C2764" s="256"/>
      <c r="D2764" s="305"/>
      <c r="E2764" s="306"/>
      <c r="H2764" s="305"/>
      <c r="I2764" s="306"/>
      <c r="L2764" s="305"/>
      <c r="M2764" s="306"/>
      <c r="P2764" s="305"/>
      <c r="Q2764" s="306"/>
    </row>
    <row r="2765" spans="2:17" s="13" customFormat="1" hidden="1" x14ac:dyDescent="0.4">
      <c r="B2765" s="255"/>
      <c r="C2765" s="256"/>
      <c r="D2765" s="305"/>
      <c r="E2765" s="306"/>
      <c r="H2765" s="305"/>
      <c r="I2765" s="306"/>
      <c r="L2765" s="305"/>
      <c r="M2765" s="306"/>
      <c r="P2765" s="305"/>
      <c r="Q2765" s="306"/>
    </row>
    <row r="2766" spans="2:17" s="13" customFormat="1" hidden="1" x14ac:dyDescent="0.4">
      <c r="B2766" s="255"/>
      <c r="C2766" s="256"/>
      <c r="D2766" s="305"/>
      <c r="E2766" s="306"/>
      <c r="H2766" s="305"/>
      <c r="I2766" s="306"/>
      <c r="L2766" s="305"/>
      <c r="M2766" s="306"/>
      <c r="P2766" s="305"/>
      <c r="Q2766" s="306"/>
    </row>
    <row r="2767" spans="2:17" s="13" customFormat="1" hidden="1" x14ac:dyDescent="0.4">
      <c r="B2767" s="255"/>
      <c r="C2767" s="256"/>
      <c r="D2767" s="305"/>
      <c r="E2767" s="306"/>
      <c r="H2767" s="305"/>
      <c r="I2767" s="306"/>
      <c r="L2767" s="305"/>
      <c r="M2767" s="306"/>
      <c r="P2767" s="305"/>
      <c r="Q2767" s="306"/>
    </row>
    <row r="2768" spans="2:17" s="13" customFormat="1" hidden="1" x14ac:dyDescent="0.4">
      <c r="B2768" s="255"/>
      <c r="C2768" s="256"/>
      <c r="D2768" s="305"/>
      <c r="E2768" s="306"/>
      <c r="H2768" s="305"/>
      <c r="I2768" s="306"/>
      <c r="L2768" s="305"/>
      <c r="M2768" s="306"/>
      <c r="P2768" s="305"/>
      <c r="Q2768" s="306"/>
    </row>
    <row r="2769" spans="2:17" s="13" customFormat="1" hidden="1" x14ac:dyDescent="0.4">
      <c r="B2769" s="255"/>
      <c r="C2769" s="256"/>
      <c r="D2769" s="305"/>
      <c r="E2769" s="306"/>
      <c r="H2769" s="305"/>
      <c r="I2769" s="306"/>
      <c r="L2769" s="305"/>
      <c r="M2769" s="306"/>
      <c r="P2769" s="305"/>
      <c r="Q2769" s="306"/>
    </row>
    <row r="2770" spans="2:17" s="13" customFormat="1" hidden="1" x14ac:dyDescent="0.4">
      <c r="B2770" s="255"/>
      <c r="C2770" s="256"/>
      <c r="D2770" s="305"/>
      <c r="E2770" s="306"/>
      <c r="H2770" s="305"/>
      <c r="I2770" s="306"/>
      <c r="L2770" s="305"/>
      <c r="M2770" s="306"/>
      <c r="P2770" s="305"/>
      <c r="Q2770" s="306"/>
    </row>
    <row r="2771" spans="2:17" s="13" customFormat="1" hidden="1" x14ac:dyDescent="0.4">
      <c r="B2771" s="255"/>
      <c r="C2771" s="256"/>
      <c r="D2771" s="305"/>
      <c r="E2771" s="306"/>
      <c r="H2771" s="305"/>
      <c r="I2771" s="306"/>
      <c r="L2771" s="305"/>
      <c r="M2771" s="306"/>
      <c r="P2771" s="305"/>
      <c r="Q2771" s="306"/>
    </row>
    <row r="2772" spans="2:17" s="13" customFormat="1" hidden="1" x14ac:dyDescent="0.4">
      <c r="B2772" s="255"/>
      <c r="C2772" s="256"/>
      <c r="D2772" s="305"/>
      <c r="E2772" s="306"/>
      <c r="H2772" s="305"/>
      <c r="I2772" s="306"/>
      <c r="L2772" s="305"/>
      <c r="M2772" s="306"/>
      <c r="P2772" s="305"/>
      <c r="Q2772" s="306"/>
    </row>
    <row r="2773" spans="2:17" s="13" customFormat="1" hidden="1" x14ac:dyDescent="0.4">
      <c r="B2773" s="255"/>
      <c r="C2773" s="256"/>
      <c r="D2773" s="305"/>
      <c r="E2773" s="306"/>
      <c r="H2773" s="305"/>
      <c r="I2773" s="306"/>
      <c r="L2773" s="305"/>
      <c r="M2773" s="306"/>
      <c r="P2773" s="305"/>
      <c r="Q2773" s="306"/>
    </row>
    <row r="2774" spans="2:17" s="13" customFormat="1" hidden="1" x14ac:dyDescent="0.4">
      <c r="B2774" s="255"/>
      <c r="C2774" s="256"/>
      <c r="D2774" s="305"/>
      <c r="E2774" s="306"/>
      <c r="H2774" s="305"/>
      <c r="I2774" s="306"/>
      <c r="L2774" s="305"/>
      <c r="M2774" s="306"/>
      <c r="P2774" s="305"/>
      <c r="Q2774" s="306"/>
    </row>
    <row r="2775" spans="2:17" s="13" customFormat="1" hidden="1" x14ac:dyDescent="0.4">
      <c r="B2775" s="255"/>
      <c r="C2775" s="256"/>
      <c r="D2775" s="305"/>
      <c r="E2775" s="306"/>
      <c r="H2775" s="305"/>
      <c r="I2775" s="306"/>
      <c r="L2775" s="305"/>
      <c r="M2775" s="306"/>
      <c r="P2775" s="305"/>
      <c r="Q2775" s="306"/>
    </row>
    <row r="2776" spans="2:17" s="13" customFormat="1" hidden="1" x14ac:dyDescent="0.4">
      <c r="B2776" s="255"/>
      <c r="C2776" s="256"/>
      <c r="D2776" s="305"/>
      <c r="E2776" s="306"/>
      <c r="H2776" s="305"/>
      <c r="I2776" s="306"/>
      <c r="L2776" s="305"/>
      <c r="M2776" s="306"/>
      <c r="P2776" s="305"/>
      <c r="Q2776" s="306"/>
    </row>
    <row r="2777" spans="2:17" s="13" customFormat="1" hidden="1" x14ac:dyDescent="0.4">
      <c r="B2777" s="255"/>
      <c r="C2777" s="256"/>
      <c r="D2777" s="305"/>
      <c r="E2777" s="306"/>
      <c r="H2777" s="305"/>
      <c r="I2777" s="306"/>
      <c r="L2777" s="305"/>
      <c r="M2777" s="306"/>
      <c r="P2777" s="305"/>
      <c r="Q2777" s="306"/>
    </row>
    <row r="2778" spans="2:17" s="13" customFormat="1" hidden="1" x14ac:dyDescent="0.4">
      <c r="B2778" s="255"/>
      <c r="C2778" s="256"/>
      <c r="D2778" s="305"/>
      <c r="E2778" s="306"/>
      <c r="H2778" s="305"/>
      <c r="I2778" s="306"/>
      <c r="L2778" s="305"/>
      <c r="M2778" s="306"/>
      <c r="P2778" s="305"/>
      <c r="Q2778" s="306"/>
    </row>
    <row r="2779" spans="2:17" s="13" customFormat="1" hidden="1" x14ac:dyDescent="0.4">
      <c r="B2779" s="255"/>
      <c r="C2779" s="256"/>
      <c r="D2779" s="305"/>
      <c r="E2779" s="306"/>
      <c r="H2779" s="305"/>
      <c r="I2779" s="306"/>
      <c r="L2779" s="305"/>
      <c r="M2779" s="306"/>
      <c r="P2779" s="305"/>
      <c r="Q2779" s="306"/>
    </row>
    <row r="2780" spans="2:17" s="13" customFormat="1" hidden="1" x14ac:dyDescent="0.4">
      <c r="B2780" s="255"/>
      <c r="C2780" s="256"/>
      <c r="D2780" s="305"/>
      <c r="E2780" s="306"/>
      <c r="H2780" s="305"/>
      <c r="I2780" s="306"/>
      <c r="L2780" s="305"/>
      <c r="M2780" s="306"/>
      <c r="P2780" s="305"/>
      <c r="Q2780" s="306"/>
    </row>
    <row r="2781" spans="2:17" s="13" customFormat="1" hidden="1" x14ac:dyDescent="0.4">
      <c r="B2781" s="255"/>
      <c r="C2781" s="256"/>
      <c r="D2781" s="305"/>
      <c r="E2781" s="306"/>
      <c r="H2781" s="305"/>
      <c r="I2781" s="306"/>
      <c r="L2781" s="305"/>
      <c r="M2781" s="306"/>
      <c r="P2781" s="305"/>
      <c r="Q2781" s="306"/>
    </row>
    <row r="2782" spans="2:17" s="13" customFormat="1" hidden="1" x14ac:dyDescent="0.4">
      <c r="B2782" s="255"/>
      <c r="C2782" s="256"/>
      <c r="D2782" s="305"/>
      <c r="E2782" s="306"/>
      <c r="H2782" s="305"/>
      <c r="I2782" s="306"/>
      <c r="L2782" s="305"/>
      <c r="M2782" s="306"/>
      <c r="P2782" s="305"/>
      <c r="Q2782" s="306"/>
    </row>
    <row r="2783" spans="2:17" s="13" customFormat="1" hidden="1" x14ac:dyDescent="0.4">
      <c r="B2783" s="255"/>
      <c r="C2783" s="256"/>
      <c r="D2783" s="305"/>
      <c r="E2783" s="306"/>
      <c r="H2783" s="305"/>
      <c r="I2783" s="306"/>
      <c r="L2783" s="305"/>
      <c r="M2783" s="306"/>
      <c r="P2783" s="305"/>
      <c r="Q2783" s="306"/>
    </row>
    <row r="2784" spans="2:17" s="13" customFormat="1" hidden="1" x14ac:dyDescent="0.4">
      <c r="B2784" s="255"/>
      <c r="C2784" s="256"/>
      <c r="D2784" s="305"/>
      <c r="E2784" s="306"/>
      <c r="H2784" s="305"/>
      <c r="I2784" s="306"/>
      <c r="L2784" s="305"/>
      <c r="M2784" s="306"/>
      <c r="P2784" s="305"/>
      <c r="Q2784" s="306"/>
    </row>
    <row r="2785" spans="2:17" s="13" customFormat="1" hidden="1" x14ac:dyDescent="0.4">
      <c r="B2785" s="255"/>
      <c r="C2785" s="256"/>
      <c r="D2785" s="305"/>
      <c r="E2785" s="306"/>
      <c r="H2785" s="305"/>
      <c r="I2785" s="306"/>
      <c r="L2785" s="305"/>
      <c r="M2785" s="306"/>
      <c r="P2785" s="305"/>
      <c r="Q2785" s="306"/>
    </row>
    <row r="2786" spans="2:17" s="13" customFormat="1" hidden="1" x14ac:dyDescent="0.4">
      <c r="B2786" s="255"/>
      <c r="C2786" s="256"/>
      <c r="D2786" s="305"/>
      <c r="E2786" s="306"/>
      <c r="H2786" s="305"/>
      <c r="I2786" s="306"/>
      <c r="L2786" s="305"/>
      <c r="M2786" s="306"/>
      <c r="P2786" s="305"/>
      <c r="Q2786" s="306"/>
    </row>
    <row r="2787" spans="2:17" s="13" customFormat="1" hidden="1" x14ac:dyDescent="0.4">
      <c r="B2787" s="255"/>
      <c r="C2787" s="256"/>
      <c r="D2787" s="305"/>
      <c r="E2787" s="306"/>
      <c r="H2787" s="305"/>
      <c r="I2787" s="306"/>
      <c r="L2787" s="305"/>
      <c r="M2787" s="306"/>
      <c r="P2787" s="305"/>
      <c r="Q2787" s="306"/>
    </row>
    <row r="2788" spans="2:17" s="13" customFormat="1" hidden="1" x14ac:dyDescent="0.4">
      <c r="B2788" s="255"/>
      <c r="C2788" s="256"/>
      <c r="D2788" s="305"/>
      <c r="E2788" s="306"/>
      <c r="H2788" s="305"/>
      <c r="I2788" s="306"/>
      <c r="L2788" s="305"/>
      <c r="M2788" s="306"/>
      <c r="P2788" s="305"/>
      <c r="Q2788" s="306"/>
    </row>
    <row r="2789" spans="2:17" s="13" customFormat="1" hidden="1" x14ac:dyDescent="0.4">
      <c r="B2789" s="255"/>
      <c r="C2789" s="256"/>
      <c r="D2789" s="305"/>
      <c r="E2789" s="306"/>
      <c r="H2789" s="305"/>
      <c r="I2789" s="306"/>
      <c r="L2789" s="305"/>
      <c r="M2789" s="306"/>
      <c r="P2789" s="305"/>
      <c r="Q2789" s="306"/>
    </row>
    <row r="2790" spans="2:17" s="13" customFormat="1" hidden="1" x14ac:dyDescent="0.4">
      <c r="B2790" s="255"/>
      <c r="C2790" s="256"/>
      <c r="D2790" s="305"/>
      <c r="E2790" s="306"/>
      <c r="H2790" s="305"/>
      <c r="I2790" s="306"/>
      <c r="L2790" s="305"/>
      <c r="M2790" s="306"/>
      <c r="P2790" s="305"/>
      <c r="Q2790" s="306"/>
    </row>
    <row r="2791" spans="2:17" s="13" customFormat="1" hidden="1" x14ac:dyDescent="0.4">
      <c r="B2791" s="255"/>
      <c r="C2791" s="256"/>
      <c r="D2791" s="305"/>
      <c r="E2791" s="306"/>
      <c r="H2791" s="305"/>
      <c r="I2791" s="306"/>
      <c r="L2791" s="305"/>
      <c r="M2791" s="306"/>
      <c r="P2791" s="305"/>
      <c r="Q2791" s="306"/>
    </row>
    <row r="2792" spans="2:17" s="13" customFormat="1" hidden="1" x14ac:dyDescent="0.4">
      <c r="B2792" s="255"/>
      <c r="C2792" s="256"/>
      <c r="D2792" s="305"/>
      <c r="E2792" s="306"/>
      <c r="H2792" s="305"/>
      <c r="I2792" s="306"/>
      <c r="L2792" s="305"/>
      <c r="M2792" s="306"/>
      <c r="P2792" s="305"/>
      <c r="Q2792" s="306"/>
    </row>
    <row r="2793" spans="2:17" s="13" customFormat="1" hidden="1" x14ac:dyDescent="0.4">
      <c r="B2793" s="255"/>
      <c r="C2793" s="256"/>
      <c r="D2793" s="305"/>
      <c r="E2793" s="306"/>
      <c r="H2793" s="305"/>
      <c r="I2793" s="306"/>
      <c r="L2793" s="305"/>
      <c r="M2793" s="306"/>
      <c r="P2793" s="305"/>
      <c r="Q2793" s="306"/>
    </row>
    <row r="2794" spans="2:17" s="13" customFormat="1" hidden="1" x14ac:dyDescent="0.4">
      <c r="B2794" s="255"/>
      <c r="C2794" s="256"/>
      <c r="D2794" s="305"/>
      <c r="E2794" s="306"/>
      <c r="H2794" s="305"/>
      <c r="I2794" s="306"/>
      <c r="L2794" s="305"/>
      <c r="M2794" s="306"/>
      <c r="P2794" s="305"/>
      <c r="Q2794" s="306"/>
    </row>
    <row r="2795" spans="2:17" s="13" customFormat="1" hidden="1" x14ac:dyDescent="0.4">
      <c r="B2795" s="255"/>
      <c r="C2795" s="256"/>
      <c r="D2795" s="305"/>
      <c r="E2795" s="306"/>
      <c r="H2795" s="305"/>
      <c r="I2795" s="306"/>
      <c r="L2795" s="305"/>
      <c r="M2795" s="306"/>
      <c r="P2795" s="305"/>
      <c r="Q2795" s="306"/>
    </row>
    <row r="2796" spans="2:17" s="13" customFormat="1" hidden="1" x14ac:dyDescent="0.4">
      <c r="B2796" s="255"/>
      <c r="C2796" s="256"/>
      <c r="D2796" s="305"/>
      <c r="E2796" s="306"/>
      <c r="H2796" s="305"/>
      <c r="I2796" s="306"/>
      <c r="L2796" s="305"/>
      <c r="M2796" s="306"/>
      <c r="P2796" s="305"/>
      <c r="Q2796" s="306"/>
    </row>
    <row r="2797" spans="2:17" s="13" customFormat="1" hidden="1" x14ac:dyDescent="0.4">
      <c r="B2797" s="255"/>
      <c r="C2797" s="256"/>
      <c r="D2797" s="305"/>
      <c r="E2797" s="306"/>
      <c r="H2797" s="305"/>
      <c r="I2797" s="306"/>
      <c r="L2797" s="305"/>
      <c r="M2797" s="306"/>
      <c r="P2797" s="305"/>
      <c r="Q2797" s="306"/>
    </row>
    <row r="2798" spans="2:17" s="13" customFormat="1" hidden="1" x14ac:dyDescent="0.4">
      <c r="B2798" s="255"/>
      <c r="C2798" s="256"/>
      <c r="D2798" s="305"/>
      <c r="E2798" s="306"/>
      <c r="H2798" s="305"/>
      <c r="I2798" s="306"/>
      <c r="L2798" s="305"/>
      <c r="M2798" s="306"/>
      <c r="P2798" s="305"/>
      <c r="Q2798" s="306"/>
    </row>
    <row r="2799" spans="2:17" s="13" customFormat="1" hidden="1" x14ac:dyDescent="0.4">
      <c r="B2799" s="255"/>
      <c r="C2799" s="256"/>
      <c r="D2799" s="305"/>
      <c r="E2799" s="306"/>
      <c r="H2799" s="305"/>
      <c r="I2799" s="306"/>
      <c r="L2799" s="305"/>
      <c r="M2799" s="306"/>
      <c r="P2799" s="305"/>
      <c r="Q2799" s="306"/>
    </row>
    <row r="2800" spans="2:17" s="13" customFormat="1" hidden="1" x14ac:dyDescent="0.4">
      <c r="B2800" s="255"/>
      <c r="C2800" s="256"/>
      <c r="D2800" s="305"/>
      <c r="E2800" s="306"/>
      <c r="H2800" s="305"/>
      <c r="I2800" s="306"/>
      <c r="L2800" s="305"/>
      <c r="M2800" s="306"/>
      <c r="P2800" s="305"/>
      <c r="Q2800" s="306"/>
    </row>
    <row r="2801" spans="2:17" s="13" customFormat="1" hidden="1" x14ac:dyDescent="0.4">
      <c r="B2801" s="255"/>
      <c r="C2801" s="256"/>
      <c r="D2801" s="305"/>
      <c r="E2801" s="306"/>
      <c r="H2801" s="305"/>
      <c r="I2801" s="306"/>
      <c r="L2801" s="305"/>
      <c r="M2801" s="306"/>
      <c r="P2801" s="305"/>
      <c r="Q2801" s="306"/>
    </row>
    <row r="2802" spans="2:17" s="13" customFormat="1" hidden="1" x14ac:dyDescent="0.4">
      <c r="B2802" s="255"/>
      <c r="C2802" s="256"/>
      <c r="D2802" s="305"/>
      <c r="E2802" s="306"/>
      <c r="H2802" s="305"/>
      <c r="I2802" s="306"/>
      <c r="L2802" s="305"/>
      <c r="M2802" s="306"/>
      <c r="P2802" s="305"/>
      <c r="Q2802" s="306"/>
    </row>
    <row r="2803" spans="2:17" s="13" customFormat="1" hidden="1" x14ac:dyDescent="0.4">
      <c r="B2803" s="255"/>
      <c r="C2803" s="256"/>
      <c r="D2803" s="305"/>
      <c r="E2803" s="306"/>
      <c r="H2803" s="305"/>
      <c r="I2803" s="306"/>
      <c r="L2803" s="305"/>
      <c r="M2803" s="306"/>
      <c r="P2803" s="305"/>
      <c r="Q2803" s="306"/>
    </row>
    <row r="2804" spans="2:17" s="13" customFormat="1" hidden="1" x14ac:dyDescent="0.4">
      <c r="B2804" s="255"/>
      <c r="C2804" s="256"/>
      <c r="D2804" s="305"/>
      <c r="E2804" s="306"/>
      <c r="H2804" s="305"/>
      <c r="I2804" s="306"/>
      <c r="L2804" s="305"/>
      <c r="M2804" s="306"/>
      <c r="P2804" s="305"/>
      <c r="Q2804" s="306"/>
    </row>
    <row r="2805" spans="2:17" s="13" customFormat="1" hidden="1" x14ac:dyDescent="0.4">
      <c r="B2805" s="255"/>
      <c r="C2805" s="256"/>
      <c r="D2805" s="305"/>
      <c r="E2805" s="306"/>
      <c r="H2805" s="305"/>
      <c r="I2805" s="306"/>
      <c r="L2805" s="305"/>
      <c r="M2805" s="306"/>
      <c r="P2805" s="305"/>
      <c r="Q2805" s="306"/>
    </row>
    <row r="2806" spans="2:17" s="13" customFormat="1" hidden="1" x14ac:dyDescent="0.4">
      <c r="B2806" s="255"/>
      <c r="C2806" s="256"/>
      <c r="D2806" s="305"/>
      <c r="E2806" s="306"/>
      <c r="H2806" s="305"/>
      <c r="I2806" s="306"/>
      <c r="L2806" s="305"/>
      <c r="M2806" s="306"/>
      <c r="P2806" s="305"/>
      <c r="Q2806" s="306"/>
    </row>
    <row r="2807" spans="2:17" s="13" customFormat="1" hidden="1" x14ac:dyDescent="0.4">
      <c r="B2807" s="255"/>
      <c r="C2807" s="256"/>
      <c r="D2807" s="305"/>
      <c r="E2807" s="306"/>
      <c r="H2807" s="305"/>
      <c r="I2807" s="306"/>
      <c r="L2807" s="305"/>
      <c r="M2807" s="306"/>
      <c r="P2807" s="305"/>
      <c r="Q2807" s="306"/>
    </row>
    <row r="2808" spans="2:17" s="13" customFormat="1" hidden="1" x14ac:dyDescent="0.4">
      <c r="B2808" s="255"/>
      <c r="C2808" s="256"/>
      <c r="D2808" s="305"/>
      <c r="E2808" s="306"/>
      <c r="H2808" s="305"/>
      <c r="I2808" s="306"/>
      <c r="L2808" s="305"/>
      <c r="M2808" s="306"/>
      <c r="P2808" s="305"/>
      <c r="Q2808" s="306"/>
    </row>
    <row r="2809" spans="2:17" s="13" customFormat="1" hidden="1" x14ac:dyDescent="0.4">
      <c r="B2809" s="255"/>
      <c r="C2809" s="256"/>
      <c r="D2809" s="305"/>
      <c r="E2809" s="306"/>
      <c r="H2809" s="305"/>
      <c r="I2809" s="306"/>
      <c r="L2809" s="305"/>
      <c r="M2809" s="306"/>
      <c r="P2809" s="305"/>
      <c r="Q2809" s="306"/>
    </row>
    <row r="2810" spans="2:17" s="13" customFormat="1" hidden="1" x14ac:dyDescent="0.4">
      <c r="B2810" s="255"/>
      <c r="C2810" s="256"/>
      <c r="D2810" s="305"/>
      <c r="E2810" s="306"/>
      <c r="H2810" s="305"/>
      <c r="I2810" s="306"/>
      <c r="L2810" s="305"/>
      <c r="M2810" s="306"/>
      <c r="P2810" s="305"/>
      <c r="Q2810" s="306"/>
    </row>
    <row r="2811" spans="2:17" s="13" customFormat="1" hidden="1" x14ac:dyDescent="0.4">
      <c r="B2811" s="255"/>
      <c r="C2811" s="256"/>
      <c r="D2811" s="305"/>
      <c r="E2811" s="306"/>
      <c r="H2811" s="305"/>
      <c r="I2811" s="306"/>
      <c r="L2811" s="305"/>
      <c r="M2811" s="306"/>
      <c r="P2811" s="305"/>
      <c r="Q2811" s="306"/>
    </row>
    <row r="2812" spans="2:17" s="13" customFormat="1" hidden="1" x14ac:dyDescent="0.4">
      <c r="B2812" s="255"/>
      <c r="C2812" s="256"/>
      <c r="D2812" s="305"/>
      <c r="E2812" s="306"/>
      <c r="H2812" s="305"/>
      <c r="I2812" s="306"/>
      <c r="L2812" s="305"/>
      <c r="M2812" s="306"/>
      <c r="P2812" s="305"/>
      <c r="Q2812" s="306"/>
    </row>
    <row r="2813" spans="2:17" s="13" customFormat="1" hidden="1" x14ac:dyDescent="0.4">
      <c r="B2813" s="255"/>
      <c r="C2813" s="256"/>
      <c r="D2813" s="305"/>
      <c r="E2813" s="306"/>
      <c r="H2813" s="305"/>
      <c r="I2813" s="306"/>
      <c r="L2813" s="305"/>
      <c r="M2813" s="306"/>
      <c r="P2813" s="305"/>
      <c r="Q2813" s="306"/>
    </row>
    <row r="2814" spans="2:17" s="13" customFormat="1" hidden="1" x14ac:dyDescent="0.4">
      <c r="B2814" s="255"/>
      <c r="C2814" s="256"/>
      <c r="D2814" s="305"/>
      <c r="E2814" s="306"/>
      <c r="H2814" s="305"/>
      <c r="I2814" s="306"/>
      <c r="L2814" s="305"/>
      <c r="M2814" s="306"/>
      <c r="P2814" s="305"/>
      <c r="Q2814" s="306"/>
    </row>
    <row r="2815" spans="2:17" s="13" customFormat="1" hidden="1" x14ac:dyDescent="0.4">
      <c r="B2815" s="255"/>
      <c r="C2815" s="256"/>
      <c r="D2815" s="305"/>
      <c r="E2815" s="306"/>
      <c r="H2815" s="305"/>
      <c r="I2815" s="306"/>
      <c r="L2815" s="305"/>
      <c r="M2815" s="306"/>
      <c r="P2815" s="305"/>
      <c r="Q2815" s="306"/>
    </row>
    <row r="2816" spans="2:17" s="13" customFormat="1" hidden="1" x14ac:dyDescent="0.4">
      <c r="B2816" s="255"/>
      <c r="C2816" s="256"/>
      <c r="D2816" s="305"/>
      <c r="E2816" s="306"/>
      <c r="H2816" s="305"/>
      <c r="I2816" s="306"/>
      <c r="L2816" s="305"/>
      <c r="M2816" s="306"/>
      <c r="P2816" s="305"/>
      <c r="Q2816" s="306"/>
    </row>
    <row r="2817" spans="2:17" s="13" customFormat="1" hidden="1" x14ac:dyDescent="0.4">
      <c r="B2817" s="255"/>
      <c r="C2817" s="256"/>
      <c r="D2817" s="305"/>
      <c r="E2817" s="306"/>
      <c r="H2817" s="305"/>
      <c r="I2817" s="306"/>
      <c r="L2817" s="305"/>
      <c r="M2817" s="306"/>
      <c r="P2817" s="305"/>
      <c r="Q2817" s="306"/>
    </row>
    <row r="2818" spans="2:17" s="13" customFormat="1" hidden="1" x14ac:dyDescent="0.4">
      <c r="B2818" s="255"/>
      <c r="C2818" s="256"/>
      <c r="D2818" s="305"/>
      <c r="E2818" s="306"/>
      <c r="H2818" s="305"/>
      <c r="I2818" s="306"/>
      <c r="L2818" s="305"/>
      <c r="M2818" s="306"/>
      <c r="P2818" s="305"/>
      <c r="Q2818" s="306"/>
    </row>
    <row r="2819" spans="2:17" s="13" customFormat="1" hidden="1" x14ac:dyDescent="0.4">
      <c r="B2819" s="255"/>
      <c r="C2819" s="256"/>
      <c r="D2819" s="305"/>
      <c r="E2819" s="306"/>
      <c r="H2819" s="305"/>
      <c r="I2819" s="306"/>
      <c r="L2819" s="305"/>
      <c r="M2819" s="306"/>
      <c r="P2819" s="305"/>
      <c r="Q2819" s="306"/>
    </row>
    <row r="2820" spans="2:17" s="13" customFormat="1" hidden="1" x14ac:dyDescent="0.4">
      <c r="B2820" s="255"/>
      <c r="C2820" s="256"/>
      <c r="D2820" s="305"/>
      <c r="E2820" s="306"/>
      <c r="H2820" s="305"/>
      <c r="I2820" s="306"/>
      <c r="L2820" s="305"/>
      <c r="M2820" s="306"/>
      <c r="P2820" s="305"/>
      <c r="Q2820" s="306"/>
    </row>
    <row r="2821" spans="2:17" s="13" customFormat="1" hidden="1" x14ac:dyDescent="0.4">
      <c r="B2821" s="255"/>
      <c r="C2821" s="256"/>
      <c r="D2821" s="305"/>
      <c r="E2821" s="306"/>
      <c r="H2821" s="305"/>
      <c r="I2821" s="306"/>
      <c r="L2821" s="305"/>
      <c r="M2821" s="306"/>
      <c r="P2821" s="305"/>
      <c r="Q2821" s="306"/>
    </row>
    <row r="2822" spans="2:17" s="13" customFormat="1" hidden="1" x14ac:dyDescent="0.4">
      <c r="B2822" s="255"/>
      <c r="C2822" s="256"/>
      <c r="D2822" s="305"/>
      <c r="E2822" s="306"/>
      <c r="H2822" s="305"/>
      <c r="I2822" s="306"/>
      <c r="L2822" s="305"/>
      <c r="M2822" s="306"/>
      <c r="P2822" s="305"/>
      <c r="Q2822" s="306"/>
    </row>
    <row r="2823" spans="2:17" s="13" customFormat="1" hidden="1" x14ac:dyDescent="0.4">
      <c r="B2823" s="255"/>
      <c r="C2823" s="256"/>
      <c r="D2823" s="305"/>
      <c r="E2823" s="306"/>
      <c r="H2823" s="305"/>
      <c r="I2823" s="306"/>
      <c r="L2823" s="305"/>
      <c r="M2823" s="306"/>
      <c r="P2823" s="305"/>
      <c r="Q2823" s="306"/>
    </row>
    <row r="2824" spans="2:17" s="13" customFormat="1" hidden="1" x14ac:dyDescent="0.4">
      <c r="B2824" s="255"/>
      <c r="C2824" s="256"/>
      <c r="D2824" s="305"/>
      <c r="E2824" s="306"/>
      <c r="H2824" s="305"/>
      <c r="I2824" s="306"/>
      <c r="L2824" s="305"/>
      <c r="M2824" s="306"/>
      <c r="P2824" s="305"/>
      <c r="Q2824" s="306"/>
    </row>
    <row r="2825" spans="2:17" s="13" customFormat="1" hidden="1" x14ac:dyDescent="0.4">
      <c r="B2825" s="255"/>
      <c r="C2825" s="256"/>
      <c r="D2825" s="305"/>
      <c r="E2825" s="306"/>
      <c r="H2825" s="305"/>
      <c r="I2825" s="306"/>
      <c r="L2825" s="305"/>
      <c r="M2825" s="306"/>
      <c r="P2825" s="305"/>
      <c r="Q2825" s="306"/>
    </row>
    <row r="2826" spans="2:17" s="13" customFormat="1" hidden="1" x14ac:dyDescent="0.4">
      <c r="B2826" s="255"/>
      <c r="C2826" s="256"/>
      <c r="D2826" s="305"/>
      <c r="E2826" s="306"/>
      <c r="H2826" s="305"/>
      <c r="I2826" s="306"/>
      <c r="L2826" s="305"/>
      <c r="M2826" s="306"/>
      <c r="P2826" s="305"/>
      <c r="Q2826" s="306"/>
    </row>
    <row r="2827" spans="2:17" s="13" customFormat="1" hidden="1" x14ac:dyDescent="0.4">
      <c r="B2827" s="255"/>
      <c r="C2827" s="256"/>
      <c r="D2827" s="305"/>
      <c r="E2827" s="306"/>
      <c r="H2827" s="305"/>
      <c r="I2827" s="306"/>
      <c r="L2827" s="305"/>
      <c r="M2827" s="306"/>
      <c r="P2827" s="305"/>
      <c r="Q2827" s="306"/>
    </row>
    <row r="2828" spans="2:17" s="13" customFormat="1" hidden="1" x14ac:dyDescent="0.4">
      <c r="B2828" s="255"/>
      <c r="C2828" s="256"/>
      <c r="D2828" s="305"/>
      <c r="E2828" s="306"/>
      <c r="H2828" s="305"/>
      <c r="I2828" s="306"/>
      <c r="L2828" s="305"/>
      <c r="M2828" s="306"/>
      <c r="P2828" s="305"/>
      <c r="Q2828" s="306"/>
    </row>
    <row r="2829" spans="2:17" s="13" customFormat="1" hidden="1" x14ac:dyDescent="0.4">
      <c r="B2829" s="255"/>
      <c r="C2829" s="256"/>
      <c r="D2829" s="305"/>
      <c r="E2829" s="306"/>
      <c r="H2829" s="305"/>
      <c r="I2829" s="306"/>
      <c r="L2829" s="305"/>
      <c r="M2829" s="306"/>
      <c r="P2829" s="305"/>
      <c r="Q2829" s="306"/>
    </row>
    <row r="2830" spans="2:17" s="13" customFormat="1" hidden="1" x14ac:dyDescent="0.4">
      <c r="B2830" s="255"/>
      <c r="C2830" s="256"/>
      <c r="D2830" s="305"/>
      <c r="E2830" s="306"/>
      <c r="H2830" s="305"/>
      <c r="I2830" s="306"/>
      <c r="L2830" s="305"/>
      <c r="M2830" s="306"/>
      <c r="P2830" s="305"/>
      <c r="Q2830" s="306"/>
    </row>
    <row r="2831" spans="2:17" s="13" customFormat="1" hidden="1" x14ac:dyDescent="0.4">
      <c r="B2831" s="255"/>
      <c r="C2831" s="256"/>
      <c r="D2831" s="305"/>
      <c r="E2831" s="306"/>
      <c r="H2831" s="305"/>
      <c r="I2831" s="306"/>
      <c r="L2831" s="305"/>
      <c r="M2831" s="306"/>
      <c r="P2831" s="305"/>
      <c r="Q2831" s="306"/>
    </row>
    <row r="2832" spans="2:17" s="13" customFormat="1" hidden="1" x14ac:dyDescent="0.4">
      <c r="B2832" s="255"/>
      <c r="C2832" s="256"/>
      <c r="D2832" s="305"/>
      <c r="E2832" s="306"/>
      <c r="H2832" s="305"/>
      <c r="I2832" s="306"/>
      <c r="L2832" s="305"/>
      <c r="M2832" s="306"/>
      <c r="P2832" s="305"/>
      <c r="Q2832" s="306"/>
    </row>
    <row r="2833" spans="2:17" s="13" customFormat="1" hidden="1" x14ac:dyDescent="0.4">
      <c r="B2833" s="255"/>
      <c r="C2833" s="256"/>
      <c r="D2833" s="305"/>
      <c r="E2833" s="306"/>
      <c r="H2833" s="305"/>
      <c r="I2833" s="306"/>
      <c r="L2833" s="305"/>
      <c r="M2833" s="306"/>
      <c r="P2833" s="305"/>
      <c r="Q2833" s="306"/>
    </row>
    <row r="2834" spans="2:17" s="13" customFormat="1" hidden="1" x14ac:dyDescent="0.4">
      <c r="B2834" s="255"/>
      <c r="C2834" s="256"/>
      <c r="D2834" s="305"/>
      <c r="E2834" s="306"/>
      <c r="H2834" s="305"/>
      <c r="I2834" s="306"/>
      <c r="L2834" s="305"/>
      <c r="M2834" s="306"/>
      <c r="P2834" s="305"/>
      <c r="Q2834" s="306"/>
    </row>
    <row r="2835" spans="2:17" s="13" customFormat="1" hidden="1" x14ac:dyDescent="0.4">
      <c r="B2835" s="255"/>
      <c r="C2835" s="256"/>
      <c r="D2835" s="305"/>
      <c r="E2835" s="306"/>
      <c r="H2835" s="305"/>
      <c r="I2835" s="306"/>
      <c r="L2835" s="305"/>
      <c r="M2835" s="306"/>
      <c r="P2835" s="305"/>
      <c r="Q2835" s="306"/>
    </row>
    <row r="2836" spans="2:17" s="13" customFormat="1" hidden="1" x14ac:dyDescent="0.4">
      <c r="B2836" s="255"/>
      <c r="C2836" s="256"/>
      <c r="D2836" s="305"/>
      <c r="E2836" s="306"/>
      <c r="H2836" s="305"/>
      <c r="I2836" s="306"/>
      <c r="L2836" s="305"/>
      <c r="M2836" s="306"/>
      <c r="P2836" s="305"/>
      <c r="Q2836" s="306"/>
    </row>
    <row r="2837" spans="2:17" s="13" customFormat="1" hidden="1" x14ac:dyDescent="0.4">
      <c r="B2837" s="255"/>
      <c r="C2837" s="256"/>
      <c r="D2837" s="305"/>
      <c r="E2837" s="306"/>
      <c r="H2837" s="305"/>
      <c r="I2837" s="306"/>
      <c r="L2837" s="305"/>
      <c r="M2837" s="306"/>
      <c r="P2837" s="305"/>
      <c r="Q2837" s="306"/>
    </row>
    <row r="2838" spans="2:17" s="13" customFormat="1" hidden="1" x14ac:dyDescent="0.4">
      <c r="B2838" s="255"/>
      <c r="C2838" s="256"/>
      <c r="D2838" s="305"/>
      <c r="E2838" s="306"/>
      <c r="H2838" s="305"/>
      <c r="I2838" s="306"/>
      <c r="L2838" s="305"/>
      <c r="M2838" s="306"/>
      <c r="P2838" s="305"/>
      <c r="Q2838" s="306"/>
    </row>
    <row r="2839" spans="2:17" s="13" customFormat="1" hidden="1" x14ac:dyDescent="0.4">
      <c r="B2839" s="255"/>
      <c r="C2839" s="256"/>
      <c r="D2839" s="305"/>
      <c r="E2839" s="306"/>
      <c r="H2839" s="305"/>
      <c r="I2839" s="306"/>
      <c r="L2839" s="305"/>
      <c r="M2839" s="306"/>
      <c r="P2839" s="305"/>
      <c r="Q2839" s="306"/>
    </row>
    <row r="2840" spans="2:17" s="13" customFormat="1" hidden="1" x14ac:dyDescent="0.4">
      <c r="B2840" s="255"/>
      <c r="C2840" s="256"/>
      <c r="D2840" s="305"/>
      <c r="E2840" s="306"/>
      <c r="H2840" s="305"/>
      <c r="I2840" s="306"/>
      <c r="L2840" s="305"/>
      <c r="M2840" s="306"/>
      <c r="P2840" s="305"/>
      <c r="Q2840" s="306"/>
    </row>
    <row r="2841" spans="2:17" s="13" customFormat="1" hidden="1" x14ac:dyDescent="0.4">
      <c r="B2841" s="255"/>
      <c r="C2841" s="256"/>
      <c r="D2841" s="305"/>
      <c r="E2841" s="306"/>
      <c r="H2841" s="305"/>
      <c r="I2841" s="306"/>
      <c r="L2841" s="305"/>
      <c r="M2841" s="306"/>
      <c r="P2841" s="305"/>
      <c r="Q2841" s="306"/>
    </row>
    <row r="2842" spans="2:17" s="13" customFormat="1" hidden="1" x14ac:dyDescent="0.4">
      <c r="B2842" s="255"/>
      <c r="C2842" s="256"/>
      <c r="D2842" s="305"/>
      <c r="E2842" s="306"/>
      <c r="H2842" s="305"/>
      <c r="I2842" s="306"/>
      <c r="L2842" s="305"/>
      <c r="M2842" s="306"/>
      <c r="P2842" s="305"/>
      <c r="Q2842" s="306"/>
    </row>
    <row r="2843" spans="2:17" s="13" customFormat="1" hidden="1" x14ac:dyDescent="0.4">
      <c r="B2843" s="255"/>
      <c r="C2843" s="256"/>
      <c r="D2843" s="305"/>
      <c r="E2843" s="306"/>
      <c r="H2843" s="305"/>
      <c r="I2843" s="306"/>
      <c r="L2843" s="305"/>
      <c r="M2843" s="306"/>
      <c r="P2843" s="305"/>
      <c r="Q2843" s="306"/>
    </row>
    <row r="2844" spans="2:17" s="13" customFormat="1" hidden="1" x14ac:dyDescent="0.4">
      <c r="B2844" s="255"/>
      <c r="C2844" s="256"/>
      <c r="D2844" s="305"/>
      <c r="E2844" s="306"/>
      <c r="H2844" s="305"/>
      <c r="I2844" s="306"/>
      <c r="L2844" s="305"/>
      <c r="M2844" s="306"/>
      <c r="P2844" s="305"/>
      <c r="Q2844" s="306"/>
    </row>
    <row r="2845" spans="2:17" s="13" customFormat="1" hidden="1" x14ac:dyDescent="0.4">
      <c r="B2845" s="255"/>
      <c r="C2845" s="256"/>
      <c r="D2845" s="305"/>
      <c r="E2845" s="306"/>
      <c r="H2845" s="305"/>
      <c r="I2845" s="306"/>
      <c r="L2845" s="305"/>
      <c r="M2845" s="306"/>
      <c r="P2845" s="305"/>
      <c r="Q2845" s="306"/>
    </row>
    <row r="2846" spans="2:17" s="13" customFormat="1" hidden="1" x14ac:dyDescent="0.4">
      <c r="B2846" s="255"/>
      <c r="C2846" s="256"/>
      <c r="D2846" s="305"/>
      <c r="E2846" s="306"/>
      <c r="H2846" s="305"/>
      <c r="I2846" s="306"/>
      <c r="L2846" s="305"/>
      <c r="M2846" s="306"/>
      <c r="P2846" s="305"/>
      <c r="Q2846" s="306"/>
    </row>
    <row r="2847" spans="2:17" s="13" customFormat="1" hidden="1" x14ac:dyDescent="0.4">
      <c r="B2847" s="255"/>
      <c r="C2847" s="256"/>
      <c r="D2847" s="305"/>
      <c r="E2847" s="306"/>
      <c r="H2847" s="305"/>
      <c r="I2847" s="306"/>
      <c r="L2847" s="305"/>
      <c r="M2847" s="306"/>
      <c r="P2847" s="305"/>
      <c r="Q2847" s="306"/>
    </row>
    <row r="2848" spans="2:17" s="13" customFormat="1" hidden="1" x14ac:dyDescent="0.4">
      <c r="B2848" s="255"/>
      <c r="C2848" s="256"/>
      <c r="D2848" s="305"/>
      <c r="E2848" s="306"/>
      <c r="H2848" s="305"/>
      <c r="I2848" s="306"/>
      <c r="L2848" s="305"/>
      <c r="M2848" s="306"/>
      <c r="P2848" s="305"/>
      <c r="Q2848" s="306"/>
    </row>
    <row r="2849" spans="2:17" s="13" customFormat="1" hidden="1" x14ac:dyDescent="0.4">
      <c r="B2849" s="255"/>
      <c r="C2849" s="256"/>
      <c r="D2849" s="305"/>
      <c r="E2849" s="306"/>
      <c r="H2849" s="305"/>
      <c r="I2849" s="306"/>
      <c r="L2849" s="305"/>
      <c r="M2849" s="306"/>
      <c r="P2849" s="305"/>
      <c r="Q2849" s="306"/>
    </row>
    <row r="2850" spans="2:17" s="13" customFormat="1" hidden="1" x14ac:dyDescent="0.4">
      <c r="B2850" s="255"/>
      <c r="C2850" s="256"/>
      <c r="D2850" s="305"/>
      <c r="E2850" s="306"/>
      <c r="H2850" s="305"/>
      <c r="I2850" s="306"/>
      <c r="L2850" s="305"/>
      <c r="M2850" s="306"/>
      <c r="P2850" s="305"/>
      <c r="Q2850" s="306"/>
    </row>
    <row r="2851" spans="2:17" s="13" customFormat="1" hidden="1" x14ac:dyDescent="0.4">
      <c r="B2851" s="255"/>
      <c r="C2851" s="256"/>
      <c r="D2851" s="305"/>
      <c r="E2851" s="306"/>
      <c r="H2851" s="305"/>
      <c r="I2851" s="306"/>
      <c r="L2851" s="305"/>
      <c r="M2851" s="306"/>
      <c r="P2851" s="305"/>
      <c r="Q2851" s="306"/>
    </row>
    <row r="2852" spans="2:17" s="13" customFormat="1" hidden="1" x14ac:dyDescent="0.4">
      <c r="B2852" s="255"/>
      <c r="C2852" s="256"/>
      <c r="D2852" s="305"/>
      <c r="E2852" s="306"/>
      <c r="H2852" s="305"/>
      <c r="I2852" s="306"/>
      <c r="L2852" s="305"/>
      <c r="M2852" s="306"/>
      <c r="P2852" s="305"/>
      <c r="Q2852" s="306"/>
    </row>
    <row r="2853" spans="2:17" s="13" customFormat="1" hidden="1" x14ac:dyDescent="0.4">
      <c r="B2853" s="255"/>
      <c r="C2853" s="256"/>
      <c r="D2853" s="305"/>
      <c r="E2853" s="306"/>
      <c r="H2853" s="305"/>
      <c r="I2853" s="306"/>
      <c r="L2853" s="305"/>
      <c r="M2853" s="306"/>
      <c r="P2853" s="305"/>
      <c r="Q2853" s="306"/>
    </row>
    <row r="2854" spans="2:17" s="13" customFormat="1" hidden="1" x14ac:dyDescent="0.4">
      <c r="B2854" s="255"/>
      <c r="C2854" s="256"/>
      <c r="D2854" s="305"/>
      <c r="E2854" s="306"/>
      <c r="H2854" s="305"/>
      <c r="I2854" s="306"/>
      <c r="L2854" s="305"/>
      <c r="M2854" s="306"/>
      <c r="P2854" s="305"/>
      <c r="Q2854" s="306"/>
    </row>
    <row r="2855" spans="2:17" s="13" customFormat="1" hidden="1" x14ac:dyDescent="0.4">
      <c r="B2855" s="255"/>
      <c r="C2855" s="256"/>
      <c r="D2855" s="305"/>
      <c r="E2855" s="306"/>
      <c r="H2855" s="305"/>
      <c r="I2855" s="306"/>
      <c r="L2855" s="305"/>
      <c r="M2855" s="306"/>
      <c r="P2855" s="305"/>
      <c r="Q2855" s="306"/>
    </row>
    <row r="2856" spans="2:17" s="13" customFormat="1" hidden="1" x14ac:dyDescent="0.4">
      <c r="B2856" s="255"/>
      <c r="C2856" s="256"/>
      <c r="D2856" s="305"/>
      <c r="E2856" s="306"/>
      <c r="H2856" s="305"/>
      <c r="I2856" s="306"/>
      <c r="L2856" s="305"/>
      <c r="M2856" s="306"/>
      <c r="P2856" s="305"/>
      <c r="Q2856" s="306"/>
    </row>
    <row r="2857" spans="2:17" s="13" customFormat="1" hidden="1" x14ac:dyDescent="0.4">
      <c r="B2857" s="255"/>
      <c r="C2857" s="256"/>
      <c r="D2857" s="305"/>
      <c r="E2857" s="306"/>
      <c r="H2857" s="305"/>
      <c r="I2857" s="306"/>
      <c r="L2857" s="305"/>
      <c r="M2857" s="306"/>
      <c r="P2857" s="305"/>
      <c r="Q2857" s="306"/>
    </row>
    <row r="2858" spans="2:17" s="13" customFormat="1" hidden="1" x14ac:dyDescent="0.4">
      <c r="B2858" s="255"/>
      <c r="C2858" s="256"/>
      <c r="D2858" s="305"/>
      <c r="E2858" s="306"/>
      <c r="H2858" s="305"/>
      <c r="I2858" s="306"/>
      <c r="L2858" s="305"/>
      <c r="M2858" s="306"/>
      <c r="P2858" s="305"/>
      <c r="Q2858" s="306"/>
    </row>
    <row r="2859" spans="2:17" s="13" customFormat="1" hidden="1" x14ac:dyDescent="0.4">
      <c r="B2859" s="255"/>
      <c r="C2859" s="256"/>
      <c r="D2859" s="305"/>
      <c r="E2859" s="306"/>
      <c r="H2859" s="305"/>
      <c r="I2859" s="306"/>
      <c r="L2859" s="305"/>
      <c r="M2859" s="306"/>
      <c r="P2859" s="305"/>
      <c r="Q2859" s="306"/>
    </row>
    <row r="2860" spans="2:17" s="13" customFormat="1" hidden="1" x14ac:dyDescent="0.4">
      <c r="B2860" s="255"/>
      <c r="C2860" s="256"/>
      <c r="D2860" s="305"/>
      <c r="E2860" s="306"/>
      <c r="H2860" s="305"/>
      <c r="I2860" s="306"/>
      <c r="L2860" s="305"/>
      <c r="M2860" s="306"/>
      <c r="P2860" s="305"/>
      <c r="Q2860" s="306"/>
    </row>
    <row r="2861" spans="2:17" s="13" customFormat="1" hidden="1" x14ac:dyDescent="0.4">
      <c r="B2861" s="255"/>
      <c r="C2861" s="256"/>
      <c r="D2861" s="305"/>
      <c r="E2861" s="306"/>
      <c r="H2861" s="305"/>
      <c r="I2861" s="306"/>
      <c r="L2861" s="305"/>
      <c r="M2861" s="306"/>
      <c r="P2861" s="305"/>
      <c r="Q2861" s="306"/>
    </row>
    <row r="2862" spans="2:17" s="13" customFormat="1" hidden="1" x14ac:dyDescent="0.4">
      <c r="B2862" s="255"/>
      <c r="C2862" s="256"/>
      <c r="D2862" s="305"/>
      <c r="E2862" s="306"/>
      <c r="H2862" s="305"/>
      <c r="I2862" s="306"/>
      <c r="L2862" s="305"/>
      <c r="M2862" s="306"/>
      <c r="P2862" s="305"/>
      <c r="Q2862" s="306"/>
    </row>
    <row r="2863" spans="2:17" s="13" customFormat="1" hidden="1" x14ac:dyDescent="0.4">
      <c r="B2863" s="255"/>
      <c r="C2863" s="256"/>
      <c r="D2863" s="305"/>
      <c r="E2863" s="306"/>
      <c r="H2863" s="305"/>
      <c r="I2863" s="306"/>
      <c r="L2863" s="305"/>
      <c r="M2863" s="306"/>
      <c r="P2863" s="305"/>
      <c r="Q2863" s="306"/>
    </row>
    <row r="2864" spans="2:17" s="13" customFormat="1" hidden="1" x14ac:dyDescent="0.4">
      <c r="B2864" s="255"/>
      <c r="C2864" s="256"/>
      <c r="D2864" s="305"/>
      <c r="E2864" s="306"/>
      <c r="H2864" s="305"/>
      <c r="I2864" s="306"/>
      <c r="L2864" s="305"/>
      <c r="M2864" s="306"/>
      <c r="P2864" s="305"/>
      <c r="Q2864" s="306"/>
    </row>
    <row r="2865" spans="2:17" s="13" customFormat="1" hidden="1" x14ac:dyDescent="0.4">
      <c r="B2865" s="255"/>
      <c r="C2865" s="256"/>
      <c r="D2865" s="305"/>
      <c r="E2865" s="306"/>
      <c r="H2865" s="305"/>
      <c r="I2865" s="306"/>
      <c r="L2865" s="305"/>
      <c r="M2865" s="306"/>
      <c r="P2865" s="305"/>
      <c r="Q2865" s="306"/>
    </row>
    <row r="2866" spans="2:17" s="13" customFormat="1" hidden="1" x14ac:dyDescent="0.4">
      <c r="B2866" s="255"/>
      <c r="C2866" s="256"/>
      <c r="D2866" s="305"/>
      <c r="E2866" s="306"/>
      <c r="H2866" s="305"/>
      <c r="I2866" s="306"/>
      <c r="L2866" s="305"/>
      <c r="M2866" s="306"/>
      <c r="P2866" s="305"/>
      <c r="Q2866" s="306"/>
    </row>
    <row r="2867" spans="2:17" s="13" customFormat="1" hidden="1" x14ac:dyDescent="0.4">
      <c r="B2867" s="255"/>
      <c r="C2867" s="256"/>
      <c r="D2867" s="305"/>
      <c r="E2867" s="306"/>
      <c r="H2867" s="305"/>
      <c r="I2867" s="306"/>
      <c r="L2867" s="305"/>
      <c r="M2867" s="306"/>
      <c r="P2867" s="305"/>
      <c r="Q2867" s="306"/>
    </row>
    <row r="2868" spans="2:17" s="13" customFormat="1" hidden="1" x14ac:dyDescent="0.4">
      <c r="B2868" s="255"/>
      <c r="C2868" s="256"/>
      <c r="D2868" s="305"/>
      <c r="E2868" s="306"/>
      <c r="H2868" s="305"/>
      <c r="I2868" s="306"/>
      <c r="L2868" s="305"/>
      <c r="M2868" s="306"/>
      <c r="P2868" s="305"/>
      <c r="Q2868" s="306"/>
    </row>
    <row r="2869" spans="2:17" s="13" customFormat="1" hidden="1" x14ac:dyDescent="0.4">
      <c r="B2869" s="255"/>
      <c r="C2869" s="256"/>
      <c r="D2869" s="305"/>
      <c r="E2869" s="306"/>
      <c r="H2869" s="305"/>
      <c r="I2869" s="306"/>
      <c r="L2869" s="305"/>
      <c r="M2869" s="306"/>
      <c r="P2869" s="305"/>
      <c r="Q2869" s="306"/>
    </row>
    <row r="2870" spans="2:17" s="13" customFormat="1" hidden="1" x14ac:dyDescent="0.4">
      <c r="B2870" s="255"/>
      <c r="C2870" s="256"/>
      <c r="D2870" s="305"/>
      <c r="E2870" s="306"/>
      <c r="H2870" s="305"/>
      <c r="I2870" s="306"/>
      <c r="L2870" s="305"/>
      <c r="M2870" s="306"/>
      <c r="P2870" s="305"/>
      <c r="Q2870" s="306"/>
    </row>
    <row r="2871" spans="2:17" s="13" customFormat="1" hidden="1" x14ac:dyDescent="0.4">
      <c r="B2871" s="255"/>
      <c r="C2871" s="256"/>
      <c r="D2871" s="305"/>
      <c r="E2871" s="306"/>
      <c r="H2871" s="305"/>
      <c r="I2871" s="306"/>
      <c r="L2871" s="305"/>
      <c r="M2871" s="306"/>
      <c r="P2871" s="305"/>
      <c r="Q2871" s="306"/>
    </row>
    <row r="2872" spans="2:17" s="13" customFormat="1" hidden="1" x14ac:dyDescent="0.4">
      <c r="B2872" s="255"/>
      <c r="C2872" s="256"/>
      <c r="D2872" s="305"/>
      <c r="E2872" s="306"/>
      <c r="H2872" s="305"/>
      <c r="I2872" s="306"/>
      <c r="L2872" s="305"/>
      <c r="M2872" s="306"/>
      <c r="P2872" s="305"/>
      <c r="Q2872" s="306"/>
    </row>
    <row r="2873" spans="2:17" s="13" customFormat="1" hidden="1" x14ac:dyDescent="0.4">
      <c r="B2873" s="255"/>
      <c r="C2873" s="256"/>
      <c r="D2873" s="305"/>
      <c r="E2873" s="306"/>
      <c r="H2873" s="305"/>
      <c r="I2873" s="306"/>
      <c r="L2873" s="305"/>
      <c r="M2873" s="306"/>
      <c r="P2873" s="305"/>
      <c r="Q2873" s="306"/>
    </row>
    <row r="2874" spans="2:17" s="13" customFormat="1" hidden="1" x14ac:dyDescent="0.4">
      <c r="B2874" s="255"/>
      <c r="C2874" s="256"/>
      <c r="D2874" s="305"/>
      <c r="E2874" s="306"/>
      <c r="H2874" s="305"/>
      <c r="I2874" s="306"/>
      <c r="L2874" s="305"/>
      <c r="M2874" s="306"/>
      <c r="P2874" s="305"/>
      <c r="Q2874" s="306"/>
    </row>
    <row r="2875" spans="2:17" s="13" customFormat="1" hidden="1" x14ac:dyDescent="0.4">
      <c r="B2875" s="255"/>
      <c r="C2875" s="256"/>
      <c r="D2875" s="305"/>
      <c r="E2875" s="306"/>
      <c r="H2875" s="305"/>
      <c r="I2875" s="306"/>
      <c r="L2875" s="305"/>
      <c r="M2875" s="306"/>
      <c r="P2875" s="305"/>
      <c r="Q2875" s="306"/>
    </row>
    <row r="2876" spans="2:17" s="13" customFormat="1" hidden="1" x14ac:dyDescent="0.4">
      <c r="B2876" s="255"/>
      <c r="C2876" s="256"/>
      <c r="D2876" s="305"/>
      <c r="E2876" s="306"/>
      <c r="H2876" s="305"/>
      <c r="I2876" s="306"/>
      <c r="L2876" s="305"/>
      <c r="M2876" s="306"/>
      <c r="P2876" s="305"/>
      <c r="Q2876" s="306"/>
    </row>
    <row r="2877" spans="2:17" s="13" customFormat="1" hidden="1" x14ac:dyDescent="0.4">
      <c r="B2877" s="255"/>
      <c r="C2877" s="256"/>
      <c r="D2877" s="305"/>
      <c r="E2877" s="306"/>
      <c r="H2877" s="305"/>
      <c r="I2877" s="306"/>
      <c r="L2877" s="305"/>
      <c r="M2877" s="306"/>
      <c r="P2877" s="305"/>
      <c r="Q2877" s="306"/>
    </row>
    <row r="2878" spans="2:17" s="13" customFormat="1" hidden="1" x14ac:dyDescent="0.4">
      <c r="B2878" s="255"/>
      <c r="C2878" s="256"/>
      <c r="D2878" s="305"/>
      <c r="E2878" s="306"/>
      <c r="H2878" s="305"/>
      <c r="I2878" s="306"/>
      <c r="L2878" s="305"/>
      <c r="M2878" s="306"/>
      <c r="P2878" s="305"/>
      <c r="Q2878" s="306"/>
    </row>
    <row r="2879" spans="2:17" s="13" customFormat="1" hidden="1" x14ac:dyDescent="0.4">
      <c r="B2879" s="255"/>
      <c r="C2879" s="256"/>
      <c r="D2879" s="305"/>
      <c r="E2879" s="306"/>
      <c r="H2879" s="305"/>
      <c r="I2879" s="306"/>
      <c r="L2879" s="305"/>
      <c r="M2879" s="306"/>
      <c r="P2879" s="305"/>
      <c r="Q2879" s="306"/>
    </row>
    <row r="2880" spans="2:17" s="13" customFormat="1" hidden="1" x14ac:dyDescent="0.4">
      <c r="B2880" s="255"/>
      <c r="C2880" s="256"/>
      <c r="D2880" s="305"/>
      <c r="E2880" s="306"/>
      <c r="H2880" s="305"/>
      <c r="I2880" s="306"/>
      <c r="L2880" s="305"/>
      <c r="M2880" s="306"/>
      <c r="P2880" s="305"/>
      <c r="Q2880" s="306"/>
    </row>
    <row r="2881" spans="2:17" s="13" customFormat="1" hidden="1" x14ac:dyDescent="0.4">
      <c r="B2881" s="255"/>
      <c r="C2881" s="256"/>
      <c r="D2881" s="305"/>
      <c r="E2881" s="306"/>
      <c r="H2881" s="305"/>
      <c r="I2881" s="306"/>
      <c r="L2881" s="305"/>
      <c r="M2881" s="306"/>
      <c r="P2881" s="305"/>
      <c r="Q2881" s="306"/>
    </row>
    <row r="2882" spans="2:17" s="13" customFormat="1" hidden="1" x14ac:dyDescent="0.4">
      <c r="B2882" s="255"/>
      <c r="C2882" s="256"/>
      <c r="D2882" s="305"/>
      <c r="E2882" s="306"/>
      <c r="H2882" s="305"/>
      <c r="I2882" s="306"/>
      <c r="L2882" s="305"/>
      <c r="M2882" s="306"/>
      <c r="P2882" s="305"/>
      <c r="Q2882" s="306"/>
    </row>
    <row r="2883" spans="2:17" s="13" customFormat="1" hidden="1" x14ac:dyDescent="0.4">
      <c r="B2883" s="255"/>
      <c r="C2883" s="256"/>
      <c r="D2883" s="305"/>
      <c r="E2883" s="306"/>
      <c r="H2883" s="305"/>
      <c r="I2883" s="306"/>
      <c r="L2883" s="305"/>
      <c r="M2883" s="306"/>
      <c r="P2883" s="305"/>
      <c r="Q2883" s="306"/>
    </row>
    <row r="2884" spans="2:17" s="13" customFormat="1" hidden="1" x14ac:dyDescent="0.4">
      <c r="B2884" s="255"/>
      <c r="C2884" s="256"/>
      <c r="D2884" s="305"/>
      <c r="E2884" s="306"/>
      <c r="H2884" s="305"/>
      <c r="I2884" s="306"/>
      <c r="L2884" s="305"/>
      <c r="M2884" s="306"/>
      <c r="P2884" s="305"/>
      <c r="Q2884" s="306"/>
    </row>
    <row r="2885" spans="2:17" s="13" customFormat="1" hidden="1" x14ac:dyDescent="0.4">
      <c r="B2885" s="255"/>
      <c r="C2885" s="256"/>
      <c r="D2885" s="305"/>
      <c r="E2885" s="306"/>
      <c r="H2885" s="305"/>
      <c r="I2885" s="306"/>
      <c r="L2885" s="305"/>
      <c r="M2885" s="306"/>
      <c r="P2885" s="305"/>
      <c r="Q2885" s="306"/>
    </row>
    <row r="2886" spans="2:17" s="13" customFormat="1" hidden="1" x14ac:dyDescent="0.4">
      <c r="B2886" s="255"/>
      <c r="C2886" s="256"/>
      <c r="D2886" s="305"/>
      <c r="E2886" s="306"/>
      <c r="H2886" s="305"/>
      <c r="I2886" s="306"/>
      <c r="L2886" s="305"/>
      <c r="M2886" s="306"/>
      <c r="P2886" s="305"/>
      <c r="Q2886" s="306"/>
    </row>
    <row r="2887" spans="2:17" s="13" customFormat="1" hidden="1" x14ac:dyDescent="0.4">
      <c r="B2887" s="255"/>
      <c r="C2887" s="256"/>
      <c r="D2887" s="305"/>
      <c r="E2887" s="306"/>
      <c r="H2887" s="305"/>
      <c r="I2887" s="306"/>
      <c r="L2887" s="305"/>
      <c r="M2887" s="306"/>
      <c r="P2887" s="305"/>
      <c r="Q2887" s="306"/>
    </row>
    <row r="2888" spans="2:17" s="13" customFormat="1" hidden="1" x14ac:dyDescent="0.4">
      <c r="B2888" s="255"/>
      <c r="C2888" s="256"/>
      <c r="D2888" s="305"/>
      <c r="E2888" s="306"/>
      <c r="H2888" s="305"/>
      <c r="I2888" s="306"/>
      <c r="L2888" s="305"/>
      <c r="M2888" s="306"/>
      <c r="P2888" s="305"/>
      <c r="Q2888" s="306"/>
    </row>
    <row r="2889" spans="2:17" s="13" customFormat="1" hidden="1" x14ac:dyDescent="0.4">
      <c r="B2889" s="255"/>
      <c r="C2889" s="256"/>
      <c r="D2889" s="305"/>
      <c r="E2889" s="306"/>
      <c r="H2889" s="305"/>
      <c r="I2889" s="306"/>
      <c r="L2889" s="305"/>
      <c r="M2889" s="306"/>
      <c r="P2889" s="305"/>
      <c r="Q2889" s="306"/>
    </row>
    <row r="2890" spans="2:17" s="13" customFormat="1" hidden="1" x14ac:dyDescent="0.4">
      <c r="B2890" s="255"/>
      <c r="C2890" s="256"/>
      <c r="D2890" s="305"/>
      <c r="E2890" s="306"/>
      <c r="H2890" s="305"/>
      <c r="I2890" s="306"/>
      <c r="L2890" s="305"/>
      <c r="M2890" s="306"/>
      <c r="P2890" s="305"/>
      <c r="Q2890" s="306"/>
    </row>
    <row r="2891" spans="2:17" s="13" customFormat="1" hidden="1" x14ac:dyDescent="0.4">
      <c r="B2891" s="255"/>
      <c r="C2891" s="256"/>
      <c r="D2891" s="305"/>
      <c r="E2891" s="306"/>
      <c r="H2891" s="305"/>
      <c r="I2891" s="306"/>
      <c r="L2891" s="305"/>
      <c r="M2891" s="306"/>
      <c r="P2891" s="305"/>
      <c r="Q2891" s="306"/>
    </row>
    <row r="2892" spans="2:17" s="13" customFormat="1" hidden="1" x14ac:dyDescent="0.4">
      <c r="B2892" s="255"/>
      <c r="C2892" s="256"/>
      <c r="D2892" s="305"/>
      <c r="E2892" s="306"/>
      <c r="H2892" s="305"/>
      <c r="I2892" s="306"/>
      <c r="L2892" s="305"/>
      <c r="M2892" s="306"/>
      <c r="P2892" s="305"/>
      <c r="Q2892" s="306"/>
    </row>
    <row r="2893" spans="2:17" s="13" customFormat="1" hidden="1" x14ac:dyDescent="0.4">
      <c r="B2893" s="255"/>
      <c r="C2893" s="256"/>
      <c r="D2893" s="305"/>
      <c r="E2893" s="306"/>
      <c r="H2893" s="305"/>
      <c r="I2893" s="306"/>
      <c r="L2893" s="305"/>
      <c r="M2893" s="306"/>
      <c r="P2893" s="305"/>
      <c r="Q2893" s="306"/>
    </row>
    <row r="2894" spans="2:17" s="13" customFormat="1" hidden="1" x14ac:dyDescent="0.4">
      <c r="B2894" s="255"/>
      <c r="C2894" s="256"/>
      <c r="D2894" s="305"/>
      <c r="E2894" s="306"/>
      <c r="H2894" s="305"/>
      <c r="I2894" s="306"/>
      <c r="L2894" s="305"/>
      <c r="M2894" s="306"/>
      <c r="P2894" s="305"/>
      <c r="Q2894" s="306"/>
    </row>
    <row r="2895" spans="2:17" s="13" customFormat="1" hidden="1" x14ac:dyDescent="0.4">
      <c r="B2895" s="255"/>
      <c r="C2895" s="256"/>
      <c r="D2895" s="305"/>
      <c r="E2895" s="306"/>
      <c r="H2895" s="305"/>
      <c r="I2895" s="306"/>
      <c r="L2895" s="305"/>
      <c r="M2895" s="306"/>
      <c r="P2895" s="305"/>
      <c r="Q2895" s="306"/>
    </row>
    <row r="2896" spans="2:17" s="13" customFormat="1" hidden="1" x14ac:dyDescent="0.4">
      <c r="B2896" s="255"/>
      <c r="C2896" s="256"/>
      <c r="D2896" s="305"/>
      <c r="E2896" s="306"/>
      <c r="H2896" s="305"/>
      <c r="I2896" s="306"/>
      <c r="L2896" s="305"/>
      <c r="M2896" s="306"/>
      <c r="P2896" s="305"/>
      <c r="Q2896" s="306"/>
    </row>
    <row r="2897" spans="2:17" s="13" customFormat="1" hidden="1" x14ac:dyDescent="0.4">
      <c r="B2897" s="255"/>
      <c r="C2897" s="256"/>
      <c r="D2897" s="305"/>
      <c r="E2897" s="306"/>
      <c r="H2897" s="305"/>
      <c r="I2897" s="306"/>
      <c r="L2897" s="305"/>
      <c r="M2897" s="306"/>
      <c r="P2897" s="305"/>
      <c r="Q2897" s="306"/>
    </row>
    <row r="2898" spans="2:17" s="13" customFormat="1" hidden="1" x14ac:dyDescent="0.4">
      <c r="B2898" s="255"/>
      <c r="C2898" s="256"/>
      <c r="D2898" s="305"/>
      <c r="E2898" s="306"/>
      <c r="H2898" s="305"/>
      <c r="I2898" s="306"/>
      <c r="L2898" s="305"/>
      <c r="M2898" s="306"/>
      <c r="P2898" s="305"/>
      <c r="Q2898" s="306"/>
    </row>
    <row r="2899" spans="2:17" s="13" customFormat="1" hidden="1" x14ac:dyDescent="0.4">
      <c r="B2899" s="255"/>
      <c r="C2899" s="256"/>
      <c r="D2899" s="305"/>
      <c r="E2899" s="306"/>
      <c r="H2899" s="305"/>
      <c r="I2899" s="306"/>
      <c r="L2899" s="305"/>
      <c r="M2899" s="306"/>
      <c r="P2899" s="305"/>
      <c r="Q2899" s="306"/>
    </row>
    <row r="2900" spans="2:17" s="13" customFormat="1" hidden="1" x14ac:dyDescent="0.4">
      <c r="B2900" s="255"/>
      <c r="C2900" s="256"/>
      <c r="D2900" s="305"/>
      <c r="E2900" s="306"/>
      <c r="H2900" s="305"/>
      <c r="I2900" s="306"/>
      <c r="L2900" s="305"/>
      <c r="M2900" s="306"/>
      <c r="P2900" s="305"/>
      <c r="Q2900" s="306"/>
    </row>
    <row r="2901" spans="2:17" s="13" customFormat="1" hidden="1" x14ac:dyDescent="0.4">
      <c r="B2901" s="255"/>
      <c r="C2901" s="256"/>
      <c r="D2901" s="305"/>
      <c r="E2901" s="306"/>
      <c r="H2901" s="305"/>
      <c r="I2901" s="306"/>
      <c r="L2901" s="305"/>
      <c r="M2901" s="306"/>
      <c r="P2901" s="305"/>
      <c r="Q2901" s="306"/>
    </row>
    <row r="2902" spans="2:17" s="13" customFormat="1" hidden="1" x14ac:dyDescent="0.4">
      <c r="B2902" s="255"/>
      <c r="C2902" s="256"/>
      <c r="D2902" s="305"/>
      <c r="E2902" s="306"/>
      <c r="H2902" s="305"/>
      <c r="I2902" s="306"/>
      <c r="L2902" s="305"/>
      <c r="M2902" s="306"/>
      <c r="P2902" s="305"/>
      <c r="Q2902" s="306"/>
    </row>
    <row r="2903" spans="2:17" s="13" customFormat="1" hidden="1" x14ac:dyDescent="0.4">
      <c r="B2903" s="255"/>
      <c r="C2903" s="256"/>
      <c r="D2903" s="305"/>
      <c r="E2903" s="306"/>
      <c r="H2903" s="305"/>
      <c r="I2903" s="306"/>
      <c r="L2903" s="305"/>
      <c r="M2903" s="306"/>
      <c r="P2903" s="305"/>
      <c r="Q2903" s="306"/>
    </row>
    <row r="2904" spans="2:17" s="13" customFormat="1" hidden="1" x14ac:dyDescent="0.4">
      <c r="B2904" s="255"/>
      <c r="C2904" s="256"/>
      <c r="D2904" s="305"/>
      <c r="E2904" s="306"/>
      <c r="H2904" s="305"/>
      <c r="I2904" s="306"/>
      <c r="L2904" s="305"/>
      <c r="M2904" s="306"/>
      <c r="P2904" s="305"/>
      <c r="Q2904" s="306"/>
    </row>
    <row r="2905" spans="2:17" s="13" customFormat="1" hidden="1" x14ac:dyDescent="0.4">
      <c r="B2905" s="255"/>
      <c r="C2905" s="256"/>
      <c r="D2905" s="305"/>
      <c r="E2905" s="306"/>
      <c r="H2905" s="305"/>
      <c r="I2905" s="306"/>
      <c r="L2905" s="305"/>
      <c r="M2905" s="306"/>
      <c r="P2905" s="305"/>
      <c r="Q2905" s="306"/>
    </row>
    <row r="2906" spans="2:17" s="13" customFormat="1" hidden="1" x14ac:dyDescent="0.4">
      <c r="B2906" s="255"/>
      <c r="C2906" s="256"/>
      <c r="D2906" s="305"/>
      <c r="E2906" s="306"/>
      <c r="H2906" s="305"/>
      <c r="I2906" s="306"/>
      <c r="L2906" s="305"/>
      <c r="M2906" s="306"/>
      <c r="P2906" s="305"/>
      <c r="Q2906" s="306"/>
    </row>
    <row r="2907" spans="2:17" s="13" customFormat="1" hidden="1" x14ac:dyDescent="0.4">
      <c r="B2907" s="255"/>
      <c r="C2907" s="256"/>
      <c r="D2907" s="305"/>
      <c r="E2907" s="306"/>
      <c r="H2907" s="305"/>
      <c r="I2907" s="306"/>
      <c r="L2907" s="305"/>
      <c r="M2907" s="306"/>
      <c r="P2907" s="305"/>
      <c r="Q2907" s="306"/>
    </row>
    <row r="2908" spans="2:17" s="13" customFormat="1" hidden="1" x14ac:dyDescent="0.4">
      <c r="B2908" s="255"/>
      <c r="C2908" s="256"/>
      <c r="D2908" s="305"/>
      <c r="E2908" s="306"/>
      <c r="H2908" s="305"/>
      <c r="I2908" s="306"/>
      <c r="L2908" s="305"/>
      <c r="M2908" s="306"/>
      <c r="P2908" s="305"/>
      <c r="Q2908" s="306"/>
    </row>
    <row r="2909" spans="2:17" s="13" customFormat="1" hidden="1" x14ac:dyDescent="0.4">
      <c r="B2909" s="255"/>
      <c r="C2909" s="256"/>
      <c r="D2909" s="305"/>
      <c r="E2909" s="306"/>
      <c r="H2909" s="305"/>
      <c r="I2909" s="306"/>
      <c r="L2909" s="305"/>
      <c r="M2909" s="306"/>
      <c r="P2909" s="305"/>
      <c r="Q2909" s="306"/>
    </row>
    <row r="2910" spans="2:17" s="13" customFormat="1" hidden="1" x14ac:dyDescent="0.4">
      <c r="B2910" s="255"/>
      <c r="C2910" s="256"/>
      <c r="D2910" s="305"/>
      <c r="E2910" s="306"/>
      <c r="H2910" s="305"/>
      <c r="I2910" s="306"/>
      <c r="L2910" s="305"/>
      <c r="M2910" s="306"/>
      <c r="P2910" s="305"/>
      <c r="Q2910" s="306"/>
    </row>
    <row r="2911" spans="2:17" s="13" customFormat="1" hidden="1" x14ac:dyDescent="0.4">
      <c r="B2911" s="255"/>
      <c r="C2911" s="256"/>
      <c r="D2911" s="305"/>
      <c r="E2911" s="306"/>
      <c r="H2911" s="305"/>
      <c r="I2911" s="306"/>
      <c r="L2911" s="305"/>
      <c r="M2911" s="306"/>
      <c r="P2911" s="305"/>
      <c r="Q2911" s="306"/>
    </row>
    <row r="2912" spans="2:17" s="13" customFormat="1" hidden="1" x14ac:dyDescent="0.4">
      <c r="B2912" s="255"/>
      <c r="C2912" s="256"/>
      <c r="D2912" s="305"/>
      <c r="E2912" s="306"/>
      <c r="H2912" s="305"/>
      <c r="I2912" s="306"/>
      <c r="L2912" s="305"/>
      <c r="M2912" s="306"/>
      <c r="P2912" s="305"/>
      <c r="Q2912" s="306"/>
    </row>
    <row r="2913" spans="2:17" s="13" customFormat="1" hidden="1" x14ac:dyDescent="0.4">
      <c r="B2913" s="255"/>
      <c r="C2913" s="256"/>
      <c r="D2913" s="305"/>
      <c r="E2913" s="306"/>
      <c r="H2913" s="305"/>
      <c r="I2913" s="306"/>
      <c r="L2913" s="305"/>
      <c r="M2913" s="306"/>
      <c r="P2913" s="305"/>
      <c r="Q2913" s="306"/>
    </row>
    <row r="2914" spans="2:17" s="13" customFormat="1" hidden="1" x14ac:dyDescent="0.4">
      <c r="B2914" s="255"/>
      <c r="C2914" s="256"/>
      <c r="D2914" s="305"/>
      <c r="E2914" s="306"/>
      <c r="H2914" s="305"/>
      <c r="I2914" s="306"/>
      <c r="L2914" s="305"/>
      <c r="M2914" s="306"/>
      <c r="P2914" s="305"/>
      <c r="Q2914" s="306"/>
    </row>
    <row r="2915" spans="2:17" s="13" customFormat="1" hidden="1" x14ac:dyDescent="0.4">
      <c r="B2915" s="255"/>
      <c r="C2915" s="256"/>
      <c r="D2915" s="305"/>
      <c r="E2915" s="306"/>
      <c r="H2915" s="305"/>
      <c r="I2915" s="306"/>
      <c r="L2915" s="305"/>
      <c r="M2915" s="306"/>
      <c r="P2915" s="305"/>
      <c r="Q2915" s="306"/>
    </row>
    <row r="2916" spans="2:17" s="13" customFormat="1" hidden="1" x14ac:dyDescent="0.4">
      <c r="B2916" s="255"/>
      <c r="C2916" s="256"/>
      <c r="D2916" s="305"/>
      <c r="E2916" s="306"/>
      <c r="H2916" s="305"/>
      <c r="I2916" s="306"/>
      <c r="L2916" s="305"/>
      <c r="M2916" s="306"/>
      <c r="P2916" s="305"/>
      <c r="Q2916" s="306"/>
    </row>
    <row r="2917" spans="2:17" s="13" customFormat="1" hidden="1" x14ac:dyDescent="0.4">
      <c r="B2917" s="255"/>
      <c r="C2917" s="256"/>
      <c r="D2917" s="305"/>
      <c r="E2917" s="306"/>
      <c r="H2917" s="305"/>
      <c r="I2917" s="306"/>
      <c r="L2917" s="305"/>
      <c r="M2917" s="306"/>
      <c r="P2917" s="305"/>
      <c r="Q2917" s="306"/>
    </row>
    <row r="2918" spans="2:17" s="13" customFormat="1" hidden="1" x14ac:dyDescent="0.4">
      <c r="B2918" s="255"/>
      <c r="C2918" s="256"/>
      <c r="D2918" s="305"/>
      <c r="E2918" s="306"/>
      <c r="H2918" s="305"/>
      <c r="I2918" s="306"/>
      <c r="L2918" s="305"/>
      <c r="M2918" s="306"/>
      <c r="P2918" s="305"/>
      <c r="Q2918" s="306"/>
    </row>
    <row r="2919" spans="2:17" s="13" customFormat="1" hidden="1" x14ac:dyDescent="0.4">
      <c r="B2919" s="255"/>
      <c r="C2919" s="256"/>
      <c r="D2919" s="305"/>
      <c r="E2919" s="306"/>
      <c r="H2919" s="305"/>
      <c r="I2919" s="306"/>
      <c r="L2919" s="305"/>
      <c r="M2919" s="306"/>
      <c r="P2919" s="305"/>
      <c r="Q2919" s="306"/>
    </row>
    <row r="2920" spans="2:17" s="13" customFormat="1" hidden="1" x14ac:dyDescent="0.4">
      <c r="B2920" s="255"/>
      <c r="C2920" s="256"/>
      <c r="D2920" s="305"/>
      <c r="E2920" s="306"/>
      <c r="H2920" s="305"/>
      <c r="I2920" s="306"/>
      <c r="L2920" s="305"/>
      <c r="M2920" s="306"/>
      <c r="P2920" s="305"/>
      <c r="Q2920" s="306"/>
    </row>
    <row r="2921" spans="2:17" s="13" customFormat="1" hidden="1" x14ac:dyDescent="0.4">
      <c r="B2921" s="255"/>
      <c r="C2921" s="256"/>
      <c r="D2921" s="305"/>
      <c r="E2921" s="306"/>
      <c r="H2921" s="305"/>
      <c r="I2921" s="306"/>
      <c r="L2921" s="305"/>
      <c r="M2921" s="306"/>
      <c r="P2921" s="305"/>
      <c r="Q2921" s="306"/>
    </row>
    <row r="2922" spans="2:17" s="13" customFormat="1" hidden="1" x14ac:dyDescent="0.4">
      <c r="B2922" s="255"/>
      <c r="C2922" s="256"/>
      <c r="D2922" s="305"/>
      <c r="E2922" s="306"/>
      <c r="H2922" s="305"/>
      <c r="I2922" s="306"/>
      <c r="L2922" s="305"/>
      <c r="M2922" s="306"/>
      <c r="P2922" s="305"/>
      <c r="Q2922" s="306"/>
    </row>
    <row r="2923" spans="2:17" s="13" customFormat="1" hidden="1" x14ac:dyDescent="0.4">
      <c r="B2923" s="255"/>
      <c r="C2923" s="256"/>
      <c r="D2923" s="305"/>
      <c r="E2923" s="306"/>
      <c r="H2923" s="305"/>
      <c r="I2923" s="306"/>
      <c r="L2923" s="305"/>
      <c r="M2923" s="306"/>
      <c r="P2923" s="305"/>
      <c r="Q2923" s="306"/>
    </row>
    <row r="2924" spans="2:17" s="13" customFormat="1" hidden="1" x14ac:dyDescent="0.4">
      <c r="B2924" s="255"/>
      <c r="C2924" s="256"/>
      <c r="D2924" s="305"/>
      <c r="E2924" s="306"/>
      <c r="H2924" s="305"/>
      <c r="I2924" s="306"/>
      <c r="L2924" s="305"/>
      <c r="M2924" s="306"/>
      <c r="P2924" s="305"/>
      <c r="Q2924" s="306"/>
    </row>
    <row r="2925" spans="2:17" s="13" customFormat="1" hidden="1" x14ac:dyDescent="0.4">
      <c r="B2925" s="255"/>
      <c r="C2925" s="256"/>
      <c r="D2925" s="305"/>
      <c r="E2925" s="306"/>
      <c r="H2925" s="305"/>
      <c r="I2925" s="306"/>
      <c r="L2925" s="305"/>
      <c r="M2925" s="306"/>
      <c r="P2925" s="305"/>
      <c r="Q2925" s="306"/>
    </row>
    <row r="2926" spans="2:17" s="13" customFormat="1" hidden="1" x14ac:dyDescent="0.4">
      <c r="B2926" s="255"/>
      <c r="C2926" s="256"/>
      <c r="D2926" s="305"/>
      <c r="E2926" s="306"/>
      <c r="H2926" s="305"/>
      <c r="I2926" s="306"/>
      <c r="L2926" s="305"/>
      <c r="M2926" s="306"/>
      <c r="P2926" s="305"/>
      <c r="Q2926" s="306"/>
    </row>
    <row r="2927" spans="2:17" s="13" customFormat="1" hidden="1" x14ac:dyDescent="0.4">
      <c r="B2927" s="255"/>
      <c r="C2927" s="256"/>
      <c r="D2927" s="305"/>
      <c r="E2927" s="306"/>
      <c r="H2927" s="305"/>
      <c r="I2927" s="306"/>
      <c r="L2927" s="305"/>
      <c r="M2927" s="306"/>
      <c r="P2927" s="305"/>
      <c r="Q2927" s="306"/>
    </row>
    <row r="2928" spans="2:17" s="13" customFormat="1" hidden="1" x14ac:dyDescent="0.4">
      <c r="B2928" s="255"/>
      <c r="C2928" s="256"/>
      <c r="D2928" s="305"/>
      <c r="E2928" s="306"/>
      <c r="H2928" s="305"/>
      <c r="I2928" s="306"/>
      <c r="L2928" s="305"/>
      <c r="M2928" s="306"/>
      <c r="P2928" s="305"/>
      <c r="Q2928" s="306"/>
    </row>
    <row r="2929" spans="2:17" s="13" customFormat="1" hidden="1" x14ac:dyDescent="0.4">
      <c r="B2929" s="255"/>
      <c r="C2929" s="256"/>
      <c r="D2929" s="305"/>
      <c r="E2929" s="306"/>
      <c r="H2929" s="305"/>
      <c r="I2929" s="306"/>
      <c r="L2929" s="305"/>
      <c r="M2929" s="306"/>
      <c r="P2929" s="305"/>
      <c r="Q2929" s="306"/>
    </row>
    <row r="2930" spans="2:17" s="13" customFormat="1" hidden="1" x14ac:dyDescent="0.4">
      <c r="B2930" s="255"/>
      <c r="C2930" s="256"/>
      <c r="D2930" s="305"/>
      <c r="E2930" s="306"/>
      <c r="H2930" s="305"/>
      <c r="I2930" s="306"/>
      <c r="L2930" s="305"/>
      <c r="M2930" s="306"/>
      <c r="P2930" s="305"/>
      <c r="Q2930" s="306"/>
    </row>
    <row r="2931" spans="2:17" s="13" customFormat="1" hidden="1" x14ac:dyDescent="0.4">
      <c r="B2931" s="255"/>
      <c r="C2931" s="256"/>
      <c r="D2931" s="305"/>
      <c r="E2931" s="306"/>
      <c r="H2931" s="305"/>
      <c r="I2931" s="306"/>
      <c r="L2931" s="305"/>
      <c r="M2931" s="306"/>
      <c r="P2931" s="305"/>
      <c r="Q2931" s="306"/>
    </row>
    <row r="2932" spans="2:17" s="13" customFormat="1" hidden="1" x14ac:dyDescent="0.4">
      <c r="B2932" s="255"/>
      <c r="C2932" s="256"/>
      <c r="D2932" s="305"/>
      <c r="E2932" s="306"/>
      <c r="H2932" s="305"/>
      <c r="I2932" s="306"/>
      <c r="L2932" s="305"/>
      <c r="M2932" s="306"/>
      <c r="P2932" s="305"/>
      <c r="Q2932" s="306"/>
    </row>
    <row r="2933" spans="2:17" s="13" customFormat="1" hidden="1" x14ac:dyDescent="0.4">
      <c r="B2933" s="255"/>
      <c r="C2933" s="256"/>
      <c r="D2933" s="305"/>
      <c r="E2933" s="306"/>
      <c r="H2933" s="305"/>
      <c r="I2933" s="306"/>
      <c r="L2933" s="305"/>
      <c r="M2933" s="306"/>
      <c r="P2933" s="305"/>
      <c r="Q2933" s="306"/>
    </row>
    <row r="2934" spans="2:17" s="13" customFormat="1" hidden="1" x14ac:dyDescent="0.4">
      <c r="B2934" s="255"/>
      <c r="C2934" s="256"/>
      <c r="D2934" s="305"/>
      <c r="E2934" s="306"/>
      <c r="H2934" s="305"/>
      <c r="I2934" s="306"/>
      <c r="L2934" s="305"/>
      <c r="M2934" s="306"/>
      <c r="P2934" s="305"/>
      <c r="Q2934" s="306"/>
    </row>
    <row r="2935" spans="2:17" s="13" customFormat="1" hidden="1" x14ac:dyDescent="0.4">
      <c r="B2935" s="255"/>
      <c r="C2935" s="256"/>
      <c r="D2935" s="305"/>
      <c r="E2935" s="306"/>
      <c r="H2935" s="305"/>
      <c r="I2935" s="306"/>
      <c r="L2935" s="305"/>
      <c r="M2935" s="306"/>
      <c r="P2935" s="305"/>
      <c r="Q2935" s="306"/>
    </row>
    <row r="2936" spans="2:17" s="13" customFormat="1" hidden="1" x14ac:dyDescent="0.4">
      <c r="B2936" s="255"/>
      <c r="C2936" s="256"/>
      <c r="D2936" s="305"/>
      <c r="E2936" s="306"/>
      <c r="H2936" s="305"/>
      <c r="I2936" s="306"/>
      <c r="L2936" s="305"/>
      <c r="M2936" s="306"/>
      <c r="P2936" s="305"/>
      <c r="Q2936" s="306"/>
    </row>
    <row r="2937" spans="2:17" s="13" customFormat="1" hidden="1" x14ac:dyDescent="0.4">
      <c r="B2937" s="255"/>
      <c r="C2937" s="256"/>
      <c r="D2937" s="305"/>
      <c r="E2937" s="306"/>
      <c r="H2937" s="305"/>
      <c r="I2937" s="306"/>
      <c r="L2937" s="305"/>
      <c r="M2937" s="306"/>
      <c r="P2937" s="305"/>
      <c r="Q2937" s="306"/>
    </row>
    <row r="2938" spans="2:17" s="13" customFormat="1" hidden="1" x14ac:dyDescent="0.4">
      <c r="B2938" s="255"/>
      <c r="C2938" s="256"/>
      <c r="D2938" s="305"/>
      <c r="E2938" s="306"/>
      <c r="H2938" s="305"/>
      <c r="I2938" s="306"/>
      <c r="L2938" s="305"/>
      <c r="M2938" s="306"/>
      <c r="P2938" s="305"/>
      <c r="Q2938" s="306"/>
    </row>
    <row r="2939" spans="2:17" s="13" customFormat="1" hidden="1" x14ac:dyDescent="0.4">
      <c r="B2939" s="255"/>
      <c r="C2939" s="256"/>
      <c r="D2939" s="305"/>
      <c r="E2939" s="306"/>
      <c r="H2939" s="305"/>
      <c r="I2939" s="306"/>
      <c r="L2939" s="305"/>
      <c r="M2939" s="306"/>
      <c r="P2939" s="305"/>
      <c r="Q2939" s="306"/>
    </row>
    <row r="2940" spans="2:17" s="13" customFormat="1" hidden="1" x14ac:dyDescent="0.4">
      <c r="B2940" s="255"/>
      <c r="C2940" s="256"/>
      <c r="D2940" s="305"/>
      <c r="E2940" s="306"/>
      <c r="H2940" s="305"/>
      <c r="I2940" s="306"/>
      <c r="L2940" s="305"/>
      <c r="M2940" s="306"/>
      <c r="P2940" s="305"/>
      <c r="Q2940" s="306"/>
    </row>
    <row r="2941" spans="2:17" s="13" customFormat="1" hidden="1" x14ac:dyDescent="0.4">
      <c r="B2941" s="255"/>
      <c r="C2941" s="256"/>
      <c r="D2941" s="305"/>
      <c r="E2941" s="306"/>
      <c r="H2941" s="305"/>
      <c r="I2941" s="306"/>
      <c r="L2941" s="305"/>
      <c r="M2941" s="306"/>
      <c r="P2941" s="305"/>
      <c r="Q2941" s="306"/>
    </row>
    <row r="2942" spans="2:17" s="13" customFormat="1" hidden="1" x14ac:dyDescent="0.4">
      <c r="B2942" s="255"/>
      <c r="C2942" s="256"/>
      <c r="D2942" s="305"/>
      <c r="E2942" s="306"/>
      <c r="H2942" s="305"/>
      <c r="I2942" s="306"/>
      <c r="L2942" s="305"/>
      <c r="M2942" s="306"/>
      <c r="P2942" s="305"/>
      <c r="Q2942" s="306"/>
    </row>
    <row r="2943" spans="2:17" s="13" customFormat="1" hidden="1" x14ac:dyDescent="0.4">
      <c r="B2943" s="255"/>
      <c r="C2943" s="256"/>
      <c r="D2943" s="305"/>
      <c r="E2943" s="306"/>
      <c r="H2943" s="305"/>
      <c r="I2943" s="306"/>
      <c r="L2943" s="305"/>
      <c r="M2943" s="306"/>
      <c r="P2943" s="305"/>
      <c r="Q2943" s="306"/>
    </row>
    <row r="2944" spans="2:17" s="13" customFormat="1" hidden="1" x14ac:dyDescent="0.4">
      <c r="B2944" s="255"/>
      <c r="C2944" s="256"/>
      <c r="D2944" s="305"/>
      <c r="E2944" s="306"/>
      <c r="H2944" s="305"/>
      <c r="I2944" s="306"/>
      <c r="L2944" s="305"/>
      <c r="M2944" s="306"/>
      <c r="P2944" s="305"/>
      <c r="Q2944" s="306"/>
    </row>
    <row r="2945" spans="2:17" s="13" customFormat="1" hidden="1" x14ac:dyDescent="0.4">
      <c r="B2945" s="255"/>
      <c r="C2945" s="256"/>
      <c r="D2945" s="305"/>
      <c r="E2945" s="306"/>
      <c r="H2945" s="305"/>
      <c r="I2945" s="306"/>
      <c r="L2945" s="305"/>
      <c r="M2945" s="306"/>
      <c r="P2945" s="305"/>
      <c r="Q2945" s="306"/>
    </row>
    <row r="2946" spans="2:17" s="13" customFormat="1" hidden="1" x14ac:dyDescent="0.4">
      <c r="B2946" s="255"/>
      <c r="C2946" s="256"/>
      <c r="D2946" s="305"/>
      <c r="E2946" s="306"/>
      <c r="H2946" s="305"/>
      <c r="I2946" s="306"/>
      <c r="L2946" s="305"/>
      <c r="M2946" s="306"/>
      <c r="P2946" s="305"/>
      <c r="Q2946" s="306"/>
    </row>
    <row r="2947" spans="2:17" s="13" customFormat="1" hidden="1" x14ac:dyDescent="0.4">
      <c r="B2947" s="255"/>
      <c r="C2947" s="256"/>
      <c r="D2947" s="305"/>
      <c r="E2947" s="306"/>
      <c r="H2947" s="305"/>
      <c r="I2947" s="306"/>
      <c r="L2947" s="305"/>
      <c r="M2947" s="306"/>
      <c r="P2947" s="305"/>
      <c r="Q2947" s="306"/>
    </row>
    <row r="2948" spans="2:17" s="13" customFormat="1" hidden="1" x14ac:dyDescent="0.4">
      <c r="B2948" s="255"/>
      <c r="C2948" s="256"/>
      <c r="D2948" s="305"/>
      <c r="E2948" s="306"/>
      <c r="H2948" s="305"/>
      <c r="I2948" s="306"/>
      <c r="L2948" s="305"/>
      <c r="M2948" s="306"/>
      <c r="P2948" s="305"/>
      <c r="Q2948" s="306"/>
    </row>
    <row r="2949" spans="2:17" s="13" customFormat="1" hidden="1" x14ac:dyDescent="0.4">
      <c r="B2949" s="255"/>
      <c r="C2949" s="256"/>
      <c r="D2949" s="305"/>
      <c r="E2949" s="306"/>
      <c r="H2949" s="305"/>
      <c r="I2949" s="306"/>
      <c r="L2949" s="305"/>
      <c r="M2949" s="306"/>
      <c r="P2949" s="305"/>
      <c r="Q2949" s="306"/>
    </row>
    <row r="2950" spans="2:17" s="13" customFormat="1" hidden="1" x14ac:dyDescent="0.4">
      <c r="B2950" s="255"/>
      <c r="C2950" s="256"/>
      <c r="D2950" s="305"/>
      <c r="E2950" s="306"/>
      <c r="H2950" s="305"/>
      <c r="I2950" s="306"/>
      <c r="L2950" s="305"/>
      <c r="M2950" s="306"/>
      <c r="P2950" s="305"/>
      <c r="Q2950" s="306"/>
    </row>
    <row r="2951" spans="2:17" s="13" customFormat="1" hidden="1" x14ac:dyDescent="0.4">
      <c r="B2951" s="255"/>
      <c r="C2951" s="256"/>
      <c r="D2951" s="305"/>
      <c r="E2951" s="306"/>
      <c r="H2951" s="305"/>
      <c r="I2951" s="306"/>
      <c r="L2951" s="305"/>
      <c r="M2951" s="306"/>
      <c r="P2951" s="305"/>
      <c r="Q2951" s="306"/>
    </row>
    <row r="2952" spans="2:17" s="13" customFormat="1" hidden="1" x14ac:dyDescent="0.4">
      <c r="B2952" s="255"/>
      <c r="C2952" s="256"/>
      <c r="D2952" s="305"/>
      <c r="E2952" s="306"/>
      <c r="H2952" s="305"/>
      <c r="I2952" s="306"/>
      <c r="L2952" s="305"/>
      <c r="M2952" s="306"/>
      <c r="P2952" s="305"/>
      <c r="Q2952" s="306"/>
    </row>
    <row r="2953" spans="2:17" s="13" customFormat="1" hidden="1" x14ac:dyDescent="0.4">
      <c r="B2953" s="255"/>
      <c r="C2953" s="256"/>
      <c r="D2953" s="305"/>
      <c r="E2953" s="306"/>
      <c r="H2953" s="305"/>
      <c r="I2953" s="306"/>
      <c r="L2953" s="305"/>
      <c r="M2953" s="306"/>
      <c r="P2953" s="305"/>
      <c r="Q2953" s="306"/>
    </row>
    <row r="2954" spans="2:17" s="13" customFormat="1" hidden="1" x14ac:dyDescent="0.4">
      <c r="B2954" s="255"/>
      <c r="C2954" s="256"/>
      <c r="D2954" s="305"/>
      <c r="E2954" s="306"/>
      <c r="H2954" s="305"/>
      <c r="I2954" s="306"/>
      <c r="L2954" s="305"/>
      <c r="M2954" s="306"/>
      <c r="P2954" s="305"/>
      <c r="Q2954" s="306"/>
    </row>
    <row r="2955" spans="2:17" s="13" customFormat="1" hidden="1" x14ac:dyDescent="0.4">
      <c r="B2955" s="255"/>
      <c r="C2955" s="256"/>
      <c r="D2955" s="305"/>
      <c r="E2955" s="306"/>
      <c r="H2955" s="305"/>
      <c r="I2955" s="306"/>
      <c r="L2955" s="305"/>
      <c r="M2955" s="306"/>
      <c r="P2955" s="305"/>
      <c r="Q2955" s="306"/>
    </row>
    <row r="2956" spans="2:17" s="13" customFormat="1" hidden="1" x14ac:dyDescent="0.4">
      <c r="B2956" s="255"/>
      <c r="C2956" s="256"/>
      <c r="D2956" s="305"/>
      <c r="E2956" s="306"/>
      <c r="H2956" s="305"/>
      <c r="I2956" s="306"/>
      <c r="L2956" s="305"/>
      <c r="M2956" s="306"/>
      <c r="P2956" s="305"/>
      <c r="Q2956" s="306"/>
    </row>
    <row r="2957" spans="2:17" s="13" customFormat="1" hidden="1" x14ac:dyDescent="0.4">
      <c r="B2957" s="255"/>
      <c r="C2957" s="256"/>
      <c r="D2957" s="305"/>
      <c r="E2957" s="306"/>
      <c r="H2957" s="305"/>
      <c r="I2957" s="306"/>
      <c r="L2957" s="305"/>
      <c r="M2957" s="306"/>
      <c r="P2957" s="305"/>
      <c r="Q2957" s="306"/>
    </row>
    <row r="2958" spans="2:17" s="13" customFormat="1" hidden="1" x14ac:dyDescent="0.4">
      <c r="B2958" s="255"/>
      <c r="C2958" s="256"/>
      <c r="D2958" s="305"/>
      <c r="E2958" s="306"/>
      <c r="H2958" s="305"/>
      <c r="I2958" s="306"/>
      <c r="L2958" s="305"/>
      <c r="M2958" s="306"/>
      <c r="P2958" s="305"/>
      <c r="Q2958" s="306"/>
    </row>
    <row r="2959" spans="2:17" s="13" customFormat="1" hidden="1" x14ac:dyDescent="0.4">
      <c r="B2959" s="255"/>
      <c r="C2959" s="256"/>
      <c r="D2959" s="305"/>
      <c r="E2959" s="306"/>
      <c r="H2959" s="305"/>
      <c r="I2959" s="306"/>
      <c r="L2959" s="305"/>
      <c r="M2959" s="306"/>
      <c r="P2959" s="305"/>
      <c r="Q2959" s="306"/>
    </row>
    <row r="2960" spans="2:17" s="13" customFormat="1" hidden="1" x14ac:dyDescent="0.4">
      <c r="B2960" s="255"/>
      <c r="C2960" s="256"/>
      <c r="D2960" s="305"/>
      <c r="E2960" s="306"/>
      <c r="H2960" s="305"/>
      <c r="I2960" s="306"/>
      <c r="L2960" s="305"/>
      <c r="M2960" s="306"/>
      <c r="P2960" s="305"/>
      <c r="Q2960" s="306"/>
    </row>
    <row r="2961" spans="2:17" s="13" customFormat="1" hidden="1" x14ac:dyDescent="0.4">
      <c r="B2961" s="255"/>
      <c r="C2961" s="256"/>
      <c r="D2961" s="305"/>
      <c r="E2961" s="306"/>
      <c r="H2961" s="305"/>
      <c r="I2961" s="306"/>
      <c r="L2961" s="305"/>
      <c r="M2961" s="306"/>
      <c r="P2961" s="305"/>
      <c r="Q2961" s="306"/>
    </row>
    <row r="2962" spans="2:17" s="13" customFormat="1" hidden="1" x14ac:dyDescent="0.4">
      <c r="B2962" s="255"/>
      <c r="C2962" s="256"/>
      <c r="D2962" s="305"/>
      <c r="E2962" s="306"/>
      <c r="H2962" s="305"/>
      <c r="I2962" s="306"/>
      <c r="L2962" s="305"/>
      <c r="M2962" s="306"/>
      <c r="P2962" s="305"/>
      <c r="Q2962" s="306"/>
    </row>
    <row r="2963" spans="2:17" s="13" customFormat="1" hidden="1" x14ac:dyDescent="0.4">
      <c r="B2963" s="255"/>
      <c r="C2963" s="256"/>
      <c r="D2963" s="305"/>
      <c r="E2963" s="306"/>
      <c r="H2963" s="305"/>
      <c r="I2963" s="306"/>
      <c r="L2963" s="305"/>
      <c r="M2963" s="306"/>
      <c r="P2963" s="305"/>
      <c r="Q2963" s="306"/>
    </row>
    <row r="2964" spans="2:17" s="13" customFormat="1" hidden="1" x14ac:dyDescent="0.4">
      <c r="B2964" s="255"/>
      <c r="C2964" s="256"/>
      <c r="D2964" s="305"/>
      <c r="E2964" s="306"/>
      <c r="H2964" s="305"/>
      <c r="I2964" s="306"/>
      <c r="L2964" s="305"/>
      <c r="M2964" s="306"/>
      <c r="P2964" s="305"/>
      <c r="Q2964" s="306"/>
    </row>
    <row r="2965" spans="2:17" s="13" customFormat="1" hidden="1" x14ac:dyDescent="0.4">
      <c r="B2965" s="255"/>
      <c r="C2965" s="256"/>
      <c r="D2965" s="305"/>
      <c r="E2965" s="306"/>
      <c r="H2965" s="305"/>
      <c r="I2965" s="306"/>
      <c r="L2965" s="305"/>
      <c r="M2965" s="306"/>
      <c r="P2965" s="305"/>
      <c r="Q2965" s="306"/>
    </row>
    <row r="2966" spans="2:17" s="13" customFormat="1" hidden="1" x14ac:dyDescent="0.4">
      <c r="B2966" s="255"/>
      <c r="C2966" s="256"/>
      <c r="D2966" s="305"/>
      <c r="E2966" s="306"/>
      <c r="H2966" s="305"/>
      <c r="I2966" s="306"/>
      <c r="L2966" s="305"/>
      <c r="M2966" s="306"/>
      <c r="P2966" s="305"/>
      <c r="Q2966" s="306"/>
    </row>
    <row r="2967" spans="2:17" s="13" customFormat="1" hidden="1" x14ac:dyDescent="0.4">
      <c r="B2967" s="255"/>
      <c r="C2967" s="256"/>
      <c r="D2967" s="305"/>
      <c r="E2967" s="306"/>
      <c r="H2967" s="305"/>
      <c r="I2967" s="306"/>
      <c r="L2967" s="305"/>
      <c r="M2967" s="306"/>
      <c r="P2967" s="305"/>
      <c r="Q2967" s="306"/>
    </row>
    <row r="2968" spans="2:17" s="13" customFormat="1" hidden="1" x14ac:dyDescent="0.4">
      <c r="B2968" s="255"/>
      <c r="C2968" s="256"/>
      <c r="D2968" s="305"/>
      <c r="E2968" s="306"/>
      <c r="H2968" s="305"/>
      <c r="I2968" s="306"/>
      <c r="L2968" s="305"/>
      <c r="M2968" s="306"/>
      <c r="P2968" s="305"/>
      <c r="Q2968" s="306"/>
    </row>
    <row r="2969" spans="2:17" s="13" customFormat="1" hidden="1" x14ac:dyDescent="0.4">
      <c r="B2969" s="255"/>
      <c r="C2969" s="256"/>
      <c r="D2969" s="305"/>
      <c r="E2969" s="306"/>
      <c r="H2969" s="305"/>
      <c r="I2969" s="306"/>
      <c r="L2969" s="305"/>
      <c r="M2969" s="306"/>
      <c r="P2969" s="305"/>
      <c r="Q2969" s="306"/>
    </row>
    <row r="2970" spans="2:17" s="13" customFormat="1" hidden="1" x14ac:dyDescent="0.4">
      <c r="B2970" s="255"/>
      <c r="C2970" s="256"/>
      <c r="D2970" s="305"/>
      <c r="E2970" s="306"/>
      <c r="H2970" s="305"/>
      <c r="I2970" s="306"/>
      <c r="L2970" s="305"/>
      <c r="M2970" s="306"/>
      <c r="P2970" s="305"/>
      <c r="Q2970" s="306"/>
    </row>
    <row r="2971" spans="2:17" s="13" customFormat="1" hidden="1" x14ac:dyDescent="0.4">
      <c r="B2971" s="255"/>
      <c r="C2971" s="256"/>
      <c r="D2971" s="305"/>
      <c r="E2971" s="306"/>
      <c r="H2971" s="305"/>
      <c r="I2971" s="306"/>
      <c r="L2971" s="305"/>
      <c r="M2971" s="306"/>
      <c r="P2971" s="305"/>
      <c r="Q2971" s="306"/>
    </row>
    <row r="2972" spans="2:17" s="13" customFormat="1" hidden="1" x14ac:dyDescent="0.4">
      <c r="B2972" s="255"/>
      <c r="C2972" s="256"/>
      <c r="D2972" s="305"/>
      <c r="E2972" s="306"/>
      <c r="H2972" s="305"/>
      <c r="I2972" s="306"/>
      <c r="L2972" s="305"/>
      <c r="M2972" s="306"/>
      <c r="P2972" s="305"/>
      <c r="Q2972" s="306"/>
    </row>
    <row r="2973" spans="2:17" s="13" customFormat="1" hidden="1" x14ac:dyDescent="0.4">
      <c r="B2973" s="255"/>
      <c r="C2973" s="256"/>
      <c r="D2973" s="305"/>
      <c r="E2973" s="306"/>
      <c r="H2973" s="305"/>
      <c r="I2973" s="306"/>
      <c r="L2973" s="305"/>
      <c r="M2973" s="306"/>
      <c r="P2973" s="305"/>
      <c r="Q2973" s="306"/>
    </row>
    <row r="2974" spans="2:17" s="13" customFormat="1" hidden="1" x14ac:dyDescent="0.4">
      <c r="B2974" s="255"/>
      <c r="C2974" s="256"/>
      <c r="D2974" s="305"/>
      <c r="E2974" s="306"/>
      <c r="H2974" s="305"/>
      <c r="I2974" s="306"/>
      <c r="L2974" s="305"/>
      <c r="M2974" s="306"/>
      <c r="P2974" s="305"/>
      <c r="Q2974" s="306"/>
    </row>
    <row r="2975" spans="2:17" s="13" customFormat="1" hidden="1" x14ac:dyDescent="0.4">
      <c r="B2975" s="255"/>
      <c r="C2975" s="256"/>
      <c r="D2975" s="305"/>
      <c r="E2975" s="306"/>
      <c r="H2975" s="305"/>
      <c r="I2975" s="306"/>
      <c r="L2975" s="305"/>
      <c r="M2975" s="306"/>
      <c r="P2975" s="305"/>
      <c r="Q2975" s="306"/>
    </row>
    <row r="2976" spans="2:17" s="13" customFormat="1" hidden="1" x14ac:dyDescent="0.4">
      <c r="B2976" s="255"/>
      <c r="C2976" s="256"/>
      <c r="D2976" s="305"/>
      <c r="E2976" s="306"/>
      <c r="H2976" s="305"/>
      <c r="I2976" s="306"/>
      <c r="L2976" s="305"/>
      <c r="M2976" s="306"/>
      <c r="P2976" s="305"/>
      <c r="Q2976" s="306"/>
    </row>
    <row r="2977" spans="2:17" s="13" customFormat="1" hidden="1" x14ac:dyDescent="0.4">
      <c r="B2977" s="255"/>
      <c r="C2977" s="256"/>
      <c r="D2977" s="305"/>
      <c r="E2977" s="306"/>
      <c r="H2977" s="305"/>
      <c r="I2977" s="306"/>
      <c r="L2977" s="305"/>
      <c r="M2977" s="306"/>
      <c r="P2977" s="305"/>
      <c r="Q2977" s="306"/>
    </row>
    <row r="2978" spans="2:17" s="13" customFormat="1" hidden="1" x14ac:dyDescent="0.4">
      <c r="B2978" s="255"/>
      <c r="C2978" s="256"/>
      <c r="D2978" s="305"/>
      <c r="E2978" s="306"/>
      <c r="H2978" s="305"/>
      <c r="I2978" s="306"/>
      <c r="L2978" s="305"/>
      <c r="M2978" s="306"/>
      <c r="P2978" s="305"/>
      <c r="Q2978" s="306"/>
    </row>
    <row r="2979" spans="2:17" s="13" customFormat="1" hidden="1" x14ac:dyDescent="0.4">
      <c r="B2979" s="255"/>
      <c r="C2979" s="256"/>
      <c r="D2979" s="305"/>
      <c r="E2979" s="306"/>
      <c r="H2979" s="305"/>
      <c r="I2979" s="306"/>
      <c r="L2979" s="305"/>
      <c r="M2979" s="306"/>
      <c r="P2979" s="305"/>
      <c r="Q2979" s="306"/>
    </row>
    <row r="2980" spans="2:17" s="13" customFormat="1" hidden="1" x14ac:dyDescent="0.4">
      <c r="B2980" s="255"/>
      <c r="C2980" s="256"/>
      <c r="D2980" s="305"/>
      <c r="E2980" s="306"/>
      <c r="H2980" s="305"/>
      <c r="I2980" s="306"/>
      <c r="L2980" s="305"/>
      <c r="M2980" s="306"/>
      <c r="P2980" s="305"/>
      <c r="Q2980" s="306"/>
    </row>
    <row r="2981" spans="2:17" s="13" customFormat="1" hidden="1" x14ac:dyDescent="0.4">
      <c r="B2981" s="255"/>
      <c r="C2981" s="256"/>
      <c r="D2981" s="305"/>
      <c r="E2981" s="306"/>
      <c r="H2981" s="305"/>
      <c r="I2981" s="306"/>
      <c r="L2981" s="305"/>
      <c r="M2981" s="306"/>
      <c r="P2981" s="305"/>
      <c r="Q2981" s="306"/>
    </row>
    <row r="2982" spans="2:17" s="13" customFormat="1" hidden="1" x14ac:dyDescent="0.4">
      <c r="B2982" s="255"/>
      <c r="C2982" s="256"/>
      <c r="D2982" s="305"/>
      <c r="E2982" s="306"/>
      <c r="H2982" s="305"/>
      <c r="I2982" s="306"/>
      <c r="L2982" s="305"/>
      <c r="M2982" s="306"/>
      <c r="P2982" s="305"/>
      <c r="Q2982" s="306"/>
    </row>
    <row r="2983" spans="2:17" s="13" customFormat="1" hidden="1" x14ac:dyDescent="0.4">
      <c r="B2983" s="255"/>
      <c r="C2983" s="256"/>
      <c r="D2983" s="305"/>
      <c r="E2983" s="306"/>
      <c r="H2983" s="305"/>
      <c r="I2983" s="306"/>
      <c r="L2983" s="305"/>
      <c r="M2983" s="306"/>
      <c r="P2983" s="305"/>
      <c r="Q2983" s="306"/>
    </row>
    <row r="2984" spans="2:17" s="13" customFormat="1" hidden="1" x14ac:dyDescent="0.4">
      <c r="B2984" s="255"/>
      <c r="C2984" s="256"/>
      <c r="D2984" s="305"/>
      <c r="E2984" s="306"/>
      <c r="H2984" s="305"/>
      <c r="I2984" s="306"/>
      <c r="L2984" s="305"/>
      <c r="M2984" s="306"/>
      <c r="P2984" s="305"/>
      <c r="Q2984" s="306"/>
    </row>
    <row r="2985" spans="2:17" s="13" customFormat="1" hidden="1" x14ac:dyDescent="0.4">
      <c r="B2985" s="255"/>
      <c r="C2985" s="256"/>
      <c r="D2985" s="305"/>
      <c r="E2985" s="306"/>
      <c r="H2985" s="305"/>
      <c r="I2985" s="306"/>
      <c r="L2985" s="305"/>
      <c r="M2985" s="306"/>
      <c r="P2985" s="305"/>
      <c r="Q2985" s="306"/>
    </row>
    <row r="2986" spans="2:17" s="13" customFormat="1" hidden="1" x14ac:dyDescent="0.4">
      <c r="B2986" s="255"/>
      <c r="C2986" s="256"/>
      <c r="D2986" s="305"/>
      <c r="E2986" s="306"/>
      <c r="H2986" s="305"/>
      <c r="I2986" s="306"/>
      <c r="L2986" s="305"/>
      <c r="M2986" s="306"/>
      <c r="P2986" s="305"/>
      <c r="Q2986" s="306"/>
    </row>
    <row r="2987" spans="2:17" s="13" customFormat="1" hidden="1" x14ac:dyDescent="0.4">
      <c r="B2987" s="255"/>
      <c r="C2987" s="256"/>
      <c r="D2987" s="305"/>
      <c r="E2987" s="306"/>
      <c r="H2987" s="305"/>
      <c r="I2987" s="306"/>
      <c r="L2987" s="305"/>
      <c r="M2987" s="306"/>
      <c r="P2987" s="305"/>
      <c r="Q2987" s="306"/>
    </row>
    <row r="2988" spans="2:17" s="13" customFormat="1" hidden="1" x14ac:dyDescent="0.4">
      <c r="B2988" s="255"/>
      <c r="C2988" s="256"/>
      <c r="D2988" s="305"/>
      <c r="E2988" s="306"/>
      <c r="H2988" s="305"/>
      <c r="I2988" s="306"/>
      <c r="L2988" s="305"/>
      <c r="M2988" s="306"/>
      <c r="P2988" s="305"/>
      <c r="Q2988" s="306"/>
    </row>
    <row r="2989" spans="2:17" s="13" customFormat="1" hidden="1" x14ac:dyDescent="0.4">
      <c r="B2989" s="255"/>
      <c r="C2989" s="256"/>
      <c r="D2989" s="305"/>
      <c r="E2989" s="306"/>
      <c r="H2989" s="305"/>
      <c r="I2989" s="306"/>
      <c r="L2989" s="305"/>
      <c r="M2989" s="306"/>
      <c r="P2989" s="305"/>
      <c r="Q2989" s="306"/>
    </row>
    <row r="2990" spans="2:17" s="13" customFormat="1" hidden="1" x14ac:dyDescent="0.4">
      <c r="B2990" s="255"/>
      <c r="C2990" s="256"/>
      <c r="D2990" s="305"/>
      <c r="E2990" s="306"/>
      <c r="H2990" s="305"/>
      <c r="I2990" s="306"/>
      <c r="L2990" s="305"/>
      <c r="M2990" s="306"/>
      <c r="P2990" s="305"/>
      <c r="Q2990" s="306"/>
    </row>
    <row r="2991" spans="2:17" s="13" customFormat="1" hidden="1" x14ac:dyDescent="0.4">
      <c r="B2991" s="255"/>
      <c r="C2991" s="256"/>
      <c r="D2991" s="305"/>
      <c r="E2991" s="306"/>
      <c r="H2991" s="305"/>
      <c r="I2991" s="306"/>
      <c r="L2991" s="305"/>
      <c r="M2991" s="306"/>
      <c r="P2991" s="305"/>
      <c r="Q2991" s="306"/>
    </row>
    <row r="2992" spans="2:17" s="13" customFormat="1" hidden="1" x14ac:dyDescent="0.4">
      <c r="B2992" s="255"/>
      <c r="C2992" s="256"/>
      <c r="D2992" s="305"/>
      <c r="E2992" s="306"/>
      <c r="H2992" s="305"/>
      <c r="I2992" s="306"/>
      <c r="L2992" s="305"/>
      <c r="M2992" s="306"/>
      <c r="P2992" s="305"/>
      <c r="Q2992" s="306"/>
    </row>
    <row r="2993" spans="2:17" s="13" customFormat="1" hidden="1" x14ac:dyDescent="0.4">
      <c r="B2993" s="255"/>
      <c r="C2993" s="256"/>
      <c r="D2993" s="305"/>
      <c r="E2993" s="306"/>
      <c r="H2993" s="305"/>
      <c r="I2993" s="306"/>
      <c r="L2993" s="305"/>
      <c r="M2993" s="306"/>
      <c r="P2993" s="305"/>
      <c r="Q2993" s="306"/>
    </row>
    <row r="2994" spans="2:17" s="13" customFormat="1" hidden="1" x14ac:dyDescent="0.4">
      <c r="B2994" s="255"/>
      <c r="C2994" s="256"/>
      <c r="D2994" s="305"/>
      <c r="E2994" s="306"/>
      <c r="H2994" s="305"/>
      <c r="I2994" s="306"/>
      <c r="L2994" s="305"/>
      <c r="M2994" s="306"/>
      <c r="P2994" s="305"/>
      <c r="Q2994" s="306"/>
    </row>
    <row r="2995" spans="2:17" s="13" customFormat="1" hidden="1" x14ac:dyDescent="0.4">
      <c r="B2995" s="255"/>
      <c r="C2995" s="256"/>
      <c r="D2995" s="305"/>
      <c r="E2995" s="306"/>
      <c r="H2995" s="305"/>
      <c r="I2995" s="306"/>
      <c r="L2995" s="305"/>
      <c r="M2995" s="306"/>
      <c r="P2995" s="305"/>
      <c r="Q2995" s="306"/>
    </row>
    <row r="2996" spans="2:17" s="13" customFormat="1" hidden="1" x14ac:dyDescent="0.4">
      <c r="B2996" s="255"/>
      <c r="C2996" s="256"/>
      <c r="D2996" s="305"/>
      <c r="E2996" s="306"/>
      <c r="H2996" s="305"/>
      <c r="I2996" s="306"/>
      <c r="L2996" s="305"/>
      <c r="M2996" s="306"/>
      <c r="P2996" s="305"/>
      <c r="Q2996" s="306"/>
    </row>
    <row r="2997" spans="2:17" s="13" customFormat="1" hidden="1" x14ac:dyDescent="0.4">
      <c r="B2997" s="255"/>
      <c r="C2997" s="256"/>
      <c r="D2997" s="305"/>
      <c r="E2997" s="306"/>
      <c r="H2997" s="305"/>
      <c r="I2997" s="306"/>
      <c r="L2997" s="305"/>
      <c r="M2997" s="306"/>
      <c r="P2997" s="305"/>
      <c r="Q2997" s="306"/>
    </row>
    <row r="2998" spans="2:17" s="13" customFormat="1" hidden="1" x14ac:dyDescent="0.4">
      <c r="B2998" s="255"/>
      <c r="C2998" s="256"/>
      <c r="D2998" s="305"/>
      <c r="E2998" s="306"/>
      <c r="H2998" s="305"/>
      <c r="I2998" s="306"/>
      <c r="L2998" s="305"/>
      <c r="M2998" s="306"/>
      <c r="P2998" s="305"/>
      <c r="Q2998" s="306"/>
    </row>
    <row r="2999" spans="2:17" s="13" customFormat="1" hidden="1" x14ac:dyDescent="0.4">
      <c r="B2999" s="255"/>
      <c r="C2999" s="256"/>
      <c r="D2999" s="305"/>
      <c r="E2999" s="306"/>
      <c r="H2999" s="305"/>
      <c r="I2999" s="306"/>
      <c r="L2999" s="305"/>
      <c r="M2999" s="306"/>
      <c r="P2999" s="305"/>
      <c r="Q2999" s="306"/>
    </row>
    <row r="3000" spans="2:17" s="13" customFormat="1" hidden="1" x14ac:dyDescent="0.4">
      <c r="B3000" s="255"/>
      <c r="C3000" s="256"/>
      <c r="D3000" s="305"/>
      <c r="E3000" s="306"/>
      <c r="H3000" s="305"/>
      <c r="I3000" s="306"/>
      <c r="L3000" s="305"/>
      <c r="M3000" s="306"/>
      <c r="P3000" s="305"/>
      <c r="Q3000" s="306"/>
    </row>
    <row r="3001" spans="2:17" s="13" customFormat="1" hidden="1" x14ac:dyDescent="0.4">
      <c r="B3001" s="255"/>
      <c r="C3001" s="256"/>
      <c r="D3001" s="305"/>
      <c r="E3001" s="306"/>
      <c r="H3001" s="305"/>
      <c r="I3001" s="306"/>
      <c r="L3001" s="305"/>
      <c r="M3001" s="306"/>
      <c r="P3001" s="305"/>
      <c r="Q3001" s="306"/>
    </row>
    <row r="3002" spans="2:17" s="13" customFormat="1" hidden="1" x14ac:dyDescent="0.4">
      <c r="B3002" s="255"/>
      <c r="C3002" s="256"/>
      <c r="D3002" s="305"/>
      <c r="E3002" s="306"/>
      <c r="H3002" s="305"/>
      <c r="I3002" s="306"/>
      <c r="L3002" s="305"/>
      <c r="M3002" s="306"/>
      <c r="P3002" s="305"/>
      <c r="Q3002" s="306"/>
    </row>
    <row r="3003" spans="2:17" s="13" customFormat="1" hidden="1" x14ac:dyDescent="0.4">
      <c r="B3003" s="255"/>
      <c r="C3003" s="256"/>
      <c r="D3003" s="305"/>
      <c r="E3003" s="306"/>
      <c r="H3003" s="305"/>
      <c r="I3003" s="306"/>
      <c r="L3003" s="305"/>
      <c r="M3003" s="306"/>
      <c r="P3003" s="305"/>
      <c r="Q3003" s="306"/>
    </row>
    <row r="3004" spans="2:17" s="13" customFormat="1" hidden="1" x14ac:dyDescent="0.4">
      <c r="B3004" s="255"/>
      <c r="C3004" s="256"/>
      <c r="D3004" s="305"/>
      <c r="E3004" s="306"/>
      <c r="H3004" s="305"/>
      <c r="I3004" s="306"/>
      <c r="L3004" s="305"/>
      <c r="M3004" s="306"/>
      <c r="P3004" s="305"/>
      <c r="Q3004" s="306"/>
    </row>
    <row r="3005" spans="2:17" s="13" customFormat="1" hidden="1" x14ac:dyDescent="0.4">
      <c r="B3005" s="255"/>
      <c r="C3005" s="256"/>
      <c r="D3005" s="305"/>
      <c r="E3005" s="306"/>
      <c r="H3005" s="305"/>
      <c r="I3005" s="306"/>
      <c r="L3005" s="305"/>
      <c r="M3005" s="306"/>
      <c r="P3005" s="305"/>
      <c r="Q3005" s="306"/>
    </row>
    <row r="3006" spans="2:17" s="13" customFormat="1" hidden="1" x14ac:dyDescent="0.4">
      <c r="B3006" s="255"/>
      <c r="C3006" s="256"/>
      <c r="D3006" s="305"/>
      <c r="E3006" s="306"/>
      <c r="H3006" s="305"/>
      <c r="I3006" s="306"/>
      <c r="L3006" s="305"/>
      <c r="M3006" s="306"/>
      <c r="P3006" s="305"/>
      <c r="Q3006" s="306"/>
    </row>
    <row r="3007" spans="2:17" s="13" customFormat="1" hidden="1" x14ac:dyDescent="0.4">
      <c r="B3007" s="255"/>
      <c r="C3007" s="256"/>
      <c r="D3007" s="305"/>
      <c r="E3007" s="306"/>
      <c r="H3007" s="305"/>
      <c r="I3007" s="306"/>
      <c r="L3007" s="305"/>
      <c r="M3007" s="306"/>
      <c r="P3007" s="305"/>
      <c r="Q3007" s="306"/>
    </row>
    <row r="3008" spans="2:17" s="13" customFormat="1" hidden="1" x14ac:dyDescent="0.4">
      <c r="B3008" s="255"/>
      <c r="C3008" s="256"/>
      <c r="D3008" s="305"/>
      <c r="E3008" s="306"/>
      <c r="H3008" s="305"/>
      <c r="I3008" s="306"/>
      <c r="L3008" s="305"/>
      <c r="M3008" s="306"/>
      <c r="P3008" s="305"/>
      <c r="Q3008" s="306"/>
    </row>
    <row r="3009" spans="2:17" s="13" customFormat="1" hidden="1" x14ac:dyDescent="0.4">
      <c r="B3009" s="255"/>
      <c r="C3009" s="256"/>
      <c r="D3009" s="305"/>
      <c r="E3009" s="306"/>
      <c r="H3009" s="305"/>
      <c r="I3009" s="306"/>
      <c r="L3009" s="305"/>
      <c r="M3009" s="306"/>
      <c r="P3009" s="305"/>
      <c r="Q3009" s="306"/>
    </row>
    <row r="3010" spans="2:17" s="13" customFormat="1" hidden="1" x14ac:dyDescent="0.4">
      <c r="B3010" s="255"/>
      <c r="C3010" s="256"/>
      <c r="D3010" s="305"/>
      <c r="E3010" s="306"/>
      <c r="H3010" s="305"/>
      <c r="I3010" s="306"/>
      <c r="L3010" s="305"/>
      <c r="M3010" s="306"/>
      <c r="P3010" s="305"/>
      <c r="Q3010" s="306"/>
    </row>
    <row r="3011" spans="2:17" s="13" customFormat="1" hidden="1" x14ac:dyDescent="0.4">
      <c r="B3011" s="255"/>
      <c r="C3011" s="256"/>
      <c r="D3011" s="305"/>
      <c r="E3011" s="306"/>
      <c r="H3011" s="305"/>
      <c r="I3011" s="306"/>
      <c r="L3011" s="305"/>
      <c r="M3011" s="306"/>
      <c r="P3011" s="305"/>
      <c r="Q3011" s="306"/>
    </row>
    <row r="3012" spans="2:17" s="13" customFormat="1" hidden="1" x14ac:dyDescent="0.4">
      <c r="B3012" s="255"/>
      <c r="C3012" s="256"/>
      <c r="D3012" s="305"/>
      <c r="E3012" s="306"/>
      <c r="H3012" s="305"/>
      <c r="I3012" s="306"/>
      <c r="L3012" s="305"/>
      <c r="M3012" s="306"/>
      <c r="P3012" s="305"/>
      <c r="Q3012" s="306"/>
    </row>
    <row r="3013" spans="2:17" s="13" customFormat="1" hidden="1" x14ac:dyDescent="0.4">
      <c r="B3013" s="255"/>
      <c r="C3013" s="256"/>
      <c r="D3013" s="305"/>
      <c r="E3013" s="306"/>
      <c r="H3013" s="305"/>
      <c r="I3013" s="306"/>
      <c r="L3013" s="305"/>
      <c r="M3013" s="306"/>
      <c r="P3013" s="305"/>
      <c r="Q3013" s="306"/>
    </row>
    <row r="3014" spans="2:17" s="13" customFormat="1" hidden="1" x14ac:dyDescent="0.4">
      <c r="B3014" s="255"/>
      <c r="C3014" s="256"/>
      <c r="D3014" s="305"/>
      <c r="E3014" s="306"/>
      <c r="H3014" s="305"/>
      <c r="I3014" s="306"/>
      <c r="L3014" s="305"/>
      <c r="M3014" s="306"/>
      <c r="P3014" s="305"/>
      <c r="Q3014" s="306"/>
    </row>
    <row r="3015" spans="2:17" s="13" customFormat="1" hidden="1" x14ac:dyDescent="0.4">
      <c r="B3015" s="255"/>
      <c r="C3015" s="256"/>
      <c r="D3015" s="305"/>
      <c r="E3015" s="306"/>
      <c r="H3015" s="305"/>
      <c r="I3015" s="306"/>
      <c r="L3015" s="305"/>
      <c r="M3015" s="306"/>
      <c r="P3015" s="305"/>
      <c r="Q3015" s="306"/>
    </row>
    <row r="3016" spans="2:17" s="13" customFormat="1" hidden="1" x14ac:dyDescent="0.4">
      <c r="B3016" s="255"/>
      <c r="C3016" s="256"/>
      <c r="D3016" s="305"/>
      <c r="E3016" s="306"/>
      <c r="H3016" s="305"/>
      <c r="I3016" s="306"/>
      <c r="L3016" s="305"/>
      <c r="M3016" s="306"/>
      <c r="P3016" s="305"/>
      <c r="Q3016" s="306"/>
    </row>
    <row r="3017" spans="2:17" s="13" customFormat="1" hidden="1" x14ac:dyDescent="0.4">
      <c r="B3017" s="255"/>
      <c r="C3017" s="256"/>
      <c r="D3017" s="305"/>
      <c r="E3017" s="306"/>
      <c r="H3017" s="305"/>
      <c r="I3017" s="306"/>
      <c r="L3017" s="305"/>
      <c r="M3017" s="306"/>
      <c r="P3017" s="305"/>
      <c r="Q3017" s="306"/>
    </row>
    <row r="3018" spans="2:17" s="13" customFormat="1" hidden="1" x14ac:dyDescent="0.4">
      <c r="B3018" s="255"/>
      <c r="C3018" s="256"/>
      <c r="D3018" s="305"/>
      <c r="E3018" s="306"/>
      <c r="H3018" s="305"/>
      <c r="I3018" s="306"/>
      <c r="L3018" s="305"/>
      <c r="M3018" s="306"/>
      <c r="P3018" s="305"/>
      <c r="Q3018" s="306"/>
    </row>
    <row r="3019" spans="2:17" s="13" customFormat="1" hidden="1" x14ac:dyDescent="0.4">
      <c r="B3019" s="255"/>
      <c r="C3019" s="256"/>
      <c r="D3019" s="305"/>
      <c r="E3019" s="306"/>
      <c r="H3019" s="305"/>
      <c r="I3019" s="306"/>
      <c r="L3019" s="305"/>
      <c r="M3019" s="306"/>
      <c r="P3019" s="305"/>
      <c r="Q3019" s="306"/>
    </row>
    <row r="3020" spans="2:17" s="13" customFormat="1" hidden="1" x14ac:dyDescent="0.4">
      <c r="B3020" s="255"/>
      <c r="C3020" s="256"/>
      <c r="D3020" s="305"/>
      <c r="E3020" s="306"/>
      <c r="H3020" s="305"/>
      <c r="I3020" s="306"/>
      <c r="L3020" s="305"/>
      <c r="M3020" s="306"/>
      <c r="P3020" s="305"/>
      <c r="Q3020" s="306"/>
    </row>
    <row r="3021" spans="2:17" s="13" customFormat="1" hidden="1" x14ac:dyDescent="0.4">
      <c r="B3021" s="255"/>
      <c r="C3021" s="256"/>
      <c r="D3021" s="305"/>
      <c r="E3021" s="306"/>
      <c r="H3021" s="305"/>
      <c r="I3021" s="306"/>
      <c r="L3021" s="305"/>
      <c r="M3021" s="306"/>
      <c r="P3021" s="305"/>
      <c r="Q3021" s="306"/>
    </row>
    <row r="3022" spans="2:17" s="13" customFormat="1" hidden="1" x14ac:dyDescent="0.4">
      <c r="B3022" s="255"/>
      <c r="C3022" s="256"/>
      <c r="D3022" s="305"/>
      <c r="E3022" s="306"/>
      <c r="H3022" s="305"/>
      <c r="I3022" s="306"/>
      <c r="L3022" s="305"/>
      <c r="M3022" s="306"/>
      <c r="P3022" s="305"/>
      <c r="Q3022" s="306"/>
    </row>
    <row r="3023" spans="2:17" s="13" customFormat="1" hidden="1" x14ac:dyDescent="0.4">
      <c r="B3023" s="255"/>
      <c r="C3023" s="256"/>
      <c r="D3023" s="305"/>
      <c r="E3023" s="306"/>
      <c r="H3023" s="305"/>
      <c r="I3023" s="306"/>
      <c r="L3023" s="305"/>
      <c r="M3023" s="306"/>
      <c r="P3023" s="305"/>
      <c r="Q3023" s="306"/>
    </row>
    <row r="3024" spans="2:17" s="13" customFormat="1" hidden="1" x14ac:dyDescent="0.4">
      <c r="B3024" s="255"/>
      <c r="C3024" s="256"/>
      <c r="D3024" s="305"/>
      <c r="E3024" s="306"/>
      <c r="H3024" s="305"/>
      <c r="I3024" s="306"/>
      <c r="L3024" s="305"/>
      <c r="M3024" s="306"/>
      <c r="P3024" s="305"/>
      <c r="Q3024" s="306"/>
    </row>
    <row r="3025" spans="2:17" s="13" customFormat="1" hidden="1" x14ac:dyDescent="0.4">
      <c r="B3025" s="255"/>
      <c r="C3025" s="256"/>
      <c r="D3025" s="305"/>
      <c r="E3025" s="306"/>
      <c r="H3025" s="305"/>
      <c r="I3025" s="306"/>
      <c r="L3025" s="305"/>
      <c r="M3025" s="306"/>
      <c r="P3025" s="305"/>
      <c r="Q3025" s="306"/>
    </row>
    <row r="3026" spans="2:17" s="13" customFormat="1" hidden="1" x14ac:dyDescent="0.4">
      <c r="B3026" s="255"/>
      <c r="C3026" s="256"/>
      <c r="D3026" s="305"/>
      <c r="E3026" s="306"/>
      <c r="H3026" s="305"/>
      <c r="I3026" s="306"/>
      <c r="L3026" s="305"/>
      <c r="M3026" s="306"/>
      <c r="P3026" s="305"/>
      <c r="Q3026" s="306"/>
    </row>
    <row r="3027" spans="2:17" s="13" customFormat="1" hidden="1" x14ac:dyDescent="0.4">
      <c r="B3027" s="255"/>
      <c r="C3027" s="256"/>
      <c r="D3027" s="305"/>
      <c r="E3027" s="306"/>
      <c r="H3027" s="305"/>
      <c r="I3027" s="306"/>
      <c r="L3027" s="305"/>
      <c r="M3027" s="306"/>
      <c r="P3027" s="305"/>
      <c r="Q3027" s="306"/>
    </row>
    <row r="3028" spans="2:17" s="13" customFormat="1" hidden="1" x14ac:dyDescent="0.4">
      <c r="B3028" s="255"/>
      <c r="C3028" s="256"/>
      <c r="D3028" s="305"/>
      <c r="E3028" s="306"/>
      <c r="H3028" s="305"/>
      <c r="I3028" s="306"/>
      <c r="L3028" s="305"/>
      <c r="M3028" s="306"/>
      <c r="P3028" s="305"/>
      <c r="Q3028" s="306"/>
    </row>
    <row r="3029" spans="2:17" s="13" customFormat="1" hidden="1" x14ac:dyDescent="0.4">
      <c r="B3029" s="255"/>
      <c r="C3029" s="256"/>
      <c r="D3029" s="305"/>
      <c r="E3029" s="306"/>
      <c r="H3029" s="305"/>
      <c r="I3029" s="306"/>
      <c r="L3029" s="305"/>
      <c r="M3029" s="306"/>
      <c r="P3029" s="305"/>
      <c r="Q3029" s="306"/>
    </row>
    <row r="3030" spans="2:17" s="13" customFormat="1" hidden="1" x14ac:dyDescent="0.4">
      <c r="B3030" s="255"/>
      <c r="C3030" s="256"/>
      <c r="D3030" s="305"/>
      <c r="E3030" s="306"/>
      <c r="H3030" s="305"/>
      <c r="I3030" s="306"/>
      <c r="L3030" s="305"/>
      <c r="M3030" s="306"/>
      <c r="P3030" s="305"/>
      <c r="Q3030" s="306"/>
    </row>
    <row r="3031" spans="2:17" s="13" customFormat="1" hidden="1" x14ac:dyDescent="0.4">
      <c r="B3031" s="255"/>
      <c r="C3031" s="256"/>
      <c r="D3031" s="305"/>
      <c r="E3031" s="306"/>
      <c r="H3031" s="305"/>
      <c r="I3031" s="306"/>
      <c r="L3031" s="305"/>
      <c r="M3031" s="306"/>
      <c r="P3031" s="305"/>
      <c r="Q3031" s="306"/>
    </row>
    <row r="3032" spans="2:17" s="13" customFormat="1" hidden="1" x14ac:dyDescent="0.4">
      <c r="B3032" s="255"/>
      <c r="C3032" s="256"/>
      <c r="D3032" s="305"/>
      <c r="E3032" s="306"/>
      <c r="H3032" s="305"/>
      <c r="I3032" s="306"/>
      <c r="L3032" s="305"/>
      <c r="M3032" s="306"/>
      <c r="P3032" s="305"/>
      <c r="Q3032" s="306"/>
    </row>
    <row r="3033" spans="2:17" s="13" customFormat="1" hidden="1" x14ac:dyDescent="0.4">
      <c r="B3033" s="255"/>
      <c r="C3033" s="256"/>
      <c r="D3033" s="305"/>
      <c r="E3033" s="306"/>
      <c r="H3033" s="305"/>
      <c r="I3033" s="306"/>
      <c r="L3033" s="305"/>
      <c r="M3033" s="306"/>
      <c r="P3033" s="305"/>
      <c r="Q3033" s="306"/>
    </row>
    <row r="3034" spans="2:17" s="13" customFormat="1" hidden="1" x14ac:dyDescent="0.4">
      <c r="B3034" s="255"/>
      <c r="C3034" s="256"/>
      <c r="D3034" s="305"/>
      <c r="E3034" s="306"/>
      <c r="H3034" s="305"/>
      <c r="I3034" s="306"/>
      <c r="L3034" s="305"/>
      <c r="M3034" s="306"/>
      <c r="P3034" s="305"/>
      <c r="Q3034" s="306"/>
    </row>
    <row r="3035" spans="2:17" s="13" customFormat="1" hidden="1" x14ac:dyDescent="0.4">
      <c r="B3035" s="255"/>
      <c r="C3035" s="256"/>
      <c r="D3035" s="305"/>
      <c r="E3035" s="306"/>
      <c r="H3035" s="305"/>
      <c r="I3035" s="306"/>
      <c r="L3035" s="305"/>
      <c r="M3035" s="306"/>
      <c r="P3035" s="305"/>
      <c r="Q3035" s="306"/>
    </row>
    <row r="3036" spans="2:17" s="13" customFormat="1" hidden="1" x14ac:dyDescent="0.4">
      <c r="B3036" s="255"/>
      <c r="C3036" s="256"/>
      <c r="D3036" s="305"/>
      <c r="E3036" s="306"/>
      <c r="H3036" s="305"/>
      <c r="I3036" s="306"/>
      <c r="L3036" s="305"/>
      <c r="M3036" s="306"/>
      <c r="P3036" s="305"/>
      <c r="Q3036" s="306"/>
    </row>
    <row r="3037" spans="2:17" s="13" customFormat="1" hidden="1" x14ac:dyDescent="0.4">
      <c r="B3037" s="255"/>
      <c r="C3037" s="256"/>
      <c r="D3037" s="305"/>
      <c r="E3037" s="306"/>
      <c r="H3037" s="305"/>
      <c r="I3037" s="306"/>
      <c r="L3037" s="305"/>
      <c r="M3037" s="306"/>
      <c r="P3037" s="305"/>
      <c r="Q3037" s="306"/>
    </row>
    <row r="3038" spans="2:17" s="13" customFormat="1" hidden="1" x14ac:dyDescent="0.4">
      <c r="B3038" s="255"/>
      <c r="C3038" s="256"/>
      <c r="D3038" s="305"/>
      <c r="E3038" s="306"/>
      <c r="H3038" s="305"/>
      <c r="I3038" s="306"/>
      <c r="L3038" s="305"/>
      <c r="M3038" s="306"/>
      <c r="P3038" s="305"/>
      <c r="Q3038" s="306"/>
    </row>
    <row r="3039" spans="2:17" s="13" customFormat="1" hidden="1" x14ac:dyDescent="0.4">
      <c r="B3039" s="255"/>
      <c r="C3039" s="256"/>
      <c r="D3039" s="305"/>
      <c r="E3039" s="306"/>
      <c r="H3039" s="305"/>
      <c r="I3039" s="306"/>
      <c r="L3039" s="305"/>
      <c r="M3039" s="306"/>
      <c r="P3039" s="305"/>
      <c r="Q3039" s="306"/>
    </row>
    <row r="3040" spans="2:17" s="13" customFormat="1" hidden="1" x14ac:dyDescent="0.4">
      <c r="B3040" s="255"/>
      <c r="C3040" s="256"/>
      <c r="D3040" s="305"/>
      <c r="E3040" s="306"/>
      <c r="H3040" s="305"/>
      <c r="I3040" s="306"/>
      <c r="L3040" s="305"/>
      <c r="M3040" s="306"/>
      <c r="P3040" s="305"/>
      <c r="Q3040" s="306"/>
    </row>
    <row r="3041" spans="2:17" s="13" customFormat="1" hidden="1" x14ac:dyDescent="0.4">
      <c r="B3041" s="255"/>
      <c r="C3041" s="256"/>
      <c r="D3041" s="305"/>
      <c r="E3041" s="306"/>
      <c r="H3041" s="305"/>
      <c r="I3041" s="306"/>
      <c r="L3041" s="305"/>
      <c r="M3041" s="306"/>
      <c r="P3041" s="305"/>
      <c r="Q3041" s="306"/>
    </row>
    <row r="3042" spans="2:17" s="13" customFormat="1" hidden="1" x14ac:dyDescent="0.4">
      <c r="B3042" s="255"/>
      <c r="C3042" s="256"/>
      <c r="D3042" s="305"/>
      <c r="E3042" s="306"/>
      <c r="H3042" s="305"/>
      <c r="I3042" s="306"/>
      <c r="L3042" s="305"/>
      <c r="M3042" s="306"/>
      <c r="P3042" s="305"/>
      <c r="Q3042" s="306"/>
    </row>
    <row r="3043" spans="2:17" s="13" customFormat="1" hidden="1" x14ac:dyDescent="0.4">
      <c r="B3043" s="255"/>
      <c r="C3043" s="256"/>
      <c r="D3043" s="305"/>
      <c r="E3043" s="306"/>
      <c r="H3043" s="305"/>
      <c r="I3043" s="306"/>
      <c r="L3043" s="305"/>
      <c r="M3043" s="306"/>
      <c r="P3043" s="305"/>
      <c r="Q3043" s="306"/>
    </row>
    <row r="3044" spans="2:17" s="13" customFormat="1" hidden="1" x14ac:dyDescent="0.4">
      <c r="B3044" s="255"/>
      <c r="C3044" s="256"/>
      <c r="D3044" s="305"/>
      <c r="E3044" s="306"/>
      <c r="H3044" s="305"/>
      <c r="I3044" s="306"/>
      <c r="L3044" s="305"/>
      <c r="M3044" s="306"/>
      <c r="P3044" s="305"/>
      <c r="Q3044" s="306"/>
    </row>
    <row r="3045" spans="2:17" s="13" customFormat="1" hidden="1" x14ac:dyDescent="0.4">
      <c r="B3045" s="255"/>
      <c r="C3045" s="256"/>
      <c r="D3045" s="305"/>
      <c r="E3045" s="306"/>
      <c r="H3045" s="305"/>
      <c r="I3045" s="306"/>
      <c r="L3045" s="305"/>
      <c r="M3045" s="306"/>
      <c r="P3045" s="305"/>
      <c r="Q3045" s="306"/>
    </row>
    <row r="3046" spans="2:17" s="13" customFormat="1" hidden="1" x14ac:dyDescent="0.4">
      <c r="B3046" s="255"/>
      <c r="C3046" s="256"/>
      <c r="D3046" s="305"/>
      <c r="E3046" s="306"/>
      <c r="H3046" s="305"/>
      <c r="I3046" s="306"/>
      <c r="L3046" s="305"/>
      <c r="M3046" s="306"/>
      <c r="P3046" s="305"/>
      <c r="Q3046" s="306"/>
    </row>
    <row r="3047" spans="2:17" s="13" customFormat="1" hidden="1" x14ac:dyDescent="0.4">
      <c r="B3047" s="255"/>
      <c r="C3047" s="256"/>
      <c r="D3047" s="305"/>
      <c r="E3047" s="306"/>
      <c r="H3047" s="305"/>
      <c r="I3047" s="306"/>
      <c r="L3047" s="305"/>
      <c r="M3047" s="306"/>
      <c r="P3047" s="305"/>
      <c r="Q3047" s="306"/>
    </row>
    <row r="3048" spans="2:17" s="13" customFormat="1" hidden="1" x14ac:dyDescent="0.4">
      <c r="B3048" s="255"/>
      <c r="C3048" s="256"/>
      <c r="D3048" s="305"/>
      <c r="E3048" s="306"/>
      <c r="H3048" s="305"/>
      <c r="I3048" s="306"/>
      <c r="L3048" s="305"/>
      <c r="M3048" s="306"/>
      <c r="P3048" s="305"/>
      <c r="Q3048" s="306"/>
    </row>
    <row r="3049" spans="2:17" s="13" customFormat="1" hidden="1" x14ac:dyDescent="0.4">
      <c r="B3049" s="255"/>
      <c r="C3049" s="256"/>
      <c r="D3049" s="305"/>
      <c r="E3049" s="306"/>
      <c r="H3049" s="305"/>
      <c r="I3049" s="306"/>
      <c r="L3049" s="305"/>
      <c r="M3049" s="306"/>
      <c r="P3049" s="305"/>
      <c r="Q3049" s="306"/>
    </row>
    <row r="3050" spans="2:17" s="13" customFormat="1" hidden="1" x14ac:dyDescent="0.4">
      <c r="B3050" s="255"/>
      <c r="C3050" s="256"/>
      <c r="D3050" s="305"/>
      <c r="E3050" s="306"/>
      <c r="H3050" s="305"/>
      <c r="I3050" s="306"/>
      <c r="L3050" s="305"/>
      <c r="M3050" s="306"/>
      <c r="P3050" s="305"/>
      <c r="Q3050" s="306"/>
    </row>
    <row r="3051" spans="2:17" s="13" customFormat="1" hidden="1" x14ac:dyDescent="0.4">
      <c r="B3051" s="255"/>
      <c r="C3051" s="256"/>
      <c r="D3051" s="305"/>
      <c r="E3051" s="306"/>
      <c r="H3051" s="305"/>
      <c r="I3051" s="306"/>
      <c r="L3051" s="305"/>
      <c r="M3051" s="306"/>
      <c r="P3051" s="305"/>
      <c r="Q3051" s="306"/>
    </row>
    <row r="3052" spans="2:17" s="13" customFormat="1" hidden="1" x14ac:dyDescent="0.4">
      <c r="B3052" s="255"/>
      <c r="C3052" s="256"/>
      <c r="D3052" s="305"/>
      <c r="E3052" s="306"/>
      <c r="H3052" s="305"/>
      <c r="I3052" s="306"/>
      <c r="L3052" s="305"/>
      <c r="M3052" s="306"/>
      <c r="P3052" s="305"/>
      <c r="Q3052" s="306"/>
    </row>
    <row r="3053" spans="2:17" s="13" customFormat="1" hidden="1" x14ac:dyDescent="0.4">
      <c r="B3053" s="255"/>
      <c r="C3053" s="256"/>
      <c r="D3053" s="305"/>
      <c r="E3053" s="306"/>
      <c r="H3053" s="305"/>
      <c r="I3053" s="306"/>
      <c r="L3053" s="305"/>
      <c r="M3053" s="306"/>
      <c r="P3053" s="305"/>
      <c r="Q3053" s="306"/>
    </row>
    <row r="3054" spans="2:17" s="13" customFormat="1" hidden="1" x14ac:dyDescent="0.4">
      <c r="B3054" s="255"/>
      <c r="C3054" s="256"/>
      <c r="D3054" s="305"/>
      <c r="E3054" s="306"/>
      <c r="H3054" s="305"/>
      <c r="I3054" s="306"/>
      <c r="L3054" s="305"/>
      <c r="M3054" s="306"/>
      <c r="P3054" s="305"/>
      <c r="Q3054" s="306"/>
    </row>
    <row r="3055" spans="2:17" s="13" customFormat="1" hidden="1" x14ac:dyDescent="0.4">
      <c r="B3055" s="255"/>
      <c r="C3055" s="256"/>
      <c r="D3055" s="305"/>
      <c r="E3055" s="306"/>
      <c r="H3055" s="305"/>
      <c r="I3055" s="306"/>
      <c r="L3055" s="305"/>
      <c r="M3055" s="306"/>
      <c r="P3055" s="305"/>
      <c r="Q3055" s="306"/>
    </row>
    <row r="3056" spans="2:17" s="13" customFormat="1" hidden="1" x14ac:dyDescent="0.4">
      <c r="B3056" s="255"/>
      <c r="C3056" s="256"/>
      <c r="D3056" s="305"/>
      <c r="E3056" s="306"/>
      <c r="H3056" s="305"/>
      <c r="I3056" s="306"/>
      <c r="L3056" s="305"/>
      <c r="M3056" s="306"/>
      <c r="P3056" s="305"/>
      <c r="Q3056" s="306"/>
    </row>
    <row r="3057" spans="2:17" s="13" customFormat="1" hidden="1" x14ac:dyDescent="0.4">
      <c r="B3057" s="255"/>
      <c r="C3057" s="256"/>
      <c r="D3057" s="305"/>
      <c r="E3057" s="306"/>
      <c r="H3057" s="305"/>
      <c r="I3057" s="306"/>
      <c r="L3057" s="305"/>
      <c r="M3057" s="306"/>
      <c r="P3057" s="305"/>
      <c r="Q3057" s="306"/>
    </row>
    <row r="3058" spans="2:17" s="13" customFormat="1" hidden="1" x14ac:dyDescent="0.4">
      <c r="B3058" s="255"/>
      <c r="C3058" s="256"/>
      <c r="D3058" s="305"/>
      <c r="E3058" s="306"/>
      <c r="H3058" s="305"/>
      <c r="I3058" s="306"/>
      <c r="L3058" s="305"/>
      <c r="M3058" s="306"/>
      <c r="P3058" s="305"/>
      <c r="Q3058" s="306"/>
    </row>
    <row r="3059" spans="2:17" s="13" customFormat="1" hidden="1" x14ac:dyDescent="0.4">
      <c r="B3059" s="255"/>
      <c r="C3059" s="256"/>
      <c r="D3059" s="305"/>
      <c r="E3059" s="306"/>
      <c r="H3059" s="305"/>
      <c r="I3059" s="306"/>
      <c r="L3059" s="305"/>
      <c r="M3059" s="306"/>
      <c r="P3059" s="305"/>
      <c r="Q3059" s="306"/>
    </row>
    <row r="3060" spans="2:17" s="13" customFormat="1" hidden="1" x14ac:dyDescent="0.4">
      <c r="B3060" s="255"/>
      <c r="C3060" s="256"/>
      <c r="D3060" s="305"/>
      <c r="E3060" s="306"/>
      <c r="H3060" s="305"/>
      <c r="I3060" s="306"/>
      <c r="L3060" s="305"/>
      <c r="M3060" s="306"/>
      <c r="P3060" s="305"/>
      <c r="Q3060" s="306"/>
    </row>
    <row r="3061" spans="2:17" s="13" customFormat="1" hidden="1" x14ac:dyDescent="0.4">
      <c r="B3061" s="255"/>
      <c r="C3061" s="256"/>
      <c r="D3061" s="305"/>
      <c r="E3061" s="306"/>
      <c r="H3061" s="305"/>
      <c r="I3061" s="306"/>
      <c r="L3061" s="305"/>
      <c r="M3061" s="306"/>
      <c r="P3061" s="305"/>
      <c r="Q3061" s="306"/>
    </row>
    <row r="3062" spans="2:17" s="13" customFormat="1" hidden="1" x14ac:dyDescent="0.4">
      <c r="B3062" s="255"/>
      <c r="C3062" s="256"/>
      <c r="D3062" s="305"/>
      <c r="E3062" s="306"/>
      <c r="H3062" s="305"/>
      <c r="I3062" s="306"/>
      <c r="L3062" s="305"/>
      <c r="M3062" s="306"/>
      <c r="P3062" s="305"/>
      <c r="Q3062" s="306"/>
    </row>
    <row r="3063" spans="2:17" s="13" customFormat="1" hidden="1" x14ac:dyDescent="0.4">
      <c r="B3063" s="255"/>
      <c r="C3063" s="256"/>
      <c r="D3063" s="305"/>
      <c r="E3063" s="306"/>
      <c r="H3063" s="305"/>
      <c r="I3063" s="306"/>
      <c r="L3063" s="305"/>
      <c r="M3063" s="306"/>
      <c r="P3063" s="305"/>
      <c r="Q3063" s="306"/>
    </row>
    <row r="3064" spans="2:17" s="13" customFormat="1" hidden="1" x14ac:dyDescent="0.4">
      <c r="B3064" s="255"/>
      <c r="C3064" s="256"/>
      <c r="D3064" s="305"/>
      <c r="E3064" s="306"/>
      <c r="H3064" s="305"/>
      <c r="I3064" s="306"/>
      <c r="L3064" s="305"/>
      <c r="M3064" s="306"/>
      <c r="P3064" s="305"/>
      <c r="Q3064" s="306"/>
    </row>
    <row r="3065" spans="2:17" s="13" customFormat="1" hidden="1" x14ac:dyDescent="0.4">
      <c r="B3065" s="255"/>
      <c r="C3065" s="256"/>
      <c r="D3065" s="305"/>
      <c r="E3065" s="306"/>
      <c r="H3065" s="305"/>
      <c r="I3065" s="306"/>
      <c r="L3065" s="305"/>
      <c r="M3065" s="306"/>
      <c r="P3065" s="305"/>
      <c r="Q3065" s="306"/>
    </row>
    <row r="3066" spans="2:17" s="13" customFormat="1" hidden="1" x14ac:dyDescent="0.4">
      <c r="B3066" s="255"/>
      <c r="C3066" s="256"/>
      <c r="D3066" s="305"/>
      <c r="E3066" s="306"/>
      <c r="H3066" s="305"/>
      <c r="I3066" s="306"/>
      <c r="L3066" s="305"/>
      <c r="M3066" s="306"/>
      <c r="P3066" s="305"/>
      <c r="Q3066" s="306"/>
    </row>
    <row r="3067" spans="2:17" s="13" customFormat="1" hidden="1" x14ac:dyDescent="0.4">
      <c r="B3067" s="255"/>
      <c r="C3067" s="256"/>
      <c r="D3067" s="305"/>
      <c r="E3067" s="306"/>
      <c r="H3067" s="305"/>
      <c r="I3067" s="306"/>
      <c r="L3067" s="305"/>
      <c r="M3067" s="306"/>
      <c r="P3067" s="305"/>
      <c r="Q3067" s="306"/>
    </row>
    <row r="3068" spans="2:17" s="13" customFormat="1" hidden="1" x14ac:dyDescent="0.4">
      <c r="B3068" s="255"/>
      <c r="C3068" s="256"/>
      <c r="D3068" s="305"/>
      <c r="E3068" s="306"/>
      <c r="H3068" s="305"/>
      <c r="I3068" s="306"/>
      <c r="L3068" s="305"/>
      <c r="M3068" s="306"/>
      <c r="P3068" s="305"/>
      <c r="Q3068" s="306"/>
    </row>
    <row r="3069" spans="2:17" s="13" customFormat="1" hidden="1" x14ac:dyDescent="0.4">
      <c r="B3069" s="255"/>
      <c r="C3069" s="256"/>
      <c r="D3069" s="305"/>
      <c r="E3069" s="306"/>
      <c r="H3069" s="305"/>
      <c r="I3069" s="306"/>
      <c r="L3069" s="305"/>
      <c r="M3069" s="306"/>
      <c r="P3069" s="305"/>
      <c r="Q3069" s="306"/>
    </row>
    <row r="3070" spans="2:17" s="13" customFormat="1" hidden="1" x14ac:dyDescent="0.4">
      <c r="B3070" s="255"/>
      <c r="C3070" s="256"/>
      <c r="D3070" s="305"/>
      <c r="E3070" s="306"/>
      <c r="H3070" s="305"/>
      <c r="I3070" s="306"/>
      <c r="L3070" s="305"/>
      <c r="M3070" s="306"/>
      <c r="P3070" s="305"/>
      <c r="Q3070" s="306"/>
    </row>
    <row r="3071" spans="2:17" s="13" customFormat="1" hidden="1" x14ac:dyDescent="0.4">
      <c r="B3071" s="255"/>
      <c r="C3071" s="256"/>
      <c r="D3071" s="305"/>
      <c r="E3071" s="306"/>
      <c r="H3071" s="305"/>
      <c r="I3071" s="306"/>
      <c r="L3071" s="305"/>
      <c r="M3071" s="306"/>
      <c r="P3071" s="305"/>
      <c r="Q3071" s="306"/>
    </row>
    <row r="3072" spans="2:17" s="13" customFormat="1" hidden="1" x14ac:dyDescent="0.4">
      <c r="B3072" s="255"/>
      <c r="C3072" s="256"/>
      <c r="D3072" s="305"/>
      <c r="E3072" s="306"/>
      <c r="H3072" s="305"/>
      <c r="I3072" s="306"/>
      <c r="L3072" s="305"/>
      <c r="M3072" s="306"/>
      <c r="P3072" s="305"/>
      <c r="Q3072" s="306"/>
    </row>
    <row r="3073" spans="2:17" s="13" customFormat="1" hidden="1" x14ac:dyDescent="0.4">
      <c r="B3073" s="255"/>
      <c r="C3073" s="256"/>
      <c r="D3073" s="305"/>
      <c r="E3073" s="306"/>
      <c r="H3073" s="305"/>
      <c r="I3073" s="306"/>
      <c r="L3073" s="305"/>
      <c r="M3073" s="306"/>
      <c r="P3073" s="305"/>
      <c r="Q3073" s="306"/>
    </row>
    <row r="3074" spans="2:17" s="13" customFormat="1" hidden="1" x14ac:dyDescent="0.4">
      <c r="B3074" s="255"/>
      <c r="C3074" s="256"/>
      <c r="D3074" s="305"/>
      <c r="E3074" s="306"/>
      <c r="H3074" s="305"/>
      <c r="I3074" s="306"/>
      <c r="L3074" s="305"/>
      <c r="M3074" s="306"/>
      <c r="P3074" s="305"/>
      <c r="Q3074" s="306"/>
    </row>
    <row r="3075" spans="2:17" s="13" customFormat="1" hidden="1" x14ac:dyDescent="0.4">
      <c r="B3075" s="255"/>
      <c r="C3075" s="256"/>
      <c r="D3075" s="305"/>
      <c r="E3075" s="306"/>
      <c r="H3075" s="305"/>
      <c r="I3075" s="306"/>
      <c r="L3075" s="305"/>
      <c r="M3075" s="306"/>
      <c r="P3075" s="305"/>
      <c r="Q3075" s="306"/>
    </row>
    <row r="3076" spans="2:17" s="13" customFormat="1" hidden="1" x14ac:dyDescent="0.4">
      <c r="B3076" s="255"/>
      <c r="C3076" s="256"/>
      <c r="D3076" s="305"/>
      <c r="E3076" s="306"/>
      <c r="H3076" s="305"/>
      <c r="I3076" s="306"/>
      <c r="L3076" s="305"/>
      <c r="M3076" s="306"/>
      <c r="P3076" s="305"/>
      <c r="Q3076" s="306"/>
    </row>
    <row r="3077" spans="2:17" s="13" customFormat="1" hidden="1" x14ac:dyDescent="0.4">
      <c r="B3077" s="255"/>
      <c r="C3077" s="256"/>
      <c r="D3077" s="305"/>
      <c r="E3077" s="306"/>
      <c r="H3077" s="305"/>
      <c r="I3077" s="306"/>
      <c r="L3077" s="305"/>
      <c r="M3077" s="306"/>
      <c r="P3077" s="305"/>
      <c r="Q3077" s="306"/>
    </row>
    <row r="3078" spans="2:17" s="13" customFormat="1" hidden="1" x14ac:dyDescent="0.4">
      <c r="B3078" s="255"/>
      <c r="C3078" s="256"/>
      <c r="D3078" s="305"/>
      <c r="E3078" s="306"/>
      <c r="H3078" s="305"/>
      <c r="I3078" s="306"/>
      <c r="L3078" s="305"/>
      <c r="M3078" s="306"/>
      <c r="P3078" s="305"/>
      <c r="Q3078" s="306"/>
    </row>
    <row r="3079" spans="2:17" s="13" customFormat="1" hidden="1" x14ac:dyDescent="0.4">
      <c r="B3079" s="255"/>
      <c r="C3079" s="256"/>
      <c r="D3079" s="305"/>
      <c r="E3079" s="306"/>
      <c r="H3079" s="305"/>
      <c r="I3079" s="306"/>
      <c r="L3079" s="305"/>
      <c r="M3079" s="306"/>
      <c r="P3079" s="305"/>
      <c r="Q3079" s="306"/>
    </row>
    <row r="3080" spans="2:17" s="13" customFormat="1" hidden="1" x14ac:dyDescent="0.4">
      <c r="B3080" s="255"/>
      <c r="C3080" s="256"/>
      <c r="D3080" s="305"/>
      <c r="E3080" s="306"/>
      <c r="H3080" s="305"/>
      <c r="I3080" s="306"/>
      <c r="L3080" s="305"/>
      <c r="M3080" s="306"/>
      <c r="P3080" s="305"/>
      <c r="Q3080" s="306"/>
    </row>
    <row r="3081" spans="2:17" s="13" customFormat="1" hidden="1" x14ac:dyDescent="0.4">
      <c r="B3081" s="255"/>
      <c r="C3081" s="256"/>
      <c r="D3081" s="305"/>
      <c r="E3081" s="306"/>
      <c r="H3081" s="305"/>
      <c r="I3081" s="306"/>
      <c r="L3081" s="305"/>
      <c r="M3081" s="306"/>
      <c r="P3081" s="305"/>
      <c r="Q3081" s="306"/>
    </row>
    <row r="3082" spans="2:17" s="13" customFormat="1" hidden="1" x14ac:dyDescent="0.4">
      <c r="B3082" s="255"/>
      <c r="C3082" s="256"/>
      <c r="D3082" s="305"/>
      <c r="E3082" s="306"/>
      <c r="H3082" s="305"/>
      <c r="I3082" s="306"/>
      <c r="L3082" s="305"/>
      <c r="M3082" s="306"/>
      <c r="P3082" s="305"/>
      <c r="Q3082" s="306"/>
    </row>
    <row r="3083" spans="2:17" s="13" customFormat="1" hidden="1" x14ac:dyDescent="0.4">
      <c r="B3083" s="255"/>
      <c r="C3083" s="256"/>
      <c r="D3083" s="305"/>
      <c r="E3083" s="306"/>
      <c r="H3083" s="305"/>
      <c r="I3083" s="306"/>
      <c r="L3083" s="305"/>
      <c r="M3083" s="306"/>
      <c r="P3083" s="305"/>
      <c r="Q3083" s="306"/>
    </row>
    <row r="3084" spans="2:17" s="13" customFormat="1" hidden="1" x14ac:dyDescent="0.4">
      <c r="B3084" s="255"/>
      <c r="C3084" s="256"/>
      <c r="D3084" s="305"/>
      <c r="E3084" s="306"/>
      <c r="H3084" s="305"/>
      <c r="I3084" s="306"/>
      <c r="L3084" s="305"/>
      <c r="M3084" s="306"/>
      <c r="P3084" s="305"/>
      <c r="Q3084" s="306"/>
    </row>
    <row r="3085" spans="2:17" s="13" customFormat="1" hidden="1" x14ac:dyDescent="0.4">
      <c r="B3085" s="255"/>
      <c r="C3085" s="256"/>
      <c r="D3085" s="305"/>
      <c r="E3085" s="306"/>
      <c r="H3085" s="305"/>
      <c r="I3085" s="306"/>
      <c r="L3085" s="305"/>
      <c r="M3085" s="306"/>
      <c r="P3085" s="305"/>
      <c r="Q3085" s="306"/>
    </row>
    <row r="3086" spans="2:17" s="13" customFormat="1" hidden="1" x14ac:dyDescent="0.4">
      <c r="B3086" s="255"/>
      <c r="C3086" s="256"/>
      <c r="D3086" s="305"/>
      <c r="E3086" s="306"/>
      <c r="H3086" s="305"/>
      <c r="I3086" s="306"/>
      <c r="L3086" s="305"/>
      <c r="M3086" s="306"/>
      <c r="P3086" s="305"/>
      <c r="Q3086" s="306"/>
    </row>
    <row r="3087" spans="2:17" s="13" customFormat="1" hidden="1" x14ac:dyDescent="0.4">
      <c r="B3087" s="255"/>
      <c r="C3087" s="256"/>
      <c r="D3087" s="305"/>
      <c r="E3087" s="306"/>
      <c r="H3087" s="305"/>
      <c r="I3087" s="306"/>
      <c r="L3087" s="305"/>
      <c r="M3087" s="306"/>
      <c r="P3087" s="305"/>
      <c r="Q3087" s="306"/>
    </row>
    <row r="3088" spans="2:17" s="13" customFormat="1" hidden="1" x14ac:dyDescent="0.4">
      <c r="B3088" s="255"/>
      <c r="C3088" s="256"/>
      <c r="D3088" s="305"/>
      <c r="E3088" s="306"/>
      <c r="H3088" s="305"/>
      <c r="I3088" s="306"/>
      <c r="L3088" s="305"/>
      <c r="M3088" s="306"/>
      <c r="P3088" s="305"/>
      <c r="Q3088" s="306"/>
    </row>
    <row r="3089" spans="2:17" s="13" customFormat="1" hidden="1" x14ac:dyDescent="0.4">
      <c r="B3089" s="255"/>
      <c r="C3089" s="256"/>
      <c r="D3089" s="305"/>
      <c r="E3089" s="306"/>
      <c r="H3089" s="305"/>
      <c r="I3089" s="306"/>
      <c r="L3089" s="305"/>
      <c r="M3089" s="306"/>
      <c r="P3089" s="305"/>
      <c r="Q3089" s="306"/>
    </row>
    <row r="3090" spans="2:17" s="13" customFormat="1" hidden="1" x14ac:dyDescent="0.4">
      <c r="B3090" s="255"/>
      <c r="C3090" s="256"/>
      <c r="D3090" s="305"/>
      <c r="E3090" s="306"/>
      <c r="H3090" s="305"/>
      <c r="I3090" s="306"/>
      <c r="L3090" s="305"/>
      <c r="M3090" s="306"/>
      <c r="P3090" s="305"/>
      <c r="Q3090" s="306"/>
    </row>
    <row r="3091" spans="2:17" s="13" customFormat="1" hidden="1" x14ac:dyDescent="0.4">
      <c r="B3091" s="255"/>
      <c r="C3091" s="256"/>
      <c r="D3091" s="305"/>
      <c r="E3091" s="306"/>
      <c r="H3091" s="305"/>
      <c r="I3091" s="306"/>
      <c r="L3091" s="305"/>
      <c r="M3091" s="306"/>
      <c r="P3091" s="305"/>
      <c r="Q3091" s="306"/>
    </row>
    <row r="3092" spans="2:17" s="13" customFormat="1" hidden="1" x14ac:dyDescent="0.4">
      <c r="B3092" s="255"/>
      <c r="C3092" s="256"/>
      <c r="D3092" s="305"/>
      <c r="E3092" s="306"/>
      <c r="H3092" s="305"/>
      <c r="I3092" s="306"/>
      <c r="L3092" s="305"/>
      <c r="M3092" s="306"/>
      <c r="P3092" s="305"/>
      <c r="Q3092" s="306"/>
    </row>
    <row r="3093" spans="2:17" s="13" customFormat="1" hidden="1" x14ac:dyDescent="0.4">
      <c r="B3093" s="255"/>
      <c r="C3093" s="256"/>
      <c r="D3093" s="305"/>
      <c r="E3093" s="306"/>
      <c r="H3093" s="305"/>
      <c r="I3093" s="306"/>
      <c r="L3093" s="305"/>
      <c r="M3093" s="306"/>
      <c r="P3093" s="305"/>
      <c r="Q3093" s="306"/>
    </row>
    <row r="3094" spans="2:17" s="13" customFormat="1" hidden="1" x14ac:dyDescent="0.4">
      <c r="B3094" s="255"/>
      <c r="C3094" s="256"/>
      <c r="D3094" s="305"/>
      <c r="E3094" s="306"/>
      <c r="H3094" s="305"/>
      <c r="I3094" s="306"/>
      <c r="L3094" s="305"/>
      <c r="M3094" s="306"/>
      <c r="P3094" s="305"/>
      <c r="Q3094" s="306"/>
    </row>
    <row r="3095" spans="2:17" s="13" customFormat="1" hidden="1" x14ac:dyDescent="0.4">
      <c r="B3095" s="255"/>
      <c r="C3095" s="256"/>
      <c r="D3095" s="305"/>
      <c r="E3095" s="306"/>
      <c r="H3095" s="305"/>
      <c r="I3095" s="306"/>
      <c r="L3095" s="305"/>
      <c r="M3095" s="306"/>
      <c r="P3095" s="305"/>
      <c r="Q3095" s="306"/>
    </row>
    <row r="3096" spans="2:17" s="13" customFormat="1" hidden="1" x14ac:dyDescent="0.4">
      <c r="B3096" s="255"/>
      <c r="C3096" s="256"/>
      <c r="D3096" s="305"/>
      <c r="E3096" s="306"/>
      <c r="H3096" s="305"/>
      <c r="I3096" s="306"/>
      <c r="L3096" s="305"/>
      <c r="M3096" s="306"/>
      <c r="P3096" s="305"/>
      <c r="Q3096" s="306"/>
    </row>
    <row r="3097" spans="2:17" s="13" customFormat="1" hidden="1" x14ac:dyDescent="0.4">
      <c r="B3097" s="255"/>
      <c r="C3097" s="256"/>
      <c r="D3097" s="305"/>
      <c r="E3097" s="306"/>
      <c r="H3097" s="305"/>
      <c r="I3097" s="306"/>
      <c r="L3097" s="305"/>
      <c r="M3097" s="306"/>
      <c r="P3097" s="305"/>
      <c r="Q3097" s="306"/>
    </row>
    <row r="3098" spans="2:17" s="13" customFormat="1" hidden="1" x14ac:dyDescent="0.4">
      <c r="B3098" s="255"/>
      <c r="C3098" s="256"/>
      <c r="D3098" s="305"/>
      <c r="E3098" s="306"/>
      <c r="H3098" s="305"/>
      <c r="I3098" s="306"/>
      <c r="L3098" s="305"/>
      <c r="M3098" s="306"/>
      <c r="P3098" s="305"/>
      <c r="Q3098" s="306"/>
    </row>
    <row r="3099" spans="2:17" s="13" customFormat="1" hidden="1" x14ac:dyDescent="0.4">
      <c r="B3099" s="255"/>
      <c r="C3099" s="256"/>
      <c r="D3099" s="305"/>
      <c r="E3099" s="306"/>
      <c r="H3099" s="305"/>
      <c r="I3099" s="306"/>
      <c r="L3099" s="305"/>
      <c r="M3099" s="306"/>
      <c r="P3099" s="305"/>
      <c r="Q3099" s="306"/>
    </row>
    <row r="3100" spans="2:17" s="13" customFormat="1" hidden="1" x14ac:dyDescent="0.4">
      <c r="B3100" s="255"/>
      <c r="C3100" s="256"/>
      <c r="D3100" s="305"/>
      <c r="E3100" s="306"/>
      <c r="H3100" s="305"/>
      <c r="I3100" s="306"/>
      <c r="L3100" s="305"/>
      <c r="M3100" s="306"/>
      <c r="P3100" s="305"/>
      <c r="Q3100" s="306"/>
    </row>
    <row r="3101" spans="2:17" s="13" customFormat="1" hidden="1" x14ac:dyDescent="0.4">
      <c r="B3101" s="255"/>
      <c r="C3101" s="256"/>
      <c r="D3101" s="305"/>
      <c r="E3101" s="306"/>
      <c r="H3101" s="305"/>
      <c r="I3101" s="306"/>
      <c r="L3101" s="305"/>
      <c r="M3101" s="306"/>
      <c r="P3101" s="305"/>
      <c r="Q3101" s="306"/>
    </row>
    <row r="3102" spans="2:17" s="13" customFormat="1" hidden="1" x14ac:dyDescent="0.4">
      <c r="B3102" s="255"/>
      <c r="C3102" s="256"/>
      <c r="D3102" s="305"/>
      <c r="E3102" s="306"/>
      <c r="H3102" s="305"/>
      <c r="I3102" s="306"/>
      <c r="L3102" s="305"/>
      <c r="M3102" s="306"/>
      <c r="P3102" s="305"/>
      <c r="Q3102" s="306"/>
    </row>
    <row r="3103" spans="2:17" s="13" customFormat="1" hidden="1" x14ac:dyDescent="0.4">
      <c r="B3103" s="255"/>
      <c r="C3103" s="256"/>
      <c r="D3103" s="305"/>
      <c r="E3103" s="306"/>
      <c r="H3103" s="305"/>
      <c r="I3103" s="306"/>
      <c r="L3103" s="305"/>
      <c r="M3103" s="306"/>
      <c r="P3103" s="305"/>
      <c r="Q3103" s="306"/>
    </row>
    <row r="3104" spans="2:17" s="13" customFormat="1" hidden="1" x14ac:dyDescent="0.4">
      <c r="B3104" s="255"/>
      <c r="C3104" s="256"/>
      <c r="D3104" s="305"/>
      <c r="E3104" s="306"/>
      <c r="H3104" s="305"/>
      <c r="I3104" s="306"/>
      <c r="L3104" s="305"/>
      <c r="M3104" s="306"/>
      <c r="P3104" s="305"/>
      <c r="Q3104" s="306"/>
    </row>
    <row r="3105" spans="2:17" s="13" customFormat="1" hidden="1" x14ac:dyDescent="0.4">
      <c r="B3105" s="255"/>
      <c r="C3105" s="256"/>
      <c r="D3105" s="305"/>
      <c r="E3105" s="306"/>
      <c r="H3105" s="305"/>
      <c r="I3105" s="306"/>
      <c r="L3105" s="305"/>
      <c r="M3105" s="306"/>
      <c r="P3105" s="305"/>
      <c r="Q3105" s="306"/>
    </row>
    <row r="3106" spans="2:17" s="13" customFormat="1" hidden="1" x14ac:dyDescent="0.4">
      <c r="B3106" s="255"/>
      <c r="C3106" s="256"/>
      <c r="D3106" s="305"/>
      <c r="E3106" s="306"/>
      <c r="H3106" s="305"/>
      <c r="I3106" s="306"/>
      <c r="L3106" s="305"/>
      <c r="M3106" s="306"/>
      <c r="P3106" s="305"/>
      <c r="Q3106" s="306"/>
    </row>
    <row r="3107" spans="2:17" s="13" customFormat="1" hidden="1" x14ac:dyDescent="0.4">
      <c r="B3107" s="255"/>
      <c r="C3107" s="256"/>
      <c r="D3107" s="305"/>
      <c r="E3107" s="306"/>
      <c r="H3107" s="305"/>
      <c r="I3107" s="306"/>
      <c r="L3107" s="305"/>
      <c r="M3107" s="306"/>
      <c r="P3107" s="305"/>
      <c r="Q3107" s="306"/>
    </row>
    <row r="3108" spans="2:17" s="13" customFormat="1" hidden="1" x14ac:dyDescent="0.4">
      <c r="B3108" s="255"/>
      <c r="C3108" s="256"/>
      <c r="D3108" s="305"/>
      <c r="E3108" s="306"/>
      <c r="H3108" s="305"/>
      <c r="I3108" s="306"/>
      <c r="L3108" s="305"/>
      <c r="M3108" s="306"/>
      <c r="P3108" s="305"/>
      <c r="Q3108" s="306"/>
    </row>
    <row r="3109" spans="2:17" s="13" customFormat="1" hidden="1" x14ac:dyDescent="0.4">
      <c r="B3109" s="255"/>
      <c r="C3109" s="256"/>
      <c r="D3109" s="305"/>
      <c r="E3109" s="306"/>
      <c r="H3109" s="305"/>
      <c r="I3109" s="306"/>
      <c r="L3109" s="305"/>
      <c r="M3109" s="306"/>
      <c r="P3109" s="305"/>
      <c r="Q3109" s="306"/>
    </row>
    <row r="3110" spans="2:17" s="13" customFormat="1" hidden="1" x14ac:dyDescent="0.4">
      <c r="B3110" s="255"/>
      <c r="C3110" s="256"/>
      <c r="D3110" s="305"/>
      <c r="E3110" s="306"/>
      <c r="H3110" s="305"/>
      <c r="I3110" s="306"/>
      <c r="L3110" s="305"/>
      <c r="M3110" s="306"/>
      <c r="P3110" s="305"/>
      <c r="Q3110" s="306"/>
    </row>
    <row r="3111" spans="2:17" s="13" customFormat="1" hidden="1" x14ac:dyDescent="0.4">
      <c r="B3111" s="255"/>
      <c r="C3111" s="256"/>
      <c r="D3111" s="305"/>
      <c r="E3111" s="306"/>
      <c r="H3111" s="305"/>
      <c r="I3111" s="306"/>
      <c r="L3111" s="305"/>
      <c r="M3111" s="306"/>
      <c r="P3111" s="305"/>
      <c r="Q3111" s="306"/>
    </row>
    <row r="3112" spans="2:17" s="13" customFormat="1" hidden="1" x14ac:dyDescent="0.4">
      <c r="B3112" s="255"/>
      <c r="C3112" s="256"/>
      <c r="D3112" s="305"/>
      <c r="E3112" s="306"/>
      <c r="H3112" s="305"/>
      <c r="I3112" s="306"/>
      <c r="L3112" s="305"/>
      <c r="M3112" s="306"/>
      <c r="P3112" s="305"/>
      <c r="Q3112" s="306"/>
    </row>
    <row r="3113" spans="2:17" s="13" customFormat="1" hidden="1" x14ac:dyDescent="0.4">
      <c r="B3113" s="255"/>
      <c r="C3113" s="256"/>
      <c r="D3113" s="305"/>
      <c r="E3113" s="306"/>
      <c r="H3113" s="305"/>
      <c r="I3113" s="306"/>
      <c r="L3113" s="305"/>
      <c r="M3113" s="306"/>
      <c r="P3113" s="305"/>
      <c r="Q3113" s="306"/>
    </row>
    <row r="3114" spans="2:17" s="13" customFormat="1" hidden="1" x14ac:dyDescent="0.4">
      <c r="B3114" s="255"/>
      <c r="C3114" s="256"/>
      <c r="D3114" s="305"/>
      <c r="E3114" s="306"/>
      <c r="H3114" s="305"/>
      <c r="I3114" s="306"/>
      <c r="L3114" s="305"/>
      <c r="M3114" s="306"/>
      <c r="P3114" s="305"/>
      <c r="Q3114" s="306"/>
    </row>
    <row r="3115" spans="2:17" s="13" customFormat="1" hidden="1" x14ac:dyDescent="0.4">
      <c r="B3115" s="255"/>
      <c r="C3115" s="256"/>
      <c r="D3115" s="305"/>
      <c r="E3115" s="306"/>
      <c r="H3115" s="305"/>
      <c r="I3115" s="306"/>
      <c r="L3115" s="305"/>
      <c r="M3115" s="306"/>
      <c r="P3115" s="305"/>
      <c r="Q3115" s="306"/>
    </row>
    <row r="3116" spans="2:17" s="13" customFormat="1" hidden="1" x14ac:dyDescent="0.4">
      <c r="B3116" s="255"/>
      <c r="C3116" s="256"/>
      <c r="D3116" s="305"/>
      <c r="E3116" s="306"/>
      <c r="H3116" s="305"/>
      <c r="I3116" s="306"/>
      <c r="L3116" s="305"/>
      <c r="M3116" s="306"/>
      <c r="P3116" s="305"/>
      <c r="Q3116" s="306"/>
    </row>
    <row r="3117" spans="2:17" s="13" customFormat="1" hidden="1" x14ac:dyDescent="0.4">
      <c r="B3117" s="255"/>
      <c r="C3117" s="256"/>
      <c r="D3117" s="305"/>
      <c r="E3117" s="306"/>
      <c r="H3117" s="305"/>
      <c r="I3117" s="306"/>
      <c r="L3117" s="305"/>
      <c r="M3117" s="306"/>
      <c r="P3117" s="305"/>
      <c r="Q3117" s="306"/>
    </row>
    <row r="3118" spans="2:17" s="13" customFormat="1" hidden="1" x14ac:dyDescent="0.4">
      <c r="B3118" s="255"/>
      <c r="C3118" s="256"/>
      <c r="D3118" s="305"/>
      <c r="E3118" s="306"/>
      <c r="H3118" s="305"/>
      <c r="I3118" s="306"/>
      <c r="L3118" s="305"/>
      <c r="M3118" s="306"/>
      <c r="P3118" s="305"/>
      <c r="Q3118" s="306"/>
    </row>
    <row r="3119" spans="2:17" s="13" customFormat="1" hidden="1" x14ac:dyDescent="0.4">
      <c r="B3119" s="255"/>
      <c r="C3119" s="256"/>
      <c r="D3119" s="305"/>
      <c r="E3119" s="306"/>
      <c r="H3119" s="305"/>
      <c r="I3119" s="306"/>
      <c r="L3119" s="305"/>
      <c r="M3119" s="306"/>
      <c r="P3119" s="305"/>
      <c r="Q3119" s="306"/>
    </row>
    <row r="3120" spans="2:17" s="13" customFormat="1" hidden="1" x14ac:dyDescent="0.4">
      <c r="B3120" s="255"/>
      <c r="C3120" s="256"/>
      <c r="D3120" s="305"/>
      <c r="E3120" s="306"/>
      <c r="H3120" s="305"/>
      <c r="I3120" s="306"/>
      <c r="L3120" s="305"/>
      <c r="M3120" s="306"/>
      <c r="P3120" s="305"/>
      <c r="Q3120" s="306"/>
    </row>
    <row r="3121" spans="2:17" s="13" customFormat="1" hidden="1" x14ac:dyDescent="0.4">
      <c r="B3121" s="255"/>
      <c r="C3121" s="256"/>
      <c r="D3121" s="305"/>
      <c r="E3121" s="306"/>
      <c r="H3121" s="305"/>
      <c r="I3121" s="306"/>
      <c r="L3121" s="305"/>
      <c r="M3121" s="306"/>
      <c r="P3121" s="305"/>
      <c r="Q3121" s="306"/>
    </row>
    <row r="3122" spans="2:17" s="13" customFormat="1" hidden="1" x14ac:dyDescent="0.4">
      <c r="B3122" s="255"/>
      <c r="C3122" s="256"/>
      <c r="D3122" s="305"/>
      <c r="E3122" s="306"/>
      <c r="H3122" s="305"/>
      <c r="I3122" s="306"/>
      <c r="L3122" s="305"/>
      <c r="M3122" s="306"/>
      <c r="P3122" s="305"/>
      <c r="Q3122" s="306"/>
    </row>
    <row r="3123" spans="2:17" s="13" customFormat="1" hidden="1" x14ac:dyDescent="0.4">
      <c r="B3123" s="255"/>
      <c r="C3123" s="256"/>
      <c r="D3123" s="305"/>
      <c r="E3123" s="306"/>
      <c r="H3123" s="305"/>
      <c r="I3123" s="306"/>
      <c r="L3123" s="305"/>
      <c r="M3123" s="306"/>
      <c r="P3123" s="305"/>
      <c r="Q3123" s="306"/>
    </row>
    <row r="3124" spans="2:17" s="13" customFormat="1" hidden="1" x14ac:dyDescent="0.4">
      <c r="B3124" s="255"/>
      <c r="C3124" s="256"/>
      <c r="D3124" s="305"/>
      <c r="E3124" s="306"/>
      <c r="H3124" s="305"/>
      <c r="I3124" s="306"/>
      <c r="L3124" s="305"/>
      <c r="M3124" s="306"/>
      <c r="P3124" s="305"/>
      <c r="Q3124" s="306"/>
    </row>
    <row r="3125" spans="2:17" s="13" customFormat="1" hidden="1" x14ac:dyDescent="0.4">
      <c r="B3125" s="255"/>
      <c r="C3125" s="256"/>
      <c r="D3125" s="305"/>
      <c r="E3125" s="306"/>
      <c r="H3125" s="305"/>
      <c r="I3125" s="306"/>
      <c r="L3125" s="305"/>
      <c r="M3125" s="306"/>
      <c r="P3125" s="305"/>
      <c r="Q3125" s="306"/>
    </row>
    <row r="3126" spans="2:17" s="13" customFormat="1" hidden="1" x14ac:dyDescent="0.4">
      <c r="B3126" s="255"/>
      <c r="C3126" s="256"/>
      <c r="D3126" s="305"/>
      <c r="E3126" s="306"/>
      <c r="H3126" s="305"/>
      <c r="I3126" s="306"/>
      <c r="L3126" s="305"/>
      <c r="M3126" s="306"/>
      <c r="P3126" s="305"/>
      <c r="Q3126" s="306"/>
    </row>
    <row r="3127" spans="2:17" s="13" customFormat="1" hidden="1" x14ac:dyDescent="0.4">
      <c r="B3127" s="255"/>
      <c r="C3127" s="256"/>
      <c r="D3127" s="305"/>
      <c r="E3127" s="306"/>
      <c r="H3127" s="305"/>
      <c r="I3127" s="306"/>
      <c r="L3127" s="305"/>
      <c r="M3127" s="306"/>
      <c r="P3127" s="305"/>
      <c r="Q3127" s="306"/>
    </row>
    <row r="3128" spans="2:17" s="13" customFormat="1" hidden="1" x14ac:dyDescent="0.4">
      <c r="B3128" s="255"/>
      <c r="C3128" s="256"/>
      <c r="D3128" s="305"/>
      <c r="E3128" s="306"/>
      <c r="H3128" s="305"/>
      <c r="I3128" s="306"/>
      <c r="L3128" s="305"/>
      <c r="M3128" s="306"/>
      <c r="P3128" s="305"/>
      <c r="Q3128" s="306"/>
    </row>
    <row r="3129" spans="2:17" s="13" customFormat="1" hidden="1" x14ac:dyDescent="0.4">
      <c r="B3129" s="255"/>
      <c r="C3129" s="256"/>
      <c r="D3129" s="305"/>
      <c r="E3129" s="306"/>
      <c r="H3129" s="305"/>
      <c r="I3129" s="306"/>
      <c r="L3129" s="305"/>
      <c r="M3129" s="306"/>
      <c r="P3129" s="305"/>
      <c r="Q3129" s="306"/>
    </row>
    <row r="3130" spans="2:17" s="13" customFormat="1" hidden="1" x14ac:dyDescent="0.4">
      <c r="B3130" s="255"/>
      <c r="C3130" s="256"/>
      <c r="D3130" s="305"/>
      <c r="E3130" s="306"/>
      <c r="H3130" s="305"/>
      <c r="I3130" s="306"/>
      <c r="L3130" s="305"/>
      <c r="M3130" s="306"/>
      <c r="P3130" s="305"/>
      <c r="Q3130" s="306"/>
    </row>
    <row r="3131" spans="2:17" s="13" customFormat="1" hidden="1" x14ac:dyDescent="0.4">
      <c r="B3131" s="255"/>
      <c r="C3131" s="256"/>
      <c r="D3131" s="305"/>
      <c r="E3131" s="306"/>
      <c r="H3131" s="305"/>
      <c r="I3131" s="306"/>
      <c r="L3131" s="305"/>
      <c r="M3131" s="306"/>
      <c r="P3131" s="305"/>
      <c r="Q3131" s="306"/>
    </row>
    <row r="3132" spans="2:17" s="13" customFormat="1" hidden="1" x14ac:dyDescent="0.4">
      <c r="B3132" s="255"/>
      <c r="C3132" s="256"/>
      <c r="D3132" s="305"/>
      <c r="E3132" s="306"/>
      <c r="H3132" s="305"/>
      <c r="I3132" s="306"/>
      <c r="L3132" s="305"/>
      <c r="M3132" s="306"/>
      <c r="P3132" s="305"/>
      <c r="Q3132" s="306"/>
    </row>
    <row r="3133" spans="2:17" s="13" customFormat="1" hidden="1" x14ac:dyDescent="0.4">
      <c r="B3133" s="255"/>
      <c r="C3133" s="256"/>
      <c r="D3133" s="305"/>
      <c r="E3133" s="306"/>
      <c r="H3133" s="305"/>
      <c r="I3133" s="306"/>
      <c r="L3133" s="305"/>
      <c r="M3133" s="306"/>
      <c r="P3133" s="305"/>
      <c r="Q3133" s="306"/>
    </row>
    <row r="3134" spans="2:17" s="13" customFormat="1" hidden="1" x14ac:dyDescent="0.4">
      <c r="B3134" s="255"/>
      <c r="C3134" s="256"/>
      <c r="D3134" s="305"/>
      <c r="E3134" s="306"/>
      <c r="H3134" s="305"/>
      <c r="I3134" s="306"/>
      <c r="L3134" s="305"/>
      <c r="M3134" s="306"/>
      <c r="P3134" s="305"/>
      <c r="Q3134" s="306"/>
    </row>
    <row r="3135" spans="2:17" s="13" customFormat="1" hidden="1" x14ac:dyDescent="0.4">
      <c r="B3135" s="255"/>
      <c r="C3135" s="256"/>
      <c r="D3135" s="305"/>
      <c r="E3135" s="306"/>
      <c r="H3135" s="305"/>
      <c r="I3135" s="306"/>
      <c r="L3135" s="305"/>
      <c r="M3135" s="306"/>
      <c r="P3135" s="305"/>
      <c r="Q3135" s="306"/>
    </row>
    <row r="3136" spans="2:17" s="13" customFormat="1" hidden="1" x14ac:dyDescent="0.4">
      <c r="B3136" s="255"/>
      <c r="C3136" s="256"/>
      <c r="D3136" s="305"/>
      <c r="E3136" s="306"/>
      <c r="H3136" s="305"/>
      <c r="I3136" s="306"/>
      <c r="L3136" s="305"/>
      <c r="M3136" s="306"/>
      <c r="P3136" s="305"/>
      <c r="Q3136" s="306"/>
    </row>
    <row r="3137" spans="2:17" s="13" customFormat="1" hidden="1" x14ac:dyDescent="0.4">
      <c r="B3137" s="255"/>
      <c r="C3137" s="256"/>
      <c r="D3137" s="305"/>
      <c r="E3137" s="306"/>
      <c r="H3137" s="305"/>
      <c r="I3137" s="306"/>
      <c r="L3137" s="305"/>
      <c r="M3137" s="306"/>
      <c r="P3137" s="305"/>
      <c r="Q3137" s="306"/>
    </row>
    <row r="3138" spans="2:17" s="13" customFormat="1" hidden="1" x14ac:dyDescent="0.4">
      <c r="B3138" s="255"/>
      <c r="C3138" s="256"/>
      <c r="D3138" s="305"/>
      <c r="E3138" s="306"/>
      <c r="H3138" s="305"/>
      <c r="I3138" s="306"/>
      <c r="L3138" s="305"/>
      <c r="M3138" s="306"/>
      <c r="P3138" s="305"/>
      <c r="Q3138" s="306"/>
    </row>
    <row r="3139" spans="2:17" s="13" customFormat="1" hidden="1" x14ac:dyDescent="0.4">
      <c r="B3139" s="255"/>
      <c r="C3139" s="256"/>
      <c r="D3139" s="305"/>
      <c r="E3139" s="306"/>
      <c r="H3139" s="305"/>
      <c r="I3139" s="306"/>
      <c r="L3139" s="305"/>
      <c r="M3139" s="306"/>
      <c r="P3139" s="305"/>
      <c r="Q3139" s="306"/>
    </row>
    <row r="3140" spans="2:17" s="13" customFormat="1" hidden="1" x14ac:dyDescent="0.4">
      <c r="B3140" s="255"/>
      <c r="C3140" s="256"/>
      <c r="D3140" s="305"/>
      <c r="E3140" s="306"/>
      <c r="H3140" s="305"/>
      <c r="I3140" s="306"/>
      <c r="L3140" s="305"/>
      <c r="M3140" s="306"/>
      <c r="P3140" s="305"/>
      <c r="Q3140" s="306"/>
    </row>
    <row r="3141" spans="2:17" s="13" customFormat="1" hidden="1" x14ac:dyDescent="0.4">
      <c r="B3141" s="255"/>
      <c r="C3141" s="256"/>
      <c r="D3141" s="305"/>
      <c r="E3141" s="306"/>
      <c r="H3141" s="305"/>
      <c r="I3141" s="306"/>
      <c r="L3141" s="305"/>
      <c r="M3141" s="306"/>
      <c r="P3141" s="305"/>
      <c r="Q3141" s="306"/>
    </row>
    <row r="3142" spans="2:17" s="13" customFormat="1" hidden="1" x14ac:dyDescent="0.4">
      <c r="B3142" s="255"/>
      <c r="C3142" s="256"/>
      <c r="D3142" s="305"/>
      <c r="E3142" s="306"/>
      <c r="H3142" s="305"/>
      <c r="I3142" s="306"/>
      <c r="L3142" s="305"/>
      <c r="M3142" s="306"/>
      <c r="P3142" s="305"/>
      <c r="Q3142" s="306"/>
    </row>
    <row r="3143" spans="2:17" s="13" customFormat="1" hidden="1" x14ac:dyDescent="0.4">
      <c r="B3143" s="255"/>
      <c r="C3143" s="256"/>
      <c r="D3143" s="305"/>
      <c r="E3143" s="306"/>
      <c r="H3143" s="305"/>
      <c r="I3143" s="306"/>
      <c r="L3143" s="305"/>
      <c r="M3143" s="306"/>
      <c r="P3143" s="305"/>
      <c r="Q3143" s="306"/>
    </row>
    <row r="3144" spans="2:17" s="13" customFormat="1" hidden="1" x14ac:dyDescent="0.4">
      <c r="B3144" s="255"/>
      <c r="C3144" s="256"/>
      <c r="D3144" s="305"/>
      <c r="E3144" s="306"/>
      <c r="H3144" s="305"/>
      <c r="I3144" s="306"/>
      <c r="L3144" s="305"/>
      <c r="M3144" s="306"/>
      <c r="P3144" s="305"/>
      <c r="Q3144" s="306"/>
    </row>
    <row r="3145" spans="2:17" s="13" customFormat="1" hidden="1" x14ac:dyDescent="0.4">
      <c r="B3145" s="255"/>
      <c r="C3145" s="256"/>
      <c r="D3145" s="305"/>
      <c r="E3145" s="306"/>
      <c r="H3145" s="305"/>
      <c r="I3145" s="306"/>
      <c r="L3145" s="305"/>
      <c r="M3145" s="306"/>
      <c r="P3145" s="305"/>
      <c r="Q3145" s="306"/>
    </row>
    <row r="3146" spans="2:17" s="13" customFormat="1" hidden="1" x14ac:dyDescent="0.4">
      <c r="B3146" s="255"/>
      <c r="C3146" s="256"/>
      <c r="D3146" s="305"/>
      <c r="E3146" s="306"/>
      <c r="H3146" s="305"/>
      <c r="I3146" s="306"/>
      <c r="L3146" s="305"/>
      <c r="M3146" s="306"/>
      <c r="P3146" s="305"/>
      <c r="Q3146" s="306"/>
    </row>
    <row r="3147" spans="2:17" s="13" customFormat="1" hidden="1" x14ac:dyDescent="0.4">
      <c r="B3147" s="255"/>
      <c r="C3147" s="256"/>
      <c r="D3147" s="305"/>
      <c r="E3147" s="306"/>
      <c r="H3147" s="305"/>
      <c r="I3147" s="306"/>
      <c r="L3147" s="305"/>
      <c r="M3147" s="306"/>
      <c r="P3147" s="305"/>
      <c r="Q3147" s="306"/>
    </row>
    <row r="3148" spans="2:17" s="13" customFormat="1" hidden="1" x14ac:dyDescent="0.4">
      <c r="B3148" s="255"/>
      <c r="C3148" s="256"/>
      <c r="D3148" s="305"/>
      <c r="E3148" s="306"/>
      <c r="H3148" s="305"/>
      <c r="I3148" s="306"/>
      <c r="L3148" s="305"/>
      <c r="M3148" s="306"/>
      <c r="P3148" s="305"/>
      <c r="Q3148" s="306"/>
    </row>
    <row r="3149" spans="2:17" s="13" customFormat="1" hidden="1" x14ac:dyDescent="0.4">
      <c r="B3149" s="255"/>
      <c r="C3149" s="256"/>
      <c r="D3149" s="305"/>
      <c r="E3149" s="306"/>
      <c r="H3149" s="305"/>
      <c r="I3149" s="306"/>
      <c r="L3149" s="305"/>
      <c r="M3149" s="306"/>
      <c r="P3149" s="305"/>
      <c r="Q3149" s="306"/>
    </row>
    <row r="3150" spans="2:17" s="13" customFormat="1" hidden="1" x14ac:dyDescent="0.4">
      <c r="B3150" s="255"/>
      <c r="C3150" s="256"/>
      <c r="D3150" s="305"/>
      <c r="E3150" s="306"/>
      <c r="H3150" s="305"/>
      <c r="I3150" s="306"/>
      <c r="L3150" s="305"/>
      <c r="M3150" s="306"/>
      <c r="P3150" s="305"/>
      <c r="Q3150" s="306"/>
    </row>
    <row r="3151" spans="2:17" s="13" customFormat="1" hidden="1" x14ac:dyDescent="0.4">
      <c r="B3151" s="255"/>
      <c r="C3151" s="256"/>
      <c r="D3151" s="305"/>
      <c r="E3151" s="306"/>
      <c r="H3151" s="305"/>
      <c r="I3151" s="306"/>
      <c r="L3151" s="305"/>
      <c r="M3151" s="306"/>
      <c r="P3151" s="305"/>
      <c r="Q3151" s="306"/>
    </row>
    <row r="3152" spans="2:17" s="13" customFormat="1" hidden="1" x14ac:dyDescent="0.4">
      <c r="B3152" s="255"/>
      <c r="C3152" s="256"/>
      <c r="D3152" s="305"/>
      <c r="E3152" s="306"/>
      <c r="H3152" s="305"/>
      <c r="I3152" s="306"/>
      <c r="L3152" s="305"/>
      <c r="M3152" s="306"/>
      <c r="P3152" s="305"/>
      <c r="Q3152" s="306"/>
    </row>
    <row r="3153" spans="2:17" s="13" customFormat="1" hidden="1" x14ac:dyDescent="0.4">
      <c r="B3153" s="255"/>
      <c r="C3153" s="256"/>
      <c r="D3153" s="305"/>
      <c r="E3153" s="306"/>
      <c r="H3153" s="305"/>
      <c r="I3153" s="306"/>
      <c r="L3153" s="305"/>
      <c r="M3153" s="306"/>
      <c r="P3153" s="305"/>
      <c r="Q3153" s="306"/>
    </row>
    <row r="3154" spans="2:17" s="13" customFormat="1" hidden="1" x14ac:dyDescent="0.4">
      <c r="B3154" s="255"/>
      <c r="C3154" s="256"/>
      <c r="D3154" s="305"/>
      <c r="E3154" s="306"/>
      <c r="H3154" s="305"/>
      <c r="I3154" s="306"/>
      <c r="L3154" s="305"/>
      <c r="M3154" s="306"/>
      <c r="P3154" s="305"/>
      <c r="Q3154" s="306"/>
    </row>
    <row r="3155" spans="2:17" s="13" customFormat="1" hidden="1" x14ac:dyDescent="0.4">
      <c r="B3155" s="255"/>
      <c r="C3155" s="256"/>
      <c r="D3155" s="305"/>
      <c r="E3155" s="306"/>
      <c r="H3155" s="305"/>
      <c r="I3155" s="306"/>
      <c r="L3155" s="305"/>
      <c r="M3155" s="306"/>
      <c r="P3155" s="305"/>
      <c r="Q3155" s="306"/>
    </row>
    <row r="3156" spans="2:17" s="13" customFormat="1" hidden="1" x14ac:dyDescent="0.4">
      <c r="B3156" s="255"/>
      <c r="C3156" s="256"/>
      <c r="D3156" s="305"/>
      <c r="E3156" s="306"/>
      <c r="H3156" s="305"/>
      <c r="I3156" s="306"/>
      <c r="L3156" s="305"/>
      <c r="M3156" s="306"/>
      <c r="P3156" s="305"/>
      <c r="Q3156" s="306"/>
    </row>
    <row r="3157" spans="2:17" s="13" customFormat="1" hidden="1" x14ac:dyDescent="0.4">
      <c r="B3157" s="255"/>
      <c r="C3157" s="256"/>
      <c r="D3157" s="305"/>
      <c r="E3157" s="306"/>
      <c r="H3157" s="305"/>
      <c r="I3157" s="306"/>
      <c r="L3157" s="305"/>
      <c r="M3157" s="306"/>
      <c r="P3157" s="305"/>
      <c r="Q3157" s="306"/>
    </row>
    <row r="3158" spans="2:17" s="13" customFormat="1" hidden="1" x14ac:dyDescent="0.4">
      <c r="B3158" s="255"/>
      <c r="C3158" s="256"/>
      <c r="D3158" s="305"/>
      <c r="E3158" s="306"/>
      <c r="H3158" s="305"/>
      <c r="I3158" s="306"/>
      <c r="L3158" s="305"/>
      <c r="M3158" s="306"/>
      <c r="P3158" s="305"/>
      <c r="Q3158" s="306"/>
    </row>
    <row r="3159" spans="2:17" s="13" customFormat="1" hidden="1" x14ac:dyDescent="0.4">
      <c r="B3159" s="255"/>
      <c r="C3159" s="256"/>
      <c r="D3159" s="305"/>
      <c r="E3159" s="306"/>
      <c r="H3159" s="305"/>
      <c r="I3159" s="306"/>
      <c r="L3159" s="305"/>
      <c r="M3159" s="306"/>
      <c r="P3159" s="305"/>
      <c r="Q3159" s="306"/>
    </row>
    <row r="3160" spans="2:17" s="13" customFormat="1" hidden="1" x14ac:dyDescent="0.4">
      <c r="B3160" s="255"/>
      <c r="C3160" s="256"/>
      <c r="D3160" s="305"/>
      <c r="E3160" s="306"/>
      <c r="H3160" s="305"/>
      <c r="I3160" s="306"/>
      <c r="L3160" s="305"/>
      <c r="M3160" s="306"/>
      <c r="P3160" s="305"/>
      <c r="Q3160" s="306"/>
    </row>
    <row r="3161" spans="2:17" s="13" customFormat="1" hidden="1" x14ac:dyDescent="0.4">
      <c r="B3161" s="255"/>
      <c r="C3161" s="256"/>
      <c r="D3161" s="305"/>
      <c r="E3161" s="306"/>
      <c r="H3161" s="305"/>
      <c r="I3161" s="306"/>
      <c r="L3161" s="305"/>
      <c r="M3161" s="306"/>
      <c r="P3161" s="305"/>
      <c r="Q3161" s="306"/>
    </row>
    <row r="3162" spans="2:17" s="13" customFormat="1" hidden="1" x14ac:dyDescent="0.4">
      <c r="B3162" s="255"/>
      <c r="C3162" s="256"/>
      <c r="D3162" s="305"/>
      <c r="E3162" s="306"/>
      <c r="H3162" s="305"/>
      <c r="I3162" s="306"/>
      <c r="L3162" s="305"/>
      <c r="M3162" s="306"/>
      <c r="P3162" s="305"/>
      <c r="Q3162" s="306"/>
    </row>
    <row r="3163" spans="2:17" s="13" customFormat="1" hidden="1" x14ac:dyDescent="0.4">
      <c r="B3163" s="255"/>
      <c r="C3163" s="256"/>
      <c r="D3163" s="305"/>
      <c r="E3163" s="306"/>
      <c r="H3163" s="305"/>
      <c r="I3163" s="306"/>
      <c r="L3163" s="305"/>
      <c r="M3163" s="306"/>
      <c r="P3163" s="305"/>
      <c r="Q3163" s="306"/>
    </row>
    <row r="3164" spans="2:17" s="13" customFormat="1" hidden="1" x14ac:dyDescent="0.4">
      <c r="B3164" s="255"/>
      <c r="C3164" s="256"/>
      <c r="D3164" s="305"/>
      <c r="E3164" s="306"/>
      <c r="H3164" s="305"/>
      <c r="I3164" s="306"/>
      <c r="L3164" s="305"/>
      <c r="M3164" s="306"/>
      <c r="P3164" s="305"/>
      <c r="Q3164" s="306"/>
    </row>
    <row r="3165" spans="2:17" s="13" customFormat="1" hidden="1" x14ac:dyDescent="0.4">
      <c r="B3165" s="255"/>
      <c r="C3165" s="256"/>
      <c r="D3165" s="305"/>
      <c r="E3165" s="306"/>
      <c r="H3165" s="305"/>
      <c r="I3165" s="306"/>
      <c r="L3165" s="305"/>
      <c r="M3165" s="306"/>
      <c r="P3165" s="305"/>
      <c r="Q3165" s="306"/>
    </row>
    <row r="3166" spans="2:17" s="13" customFormat="1" hidden="1" x14ac:dyDescent="0.4">
      <c r="B3166" s="255"/>
      <c r="C3166" s="256"/>
      <c r="D3166" s="305"/>
      <c r="E3166" s="306"/>
      <c r="H3166" s="305"/>
      <c r="I3166" s="306"/>
      <c r="L3166" s="305"/>
      <c r="M3166" s="306"/>
      <c r="P3166" s="305"/>
      <c r="Q3166" s="306"/>
    </row>
    <row r="3167" spans="2:17" s="13" customFormat="1" hidden="1" x14ac:dyDescent="0.4">
      <c r="B3167" s="255"/>
      <c r="C3167" s="256"/>
      <c r="D3167" s="305"/>
      <c r="E3167" s="306"/>
      <c r="H3167" s="305"/>
      <c r="I3167" s="306"/>
      <c r="L3167" s="305"/>
      <c r="M3167" s="306"/>
      <c r="P3167" s="305"/>
      <c r="Q3167" s="306"/>
    </row>
    <row r="3168" spans="2:17" s="13" customFormat="1" hidden="1" x14ac:dyDescent="0.4">
      <c r="B3168" s="255"/>
      <c r="C3168" s="256"/>
      <c r="D3168" s="305"/>
      <c r="E3168" s="306"/>
      <c r="H3168" s="305"/>
      <c r="I3168" s="306"/>
      <c r="L3168" s="305"/>
      <c r="M3168" s="306"/>
      <c r="P3168" s="305"/>
      <c r="Q3168" s="306"/>
    </row>
    <row r="3169" spans="2:17" s="13" customFormat="1" hidden="1" x14ac:dyDescent="0.4">
      <c r="B3169" s="255"/>
      <c r="C3169" s="256"/>
      <c r="D3169" s="305"/>
      <c r="E3169" s="306"/>
      <c r="H3169" s="305"/>
      <c r="I3169" s="306"/>
      <c r="L3169" s="305"/>
      <c r="M3169" s="306"/>
      <c r="P3169" s="305"/>
      <c r="Q3169" s="306"/>
    </row>
    <row r="3170" spans="2:17" s="13" customFormat="1" hidden="1" x14ac:dyDescent="0.4">
      <c r="B3170" s="255"/>
      <c r="C3170" s="256"/>
      <c r="D3170" s="305"/>
      <c r="E3170" s="306"/>
      <c r="H3170" s="305"/>
      <c r="I3170" s="306"/>
      <c r="L3170" s="305"/>
      <c r="M3170" s="306"/>
      <c r="P3170" s="305"/>
      <c r="Q3170" s="306"/>
    </row>
    <row r="3171" spans="2:17" s="13" customFormat="1" hidden="1" x14ac:dyDescent="0.4">
      <c r="B3171" s="255"/>
      <c r="C3171" s="256"/>
      <c r="D3171" s="305"/>
      <c r="E3171" s="306"/>
      <c r="H3171" s="305"/>
      <c r="I3171" s="306"/>
      <c r="L3171" s="305"/>
      <c r="M3171" s="306"/>
      <c r="P3171" s="305"/>
      <c r="Q3171" s="306"/>
    </row>
    <row r="3172" spans="2:17" s="13" customFormat="1" hidden="1" x14ac:dyDescent="0.4">
      <c r="B3172" s="255"/>
      <c r="C3172" s="256"/>
      <c r="D3172" s="305"/>
      <c r="E3172" s="306"/>
      <c r="H3172" s="305"/>
      <c r="I3172" s="306"/>
      <c r="L3172" s="305"/>
      <c r="M3172" s="306"/>
      <c r="P3172" s="305"/>
      <c r="Q3172" s="306"/>
    </row>
    <row r="3173" spans="2:17" s="13" customFormat="1" hidden="1" x14ac:dyDescent="0.4">
      <c r="B3173" s="255"/>
      <c r="C3173" s="256"/>
      <c r="D3173" s="305"/>
      <c r="E3173" s="306"/>
      <c r="H3173" s="305"/>
      <c r="I3173" s="306"/>
      <c r="L3173" s="305"/>
      <c r="M3173" s="306"/>
      <c r="P3173" s="305"/>
      <c r="Q3173" s="306"/>
    </row>
    <row r="3174" spans="2:17" s="13" customFormat="1" hidden="1" x14ac:dyDescent="0.4">
      <c r="B3174" s="255"/>
      <c r="C3174" s="256"/>
      <c r="D3174" s="305"/>
      <c r="E3174" s="306"/>
      <c r="H3174" s="305"/>
      <c r="I3174" s="306"/>
      <c r="L3174" s="305"/>
      <c r="M3174" s="306"/>
      <c r="P3174" s="305"/>
      <c r="Q3174" s="306"/>
    </row>
    <row r="3175" spans="2:17" s="13" customFormat="1" hidden="1" x14ac:dyDescent="0.4">
      <c r="B3175" s="255"/>
      <c r="C3175" s="256"/>
      <c r="D3175" s="305"/>
      <c r="E3175" s="306"/>
      <c r="H3175" s="305"/>
      <c r="I3175" s="306"/>
      <c r="L3175" s="305"/>
      <c r="M3175" s="306"/>
      <c r="P3175" s="305"/>
      <c r="Q3175" s="306"/>
    </row>
    <row r="3176" spans="2:17" s="13" customFormat="1" hidden="1" x14ac:dyDescent="0.4">
      <c r="B3176" s="255"/>
      <c r="C3176" s="256"/>
      <c r="D3176" s="305"/>
      <c r="E3176" s="306"/>
      <c r="H3176" s="305"/>
      <c r="I3176" s="306"/>
      <c r="L3176" s="305"/>
      <c r="M3176" s="306"/>
      <c r="P3176" s="305"/>
      <c r="Q3176" s="306"/>
    </row>
    <row r="3177" spans="2:17" s="13" customFormat="1" hidden="1" x14ac:dyDescent="0.4">
      <c r="B3177" s="255"/>
      <c r="C3177" s="256"/>
      <c r="D3177" s="305"/>
      <c r="E3177" s="306"/>
      <c r="H3177" s="305"/>
      <c r="I3177" s="306"/>
      <c r="L3177" s="305"/>
      <c r="M3177" s="306"/>
      <c r="P3177" s="305"/>
      <c r="Q3177" s="306"/>
    </row>
    <row r="3178" spans="2:17" s="13" customFormat="1" hidden="1" x14ac:dyDescent="0.4">
      <c r="B3178" s="255"/>
      <c r="C3178" s="256"/>
      <c r="D3178" s="305"/>
      <c r="E3178" s="306"/>
      <c r="H3178" s="305"/>
      <c r="I3178" s="306"/>
      <c r="L3178" s="305"/>
      <c r="M3178" s="306"/>
      <c r="P3178" s="305"/>
      <c r="Q3178" s="306"/>
    </row>
    <row r="3179" spans="2:17" s="13" customFormat="1" hidden="1" x14ac:dyDescent="0.4">
      <c r="B3179" s="255"/>
      <c r="C3179" s="256"/>
      <c r="D3179" s="305"/>
      <c r="E3179" s="306"/>
      <c r="H3179" s="305"/>
      <c r="I3179" s="306"/>
      <c r="L3179" s="305"/>
      <c r="M3179" s="306"/>
      <c r="P3179" s="305"/>
      <c r="Q3179" s="306"/>
    </row>
    <row r="3180" spans="2:17" s="13" customFormat="1" hidden="1" x14ac:dyDescent="0.4">
      <c r="B3180" s="255"/>
      <c r="C3180" s="256"/>
      <c r="D3180" s="305"/>
      <c r="E3180" s="306"/>
      <c r="H3180" s="305"/>
      <c r="I3180" s="306"/>
      <c r="L3180" s="305"/>
      <c r="M3180" s="306"/>
      <c r="P3180" s="305"/>
      <c r="Q3180" s="306"/>
    </row>
    <row r="3181" spans="2:17" s="13" customFormat="1" hidden="1" x14ac:dyDescent="0.4">
      <c r="B3181" s="255"/>
      <c r="C3181" s="256"/>
      <c r="D3181" s="305"/>
      <c r="E3181" s="306"/>
      <c r="H3181" s="305"/>
      <c r="I3181" s="306"/>
      <c r="L3181" s="305"/>
      <c r="M3181" s="306"/>
      <c r="P3181" s="305"/>
      <c r="Q3181" s="306"/>
    </row>
    <row r="3182" spans="2:17" s="13" customFormat="1" hidden="1" x14ac:dyDescent="0.4">
      <c r="B3182" s="255"/>
      <c r="C3182" s="256"/>
      <c r="D3182" s="305"/>
      <c r="E3182" s="306"/>
      <c r="H3182" s="305"/>
      <c r="I3182" s="306"/>
      <c r="L3182" s="305"/>
      <c r="M3182" s="306"/>
      <c r="P3182" s="305"/>
      <c r="Q3182" s="306"/>
    </row>
    <row r="3183" spans="2:17" s="13" customFormat="1" hidden="1" x14ac:dyDescent="0.4">
      <c r="B3183" s="255"/>
      <c r="C3183" s="256"/>
      <c r="D3183" s="305"/>
      <c r="E3183" s="306"/>
      <c r="H3183" s="305"/>
      <c r="I3183" s="306"/>
      <c r="L3183" s="305"/>
      <c r="M3183" s="306"/>
      <c r="P3183" s="305"/>
      <c r="Q3183" s="306"/>
    </row>
    <row r="3184" spans="2:17" s="13" customFormat="1" hidden="1" x14ac:dyDescent="0.4">
      <c r="B3184" s="255"/>
      <c r="C3184" s="256"/>
      <c r="D3184" s="305"/>
      <c r="E3184" s="306"/>
      <c r="H3184" s="305"/>
      <c r="I3184" s="306"/>
      <c r="L3184" s="305"/>
      <c r="M3184" s="306"/>
      <c r="P3184" s="305"/>
      <c r="Q3184" s="306"/>
    </row>
    <row r="3185" spans="2:17" s="13" customFormat="1" hidden="1" x14ac:dyDescent="0.4">
      <c r="B3185" s="255"/>
      <c r="C3185" s="256"/>
      <c r="D3185" s="305"/>
      <c r="E3185" s="306"/>
      <c r="H3185" s="305"/>
      <c r="I3185" s="306"/>
      <c r="L3185" s="305"/>
      <c r="M3185" s="306"/>
      <c r="P3185" s="305"/>
      <c r="Q3185" s="306"/>
    </row>
    <row r="3186" spans="2:17" s="13" customFormat="1" hidden="1" x14ac:dyDescent="0.4">
      <c r="B3186" s="255"/>
      <c r="C3186" s="256"/>
      <c r="D3186" s="305"/>
      <c r="E3186" s="306"/>
      <c r="H3186" s="305"/>
      <c r="I3186" s="306"/>
      <c r="L3186" s="305"/>
      <c r="M3186" s="306"/>
      <c r="P3186" s="305"/>
      <c r="Q3186" s="306"/>
    </row>
    <row r="3187" spans="2:17" s="13" customFormat="1" hidden="1" x14ac:dyDescent="0.4">
      <c r="B3187" s="255"/>
      <c r="C3187" s="256"/>
      <c r="D3187" s="305"/>
      <c r="E3187" s="306"/>
      <c r="H3187" s="305"/>
      <c r="I3187" s="306"/>
      <c r="L3187" s="305"/>
      <c r="M3187" s="306"/>
      <c r="P3187" s="305"/>
      <c r="Q3187" s="306"/>
    </row>
    <row r="3188" spans="2:17" s="13" customFormat="1" hidden="1" x14ac:dyDescent="0.4">
      <c r="B3188" s="255"/>
      <c r="C3188" s="256"/>
      <c r="D3188" s="305"/>
      <c r="E3188" s="306"/>
      <c r="H3188" s="305"/>
      <c r="I3188" s="306"/>
      <c r="L3188" s="305"/>
      <c r="M3188" s="306"/>
      <c r="P3188" s="305"/>
      <c r="Q3188" s="306"/>
    </row>
    <row r="3189" spans="2:17" s="13" customFormat="1" hidden="1" x14ac:dyDescent="0.4">
      <c r="B3189" s="255"/>
      <c r="C3189" s="256"/>
      <c r="D3189" s="305"/>
      <c r="E3189" s="306"/>
      <c r="H3189" s="305"/>
      <c r="I3189" s="306"/>
      <c r="L3189" s="305"/>
      <c r="M3189" s="306"/>
      <c r="P3189" s="305"/>
      <c r="Q3189" s="306"/>
    </row>
    <row r="3190" spans="2:17" s="13" customFormat="1" hidden="1" x14ac:dyDescent="0.4">
      <c r="B3190" s="255"/>
      <c r="C3190" s="256"/>
      <c r="D3190" s="305"/>
      <c r="E3190" s="306"/>
      <c r="H3190" s="305"/>
      <c r="I3190" s="306"/>
      <c r="L3190" s="305"/>
      <c r="M3190" s="306"/>
      <c r="P3190" s="305"/>
      <c r="Q3190" s="306"/>
    </row>
    <row r="3191" spans="2:17" s="13" customFormat="1" hidden="1" x14ac:dyDescent="0.4">
      <c r="B3191" s="255"/>
      <c r="C3191" s="256"/>
      <c r="D3191" s="305"/>
      <c r="E3191" s="306"/>
      <c r="H3191" s="305"/>
      <c r="I3191" s="306"/>
      <c r="L3191" s="305"/>
      <c r="M3191" s="306"/>
      <c r="P3191" s="305"/>
      <c r="Q3191" s="306"/>
    </row>
    <row r="3192" spans="2:17" s="13" customFormat="1" hidden="1" x14ac:dyDescent="0.4">
      <c r="B3192" s="255"/>
      <c r="C3192" s="256"/>
      <c r="D3192" s="305"/>
      <c r="E3192" s="306"/>
      <c r="H3192" s="305"/>
      <c r="I3192" s="306"/>
      <c r="L3192" s="305"/>
      <c r="M3192" s="306"/>
      <c r="P3192" s="305"/>
      <c r="Q3192" s="306"/>
    </row>
    <row r="3193" spans="2:17" s="13" customFormat="1" hidden="1" x14ac:dyDescent="0.4">
      <c r="B3193" s="255"/>
      <c r="C3193" s="256"/>
      <c r="D3193" s="305"/>
      <c r="E3193" s="306"/>
      <c r="H3193" s="305"/>
      <c r="I3193" s="306"/>
      <c r="L3193" s="305"/>
      <c r="M3193" s="306"/>
      <c r="P3193" s="305"/>
      <c r="Q3193" s="306"/>
    </row>
    <row r="3194" spans="2:17" s="13" customFormat="1" hidden="1" x14ac:dyDescent="0.4">
      <c r="B3194" s="255"/>
      <c r="C3194" s="256"/>
      <c r="D3194" s="305"/>
      <c r="E3194" s="306"/>
      <c r="H3194" s="305"/>
      <c r="I3194" s="306"/>
      <c r="L3194" s="305"/>
      <c r="M3194" s="306"/>
      <c r="P3194" s="305"/>
      <c r="Q3194" s="306"/>
    </row>
    <row r="3195" spans="2:17" s="13" customFormat="1" hidden="1" x14ac:dyDescent="0.4">
      <c r="B3195" s="255"/>
      <c r="C3195" s="256"/>
      <c r="D3195" s="305"/>
      <c r="E3195" s="306"/>
      <c r="H3195" s="305"/>
      <c r="I3195" s="306"/>
      <c r="L3195" s="305"/>
      <c r="M3195" s="306"/>
      <c r="P3195" s="305"/>
      <c r="Q3195" s="306"/>
    </row>
    <row r="3196" spans="2:17" s="13" customFormat="1" hidden="1" x14ac:dyDescent="0.4">
      <c r="B3196" s="255"/>
      <c r="C3196" s="256"/>
      <c r="D3196" s="305"/>
      <c r="E3196" s="306"/>
      <c r="H3196" s="305"/>
      <c r="I3196" s="306"/>
      <c r="L3196" s="305"/>
      <c r="M3196" s="306"/>
      <c r="P3196" s="305"/>
      <c r="Q3196" s="306"/>
    </row>
    <row r="3197" spans="2:17" s="13" customFormat="1" hidden="1" x14ac:dyDescent="0.4">
      <c r="B3197" s="255"/>
      <c r="C3197" s="256"/>
      <c r="D3197" s="305"/>
      <c r="E3197" s="306"/>
      <c r="H3197" s="305"/>
      <c r="I3197" s="306"/>
      <c r="L3197" s="305"/>
      <c r="M3197" s="306"/>
      <c r="P3197" s="305"/>
      <c r="Q3197" s="306"/>
    </row>
    <row r="3198" spans="2:17" s="13" customFormat="1" hidden="1" x14ac:dyDescent="0.4">
      <c r="B3198" s="255"/>
      <c r="C3198" s="256"/>
      <c r="D3198" s="305"/>
      <c r="E3198" s="306"/>
      <c r="H3198" s="305"/>
      <c r="I3198" s="306"/>
      <c r="L3198" s="305"/>
      <c r="M3198" s="306"/>
      <c r="P3198" s="305"/>
      <c r="Q3198" s="306"/>
    </row>
    <row r="3199" spans="2:17" s="13" customFormat="1" hidden="1" x14ac:dyDescent="0.4">
      <c r="B3199" s="255"/>
      <c r="C3199" s="256"/>
      <c r="D3199" s="305"/>
      <c r="E3199" s="306"/>
      <c r="H3199" s="305"/>
      <c r="I3199" s="306"/>
      <c r="L3199" s="305"/>
      <c r="M3199" s="306"/>
      <c r="P3199" s="305"/>
      <c r="Q3199" s="306"/>
    </row>
    <row r="3200" spans="2:17" s="13" customFormat="1" hidden="1" x14ac:dyDescent="0.4">
      <c r="B3200" s="255"/>
      <c r="C3200" s="256"/>
      <c r="D3200" s="305"/>
      <c r="E3200" s="306"/>
      <c r="H3200" s="305"/>
      <c r="I3200" s="306"/>
      <c r="L3200" s="305"/>
      <c r="M3200" s="306"/>
      <c r="P3200" s="305"/>
      <c r="Q3200" s="306"/>
    </row>
    <row r="3201" spans="2:17" s="13" customFormat="1" hidden="1" x14ac:dyDescent="0.4">
      <c r="B3201" s="255"/>
      <c r="C3201" s="256"/>
      <c r="D3201" s="305"/>
      <c r="E3201" s="306"/>
      <c r="H3201" s="305"/>
      <c r="I3201" s="306"/>
      <c r="L3201" s="305"/>
      <c r="M3201" s="306"/>
      <c r="P3201" s="305"/>
      <c r="Q3201" s="306"/>
    </row>
    <row r="3202" spans="2:17" s="13" customFormat="1" hidden="1" x14ac:dyDescent="0.4">
      <c r="B3202" s="255"/>
      <c r="C3202" s="256"/>
      <c r="D3202" s="305"/>
      <c r="E3202" s="306"/>
      <c r="H3202" s="305"/>
      <c r="I3202" s="306"/>
      <c r="L3202" s="305"/>
      <c r="M3202" s="306"/>
      <c r="P3202" s="305"/>
      <c r="Q3202" s="306"/>
    </row>
    <row r="3203" spans="2:17" s="13" customFormat="1" hidden="1" x14ac:dyDescent="0.4">
      <c r="B3203" s="255"/>
      <c r="C3203" s="256"/>
      <c r="D3203" s="305"/>
      <c r="E3203" s="306"/>
      <c r="H3203" s="305"/>
      <c r="I3203" s="306"/>
      <c r="L3203" s="305"/>
      <c r="M3203" s="306"/>
      <c r="P3203" s="305"/>
      <c r="Q3203" s="306"/>
    </row>
    <row r="3204" spans="2:17" s="13" customFormat="1" hidden="1" x14ac:dyDescent="0.4">
      <c r="B3204" s="255"/>
      <c r="C3204" s="256"/>
      <c r="D3204" s="305"/>
      <c r="E3204" s="306"/>
      <c r="H3204" s="305"/>
      <c r="I3204" s="306"/>
      <c r="L3204" s="305"/>
      <c r="M3204" s="306"/>
      <c r="P3204" s="305"/>
      <c r="Q3204" s="306"/>
    </row>
    <row r="3205" spans="2:17" s="13" customFormat="1" hidden="1" x14ac:dyDescent="0.4">
      <c r="B3205" s="255"/>
      <c r="C3205" s="256"/>
      <c r="D3205" s="305"/>
      <c r="E3205" s="306"/>
      <c r="H3205" s="305"/>
      <c r="I3205" s="306"/>
      <c r="L3205" s="305"/>
      <c r="M3205" s="306"/>
      <c r="P3205" s="305"/>
      <c r="Q3205" s="306"/>
    </row>
    <row r="3206" spans="2:17" s="13" customFormat="1" hidden="1" x14ac:dyDescent="0.4">
      <c r="B3206" s="255"/>
      <c r="C3206" s="256"/>
      <c r="D3206" s="305"/>
      <c r="E3206" s="306"/>
      <c r="H3206" s="305"/>
      <c r="I3206" s="306"/>
      <c r="L3206" s="305"/>
      <c r="M3206" s="306"/>
      <c r="P3206" s="305"/>
      <c r="Q3206" s="306"/>
    </row>
    <row r="3207" spans="2:17" s="13" customFormat="1" hidden="1" x14ac:dyDescent="0.4">
      <c r="B3207" s="255"/>
      <c r="C3207" s="256"/>
      <c r="D3207" s="305"/>
      <c r="E3207" s="306"/>
      <c r="H3207" s="305"/>
      <c r="I3207" s="306"/>
      <c r="L3207" s="305"/>
      <c r="M3207" s="306"/>
      <c r="P3207" s="305"/>
      <c r="Q3207" s="306"/>
    </row>
    <row r="3208" spans="2:17" s="13" customFormat="1" hidden="1" x14ac:dyDescent="0.4">
      <c r="B3208" s="255"/>
      <c r="C3208" s="256"/>
      <c r="D3208" s="305"/>
      <c r="E3208" s="306"/>
      <c r="H3208" s="305"/>
      <c r="I3208" s="306"/>
      <c r="L3208" s="305"/>
      <c r="M3208" s="306"/>
      <c r="P3208" s="305"/>
      <c r="Q3208" s="306"/>
    </row>
    <row r="3209" spans="2:17" s="13" customFormat="1" hidden="1" x14ac:dyDescent="0.4">
      <c r="B3209" s="255"/>
      <c r="C3209" s="256"/>
      <c r="D3209" s="305"/>
      <c r="E3209" s="306"/>
      <c r="H3209" s="305"/>
      <c r="I3209" s="306"/>
      <c r="L3209" s="305"/>
      <c r="M3209" s="306"/>
      <c r="P3209" s="305"/>
      <c r="Q3209" s="306"/>
    </row>
    <row r="3210" spans="2:17" s="13" customFormat="1" hidden="1" x14ac:dyDescent="0.4">
      <c r="B3210" s="255"/>
      <c r="C3210" s="256"/>
      <c r="D3210" s="305"/>
      <c r="E3210" s="306"/>
      <c r="H3210" s="305"/>
      <c r="I3210" s="306"/>
      <c r="L3210" s="305"/>
      <c r="M3210" s="306"/>
      <c r="P3210" s="305"/>
      <c r="Q3210" s="306"/>
    </row>
    <row r="3211" spans="2:17" s="13" customFormat="1" hidden="1" x14ac:dyDescent="0.4">
      <c r="B3211" s="255"/>
      <c r="C3211" s="256"/>
      <c r="D3211" s="305"/>
      <c r="E3211" s="306"/>
      <c r="H3211" s="305"/>
      <c r="I3211" s="306"/>
      <c r="L3211" s="305"/>
      <c r="M3211" s="306"/>
      <c r="P3211" s="305"/>
      <c r="Q3211" s="306"/>
    </row>
    <row r="3212" spans="2:17" s="13" customFormat="1" hidden="1" x14ac:dyDescent="0.4">
      <c r="B3212" s="255"/>
      <c r="C3212" s="256"/>
      <c r="D3212" s="305"/>
      <c r="E3212" s="306"/>
      <c r="H3212" s="305"/>
      <c r="I3212" s="306"/>
      <c r="L3212" s="305"/>
      <c r="M3212" s="306"/>
      <c r="P3212" s="305"/>
      <c r="Q3212" s="306"/>
    </row>
    <row r="3213" spans="2:17" s="13" customFormat="1" hidden="1" x14ac:dyDescent="0.4">
      <c r="B3213" s="255"/>
      <c r="C3213" s="256"/>
      <c r="D3213" s="305"/>
      <c r="E3213" s="306"/>
      <c r="H3213" s="305"/>
      <c r="I3213" s="306"/>
      <c r="L3213" s="305"/>
      <c r="M3213" s="306"/>
      <c r="P3213" s="305"/>
      <c r="Q3213" s="306"/>
    </row>
    <row r="3214" spans="2:17" s="13" customFormat="1" hidden="1" x14ac:dyDescent="0.4">
      <c r="B3214" s="255"/>
      <c r="C3214" s="256"/>
      <c r="D3214" s="305"/>
      <c r="E3214" s="306"/>
      <c r="H3214" s="305"/>
      <c r="I3214" s="306"/>
      <c r="L3214" s="305"/>
      <c r="M3214" s="306"/>
      <c r="P3214" s="305"/>
      <c r="Q3214" s="306"/>
    </row>
    <row r="3215" spans="2:17" s="13" customFormat="1" hidden="1" x14ac:dyDescent="0.4">
      <c r="B3215" s="255"/>
      <c r="C3215" s="256"/>
      <c r="D3215" s="305"/>
      <c r="E3215" s="306"/>
      <c r="H3215" s="305"/>
      <c r="I3215" s="306"/>
      <c r="L3215" s="305"/>
      <c r="M3215" s="306"/>
      <c r="P3215" s="305"/>
      <c r="Q3215" s="306"/>
    </row>
    <row r="3216" spans="2:17" s="13" customFormat="1" hidden="1" x14ac:dyDescent="0.4">
      <c r="B3216" s="255"/>
      <c r="C3216" s="256"/>
      <c r="D3216" s="305"/>
      <c r="E3216" s="306"/>
      <c r="H3216" s="305"/>
      <c r="I3216" s="306"/>
      <c r="L3216" s="305"/>
      <c r="M3216" s="306"/>
      <c r="P3216" s="305"/>
      <c r="Q3216" s="306"/>
    </row>
    <row r="3217" spans="2:17" s="13" customFormat="1" hidden="1" x14ac:dyDescent="0.4">
      <c r="B3217" s="255"/>
      <c r="C3217" s="256"/>
      <c r="D3217" s="305"/>
      <c r="E3217" s="306"/>
      <c r="H3217" s="305"/>
      <c r="I3217" s="306"/>
      <c r="L3217" s="305"/>
      <c r="M3217" s="306"/>
      <c r="P3217" s="305"/>
      <c r="Q3217" s="306"/>
    </row>
    <row r="3218" spans="2:17" s="13" customFormat="1" hidden="1" x14ac:dyDescent="0.4">
      <c r="B3218" s="255"/>
      <c r="C3218" s="256"/>
      <c r="D3218" s="305"/>
      <c r="E3218" s="306"/>
      <c r="H3218" s="305"/>
      <c r="I3218" s="306"/>
      <c r="L3218" s="305"/>
      <c r="M3218" s="306"/>
      <c r="P3218" s="305"/>
      <c r="Q3218" s="306"/>
    </row>
    <row r="3219" spans="2:17" s="13" customFormat="1" hidden="1" x14ac:dyDescent="0.4">
      <c r="B3219" s="255"/>
      <c r="C3219" s="256"/>
      <c r="D3219" s="305"/>
      <c r="E3219" s="306"/>
      <c r="H3219" s="305"/>
      <c r="I3219" s="306"/>
      <c r="L3219" s="305"/>
      <c r="M3219" s="306"/>
      <c r="P3219" s="305"/>
      <c r="Q3219" s="306"/>
    </row>
    <row r="3220" spans="2:17" s="13" customFormat="1" hidden="1" x14ac:dyDescent="0.4">
      <c r="B3220" s="255"/>
      <c r="C3220" s="256"/>
      <c r="D3220" s="305"/>
      <c r="E3220" s="306"/>
      <c r="H3220" s="305"/>
      <c r="I3220" s="306"/>
      <c r="L3220" s="305"/>
      <c r="M3220" s="306"/>
      <c r="P3220" s="305"/>
      <c r="Q3220" s="306"/>
    </row>
    <row r="3221" spans="2:17" s="13" customFormat="1" hidden="1" x14ac:dyDescent="0.4">
      <c r="B3221" s="255"/>
      <c r="C3221" s="256"/>
      <c r="D3221" s="305"/>
      <c r="E3221" s="306"/>
      <c r="H3221" s="305"/>
      <c r="I3221" s="306"/>
      <c r="L3221" s="305"/>
      <c r="M3221" s="306"/>
      <c r="P3221" s="305"/>
      <c r="Q3221" s="306"/>
    </row>
    <row r="3222" spans="2:17" s="13" customFormat="1" hidden="1" x14ac:dyDescent="0.4">
      <c r="B3222" s="255"/>
      <c r="C3222" s="256"/>
      <c r="D3222" s="305"/>
      <c r="E3222" s="306"/>
      <c r="H3222" s="305"/>
      <c r="I3222" s="306"/>
      <c r="L3222" s="305"/>
      <c r="M3222" s="306"/>
      <c r="P3222" s="305"/>
      <c r="Q3222" s="306"/>
    </row>
    <row r="3223" spans="2:17" s="13" customFormat="1" hidden="1" x14ac:dyDescent="0.4">
      <c r="B3223" s="255"/>
      <c r="C3223" s="256"/>
      <c r="D3223" s="305"/>
      <c r="E3223" s="306"/>
      <c r="H3223" s="305"/>
      <c r="I3223" s="306"/>
      <c r="L3223" s="305"/>
      <c r="M3223" s="306"/>
      <c r="P3223" s="305"/>
      <c r="Q3223" s="306"/>
    </row>
    <row r="3224" spans="2:17" s="13" customFormat="1" hidden="1" x14ac:dyDescent="0.4">
      <c r="B3224" s="255"/>
      <c r="C3224" s="256"/>
      <c r="D3224" s="305"/>
      <c r="E3224" s="306"/>
      <c r="H3224" s="305"/>
      <c r="I3224" s="306"/>
      <c r="L3224" s="305"/>
      <c r="M3224" s="306"/>
      <c r="P3224" s="305"/>
      <c r="Q3224" s="306"/>
    </row>
    <row r="3225" spans="2:17" s="13" customFormat="1" hidden="1" x14ac:dyDescent="0.4">
      <c r="B3225" s="255"/>
      <c r="C3225" s="256"/>
      <c r="D3225" s="305"/>
      <c r="E3225" s="306"/>
      <c r="H3225" s="305"/>
      <c r="I3225" s="306"/>
      <c r="L3225" s="305"/>
      <c r="M3225" s="306"/>
      <c r="P3225" s="305"/>
      <c r="Q3225" s="306"/>
    </row>
    <row r="3226" spans="2:17" s="13" customFormat="1" hidden="1" x14ac:dyDescent="0.4">
      <c r="B3226" s="255"/>
      <c r="C3226" s="256"/>
      <c r="D3226" s="305"/>
      <c r="E3226" s="306"/>
      <c r="H3226" s="305"/>
      <c r="I3226" s="306"/>
      <c r="L3226" s="305"/>
      <c r="M3226" s="306"/>
      <c r="P3226" s="305"/>
      <c r="Q3226" s="306"/>
    </row>
    <row r="3227" spans="2:17" s="13" customFormat="1" hidden="1" x14ac:dyDescent="0.4">
      <c r="B3227" s="255"/>
      <c r="C3227" s="256"/>
      <c r="D3227" s="305"/>
      <c r="E3227" s="306"/>
      <c r="H3227" s="305"/>
      <c r="I3227" s="306"/>
      <c r="L3227" s="305"/>
      <c r="M3227" s="306"/>
      <c r="P3227" s="305"/>
      <c r="Q3227" s="306"/>
    </row>
    <row r="3228" spans="2:17" s="13" customFormat="1" hidden="1" x14ac:dyDescent="0.4">
      <c r="B3228" s="255"/>
      <c r="C3228" s="256"/>
      <c r="D3228" s="305"/>
      <c r="E3228" s="306"/>
      <c r="H3228" s="305"/>
      <c r="I3228" s="306"/>
      <c r="L3228" s="305"/>
      <c r="M3228" s="306"/>
      <c r="P3228" s="305"/>
      <c r="Q3228" s="306"/>
    </row>
    <row r="3229" spans="2:17" s="13" customFormat="1" hidden="1" x14ac:dyDescent="0.4">
      <c r="B3229" s="255"/>
      <c r="C3229" s="256"/>
      <c r="D3229" s="305"/>
      <c r="E3229" s="306"/>
      <c r="H3229" s="305"/>
      <c r="I3229" s="306"/>
      <c r="L3229" s="305"/>
      <c r="M3229" s="306"/>
      <c r="P3229" s="305"/>
      <c r="Q3229" s="306"/>
    </row>
    <row r="3230" spans="2:17" s="13" customFormat="1" hidden="1" x14ac:dyDescent="0.4">
      <c r="B3230" s="255"/>
      <c r="C3230" s="256"/>
      <c r="D3230" s="305"/>
      <c r="E3230" s="306"/>
      <c r="H3230" s="305"/>
      <c r="I3230" s="306"/>
      <c r="L3230" s="305"/>
      <c r="M3230" s="306"/>
      <c r="P3230" s="305"/>
      <c r="Q3230" s="306"/>
    </row>
    <row r="3231" spans="2:17" s="13" customFormat="1" hidden="1" x14ac:dyDescent="0.4">
      <c r="B3231" s="255"/>
      <c r="C3231" s="256"/>
      <c r="D3231" s="305"/>
      <c r="E3231" s="306"/>
      <c r="H3231" s="305"/>
      <c r="I3231" s="306"/>
      <c r="L3231" s="305"/>
      <c r="M3231" s="306"/>
      <c r="P3231" s="305"/>
      <c r="Q3231" s="306"/>
    </row>
    <row r="3232" spans="2:17" s="13" customFormat="1" hidden="1" x14ac:dyDescent="0.4">
      <c r="B3232" s="255"/>
      <c r="C3232" s="256"/>
      <c r="D3232" s="305"/>
      <c r="E3232" s="306"/>
      <c r="H3232" s="305"/>
      <c r="I3232" s="306"/>
      <c r="L3232" s="305"/>
      <c r="M3232" s="306"/>
      <c r="P3232" s="305"/>
      <c r="Q3232" s="306"/>
    </row>
    <row r="3233" spans="2:17" s="13" customFormat="1" hidden="1" x14ac:dyDescent="0.4">
      <c r="B3233" s="255"/>
      <c r="C3233" s="256"/>
      <c r="D3233" s="305"/>
      <c r="E3233" s="306"/>
      <c r="H3233" s="305"/>
      <c r="I3233" s="306"/>
      <c r="L3233" s="305"/>
      <c r="M3233" s="306"/>
      <c r="P3233" s="305"/>
      <c r="Q3233" s="306"/>
    </row>
    <row r="3234" spans="2:17" s="13" customFormat="1" hidden="1" x14ac:dyDescent="0.4">
      <c r="B3234" s="255"/>
      <c r="C3234" s="256"/>
      <c r="D3234" s="305"/>
      <c r="E3234" s="306"/>
      <c r="H3234" s="305"/>
      <c r="I3234" s="306"/>
      <c r="L3234" s="305"/>
      <c r="M3234" s="306"/>
      <c r="P3234" s="305"/>
      <c r="Q3234" s="306"/>
    </row>
    <row r="3235" spans="2:17" s="13" customFormat="1" hidden="1" x14ac:dyDescent="0.4">
      <c r="B3235" s="255"/>
      <c r="C3235" s="256"/>
      <c r="D3235" s="305"/>
      <c r="E3235" s="306"/>
      <c r="H3235" s="305"/>
      <c r="I3235" s="306"/>
      <c r="L3235" s="305"/>
      <c r="M3235" s="306"/>
      <c r="P3235" s="305"/>
      <c r="Q3235" s="306"/>
    </row>
    <row r="3236" spans="2:17" s="13" customFormat="1" hidden="1" x14ac:dyDescent="0.4">
      <c r="B3236" s="255"/>
      <c r="C3236" s="256"/>
      <c r="D3236" s="305"/>
      <c r="E3236" s="306"/>
      <c r="H3236" s="305"/>
      <c r="I3236" s="306"/>
      <c r="L3236" s="305"/>
      <c r="M3236" s="306"/>
      <c r="P3236" s="305"/>
      <c r="Q3236" s="306"/>
    </row>
    <row r="3237" spans="2:17" s="13" customFormat="1" hidden="1" x14ac:dyDescent="0.4">
      <c r="B3237" s="255"/>
      <c r="C3237" s="256"/>
      <c r="D3237" s="305"/>
      <c r="E3237" s="306"/>
      <c r="H3237" s="305"/>
      <c r="I3237" s="306"/>
      <c r="L3237" s="305"/>
      <c r="M3237" s="306"/>
      <c r="P3237" s="305"/>
      <c r="Q3237" s="306"/>
    </row>
    <row r="3238" spans="2:17" s="13" customFormat="1" hidden="1" x14ac:dyDescent="0.4">
      <c r="B3238" s="255"/>
      <c r="C3238" s="256"/>
      <c r="D3238" s="305"/>
      <c r="E3238" s="306"/>
      <c r="H3238" s="305"/>
      <c r="I3238" s="306"/>
      <c r="L3238" s="305"/>
      <c r="M3238" s="306"/>
      <c r="P3238" s="305"/>
      <c r="Q3238" s="306"/>
    </row>
    <row r="3239" spans="2:17" s="13" customFormat="1" hidden="1" x14ac:dyDescent="0.4">
      <c r="B3239" s="255"/>
      <c r="C3239" s="256"/>
      <c r="D3239" s="305"/>
      <c r="E3239" s="306"/>
      <c r="H3239" s="305"/>
      <c r="I3239" s="306"/>
      <c r="L3239" s="305"/>
      <c r="M3239" s="306"/>
      <c r="P3239" s="305"/>
      <c r="Q3239" s="306"/>
    </row>
    <row r="3240" spans="2:17" s="13" customFormat="1" hidden="1" x14ac:dyDescent="0.4">
      <c r="B3240" s="255"/>
      <c r="C3240" s="256"/>
      <c r="D3240" s="305"/>
      <c r="E3240" s="306"/>
      <c r="H3240" s="305"/>
      <c r="I3240" s="306"/>
      <c r="L3240" s="305"/>
      <c r="M3240" s="306"/>
      <c r="P3240" s="305"/>
      <c r="Q3240" s="306"/>
    </row>
    <row r="3241" spans="2:17" s="13" customFormat="1" hidden="1" x14ac:dyDescent="0.4">
      <c r="B3241" s="255"/>
      <c r="C3241" s="256"/>
      <c r="D3241" s="305"/>
      <c r="E3241" s="306"/>
      <c r="H3241" s="305"/>
      <c r="I3241" s="306"/>
      <c r="L3241" s="305"/>
      <c r="M3241" s="306"/>
      <c r="P3241" s="305"/>
      <c r="Q3241" s="306"/>
    </row>
    <row r="3242" spans="2:17" s="13" customFormat="1" hidden="1" x14ac:dyDescent="0.4">
      <c r="B3242" s="255"/>
      <c r="C3242" s="256"/>
      <c r="D3242" s="305"/>
      <c r="E3242" s="306"/>
      <c r="H3242" s="305"/>
      <c r="I3242" s="306"/>
      <c r="L3242" s="305"/>
      <c r="M3242" s="306"/>
      <c r="P3242" s="305"/>
      <c r="Q3242" s="306"/>
    </row>
    <row r="3243" spans="2:17" s="13" customFormat="1" hidden="1" x14ac:dyDescent="0.4">
      <c r="B3243" s="255"/>
      <c r="C3243" s="256"/>
      <c r="D3243" s="305"/>
      <c r="E3243" s="306"/>
      <c r="H3243" s="305"/>
      <c r="I3243" s="306"/>
      <c r="L3243" s="305"/>
      <c r="M3243" s="306"/>
      <c r="P3243" s="305"/>
      <c r="Q3243" s="306"/>
    </row>
    <row r="3244" spans="2:17" s="13" customFormat="1" hidden="1" x14ac:dyDescent="0.4">
      <c r="B3244" s="255"/>
      <c r="C3244" s="256"/>
      <c r="D3244" s="305"/>
      <c r="E3244" s="306"/>
      <c r="H3244" s="305"/>
      <c r="I3244" s="306"/>
      <c r="L3244" s="305"/>
      <c r="M3244" s="306"/>
      <c r="P3244" s="305"/>
      <c r="Q3244" s="306"/>
    </row>
    <row r="3245" spans="2:17" s="13" customFormat="1" hidden="1" x14ac:dyDescent="0.4">
      <c r="B3245" s="255"/>
      <c r="C3245" s="256"/>
      <c r="D3245" s="305"/>
      <c r="E3245" s="306"/>
      <c r="H3245" s="305"/>
      <c r="I3245" s="306"/>
      <c r="L3245" s="305"/>
      <c r="M3245" s="306"/>
      <c r="P3245" s="305"/>
      <c r="Q3245" s="306"/>
    </row>
    <row r="3246" spans="2:17" s="13" customFormat="1" hidden="1" x14ac:dyDescent="0.4">
      <c r="B3246" s="255"/>
      <c r="C3246" s="256"/>
      <c r="D3246" s="305"/>
      <c r="E3246" s="306"/>
      <c r="H3246" s="305"/>
      <c r="I3246" s="306"/>
      <c r="L3246" s="305"/>
      <c r="M3246" s="306"/>
      <c r="P3246" s="305"/>
      <c r="Q3246" s="306"/>
    </row>
    <row r="3247" spans="2:17" s="13" customFormat="1" hidden="1" x14ac:dyDescent="0.4">
      <c r="B3247" s="255"/>
      <c r="C3247" s="256"/>
      <c r="D3247" s="305"/>
      <c r="E3247" s="306"/>
      <c r="H3247" s="305"/>
      <c r="I3247" s="306"/>
      <c r="L3247" s="305"/>
      <c r="M3247" s="306"/>
      <c r="P3247" s="305"/>
      <c r="Q3247" s="306"/>
    </row>
    <row r="3248" spans="2:17" s="13" customFormat="1" hidden="1" x14ac:dyDescent="0.4">
      <c r="B3248" s="255"/>
      <c r="C3248" s="256"/>
      <c r="D3248" s="305"/>
      <c r="E3248" s="306"/>
      <c r="H3248" s="305"/>
      <c r="I3248" s="306"/>
      <c r="L3248" s="305"/>
      <c r="M3248" s="306"/>
      <c r="P3248" s="305"/>
      <c r="Q3248" s="306"/>
    </row>
    <row r="3249" spans="2:17" s="13" customFormat="1" hidden="1" x14ac:dyDescent="0.4">
      <c r="B3249" s="255"/>
      <c r="C3249" s="256"/>
      <c r="D3249" s="305"/>
      <c r="E3249" s="306"/>
      <c r="H3249" s="305"/>
      <c r="I3249" s="306"/>
      <c r="L3249" s="305"/>
      <c r="M3249" s="306"/>
      <c r="P3249" s="305"/>
      <c r="Q3249" s="306"/>
    </row>
    <row r="3250" spans="2:17" s="13" customFormat="1" hidden="1" x14ac:dyDescent="0.4">
      <c r="B3250" s="255"/>
      <c r="C3250" s="256"/>
      <c r="D3250" s="305"/>
      <c r="E3250" s="306"/>
      <c r="H3250" s="305"/>
      <c r="I3250" s="306"/>
      <c r="L3250" s="305"/>
      <c r="M3250" s="306"/>
      <c r="P3250" s="305"/>
      <c r="Q3250" s="306"/>
    </row>
    <row r="3251" spans="2:17" s="13" customFormat="1" hidden="1" x14ac:dyDescent="0.4">
      <c r="B3251" s="255"/>
      <c r="C3251" s="256"/>
      <c r="D3251" s="305"/>
      <c r="E3251" s="306"/>
      <c r="H3251" s="305"/>
      <c r="I3251" s="306"/>
      <c r="L3251" s="305"/>
      <c r="M3251" s="306"/>
      <c r="P3251" s="305"/>
      <c r="Q3251" s="306"/>
    </row>
    <row r="3252" spans="2:17" s="13" customFormat="1" hidden="1" x14ac:dyDescent="0.4">
      <c r="B3252" s="255"/>
      <c r="C3252" s="256"/>
      <c r="D3252" s="305"/>
      <c r="E3252" s="306"/>
      <c r="H3252" s="305"/>
      <c r="I3252" s="306"/>
      <c r="L3252" s="305"/>
      <c r="M3252" s="306"/>
      <c r="P3252" s="305"/>
      <c r="Q3252" s="306"/>
    </row>
    <row r="3253" spans="2:17" s="13" customFormat="1" hidden="1" x14ac:dyDescent="0.4">
      <c r="B3253" s="255"/>
      <c r="C3253" s="256"/>
      <c r="D3253" s="305"/>
      <c r="E3253" s="306"/>
      <c r="H3253" s="305"/>
      <c r="I3253" s="306"/>
      <c r="L3253" s="305"/>
      <c r="M3253" s="306"/>
      <c r="P3253" s="305"/>
      <c r="Q3253" s="306"/>
    </row>
    <row r="3254" spans="2:17" s="13" customFormat="1" hidden="1" x14ac:dyDescent="0.4">
      <c r="B3254" s="255"/>
      <c r="C3254" s="256"/>
      <c r="D3254" s="305"/>
      <c r="E3254" s="306"/>
      <c r="H3254" s="305"/>
      <c r="I3254" s="306"/>
      <c r="L3254" s="305"/>
      <c r="M3254" s="306"/>
      <c r="P3254" s="305"/>
      <c r="Q3254" s="306"/>
    </row>
    <row r="3255" spans="2:17" s="13" customFormat="1" hidden="1" x14ac:dyDescent="0.4">
      <c r="B3255" s="255"/>
      <c r="C3255" s="256"/>
      <c r="D3255" s="305"/>
      <c r="E3255" s="306"/>
      <c r="H3255" s="305"/>
      <c r="I3255" s="306"/>
      <c r="L3255" s="305"/>
      <c r="M3255" s="306"/>
      <c r="P3255" s="305"/>
      <c r="Q3255" s="306"/>
    </row>
    <row r="3256" spans="2:17" s="13" customFormat="1" hidden="1" x14ac:dyDescent="0.4">
      <c r="B3256" s="255"/>
      <c r="C3256" s="256"/>
      <c r="D3256" s="305"/>
      <c r="E3256" s="306"/>
      <c r="H3256" s="305"/>
      <c r="I3256" s="306"/>
      <c r="L3256" s="305"/>
      <c r="M3256" s="306"/>
      <c r="P3256" s="305"/>
      <c r="Q3256" s="306"/>
    </row>
    <row r="3257" spans="2:17" s="13" customFormat="1" hidden="1" x14ac:dyDescent="0.4">
      <c r="B3257" s="255"/>
      <c r="C3257" s="256"/>
      <c r="D3257" s="305"/>
      <c r="E3257" s="306"/>
      <c r="H3257" s="305"/>
      <c r="I3257" s="306"/>
      <c r="L3257" s="305"/>
      <c r="M3257" s="306"/>
      <c r="P3257" s="305"/>
      <c r="Q3257" s="306"/>
    </row>
    <row r="3258" spans="2:17" s="13" customFormat="1" hidden="1" x14ac:dyDescent="0.4">
      <c r="B3258" s="255"/>
      <c r="C3258" s="256"/>
      <c r="D3258" s="305"/>
      <c r="E3258" s="306"/>
      <c r="H3258" s="305"/>
      <c r="I3258" s="306"/>
      <c r="L3258" s="305"/>
      <c r="M3258" s="306"/>
      <c r="P3258" s="305"/>
      <c r="Q3258" s="306"/>
    </row>
    <row r="3259" spans="2:17" s="13" customFormat="1" hidden="1" x14ac:dyDescent="0.4">
      <c r="B3259" s="255"/>
      <c r="C3259" s="256"/>
      <c r="D3259" s="305"/>
      <c r="E3259" s="306"/>
      <c r="H3259" s="305"/>
      <c r="I3259" s="306"/>
      <c r="L3259" s="305"/>
      <c r="M3259" s="306"/>
      <c r="P3259" s="305"/>
      <c r="Q3259" s="306"/>
    </row>
    <row r="3260" spans="2:17" s="13" customFormat="1" hidden="1" x14ac:dyDescent="0.4">
      <c r="B3260" s="255"/>
      <c r="C3260" s="256"/>
      <c r="D3260" s="305"/>
      <c r="E3260" s="306"/>
      <c r="H3260" s="305"/>
      <c r="I3260" s="306"/>
      <c r="L3260" s="305"/>
      <c r="M3260" s="306"/>
      <c r="P3260" s="305"/>
      <c r="Q3260" s="306"/>
    </row>
    <row r="3261" spans="2:17" s="13" customFormat="1" hidden="1" x14ac:dyDescent="0.4">
      <c r="B3261" s="255"/>
      <c r="C3261" s="256"/>
      <c r="D3261" s="305"/>
      <c r="E3261" s="306"/>
      <c r="H3261" s="305"/>
      <c r="I3261" s="306"/>
      <c r="L3261" s="305"/>
      <c r="M3261" s="306"/>
      <c r="P3261" s="305"/>
      <c r="Q3261" s="306"/>
    </row>
    <row r="3262" spans="2:17" s="13" customFormat="1" hidden="1" x14ac:dyDescent="0.4">
      <c r="B3262" s="255"/>
      <c r="C3262" s="256"/>
      <c r="D3262" s="305"/>
      <c r="E3262" s="306"/>
      <c r="H3262" s="305"/>
      <c r="I3262" s="306"/>
      <c r="L3262" s="305"/>
      <c r="M3262" s="306"/>
      <c r="P3262" s="305"/>
      <c r="Q3262" s="306"/>
    </row>
    <row r="3263" spans="2:17" s="13" customFormat="1" hidden="1" x14ac:dyDescent="0.4">
      <c r="B3263" s="255"/>
      <c r="C3263" s="256"/>
      <c r="D3263" s="305"/>
      <c r="E3263" s="306"/>
      <c r="H3263" s="305"/>
      <c r="I3263" s="306"/>
      <c r="L3263" s="305"/>
      <c r="M3263" s="306"/>
      <c r="P3263" s="305"/>
      <c r="Q3263" s="306"/>
    </row>
    <row r="3264" spans="2:17" s="13" customFormat="1" hidden="1" x14ac:dyDescent="0.4">
      <c r="B3264" s="255"/>
      <c r="C3264" s="256"/>
      <c r="D3264" s="305"/>
      <c r="E3264" s="306"/>
      <c r="H3264" s="305"/>
      <c r="I3264" s="306"/>
      <c r="L3264" s="305"/>
      <c r="M3264" s="306"/>
      <c r="P3264" s="305"/>
      <c r="Q3264" s="306"/>
    </row>
    <row r="3265" spans="2:17" s="13" customFormat="1" hidden="1" x14ac:dyDescent="0.4">
      <c r="B3265" s="255"/>
      <c r="C3265" s="256"/>
      <c r="D3265" s="305"/>
      <c r="E3265" s="306"/>
      <c r="H3265" s="305"/>
      <c r="I3265" s="306"/>
      <c r="L3265" s="305"/>
      <c r="M3265" s="306"/>
      <c r="P3265" s="305"/>
      <c r="Q3265" s="306"/>
    </row>
    <row r="3266" spans="2:17" s="13" customFormat="1" hidden="1" x14ac:dyDescent="0.4">
      <c r="B3266" s="255"/>
      <c r="C3266" s="256"/>
      <c r="D3266" s="305"/>
      <c r="E3266" s="306"/>
      <c r="H3266" s="305"/>
      <c r="I3266" s="306"/>
      <c r="L3266" s="305"/>
      <c r="M3266" s="306"/>
      <c r="P3266" s="305"/>
      <c r="Q3266" s="306"/>
    </row>
    <row r="3267" spans="2:17" s="13" customFormat="1" hidden="1" x14ac:dyDescent="0.4">
      <c r="B3267" s="255"/>
      <c r="C3267" s="256"/>
      <c r="D3267" s="305"/>
      <c r="E3267" s="306"/>
      <c r="H3267" s="305"/>
      <c r="I3267" s="306"/>
      <c r="L3267" s="305"/>
      <c r="M3267" s="306"/>
      <c r="P3267" s="305"/>
      <c r="Q3267" s="306"/>
    </row>
    <row r="3268" spans="2:17" s="13" customFormat="1" hidden="1" x14ac:dyDescent="0.4">
      <c r="B3268" s="255"/>
      <c r="C3268" s="256"/>
      <c r="D3268" s="305"/>
      <c r="E3268" s="306"/>
      <c r="H3268" s="305"/>
      <c r="I3268" s="306"/>
      <c r="L3268" s="305"/>
      <c r="M3268" s="306"/>
      <c r="P3268" s="305"/>
      <c r="Q3268" s="306"/>
    </row>
    <row r="3269" spans="2:17" s="13" customFormat="1" hidden="1" x14ac:dyDescent="0.4">
      <c r="B3269" s="255"/>
      <c r="C3269" s="256"/>
      <c r="D3269" s="305"/>
      <c r="E3269" s="306"/>
      <c r="H3269" s="305"/>
      <c r="I3269" s="306"/>
      <c r="L3269" s="305"/>
      <c r="M3269" s="306"/>
      <c r="P3269" s="305"/>
      <c r="Q3269" s="306"/>
    </row>
    <row r="3270" spans="2:17" s="13" customFormat="1" hidden="1" x14ac:dyDescent="0.4">
      <c r="B3270" s="255"/>
      <c r="C3270" s="256"/>
      <c r="D3270" s="305"/>
      <c r="E3270" s="306"/>
      <c r="H3270" s="305"/>
      <c r="I3270" s="306"/>
      <c r="L3270" s="305"/>
      <c r="M3270" s="306"/>
      <c r="P3270" s="305"/>
      <c r="Q3270" s="306"/>
    </row>
    <row r="3271" spans="2:17" s="13" customFormat="1" hidden="1" x14ac:dyDescent="0.4">
      <c r="B3271" s="255"/>
      <c r="C3271" s="256"/>
      <c r="D3271" s="305"/>
      <c r="E3271" s="306"/>
      <c r="H3271" s="305"/>
      <c r="I3271" s="306"/>
      <c r="L3271" s="305"/>
      <c r="M3271" s="306"/>
      <c r="P3271" s="305"/>
      <c r="Q3271" s="306"/>
    </row>
    <row r="3272" spans="2:17" s="13" customFormat="1" hidden="1" x14ac:dyDescent="0.4">
      <c r="B3272" s="255"/>
      <c r="C3272" s="256"/>
      <c r="D3272" s="305"/>
      <c r="E3272" s="306"/>
      <c r="H3272" s="305"/>
      <c r="I3272" s="306"/>
      <c r="L3272" s="305"/>
      <c r="M3272" s="306"/>
      <c r="P3272" s="305"/>
      <c r="Q3272" s="306"/>
    </row>
    <row r="3273" spans="2:17" s="13" customFormat="1" hidden="1" x14ac:dyDescent="0.4">
      <c r="B3273" s="255"/>
      <c r="C3273" s="256"/>
      <c r="D3273" s="305"/>
      <c r="E3273" s="306"/>
      <c r="H3273" s="305"/>
      <c r="I3273" s="306"/>
      <c r="L3273" s="305"/>
      <c r="M3273" s="306"/>
      <c r="P3273" s="305"/>
      <c r="Q3273" s="306"/>
    </row>
    <row r="3274" spans="2:17" s="13" customFormat="1" hidden="1" x14ac:dyDescent="0.4">
      <c r="B3274" s="255"/>
      <c r="C3274" s="256"/>
      <c r="D3274" s="305"/>
      <c r="E3274" s="306"/>
      <c r="H3274" s="305"/>
      <c r="I3274" s="306"/>
      <c r="L3274" s="305"/>
      <c r="M3274" s="306"/>
      <c r="P3274" s="305"/>
      <c r="Q3274" s="306"/>
    </row>
    <row r="3275" spans="2:17" s="13" customFormat="1" hidden="1" x14ac:dyDescent="0.4">
      <c r="B3275" s="255"/>
      <c r="C3275" s="256"/>
      <c r="D3275" s="305"/>
      <c r="E3275" s="306"/>
      <c r="H3275" s="305"/>
      <c r="I3275" s="306"/>
      <c r="L3275" s="305"/>
      <c r="M3275" s="306"/>
      <c r="P3275" s="305"/>
      <c r="Q3275" s="306"/>
    </row>
    <row r="3276" spans="2:17" s="13" customFormat="1" hidden="1" x14ac:dyDescent="0.4">
      <c r="B3276" s="255"/>
      <c r="C3276" s="256"/>
      <c r="D3276" s="305"/>
      <c r="E3276" s="306"/>
      <c r="H3276" s="305"/>
      <c r="I3276" s="306"/>
      <c r="L3276" s="305"/>
      <c r="M3276" s="306"/>
      <c r="P3276" s="305"/>
      <c r="Q3276" s="306"/>
    </row>
    <row r="3277" spans="2:17" s="13" customFormat="1" hidden="1" x14ac:dyDescent="0.4">
      <c r="B3277" s="255"/>
      <c r="C3277" s="256"/>
      <c r="D3277" s="305"/>
      <c r="E3277" s="306"/>
      <c r="H3277" s="305"/>
      <c r="I3277" s="306"/>
      <c r="L3277" s="305"/>
      <c r="M3277" s="306"/>
      <c r="P3277" s="305"/>
      <c r="Q3277" s="306"/>
    </row>
    <row r="3278" spans="2:17" s="13" customFormat="1" hidden="1" x14ac:dyDescent="0.4">
      <c r="B3278" s="255"/>
      <c r="C3278" s="256"/>
      <c r="D3278" s="305"/>
      <c r="E3278" s="306"/>
      <c r="H3278" s="305"/>
      <c r="I3278" s="306"/>
      <c r="L3278" s="305"/>
      <c r="M3278" s="306"/>
      <c r="P3278" s="305"/>
      <c r="Q3278" s="306"/>
    </row>
    <row r="3279" spans="2:17" s="13" customFormat="1" hidden="1" x14ac:dyDescent="0.4">
      <c r="B3279" s="255"/>
      <c r="C3279" s="256"/>
      <c r="D3279" s="305"/>
      <c r="E3279" s="306"/>
      <c r="H3279" s="305"/>
      <c r="I3279" s="306"/>
      <c r="L3279" s="305"/>
      <c r="M3279" s="306"/>
      <c r="P3279" s="305"/>
      <c r="Q3279" s="306"/>
    </row>
    <row r="3280" spans="2:17" s="13" customFormat="1" hidden="1" x14ac:dyDescent="0.4">
      <c r="B3280" s="255"/>
      <c r="C3280" s="256"/>
      <c r="D3280" s="305"/>
      <c r="E3280" s="306"/>
      <c r="H3280" s="305"/>
      <c r="I3280" s="306"/>
      <c r="L3280" s="305"/>
      <c r="M3280" s="306"/>
      <c r="P3280" s="305"/>
      <c r="Q3280" s="306"/>
    </row>
    <row r="3281" spans="2:17" s="13" customFormat="1" hidden="1" x14ac:dyDescent="0.4">
      <c r="B3281" s="255"/>
      <c r="C3281" s="256"/>
      <c r="D3281" s="305"/>
      <c r="E3281" s="306"/>
      <c r="H3281" s="305"/>
      <c r="I3281" s="306"/>
      <c r="L3281" s="305"/>
      <c r="M3281" s="306"/>
      <c r="P3281" s="305"/>
      <c r="Q3281" s="306"/>
    </row>
    <row r="3282" spans="2:17" s="13" customFormat="1" hidden="1" x14ac:dyDescent="0.4">
      <c r="B3282" s="255"/>
      <c r="C3282" s="256"/>
      <c r="D3282" s="305"/>
      <c r="E3282" s="306"/>
      <c r="H3282" s="305"/>
      <c r="I3282" s="306"/>
      <c r="L3282" s="305"/>
      <c r="M3282" s="306"/>
      <c r="P3282" s="305"/>
      <c r="Q3282" s="306"/>
    </row>
    <row r="3283" spans="2:17" s="13" customFormat="1" hidden="1" x14ac:dyDescent="0.4">
      <c r="B3283" s="255"/>
      <c r="C3283" s="256"/>
      <c r="D3283" s="305"/>
      <c r="E3283" s="306"/>
      <c r="H3283" s="305"/>
      <c r="I3283" s="306"/>
      <c r="L3283" s="305"/>
      <c r="M3283" s="306"/>
      <c r="P3283" s="305"/>
      <c r="Q3283" s="306"/>
    </row>
    <row r="3284" spans="2:17" s="13" customFormat="1" hidden="1" x14ac:dyDescent="0.4">
      <c r="B3284" s="255"/>
      <c r="C3284" s="256"/>
      <c r="D3284" s="305"/>
      <c r="E3284" s="306"/>
      <c r="H3284" s="305"/>
      <c r="I3284" s="306"/>
      <c r="L3284" s="305"/>
      <c r="M3284" s="306"/>
      <c r="P3284" s="305"/>
      <c r="Q3284" s="306"/>
    </row>
    <row r="3285" spans="2:17" s="13" customFormat="1" hidden="1" x14ac:dyDescent="0.4">
      <c r="B3285" s="255"/>
      <c r="C3285" s="256"/>
      <c r="D3285" s="305"/>
      <c r="E3285" s="306"/>
      <c r="H3285" s="305"/>
      <c r="I3285" s="306"/>
      <c r="L3285" s="305"/>
      <c r="M3285" s="306"/>
      <c r="P3285" s="305"/>
      <c r="Q3285" s="306"/>
    </row>
    <row r="3286" spans="2:17" s="13" customFormat="1" hidden="1" x14ac:dyDescent="0.4">
      <c r="B3286" s="255"/>
      <c r="C3286" s="256"/>
      <c r="D3286" s="305"/>
      <c r="E3286" s="306"/>
      <c r="H3286" s="305"/>
      <c r="I3286" s="306"/>
      <c r="L3286" s="305"/>
      <c r="M3286" s="306"/>
      <c r="P3286" s="305"/>
      <c r="Q3286" s="306"/>
    </row>
    <row r="3287" spans="2:17" s="13" customFormat="1" hidden="1" x14ac:dyDescent="0.4">
      <c r="B3287" s="255"/>
      <c r="C3287" s="256"/>
      <c r="D3287" s="305"/>
      <c r="E3287" s="306"/>
      <c r="H3287" s="305"/>
      <c r="I3287" s="306"/>
      <c r="L3287" s="305"/>
      <c r="M3287" s="306"/>
      <c r="P3287" s="305"/>
      <c r="Q3287" s="306"/>
    </row>
    <row r="3288" spans="2:17" s="13" customFormat="1" hidden="1" x14ac:dyDescent="0.4">
      <c r="B3288" s="255"/>
      <c r="C3288" s="256"/>
      <c r="D3288" s="305"/>
      <c r="E3288" s="306"/>
      <c r="H3288" s="305"/>
      <c r="I3288" s="306"/>
      <c r="L3288" s="305"/>
      <c r="M3288" s="306"/>
      <c r="P3288" s="305"/>
      <c r="Q3288" s="306"/>
    </row>
    <row r="3289" spans="2:17" s="13" customFormat="1" hidden="1" x14ac:dyDescent="0.4">
      <c r="B3289" s="255"/>
      <c r="C3289" s="256"/>
      <c r="D3289" s="305"/>
      <c r="E3289" s="306"/>
      <c r="H3289" s="305"/>
      <c r="I3289" s="306"/>
      <c r="L3289" s="305"/>
      <c r="M3289" s="306"/>
      <c r="P3289" s="305"/>
      <c r="Q3289" s="306"/>
    </row>
    <row r="3290" spans="2:17" s="13" customFormat="1" hidden="1" x14ac:dyDescent="0.4">
      <c r="B3290" s="255"/>
      <c r="C3290" s="256"/>
      <c r="D3290" s="305"/>
      <c r="E3290" s="306"/>
      <c r="H3290" s="305"/>
      <c r="I3290" s="306"/>
      <c r="L3290" s="305"/>
      <c r="M3290" s="306"/>
      <c r="P3290" s="305"/>
      <c r="Q3290" s="306"/>
    </row>
    <row r="3291" spans="2:17" s="13" customFormat="1" hidden="1" x14ac:dyDescent="0.4">
      <c r="B3291" s="255"/>
      <c r="C3291" s="256"/>
      <c r="D3291" s="305"/>
      <c r="E3291" s="306"/>
      <c r="H3291" s="305"/>
      <c r="I3291" s="306"/>
      <c r="L3291" s="305"/>
      <c r="M3291" s="306"/>
      <c r="P3291" s="305"/>
      <c r="Q3291" s="306"/>
    </row>
    <row r="3292" spans="2:17" s="13" customFormat="1" hidden="1" x14ac:dyDescent="0.4">
      <c r="B3292" s="255"/>
      <c r="C3292" s="256"/>
      <c r="D3292" s="305"/>
      <c r="E3292" s="306"/>
      <c r="H3292" s="305"/>
      <c r="I3292" s="306"/>
      <c r="L3292" s="305"/>
      <c r="M3292" s="306"/>
      <c r="P3292" s="305"/>
      <c r="Q3292" s="306"/>
    </row>
    <row r="3293" spans="2:17" s="13" customFormat="1" hidden="1" x14ac:dyDescent="0.4">
      <c r="B3293" s="255"/>
      <c r="C3293" s="256"/>
      <c r="D3293" s="305"/>
      <c r="E3293" s="306"/>
      <c r="H3293" s="305"/>
      <c r="I3293" s="306"/>
      <c r="L3293" s="305"/>
      <c r="M3293" s="306"/>
      <c r="P3293" s="305"/>
      <c r="Q3293" s="306"/>
    </row>
    <row r="3294" spans="2:17" s="13" customFormat="1" hidden="1" x14ac:dyDescent="0.4">
      <c r="B3294" s="255"/>
      <c r="C3294" s="256"/>
      <c r="D3294" s="305"/>
      <c r="E3294" s="306"/>
      <c r="H3294" s="305"/>
      <c r="I3294" s="306"/>
      <c r="L3294" s="305"/>
      <c r="M3294" s="306"/>
      <c r="P3294" s="305"/>
      <c r="Q3294" s="306"/>
    </row>
    <row r="3295" spans="2:17" s="13" customFormat="1" hidden="1" x14ac:dyDescent="0.4">
      <c r="B3295" s="255"/>
      <c r="C3295" s="256"/>
      <c r="D3295" s="305"/>
      <c r="E3295" s="306"/>
      <c r="H3295" s="305"/>
      <c r="I3295" s="306"/>
      <c r="L3295" s="305"/>
      <c r="M3295" s="306"/>
      <c r="P3295" s="305"/>
      <c r="Q3295" s="306"/>
    </row>
    <row r="3296" spans="2:17" s="13" customFormat="1" hidden="1" x14ac:dyDescent="0.4">
      <c r="B3296" s="255"/>
      <c r="C3296" s="256"/>
      <c r="D3296" s="305"/>
      <c r="E3296" s="306"/>
      <c r="H3296" s="305"/>
      <c r="I3296" s="306"/>
      <c r="L3296" s="305"/>
      <c r="M3296" s="306"/>
      <c r="P3296" s="305"/>
      <c r="Q3296" s="306"/>
    </row>
    <row r="3297" spans="2:17" s="13" customFormat="1" hidden="1" x14ac:dyDescent="0.4">
      <c r="B3297" s="255"/>
      <c r="C3297" s="256"/>
      <c r="D3297" s="305"/>
      <c r="E3297" s="306"/>
      <c r="H3297" s="305"/>
      <c r="I3297" s="306"/>
      <c r="L3297" s="305"/>
      <c r="M3297" s="306"/>
      <c r="P3297" s="305"/>
      <c r="Q3297" s="306"/>
    </row>
    <row r="3298" spans="2:17" s="13" customFormat="1" hidden="1" x14ac:dyDescent="0.4">
      <c r="B3298" s="255"/>
      <c r="C3298" s="256"/>
      <c r="D3298" s="305"/>
      <c r="E3298" s="306"/>
      <c r="H3298" s="305"/>
      <c r="I3298" s="306"/>
      <c r="L3298" s="305"/>
      <c r="M3298" s="306"/>
      <c r="P3298" s="305"/>
      <c r="Q3298" s="306"/>
    </row>
    <row r="3299" spans="2:17" s="13" customFormat="1" hidden="1" x14ac:dyDescent="0.4">
      <c r="B3299" s="255"/>
      <c r="C3299" s="256"/>
      <c r="D3299" s="305"/>
      <c r="E3299" s="306"/>
      <c r="H3299" s="305"/>
      <c r="I3299" s="306"/>
      <c r="L3299" s="305"/>
      <c r="M3299" s="306"/>
      <c r="P3299" s="305"/>
      <c r="Q3299" s="306"/>
    </row>
    <row r="3300" spans="2:17" s="13" customFormat="1" hidden="1" x14ac:dyDescent="0.4">
      <c r="B3300" s="255"/>
      <c r="C3300" s="256"/>
      <c r="D3300" s="305"/>
      <c r="E3300" s="306"/>
      <c r="H3300" s="305"/>
      <c r="I3300" s="306"/>
      <c r="L3300" s="305"/>
      <c r="M3300" s="306"/>
      <c r="P3300" s="305"/>
      <c r="Q3300" s="306"/>
    </row>
    <row r="3301" spans="2:17" s="13" customFormat="1" hidden="1" x14ac:dyDescent="0.4">
      <c r="B3301" s="255"/>
      <c r="C3301" s="256"/>
      <c r="D3301" s="305"/>
      <c r="E3301" s="306"/>
      <c r="H3301" s="305"/>
      <c r="I3301" s="306"/>
      <c r="L3301" s="305"/>
      <c r="M3301" s="306"/>
      <c r="P3301" s="305"/>
      <c r="Q3301" s="306"/>
    </row>
    <row r="3302" spans="2:17" s="13" customFormat="1" hidden="1" x14ac:dyDescent="0.4">
      <c r="B3302" s="255"/>
      <c r="C3302" s="256"/>
      <c r="D3302" s="305"/>
      <c r="E3302" s="306"/>
      <c r="H3302" s="305"/>
      <c r="I3302" s="306"/>
      <c r="L3302" s="305"/>
      <c r="M3302" s="306"/>
      <c r="P3302" s="305"/>
      <c r="Q3302" s="306"/>
    </row>
    <row r="3303" spans="2:17" s="13" customFormat="1" hidden="1" x14ac:dyDescent="0.4">
      <c r="B3303" s="255"/>
      <c r="C3303" s="256"/>
      <c r="D3303" s="305"/>
      <c r="E3303" s="306"/>
      <c r="H3303" s="305"/>
      <c r="I3303" s="306"/>
      <c r="L3303" s="305"/>
      <c r="M3303" s="306"/>
      <c r="P3303" s="305"/>
      <c r="Q3303" s="306"/>
    </row>
    <row r="3304" spans="2:17" s="13" customFormat="1" hidden="1" x14ac:dyDescent="0.4">
      <c r="B3304" s="255"/>
      <c r="C3304" s="256"/>
      <c r="D3304" s="305"/>
      <c r="E3304" s="306"/>
      <c r="H3304" s="305"/>
      <c r="I3304" s="306"/>
      <c r="L3304" s="305"/>
      <c r="M3304" s="306"/>
      <c r="P3304" s="305"/>
      <c r="Q3304" s="306"/>
    </row>
    <row r="3305" spans="2:17" s="13" customFormat="1" hidden="1" x14ac:dyDescent="0.4">
      <c r="B3305" s="255"/>
      <c r="C3305" s="256"/>
      <c r="D3305" s="305"/>
      <c r="E3305" s="306"/>
      <c r="H3305" s="305"/>
      <c r="I3305" s="306"/>
      <c r="L3305" s="305"/>
      <c r="M3305" s="306"/>
      <c r="P3305" s="305"/>
      <c r="Q3305" s="306"/>
    </row>
    <row r="3306" spans="2:17" s="13" customFormat="1" hidden="1" x14ac:dyDescent="0.4">
      <c r="B3306" s="255"/>
      <c r="C3306" s="256"/>
      <c r="D3306" s="305"/>
      <c r="E3306" s="306"/>
      <c r="H3306" s="305"/>
      <c r="I3306" s="306"/>
      <c r="L3306" s="305"/>
      <c r="M3306" s="306"/>
      <c r="P3306" s="305"/>
      <c r="Q3306" s="306"/>
    </row>
    <row r="3307" spans="2:17" s="13" customFormat="1" hidden="1" x14ac:dyDescent="0.4">
      <c r="B3307" s="255"/>
      <c r="C3307" s="256"/>
      <c r="D3307" s="305"/>
      <c r="E3307" s="306"/>
      <c r="H3307" s="305"/>
      <c r="I3307" s="306"/>
      <c r="L3307" s="305"/>
      <c r="M3307" s="306"/>
      <c r="P3307" s="305"/>
      <c r="Q3307" s="306"/>
    </row>
    <row r="3308" spans="2:17" s="13" customFormat="1" hidden="1" x14ac:dyDescent="0.4">
      <c r="B3308" s="255"/>
      <c r="C3308" s="256"/>
      <c r="D3308" s="305"/>
      <c r="E3308" s="306"/>
      <c r="H3308" s="305"/>
      <c r="I3308" s="306"/>
      <c r="L3308" s="305"/>
      <c r="M3308" s="306"/>
      <c r="P3308" s="305"/>
      <c r="Q3308" s="306"/>
    </row>
    <row r="3309" spans="2:17" s="13" customFormat="1" hidden="1" x14ac:dyDescent="0.4">
      <c r="B3309" s="255"/>
      <c r="C3309" s="256"/>
      <c r="D3309" s="305"/>
      <c r="E3309" s="306"/>
      <c r="H3309" s="305"/>
      <c r="I3309" s="306"/>
      <c r="L3309" s="305"/>
      <c r="M3309" s="306"/>
      <c r="P3309" s="305"/>
      <c r="Q3309" s="306"/>
    </row>
    <row r="3310" spans="2:17" s="13" customFormat="1" hidden="1" x14ac:dyDescent="0.4">
      <c r="B3310" s="255"/>
      <c r="C3310" s="256"/>
      <c r="D3310" s="305"/>
      <c r="E3310" s="306"/>
      <c r="H3310" s="305"/>
      <c r="I3310" s="306"/>
      <c r="L3310" s="305"/>
      <c r="M3310" s="306"/>
      <c r="P3310" s="305"/>
      <c r="Q3310" s="306"/>
    </row>
    <row r="3311" spans="2:17" s="13" customFormat="1" hidden="1" x14ac:dyDescent="0.4">
      <c r="B3311" s="255"/>
      <c r="C3311" s="256"/>
      <c r="D3311" s="305"/>
      <c r="E3311" s="306"/>
      <c r="H3311" s="305"/>
      <c r="I3311" s="306"/>
      <c r="L3311" s="305"/>
      <c r="M3311" s="306"/>
      <c r="P3311" s="305"/>
      <c r="Q3311" s="306"/>
    </row>
    <row r="3312" spans="2:17" s="13" customFormat="1" hidden="1" x14ac:dyDescent="0.4">
      <c r="B3312" s="255"/>
      <c r="C3312" s="256"/>
      <c r="D3312" s="305"/>
      <c r="E3312" s="306"/>
      <c r="H3312" s="305"/>
      <c r="I3312" s="306"/>
      <c r="L3312" s="305"/>
      <c r="M3312" s="306"/>
      <c r="P3312" s="305"/>
      <c r="Q3312" s="306"/>
    </row>
    <row r="3313" spans="2:17" s="13" customFormat="1" hidden="1" x14ac:dyDescent="0.4">
      <c r="B3313" s="255"/>
      <c r="C3313" s="256"/>
      <c r="D3313" s="305"/>
      <c r="E3313" s="306"/>
      <c r="H3313" s="305"/>
      <c r="I3313" s="306"/>
      <c r="L3313" s="305"/>
      <c r="M3313" s="306"/>
      <c r="P3313" s="305"/>
      <c r="Q3313" s="306"/>
    </row>
    <row r="3314" spans="2:17" s="13" customFormat="1" hidden="1" x14ac:dyDescent="0.4">
      <c r="B3314" s="255"/>
      <c r="C3314" s="256"/>
      <c r="D3314" s="305"/>
      <c r="E3314" s="306"/>
      <c r="H3314" s="305"/>
      <c r="I3314" s="306"/>
      <c r="L3314" s="305"/>
      <c r="M3314" s="306"/>
      <c r="P3314" s="305"/>
      <c r="Q3314" s="306"/>
    </row>
    <row r="3315" spans="2:17" s="13" customFormat="1" hidden="1" x14ac:dyDescent="0.4">
      <c r="B3315" s="255"/>
      <c r="C3315" s="256"/>
      <c r="D3315" s="305"/>
      <c r="E3315" s="306"/>
      <c r="H3315" s="305"/>
      <c r="I3315" s="306"/>
      <c r="L3315" s="305"/>
      <c r="M3315" s="306"/>
      <c r="P3315" s="305"/>
      <c r="Q3315" s="306"/>
    </row>
    <row r="3316" spans="2:17" s="13" customFormat="1" hidden="1" x14ac:dyDescent="0.4">
      <c r="B3316" s="255"/>
      <c r="C3316" s="256"/>
      <c r="D3316" s="305"/>
      <c r="E3316" s="306"/>
      <c r="H3316" s="305"/>
      <c r="I3316" s="306"/>
      <c r="L3316" s="305"/>
      <c r="M3316" s="306"/>
      <c r="P3316" s="305"/>
      <c r="Q3316" s="306"/>
    </row>
    <row r="3317" spans="2:17" s="13" customFormat="1" hidden="1" x14ac:dyDescent="0.4">
      <c r="B3317" s="255"/>
      <c r="C3317" s="256"/>
      <c r="D3317" s="305"/>
      <c r="E3317" s="306"/>
      <c r="H3317" s="305"/>
      <c r="I3317" s="306"/>
      <c r="L3317" s="305"/>
      <c r="M3317" s="306"/>
      <c r="P3317" s="305"/>
      <c r="Q3317" s="306"/>
    </row>
    <row r="3318" spans="2:17" s="13" customFormat="1" hidden="1" x14ac:dyDescent="0.4">
      <c r="B3318" s="255"/>
      <c r="C3318" s="256"/>
      <c r="D3318" s="305"/>
      <c r="E3318" s="306"/>
      <c r="H3318" s="305"/>
      <c r="I3318" s="306"/>
      <c r="L3318" s="305"/>
      <c r="M3318" s="306"/>
      <c r="P3318" s="305"/>
      <c r="Q3318" s="306"/>
    </row>
    <row r="3319" spans="2:17" s="13" customFormat="1" hidden="1" x14ac:dyDescent="0.4">
      <c r="B3319" s="255"/>
      <c r="C3319" s="256"/>
      <c r="D3319" s="305"/>
      <c r="E3319" s="306"/>
      <c r="H3319" s="305"/>
      <c r="I3319" s="306"/>
      <c r="L3319" s="305"/>
      <c r="M3319" s="306"/>
      <c r="P3319" s="305"/>
      <c r="Q3319" s="306"/>
    </row>
    <row r="3320" spans="2:17" s="13" customFormat="1" hidden="1" x14ac:dyDescent="0.4">
      <c r="B3320" s="255"/>
      <c r="C3320" s="256"/>
      <c r="D3320" s="305"/>
      <c r="E3320" s="306"/>
      <c r="H3320" s="305"/>
      <c r="I3320" s="306"/>
      <c r="L3320" s="305"/>
      <c r="M3320" s="306"/>
      <c r="P3320" s="305"/>
      <c r="Q3320" s="306"/>
    </row>
    <row r="3321" spans="2:17" s="13" customFormat="1" hidden="1" x14ac:dyDescent="0.4">
      <c r="B3321" s="255"/>
      <c r="C3321" s="256"/>
      <c r="D3321" s="305"/>
      <c r="E3321" s="306"/>
      <c r="H3321" s="305"/>
      <c r="I3321" s="306"/>
      <c r="L3321" s="305"/>
      <c r="M3321" s="306"/>
      <c r="P3321" s="305"/>
      <c r="Q3321" s="306"/>
    </row>
    <row r="3322" spans="2:17" s="13" customFormat="1" hidden="1" x14ac:dyDescent="0.4">
      <c r="B3322" s="255"/>
      <c r="C3322" s="256"/>
      <c r="D3322" s="305"/>
      <c r="E3322" s="306"/>
      <c r="H3322" s="305"/>
      <c r="I3322" s="306"/>
      <c r="L3322" s="305"/>
      <c r="M3322" s="306"/>
      <c r="P3322" s="305"/>
      <c r="Q3322" s="306"/>
    </row>
    <row r="3323" spans="2:17" s="13" customFormat="1" hidden="1" x14ac:dyDescent="0.4">
      <c r="B3323" s="255"/>
      <c r="C3323" s="256"/>
      <c r="D3323" s="305"/>
      <c r="E3323" s="306"/>
      <c r="H3323" s="305"/>
      <c r="I3323" s="306"/>
      <c r="L3323" s="305"/>
      <c r="M3323" s="306"/>
      <c r="P3323" s="305"/>
      <c r="Q3323" s="306"/>
    </row>
    <row r="3324" spans="2:17" s="13" customFormat="1" hidden="1" x14ac:dyDescent="0.4">
      <c r="B3324" s="255"/>
      <c r="C3324" s="256"/>
      <c r="D3324" s="305"/>
      <c r="E3324" s="306"/>
      <c r="H3324" s="305"/>
      <c r="I3324" s="306"/>
      <c r="L3324" s="305"/>
      <c r="M3324" s="306"/>
      <c r="P3324" s="305"/>
      <c r="Q3324" s="306"/>
    </row>
    <row r="3325" spans="2:17" s="13" customFormat="1" hidden="1" x14ac:dyDescent="0.4">
      <c r="B3325" s="255"/>
      <c r="C3325" s="256"/>
      <c r="D3325" s="305"/>
      <c r="E3325" s="306"/>
      <c r="H3325" s="305"/>
      <c r="I3325" s="306"/>
      <c r="L3325" s="305"/>
      <c r="M3325" s="306"/>
      <c r="P3325" s="305"/>
      <c r="Q3325" s="306"/>
    </row>
    <row r="3326" spans="2:17" s="13" customFormat="1" hidden="1" x14ac:dyDescent="0.4">
      <c r="B3326" s="255"/>
      <c r="C3326" s="256"/>
      <c r="D3326" s="305"/>
      <c r="E3326" s="306"/>
      <c r="H3326" s="305"/>
      <c r="I3326" s="306"/>
      <c r="L3326" s="305"/>
      <c r="M3326" s="306"/>
      <c r="P3326" s="305"/>
      <c r="Q3326" s="306"/>
    </row>
    <row r="3327" spans="2:17" s="13" customFormat="1" hidden="1" x14ac:dyDescent="0.4">
      <c r="B3327" s="255"/>
      <c r="C3327" s="256"/>
      <c r="D3327" s="305"/>
      <c r="E3327" s="306"/>
      <c r="H3327" s="305"/>
      <c r="I3327" s="306"/>
      <c r="L3327" s="305"/>
      <c r="M3327" s="306"/>
      <c r="P3327" s="305"/>
      <c r="Q3327" s="306"/>
    </row>
    <row r="3328" spans="2:17" s="13" customFormat="1" hidden="1" x14ac:dyDescent="0.4">
      <c r="B3328" s="255"/>
      <c r="C3328" s="256"/>
      <c r="D3328" s="305"/>
      <c r="E3328" s="306"/>
      <c r="H3328" s="305"/>
      <c r="I3328" s="306"/>
      <c r="L3328" s="305"/>
      <c r="M3328" s="306"/>
      <c r="P3328" s="305"/>
      <c r="Q3328" s="306"/>
    </row>
    <row r="3329" spans="2:17" s="13" customFormat="1" hidden="1" x14ac:dyDescent="0.4">
      <c r="B3329" s="255"/>
      <c r="C3329" s="256"/>
      <c r="D3329" s="305"/>
      <c r="E3329" s="306"/>
      <c r="H3329" s="305"/>
      <c r="I3329" s="306"/>
      <c r="L3329" s="305"/>
      <c r="M3329" s="306"/>
      <c r="P3329" s="305"/>
      <c r="Q3329" s="306"/>
    </row>
    <row r="3330" spans="2:17" s="13" customFormat="1" hidden="1" x14ac:dyDescent="0.4">
      <c r="B3330" s="255"/>
      <c r="C3330" s="256"/>
      <c r="D3330" s="305"/>
      <c r="E3330" s="306"/>
      <c r="H3330" s="305"/>
      <c r="I3330" s="306"/>
      <c r="L3330" s="305"/>
      <c r="M3330" s="306"/>
      <c r="P3330" s="305"/>
      <c r="Q3330" s="306"/>
    </row>
    <row r="3331" spans="2:17" s="13" customFormat="1" hidden="1" x14ac:dyDescent="0.4">
      <c r="B3331" s="255"/>
      <c r="C3331" s="256"/>
      <c r="D3331" s="305"/>
      <c r="E3331" s="306"/>
      <c r="H3331" s="305"/>
      <c r="I3331" s="306"/>
      <c r="L3331" s="305"/>
      <c r="M3331" s="306"/>
      <c r="P3331" s="305"/>
      <c r="Q3331" s="306"/>
    </row>
    <row r="3332" spans="2:17" s="13" customFormat="1" hidden="1" x14ac:dyDescent="0.4">
      <c r="B3332" s="255"/>
      <c r="C3332" s="256"/>
      <c r="D3332" s="305"/>
      <c r="E3332" s="306"/>
      <c r="H3332" s="305"/>
      <c r="I3332" s="306"/>
      <c r="L3332" s="305"/>
      <c r="M3332" s="306"/>
      <c r="P3332" s="305"/>
      <c r="Q3332" s="306"/>
    </row>
    <row r="3333" spans="2:17" s="13" customFormat="1" hidden="1" x14ac:dyDescent="0.4">
      <c r="B3333" s="255"/>
      <c r="C3333" s="256"/>
      <c r="D3333" s="305"/>
      <c r="E3333" s="306"/>
      <c r="H3333" s="305"/>
      <c r="I3333" s="306"/>
      <c r="L3333" s="305"/>
      <c r="M3333" s="306"/>
      <c r="P3333" s="305"/>
      <c r="Q3333" s="306"/>
    </row>
    <row r="3334" spans="2:17" s="13" customFormat="1" hidden="1" x14ac:dyDescent="0.4">
      <c r="B3334" s="255"/>
      <c r="C3334" s="256"/>
      <c r="D3334" s="305"/>
      <c r="E3334" s="306"/>
      <c r="H3334" s="305"/>
      <c r="I3334" s="306"/>
      <c r="L3334" s="305"/>
      <c r="M3334" s="306"/>
      <c r="P3334" s="305"/>
      <c r="Q3334" s="306"/>
    </row>
    <row r="3335" spans="2:17" s="13" customFormat="1" hidden="1" x14ac:dyDescent="0.4">
      <c r="B3335" s="255"/>
      <c r="C3335" s="256"/>
      <c r="D3335" s="305"/>
      <c r="E3335" s="306"/>
      <c r="H3335" s="305"/>
      <c r="I3335" s="306"/>
      <c r="L3335" s="305"/>
      <c r="M3335" s="306"/>
      <c r="P3335" s="305"/>
      <c r="Q3335" s="306"/>
    </row>
    <row r="3336" spans="2:17" s="13" customFormat="1" hidden="1" x14ac:dyDescent="0.4">
      <c r="B3336" s="255"/>
      <c r="C3336" s="256"/>
      <c r="D3336" s="305"/>
      <c r="E3336" s="306"/>
      <c r="H3336" s="305"/>
      <c r="I3336" s="306"/>
      <c r="L3336" s="305"/>
      <c r="M3336" s="306"/>
      <c r="P3336" s="305"/>
      <c r="Q3336" s="306"/>
    </row>
    <row r="3337" spans="2:17" s="13" customFormat="1" hidden="1" x14ac:dyDescent="0.4">
      <c r="B3337" s="255"/>
      <c r="C3337" s="256"/>
      <c r="D3337" s="305"/>
      <c r="E3337" s="306"/>
      <c r="H3337" s="305"/>
      <c r="I3337" s="306"/>
      <c r="L3337" s="305"/>
      <c r="M3337" s="306"/>
      <c r="P3337" s="305"/>
      <c r="Q3337" s="306"/>
    </row>
    <row r="3338" spans="2:17" s="13" customFormat="1" hidden="1" x14ac:dyDescent="0.4">
      <c r="B3338" s="255"/>
      <c r="C3338" s="256"/>
      <c r="D3338" s="305"/>
      <c r="E3338" s="306"/>
      <c r="H3338" s="305"/>
      <c r="I3338" s="306"/>
      <c r="L3338" s="305"/>
      <c r="M3338" s="306"/>
      <c r="P3338" s="305"/>
      <c r="Q3338" s="306"/>
    </row>
    <row r="3339" spans="2:17" s="13" customFormat="1" hidden="1" x14ac:dyDescent="0.4">
      <c r="B3339" s="255"/>
      <c r="C3339" s="256"/>
      <c r="D3339" s="305"/>
      <c r="E3339" s="306"/>
      <c r="H3339" s="305"/>
      <c r="I3339" s="306"/>
      <c r="L3339" s="305"/>
      <c r="M3339" s="306"/>
      <c r="P3339" s="305"/>
      <c r="Q3339" s="306"/>
    </row>
    <row r="3340" spans="2:17" s="13" customFormat="1" hidden="1" x14ac:dyDescent="0.4">
      <c r="B3340" s="255"/>
      <c r="C3340" s="256"/>
      <c r="D3340" s="305"/>
      <c r="E3340" s="306"/>
      <c r="H3340" s="305"/>
      <c r="I3340" s="306"/>
      <c r="L3340" s="305"/>
      <c r="M3340" s="306"/>
      <c r="P3340" s="305"/>
      <c r="Q3340" s="306"/>
    </row>
    <row r="3341" spans="2:17" s="13" customFormat="1" hidden="1" x14ac:dyDescent="0.4">
      <c r="B3341" s="255"/>
      <c r="C3341" s="256"/>
      <c r="D3341" s="305"/>
      <c r="E3341" s="306"/>
      <c r="H3341" s="305"/>
      <c r="I3341" s="306"/>
      <c r="L3341" s="305"/>
      <c r="M3341" s="306"/>
      <c r="P3341" s="305"/>
      <c r="Q3341" s="306"/>
    </row>
    <row r="3342" spans="2:17" s="13" customFormat="1" hidden="1" x14ac:dyDescent="0.4">
      <c r="B3342" s="255"/>
      <c r="C3342" s="256"/>
      <c r="D3342" s="305"/>
      <c r="E3342" s="306"/>
      <c r="H3342" s="305"/>
      <c r="I3342" s="306"/>
      <c r="L3342" s="305"/>
      <c r="M3342" s="306"/>
      <c r="P3342" s="305"/>
      <c r="Q3342" s="306"/>
    </row>
    <row r="3343" spans="2:17" s="13" customFormat="1" hidden="1" x14ac:dyDescent="0.4">
      <c r="B3343" s="255"/>
      <c r="C3343" s="256"/>
      <c r="D3343" s="305"/>
      <c r="E3343" s="306"/>
      <c r="H3343" s="305"/>
      <c r="I3343" s="306"/>
      <c r="L3343" s="305"/>
      <c r="M3343" s="306"/>
      <c r="P3343" s="305"/>
      <c r="Q3343" s="306"/>
    </row>
    <row r="3344" spans="2:17" s="13" customFormat="1" hidden="1" x14ac:dyDescent="0.4">
      <c r="B3344" s="255"/>
      <c r="C3344" s="256"/>
      <c r="D3344" s="305"/>
      <c r="E3344" s="306"/>
      <c r="H3344" s="305"/>
      <c r="I3344" s="306"/>
      <c r="L3344" s="305"/>
      <c r="M3344" s="306"/>
      <c r="P3344" s="305"/>
      <c r="Q3344" s="306"/>
    </row>
    <row r="3345" spans="2:17" s="13" customFormat="1" hidden="1" x14ac:dyDescent="0.4">
      <c r="B3345" s="255"/>
      <c r="C3345" s="256"/>
      <c r="D3345" s="305"/>
      <c r="E3345" s="306"/>
      <c r="H3345" s="305"/>
      <c r="I3345" s="306"/>
      <c r="L3345" s="305"/>
      <c r="M3345" s="306"/>
      <c r="P3345" s="305"/>
      <c r="Q3345" s="306"/>
    </row>
    <row r="3346" spans="2:17" s="13" customFormat="1" hidden="1" x14ac:dyDescent="0.4">
      <c r="B3346" s="255"/>
      <c r="C3346" s="256"/>
      <c r="D3346" s="305"/>
      <c r="E3346" s="306"/>
      <c r="H3346" s="305"/>
      <c r="I3346" s="306"/>
      <c r="L3346" s="305"/>
      <c r="M3346" s="306"/>
      <c r="P3346" s="305"/>
      <c r="Q3346" s="306"/>
    </row>
    <row r="3347" spans="2:17" s="13" customFormat="1" hidden="1" x14ac:dyDescent="0.4">
      <c r="B3347" s="255"/>
      <c r="C3347" s="256"/>
      <c r="D3347" s="305"/>
      <c r="E3347" s="306"/>
      <c r="H3347" s="305"/>
      <c r="I3347" s="306"/>
      <c r="L3347" s="305"/>
      <c r="M3347" s="306"/>
      <c r="P3347" s="305"/>
      <c r="Q3347" s="306"/>
    </row>
    <row r="3348" spans="2:17" s="13" customFormat="1" hidden="1" x14ac:dyDescent="0.4">
      <c r="B3348" s="255"/>
      <c r="C3348" s="256"/>
      <c r="D3348" s="305"/>
      <c r="E3348" s="306"/>
      <c r="H3348" s="305"/>
      <c r="I3348" s="306"/>
      <c r="L3348" s="305"/>
      <c r="M3348" s="306"/>
      <c r="P3348" s="305"/>
      <c r="Q3348" s="306"/>
    </row>
    <row r="3349" spans="2:17" s="13" customFormat="1" hidden="1" x14ac:dyDescent="0.4">
      <c r="B3349" s="255"/>
      <c r="C3349" s="256"/>
      <c r="D3349" s="305"/>
      <c r="E3349" s="306"/>
      <c r="H3349" s="305"/>
      <c r="I3349" s="306"/>
      <c r="L3349" s="305"/>
      <c r="M3349" s="306"/>
      <c r="P3349" s="305"/>
      <c r="Q3349" s="306"/>
    </row>
    <row r="3350" spans="2:17" s="13" customFormat="1" hidden="1" x14ac:dyDescent="0.4">
      <c r="B3350" s="255"/>
      <c r="C3350" s="256"/>
      <c r="D3350" s="305"/>
      <c r="E3350" s="306"/>
      <c r="H3350" s="305"/>
      <c r="I3350" s="306"/>
      <c r="L3350" s="305"/>
      <c r="M3350" s="306"/>
      <c r="P3350" s="305"/>
      <c r="Q3350" s="306"/>
    </row>
    <row r="3351" spans="2:17" s="13" customFormat="1" hidden="1" x14ac:dyDescent="0.4">
      <c r="B3351" s="255"/>
      <c r="C3351" s="256"/>
      <c r="D3351" s="305"/>
      <c r="E3351" s="306"/>
      <c r="H3351" s="305"/>
      <c r="I3351" s="306"/>
      <c r="L3351" s="305"/>
      <c r="M3351" s="306"/>
      <c r="P3351" s="305"/>
      <c r="Q3351" s="306"/>
    </row>
    <row r="3352" spans="2:17" s="13" customFormat="1" hidden="1" x14ac:dyDescent="0.4">
      <c r="B3352" s="255"/>
      <c r="C3352" s="256"/>
      <c r="D3352" s="305"/>
      <c r="E3352" s="306"/>
      <c r="H3352" s="305"/>
      <c r="I3352" s="306"/>
      <c r="L3352" s="305"/>
      <c r="M3352" s="306"/>
      <c r="P3352" s="305"/>
      <c r="Q3352" s="306"/>
    </row>
    <row r="3353" spans="2:17" s="13" customFormat="1" hidden="1" x14ac:dyDescent="0.4">
      <c r="B3353" s="255"/>
      <c r="C3353" s="256"/>
      <c r="D3353" s="305"/>
      <c r="E3353" s="306"/>
      <c r="H3353" s="305"/>
      <c r="I3353" s="306"/>
      <c r="L3353" s="305"/>
      <c r="M3353" s="306"/>
      <c r="P3353" s="305"/>
      <c r="Q3353" s="306"/>
    </row>
    <row r="3354" spans="2:17" s="13" customFormat="1" hidden="1" x14ac:dyDescent="0.4">
      <c r="B3354" s="255"/>
      <c r="C3354" s="256"/>
      <c r="D3354" s="305"/>
      <c r="E3354" s="306"/>
      <c r="H3354" s="305"/>
      <c r="I3354" s="306"/>
      <c r="L3354" s="305"/>
      <c r="M3354" s="306"/>
      <c r="P3354" s="305"/>
      <c r="Q3354" s="306"/>
    </row>
    <row r="3355" spans="2:17" s="13" customFormat="1" hidden="1" x14ac:dyDescent="0.4">
      <c r="B3355" s="255"/>
      <c r="C3355" s="256"/>
      <c r="D3355" s="305"/>
      <c r="E3355" s="306"/>
      <c r="H3355" s="305"/>
      <c r="I3355" s="306"/>
      <c r="L3355" s="305"/>
      <c r="M3355" s="306"/>
      <c r="P3355" s="305"/>
      <c r="Q3355" s="306"/>
    </row>
    <row r="3356" spans="2:17" s="13" customFormat="1" hidden="1" x14ac:dyDescent="0.4">
      <c r="B3356" s="255"/>
      <c r="C3356" s="256"/>
      <c r="D3356" s="305"/>
      <c r="E3356" s="306"/>
      <c r="H3356" s="305"/>
      <c r="I3356" s="306"/>
      <c r="L3356" s="305"/>
      <c r="M3356" s="306"/>
      <c r="P3356" s="305"/>
      <c r="Q3356" s="306"/>
    </row>
    <row r="3357" spans="2:17" s="13" customFormat="1" hidden="1" x14ac:dyDescent="0.4">
      <c r="B3357" s="255"/>
      <c r="C3357" s="256"/>
      <c r="D3357" s="305"/>
      <c r="E3357" s="306"/>
      <c r="H3357" s="305"/>
      <c r="I3357" s="306"/>
      <c r="L3357" s="305"/>
      <c r="M3357" s="306"/>
      <c r="P3357" s="305"/>
      <c r="Q3357" s="306"/>
    </row>
    <row r="3358" spans="2:17" s="13" customFormat="1" hidden="1" x14ac:dyDescent="0.4">
      <c r="B3358" s="255"/>
      <c r="C3358" s="256"/>
      <c r="D3358" s="305"/>
      <c r="E3358" s="306"/>
      <c r="H3358" s="305"/>
      <c r="I3358" s="306"/>
      <c r="L3358" s="305"/>
      <c r="M3358" s="306"/>
      <c r="P3358" s="305"/>
      <c r="Q3358" s="306"/>
    </row>
    <row r="3359" spans="2:17" s="13" customFormat="1" hidden="1" x14ac:dyDescent="0.4">
      <c r="B3359" s="255"/>
      <c r="C3359" s="256"/>
      <c r="D3359" s="305"/>
      <c r="E3359" s="306"/>
      <c r="H3359" s="305"/>
      <c r="I3359" s="306"/>
      <c r="L3359" s="305"/>
      <c r="M3359" s="306"/>
      <c r="P3359" s="305"/>
      <c r="Q3359" s="306"/>
    </row>
    <row r="3360" spans="2:17" s="13" customFormat="1" hidden="1" x14ac:dyDescent="0.4">
      <c r="B3360" s="255"/>
      <c r="C3360" s="256"/>
      <c r="D3360" s="305"/>
      <c r="E3360" s="306"/>
      <c r="H3360" s="305"/>
      <c r="I3360" s="306"/>
      <c r="L3360" s="305"/>
      <c r="M3360" s="306"/>
      <c r="P3360" s="305"/>
      <c r="Q3360" s="306"/>
    </row>
    <row r="3361" spans="2:17" s="13" customFormat="1" hidden="1" x14ac:dyDescent="0.4">
      <c r="B3361" s="255"/>
      <c r="C3361" s="256"/>
      <c r="D3361" s="305"/>
      <c r="E3361" s="306"/>
      <c r="H3361" s="305"/>
      <c r="I3361" s="306"/>
      <c r="L3361" s="305"/>
      <c r="M3361" s="306"/>
      <c r="P3361" s="305"/>
      <c r="Q3361" s="306"/>
    </row>
    <row r="3362" spans="2:17" s="13" customFormat="1" hidden="1" x14ac:dyDescent="0.4">
      <c r="B3362" s="255"/>
      <c r="C3362" s="256"/>
      <c r="D3362" s="305"/>
      <c r="E3362" s="306"/>
      <c r="H3362" s="305"/>
      <c r="I3362" s="306"/>
      <c r="L3362" s="305"/>
      <c r="M3362" s="306"/>
      <c r="P3362" s="305"/>
      <c r="Q3362" s="306"/>
    </row>
    <row r="3363" spans="2:17" s="13" customFormat="1" hidden="1" x14ac:dyDescent="0.4">
      <c r="B3363" s="255"/>
      <c r="C3363" s="256"/>
      <c r="D3363" s="305"/>
      <c r="E3363" s="306"/>
      <c r="H3363" s="305"/>
      <c r="I3363" s="306"/>
      <c r="L3363" s="305"/>
      <c r="M3363" s="306"/>
      <c r="P3363" s="305"/>
      <c r="Q3363" s="306"/>
    </row>
    <row r="3364" spans="2:17" s="13" customFormat="1" hidden="1" x14ac:dyDescent="0.4">
      <c r="B3364" s="255"/>
      <c r="C3364" s="256"/>
      <c r="D3364" s="305"/>
      <c r="E3364" s="306"/>
      <c r="H3364" s="305"/>
      <c r="I3364" s="306"/>
      <c r="L3364" s="305"/>
      <c r="M3364" s="306"/>
      <c r="P3364" s="305"/>
      <c r="Q3364" s="306"/>
    </row>
    <row r="3365" spans="2:17" s="13" customFormat="1" hidden="1" x14ac:dyDescent="0.4">
      <c r="B3365" s="255"/>
      <c r="C3365" s="256"/>
      <c r="D3365" s="305"/>
      <c r="E3365" s="306"/>
      <c r="H3365" s="305"/>
      <c r="I3365" s="306"/>
      <c r="L3365" s="305"/>
      <c r="M3365" s="306"/>
      <c r="P3365" s="305"/>
      <c r="Q3365" s="306"/>
    </row>
    <row r="3366" spans="2:17" s="13" customFormat="1" hidden="1" x14ac:dyDescent="0.4">
      <c r="B3366" s="255"/>
      <c r="C3366" s="256"/>
      <c r="D3366" s="305"/>
      <c r="E3366" s="306"/>
      <c r="H3366" s="305"/>
      <c r="I3366" s="306"/>
      <c r="L3366" s="305"/>
      <c r="M3366" s="306"/>
      <c r="P3366" s="305"/>
      <c r="Q3366" s="306"/>
    </row>
    <row r="3367" spans="2:17" s="13" customFormat="1" hidden="1" x14ac:dyDescent="0.4">
      <c r="B3367" s="255"/>
      <c r="C3367" s="256"/>
      <c r="D3367" s="305"/>
      <c r="E3367" s="306"/>
      <c r="H3367" s="305"/>
      <c r="I3367" s="306"/>
      <c r="L3367" s="305"/>
      <c r="M3367" s="306"/>
      <c r="P3367" s="305"/>
      <c r="Q3367" s="306"/>
    </row>
    <row r="3368" spans="2:17" s="13" customFormat="1" hidden="1" x14ac:dyDescent="0.4">
      <c r="B3368" s="255"/>
      <c r="C3368" s="256"/>
      <c r="D3368" s="305"/>
      <c r="E3368" s="306"/>
      <c r="H3368" s="305"/>
      <c r="I3368" s="306"/>
      <c r="L3368" s="305"/>
      <c r="M3368" s="306"/>
      <c r="P3368" s="305"/>
      <c r="Q3368" s="306"/>
    </row>
    <row r="3369" spans="2:17" s="13" customFormat="1" hidden="1" x14ac:dyDescent="0.4">
      <c r="B3369" s="255"/>
      <c r="C3369" s="256"/>
      <c r="D3369" s="305"/>
      <c r="E3369" s="306"/>
      <c r="H3369" s="305"/>
      <c r="I3369" s="306"/>
      <c r="L3369" s="305"/>
      <c r="M3369" s="306"/>
      <c r="P3369" s="305"/>
      <c r="Q3369" s="306"/>
    </row>
    <row r="3370" spans="2:17" s="13" customFormat="1" hidden="1" x14ac:dyDescent="0.4">
      <c r="B3370" s="255"/>
      <c r="C3370" s="256"/>
      <c r="D3370" s="305"/>
      <c r="E3370" s="306"/>
      <c r="H3370" s="305"/>
      <c r="I3370" s="306"/>
      <c r="L3370" s="305"/>
      <c r="M3370" s="306"/>
      <c r="P3370" s="305"/>
      <c r="Q3370" s="306"/>
    </row>
    <row r="3371" spans="2:17" s="13" customFormat="1" hidden="1" x14ac:dyDescent="0.4">
      <c r="B3371" s="255"/>
      <c r="C3371" s="256"/>
      <c r="D3371" s="305"/>
      <c r="E3371" s="306"/>
      <c r="H3371" s="305"/>
      <c r="I3371" s="306"/>
      <c r="L3371" s="305"/>
      <c r="M3371" s="306"/>
      <c r="P3371" s="305"/>
      <c r="Q3371" s="306"/>
    </row>
    <row r="3372" spans="2:17" s="13" customFormat="1" hidden="1" x14ac:dyDescent="0.4">
      <c r="B3372" s="255"/>
      <c r="C3372" s="256"/>
      <c r="D3372" s="305"/>
      <c r="E3372" s="306"/>
      <c r="H3372" s="305"/>
      <c r="I3372" s="306"/>
      <c r="L3372" s="305"/>
      <c r="M3372" s="306"/>
      <c r="P3372" s="305"/>
      <c r="Q3372" s="306"/>
    </row>
    <row r="3373" spans="2:17" s="13" customFormat="1" hidden="1" x14ac:dyDescent="0.4">
      <c r="B3373" s="255"/>
      <c r="C3373" s="256"/>
      <c r="D3373" s="305"/>
      <c r="E3373" s="306"/>
      <c r="H3373" s="305"/>
      <c r="I3373" s="306"/>
      <c r="L3373" s="305"/>
      <c r="M3373" s="306"/>
      <c r="P3373" s="305"/>
      <c r="Q3373" s="306"/>
    </row>
    <row r="3374" spans="2:17" s="13" customFormat="1" hidden="1" x14ac:dyDescent="0.4">
      <c r="B3374" s="255"/>
      <c r="C3374" s="256"/>
      <c r="D3374" s="305"/>
      <c r="E3374" s="306"/>
      <c r="H3374" s="305"/>
      <c r="I3374" s="306"/>
      <c r="L3374" s="305"/>
      <c r="M3374" s="306"/>
      <c r="P3374" s="305"/>
      <c r="Q3374" s="306"/>
    </row>
    <row r="3375" spans="2:17" s="13" customFormat="1" hidden="1" x14ac:dyDescent="0.4">
      <c r="B3375" s="255"/>
      <c r="C3375" s="256"/>
      <c r="D3375" s="305"/>
      <c r="E3375" s="306"/>
      <c r="H3375" s="305"/>
      <c r="I3375" s="306"/>
      <c r="L3375" s="305"/>
      <c r="M3375" s="306"/>
      <c r="P3375" s="305"/>
      <c r="Q3375" s="306"/>
    </row>
    <row r="3376" spans="2:17" s="13" customFormat="1" hidden="1" x14ac:dyDescent="0.4">
      <c r="B3376" s="255"/>
      <c r="C3376" s="256"/>
      <c r="D3376" s="305"/>
      <c r="E3376" s="306"/>
      <c r="H3376" s="305"/>
      <c r="I3376" s="306"/>
      <c r="L3376" s="305"/>
      <c r="M3376" s="306"/>
      <c r="P3376" s="305"/>
      <c r="Q3376" s="306"/>
    </row>
    <row r="3377" spans="2:17" s="13" customFormat="1" hidden="1" x14ac:dyDescent="0.4">
      <c r="B3377" s="255"/>
      <c r="C3377" s="256"/>
      <c r="D3377" s="305"/>
      <c r="E3377" s="306"/>
      <c r="H3377" s="305"/>
      <c r="I3377" s="306"/>
      <c r="L3377" s="305"/>
      <c r="M3377" s="306"/>
      <c r="P3377" s="305"/>
      <c r="Q3377" s="306"/>
    </row>
    <row r="3378" spans="2:17" s="13" customFormat="1" hidden="1" x14ac:dyDescent="0.4">
      <c r="B3378" s="255"/>
      <c r="C3378" s="256"/>
      <c r="D3378" s="305"/>
      <c r="E3378" s="306"/>
      <c r="H3378" s="305"/>
      <c r="I3378" s="306"/>
      <c r="L3378" s="305"/>
      <c r="M3378" s="306"/>
      <c r="P3378" s="305"/>
      <c r="Q3378" s="306"/>
    </row>
    <row r="3379" spans="2:17" s="13" customFormat="1" hidden="1" x14ac:dyDescent="0.4">
      <c r="B3379" s="255"/>
      <c r="C3379" s="256"/>
      <c r="D3379" s="305"/>
      <c r="E3379" s="306"/>
      <c r="H3379" s="305"/>
      <c r="I3379" s="306"/>
      <c r="L3379" s="305"/>
      <c r="M3379" s="306"/>
      <c r="P3379" s="305"/>
      <c r="Q3379" s="306"/>
    </row>
    <row r="3380" spans="2:17" s="13" customFormat="1" hidden="1" x14ac:dyDescent="0.4">
      <c r="B3380" s="255"/>
      <c r="C3380" s="256"/>
      <c r="D3380" s="305"/>
      <c r="E3380" s="306"/>
      <c r="H3380" s="305"/>
      <c r="I3380" s="306"/>
      <c r="L3380" s="305"/>
      <c r="M3380" s="306"/>
      <c r="P3380" s="305"/>
      <c r="Q3380" s="306"/>
    </row>
    <row r="3381" spans="2:17" s="13" customFormat="1" hidden="1" x14ac:dyDescent="0.4">
      <c r="B3381" s="255"/>
      <c r="C3381" s="256"/>
      <c r="D3381" s="305"/>
      <c r="E3381" s="306"/>
      <c r="H3381" s="305"/>
      <c r="I3381" s="306"/>
      <c r="L3381" s="305"/>
      <c r="M3381" s="306"/>
      <c r="P3381" s="305"/>
      <c r="Q3381" s="306"/>
    </row>
    <row r="3382" spans="2:17" s="13" customFormat="1" hidden="1" x14ac:dyDescent="0.4">
      <c r="B3382" s="255"/>
      <c r="C3382" s="256"/>
      <c r="D3382" s="305"/>
      <c r="E3382" s="306"/>
      <c r="H3382" s="305"/>
      <c r="I3382" s="306"/>
      <c r="L3382" s="305"/>
      <c r="M3382" s="306"/>
      <c r="P3382" s="305"/>
      <c r="Q3382" s="306"/>
    </row>
    <row r="3383" spans="2:17" s="13" customFormat="1" hidden="1" x14ac:dyDescent="0.4">
      <c r="B3383" s="255"/>
      <c r="C3383" s="256"/>
      <c r="D3383" s="305"/>
      <c r="E3383" s="306"/>
      <c r="H3383" s="305"/>
      <c r="I3383" s="306"/>
      <c r="L3383" s="305"/>
      <c r="M3383" s="306"/>
      <c r="P3383" s="305"/>
      <c r="Q3383" s="306"/>
    </row>
    <row r="3384" spans="2:17" s="13" customFormat="1" hidden="1" x14ac:dyDescent="0.4">
      <c r="B3384" s="255"/>
      <c r="C3384" s="256"/>
      <c r="D3384" s="305"/>
      <c r="E3384" s="306"/>
      <c r="H3384" s="305"/>
      <c r="I3384" s="306"/>
      <c r="L3384" s="305"/>
      <c r="M3384" s="306"/>
      <c r="P3384" s="305"/>
      <c r="Q3384" s="306"/>
    </row>
    <row r="3385" spans="2:17" s="13" customFormat="1" hidden="1" x14ac:dyDescent="0.4">
      <c r="B3385" s="255"/>
      <c r="C3385" s="256"/>
      <c r="D3385" s="305"/>
      <c r="E3385" s="306"/>
      <c r="H3385" s="305"/>
      <c r="I3385" s="306"/>
      <c r="L3385" s="305"/>
      <c r="M3385" s="306"/>
      <c r="P3385" s="305"/>
      <c r="Q3385" s="306"/>
    </row>
    <row r="3386" spans="2:17" s="13" customFormat="1" hidden="1" x14ac:dyDescent="0.4">
      <c r="B3386" s="255"/>
      <c r="C3386" s="256"/>
      <c r="D3386" s="305"/>
      <c r="E3386" s="306"/>
      <c r="H3386" s="305"/>
      <c r="I3386" s="306"/>
      <c r="L3386" s="305"/>
      <c r="M3386" s="306"/>
      <c r="P3386" s="305"/>
      <c r="Q3386" s="306"/>
    </row>
    <row r="3387" spans="2:17" s="13" customFormat="1" hidden="1" x14ac:dyDescent="0.4">
      <c r="B3387" s="255"/>
      <c r="C3387" s="256"/>
      <c r="D3387" s="305"/>
      <c r="E3387" s="306"/>
      <c r="H3387" s="305"/>
      <c r="I3387" s="306"/>
      <c r="L3387" s="305"/>
      <c r="M3387" s="306"/>
      <c r="P3387" s="305"/>
      <c r="Q3387" s="306"/>
    </row>
    <row r="3388" spans="2:17" s="13" customFormat="1" hidden="1" x14ac:dyDescent="0.4">
      <c r="B3388" s="255"/>
      <c r="C3388" s="256"/>
      <c r="D3388" s="305"/>
      <c r="E3388" s="306"/>
      <c r="H3388" s="305"/>
      <c r="I3388" s="306"/>
      <c r="L3388" s="305"/>
      <c r="M3388" s="306"/>
      <c r="P3388" s="305"/>
      <c r="Q3388" s="306"/>
    </row>
    <row r="3389" spans="2:17" s="13" customFormat="1" hidden="1" x14ac:dyDescent="0.4">
      <c r="B3389" s="255"/>
      <c r="C3389" s="256"/>
      <c r="D3389" s="305"/>
      <c r="E3389" s="306"/>
      <c r="H3389" s="305"/>
      <c r="I3389" s="306"/>
      <c r="L3389" s="305"/>
      <c r="M3389" s="306"/>
      <c r="P3389" s="305"/>
      <c r="Q3389" s="306"/>
    </row>
    <row r="3390" spans="2:17" s="13" customFormat="1" hidden="1" x14ac:dyDescent="0.4">
      <c r="B3390" s="255"/>
      <c r="C3390" s="256"/>
      <c r="D3390" s="305"/>
      <c r="E3390" s="306"/>
      <c r="H3390" s="305"/>
      <c r="I3390" s="306"/>
      <c r="L3390" s="305"/>
      <c r="M3390" s="306"/>
      <c r="P3390" s="305"/>
      <c r="Q3390" s="306"/>
    </row>
    <row r="3391" spans="2:17" s="13" customFormat="1" hidden="1" x14ac:dyDescent="0.4">
      <c r="B3391" s="255"/>
      <c r="C3391" s="256"/>
      <c r="D3391" s="305"/>
      <c r="E3391" s="306"/>
      <c r="H3391" s="305"/>
      <c r="I3391" s="306"/>
      <c r="L3391" s="305"/>
      <c r="M3391" s="306"/>
      <c r="P3391" s="305"/>
      <c r="Q3391" s="306"/>
    </row>
    <row r="3392" spans="2:17" s="13" customFormat="1" hidden="1" x14ac:dyDescent="0.4">
      <c r="B3392" s="255"/>
      <c r="C3392" s="256"/>
      <c r="D3392" s="305"/>
      <c r="E3392" s="306"/>
      <c r="H3392" s="305"/>
      <c r="I3392" s="306"/>
      <c r="L3392" s="305"/>
      <c r="M3392" s="306"/>
      <c r="P3392" s="305"/>
      <c r="Q3392" s="306"/>
    </row>
    <row r="3393" spans="2:17" s="13" customFormat="1" hidden="1" x14ac:dyDescent="0.4">
      <c r="B3393" s="255"/>
      <c r="C3393" s="256"/>
      <c r="D3393" s="305"/>
      <c r="E3393" s="306"/>
      <c r="H3393" s="305"/>
      <c r="I3393" s="306"/>
      <c r="L3393" s="305"/>
      <c r="M3393" s="306"/>
      <c r="P3393" s="305"/>
      <c r="Q3393" s="306"/>
    </row>
    <row r="3394" spans="2:17" s="13" customFormat="1" hidden="1" x14ac:dyDescent="0.4">
      <c r="B3394" s="255"/>
      <c r="C3394" s="256"/>
      <c r="D3394" s="305"/>
      <c r="E3394" s="306"/>
      <c r="H3394" s="305"/>
      <c r="I3394" s="306"/>
      <c r="L3394" s="305"/>
      <c r="M3394" s="306"/>
      <c r="P3394" s="305"/>
      <c r="Q3394" s="306"/>
    </row>
    <row r="3395" spans="2:17" s="13" customFormat="1" hidden="1" x14ac:dyDescent="0.4">
      <c r="B3395" s="255"/>
      <c r="C3395" s="256"/>
      <c r="D3395" s="305"/>
      <c r="E3395" s="306"/>
      <c r="H3395" s="305"/>
      <c r="I3395" s="306"/>
      <c r="L3395" s="305"/>
      <c r="M3395" s="306"/>
      <c r="P3395" s="305"/>
      <c r="Q3395" s="306"/>
    </row>
    <row r="3396" spans="2:17" s="13" customFormat="1" hidden="1" x14ac:dyDescent="0.4">
      <c r="B3396" s="255"/>
      <c r="C3396" s="256"/>
      <c r="D3396" s="305"/>
      <c r="E3396" s="306"/>
      <c r="H3396" s="305"/>
      <c r="I3396" s="306"/>
      <c r="L3396" s="305"/>
      <c r="M3396" s="306"/>
      <c r="P3396" s="305"/>
      <c r="Q3396" s="306"/>
    </row>
    <row r="3397" spans="2:17" s="13" customFormat="1" hidden="1" x14ac:dyDescent="0.4">
      <c r="B3397" s="255"/>
      <c r="C3397" s="256"/>
      <c r="D3397" s="305"/>
      <c r="E3397" s="306"/>
      <c r="H3397" s="305"/>
      <c r="I3397" s="306"/>
      <c r="L3397" s="305"/>
      <c r="M3397" s="306"/>
      <c r="P3397" s="305"/>
      <c r="Q3397" s="306"/>
    </row>
    <row r="3398" spans="2:17" s="13" customFormat="1" hidden="1" x14ac:dyDescent="0.4">
      <c r="B3398" s="255"/>
      <c r="C3398" s="256"/>
      <c r="D3398" s="305"/>
      <c r="E3398" s="306"/>
      <c r="H3398" s="305"/>
      <c r="I3398" s="306"/>
      <c r="L3398" s="305"/>
      <c r="M3398" s="306"/>
      <c r="P3398" s="305"/>
      <c r="Q3398" s="306"/>
    </row>
    <row r="3399" spans="2:17" s="13" customFormat="1" hidden="1" x14ac:dyDescent="0.4">
      <c r="B3399" s="255"/>
      <c r="C3399" s="256"/>
      <c r="D3399" s="305"/>
      <c r="E3399" s="306"/>
      <c r="H3399" s="305"/>
      <c r="I3399" s="306"/>
      <c r="L3399" s="305"/>
      <c r="M3399" s="306"/>
      <c r="P3399" s="305"/>
      <c r="Q3399" s="306"/>
    </row>
    <row r="3400" spans="2:17" s="13" customFormat="1" hidden="1" x14ac:dyDescent="0.4">
      <c r="B3400" s="255"/>
      <c r="C3400" s="256"/>
      <c r="D3400" s="305"/>
      <c r="E3400" s="306"/>
      <c r="H3400" s="305"/>
      <c r="I3400" s="306"/>
      <c r="L3400" s="305"/>
      <c r="M3400" s="306"/>
      <c r="P3400" s="305"/>
      <c r="Q3400" s="306"/>
    </row>
    <row r="3401" spans="2:17" s="13" customFormat="1" hidden="1" x14ac:dyDescent="0.4">
      <c r="B3401" s="255"/>
      <c r="C3401" s="256"/>
      <c r="D3401" s="305"/>
      <c r="E3401" s="306"/>
      <c r="H3401" s="305"/>
      <c r="I3401" s="306"/>
      <c r="L3401" s="305"/>
      <c r="M3401" s="306"/>
      <c r="P3401" s="305"/>
      <c r="Q3401" s="306"/>
    </row>
    <row r="3402" spans="2:17" s="13" customFormat="1" hidden="1" x14ac:dyDescent="0.4">
      <c r="B3402" s="255"/>
      <c r="C3402" s="256"/>
      <c r="D3402" s="305"/>
      <c r="E3402" s="306"/>
      <c r="H3402" s="305"/>
      <c r="I3402" s="306"/>
      <c r="L3402" s="305"/>
      <c r="M3402" s="306"/>
      <c r="P3402" s="305"/>
      <c r="Q3402" s="306"/>
    </row>
    <row r="3403" spans="2:17" s="13" customFormat="1" hidden="1" x14ac:dyDescent="0.4">
      <c r="B3403" s="255"/>
      <c r="C3403" s="256"/>
      <c r="D3403" s="305"/>
      <c r="E3403" s="306"/>
      <c r="H3403" s="305"/>
      <c r="I3403" s="306"/>
      <c r="L3403" s="305"/>
      <c r="M3403" s="306"/>
      <c r="P3403" s="305"/>
      <c r="Q3403" s="306"/>
    </row>
    <row r="3404" spans="2:17" s="13" customFormat="1" hidden="1" x14ac:dyDescent="0.4">
      <c r="B3404" s="255"/>
      <c r="C3404" s="256"/>
      <c r="D3404" s="305"/>
      <c r="E3404" s="306"/>
      <c r="H3404" s="305"/>
      <c r="I3404" s="306"/>
      <c r="L3404" s="305"/>
      <c r="M3404" s="306"/>
      <c r="P3404" s="305"/>
      <c r="Q3404" s="306"/>
    </row>
    <row r="3405" spans="2:17" s="13" customFormat="1" hidden="1" x14ac:dyDescent="0.4">
      <c r="B3405" s="255"/>
      <c r="C3405" s="256"/>
      <c r="D3405" s="305"/>
      <c r="E3405" s="306"/>
      <c r="H3405" s="305"/>
      <c r="I3405" s="306"/>
      <c r="L3405" s="305"/>
      <c r="M3405" s="306"/>
      <c r="P3405" s="305"/>
      <c r="Q3405" s="306"/>
    </row>
    <row r="3406" spans="2:17" s="13" customFormat="1" hidden="1" x14ac:dyDescent="0.4">
      <c r="B3406" s="255"/>
      <c r="C3406" s="256"/>
      <c r="D3406" s="305"/>
      <c r="E3406" s="306"/>
      <c r="H3406" s="305"/>
      <c r="I3406" s="306"/>
      <c r="L3406" s="305"/>
      <c r="M3406" s="306"/>
      <c r="P3406" s="305"/>
      <c r="Q3406" s="306"/>
    </row>
    <row r="3407" spans="2:17" s="13" customFormat="1" hidden="1" x14ac:dyDescent="0.4">
      <c r="B3407" s="255"/>
      <c r="C3407" s="256"/>
      <c r="D3407" s="305"/>
      <c r="E3407" s="306"/>
      <c r="H3407" s="305"/>
      <c r="I3407" s="306"/>
      <c r="L3407" s="305"/>
      <c r="M3407" s="306"/>
      <c r="P3407" s="305"/>
      <c r="Q3407" s="306"/>
    </row>
    <row r="3408" spans="2:17" s="13" customFormat="1" hidden="1" x14ac:dyDescent="0.4">
      <c r="B3408" s="255"/>
      <c r="C3408" s="256"/>
      <c r="D3408" s="305"/>
      <c r="E3408" s="306"/>
      <c r="H3408" s="305"/>
      <c r="I3408" s="306"/>
      <c r="L3408" s="305"/>
      <c r="M3408" s="306"/>
      <c r="P3408" s="305"/>
      <c r="Q3408" s="306"/>
    </row>
    <row r="3409" spans="2:17" s="13" customFormat="1" hidden="1" x14ac:dyDescent="0.4">
      <c r="B3409" s="255"/>
      <c r="C3409" s="256"/>
      <c r="D3409" s="305"/>
      <c r="E3409" s="306"/>
      <c r="H3409" s="305"/>
      <c r="I3409" s="306"/>
      <c r="L3409" s="305"/>
      <c r="M3409" s="306"/>
      <c r="P3409" s="305"/>
      <c r="Q3409" s="306"/>
    </row>
    <row r="3410" spans="2:17" s="13" customFormat="1" hidden="1" x14ac:dyDescent="0.4">
      <c r="B3410" s="255"/>
      <c r="C3410" s="256"/>
      <c r="D3410" s="305"/>
      <c r="E3410" s="306"/>
      <c r="H3410" s="305"/>
      <c r="I3410" s="306"/>
      <c r="L3410" s="305"/>
      <c r="M3410" s="306"/>
      <c r="P3410" s="305"/>
      <c r="Q3410" s="306"/>
    </row>
    <row r="3411" spans="2:17" s="13" customFormat="1" hidden="1" x14ac:dyDescent="0.4">
      <c r="B3411" s="255"/>
      <c r="C3411" s="256"/>
      <c r="D3411" s="305"/>
      <c r="E3411" s="306"/>
      <c r="H3411" s="305"/>
      <c r="I3411" s="306"/>
      <c r="L3411" s="305"/>
      <c r="M3411" s="306"/>
      <c r="P3411" s="305"/>
      <c r="Q3411" s="306"/>
    </row>
    <row r="3412" spans="2:17" s="13" customFormat="1" hidden="1" x14ac:dyDescent="0.4">
      <c r="B3412" s="255"/>
      <c r="C3412" s="256"/>
      <c r="D3412" s="305"/>
      <c r="E3412" s="306"/>
      <c r="H3412" s="305"/>
      <c r="I3412" s="306"/>
      <c r="L3412" s="305"/>
      <c r="M3412" s="306"/>
      <c r="P3412" s="305"/>
      <c r="Q3412" s="306"/>
    </row>
    <row r="3413" spans="2:17" s="13" customFormat="1" hidden="1" x14ac:dyDescent="0.4">
      <c r="B3413" s="255"/>
      <c r="C3413" s="256"/>
      <c r="D3413" s="305"/>
      <c r="E3413" s="306"/>
      <c r="H3413" s="305"/>
      <c r="I3413" s="306"/>
      <c r="L3413" s="305"/>
      <c r="M3413" s="306"/>
      <c r="P3413" s="305"/>
      <c r="Q3413" s="306"/>
    </row>
    <row r="3414" spans="2:17" s="13" customFormat="1" hidden="1" x14ac:dyDescent="0.4">
      <c r="B3414" s="255"/>
      <c r="C3414" s="256"/>
      <c r="D3414" s="305"/>
      <c r="E3414" s="306"/>
      <c r="H3414" s="305"/>
      <c r="I3414" s="306"/>
      <c r="L3414" s="305"/>
      <c r="M3414" s="306"/>
      <c r="P3414" s="305"/>
      <c r="Q3414" s="306"/>
    </row>
    <row r="3415" spans="2:17" s="13" customFormat="1" hidden="1" x14ac:dyDescent="0.4">
      <c r="B3415" s="255"/>
      <c r="C3415" s="256"/>
      <c r="D3415" s="305"/>
      <c r="E3415" s="306"/>
      <c r="H3415" s="305"/>
      <c r="I3415" s="306"/>
      <c r="L3415" s="305"/>
      <c r="M3415" s="306"/>
      <c r="P3415" s="305"/>
      <c r="Q3415" s="306"/>
    </row>
    <row r="3416" spans="2:17" s="13" customFormat="1" hidden="1" x14ac:dyDescent="0.4">
      <c r="B3416" s="255"/>
      <c r="C3416" s="256"/>
      <c r="D3416" s="305"/>
      <c r="E3416" s="306"/>
      <c r="H3416" s="305"/>
      <c r="I3416" s="306"/>
      <c r="L3416" s="305"/>
      <c r="M3416" s="306"/>
      <c r="P3416" s="305"/>
      <c r="Q3416" s="306"/>
    </row>
    <row r="3417" spans="2:17" s="13" customFormat="1" hidden="1" x14ac:dyDescent="0.4">
      <c r="B3417" s="255"/>
      <c r="C3417" s="256"/>
      <c r="D3417" s="305"/>
      <c r="E3417" s="306"/>
      <c r="H3417" s="305"/>
      <c r="I3417" s="306"/>
      <c r="L3417" s="305"/>
      <c r="M3417" s="306"/>
      <c r="P3417" s="305"/>
      <c r="Q3417" s="306"/>
    </row>
    <row r="3418" spans="2:17" s="13" customFormat="1" hidden="1" x14ac:dyDescent="0.4">
      <c r="B3418" s="255"/>
      <c r="C3418" s="256"/>
      <c r="D3418" s="305"/>
      <c r="E3418" s="306"/>
      <c r="H3418" s="305"/>
      <c r="I3418" s="306"/>
      <c r="L3418" s="305"/>
      <c r="M3418" s="306"/>
      <c r="P3418" s="305"/>
      <c r="Q3418" s="306"/>
    </row>
    <row r="3419" spans="2:17" s="13" customFormat="1" hidden="1" x14ac:dyDescent="0.4">
      <c r="B3419" s="255"/>
      <c r="C3419" s="256"/>
      <c r="D3419" s="305"/>
      <c r="E3419" s="306"/>
      <c r="H3419" s="305"/>
      <c r="I3419" s="306"/>
      <c r="L3419" s="305"/>
      <c r="M3419" s="306"/>
      <c r="P3419" s="305"/>
      <c r="Q3419" s="306"/>
    </row>
    <row r="3420" spans="2:17" s="13" customFormat="1" hidden="1" x14ac:dyDescent="0.4">
      <c r="B3420" s="255"/>
      <c r="C3420" s="256"/>
      <c r="D3420" s="305"/>
      <c r="E3420" s="306"/>
      <c r="H3420" s="305"/>
      <c r="I3420" s="306"/>
      <c r="L3420" s="305"/>
      <c r="M3420" s="306"/>
      <c r="P3420" s="305"/>
      <c r="Q3420" s="306"/>
    </row>
    <row r="3421" spans="2:17" s="13" customFormat="1" hidden="1" x14ac:dyDescent="0.4">
      <c r="B3421" s="255"/>
      <c r="C3421" s="256"/>
      <c r="D3421" s="305"/>
      <c r="E3421" s="306"/>
      <c r="H3421" s="305"/>
      <c r="I3421" s="306"/>
      <c r="L3421" s="305"/>
      <c r="M3421" s="306"/>
      <c r="P3421" s="305"/>
      <c r="Q3421" s="306"/>
    </row>
    <row r="3422" spans="2:17" s="13" customFormat="1" hidden="1" x14ac:dyDescent="0.4">
      <c r="B3422" s="255"/>
      <c r="C3422" s="256"/>
      <c r="D3422" s="305"/>
      <c r="E3422" s="306"/>
      <c r="H3422" s="305"/>
      <c r="I3422" s="306"/>
      <c r="L3422" s="305"/>
      <c r="M3422" s="306"/>
      <c r="P3422" s="305"/>
      <c r="Q3422" s="306"/>
    </row>
    <row r="3423" spans="2:17" s="13" customFormat="1" hidden="1" x14ac:dyDescent="0.4">
      <c r="B3423" s="255"/>
      <c r="C3423" s="256"/>
      <c r="D3423" s="305"/>
      <c r="E3423" s="306"/>
      <c r="H3423" s="305"/>
      <c r="I3423" s="306"/>
      <c r="L3423" s="305"/>
      <c r="M3423" s="306"/>
      <c r="P3423" s="305"/>
      <c r="Q3423" s="306"/>
    </row>
    <row r="3424" spans="2:17" s="13" customFormat="1" hidden="1" x14ac:dyDescent="0.4">
      <c r="B3424" s="255"/>
      <c r="C3424" s="256"/>
      <c r="D3424" s="305"/>
      <c r="E3424" s="306"/>
      <c r="H3424" s="305"/>
      <c r="I3424" s="306"/>
      <c r="L3424" s="305"/>
      <c r="M3424" s="306"/>
      <c r="P3424" s="305"/>
      <c r="Q3424" s="306"/>
    </row>
    <row r="3425" spans="2:17" s="13" customFormat="1" hidden="1" x14ac:dyDescent="0.4">
      <c r="B3425" s="255"/>
      <c r="C3425" s="256"/>
      <c r="D3425" s="305"/>
      <c r="E3425" s="306"/>
      <c r="H3425" s="305"/>
      <c r="I3425" s="306"/>
      <c r="L3425" s="305"/>
      <c r="M3425" s="306"/>
      <c r="P3425" s="305"/>
      <c r="Q3425" s="306"/>
    </row>
    <row r="3426" spans="2:17" s="13" customFormat="1" hidden="1" x14ac:dyDescent="0.4">
      <c r="B3426" s="255"/>
      <c r="C3426" s="256"/>
      <c r="D3426" s="305"/>
      <c r="E3426" s="306"/>
      <c r="H3426" s="305"/>
      <c r="I3426" s="306"/>
      <c r="L3426" s="305"/>
      <c r="M3426" s="306"/>
      <c r="P3426" s="305"/>
      <c r="Q3426" s="306"/>
    </row>
    <row r="3427" spans="2:17" s="13" customFormat="1" hidden="1" x14ac:dyDescent="0.4">
      <c r="B3427" s="255"/>
      <c r="C3427" s="256"/>
      <c r="D3427" s="305"/>
      <c r="E3427" s="306"/>
      <c r="H3427" s="305"/>
      <c r="I3427" s="306"/>
      <c r="L3427" s="305"/>
      <c r="M3427" s="306"/>
      <c r="P3427" s="305"/>
      <c r="Q3427" s="306"/>
    </row>
    <row r="3428" spans="2:17" s="13" customFormat="1" hidden="1" x14ac:dyDescent="0.4">
      <c r="B3428" s="255"/>
      <c r="C3428" s="256"/>
      <c r="D3428" s="305"/>
      <c r="E3428" s="306"/>
      <c r="H3428" s="305"/>
      <c r="I3428" s="306"/>
      <c r="L3428" s="305"/>
      <c r="M3428" s="306"/>
      <c r="P3428" s="305"/>
      <c r="Q3428" s="306"/>
    </row>
    <row r="3429" spans="2:17" s="13" customFormat="1" hidden="1" x14ac:dyDescent="0.4">
      <c r="B3429" s="255"/>
      <c r="C3429" s="256"/>
      <c r="D3429" s="305"/>
      <c r="E3429" s="306"/>
      <c r="H3429" s="305"/>
      <c r="I3429" s="306"/>
      <c r="L3429" s="305"/>
      <c r="M3429" s="306"/>
      <c r="P3429" s="305"/>
      <c r="Q3429" s="306"/>
    </row>
    <row r="3430" spans="2:17" s="13" customFormat="1" hidden="1" x14ac:dyDescent="0.4">
      <c r="B3430" s="255"/>
      <c r="C3430" s="256"/>
      <c r="D3430" s="305"/>
      <c r="E3430" s="306"/>
      <c r="H3430" s="305"/>
      <c r="I3430" s="306"/>
      <c r="L3430" s="305"/>
      <c r="M3430" s="306"/>
      <c r="P3430" s="305"/>
      <c r="Q3430" s="306"/>
    </row>
    <row r="3431" spans="2:17" s="13" customFormat="1" hidden="1" x14ac:dyDescent="0.4">
      <c r="B3431" s="255"/>
      <c r="C3431" s="256"/>
      <c r="D3431" s="305"/>
      <c r="E3431" s="306"/>
      <c r="H3431" s="305"/>
      <c r="I3431" s="306"/>
      <c r="L3431" s="305"/>
      <c r="M3431" s="306"/>
      <c r="P3431" s="305"/>
      <c r="Q3431" s="306"/>
    </row>
    <row r="3432" spans="2:17" s="13" customFormat="1" hidden="1" x14ac:dyDescent="0.4">
      <c r="B3432" s="255"/>
      <c r="C3432" s="256"/>
      <c r="D3432" s="305"/>
      <c r="E3432" s="306"/>
      <c r="H3432" s="305"/>
      <c r="I3432" s="306"/>
      <c r="L3432" s="305"/>
      <c r="M3432" s="306"/>
      <c r="P3432" s="305"/>
      <c r="Q3432" s="306"/>
    </row>
    <row r="3433" spans="2:17" s="13" customFormat="1" hidden="1" x14ac:dyDescent="0.4">
      <c r="B3433" s="255"/>
      <c r="C3433" s="256"/>
      <c r="D3433" s="305"/>
      <c r="E3433" s="306"/>
      <c r="H3433" s="305"/>
      <c r="I3433" s="306"/>
      <c r="L3433" s="305"/>
      <c r="M3433" s="306"/>
      <c r="P3433" s="305"/>
      <c r="Q3433" s="306"/>
    </row>
    <row r="3434" spans="2:17" s="13" customFormat="1" hidden="1" x14ac:dyDescent="0.4">
      <c r="B3434" s="255"/>
      <c r="C3434" s="256"/>
      <c r="D3434" s="305"/>
      <c r="E3434" s="306"/>
      <c r="H3434" s="305"/>
      <c r="I3434" s="306"/>
      <c r="L3434" s="305"/>
      <c r="M3434" s="306"/>
      <c r="P3434" s="305"/>
      <c r="Q3434" s="306"/>
    </row>
    <row r="3435" spans="2:17" s="13" customFormat="1" hidden="1" x14ac:dyDescent="0.4">
      <c r="B3435" s="255"/>
      <c r="C3435" s="256"/>
      <c r="D3435" s="305"/>
      <c r="E3435" s="306"/>
      <c r="H3435" s="305"/>
      <c r="I3435" s="306"/>
      <c r="L3435" s="305"/>
      <c r="M3435" s="306"/>
      <c r="P3435" s="305"/>
      <c r="Q3435" s="306"/>
    </row>
    <row r="3436" spans="2:17" s="13" customFormat="1" hidden="1" x14ac:dyDescent="0.4">
      <c r="B3436" s="255"/>
      <c r="C3436" s="256"/>
      <c r="D3436" s="305"/>
      <c r="E3436" s="306"/>
      <c r="H3436" s="305"/>
      <c r="I3436" s="306"/>
      <c r="L3436" s="305"/>
      <c r="M3436" s="306"/>
      <c r="P3436" s="305"/>
      <c r="Q3436" s="306"/>
    </row>
    <row r="3437" spans="2:17" s="13" customFormat="1" hidden="1" x14ac:dyDescent="0.4">
      <c r="B3437" s="255"/>
      <c r="C3437" s="256"/>
      <c r="D3437" s="305"/>
      <c r="E3437" s="306"/>
      <c r="H3437" s="305"/>
      <c r="I3437" s="306"/>
      <c r="L3437" s="305"/>
      <c r="M3437" s="306"/>
      <c r="P3437" s="305"/>
      <c r="Q3437" s="306"/>
    </row>
    <row r="3438" spans="2:17" s="13" customFormat="1" hidden="1" x14ac:dyDescent="0.4">
      <c r="B3438" s="255"/>
      <c r="C3438" s="256"/>
      <c r="D3438" s="305"/>
      <c r="E3438" s="306"/>
      <c r="H3438" s="305"/>
      <c r="I3438" s="306"/>
      <c r="L3438" s="305"/>
      <c r="M3438" s="306"/>
      <c r="P3438" s="305"/>
      <c r="Q3438" s="306"/>
    </row>
    <row r="3439" spans="2:17" s="13" customFormat="1" hidden="1" x14ac:dyDescent="0.4">
      <c r="B3439" s="255"/>
      <c r="C3439" s="256"/>
      <c r="D3439" s="305"/>
      <c r="E3439" s="306"/>
      <c r="H3439" s="305"/>
      <c r="I3439" s="306"/>
      <c r="L3439" s="305"/>
      <c r="M3439" s="306"/>
      <c r="P3439" s="305"/>
      <c r="Q3439" s="306"/>
    </row>
    <row r="3440" spans="2:17" s="13" customFormat="1" hidden="1" x14ac:dyDescent="0.4">
      <c r="B3440" s="255"/>
      <c r="C3440" s="256"/>
      <c r="D3440" s="305"/>
      <c r="E3440" s="306"/>
      <c r="H3440" s="305"/>
      <c r="I3440" s="306"/>
      <c r="L3440" s="305"/>
      <c r="M3440" s="306"/>
      <c r="P3440" s="305"/>
      <c r="Q3440" s="306"/>
    </row>
    <row r="3441" spans="2:17" s="13" customFormat="1" hidden="1" x14ac:dyDescent="0.4">
      <c r="B3441" s="255"/>
      <c r="C3441" s="256"/>
      <c r="D3441" s="305"/>
      <c r="E3441" s="306"/>
      <c r="H3441" s="305"/>
      <c r="I3441" s="306"/>
      <c r="L3441" s="305"/>
      <c r="M3441" s="306"/>
      <c r="P3441" s="305"/>
      <c r="Q3441" s="306"/>
    </row>
    <row r="3442" spans="2:17" s="13" customFormat="1" hidden="1" x14ac:dyDescent="0.4">
      <c r="B3442" s="255"/>
      <c r="C3442" s="256"/>
      <c r="D3442" s="305"/>
      <c r="E3442" s="306"/>
      <c r="H3442" s="305"/>
      <c r="I3442" s="306"/>
      <c r="L3442" s="305"/>
      <c r="M3442" s="306"/>
      <c r="P3442" s="305"/>
      <c r="Q3442" s="306"/>
    </row>
    <row r="3443" spans="2:17" s="13" customFormat="1" hidden="1" x14ac:dyDescent="0.4">
      <c r="B3443" s="255"/>
      <c r="C3443" s="256"/>
      <c r="D3443" s="305"/>
      <c r="E3443" s="306"/>
      <c r="H3443" s="305"/>
      <c r="I3443" s="306"/>
      <c r="L3443" s="305"/>
      <c r="M3443" s="306"/>
      <c r="P3443" s="305"/>
      <c r="Q3443" s="306"/>
    </row>
    <row r="3444" spans="2:17" s="13" customFormat="1" hidden="1" x14ac:dyDescent="0.4">
      <c r="B3444" s="255"/>
      <c r="C3444" s="256"/>
      <c r="D3444" s="305"/>
      <c r="E3444" s="306"/>
      <c r="H3444" s="305"/>
      <c r="I3444" s="306"/>
      <c r="L3444" s="305"/>
      <c r="M3444" s="306"/>
      <c r="P3444" s="305"/>
      <c r="Q3444" s="306"/>
    </row>
    <row r="3445" spans="2:17" s="13" customFormat="1" hidden="1" x14ac:dyDescent="0.4">
      <c r="B3445" s="255"/>
      <c r="C3445" s="256"/>
      <c r="D3445" s="305"/>
      <c r="E3445" s="306"/>
      <c r="H3445" s="305"/>
      <c r="I3445" s="306"/>
      <c r="L3445" s="305"/>
      <c r="M3445" s="306"/>
      <c r="P3445" s="305"/>
      <c r="Q3445" s="306"/>
    </row>
    <row r="3446" spans="2:17" s="13" customFormat="1" hidden="1" x14ac:dyDescent="0.4">
      <c r="B3446" s="255"/>
      <c r="C3446" s="256"/>
      <c r="D3446" s="305"/>
      <c r="E3446" s="306"/>
      <c r="H3446" s="305"/>
      <c r="I3446" s="306"/>
      <c r="L3446" s="305"/>
      <c r="M3446" s="306"/>
      <c r="P3446" s="305"/>
      <c r="Q3446" s="306"/>
    </row>
    <row r="3447" spans="2:17" s="13" customFormat="1" hidden="1" x14ac:dyDescent="0.4">
      <c r="B3447" s="255"/>
      <c r="C3447" s="256"/>
      <c r="D3447" s="305"/>
      <c r="E3447" s="306"/>
      <c r="H3447" s="305"/>
      <c r="I3447" s="306"/>
      <c r="L3447" s="305"/>
      <c r="M3447" s="306"/>
      <c r="P3447" s="305"/>
      <c r="Q3447" s="306"/>
    </row>
    <row r="3448" spans="2:17" s="13" customFormat="1" hidden="1" x14ac:dyDescent="0.4">
      <c r="B3448" s="255"/>
      <c r="C3448" s="256"/>
      <c r="D3448" s="305"/>
      <c r="E3448" s="306"/>
      <c r="H3448" s="305"/>
      <c r="I3448" s="306"/>
      <c r="L3448" s="305"/>
      <c r="M3448" s="306"/>
      <c r="P3448" s="305"/>
      <c r="Q3448" s="306"/>
    </row>
    <row r="3449" spans="2:17" s="13" customFormat="1" hidden="1" x14ac:dyDescent="0.4">
      <c r="B3449" s="255"/>
      <c r="C3449" s="256"/>
      <c r="D3449" s="305"/>
      <c r="E3449" s="306"/>
      <c r="H3449" s="305"/>
      <c r="I3449" s="306"/>
      <c r="L3449" s="305"/>
      <c r="M3449" s="306"/>
      <c r="P3449" s="305"/>
      <c r="Q3449" s="306"/>
    </row>
    <row r="3450" spans="2:17" s="13" customFormat="1" hidden="1" x14ac:dyDescent="0.4">
      <c r="B3450" s="255"/>
      <c r="C3450" s="256"/>
      <c r="D3450" s="305"/>
      <c r="E3450" s="306"/>
      <c r="H3450" s="305"/>
      <c r="I3450" s="306"/>
      <c r="L3450" s="305"/>
      <c r="M3450" s="306"/>
      <c r="P3450" s="305"/>
      <c r="Q3450" s="306"/>
    </row>
    <row r="3451" spans="2:17" s="13" customFormat="1" hidden="1" x14ac:dyDescent="0.4">
      <c r="B3451" s="255"/>
      <c r="C3451" s="256"/>
      <c r="D3451" s="305"/>
      <c r="E3451" s="306"/>
      <c r="H3451" s="305"/>
      <c r="I3451" s="306"/>
      <c r="L3451" s="305"/>
      <c r="M3451" s="306"/>
      <c r="P3451" s="305"/>
      <c r="Q3451" s="306"/>
    </row>
    <row r="3452" spans="2:17" s="13" customFormat="1" hidden="1" x14ac:dyDescent="0.4">
      <c r="B3452" s="255"/>
      <c r="C3452" s="256"/>
      <c r="D3452" s="305"/>
      <c r="E3452" s="306"/>
      <c r="H3452" s="305"/>
      <c r="I3452" s="306"/>
      <c r="L3452" s="305"/>
      <c r="M3452" s="306"/>
      <c r="P3452" s="305"/>
      <c r="Q3452" s="306"/>
    </row>
    <row r="3453" spans="2:17" s="13" customFormat="1" hidden="1" x14ac:dyDescent="0.4">
      <c r="B3453" s="255"/>
      <c r="C3453" s="256"/>
      <c r="D3453" s="305"/>
      <c r="E3453" s="306"/>
      <c r="H3453" s="305"/>
      <c r="I3453" s="306"/>
      <c r="L3453" s="305"/>
      <c r="M3453" s="306"/>
      <c r="P3453" s="305"/>
      <c r="Q3453" s="306"/>
    </row>
    <row r="3454" spans="2:17" s="13" customFormat="1" hidden="1" x14ac:dyDescent="0.4">
      <c r="B3454" s="255"/>
      <c r="C3454" s="256"/>
      <c r="D3454" s="305"/>
      <c r="E3454" s="306"/>
      <c r="H3454" s="305"/>
      <c r="I3454" s="306"/>
      <c r="L3454" s="305"/>
      <c r="M3454" s="306"/>
      <c r="P3454" s="305"/>
      <c r="Q3454" s="306"/>
    </row>
    <row r="3455" spans="2:17" s="13" customFormat="1" hidden="1" x14ac:dyDescent="0.4">
      <c r="B3455" s="255"/>
      <c r="C3455" s="256"/>
      <c r="D3455" s="305"/>
      <c r="E3455" s="306"/>
      <c r="H3455" s="305"/>
      <c r="I3455" s="306"/>
      <c r="L3455" s="305"/>
      <c r="M3455" s="306"/>
      <c r="P3455" s="305"/>
      <c r="Q3455" s="306"/>
    </row>
    <row r="3456" spans="2:17" s="13" customFormat="1" hidden="1" x14ac:dyDescent="0.4">
      <c r="B3456" s="255"/>
      <c r="C3456" s="256"/>
      <c r="D3456" s="305"/>
      <c r="E3456" s="306"/>
      <c r="H3456" s="305"/>
      <c r="I3456" s="306"/>
      <c r="L3456" s="305"/>
      <c r="M3456" s="306"/>
      <c r="P3456" s="305"/>
      <c r="Q3456" s="306"/>
    </row>
    <row r="3457" spans="2:17" s="13" customFormat="1" hidden="1" x14ac:dyDescent="0.4">
      <c r="B3457" s="255"/>
      <c r="C3457" s="256"/>
      <c r="D3457" s="305"/>
      <c r="E3457" s="306"/>
      <c r="H3457" s="305"/>
      <c r="I3457" s="306"/>
      <c r="L3457" s="305"/>
      <c r="M3457" s="306"/>
      <c r="P3457" s="305"/>
      <c r="Q3457" s="306"/>
    </row>
    <row r="3458" spans="2:17" s="13" customFormat="1" hidden="1" x14ac:dyDescent="0.4">
      <c r="B3458" s="255"/>
      <c r="C3458" s="256"/>
      <c r="D3458" s="305"/>
      <c r="E3458" s="306"/>
      <c r="H3458" s="305"/>
      <c r="I3458" s="306"/>
      <c r="L3458" s="305"/>
      <c r="M3458" s="306"/>
      <c r="P3458" s="305"/>
      <c r="Q3458" s="306"/>
    </row>
    <row r="3459" spans="2:17" s="13" customFormat="1" hidden="1" x14ac:dyDescent="0.4">
      <c r="B3459" s="255"/>
      <c r="C3459" s="256"/>
      <c r="D3459" s="305"/>
      <c r="E3459" s="306"/>
      <c r="H3459" s="305"/>
      <c r="I3459" s="306"/>
      <c r="L3459" s="305"/>
      <c r="M3459" s="306"/>
      <c r="P3459" s="305"/>
      <c r="Q3459" s="306"/>
    </row>
    <row r="3460" spans="2:17" s="13" customFormat="1" hidden="1" x14ac:dyDescent="0.4">
      <c r="B3460" s="255"/>
      <c r="C3460" s="256"/>
      <c r="D3460" s="305"/>
      <c r="E3460" s="306"/>
      <c r="H3460" s="305"/>
      <c r="I3460" s="306"/>
      <c r="L3460" s="305"/>
      <c r="M3460" s="306"/>
      <c r="P3460" s="305"/>
      <c r="Q3460" s="306"/>
    </row>
    <row r="3461" spans="2:17" s="13" customFormat="1" hidden="1" x14ac:dyDescent="0.4">
      <c r="B3461" s="255"/>
      <c r="C3461" s="256"/>
      <c r="D3461" s="305"/>
      <c r="E3461" s="306"/>
      <c r="H3461" s="305"/>
      <c r="I3461" s="306"/>
      <c r="L3461" s="305"/>
      <c r="M3461" s="306"/>
      <c r="P3461" s="305"/>
      <c r="Q3461" s="306"/>
    </row>
    <row r="3462" spans="2:17" s="13" customFormat="1" hidden="1" x14ac:dyDescent="0.4">
      <c r="B3462" s="255"/>
      <c r="C3462" s="256"/>
      <c r="D3462" s="305"/>
      <c r="E3462" s="306"/>
      <c r="H3462" s="305"/>
      <c r="I3462" s="306"/>
      <c r="L3462" s="305"/>
      <c r="M3462" s="306"/>
      <c r="P3462" s="305"/>
      <c r="Q3462" s="306"/>
    </row>
    <row r="3463" spans="2:17" s="13" customFormat="1" hidden="1" x14ac:dyDescent="0.4">
      <c r="B3463" s="255"/>
      <c r="C3463" s="256"/>
      <c r="D3463" s="305"/>
      <c r="E3463" s="306"/>
      <c r="H3463" s="305"/>
      <c r="I3463" s="306"/>
      <c r="L3463" s="305"/>
      <c r="M3463" s="306"/>
      <c r="P3463" s="305"/>
      <c r="Q3463" s="306"/>
    </row>
    <row r="3464" spans="2:17" s="13" customFormat="1" hidden="1" x14ac:dyDescent="0.4">
      <c r="B3464" s="255"/>
      <c r="C3464" s="256"/>
      <c r="D3464" s="305"/>
      <c r="E3464" s="306"/>
      <c r="H3464" s="305"/>
      <c r="I3464" s="306"/>
      <c r="L3464" s="305"/>
      <c r="M3464" s="306"/>
      <c r="P3464" s="305"/>
      <c r="Q3464" s="306"/>
    </row>
    <row r="3465" spans="2:17" s="13" customFormat="1" hidden="1" x14ac:dyDescent="0.4">
      <c r="B3465" s="255"/>
      <c r="C3465" s="256"/>
      <c r="D3465" s="305"/>
      <c r="E3465" s="306"/>
      <c r="H3465" s="305"/>
      <c r="I3465" s="306"/>
      <c r="L3465" s="305"/>
      <c r="M3465" s="306"/>
      <c r="P3465" s="305"/>
      <c r="Q3465" s="306"/>
    </row>
    <row r="3466" spans="2:17" s="13" customFormat="1" hidden="1" x14ac:dyDescent="0.4">
      <c r="B3466" s="255"/>
      <c r="C3466" s="256"/>
      <c r="D3466" s="305"/>
      <c r="E3466" s="306"/>
      <c r="H3466" s="305"/>
      <c r="I3466" s="306"/>
      <c r="L3466" s="305"/>
      <c r="M3466" s="306"/>
      <c r="P3466" s="305"/>
      <c r="Q3466" s="306"/>
    </row>
    <row r="3467" spans="2:17" s="13" customFormat="1" hidden="1" x14ac:dyDescent="0.4">
      <c r="B3467" s="255"/>
      <c r="C3467" s="256"/>
      <c r="D3467" s="305"/>
      <c r="E3467" s="306"/>
      <c r="H3467" s="305"/>
      <c r="I3467" s="306"/>
      <c r="L3467" s="305"/>
      <c r="M3467" s="306"/>
      <c r="P3467" s="305"/>
      <c r="Q3467" s="306"/>
    </row>
    <row r="3468" spans="2:17" s="13" customFormat="1" hidden="1" x14ac:dyDescent="0.4">
      <c r="B3468" s="255"/>
      <c r="C3468" s="256"/>
      <c r="D3468" s="305"/>
      <c r="E3468" s="306"/>
      <c r="H3468" s="305"/>
      <c r="I3468" s="306"/>
      <c r="L3468" s="305"/>
      <c r="M3468" s="306"/>
      <c r="P3468" s="305"/>
      <c r="Q3468" s="306"/>
    </row>
    <row r="3469" spans="2:17" s="13" customFormat="1" hidden="1" x14ac:dyDescent="0.4">
      <c r="B3469" s="255"/>
      <c r="C3469" s="256"/>
      <c r="D3469" s="305"/>
      <c r="E3469" s="306"/>
      <c r="H3469" s="305"/>
      <c r="I3469" s="306"/>
      <c r="L3469" s="305"/>
      <c r="M3469" s="306"/>
      <c r="P3469" s="305"/>
      <c r="Q3469" s="306"/>
    </row>
    <row r="3470" spans="2:17" s="13" customFormat="1" hidden="1" x14ac:dyDescent="0.4">
      <c r="B3470" s="255"/>
      <c r="C3470" s="256"/>
      <c r="D3470" s="305"/>
      <c r="E3470" s="306"/>
      <c r="H3470" s="305"/>
      <c r="I3470" s="306"/>
      <c r="L3470" s="305"/>
      <c r="M3470" s="306"/>
      <c r="P3470" s="305"/>
      <c r="Q3470" s="306"/>
    </row>
    <row r="3471" spans="2:17" s="13" customFormat="1" hidden="1" x14ac:dyDescent="0.4">
      <c r="B3471" s="255"/>
      <c r="C3471" s="256"/>
      <c r="D3471" s="305"/>
      <c r="E3471" s="306"/>
      <c r="H3471" s="305"/>
      <c r="I3471" s="306"/>
      <c r="L3471" s="305"/>
      <c r="M3471" s="306"/>
      <c r="P3471" s="305"/>
      <c r="Q3471" s="306"/>
    </row>
    <row r="3472" spans="2:17" s="13" customFormat="1" hidden="1" x14ac:dyDescent="0.4">
      <c r="B3472" s="255"/>
      <c r="C3472" s="256"/>
      <c r="D3472" s="305"/>
      <c r="E3472" s="306"/>
      <c r="H3472" s="305"/>
      <c r="I3472" s="306"/>
      <c r="L3472" s="305"/>
      <c r="M3472" s="306"/>
      <c r="P3472" s="305"/>
      <c r="Q3472" s="306"/>
    </row>
    <row r="3473" spans="2:17" s="13" customFormat="1" hidden="1" x14ac:dyDescent="0.4">
      <c r="B3473" s="255"/>
      <c r="C3473" s="256"/>
      <c r="D3473" s="305"/>
      <c r="E3473" s="306"/>
      <c r="H3473" s="305"/>
      <c r="I3473" s="306"/>
      <c r="L3473" s="305"/>
      <c r="M3473" s="306"/>
      <c r="P3473" s="305"/>
      <c r="Q3473" s="306"/>
    </row>
    <row r="3474" spans="2:17" s="13" customFormat="1" hidden="1" x14ac:dyDescent="0.4">
      <c r="B3474" s="255"/>
      <c r="C3474" s="256"/>
      <c r="D3474" s="305"/>
      <c r="E3474" s="306"/>
      <c r="H3474" s="305"/>
      <c r="I3474" s="306"/>
      <c r="L3474" s="305"/>
      <c r="M3474" s="306"/>
      <c r="P3474" s="305"/>
      <c r="Q3474" s="306"/>
    </row>
    <row r="3475" spans="2:17" s="13" customFormat="1" hidden="1" x14ac:dyDescent="0.4">
      <c r="B3475" s="255"/>
      <c r="C3475" s="256"/>
      <c r="D3475" s="305"/>
      <c r="E3475" s="306"/>
      <c r="H3475" s="305"/>
      <c r="I3475" s="306"/>
      <c r="L3475" s="305"/>
      <c r="M3475" s="306"/>
      <c r="P3475" s="305"/>
      <c r="Q3475" s="306"/>
    </row>
    <row r="3476" spans="2:17" s="13" customFormat="1" hidden="1" x14ac:dyDescent="0.4">
      <c r="B3476" s="255"/>
      <c r="C3476" s="256"/>
      <c r="D3476" s="305"/>
      <c r="E3476" s="306"/>
      <c r="H3476" s="305"/>
      <c r="I3476" s="306"/>
      <c r="L3476" s="305"/>
      <c r="M3476" s="306"/>
      <c r="P3476" s="305"/>
      <c r="Q3476" s="306"/>
    </row>
    <row r="3477" spans="2:17" s="13" customFormat="1" hidden="1" x14ac:dyDescent="0.4">
      <c r="B3477" s="255"/>
      <c r="C3477" s="256"/>
      <c r="D3477" s="305"/>
      <c r="E3477" s="306"/>
      <c r="H3477" s="305"/>
      <c r="I3477" s="306"/>
      <c r="L3477" s="305"/>
      <c r="M3477" s="306"/>
      <c r="P3477" s="305"/>
      <c r="Q3477" s="306"/>
    </row>
    <row r="3478" spans="2:17" s="13" customFormat="1" hidden="1" x14ac:dyDescent="0.4">
      <c r="B3478" s="255"/>
      <c r="C3478" s="256"/>
      <c r="D3478" s="305"/>
      <c r="E3478" s="306"/>
      <c r="H3478" s="305"/>
      <c r="I3478" s="306"/>
      <c r="L3478" s="305"/>
      <c r="M3478" s="306"/>
      <c r="P3478" s="305"/>
      <c r="Q3478" s="306"/>
    </row>
    <row r="3479" spans="2:17" s="13" customFormat="1" hidden="1" x14ac:dyDescent="0.4">
      <c r="B3479" s="255"/>
      <c r="C3479" s="256"/>
      <c r="D3479" s="305"/>
      <c r="E3479" s="306"/>
      <c r="H3479" s="305"/>
      <c r="I3479" s="306"/>
      <c r="L3479" s="305"/>
      <c r="M3479" s="306"/>
      <c r="P3479" s="305"/>
      <c r="Q3479" s="306"/>
    </row>
    <row r="3480" spans="2:17" s="13" customFormat="1" hidden="1" x14ac:dyDescent="0.4">
      <c r="B3480" s="255"/>
      <c r="C3480" s="256"/>
      <c r="D3480" s="305"/>
      <c r="E3480" s="306"/>
      <c r="H3480" s="305"/>
      <c r="I3480" s="306"/>
      <c r="L3480" s="305"/>
      <c r="M3480" s="306"/>
      <c r="P3480" s="305"/>
      <c r="Q3480" s="306"/>
    </row>
    <row r="3481" spans="2:17" s="13" customFormat="1" hidden="1" x14ac:dyDescent="0.4">
      <c r="B3481" s="255"/>
      <c r="C3481" s="256"/>
      <c r="D3481" s="305"/>
      <c r="E3481" s="306"/>
      <c r="H3481" s="305"/>
      <c r="I3481" s="306"/>
      <c r="L3481" s="305"/>
      <c r="M3481" s="306"/>
      <c r="P3481" s="305"/>
      <c r="Q3481" s="306"/>
    </row>
    <row r="3482" spans="2:17" s="13" customFormat="1" hidden="1" x14ac:dyDescent="0.4">
      <c r="B3482" s="255"/>
      <c r="C3482" s="256"/>
      <c r="D3482" s="305"/>
      <c r="E3482" s="306"/>
      <c r="H3482" s="305"/>
      <c r="I3482" s="306"/>
      <c r="L3482" s="305"/>
      <c r="M3482" s="306"/>
      <c r="P3482" s="305"/>
      <c r="Q3482" s="306"/>
    </row>
    <row r="3483" spans="2:17" s="13" customFormat="1" hidden="1" x14ac:dyDescent="0.4">
      <c r="B3483" s="255"/>
      <c r="C3483" s="256"/>
      <c r="D3483" s="305"/>
      <c r="E3483" s="306"/>
      <c r="H3483" s="305"/>
      <c r="I3483" s="306"/>
      <c r="L3483" s="305"/>
      <c r="M3483" s="306"/>
      <c r="P3483" s="305"/>
      <c r="Q3483" s="306"/>
    </row>
    <row r="3484" spans="2:17" s="13" customFormat="1" hidden="1" x14ac:dyDescent="0.4">
      <c r="B3484" s="255"/>
      <c r="C3484" s="256"/>
      <c r="D3484" s="305"/>
      <c r="E3484" s="306"/>
      <c r="H3484" s="305"/>
      <c r="I3484" s="306"/>
      <c r="L3484" s="305"/>
      <c r="M3484" s="306"/>
      <c r="P3484" s="305"/>
      <c r="Q3484" s="306"/>
    </row>
    <row r="3485" spans="2:17" s="13" customFormat="1" hidden="1" x14ac:dyDescent="0.4">
      <c r="B3485" s="255"/>
      <c r="C3485" s="256"/>
      <c r="D3485" s="305"/>
      <c r="E3485" s="306"/>
      <c r="H3485" s="305"/>
      <c r="I3485" s="306"/>
      <c r="L3485" s="305"/>
      <c r="M3485" s="306"/>
      <c r="P3485" s="305"/>
      <c r="Q3485" s="306"/>
    </row>
    <row r="3486" spans="2:17" s="13" customFormat="1" hidden="1" x14ac:dyDescent="0.4">
      <c r="B3486" s="255"/>
      <c r="C3486" s="256"/>
      <c r="D3486" s="305"/>
      <c r="E3486" s="306"/>
      <c r="H3486" s="305"/>
      <c r="I3486" s="306"/>
      <c r="L3486" s="305"/>
      <c r="M3486" s="306"/>
      <c r="P3486" s="305"/>
      <c r="Q3486" s="306"/>
    </row>
    <row r="3487" spans="2:17" s="13" customFormat="1" hidden="1" x14ac:dyDescent="0.4">
      <c r="B3487" s="255"/>
      <c r="C3487" s="256"/>
      <c r="D3487" s="305"/>
      <c r="E3487" s="306"/>
      <c r="H3487" s="305"/>
      <c r="I3487" s="306"/>
      <c r="L3487" s="305"/>
      <c r="M3487" s="306"/>
      <c r="P3487" s="305"/>
      <c r="Q3487" s="306"/>
    </row>
    <row r="3488" spans="2:17" s="13" customFormat="1" hidden="1" x14ac:dyDescent="0.4">
      <c r="B3488" s="255"/>
      <c r="C3488" s="256"/>
      <c r="D3488" s="305"/>
      <c r="E3488" s="306"/>
      <c r="H3488" s="305"/>
      <c r="I3488" s="306"/>
      <c r="L3488" s="305"/>
      <c r="M3488" s="306"/>
      <c r="P3488" s="305"/>
      <c r="Q3488" s="306"/>
    </row>
    <row r="3489" spans="2:17" s="13" customFormat="1" hidden="1" x14ac:dyDescent="0.4">
      <c r="B3489" s="255"/>
      <c r="C3489" s="256"/>
      <c r="D3489" s="305"/>
      <c r="E3489" s="306"/>
      <c r="H3489" s="305"/>
      <c r="I3489" s="306"/>
      <c r="L3489" s="305"/>
      <c r="M3489" s="306"/>
      <c r="P3489" s="305"/>
      <c r="Q3489" s="306"/>
    </row>
    <row r="3490" spans="2:17" s="13" customFormat="1" hidden="1" x14ac:dyDescent="0.4">
      <c r="B3490" s="255"/>
      <c r="C3490" s="256"/>
      <c r="D3490" s="305"/>
      <c r="E3490" s="306"/>
      <c r="H3490" s="305"/>
      <c r="I3490" s="306"/>
      <c r="L3490" s="305"/>
      <c r="M3490" s="306"/>
      <c r="P3490" s="305"/>
      <c r="Q3490" s="306"/>
    </row>
    <row r="3491" spans="2:17" s="13" customFormat="1" hidden="1" x14ac:dyDescent="0.4">
      <c r="B3491" s="255"/>
      <c r="C3491" s="256"/>
      <c r="D3491" s="305"/>
      <c r="E3491" s="306"/>
      <c r="H3491" s="305"/>
      <c r="I3491" s="306"/>
      <c r="L3491" s="305"/>
      <c r="M3491" s="306"/>
      <c r="P3491" s="305"/>
      <c r="Q3491" s="306"/>
    </row>
    <row r="3492" spans="2:17" s="13" customFormat="1" hidden="1" x14ac:dyDescent="0.4">
      <c r="B3492" s="255"/>
      <c r="C3492" s="256"/>
      <c r="D3492" s="305"/>
      <c r="E3492" s="306"/>
      <c r="H3492" s="305"/>
      <c r="I3492" s="306"/>
      <c r="L3492" s="305"/>
      <c r="M3492" s="306"/>
      <c r="P3492" s="305"/>
      <c r="Q3492" s="306"/>
    </row>
    <row r="3493" spans="2:17" s="13" customFormat="1" hidden="1" x14ac:dyDescent="0.4">
      <c r="B3493" s="255"/>
      <c r="C3493" s="256"/>
      <c r="D3493" s="305"/>
      <c r="E3493" s="306"/>
      <c r="H3493" s="305"/>
      <c r="I3493" s="306"/>
      <c r="L3493" s="305"/>
      <c r="M3493" s="306"/>
      <c r="P3493" s="305"/>
      <c r="Q3493" s="306"/>
    </row>
    <row r="3494" spans="2:17" s="13" customFormat="1" hidden="1" x14ac:dyDescent="0.4">
      <c r="B3494" s="255"/>
      <c r="C3494" s="256"/>
      <c r="D3494" s="305"/>
      <c r="E3494" s="306"/>
      <c r="H3494" s="305"/>
      <c r="I3494" s="306"/>
      <c r="L3494" s="305"/>
      <c r="M3494" s="306"/>
      <c r="P3494" s="305"/>
      <c r="Q3494" s="306"/>
    </row>
    <row r="3495" spans="2:17" s="13" customFormat="1" hidden="1" x14ac:dyDescent="0.4">
      <c r="B3495" s="255"/>
      <c r="C3495" s="256"/>
      <c r="D3495" s="305"/>
      <c r="E3495" s="306"/>
      <c r="H3495" s="305"/>
      <c r="I3495" s="306"/>
      <c r="L3495" s="305"/>
      <c r="M3495" s="306"/>
      <c r="P3495" s="305"/>
      <c r="Q3495" s="306"/>
    </row>
    <row r="3496" spans="2:17" s="13" customFormat="1" hidden="1" x14ac:dyDescent="0.4">
      <c r="B3496" s="255"/>
      <c r="C3496" s="256"/>
      <c r="D3496" s="305"/>
      <c r="E3496" s="306"/>
      <c r="H3496" s="305"/>
      <c r="I3496" s="306"/>
      <c r="L3496" s="305"/>
      <c r="M3496" s="306"/>
      <c r="P3496" s="305"/>
      <c r="Q3496" s="306"/>
    </row>
    <row r="3497" spans="2:17" s="13" customFormat="1" hidden="1" x14ac:dyDescent="0.4">
      <c r="B3497" s="255"/>
      <c r="C3497" s="256"/>
      <c r="D3497" s="305"/>
      <c r="E3497" s="306"/>
      <c r="H3497" s="305"/>
      <c r="I3497" s="306"/>
      <c r="L3497" s="305"/>
      <c r="M3497" s="306"/>
      <c r="P3497" s="305"/>
      <c r="Q3497" s="306"/>
    </row>
    <row r="3498" spans="2:17" s="13" customFormat="1" hidden="1" x14ac:dyDescent="0.4">
      <c r="B3498" s="255"/>
      <c r="C3498" s="256"/>
      <c r="D3498" s="305"/>
      <c r="E3498" s="306"/>
      <c r="H3498" s="305"/>
      <c r="I3498" s="306"/>
      <c r="L3498" s="305"/>
      <c r="M3498" s="306"/>
      <c r="P3498" s="305"/>
      <c r="Q3498" s="306"/>
    </row>
    <row r="3499" spans="2:17" s="13" customFormat="1" hidden="1" x14ac:dyDescent="0.4">
      <c r="B3499" s="255"/>
      <c r="C3499" s="256"/>
      <c r="D3499" s="305"/>
      <c r="E3499" s="306"/>
      <c r="H3499" s="305"/>
      <c r="I3499" s="306"/>
      <c r="L3499" s="305"/>
      <c r="M3499" s="306"/>
      <c r="P3499" s="305"/>
      <c r="Q3499" s="306"/>
    </row>
    <row r="3500" spans="2:17" s="13" customFormat="1" hidden="1" x14ac:dyDescent="0.4">
      <c r="B3500" s="255"/>
      <c r="C3500" s="256"/>
      <c r="D3500" s="305"/>
      <c r="E3500" s="306"/>
      <c r="H3500" s="305"/>
      <c r="I3500" s="306"/>
      <c r="L3500" s="305"/>
      <c r="M3500" s="306"/>
      <c r="P3500" s="305"/>
      <c r="Q3500" s="306"/>
    </row>
    <row r="3501" spans="2:17" s="13" customFormat="1" hidden="1" x14ac:dyDescent="0.4">
      <c r="B3501" s="255"/>
      <c r="C3501" s="256"/>
      <c r="D3501" s="305"/>
      <c r="E3501" s="306"/>
      <c r="H3501" s="305"/>
      <c r="I3501" s="306"/>
      <c r="L3501" s="305"/>
      <c r="M3501" s="306"/>
      <c r="P3501" s="305"/>
      <c r="Q3501" s="306"/>
    </row>
    <row r="3502" spans="2:17" s="13" customFormat="1" hidden="1" x14ac:dyDescent="0.4">
      <c r="B3502" s="255"/>
      <c r="C3502" s="256"/>
      <c r="D3502" s="305"/>
      <c r="E3502" s="306"/>
      <c r="H3502" s="305"/>
      <c r="I3502" s="306"/>
      <c r="L3502" s="305"/>
      <c r="M3502" s="306"/>
      <c r="P3502" s="305"/>
      <c r="Q3502" s="306"/>
    </row>
    <row r="3503" spans="2:17" s="13" customFormat="1" hidden="1" x14ac:dyDescent="0.4">
      <c r="B3503" s="255"/>
      <c r="C3503" s="256"/>
      <c r="D3503" s="305"/>
      <c r="E3503" s="306"/>
      <c r="H3503" s="305"/>
      <c r="I3503" s="306"/>
      <c r="L3503" s="305"/>
      <c r="M3503" s="306"/>
      <c r="P3503" s="305"/>
      <c r="Q3503" s="306"/>
    </row>
    <row r="3504" spans="2:17" s="13" customFormat="1" hidden="1" x14ac:dyDescent="0.4">
      <c r="B3504" s="255"/>
      <c r="C3504" s="256"/>
      <c r="D3504" s="305"/>
      <c r="E3504" s="306"/>
      <c r="H3504" s="305"/>
      <c r="I3504" s="306"/>
      <c r="L3504" s="305"/>
      <c r="M3504" s="306"/>
      <c r="P3504" s="305"/>
      <c r="Q3504" s="306"/>
    </row>
    <row r="3505" spans="2:17" s="13" customFormat="1" hidden="1" x14ac:dyDescent="0.4">
      <c r="B3505" s="255"/>
      <c r="C3505" s="256"/>
      <c r="D3505" s="305"/>
      <c r="E3505" s="306"/>
      <c r="H3505" s="305"/>
      <c r="I3505" s="306"/>
      <c r="L3505" s="305"/>
      <c r="M3505" s="306"/>
      <c r="P3505" s="305"/>
      <c r="Q3505" s="306"/>
    </row>
    <row r="3506" spans="2:17" s="13" customFormat="1" hidden="1" x14ac:dyDescent="0.4">
      <c r="B3506" s="255"/>
      <c r="C3506" s="256"/>
      <c r="D3506" s="305"/>
      <c r="E3506" s="306"/>
      <c r="H3506" s="305"/>
      <c r="I3506" s="306"/>
      <c r="L3506" s="305"/>
      <c r="M3506" s="306"/>
      <c r="P3506" s="305"/>
      <c r="Q3506" s="306"/>
    </row>
    <row r="3507" spans="2:17" s="13" customFormat="1" hidden="1" x14ac:dyDescent="0.4">
      <c r="B3507" s="255"/>
      <c r="C3507" s="256"/>
      <c r="D3507" s="305"/>
      <c r="E3507" s="306"/>
      <c r="H3507" s="305"/>
      <c r="I3507" s="306"/>
      <c r="L3507" s="305"/>
      <c r="M3507" s="306"/>
      <c r="P3507" s="305"/>
      <c r="Q3507" s="306"/>
    </row>
    <row r="3508" spans="2:17" s="13" customFormat="1" hidden="1" x14ac:dyDescent="0.4">
      <c r="B3508" s="255"/>
      <c r="C3508" s="256"/>
      <c r="D3508" s="305"/>
      <c r="E3508" s="306"/>
      <c r="H3508" s="305"/>
      <c r="I3508" s="306"/>
      <c r="L3508" s="305"/>
      <c r="M3508" s="306"/>
      <c r="P3508" s="305"/>
      <c r="Q3508" s="306"/>
    </row>
    <row r="3509" spans="2:17" s="13" customFormat="1" hidden="1" x14ac:dyDescent="0.4">
      <c r="B3509" s="255"/>
      <c r="C3509" s="256"/>
      <c r="D3509" s="305"/>
      <c r="E3509" s="306"/>
      <c r="H3509" s="305"/>
      <c r="I3509" s="306"/>
      <c r="L3509" s="305"/>
      <c r="M3509" s="306"/>
      <c r="P3509" s="305"/>
      <c r="Q3509" s="306"/>
    </row>
    <row r="3510" spans="2:17" s="13" customFormat="1" hidden="1" x14ac:dyDescent="0.4">
      <c r="B3510" s="255"/>
      <c r="C3510" s="256"/>
      <c r="D3510" s="305"/>
      <c r="E3510" s="306"/>
      <c r="H3510" s="305"/>
      <c r="I3510" s="306"/>
      <c r="L3510" s="305"/>
      <c r="M3510" s="306"/>
      <c r="P3510" s="305"/>
      <c r="Q3510" s="306"/>
    </row>
    <row r="3511" spans="2:17" s="13" customFormat="1" hidden="1" x14ac:dyDescent="0.4">
      <c r="B3511" s="255"/>
      <c r="C3511" s="256"/>
      <c r="D3511" s="305"/>
      <c r="E3511" s="306"/>
      <c r="H3511" s="305"/>
      <c r="I3511" s="306"/>
      <c r="L3511" s="305"/>
      <c r="M3511" s="306"/>
      <c r="P3511" s="305"/>
      <c r="Q3511" s="306"/>
    </row>
    <row r="3512" spans="2:17" s="13" customFormat="1" hidden="1" x14ac:dyDescent="0.4">
      <c r="B3512" s="255"/>
      <c r="C3512" s="256"/>
      <c r="D3512" s="305"/>
      <c r="E3512" s="306"/>
      <c r="H3512" s="305"/>
      <c r="I3512" s="306"/>
      <c r="L3512" s="305"/>
      <c r="M3512" s="306"/>
      <c r="P3512" s="305"/>
      <c r="Q3512" s="306"/>
    </row>
    <row r="3513" spans="2:17" s="13" customFormat="1" hidden="1" x14ac:dyDescent="0.4">
      <c r="B3513" s="255"/>
      <c r="C3513" s="256"/>
      <c r="D3513" s="305"/>
      <c r="E3513" s="306"/>
      <c r="H3513" s="305"/>
      <c r="I3513" s="306"/>
      <c r="L3513" s="305"/>
      <c r="M3513" s="306"/>
      <c r="P3513" s="305"/>
      <c r="Q3513" s="306"/>
    </row>
    <row r="3514" spans="2:17" s="13" customFormat="1" hidden="1" x14ac:dyDescent="0.4">
      <c r="B3514" s="255"/>
      <c r="C3514" s="256"/>
      <c r="D3514" s="305"/>
      <c r="E3514" s="306"/>
      <c r="H3514" s="305"/>
      <c r="I3514" s="306"/>
      <c r="L3514" s="305"/>
      <c r="M3514" s="306"/>
      <c r="P3514" s="305"/>
      <c r="Q3514" s="306"/>
    </row>
    <row r="3515" spans="2:17" hidden="1" x14ac:dyDescent="0.4"/>
    <row r="3516" spans="2:17" hidden="1" x14ac:dyDescent="0.4"/>
    <row r="3517" spans="2:17" hidden="1" x14ac:dyDescent="0.4"/>
    <row r="3518" spans="2:17" hidden="1" x14ac:dyDescent="0.4"/>
    <row r="3519" spans="2:17" hidden="1" x14ac:dyDescent="0.4"/>
    <row r="3520" spans="2:17" hidden="1" x14ac:dyDescent="0.4"/>
    <row r="3521" hidden="1" x14ac:dyDescent="0.4"/>
    <row r="3522" hidden="1" x14ac:dyDescent="0.4"/>
    <row r="3523" hidden="1" x14ac:dyDescent="0.4"/>
    <row r="3524" hidden="1" x14ac:dyDescent="0.4"/>
    <row r="3525" hidden="1" x14ac:dyDescent="0.4"/>
    <row r="3526" hidden="1" x14ac:dyDescent="0.4"/>
    <row r="3527" hidden="1" x14ac:dyDescent="0.4"/>
    <row r="3528" hidden="1" x14ac:dyDescent="0.4"/>
    <row r="3529" hidden="1" x14ac:dyDescent="0.4"/>
    <row r="3530" hidden="1" x14ac:dyDescent="0.4"/>
    <row r="3531" hidden="1" x14ac:dyDescent="0.4"/>
    <row r="3532" hidden="1" x14ac:dyDescent="0.4"/>
    <row r="3533" hidden="1" x14ac:dyDescent="0.4"/>
    <row r="3534" hidden="1" x14ac:dyDescent="0.4"/>
    <row r="3535" hidden="1" x14ac:dyDescent="0.4"/>
    <row r="3536" hidden="1" x14ac:dyDescent="0.4"/>
    <row r="3537" hidden="1" x14ac:dyDescent="0.4"/>
    <row r="3538" hidden="1" x14ac:dyDescent="0.4"/>
    <row r="3539" hidden="1" x14ac:dyDescent="0.4"/>
    <row r="3540" hidden="1" x14ac:dyDescent="0.4"/>
    <row r="3541" hidden="1" x14ac:dyDescent="0.4"/>
    <row r="3542" hidden="1" x14ac:dyDescent="0.4"/>
    <row r="3543" hidden="1" x14ac:dyDescent="0.4"/>
    <row r="3544" hidden="1" x14ac:dyDescent="0.4"/>
    <row r="3545" hidden="1" x14ac:dyDescent="0.4"/>
    <row r="3546" hidden="1" x14ac:dyDescent="0.4"/>
    <row r="3547" hidden="1" x14ac:dyDescent="0.4"/>
    <row r="3548" hidden="1" x14ac:dyDescent="0.4"/>
    <row r="3549" hidden="1" x14ac:dyDescent="0.4"/>
    <row r="3550" hidden="1" x14ac:dyDescent="0.4"/>
    <row r="3551" hidden="1" x14ac:dyDescent="0.4"/>
    <row r="3552" hidden="1" x14ac:dyDescent="0.4"/>
    <row r="3553" spans="2:17" hidden="1" x14ac:dyDescent="0.4"/>
    <row r="3554" spans="2:17" hidden="1" x14ac:dyDescent="0.4"/>
    <row r="3555" spans="2:17" hidden="1" x14ac:dyDescent="0.4"/>
    <row r="3556" spans="2:17" hidden="1" x14ac:dyDescent="0.4"/>
    <row r="3557" spans="2:17" hidden="1" x14ac:dyDescent="0.4"/>
    <row r="3558" spans="2:17" hidden="1" x14ac:dyDescent="0.4"/>
    <row r="3559" spans="2:17" s="13" customFormat="1" hidden="1" x14ac:dyDescent="0.4">
      <c r="B3559" s="255"/>
      <c r="C3559" s="256"/>
      <c r="D3559" s="305"/>
      <c r="E3559" s="306"/>
      <c r="H3559" s="305"/>
      <c r="I3559" s="306"/>
      <c r="L3559" s="305"/>
      <c r="M3559" s="306"/>
      <c r="P3559" s="305"/>
      <c r="Q3559" s="306"/>
    </row>
    <row r="3560" spans="2:17" s="13" customFormat="1" hidden="1" x14ac:dyDescent="0.4">
      <c r="B3560" s="255"/>
      <c r="C3560" s="256"/>
      <c r="D3560" s="305"/>
      <c r="E3560" s="306"/>
      <c r="H3560" s="305"/>
      <c r="I3560" s="306"/>
      <c r="L3560" s="305"/>
      <c r="M3560" s="306"/>
      <c r="P3560" s="305"/>
      <c r="Q3560" s="306"/>
    </row>
    <row r="3561" spans="2:17" s="13" customFormat="1" hidden="1" x14ac:dyDescent="0.4">
      <c r="B3561" s="255"/>
      <c r="C3561" s="256"/>
      <c r="D3561" s="305"/>
      <c r="E3561" s="306"/>
      <c r="H3561" s="305"/>
      <c r="I3561" s="306"/>
      <c r="L3561" s="305"/>
      <c r="M3561" s="306"/>
      <c r="P3561" s="305"/>
      <c r="Q3561" s="306"/>
    </row>
    <row r="3562" spans="2:17" s="13" customFormat="1" hidden="1" x14ac:dyDescent="0.4">
      <c r="B3562" s="255"/>
      <c r="C3562" s="256"/>
      <c r="D3562" s="305"/>
      <c r="E3562" s="306"/>
      <c r="H3562" s="305"/>
      <c r="I3562" s="306"/>
      <c r="L3562" s="305"/>
      <c r="M3562" s="306"/>
      <c r="P3562" s="305"/>
      <c r="Q3562" s="306"/>
    </row>
    <row r="3563" spans="2:17" s="13" customFormat="1" hidden="1" x14ac:dyDescent="0.4">
      <c r="B3563" s="255"/>
      <c r="C3563" s="256"/>
      <c r="D3563" s="305"/>
      <c r="E3563" s="306"/>
      <c r="H3563" s="305"/>
      <c r="I3563" s="306"/>
      <c r="L3563" s="305"/>
      <c r="M3563" s="306"/>
      <c r="P3563" s="305"/>
      <c r="Q3563" s="306"/>
    </row>
    <row r="3564" spans="2:17" s="13" customFormat="1" hidden="1" x14ac:dyDescent="0.4">
      <c r="B3564" s="255"/>
      <c r="C3564" s="256"/>
      <c r="D3564" s="305"/>
      <c r="E3564" s="306"/>
      <c r="H3564" s="305"/>
      <c r="I3564" s="306"/>
      <c r="L3564" s="305"/>
      <c r="M3564" s="306"/>
      <c r="P3564" s="305"/>
      <c r="Q3564" s="306"/>
    </row>
    <row r="3565" spans="2:17" s="13" customFormat="1" hidden="1" x14ac:dyDescent="0.4">
      <c r="B3565" s="255"/>
      <c r="C3565" s="256"/>
      <c r="D3565" s="305"/>
      <c r="E3565" s="306"/>
      <c r="H3565" s="305"/>
      <c r="I3565" s="306"/>
      <c r="L3565" s="305"/>
      <c r="M3565" s="306"/>
      <c r="P3565" s="305"/>
      <c r="Q3565" s="306"/>
    </row>
    <row r="3566" spans="2:17" s="13" customFormat="1" hidden="1" x14ac:dyDescent="0.4">
      <c r="B3566" s="255"/>
      <c r="C3566" s="256"/>
      <c r="D3566" s="305"/>
      <c r="E3566" s="306"/>
      <c r="H3566" s="305"/>
      <c r="I3566" s="306"/>
      <c r="L3566" s="305"/>
      <c r="M3566" s="306"/>
      <c r="P3566" s="305"/>
      <c r="Q3566" s="306"/>
    </row>
    <row r="3567" spans="2:17" s="13" customFormat="1" hidden="1" x14ac:dyDescent="0.4">
      <c r="B3567" s="255"/>
      <c r="C3567" s="256"/>
      <c r="D3567" s="305"/>
      <c r="E3567" s="306"/>
      <c r="H3567" s="305"/>
      <c r="I3567" s="306"/>
      <c r="L3567" s="305"/>
      <c r="M3567" s="306"/>
      <c r="P3567" s="305"/>
      <c r="Q3567" s="306"/>
    </row>
    <row r="3568" spans="2:17" s="13" customFormat="1" hidden="1" x14ac:dyDescent="0.4">
      <c r="B3568" s="255"/>
      <c r="C3568" s="256"/>
      <c r="D3568" s="305"/>
      <c r="E3568" s="306"/>
      <c r="H3568" s="305"/>
      <c r="I3568" s="306"/>
      <c r="L3568" s="305"/>
      <c r="M3568" s="306"/>
      <c r="P3568" s="305"/>
      <c r="Q3568" s="306"/>
    </row>
    <row r="3569" spans="2:17" s="13" customFormat="1" hidden="1" x14ac:dyDescent="0.4">
      <c r="B3569" s="255"/>
      <c r="C3569" s="256"/>
      <c r="D3569" s="305"/>
      <c r="E3569" s="306"/>
      <c r="H3569" s="305"/>
      <c r="I3569" s="306"/>
      <c r="L3569" s="305"/>
      <c r="M3569" s="306"/>
      <c r="P3569" s="305"/>
      <c r="Q3569" s="306"/>
    </row>
    <row r="3570" spans="2:17" s="13" customFormat="1" hidden="1" x14ac:dyDescent="0.4">
      <c r="B3570" s="255"/>
      <c r="C3570" s="256"/>
      <c r="D3570" s="305"/>
      <c r="E3570" s="306"/>
      <c r="H3570" s="305"/>
      <c r="I3570" s="306"/>
      <c r="L3570" s="305"/>
      <c r="M3570" s="306"/>
      <c r="P3570" s="305"/>
      <c r="Q3570" s="306"/>
    </row>
    <row r="3571" spans="2:17" s="13" customFormat="1" hidden="1" x14ac:dyDescent="0.4">
      <c r="B3571" s="255"/>
      <c r="C3571" s="256"/>
      <c r="D3571" s="305"/>
      <c r="E3571" s="306"/>
      <c r="H3571" s="305"/>
      <c r="I3571" s="306"/>
      <c r="L3571" s="305"/>
      <c r="M3571" s="306"/>
      <c r="P3571" s="305"/>
      <c r="Q3571" s="306"/>
    </row>
    <row r="3572" spans="2:17" s="13" customFormat="1" hidden="1" x14ac:dyDescent="0.4">
      <c r="B3572" s="255"/>
      <c r="C3572" s="256"/>
      <c r="D3572" s="305"/>
      <c r="E3572" s="306"/>
      <c r="H3572" s="305"/>
      <c r="I3572" s="306"/>
      <c r="L3572" s="305"/>
      <c r="M3572" s="306"/>
      <c r="P3572" s="305"/>
      <c r="Q3572" s="306"/>
    </row>
    <row r="3573" spans="2:17" s="13" customFormat="1" hidden="1" x14ac:dyDescent="0.4">
      <c r="B3573" s="255"/>
      <c r="C3573" s="256"/>
      <c r="D3573" s="305"/>
      <c r="E3573" s="306"/>
      <c r="H3573" s="305"/>
      <c r="I3573" s="306"/>
      <c r="L3573" s="305"/>
      <c r="M3573" s="306"/>
      <c r="P3573" s="305"/>
      <c r="Q3573" s="306"/>
    </row>
    <row r="3574" spans="2:17" s="13" customFormat="1" hidden="1" x14ac:dyDescent="0.4">
      <c r="B3574" s="255"/>
      <c r="C3574" s="256"/>
      <c r="D3574" s="305"/>
      <c r="E3574" s="306"/>
      <c r="H3574" s="305"/>
      <c r="I3574" s="306"/>
      <c r="L3574" s="305"/>
      <c r="M3574" s="306"/>
      <c r="P3574" s="305"/>
      <c r="Q3574" s="306"/>
    </row>
    <row r="3575" spans="2:17" s="13" customFormat="1" hidden="1" x14ac:dyDescent="0.4">
      <c r="B3575" s="255"/>
      <c r="C3575" s="256"/>
      <c r="D3575" s="305"/>
      <c r="E3575" s="306"/>
      <c r="H3575" s="305"/>
      <c r="I3575" s="306"/>
      <c r="L3575" s="305"/>
      <c r="M3575" s="306"/>
      <c r="P3575" s="305"/>
      <c r="Q3575" s="306"/>
    </row>
    <row r="3576" spans="2:17" s="13" customFormat="1" hidden="1" x14ac:dyDescent="0.4">
      <c r="B3576" s="255"/>
      <c r="C3576" s="256"/>
      <c r="D3576" s="305"/>
      <c r="E3576" s="306"/>
      <c r="H3576" s="305"/>
      <c r="I3576" s="306"/>
      <c r="L3576" s="305"/>
      <c r="M3576" s="306"/>
      <c r="P3576" s="305"/>
      <c r="Q3576" s="306"/>
    </row>
    <row r="3577" spans="2:17" s="13" customFormat="1" hidden="1" x14ac:dyDescent="0.4">
      <c r="B3577" s="255"/>
      <c r="C3577" s="256"/>
      <c r="D3577" s="305"/>
      <c r="E3577" s="306"/>
      <c r="H3577" s="305"/>
      <c r="I3577" s="306"/>
      <c r="L3577" s="305"/>
      <c r="M3577" s="306"/>
      <c r="P3577" s="305"/>
      <c r="Q3577" s="306"/>
    </row>
    <row r="3578" spans="2:17" s="13" customFormat="1" hidden="1" x14ac:dyDescent="0.4">
      <c r="B3578" s="255"/>
      <c r="C3578" s="256"/>
      <c r="D3578" s="305"/>
      <c r="E3578" s="306"/>
      <c r="H3578" s="305"/>
      <c r="I3578" s="306"/>
      <c r="L3578" s="305"/>
      <c r="M3578" s="306"/>
      <c r="P3578" s="305"/>
      <c r="Q3578" s="306"/>
    </row>
    <row r="3579" spans="2:17" s="13" customFormat="1" hidden="1" x14ac:dyDescent="0.4">
      <c r="B3579" s="255"/>
      <c r="C3579" s="256"/>
      <c r="D3579" s="305"/>
      <c r="E3579" s="306"/>
      <c r="H3579" s="305"/>
      <c r="I3579" s="306"/>
      <c r="L3579" s="305"/>
      <c r="M3579" s="306"/>
      <c r="P3579" s="305"/>
      <c r="Q3579" s="306"/>
    </row>
    <row r="3580" spans="2:17" s="13" customFormat="1" hidden="1" x14ac:dyDescent="0.4">
      <c r="B3580" s="255"/>
      <c r="C3580" s="256"/>
      <c r="D3580" s="305"/>
      <c r="E3580" s="306"/>
      <c r="H3580" s="305"/>
      <c r="I3580" s="306"/>
      <c r="L3580" s="305"/>
      <c r="M3580" s="306"/>
      <c r="P3580" s="305"/>
      <c r="Q3580" s="306"/>
    </row>
    <row r="3581" spans="2:17" s="13" customFormat="1" hidden="1" x14ac:dyDescent="0.4">
      <c r="B3581" s="255"/>
      <c r="C3581" s="256"/>
      <c r="D3581" s="305"/>
      <c r="E3581" s="306"/>
      <c r="H3581" s="305"/>
      <c r="I3581" s="306"/>
      <c r="L3581" s="305"/>
      <c r="M3581" s="306"/>
      <c r="P3581" s="305"/>
      <c r="Q3581" s="306"/>
    </row>
    <row r="3582" spans="2:17" s="13" customFormat="1" hidden="1" x14ac:dyDescent="0.4">
      <c r="B3582" s="255"/>
      <c r="C3582" s="256"/>
      <c r="D3582" s="305"/>
      <c r="E3582" s="306"/>
      <c r="H3582" s="305"/>
      <c r="I3582" s="306"/>
      <c r="L3582" s="305"/>
      <c r="M3582" s="306"/>
      <c r="P3582" s="305"/>
      <c r="Q3582" s="306"/>
    </row>
    <row r="3583" spans="2:17" s="13" customFormat="1" hidden="1" x14ac:dyDescent="0.4">
      <c r="B3583" s="255"/>
      <c r="C3583" s="256"/>
      <c r="D3583" s="305"/>
      <c r="E3583" s="306"/>
      <c r="H3583" s="305"/>
      <c r="I3583" s="306"/>
      <c r="L3583" s="305"/>
      <c r="M3583" s="306"/>
      <c r="P3583" s="305"/>
      <c r="Q3583" s="306"/>
    </row>
    <row r="3584" spans="2:17" s="13" customFormat="1" hidden="1" x14ac:dyDescent="0.4">
      <c r="B3584" s="255"/>
      <c r="C3584" s="256"/>
      <c r="D3584" s="305"/>
      <c r="E3584" s="306"/>
      <c r="H3584" s="305"/>
      <c r="I3584" s="306"/>
      <c r="L3584" s="305"/>
      <c r="M3584" s="306"/>
      <c r="P3584" s="305"/>
      <c r="Q3584" s="306"/>
    </row>
    <row r="3585" spans="2:17" s="13" customFormat="1" hidden="1" x14ac:dyDescent="0.4">
      <c r="B3585" s="255"/>
      <c r="C3585" s="256"/>
      <c r="D3585" s="305"/>
      <c r="E3585" s="306"/>
      <c r="H3585" s="305"/>
      <c r="I3585" s="306"/>
      <c r="L3585" s="305"/>
      <c r="M3585" s="306"/>
      <c r="P3585" s="305"/>
      <c r="Q3585" s="306"/>
    </row>
    <row r="3586" spans="2:17" s="13" customFormat="1" hidden="1" x14ac:dyDescent="0.4">
      <c r="B3586" s="255"/>
      <c r="C3586" s="256"/>
      <c r="D3586" s="305"/>
      <c r="E3586" s="306"/>
      <c r="H3586" s="305"/>
      <c r="I3586" s="306"/>
      <c r="L3586" s="305"/>
      <c r="M3586" s="306"/>
      <c r="P3586" s="305"/>
      <c r="Q3586" s="306"/>
    </row>
    <row r="3587" spans="2:17" s="13" customFormat="1" hidden="1" x14ac:dyDescent="0.4">
      <c r="B3587" s="255"/>
      <c r="C3587" s="256"/>
      <c r="D3587" s="305"/>
      <c r="E3587" s="306"/>
      <c r="H3587" s="305"/>
      <c r="I3587" s="306"/>
      <c r="L3587" s="305"/>
      <c r="M3587" s="306"/>
      <c r="P3587" s="305"/>
      <c r="Q3587" s="306"/>
    </row>
    <row r="3588" spans="2:17" s="13" customFormat="1" hidden="1" x14ac:dyDescent="0.4">
      <c r="B3588" s="255"/>
      <c r="C3588" s="256"/>
      <c r="D3588" s="305"/>
      <c r="E3588" s="306"/>
      <c r="H3588" s="305"/>
      <c r="I3588" s="306"/>
      <c r="L3588" s="305"/>
      <c r="M3588" s="306"/>
      <c r="P3588" s="305"/>
      <c r="Q3588" s="306"/>
    </row>
    <row r="3589" spans="2:17" s="13" customFormat="1" hidden="1" x14ac:dyDescent="0.4">
      <c r="B3589" s="255"/>
      <c r="C3589" s="256"/>
      <c r="D3589" s="305"/>
      <c r="E3589" s="306"/>
      <c r="H3589" s="305"/>
      <c r="I3589" s="306"/>
      <c r="L3589" s="305"/>
      <c r="M3589" s="306"/>
      <c r="P3589" s="305"/>
      <c r="Q3589" s="306"/>
    </row>
    <row r="3590" spans="2:17" s="13" customFormat="1" hidden="1" x14ac:dyDescent="0.4">
      <c r="B3590" s="255"/>
      <c r="C3590" s="256"/>
      <c r="D3590" s="305"/>
      <c r="E3590" s="306"/>
      <c r="H3590" s="305"/>
      <c r="I3590" s="306"/>
      <c r="L3590" s="305"/>
      <c r="M3590" s="306"/>
      <c r="P3590" s="305"/>
      <c r="Q3590" s="306"/>
    </row>
    <row r="3591" spans="2:17" s="13" customFormat="1" hidden="1" x14ac:dyDescent="0.4">
      <c r="B3591" s="255"/>
      <c r="C3591" s="256"/>
      <c r="D3591" s="305"/>
      <c r="E3591" s="306"/>
      <c r="H3591" s="305"/>
      <c r="I3591" s="306"/>
      <c r="L3591" s="305"/>
      <c r="M3591" s="306"/>
      <c r="P3591" s="305"/>
      <c r="Q3591" s="306"/>
    </row>
    <row r="3592" spans="2:17" s="13" customFormat="1" hidden="1" x14ac:dyDescent="0.4">
      <c r="B3592" s="255"/>
      <c r="C3592" s="256"/>
      <c r="D3592" s="305"/>
      <c r="E3592" s="306"/>
      <c r="H3592" s="305"/>
      <c r="I3592" s="306"/>
      <c r="L3592" s="305"/>
      <c r="M3592" s="306"/>
      <c r="P3592" s="305"/>
      <c r="Q3592" s="306"/>
    </row>
    <row r="3593" spans="2:17" s="13" customFormat="1" hidden="1" x14ac:dyDescent="0.4">
      <c r="B3593" s="255"/>
      <c r="C3593" s="256"/>
      <c r="D3593" s="305"/>
      <c r="E3593" s="306"/>
      <c r="H3593" s="305"/>
      <c r="I3593" s="306"/>
      <c r="L3593" s="305"/>
      <c r="M3593" s="306"/>
      <c r="P3593" s="305"/>
      <c r="Q3593" s="306"/>
    </row>
    <row r="3594" spans="2:17" s="13" customFormat="1" hidden="1" x14ac:dyDescent="0.4">
      <c r="B3594" s="255"/>
      <c r="C3594" s="256"/>
      <c r="D3594" s="305"/>
      <c r="E3594" s="306"/>
      <c r="H3594" s="305"/>
      <c r="I3594" s="306"/>
      <c r="L3594" s="305"/>
      <c r="M3594" s="306"/>
      <c r="P3594" s="305"/>
      <c r="Q3594" s="306"/>
    </row>
    <row r="3595" spans="2:17" s="13" customFormat="1" hidden="1" x14ac:dyDescent="0.4">
      <c r="B3595" s="255"/>
      <c r="C3595" s="256"/>
      <c r="D3595" s="305"/>
      <c r="E3595" s="306"/>
      <c r="H3595" s="305"/>
      <c r="I3595" s="306"/>
      <c r="L3595" s="305"/>
      <c r="M3595" s="306"/>
      <c r="P3595" s="305"/>
      <c r="Q3595" s="306"/>
    </row>
    <row r="3596" spans="2:17" s="13" customFormat="1" hidden="1" x14ac:dyDescent="0.4">
      <c r="B3596" s="255"/>
      <c r="C3596" s="256"/>
      <c r="D3596" s="305"/>
      <c r="E3596" s="306"/>
      <c r="H3596" s="305"/>
      <c r="I3596" s="306"/>
      <c r="L3596" s="305"/>
      <c r="M3596" s="306"/>
      <c r="P3596" s="305"/>
      <c r="Q3596" s="306"/>
    </row>
    <row r="3597" spans="2:17" s="13" customFormat="1" hidden="1" x14ac:dyDescent="0.4">
      <c r="B3597" s="255"/>
      <c r="C3597" s="256"/>
      <c r="D3597" s="305"/>
      <c r="E3597" s="306"/>
      <c r="H3597" s="305"/>
      <c r="I3597" s="306"/>
      <c r="L3597" s="305"/>
      <c r="M3597" s="306"/>
      <c r="P3597" s="305"/>
      <c r="Q3597" s="306"/>
    </row>
    <row r="3598" spans="2:17" s="13" customFormat="1" hidden="1" x14ac:dyDescent="0.4">
      <c r="B3598" s="255"/>
      <c r="C3598" s="256"/>
      <c r="D3598" s="305"/>
      <c r="E3598" s="306"/>
      <c r="H3598" s="305"/>
      <c r="I3598" s="306"/>
      <c r="L3598" s="305"/>
      <c r="M3598" s="306"/>
      <c r="P3598" s="305"/>
      <c r="Q3598" s="306"/>
    </row>
    <row r="3599" spans="2:17" s="13" customFormat="1" hidden="1" x14ac:dyDescent="0.4">
      <c r="B3599" s="255"/>
      <c r="C3599" s="256"/>
      <c r="D3599" s="305"/>
      <c r="E3599" s="306"/>
      <c r="H3599" s="305"/>
      <c r="I3599" s="306"/>
      <c r="L3599" s="305"/>
      <c r="M3599" s="306"/>
      <c r="P3599" s="305"/>
      <c r="Q3599" s="306"/>
    </row>
    <row r="3600" spans="2:17" s="13" customFormat="1" hidden="1" x14ac:dyDescent="0.4">
      <c r="B3600" s="255"/>
      <c r="C3600" s="256"/>
      <c r="D3600" s="305"/>
      <c r="E3600" s="306"/>
      <c r="H3600" s="305"/>
      <c r="I3600" s="306"/>
      <c r="L3600" s="305"/>
      <c r="M3600" s="306"/>
      <c r="P3600" s="305"/>
      <c r="Q3600" s="306"/>
    </row>
    <row r="3601" spans="2:17" s="13" customFormat="1" hidden="1" x14ac:dyDescent="0.4">
      <c r="B3601" s="255"/>
      <c r="C3601" s="256"/>
      <c r="D3601" s="305"/>
      <c r="E3601" s="306"/>
      <c r="H3601" s="305"/>
      <c r="I3601" s="306"/>
      <c r="L3601" s="305"/>
      <c r="M3601" s="306"/>
      <c r="P3601" s="305"/>
      <c r="Q3601" s="306"/>
    </row>
    <row r="3602" spans="2:17" s="13" customFormat="1" hidden="1" x14ac:dyDescent="0.4">
      <c r="B3602" s="255"/>
      <c r="C3602" s="256"/>
      <c r="D3602" s="305"/>
      <c r="E3602" s="306"/>
      <c r="H3602" s="305"/>
      <c r="I3602" s="306"/>
      <c r="L3602" s="305"/>
      <c r="M3602" s="306"/>
      <c r="P3602" s="305"/>
      <c r="Q3602" s="306"/>
    </row>
    <row r="3603" spans="2:17" s="13" customFormat="1" hidden="1" x14ac:dyDescent="0.4">
      <c r="B3603" s="255"/>
      <c r="C3603" s="256"/>
      <c r="D3603" s="305"/>
      <c r="E3603" s="306"/>
      <c r="H3603" s="305"/>
      <c r="I3603" s="306"/>
      <c r="L3603" s="305"/>
      <c r="M3603" s="306"/>
      <c r="P3603" s="305"/>
      <c r="Q3603" s="306"/>
    </row>
    <row r="3604" spans="2:17" s="13" customFormat="1" hidden="1" x14ac:dyDescent="0.4">
      <c r="B3604" s="255"/>
      <c r="C3604" s="256"/>
      <c r="D3604" s="305"/>
      <c r="E3604" s="306"/>
      <c r="H3604" s="305"/>
      <c r="I3604" s="306"/>
      <c r="L3604" s="305"/>
      <c r="M3604" s="306"/>
      <c r="P3604" s="305"/>
      <c r="Q3604" s="306"/>
    </row>
    <row r="3605" spans="2:17" s="13" customFormat="1" hidden="1" x14ac:dyDescent="0.4">
      <c r="B3605" s="255"/>
      <c r="C3605" s="256"/>
      <c r="D3605" s="305"/>
      <c r="E3605" s="306"/>
      <c r="H3605" s="305"/>
      <c r="I3605" s="306"/>
      <c r="L3605" s="305"/>
      <c r="M3605" s="306"/>
      <c r="P3605" s="305"/>
      <c r="Q3605" s="306"/>
    </row>
    <row r="3606" spans="2:17" s="13" customFormat="1" hidden="1" x14ac:dyDescent="0.4">
      <c r="B3606" s="255"/>
      <c r="C3606" s="256"/>
      <c r="D3606" s="305"/>
      <c r="E3606" s="306"/>
      <c r="H3606" s="305"/>
      <c r="I3606" s="306"/>
      <c r="L3606" s="305"/>
      <c r="M3606" s="306"/>
      <c r="P3606" s="305"/>
      <c r="Q3606" s="306"/>
    </row>
    <row r="3607" spans="2:17" s="13" customFormat="1" hidden="1" x14ac:dyDescent="0.4">
      <c r="B3607" s="255"/>
      <c r="C3607" s="256"/>
      <c r="D3607" s="305"/>
      <c r="E3607" s="306"/>
      <c r="H3607" s="305"/>
      <c r="I3607" s="306"/>
      <c r="L3607" s="305"/>
      <c r="M3607" s="306"/>
      <c r="P3607" s="305"/>
      <c r="Q3607" s="306"/>
    </row>
    <row r="3608" spans="2:17" s="13" customFormat="1" hidden="1" x14ac:dyDescent="0.4">
      <c r="B3608" s="255"/>
      <c r="C3608" s="256"/>
      <c r="D3608" s="305"/>
      <c r="E3608" s="306"/>
      <c r="H3608" s="305"/>
      <c r="I3608" s="306"/>
      <c r="L3608" s="305"/>
      <c r="M3608" s="306"/>
      <c r="P3608" s="305"/>
      <c r="Q3608" s="306"/>
    </row>
    <row r="3609" spans="2:17" s="13" customFormat="1" hidden="1" x14ac:dyDescent="0.4">
      <c r="B3609" s="255"/>
      <c r="C3609" s="256"/>
      <c r="D3609" s="305"/>
      <c r="E3609" s="306"/>
      <c r="H3609" s="305"/>
      <c r="I3609" s="306"/>
      <c r="L3609" s="305"/>
      <c r="M3609" s="306"/>
      <c r="P3609" s="305"/>
      <c r="Q3609" s="306"/>
    </row>
    <row r="3610" spans="2:17" s="13" customFormat="1" hidden="1" x14ac:dyDescent="0.4">
      <c r="B3610" s="255"/>
      <c r="C3610" s="256"/>
      <c r="D3610" s="305"/>
      <c r="E3610" s="306"/>
      <c r="H3610" s="305"/>
      <c r="I3610" s="306"/>
      <c r="L3610" s="305"/>
      <c r="M3610" s="306"/>
      <c r="P3610" s="305"/>
      <c r="Q3610" s="306"/>
    </row>
    <row r="3611" spans="2:17" s="13" customFormat="1" hidden="1" x14ac:dyDescent="0.4">
      <c r="B3611" s="255"/>
      <c r="C3611" s="256"/>
      <c r="D3611" s="305"/>
      <c r="E3611" s="306"/>
      <c r="H3611" s="305"/>
      <c r="I3611" s="306"/>
      <c r="L3611" s="305"/>
      <c r="M3611" s="306"/>
      <c r="P3611" s="305"/>
      <c r="Q3611" s="306"/>
    </row>
    <row r="3612" spans="2:17" s="13" customFormat="1" hidden="1" x14ac:dyDescent="0.4">
      <c r="B3612" s="255"/>
      <c r="C3612" s="256"/>
      <c r="D3612" s="305"/>
      <c r="E3612" s="306"/>
      <c r="H3612" s="305"/>
      <c r="I3612" s="306"/>
      <c r="L3612" s="305"/>
      <c r="M3612" s="306"/>
      <c r="P3612" s="305"/>
      <c r="Q3612" s="306"/>
    </row>
    <row r="3613" spans="2:17" s="13" customFormat="1" hidden="1" x14ac:dyDescent="0.4">
      <c r="B3613" s="255"/>
      <c r="C3613" s="256"/>
      <c r="D3613" s="305"/>
      <c r="E3613" s="306"/>
      <c r="H3613" s="305"/>
      <c r="I3613" s="306"/>
      <c r="L3613" s="305"/>
      <c r="M3613" s="306"/>
      <c r="P3613" s="305"/>
      <c r="Q3613" s="306"/>
    </row>
    <row r="3614" spans="2:17" s="13" customFormat="1" hidden="1" x14ac:dyDescent="0.4">
      <c r="B3614" s="255"/>
      <c r="C3614" s="256"/>
      <c r="D3614" s="305"/>
      <c r="E3614" s="306"/>
      <c r="H3614" s="305"/>
      <c r="I3614" s="306"/>
      <c r="L3614" s="305"/>
      <c r="M3614" s="306"/>
      <c r="P3614" s="305"/>
      <c r="Q3614" s="306"/>
    </row>
    <row r="3615" spans="2:17" s="13" customFormat="1" hidden="1" x14ac:dyDescent="0.4">
      <c r="B3615" s="255"/>
      <c r="C3615" s="256"/>
      <c r="D3615" s="305"/>
      <c r="E3615" s="306"/>
      <c r="H3615" s="305"/>
      <c r="I3615" s="306"/>
      <c r="L3615" s="305"/>
      <c r="M3615" s="306"/>
      <c r="P3615" s="305"/>
      <c r="Q3615" s="306"/>
    </row>
    <row r="3616" spans="2:17" s="13" customFormat="1" hidden="1" x14ac:dyDescent="0.4">
      <c r="B3616" s="255"/>
      <c r="C3616" s="256"/>
      <c r="D3616" s="305"/>
      <c r="E3616" s="306"/>
      <c r="H3616" s="305"/>
      <c r="I3616" s="306"/>
      <c r="L3616" s="305"/>
      <c r="M3616" s="306"/>
      <c r="P3616" s="305"/>
      <c r="Q3616" s="306"/>
    </row>
    <row r="3617" spans="2:17" s="13" customFormat="1" hidden="1" x14ac:dyDescent="0.4">
      <c r="B3617" s="255"/>
      <c r="C3617" s="256"/>
      <c r="D3617" s="305"/>
      <c r="E3617" s="306"/>
      <c r="H3617" s="305"/>
      <c r="I3617" s="306"/>
      <c r="L3617" s="305"/>
      <c r="M3617" s="306"/>
      <c r="P3617" s="305"/>
      <c r="Q3617" s="306"/>
    </row>
    <row r="3618" spans="2:17" s="13" customFormat="1" hidden="1" x14ac:dyDescent="0.4">
      <c r="B3618" s="255"/>
      <c r="C3618" s="256"/>
      <c r="D3618" s="305"/>
      <c r="E3618" s="306"/>
      <c r="H3618" s="305"/>
      <c r="I3618" s="306"/>
      <c r="L3618" s="305"/>
      <c r="M3618" s="306"/>
      <c r="P3618" s="305"/>
      <c r="Q3618" s="306"/>
    </row>
    <row r="3619" spans="2:17" s="13" customFormat="1" hidden="1" x14ac:dyDescent="0.4">
      <c r="B3619" s="255"/>
      <c r="C3619" s="256"/>
      <c r="D3619" s="305"/>
      <c r="E3619" s="306"/>
      <c r="H3619" s="305"/>
      <c r="I3619" s="306"/>
      <c r="L3619" s="305"/>
      <c r="M3619" s="306"/>
      <c r="P3619" s="305"/>
      <c r="Q3619" s="306"/>
    </row>
    <row r="3620" spans="2:17" s="13" customFormat="1" hidden="1" x14ac:dyDescent="0.4">
      <c r="B3620" s="255"/>
      <c r="C3620" s="256"/>
      <c r="D3620" s="305"/>
      <c r="E3620" s="306"/>
      <c r="H3620" s="305"/>
      <c r="I3620" s="306"/>
      <c r="L3620" s="305"/>
      <c r="M3620" s="306"/>
      <c r="P3620" s="305"/>
      <c r="Q3620" s="306"/>
    </row>
    <row r="3621" spans="2:17" s="13" customFormat="1" hidden="1" x14ac:dyDescent="0.4">
      <c r="B3621" s="255"/>
      <c r="C3621" s="256"/>
      <c r="D3621" s="305"/>
      <c r="E3621" s="306"/>
      <c r="H3621" s="305"/>
      <c r="I3621" s="306"/>
      <c r="L3621" s="305"/>
      <c r="M3621" s="306"/>
      <c r="P3621" s="305"/>
      <c r="Q3621" s="306"/>
    </row>
    <row r="3622" spans="2:17" s="13" customFormat="1" hidden="1" x14ac:dyDescent="0.4">
      <c r="B3622" s="255"/>
      <c r="C3622" s="256"/>
      <c r="D3622" s="305"/>
      <c r="E3622" s="306"/>
      <c r="H3622" s="305"/>
      <c r="I3622" s="306"/>
      <c r="L3622" s="305"/>
      <c r="M3622" s="306"/>
      <c r="P3622" s="305"/>
      <c r="Q3622" s="306"/>
    </row>
    <row r="3623" spans="2:17" s="13" customFormat="1" hidden="1" x14ac:dyDescent="0.4">
      <c r="B3623" s="255"/>
      <c r="C3623" s="256"/>
      <c r="D3623" s="305"/>
      <c r="E3623" s="306"/>
      <c r="H3623" s="305"/>
      <c r="I3623" s="306"/>
      <c r="L3623" s="305"/>
      <c r="M3623" s="306"/>
      <c r="P3623" s="305"/>
      <c r="Q3623" s="306"/>
    </row>
    <row r="3624" spans="2:17" s="13" customFormat="1" hidden="1" x14ac:dyDescent="0.4">
      <c r="B3624" s="255"/>
      <c r="C3624" s="256"/>
      <c r="D3624" s="305"/>
      <c r="E3624" s="306"/>
      <c r="H3624" s="305"/>
      <c r="I3624" s="306"/>
      <c r="L3624" s="305"/>
      <c r="M3624" s="306"/>
      <c r="P3624" s="305"/>
      <c r="Q3624" s="306"/>
    </row>
    <row r="3625" spans="2:17" s="13" customFormat="1" hidden="1" x14ac:dyDescent="0.4">
      <c r="B3625" s="255"/>
      <c r="C3625" s="256"/>
      <c r="D3625" s="305"/>
      <c r="E3625" s="306"/>
      <c r="H3625" s="305"/>
      <c r="I3625" s="306"/>
      <c r="L3625" s="305"/>
      <c r="M3625" s="306"/>
      <c r="P3625" s="305"/>
      <c r="Q3625" s="306"/>
    </row>
    <row r="3626" spans="2:17" s="13" customFormat="1" hidden="1" x14ac:dyDescent="0.4">
      <c r="B3626" s="255"/>
      <c r="C3626" s="256"/>
      <c r="D3626" s="305"/>
      <c r="E3626" s="306"/>
      <c r="H3626" s="305"/>
      <c r="I3626" s="306"/>
      <c r="L3626" s="305"/>
      <c r="M3626" s="306"/>
      <c r="P3626" s="305"/>
      <c r="Q3626" s="306"/>
    </row>
    <row r="3627" spans="2:17" s="13" customFormat="1" hidden="1" x14ac:dyDescent="0.4">
      <c r="B3627" s="255"/>
      <c r="C3627" s="256"/>
      <c r="D3627" s="305"/>
      <c r="E3627" s="306"/>
      <c r="H3627" s="305"/>
      <c r="I3627" s="306"/>
      <c r="L3627" s="305"/>
      <c r="M3627" s="306"/>
      <c r="P3627" s="305"/>
      <c r="Q3627" s="306"/>
    </row>
    <row r="3628" spans="2:17" s="13" customFormat="1" hidden="1" x14ac:dyDescent="0.4">
      <c r="B3628" s="255"/>
      <c r="C3628" s="256"/>
      <c r="D3628" s="305"/>
      <c r="E3628" s="306"/>
      <c r="H3628" s="305"/>
      <c r="I3628" s="306"/>
      <c r="L3628" s="305"/>
      <c r="M3628" s="306"/>
      <c r="P3628" s="305"/>
      <c r="Q3628" s="306"/>
    </row>
    <row r="3629" spans="2:17" s="13" customFormat="1" hidden="1" x14ac:dyDescent="0.4">
      <c r="B3629" s="255"/>
      <c r="C3629" s="256"/>
      <c r="D3629" s="305"/>
      <c r="E3629" s="306"/>
      <c r="H3629" s="305"/>
      <c r="I3629" s="306"/>
      <c r="L3629" s="305"/>
      <c r="M3629" s="306"/>
      <c r="P3629" s="305"/>
      <c r="Q3629" s="306"/>
    </row>
    <row r="3630" spans="2:17" s="13" customFormat="1" hidden="1" x14ac:dyDescent="0.4">
      <c r="B3630" s="255"/>
      <c r="C3630" s="256"/>
      <c r="D3630" s="305"/>
      <c r="E3630" s="306"/>
      <c r="H3630" s="305"/>
      <c r="I3630" s="306"/>
      <c r="L3630" s="305"/>
      <c r="M3630" s="306"/>
      <c r="P3630" s="305"/>
      <c r="Q3630" s="306"/>
    </row>
    <row r="3631" spans="2:17" s="13" customFormat="1" hidden="1" x14ac:dyDescent="0.4">
      <c r="B3631" s="255"/>
      <c r="C3631" s="256"/>
      <c r="D3631" s="305"/>
      <c r="E3631" s="306"/>
      <c r="H3631" s="305"/>
      <c r="I3631" s="306"/>
      <c r="L3631" s="305"/>
      <c r="M3631" s="306"/>
      <c r="P3631" s="305"/>
      <c r="Q3631" s="306"/>
    </row>
    <row r="3632" spans="2:17" s="13" customFormat="1" hidden="1" x14ac:dyDescent="0.4">
      <c r="B3632" s="255"/>
      <c r="C3632" s="256"/>
      <c r="D3632" s="305"/>
      <c r="E3632" s="306"/>
      <c r="H3632" s="305"/>
      <c r="I3632" s="306"/>
      <c r="L3632" s="305"/>
      <c r="M3632" s="306"/>
      <c r="P3632" s="305"/>
      <c r="Q3632" s="306"/>
    </row>
    <row r="3633" spans="2:17" s="13" customFormat="1" hidden="1" x14ac:dyDescent="0.4">
      <c r="B3633" s="255"/>
      <c r="C3633" s="256"/>
      <c r="D3633" s="305"/>
      <c r="E3633" s="306"/>
      <c r="H3633" s="305"/>
      <c r="I3633" s="306"/>
      <c r="L3633" s="305"/>
      <c r="M3633" s="306"/>
      <c r="P3633" s="305"/>
      <c r="Q3633" s="306"/>
    </row>
    <row r="3634" spans="2:17" s="13" customFormat="1" hidden="1" x14ac:dyDescent="0.4">
      <c r="B3634" s="255"/>
      <c r="C3634" s="256"/>
      <c r="D3634" s="305"/>
      <c r="E3634" s="306"/>
      <c r="H3634" s="305"/>
      <c r="I3634" s="306"/>
      <c r="L3634" s="305"/>
      <c r="M3634" s="306"/>
      <c r="P3634" s="305"/>
      <c r="Q3634" s="306"/>
    </row>
    <row r="3635" spans="2:17" s="13" customFormat="1" hidden="1" x14ac:dyDescent="0.4">
      <c r="B3635" s="255"/>
      <c r="C3635" s="256"/>
      <c r="D3635" s="305"/>
      <c r="E3635" s="306"/>
      <c r="H3635" s="305"/>
      <c r="I3635" s="306"/>
      <c r="L3635" s="305"/>
      <c r="M3635" s="306"/>
      <c r="P3635" s="305"/>
      <c r="Q3635" s="306"/>
    </row>
    <row r="3636" spans="2:17" s="13" customFormat="1" hidden="1" x14ac:dyDescent="0.4">
      <c r="B3636" s="255"/>
      <c r="C3636" s="256"/>
      <c r="D3636" s="305"/>
      <c r="E3636" s="306"/>
      <c r="H3636" s="305"/>
      <c r="I3636" s="306"/>
      <c r="L3636" s="305"/>
      <c r="M3636" s="306"/>
      <c r="P3636" s="305"/>
      <c r="Q3636" s="306"/>
    </row>
    <row r="3637" spans="2:17" s="13" customFormat="1" hidden="1" x14ac:dyDescent="0.4">
      <c r="B3637" s="255"/>
      <c r="C3637" s="256"/>
      <c r="D3637" s="305"/>
      <c r="E3637" s="306"/>
      <c r="H3637" s="305"/>
      <c r="I3637" s="306"/>
      <c r="L3637" s="305"/>
      <c r="M3637" s="306"/>
      <c r="P3637" s="305"/>
      <c r="Q3637" s="306"/>
    </row>
    <row r="3638" spans="2:17" s="13" customFormat="1" hidden="1" x14ac:dyDescent="0.4">
      <c r="B3638" s="255"/>
      <c r="C3638" s="256"/>
      <c r="D3638" s="305"/>
      <c r="E3638" s="306"/>
      <c r="H3638" s="305"/>
      <c r="I3638" s="306"/>
      <c r="L3638" s="305"/>
      <c r="M3638" s="306"/>
      <c r="P3638" s="305"/>
      <c r="Q3638" s="306"/>
    </row>
    <row r="3639" spans="2:17" s="13" customFormat="1" hidden="1" x14ac:dyDescent="0.4">
      <c r="B3639" s="255"/>
      <c r="C3639" s="256"/>
      <c r="D3639" s="305"/>
      <c r="E3639" s="306"/>
      <c r="H3639" s="305"/>
      <c r="I3639" s="306"/>
      <c r="L3639" s="305"/>
      <c r="M3639" s="306"/>
      <c r="P3639" s="305"/>
      <c r="Q3639" s="306"/>
    </row>
    <row r="3640" spans="2:17" s="13" customFormat="1" hidden="1" x14ac:dyDescent="0.4">
      <c r="B3640" s="255"/>
      <c r="C3640" s="256"/>
      <c r="D3640" s="305"/>
      <c r="E3640" s="306"/>
      <c r="H3640" s="305"/>
      <c r="I3640" s="306"/>
      <c r="L3640" s="305"/>
      <c r="M3640" s="306"/>
      <c r="P3640" s="305"/>
      <c r="Q3640" s="306"/>
    </row>
    <row r="3641" spans="2:17" s="13" customFormat="1" hidden="1" x14ac:dyDescent="0.4">
      <c r="B3641" s="255"/>
      <c r="C3641" s="256"/>
      <c r="D3641" s="305"/>
      <c r="E3641" s="306"/>
      <c r="H3641" s="305"/>
      <c r="I3641" s="306"/>
      <c r="L3641" s="305"/>
      <c r="M3641" s="306"/>
      <c r="P3641" s="305"/>
      <c r="Q3641" s="306"/>
    </row>
    <row r="3642" spans="2:17" s="13" customFormat="1" hidden="1" x14ac:dyDescent="0.4">
      <c r="B3642" s="255"/>
      <c r="C3642" s="256"/>
      <c r="D3642" s="305"/>
      <c r="E3642" s="306"/>
      <c r="H3642" s="305"/>
      <c r="I3642" s="306"/>
      <c r="L3642" s="305"/>
      <c r="M3642" s="306"/>
      <c r="P3642" s="305"/>
      <c r="Q3642" s="306"/>
    </row>
    <row r="3643" spans="2:17" s="13" customFormat="1" hidden="1" x14ac:dyDescent="0.4">
      <c r="B3643" s="255"/>
      <c r="C3643" s="256"/>
      <c r="D3643" s="305"/>
      <c r="E3643" s="306"/>
      <c r="H3643" s="305"/>
      <c r="I3643" s="306"/>
      <c r="L3643" s="305"/>
      <c r="M3643" s="306"/>
      <c r="P3643" s="305"/>
      <c r="Q3643" s="306"/>
    </row>
    <row r="3644" spans="2:17" s="13" customFormat="1" hidden="1" x14ac:dyDescent="0.4">
      <c r="B3644" s="255"/>
      <c r="C3644" s="256"/>
      <c r="D3644" s="305"/>
      <c r="E3644" s="306"/>
      <c r="H3644" s="305"/>
      <c r="I3644" s="306"/>
      <c r="L3644" s="305"/>
      <c r="M3644" s="306"/>
      <c r="P3644" s="305"/>
      <c r="Q3644" s="306"/>
    </row>
    <row r="3645" spans="2:17" s="13" customFormat="1" hidden="1" x14ac:dyDescent="0.4">
      <c r="B3645" s="255"/>
      <c r="C3645" s="256"/>
      <c r="D3645" s="305"/>
      <c r="E3645" s="306"/>
      <c r="H3645" s="305"/>
      <c r="I3645" s="306"/>
      <c r="L3645" s="305"/>
      <c r="M3645" s="306"/>
      <c r="P3645" s="305"/>
      <c r="Q3645" s="306"/>
    </row>
    <row r="3646" spans="2:17" s="13" customFormat="1" hidden="1" x14ac:dyDescent="0.4">
      <c r="B3646" s="255"/>
      <c r="C3646" s="256"/>
      <c r="D3646" s="305"/>
      <c r="E3646" s="306"/>
      <c r="H3646" s="305"/>
      <c r="I3646" s="306"/>
      <c r="L3646" s="305"/>
      <c r="M3646" s="306"/>
      <c r="P3646" s="305"/>
      <c r="Q3646" s="306"/>
    </row>
    <row r="3647" spans="2:17" s="13" customFormat="1" hidden="1" x14ac:dyDescent="0.4">
      <c r="B3647" s="255"/>
      <c r="C3647" s="256"/>
      <c r="D3647" s="305"/>
      <c r="E3647" s="306"/>
      <c r="H3647" s="305"/>
      <c r="I3647" s="306"/>
      <c r="L3647" s="305"/>
      <c r="M3647" s="306"/>
      <c r="P3647" s="305"/>
      <c r="Q3647" s="306"/>
    </row>
    <row r="3648" spans="2:17" s="13" customFormat="1" hidden="1" x14ac:dyDescent="0.4">
      <c r="B3648" s="255"/>
      <c r="C3648" s="256"/>
      <c r="D3648" s="305"/>
      <c r="E3648" s="306"/>
      <c r="H3648" s="305"/>
      <c r="I3648" s="306"/>
      <c r="L3648" s="305"/>
      <c r="M3648" s="306"/>
      <c r="P3648" s="305"/>
      <c r="Q3648" s="306"/>
    </row>
    <row r="3649" spans="2:17" s="13" customFormat="1" hidden="1" x14ac:dyDescent="0.4">
      <c r="B3649" s="255"/>
      <c r="C3649" s="256"/>
      <c r="D3649" s="305"/>
      <c r="E3649" s="306"/>
      <c r="H3649" s="305"/>
      <c r="I3649" s="306"/>
      <c r="L3649" s="305"/>
      <c r="M3649" s="306"/>
      <c r="P3649" s="305"/>
      <c r="Q3649" s="306"/>
    </row>
    <row r="3650" spans="2:17" s="13" customFormat="1" hidden="1" x14ac:dyDescent="0.4">
      <c r="B3650" s="255"/>
      <c r="C3650" s="256"/>
      <c r="D3650" s="305"/>
      <c r="E3650" s="306"/>
      <c r="H3650" s="305"/>
      <c r="I3650" s="306"/>
      <c r="L3650" s="305"/>
      <c r="M3650" s="306"/>
      <c r="P3650" s="305"/>
      <c r="Q3650" s="306"/>
    </row>
    <row r="3651" spans="2:17" s="13" customFormat="1" hidden="1" x14ac:dyDescent="0.4">
      <c r="B3651" s="255"/>
      <c r="C3651" s="256"/>
      <c r="D3651" s="305"/>
      <c r="E3651" s="306"/>
      <c r="H3651" s="305"/>
      <c r="I3651" s="306"/>
      <c r="L3651" s="305"/>
      <c r="M3651" s="306"/>
      <c r="P3651" s="305"/>
      <c r="Q3651" s="306"/>
    </row>
    <row r="3652" spans="2:17" s="13" customFormat="1" hidden="1" x14ac:dyDescent="0.4">
      <c r="B3652" s="255"/>
      <c r="C3652" s="256"/>
      <c r="D3652" s="305"/>
      <c r="E3652" s="306"/>
      <c r="H3652" s="305"/>
      <c r="I3652" s="306"/>
      <c r="L3652" s="305"/>
      <c r="M3652" s="306"/>
      <c r="P3652" s="305"/>
      <c r="Q3652" s="306"/>
    </row>
    <row r="3653" spans="2:17" s="13" customFormat="1" hidden="1" x14ac:dyDescent="0.4">
      <c r="B3653" s="255"/>
      <c r="C3653" s="256"/>
      <c r="D3653" s="305"/>
      <c r="E3653" s="306"/>
      <c r="H3653" s="305"/>
      <c r="I3653" s="306"/>
      <c r="L3653" s="305"/>
      <c r="M3653" s="306"/>
      <c r="P3653" s="305"/>
      <c r="Q3653" s="306"/>
    </row>
    <row r="3654" spans="2:17" s="13" customFormat="1" hidden="1" x14ac:dyDescent="0.4">
      <c r="B3654" s="255"/>
      <c r="C3654" s="256"/>
      <c r="D3654" s="305"/>
      <c r="E3654" s="306"/>
      <c r="H3654" s="305"/>
      <c r="I3654" s="306"/>
      <c r="L3654" s="305"/>
      <c r="M3654" s="306"/>
      <c r="P3654" s="305"/>
      <c r="Q3654" s="306"/>
    </row>
    <row r="3655" spans="2:17" s="13" customFormat="1" hidden="1" x14ac:dyDescent="0.4">
      <c r="B3655" s="255"/>
      <c r="C3655" s="256"/>
      <c r="D3655" s="305"/>
      <c r="E3655" s="306"/>
      <c r="H3655" s="305"/>
      <c r="I3655" s="306"/>
      <c r="L3655" s="305"/>
      <c r="M3655" s="306"/>
      <c r="P3655" s="305"/>
      <c r="Q3655" s="306"/>
    </row>
    <row r="3656" spans="2:17" s="13" customFormat="1" hidden="1" x14ac:dyDescent="0.4">
      <c r="B3656" s="255"/>
      <c r="C3656" s="256"/>
      <c r="D3656" s="305"/>
      <c r="E3656" s="306"/>
      <c r="H3656" s="305"/>
      <c r="I3656" s="306"/>
      <c r="L3656" s="305"/>
      <c r="M3656" s="306"/>
      <c r="P3656" s="305"/>
      <c r="Q3656" s="306"/>
    </row>
    <row r="3657" spans="2:17" s="13" customFormat="1" hidden="1" x14ac:dyDescent="0.4">
      <c r="B3657" s="255"/>
      <c r="C3657" s="256"/>
      <c r="D3657" s="305"/>
      <c r="E3657" s="306"/>
      <c r="H3657" s="305"/>
      <c r="I3657" s="306"/>
      <c r="L3657" s="305"/>
      <c r="M3657" s="306"/>
      <c r="P3657" s="305"/>
      <c r="Q3657" s="306"/>
    </row>
    <row r="3658" spans="2:17" s="13" customFormat="1" hidden="1" x14ac:dyDescent="0.4">
      <c r="B3658" s="255"/>
      <c r="C3658" s="256"/>
      <c r="D3658" s="305"/>
      <c r="E3658" s="306"/>
      <c r="H3658" s="305"/>
      <c r="I3658" s="306"/>
      <c r="L3658" s="305"/>
      <c r="M3658" s="306"/>
      <c r="P3658" s="305"/>
      <c r="Q3658" s="306"/>
    </row>
    <row r="3659" spans="2:17" s="13" customFormat="1" hidden="1" x14ac:dyDescent="0.4">
      <c r="B3659" s="255"/>
      <c r="C3659" s="256"/>
      <c r="D3659" s="305"/>
      <c r="E3659" s="306"/>
      <c r="H3659" s="305"/>
      <c r="I3659" s="306"/>
      <c r="L3659" s="305"/>
      <c r="M3659" s="306"/>
      <c r="P3659" s="305"/>
      <c r="Q3659" s="306"/>
    </row>
    <row r="3660" spans="2:17" s="13" customFormat="1" hidden="1" x14ac:dyDescent="0.4">
      <c r="B3660" s="255"/>
      <c r="C3660" s="256"/>
      <c r="D3660" s="305"/>
      <c r="E3660" s="306"/>
      <c r="H3660" s="305"/>
      <c r="I3660" s="306"/>
      <c r="L3660" s="305"/>
      <c r="M3660" s="306"/>
      <c r="P3660" s="305"/>
      <c r="Q3660" s="306"/>
    </row>
    <row r="3661" spans="2:17" s="13" customFormat="1" hidden="1" x14ac:dyDescent="0.4">
      <c r="B3661" s="255"/>
      <c r="C3661" s="256"/>
      <c r="D3661" s="305"/>
      <c r="E3661" s="306"/>
      <c r="H3661" s="305"/>
      <c r="I3661" s="306"/>
      <c r="L3661" s="305"/>
      <c r="M3661" s="306"/>
      <c r="P3661" s="305"/>
      <c r="Q3661" s="306"/>
    </row>
    <row r="3662" spans="2:17" s="13" customFormat="1" hidden="1" x14ac:dyDescent="0.4">
      <c r="B3662" s="255"/>
      <c r="C3662" s="256"/>
      <c r="D3662" s="305"/>
      <c r="E3662" s="306"/>
      <c r="H3662" s="305"/>
      <c r="I3662" s="306"/>
      <c r="L3662" s="305"/>
      <c r="M3662" s="306"/>
      <c r="P3662" s="305"/>
      <c r="Q3662" s="306"/>
    </row>
    <row r="3663" spans="2:17" s="13" customFormat="1" hidden="1" x14ac:dyDescent="0.4">
      <c r="B3663" s="255"/>
      <c r="C3663" s="256"/>
      <c r="D3663" s="305"/>
      <c r="E3663" s="306"/>
      <c r="H3663" s="305"/>
      <c r="I3663" s="306"/>
      <c r="L3663" s="305"/>
      <c r="M3663" s="306"/>
      <c r="P3663" s="305"/>
      <c r="Q3663" s="306"/>
    </row>
    <row r="3664" spans="2:17" s="13" customFormat="1" hidden="1" x14ac:dyDescent="0.4">
      <c r="B3664" s="255"/>
      <c r="C3664" s="256"/>
      <c r="D3664" s="305"/>
      <c r="E3664" s="306"/>
      <c r="H3664" s="305"/>
      <c r="I3664" s="306"/>
      <c r="L3664" s="305"/>
      <c r="M3664" s="306"/>
      <c r="P3664" s="305"/>
      <c r="Q3664" s="306"/>
    </row>
    <row r="3665" spans="2:17" s="13" customFormat="1" hidden="1" x14ac:dyDescent="0.4">
      <c r="B3665" s="255"/>
      <c r="C3665" s="256"/>
      <c r="D3665" s="305"/>
      <c r="E3665" s="306"/>
      <c r="H3665" s="305"/>
      <c r="I3665" s="306"/>
      <c r="L3665" s="305"/>
      <c r="M3665" s="306"/>
      <c r="P3665" s="305"/>
      <c r="Q3665" s="306"/>
    </row>
    <row r="3666" spans="2:17" s="13" customFormat="1" hidden="1" x14ac:dyDescent="0.4">
      <c r="B3666" s="255"/>
      <c r="C3666" s="256"/>
      <c r="D3666" s="305"/>
      <c r="E3666" s="306"/>
      <c r="H3666" s="305"/>
      <c r="I3666" s="306"/>
      <c r="L3666" s="305"/>
      <c r="M3666" s="306"/>
      <c r="P3666" s="305"/>
      <c r="Q3666" s="306"/>
    </row>
    <row r="3667" spans="2:17" s="13" customFormat="1" hidden="1" x14ac:dyDescent="0.4">
      <c r="B3667" s="255"/>
      <c r="C3667" s="256"/>
      <c r="D3667" s="305"/>
      <c r="E3667" s="306"/>
      <c r="H3667" s="305"/>
      <c r="I3667" s="306"/>
      <c r="L3667" s="305"/>
      <c r="M3667" s="306"/>
      <c r="P3667" s="305"/>
      <c r="Q3667" s="306"/>
    </row>
    <row r="3668" spans="2:17" s="13" customFormat="1" hidden="1" x14ac:dyDescent="0.4">
      <c r="B3668" s="255"/>
      <c r="C3668" s="256"/>
      <c r="D3668" s="305"/>
      <c r="E3668" s="306"/>
      <c r="H3668" s="305"/>
      <c r="I3668" s="306"/>
      <c r="L3668" s="305"/>
      <c r="M3668" s="306"/>
      <c r="P3668" s="305"/>
      <c r="Q3668" s="306"/>
    </row>
    <row r="3669" spans="2:17" s="13" customFormat="1" hidden="1" x14ac:dyDescent="0.4">
      <c r="B3669" s="255"/>
      <c r="C3669" s="256"/>
      <c r="D3669" s="305"/>
      <c r="E3669" s="306"/>
      <c r="H3669" s="305"/>
      <c r="I3669" s="306"/>
      <c r="L3669" s="305"/>
      <c r="M3669" s="306"/>
      <c r="P3669" s="305"/>
      <c r="Q3669" s="306"/>
    </row>
    <row r="3670" spans="2:17" s="13" customFormat="1" hidden="1" x14ac:dyDescent="0.4">
      <c r="B3670" s="255"/>
      <c r="C3670" s="256"/>
      <c r="D3670" s="305"/>
      <c r="E3670" s="306"/>
      <c r="H3670" s="305"/>
      <c r="I3670" s="306"/>
      <c r="L3670" s="305"/>
      <c r="M3670" s="306"/>
      <c r="P3670" s="305"/>
      <c r="Q3670" s="306"/>
    </row>
    <row r="3671" spans="2:17" s="13" customFormat="1" hidden="1" x14ac:dyDescent="0.4">
      <c r="B3671" s="255"/>
      <c r="C3671" s="256"/>
      <c r="D3671" s="305"/>
      <c r="E3671" s="306"/>
      <c r="H3671" s="305"/>
      <c r="I3671" s="306"/>
      <c r="L3671" s="305"/>
      <c r="M3671" s="306"/>
      <c r="P3671" s="305"/>
      <c r="Q3671" s="306"/>
    </row>
    <row r="3672" spans="2:17" s="13" customFormat="1" hidden="1" x14ac:dyDescent="0.4">
      <c r="B3672" s="255"/>
      <c r="C3672" s="256"/>
      <c r="D3672" s="305"/>
      <c r="E3672" s="306"/>
      <c r="H3672" s="305"/>
      <c r="I3672" s="306"/>
      <c r="L3672" s="305"/>
      <c r="M3672" s="306"/>
      <c r="P3672" s="305"/>
      <c r="Q3672" s="306"/>
    </row>
    <row r="3673" spans="2:17" s="13" customFormat="1" hidden="1" x14ac:dyDescent="0.4">
      <c r="B3673" s="255"/>
      <c r="C3673" s="256"/>
      <c r="D3673" s="305"/>
      <c r="E3673" s="306"/>
      <c r="H3673" s="305"/>
      <c r="I3673" s="306"/>
      <c r="L3673" s="305"/>
      <c r="M3673" s="306"/>
      <c r="P3673" s="305"/>
      <c r="Q3673" s="306"/>
    </row>
    <row r="3674" spans="2:17" s="13" customFormat="1" hidden="1" x14ac:dyDescent="0.4">
      <c r="B3674" s="255"/>
      <c r="C3674" s="256"/>
      <c r="D3674" s="305"/>
      <c r="E3674" s="306"/>
      <c r="H3674" s="305"/>
      <c r="I3674" s="306"/>
      <c r="L3674" s="305"/>
      <c r="M3674" s="306"/>
      <c r="P3674" s="305"/>
      <c r="Q3674" s="306"/>
    </row>
    <row r="3675" spans="2:17" s="13" customFormat="1" hidden="1" x14ac:dyDescent="0.4">
      <c r="B3675" s="255"/>
      <c r="C3675" s="256"/>
      <c r="D3675" s="305"/>
      <c r="E3675" s="306"/>
      <c r="H3675" s="305"/>
      <c r="I3675" s="306"/>
      <c r="L3675" s="305"/>
      <c r="M3675" s="306"/>
      <c r="P3675" s="305"/>
      <c r="Q3675" s="306"/>
    </row>
    <row r="3676" spans="2:17" s="13" customFormat="1" hidden="1" x14ac:dyDescent="0.4">
      <c r="B3676" s="255"/>
      <c r="C3676" s="256"/>
      <c r="D3676" s="305"/>
      <c r="E3676" s="306"/>
      <c r="H3676" s="305"/>
      <c r="I3676" s="306"/>
      <c r="L3676" s="305"/>
      <c r="M3676" s="306"/>
      <c r="P3676" s="305"/>
      <c r="Q3676" s="306"/>
    </row>
    <row r="3677" spans="2:17" s="13" customFormat="1" hidden="1" x14ac:dyDescent="0.4">
      <c r="B3677" s="255"/>
      <c r="C3677" s="256"/>
      <c r="D3677" s="305"/>
      <c r="E3677" s="306"/>
      <c r="H3677" s="305"/>
      <c r="I3677" s="306"/>
      <c r="L3677" s="305"/>
      <c r="M3677" s="306"/>
      <c r="P3677" s="305"/>
      <c r="Q3677" s="306"/>
    </row>
    <row r="3678" spans="2:17" s="13" customFormat="1" hidden="1" x14ac:dyDescent="0.4">
      <c r="B3678" s="255"/>
      <c r="C3678" s="256"/>
      <c r="D3678" s="305"/>
      <c r="E3678" s="306"/>
      <c r="H3678" s="305"/>
      <c r="I3678" s="306"/>
      <c r="L3678" s="305"/>
      <c r="M3678" s="306"/>
      <c r="P3678" s="305"/>
      <c r="Q3678" s="306"/>
    </row>
    <row r="3679" spans="2:17" s="13" customFormat="1" hidden="1" x14ac:dyDescent="0.4">
      <c r="B3679" s="255"/>
      <c r="C3679" s="256"/>
      <c r="D3679" s="305"/>
      <c r="E3679" s="306"/>
      <c r="H3679" s="305"/>
      <c r="I3679" s="306"/>
      <c r="L3679" s="305"/>
      <c r="M3679" s="306"/>
      <c r="P3679" s="305"/>
      <c r="Q3679" s="306"/>
    </row>
    <row r="3680" spans="2:17" s="13" customFormat="1" hidden="1" x14ac:dyDescent="0.4">
      <c r="B3680" s="255"/>
      <c r="C3680" s="256"/>
      <c r="D3680" s="305"/>
      <c r="E3680" s="306"/>
      <c r="H3680" s="305"/>
      <c r="I3680" s="306"/>
      <c r="L3680" s="305"/>
      <c r="M3680" s="306"/>
      <c r="P3680" s="305"/>
      <c r="Q3680" s="306"/>
    </row>
    <row r="3681" spans="2:17" s="13" customFormat="1" hidden="1" x14ac:dyDescent="0.4">
      <c r="B3681" s="255"/>
      <c r="C3681" s="256"/>
      <c r="D3681" s="305"/>
      <c r="E3681" s="306"/>
      <c r="H3681" s="305"/>
      <c r="I3681" s="306"/>
      <c r="L3681" s="305"/>
      <c r="M3681" s="306"/>
      <c r="P3681" s="305"/>
      <c r="Q3681" s="306"/>
    </row>
    <row r="3682" spans="2:17" s="13" customFormat="1" hidden="1" x14ac:dyDescent="0.4">
      <c r="B3682" s="255"/>
      <c r="C3682" s="256"/>
      <c r="D3682" s="305"/>
      <c r="E3682" s="306"/>
      <c r="H3682" s="305"/>
      <c r="I3682" s="306"/>
      <c r="L3682" s="305"/>
      <c r="M3682" s="306"/>
      <c r="P3682" s="305"/>
      <c r="Q3682" s="306"/>
    </row>
    <row r="3683" spans="2:17" s="13" customFormat="1" hidden="1" x14ac:dyDescent="0.4">
      <c r="B3683" s="255"/>
      <c r="C3683" s="256"/>
      <c r="D3683" s="305"/>
      <c r="E3683" s="306"/>
      <c r="H3683" s="305"/>
      <c r="I3683" s="306"/>
      <c r="L3683" s="305"/>
      <c r="M3683" s="306"/>
      <c r="P3683" s="305"/>
      <c r="Q3683" s="306"/>
    </row>
    <row r="3684" spans="2:17" s="13" customFormat="1" hidden="1" x14ac:dyDescent="0.4">
      <c r="B3684" s="255"/>
      <c r="C3684" s="256"/>
      <c r="D3684" s="305"/>
      <c r="E3684" s="306"/>
      <c r="H3684" s="305"/>
      <c r="I3684" s="306"/>
      <c r="L3684" s="305"/>
      <c r="M3684" s="306"/>
      <c r="P3684" s="305"/>
      <c r="Q3684" s="306"/>
    </row>
    <row r="3685" spans="2:17" s="13" customFormat="1" hidden="1" x14ac:dyDescent="0.4">
      <c r="B3685" s="255"/>
      <c r="C3685" s="256"/>
      <c r="D3685" s="305"/>
      <c r="E3685" s="306"/>
      <c r="H3685" s="305"/>
      <c r="I3685" s="306"/>
      <c r="L3685" s="305"/>
      <c r="M3685" s="306"/>
      <c r="P3685" s="305"/>
      <c r="Q3685" s="306"/>
    </row>
    <row r="3686" spans="2:17" s="13" customFormat="1" hidden="1" x14ac:dyDescent="0.4">
      <c r="B3686" s="255"/>
      <c r="C3686" s="256"/>
      <c r="D3686" s="305"/>
      <c r="E3686" s="306"/>
      <c r="H3686" s="305"/>
      <c r="I3686" s="306"/>
      <c r="L3686" s="305"/>
      <c r="M3686" s="306"/>
      <c r="P3686" s="305"/>
      <c r="Q3686" s="306"/>
    </row>
    <row r="3687" spans="2:17" s="13" customFormat="1" hidden="1" x14ac:dyDescent="0.4">
      <c r="B3687" s="255"/>
      <c r="C3687" s="256"/>
      <c r="D3687" s="305"/>
      <c r="E3687" s="306"/>
      <c r="H3687" s="305"/>
      <c r="I3687" s="306"/>
      <c r="L3687" s="305"/>
      <c r="M3687" s="306"/>
      <c r="P3687" s="305"/>
      <c r="Q3687" s="306"/>
    </row>
    <row r="3688" spans="2:17" s="13" customFormat="1" hidden="1" x14ac:dyDescent="0.4">
      <c r="B3688" s="255"/>
      <c r="C3688" s="256"/>
      <c r="D3688" s="305"/>
      <c r="E3688" s="306"/>
      <c r="H3688" s="305"/>
      <c r="I3688" s="306"/>
      <c r="L3688" s="305"/>
      <c r="M3688" s="306"/>
      <c r="P3688" s="305"/>
      <c r="Q3688" s="306"/>
    </row>
    <row r="3689" spans="2:17" s="13" customFormat="1" hidden="1" x14ac:dyDescent="0.4">
      <c r="B3689" s="255"/>
      <c r="C3689" s="256"/>
      <c r="D3689" s="305"/>
      <c r="E3689" s="306"/>
      <c r="H3689" s="305"/>
      <c r="I3689" s="306"/>
      <c r="L3689" s="305"/>
      <c r="M3689" s="306"/>
      <c r="P3689" s="305"/>
      <c r="Q3689" s="306"/>
    </row>
    <row r="3690" spans="2:17" s="13" customFormat="1" hidden="1" x14ac:dyDescent="0.4">
      <c r="B3690" s="255"/>
      <c r="C3690" s="256"/>
      <c r="D3690" s="305"/>
      <c r="E3690" s="306"/>
      <c r="H3690" s="305"/>
      <c r="I3690" s="306"/>
      <c r="L3690" s="305"/>
      <c r="M3690" s="306"/>
      <c r="P3690" s="305"/>
      <c r="Q3690" s="306"/>
    </row>
    <row r="3691" spans="2:17" s="13" customFormat="1" hidden="1" x14ac:dyDescent="0.4">
      <c r="B3691" s="255"/>
      <c r="C3691" s="256"/>
      <c r="D3691" s="305"/>
      <c r="E3691" s="306"/>
      <c r="H3691" s="305"/>
      <c r="I3691" s="306"/>
      <c r="L3691" s="305"/>
      <c r="M3691" s="306"/>
      <c r="P3691" s="305"/>
      <c r="Q3691" s="306"/>
    </row>
    <row r="3692" spans="2:17" s="13" customFormat="1" hidden="1" x14ac:dyDescent="0.4">
      <c r="B3692" s="255"/>
      <c r="C3692" s="256"/>
      <c r="D3692" s="305"/>
      <c r="E3692" s="306"/>
      <c r="H3692" s="305"/>
      <c r="I3692" s="306"/>
      <c r="L3692" s="305"/>
      <c r="M3692" s="306"/>
      <c r="P3692" s="305"/>
      <c r="Q3692" s="306"/>
    </row>
    <row r="3693" spans="2:17" s="13" customFormat="1" hidden="1" x14ac:dyDescent="0.4">
      <c r="B3693" s="255"/>
      <c r="C3693" s="256"/>
      <c r="D3693" s="305"/>
      <c r="E3693" s="306"/>
      <c r="H3693" s="305"/>
      <c r="I3693" s="306"/>
      <c r="L3693" s="305"/>
      <c r="M3693" s="306"/>
      <c r="P3693" s="305"/>
      <c r="Q3693" s="306"/>
    </row>
    <row r="3694" spans="2:17" s="13" customFormat="1" hidden="1" x14ac:dyDescent="0.4">
      <c r="B3694" s="255"/>
      <c r="C3694" s="256"/>
      <c r="D3694" s="305"/>
      <c r="E3694" s="306"/>
      <c r="H3694" s="305"/>
      <c r="I3694" s="306"/>
      <c r="L3694" s="305"/>
      <c r="M3694" s="306"/>
      <c r="P3694" s="305"/>
      <c r="Q3694" s="306"/>
    </row>
    <row r="3695" spans="2:17" s="13" customFormat="1" hidden="1" x14ac:dyDescent="0.4">
      <c r="B3695" s="255"/>
      <c r="C3695" s="256"/>
      <c r="D3695" s="305"/>
      <c r="E3695" s="306"/>
      <c r="H3695" s="305"/>
      <c r="I3695" s="306"/>
      <c r="L3695" s="305"/>
      <c r="M3695" s="306"/>
      <c r="P3695" s="305"/>
      <c r="Q3695" s="306"/>
    </row>
    <row r="3696" spans="2:17" s="13" customFormat="1" hidden="1" x14ac:dyDescent="0.4">
      <c r="B3696" s="255"/>
      <c r="C3696" s="256"/>
      <c r="D3696" s="305"/>
      <c r="E3696" s="306"/>
      <c r="H3696" s="305"/>
      <c r="I3696" s="306"/>
      <c r="L3696" s="305"/>
      <c r="M3696" s="306"/>
      <c r="P3696" s="305"/>
      <c r="Q3696" s="306"/>
    </row>
    <row r="3697" spans="2:17" s="13" customFormat="1" hidden="1" x14ac:dyDescent="0.4">
      <c r="B3697" s="255"/>
      <c r="C3697" s="256"/>
      <c r="D3697" s="305"/>
      <c r="E3697" s="306"/>
      <c r="H3697" s="305"/>
      <c r="I3697" s="306"/>
      <c r="L3697" s="305"/>
      <c r="M3697" s="306"/>
      <c r="P3697" s="305"/>
      <c r="Q3697" s="306"/>
    </row>
    <row r="3698" spans="2:17" s="13" customFormat="1" hidden="1" x14ac:dyDescent="0.4">
      <c r="B3698" s="255"/>
      <c r="C3698" s="256"/>
      <c r="D3698" s="305"/>
      <c r="E3698" s="306"/>
      <c r="H3698" s="305"/>
      <c r="I3698" s="306"/>
      <c r="L3698" s="305"/>
      <c r="M3698" s="306"/>
      <c r="P3698" s="305"/>
      <c r="Q3698" s="306"/>
    </row>
    <row r="3699" spans="2:17" s="13" customFormat="1" hidden="1" x14ac:dyDescent="0.4">
      <c r="B3699" s="255"/>
      <c r="C3699" s="256"/>
      <c r="D3699" s="305"/>
      <c r="E3699" s="306"/>
      <c r="H3699" s="305"/>
      <c r="I3699" s="306"/>
      <c r="L3699" s="305"/>
      <c r="M3699" s="306"/>
      <c r="P3699" s="305"/>
      <c r="Q3699" s="306"/>
    </row>
    <row r="3700" spans="2:17" s="13" customFormat="1" hidden="1" x14ac:dyDescent="0.4">
      <c r="B3700" s="255"/>
      <c r="C3700" s="256"/>
      <c r="D3700" s="305"/>
      <c r="E3700" s="306"/>
      <c r="H3700" s="305"/>
      <c r="I3700" s="306"/>
      <c r="L3700" s="305"/>
      <c r="M3700" s="306"/>
      <c r="P3700" s="305"/>
      <c r="Q3700" s="306"/>
    </row>
    <row r="3701" spans="2:17" s="13" customFormat="1" hidden="1" x14ac:dyDescent="0.4">
      <c r="B3701" s="255"/>
      <c r="C3701" s="256"/>
      <c r="D3701" s="305"/>
      <c r="E3701" s="306"/>
      <c r="H3701" s="305"/>
      <c r="I3701" s="306"/>
      <c r="L3701" s="305"/>
      <c r="M3701" s="306"/>
      <c r="P3701" s="305"/>
      <c r="Q3701" s="306"/>
    </row>
    <row r="3702" spans="2:17" s="13" customFormat="1" hidden="1" x14ac:dyDescent="0.4">
      <c r="B3702" s="255"/>
      <c r="C3702" s="256"/>
      <c r="D3702" s="305"/>
      <c r="E3702" s="306"/>
      <c r="H3702" s="305"/>
      <c r="I3702" s="306"/>
      <c r="L3702" s="305"/>
      <c r="M3702" s="306"/>
      <c r="P3702" s="305"/>
      <c r="Q3702" s="306"/>
    </row>
    <row r="3703" spans="2:17" s="13" customFormat="1" hidden="1" x14ac:dyDescent="0.4">
      <c r="B3703" s="255"/>
      <c r="C3703" s="256"/>
      <c r="D3703" s="305"/>
      <c r="E3703" s="306"/>
      <c r="H3703" s="305"/>
      <c r="I3703" s="306"/>
      <c r="L3703" s="305"/>
      <c r="M3703" s="306"/>
      <c r="P3703" s="305"/>
      <c r="Q3703" s="306"/>
    </row>
    <row r="3704" spans="2:17" s="13" customFormat="1" hidden="1" x14ac:dyDescent="0.4">
      <c r="B3704" s="255"/>
      <c r="C3704" s="256"/>
      <c r="D3704" s="305"/>
      <c r="E3704" s="306"/>
      <c r="H3704" s="305"/>
      <c r="I3704" s="306"/>
      <c r="L3704" s="305"/>
      <c r="M3704" s="306"/>
      <c r="P3704" s="305"/>
      <c r="Q3704" s="306"/>
    </row>
    <row r="3705" spans="2:17" s="13" customFormat="1" hidden="1" x14ac:dyDescent="0.4">
      <c r="B3705" s="255"/>
      <c r="C3705" s="256"/>
      <c r="D3705" s="305"/>
      <c r="E3705" s="306"/>
      <c r="H3705" s="305"/>
      <c r="I3705" s="306"/>
      <c r="L3705" s="305"/>
      <c r="M3705" s="306"/>
      <c r="P3705" s="305"/>
      <c r="Q3705" s="306"/>
    </row>
    <row r="3706" spans="2:17" s="13" customFormat="1" hidden="1" x14ac:dyDescent="0.4">
      <c r="B3706" s="255"/>
      <c r="C3706" s="256"/>
      <c r="D3706" s="305"/>
      <c r="E3706" s="306"/>
      <c r="H3706" s="305"/>
      <c r="I3706" s="306"/>
      <c r="L3706" s="305"/>
      <c r="M3706" s="306"/>
      <c r="P3706" s="305"/>
      <c r="Q3706" s="306"/>
    </row>
    <row r="3707" spans="2:17" s="13" customFormat="1" hidden="1" x14ac:dyDescent="0.4">
      <c r="B3707" s="255"/>
      <c r="C3707" s="256"/>
      <c r="D3707" s="305"/>
      <c r="E3707" s="306"/>
      <c r="H3707" s="305"/>
      <c r="I3707" s="306"/>
      <c r="L3707" s="305"/>
      <c r="M3707" s="306"/>
      <c r="P3707" s="305"/>
      <c r="Q3707" s="306"/>
    </row>
    <row r="3708" spans="2:17" s="13" customFormat="1" hidden="1" x14ac:dyDescent="0.4">
      <c r="B3708" s="255"/>
      <c r="C3708" s="256"/>
      <c r="D3708" s="305"/>
      <c r="E3708" s="306"/>
      <c r="H3708" s="305"/>
      <c r="I3708" s="306"/>
      <c r="L3708" s="305"/>
      <c r="M3708" s="306"/>
      <c r="P3708" s="305"/>
      <c r="Q3708" s="306"/>
    </row>
    <row r="3709" spans="2:17" s="13" customFormat="1" hidden="1" x14ac:dyDescent="0.4">
      <c r="B3709" s="255"/>
      <c r="C3709" s="256"/>
      <c r="D3709" s="305"/>
      <c r="E3709" s="306"/>
      <c r="H3709" s="305"/>
      <c r="I3709" s="306"/>
      <c r="L3709" s="305"/>
      <c r="M3709" s="306"/>
      <c r="P3709" s="305"/>
      <c r="Q3709" s="306"/>
    </row>
    <row r="3710" spans="2:17" s="13" customFormat="1" hidden="1" x14ac:dyDescent="0.4">
      <c r="B3710" s="255"/>
      <c r="C3710" s="256"/>
      <c r="D3710" s="305"/>
      <c r="E3710" s="306"/>
      <c r="H3710" s="305"/>
      <c r="I3710" s="306"/>
      <c r="L3710" s="305"/>
      <c r="M3710" s="306"/>
      <c r="P3710" s="305"/>
      <c r="Q3710" s="306"/>
    </row>
    <row r="3711" spans="2:17" s="13" customFormat="1" hidden="1" x14ac:dyDescent="0.4">
      <c r="B3711" s="255"/>
      <c r="C3711" s="256"/>
      <c r="D3711" s="305"/>
      <c r="E3711" s="306"/>
      <c r="H3711" s="305"/>
      <c r="I3711" s="306"/>
      <c r="L3711" s="305"/>
      <c r="M3711" s="306"/>
      <c r="P3711" s="305"/>
      <c r="Q3711" s="306"/>
    </row>
    <row r="3712" spans="2:17" s="13" customFormat="1" hidden="1" x14ac:dyDescent="0.4">
      <c r="B3712" s="255"/>
      <c r="C3712" s="256"/>
      <c r="D3712" s="305"/>
      <c r="E3712" s="306"/>
      <c r="H3712" s="305"/>
      <c r="I3712" s="306"/>
      <c r="L3712" s="305"/>
      <c r="M3712" s="306"/>
      <c r="P3712" s="305"/>
      <c r="Q3712" s="306"/>
    </row>
    <row r="3713" spans="2:17" s="13" customFormat="1" hidden="1" x14ac:dyDescent="0.4">
      <c r="B3713" s="255"/>
      <c r="C3713" s="256"/>
      <c r="D3713" s="305"/>
      <c r="E3713" s="306"/>
      <c r="H3713" s="305"/>
      <c r="I3713" s="306"/>
      <c r="L3713" s="305"/>
      <c r="M3713" s="306"/>
      <c r="P3713" s="305"/>
      <c r="Q3713" s="306"/>
    </row>
    <row r="3714" spans="2:17" s="13" customFormat="1" hidden="1" x14ac:dyDescent="0.4">
      <c r="B3714" s="255"/>
      <c r="C3714" s="256"/>
      <c r="D3714" s="305"/>
      <c r="E3714" s="306"/>
      <c r="H3714" s="305"/>
      <c r="I3714" s="306"/>
      <c r="L3714" s="305"/>
      <c r="M3714" s="306"/>
      <c r="P3714" s="305"/>
      <c r="Q3714" s="306"/>
    </row>
    <row r="3715" spans="2:17" s="13" customFormat="1" hidden="1" x14ac:dyDescent="0.4">
      <c r="B3715" s="255"/>
      <c r="C3715" s="256"/>
      <c r="D3715" s="305"/>
      <c r="E3715" s="306"/>
      <c r="H3715" s="305"/>
      <c r="I3715" s="306"/>
      <c r="L3715" s="305"/>
      <c r="M3715" s="306"/>
      <c r="P3715" s="305"/>
      <c r="Q3715" s="306"/>
    </row>
    <row r="3716" spans="2:17" s="13" customFormat="1" hidden="1" x14ac:dyDescent="0.4">
      <c r="B3716" s="255"/>
      <c r="C3716" s="256"/>
      <c r="D3716" s="305"/>
      <c r="E3716" s="306"/>
      <c r="H3716" s="305"/>
      <c r="I3716" s="306"/>
      <c r="L3716" s="305"/>
      <c r="M3716" s="306"/>
      <c r="P3716" s="305"/>
      <c r="Q3716" s="306"/>
    </row>
    <row r="3717" spans="2:17" s="13" customFormat="1" hidden="1" x14ac:dyDescent="0.4">
      <c r="B3717" s="255"/>
      <c r="C3717" s="256"/>
      <c r="D3717" s="305"/>
      <c r="E3717" s="306"/>
      <c r="H3717" s="305"/>
      <c r="I3717" s="306"/>
      <c r="L3717" s="305"/>
      <c r="M3717" s="306"/>
      <c r="P3717" s="305"/>
      <c r="Q3717" s="306"/>
    </row>
    <row r="3718" spans="2:17" s="13" customFormat="1" hidden="1" x14ac:dyDescent="0.4">
      <c r="B3718" s="255"/>
      <c r="C3718" s="256"/>
      <c r="D3718" s="305"/>
      <c r="E3718" s="306"/>
      <c r="H3718" s="305"/>
      <c r="I3718" s="306"/>
      <c r="L3718" s="305"/>
      <c r="M3718" s="306"/>
      <c r="P3718" s="305"/>
      <c r="Q3718" s="306"/>
    </row>
    <row r="3719" spans="2:17" s="13" customFormat="1" hidden="1" x14ac:dyDescent="0.4">
      <c r="B3719" s="255"/>
      <c r="C3719" s="256"/>
      <c r="D3719" s="305"/>
      <c r="E3719" s="306"/>
      <c r="H3719" s="305"/>
      <c r="I3719" s="306"/>
      <c r="L3719" s="305"/>
      <c r="M3719" s="306"/>
      <c r="P3719" s="305"/>
      <c r="Q3719" s="306"/>
    </row>
    <row r="3720" spans="2:17" s="13" customFormat="1" hidden="1" x14ac:dyDescent="0.4">
      <c r="B3720" s="255"/>
      <c r="C3720" s="256"/>
      <c r="D3720" s="305"/>
      <c r="E3720" s="306"/>
      <c r="H3720" s="305"/>
      <c r="I3720" s="306"/>
      <c r="L3720" s="305"/>
      <c r="M3720" s="306"/>
      <c r="P3720" s="305"/>
      <c r="Q3720" s="306"/>
    </row>
    <row r="3721" spans="2:17" s="13" customFormat="1" hidden="1" x14ac:dyDescent="0.4">
      <c r="B3721" s="255"/>
      <c r="C3721" s="256"/>
      <c r="D3721" s="305"/>
      <c r="E3721" s="306"/>
      <c r="H3721" s="305"/>
      <c r="I3721" s="306"/>
      <c r="L3721" s="305"/>
      <c r="M3721" s="306"/>
      <c r="P3721" s="305"/>
      <c r="Q3721" s="306"/>
    </row>
    <row r="3722" spans="2:17" s="13" customFormat="1" hidden="1" x14ac:dyDescent="0.4">
      <c r="B3722" s="255"/>
      <c r="C3722" s="256"/>
      <c r="D3722" s="305"/>
      <c r="E3722" s="306"/>
      <c r="H3722" s="305"/>
      <c r="I3722" s="306"/>
      <c r="L3722" s="305"/>
      <c r="M3722" s="306"/>
      <c r="P3722" s="305"/>
      <c r="Q3722" s="306"/>
    </row>
    <row r="3723" spans="2:17" s="13" customFormat="1" hidden="1" x14ac:dyDescent="0.4">
      <c r="B3723" s="255"/>
      <c r="C3723" s="256"/>
      <c r="D3723" s="305"/>
      <c r="E3723" s="306"/>
      <c r="H3723" s="305"/>
      <c r="I3723" s="306"/>
      <c r="L3723" s="305"/>
      <c r="M3723" s="306"/>
      <c r="P3723" s="305"/>
      <c r="Q3723" s="306"/>
    </row>
    <row r="3724" spans="2:17" s="13" customFormat="1" hidden="1" x14ac:dyDescent="0.4">
      <c r="B3724" s="255"/>
      <c r="C3724" s="256"/>
      <c r="D3724" s="305"/>
      <c r="E3724" s="306"/>
      <c r="H3724" s="305"/>
      <c r="I3724" s="306"/>
      <c r="L3724" s="305"/>
      <c r="M3724" s="306"/>
      <c r="P3724" s="305"/>
      <c r="Q3724" s="306"/>
    </row>
    <row r="3725" spans="2:17" s="13" customFormat="1" hidden="1" x14ac:dyDescent="0.4">
      <c r="B3725" s="255"/>
      <c r="C3725" s="256"/>
      <c r="D3725" s="305"/>
      <c r="E3725" s="306"/>
      <c r="H3725" s="305"/>
      <c r="I3725" s="306"/>
      <c r="L3725" s="305"/>
      <c r="M3725" s="306"/>
      <c r="P3725" s="305"/>
      <c r="Q3725" s="306"/>
    </row>
    <row r="3726" spans="2:17" s="13" customFormat="1" hidden="1" x14ac:dyDescent="0.4">
      <c r="B3726" s="255"/>
      <c r="C3726" s="256"/>
      <c r="D3726" s="305"/>
      <c r="E3726" s="306"/>
      <c r="H3726" s="305"/>
      <c r="I3726" s="306"/>
      <c r="L3726" s="305"/>
      <c r="M3726" s="306"/>
      <c r="P3726" s="305"/>
      <c r="Q3726" s="306"/>
    </row>
    <row r="3727" spans="2:17" s="13" customFormat="1" hidden="1" x14ac:dyDescent="0.4">
      <c r="B3727" s="255"/>
      <c r="C3727" s="256"/>
      <c r="D3727" s="305"/>
      <c r="E3727" s="306"/>
      <c r="H3727" s="305"/>
      <c r="I3727" s="306"/>
      <c r="L3727" s="305"/>
      <c r="M3727" s="306"/>
      <c r="P3727" s="305"/>
      <c r="Q3727" s="306"/>
    </row>
    <row r="3728" spans="2:17" s="13" customFormat="1" hidden="1" x14ac:dyDescent="0.4">
      <c r="B3728" s="255"/>
      <c r="C3728" s="256"/>
      <c r="D3728" s="305"/>
      <c r="E3728" s="306"/>
      <c r="H3728" s="305"/>
      <c r="I3728" s="306"/>
      <c r="L3728" s="305"/>
      <c r="M3728" s="306"/>
      <c r="P3728" s="305"/>
      <c r="Q3728" s="306"/>
    </row>
    <row r="3729" spans="2:17" s="13" customFormat="1" hidden="1" x14ac:dyDescent="0.4">
      <c r="B3729" s="255"/>
      <c r="C3729" s="256"/>
      <c r="D3729" s="305"/>
      <c r="E3729" s="306"/>
      <c r="H3729" s="305"/>
      <c r="I3729" s="306"/>
      <c r="L3729" s="305"/>
      <c r="M3729" s="306"/>
      <c r="P3729" s="305"/>
      <c r="Q3729" s="306"/>
    </row>
    <row r="3730" spans="2:17" s="13" customFormat="1" hidden="1" x14ac:dyDescent="0.4">
      <c r="B3730" s="255"/>
      <c r="C3730" s="256"/>
      <c r="D3730" s="305"/>
      <c r="E3730" s="306"/>
      <c r="H3730" s="305"/>
      <c r="I3730" s="306"/>
      <c r="L3730" s="305"/>
      <c r="M3730" s="306"/>
      <c r="P3730" s="305"/>
      <c r="Q3730" s="306"/>
    </row>
    <row r="3731" spans="2:17" s="13" customFormat="1" hidden="1" x14ac:dyDescent="0.4">
      <c r="B3731" s="255"/>
      <c r="C3731" s="256"/>
      <c r="D3731" s="305"/>
      <c r="E3731" s="306"/>
      <c r="H3731" s="305"/>
      <c r="I3731" s="306"/>
      <c r="L3731" s="305"/>
      <c r="M3731" s="306"/>
      <c r="P3731" s="305"/>
      <c r="Q3731" s="306"/>
    </row>
    <row r="3732" spans="2:17" s="13" customFormat="1" hidden="1" x14ac:dyDescent="0.4">
      <c r="B3732" s="255"/>
      <c r="C3732" s="256"/>
      <c r="D3732" s="305"/>
      <c r="E3732" s="306"/>
      <c r="H3732" s="305"/>
      <c r="I3732" s="306"/>
      <c r="L3732" s="305"/>
      <c r="M3732" s="306"/>
      <c r="P3732" s="305"/>
      <c r="Q3732" s="306"/>
    </row>
    <row r="3733" spans="2:17" s="13" customFormat="1" hidden="1" x14ac:dyDescent="0.4">
      <c r="B3733" s="255"/>
      <c r="C3733" s="256"/>
      <c r="D3733" s="305"/>
      <c r="E3733" s="306"/>
      <c r="H3733" s="305"/>
      <c r="I3733" s="306"/>
      <c r="L3733" s="305"/>
      <c r="M3733" s="306"/>
      <c r="P3733" s="305"/>
      <c r="Q3733" s="306"/>
    </row>
    <row r="3734" spans="2:17" s="13" customFormat="1" hidden="1" x14ac:dyDescent="0.4">
      <c r="B3734" s="255"/>
      <c r="C3734" s="256"/>
      <c r="D3734" s="305"/>
      <c r="E3734" s="306"/>
      <c r="H3734" s="305"/>
      <c r="I3734" s="306"/>
      <c r="L3734" s="305"/>
      <c r="M3734" s="306"/>
      <c r="P3734" s="305"/>
      <c r="Q3734" s="306"/>
    </row>
    <row r="3735" spans="2:17" s="13" customFormat="1" hidden="1" x14ac:dyDescent="0.4">
      <c r="B3735" s="255"/>
      <c r="C3735" s="256"/>
      <c r="D3735" s="305"/>
      <c r="E3735" s="306"/>
      <c r="H3735" s="305"/>
      <c r="I3735" s="306"/>
      <c r="L3735" s="305"/>
      <c r="M3735" s="306"/>
      <c r="P3735" s="305"/>
      <c r="Q3735" s="306"/>
    </row>
    <row r="3736" spans="2:17" s="13" customFormat="1" hidden="1" x14ac:dyDescent="0.4">
      <c r="B3736" s="255"/>
      <c r="C3736" s="256"/>
      <c r="D3736" s="305"/>
      <c r="E3736" s="306"/>
      <c r="H3736" s="305"/>
      <c r="I3736" s="306"/>
      <c r="L3736" s="305"/>
      <c r="M3736" s="306"/>
      <c r="P3736" s="305"/>
      <c r="Q3736" s="306"/>
    </row>
    <row r="3737" spans="2:17" s="13" customFormat="1" hidden="1" x14ac:dyDescent="0.4">
      <c r="B3737" s="255"/>
      <c r="C3737" s="256"/>
      <c r="D3737" s="305"/>
      <c r="E3737" s="306"/>
      <c r="H3737" s="305"/>
      <c r="I3737" s="306"/>
      <c r="L3737" s="305"/>
      <c r="M3737" s="306"/>
      <c r="P3737" s="305"/>
      <c r="Q3737" s="306"/>
    </row>
    <row r="3738" spans="2:17" s="13" customFormat="1" hidden="1" x14ac:dyDescent="0.4">
      <c r="B3738" s="255"/>
      <c r="C3738" s="256"/>
      <c r="D3738" s="305"/>
      <c r="E3738" s="306"/>
      <c r="H3738" s="305"/>
      <c r="I3738" s="306"/>
      <c r="L3738" s="305"/>
      <c r="M3738" s="306"/>
      <c r="P3738" s="305"/>
      <c r="Q3738" s="306"/>
    </row>
    <row r="3739" spans="2:17" s="13" customFormat="1" hidden="1" x14ac:dyDescent="0.4">
      <c r="B3739" s="255"/>
      <c r="C3739" s="256"/>
      <c r="D3739" s="305"/>
      <c r="E3739" s="306"/>
      <c r="H3739" s="305"/>
      <c r="I3739" s="306"/>
      <c r="L3739" s="305"/>
      <c r="M3739" s="306"/>
      <c r="P3739" s="305"/>
      <c r="Q3739" s="306"/>
    </row>
    <row r="3740" spans="2:17" s="13" customFormat="1" hidden="1" x14ac:dyDescent="0.4">
      <c r="B3740" s="255"/>
      <c r="C3740" s="256"/>
      <c r="D3740" s="305"/>
      <c r="E3740" s="306"/>
      <c r="H3740" s="305"/>
      <c r="I3740" s="306"/>
      <c r="L3740" s="305"/>
      <c r="M3740" s="306"/>
      <c r="P3740" s="305"/>
      <c r="Q3740" s="306"/>
    </row>
    <row r="3741" spans="2:17" s="13" customFormat="1" hidden="1" x14ac:dyDescent="0.4">
      <c r="B3741" s="255"/>
      <c r="C3741" s="256"/>
      <c r="D3741" s="305"/>
      <c r="E3741" s="306"/>
      <c r="H3741" s="305"/>
      <c r="I3741" s="306"/>
      <c r="L3741" s="305"/>
      <c r="M3741" s="306"/>
      <c r="P3741" s="305"/>
      <c r="Q3741" s="306"/>
    </row>
    <row r="3742" spans="2:17" s="13" customFormat="1" hidden="1" x14ac:dyDescent="0.4">
      <c r="B3742" s="255"/>
      <c r="C3742" s="256"/>
      <c r="D3742" s="305"/>
      <c r="E3742" s="306"/>
      <c r="H3742" s="305"/>
      <c r="I3742" s="306"/>
      <c r="L3742" s="305"/>
      <c r="M3742" s="306"/>
      <c r="P3742" s="305"/>
      <c r="Q3742" s="306"/>
    </row>
    <row r="3743" spans="2:17" s="13" customFormat="1" hidden="1" x14ac:dyDescent="0.4">
      <c r="B3743" s="255"/>
      <c r="C3743" s="256"/>
      <c r="D3743" s="305"/>
      <c r="E3743" s="306"/>
      <c r="H3743" s="305"/>
      <c r="I3743" s="306"/>
      <c r="L3743" s="305"/>
      <c r="M3743" s="306"/>
      <c r="P3743" s="305"/>
      <c r="Q3743" s="306"/>
    </row>
    <row r="3744" spans="2:17" s="13" customFormat="1" hidden="1" x14ac:dyDescent="0.4">
      <c r="B3744" s="255"/>
      <c r="C3744" s="256"/>
      <c r="D3744" s="305"/>
      <c r="E3744" s="306"/>
      <c r="H3744" s="305"/>
      <c r="I3744" s="306"/>
      <c r="L3744" s="305"/>
      <c r="M3744" s="306"/>
      <c r="P3744" s="305"/>
      <c r="Q3744" s="306"/>
    </row>
    <row r="3745" spans="2:17" s="13" customFormat="1" hidden="1" x14ac:dyDescent="0.4">
      <c r="B3745" s="255"/>
      <c r="C3745" s="256"/>
      <c r="D3745" s="305"/>
      <c r="E3745" s="306"/>
      <c r="H3745" s="305"/>
      <c r="I3745" s="306"/>
      <c r="L3745" s="305"/>
      <c r="M3745" s="306"/>
      <c r="P3745" s="305"/>
      <c r="Q3745" s="306"/>
    </row>
    <row r="3746" spans="2:17" s="13" customFormat="1" hidden="1" x14ac:dyDescent="0.4">
      <c r="B3746" s="255"/>
      <c r="C3746" s="256"/>
      <c r="D3746" s="305"/>
      <c r="E3746" s="306"/>
      <c r="H3746" s="305"/>
      <c r="I3746" s="306"/>
      <c r="L3746" s="305"/>
      <c r="M3746" s="306"/>
      <c r="P3746" s="305"/>
      <c r="Q3746" s="306"/>
    </row>
    <row r="3747" spans="2:17" s="13" customFormat="1" hidden="1" x14ac:dyDescent="0.4">
      <c r="B3747" s="255"/>
      <c r="C3747" s="256"/>
      <c r="D3747" s="305"/>
      <c r="E3747" s="306"/>
      <c r="H3747" s="305"/>
      <c r="I3747" s="306"/>
      <c r="L3747" s="305"/>
      <c r="M3747" s="306"/>
      <c r="P3747" s="305"/>
      <c r="Q3747" s="306"/>
    </row>
    <row r="3748" spans="2:17" s="13" customFormat="1" hidden="1" x14ac:dyDescent="0.4">
      <c r="B3748" s="255"/>
      <c r="C3748" s="256"/>
      <c r="D3748" s="305"/>
      <c r="E3748" s="306"/>
      <c r="H3748" s="305"/>
      <c r="I3748" s="306"/>
      <c r="L3748" s="305"/>
      <c r="M3748" s="306"/>
      <c r="P3748" s="305"/>
      <c r="Q3748" s="306"/>
    </row>
    <row r="3749" spans="2:17" s="13" customFormat="1" hidden="1" x14ac:dyDescent="0.4">
      <c r="B3749" s="255"/>
      <c r="C3749" s="256"/>
      <c r="D3749" s="305"/>
      <c r="E3749" s="306"/>
      <c r="H3749" s="305"/>
      <c r="I3749" s="306"/>
      <c r="L3749" s="305"/>
      <c r="M3749" s="306"/>
      <c r="P3749" s="305"/>
      <c r="Q3749" s="306"/>
    </row>
    <row r="3750" spans="2:17" hidden="1" x14ac:dyDescent="0.4"/>
    <row r="3751" spans="2:17" hidden="1" x14ac:dyDescent="0.4"/>
    <row r="3752" spans="2:17" hidden="1" x14ac:dyDescent="0.4"/>
    <row r="3753" spans="2:17" hidden="1" x14ac:dyDescent="0.4"/>
    <row r="3754" spans="2:17" hidden="1" x14ac:dyDescent="0.4"/>
    <row r="3755" spans="2:17" hidden="1" x14ac:dyDescent="0.4"/>
    <row r="3756" spans="2:17" hidden="1" x14ac:dyDescent="0.4"/>
    <row r="3757" spans="2:17" hidden="1" x14ac:dyDescent="0.4"/>
    <row r="3758" spans="2:17" hidden="1" x14ac:dyDescent="0.4"/>
    <row r="3759" spans="2:17" hidden="1" x14ac:dyDescent="0.4"/>
    <row r="3760" spans="2:17" hidden="1" x14ac:dyDescent="0.4"/>
    <row r="3761" hidden="1" x14ac:dyDescent="0.4"/>
    <row r="3762" hidden="1" x14ac:dyDescent="0.4"/>
    <row r="3763" hidden="1" x14ac:dyDescent="0.4"/>
    <row r="3764" hidden="1" x14ac:dyDescent="0.4"/>
    <row r="3765" hidden="1" x14ac:dyDescent="0.4"/>
    <row r="3766" hidden="1" x14ac:dyDescent="0.4"/>
    <row r="3767" hidden="1" x14ac:dyDescent="0.4"/>
    <row r="3768" hidden="1" x14ac:dyDescent="0.4"/>
    <row r="3769" hidden="1" x14ac:dyDescent="0.4"/>
    <row r="3770" hidden="1" x14ac:dyDescent="0.4"/>
    <row r="3771" hidden="1" x14ac:dyDescent="0.4"/>
    <row r="3772" hidden="1" x14ac:dyDescent="0.4"/>
    <row r="3773" hidden="1" x14ac:dyDescent="0.4"/>
    <row r="3774" hidden="1" x14ac:dyDescent="0.4"/>
    <row r="3775" hidden="1" x14ac:dyDescent="0.4"/>
    <row r="3776" hidden="1" x14ac:dyDescent="0.4"/>
    <row r="3777" hidden="1" x14ac:dyDescent="0.4"/>
    <row r="3778" hidden="1" x14ac:dyDescent="0.4"/>
    <row r="3779" hidden="1" x14ac:dyDescent="0.4"/>
    <row r="3780" hidden="1" x14ac:dyDescent="0.4"/>
    <row r="3781" hidden="1" x14ac:dyDescent="0.4"/>
    <row r="3782" hidden="1" x14ac:dyDescent="0.4"/>
    <row r="3783" hidden="1" x14ac:dyDescent="0.4"/>
    <row r="3784" hidden="1" x14ac:dyDescent="0.4"/>
    <row r="3785" hidden="1" x14ac:dyDescent="0.4"/>
    <row r="3786" hidden="1" x14ac:dyDescent="0.4"/>
    <row r="3787" hidden="1" x14ac:dyDescent="0.4"/>
    <row r="3788" hidden="1" x14ac:dyDescent="0.4"/>
    <row r="3789" hidden="1" x14ac:dyDescent="0.4"/>
    <row r="3790" hidden="1" x14ac:dyDescent="0.4"/>
    <row r="3791" hidden="1" x14ac:dyDescent="0.4"/>
    <row r="3792" hidden="1" x14ac:dyDescent="0.4"/>
    <row r="3793" hidden="1" x14ac:dyDescent="0.4"/>
    <row r="3794" hidden="1" x14ac:dyDescent="0.4"/>
    <row r="3795" hidden="1" x14ac:dyDescent="0.4"/>
    <row r="3796" hidden="1" x14ac:dyDescent="0.4"/>
    <row r="3797" hidden="1" x14ac:dyDescent="0.4"/>
    <row r="3798" hidden="1" x14ac:dyDescent="0.4"/>
    <row r="3799" hidden="1" x14ac:dyDescent="0.4"/>
    <row r="3800" hidden="1" x14ac:dyDescent="0.4"/>
    <row r="3801" hidden="1" x14ac:dyDescent="0.4"/>
    <row r="3802" hidden="1" x14ac:dyDescent="0.4"/>
    <row r="3803" hidden="1" x14ac:dyDescent="0.4"/>
    <row r="3804" hidden="1" x14ac:dyDescent="0.4"/>
    <row r="3805" hidden="1" x14ac:dyDescent="0.4"/>
    <row r="3806" hidden="1" x14ac:dyDescent="0.4"/>
    <row r="3807" hidden="1" x14ac:dyDescent="0.4"/>
    <row r="3808" hidden="1" x14ac:dyDescent="0.4"/>
    <row r="3809" hidden="1" x14ac:dyDescent="0.4"/>
    <row r="3810" hidden="1" x14ac:dyDescent="0.4"/>
    <row r="3811" hidden="1" x14ac:dyDescent="0.4"/>
    <row r="3812" hidden="1" x14ac:dyDescent="0.4"/>
    <row r="3813" hidden="1" x14ac:dyDescent="0.4"/>
    <row r="3814" hidden="1" x14ac:dyDescent="0.4"/>
    <row r="3815" hidden="1" x14ac:dyDescent="0.4"/>
    <row r="3816" hidden="1" x14ac:dyDescent="0.4"/>
    <row r="3817" hidden="1" x14ac:dyDescent="0.4"/>
    <row r="3818" hidden="1" x14ac:dyDescent="0.4"/>
    <row r="3819" hidden="1" x14ac:dyDescent="0.4"/>
    <row r="3820" hidden="1" x14ac:dyDescent="0.4"/>
    <row r="3821" hidden="1" x14ac:dyDescent="0.4"/>
    <row r="3822" hidden="1" x14ac:dyDescent="0.4"/>
    <row r="3823" hidden="1" x14ac:dyDescent="0.4"/>
    <row r="3824" hidden="1" x14ac:dyDescent="0.4"/>
    <row r="3825" hidden="1" x14ac:dyDescent="0.4"/>
    <row r="3826" hidden="1" x14ac:dyDescent="0.4"/>
    <row r="3827" hidden="1" x14ac:dyDescent="0.4"/>
    <row r="3828" hidden="1" x14ac:dyDescent="0.4"/>
    <row r="3829" hidden="1" x14ac:dyDescent="0.4"/>
    <row r="3830" hidden="1" x14ac:dyDescent="0.4"/>
    <row r="3831" hidden="1" x14ac:dyDescent="0.4"/>
    <row r="3832" hidden="1" x14ac:dyDescent="0.4"/>
    <row r="3833" hidden="1" x14ac:dyDescent="0.4"/>
    <row r="3834" hidden="1" x14ac:dyDescent="0.4"/>
    <row r="3835" hidden="1" x14ac:dyDescent="0.4"/>
    <row r="3836" hidden="1" x14ac:dyDescent="0.4"/>
    <row r="3837" hidden="1" x14ac:dyDescent="0.4"/>
    <row r="3838" hidden="1" x14ac:dyDescent="0.4"/>
    <row r="3839" hidden="1" x14ac:dyDescent="0.4"/>
    <row r="3840" hidden="1" x14ac:dyDescent="0.4"/>
    <row r="3841" hidden="1" x14ac:dyDescent="0.4"/>
    <row r="3842" hidden="1" x14ac:dyDescent="0.4"/>
    <row r="3843" hidden="1" x14ac:dyDescent="0.4"/>
    <row r="3844" hidden="1" x14ac:dyDescent="0.4"/>
    <row r="3845" hidden="1" x14ac:dyDescent="0.4"/>
    <row r="3846" hidden="1" x14ac:dyDescent="0.4"/>
    <row r="3847" hidden="1" x14ac:dyDescent="0.4"/>
    <row r="3848" hidden="1" x14ac:dyDescent="0.4"/>
    <row r="3849" hidden="1" x14ac:dyDescent="0.4"/>
    <row r="3850" hidden="1" x14ac:dyDescent="0.4"/>
    <row r="3851" hidden="1" x14ac:dyDescent="0.4"/>
    <row r="3852" hidden="1" x14ac:dyDescent="0.4"/>
    <row r="3853" hidden="1" x14ac:dyDescent="0.4"/>
    <row r="3854" hidden="1" x14ac:dyDescent="0.4"/>
    <row r="3855" hidden="1" x14ac:dyDescent="0.4"/>
    <row r="3856" hidden="1" x14ac:dyDescent="0.4"/>
    <row r="3857" hidden="1" x14ac:dyDescent="0.4"/>
    <row r="3858" hidden="1" x14ac:dyDescent="0.4"/>
    <row r="3859" hidden="1" x14ac:dyDescent="0.4"/>
    <row r="3860" hidden="1" x14ac:dyDescent="0.4"/>
    <row r="3861" hidden="1" x14ac:dyDescent="0.4"/>
    <row r="3862" hidden="1" x14ac:dyDescent="0.4"/>
    <row r="3863" hidden="1" x14ac:dyDescent="0.4"/>
    <row r="3864" hidden="1" x14ac:dyDescent="0.4"/>
    <row r="3865" hidden="1" x14ac:dyDescent="0.4"/>
    <row r="3866" hidden="1" x14ac:dyDescent="0.4"/>
    <row r="3867" hidden="1" x14ac:dyDescent="0.4"/>
    <row r="3868" hidden="1" x14ac:dyDescent="0.4"/>
    <row r="3869" hidden="1" x14ac:dyDescent="0.4"/>
    <row r="3870" hidden="1" x14ac:dyDescent="0.4"/>
    <row r="3871" hidden="1" x14ac:dyDescent="0.4"/>
    <row r="3872" hidden="1" x14ac:dyDescent="0.4"/>
    <row r="3873" hidden="1" x14ac:dyDescent="0.4"/>
    <row r="3874" hidden="1" x14ac:dyDescent="0.4"/>
    <row r="3875" hidden="1" x14ac:dyDescent="0.4"/>
    <row r="3876" hidden="1" x14ac:dyDescent="0.4"/>
    <row r="3877" hidden="1" x14ac:dyDescent="0.4"/>
    <row r="3878" hidden="1" x14ac:dyDescent="0.4"/>
    <row r="3879" hidden="1" x14ac:dyDescent="0.4"/>
    <row r="3880" hidden="1" x14ac:dyDescent="0.4"/>
    <row r="3881" hidden="1" x14ac:dyDescent="0.4"/>
    <row r="3882" hidden="1" x14ac:dyDescent="0.4"/>
    <row r="3883" hidden="1" x14ac:dyDescent="0.4"/>
    <row r="3884" hidden="1" x14ac:dyDescent="0.4"/>
    <row r="3885" hidden="1" x14ac:dyDescent="0.4"/>
    <row r="3886" hidden="1" x14ac:dyDescent="0.4"/>
    <row r="3887" hidden="1" x14ac:dyDescent="0.4"/>
    <row r="3888" hidden="1" x14ac:dyDescent="0.4"/>
    <row r="3889" hidden="1" x14ac:dyDescent="0.4"/>
    <row r="3890" hidden="1" x14ac:dyDescent="0.4"/>
    <row r="3891" hidden="1" x14ac:dyDescent="0.4"/>
    <row r="3892" hidden="1" x14ac:dyDescent="0.4"/>
    <row r="3893" hidden="1" x14ac:dyDescent="0.4"/>
    <row r="3894" hidden="1" x14ac:dyDescent="0.4"/>
    <row r="3895" hidden="1" x14ac:dyDescent="0.4"/>
    <row r="3896" hidden="1" x14ac:dyDescent="0.4"/>
    <row r="3897" hidden="1" x14ac:dyDescent="0.4"/>
    <row r="3898" hidden="1" x14ac:dyDescent="0.4"/>
    <row r="3899" hidden="1" x14ac:dyDescent="0.4"/>
    <row r="3900" hidden="1" x14ac:dyDescent="0.4"/>
    <row r="3901" hidden="1" x14ac:dyDescent="0.4"/>
    <row r="3902" hidden="1" x14ac:dyDescent="0.4"/>
    <row r="3903" hidden="1" x14ac:dyDescent="0.4"/>
    <row r="3904" hidden="1" x14ac:dyDescent="0.4"/>
    <row r="3905" hidden="1" x14ac:dyDescent="0.4"/>
    <row r="3906" hidden="1" x14ac:dyDescent="0.4"/>
    <row r="3907" hidden="1" x14ac:dyDescent="0.4"/>
    <row r="3908" hidden="1" x14ac:dyDescent="0.4"/>
    <row r="3909" hidden="1" x14ac:dyDescent="0.4"/>
    <row r="3910" hidden="1" x14ac:dyDescent="0.4"/>
    <row r="3911" hidden="1" x14ac:dyDescent="0.4"/>
    <row r="3912" hidden="1" x14ac:dyDescent="0.4"/>
    <row r="3913" hidden="1" x14ac:dyDescent="0.4"/>
    <row r="3914" hidden="1" x14ac:dyDescent="0.4"/>
    <row r="3915" hidden="1" x14ac:dyDescent="0.4"/>
    <row r="3916" hidden="1" x14ac:dyDescent="0.4"/>
    <row r="3917" hidden="1" x14ac:dyDescent="0.4"/>
    <row r="3918" hidden="1" x14ac:dyDescent="0.4"/>
    <row r="3919" hidden="1" x14ac:dyDescent="0.4"/>
    <row r="3920" hidden="1" x14ac:dyDescent="0.4"/>
    <row r="3921" hidden="1" x14ac:dyDescent="0.4"/>
    <row r="3922" hidden="1" x14ac:dyDescent="0.4"/>
    <row r="3923" hidden="1" x14ac:dyDescent="0.4"/>
    <row r="3924" hidden="1" x14ac:dyDescent="0.4"/>
    <row r="3925" hidden="1" x14ac:dyDescent="0.4"/>
    <row r="3926" hidden="1" x14ac:dyDescent="0.4"/>
    <row r="3927" hidden="1" x14ac:dyDescent="0.4"/>
    <row r="3928" hidden="1" x14ac:dyDescent="0.4"/>
    <row r="3929" hidden="1" x14ac:dyDescent="0.4"/>
    <row r="3930" hidden="1" x14ac:dyDescent="0.4"/>
    <row r="3931" hidden="1" x14ac:dyDescent="0.4"/>
    <row r="3932" hidden="1" x14ac:dyDescent="0.4"/>
    <row r="3933" hidden="1" x14ac:dyDescent="0.4"/>
    <row r="3934" hidden="1" x14ac:dyDescent="0.4"/>
    <row r="3935" hidden="1" x14ac:dyDescent="0.4"/>
    <row r="3936" hidden="1" x14ac:dyDescent="0.4"/>
    <row r="3937" hidden="1" x14ac:dyDescent="0.4"/>
    <row r="3938" hidden="1" x14ac:dyDescent="0.4"/>
    <row r="3939" hidden="1" x14ac:dyDescent="0.4"/>
    <row r="3940" hidden="1" x14ac:dyDescent="0.4"/>
    <row r="3941" hidden="1" x14ac:dyDescent="0.4"/>
    <row r="3942" hidden="1" x14ac:dyDescent="0.4"/>
    <row r="3943" hidden="1" x14ac:dyDescent="0.4"/>
    <row r="3944" hidden="1" x14ac:dyDescent="0.4"/>
    <row r="3945" hidden="1" x14ac:dyDescent="0.4"/>
    <row r="3946" hidden="1" x14ac:dyDescent="0.4"/>
    <row r="3947" hidden="1" x14ac:dyDescent="0.4"/>
    <row r="3948" hidden="1" x14ac:dyDescent="0.4"/>
    <row r="3949" hidden="1" x14ac:dyDescent="0.4"/>
    <row r="3950" hidden="1" x14ac:dyDescent="0.4"/>
    <row r="3951" hidden="1" x14ac:dyDescent="0.4"/>
    <row r="3952" hidden="1" x14ac:dyDescent="0.4"/>
    <row r="3953" hidden="1" x14ac:dyDescent="0.4"/>
    <row r="3954" hidden="1" x14ac:dyDescent="0.4"/>
    <row r="3955" hidden="1" x14ac:dyDescent="0.4"/>
    <row r="3956" hidden="1" x14ac:dyDescent="0.4"/>
    <row r="3957" hidden="1" x14ac:dyDescent="0.4"/>
    <row r="3958" hidden="1" x14ac:dyDescent="0.4"/>
    <row r="3959" hidden="1" x14ac:dyDescent="0.4"/>
    <row r="3960" hidden="1" x14ac:dyDescent="0.4"/>
    <row r="3961" hidden="1" x14ac:dyDescent="0.4"/>
    <row r="3962" hidden="1" x14ac:dyDescent="0.4"/>
    <row r="3963" hidden="1" x14ac:dyDescent="0.4"/>
    <row r="3964" hidden="1" x14ac:dyDescent="0.4"/>
    <row r="3965" hidden="1" x14ac:dyDescent="0.4"/>
    <row r="3966" hidden="1" x14ac:dyDescent="0.4"/>
    <row r="3967" hidden="1" x14ac:dyDescent="0.4"/>
    <row r="3968" hidden="1" x14ac:dyDescent="0.4"/>
    <row r="3969" hidden="1" x14ac:dyDescent="0.4"/>
    <row r="3970" hidden="1" x14ac:dyDescent="0.4"/>
    <row r="3971" hidden="1" x14ac:dyDescent="0.4"/>
    <row r="3972" hidden="1" x14ac:dyDescent="0.4"/>
    <row r="3973" hidden="1" x14ac:dyDescent="0.4"/>
    <row r="3974" hidden="1" x14ac:dyDescent="0.4"/>
    <row r="3975" hidden="1" x14ac:dyDescent="0.4"/>
    <row r="3976" hidden="1" x14ac:dyDescent="0.4"/>
    <row r="3977" hidden="1" x14ac:dyDescent="0.4"/>
    <row r="3978" hidden="1" x14ac:dyDescent="0.4"/>
    <row r="3979" hidden="1" x14ac:dyDescent="0.4"/>
    <row r="3980" hidden="1" x14ac:dyDescent="0.4"/>
    <row r="3981" hidden="1" x14ac:dyDescent="0.4"/>
    <row r="3982" hidden="1" x14ac:dyDescent="0.4"/>
    <row r="3983" hidden="1" x14ac:dyDescent="0.4"/>
    <row r="3984" hidden="1" x14ac:dyDescent="0.4"/>
    <row r="3985" hidden="1" x14ac:dyDescent="0.4"/>
    <row r="3986" hidden="1" x14ac:dyDescent="0.4"/>
    <row r="3987" hidden="1" x14ac:dyDescent="0.4"/>
    <row r="3988" hidden="1" x14ac:dyDescent="0.4"/>
    <row r="3989" hidden="1" x14ac:dyDescent="0.4"/>
    <row r="3990" hidden="1" x14ac:dyDescent="0.4"/>
    <row r="3991" hidden="1" x14ac:dyDescent="0.4"/>
    <row r="3992" hidden="1" x14ac:dyDescent="0.4"/>
    <row r="3993" hidden="1" x14ac:dyDescent="0.4"/>
    <row r="3994" hidden="1" x14ac:dyDescent="0.4"/>
    <row r="3995" hidden="1" x14ac:dyDescent="0.4"/>
    <row r="3996" hidden="1" x14ac:dyDescent="0.4"/>
    <row r="3997" hidden="1" x14ac:dyDescent="0.4"/>
    <row r="3998" hidden="1" x14ac:dyDescent="0.4"/>
    <row r="3999" hidden="1" x14ac:dyDescent="0.4"/>
    <row r="4000" hidden="1" x14ac:dyDescent="0.4"/>
    <row r="4001" hidden="1" x14ac:dyDescent="0.4"/>
    <row r="4002" hidden="1" x14ac:dyDescent="0.4"/>
    <row r="4003" hidden="1" x14ac:dyDescent="0.4"/>
    <row r="4004" hidden="1" x14ac:dyDescent="0.4"/>
    <row r="4005" hidden="1" x14ac:dyDescent="0.4"/>
    <row r="4006" hidden="1" x14ac:dyDescent="0.4"/>
    <row r="4007" hidden="1" x14ac:dyDescent="0.4"/>
    <row r="4008" hidden="1" x14ac:dyDescent="0.4"/>
    <row r="4009" hidden="1" x14ac:dyDescent="0.4"/>
    <row r="4010" hidden="1" x14ac:dyDescent="0.4"/>
    <row r="4011" hidden="1" x14ac:dyDescent="0.4"/>
    <row r="4012" hidden="1" x14ac:dyDescent="0.4"/>
    <row r="4013" hidden="1" x14ac:dyDescent="0.4"/>
    <row r="4014" hidden="1" x14ac:dyDescent="0.4"/>
    <row r="4015" hidden="1" x14ac:dyDescent="0.4"/>
    <row r="4016" hidden="1" x14ac:dyDescent="0.4"/>
    <row r="4017" hidden="1" x14ac:dyDescent="0.4"/>
    <row r="4018" hidden="1" x14ac:dyDescent="0.4"/>
    <row r="4019" hidden="1" x14ac:dyDescent="0.4"/>
    <row r="4020" hidden="1" x14ac:dyDescent="0.4"/>
    <row r="4021" hidden="1" x14ac:dyDescent="0.4"/>
    <row r="4022" hidden="1" x14ac:dyDescent="0.4"/>
    <row r="4023" hidden="1" x14ac:dyDescent="0.4"/>
    <row r="4024" hidden="1" x14ac:dyDescent="0.4"/>
    <row r="4025" hidden="1" x14ac:dyDescent="0.4"/>
    <row r="4026" hidden="1" x14ac:dyDescent="0.4"/>
    <row r="4027" hidden="1" x14ac:dyDescent="0.4"/>
    <row r="4028" hidden="1" x14ac:dyDescent="0.4"/>
    <row r="4029" hidden="1" x14ac:dyDescent="0.4"/>
    <row r="4030" hidden="1" x14ac:dyDescent="0.4"/>
    <row r="4031" hidden="1" x14ac:dyDescent="0.4"/>
    <row r="4032" hidden="1" x14ac:dyDescent="0.4"/>
    <row r="4033" hidden="1" x14ac:dyDescent="0.4"/>
    <row r="4034" hidden="1" x14ac:dyDescent="0.4"/>
    <row r="4035" hidden="1" x14ac:dyDescent="0.4"/>
    <row r="4036" hidden="1" x14ac:dyDescent="0.4"/>
    <row r="4037" hidden="1" x14ac:dyDescent="0.4"/>
    <row r="4038" hidden="1" x14ac:dyDescent="0.4"/>
    <row r="4039" hidden="1" x14ac:dyDescent="0.4"/>
    <row r="4040" hidden="1" x14ac:dyDescent="0.4"/>
    <row r="4041" hidden="1" x14ac:dyDescent="0.4"/>
    <row r="4042" hidden="1" x14ac:dyDescent="0.4"/>
    <row r="4043" hidden="1" x14ac:dyDescent="0.4"/>
    <row r="4044" hidden="1" x14ac:dyDescent="0.4"/>
    <row r="4045" hidden="1" x14ac:dyDescent="0.4"/>
    <row r="4046" hidden="1" x14ac:dyDescent="0.4"/>
    <row r="4047" hidden="1" x14ac:dyDescent="0.4"/>
    <row r="4048" hidden="1" x14ac:dyDescent="0.4"/>
    <row r="4049" hidden="1" x14ac:dyDescent="0.4"/>
    <row r="4050" hidden="1" x14ac:dyDescent="0.4"/>
    <row r="4051" hidden="1" x14ac:dyDescent="0.4"/>
    <row r="4052" hidden="1" x14ac:dyDescent="0.4"/>
    <row r="4053" hidden="1" x14ac:dyDescent="0.4"/>
    <row r="4054" hidden="1" x14ac:dyDescent="0.4"/>
    <row r="4055" hidden="1" x14ac:dyDescent="0.4"/>
    <row r="4056" hidden="1" x14ac:dyDescent="0.4"/>
    <row r="4057" hidden="1" x14ac:dyDescent="0.4"/>
    <row r="4058" hidden="1" x14ac:dyDescent="0.4"/>
    <row r="4059" hidden="1" x14ac:dyDescent="0.4"/>
    <row r="4060" hidden="1" x14ac:dyDescent="0.4"/>
    <row r="4061" hidden="1" x14ac:dyDescent="0.4"/>
    <row r="4062" hidden="1" x14ac:dyDescent="0.4"/>
    <row r="4063" hidden="1" x14ac:dyDescent="0.4"/>
    <row r="4064" hidden="1" x14ac:dyDescent="0.4"/>
    <row r="4065" hidden="1" x14ac:dyDescent="0.4"/>
    <row r="4066" hidden="1" x14ac:dyDescent="0.4"/>
    <row r="4067" hidden="1" x14ac:dyDescent="0.4"/>
    <row r="4068" hidden="1" x14ac:dyDescent="0.4"/>
    <row r="4069" hidden="1" x14ac:dyDescent="0.4"/>
    <row r="4070" hidden="1" x14ac:dyDescent="0.4"/>
    <row r="4071" hidden="1" x14ac:dyDescent="0.4"/>
    <row r="4072" hidden="1" x14ac:dyDescent="0.4"/>
    <row r="4073" hidden="1" x14ac:dyDescent="0.4"/>
    <row r="4074" hidden="1" x14ac:dyDescent="0.4"/>
    <row r="4075" hidden="1" x14ac:dyDescent="0.4"/>
    <row r="4076" hidden="1" x14ac:dyDescent="0.4"/>
    <row r="4077" hidden="1" x14ac:dyDescent="0.4"/>
    <row r="4078" hidden="1" x14ac:dyDescent="0.4"/>
    <row r="4079" hidden="1" x14ac:dyDescent="0.4"/>
    <row r="4080" hidden="1" x14ac:dyDescent="0.4"/>
    <row r="4081" hidden="1" x14ac:dyDescent="0.4"/>
    <row r="4082" hidden="1" x14ac:dyDescent="0.4"/>
    <row r="4083" hidden="1" x14ac:dyDescent="0.4"/>
    <row r="4084" hidden="1" x14ac:dyDescent="0.4"/>
    <row r="4085" hidden="1" x14ac:dyDescent="0.4"/>
    <row r="4086" hidden="1" x14ac:dyDescent="0.4"/>
    <row r="4087" hidden="1" x14ac:dyDescent="0.4"/>
    <row r="4088" hidden="1" x14ac:dyDescent="0.4"/>
    <row r="4089" hidden="1" x14ac:dyDescent="0.4"/>
    <row r="4090" hidden="1" x14ac:dyDescent="0.4"/>
    <row r="4091" hidden="1" x14ac:dyDescent="0.4"/>
    <row r="4092" hidden="1" x14ac:dyDescent="0.4"/>
    <row r="4093" hidden="1" x14ac:dyDescent="0.4"/>
    <row r="4094" hidden="1" x14ac:dyDescent="0.4"/>
    <row r="4095" hidden="1" x14ac:dyDescent="0.4"/>
    <row r="4096" hidden="1" x14ac:dyDescent="0.4"/>
    <row r="4097" hidden="1" x14ac:dyDescent="0.4"/>
    <row r="4098" hidden="1" x14ac:dyDescent="0.4"/>
    <row r="4099" hidden="1" x14ac:dyDescent="0.4"/>
    <row r="4100" hidden="1" x14ac:dyDescent="0.4"/>
    <row r="4101" hidden="1" x14ac:dyDescent="0.4"/>
    <row r="4102" hidden="1" x14ac:dyDescent="0.4"/>
    <row r="4103" hidden="1" x14ac:dyDescent="0.4"/>
    <row r="4104" hidden="1" x14ac:dyDescent="0.4"/>
    <row r="4105" hidden="1" x14ac:dyDescent="0.4"/>
    <row r="4106" hidden="1" x14ac:dyDescent="0.4"/>
    <row r="4107" hidden="1" x14ac:dyDescent="0.4"/>
    <row r="4108" hidden="1" x14ac:dyDescent="0.4"/>
    <row r="4109" hidden="1" x14ac:dyDescent="0.4"/>
    <row r="4110" hidden="1" x14ac:dyDescent="0.4"/>
    <row r="4111" hidden="1" x14ac:dyDescent="0.4"/>
    <row r="4112" hidden="1" x14ac:dyDescent="0.4"/>
    <row r="4113" hidden="1" x14ac:dyDescent="0.4"/>
    <row r="4114" hidden="1" x14ac:dyDescent="0.4"/>
    <row r="4115" hidden="1" x14ac:dyDescent="0.4"/>
    <row r="4116" hidden="1" x14ac:dyDescent="0.4"/>
    <row r="4117" hidden="1" x14ac:dyDescent="0.4"/>
    <row r="4118" hidden="1" x14ac:dyDescent="0.4"/>
    <row r="4119" hidden="1" x14ac:dyDescent="0.4"/>
    <row r="4120" hidden="1" x14ac:dyDescent="0.4"/>
    <row r="4121" hidden="1" x14ac:dyDescent="0.4"/>
    <row r="4122" hidden="1" x14ac:dyDescent="0.4"/>
    <row r="4123" hidden="1" x14ac:dyDescent="0.4"/>
    <row r="4124" hidden="1" x14ac:dyDescent="0.4"/>
    <row r="4125" hidden="1" x14ac:dyDescent="0.4"/>
    <row r="4126" hidden="1" x14ac:dyDescent="0.4"/>
    <row r="4127" hidden="1" x14ac:dyDescent="0.4"/>
    <row r="4128" hidden="1" x14ac:dyDescent="0.4"/>
    <row r="4129" hidden="1" x14ac:dyDescent="0.4"/>
    <row r="4130" hidden="1" x14ac:dyDescent="0.4"/>
    <row r="4131" hidden="1" x14ac:dyDescent="0.4"/>
    <row r="4132" hidden="1" x14ac:dyDescent="0.4"/>
    <row r="4133" hidden="1" x14ac:dyDescent="0.4"/>
    <row r="4134" hidden="1" x14ac:dyDescent="0.4"/>
    <row r="4135" hidden="1" x14ac:dyDescent="0.4"/>
    <row r="4136" hidden="1" x14ac:dyDescent="0.4"/>
    <row r="4137" hidden="1" x14ac:dyDescent="0.4"/>
    <row r="4138" hidden="1" x14ac:dyDescent="0.4"/>
    <row r="4139" hidden="1" x14ac:dyDescent="0.4"/>
    <row r="4140" hidden="1" x14ac:dyDescent="0.4"/>
    <row r="4141" hidden="1" x14ac:dyDescent="0.4"/>
    <row r="4142" hidden="1" x14ac:dyDescent="0.4"/>
    <row r="4143" hidden="1" x14ac:dyDescent="0.4"/>
    <row r="4144" hidden="1" x14ac:dyDescent="0.4"/>
    <row r="4145" hidden="1" x14ac:dyDescent="0.4"/>
    <row r="4146" hidden="1" x14ac:dyDescent="0.4"/>
    <row r="4147" hidden="1" x14ac:dyDescent="0.4"/>
    <row r="4148" hidden="1" x14ac:dyDescent="0.4"/>
    <row r="4149" hidden="1" x14ac:dyDescent="0.4"/>
    <row r="4150" hidden="1" x14ac:dyDescent="0.4"/>
    <row r="4151" hidden="1" x14ac:dyDescent="0.4"/>
    <row r="4152" hidden="1" x14ac:dyDescent="0.4"/>
    <row r="4153" hidden="1" x14ac:dyDescent="0.4"/>
    <row r="4154" hidden="1" x14ac:dyDescent="0.4"/>
    <row r="4155" hidden="1" x14ac:dyDescent="0.4"/>
    <row r="4156" hidden="1" x14ac:dyDescent="0.4"/>
    <row r="4157" hidden="1" x14ac:dyDescent="0.4"/>
    <row r="4158" hidden="1" x14ac:dyDescent="0.4"/>
    <row r="4159" hidden="1" x14ac:dyDescent="0.4"/>
    <row r="4160" hidden="1" x14ac:dyDescent="0.4"/>
    <row r="4161" hidden="1" x14ac:dyDescent="0.4"/>
    <row r="4162" hidden="1" x14ac:dyDescent="0.4"/>
    <row r="4163" hidden="1" x14ac:dyDescent="0.4"/>
    <row r="4164" hidden="1" x14ac:dyDescent="0.4"/>
    <row r="4165" hidden="1" x14ac:dyDescent="0.4"/>
    <row r="4166" hidden="1" x14ac:dyDescent="0.4"/>
    <row r="4167" hidden="1" x14ac:dyDescent="0.4"/>
    <row r="4168" hidden="1" x14ac:dyDescent="0.4"/>
    <row r="4169" hidden="1" x14ac:dyDescent="0.4"/>
    <row r="4170" hidden="1" x14ac:dyDescent="0.4"/>
    <row r="4171" hidden="1" x14ac:dyDescent="0.4"/>
    <row r="4172" hidden="1" x14ac:dyDescent="0.4"/>
    <row r="4173" hidden="1" x14ac:dyDescent="0.4"/>
    <row r="4174" hidden="1" x14ac:dyDescent="0.4"/>
    <row r="4175" hidden="1" x14ac:dyDescent="0.4"/>
    <row r="4176" hidden="1" x14ac:dyDescent="0.4"/>
    <row r="4177" hidden="1" x14ac:dyDescent="0.4"/>
    <row r="4178" hidden="1" x14ac:dyDescent="0.4"/>
    <row r="4179" hidden="1" x14ac:dyDescent="0.4"/>
    <row r="4180" hidden="1" x14ac:dyDescent="0.4"/>
    <row r="4181" hidden="1" x14ac:dyDescent="0.4"/>
    <row r="4182" hidden="1" x14ac:dyDescent="0.4"/>
    <row r="4183" hidden="1" x14ac:dyDescent="0.4"/>
    <row r="4184" hidden="1" x14ac:dyDescent="0.4"/>
    <row r="4185" hidden="1" x14ac:dyDescent="0.4"/>
    <row r="4186" hidden="1" x14ac:dyDescent="0.4"/>
    <row r="4187" hidden="1" x14ac:dyDescent="0.4"/>
    <row r="4188" hidden="1" x14ac:dyDescent="0.4"/>
    <row r="4189" hidden="1" x14ac:dyDescent="0.4"/>
    <row r="4190" hidden="1" x14ac:dyDescent="0.4"/>
    <row r="4191" hidden="1" x14ac:dyDescent="0.4"/>
    <row r="4192" hidden="1" x14ac:dyDescent="0.4"/>
    <row r="4193" hidden="1" x14ac:dyDescent="0.4"/>
    <row r="4194" hidden="1" x14ac:dyDescent="0.4"/>
    <row r="4195" hidden="1" x14ac:dyDescent="0.4"/>
    <row r="4196" hidden="1" x14ac:dyDescent="0.4"/>
    <row r="4197" hidden="1" x14ac:dyDescent="0.4"/>
    <row r="4198" hidden="1" x14ac:dyDescent="0.4"/>
    <row r="4199" hidden="1" x14ac:dyDescent="0.4"/>
    <row r="4200" hidden="1" x14ac:dyDescent="0.4"/>
    <row r="4201" hidden="1" x14ac:dyDescent="0.4"/>
    <row r="4202" hidden="1" x14ac:dyDescent="0.4"/>
    <row r="4203" hidden="1" x14ac:dyDescent="0.4"/>
    <row r="4204" hidden="1" x14ac:dyDescent="0.4"/>
    <row r="4205" hidden="1" x14ac:dyDescent="0.4"/>
    <row r="4206" hidden="1" x14ac:dyDescent="0.4"/>
    <row r="4207" hidden="1" x14ac:dyDescent="0.4"/>
    <row r="4208" hidden="1" x14ac:dyDescent="0.4"/>
    <row r="4209" hidden="1" x14ac:dyDescent="0.4"/>
    <row r="4210" hidden="1" x14ac:dyDescent="0.4"/>
    <row r="4211" hidden="1" x14ac:dyDescent="0.4"/>
    <row r="4212" hidden="1" x14ac:dyDescent="0.4"/>
    <row r="4213" hidden="1" x14ac:dyDescent="0.4"/>
    <row r="4214" hidden="1" x14ac:dyDescent="0.4"/>
    <row r="4215" hidden="1" x14ac:dyDescent="0.4"/>
    <row r="4216" hidden="1" x14ac:dyDescent="0.4"/>
    <row r="4217" hidden="1" x14ac:dyDescent="0.4"/>
    <row r="4218" hidden="1" x14ac:dyDescent="0.4"/>
    <row r="4219" hidden="1" x14ac:dyDescent="0.4"/>
    <row r="4220" hidden="1" x14ac:dyDescent="0.4"/>
    <row r="4221" hidden="1" x14ac:dyDescent="0.4"/>
    <row r="4222" hidden="1" x14ac:dyDescent="0.4"/>
    <row r="4223" hidden="1" x14ac:dyDescent="0.4"/>
    <row r="4224" hidden="1" x14ac:dyDescent="0.4"/>
    <row r="4225" hidden="1" x14ac:dyDescent="0.4"/>
    <row r="4226" hidden="1" x14ac:dyDescent="0.4"/>
    <row r="4227" hidden="1" x14ac:dyDescent="0.4"/>
    <row r="4228" hidden="1" x14ac:dyDescent="0.4"/>
    <row r="4229" hidden="1" x14ac:dyDescent="0.4"/>
    <row r="4230" hidden="1" x14ac:dyDescent="0.4"/>
    <row r="4231" hidden="1" x14ac:dyDescent="0.4"/>
    <row r="4232" hidden="1" x14ac:dyDescent="0.4"/>
    <row r="4233" hidden="1" x14ac:dyDescent="0.4"/>
    <row r="4234" hidden="1" x14ac:dyDescent="0.4"/>
    <row r="4235" hidden="1" x14ac:dyDescent="0.4"/>
    <row r="4236" hidden="1" x14ac:dyDescent="0.4"/>
    <row r="4237" hidden="1" x14ac:dyDescent="0.4"/>
    <row r="4238" hidden="1" x14ac:dyDescent="0.4"/>
    <row r="4239" hidden="1" x14ac:dyDescent="0.4"/>
    <row r="4240" hidden="1" x14ac:dyDescent="0.4"/>
    <row r="4241" hidden="1" x14ac:dyDescent="0.4"/>
    <row r="4242" hidden="1" x14ac:dyDescent="0.4"/>
    <row r="4243" hidden="1" x14ac:dyDescent="0.4"/>
    <row r="4244" hidden="1" x14ac:dyDescent="0.4"/>
    <row r="4245" hidden="1" x14ac:dyDescent="0.4"/>
    <row r="4246" hidden="1" x14ac:dyDescent="0.4"/>
    <row r="4247" hidden="1" x14ac:dyDescent="0.4"/>
    <row r="4248" hidden="1" x14ac:dyDescent="0.4"/>
    <row r="4249" hidden="1" x14ac:dyDescent="0.4"/>
    <row r="4250" hidden="1" x14ac:dyDescent="0.4"/>
    <row r="4251" hidden="1" x14ac:dyDescent="0.4"/>
    <row r="4252" hidden="1" x14ac:dyDescent="0.4"/>
    <row r="4253" hidden="1" x14ac:dyDescent="0.4"/>
    <row r="4254" hidden="1" x14ac:dyDescent="0.4"/>
    <row r="4255" hidden="1" x14ac:dyDescent="0.4"/>
    <row r="4256" hidden="1" x14ac:dyDescent="0.4"/>
    <row r="4257" hidden="1" x14ac:dyDescent="0.4"/>
    <row r="4258" hidden="1" x14ac:dyDescent="0.4"/>
    <row r="4259" hidden="1" x14ac:dyDescent="0.4"/>
    <row r="4260" hidden="1" x14ac:dyDescent="0.4"/>
    <row r="4261" hidden="1" x14ac:dyDescent="0.4"/>
    <row r="4262" hidden="1" x14ac:dyDescent="0.4"/>
    <row r="4263" hidden="1" x14ac:dyDescent="0.4"/>
    <row r="4264" hidden="1" x14ac:dyDescent="0.4"/>
    <row r="4265" hidden="1" x14ac:dyDescent="0.4"/>
    <row r="4266" hidden="1" x14ac:dyDescent="0.4"/>
    <row r="4267" hidden="1" x14ac:dyDescent="0.4"/>
    <row r="4268" hidden="1" x14ac:dyDescent="0.4"/>
    <row r="4269" hidden="1" x14ac:dyDescent="0.4"/>
    <row r="4270" hidden="1" x14ac:dyDescent="0.4"/>
    <row r="4271" hidden="1" x14ac:dyDescent="0.4"/>
    <row r="4272" hidden="1" x14ac:dyDescent="0.4"/>
    <row r="4273" hidden="1" x14ac:dyDescent="0.4"/>
    <row r="4274" hidden="1" x14ac:dyDescent="0.4"/>
    <row r="4275" hidden="1" x14ac:dyDescent="0.4"/>
    <row r="4276" hidden="1" x14ac:dyDescent="0.4"/>
    <row r="4277" hidden="1" x14ac:dyDescent="0.4"/>
    <row r="4278" hidden="1" x14ac:dyDescent="0.4"/>
    <row r="4279" hidden="1" x14ac:dyDescent="0.4"/>
    <row r="4280" hidden="1" x14ac:dyDescent="0.4"/>
    <row r="4281" hidden="1" x14ac:dyDescent="0.4"/>
    <row r="4282" hidden="1" x14ac:dyDescent="0.4"/>
    <row r="4283" hidden="1" x14ac:dyDescent="0.4"/>
    <row r="4284" hidden="1" x14ac:dyDescent="0.4"/>
    <row r="4285" hidden="1" x14ac:dyDescent="0.4"/>
    <row r="4286" hidden="1" x14ac:dyDescent="0.4"/>
    <row r="4287" hidden="1" x14ac:dyDescent="0.4"/>
    <row r="4288" hidden="1" x14ac:dyDescent="0.4"/>
    <row r="4289" hidden="1" x14ac:dyDescent="0.4"/>
    <row r="4290" hidden="1" x14ac:dyDescent="0.4"/>
    <row r="4291" hidden="1" x14ac:dyDescent="0.4"/>
    <row r="4292" hidden="1" x14ac:dyDescent="0.4"/>
    <row r="4293" hidden="1" x14ac:dyDescent="0.4"/>
    <row r="4294" hidden="1" x14ac:dyDescent="0.4"/>
    <row r="4295" hidden="1" x14ac:dyDescent="0.4"/>
    <row r="4296" hidden="1" x14ac:dyDescent="0.4"/>
    <row r="4297" hidden="1" x14ac:dyDescent="0.4"/>
    <row r="4298" hidden="1" x14ac:dyDescent="0.4"/>
    <row r="4299" hidden="1" x14ac:dyDescent="0.4"/>
    <row r="4300" hidden="1" x14ac:dyDescent="0.4"/>
    <row r="4301" hidden="1" x14ac:dyDescent="0.4"/>
    <row r="4302" hidden="1" x14ac:dyDescent="0.4"/>
    <row r="4303" hidden="1" x14ac:dyDescent="0.4"/>
    <row r="4304" hidden="1" x14ac:dyDescent="0.4"/>
    <row r="4305" hidden="1" x14ac:dyDescent="0.4"/>
    <row r="4306" hidden="1" x14ac:dyDescent="0.4"/>
    <row r="4307" hidden="1" x14ac:dyDescent="0.4"/>
    <row r="4308" hidden="1" x14ac:dyDescent="0.4"/>
    <row r="4309" hidden="1" x14ac:dyDescent="0.4"/>
    <row r="4310" hidden="1" x14ac:dyDescent="0.4"/>
    <row r="4311" hidden="1" x14ac:dyDescent="0.4"/>
    <row r="4312" hidden="1" x14ac:dyDescent="0.4"/>
    <row r="4313" hidden="1" x14ac:dyDescent="0.4"/>
    <row r="4314" hidden="1" x14ac:dyDescent="0.4"/>
    <row r="4315" hidden="1" x14ac:dyDescent="0.4"/>
    <row r="4316" hidden="1" x14ac:dyDescent="0.4"/>
    <row r="4317" hidden="1" x14ac:dyDescent="0.4"/>
    <row r="4318" hidden="1" x14ac:dyDescent="0.4"/>
    <row r="4319" hidden="1" x14ac:dyDescent="0.4"/>
    <row r="4320" hidden="1" x14ac:dyDescent="0.4"/>
    <row r="4321" hidden="1" x14ac:dyDescent="0.4"/>
    <row r="4322" hidden="1" x14ac:dyDescent="0.4"/>
    <row r="4323" hidden="1" x14ac:dyDescent="0.4"/>
    <row r="4324" hidden="1" x14ac:dyDescent="0.4"/>
    <row r="4325" hidden="1" x14ac:dyDescent="0.4"/>
    <row r="4326" hidden="1" x14ac:dyDescent="0.4"/>
    <row r="4327" hidden="1" x14ac:dyDescent="0.4"/>
    <row r="4328" hidden="1" x14ac:dyDescent="0.4"/>
    <row r="4329" hidden="1" x14ac:dyDescent="0.4"/>
    <row r="4330" hidden="1" x14ac:dyDescent="0.4"/>
    <row r="4331" hidden="1" x14ac:dyDescent="0.4"/>
    <row r="4332" hidden="1" x14ac:dyDescent="0.4"/>
    <row r="4333" hidden="1" x14ac:dyDescent="0.4"/>
    <row r="4334" hidden="1" x14ac:dyDescent="0.4"/>
    <row r="4335" hidden="1" x14ac:dyDescent="0.4"/>
    <row r="4336" hidden="1" x14ac:dyDescent="0.4"/>
    <row r="4337" hidden="1" x14ac:dyDescent="0.4"/>
    <row r="4338" hidden="1" x14ac:dyDescent="0.4"/>
    <row r="4339" hidden="1" x14ac:dyDescent="0.4"/>
    <row r="4340" hidden="1" x14ac:dyDescent="0.4"/>
    <row r="4341" hidden="1" x14ac:dyDescent="0.4"/>
    <row r="4342" hidden="1" x14ac:dyDescent="0.4"/>
    <row r="4343" hidden="1" x14ac:dyDescent="0.4"/>
    <row r="4344" hidden="1" x14ac:dyDescent="0.4"/>
    <row r="4345" hidden="1" x14ac:dyDescent="0.4"/>
    <row r="4346" hidden="1" x14ac:dyDescent="0.4"/>
    <row r="4347" hidden="1" x14ac:dyDescent="0.4"/>
    <row r="4348" hidden="1" x14ac:dyDescent="0.4"/>
    <row r="4349" hidden="1" x14ac:dyDescent="0.4"/>
    <row r="4350" hidden="1" x14ac:dyDescent="0.4"/>
    <row r="4351" hidden="1" x14ac:dyDescent="0.4"/>
    <row r="4352" hidden="1" x14ac:dyDescent="0.4"/>
    <row r="4353" hidden="1" x14ac:dyDescent="0.4"/>
    <row r="4354" hidden="1" x14ac:dyDescent="0.4"/>
    <row r="4355" hidden="1" x14ac:dyDescent="0.4"/>
    <row r="4356" hidden="1" x14ac:dyDescent="0.4"/>
    <row r="4357" hidden="1" x14ac:dyDescent="0.4"/>
    <row r="4358" hidden="1" x14ac:dyDescent="0.4"/>
    <row r="4359" hidden="1" x14ac:dyDescent="0.4"/>
    <row r="4360" hidden="1" x14ac:dyDescent="0.4"/>
    <row r="4361" hidden="1" x14ac:dyDescent="0.4"/>
    <row r="4362" hidden="1" x14ac:dyDescent="0.4"/>
    <row r="4363" hidden="1" x14ac:dyDescent="0.4"/>
    <row r="4364" hidden="1" x14ac:dyDescent="0.4"/>
    <row r="4365" hidden="1" x14ac:dyDescent="0.4"/>
    <row r="4366" hidden="1" x14ac:dyDescent="0.4"/>
    <row r="4367" hidden="1" x14ac:dyDescent="0.4"/>
    <row r="4368" hidden="1" x14ac:dyDescent="0.4"/>
    <row r="4369" hidden="1" x14ac:dyDescent="0.4"/>
    <row r="4370" hidden="1" x14ac:dyDescent="0.4"/>
    <row r="4371" hidden="1" x14ac:dyDescent="0.4"/>
    <row r="4372" hidden="1" x14ac:dyDescent="0.4"/>
    <row r="4373" hidden="1" x14ac:dyDescent="0.4"/>
    <row r="4374" hidden="1" x14ac:dyDescent="0.4"/>
    <row r="4375" hidden="1" x14ac:dyDescent="0.4"/>
    <row r="4376" hidden="1" x14ac:dyDescent="0.4"/>
    <row r="4377" hidden="1" x14ac:dyDescent="0.4"/>
    <row r="4378" hidden="1" x14ac:dyDescent="0.4"/>
    <row r="4379" hidden="1" x14ac:dyDescent="0.4"/>
    <row r="4380" hidden="1" x14ac:dyDescent="0.4"/>
    <row r="4381" hidden="1" x14ac:dyDescent="0.4"/>
    <row r="4382" hidden="1" x14ac:dyDescent="0.4"/>
    <row r="4383" hidden="1" x14ac:dyDescent="0.4"/>
    <row r="4384" hidden="1" x14ac:dyDescent="0.4"/>
    <row r="4385" hidden="1" x14ac:dyDescent="0.4"/>
    <row r="4386" hidden="1" x14ac:dyDescent="0.4"/>
    <row r="4387" hidden="1" x14ac:dyDescent="0.4"/>
    <row r="4388" hidden="1" x14ac:dyDescent="0.4"/>
    <row r="4389" hidden="1" x14ac:dyDescent="0.4"/>
    <row r="4390" hidden="1" x14ac:dyDescent="0.4"/>
    <row r="4391" hidden="1" x14ac:dyDescent="0.4"/>
    <row r="4392" hidden="1" x14ac:dyDescent="0.4"/>
    <row r="4393" hidden="1" x14ac:dyDescent="0.4"/>
    <row r="4394" hidden="1" x14ac:dyDescent="0.4"/>
    <row r="4395" hidden="1" x14ac:dyDescent="0.4"/>
    <row r="4396" hidden="1" x14ac:dyDescent="0.4"/>
    <row r="4397" hidden="1" x14ac:dyDescent="0.4"/>
    <row r="4398" hidden="1" x14ac:dyDescent="0.4"/>
    <row r="4399" hidden="1" x14ac:dyDescent="0.4"/>
    <row r="4400" hidden="1" x14ac:dyDescent="0.4"/>
    <row r="4401" hidden="1" x14ac:dyDescent="0.4"/>
    <row r="4402" hidden="1" x14ac:dyDescent="0.4"/>
    <row r="4403" hidden="1" x14ac:dyDescent="0.4"/>
    <row r="4404" hidden="1" x14ac:dyDescent="0.4"/>
    <row r="4405" hidden="1" x14ac:dyDescent="0.4"/>
    <row r="4406" hidden="1" x14ac:dyDescent="0.4"/>
    <row r="4407" hidden="1" x14ac:dyDescent="0.4"/>
    <row r="4408" hidden="1" x14ac:dyDescent="0.4"/>
    <row r="4409" hidden="1" x14ac:dyDescent="0.4"/>
    <row r="4410" hidden="1" x14ac:dyDescent="0.4"/>
    <row r="4411" hidden="1" x14ac:dyDescent="0.4"/>
    <row r="4412" hidden="1" x14ac:dyDescent="0.4"/>
    <row r="4413" hidden="1" x14ac:dyDescent="0.4"/>
    <row r="4414" hidden="1" x14ac:dyDescent="0.4"/>
    <row r="4415" hidden="1" x14ac:dyDescent="0.4"/>
    <row r="4416" hidden="1" x14ac:dyDescent="0.4"/>
    <row r="4417" hidden="1" x14ac:dyDescent="0.4"/>
    <row r="4418" hidden="1" x14ac:dyDescent="0.4"/>
    <row r="4419" hidden="1" x14ac:dyDescent="0.4"/>
    <row r="4420" hidden="1" x14ac:dyDescent="0.4"/>
    <row r="4421" hidden="1" x14ac:dyDescent="0.4"/>
    <row r="4422" hidden="1" x14ac:dyDescent="0.4"/>
    <row r="4423" hidden="1" x14ac:dyDescent="0.4"/>
    <row r="4424" hidden="1" x14ac:dyDescent="0.4"/>
    <row r="4425" hidden="1" x14ac:dyDescent="0.4"/>
    <row r="4426" hidden="1" x14ac:dyDescent="0.4"/>
    <row r="4427" hidden="1" x14ac:dyDescent="0.4"/>
    <row r="4428" hidden="1" x14ac:dyDescent="0.4"/>
    <row r="4429" hidden="1" x14ac:dyDescent="0.4"/>
    <row r="4430" hidden="1" x14ac:dyDescent="0.4"/>
    <row r="4431" hidden="1" x14ac:dyDescent="0.4"/>
    <row r="4432" hidden="1" x14ac:dyDescent="0.4"/>
    <row r="4433" hidden="1" x14ac:dyDescent="0.4"/>
    <row r="4434" hidden="1" x14ac:dyDescent="0.4"/>
    <row r="4435" hidden="1" x14ac:dyDescent="0.4"/>
    <row r="4436" hidden="1" x14ac:dyDescent="0.4"/>
    <row r="4437" hidden="1" x14ac:dyDescent="0.4"/>
    <row r="4438" hidden="1" x14ac:dyDescent="0.4"/>
    <row r="4439" hidden="1" x14ac:dyDescent="0.4"/>
    <row r="4440" hidden="1" x14ac:dyDescent="0.4"/>
    <row r="4441" hidden="1" x14ac:dyDescent="0.4"/>
    <row r="4442" hidden="1" x14ac:dyDescent="0.4"/>
    <row r="4443" hidden="1" x14ac:dyDescent="0.4"/>
    <row r="4444" hidden="1" x14ac:dyDescent="0.4"/>
    <row r="4445" hidden="1" x14ac:dyDescent="0.4"/>
    <row r="4446" hidden="1" x14ac:dyDescent="0.4"/>
    <row r="4447" hidden="1" x14ac:dyDescent="0.4"/>
    <row r="4448" hidden="1" x14ac:dyDescent="0.4"/>
    <row r="4449" hidden="1" x14ac:dyDescent="0.4"/>
    <row r="4450" hidden="1" x14ac:dyDescent="0.4"/>
    <row r="4451" hidden="1" x14ac:dyDescent="0.4"/>
    <row r="4452" hidden="1" x14ac:dyDescent="0.4"/>
    <row r="4453" hidden="1" x14ac:dyDescent="0.4"/>
    <row r="4454" hidden="1" x14ac:dyDescent="0.4"/>
    <row r="4455" hidden="1" x14ac:dyDescent="0.4"/>
    <row r="4456" hidden="1" x14ac:dyDescent="0.4"/>
    <row r="4457" hidden="1" x14ac:dyDescent="0.4"/>
    <row r="4458" hidden="1" x14ac:dyDescent="0.4"/>
    <row r="4459" hidden="1" x14ac:dyDescent="0.4"/>
    <row r="4460" hidden="1" x14ac:dyDescent="0.4"/>
    <row r="4461" hidden="1" x14ac:dyDescent="0.4"/>
    <row r="4462" hidden="1" x14ac:dyDescent="0.4"/>
    <row r="4463" hidden="1" x14ac:dyDescent="0.4"/>
    <row r="4464" hidden="1" x14ac:dyDescent="0.4"/>
    <row r="4465" hidden="1" x14ac:dyDescent="0.4"/>
    <row r="4466" hidden="1" x14ac:dyDescent="0.4"/>
    <row r="4467" hidden="1" x14ac:dyDescent="0.4"/>
    <row r="4468" hidden="1" x14ac:dyDescent="0.4"/>
    <row r="4469" hidden="1" x14ac:dyDescent="0.4"/>
    <row r="4470" hidden="1" x14ac:dyDescent="0.4"/>
    <row r="4471" hidden="1" x14ac:dyDescent="0.4"/>
    <row r="4472" hidden="1" x14ac:dyDescent="0.4"/>
    <row r="4473" hidden="1" x14ac:dyDescent="0.4"/>
    <row r="4474" hidden="1" x14ac:dyDescent="0.4"/>
    <row r="4475" hidden="1" x14ac:dyDescent="0.4"/>
    <row r="4476" hidden="1" x14ac:dyDescent="0.4"/>
    <row r="4477" hidden="1" x14ac:dyDescent="0.4"/>
    <row r="4478" hidden="1" x14ac:dyDescent="0.4"/>
    <row r="4479" hidden="1" x14ac:dyDescent="0.4"/>
    <row r="4480" hidden="1" x14ac:dyDescent="0.4"/>
    <row r="4481" hidden="1" x14ac:dyDescent="0.4"/>
    <row r="4482" hidden="1" x14ac:dyDescent="0.4"/>
    <row r="4483" hidden="1" x14ac:dyDescent="0.4"/>
    <row r="4484" hidden="1" x14ac:dyDescent="0.4"/>
    <row r="4485" hidden="1" x14ac:dyDescent="0.4"/>
    <row r="4486" hidden="1" x14ac:dyDescent="0.4"/>
    <row r="4487" hidden="1" x14ac:dyDescent="0.4"/>
    <row r="4488" hidden="1" x14ac:dyDescent="0.4"/>
    <row r="4489" hidden="1" x14ac:dyDescent="0.4"/>
    <row r="4490" hidden="1" x14ac:dyDescent="0.4"/>
    <row r="4491" hidden="1" x14ac:dyDescent="0.4"/>
    <row r="4492" hidden="1" x14ac:dyDescent="0.4"/>
    <row r="4493" hidden="1" x14ac:dyDescent="0.4"/>
    <row r="4494" hidden="1" x14ac:dyDescent="0.4"/>
    <row r="4495" hidden="1" x14ac:dyDescent="0.4"/>
    <row r="4496" hidden="1" x14ac:dyDescent="0.4"/>
    <row r="4497" hidden="1" x14ac:dyDescent="0.4"/>
    <row r="4498" hidden="1" x14ac:dyDescent="0.4"/>
    <row r="4499" hidden="1" x14ac:dyDescent="0.4"/>
    <row r="4500" hidden="1" x14ac:dyDescent="0.4"/>
    <row r="4501" hidden="1" x14ac:dyDescent="0.4"/>
    <row r="4502" hidden="1" x14ac:dyDescent="0.4"/>
    <row r="4503" hidden="1" x14ac:dyDescent="0.4"/>
    <row r="4504" hidden="1" x14ac:dyDescent="0.4"/>
    <row r="4505" hidden="1" x14ac:dyDescent="0.4"/>
    <row r="4506" hidden="1" x14ac:dyDescent="0.4"/>
    <row r="4507" hidden="1" x14ac:dyDescent="0.4"/>
    <row r="4508" hidden="1" x14ac:dyDescent="0.4"/>
    <row r="4509" hidden="1" x14ac:dyDescent="0.4"/>
    <row r="4510" hidden="1" x14ac:dyDescent="0.4"/>
    <row r="4511" hidden="1" x14ac:dyDescent="0.4"/>
    <row r="4512" hidden="1" x14ac:dyDescent="0.4"/>
    <row r="4513" hidden="1" x14ac:dyDescent="0.4"/>
    <row r="4514" hidden="1" x14ac:dyDescent="0.4"/>
    <row r="4515" hidden="1" x14ac:dyDescent="0.4"/>
    <row r="4516" hidden="1" x14ac:dyDescent="0.4"/>
    <row r="4517" hidden="1" x14ac:dyDescent="0.4"/>
    <row r="4518" hidden="1" x14ac:dyDescent="0.4"/>
    <row r="4519" hidden="1" x14ac:dyDescent="0.4"/>
    <row r="4520" hidden="1" x14ac:dyDescent="0.4"/>
    <row r="4521" hidden="1" x14ac:dyDescent="0.4"/>
    <row r="4522" hidden="1" x14ac:dyDescent="0.4"/>
    <row r="4523" hidden="1" x14ac:dyDescent="0.4"/>
    <row r="4524" hidden="1" x14ac:dyDescent="0.4"/>
    <row r="4525" hidden="1" x14ac:dyDescent="0.4"/>
    <row r="4526" hidden="1" x14ac:dyDescent="0.4"/>
    <row r="4527" hidden="1" x14ac:dyDescent="0.4"/>
    <row r="4528" hidden="1" x14ac:dyDescent="0.4"/>
    <row r="4529" hidden="1" x14ac:dyDescent="0.4"/>
    <row r="4530" hidden="1" x14ac:dyDescent="0.4"/>
    <row r="4531" hidden="1" x14ac:dyDescent="0.4"/>
    <row r="4532" hidden="1" x14ac:dyDescent="0.4"/>
    <row r="4533" hidden="1" x14ac:dyDescent="0.4"/>
    <row r="4534" hidden="1" x14ac:dyDescent="0.4"/>
    <row r="4535" hidden="1" x14ac:dyDescent="0.4"/>
    <row r="4536" hidden="1" x14ac:dyDescent="0.4"/>
    <row r="4537" hidden="1" x14ac:dyDescent="0.4"/>
    <row r="4538" hidden="1" x14ac:dyDescent="0.4"/>
    <row r="4539" hidden="1" x14ac:dyDescent="0.4"/>
    <row r="4540" hidden="1" x14ac:dyDescent="0.4"/>
    <row r="4541" hidden="1" x14ac:dyDescent="0.4"/>
    <row r="4542" hidden="1" x14ac:dyDescent="0.4"/>
    <row r="4543" hidden="1" x14ac:dyDescent="0.4"/>
    <row r="4544" hidden="1" x14ac:dyDescent="0.4"/>
    <row r="4545" hidden="1" x14ac:dyDescent="0.4"/>
    <row r="4546" hidden="1" x14ac:dyDescent="0.4"/>
    <row r="4547" hidden="1" x14ac:dyDescent="0.4"/>
    <row r="4548" hidden="1" x14ac:dyDescent="0.4"/>
    <row r="4549" hidden="1" x14ac:dyDescent="0.4"/>
    <row r="4550" hidden="1" x14ac:dyDescent="0.4"/>
    <row r="4551" hidden="1" x14ac:dyDescent="0.4"/>
    <row r="4552" hidden="1" x14ac:dyDescent="0.4"/>
    <row r="4553" hidden="1" x14ac:dyDescent="0.4"/>
    <row r="4554" hidden="1" x14ac:dyDescent="0.4"/>
    <row r="4555" hidden="1" x14ac:dyDescent="0.4"/>
    <row r="4556" hidden="1" x14ac:dyDescent="0.4"/>
    <row r="4557" hidden="1" x14ac:dyDescent="0.4"/>
    <row r="4558" hidden="1" x14ac:dyDescent="0.4"/>
    <row r="4559" hidden="1" x14ac:dyDescent="0.4"/>
    <row r="4560" hidden="1" x14ac:dyDescent="0.4"/>
    <row r="4561" hidden="1" x14ac:dyDescent="0.4"/>
    <row r="4562" hidden="1" x14ac:dyDescent="0.4"/>
    <row r="4563" hidden="1" x14ac:dyDescent="0.4"/>
    <row r="4564" hidden="1" x14ac:dyDescent="0.4"/>
    <row r="4565" hidden="1" x14ac:dyDescent="0.4"/>
    <row r="4566" hidden="1" x14ac:dyDescent="0.4"/>
    <row r="4567" hidden="1" x14ac:dyDescent="0.4"/>
    <row r="4568" hidden="1" x14ac:dyDescent="0.4"/>
    <row r="4569" hidden="1" x14ac:dyDescent="0.4"/>
    <row r="4570" hidden="1" x14ac:dyDescent="0.4"/>
    <row r="4571" hidden="1" x14ac:dyDescent="0.4"/>
    <row r="4572" hidden="1" x14ac:dyDescent="0.4"/>
    <row r="4573" hidden="1" x14ac:dyDescent="0.4"/>
    <row r="4574" hidden="1" x14ac:dyDescent="0.4"/>
    <row r="4575" hidden="1" x14ac:dyDescent="0.4"/>
    <row r="4576" hidden="1" x14ac:dyDescent="0.4"/>
    <row r="4577" hidden="1" x14ac:dyDescent="0.4"/>
    <row r="4578" hidden="1" x14ac:dyDescent="0.4"/>
    <row r="4579" hidden="1" x14ac:dyDescent="0.4"/>
    <row r="4580" hidden="1" x14ac:dyDescent="0.4"/>
    <row r="4581" hidden="1" x14ac:dyDescent="0.4"/>
    <row r="4582" hidden="1" x14ac:dyDescent="0.4"/>
    <row r="4583" hidden="1" x14ac:dyDescent="0.4"/>
    <row r="4584" hidden="1" x14ac:dyDescent="0.4"/>
    <row r="4585" hidden="1" x14ac:dyDescent="0.4"/>
    <row r="4586" hidden="1" x14ac:dyDescent="0.4"/>
    <row r="4587" hidden="1" x14ac:dyDescent="0.4"/>
    <row r="4588" hidden="1" x14ac:dyDescent="0.4"/>
    <row r="4589" hidden="1" x14ac:dyDescent="0.4"/>
    <row r="4590" hidden="1" x14ac:dyDescent="0.4"/>
    <row r="4591" hidden="1" x14ac:dyDescent="0.4"/>
    <row r="4592" hidden="1" x14ac:dyDescent="0.4"/>
    <row r="4593" hidden="1" x14ac:dyDescent="0.4"/>
    <row r="4594" hidden="1" x14ac:dyDescent="0.4"/>
    <row r="4595" hidden="1" x14ac:dyDescent="0.4"/>
    <row r="4596" hidden="1" x14ac:dyDescent="0.4"/>
    <row r="4597" hidden="1" x14ac:dyDescent="0.4"/>
    <row r="4598" hidden="1" x14ac:dyDescent="0.4"/>
    <row r="4599" hidden="1" x14ac:dyDescent="0.4"/>
    <row r="4600" hidden="1" x14ac:dyDescent="0.4"/>
    <row r="4601" hidden="1" x14ac:dyDescent="0.4"/>
    <row r="4602" hidden="1" x14ac:dyDescent="0.4"/>
    <row r="4603" hidden="1" x14ac:dyDescent="0.4"/>
    <row r="4604" hidden="1" x14ac:dyDescent="0.4"/>
    <row r="4605" hidden="1" x14ac:dyDescent="0.4"/>
    <row r="4606" hidden="1" x14ac:dyDescent="0.4"/>
    <row r="4607" hidden="1" x14ac:dyDescent="0.4"/>
    <row r="4608" hidden="1" x14ac:dyDescent="0.4"/>
    <row r="4609" hidden="1" x14ac:dyDescent="0.4"/>
    <row r="4610" hidden="1" x14ac:dyDescent="0.4"/>
    <row r="4611" hidden="1" x14ac:dyDescent="0.4"/>
    <row r="4612" hidden="1" x14ac:dyDescent="0.4"/>
    <row r="4613" hidden="1" x14ac:dyDescent="0.4"/>
    <row r="4614" hidden="1" x14ac:dyDescent="0.4"/>
    <row r="4615" hidden="1" x14ac:dyDescent="0.4"/>
    <row r="4616" hidden="1" x14ac:dyDescent="0.4"/>
    <row r="4617" hidden="1" x14ac:dyDescent="0.4"/>
    <row r="4618" hidden="1" x14ac:dyDescent="0.4"/>
    <row r="4619" hidden="1" x14ac:dyDescent="0.4"/>
    <row r="4620" hidden="1" x14ac:dyDescent="0.4"/>
    <row r="4621" hidden="1" x14ac:dyDescent="0.4"/>
    <row r="4622" hidden="1" x14ac:dyDescent="0.4"/>
    <row r="4623" hidden="1" x14ac:dyDescent="0.4"/>
    <row r="4624" hidden="1" x14ac:dyDescent="0.4"/>
    <row r="4625" hidden="1" x14ac:dyDescent="0.4"/>
    <row r="4626" hidden="1" x14ac:dyDescent="0.4"/>
    <row r="4627" hidden="1" x14ac:dyDescent="0.4"/>
    <row r="4628" hidden="1" x14ac:dyDescent="0.4"/>
    <row r="4629" hidden="1" x14ac:dyDescent="0.4"/>
    <row r="4630" hidden="1" x14ac:dyDescent="0.4"/>
    <row r="4631" hidden="1" x14ac:dyDescent="0.4"/>
    <row r="4632" hidden="1" x14ac:dyDescent="0.4"/>
    <row r="4633" hidden="1" x14ac:dyDescent="0.4"/>
    <row r="4634" hidden="1" x14ac:dyDescent="0.4"/>
    <row r="4635" hidden="1" x14ac:dyDescent="0.4"/>
    <row r="4636" hidden="1" x14ac:dyDescent="0.4"/>
    <row r="4637" hidden="1" x14ac:dyDescent="0.4"/>
    <row r="4638" hidden="1" x14ac:dyDescent="0.4"/>
    <row r="4639" hidden="1" x14ac:dyDescent="0.4"/>
    <row r="4640" hidden="1" x14ac:dyDescent="0.4"/>
    <row r="4641" hidden="1" x14ac:dyDescent="0.4"/>
    <row r="4642" hidden="1" x14ac:dyDescent="0.4"/>
    <row r="4643" hidden="1" x14ac:dyDescent="0.4"/>
    <row r="4644" hidden="1" x14ac:dyDescent="0.4"/>
    <row r="4645" hidden="1" x14ac:dyDescent="0.4"/>
    <row r="4646" hidden="1" x14ac:dyDescent="0.4"/>
    <row r="4647" hidden="1" x14ac:dyDescent="0.4"/>
    <row r="4648" hidden="1" x14ac:dyDescent="0.4"/>
    <row r="4649" hidden="1" x14ac:dyDescent="0.4"/>
    <row r="4650" hidden="1" x14ac:dyDescent="0.4"/>
    <row r="4651" hidden="1" x14ac:dyDescent="0.4"/>
    <row r="4652" hidden="1" x14ac:dyDescent="0.4"/>
    <row r="4653" hidden="1" x14ac:dyDescent="0.4"/>
    <row r="4654" hidden="1" x14ac:dyDescent="0.4"/>
    <row r="4655" hidden="1" x14ac:dyDescent="0.4"/>
    <row r="4656" hidden="1" x14ac:dyDescent="0.4"/>
    <row r="4657" hidden="1" x14ac:dyDescent="0.4"/>
    <row r="4658" hidden="1" x14ac:dyDescent="0.4"/>
    <row r="4659" hidden="1" x14ac:dyDescent="0.4"/>
    <row r="4660" hidden="1" x14ac:dyDescent="0.4"/>
    <row r="4661" hidden="1" x14ac:dyDescent="0.4"/>
    <row r="4662" hidden="1" x14ac:dyDescent="0.4"/>
    <row r="4663" hidden="1" x14ac:dyDescent="0.4"/>
    <row r="4664" hidden="1" x14ac:dyDescent="0.4"/>
    <row r="4665" hidden="1" x14ac:dyDescent="0.4"/>
    <row r="4666" hidden="1" x14ac:dyDescent="0.4"/>
    <row r="4667" hidden="1" x14ac:dyDescent="0.4"/>
    <row r="4668" hidden="1" x14ac:dyDescent="0.4"/>
    <row r="4669" hidden="1" x14ac:dyDescent="0.4"/>
    <row r="4670" hidden="1" x14ac:dyDescent="0.4"/>
    <row r="4671" hidden="1" x14ac:dyDescent="0.4"/>
    <row r="4672" hidden="1" x14ac:dyDescent="0.4"/>
    <row r="4673" hidden="1" x14ac:dyDescent="0.4"/>
    <row r="4674" hidden="1" x14ac:dyDescent="0.4"/>
    <row r="4675" hidden="1" x14ac:dyDescent="0.4"/>
    <row r="4676" hidden="1" x14ac:dyDescent="0.4"/>
    <row r="4677" hidden="1" x14ac:dyDescent="0.4"/>
    <row r="4678" hidden="1" x14ac:dyDescent="0.4"/>
    <row r="4679" hidden="1" x14ac:dyDescent="0.4"/>
    <row r="4680" hidden="1" x14ac:dyDescent="0.4"/>
    <row r="4681" hidden="1" x14ac:dyDescent="0.4"/>
    <row r="4682" hidden="1" x14ac:dyDescent="0.4"/>
    <row r="4683" hidden="1" x14ac:dyDescent="0.4"/>
    <row r="4684" hidden="1" x14ac:dyDescent="0.4"/>
    <row r="4685" hidden="1" x14ac:dyDescent="0.4"/>
    <row r="4686" hidden="1" x14ac:dyDescent="0.4"/>
    <row r="4687" hidden="1" x14ac:dyDescent="0.4"/>
    <row r="4688" hidden="1" x14ac:dyDescent="0.4"/>
    <row r="4689" hidden="1" x14ac:dyDescent="0.4"/>
    <row r="4690" hidden="1" x14ac:dyDescent="0.4"/>
    <row r="4691" hidden="1" x14ac:dyDescent="0.4"/>
    <row r="4692" hidden="1" x14ac:dyDescent="0.4"/>
    <row r="4693" hidden="1" x14ac:dyDescent="0.4"/>
    <row r="4694" hidden="1" x14ac:dyDescent="0.4"/>
    <row r="4695" hidden="1" x14ac:dyDescent="0.4"/>
    <row r="4696" hidden="1" x14ac:dyDescent="0.4"/>
    <row r="4697" hidden="1" x14ac:dyDescent="0.4"/>
    <row r="4698" hidden="1" x14ac:dyDescent="0.4"/>
    <row r="4699" hidden="1" x14ac:dyDescent="0.4"/>
    <row r="4700" hidden="1" x14ac:dyDescent="0.4"/>
    <row r="4701" hidden="1" x14ac:dyDescent="0.4"/>
    <row r="4702" hidden="1" x14ac:dyDescent="0.4"/>
    <row r="4703" hidden="1" x14ac:dyDescent="0.4"/>
    <row r="4704" hidden="1" x14ac:dyDescent="0.4"/>
    <row r="4705" hidden="1" x14ac:dyDescent="0.4"/>
    <row r="4706" hidden="1" x14ac:dyDescent="0.4"/>
    <row r="4707" hidden="1" x14ac:dyDescent="0.4"/>
    <row r="4708" hidden="1" x14ac:dyDescent="0.4"/>
    <row r="4709" hidden="1" x14ac:dyDescent="0.4"/>
    <row r="4710" hidden="1" x14ac:dyDescent="0.4"/>
    <row r="4711" hidden="1" x14ac:dyDescent="0.4"/>
    <row r="4712" hidden="1" x14ac:dyDescent="0.4"/>
    <row r="4713" hidden="1" x14ac:dyDescent="0.4"/>
    <row r="4714" hidden="1" x14ac:dyDescent="0.4"/>
    <row r="4715" hidden="1" x14ac:dyDescent="0.4"/>
    <row r="4716" hidden="1" x14ac:dyDescent="0.4"/>
    <row r="4717" hidden="1" x14ac:dyDescent="0.4"/>
    <row r="4718" hidden="1" x14ac:dyDescent="0.4"/>
    <row r="4719" hidden="1" x14ac:dyDescent="0.4"/>
    <row r="4720" hidden="1" x14ac:dyDescent="0.4"/>
    <row r="4721" hidden="1" x14ac:dyDescent="0.4"/>
    <row r="4722" hidden="1" x14ac:dyDescent="0.4"/>
    <row r="4723" hidden="1" x14ac:dyDescent="0.4"/>
    <row r="4724" hidden="1" x14ac:dyDescent="0.4"/>
    <row r="4725" hidden="1" x14ac:dyDescent="0.4"/>
    <row r="4726" hidden="1" x14ac:dyDescent="0.4"/>
    <row r="4727" hidden="1" x14ac:dyDescent="0.4"/>
    <row r="4728" hidden="1" x14ac:dyDescent="0.4"/>
    <row r="4729" hidden="1" x14ac:dyDescent="0.4"/>
    <row r="4730" hidden="1" x14ac:dyDescent="0.4"/>
    <row r="4731" hidden="1" x14ac:dyDescent="0.4"/>
    <row r="4732" hidden="1" x14ac:dyDescent="0.4"/>
    <row r="4733" hidden="1" x14ac:dyDescent="0.4"/>
    <row r="4734" hidden="1" x14ac:dyDescent="0.4"/>
    <row r="4735" hidden="1" x14ac:dyDescent="0.4"/>
    <row r="4736" hidden="1" x14ac:dyDescent="0.4"/>
    <row r="4737" hidden="1" x14ac:dyDescent="0.4"/>
    <row r="4738" hidden="1" x14ac:dyDescent="0.4"/>
    <row r="4739" hidden="1" x14ac:dyDescent="0.4"/>
    <row r="4740" hidden="1" x14ac:dyDescent="0.4"/>
    <row r="4741" hidden="1" x14ac:dyDescent="0.4"/>
    <row r="4742" hidden="1" x14ac:dyDescent="0.4"/>
    <row r="4743" hidden="1" x14ac:dyDescent="0.4"/>
    <row r="4744" hidden="1" x14ac:dyDescent="0.4"/>
    <row r="4745" hidden="1" x14ac:dyDescent="0.4"/>
    <row r="4746" hidden="1" x14ac:dyDescent="0.4"/>
    <row r="4747" hidden="1" x14ac:dyDescent="0.4"/>
    <row r="4748" hidden="1" x14ac:dyDescent="0.4"/>
    <row r="4749" hidden="1" x14ac:dyDescent="0.4"/>
    <row r="4750" hidden="1" x14ac:dyDescent="0.4"/>
    <row r="4751" hidden="1" x14ac:dyDescent="0.4"/>
    <row r="4752" hidden="1" x14ac:dyDescent="0.4"/>
    <row r="4753" hidden="1" x14ac:dyDescent="0.4"/>
    <row r="4754" hidden="1" x14ac:dyDescent="0.4"/>
    <row r="4755" hidden="1" x14ac:dyDescent="0.4"/>
    <row r="4756" hidden="1" x14ac:dyDescent="0.4"/>
    <row r="4757" hidden="1" x14ac:dyDescent="0.4"/>
    <row r="4758" hidden="1" x14ac:dyDescent="0.4"/>
    <row r="4759" hidden="1" x14ac:dyDescent="0.4"/>
    <row r="4760" hidden="1" x14ac:dyDescent="0.4"/>
    <row r="4761" hidden="1" x14ac:dyDescent="0.4"/>
    <row r="4762" hidden="1" x14ac:dyDescent="0.4"/>
    <row r="4763" hidden="1" x14ac:dyDescent="0.4"/>
    <row r="4764" hidden="1" x14ac:dyDescent="0.4"/>
    <row r="4765" hidden="1" x14ac:dyDescent="0.4"/>
    <row r="4766" hidden="1" x14ac:dyDescent="0.4"/>
    <row r="4767" hidden="1" x14ac:dyDescent="0.4"/>
    <row r="4768" hidden="1" x14ac:dyDescent="0.4"/>
    <row r="4769" hidden="1" x14ac:dyDescent="0.4"/>
    <row r="4770" hidden="1" x14ac:dyDescent="0.4"/>
    <row r="4771" hidden="1" x14ac:dyDescent="0.4"/>
    <row r="4772" hidden="1" x14ac:dyDescent="0.4"/>
    <row r="4773" hidden="1" x14ac:dyDescent="0.4"/>
    <row r="4774" hidden="1" x14ac:dyDescent="0.4"/>
    <row r="4775" hidden="1" x14ac:dyDescent="0.4"/>
    <row r="4776" hidden="1" x14ac:dyDescent="0.4"/>
    <row r="4777" hidden="1" x14ac:dyDescent="0.4"/>
    <row r="4778" hidden="1" x14ac:dyDescent="0.4"/>
    <row r="4779" hidden="1" x14ac:dyDescent="0.4"/>
    <row r="4780" hidden="1" x14ac:dyDescent="0.4"/>
    <row r="4781" hidden="1" x14ac:dyDescent="0.4"/>
    <row r="4782" hidden="1" x14ac:dyDescent="0.4"/>
    <row r="4783" hidden="1" x14ac:dyDescent="0.4"/>
    <row r="4784" hidden="1" x14ac:dyDescent="0.4"/>
    <row r="4785" hidden="1" x14ac:dyDescent="0.4"/>
    <row r="4786" hidden="1" x14ac:dyDescent="0.4"/>
    <row r="4787" hidden="1" x14ac:dyDescent="0.4"/>
    <row r="4788" hidden="1" x14ac:dyDescent="0.4"/>
    <row r="4789" hidden="1" x14ac:dyDescent="0.4"/>
    <row r="4790" hidden="1" x14ac:dyDescent="0.4"/>
    <row r="4791" hidden="1" x14ac:dyDescent="0.4"/>
    <row r="4792" hidden="1" x14ac:dyDescent="0.4"/>
    <row r="4793" hidden="1" x14ac:dyDescent="0.4"/>
    <row r="4794" hidden="1" x14ac:dyDescent="0.4"/>
    <row r="4795" hidden="1" x14ac:dyDescent="0.4"/>
    <row r="4796" hidden="1" x14ac:dyDescent="0.4"/>
    <row r="4797" hidden="1" x14ac:dyDescent="0.4"/>
    <row r="4798" hidden="1" x14ac:dyDescent="0.4"/>
    <row r="4799" hidden="1" x14ac:dyDescent="0.4"/>
    <row r="4800" hidden="1" x14ac:dyDescent="0.4"/>
    <row r="4801" hidden="1" x14ac:dyDescent="0.4"/>
    <row r="4802" hidden="1" x14ac:dyDescent="0.4"/>
    <row r="4803" hidden="1" x14ac:dyDescent="0.4"/>
    <row r="4804" hidden="1" x14ac:dyDescent="0.4"/>
    <row r="4805" hidden="1" x14ac:dyDescent="0.4"/>
    <row r="4806" hidden="1" x14ac:dyDescent="0.4"/>
    <row r="4807" hidden="1" x14ac:dyDescent="0.4"/>
    <row r="4808" hidden="1" x14ac:dyDescent="0.4"/>
    <row r="4809" hidden="1" x14ac:dyDescent="0.4"/>
    <row r="4810" hidden="1" x14ac:dyDescent="0.4"/>
    <row r="4811" hidden="1" x14ac:dyDescent="0.4"/>
    <row r="4812" hidden="1" x14ac:dyDescent="0.4"/>
    <row r="4813" hidden="1" x14ac:dyDescent="0.4"/>
    <row r="4814" hidden="1" x14ac:dyDescent="0.4"/>
    <row r="4815" hidden="1" x14ac:dyDescent="0.4"/>
    <row r="4816" hidden="1" x14ac:dyDescent="0.4"/>
    <row r="4817" hidden="1" x14ac:dyDescent="0.4"/>
    <row r="4818" hidden="1" x14ac:dyDescent="0.4"/>
    <row r="4819" hidden="1" x14ac:dyDescent="0.4"/>
    <row r="4820" hidden="1" x14ac:dyDescent="0.4"/>
    <row r="4821" hidden="1" x14ac:dyDescent="0.4"/>
    <row r="4822" hidden="1" x14ac:dyDescent="0.4"/>
    <row r="4823" hidden="1" x14ac:dyDescent="0.4"/>
    <row r="4824" hidden="1" x14ac:dyDescent="0.4"/>
    <row r="4825" hidden="1" x14ac:dyDescent="0.4"/>
    <row r="4826" hidden="1" x14ac:dyDescent="0.4"/>
    <row r="4827" hidden="1" x14ac:dyDescent="0.4"/>
    <row r="4828" hidden="1" x14ac:dyDescent="0.4"/>
    <row r="4829" hidden="1" x14ac:dyDescent="0.4"/>
    <row r="4830" hidden="1" x14ac:dyDescent="0.4"/>
    <row r="4831" hidden="1" x14ac:dyDescent="0.4"/>
    <row r="4832" hidden="1" x14ac:dyDescent="0.4"/>
    <row r="4833" hidden="1" x14ac:dyDescent="0.4"/>
    <row r="4834" hidden="1" x14ac:dyDescent="0.4"/>
    <row r="4835" hidden="1" x14ac:dyDescent="0.4"/>
    <row r="4836" hidden="1" x14ac:dyDescent="0.4"/>
    <row r="4837" hidden="1" x14ac:dyDescent="0.4"/>
    <row r="4838" hidden="1" x14ac:dyDescent="0.4"/>
    <row r="4839" hidden="1" x14ac:dyDescent="0.4"/>
    <row r="4840" hidden="1" x14ac:dyDescent="0.4"/>
    <row r="4841" hidden="1" x14ac:dyDescent="0.4"/>
    <row r="4842" hidden="1" x14ac:dyDescent="0.4"/>
    <row r="4843" hidden="1" x14ac:dyDescent="0.4"/>
    <row r="4844" hidden="1" x14ac:dyDescent="0.4"/>
    <row r="4845" hidden="1" x14ac:dyDescent="0.4"/>
    <row r="4846" hidden="1" x14ac:dyDescent="0.4"/>
    <row r="4847" hidden="1" x14ac:dyDescent="0.4"/>
    <row r="4848" hidden="1" x14ac:dyDescent="0.4"/>
    <row r="4849" hidden="1" x14ac:dyDescent="0.4"/>
    <row r="4850" hidden="1" x14ac:dyDescent="0.4"/>
    <row r="4851" hidden="1" x14ac:dyDescent="0.4"/>
    <row r="4852" hidden="1" x14ac:dyDescent="0.4"/>
    <row r="4853" hidden="1" x14ac:dyDescent="0.4"/>
    <row r="4854" hidden="1" x14ac:dyDescent="0.4"/>
    <row r="4855" hidden="1" x14ac:dyDescent="0.4"/>
    <row r="4856" hidden="1" x14ac:dyDescent="0.4"/>
    <row r="4857" hidden="1" x14ac:dyDescent="0.4"/>
    <row r="4858" hidden="1" x14ac:dyDescent="0.4"/>
    <row r="4859" hidden="1" x14ac:dyDescent="0.4"/>
    <row r="4860" hidden="1" x14ac:dyDescent="0.4"/>
    <row r="4861" hidden="1" x14ac:dyDescent="0.4"/>
    <row r="4862" hidden="1" x14ac:dyDescent="0.4"/>
    <row r="4863" hidden="1" x14ac:dyDescent="0.4"/>
    <row r="4864" hidden="1" x14ac:dyDescent="0.4"/>
    <row r="4865" hidden="1" x14ac:dyDescent="0.4"/>
    <row r="4866" hidden="1" x14ac:dyDescent="0.4"/>
    <row r="4867" hidden="1" x14ac:dyDescent="0.4"/>
    <row r="4868" hidden="1" x14ac:dyDescent="0.4"/>
    <row r="4869" hidden="1" x14ac:dyDescent="0.4"/>
    <row r="4870" hidden="1" x14ac:dyDescent="0.4"/>
    <row r="4871" hidden="1" x14ac:dyDescent="0.4"/>
    <row r="4872" hidden="1" x14ac:dyDescent="0.4"/>
    <row r="4873" hidden="1" x14ac:dyDescent="0.4"/>
    <row r="4874" hidden="1" x14ac:dyDescent="0.4"/>
    <row r="4875" hidden="1" x14ac:dyDescent="0.4"/>
    <row r="4876" hidden="1" x14ac:dyDescent="0.4"/>
    <row r="4877" hidden="1" x14ac:dyDescent="0.4"/>
    <row r="4878" hidden="1" x14ac:dyDescent="0.4"/>
    <row r="4879" hidden="1" x14ac:dyDescent="0.4"/>
    <row r="4880" hidden="1" x14ac:dyDescent="0.4"/>
    <row r="4881" hidden="1" x14ac:dyDescent="0.4"/>
    <row r="4882" hidden="1" x14ac:dyDescent="0.4"/>
    <row r="4883" hidden="1" x14ac:dyDescent="0.4"/>
    <row r="4884" hidden="1" x14ac:dyDescent="0.4"/>
    <row r="4885" hidden="1" x14ac:dyDescent="0.4"/>
    <row r="4886" hidden="1" x14ac:dyDescent="0.4"/>
    <row r="4887" hidden="1" x14ac:dyDescent="0.4"/>
    <row r="4888" hidden="1" x14ac:dyDescent="0.4"/>
    <row r="4889" hidden="1" x14ac:dyDescent="0.4"/>
    <row r="4890" hidden="1" x14ac:dyDescent="0.4"/>
    <row r="4891" hidden="1" x14ac:dyDescent="0.4"/>
    <row r="4892" hidden="1" x14ac:dyDescent="0.4"/>
    <row r="4893" hidden="1" x14ac:dyDescent="0.4"/>
    <row r="4894" hidden="1" x14ac:dyDescent="0.4"/>
    <row r="4895" hidden="1" x14ac:dyDescent="0.4"/>
    <row r="4896" hidden="1" x14ac:dyDescent="0.4"/>
    <row r="4897" hidden="1" x14ac:dyDescent="0.4"/>
    <row r="4898" hidden="1" x14ac:dyDescent="0.4"/>
    <row r="4899" hidden="1" x14ac:dyDescent="0.4"/>
    <row r="4900" hidden="1" x14ac:dyDescent="0.4"/>
    <row r="4901" hidden="1" x14ac:dyDescent="0.4"/>
    <row r="4902" hidden="1" x14ac:dyDescent="0.4"/>
    <row r="4903" hidden="1" x14ac:dyDescent="0.4"/>
    <row r="4904" hidden="1" x14ac:dyDescent="0.4"/>
    <row r="4905" hidden="1" x14ac:dyDescent="0.4"/>
    <row r="4906" hidden="1" x14ac:dyDescent="0.4"/>
    <row r="4907" hidden="1" x14ac:dyDescent="0.4"/>
    <row r="4908" hidden="1" x14ac:dyDescent="0.4"/>
    <row r="4909" hidden="1" x14ac:dyDescent="0.4"/>
    <row r="4910" hidden="1" x14ac:dyDescent="0.4"/>
    <row r="4911" hidden="1" x14ac:dyDescent="0.4"/>
    <row r="4912" hidden="1" x14ac:dyDescent="0.4"/>
    <row r="4913" hidden="1" x14ac:dyDescent="0.4"/>
    <row r="4914" hidden="1" x14ac:dyDescent="0.4"/>
    <row r="4915" hidden="1" x14ac:dyDescent="0.4"/>
    <row r="4916" hidden="1" x14ac:dyDescent="0.4"/>
    <row r="4917" hidden="1" x14ac:dyDescent="0.4"/>
    <row r="4918" hidden="1" x14ac:dyDescent="0.4"/>
    <row r="4919" hidden="1" x14ac:dyDescent="0.4"/>
    <row r="4920" hidden="1" x14ac:dyDescent="0.4"/>
    <row r="4921" hidden="1" x14ac:dyDescent="0.4"/>
    <row r="4922" hidden="1" x14ac:dyDescent="0.4"/>
    <row r="4923" hidden="1" x14ac:dyDescent="0.4"/>
    <row r="4924" hidden="1" x14ac:dyDescent="0.4"/>
    <row r="4925" hidden="1" x14ac:dyDescent="0.4"/>
    <row r="4926" hidden="1" x14ac:dyDescent="0.4"/>
    <row r="4927" hidden="1" x14ac:dyDescent="0.4"/>
    <row r="4928" hidden="1" x14ac:dyDescent="0.4"/>
    <row r="4929" hidden="1" x14ac:dyDescent="0.4"/>
    <row r="4930" hidden="1" x14ac:dyDescent="0.4"/>
    <row r="4931" hidden="1" x14ac:dyDescent="0.4"/>
    <row r="4932" hidden="1" x14ac:dyDescent="0.4"/>
    <row r="4933" hidden="1" x14ac:dyDescent="0.4"/>
    <row r="4934" hidden="1" x14ac:dyDescent="0.4"/>
    <row r="4935" hidden="1" x14ac:dyDescent="0.4"/>
    <row r="4936" hidden="1" x14ac:dyDescent="0.4"/>
    <row r="4937" hidden="1" x14ac:dyDescent="0.4"/>
    <row r="4938" hidden="1" x14ac:dyDescent="0.4"/>
    <row r="4939" hidden="1" x14ac:dyDescent="0.4"/>
    <row r="4940" hidden="1" x14ac:dyDescent="0.4"/>
    <row r="4941" hidden="1" x14ac:dyDescent="0.4"/>
    <row r="4942" hidden="1" x14ac:dyDescent="0.4"/>
    <row r="4943" hidden="1" x14ac:dyDescent="0.4"/>
    <row r="4944" hidden="1" x14ac:dyDescent="0.4"/>
    <row r="4945" hidden="1" x14ac:dyDescent="0.4"/>
    <row r="4946" hidden="1" x14ac:dyDescent="0.4"/>
    <row r="4947" hidden="1" x14ac:dyDescent="0.4"/>
    <row r="4948" hidden="1" x14ac:dyDescent="0.4"/>
    <row r="4949" hidden="1" x14ac:dyDescent="0.4"/>
    <row r="4950" hidden="1" x14ac:dyDescent="0.4"/>
    <row r="4951" hidden="1" x14ac:dyDescent="0.4"/>
    <row r="4952" hidden="1" x14ac:dyDescent="0.4"/>
    <row r="4953" hidden="1" x14ac:dyDescent="0.4"/>
    <row r="4954" hidden="1" x14ac:dyDescent="0.4"/>
    <row r="4955" hidden="1" x14ac:dyDescent="0.4"/>
    <row r="4956" hidden="1" x14ac:dyDescent="0.4"/>
    <row r="4957" hidden="1" x14ac:dyDescent="0.4"/>
    <row r="4958" hidden="1" x14ac:dyDescent="0.4"/>
    <row r="4959" hidden="1" x14ac:dyDescent="0.4"/>
    <row r="4960" hidden="1" x14ac:dyDescent="0.4"/>
    <row r="4961" hidden="1" x14ac:dyDescent="0.4"/>
    <row r="4962" hidden="1" x14ac:dyDescent="0.4"/>
    <row r="4963" hidden="1" x14ac:dyDescent="0.4"/>
    <row r="4964" hidden="1" x14ac:dyDescent="0.4"/>
    <row r="4965" hidden="1" x14ac:dyDescent="0.4"/>
    <row r="4966" hidden="1" x14ac:dyDescent="0.4"/>
    <row r="4967" hidden="1" x14ac:dyDescent="0.4"/>
    <row r="4968" hidden="1" x14ac:dyDescent="0.4"/>
    <row r="4969" hidden="1" x14ac:dyDescent="0.4"/>
    <row r="4970" hidden="1" x14ac:dyDescent="0.4"/>
    <row r="4971" hidden="1" x14ac:dyDescent="0.4"/>
    <row r="4972" hidden="1" x14ac:dyDescent="0.4"/>
    <row r="4973" hidden="1" x14ac:dyDescent="0.4"/>
    <row r="4974" hidden="1" x14ac:dyDescent="0.4"/>
    <row r="4975" hidden="1" x14ac:dyDescent="0.4"/>
    <row r="4976" hidden="1" x14ac:dyDescent="0.4"/>
    <row r="4977" hidden="1" x14ac:dyDescent="0.4"/>
    <row r="4978" hidden="1" x14ac:dyDescent="0.4"/>
    <row r="4979" hidden="1" x14ac:dyDescent="0.4"/>
    <row r="4980" hidden="1" x14ac:dyDescent="0.4"/>
    <row r="4981" hidden="1" x14ac:dyDescent="0.4"/>
    <row r="4982" hidden="1" x14ac:dyDescent="0.4"/>
    <row r="4983" hidden="1" x14ac:dyDescent="0.4"/>
    <row r="4984" hidden="1" x14ac:dyDescent="0.4"/>
    <row r="4985" hidden="1" x14ac:dyDescent="0.4"/>
    <row r="4986" hidden="1" x14ac:dyDescent="0.4"/>
    <row r="4987" hidden="1" x14ac:dyDescent="0.4"/>
    <row r="4988" hidden="1" x14ac:dyDescent="0.4"/>
    <row r="4989" hidden="1" x14ac:dyDescent="0.4"/>
    <row r="4990" hidden="1" x14ac:dyDescent="0.4"/>
    <row r="4991" hidden="1" x14ac:dyDescent="0.4"/>
    <row r="4992" hidden="1" x14ac:dyDescent="0.4"/>
    <row r="4993" hidden="1" x14ac:dyDescent="0.4"/>
    <row r="4994" hidden="1" x14ac:dyDescent="0.4"/>
    <row r="4995" hidden="1" x14ac:dyDescent="0.4"/>
    <row r="4996" hidden="1" x14ac:dyDescent="0.4"/>
    <row r="4997" hidden="1" x14ac:dyDescent="0.4"/>
    <row r="4998" hidden="1" x14ac:dyDescent="0.4"/>
    <row r="4999" hidden="1" x14ac:dyDescent="0.4"/>
    <row r="5000" hidden="1" x14ac:dyDescent="0.4"/>
    <row r="5001" hidden="1" x14ac:dyDescent="0.4"/>
    <row r="5002" hidden="1" x14ac:dyDescent="0.4"/>
    <row r="5003" hidden="1" x14ac:dyDescent="0.4"/>
    <row r="5004" hidden="1" x14ac:dyDescent="0.4"/>
    <row r="5005" hidden="1" x14ac:dyDescent="0.4"/>
    <row r="5006" hidden="1" x14ac:dyDescent="0.4"/>
    <row r="5007" hidden="1" x14ac:dyDescent="0.4"/>
    <row r="5008" hidden="1" x14ac:dyDescent="0.4"/>
    <row r="5009" hidden="1" x14ac:dyDescent="0.4"/>
    <row r="5010" hidden="1" x14ac:dyDescent="0.4"/>
    <row r="5011" hidden="1" x14ac:dyDescent="0.4"/>
    <row r="5012" hidden="1" x14ac:dyDescent="0.4"/>
    <row r="5013" hidden="1" x14ac:dyDescent="0.4"/>
    <row r="5014" hidden="1" x14ac:dyDescent="0.4"/>
    <row r="5015" hidden="1" x14ac:dyDescent="0.4"/>
    <row r="5016" hidden="1" x14ac:dyDescent="0.4"/>
    <row r="5017" hidden="1" x14ac:dyDescent="0.4"/>
    <row r="5018" hidden="1" x14ac:dyDescent="0.4"/>
    <row r="5019" hidden="1" x14ac:dyDescent="0.4"/>
    <row r="5020" hidden="1" x14ac:dyDescent="0.4"/>
    <row r="5021" hidden="1" x14ac:dyDescent="0.4"/>
    <row r="5022" hidden="1" x14ac:dyDescent="0.4"/>
    <row r="5023" hidden="1" x14ac:dyDescent="0.4"/>
    <row r="5024" hidden="1" x14ac:dyDescent="0.4"/>
    <row r="5025" hidden="1" x14ac:dyDescent="0.4"/>
    <row r="5026" hidden="1" x14ac:dyDescent="0.4"/>
    <row r="5027" hidden="1" x14ac:dyDescent="0.4"/>
    <row r="5028" hidden="1" x14ac:dyDescent="0.4"/>
    <row r="5029" hidden="1" x14ac:dyDescent="0.4"/>
    <row r="5030" hidden="1" x14ac:dyDescent="0.4"/>
    <row r="5031" hidden="1" x14ac:dyDescent="0.4"/>
    <row r="5032" hidden="1" x14ac:dyDescent="0.4"/>
    <row r="5033" hidden="1" x14ac:dyDescent="0.4"/>
    <row r="5034" hidden="1" x14ac:dyDescent="0.4"/>
    <row r="5035" hidden="1" x14ac:dyDescent="0.4"/>
    <row r="5036" hidden="1" x14ac:dyDescent="0.4"/>
    <row r="5037" hidden="1" x14ac:dyDescent="0.4"/>
    <row r="5038" hidden="1" x14ac:dyDescent="0.4"/>
    <row r="5039" hidden="1" x14ac:dyDescent="0.4"/>
    <row r="5040" hidden="1" x14ac:dyDescent="0.4"/>
    <row r="5041" hidden="1" x14ac:dyDescent="0.4"/>
    <row r="5042" hidden="1" x14ac:dyDescent="0.4"/>
    <row r="5043" hidden="1" x14ac:dyDescent="0.4"/>
    <row r="5044" hidden="1" x14ac:dyDescent="0.4"/>
    <row r="5045" hidden="1" x14ac:dyDescent="0.4"/>
    <row r="5046" hidden="1" x14ac:dyDescent="0.4"/>
    <row r="5047" hidden="1" x14ac:dyDescent="0.4"/>
    <row r="5048" hidden="1" x14ac:dyDescent="0.4"/>
    <row r="5049" hidden="1" x14ac:dyDescent="0.4"/>
    <row r="5050" hidden="1" x14ac:dyDescent="0.4"/>
    <row r="5051" hidden="1" x14ac:dyDescent="0.4"/>
    <row r="5052" hidden="1" x14ac:dyDescent="0.4"/>
    <row r="5053" hidden="1" x14ac:dyDescent="0.4"/>
    <row r="5054" hidden="1" x14ac:dyDescent="0.4"/>
    <row r="5055" hidden="1" x14ac:dyDescent="0.4"/>
    <row r="5056" hidden="1" x14ac:dyDescent="0.4"/>
    <row r="5057" hidden="1" x14ac:dyDescent="0.4"/>
    <row r="5058" hidden="1" x14ac:dyDescent="0.4"/>
    <row r="5059" hidden="1" x14ac:dyDescent="0.4"/>
    <row r="5060" hidden="1" x14ac:dyDescent="0.4"/>
    <row r="5061" hidden="1" x14ac:dyDescent="0.4"/>
    <row r="5062" hidden="1" x14ac:dyDescent="0.4"/>
    <row r="5063" hidden="1" x14ac:dyDescent="0.4"/>
    <row r="5064" hidden="1" x14ac:dyDescent="0.4"/>
    <row r="5065" hidden="1" x14ac:dyDescent="0.4"/>
    <row r="5066" hidden="1" x14ac:dyDescent="0.4"/>
    <row r="5067" hidden="1" x14ac:dyDescent="0.4"/>
    <row r="5068" hidden="1" x14ac:dyDescent="0.4"/>
    <row r="5069" hidden="1" x14ac:dyDescent="0.4"/>
    <row r="5070" hidden="1" x14ac:dyDescent="0.4"/>
    <row r="5071" hidden="1" x14ac:dyDescent="0.4"/>
    <row r="5072" hidden="1" x14ac:dyDescent="0.4"/>
    <row r="5073" hidden="1" x14ac:dyDescent="0.4"/>
    <row r="5074" hidden="1" x14ac:dyDescent="0.4"/>
    <row r="5075" hidden="1" x14ac:dyDescent="0.4"/>
    <row r="5076" hidden="1" x14ac:dyDescent="0.4"/>
    <row r="5077" hidden="1" x14ac:dyDescent="0.4"/>
    <row r="5078" hidden="1" x14ac:dyDescent="0.4"/>
    <row r="5079" hidden="1" x14ac:dyDescent="0.4"/>
    <row r="5080" hidden="1" x14ac:dyDescent="0.4"/>
    <row r="5081" hidden="1" x14ac:dyDescent="0.4"/>
    <row r="5082" hidden="1" x14ac:dyDescent="0.4"/>
    <row r="5083" hidden="1" x14ac:dyDescent="0.4"/>
    <row r="5084" hidden="1" x14ac:dyDescent="0.4"/>
    <row r="5085" hidden="1" x14ac:dyDescent="0.4"/>
    <row r="5086" hidden="1" x14ac:dyDescent="0.4"/>
    <row r="5087" hidden="1" x14ac:dyDescent="0.4"/>
    <row r="5088" hidden="1" x14ac:dyDescent="0.4"/>
    <row r="5089" hidden="1" x14ac:dyDescent="0.4"/>
    <row r="5090" hidden="1" x14ac:dyDescent="0.4"/>
    <row r="5091" hidden="1" x14ac:dyDescent="0.4"/>
    <row r="5092" hidden="1" x14ac:dyDescent="0.4"/>
    <row r="5093" hidden="1" x14ac:dyDescent="0.4"/>
    <row r="5094" hidden="1" x14ac:dyDescent="0.4"/>
    <row r="5095" hidden="1" x14ac:dyDescent="0.4"/>
    <row r="5096" hidden="1" x14ac:dyDescent="0.4"/>
    <row r="5097" hidden="1" x14ac:dyDescent="0.4"/>
    <row r="5098" hidden="1" x14ac:dyDescent="0.4"/>
    <row r="5099" hidden="1" x14ac:dyDescent="0.4"/>
    <row r="5100" hidden="1" x14ac:dyDescent="0.4"/>
    <row r="5101" hidden="1" x14ac:dyDescent="0.4"/>
    <row r="5102" hidden="1" x14ac:dyDescent="0.4"/>
    <row r="5103" hidden="1" x14ac:dyDescent="0.4"/>
    <row r="5104" hidden="1" x14ac:dyDescent="0.4"/>
    <row r="5105" hidden="1" x14ac:dyDescent="0.4"/>
    <row r="5106" hidden="1" x14ac:dyDescent="0.4"/>
    <row r="5107" hidden="1" x14ac:dyDescent="0.4"/>
    <row r="5108" hidden="1" x14ac:dyDescent="0.4"/>
    <row r="5109" hidden="1" x14ac:dyDescent="0.4"/>
    <row r="5110" hidden="1" x14ac:dyDescent="0.4"/>
    <row r="5111" hidden="1" x14ac:dyDescent="0.4"/>
    <row r="5112" hidden="1" x14ac:dyDescent="0.4"/>
    <row r="5113" hidden="1" x14ac:dyDescent="0.4"/>
    <row r="5114" hidden="1" x14ac:dyDescent="0.4"/>
    <row r="5115" hidden="1" x14ac:dyDescent="0.4"/>
    <row r="5116" hidden="1" x14ac:dyDescent="0.4"/>
    <row r="5117" hidden="1" x14ac:dyDescent="0.4"/>
    <row r="5118" hidden="1" x14ac:dyDescent="0.4"/>
    <row r="5119" hidden="1" x14ac:dyDescent="0.4"/>
    <row r="5120" hidden="1" x14ac:dyDescent="0.4"/>
    <row r="5121" hidden="1" x14ac:dyDescent="0.4"/>
    <row r="5122" hidden="1" x14ac:dyDescent="0.4"/>
    <row r="5123" hidden="1" x14ac:dyDescent="0.4"/>
    <row r="5124" hidden="1" x14ac:dyDescent="0.4"/>
    <row r="5125" hidden="1" x14ac:dyDescent="0.4"/>
    <row r="5126" hidden="1" x14ac:dyDescent="0.4"/>
    <row r="5127" hidden="1" x14ac:dyDescent="0.4"/>
    <row r="5128" hidden="1" x14ac:dyDescent="0.4"/>
    <row r="5129" hidden="1" x14ac:dyDescent="0.4"/>
    <row r="5130" hidden="1" x14ac:dyDescent="0.4"/>
    <row r="5131" hidden="1" x14ac:dyDescent="0.4"/>
    <row r="5132" hidden="1" x14ac:dyDescent="0.4"/>
    <row r="5133" hidden="1" x14ac:dyDescent="0.4"/>
    <row r="5134" hidden="1" x14ac:dyDescent="0.4"/>
    <row r="5135" hidden="1" x14ac:dyDescent="0.4"/>
    <row r="5136" hidden="1" x14ac:dyDescent="0.4"/>
    <row r="5137" hidden="1" x14ac:dyDescent="0.4"/>
    <row r="5138" hidden="1" x14ac:dyDescent="0.4"/>
    <row r="5139" hidden="1" x14ac:dyDescent="0.4"/>
    <row r="5140" hidden="1" x14ac:dyDescent="0.4"/>
    <row r="5141" hidden="1" x14ac:dyDescent="0.4"/>
    <row r="5142" hidden="1" x14ac:dyDescent="0.4"/>
    <row r="5143" hidden="1" x14ac:dyDescent="0.4"/>
    <row r="5144" hidden="1" x14ac:dyDescent="0.4"/>
    <row r="5145" hidden="1" x14ac:dyDescent="0.4"/>
    <row r="5146" hidden="1" x14ac:dyDescent="0.4"/>
    <row r="5147" hidden="1" x14ac:dyDescent="0.4"/>
    <row r="5148" hidden="1" x14ac:dyDescent="0.4"/>
    <row r="5149" hidden="1" x14ac:dyDescent="0.4"/>
    <row r="5150" hidden="1" x14ac:dyDescent="0.4"/>
    <row r="5151" hidden="1" x14ac:dyDescent="0.4"/>
    <row r="5152" hidden="1" x14ac:dyDescent="0.4"/>
    <row r="5153" hidden="1" x14ac:dyDescent="0.4"/>
    <row r="5154" hidden="1" x14ac:dyDescent="0.4"/>
    <row r="5155" hidden="1" x14ac:dyDescent="0.4"/>
    <row r="5156" hidden="1" x14ac:dyDescent="0.4"/>
    <row r="5157" hidden="1" x14ac:dyDescent="0.4"/>
    <row r="5158" hidden="1" x14ac:dyDescent="0.4"/>
    <row r="5159" hidden="1" x14ac:dyDescent="0.4"/>
    <row r="5160" hidden="1" x14ac:dyDescent="0.4"/>
    <row r="5161" hidden="1" x14ac:dyDescent="0.4"/>
    <row r="5162" hidden="1" x14ac:dyDescent="0.4"/>
    <row r="5163" hidden="1" x14ac:dyDescent="0.4"/>
    <row r="5164" hidden="1" x14ac:dyDescent="0.4"/>
    <row r="5165" hidden="1" x14ac:dyDescent="0.4"/>
    <row r="5166" hidden="1" x14ac:dyDescent="0.4"/>
    <row r="5167" hidden="1" x14ac:dyDescent="0.4"/>
    <row r="5168" hidden="1" x14ac:dyDescent="0.4"/>
    <row r="5169" hidden="1" x14ac:dyDescent="0.4"/>
    <row r="5170" hidden="1" x14ac:dyDescent="0.4"/>
    <row r="5171" hidden="1" x14ac:dyDescent="0.4"/>
    <row r="5172" hidden="1" x14ac:dyDescent="0.4"/>
    <row r="5173" hidden="1" x14ac:dyDescent="0.4"/>
    <row r="5174" hidden="1" x14ac:dyDescent="0.4"/>
    <row r="5175" hidden="1" x14ac:dyDescent="0.4"/>
    <row r="5176" hidden="1" x14ac:dyDescent="0.4"/>
    <row r="5177" hidden="1" x14ac:dyDescent="0.4"/>
    <row r="5178" hidden="1" x14ac:dyDescent="0.4"/>
    <row r="5179" hidden="1" x14ac:dyDescent="0.4"/>
    <row r="5180" hidden="1" x14ac:dyDescent="0.4"/>
    <row r="5181" hidden="1" x14ac:dyDescent="0.4"/>
    <row r="5182" hidden="1" x14ac:dyDescent="0.4"/>
    <row r="5183" hidden="1" x14ac:dyDescent="0.4"/>
    <row r="5184" hidden="1" x14ac:dyDescent="0.4"/>
    <row r="5185" hidden="1" x14ac:dyDescent="0.4"/>
    <row r="5186" hidden="1" x14ac:dyDescent="0.4"/>
    <row r="5187" hidden="1" x14ac:dyDescent="0.4"/>
    <row r="5188" hidden="1" x14ac:dyDescent="0.4"/>
    <row r="5189" hidden="1" x14ac:dyDescent="0.4"/>
    <row r="5190" hidden="1" x14ac:dyDescent="0.4"/>
    <row r="5191" hidden="1" x14ac:dyDescent="0.4"/>
    <row r="5192" hidden="1" x14ac:dyDescent="0.4"/>
    <row r="5193" hidden="1" x14ac:dyDescent="0.4"/>
    <row r="5194" hidden="1" x14ac:dyDescent="0.4"/>
    <row r="5195" hidden="1" x14ac:dyDescent="0.4"/>
    <row r="5196" hidden="1" x14ac:dyDescent="0.4"/>
    <row r="5197" hidden="1" x14ac:dyDescent="0.4"/>
    <row r="5198" hidden="1" x14ac:dyDescent="0.4"/>
    <row r="5199" hidden="1" x14ac:dyDescent="0.4"/>
    <row r="5200" hidden="1" x14ac:dyDescent="0.4"/>
    <row r="5201" hidden="1" x14ac:dyDescent="0.4"/>
    <row r="5202" hidden="1" x14ac:dyDescent="0.4"/>
    <row r="5203" hidden="1" x14ac:dyDescent="0.4"/>
    <row r="5204" hidden="1" x14ac:dyDescent="0.4"/>
    <row r="5205" hidden="1" x14ac:dyDescent="0.4"/>
    <row r="5206" hidden="1" x14ac:dyDescent="0.4"/>
    <row r="5207" hidden="1" x14ac:dyDescent="0.4"/>
    <row r="5208" hidden="1" x14ac:dyDescent="0.4"/>
    <row r="5209" hidden="1" x14ac:dyDescent="0.4"/>
    <row r="5210" hidden="1" x14ac:dyDescent="0.4"/>
    <row r="5211" hidden="1" x14ac:dyDescent="0.4"/>
    <row r="5212" hidden="1" x14ac:dyDescent="0.4"/>
    <row r="5213" hidden="1" x14ac:dyDescent="0.4"/>
    <row r="5214" hidden="1" x14ac:dyDescent="0.4"/>
    <row r="5215" hidden="1" x14ac:dyDescent="0.4"/>
    <row r="5216" hidden="1" x14ac:dyDescent="0.4"/>
    <row r="5217" hidden="1" x14ac:dyDescent="0.4"/>
    <row r="5218" hidden="1" x14ac:dyDescent="0.4"/>
    <row r="5219" hidden="1" x14ac:dyDescent="0.4"/>
    <row r="5220" hidden="1" x14ac:dyDescent="0.4"/>
    <row r="5221" hidden="1" x14ac:dyDescent="0.4"/>
    <row r="5222" hidden="1" x14ac:dyDescent="0.4"/>
    <row r="5223" hidden="1" x14ac:dyDescent="0.4"/>
    <row r="5224" hidden="1" x14ac:dyDescent="0.4"/>
    <row r="5225" hidden="1" x14ac:dyDescent="0.4"/>
    <row r="5226" hidden="1" x14ac:dyDescent="0.4"/>
    <row r="5227" hidden="1" x14ac:dyDescent="0.4"/>
    <row r="5228" hidden="1" x14ac:dyDescent="0.4"/>
    <row r="5229" hidden="1" x14ac:dyDescent="0.4"/>
    <row r="5230" hidden="1" x14ac:dyDescent="0.4"/>
    <row r="5231" hidden="1" x14ac:dyDescent="0.4"/>
    <row r="5232" hidden="1" x14ac:dyDescent="0.4"/>
    <row r="5233" hidden="1" x14ac:dyDescent="0.4"/>
    <row r="5234" hidden="1" x14ac:dyDescent="0.4"/>
    <row r="5235" hidden="1" x14ac:dyDescent="0.4"/>
    <row r="5236" hidden="1" x14ac:dyDescent="0.4"/>
    <row r="5237" hidden="1" x14ac:dyDescent="0.4"/>
    <row r="5238" hidden="1" x14ac:dyDescent="0.4"/>
    <row r="5239" hidden="1" x14ac:dyDescent="0.4"/>
    <row r="5240" hidden="1" x14ac:dyDescent="0.4"/>
    <row r="5241" hidden="1" x14ac:dyDescent="0.4"/>
    <row r="5242" hidden="1" x14ac:dyDescent="0.4"/>
    <row r="5243" hidden="1" x14ac:dyDescent="0.4"/>
    <row r="5244" hidden="1" x14ac:dyDescent="0.4"/>
    <row r="5245" hidden="1" x14ac:dyDescent="0.4"/>
    <row r="5246" hidden="1" x14ac:dyDescent="0.4"/>
    <row r="5247" hidden="1" x14ac:dyDescent="0.4"/>
    <row r="5248" hidden="1" x14ac:dyDescent="0.4"/>
    <row r="5249" hidden="1" x14ac:dyDescent="0.4"/>
    <row r="5250" hidden="1" x14ac:dyDescent="0.4"/>
    <row r="5251" hidden="1" x14ac:dyDescent="0.4"/>
    <row r="5252" hidden="1" x14ac:dyDescent="0.4"/>
    <row r="5253" hidden="1" x14ac:dyDescent="0.4"/>
    <row r="5254" hidden="1" x14ac:dyDescent="0.4"/>
    <row r="5255" hidden="1" x14ac:dyDescent="0.4"/>
    <row r="5256" hidden="1" x14ac:dyDescent="0.4"/>
    <row r="5257" hidden="1" x14ac:dyDescent="0.4"/>
    <row r="5258" hidden="1" x14ac:dyDescent="0.4"/>
    <row r="5259" hidden="1" x14ac:dyDescent="0.4"/>
    <row r="5260" hidden="1" x14ac:dyDescent="0.4"/>
    <row r="5261" hidden="1" x14ac:dyDescent="0.4"/>
    <row r="5262" hidden="1" x14ac:dyDescent="0.4"/>
    <row r="5263" hidden="1" x14ac:dyDescent="0.4"/>
    <row r="5264" hidden="1" x14ac:dyDescent="0.4"/>
    <row r="5265" hidden="1" x14ac:dyDescent="0.4"/>
    <row r="5266" hidden="1" x14ac:dyDescent="0.4"/>
    <row r="5267" hidden="1" x14ac:dyDescent="0.4"/>
    <row r="5268" hidden="1" x14ac:dyDescent="0.4"/>
    <row r="5269" hidden="1" x14ac:dyDescent="0.4"/>
    <row r="5270" hidden="1" x14ac:dyDescent="0.4"/>
    <row r="5271" hidden="1" x14ac:dyDescent="0.4"/>
    <row r="5272" hidden="1" x14ac:dyDescent="0.4"/>
    <row r="5273" hidden="1" x14ac:dyDescent="0.4"/>
    <row r="5274" hidden="1" x14ac:dyDescent="0.4"/>
    <row r="5275" hidden="1" x14ac:dyDescent="0.4"/>
    <row r="5276" hidden="1" x14ac:dyDescent="0.4"/>
    <row r="5277" hidden="1" x14ac:dyDescent="0.4"/>
    <row r="5278" hidden="1" x14ac:dyDescent="0.4"/>
    <row r="5279" hidden="1" x14ac:dyDescent="0.4"/>
    <row r="5280" hidden="1" x14ac:dyDescent="0.4"/>
    <row r="5281" hidden="1" x14ac:dyDescent="0.4"/>
    <row r="5282" hidden="1" x14ac:dyDescent="0.4"/>
    <row r="5283" hidden="1" x14ac:dyDescent="0.4"/>
    <row r="5284" hidden="1" x14ac:dyDescent="0.4"/>
    <row r="5285" hidden="1" x14ac:dyDescent="0.4"/>
    <row r="5286" hidden="1" x14ac:dyDescent="0.4"/>
    <row r="5287" hidden="1" x14ac:dyDescent="0.4"/>
    <row r="5288" hidden="1" x14ac:dyDescent="0.4"/>
    <row r="5289" hidden="1" x14ac:dyDescent="0.4"/>
    <row r="5290" hidden="1" x14ac:dyDescent="0.4"/>
    <row r="5291" hidden="1" x14ac:dyDescent="0.4"/>
    <row r="5292" hidden="1" x14ac:dyDescent="0.4"/>
    <row r="5293" hidden="1" x14ac:dyDescent="0.4"/>
    <row r="5294" hidden="1" x14ac:dyDescent="0.4"/>
    <row r="5295" hidden="1" x14ac:dyDescent="0.4"/>
    <row r="5296" hidden="1" x14ac:dyDescent="0.4"/>
    <row r="5297" hidden="1" x14ac:dyDescent="0.4"/>
    <row r="5298" hidden="1" x14ac:dyDescent="0.4"/>
    <row r="5299" hidden="1" x14ac:dyDescent="0.4"/>
    <row r="5300" hidden="1" x14ac:dyDescent="0.4"/>
    <row r="5301" hidden="1" x14ac:dyDescent="0.4"/>
    <row r="5302" hidden="1" x14ac:dyDescent="0.4"/>
    <row r="5303" hidden="1" x14ac:dyDescent="0.4"/>
    <row r="5304" hidden="1" x14ac:dyDescent="0.4"/>
    <row r="5305" hidden="1" x14ac:dyDescent="0.4"/>
    <row r="5306" hidden="1" x14ac:dyDescent="0.4"/>
    <row r="5307" hidden="1" x14ac:dyDescent="0.4"/>
    <row r="5308" hidden="1" x14ac:dyDescent="0.4"/>
    <row r="5309" hidden="1" x14ac:dyDescent="0.4"/>
    <row r="5310" hidden="1" x14ac:dyDescent="0.4"/>
    <row r="5311" hidden="1" x14ac:dyDescent="0.4"/>
    <row r="5312" hidden="1" x14ac:dyDescent="0.4"/>
    <row r="5313" hidden="1" x14ac:dyDescent="0.4"/>
    <row r="5314" hidden="1" x14ac:dyDescent="0.4"/>
    <row r="5315" hidden="1" x14ac:dyDescent="0.4"/>
    <row r="5316" hidden="1" x14ac:dyDescent="0.4"/>
    <row r="5317" hidden="1" x14ac:dyDescent="0.4"/>
    <row r="5318" hidden="1" x14ac:dyDescent="0.4"/>
    <row r="5319" hidden="1" x14ac:dyDescent="0.4"/>
    <row r="5320" hidden="1" x14ac:dyDescent="0.4"/>
    <row r="5321" hidden="1" x14ac:dyDescent="0.4"/>
    <row r="5322" hidden="1" x14ac:dyDescent="0.4"/>
    <row r="5323" hidden="1" x14ac:dyDescent="0.4"/>
    <row r="5324" hidden="1" x14ac:dyDescent="0.4"/>
    <row r="5325" hidden="1" x14ac:dyDescent="0.4"/>
    <row r="5326" hidden="1" x14ac:dyDescent="0.4"/>
    <row r="5327" hidden="1" x14ac:dyDescent="0.4"/>
    <row r="5328" hidden="1" x14ac:dyDescent="0.4"/>
    <row r="5329" hidden="1" x14ac:dyDescent="0.4"/>
    <row r="5330" hidden="1" x14ac:dyDescent="0.4"/>
    <row r="5331" hidden="1" x14ac:dyDescent="0.4"/>
    <row r="5332" hidden="1" x14ac:dyDescent="0.4"/>
    <row r="5333" hidden="1" x14ac:dyDescent="0.4"/>
    <row r="5334" hidden="1" x14ac:dyDescent="0.4"/>
    <row r="5335" hidden="1" x14ac:dyDescent="0.4"/>
    <row r="5336" hidden="1" x14ac:dyDescent="0.4"/>
    <row r="5337" hidden="1" x14ac:dyDescent="0.4"/>
    <row r="5338" hidden="1" x14ac:dyDescent="0.4"/>
    <row r="5339" hidden="1" x14ac:dyDescent="0.4"/>
    <row r="5340" hidden="1" x14ac:dyDescent="0.4"/>
    <row r="5341" hidden="1" x14ac:dyDescent="0.4"/>
    <row r="5342" hidden="1" x14ac:dyDescent="0.4"/>
    <row r="5343" hidden="1" x14ac:dyDescent="0.4"/>
    <row r="5344" hidden="1" x14ac:dyDescent="0.4"/>
    <row r="5345" hidden="1" x14ac:dyDescent="0.4"/>
    <row r="5346" hidden="1" x14ac:dyDescent="0.4"/>
    <row r="5347" hidden="1" x14ac:dyDescent="0.4"/>
    <row r="5348" hidden="1" x14ac:dyDescent="0.4"/>
    <row r="5349" hidden="1" x14ac:dyDescent="0.4"/>
    <row r="5350" hidden="1" x14ac:dyDescent="0.4"/>
    <row r="5351" hidden="1" x14ac:dyDescent="0.4"/>
    <row r="5352" hidden="1" x14ac:dyDescent="0.4"/>
    <row r="5353" hidden="1" x14ac:dyDescent="0.4"/>
    <row r="5354" hidden="1" x14ac:dyDescent="0.4"/>
    <row r="5355" hidden="1" x14ac:dyDescent="0.4"/>
    <row r="5356" hidden="1" x14ac:dyDescent="0.4"/>
    <row r="5357" hidden="1" x14ac:dyDescent="0.4"/>
    <row r="5358" hidden="1" x14ac:dyDescent="0.4"/>
    <row r="5359" hidden="1" x14ac:dyDescent="0.4"/>
    <row r="5360" hidden="1" x14ac:dyDescent="0.4"/>
    <row r="5361" hidden="1" x14ac:dyDescent="0.4"/>
    <row r="5362" hidden="1" x14ac:dyDescent="0.4"/>
    <row r="5363" hidden="1" x14ac:dyDescent="0.4"/>
    <row r="5364" hidden="1" x14ac:dyDescent="0.4"/>
    <row r="5365" hidden="1" x14ac:dyDescent="0.4"/>
    <row r="5366" hidden="1" x14ac:dyDescent="0.4"/>
    <row r="5367" hidden="1" x14ac:dyDescent="0.4"/>
    <row r="5368" hidden="1" x14ac:dyDescent="0.4"/>
    <row r="5369" hidden="1" x14ac:dyDescent="0.4"/>
    <row r="5370" hidden="1" x14ac:dyDescent="0.4"/>
    <row r="5371" hidden="1" x14ac:dyDescent="0.4"/>
    <row r="5372" hidden="1" x14ac:dyDescent="0.4"/>
    <row r="5373" hidden="1" x14ac:dyDescent="0.4"/>
    <row r="5374" hidden="1" x14ac:dyDescent="0.4"/>
    <row r="5375" hidden="1" x14ac:dyDescent="0.4"/>
    <row r="5376" hidden="1" x14ac:dyDescent="0.4"/>
    <row r="5377" hidden="1" x14ac:dyDescent="0.4"/>
    <row r="5378" hidden="1" x14ac:dyDescent="0.4"/>
    <row r="5379" hidden="1" x14ac:dyDescent="0.4"/>
    <row r="5380" hidden="1" x14ac:dyDescent="0.4"/>
    <row r="5381" hidden="1" x14ac:dyDescent="0.4"/>
    <row r="5382" hidden="1" x14ac:dyDescent="0.4"/>
    <row r="5383" hidden="1" x14ac:dyDescent="0.4"/>
    <row r="5384" hidden="1" x14ac:dyDescent="0.4"/>
    <row r="5385" hidden="1" x14ac:dyDescent="0.4"/>
    <row r="5386" hidden="1" x14ac:dyDescent="0.4"/>
    <row r="5387" hidden="1" x14ac:dyDescent="0.4"/>
    <row r="5388" hidden="1" x14ac:dyDescent="0.4"/>
    <row r="5389" hidden="1" x14ac:dyDescent="0.4"/>
    <row r="5390" hidden="1" x14ac:dyDescent="0.4"/>
    <row r="5391" hidden="1" x14ac:dyDescent="0.4"/>
    <row r="5392" hidden="1" x14ac:dyDescent="0.4"/>
    <row r="5393" hidden="1" x14ac:dyDescent="0.4"/>
    <row r="5394" hidden="1" x14ac:dyDescent="0.4"/>
    <row r="5395" hidden="1" x14ac:dyDescent="0.4"/>
    <row r="5396" hidden="1" x14ac:dyDescent="0.4"/>
    <row r="5397" hidden="1" x14ac:dyDescent="0.4"/>
    <row r="5398" hidden="1" x14ac:dyDescent="0.4"/>
    <row r="5399" hidden="1" x14ac:dyDescent="0.4"/>
    <row r="5400" hidden="1" x14ac:dyDescent="0.4"/>
    <row r="5401" hidden="1" x14ac:dyDescent="0.4"/>
    <row r="5402" hidden="1" x14ac:dyDescent="0.4"/>
    <row r="5403" hidden="1" x14ac:dyDescent="0.4"/>
    <row r="5404" hidden="1" x14ac:dyDescent="0.4"/>
    <row r="5405" hidden="1" x14ac:dyDescent="0.4"/>
    <row r="5406" hidden="1" x14ac:dyDescent="0.4"/>
    <row r="5407" hidden="1" x14ac:dyDescent="0.4"/>
    <row r="5408" hidden="1" x14ac:dyDescent="0.4"/>
    <row r="5409" hidden="1" x14ac:dyDescent="0.4"/>
    <row r="5410" hidden="1" x14ac:dyDescent="0.4"/>
    <row r="5411" hidden="1" x14ac:dyDescent="0.4"/>
    <row r="5412" hidden="1" x14ac:dyDescent="0.4"/>
    <row r="5413" hidden="1" x14ac:dyDescent="0.4"/>
    <row r="5414" hidden="1" x14ac:dyDescent="0.4"/>
    <row r="5415" hidden="1" x14ac:dyDescent="0.4"/>
    <row r="5416" hidden="1" x14ac:dyDescent="0.4"/>
    <row r="5417" hidden="1" x14ac:dyDescent="0.4"/>
    <row r="5418" hidden="1" x14ac:dyDescent="0.4"/>
    <row r="5419" hidden="1" x14ac:dyDescent="0.4"/>
    <row r="5420" hidden="1" x14ac:dyDescent="0.4"/>
    <row r="5421" hidden="1" x14ac:dyDescent="0.4"/>
    <row r="5422" hidden="1" x14ac:dyDescent="0.4"/>
    <row r="5423" hidden="1" x14ac:dyDescent="0.4"/>
    <row r="5424" hidden="1" x14ac:dyDescent="0.4"/>
    <row r="5425" hidden="1" x14ac:dyDescent="0.4"/>
    <row r="5426" hidden="1" x14ac:dyDescent="0.4"/>
    <row r="5427" hidden="1" x14ac:dyDescent="0.4"/>
    <row r="5428" hidden="1" x14ac:dyDescent="0.4"/>
    <row r="5429" hidden="1" x14ac:dyDescent="0.4"/>
    <row r="5430" hidden="1" x14ac:dyDescent="0.4"/>
    <row r="5431" hidden="1" x14ac:dyDescent="0.4"/>
    <row r="5432" hidden="1" x14ac:dyDescent="0.4"/>
    <row r="5433" hidden="1" x14ac:dyDescent="0.4"/>
    <row r="5434" hidden="1" x14ac:dyDescent="0.4"/>
    <row r="5435" hidden="1" x14ac:dyDescent="0.4"/>
    <row r="5436" hidden="1" x14ac:dyDescent="0.4"/>
    <row r="5437" hidden="1" x14ac:dyDescent="0.4"/>
    <row r="5438" hidden="1" x14ac:dyDescent="0.4"/>
    <row r="5439" hidden="1" x14ac:dyDescent="0.4"/>
    <row r="5440" hidden="1" x14ac:dyDescent="0.4"/>
    <row r="5441" hidden="1" x14ac:dyDescent="0.4"/>
    <row r="5442" hidden="1" x14ac:dyDescent="0.4"/>
    <row r="5443" hidden="1" x14ac:dyDescent="0.4"/>
    <row r="5444" hidden="1" x14ac:dyDescent="0.4"/>
    <row r="5445" hidden="1" x14ac:dyDescent="0.4"/>
    <row r="5446" hidden="1" x14ac:dyDescent="0.4"/>
    <row r="5447" hidden="1" x14ac:dyDescent="0.4"/>
    <row r="5448" hidden="1" x14ac:dyDescent="0.4"/>
    <row r="5449" hidden="1" x14ac:dyDescent="0.4"/>
    <row r="5450" hidden="1" x14ac:dyDescent="0.4"/>
    <row r="5451" hidden="1" x14ac:dyDescent="0.4"/>
    <row r="5452" hidden="1" x14ac:dyDescent="0.4"/>
    <row r="5453" hidden="1" x14ac:dyDescent="0.4"/>
    <row r="5454" hidden="1" x14ac:dyDescent="0.4"/>
    <row r="5455" hidden="1" x14ac:dyDescent="0.4"/>
    <row r="5456" hidden="1" x14ac:dyDescent="0.4"/>
    <row r="5457" hidden="1" x14ac:dyDescent="0.4"/>
    <row r="5458" hidden="1" x14ac:dyDescent="0.4"/>
    <row r="5459" hidden="1" x14ac:dyDescent="0.4"/>
    <row r="5460" hidden="1" x14ac:dyDescent="0.4"/>
    <row r="5461" hidden="1" x14ac:dyDescent="0.4"/>
    <row r="5462" hidden="1" x14ac:dyDescent="0.4"/>
    <row r="5463" hidden="1" x14ac:dyDescent="0.4"/>
    <row r="5464" hidden="1" x14ac:dyDescent="0.4"/>
    <row r="5465" hidden="1" x14ac:dyDescent="0.4"/>
    <row r="5466" hidden="1" x14ac:dyDescent="0.4"/>
    <row r="5467" hidden="1" x14ac:dyDescent="0.4"/>
    <row r="5468" hidden="1" x14ac:dyDescent="0.4"/>
    <row r="5469" hidden="1" x14ac:dyDescent="0.4"/>
    <row r="5470" hidden="1" x14ac:dyDescent="0.4"/>
    <row r="5471" hidden="1" x14ac:dyDescent="0.4"/>
    <row r="5472" hidden="1" x14ac:dyDescent="0.4"/>
    <row r="5473" hidden="1" x14ac:dyDescent="0.4"/>
    <row r="5474" hidden="1" x14ac:dyDescent="0.4"/>
    <row r="5475" hidden="1" x14ac:dyDescent="0.4"/>
    <row r="5476" hidden="1" x14ac:dyDescent="0.4"/>
    <row r="5477" hidden="1" x14ac:dyDescent="0.4"/>
    <row r="5478" hidden="1" x14ac:dyDescent="0.4"/>
    <row r="5479" hidden="1" x14ac:dyDescent="0.4"/>
    <row r="5480" hidden="1" x14ac:dyDescent="0.4"/>
    <row r="5481" hidden="1" x14ac:dyDescent="0.4"/>
    <row r="5482" hidden="1" x14ac:dyDescent="0.4"/>
    <row r="5483" hidden="1" x14ac:dyDescent="0.4"/>
    <row r="5484" hidden="1" x14ac:dyDescent="0.4"/>
    <row r="5485" hidden="1" x14ac:dyDescent="0.4"/>
    <row r="5486" hidden="1" x14ac:dyDescent="0.4"/>
    <row r="5487" hidden="1" x14ac:dyDescent="0.4"/>
    <row r="5488" hidden="1" x14ac:dyDescent="0.4"/>
    <row r="5489" hidden="1" x14ac:dyDescent="0.4"/>
    <row r="5490" hidden="1" x14ac:dyDescent="0.4"/>
    <row r="5491" hidden="1" x14ac:dyDescent="0.4"/>
    <row r="5492" hidden="1" x14ac:dyDescent="0.4"/>
    <row r="5493" hidden="1" x14ac:dyDescent="0.4"/>
    <row r="5494" hidden="1" x14ac:dyDescent="0.4"/>
    <row r="5495" hidden="1" x14ac:dyDescent="0.4"/>
    <row r="5496" hidden="1" x14ac:dyDescent="0.4"/>
    <row r="5497" hidden="1" x14ac:dyDescent="0.4"/>
    <row r="5498" hidden="1" x14ac:dyDescent="0.4"/>
    <row r="5499" hidden="1" x14ac:dyDescent="0.4"/>
    <row r="5500" hidden="1" x14ac:dyDescent="0.4"/>
    <row r="5501" hidden="1" x14ac:dyDescent="0.4"/>
    <row r="5502" hidden="1" x14ac:dyDescent="0.4"/>
    <row r="5503" hidden="1" x14ac:dyDescent="0.4"/>
    <row r="5504" hidden="1" x14ac:dyDescent="0.4"/>
    <row r="5505" hidden="1" x14ac:dyDescent="0.4"/>
    <row r="5506" hidden="1" x14ac:dyDescent="0.4"/>
    <row r="5507" hidden="1" x14ac:dyDescent="0.4"/>
    <row r="5508" hidden="1" x14ac:dyDescent="0.4"/>
    <row r="5509" hidden="1" x14ac:dyDescent="0.4"/>
    <row r="5510" hidden="1" x14ac:dyDescent="0.4"/>
    <row r="5511" hidden="1" x14ac:dyDescent="0.4"/>
    <row r="5512" hidden="1" x14ac:dyDescent="0.4"/>
    <row r="5513" hidden="1" x14ac:dyDescent="0.4"/>
    <row r="5514" hidden="1" x14ac:dyDescent="0.4"/>
    <row r="5515" hidden="1" x14ac:dyDescent="0.4"/>
    <row r="5516" hidden="1" x14ac:dyDescent="0.4"/>
    <row r="5517" hidden="1" x14ac:dyDescent="0.4"/>
    <row r="5518" hidden="1" x14ac:dyDescent="0.4"/>
    <row r="5519" hidden="1" x14ac:dyDescent="0.4"/>
    <row r="5520" hidden="1" x14ac:dyDescent="0.4"/>
    <row r="5521" hidden="1" x14ac:dyDescent="0.4"/>
    <row r="5522" hidden="1" x14ac:dyDescent="0.4"/>
    <row r="5523" hidden="1" x14ac:dyDescent="0.4"/>
    <row r="5524" hidden="1" x14ac:dyDescent="0.4"/>
    <row r="5525" hidden="1" x14ac:dyDescent="0.4"/>
    <row r="5526" hidden="1" x14ac:dyDescent="0.4"/>
    <row r="5527" hidden="1" x14ac:dyDescent="0.4"/>
    <row r="5528" hidden="1" x14ac:dyDescent="0.4"/>
    <row r="5529" hidden="1" x14ac:dyDescent="0.4"/>
    <row r="5530" hidden="1" x14ac:dyDescent="0.4"/>
    <row r="5531" hidden="1" x14ac:dyDescent="0.4"/>
    <row r="5532" hidden="1" x14ac:dyDescent="0.4"/>
    <row r="5533" hidden="1" x14ac:dyDescent="0.4"/>
    <row r="5534" hidden="1" x14ac:dyDescent="0.4"/>
    <row r="5535" hidden="1" x14ac:dyDescent="0.4"/>
    <row r="5536" hidden="1" x14ac:dyDescent="0.4"/>
    <row r="5537" hidden="1" x14ac:dyDescent="0.4"/>
    <row r="5538" hidden="1" x14ac:dyDescent="0.4"/>
    <row r="5539" hidden="1" x14ac:dyDescent="0.4"/>
    <row r="5540" hidden="1" x14ac:dyDescent="0.4"/>
    <row r="5541" hidden="1" x14ac:dyDescent="0.4"/>
    <row r="5542" hidden="1" x14ac:dyDescent="0.4"/>
    <row r="5543" hidden="1" x14ac:dyDescent="0.4"/>
    <row r="5544" hidden="1" x14ac:dyDescent="0.4"/>
    <row r="5545" hidden="1" x14ac:dyDescent="0.4"/>
    <row r="5546" hidden="1" x14ac:dyDescent="0.4"/>
    <row r="5547" hidden="1" x14ac:dyDescent="0.4"/>
    <row r="5548" hidden="1" x14ac:dyDescent="0.4"/>
    <row r="5549" hidden="1" x14ac:dyDescent="0.4"/>
    <row r="5550" hidden="1" x14ac:dyDescent="0.4"/>
    <row r="5551" hidden="1" x14ac:dyDescent="0.4"/>
    <row r="5552" hidden="1" x14ac:dyDescent="0.4"/>
    <row r="5553" hidden="1" x14ac:dyDescent="0.4"/>
    <row r="5554" hidden="1" x14ac:dyDescent="0.4"/>
    <row r="5555" hidden="1" x14ac:dyDescent="0.4"/>
    <row r="5556" hidden="1" x14ac:dyDescent="0.4"/>
    <row r="5557" hidden="1" x14ac:dyDescent="0.4"/>
    <row r="5558" hidden="1" x14ac:dyDescent="0.4"/>
    <row r="5559" hidden="1" x14ac:dyDescent="0.4"/>
    <row r="5560" hidden="1" x14ac:dyDescent="0.4"/>
    <row r="5561" hidden="1" x14ac:dyDescent="0.4"/>
    <row r="5562" hidden="1" x14ac:dyDescent="0.4"/>
    <row r="5563" hidden="1" x14ac:dyDescent="0.4"/>
    <row r="5564" hidden="1" x14ac:dyDescent="0.4"/>
    <row r="5565" hidden="1" x14ac:dyDescent="0.4"/>
    <row r="5566" hidden="1" x14ac:dyDescent="0.4"/>
    <row r="5567" hidden="1" x14ac:dyDescent="0.4"/>
    <row r="5568" hidden="1" x14ac:dyDescent="0.4"/>
    <row r="5569" hidden="1" x14ac:dyDescent="0.4"/>
    <row r="5570" hidden="1" x14ac:dyDescent="0.4"/>
    <row r="5571" hidden="1" x14ac:dyDescent="0.4"/>
    <row r="5572" hidden="1" x14ac:dyDescent="0.4"/>
    <row r="5573" hidden="1" x14ac:dyDescent="0.4"/>
    <row r="5574" hidden="1" x14ac:dyDescent="0.4"/>
    <row r="5575" hidden="1" x14ac:dyDescent="0.4"/>
    <row r="5576" hidden="1" x14ac:dyDescent="0.4"/>
    <row r="5577" hidden="1" x14ac:dyDescent="0.4"/>
    <row r="5578" hidden="1" x14ac:dyDescent="0.4"/>
    <row r="5579" hidden="1" x14ac:dyDescent="0.4"/>
    <row r="5580" hidden="1" x14ac:dyDescent="0.4"/>
    <row r="5581" hidden="1" x14ac:dyDescent="0.4"/>
    <row r="5582" hidden="1" x14ac:dyDescent="0.4"/>
    <row r="5583" hidden="1" x14ac:dyDescent="0.4"/>
    <row r="5584" hidden="1" x14ac:dyDescent="0.4"/>
    <row r="5585" hidden="1" x14ac:dyDescent="0.4"/>
    <row r="5586" hidden="1" x14ac:dyDescent="0.4"/>
    <row r="5587" hidden="1" x14ac:dyDescent="0.4"/>
    <row r="5588" hidden="1" x14ac:dyDescent="0.4"/>
    <row r="5589" hidden="1" x14ac:dyDescent="0.4"/>
    <row r="5590" hidden="1" x14ac:dyDescent="0.4"/>
    <row r="5591" hidden="1" x14ac:dyDescent="0.4"/>
    <row r="5592" hidden="1" x14ac:dyDescent="0.4"/>
    <row r="5593" hidden="1" x14ac:dyDescent="0.4"/>
    <row r="5594" hidden="1" x14ac:dyDescent="0.4"/>
    <row r="5595" hidden="1" x14ac:dyDescent="0.4"/>
    <row r="5596" hidden="1" x14ac:dyDescent="0.4"/>
    <row r="5597" hidden="1" x14ac:dyDescent="0.4"/>
    <row r="5598" hidden="1" x14ac:dyDescent="0.4"/>
    <row r="5599" hidden="1" x14ac:dyDescent="0.4"/>
    <row r="5600" hidden="1" x14ac:dyDescent="0.4"/>
    <row r="5601" hidden="1" x14ac:dyDescent="0.4"/>
    <row r="5602" hidden="1" x14ac:dyDescent="0.4"/>
    <row r="5603" hidden="1" x14ac:dyDescent="0.4"/>
    <row r="5604" hidden="1" x14ac:dyDescent="0.4"/>
    <row r="5605" hidden="1" x14ac:dyDescent="0.4"/>
    <row r="5606" hidden="1" x14ac:dyDescent="0.4"/>
    <row r="5607" hidden="1" x14ac:dyDescent="0.4"/>
    <row r="5608" hidden="1" x14ac:dyDescent="0.4"/>
    <row r="5609" hidden="1" x14ac:dyDescent="0.4"/>
    <row r="5610" hidden="1" x14ac:dyDescent="0.4"/>
    <row r="5611" hidden="1" x14ac:dyDescent="0.4"/>
    <row r="5612" hidden="1" x14ac:dyDescent="0.4"/>
    <row r="5613" hidden="1" x14ac:dyDescent="0.4"/>
    <row r="5614" hidden="1" x14ac:dyDescent="0.4"/>
    <row r="5615" hidden="1" x14ac:dyDescent="0.4"/>
    <row r="5616" hidden="1" x14ac:dyDescent="0.4"/>
    <row r="5617" hidden="1" x14ac:dyDescent="0.4"/>
    <row r="5618" hidden="1" x14ac:dyDescent="0.4"/>
    <row r="5619" hidden="1" x14ac:dyDescent="0.4"/>
    <row r="5620" hidden="1" x14ac:dyDescent="0.4"/>
    <row r="5621" hidden="1" x14ac:dyDescent="0.4"/>
    <row r="5622" hidden="1" x14ac:dyDescent="0.4"/>
    <row r="5623" hidden="1" x14ac:dyDescent="0.4"/>
    <row r="5624" hidden="1" x14ac:dyDescent="0.4"/>
    <row r="5625" hidden="1" x14ac:dyDescent="0.4"/>
    <row r="5626" hidden="1" x14ac:dyDescent="0.4"/>
    <row r="5627" hidden="1" x14ac:dyDescent="0.4"/>
    <row r="5628" hidden="1" x14ac:dyDescent="0.4"/>
    <row r="5629" hidden="1" x14ac:dyDescent="0.4"/>
    <row r="5630" hidden="1" x14ac:dyDescent="0.4"/>
    <row r="5631" hidden="1" x14ac:dyDescent="0.4"/>
    <row r="5632" hidden="1" x14ac:dyDescent="0.4"/>
    <row r="5633" hidden="1" x14ac:dyDescent="0.4"/>
    <row r="5634" hidden="1" x14ac:dyDescent="0.4"/>
    <row r="5635" hidden="1" x14ac:dyDescent="0.4"/>
    <row r="5636" hidden="1" x14ac:dyDescent="0.4"/>
    <row r="5637" hidden="1" x14ac:dyDescent="0.4"/>
    <row r="5638" hidden="1" x14ac:dyDescent="0.4"/>
    <row r="5639" hidden="1" x14ac:dyDescent="0.4"/>
    <row r="5640" hidden="1" x14ac:dyDescent="0.4"/>
    <row r="5641" hidden="1" x14ac:dyDescent="0.4"/>
    <row r="5642" hidden="1" x14ac:dyDescent="0.4"/>
    <row r="5643" hidden="1" x14ac:dyDescent="0.4"/>
    <row r="5644" hidden="1" x14ac:dyDescent="0.4"/>
    <row r="5645" hidden="1" x14ac:dyDescent="0.4"/>
    <row r="5646" hidden="1" x14ac:dyDescent="0.4"/>
    <row r="5647" hidden="1" x14ac:dyDescent="0.4"/>
    <row r="5648" hidden="1" x14ac:dyDescent="0.4"/>
    <row r="5649" hidden="1" x14ac:dyDescent="0.4"/>
    <row r="5650" hidden="1" x14ac:dyDescent="0.4"/>
    <row r="5651" hidden="1" x14ac:dyDescent="0.4"/>
    <row r="5652" hidden="1" x14ac:dyDescent="0.4"/>
    <row r="5653" hidden="1" x14ac:dyDescent="0.4"/>
    <row r="5654" hidden="1" x14ac:dyDescent="0.4"/>
    <row r="5655" hidden="1" x14ac:dyDescent="0.4"/>
    <row r="5656" hidden="1" x14ac:dyDescent="0.4"/>
    <row r="5657" hidden="1" x14ac:dyDescent="0.4"/>
    <row r="5658" hidden="1" x14ac:dyDescent="0.4"/>
    <row r="5659" hidden="1" x14ac:dyDescent="0.4"/>
    <row r="5660" hidden="1" x14ac:dyDescent="0.4"/>
    <row r="5661" hidden="1" x14ac:dyDescent="0.4"/>
    <row r="5662" hidden="1" x14ac:dyDescent="0.4"/>
    <row r="5663" hidden="1" x14ac:dyDescent="0.4"/>
    <row r="5664" hidden="1" x14ac:dyDescent="0.4"/>
    <row r="5665" hidden="1" x14ac:dyDescent="0.4"/>
    <row r="5666" hidden="1" x14ac:dyDescent="0.4"/>
    <row r="5667" hidden="1" x14ac:dyDescent="0.4"/>
    <row r="5668" hidden="1" x14ac:dyDescent="0.4"/>
    <row r="5669" hidden="1" x14ac:dyDescent="0.4"/>
    <row r="5670" hidden="1" x14ac:dyDescent="0.4"/>
    <row r="5671" hidden="1" x14ac:dyDescent="0.4"/>
    <row r="5672" hidden="1" x14ac:dyDescent="0.4"/>
    <row r="5673" hidden="1" x14ac:dyDescent="0.4"/>
    <row r="5674" hidden="1" x14ac:dyDescent="0.4"/>
    <row r="5675" hidden="1" x14ac:dyDescent="0.4"/>
    <row r="5676" hidden="1" x14ac:dyDescent="0.4"/>
    <row r="5677" hidden="1" x14ac:dyDescent="0.4"/>
    <row r="5678" hidden="1" x14ac:dyDescent="0.4"/>
    <row r="5679" hidden="1" x14ac:dyDescent="0.4"/>
    <row r="5680" hidden="1" x14ac:dyDescent="0.4"/>
    <row r="5681" hidden="1" x14ac:dyDescent="0.4"/>
    <row r="5682" hidden="1" x14ac:dyDescent="0.4"/>
    <row r="5683" hidden="1" x14ac:dyDescent="0.4"/>
    <row r="5684" hidden="1" x14ac:dyDescent="0.4"/>
    <row r="5685" hidden="1" x14ac:dyDescent="0.4"/>
    <row r="5686" hidden="1" x14ac:dyDescent="0.4"/>
    <row r="5687" hidden="1" x14ac:dyDescent="0.4"/>
    <row r="5688" hidden="1" x14ac:dyDescent="0.4"/>
    <row r="5689" hidden="1" x14ac:dyDescent="0.4"/>
    <row r="5690" hidden="1" x14ac:dyDescent="0.4"/>
    <row r="5691" hidden="1" x14ac:dyDescent="0.4"/>
    <row r="5692" hidden="1" x14ac:dyDescent="0.4"/>
    <row r="5693" hidden="1" x14ac:dyDescent="0.4"/>
    <row r="5694" hidden="1" x14ac:dyDescent="0.4"/>
    <row r="5695" hidden="1" x14ac:dyDescent="0.4"/>
    <row r="5696" hidden="1" x14ac:dyDescent="0.4"/>
    <row r="5697" hidden="1" x14ac:dyDescent="0.4"/>
    <row r="5698" hidden="1" x14ac:dyDescent="0.4"/>
    <row r="5699" hidden="1" x14ac:dyDescent="0.4"/>
    <row r="5700" hidden="1" x14ac:dyDescent="0.4"/>
    <row r="5701" hidden="1" x14ac:dyDescent="0.4"/>
    <row r="5702" hidden="1" x14ac:dyDescent="0.4"/>
    <row r="5703" hidden="1" x14ac:dyDescent="0.4"/>
    <row r="5704" hidden="1" x14ac:dyDescent="0.4"/>
    <row r="5705" hidden="1" x14ac:dyDescent="0.4"/>
    <row r="5706" hidden="1" x14ac:dyDescent="0.4"/>
    <row r="5707" hidden="1" x14ac:dyDescent="0.4"/>
    <row r="5708" hidden="1" x14ac:dyDescent="0.4"/>
    <row r="5709" hidden="1" x14ac:dyDescent="0.4"/>
    <row r="5710" hidden="1" x14ac:dyDescent="0.4"/>
    <row r="5711" hidden="1" x14ac:dyDescent="0.4"/>
    <row r="5712" hidden="1" x14ac:dyDescent="0.4"/>
    <row r="5713" hidden="1" x14ac:dyDescent="0.4"/>
    <row r="5714" hidden="1" x14ac:dyDescent="0.4"/>
    <row r="5715" hidden="1" x14ac:dyDescent="0.4"/>
    <row r="5716" hidden="1" x14ac:dyDescent="0.4"/>
    <row r="5717" hidden="1" x14ac:dyDescent="0.4"/>
    <row r="5718" hidden="1" x14ac:dyDescent="0.4"/>
    <row r="5719" hidden="1" x14ac:dyDescent="0.4"/>
    <row r="5720" hidden="1" x14ac:dyDescent="0.4"/>
    <row r="5721" hidden="1" x14ac:dyDescent="0.4"/>
    <row r="5722" hidden="1" x14ac:dyDescent="0.4"/>
    <row r="5723" hidden="1" x14ac:dyDescent="0.4"/>
    <row r="5724" hidden="1" x14ac:dyDescent="0.4"/>
    <row r="5725" hidden="1" x14ac:dyDescent="0.4"/>
    <row r="5726" hidden="1" x14ac:dyDescent="0.4"/>
    <row r="5727" hidden="1" x14ac:dyDescent="0.4"/>
    <row r="5728" hidden="1" x14ac:dyDescent="0.4"/>
    <row r="5729" hidden="1" x14ac:dyDescent="0.4"/>
    <row r="5730" hidden="1" x14ac:dyDescent="0.4"/>
    <row r="5731" hidden="1" x14ac:dyDescent="0.4"/>
    <row r="5732" hidden="1" x14ac:dyDescent="0.4"/>
    <row r="5733" hidden="1" x14ac:dyDescent="0.4"/>
    <row r="5734" hidden="1" x14ac:dyDescent="0.4"/>
    <row r="5735" hidden="1" x14ac:dyDescent="0.4"/>
    <row r="5736" hidden="1" x14ac:dyDescent="0.4"/>
    <row r="5737" hidden="1" x14ac:dyDescent="0.4"/>
    <row r="5738" hidden="1" x14ac:dyDescent="0.4"/>
    <row r="5739" hidden="1" x14ac:dyDescent="0.4"/>
    <row r="5740" hidden="1" x14ac:dyDescent="0.4"/>
    <row r="5741" hidden="1" x14ac:dyDescent="0.4"/>
    <row r="5742" hidden="1" x14ac:dyDescent="0.4"/>
    <row r="5743" hidden="1" x14ac:dyDescent="0.4"/>
    <row r="5744" hidden="1" x14ac:dyDescent="0.4"/>
    <row r="5745" spans="2:19" hidden="1" x14ac:dyDescent="0.4"/>
    <row r="5746" spans="2:19" hidden="1" x14ac:dyDescent="0.4"/>
    <row r="5747" spans="2:19" hidden="1" x14ac:dyDescent="0.4"/>
    <row r="5748" spans="2:19" hidden="1" x14ac:dyDescent="0.4"/>
    <row r="5749" spans="2:19" hidden="1" x14ac:dyDescent="0.4"/>
    <row r="5750" spans="2:19" hidden="1" x14ac:dyDescent="0.4"/>
    <row r="5751" spans="2:19" hidden="1" x14ac:dyDescent="0.4"/>
    <row r="5752" spans="2:19" hidden="1" x14ac:dyDescent="0.4"/>
    <row r="5753" spans="2:19" hidden="1" x14ac:dyDescent="0.4"/>
    <row r="5754" spans="2:19" hidden="1" x14ac:dyDescent="0.4"/>
    <row r="5755" spans="2:19" hidden="1" x14ac:dyDescent="0.4"/>
    <row r="5756" spans="2:19" hidden="1" x14ac:dyDescent="0.4"/>
    <row r="5758" spans="2:19" x14ac:dyDescent="0.4">
      <c r="B5758" s="382" t="s">
        <v>861</v>
      </c>
      <c r="C5758" s="382"/>
      <c r="D5758" s="382"/>
      <c r="H5758" s="382" t="s">
        <v>862</v>
      </c>
      <c r="I5758" s="382"/>
      <c r="J5758" s="382"/>
      <c r="K5758" s="382"/>
      <c r="L5758" s="382" t="s">
        <v>871</v>
      </c>
      <c r="M5758" s="382"/>
      <c r="N5758" s="382"/>
      <c r="O5758" s="382"/>
      <c r="P5758" s="382" t="s">
        <v>863</v>
      </c>
      <c r="Q5758" s="382"/>
      <c r="R5758" s="382"/>
      <c r="S5758" s="382"/>
    </row>
    <row r="5759" spans="2:19" x14ac:dyDescent="0.4">
      <c r="B5759" s="307"/>
      <c r="C5759" s="13"/>
      <c r="D5759" s="13"/>
      <c r="L5759" s="255"/>
      <c r="M5759" s="256"/>
      <c r="P5759" s="255"/>
      <c r="Q5759" s="256"/>
    </row>
    <row r="5760" spans="2:19" x14ac:dyDescent="0.4">
      <c r="B5760" s="307"/>
      <c r="C5760" s="13"/>
      <c r="D5760" s="13"/>
      <c r="L5760" s="255"/>
      <c r="M5760" s="256"/>
      <c r="P5760" s="255"/>
      <c r="Q5760" s="256"/>
    </row>
    <row r="5761" spans="2:20" x14ac:dyDescent="0.4">
      <c r="B5761" s="306"/>
      <c r="C5761" s="13"/>
      <c r="D5761" s="13"/>
      <c r="L5761" s="255"/>
      <c r="M5761" s="256"/>
      <c r="P5761" s="255"/>
      <c r="Q5761" s="256"/>
    </row>
    <row r="5762" spans="2:20" x14ac:dyDescent="0.4">
      <c r="B5762" s="306"/>
      <c r="C5762" s="13"/>
      <c r="D5762" s="13"/>
      <c r="L5762" s="255"/>
      <c r="M5762" s="256"/>
      <c r="P5762" s="255"/>
      <c r="Q5762" s="256"/>
    </row>
    <row r="5763" spans="2:20" x14ac:dyDescent="0.4">
      <c r="B5763" s="383" t="s">
        <v>858</v>
      </c>
      <c r="C5763" s="383"/>
      <c r="D5763" s="383"/>
      <c r="E5763" s="310"/>
      <c r="F5763" s="311"/>
      <c r="G5763" s="311"/>
      <c r="H5763" s="395" t="s">
        <v>852</v>
      </c>
      <c r="I5763" s="395"/>
      <c r="J5763" s="395"/>
      <c r="K5763" s="395"/>
      <c r="L5763" s="383" t="str">
        <f>N5768</f>
        <v>PARIS JUVENALIS MARINO SENDA WODA, M.T., M.Mar.E</v>
      </c>
      <c r="M5763" s="383"/>
      <c r="N5763" s="383"/>
      <c r="O5763" s="383"/>
      <c r="P5763" s="383" t="s">
        <v>853</v>
      </c>
      <c r="Q5763" s="383"/>
      <c r="R5763" s="383"/>
      <c r="S5763" s="383"/>
    </row>
    <row r="5764" spans="2:20" s="309" customFormat="1" x14ac:dyDescent="0.4">
      <c r="B5764" s="382" t="s">
        <v>859</v>
      </c>
      <c r="C5764" s="382"/>
      <c r="D5764" s="382"/>
      <c r="E5764" s="307"/>
      <c r="F5764" s="308"/>
      <c r="G5764" s="308"/>
      <c r="H5764" s="389" t="s">
        <v>856</v>
      </c>
      <c r="I5764" s="389"/>
      <c r="J5764" s="389"/>
      <c r="K5764" s="389"/>
      <c r="L5764" s="382" t="str">
        <f>N5769</f>
        <v>Pembina (IV/a)</v>
      </c>
      <c r="M5764" s="382"/>
      <c r="N5764" s="382"/>
      <c r="O5764" s="382"/>
      <c r="P5764" s="382" t="s">
        <v>854</v>
      </c>
      <c r="Q5764" s="382"/>
      <c r="R5764" s="382"/>
      <c r="S5764" s="382"/>
    </row>
    <row r="5765" spans="2:20" x14ac:dyDescent="0.4">
      <c r="B5765" s="382" t="s">
        <v>860</v>
      </c>
      <c r="C5765" s="382"/>
      <c r="D5765" s="382"/>
      <c r="H5765" s="389" t="s">
        <v>857</v>
      </c>
      <c r="I5765" s="389"/>
      <c r="J5765" s="389"/>
      <c r="K5765" s="389"/>
      <c r="L5765" s="382" t="str">
        <f>N5770</f>
        <v>NIP. 19780502 200912 1 001</v>
      </c>
      <c r="M5765" s="382"/>
      <c r="N5765" s="382"/>
      <c r="O5765" s="382"/>
      <c r="P5765" s="382" t="s">
        <v>855</v>
      </c>
      <c r="Q5765" s="382"/>
      <c r="R5765" s="382"/>
      <c r="S5765" s="382"/>
    </row>
    <row r="5768" spans="2:20" ht="15.45" x14ac:dyDescent="0.4">
      <c r="N5768" s="349" t="s">
        <v>852</v>
      </c>
      <c r="O5768" s="308"/>
      <c r="P5768" s="308"/>
      <c r="Q5768" s="308"/>
      <c r="R5768" s="308"/>
      <c r="S5768" s="308"/>
      <c r="T5768" s="308"/>
    </row>
    <row r="5769" spans="2:20" ht="15" x14ac:dyDescent="0.4">
      <c r="N5769" s="350" t="s">
        <v>856</v>
      </c>
      <c r="R5769" s="307"/>
      <c r="T5769" s="13"/>
    </row>
    <row r="5770" spans="2:20" ht="15" x14ac:dyDescent="0.4">
      <c r="N5770" s="350" t="s">
        <v>857</v>
      </c>
      <c r="R5770" s="307"/>
      <c r="T5770" s="13"/>
    </row>
    <row r="5771" spans="2:20" x14ac:dyDescent="0.4">
      <c r="N5771" s="306"/>
      <c r="R5771" s="306"/>
      <c r="T5771" s="13"/>
    </row>
    <row r="5772" spans="2:20" x14ac:dyDescent="0.4">
      <c r="N5772" s="306"/>
      <c r="R5772" s="306"/>
      <c r="T5772" s="13"/>
    </row>
    <row r="5773" spans="2:20" x14ac:dyDescent="0.4">
      <c r="N5773" s="383"/>
      <c r="O5773" s="383"/>
      <c r="P5773" s="383"/>
      <c r="Q5773" s="383"/>
      <c r="R5773" s="383"/>
      <c r="S5773" s="383"/>
      <c r="T5773" s="383"/>
    </row>
    <row r="5774" spans="2:20" x14ac:dyDescent="0.4">
      <c r="N5774" s="382"/>
      <c r="O5774" s="382"/>
      <c r="P5774" s="382"/>
      <c r="Q5774" s="382"/>
      <c r="R5774" s="382"/>
      <c r="S5774" s="382"/>
      <c r="T5774" s="382"/>
    </row>
    <row r="5775" spans="2:20" x14ac:dyDescent="0.4">
      <c r="N5775" s="382"/>
      <c r="O5775" s="382"/>
      <c r="P5775" s="382"/>
      <c r="Q5775" s="382"/>
      <c r="R5775" s="382"/>
      <c r="S5775" s="382"/>
      <c r="T5775" s="382"/>
    </row>
  </sheetData>
  <autoFilter ref="A5:T2491" xr:uid="{47C4ABA6-5136-4830-A943-DDF2D4E92E5D}"/>
  <mergeCells count="38">
    <mergeCell ref="D1:G1"/>
    <mergeCell ref="H1:K1"/>
    <mergeCell ref="L1:O1"/>
    <mergeCell ref="B2:B4"/>
    <mergeCell ref="C2:C4"/>
    <mergeCell ref="D2:E4"/>
    <mergeCell ref="F2:F4"/>
    <mergeCell ref="G2:G4"/>
    <mergeCell ref="H2:I4"/>
    <mergeCell ref="J2:J4"/>
    <mergeCell ref="K2:K4"/>
    <mergeCell ref="L2:M4"/>
    <mergeCell ref="N2:N4"/>
    <mergeCell ref="B6:C6"/>
    <mergeCell ref="B5763:D5763"/>
    <mergeCell ref="H5763:K5763"/>
    <mergeCell ref="L5763:O5763"/>
    <mergeCell ref="B5758:D5758"/>
    <mergeCell ref="H5758:K5758"/>
    <mergeCell ref="L5758:O5758"/>
    <mergeCell ref="B5764:D5764"/>
    <mergeCell ref="H5764:K5764"/>
    <mergeCell ref="L5764:O5764"/>
    <mergeCell ref="B5765:D5765"/>
    <mergeCell ref="H5765:K5765"/>
    <mergeCell ref="L5765:O5765"/>
    <mergeCell ref="N5773:T5773"/>
    <mergeCell ref="N5775:T5775"/>
    <mergeCell ref="P1:S1"/>
    <mergeCell ref="P2:Q4"/>
    <mergeCell ref="R2:R4"/>
    <mergeCell ref="S2:S4"/>
    <mergeCell ref="P5758:S5758"/>
    <mergeCell ref="P5763:S5763"/>
    <mergeCell ref="P5764:S5764"/>
    <mergeCell ref="P5765:S5765"/>
    <mergeCell ref="N5774:T5774"/>
    <mergeCell ref="O2:O4"/>
  </mergeCells>
  <printOptions horizontalCentered="1"/>
  <pageMargins left="0.25" right="0.25" top="0.5" bottom="0.5" header="0.31496062992126" footer="0.15748031496063"/>
  <pageSetup paperSize="9" scale="65" fitToHeight="8" orientation="landscape" horizontalDpi="360" verticalDpi="360" r:id="rId1"/>
  <headerFooter>
    <oddFooter>Page &amp;P of &amp;N</oddFooter>
  </headerFooter>
  <rowBreaks count="1" manualBreakCount="1">
    <brk id="2093" min="1" max="18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B7A7-3F55-4B09-8BDC-D441F145972E}">
  <sheetPr>
    <tabColor rgb="FF00B050"/>
  </sheetPr>
  <dimension ref="B1:P5761"/>
  <sheetViews>
    <sheetView view="pageBreakPreview" zoomScale="85" zoomScaleNormal="85" zoomScaleSheetLayoutView="85" workbookViewId="0">
      <pane xSplit="3" ySplit="6" topLeftCell="D1958" activePane="bottomRight" state="frozen"/>
      <selection activeCell="T214" sqref="T214"/>
      <selection pane="topRight" activeCell="T214" sqref="T214"/>
      <selection pane="bottomLeft" activeCell="T214" sqref="T214"/>
      <selection pane="bottomRight" activeCell="T214" sqref="T214"/>
    </sheetView>
  </sheetViews>
  <sheetFormatPr defaultColWidth="9.3046875" defaultRowHeight="14.6" x14ac:dyDescent="0.4"/>
  <cols>
    <col min="1" max="1" width="9.3046875" style="1"/>
    <col min="2" max="2" width="14.69140625" style="255" bestFit="1" customWidth="1"/>
    <col min="3" max="3" width="67.69140625" style="256" customWidth="1"/>
    <col min="4" max="4" width="10.15234375" style="305" hidden="1" customWidth="1"/>
    <col min="5" max="5" width="14.69140625" style="306" hidden="1" customWidth="1"/>
    <col min="6" max="6" width="15.3828125" style="13" hidden="1" customWidth="1"/>
    <col min="7" max="7" width="21.3828125" style="13" hidden="1" customWidth="1"/>
    <col min="8" max="8" width="10.15234375" style="305" bestFit="1" customWidth="1"/>
    <col min="9" max="9" width="14.69140625" style="306" customWidth="1"/>
    <col min="10" max="10" width="15.3828125" style="13" customWidth="1"/>
    <col min="11" max="11" width="21.3828125" style="13" customWidth="1"/>
    <col min="12" max="12" width="10.15234375" style="305" bestFit="1" customWidth="1"/>
    <col min="13" max="13" width="14.69140625" style="306" customWidth="1"/>
    <col min="14" max="14" width="15.3828125" style="13" customWidth="1"/>
    <col min="15" max="15" width="21.3828125" style="13" customWidth="1"/>
    <col min="16" max="16" width="16.3828125" style="1" bestFit="1" customWidth="1"/>
    <col min="17" max="16384" width="9.3046875" style="1"/>
  </cols>
  <sheetData>
    <row r="1" spans="2:16" ht="26.15" x14ac:dyDescent="0.4">
      <c r="D1" s="394" t="s">
        <v>830</v>
      </c>
      <c r="E1" s="394"/>
      <c r="F1" s="394"/>
      <c r="G1" s="394"/>
      <c r="H1" s="394" t="s">
        <v>830</v>
      </c>
      <c r="I1" s="394"/>
      <c r="J1" s="394"/>
      <c r="K1" s="394"/>
      <c r="L1" s="394" t="s">
        <v>831</v>
      </c>
      <c r="M1" s="394"/>
      <c r="N1" s="394"/>
      <c r="O1" s="394"/>
    </row>
    <row r="2" spans="2:16" s="2" customFormat="1" ht="15.9" x14ac:dyDescent="0.4">
      <c r="B2" s="386" t="s">
        <v>0</v>
      </c>
      <c r="C2" s="386" t="s">
        <v>1</v>
      </c>
      <c r="D2" s="386" t="s">
        <v>2</v>
      </c>
      <c r="E2" s="386"/>
      <c r="F2" s="386" t="s">
        <v>3</v>
      </c>
      <c r="G2" s="388" t="s">
        <v>4</v>
      </c>
      <c r="H2" s="386" t="s">
        <v>2</v>
      </c>
      <c r="I2" s="386"/>
      <c r="J2" s="386" t="s">
        <v>3</v>
      </c>
      <c r="K2" s="388" t="s">
        <v>4</v>
      </c>
      <c r="L2" s="386" t="s">
        <v>2</v>
      </c>
      <c r="M2" s="386"/>
      <c r="N2" s="386" t="s">
        <v>3</v>
      </c>
      <c r="O2" s="388" t="s">
        <v>4</v>
      </c>
    </row>
    <row r="3" spans="2:16" s="2" customFormat="1" ht="15.9" x14ac:dyDescent="0.4">
      <c r="B3" s="386"/>
      <c r="C3" s="386"/>
      <c r="D3" s="386"/>
      <c r="E3" s="386"/>
      <c r="F3" s="386"/>
      <c r="G3" s="388"/>
      <c r="H3" s="386"/>
      <c r="I3" s="386"/>
      <c r="J3" s="386"/>
      <c r="K3" s="388"/>
      <c r="L3" s="386"/>
      <c r="M3" s="386"/>
      <c r="N3" s="386"/>
      <c r="O3" s="388"/>
    </row>
    <row r="4" spans="2:16" s="2" customFormat="1" ht="15.9" x14ac:dyDescent="0.4">
      <c r="B4" s="386"/>
      <c r="C4" s="386"/>
      <c r="D4" s="386"/>
      <c r="E4" s="386"/>
      <c r="F4" s="386"/>
      <c r="G4" s="388"/>
      <c r="H4" s="386"/>
      <c r="I4" s="386"/>
      <c r="J4" s="386"/>
      <c r="K4" s="388"/>
      <c r="L4" s="386"/>
      <c r="M4" s="386"/>
      <c r="N4" s="386"/>
      <c r="O4" s="388"/>
    </row>
    <row r="5" spans="2:16" s="3" customFormat="1" ht="12.9" x14ac:dyDescent="0.4">
      <c r="B5" s="257" t="s">
        <v>17</v>
      </c>
      <c r="C5" s="257" t="s">
        <v>18</v>
      </c>
      <c r="D5" s="258" t="s">
        <v>19</v>
      </c>
      <c r="E5" s="259" t="s">
        <v>20</v>
      </c>
      <c r="F5" s="257" t="s">
        <v>21</v>
      </c>
      <c r="G5" s="260" t="s">
        <v>22</v>
      </c>
      <c r="H5" s="258" t="s">
        <v>19</v>
      </c>
      <c r="I5" s="259" t="s">
        <v>20</v>
      </c>
      <c r="J5" s="257" t="s">
        <v>21</v>
      </c>
      <c r="K5" s="260" t="s">
        <v>22</v>
      </c>
      <c r="L5" s="258" t="s">
        <v>19</v>
      </c>
      <c r="M5" s="259" t="s">
        <v>20</v>
      </c>
      <c r="N5" s="257" t="s">
        <v>21</v>
      </c>
      <c r="O5" s="260" t="s">
        <v>22</v>
      </c>
    </row>
    <row r="6" spans="2:16" s="3" customFormat="1" ht="23.15" x14ac:dyDescent="0.4">
      <c r="B6" s="396" t="s">
        <v>23</v>
      </c>
      <c r="C6" s="396"/>
      <c r="D6" s="258"/>
      <c r="E6" s="259"/>
      <c r="F6" s="257"/>
      <c r="G6" s="261">
        <f>G7+G2149</f>
        <v>95098628000</v>
      </c>
      <c r="H6" s="258"/>
      <c r="I6" s="259"/>
      <c r="J6" s="257"/>
      <c r="K6" s="261">
        <f>K7+K2149</f>
        <v>95098628000</v>
      </c>
      <c r="L6" s="258"/>
      <c r="M6" s="259"/>
      <c r="N6" s="257"/>
      <c r="O6" s="261">
        <f>O7+O2149</f>
        <v>95098628000</v>
      </c>
      <c r="P6" s="251">
        <f>K6-O6</f>
        <v>0</v>
      </c>
    </row>
    <row r="7" spans="2:16" s="4" customFormat="1" ht="15.9" hidden="1" x14ac:dyDescent="0.4">
      <c r="B7" s="262" t="s">
        <v>24</v>
      </c>
      <c r="C7" s="263" t="s">
        <v>25</v>
      </c>
      <c r="D7" s="264"/>
      <c r="E7" s="263"/>
      <c r="F7" s="263"/>
      <c r="G7" s="265">
        <f>G8+G97</f>
        <v>93788012000</v>
      </c>
      <c r="H7" s="264"/>
      <c r="I7" s="263"/>
      <c r="J7" s="263"/>
      <c r="K7" s="265">
        <f>K8+K97</f>
        <v>93788012000</v>
      </c>
      <c r="L7" s="264"/>
      <c r="M7" s="263"/>
      <c r="N7" s="263"/>
      <c r="O7" s="265">
        <f>O8+O97</f>
        <v>93788012000</v>
      </c>
      <c r="P7" s="251">
        <f t="shared" ref="P7:P70" si="0">K7-O7</f>
        <v>0</v>
      </c>
    </row>
    <row r="8" spans="2:16" s="5" customFormat="1" ht="15.9" hidden="1" x14ac:dyDescent="0.4">
      <c r="B8" s="262">
        <v>1975</v>
      </c>
      <c r="C8" s="266" t="s">
        <v>26</v>
      </c>
      <c r="D8" s="261"/>
      <c r="E8" s="267" t="s">
        <v>27</v>
      </c>
      <c r="F8" s="261">
        <v>0</v>
      </c>
      <c r="G8" s="261">
        <f>G9</f>
        <v>961835000</v>
      </c>
      <c r="H8" s="261"/>
      <c r="I8" s="267" t="s">
        <v>27</v>
      </c>
      <c r="J8" s="261">
        <v>0</v>
      </c>
      <c r="K8" s="261">
        <f>K9</f>
        <v>961835000</v>
      </c>
      <c r="L8" s="261"/>
      <c r="M8" s="267" t="s">
        <v>27</v>
      </c>
      <c r="N8" s="261">
        <v>0</v>
      </c>
      <c r="O8" s="261">
        <f>O9</f>
        <v>961835000</v>
      </c>
      <c r="P8" s="251">
        <f t="shared" si="0"/>
        <v>0</v>
      </c>
    </row>
    <row r="9" spans="2:16" ht="15.9" hidden="1" x14ac:dyDescent="0.4">
      <c r="B9" s="268" t="s">
        <v>28</v>
      </c>
      <c r="C9" s="180" t="s">
        <v>29</v>
      </c>
      <c r="D9" s="269">
        <f>D10</f>
        <v>120</v>
      </c>
      <c r="E9" s="270" t="s">
        <v>30</v>
      </c>
      <c r="F9" s="254"/>
      <c r="G9" s="254">
        <f>G10</f>
        <v>961835000</v>
      </c>
      <c r="H9" s="269">
        <f>H10</f>
        <v>120</v>
      </c>
      <c r="I9" s="270" t="s">
        <v>30</v>
      </c>
      <c r="J9" s="254"/>
      <c r="K9" s="254">
        <f>K10</f>
        <v>961835000</v>
      </c>
      <c r="L9" s="269">
        <f>L10</f>
        <v>120</v>
      </c>
      <c r="M9" s="270" t="s">
        <v>30</v>
      </c>
      <c r="N9" s="254"/>
      <c r="O9" s="254">
        <f>O10</f>
        <v>961835000</v>
      </c>
      <c r="P9" s="251">
        <f t="shared" si="0"/>
        <v>0</v>
      </c>
    </row>
    <row r="10" spans="2:16" ht="15.9" hidden="1" x14ac:dyDescent="0.4">
      <c r="B10" s="208" t="s">
        <v>31</v>
      </c>
      <c r="C10" s="180" t="s">
        <v>32</v>
      </c>
      <c r="D10" s="269">
        <f>D11</f>
        <v>120</v>
      </c>
      <c r="E10" s="270" t="s">
        <v>30</v>
      </c>
      <c r="F10" s="254">
        <v>0</v>
      </c>
      <c r="G10" s="269">
        <f>G11</f>
        <v>961835000</v>
      </c>
      <c r="H10" s="269">
        <f>H11</f>
        <v>120</v>
      </c>
      <c r="I10" s="270" t="s">
        <v>30</v>
      </c>
      <c r="J10" s="254">
        <v>0</v>
      </c>
      <c r="K10" s="269">
        <f>K11</f>
        <v>961835000</v>
      </c>
      <c r="L10" s="269">
        <f>L11</f>
        <v>120</v>
      </c>
      <c r="M10" s="270" t="s">
        <v>30</v>
      </c>
      <c r="N10" s="254">
        <v>0</v>
      </c>
      <c r="O10" s="269">
        <f>O11</f>
        <v>961835000</v>
      </c>
      <c r="P10" s="251">
        <f t="shared" si="0"/>
        <v>0</v>
      </c>
    </row>
    <row r="11" spans="2:16" ht="15.9" hidden="1" x14ac:dyDescent="0.4">
      <c r="B11" s="268">
        <v>501</v>
      </c>
      <c r="C11" s="180" t="s">
        <v>33</v>
      </c>
      <c r="D11" s="269">
        <f>D30+D12+D60+D45+D81</f>
        <v>120</v>
      </c>
      <c r="E11" s="270" t="s">
        <v>30</v>
      </c>
      <c r="F11" s="254">
        <v>0</v>
      </c>
      <c r="G11" s="269">
        <f>G30+G12+G60+G45+G81</f>
        <v>961835000</v>
      </c>
      <c r="H11" s="269">
        <f>H30+H12+H60+H45+H81</f>
        <v>120</v>
      </c>
      <c r="I11" s="270" t="s">
        <v>30</v>
      </c>
      <c r="J11" s="254">
        <v>0</v>
      </c>
      <c r="K11" s="269">
        <f>K30+K12+K60+K45+K81</f>
        <v>961835000</v>
      </c>
      <c r="L11" s="269">
        <f>L30+L12+L60+L45+L81</f>
        <v>120</v>
      </c>
      <c r="M11" s="270" t="s">
        <v>30</v>
      </c>
      <c r="N11" s="254">
        <v>0</v>
      </c>
      <c r="O11" s="269">
        <f>O30+O12+O60+O45+O81</f>
        <v>961835000</v>
      </c>
      <c r="P11" s="251">
        <f t="shared" si="0"/>
        <v>0</v>
      </c>
    </row>
    <row r="12" spans="2:16" ht="15.9" hidden="1" x14ac:dyDescent="0.4">
      <c r="B12" s="208" t="s">
        <v>34</v>
      </c>
      <c r="C12" s="180" t="s">
        <v>35</v>
      </c>
      <c r="D12" s="269">
        <v>24</v>
      </c>
      <c r="E12" s="270" t="s">
        <v>30</v>
      </c>
      <c r="F12" s="254">
        <v>0</v>
      </c>
      <c r="G12" s="254">
        <f>G13+G18+G21+G28</f>
        <v>9240000</v>
      </c>
      <c r="H12" s="269">
        <v>24</v>
      </c>
      <c r="I12" s="270" t="s">
        <v>30</v>
      </c>
      <c r="J12" s="254">
        <v>0</v>
      </c>
      <c r="K12" s="254">
        <f>K13+K18+K21+K28</f>
        <v>9240000</v>
      </c>
      <c r="L12" s="269">
        <v>24</v>
      </c>
      <c r="M12" s="270" t="s">
        <v>30</v>
      </c>
      <c r="N12" s="254">
        <v>0</v>
      </c>
      <c r="O12" s="254">
        <f>O13+O18+O21+O28</f>
        <v>9240000</v>
      </c>
      <c r="P12" s="251">
        <f t="shared" si="0"/>
        <v>0</v>
      </c>
    </row>
    <row r="13" spans="2:16" ht="15.9" hidden="1" x14ac:dyDescent="0.4">
      <c r="B13" s="208"/>
      <c r="C13" s="180"/>
      <c r="D13" s="178"/>
      <c r="E13" s="179"/>
      <c r="F13" s="180"/>
      <c r="G13" s="254"/>
      <c r="H13" s="178"/>
      <c r="I13" s="179"/>
      <c r="J13" s="180"/>
      <c r="K13" s="254"/>
      <c r="L13" s="178"/>
      <c r="M13" s="179"/>
      <c r="N13" s="180"/>
      <c r="O13" s="254"/>
      <c r="P13" s="251">
        <f t="shared" si="0"/>
        <v>0</v>
      </c>
    </row>
    <row r="14" spans="2:16" ht="15.9" hidden="1" x14ac:dyDescent="0.4">
      <c r="B14" s="208"/>
      <c r="C14" s="180"/>
      <c r="D14" s="178"/>
      <c r="E14" s="179"/>
      <c r="F14" s="254"/>
      <c r="G14" s="254"/>
      <c r="H14" s="178"/>
      <c r="I14" s="179"/>
      <c r="J14" s="254"/>
      <c r="K14" s="254"/>
      <c r="L14" s="178"/>
      <c r="M14" s="179"/>
      <c r="N14" s="254"/>
      <c r="O14" s="254"/>
      <c r="P14" s="251">
        <f t="shared" si="0"/>
        <v>0</v>
      </c>
    </row>
    <row r="15" spans="2:16" ht="15.9" hidden="1" x14ac:dyDescent="0.4">
      <c r="B15" s="208"/>
      <c r="C15" s="180"/>
      <c r="D15" s="178"/>
      <c r="E15" s="179"/>
      <c r="F15" s="254"/>
      <c r="G15" s="254"/>
      <c r="H15" s="178"/>
      <c r="I15" s="179"/>
      <c r="J15" s="254"/>
      <c r="K15" s="254"/>
      <c r="L15" s="178"/>
      <c r="M15" s="179"/>
      <c r="N15" s="254"/>
      <c r="O15" s="254"/>
      <c r="P15" s="251">
        <f t="shared" si="0"/>
        <v>0</v>
      </c>
    </row>
    <row r="16" spans="2:16" ht="15.9" hidden="1" x14ac:dyDescent="0.4">
      <c r="B16" s="208"/>
      <c r="C16" s="180"/>
      <c r="D16" s="178"/>
      <c r="E16" s="179"/>
      <c r="F16" s="254"/>
      <c r="G16" s="254"/>
      <c r="H16" s="178"/>
      <c r="I16" s="179"/>
      <c r="J16" s="254"/>
      <c r="K16" s="254"/>
      <c r="L16" s="178"/>
      <c r="M16" s="179"/>
      <c r="N16" s="254"/>
      <c r="O16" s="254"/>
      <c r="P16" s="251">
        <f t="shared" si="0"/>
        <v>0</v>
      </c>
    </row>
    <row r="17" spans="2:16" ht="15.9" hidden="1" x14ac:dyDescent="0.4">
      <c r="B17" s="208"/>
      <c r="C17" s="180"/>
      <c r="D17" s="178"/>
      <c r="E17" s="179"/>
      <c r="F17" s="254"/>
      <c r="G17" s="254"/>
      <c r="H17" s="178"/>
      <c r="I17" s="179"/>
      <c r="J17" s="254"/>
      <c r="K17" s="254"/>
      <c r="L17" s="178"/>
      <c r="M17" s="179"/>
      <c r="N17" s="254"/>
      <c r="O17" s="254"/>
      <c r="P17" s="251">
        <f t="shared" si="0"/>
        <v>0</v>
      </c>
    </row>
    <row r="18" spans="2:16" ht="15.9" hidden="1" x14ac:dyDescent="0.4">
      <c r="B18" s="208">
        <v>525119</v>
      </c>
      <c r="C18" s="180" t="s">
        <v>42</v>
      </c>
      <c r="D18" s="178"/>
      <c r="E18" s="179"/>
      <c r="F18" s="254"/>
      <c r="G18" s="254">
        <f>SUM(G19:G20)</f>
        <v>9240000</v>
      </c>
      <c r="H18" s="178"/>
      <c r="I18" s="179"/>
      <c r="J18" s="254"/>
      <c r="K18" s="254">
        <f>SUM(K19:K20)</f>
        <v>9240000</v>
      </c>
      <c r="L18" s="178"/>
      <c r="M18" s="179"/>
      <c r="N18" s="254"/>
      <c r="O18" s="254">
        <f>SUM(O19:O20)</f>
        <v>9240000</v>
      </c>
      <c r="P18" s="251">
        <f t="shared" si="0"/>
        <v>0</v>
      </c>
    </row>
    <row r="19" spans="2:16" ht="15.9" hidden="1" x14ac:dyDescent="0.4">
      <c r="B19" s="208" t="s">
        <v>27</v>
      </c>
      <c r="C19" s="180" t="s">
        <v>44</v>
      </c>
      <c r="D19" s="178">
        <v>24</v>
      </c>
      <c r="E19" s="179" t="s">
        <v>40</v>
      </c>
      <c r="F19" s="254">
        <v>225000</v>
      </c>
      <c r="G19" s="254">
        <f t="shared" ref="G19:G20" si="1">ROUNDDOWN(D19*F19,-3)</f>
        <v>5400000</v>
      </c>
      <c r="H19" s="178">
        <v>24</v>
      </c>
      <c r="I19" s="179" t="s">
        <v>40</v>
      </c>
      <c r="J19" s="254">
        <v>225000</v>
      </c>
      <c r="K19" s="254">
        <f t="shared" ref="K19:K20" si="2">ROUNDDOWN(H19*J19,-3)</f>
        <v>5400000</v>
      </c>
      <c r="L19" s="178">
        <v>24</v>
      </c>
      <c r="M19" s="179" t="s">
        <v>40</v>
      </c>
      <c r="N19" s="254">
        <v>225000</v>
      </c>
      <c r="O19" s="254">
        <f t="shared" ref="O19:O20" si="3">ROUNDDOWN(L19*N19,-3)</f>
        <v>5400000</v>
      </c>
      <c r="P19" s="251">
        <f t="shared" si="0"/>
        <v>0</v>
      </c>
    </row>
    <row r="20" spans="2:16" ht="15.9" hidden="1" x14ac:dyDescent="0.4">
      <c r="B20" s="208" t="s">
        <v>27</v>
      </c>
      <c r="C20" s="180" t="s">
        <v>45</v>
      </c>
      <c r="D20" s="178">
        <v>24</v>
      </c>
      <c r="E20" s="179" t="s">
        <v>40</v>
      </c>
      <c r="F20" s="254">
        <v>160000</v>
      </c>
      <c r="G20" s="254">
        <f t="shared" si="1"/>
        <v>3840000</v>
      </c>
      <c r="H20" s="178">
        <v>24</v>
      </c>
      <c r="I20" s="179" t="s">
        <v>40</v>
      </c>
      <c r="J20" s="254">
        <v>160000</v>
      </c>
      <c r="K20" s="254">
        <f t="shared" si="2"/>
        <v>3840000</v>
      </c>
      <c r="L20" s="178">
        <v>24</v>
      </c>
      <c r="M20" s="179" t="s">
        <v>40</v>
      </c>
      <c r="N20" s="254">
        <v>160000</v>
      </c>
      <c r="O20" s="254">
        <f t="shared" si="3"/>
        <v>3840000</v>
      </c>
      <c r="P20" s="251">
        <f t="shared" si="0"/>
        <v>0</v>
      </c>
    </row>
    <row r="21" spans="2:16" ht="15.9" hidden="1" x14ac:dyDescent="0.4">
      <c r="B21" s="208"/>
      <c r="C21" s="180"/>
      <c r="D21" s="178"/>
      <c r="E21" s="179"/>
      <c r="F21" s="180"/>
      <c r="G21" s="254"/>
      <c r="H21" s="178"/>
      <c r="I21" s="179"/>
      <c r="J21" s="180"/>
      <c r="K21" s="254"/>
      <c r="L21" s="178"/>
      <c r="M21" s="179"/>
      <c r="N21" s="180"/>
      <c r="O21" s="254"/>
      <c r="P21" s="251">
        <f t="shared" si="0"/>
        <v>0</v>
      </c>
    </row>
    <row r="22" spans="2:16" ht="15.9" hidden="1" x14ac:dyDescent="0.4">
      <c r="B22" s="208"/>
      <c r="C22" s="180"/>
      <c r="D22" s="178"/>
      <c r="E22" s="179"/>
      <c r="F22" s="254"/>
      <c r="G22" s="254"/>
      <c r="H22" s="178"/>
      <c r="I22" s="179"/>
      <c r="J22" s="254"/>
      <c r="K22" s="254"/>
      <c r="L22" s="178"/>
      <c r="M22" s="179"/>
      <c r="N22" s="254"/>
      <c r="O22" s="254"/>
      <c r="P22" s="251">
        <f t="shared" si="0"/>
        <v>0</v>
      </c>
    </row>
    <row r="23" spans="2:16" ht="15.9" hidden="1" x14ac:dyDescent="0.4">
      <c r="B23" s="208"/>
      <c r="C23" s="180"/>
      <c r="D23" s="178"/>
      <c r="E23" s="179"/>
      <c r="F23" s="254"/>
      <c r="G23" s="254"/>
      <c r="H23" s="178"/>
      <c r="I23" s="179"/>
      <c r="J23" s="254"/>
      <c r="K23" s="254"/>
      <c r="L23" s="178"/>
      <c r="M23" s="179"/>
      <c r="N23" s="254"/>
      <c r="O23" s="254"/>
      <c r="P23" s="251">
        <f t="shared" si="0"/>
        <v>0</v>
      </c>
    </row>
    <row r="24" spans="2:16" ht="15.9" hidden="1" x14ac:dyDescent="0.4">
      <c r="B24" s="208"/>
      <c r="C24" s="180"/>
      <c r="D24" s="178"/>
      <c r="E24" s="179"/>
      <c r="F24" s="254"/>
      <c r="G24" s="254"/>
      <c r="H24" s="178"/>
      <c r="I24" s="179"/>
      <c r="J24" s="254"/>
      <c r="K24" s="254"/>
      <c r="L24" s="178"/>
      <c r="M24" s="179"/>
      <c r="N24" s="254"/>
      <c r="O24" s="254"/>
      <c r="P24" s="251">
        <f t="shared" si="0"/>
        <v>0</v>
      </c>
    </row>
    <row r="25" spans="2:16" ht="15.9" hidden="1" x14ac:dyDescent="0.4">
      <c r="B25" s="208"/>
      <c r="C25" s="180"/>
      <c r="D25" s="178"/>
      <c r="E25" s="179"/>
      <c r="F25" s="254"/>
      <c r="G25" s="254"/>
      <c r="H25" s="178"/>
      <c r="I25" s="179"/>
      <c r="J25" s="254"/>
      <c r="K25" s="254"/>
      <c r="L25" s="178"/>
      <c r="M25" s="179"/>
      <c r="N25" s="254"/>
      <c r="O25" s="254"/>
      <c r="P25" s="251">
        <f t="shared" si="0"/>
        <v>0</v>
      </c>
    </row>
    <row r="26" spans="2:16" ht="15.9" hidden="1" x14ac:dyDescent="0.4">
      <c r="B26" s="208"/>
      <c r="C26" s="180"/>
      <c r="D26" s="178"/>
      <c r="E26" s="179"/>
      <c r="F26" s="254"/>
      <c r="G26" s="254"/>
      <c r="H26" s="178"/>
      <c r="I26" s="179"/>
      <c r="J26" s="254"/>
      <c r="K26" s="254"/>
      <c r="L26" s="178"/>
      <c r="M26" s="179"/>
      <c r="N26" s="254"/>
      <c r="O26" s="254"/>
      <c r="P26" s="251">
        <f t="shared" si="0"/>
        <v>0</v>
      </c>
    </row>
    <row r="27" spans="2:16" ht="15.9" hidden="1" x14ac:dyDescent="0.4">
      <c r="B27" s="208"/>
      <c r="C27" s="180"/>
      <c r="D27" s="178"/>
      <c r="E27" s="179"/>
      <c r="F27" s="254"/>
      <c r="G27" s="254"/>
      <c r="H27" s="178"/>
      <c r="I27" s="179"/>
      <c r="J27" s="254"/>
      <c r="K27" s="254"/>
      <c r="L27" s="178"/>
      <c r="M27" s="179"/>
      <c r="N27" s="254"/>
      <c r="O27" s="254"/>
      <c r="P27" s="251">
        <f t="shared" si="0"/>
        <v>0</v>
      </c>
    </row>
    <row r="28" spans="2:16" ht="15.9" hidden="1" x14ac:dyDescent="0.4">
      <c r="B28" s="208"/>
      <c r="C28" s="180"/>
      <c r="D28" s="178"/>
      <c r="E28" s="179"/>
      <c r="F28" s="180"/>
      <c r="G28" s="254"/>
      <c r="H28" s="178"/>
      <c r="I28" s="179"/>
      <c r="J28" s="180"/>
      <c r="K28" s="254"/>
      <c r="L28" s="178"/>
      <c r="M28" s="179"/>
      <c r="N28" s="180"/>
      <c r="O28" s="254"/>
      <c r="P28" s="251">
        <f t="shared" si="0"/>
        <v>0</v>
      </c>
    </row>
    <row r="29" spans="2:16" ht="15.9" hidden="1" x14ac:dyDescent="0.4">
      <c r="B29" s="208"/>
      <c r="C29" s="180"/>
      <c r="D29" s="178"/>
      <c r="E29" s="179"/>
      <c r="F29" s="254"/>
      <c r="G29" s="254"/>
      <c r="H29" s="178"/>
      <c r="I29" s="179"/>
      <c r="J29" s="254"/>
      <c r="K29" s="254"/>
      <c r="L29" s="178"/>
      <c r="M29" s="179"/>
      <c r="N29" s="254"/>
      <c r="O29" s="254"/>
      <c r="P29" s="251">
        <f t="shared" si="0"/>
        <v>0</v>
      </c>
    </row>
    <row r="30" spans="2:16" ht="15.9" hidden="1" x14ac:dyDescent="0.4">
      <c r="B30" s="208" t="s">
        <v>52</v>
      </c>
      <c r="C30" s="180" t="s">
        <v>53</v>
      </c>
      <c r="D30" s="269">
        <v>24</v>
      </c>
      <c r="E30" s="270" t="s">
        <v>30</v>
      </c>
      <c r="F30" s="254">
        <v>0</v>
      </c>
      <c r="G30" s="254">
        <f>G31+G34+G39+G43</f>
        <v>321035000</v>
      </c>
      <c r="H30" s="269">
        <v>24</v>
      </c>
      <c r="I30" s="270" t="s">
        <v>30</v>
      </c>
      <c r="J30" s="254">
        <v>0</v>
      </c>
      <c r="K30" s="254">
        <f>K31+K34+K39+K43</f>
        <v>321035000</v>
      </c>
      <c r="L30" s="269">
        <v>24</v>
      </c>
      <c r="M30" s="270" t="s">
        <v>30</v>
      </c>
      <c r="N30" s="254">
        <v>0</v>
      </c>
      <c r="O30" s="254">
        <f>O31+O34+O39+O43</f>
        <v>321035000</v>
      </c>
      <c r="P30" s="251">
        <f t="shared" si="0"/>
        <v>0</v>
      </c>
    </row>
    <row r="31" spans="2:16" ht="15.9" hidden="1" x14ac:dyDescent="0.4">
      <c r="B31" s="208"/>
      <c r="C31" s="180"/>
      <c r="D31" s="178"/>
      <c r="E31" s="179"/>
      <c r="F31" s="180"/>
      <c r="G31" s="254"/>
      <c r="H31" s="178"/>
      <c r="I31" s="179"/>
      <c r="J31" s="180"/>
      <c r="K31" s="254"/>
      <c r="L31" s="178"/>
      <c r="M31" s="179"/>
      <c r="N31" s="180"/>
      <c r="O31" s="254"/>
      <c r="P31" s="251">
        <f t="shared" si="0"/>
        <v>0</v>
      </c>
    </row>
    <row r="32" spans="2:16" ht="15.9" hidden="1" x14ac:dyDescent="0.4">
      <c r="B32" s="208"/>
      <c r="C32" s="180"/>
      <c r="D32" s="178"/>
      <c r="E32" s="179"/>
      <c r="F32" s="254"/>
      <c r="G32" s="254"/>
      <c r="H32" s="178"/>
      <c r="I32" s="179"/>
      <c r="J32" s="254"/>
      <c r="K32" s="254"/>
      <c r="L32" s="178"/>
      <c r="M32" s="179"/>
      <c r="N32" s="254"/>
      <c r="O32" s="254"/>
      <c r="P32" s="251">
        <f t="shared" si="0"/>
        <v>0</v>
      </c>
    </row>
    <row r="33" spans="2:16" ht="15.9" hidden="1" x14ac:dyDescent="0.4">
      <c r="B33" s="208"/>
      <c r="C33" s="180"/>
      <c r="D33" s="178"/>
      <c r="E33" s="179"/>
      <c r="F33" s="254"/>
      <c r="G33" s="254"/>
      <c r="H33" s="178"/>
      <c r="I33" s="179"/>
      <c r="J33" s="254"/>
      <c r="K33" s="254"/>
      <c r="L33" s="178"/>
      <c r="M33" s="179"/>
      <c r="N33" s="254"/>
      <c r="O33" s="254"/>
      <c r="P33" s="251">
        <f t="shared" si="0"/>
        <v>0</v>
      </c>
    </row>
    <row r="34" spans="2:16" ht="15.9" hidden="1" x14ac:dyDescent="0.4">
      <c r="B34" s="208">
        <v>525119</v>
      </c>
      <c r="C34" s="180" t="s">
        <v>42</v>
      </c>
      <c r="D34" s="178"/>
      <c r="E34" s="179"/>
      <c r="F34" s="254"/>
      <c r="G34" s="254">
        <f>SUM(G35:G38)</f>
        <v>321035000</v>
      </c>
      <c r="H34" s="178"/>
      <c r="I34" s="179"/>
      <c r="J34" s="254"/>
      <c r="K34" s="254">
        <f>SUM(K35:K38)</f>
        <v>321035000</v>
      </c>
      <c r="L34" s="178"/>
      <c r="M34" s="179"/>
      <c r="N34" s="254"/>
      <c r="O34" s="254">
        <f>SUM(O35:O38)</f>
        <v>321035000</v>
      </c>
      <c r="P34" s="251">
        <f t="shared" si="0"/>
        <v>0</v>
      </c>
    </row>
    <row r="35" spans="2:16" ht="15.9" hidden="1" x14ac:dyDescent="0.4">
      <c r="B35" s="208" t="s">
        <v>27</v>
      </c>
      <c r="C35" s="180" t="s">
        <v>44</v>
      </c>
      <c r="D35" s="178">
        <v>24</v>
      </c>
      <c r="E35" s="179" t="s">
        <v>40</v>
      </c>
      <c r="F35" s="254">
        <v>450000</v>
      </c>
      <c r="G35" s="254">
        <f t="shared" ref="G35:G38" si="4">ROUNDDOWN(D35*F35,-3)</f>
        <v>10800000</v>
      </c>
      <c r="H35" s="178">
        <v>24</v>
      </c>
      <c r="I35" s="179" t="s">
        <v>40</v>
      </c>
      <c r="J35" s="254">
        <v>450000</v>
      </c>
      <c r="K35" s="254">
        <f t="shared" ref="K35:K36" si="5">ROUNDDOWN(H35*J35,-3)</f>
        <v>10800000</v>
      </c>
      <c r="L35" s="178">
        <v>24</v>
      </c>
      <c r="M35" s="179" t="s">
        <v>40</v>
      </c>
      <c r="N35" s="254">
        <v>450000</v>
      </c>
      <c r="O35" s="254">
        <f t="shared" ref="O35:O36" si="6">ROUNDDOWN(L35*N35,-3)</f>
        <v>10800000</v>
      </c>
      <c r="P35" s="251">
        <f t="shared" si="0"/>
        <v>0</v>
      </c>
    </row>
    <row r="36" spans="2:16" ht="15.9" hidden="1" x14ac:dyDescent="0.4">
      <c r="B36" s="208" t="s">
        <v>27</v>
      </c>
      <c r="C36" s="180" t="s">
        <v>56</v>
      </c>
      <c r="D36" s="178">
        <f>(24*25*3)+52</f>
        <v>1852</v>
      </c>
      <c r="E36" s="179" t="s">
        <v>57</v>
      </c>
      <c r="F36" s="254">
        <v>40000</v>
      </c>
      <c r="G36" s="254">
        <f t="shared" si="4"/>
        <v>74080000</v>
      </c>
      <c r="H36" s="178">
        <f>(24*25*3)+52</f>
        <v>1852</v>
      </c>
      <c r="I36" s="179" t="s">
        <v>57</v>
      </c>
      <c r="J36" s="254">
        <v>40000</v>
      </c>
      <c r="K36" s="254">
        <f t="shared" si="5"/>
        <v>74080000</v>
      </c>
      <c r="L36" s="178">
        <f>(24*25*3)+52</f>
        <v>1852</v>
      </c>
      <c r="M36" s="179" t="s">
        <v>57</v>
      </c>
      <c r="N36" s="254">
        <v>40000</v>
      </c>
      <c r="O36" s="254">
        <f t="shared" si="6"/>
        <v>74080000</v>
      </c>
      <c r="P36" s="251">
        <f t="shared" si="0"/>
        <v>0</v>
      </c>
    </row>
    <row r="37" spans="2:16" ht="15.9" hidden="1" x14ac:dyDescent="0.4">
      <c r="B37" s="208" t="s">
        <v>27</v>
      </c>
      <c r="C37" s="180" t="s">
        <v>45</v>
      </c>
      <c r="D37" s="178">
        <v>23</v>
      </c>
      <c r="E37" s="179" t="s">
        <v>40</v>
      </c>
      <c r="F37" s="254">
        <v>10105000</v>
      </c>
      <c r="G37" s="254">
        <f>ROUNDDOWN(D37*F37,-3)</f>
        <v>232415000</v>
      </c>
      <c r="H37" s="178">
        <v>23</v>
      </c>
      <c r="I37" s="179" t="s">
        <v>40</v>
      </c>
      <c r="J37" s="254">
        <v>10105000</v>
      </c>
      <c r="K37" s="254">
        <f>ROUNDDOWN(H37*J37,-3)</f>
        <v>232415000</v>
      </c>
      <c r="L37" s="178">
        <v>23</v>
      </c>
      <c r="M37" s="179" t="s">
        <v>40</v>
      </c>
      <c r="N37" s="254">
        <v>10105000</v>
      </c>
      <c r="O37" s="254">
        <f>ROUNDDOWN(L37*N37,-3)</f>
        <v>232415000</v>
      </c>
      <c r="P37" s="251">
        <f t="shared" si="0"/>
        <v>0</v>
      </c>
    </row>
    <row r="38" spans="2:16" ht="15.9" hidden="1" x14ac:dyDescent="0.4">
      <c r="B38" s="208" t="s">
        <v>27</v>
      </c>
      <c r="C38" s="180" t="s">
        <v>58</v>
      </c>
      <c r="D38" s="178">
        <v>44</v>
      </c>
      <c r="E38" s="179" t="s">
        <v>59</v>
      </c>
      <c r="F38" s="254">
        <v>85000</v>
      </c>
      <c r="G38" s="254">
        <f t="shared" si="4"/>
        <v>3740000</v>
      </c>
      <c r="H38" s="178">
        <v>44</v>
      </c>
      <c r="I38" s="179" t="s">
        <v>59</v>
      </c>
      <c r="J38" s="254">
        <v>85000</v>
      </c>
      <c r="K38" s="254">
        <f t="shared" ref="K38" si="7">ROUNDDOWN(H38*J38,-3)</f>
        <v>3740000</v>
      </c>
      <c r="L38" s="178">
        <v>44</v>
      </c>
      <c r="M38" s="179" t="s">
        <v>59</v>
      </c>
      <c r="N38" s="254">
        <v>85000</v>
      </c>
      <c r="O38" s="254">
        <f t="shared" ref="O38" si="8">ROUNDDOWN(L38*N38,-3)</f>
        <v>3740000</v>
      </c>
      <c r="P38" s="251">
        <f t="shared" si="0"/>
        <v>0</v>
      </c>
    </row>
    <row r="39" spans="2:16" ht="15.9" hidden="1" x14ac:dyDescent="0.4">
      <c r="B39" s="208"/>
      <c r="C39" s="180"/>
      <c r="D39" s="178"/>
      <c r="E39" s="179"/>
      <c r="F39" s="180"/>
      <c r="G39" s="254"/>
      <c r="H39" s="178"/>
      <c r="I39" s="179"/>
      <c r="J39" s="180"/>
      <c r="K39" s="254"/>
      <c r="L39" s="178"/>
      <c r="M39" s="179"/>
      <c r="N39" s="180"/>
      <c r="O39" s="254"/>
      <c r="P39" s="251">
        <f t="shared" si="0"/>
        <v>0</v>
      </c>
    </row>
    <row r="40" spans="2:16" ht="15.9" hidden="1" x14ac:dyDescent="0.4">
      <c r="B40" s="208"/>
      <c r="C40" s="180"/>
      <c r="D40" s="178"/>
      <c r="E40" s="179"/>
      <c r="F40" s="254"/>
      <c r="G40" s="254"/>
      <c r="H40" s="178"/>
      <c r="I40" s="179"/>
      <c r="J40" s="254"/>
      <c r="K40" s="254"/>
      <c r="L40" s="178"/>
      <c r="M40" s="179"/>
      <c r="N40" s="254"/>
      <c r="O40" s="254"/>
      <c r="P40" s="251">
        <f t="shared" si="0"/>
        <v>0</v>
      </c>
    </row>
    <row r="41" spans="2:16" ht="15.9" hidden="1" x14ac:dyDescent="0.4">
      <c r="B41" s="208"/>
      <c r="C41" s="180"/>
      <c r="D41" s="178"/>
      <c r="E41" s="179"/>
      <c r="F41" s="254"/>
      <c r="G41" s="254"/>
      <c r="H41" s="178"/>
      <c r="I41" s="179"/>
      <c r="J41" s="254"/>
      <c r="K41" s="254"/>
      <c r="L41" s="178"/>
      <c r="M41" s="179"/>
      <c r="N41" s="254"/>
      <c r="O41" s="254"/>
      <c r="P41" s="251">
        <f t="shared" si="0"/>
        <v>0</v>
      </c>
    </row>
    <row r="42" spans="2:16" ht="15.9" hidden="1" x14ac:dyDescent="0.4">
      <c r="B42" s="208"/>
      <c r="C42" s="180"/>
      <c r="D42" s="178"/>
      <c r="E42" s="179"/>
      <c r="F42" s="254"/>
      <c r="G42" s="254"/>
      <c r="H42" s="178"/>
      <c r="I42" s="179"/>
      <c r="J42" s="254"/>
      <c r="K42" s="254"/>
      <c r="L42" s="178"/>
      <c r="M42" s="179"/>
      <c r="N42" s="254"/>
      <c r="O42" s="254"/>
      <c r="P42" s="251">
        <f t="shared" si="0"/>
        <v>0</v>
      </c>
    </row>
    <row r="43" spans="2:16" ht="15.9" hidden="1" x14ac:dyDescent="0.4">
      <c r="B43" s="208"/>
      <c r="C43" s="180"/>
      <c r="D43" s="178"/>
      <c r="E43" s="179"/>
      <c r="F43" s="180"/>
      <c r="G43" s="254"/>
      <c r="H43" s="178"/>
      <c r="I43" s="179"/>
      <c r="J43" s="180"/>
      <c r="K43" s="254"/>
      <c r="L43" s="178"/>
      <c r="M43" s="179"/>
      <c r="N43" s="180"/>
      <c r="O43" s="254"/>
      <c r="P43" s="251">
        <f t="shared" si="0"/>
        <v>0</v>
      </c>
    </row>
    <row r="44" spans="2:16" ht="15.9" hidden="1" x14ac:dyDescent="0.4">
      <c r="B44" s="208"/>
      <c r="C44" s="180"/>
      <c r="D44" s="178"/>
      <c r="E44" s="179"/>
      <c r="F44" s="254"/>
      <c r="G44" s="254"/>
      <c r="H44" s="178"/>
      <c r="I44" s="179"/>
      <c r="J44" s="254"/>
      <c r="K44" s="254"/>
      <c r="L44" s="178"/>
      <c r="M44" s="179"/>
      <c r="N44" s="254"/>
      <c r="O44" s="254"/>
      <c r="P44" s="251">
        <f t="shared" si="0"/>
        <v>0</v>
      </c>
    </row>
    <row r="45" spans="2:16" ht="15.9" hidden="1" x14ac:dyDescent="0.4">
      <c r="B45" s="208" t="s">
        <v>62</v>
      </c>
      <c r="C45" s="180" t="s">
        <v>63</v>
      </c>
      <c r="D45" s="269">
        <v>24</v>
      </c>
      <c r="E45" s="270" t="s">
        <v>30</v>
      </c>
      <c r="F45" s="254">
        <v>0</v>
      </c>
      <c r="G45" s="254">
        <f>G46+G51+G54+G58</f>
        <v>9240000</v>
      </c>
      <c r="H45" s="269">
        <v>24</v>
      </c>
      <c r="I45" s="270" t="s">
        <v>30</v>
      </c>
      <c r="J45" s="254">
        <v>0</v>
      </c>
      <c r="K45" s="254">
        <f>K46+K51+K54+K58</f>
        <v>9240000</v>
      </c>
      <c r="L45" s="269">
        <v>24</v>
      </c>
      <c r="M45" s="270" t="s">
        <v>30</v>
      </c>
      <c r="N45" s="254">
        <v>0</v>
      </c>
      <c r="O45" s="254">
        <f>O46+O51+O54+O58</f>
        <v>9240000</v>
      </c>
      <c r="P45" s="251">
        <f t="shared" si="0"/>
        <v>0</v>
      </c>
    </row>
    <row r="46" spans="2:16" ht="15.9" hidden="1" x14ac:dyDescent="0.4">
      <c r="B46" s="208"/>
      <c r="C46" s="180"/>
      <c r="D46" s="178"/>
      <c r="E46" s="179"/>
      <c r="F46" s="180"/>
      <c r="G46" s="254"/>
      <c r="H46" s="178"/>
      <c r="I46" s="179"/>
      <c r="J46" s="180"/>
      <c r="K46" s="254"/>
      <c r="L46" s="178"/>
      <c r="M46" s="179"/>
      <c r="N46" s="180"/>
      <c r="O46" s="254"/>
      <c r="P46" s="251">
        <f t="shared" si="0"/>
        <v>0</v>
      </c>
    </row>
    <row r="47" spans="2:16" ht="15.9" hidden="1" x14ac:dyDescent="0.4">
      <c r="B47" s="208"/>
      <c r="C47" s="180"/>
      <c r="D47" s="178"/>
      <c r="E47" s="179"/>
      <c r="F47" s="254"/>
      <c r="G47" s="254"/>
      <c r="H47" s="178"/>
      <c r="I47" s="179"/>
      <c r="J47" s="254"/>
      <c r="K47" s="254"/>
      <c r="L47" s="178"/>
      <c r="M47" s="179"/>
      <c r="N47" s="254"/>
      <c r="O47" s="254"/>
      <c r="P47" s="251">
        <f t="shared" si="0"/>
        <v>0</v>
      </c>
    </row>
    <row r="48" spans="2:16" ht="15.9" hidden="1" x14ac:dyDescent="0.4">
      <c r="B48" s="208"/>
      <c r="C48" s="180"/>
      <c r="D48" s="178"/>
      <c r="E48" s="179"/>
      <c r="F48" s="254"/>
      <c r="G48" s="254"/>
      <c r="H48" s="178"/>
      <c r="I48" s="179"/>
      <c r="J48" s="254"/>
      <c r="K48" s="254"/>
      <c r="L48" s="178"/>
      <c r="M48" s="179"/>
      <c r="N48" s="254"/>
      <c r="O48" s="254"/>
      <c r="P48" s="251">
        <f t="shared" si="0"/>
        <v>0</v>
      </c>
    </row>
    <row r="49" spans="2:16" ht="15.9" hidden="1" x14ac:dyDescent="0.4">
      <c r="B49" s="208"/>
      <c r="C49" s="180"/>
      <c r="D49" s="178"/>
      <c r="E49" s="179"/>
      <c r="F49" s="254"/>
      <c r="G49" s="254"/>
      <c r="H49" s="178"/>
      <c r="I49" s="179"/>
      <c r="J49" s="254"/>
      <c r="K49" s="254"/>
      <c r="L49" s="178"/>
      <c r="M49" s="179"/>
      <c r="N49" s="254"/>
      <c r="O49" s="254"/>
      <c r="P49" s="251">
        <f t="shared" si="0"/>
        <v>0</v>
      </c>
    </row>
    <row r="50" spans="2:16" ht="15.9" hidden="1" x14ac:dyDescent="0.4">
      <c r="B50" s="208"/>
      <c r="C50" s="180"/>
      <c r="D50" s="178"/>
      <c r="E50" s="179"/>
      <c r="F50" s="254"/>
      <c r="G50" s="254"/>
      <c r="H50" s="178"/>
      <c r="I50" s="179"/>
      <c r="J50" s="254"/>
      <c r="K50" s="254"/>
      <c r="L50" s="178"/>
      <c r="M50" s="179"/>
      <c r="N50" s="254"/>
      <c r="O50" s="254"/>
      <c r="P50" s="251">
        <f t="shared" si="0"/>
        <v>0</v>
      </c>
    </row>
    <row r="51" spans="2:16" ht="15.9" hidden="1" x14ac:dyDescent="0.4">
      <c r="B51" s="208">
        <v>525119</v>
      </c>
      <c r="C51" s="180" t="s">
        <v>42</v>
      </c>
      <c r="D51" s="178"/>
      <c r="E51" s="179"/>
      <c r="F51" s="254"/>
      <c r="G51" s="254">
        <f>SUM(G52:G53)</f>
        <v>9240000</v>
      </c>
      <c r="H51" s="178"/>
      <c r="I51" s="179"/>
      <c r="J51" s="254"/>
      <c r="K51" s="254">
        <f>SUM(K52:K53)</f>
        <v>9240000</v>
      </c>
      <c r="L51" s="178"/>
      <c r="M51" s="179"/>
      <c r="N51" s="254"/>
      <c r="O51" s="254">
        <f>SUM(O52:O53)</f>
        <v>9240000</v>
      </c>
      <c r="P51" s="251">
        <f t="shared" si="0"/>
        <v>0</v>
      </c>
    </row>
    <row r="52" spans="2:16" ht="15.9" hidden="1" x14ac:dyDescent="0.4">
      <c r="B52" s="208" t="s">
        <v>27</v>
      </c>
      <c r="C52" s="180" t="s">
        <v>44</v>
      </c>
      <c r="D52" s="178">
        <v>24</v>
      </c>
      <c r="E52" s="179" t="s">
        <v>40</v>
      </c>
      <c r="F52" s="254">
        <v>225000</v>
      </c>
      <c r="G52" s="254">
        <f>D52*F52</f>
        <v>5400000</v>
      </c>
      <c r="H52" s="178">
        <v>24</v>
      </c>
      <c r="I52" s="179" t="s">
        <v>40</v>
      </c>
      <c r="J52" s="254">
        <v>225000</v>
      </c>
      <c r="K52" s="254">
        <f>H52*J52</f>
        <v>5400000</v>
      </c>
      <c r="L52" s="178">
        <v>24</v>
      </c>
      <c r="M52" s="179" t="s">
        <v>40</v>
      </c>
      <c r="N52" s="254">
        <v>225000</v>
      </c>
      <c r="O52" s="254">
        <f>L52*N52</f>
        <v>5400000</v>
      </c>
      <c r="P52" s="251">
        <f t="shared" si="0"/>
        <v>0</v>
      </c>
    </row>
    <row r="53" spans="2:16" ht="15.9" hidden="1" x14ac:dyDescent="0.4">
      <c r="B53" s="208" t="s">
        <v>27</v>
      </c>
      <c r="C53" s="180" t="s">
        <v>45</v>
      </c>
      <c r="D53" s="178">
        <v>24</v>
      </c>
      <c r="E53" s="179" t="s">
        <v>40</v>
      </c>
      <c r="F53" s="254">
        <v>160000</v>
      </c>
      <c r="G53" s="254">
        <f>D53*F53</f>
        <v>3840000</v>
      </c>
      <c r="H53" s="178">
        <v>24</v>
      </c>
      <c r="I53" s="179" t="s">
        <v>40</v>
      </c>
      <c r="J53" s="254">
        <v>160000</v>
      </c>
      <c r="K53" s="254">
        <f>H53*J53</f>
        <v>3840000</v>
      </c>
      <c r="L53" s="178">
        <v>24</v>
      </c>
      <c r="M53" s="179" t="s">
        <v>40</v>
      </c>
      <c r="N53" s="254">
        <v>160000</v>
      </c>
      <c r="O53" s="254">
        <f>L53*N53</f>
        <v>3840000</v>
      </c>
      <c r="P53" s="251">
        <f t="shared" si="0"/>
        <v>0</v>
      </c>
    </row>
    <row r="54" spans="2:16" ht="15.9" hidden="1" x14ac:dyDescent="0.4">
      <c r="B54" s="208"/>
      <c r="C54" s="180"/>
      <c r="D54" s="178"/>
      <c r="E54" s="179"/>
      <c r="F54" s="180"/>
      <c r="G54" s="254"/>
      <c r="H54" s="178"/>
      <c r="I54" s="179"/>
      <c r="J54" s="180"/>
      <c r="K54" s="254"/>
      <c r="L54" s="178"/>
      <c r="M54" s="179"/>
      <c r="N54" s="180"/>
      <c r="O54" s="254"/>
      <c r="P54" s="251">
        <f t="shared" si="0"/>
        <v>0</v>
      </c>
    </row>
    <row r="55" spans="2:16" ht="15.9" hidden="1" x14ac:dyDescent="0.4">
      <c r="B55" s="208"/>
      <c r="C55" s="180"/>
      <c r="D55" s="178"/>
      <c r="E55" s="179"/>
      <c r="F55" s="254"/>
      <c r="G55" s="254"/>
      <c r="H55" s="178"/>
      <c r="I55" s="179"/>
      <c r="J55" s="254"/>
      <c r="K55" s="254"/>
      <c r="L55" s="178"/>
      <c r="M55" s="179"/>
      <c r="N55" s="254"/>
      <c r="O55" s="254"/>
      <c r="P55" s="251">
        <f t="shared" si="0"/>
        <v>0</v>
      </c>
    </row>
    <row r="56" spans="2:16" ht="15.9" hidden="1" x14ac:dyDescent="0.4">
      <c r="B56" s="208"/>
      <c r="C56" s="180"/>
      <c r="D56" s="178"/>
      <c r="E56" s="179"/>
      <c r="F56" s="254"/>
      <c r="G56" s="254"/>
      <c r="H56" s="178"/>
      <c r="I56" s="179"/>
      <c r="J56" s="254"/>
      <c r="K56" s="254"/>
      <c r="L56" s="178"/>
      <c r="M56" s="179"/>
      <c r="N56" s="254"/>
      <c r="O56" s="254"/>
      <c r="P56" s="251">
        <f t="shared" si="0"/>
        <v>0</v>
      </c>
    </row>
    <row r="57" spans="2:16" ht="15.9" hidden="1" x14ac:dyDescent="0.4">
      <c r="B57" s="208"/>
      <c r="C57" s="180"/>
      <c r="D57" s="178"/>
      <c r="E57" s="179"/>
      <c r="F57" s="254"/>
      <c r="G57" s="254"/>
      <c r="H57" s="178"/>
      <c r="I57" s="179"/>
      <c r="J57" s="254"/>
      <c r="K57" s="254"/>
      <c r="L57" s="178"/>
      <c r="M57" s="179"/>
      <c r="N57" s="254"/>
      <c r="O57" s="254"/>
      <c r="P57" s="251">
        <f t="shared" si="0"/>
        <v>0</v>
      </c>
    </row>
    <row r="58" spans="2:16" ht="15.9" hidden="1" x14ac:dyDescent="0.4">
      <c r="B58" s="208"/>
      <c r="C58" s="180"/>
      <c r="D58" s="178"/>
      <c r="E58" s="179"/>
      <c r="F58" s="180"/>
      <c r="G58" s="254"/>
      <c r="H58" s="178"/>
      <c r="I58" s="179"/>
      <c r="J58" s="180"/>
      <c r="K58" s="254"/>
      <c r="L58" s="178"/>
      <c r="M58" s="179"/>
      <c r="N58" s="180"/>
      <c r="O58" s="254"/>
      <c r="P58" s="251">
        <f t="shared" si="0"/>
        <v>0</v>
      </c>
    </row>
    <row r="59" spans="2:16" ht="15.9" hidden="1" x14ac:dyDescent="0.4">
      <c r="B59" s="208"/>
      <c r="C59" s="180"/>
      <c r="D59" s="178"/>
      <c r="E59" s="179"/>
      <c r="F59" s="254"/>
      <c r="G59" s="254"/>
      <c r="H59" s="178"/>
      <c r="I59" s="179"/>
      <c r="J59" s="254"/>
      <c r="K59" s="254"/>
      <c r="L59" s="178"/>
      <c r="M59" s="179"/>
      <c r="N59" s="254"/>
      <c r="O59" s="254"/>
      <c r="P59" s="251">
        <f t="shared" si="0"/>
        <v>0</v>
      </c>
    </row>
    <row r="60" spans="2:16" ht="15.9" hidden="1" x14ac:dyDescent="0.4">
      <c r="B60" s="208" t="s">
        <v>69</v>
      </c>
      <c r="C60" s="180" t="s">
        <v>70</v>
      </c>
      <c r="D60" s="269">
        <v>24</v>
      </c>
      <c r="E60" s="270" t="s">
        <v>30</v>
      </c>
      <c r="F60" s="254">
        <v>0</v>
      </c>
      <c r="G60" s="254">
        <f>G61+G66+G71+G79</f>
        <v>304920000</v>
      </c>
      <c r="H60" s="269">
        <v>24</v>
      </c>
      <c r="I60" s="270" t="s">
        <v>30</v>
      </c>
      <c r="J60" s="254">
        <v>0</v>
      </c>
      <c r="K60" s="254">
        <f>K61+K66+K71+K79</f>
        <v>304920000</v>
      </c>
      <c r="L60" s="269">
        <v>24</v>
      </c>
      <c r="M60" s="270" t="s">
        <v>30</v>
      </c>
      <c r="N60" s="254">
        <v>0</v>
      </c>
      <c r="O60" s="254">
        <f>O61+O66+O71+O79</f>
        <v>304920000</v>
      </c>
      <c r="P60" s="251">
        <f t="shared" si="0"/>
        <v>0</v>
      </c>
    </row>
    <row r="61" spans="2:16" ht="15.9" hidden="1" x14ac:dyDescent="0.4">
      <c r="B61" s="208"/>
      <c r="C61" s="180"/>
      <c r="D61" s="178"/>
      <c r="E61" s="179"/>
      <c r="F61" s="180"/>
      <c r="G61" s="254"/>
      <c r="H61" s="178"/>
      <c r="I61" s="179"/>
      <c r="J61" s="180"/>
      <c r="K61" s="254"/>
      <c r="L61" s="178"/>
      <c r="M61" s="179"/>
      <c r="N61" s="180"/>
      <c r="O61" s="254"/>
      <c r="P61" s="251">
        <f t="shared" si="0"/>
        <v>0</v>
      </c>
    </row>
    <row r="62" spans="2:16" ht="15.9" hidden="1" x14ac:dyDescent="0.4">
      <c r="B62" s="208"/>
      <c r="C62" s="180"/>
      <c r="D62" s="178"/>
      <c r="E62" s="179"/>
      <c r="F62" s="254"/>
      <c r="G62" s="254"/>
      <c r="H62" s="178"/>
      <c r="I62" s="179"/>
      <c r="J62" s="254"/>
      <c r="K62" s="254"/>
      <c r="L62" s="178"/>
      <c r="M62" s="179"/>
      <c r="N62" s="254"/>
      <c r="O62" s="254"/>
      <c r="P62" s="251">
        <f t="shared" si="0"/>
        <v>0</v>
      </c>
    </row>
    <row r="63" spans="2:16" ht="15.9" hidden="1" x14ac:dyDescent="0.4">
      <c r="B63" s="208"/>
      <c r="C63" s="180"/>
      <c r="D63" s="178"/>
      <c r="E63" s="179"/>
      <c r="F63" s="254"/>
      <c r="G63" s="254"/>
      <c r="H63" s="178"/>
      <c r="I63" s="179"/>
      <c r="J63" s="254"/>
      <c r="K63" s="254"/>
      <c r="L63" s="178"/>
      <c r="M63" s="179"/>
      <c r="N63" s="254"/>
      <c r="O63" s="254"/>
      <c r="P63" s="251">
        <f t="shared" si="0"/>
        <v>0</v>
      </c>
    </row>
    <row r="64" spans="2:16" ht="15.9" hidden="1" x14ac:dyDescent="0.4">
      <c r="B64" s="208"/>
      <c r="C64" s="180"/>
      <c r="D64" s="178"/>
      <c r="E64" s="179"/>
      <c r="F64" s="254"/>
      <c r="G64" s="254"/>
      <c r="H64" s="178"/>
      <c r="I64" s="179"/>
      <c r="J64" s="254"/>
      <c r="K64" s="254"/>
      <c r="L64" s="178"/>
      <c r="M64" s="179"/>
      <c r="N64" s="254"/>
      <c r="O64" s="254"/>
      <c r="P64" s="251">
        <f t="shared" si="0"/>
        <v>0</v>
      </c>
    </row>
    <row r="65" spans="2:16" ht="15.9" hidden="1" x14ac:dyDescent="0.4">
      <c r="B65" s="208"/>
      <c r="C65" s="180"/>
      <c r="D65" s="178"/>
      <c r="E65" s="179"/>
      <c r="F65" s="254"/>
      <c r="G65" s="254"/>
      <c r="H65" s="178"/>
      <c r="I65" s="179"/>
      <c r="J65" s="254"/>
      <c r="K65" s="254"/>
      <c r="L65" s="178"/>
      <c r="M65" s="179"/>
      <c r="N65" s="254"/>
      <c r="O65" s="254"/>
      <c r="P65" s="251">
        <f t="shared" si="0"/>
        <v>0</v>
      </c>
    </row>
    <row r="66" spans="2:16" ht="15.9" hidden="1" x14ac:dyDescent="0.4">
      <c r="B66" s="208" t="s">
        <v>74</v>
      </c>
      <c r="C66" s="180" t="s">
        <v>42</v>
      </c>
      <c r="D66" s="178"/>
      <c r="E66" s="179"/>
      <c r="F66" s="254"/>
      <c r="G66" s="254">
        <f>SUM(G67:G70)</f>
        <v>304920000</v>
      </c>
      <c r="H66" s="178"/>
      <c r="I66" s="179"/>
      <c r="J66" s="254"/>
      <c r="K66" s="254">
        <f>SUM(K67:K70)</f>
        <v>304920000</v>
      </c>
      <c r="L66" s="178"/>
      <c r="M66" s="179"/>
      <c r="N66" s="254"/>
      <c r="O66" s="254">
        <f>SUM(O67:O70)</f>
        <v>304920000</v>
      </c>
      <c r="P66" s="251">
        <f t="shared" si="0"/>
        <v>0</v>
      </c>
    </row>
    <row r="67" spans="2:16" ht="15.9" hidden="1" x14ac:dyDescent="0.4">
      <c r="B67" s="208" t="s">
        <v>27</v>
      </c>
      <c r="C67" s="180" t="s">
        <v>44</v>
      </c>
      <c r="D67" s="178">
        <v>24</v>
      </c>
      <c r="E67" s="179" t="s">
        <v>40</v>
      </c>
      <c r="F67" s="254">
        <v>450000</v>
      </c>
      <c r="G67" s="254">
        <f>D67*F67</f>
        <v>10800000</v>
      </c>
      <c r="H67" s="178">
        <v>24</v>
      </c>
      <c r="I67" s="179" t="s">
        <v>40</v>
      </c>
      <c r="J67" s="254">
        <v>450000</v>
      </c>
      <c r="K67" s="254">
        <f>H67*J67</f>
        <v>10800000</v>
      </c>
      <c r="L67" s="178">
        <v>24</v>
      </c>
      <c r="M67" s="179" t="s">
        <v>40</v>
      </c>
      <c r="N67" s="254">
        <v>450000</v>
      </c>
      <c r="O67" s="254">
        <f>L67*N67</f>
        <v>10800000</v>
      </c>
      <c r="P67" s="251">
        <f t="shared" si="0"/>
        <v>0</v>
      </c>
    </row>
    <row r="68" spans="2:16" ht="15.9" hidden="1" x14ac:dyDescent="0.4">
      <c r="B68" s="208" t="s">
        <v>27</v>
      </c>
      <c r="C68" s="180" t="s">
        <v>56</v>
      </c>
      <c r="D68" s="178">
        <f>24*25*9</f>
        <v>5400</v>
      </c>
      <c r="E68" s="179" t="s">
        <v>57</v>
      </c>
      <c r="F68" s="254">
        <v>40000</v>
      </c>
      <c r="G68" s="254">
        <f>D68*F68</f>
        <v>216000000</v>
      </c>
      <c r="H68" s="178">
        <f>24*25*9</f>
        <v>5400</v>
      </c>
      <c r="I68" s="179" t="s">
        <v>57</v>
      </c>
      <c r="J68" s="254">
        <v>40000</v>
      </c>
      <c r="K68" s="254">
        <f>H68*J68</f>
        <v>216000000</v>
      </c>
      <c r="L68" s="178">
        <f>24*25*9</f>
        <v>5400</v>
      </c>
      <c r="M68" s="179" t="s">
        <v>57</v>
      </c>
      <c r="N68" s="254">
        <v>40000</v>
      </c>
      <c r="O68" s="254">
        <f>L68*N68</f>
        <v>216000000</v>
      </c>
      <c r="P68" s="251">
        <f t="shared" si="0"/>
        <v>0</v>
      </c>
    </row>
    <row r="69" spans="2:16" ht="15.9" hidden="1" x14ac:dyDescent="0.4">
      <c r="B69" s="208" t="s">
        <v>27</v>
      </c>
      <c r="C69" s="180" t="s">
        <v>45</v>
      </c>
      <c r="D69" s="178">
        <v>24</v>
      </c>
      <c r="E69" s="179" t="s">
        <v>75</v>
      </c>
      <c r="F69" s="254">
        <v>2490000</v>
      </c>
      <c r="G69" s="254">
        <f>D69*F69</f>
        <v>59760000</v>
      </c>
      <c r="H69" s="178">
        <v>24</v>
      </c>
      <c r="I69" s="179" t="s">
        <v>75</v>
      </c>
      <c r="J69" s="254">
        <v>2490000</v>
      </c>
      <c r="K69" s="254">
        <f>H69*J69</f>
        <v>59760000</v>
      </c>
      <c r="L69" s="178">
        <v>24</v>
      </c>
      <c r="M69" s="179" t="s">
        <v>75</v>
      </c>
      <c r="N69" s="254">
        <v>2490000</v>
      </c>
      <c r="O69" s="254">
        <f>L69*N69</f>
        <v>59760000</v>
      </c>
      <c r="P69" s="251">
        <f t="shared" si="0"/>
        <v>0</v>
      </c>
    </row>
    <row r="70" spans="2:16" ht="15.9" hidden="1" x14ac:dyDescent="0.4">
      <c r="B70" s="208" t="s">
        <v>27</v>
      </c>
      <c r="C70" s="180" t="s">
        <v>58</v>
      </c>
      <c r="D70" s="178">
        <f>24*9</f>
        <v>216</v>
      </c>
      <c r="E70" s="179" t="s">
        <v>59</v>
      </c>
      <c r="F70" s="254">
        <v>85000</v>
      </c>
      <c r="G70" s="254">
        <f>D70*F70</f>
        <v>18360000</v>
      </c>
      <c r="H70" s="178">
        <f>24*9</f>
        <v>216</v>
      </c>
      <c r="I70" s="179" t="s">
        <v>59</v>
      </c>
      <c r="J70" s="254">
        <v>85000</v>
      </c>
      <c r="K70" s="254">
        <f>H70*J70</f>
        <v>18360000</v>
      </c>
      <c r="L70" s="178">
        <f>24*9</f>
        <v>216</v>
      </c>
      <c r="M70" s="179" t="s">
        <v>59</v>
      </c>
      <c r="N70" s="254">
        <v>85000</v>
      </c>
      <c r="O70" s="254">
        <f>L70*N70</f>
        <v>18360000</v>
      </c>
      <c r="P70" s="251">
        <f t="shared" si="0"/>
        <v>0</v>
      </c>
    </row>
    <row r="71" spans="2:16" ht="15.9" hidden="1" x14ac:dyDescent="0.4">
      <c r="B71" s="208"/>
      <c r="C71" s="180"/>
      <c r="D71" s="178"/>
      <c r="E71" s="179"/>
      <c r="F71" s="180"/>
      <c r="G71" s="254"/>
      <c r="H71" s="178"/>
      <c r="I71" s="179"/>
      <c r="J71" s="180"/>
      <c r="K71" s="254"/>
      <c r="L71" s="178"/>
      <c r="M71" s="179"/>
      <c r="N71" s="180"/>
      <c r="O71" s="254"/>
      <c r="P71" s="251">
        <f t="shared" ref="P71:P134" si="9">K71-O71</f>
        <v>0</v>
      </c>
    </row>
    <row r="72" spans="2:16" ht="15.9" hidden="1" x14ac:dyDescent="0.4">
      <c r="B72" s="208"/>
      <c r="C72" s="180"/>
      <c r="D72" s="178"/>
      <c r="E72" s="179"/>
      <c r="F72" s="254"/>
      <c r="G72" s="254"/>
      <c r="H72" s="178"/>
      <c r="I72" s="179"/>
      <c r="J72" s="254"/>
      <c r="K72" s="254"/>
      <c r="L72" s="178"/>
      <c r="M72" s="179"/>
      <c r="N72" s="254"/>
      <c r="O72" s="254"/>
      <c r="P72" s="251">
        <f t="shared" si="9"/>
        <v>0</v>
      </c>
    </row>
    <row r="73" spans="2:16" ht="15.9" hidden="1" x14ac:dyDescent="0.4">
      <c r="B73" s="208"/>
      <c r="C73" s="180"/>
      <c r="D73" s="178"/>
      <c r="E73" s="179"/>
      <c r="F73" s="254"/>
      <c r="G73" s="254"/>
      <c r="H73" s="178"/>
      <c r="I73" s="179"/>
      <c r="J73" s="254"/>
      <c r="K73" s="254"/>
      <c r="L73" s="178"/>
      <c r="M73" s="179"/>
      <c r="N73" s="254"/>
      <c r="O73" s="254"/>
      <c r="P73" s="251">
        <f t="shared" si="9"/>
        <v>0</v>
      </c>
    </row>
    <row r="74" spans="2:16" ht="15.9" hidden="1" x14ac:dyDescent="0.4">
      <c r="B74" s="208"/>
      <c r="C74" s="180"/>
      <c r="D74" s="178"/>
      <c r="E74" s="179"/>
      <c r="F74" s="254"/>
      <c r="G74" s="254"/>
      <c r="H74" s="178"/>
      <c r="I74" s="179"/>
      <c r="J74" s="254"/>
      <c r="K74" s="254"/>
      <c r="L74" s="178"/>
      <c r="M74" s="179"/>
      <c r="N74" s="254"/>
      <c r="O74" s="254"/>
      <c r="P74" s="251">
        <f t="shared" si="9"/>
        <v>0</v>
      </c>
    </row>
    <row r="75" spans="2:16" ht="15.9" hidden="1" x14ac:dyDescent="0.4">
      <c r="B75" s="208"/>
      <c r="C75" s="180"/>
      <c r="D75" s="178"/>
      <c r="E75" s="179"/>
      <c r="F75" s="254"/>
      <c r="G75" s="254"/>
      <c r="H75" s="178"/>
      <c r="I75" s="179"/>
      <c r="J75" s="254"/>
      <c r="K75" s="254"/>
      <c r="L75" s="178"/>
      <c r="M75" s="179"/>
      <c r="N75" s="254"/>
      <c r="O75" s="254"/>
      <c r="P75" s="251">
        <f t="shared" si="9"/>
        <v>0</v>
      </c>
    </row>
    <row r="76" spans="2:16" ht="15.9" hidden="1" x14ac:dyDescent="0.4">
      <c r="B76" s="208"/>
      <c r="C76" s="180"/>
      <c r="D76" s="178"/>
      <c r="E76" s="179"/>
      <c r="F76" s="254"/>
      <c r="G76" s="254"/>
      <c r="H76" s="178"/>
      <c r="I76" s="179"/>
      <c r="J76" s="254"/>
      <c r="K76" s="254"/>
      <c r="L76" s="178"/>
      <c r="M76" s="179"/>
      <c r="N76" s="254"/>
      <c r="O76" s="254"/>
      <c r="P76" s="251">
        <f t="shared" si="9"/>
        <v>0</v>
      </c>
    </row>
    <row r="77" spans="2:16" ht="15.9" hidden="1" x14ac:dyDescent="0.4">
      <c r="B77" s="208"/>
      <c r="C77" s="180"/>
      <c r="D77" s="178"/>
      <c r="E77" s="179"/>
      <c r="F77" s="254"/>
      <c r="G77" s="254"/>
      <c r="H77" s="178"/>
      <c r="I77" s="179"/>
      <c r="J77" s="254"/>
      <c r="K77" s="254"/>
      <c r="L77" s="178"/>
      <c r="M77" s="179"/>
      <c r="N77" s="254"/>
      <c r="O77" s="254"/>
      <c r="P77" s="251">
        <f t="shared" si="9"/>
        <v>0</v>
      </c>
    </row>
    <row r="78" spans="2:16" ht="15.9" hidden="1" x14ac:dyDescent="0.4">
      <c r="B78" s="208"/>
      <c r="C78" s="180"/>
      <c r="D78" s="178"/>
      <c r="E78" s="179"/>
      <c r="F78" s="254"/>
      <c r="G78" s="254"/>
      <c r="H78" s="178"/>
      <c r="I78" s="179"/>
      <c r="J78" s="254"/>
      <c r="K78" s="254"/>
      <c r="L78" s="178"/>
      <c r="M78" s="179"/>
      <c r="N78" s="254"/>
      <c r="O78" s="254"/>
      <c r="P78" s="251">
        <f t="shared" si="9"/>
        <v>0</v>
      </c>
    </row>
    <row r="79" spans="2:16" ht="15.9" hidden="1" x14ac:dyDescent="0.4">
      <c r="B79" s="208"/>
      <c r="C79" s="180"/>
      <c r="D79" s="178"/>
      <c r="E79" s="179"/>
      <c r="F79" s="180"/>
      <c r="G79" s="254"/>
      <c r="H79" s="178"/>
      <c r="I79" s="179"/>
      <c r="J79" s="180"/>
      <c r="K79" s="254"/>
      <c r="L79" s="178"/>
      <c r="M79" s="179"/>
      <c r="N79" s="180"/>
      <c r="O79" s="254"/>
      <c r="P79" s="251">
        <f t="shared" si="9"/>
        <v>0</v>
      </c>
    </row>
    <row r="80" spans="2:16" ht="15.9" hidden="1" x14ac:dyDescent="0.4">
      <c r="B80" s="208"/>
      <c r="C80" s="180"/>
      <c r="D80" s="178"/>
      <c r="E80" s="179"/>
      <c r="F80" s="254"/>
      <c r="G80" s="254"/>
      <c r="H80" s="178"/>
      <c r="I80" s="179"/>
      <c r="J80" s="254"/>
      <c r="K80" s="254"/>
      <c r="L80" s="178"/>
      <c r="M80" s="179"/>
      <c r="N80" s="254"/>
      <c r="O80" s="254"/>
      <c r="P80" s="251">
        <f t="shared" si="9"/>
        <v>0</v>
      </c>
    </row>
    <row r="81" spans="2:16" ht="15.9" hidden="1" x14ac:dyDescent="0.4">
      <c r="B81" s="208" t="s">
        <v>77</v>
      </c>
      <c r="C81" s="180" t="s">
        <v>78</v>
      </c>
      <c r="D81" s="269">
        <v>24</v>
      </c>
      <c r="E81" s="270" t="s">
        <v>30</v>
      </c>
      <c r="F81" s="254">
        <v>0</v>
      </c>
      <c r="G81" s="254">
        <f>G82+G85+G90+G94</f>
        <v>317400000</v>
      </c>
      <c r="H81" s="269">
        <v>24</v>
      </c>
      <c r="I81" s="270" t="s">
        <v>30</v>
      </c>
      <c r="J81" s="254">
        <v>0</v>
      </c>
      <c r="K81" s="254">
        <f>K82+K85+K90+K94</f>
        <v>317400000</v>
      </c>
      <c r="L81" s="269">
        <v>24</v>
      </c>
      <c r="M81" s="270" t="s">
        <v>30</v>
      </c>
      <c r="N81" s="254">
        <v>0</v>
      </c>
      <c r="O81" s="254">
        <f>O82+O85+O90+O94</f>
        <v>317400000</v>
      </c>
      <c r="P81" s="251">
        <f t="shared" si="9"/>
        <v>0</v>
      </c>
    </row>
    <row r="82" spans="2:16" ht="15.9" hidden="1" x14ac:dyDescent="0.4">
      <c r="B82" s="208"/>
      <c r="C82" s="180"/>
      <c r="D82" s="178"/>
      <c r="E82" s="179"/>
      <c r="F82" s="180"/>
      <c r="G82" s="254"/>
      <c r="H82" s="178"/>
      <c r="I82" s="179"/>
      <c r="J82" s="180"/>
      <c r="K82" s="254"/>
      <c r="L82" s="178"/>
      <c r="M82" s="179"/>
      <c r="N82" s="180"/>
      <c r="O82" s="254"/>
      <c r="P82" s="251">
        <f t="shared" si="9"/>
        <v>0</v>
      </c>
    </row>
    <row r="83" spans="2:16" ht="15.9" hidden="1" x14ac:dyDescent="0.4">
      <c r="B83" s="208"/>
      <c r="C83" s="180"/>
      <c r="D83" s="178"/>
      <c r="E83" s="179"/>
      <c r="F83" s="254"/>
      <c r="G83" s="254"/>
      <c r="H83" s="178"/>
      <c r="I83" s="179"/>
      <c r="J83" s="254"/>
      <c r="K83" s="254"/>
      <c r="L83" s="178"/>
      <c r="M83" s="179"/>
      <c r="N83" s="254"/>
      <c r="O83" s="254"/>
      <c r="P83" s="251">
        <f t="shared" si="9"/>
        <v>0</v>
      </c>
    </row>
    <row r="84" spans="2:16" ht="15.9" hidden="1" x14ac:dyDescent="0.4">
      <c r="B84" s="208"/>
      <c r="C84" s="180"/>
      <c r="D84" s="178"/>
      <c r="E84" s="179"/>
      <c r="F84" s="254"/>
      <c r="G84" s="254"/>
      <c r="H84" s="178"/>
      <c r="I84" s="179"/>
      <c r="J84" s="254"/>
      <c r="K84" s="254"/>
      <c r="L84" s="178"/>
      <c r="M84" s="179"/>
      <c r="N84" s="254"/>
      <c r="O84" s="254"/>
      <c r="P84" s="251">
        <f t="shared" si="9"/>
        <v>0</v>
      </c>
    </row>
    <row r="85" spans="2:16" ht="15.9" hidden="1" x14ac:dyDescent="0.4">
      <c r="B85" s="208">
        <v>525119</v>
      </c>
      <c r="C85" s="180" t="s">
        <v>42</v>
      </c>
      <c r="D85" s="178"/>
      <c r="E85" s="179"/>
      <c r="F85" s="254"/>
      <c r="G85" s="254">
        <f>SUM(G86:G89)</f>
        <v>317400000</v>
      </c>
      <c r="H85" s="178"/>
      <c r="I85" s="179"/>
      <c r="J85" s="254"/>
      <c r="K85" s="254">
        <f>SUM(K86:K89)</f>
        <v>317400000</v>
      </c>
      <c r="L85" s="178"/>
      <c r="M85" s="179"/>
      <c r="N85" s="254"/>
      <c r="O85" s="254">
        <f>SUM(O86:O89)</f>
        <v>317400000</v>
      </c>
      <c r="P85" s="251">
        <f t="shared" si="9"/>
        <v>0</v>
      </c>
    </row>
    <row r="86" spans="2:16" ht="15.9" hidden="1" x14ac:dyDescent="0.4">
      <c r="B86" s="208" t="s">
        <v>27</v>
      </c>
      <c r="C86" s="180" t="s">
        <v>44</v>
      </c>
      <c r="D86" s="178">
        <v>24</v>
      </c>
      <c r="E86" s="179" t="s">
        <v>40</v>
      </c>
      <c r="F86" s="254">
        <v>450000</v>
      </c>
      <c r="G86" s="254">
        <f t="shared" ref="G86:G89" si="10">ROUNDDOWN(D86*F86,-3)</f>
        <v>10800000</v>
      </c>
      <c r="H86" s="178">
        <v>24</v>
      </c>
      <c r="I86" s="179" t="s">
        <v>40</v>
      </c>
      <c r="J86" s="254">
        <v>450000</v>
      </c>
      <c r="K86" s="254">
        <f t="shared" ref="K86:K89" si="11">ROUNDDOWN(H86*J86,-3)</f>
        <v>10800000</v>
      </c>
      <c r="L86" s="178">
        <v>24</v>
      </c>
      <c r="M86" s="179" t="s">
        <v>40</v>
      </c>
      <c r="N86" s="254">
        <v>450000</v>
      </c>
      <c r="O86" s="254">
        <f t="shared" ref="O86:O89" si="12">ROUNDDOWN(L86*N86,-3)</f>
        <v>10800000</v>
      </c>
      <c r="P86" s="251">
        <f t="shared" si="9"/>
        <v>0</v>
      </c>
    </row>
    <row r="87" spans="2:16" ht="15.9" hidden="1" x14ac:dyDescent="0.4">
      <c r="B87" s="208" t="s">
        <v>27</v>
      </c>
      <c r="C87" s="180" t="s">
        <v>56</v>
      </c>
      <c r="D87" s="178">
        <f>24*30*2</f>
        <v>1440</v>
      </c>
      <c r="E87" s="179" t="s">
        <v>57</v>
      </c>
      <c r="F87" s="254">
        <v>40000</v>
      </c>
      <c r="G87" s="254">
        <f t="shared" si="10"/>
        <v>57600000</v>
      </c>
      <c r="H87" s="178">
        <f>24*30*2</f>
        <v>1440</v>
      </c>
      <c r="I87" s="179" t="s">
        <v>57</v>
      </c>
      <c r="J87" s="254">
        <v>40000</v>
      </c>
      <c r="K87" s="254">
        <f t="shared" si="11"/>
        <v>57600000</v>
      </c>
      <c r="L87" s="178">
        <f>24*30*2</f>
        <v>1440</v>
      </c>
      <c r="M87" s="179" t="s">
        <v>57</v>
      </c>
      <c r="N87" s="254">
        <v>40000</v>
      </c>
      <c r="O87" s="254">
        <f t="shared" si="12"/>
        <v>57600000</v>
      </c>
      <c r="P87" s="251">
        <f t="shared" si="9"/>
        <v>0</v>
      </c>
    </row>
    <row r="88" spans="2:16" ht="15.9" hidden="1" x14ac:dyDescent="0.4">
      <c r="B88" s="208" t="s">
        <v>27</v>
      </c>
      <c r="C88" s="180" t="s">
        <v>45</v>
      </c>
      <c r="D88" s="178">
        <v>24</v>
      </c>
      <c r="E88" s="179" t="s">
        <v>40</v>
      </c>
      <c r="F88" s="254">
        <v>10205000</v>
      </c>
      <c r="G88" s="254">
        <f t="shared" si="10"/>
        <v>244920000</v>
      </c>
      <c r="H88" s="178">
        <v>24</v>
      </c>
      <c r="I88" s="179" t="s">
        <v>40</v>
      </c>
      <c r="J88" s="254">
        <v>10205000</v>
      </c>
      <c r="K88" s="254">
        <f t="shared" si="11"/>
        <v>244920000</v>
      </c>
      <c r="L88" s="178">
        <v>24</v>
      </c>
      <c r="M88" s="179" t="s">
        <v>40</v>
      </c>
      <c r="N88" s="254">
        <v>10205000</v>
      </c>
      <c r="O88" s="254">
        <f t="shared" si="12"/>
        <v>244920000</v>
      </c>
      <c r="P88" s="251">
        <f t="shared" si="9"/>
        <v>0</v>
      </c>
    </row>
    <row r="89" spans="2:16" ht="15.9" hidden="1" x14ac:dyDescent="0.4">
      <c r="B89" s="208" t="s">
        <v>27</v>
      </c>
      <c r="C89" s="180" t="s">
        <v>58</v>
      </c>
      <c r="D89" s="178">
        <v>48</v>
      </c>
      <c r="E89" s="179" t="s">
        <v>59</v>
      </c>
      <c r="F89" s="254">
        <v>85000</v>
      </c>
      <c r="G89" s="254">
        <f t="shared" si="10"/>
        <v>4080000</v>
      </c>
      <c r="H89" s="178">
        <v>48</v>
      </c>
      <c r="I89" s="179" t="s">
        <v>59</v>
      </c>
      <c r="J89" s="254">
        <v>85000</v>
      </c>
      <c r="K89" s="254">
        <f t="shared" si="11"/>
        <v>4080000</v>
      </c>
      <c r="L89" s="178">
        <v>48</v>
      </c>
      <c r="M89" s="179" t="s">
        <v>59</v>
      </c>
      <c r="N89" s="254">
        <v>85000</v>
      </c>
      <c r="O89" s="254">
        <f t="shared" si="12"/>
        <v>4080000</v>
      </c>
      <c r="P89" s="251">
        <f t="shared" si="9"/>
        <v>0</v>
      </c>
    </row>
    <row r="90" spans="2:16" ht="15.9" hidden="1" x14ac:dyDescent="0.4">
      <c r="B90" s="208"/>
      <c r="C90" s="180"/>
      <c r="D90" s="178"/>
      <c r="E90" s="179"/>
      <c r="F90" s="180"/>
      <c r="G90" s="254"/>
      <c r="H90" s="178"/>
      <c r="I90" s="179"/>
      <c r="J90" s="180"/>
      <c r="K90" s="254"/>
      <c r="L90" s="178"/>
      <c r="M90" s="179"/>
      <c r="N90" s="180"/>
      <c r="O90" s="254"/>
      <c r="P90" s="251">
        <f t="shared" si="9"/>
        <v>0</v>
      </c>
    </row>
    <row r="91" spans="2:16" ht="15.9" hidden="1" x14ac:dyDescent="0.4">
      <c r="B91" s="208"/>
      <c r="C91" s="180"/>
      <c r="D91" s="178"/>
      <c r="E91" s="179"/>
      <c r="F91" s="254"/>
      <c r="G91" s="254"/>
      <c r="H91" s="178"/>
      <c r="I91" s="179"/>
      <c r="J91" s="254"/>
      <c r="K91" s="254"/>
      <c r="L91" s="178"/>
      <c r="M91" s="179"/>
      <c r="N91" s="254"/>
      <c r="O91" s="254"/>
      <c r="P91" s="251">
        <f t="shared" si="9"/>
        <v>0</v>
      </c>
    </row>
    <row r="92" spans="2:16" ht="15.9" hidden="1" x14ac:dyDescent="0.4">
      <c r="B92" s="208"/>
      <c r="C92" s="180"/>
      <c r="D92" s="178"/>
      <c r="E92" s="179"/>
      <c r="F92" s="254"/>
      <c r="G92" s="254"/>
      <c r="H92" s="178"/>
      <c r="I92" s="179"/>
      <c r="J92" s="254"/>
      <c r="K92" s="254"/>
      <c r="L92" s="178"/>
      <c r="M92" s="179"/>
      <c r="N92" s="254"/>
      <c r="O92" s="254"/>
      <c r="P92" s="251">
        <f t="shared" si="9"/>
        <v>0</v>
      </c>
    </row>
    <row r="93" spans="2:16" ht="15.9" hidden="1" x14ac:dyDescent="0.4">
      <c r="B93" s="208"/>
      <c r="C93" s="180"/>
      <c r="D93" s="178"/>
      <c r="E93" s="179"/>
      <c r="F93" s="254"/>
      <c r="G93" s="254"/>
      <c r="H93" s="178"/>
      <c r="I93" s="179"/>
      <c r="J93" s="254"/>
      <c r="K93" s="254"/>
      <c r="L93" s="178"/>
      <c r="M93" s="179"/>
      <c r="N93" s="254"/>
      <c r="O93" s="254"/>
      <c r="P93" s="251">
        <f t="shared" si="9"/>
        <v>0</v>
      </c>
    </row>
    <row r="94" spans="2:16" ht="15.9" hidden="1" x14ac:dyDescent="0.4">
      <c r="B94" s="208"/>
      <c r="C94" s="180"/>
      <c r="D94" s="178"/>
      <c r="E94" s="179"/>
      <c r="F94" s="180"/>
      <c r="G94" s="254"/>
      <c r="H94" s="178"/>
      <c r="I94" s="179"/>
      <c r="J94" s="180"/>
      <c r="K94" s="254"/>
      <c r="L94" s="178"/>
      <c r="M94" s="179"/>
      <c r="N94" s="180"/>
      <c r="O94" s="254"/>
      <c r="P94" s="251">
        <f t="shared" si="9"/>
        <v>0</v>
      </c>
    </row>
    <row r="95" spans="2:16" ht="15.9" hidden="1" x14ac:dyDescent="0.4">
      <c r="B95" s="208"/>
      <c r="C95" s="180"/>
      <c r="D95" s="178"/>
      <c r="E95" s="179"/>
      <c r="F95" s="254"/>
      <c r="G95" s="254"/>
      <c r="H95" s="178"/>
      <c r="I95" s="179"/>
      <c r="J95" s="254"/>
      <c r="K95" s="254"/>
      <c r="L95" s="178"/>
      <c r="M95" s="179"/>
      <c r="N95" s="254"/>
      <c r="O95" s="254"/>
      <c r="P95" s="251">
        <f t="shared" si="9"/>
        <v>0</v>
      </c>
    </row>
    <row r="96" spans="2:16" ht="15.9" hidden="1" x14ac:dyDescent="0.4">
      <c r="B96" s="208"/>
      <c r="C96" s="180"/>
      <c r="D96" s="178"/>
      <c r="E96" s="179"/>
      <c r="F96" s="254"/>
      <c r="G96" s="254"/>
      <c r="H96" s="178"/>
      <c r="I96" s="179"/>
      <c r="J96" s="254"/>
      <c r="K96" s="254"/>
      <c r="L96" s="178"/>
      <c r="M96" s="179"/>
      <c r="N96" s="254"/>
      <c r="O96" s="254"/>
      <c r="P96" s="251">
        <f t="shared" si="9"/>
        <v>0</v>
      </c>
    </row>
    <row r="97" spans="2:16" s="5" customFormat="1" ht="15.9" hidden="1" x14ac:dyDescent="0.4">
      <c r="B97" s="262" t="s">
        <v>79</v>
      </c>
      <c r="C97" s="266" t="s">
        <v>80</v>
      </c>
      <c r="D97" s="261"/>
      <c r="E97" s="267" t="s">
        <v>27</v>
      </c>
      <c r="F97" s="261"/>
      <c r="G97" s="261">
        <f>G98+G146+G171+G213+G1442+G2086</f>
        <v>92826177000</v>
      </c>
      <c r="H97" s="261"/>
      <c r="I97" s="267" t="s">
        <v>27</v>
      </c>
      <c r="J97" s="261"/>
      <c r="K97" s="261">
        <f>K98+K146+K171+K213+K1442+K2086</f>
        <v>92826177000</v>
      </c>
      <c r="L97" s="261"/>
      <c r="M97" s="267" t="s">
        <v>27</v>
      </c>
      <c r="N97" s="261"/>
      <c r="O97" s="261">
        <f>O98+O146+O171+O213+O1442+O2086</f>
        <v>92826177000</v>
      </c>
      <c r="P97" s="251">
        <f t="shared" si="9"/>
        <v>0</v>
      </c>
    </row>
    <row r="98" spans="2:16" ht="15.9" hidden="1" x14ac:dyDescent="0.4">
      <c r="B98" s="268" t="s">
        <v>81</v>
      </c>
      <c r="C98" s="180" t="s">
        <v>82</v>
      </c>
      <c r="D98" s="269">
        <f>D99</f>
        <v>240</v>
      </c>
      <c r="E98" s="270" t="s">
        <v>83</v>
      </c>
      <c r="F98" s="254"/>
      <c r="G98" s="254">
        <f>G99</f>
        <v>929858000</v>
      </c>
      <c r="H98" s="269">
        <f>H99</f>
        <v>240</v>
      </c>
      <c r="I98" s="270" t="s">
        <v>83</v>
      </c>
      <c r="J98" s="254"/>
      <c r="K98" s="254">
        <f>K99</f>
        <v>929858000</v>
      </c>
      <c r="L98" s="269">
        <f>L99</f>
        <v>240</v>
      </c>
      <c r="M98" s="270" t="s">
        <v>83</v>
      </c>
      <c r="N98" s="254"/>
      <c r="O98" s="254">
        <f>O99</f>
        <v>929858000</v>
      </c>
      <c r="P98" s="251">
        <f t="shared" si="9"/>
        <v>0</v>
      </c>
    </row>
    <row r="99" spans="2:16" ht="15.9" hidden="1" x14ac:dyDescent="0.4">
      <c r="B99" s="208" t="s">
        <v>84</v>
      </c>
      <c r="C99" s="180" t="s">
        <v>85</v>
      </c>
      <c r="D99" s="269">
        <f>D100</f>
        <v>240</v>
      </c>
      <c r="E99" s="270" t="s">
        <v>86</v>
      </c>
      <c r="F99" s="254"/>
      <c r="G99" s="254">
        <f>G100</f>
        <v>929858000</v>
      </c>
      <c r="H99" s="269">
        <f>H100</f>
        <v>240</v>
      </c>
      <c r="I99" s="270" t="s">
        <v>86</v>
      </c>
      <c r="J99" s="254"/>
      <c r="K99" s="254">
        <f>K100</f>
        <v>929858000</v>
      </c>
      <c r="L99" s="269">
        <f>L100</f>
        <v>240</v>
      </c>
      <c r="M99" s="270" t="s">
        <v>86</v>
      </c>
      <c r="N99" s="254"/>
      <c r="O99" s="254">
        <f>O100</f>
        <v>929858000</v>
      </c>
      <c r="P99" s="251">
        <f t="shared" si="9"/>
        <v>0</v>
      </c>
    </row>
    <row r="100" spans="2:16" ht="15.9" hidden="1" x14ac:dyDescent="0.4">
      <c r="B100" s="268" t="s">
        <v>87</v>
      </c>
      <c r="C100" s="180" t="s">
        <v>88</v>
      </c>
      <c r="D100" s="254">
        <f>D101+D109+D119+D129+D139</f>
        <v>240</v>
      </c>
      <c r="E100" s="270" t="s">
        <v>86</v>
      </c>
      <c r="F100" s="254"/>
      <c r="G100" s="254">
        <f>G101+G109+G119+G129+G139</f>
        <v>929858000</v>
      </c>
      <c r="H100" s="254">
        <f>H101+H109+H119+H129+H139</f>
        <v>240</v>
      </c>
      <c r="I100" s="270" t="s">
        <v>86</v>
      </c>
      <c r="J100" s="254"/>
      <c r="K100" s="254">
        <f>K101+K109+K119+K129+K139</f>
        <v>929858000</v>
      </c>
      <c r="L100" s="254">
        <f>L101+L109+L119+L129+L139</f>
        <v>240</v>
      </c>
      <c r="M100" s="270" t="s">
        <v>86</v>
      </c>
      <c r="N100" s="254"/>
      <c r="O100" s="254">
        <f>O101+O109+O119+O129+O139</f>
        <v>929858000</v>
      </c>
      <c r="P100" s="251">
        <f t="shared" si="9"/>
        <v>0</v>
      </c>
    </row>
    <row r="101" spans="2:16" ht="15.9" hidden="1" x14ac:dyDescent="0.4">
      <c r="B101" s="208" t="s">
        <v>34</v>
      </c>
      <c r="C101" s="180" t="s">
        <v>89</v>
      </c>
      <c r="D101" s="269">
        <v>20</v>
      </c>
      <c r="E101" s="270" t="s">
        <v>86</v>
      </c>
      <c r="F101" s="254"/>
      <c r="G101" s="254">
        <f>G102</f>
        <v>88930000</v>
      </c>
      <c r="H101" s="269">
        <v>20</v>
      </c>
      <c r="I101" s="270" t="s">
        <v>86</v>
      </c>
      <c r="J101" s="254"/>
      <c r="K101" s="254">
        <f>K102</f>
        <v>88930000</v>
      </c>
      <c r="L101" s="269">
        <v>20</v>
      </c>
      <c r="M101" s="270" t="s">
        <v>86</v>
      </c>
      <c r="N101" s="254"/>
      <c r="O101" s="254">
        <f>O102</f>
        <v>88930000</v>
      </c>
      <c r="P101" s="251">
        <f t="shared" si="9"/>
        <v>0</v>
      </c>
    </row>
    <row r="102" spans="2:16" ht="15.9" hidden="1" x14ac:dyDescent="0.4">
      <c r="B102" s="208">
        <v>525115</v>
      </c>
      <c r="C102" s="180" t="s">
        <v>90</v>
      </c>
      <c r="D102" s="178"/>
      <c r="E102" s="179"/>
      <c r="F102" s="180"/>
      <c r="G102" s="254">
        <f>SUM(G103:G107)</f>
        <v>88930000</v>
      </c>
      <c r="H102" s="178"/>
      <c r="I102" s="179"/>
      <c r="J102" s="180"/>
      <c r="K102" s="254">
        <f>SUM(K103:K107)</f>
        <v>88930000</v>
      </c>
      <c r="L102" s="178"/>
      <c r="M102" s="179"/>
      <c r="N102" s="180"/>
      <c r="O102" s="254">
        <f>SUM(O103:O107)</f>
        <v>88930000</v>
      </c>
      <c r="P102" s="251">
        <f t="shared" si="9"/>
        <v>0</v>
      </c>
    </row>
    <row r="103" spans="2:16" ht="15.9" hidden="1" x14ac:dyDescent="0.4">
      <c r="B103" s="208" t="s">
        <v>27</v>
      </c>
      <c r="C103" s="180" t="s">
        <v>91</v>
      </c>
      <c r="D103" s="178">
        <v>6</v>
      </c>
      <c r="E103" s="179" t="s">
        <v>40</v>
      </c>
      <c r="F103" s="254">
        <v>3829000</v>
      </c>
      <c r="G103" s="254">
        <f>ROUNDDOWN(D103*F103,-3)</f>
        <v>22974000</v>
      </c>
      <c r="H103" s="178">
        <v>6</v>
      </c>
      <c r="I103" s="179" t="s">
        <v>40</v>
      </c>
      <c r="J103" s="254">
        <v>3829000</v>
      </c>
      <c r="K103" s="254">
        <f>ROUNDDOWN(H103*J103,-3)</f>
        <v>22974000</v>
      </c>
      <c r="L103" s="178">
        <v>6</v>
      </c>
      <c r="M103" s="179" t="s">
        <v>40</v>
      </c>
      <c r="N103" s="254">
        <v>3829000</v>
      </c>
      <c r="O103" s="254">
        <f>ROUNDDOWN(L103*N103,-3)</f>
        <v>22974000</v>
      </c>
      <c r="P103" s="251">
        <f t="shared" si="9"/>
        <v>0</v>
      </c>
    </row>
    <row r="104" spans="2:16" ht="15.9" hidden="1" x14ac:dyDescent="0.4">
      <c r="B104" s="208" t="s">
        <v>27</v>
      </c>
      <c r="C104" s="180" t="s">
        <v>92</v>
      </c>
      <c r="D104" s="178">
        <v>18</v>
      </c>
      <c r="E104" s="179" t="s">
        <v>57</v>
      </c>
      <c r="F104" s="254">
        <v>530000</v>
      </c>
      <c r="G104" s="254">
        <f>ROUNDDOWN(D104*F104,-3)</f>
        <v>9540000</v>
      </c>
      <c r="H104" s="178">
        <v>18</v>
      </c>
      <c r="I104" s="179" t="s">
        <v>57</v>
      </c>
      <c r="J104" s="254">
        <v>530000</v>
      </c>
      <c r="K104" s="254">
        <f>ROUNDDOWN(H104*J104,-3)</f>
        <v>9540000</v>
      </c>
      <c r="L104" s="178">
        <v>18</v>
      </c>
      <c r="M104" s="179" t="s">
        <v>57</v>
      </c>
      <c r="N104" s="254">
        <v>530000</v>
      </c>
      <c r="O104" s="254">
        <f>ROUNDDOWN(L104*N104,-3)</f>
        <v>9540000</v>
      </c>
      <c r="P104" s="251">
        <f t="shared" si="9"/>
        <v>0</v>
      </c>
    </row>
    <row r="105" spans="2:16" ht="15.9" hidden="1" x14ac:dyDescent="0.4">
      <c r="B105" s="208"/>
      <c r="C105" s="180" t="s">
        <v>93</v>
      </c>
      <c r="D105" s="178">
        <v>6</v>
      </c>
      <c r="E105" s="179" t="s">
        <v>40</v>
      </c>
      <c r="F105" s="254">
        <v>802000</v>
      </c>
      <c r="G105" s="254">
        <f>ROUNDDOWN(D105*F105,-3)</f>
        <v>4812000</v>
      </c>
      <c r="H105" s="178">
        <v>6</v>
      </c>
      <c r="I105" s="179" t="s">
        <v>40</v>
      </c>
      <c r="J105" s="254">
        <v>802000</v>
      </c>
      <c r="K105" s="254">
        <f>ROUNDDOWN(H105*J105,-3)</f>
        <v>4812000</v>
      </c>
      <c r="L105" s="178">
        <v>6</v>
      </c>
      <c r="M105" s="179" t="s">
        <v>40</v>
      </c>
      <c r="N105" s="254">
        <v>802000</v>
      </c>
      <c r="O105" s="254">
        <f>ROUNDDOWN(L105*N105,-3)</f>
        <v>4812000</v>
      </c>
      <c r="P105" s="251">
        <f t="shared" si="9"/>
        <v>0</v>
      </c>
    </row>
    <row r="106" spans="2:16" ht="15.9" hidden="1" x14ac:dyDescent="0.4">
      <c r="B106" s="208" t="s">
        <v>27</v>
      </c>
      <c r="C106" s="180" t="s">
        <v>94</v>
      </c>
      <c r="D106" s="178">
        <v>12</v>
      </c>
      <c r="E106" s="179" t="s">
        <v>57</v>
      </c>
      <c r="F106" s="254">
        <v>992000</v>
      </c>
      <c r="G106" s="254">
        <f>ROUNDDOWN(D106*F106,-3)</f>
        <v>11904000</v>
      </c>
      <c r="H106" s="178">
        <v>12</v>
      </c>
      <c r="I106" s="179" t="s">
        <v>57</v>
      </c>
      <c r="J106" s="254">
        <v>992000</v>
      </c>
      <c r="K106" s="254">
        <f>ROUNDDOWN(H106*J106,-3)</f>
        <v>11904000</v>
      </c>
      <c r="L106" s="178">
        <v>12</v>
      </c>
      <c r="M106" s="179" t="s">
        <v>57</v>
      </c>
      <c r="N106" s="254">
        <v>992000</v>
      </c>
      <c r="O106" s="254">
        <f>ROUNDDOWN(L106*N106,-3)</f>
        <v>11904000</v>
      </c>
      <c r="P106" s="251">
        <f t="shared" si="9"/>
        <v>0</v>
      </c>
    </row>
    <row r="107" spans="2:16" ht="29.15" hidden="1" x14ac:dyDescent="0.4">
      <c r="B107" s="268"/>
      <c r="C107" s="180" t="s">
        <v>95</v>
      </c>
      <c r="D107" s="178">
        <v>100</v>
      </c>
      <c r="E107" s="179" t="s">
        <v>57</v>
      </c>
      <c r="F107" s="254">
        <v>397000</v>
      </c>
      <c r="G107" s="254">
        <f>ROUNDDOWN(D107*F107,-3)</f>
        <v>39700000</v>
      </c>
      <c r="H107" s="178">
        <v>100</v>
      </c>
      <c r="I107" s="179" t="s">
        <v>57</v>
      </c>
      <c r="J107" s="254">
        <v>397000</v>
      </c>
      <c r="K107" s="254">
        <f>ROUNDDOWN(H107*J107,-3)</f>
        <v>39700000</v>
      </c>
      <c r="L107" s="178">
        <v>100</v>
      </c>
      <c r="M107" s="179" t="s">
        <v>57</v>
      </c>
      <c r="N107" s="254">
        <v>397000</v>
      </c>
      <c r="O107" s="254">
        <f>ROUNDDOWN(L107*N107,-3)</f>
        <v>39700000</v>
      </c>
      <c r="P107" s="251">
        <f t="shared" si="9"/>
        <v>0</v>
      </c>
    </row>
    <row r="108" spans="2:16" ht="15.9" hidden="1" x14ac:dyDescent="0.4">
      <c r="B108" s="268"/>
      <c r="C108" s="180"/>
      <c r="D108" s="178"/>
      <c r="E108" s="179"/>
      <c r="F108" s="254"/>
      <c r="G108" s="254"/>
      <c r="H108" s="178"/>
      <c r="I108" s="179"/>
      <c r="J108" s="254"/>
      <c r="K108" s="254"/>
      <c r="L108" s="178"/>
      <c r="M108" s="179"/>
      <c r="N108" s="254"/>
      <c r="O108" s="254"/>
      <c r="P108" s="251">
        <f t="shared" si="9"/>
        <v>0</v>
      </c>
    </row>
    <row r="109" spans="2:16" ht="15.9" hidden="1" x14ac:dyDescent="0.4">
      <c r="B109" s="208" t="s">
        <v>52</v>
      </c>
      <c r="C109" s="180" t="s">
        <v>96</v>
      </c>
      <c r="D109" s="269">
        <v>100</v>
      </c>
      <c r="E109" s="270" t="s">
        <v>86</v>
      </c>
      <c r="F109" s="254">
        <v>0</v>
      </c>
      <c r="G109" s="254">
        <f>G114+G110+G112</f>
        <v>163488000</v>
      </c>
      <c r="H109" s="269">
        <v>100</v>
      </c>
      <c r="I109" s="270" t="s">
        <v>86</v>
      </c>
      <c r="J109" s="254">
        <v>0</v>
      </c>
      <c r="K109" s="254">
        <f>K114+K110+K112</f>
        <v>163488000</v>
      </c>
      <c r="L109" s="269">
        <v>100</v>
      </c>
      <c r="M109" s="270" t="s">
        <v>86</v>
      </c>
      <c r="N109" s="254">
        <v>0</v>
      </c>
      <c r="O109" s="254">
        <f>O114+O110+O112</f>
        <v>163488000</v>
      </c>
      <c r="P109" s="251">
        <f t="shared" si="9"/>
        <v>0</v>
      </c>
    </row>
    <row r="110" spans="2:16" ht="15.9" hidden="1" x14ac:dyDescent="0.4">
      <c r="B110" s="208">
        <v>525112</v>
      </c>
      <c r="C110" s="180" t="s">
        <v>97</v>
      </c>
      <c r="D110" s="178"/>
      <c r="E110" s="179"/>
      <c r="F110" s="180"/>
      <c r="G110" s="254">
        <f>SUM(G111:G111)</f>
        <v>40000000</v>
      </c>
      <c r="H110" s="178"/>
      <c r="I110" s="179"/>
      <c r="J110" s="180"/>
      <c r="K110" s="254">
        <f>SUM(K111:K111)</f>
        <v>40000000</v>
      </c>
      <c r="L110" s="178"/>
      <c r="M110" s="179"/>
      <c r="N110" s="180"/>
      <c r="O110" s="254">
        <f>SUM(O111:O111)</f>
        <v>40000000</v>
      </c>
      <c r="P110" s="251">
        <f t="shared" si="9"/>
        <v>0</v>
      </c>
    </row>
    <row r="111" spans="2:16" ht="15.9" hidden="1" x14ac:dyDescent="0.4">
      <c r="B111" s="208"/>
      <c r="C111" s="180" t="s">
        <v>98</v>
      </c>
      <c r="D111" s="178">
        <v>4</v>
      </c>
      <c r="E111" s="179" t="s">
        <v>51</v>
      </c>
      <c r="F111" s="254">
        <v>10000000</v>
      </c>
      <c r="G111" s="254">
        <f>ROUNDDOWN(D111*F111,-3)</f>
        <v>40000000</v>
      </c>
      <c r="H111" s="178">
        <v>4</v>
      </c>
      <c r="I111" s="179" t="s">
        <v>51</v>
      </c>
      <c r="J111" s="254">
        <v>10000000</v>
      </c>
      <c r="K111" s="254">
        <f>ROUNDDOWN(H111*J111,-3)</f>
        <v>40000000</v>
      </c>
      <c r="L111" s="178">
        <v>4</v>
      </c>
      <c r="M111" s="179" t="s">
        <v>51</v>
      </c>
      <c r="N111" s="254">
        <v>10000000</v>
      </c>
      <c r="O111" s="254">
        <f>ROUNDDOWN(L111*N111,-3)</f>
        <v>40000000</v>
      </c>
      <c r="P111" s="251">
        <f t="shared" si="9"/>
        <v>0</v>
      </c>
    </row>
    <row r="112" spans="2:16" ht="15.9" hidden="1" x14ac:dyDescent="0.4">
      <c r="B112" s="208">
        <v>525113</v>
      </c>
      <c r="C112" s="180" t="s">
        <v>99</v>
      </c>
      <c r="D112" s="178"/>
      <c r="E112" s="179"/>
      <c r="F112" s="180"/>
      <c r="G112" s="254">
        <f>G113</f>
        <v>55660000</v>
      </c>
      <c r="H112" s="178"/>
      <c r="I112" s="179"/>
      <c r="J112" s="180"/>
      <c r="K112" s="254">
        <f>K113</f>
        <v>55660000</v>
      </c>
      <c r="L112" s="178"/>
      <c r="M112" s="179"/>
      <c r="N112" s="180"/>
      <c r="O112" s="254">
        <f>O113</f>
        <v>55660000</v>
      </c>
      <c r="P112" s="251">
        <f t="shared" si="9"/>
        <v>0</v>
      </c>
    </row>
    <row r="113" spans="2:16" ht="15.9" hidden="1" x14ac:dyDescent="0.4">
      <c r="B113" s="208"/>
      <c r="C113" s="180" t="s">
        <v>100</v>
      </c>
      <c r="D113" s="178">
        <v>4</v>
      </c>
      <c r="E113" s="179" t="s">
        <v>51</v>
      </c>
      <c r="F113" s="254">
        <v>13915000</v>
      </c>
      <c r="G113" s="254">
        <f>ROUNDDOWN(D113*F113,-3)</f>
        <v>55660000</v>
      </c>
      <c r="H113" s="178">
        <v>4</v>
      </c>
      <c r="I113" s="179" t="s">
        <v>51</v>
      </c>
      <c r="J113" s="254">
        <v>13915000</v>
      </c>
      <c r="K113" s="254">
        <f>ROUNDDOWN(H113*J113,-3)</f>
        <v>55660000</v>
      </c>
      <c r="L113" s="178">
        <v>4</v>
      </c>
      <c r="M113" s="179" t="s">
        <v>51</v>
      </c>
      <c r="N113" s="254">
        <v>13915000</v>
      </c>
      <c r="O113" s="254">
        <f>ROUNDDOWN(L113*N113,-3)</f>
        <v>55660000</v>
      </c>
      <c r="P113" s="251">
        <f t="shared" si="9"/>
        <v>0</v>
      </c>
    </row>
    <row r="114" spans="2:16" ht="15.9" hidden="1" x14ac:dyDescent="0.4">
      <c r="B114" s="208">
        <v>525115</v>
      </c>
      <c r="C114" s="180" t="s">
        <v>90</v>
      </c>
      <c r="D114" s="178"/>
      <c r="E114" s="179"/>
      <c r="F114" s="180"/>
      <c r="G114" s="254">
        <f>SUM(G115:G118)</f>
        <v>67828000</v>
      </c>
      <c r="H114" s="178"/>
      <c r="I114" s="179"/>
      <c r="J114" s="180"/>
      <c r="K114" s="254">
        <f>SUM(K115:K118)</f>
        <v>67828000</v>
      </c>
      <c r="L114" s="178"/>
      <c r="M114" s="179"/>
      <c r="N114" s="180"/>
      <c r="O114" s="254">
        <f>SUM(O115:O118)</f>
        <v>67828000</v>
      </c>
      <c r="P114" s="251">
        <f t="shared" si="9"/>
        <v>0</v>
      </c>
    </row>
    <row r="115" spans="2:16" ht="15.9" hidden="1" x14ac:dyDescent="0.4">
      <c r="B115" s="208" t="s">
        <v>27</v>
      </c>
      <c r="C115" s="180" t="s">
        <v>101</v>
      </c>
      <c r="D115" s="178">
        <v>4</v>
      </c>
      <c r="E115" s="179" t="s">
        <v>40</v>
      </c>
      <c r="F115" s="254">
        <v>3829000</v>
      </c>
      <c r="G115" s="254">
        <f>ROUNDDOWN(D115*F115,-3)</f>
        <v>15316000</v>
      </c>
      <c r="H115" s="178">
        <v>4</v>
      </c>
      <c r="I115" s="179" t="s">
        <v>40</v>
      </c>
      <c r="J115" s="254">
        <v>3829000</v>
      </c>
      <c r="K115" s="254">
        <f>ROUNDDOWN(H115*J115,-3)</f>
        <v>15316000</v>
      </c>
      <c r="L115" s="178">
        <v>4</v>
      </c>
      <c r="M115" s="179" t="s">
        <v>40</v>
      </c>
      <c r="N115" s="254">
        <v>3829000</v>
      </c>
      <c r="O115" s="254">
        <f>ROUNDDOWN(L115*N115,-3)</f>
        <v>15316000</v>
      </c>
      <c r="P115" s="251">
        <f t="shared" si="9"/>
        <v>0</v>
      </c>
    </row>
    <row r="116" spans="2:16" ht="15.9" hidden="1" x14ac:dyDescent="0.4">
      <c r="B116" s="208" t="s">
        <v>27</v>
      </c>
      <c r="C116" s="180" t="s">
        <v>102</v>
      </c>
      <c r="D116" s="178">
        <v>36</v>
      </c>
      <c r="E116" s="179" t="s">
        <v>57</v>
      </c>
      <c r="F116" s="254">
        <v>530000</v>
      </c>
      <c r="G116" s="254">
        <f>ROUNDDOWN(D116*F116,-3)</f>
        <v>19080000</v>
      </c>
      <c r="H116" s="178">
        <v>36</v>
      </c>
      <c r="I116" s="179" t="s">
        <v>57</v>
      </c>
      <c r="J116" s="254">
        <v>530000</v>
      </c>
      <c r="K116" s="254">
        <f>ROUNDDOWN(H116*J116,-3)</f>
        <v>19080000</v>
      </c>
      <c r="L116" s="178">
        <v>36</v>
      </c>
      <c r="M116" s="179" t="s">
        <v>57</v>
      </c>
      <c r="N116" s="254">
        <v>530000</v>
      </c>
      <c r="O116" s="254">
        <f>ROUNDDOWN(L116*N116,-3)</f>
        <v>19080000</v>
      </c>
      <c r="P116" s="251">
        <f t="shared" si="9"/>
        <v>0</v>
      </c>
    </row>
    <row r="117" spans="2:16" ht="15.9" hidden="1" x14ac:dyDescent="0.4">
      <c r="B117" s="208"/>
      <c r="C117" s="180" t="s">
        <v>103</v>
      </c>
      <c r="D117" s="178">
        <v>12</v>
      </c>
      <c r="E117" s="179" t="s">
        <v>40</v>
      </c>
      <c r="F117" s="254">
        <v>802000</v>
      </c>
      <c r="G117" s="254">
        <f>ROUNDDOWN(D117*F117,-3)</f>
        <v>9624000</v>
      </c>
      <c r="H117" s="178">
        <v>12</v>
      </c>
      <c r="I117" s="179" t="s">
        <v>40</v>
      </c>
      <c r="J117" s="254">
        <v>802000</v>
      </c>
      <c r="K117" s="254">
        <f>ROUNDDOWN(H117*J117,-3)</f>
        <v>9624000</v>
      </c>
      <c r="L117" s="178">
        <v>12</v>
      </c>
      <c r="M117" s="179" t="s">
        <v>40</v>
      </c>
      <c r="N117" s="254">
        <v>802000</v>
      </c>
      <c r="O117" s="254">
        <f>ROUNDDOWN(L117*N117,-3)</f>
        <v>9624000</v>
      </c>
      <c r="P117" s="251">
        <f t="shared" si="9"/>
        <v>0</v>
      </c>
    </row>
    <row r="118" spans="2:16" ht="15.9" hidden="1" x14ac:dyDescent="0.4">
      <c r="B118" s="208" t="s">
        <v>27</v>
      </c>
      <c r="C118" s="180" t="s">
        <v>104</v>
      </c>
      <c r="D118" s="178">
        <v>24</v>
      </c>
      <c r="E118" s="179" t="s">
        <v>57</v>
      </c>
      <c r="F118" s="254">
        <v>992000</v>
      </c>
      <c r="G118" s="254">
        <f>ROUNDDOWN(D118*F118,-3)</f>
        <v>23808000</v>
      </c>
      <c r="H118" s="178">
        <v>24</v>
      </c>
      <c r="I118" s="179" t="s">
        <v>57</v>
      </c>
      <c r="J118" s="254">
        <v>992000</v>
      </c>
      <c r="K118" s="254">
        <f>ROUNDDOWN(H118*J118,-3)</f>
        <v>23808000</v>
      </c>
      <c r="L118" s="178">
        <v>24</v>
      </c>
      <c r="M118" s="179" t="s">
        <v>57</v>
      </c>
      <c r="N118" s="254">
        <v>992000</v>
      </c>
      <c r="O118" s="254">
        <f>ROUNDDOWN(L118*N118,-3)</f>
        <v>23808000</v>
      </c>
      <c r="P118" s="251">
        <f t="shared" si="9"/>
        <v>0</v>
      </c>
    </row>
    <row r="119" spans="2:16" ht="15.9" hidden="1" x14ac:dyDescent="0.4">
      <c r="B119" s="208" t="s">
        <v>62</v>
      </c>
      <c r="C119" s="180" t="s">
        <v>105</v>
      </c>
      <c r="D119" s="269">
        <v>60</v>
      </c>
      <c r="E119" s="270" t="s">
        <v>86</v>
      </c>
      <c r="F119" s="254">
        <v>0</v>
      </c>
      <c r="G119" s="254">
        <f>G120+G122+G124</f>
        <v>528870000</v>
      </c>
      <c r="H119" s="269">
        <v>60</v>
      </c>
      <c r="I119" s="270" t="s">
        <v>86</v>
      </c>
      <c r="J119" s="254">
        <v>0</v>
      </c>
      <c r="K119" s="254">
        <f>K120+K122+K124</f>
        <v>528870000</v>
      </c>
      <c r="L119" s="269">
        <v>60</v>
      </c>
      <c r="M119" s="270" t="s">
        <v>86</v>
      </c>
      <c r="N119" s="254">
        <v>0</v>
      </c>
      <c r="O119" s="254">
        <f>O120+O122+O124</f>
        <v>528870000</v>
      </c>
      <c r="P119" s="251">
        <f t="shared" si="9"/>
        <v>0</v>
      </c>
    </row>
    <row r="120" spans="2:16" ht="15.9" hidden="1" x14ac:dyDescent="0.4">
      <c r="B120" s="208">
        <v>525112</v>
      </c>
      <c r="C120" s="180" t="s">
        <v>97</v>
      </c>
      <c r="D120" s="178"/>
      <c r="E120" s="179"/>
      <c r="F120" s="180"/>
      <c r="G120" s="254">
        <f>SUM(G121:G121)</f>
        <v>150000000</v>
      </c>
      <c r="H120" s="178"/>
      <c r="I120" s="179"/>
      <c r="J120" s="180"/>
      <c r="K120" s="254">
        <f>SUM(K121:K121)</f>
        <v>150000000</v>
      </c>
      <c r="L120" s="178"/>
      <c r="M120" s="179"/>
      <c r="N120" s="180"/>
      <c r="O120" s="254">
        <f>SUM(O121:O121)</f>
        <v>150000000</v>
      </c>
      <c r="P120" s="251">
        <f t="shared" si="9"/>
        <v>0</v>
      </c>
    </row>
    <row r="121" spans="2:16" ht="15.9" hidden="1" x14ac:dyDescent="0.4">
      <c r="B121" s="208"/>
      <c r="C121" s="180" t="s">
        <v>106</v>
      </c>
      <c r="D121" s="178">
        <v>6</v>
      </c>
      <c r="E121" s="179" t="s">
        <v>51</v>
      </c>
      <c r="F121" s="254">
        <v>25000000</v>
      </c>
      <c r="G121" s="254">
        <f>ROUNDDOWN(D121*F121,-3)</f>
        <v>150000000</v>
      </c>
      <c r="H121" s="178">
        <v>6</v>
      </c>
      <c r="I121" s="179" t="s">
        <v>51</v>
      </c>
      <c r="J121" s="254">
        <v>25000000</v>
      </c>
      <c r="K121" s="254">
        <f>ROUNDDOWN(H121*J121,-3)</f>
        <v>150000000</v>
      </c>
      <c r="L121" s="178">
        <v>6</v>
      </c>
      <c r="M121" s="179" t="s">
        <v>51</v>
      </c>
      <c r="N121" s="254">
        <v>25000000</v>
      </c>
      <c r="O121" s="254">
        <f>ROUNDDOWN(L121*N121,-3)</f>
        <v>150000000</v>
      </c>
      <c r="P121" s="251">
        <f t="shared" si="9"/>
        <v>0</v>
      </c>
    </row>
    <row r="122" spans="2:16" ht="15.9" hidden="1" x14ac:dyDescent="0.4">
      <c r="B122" s="208">
        <v>525113</v>
      </c>
      <c r="C122" s="180" t="s">
        <v>99</v>
      </c>
      <c r="D122" s="178"/>
      <c r="E122" s="179"/>
      <c r="F122" s="180"/>
      <c r="G122" s="254">
        <f>G123</f>
        <v>83490000</v>
      </c>
      <c r="H122" s="178"/>
      <c r="I122" s="179"/>
      <c r="J122" s="180"/>
      <c r="K122" s="254">
        <f>K123</f>
        <v>83490000</v>
      </c>
      <c r="L122" s="178"/>
      <c r="M122" s="179"/>
      <c r="N122" s="180"/>
      <c r="O122" s="254">
        <f>O123</f>
        <v>83490000</v>
      </c>
      <c r="P122" s="251">
        <f t="shared" si="9"/>
        <v>0</v>
      </c>
    </row>
    <row r="123" spans="2:16" ht="15.9" hidden="1" x14ac:dyDescent="0.4">
      <c r="B123" s="208"/>
      <c r="C123" s="180" t="s">
        <v>100</v>
      </c>
      <c r="D123" s="178">
        <v>6</v>
      </c>
      <c r="E123" s="179" t="s">
        <v>51</v>
      </c>
      <c r="F123" s="254">
        <v>13915000</v>
      </c>
      <c r="G123" s="254">
        <f>ROUNDDOWN(D123*F123,-3)</f>
        <v>83490000</v>
      </c>
      <c r="H123" s="178">
        <v>6</v>
      </c>
      <c r="I123" s="179" t="s">
        <v>51</v>
      </c>
      <c r="J123" s="254">
        <v>13915000</v>
      </c>
      <c r="K123" s="254">
        <f>ROUNDDOWN(H123*J123,-3)</f>
        <v>83490000</v>
      </c>
      <c r="L123" s="178">
        <v>6</v>
      </c>
      <c r="M123" s="179" t="s">
        <v>51</v>
      </c>
      <c r="N123" s="254">
        <v>13915000</v>
      </c>
      <c r="O123" s="254">
        <f>ROUNDDOWN(L123*N123,-3)</f>
        <v>83490000</v>
      </c>
      <c r="P123" s="251">
        <f t="shared" si="9"/>
        <v>0</v>
      </c>
    </row>
    <row r="124" spans="2:16" ht="15.9" hidden="1" x14ac:dyDescent="0.4">
      <c r="B124" s="208">
        <v>525115</v>
      </c>
      <c r="C124" s="180" t="s">
        <v>90</v>
      </c>
      <c r="D124" s="178"/>
      <c r="E124" s="179"/>
      <c r="F124" s="180"/>
      <c r="G124" s="254">
        <f>SUM(G125:G128)</f>
        <v>295380000</v>
      </c>
      <c r="H124" s="178"/>
      <c r="I124" s="179"/>
      <c r="J124" s="180"/>
      <c r="K124" s="254">
        <f>SUM(K125:K128)</f>
        <v>295380000</v>
      </c>
      <c r="L124" s="178"/>
      <c r="M124" s="179"/>
      <c r="N124" s="180"/>
      <c r="O124" s="254">
        <f>SUM(O125:O128)</f>
        <v>295380000</v>
      </c>
      <c r="P124" s="251">
        <f t="shared" si="9"/>
        <v>0</v>
      </c>
    </row>
    <row r="125" spans="2:16" ht="15.9" hidden="1" x14ac:dyDescent="0.4">
      <c r="B125" s="208" t="s">
        <v>27</v>
      </c>
      <c r="C125" s="180" t="s">
        <v>107</v>
      </c>
      <c r="D125" s="178">
        <v>36</v>
      </c>
      <c r="E125" s="179" t="s">
        <v>40</v>
      </c>
      <c r="F125" s="254">
        <v>3829000</v>
      </c>
      <c r="G125" s="254">
        <f>ROUNDDOWN(D125*F125,-3)</f>
        <v>137844000</v>
      </c>
      <c r="H125" s="178">
        <v>36</v>
      </c>
      <c r="I125" s="179" t="s">
        <v>40</v>
      </c>
      <c r="J125" s="254">
        <v>3829000</v>
      </c>
      <c r="K125" s="254">
        <f>ROUNDDOWN(H125*J125,-3)</f>
        <v>137844000</v>
      </c>
      <c r="L125" s="178">
        <v>36</v>
      </c>
      <c r="M125" s="179" t="s">
        <v>40</v>
      </c>
      <c r="N125" s="254">
        <v>3829000</v>
      </c>
      <c r="O125" s="254">
        <f>ROUNDDOWN(L125*N125,-3)</f>
        <v>137844000</v>
      </c>
      <c r="P125" s="251">
        <f t="shared" si="9"/>
        <v>0</v>
      </c>
    </row>
    <row r="126" spans="2:16" ht="15.9" hidden="1" x14ac:dyDescent="0.4">
      <c r="B126" s="208" t="s">
        <v>27</v>
      </c>
      <c r="C126" s="180" t="s">
        <v>108</v>
      </c>
      <c r="D126" s="178">
        <v>108</v>
      </c>
      <c r="E126" s="179" t="s">
        <v>57</v>
      </c>
      <c r="F126" s="254">
        <v>530000</v>
      </c>
      <c r="G126" s="254">
        <f>ROUNDDOWN(D126*F126,-3)</f>
        <v>57240000</v>
      </c>
      <c r="H126" s="178">
        <v>108</v>
      </c>
      <c r="I126" s="179" t="s">
        <v>57</v>
      </c>
      <c r="J126" s="254">
        <v>530000</v>
      </c>
      <c r="K126" s="254">
        <f>ROUNDDOWN(H126*J126,-3)</f>
        <v>57240000</v>
      </c>
      <c r="L126" s="178">
        <v>108</v>
      </c>
      <c r="M126" s="179" t="s">
        <v>57</v>
      </c>
      <c r="N126" s="254">
        <v>530000</v>
      </c>
      <c r="O126" s="254">
        <f>ROUNDDOWN(L126*N126,-3)</f>
        <v>57240000</v>
      </c>
      <c r="P126" s="251">
        <f t="shared" si="9"/>
        <v>0</v>
      </c>
    </row>
    <row r="127" spans="2:16" ht="15.9" hidden="1" x14ac:dyDescent="0.4">
      <c r="B127" s="208"/>
      <c r="C127" s="180" t="s">
        <v>109</v>
      </c>
      <c r="D127" s="178">
        <v>36</v>
      </c>
      <c r="E127" s="179" t="s">
        <v>40</v>
      </c>
      <c r="F127" s="254">
        <v>802000</v>
      </c>
      <c r="G127" s="254">
        <f>ROUNDDOWN(D127*F127,-3)</f>
        <v>28872000</v>
      </c>
      <c r="H127" s="178">
        <v>36</v>
      </c>
      <c r="I127" s="179" t="s">
        <v>40</v>
      </c>
      <c r="J127" s="254">
        <v>802000</v>
      </c>
      <c r="K127" s="254">
        <f>ROUNDDOWN(H127*J127,-3)</f>
        <v>28872000</v>
      </c>
      <c r="L127" s="178">
        <v>36</v>
      </c>
      <c r="M127" s="179" t="s">
        <v>40</v>
      </c>
      <c r="N127" s="254">
        <v>802000</v>
      </c>
      <c r="O127" s="254">
        <f>ROUNDDOWN(L127*N127,-3)</f>
        <v>28872000</v>
      </c>
      <c r="P127" s="251">
        <f t="shared" si="9"/>
        <v>0</v>
      </c>
    </row>
    <row r="128" spans="2:16" ht="15.9" hidden="1" x14ac:dyDescent="0.4">
      <c r="B128" s="208" t="s">
        <v>27</v>
      </c>
      <c r="C128" s="180" t="s">
        <v>110</v>
      </c>
      <c r="D128" s="178">
        <v>72</v>
      </c>
      <c r="E128" s="179" t="s">
        <v>57</v>
      </c>
      <c r="F128" s="254">
        <v>992000</v>
      </c>
      <c r="G128" s="254">
        <f>ROUNDDOWN(D128*F128,-3)</f>
        <v>71424000</v>
      </c>
      <c r="H128" s="178">
        <v>72</v>
      </c>
      <c r="I128" s="179" t="s">
        <v>57</v>
      </c>
      <c r="J128" s="254">
        <v>992000</v>
      </c>
      <c r="K128" s="254">
        <f>ROUNDDOWN(H128*J128,-3)</f>
        <v>71424000</v>
      </c>
      <c r="L128" s="178">
        <v>72</v>
      </c>
      <c r="M128" s="179" t="s">
        <v>57</v>
      </c>
      <c r="N128" s="254">
        <v>992000</v>
      </c>
      <c r="O128" s="254">
        <f>ROUNDDOWN(L128*N128,-3)</f>
        <v>71424000</v>
      </c>
      <c r="P128" s="251">
        <f t="shared" si="9"/>
        <v>0</v>
      </c>
    </row>
    <row r="129" spans="2:16" ht="15.9" hidden="1" x14ac:dyDescent="0.4">
      <c r="B129" s="208" t="s">
        <v>69</v>
      </c>
      <c r="C129" s="180" t="s">
        <v>111</v>
      </c>
      <c r="D129" s="269">
        <v>10</v>
      </c>
      <c r="E129" s="270" t="s">
        <v>86</v>
      </c>
      <c r="F129" s="254">
        <v>0</v>
      </c>
      <c r="G129" s="254">
        <f>G130+G132</f>
        <v>33500000</v>
      </c>
      <c r="H129" s="269">
        <v>10</v>
      </c>
      <c r="I129" s="270" t="s">
        <v>86</v>
      </c>
      <c r="J129" s="254">
        <v>0</v>
      </c>
      <c r="K129" s="254">
        <f>K130+K132</f>
        <v>33500000</v>
      </c>
      <c r="L129" s="269">
        <v>10</v>
      </c>
      <c r="M129" s="270" t="s">
        <v>86</v>
      </c>
      <c r="N129" s="254">
        <v>0</v>
      </c>
      <c r="O129" s="254">
        <f>O130+O132</f>
        <v>33500000</v>
      </c>
      <c r="P129" s="251">
        <f t="shared" si="9"/>
        <v>0</v>
      </c>
    </row>
    <row r="130" spans="2:16" ht="15.9" hidden="1" x14ac:dyDescent="0.4">
      <c r="B130" s="208">
        <v>525112</v>
      </c>
      <c r="C130" s="180" t="s">
        <v>97</v>
      </c>
      <c r="D130" s="178"/>
      <c r="E130" s="179"/>
      <c r="F130" s="180"/>
      <c r="G130" s="254">
        <f>SUM(G131:G131)</f>
        <v>7050000</v>
      </c>
      <c r="H130" s="178"/>
      <c r="I130" s="179"/>
      <c r="J130" s="180"/>
      <c r="K130" s="254">
        <f>SUM(K131:K131)</f>
        <v>7050000</v>
      </c>
      <c r="L130" s="178"/>
      <c r="M130" s="179"/>
      <c r="N130" s="180"/>
      <c r="O130" s="254">
        <f>SUM(O131:O131)</f>
        <v>7050000</v>
      </c>
      <c r="P130" s="251">
        <f t="shared" si="9"/>
        <v>0</v>
      </c>
    </row>
    <row r="131" spans="2:16" ht="15.9" hidden="1" x14ac:dyDescent="0.4">
      <c r="B131" s="208"/>
      <c r="C131" s="180" t="s">
        <v>98</v>
      </c>
      <c r="D131" s="178">
        <v>1</v>
      </c>
      <c r="E131" s="179" t="s">
        <v>51</v>
      </c>
      <c r="F131" s="254">
        <v>7050000</v>
      </c>
      <c r="G131" s="254">
        <f>ROUNDDOWN(D131*F131,-3)</f>
        <v>7050000</v>
      </c>
      <c r="H131" s="178">
        <v>1</v>
      </c>
      <c r="I131" s="179" t="s">
        <v>51</v>
      </c>
      <c r="J131" s="254">
        <v>7050000</v>
      </c>
      <c r="K131" s="254">
        <f>ROUNDDOWN(H131*J131,-3)</f>
        <v>7050000</v>
      </c>
      <c r="L131" s="178">
        <v>1</v>
      </c>
      <c r="M131" s="179" t="s">
        <v>51</v>
      </c>
      <c r="N131" s="254">
        <v>7050000</v>
      </c>
      <c r="O131" s="254">
        <f>ROUNDDOWN(L131*N131,-3)</f>
        <v>7050000</v>
      </c>
      <c r="P131" s="251">
        <f t="shared" si="9"/>
        <v>0</v>
      </c>
    </row>
    <row r="132" spans="2:16" ht="15.9" hidden="1" x14ac:dyDescent="0.4">
      <c r="B132" s="208">
        <v>525115</v>
      </c>
      <c r="C132" s="180" t="s">
        <v>90</v>
      </c>
      <c r="D132" s="178"/>
      <c r="E132" s="179"/>
      <c r="F132" s="180"/>
      <c r="G132" s="254">
        <f>SUM(G133:G138)</f>
        <v>26450000</v>
      </c>
      <c r="H132" s="178"/>
      <c r="I132" s="179"/>
      <c r="J132" s="180"/>
      <c r="K132" s="254">
        <f>SUM(K133:K138)</f>
        <v>26450000</v>
      </c>
      <c r="L132" s="178"/>
      <c r="M132" s="179"/>
      <c r="N132" s="180"/>
      <c r="O132" s="254">
        <f>SUM(O133:O138)</f>
        <v>26450000</v>
      </c>
      <c r="P132" s="251">
        <f t="shared" si="9"/>
        <v>0</v>
      </c>
    </row>
    <row r="133" spans="2:16" ht="29.15" hidden="1" x14ac:dyDescent="0.4">
      <c r="B133" s="208"/>
      <c r="C133" s="180" t="s">
        <v>112</v>
      </c>
      <c r="D133" s="178">
        <v>20</v>
      </c>
      <c r="E133" s="179" t="s">
        <v>57</v>
      </c>
      <c r="F133" s="254">
        <v>397000</v>
      </c>
      <c r="G133" s="254">
        <f t="shared" ref="G133:G138" si="13">ROUNDDOWN(D133*F133,-3)</f>
        <v>7940000</v>
      </c>
      <c r="H133" s="178">
        <v>20</v>
      </c>
      <c r="I133" s="179" t="s">
        <v>57</v>
      </c>
      <c r="J133" s="254">
        <v>397000</v>
      </c>
      <c r="K133" s="254">
        <f t="shared" ref="K133:K138" si="14">ROUNDDOWN(H133*J133,-3)</f>
        <v>7940000</v>
      </c>
      <c r="L133" s="178">
        <v>20</v>
      </c>
      <c r="M133" s="179" t="s">
        <v>57</v>
      </c>
      <c r="N133" s="254">
        <v>397000</v>
      </c>
      <c r="O133" s="254">
        <f t="shared" ref="O133:O138" si="15">ROUNDDOWN(L133*N133,-3)</f>
        <v>7940000</v>
      </c>
      <c r="P133" s="251">
        <f t="shared" si="9"/>
        <v>0</v>
      </c>
    </row>
    <row r="134" spans="2:16" ht="15.9" hidden="1" x14ac:dyDescent="0.4">
      <c r="B134" s="208"/>
      <c r="C134" s="180" t="s">
        <v>113</v>
      </c>
      <c r="D134" s="178">
        <v>20</v>
      </c>
      <c r="E134" s="179" t="s">
        <v>57</v>
      </c>
      <c r="F134" s="254">
        <v>105000</v>
      </c>
      <c r="G134" s="254">
        <f t="shared" si="13"/>
        <v>2100000</v>
      </c>
      <c r="H134" s="178">
        <v>20</v>
      </c>
      <c r="I134" s="179" t="s">
        <v>57</v>
      </c>
      <c r="J134" s="254">
        <v>105000</v>
      </c>
      <c r="K134" s="254">
        <f t="shared" si="14"/>
        <v>2100000</v>
      </c>
      <c r="L134" s="178">
        <v>20</v>
      </c>
      <c r="M134" s="179" t="s">
        <v>57</v>
      </c>
      <c r="N134" s="254">
        <v>105000</v>
      </c>
      <c r="O134" s="254">
        <f t="shared" si="15"/>
        <v>2100000</v>
      </c>
      <c r="P134" s="251">
        <f t="shared" si="9"/>
        <v>0</v>
      </c>
    </row>
    <row r="135" spans="2:16" ht="15.9" hidden="1" x14ac:dyDescent="0.4">
      <c r="B135" s="208" t="s">
        <v>27</v>
      </c>
      <c r="C135" s="180" t="s">
        <v>114</v>
      </c>
      <c r="D135" s="178">
        <v>2</v>
      </c>
      <c r="E135" s="179" t="s">
        <v>40</v>
      </c>
      <c r="F135" s="254">
        <v>3829000</v>
      </c>
      <c r="G135" s="254">
        <f t="shared" si="13"/>
        <v>7658000</v>
      </c>
      <c r="H135" s="178">
        <v>2</v>
      </c>
      <c r="I135" s="179" t="s">
        <v>40</v>
      </c>
      <c r="J135" s="254">
        <v>3829000</v>
      </c>
      <c r="K135" s="254">
        <f t="shared" si="14"/>
        <v>7658000</v>
      </c>
      <c r="L135" s="178">
        <v>2</v>
      </c>
      <c r="M135" s="179" t="s">
        <v>40</v>
      </c>
      <c r="N135" s="254">
        <v>3829000</v>
      </c>
      <c r="O135" s="254">
        <f t="shared" si="15"/>
        <v>7658000</v>
      </c>
      <c r="P135" s="251">
        <f t="shared" ref="P135:P198" si="16">K135-O135</f>
        <v>0</v>
      </c>
    </row>
    <row r="136" spans="2:16" ht="15.9" hidden="1" x14ac:dyDescent="0.4">
      <c r="B136" s="208" t="s">
        <v>27</v>
      </c>
      <c r="C136" s="180" t="s">
        <v>115</v>
      </c>
      <c r="D136" s="178">
        <v>6</v>
      </c>
      <c r="E136" s="179" t="s">
        <v>57</v>
      </c>
      <c r="F136" s="254">
        <v>530000</v>
      </c>
      <c r="G136" s="254">
        <f t="shared" si="13"/>
        <v>3180000</v>
      </c>
      <c r="H136" s="178">
        <v>6</v>
      </c>
      <c r="I136" s="179" t="s">
        <v>57</v>
      </c>
      <c r="J136" s="254">
        <v>530000</v>
      </c>
      <c r="K136" s="254">
        <f t="shared" si="14"/>
        <v>3180000</v>
      </c>
      <c r="L136" s="178">
        <v>6</v>
      </c>
      <c r="M136" s="179" t="s">
        <v>57</v>
      </c>
      <c r="N136" s="254">
        <v>530000</v>
      </c>
      <c r="O136" s="254">
        <f t="shared" si="15"/>
        <v>3180000</v>
      </c>
      <c r="P136" s="251">
        <f t="shared" si="16"/>
        <v>0</v>
      </c>
    </row>
    <row r="137" spans="2:16" ht="15.9" hidden="1" x14ac:dyDescent="0.4">
      <c r="B137" s="208"/>
      <c r="C137" s="180" t="s">
        <v>116</v>
      </c>
      <c r="D137" s="178">
        <v>2</v>
      </c>
      <c r="E137" s="179" t="s">
        <v>40</v>
      </c>
      <c r="F137" s="254">
        <v>802000</v>
      </c>
      <c r="G137" s="254">
        <f t="shared" si="13"/>
        <v>1604000</v>
      </c>
      <c r="H137" s="178">
        <v>2</v>
      </c>
      <c r="I137" s="179" t="s">
        <v>40</v>
      </c>
      <c r="J137" s="254">
        <v>802000</v>
      </c>
      <c r="K137" s="254">
        <f t="shared" si="14"/>
        <v>1604000</v>
      </c>
      <c r="L137" s="178">
        <v>2</v>
      </c>
      <c r="M137" s="179" t="s">
        <v>40</v>
      </c>
      <c r="N137" s="254">
        <v>802000</v>
      </c>
      <c r="O137" s="254">
        <f t="shared" si="15"/>
        <v>1604000</v>
      </c>
      <c r="P137" s="251">
        <f t="shared" si="16"/>
        <v>0</v>
      </c>
    </row>
    <row r="138" spans="2:16" ht="15.9" hidden="1" x14ac:dyDescent="0.4">
      <c r="B138" s="208" t="s">
        <v>27</v>
      </c>
      <c r="C138" s="180" t="s">
        <v>117</v>
      </c>
      <c r="D138" s="178">
        <v>4</v>
      </c>
      <c r="E138" s="179" t="s">
        <v>57</v>
      </c>
      <c r="F138" s="254">
        <v>992000</v>
      </c>
      <c r="G138" s="254">
        <f t="shared" si="13"/>
        <v>3968000</v>
      </c>
      <c r="H138" s="178">
        <v>4</v>
      </c>
      <c r="I138" s="179" t="s">
        <v>57</v>
      </c>
      <c r="J138" s="254">
        <v>992000</v>
      </c>
      <c r="K138" s="254">
        <f t="shared" si="14"/>
        <v>3968000</v>
      </c>
      <c r="L138" s="178">
        <v>4</v>
      </c>
      <c r="M138" s="179" t="s">
        <v>57</v>
      </c>
      <c r="N138" s="254">
        <v>992000</v>
      </c>
      <c r="O138" s="254">
        <f t="shared" si="15"/>
        <v>3968000</v>
      </c>
      <c r="P138" s="251">
        <f t="shared" si="16"/>
        <v>0</v>
      </c>
    </row>
    <row r="139" spans="2:16" ht="15.9" hidden="1" x14ac:dyDescent="0.4">
      <c r="B139" s="208" t="s">
        <v>77</v>
      </c>
      <c r="C139" s="180" t="s">
        <v>118</v>
      </c>
      <c r="D139" s="269">
        <v>50</v>
      </c>
      <c r="E139" s="270" t="s">
        <v>86</v>
      </c>
      <c r="F139" s="254">
        <v>0</v>
      </c>
      <c r="G139" s="254">
        <f>G142+G140</f>
        <v>115070000</v>
      </c>
      <c r="H139" s="269">
        <v>50</v>
      </c>
      <c r="I139" s="270" t="s">
        <v>86</v>
      </c>
      <c r="J139" s="254">
        <v>0</v>
      </c>
      <c r="K139" s="254">
        <f>K142+K140</f>
        <v>115070000</v>
      </c>
      <c r="L139" s="269">
        <v>50</v>
      </c>
      <c r="M139" s="270" t="s">
        <v>86</v>
      </c>
      <c r="N139" s="254">
        <v>0</v>
      </c>
      <c r="O139" s="254">
        <f>O142+O140</f>
        <v>115070000</v>
      </c>
      <c r="P139" s="251">
        <f t="shared" si="16"/>
        <v>0</v>
      </c>
    </row>
    <row r="140" spans="2:16" ht="15.9" hidden="1" x14ac:dyDescent="0.4">
      <c r="B140" s="208">
        <v>525112</v>
      </c>
      <c r="C140" s="180" t="s">
        <v>97</v>
      </c>
      <c r="D140" s="178"/>
      <c r="E140" s="179"/>
      <c r="F140" s="180"/>
      <c r="G140" s="254">
        <f>SUM(G141:G141)</f>
        <v>34100000</v>
      </c>
      <c r="H140" s="178"/>
      <c r="I140" s="179"/>
      <c r="J140" s="180"/>
      <c r="K140" s="254">
        <f>SUM(K141:K141)</f>
        <v>34100000</v>
      </c>
      <c r="L140" s="178"/>
      <c r="M140" s="179"/>
      <c r="N140" s="180"/>
      <c r="O140" s="254">
        <f>SUM(O141:O141)</f>
        <v>34100000</v>
      </c>
      <c r="P140" s="251">
        <f t="shared" si="16"/>
        <v>0</v>
      </c>
    </row>
    <row r="141" spans="2:16" ht="15.9" hidden="1" x14ac:dyDescent="0.4">
      <c r="B141" s="208"/>
      <c r="C141" s="180" t="s">
        <v>98</v>
      </c>
      <c r="D141" s="178">
        <v>10</v>
      </c>
      <c r="E141" s="179" t="s">
        <v>51</v>
      </c>
      <c r="F141" s="254">
        <v>3410000</v>
      </c>
      <c r="G141" s="254">
        <f>ROUNDDOWN(D141*F141,-3)</f>
        <v>34100000</v>
      </c>
      <c r="H141" s="178">
        <v>10</v>
      </c>
      <c r="I141" s="179" t="s">
        <v>51</v>
      </c>
      <c r="J141" s="254">
        <v>3410000</v>
      </c>
      <c r="K141" s="254">
        <f>ROUNDDOWN(H141*J141,-3)</f>
        <v>34100000</v>
      </c>
      <c r="L141" s="178">
        <v>10</v>
      </c>
      <c r="M141" s="179" t="s">
        <v>51</v>
      </c>
      <c r="N141" s="254">
        <v>3410000</v>
      </c>
      <c r="O141" s="254">
        <f>ROUNDDOWN(L141*N141,-3)</f>
        <v>34100000</v>
      </c>
      <c r="P141" s="251">
        <f t="shared" si="16"/>
        <v>0</v>
      </c>
    </row>
    <row r="142" spans="2:16" ht="15.9" hidden="1" x14ac:dyDescent="0.4">
      <c r="B142" s="208">
        <v>525115</v>
      </c>
      <c r="C142" s="180" t="s">
        <v>90</v>
      </c>
      <c r="D142" s="178"/>
      <c r="E142" s="179"/>
      <c r="F142" s="254"/>
      <c r="G142" s="254">
        <f>SUM(G143:G145)</f>
        <v>80970000</v>
      </c>
      <c r="H142" s="178"/>
      <c r="I142" s="179"/>
      <c r="J142" s="254"/>
      <c r="K142" s="254">
        <f>SUM(K143:K145)</f>
        <v>80970000</v>
      </c>
      <c r="L142" s="178"/>
      <c r="M142" s="179"/>
      <c r="N142" s="254"/>
      <c r="O142" s="254">
        <f>SUM(O143:O145)</f>
        <v>80970000</v>
      </c>
      <c r="P142" s="251">
        <f t="shared" si="16"/>
        <v>0</v>
      </c>
    </row>
    <row r="143" spans="2:16" ht="15.9" hidden="1" x14ac:dyDescent="0.4">
      <c r="B143" s="268"/>
      <c r="C143" s="180" t="s">
        <v>119</v>
      </c>
      <c r="D143" s="178">
        <v>60</v>
      </c>
      <c r="E143" s="179" t="s">
        <v>57</v>
      </c>
      <c r="F143" s="254">
        <v>732000</v>
      </c>
      <c r="G143" s="254">
        <f>ROUNDDOWN(D143*F143,-3)</f>
        <v>43920000</v>
      </c>
      <c r="H143" s="178">
        <v>60</v>
      </c>
      <c r="I143" s="179" t="s">
        <v>57</v>
      </c>
      <c r="J143" s="254">
        <v>732000</v>
      </c>
      <c r="K143" s="254">
        <f>ROUNDDOWN(H143*J143,-3)</f>
        <v>43920000</v>
      </c>
      <c r="L143" s="178">
        <v>60</v>
      </c>
      <c r="M143" s="179" t="s">
        <v>57</v>
      </c>
      <c r="N143" s="254">
        <v>732000</v>
      </c>
      <c r="O143" s="254">
        <f>ROUNDDOWN(L143*N143,-3)</f>
        <v>43920000</v>
      </c>
      <c r="P143" s="251">
        <f t="shared" si="16"/>
        <v>0</v>
      </c>
    </row>
    <row r="144" spans="2:16" ht="15.9" hidden="1" x14ac:dyDescent="0.4">
      <c r="B144" s="208" t="s">
        <v>27</v>
      </c>
      <c r="C144" s="180" t="s">
        <v>120</v>
      </c>
      <c r="D144" s="178">
        <v>30</v>
      </c>
      <c r="E144" s="179" t="s">
        <v>40</v>
      </c>
      <c r="F144" s="254">
        <v>375000</v>
      </c>
      <c r="G144" s="254">
        <f>ROUNDDOWN(D144*F144,-3)</f>
        <v>11250000</v>
      </c>
      <c r="H144" s="178">
        <v>30</v>
      </c>
      <c r="I144" s="179" t="s">
        <v>40</v>
      </c>
      <c r="J144" s="254">
        <v>375000</v>
      </c>
      <c r="K144" s="254">
        <f>ROUNDDOWN(H144*J144,-3)</f>
        <v>11250000</v>
      </c>
      <c r="L144" s="178">
        <v>30</v>
      </c>
      <c r="M144" s="179" t="s">
        <v>40</v>
      </c>
      <c r="N144" s="254">
        <v>375000</v>
      </c>
      <c r="O144" s="254">
        <f>ROUNDDOWN(L144*N144,-3)</f>
        <v>11250000</v>
      </c>
      <c r="P144" s="251">
        <f t="shared" si="16"/>
        <v>0</v>
      </c>
    </row>
    <row r="145" spans="2:16" ht="15.9" hidden="1" x14ac:dyDescent="0.4">
      <c r="B145" s="208" t="s">
        <v>27</v>
      </c>
      <c r="C145" s="180" t="s">
        <v>121</v>
      </c>
      <c r="D145" s="178">
        <v>60</v>
      </c>
      <c r="E145" s="179" t="s">
        <v>57</v>
      </c>
      <c r="F145" s="254">
        <v>430000</v>
      </c>
      <c r="G145" s="254">
        <f>ROUNDDOWN(D145*F145,-3)</f>
        <v>25800000</v>
      </c>
      <c r="H145" s="178">
        <v>60</v>
      </c>
      <c r="I145" s="179" t="s">
        <v>57</v>
      </c>
      <c r="J145" s="254">
        <v>430000</v>
      </c>
      <c r="K145" s="254">
        <f>ROUNDDOWN(H145*J145,-3)</f>
        <v>25800000</v>
      </c>
      <c r="L145" s="178">
        <v>60</v>
      </c>
      <c r="M145" s="179" t="s">
        <v>57</v>
      </c>
      <c r="N145" s="254">
        <v>430000</v>
      </c>
      <c r="O145" s="254">
        <f>ROUNDDOWN(L145*N145,-3)</f>
        <v>25800000</v>
      </c>
      <c r="P145" s="251">
        <f t="shared" si="16"/>
        <v>0</v>
      </c>
    </row>
    <row r="146" spans="2:16" ht="15.9" hidden="1" x14ac:dyDescent="0.4">
      <c r="B146" s="268" t="s">
        <v>122</v>
      </c>
      <c r="C146" s="180" t="s">
        <v>123</v>
      </c>
      <c r="D146" s="254">
        <f>D147</f>
        <v>200</v>
      </c>
      <c r="E146" s="179" t="s">
        <v>124</v>
      </c>
      <c r="F146" s="254"/>
      <c r="G146" s="254">
        <f>G147</f>
        <v>320503000</v>
      </c>
      <c r="H146" s="254">
        <f>H147</f>
        <v>200</v>
      </c>
      <c r="I146" s="179" t="s">
        <v>124</v>
      </c>
      <c r="J146" s="254"/>
      <c r="K146" s="254">
        <f>K147</f>
        <v>320503000</v>
      </c>
      <c r="L146" s="254">
        <f>L147</f>
        <v>200</v>
      </c>
      <c r="M146" s="179" t="s">
        <v>124</v>
      </c>
      <c r="N146" s="254"/>
      <c r="O146" s="254">
        <f>O147</f>
        <v>320503000</v>
      </c>
      <c r="P146" s="251">
        <f t="shared" si="16"/>
        <v>0</v>
      </c>
    </row>
    <row r="147" spans="2:16" ht="15.9" hidden="1" x14ac:dyDescent="0.4">
      <c r="B147" s="208" t="s">
        <v>125</v>
      </c>
      <c r="C147" s="180" t="s">
        <v>126</v>
      </c>
      <c r="D147" s="269">
        <f>D148</f>
        <v>200</v>
      </c>
      <c r="E147" s="270" t="s">
        <v>124</v>
      </c>
      <c r="F147" s="254">
        <v>0</v>
      </c>
      <c r="G147" s="254">
        <f>G148</f>
        <v>320503000</v>
      </c>
      <c r="H147" s="269">
        <f>H148</f>
        <v>200</v>
      </c>
      <c r="I147" s="270" t="s">
        <v>124</v>
      </c>
      <c r="J147" s="254">
        <v>0</v>
      </c>
      <c r="K147" s="254">
        <f>K148</f>
        <v>320503000</v>
      </c>
      <c r="L147" s="269">
        <f>L148</f>
        <v>200</v>
      </c>
      <c r="M147" s="270" t="s">
        <v>124</v>
      </c>
      <c r="N147" s="254">
        <v>0</v>
      </c>
      <c r="O147" s="254">
        <f>O148</f>
        <v>320503000</v>
      </c>
      <c r="P147" s="251">
        <f t="shared" si="16"/>
        <v>0</v>
      </c>
    </row>
    <row r="148" spans="2:16" ht="15.9" hidden="1" x14ac:dyDescent="0.4">
      <c r="B148" s="268" t="s">
        <v>87</v>
      </c>
      <c r="C148" s="180" t="s">
        <v>127</v>
      </c>
      <c r="D148" s="254">
        <f>D149+D159</f>
        <v>200</v>
      </c>
      <c r="E148" s="270" t="s">
        <v>86</v>
      </c>
      <c r="F148" s="254">
        <v>0</v>
      </c>
      <c r="G148" s="254">
        <f>G149+G159</f>
        <v>320503000</v>
      </c>
      <c r="H148" s="254">
        <f>H149+H159</f>
        <v>200</v>
      </c>
      <c r="I148" s="270" t="s">
        <v>86</v>
      </c>
      <c r="J148" s="254">
        <v>0</v>
      </c>
      <c r="K148" s="254">
        <f>K149+K159</f>
        <v>320503000</v>
      </c>
      <c r="L148" s="254">
        <f>L149+L159</f>
        <v>200</v>
      </c>
      <c r="M148" s="270" t="s">
        <v>86</v>
      </c>
      <c r="N148" s="254">
        <v>0</v>
      </c>
      <c r="O148" s="254">
        <f>O149+O159</f>
        <v>320503000</v>
      </c>
      <c r="P148" s="251">
        <f t="shared" si="16"/>
        <v>0</v>
      </c>
    </row>
    <row r="149" spans="2:16" ht="15.9" hidden="1" x14ac:dyDescent="0.4">
      <c r="B149" s="208" t="s">
        <v>34</v>
      </c>
      <c r="C149" s="180" t="s">
        <v>128</v>
      </c>
      <c r="D149" s="269">
        <v>100</v>
      </c>
      <c r="E149" s="270" t="s">
        <v>86</v>
      </c>
      <c r="F149" s="254">
        <v>0</v>
      </c>
      <c r="G149" s="254">
        <f>G150+G153</f>
        <v>195856000</v>
      </c>
      <c r="H149" s="269">
        <v>100</v>
      </c>
      <c r="I149" s="270" t="s">
        <v>86</v>
      </c>
      <c r="J149" s="254">
        <v>0</v>
      </c>
      <c r="K149" s="254">
        <f>K150+K153</f>
        <v>195856000</v>
      </c>
      <c r="L149" s="269">
        <v>100</v>
      </c>
      <c r="M149" s="270" t="s">
        <v>86</v>
      </c>
      <c r="N149" s="254">
        <v>0</v>
      </c>
      <c r="O149" s="254">
        <f>O150+O153</f>
        <v>195856000</v>
      </c>
      <c r="P149" s="251">
        <f t="shared" si="16"/>
        <v>0</v>
      </c>
    </row>
    <row r="150" spans="2:16" ht="15.9" hidden="1" x14ac:dyDescent="0.4">
      <c r="B150" s="208">
        <v>525112</v>
      </c>
      <c r="C150" s="180" t="s">
        <v>97</v>
      </c>
      <c r="D150" s="178"/>
      <c r="E150" s="179"/>
      <c r="F150" s="180"/>
      <c r="G150" s="254">
        <f>SUM(G151:G152)</f>
        <v>19500000</v>
      </c>
      <c r="H150" s="178"/>
      <c r="I150" s="179"/>
      <c r="J150" s="180"/>
      <c r="K150" s="254">
        <f>SUM(K151:K152)</f>
        <v>19500000</v>
      </c>
      <c r="L150" s="178"/>
      <c r="M150" s="179"/>
      <c r="N150" s="180"/>
      <c r="O150" s="254">
        <f>SUM(O151:O152)</f>
        <v>19500000</v>
      </c>
      <c r="P150" s="251">
        <f t="shared" si="16"/>
        <v>0</v>
      </c>
    </row>
    <row r="151" spans="2:16" ht="15.9" hidden="1" x14ac:dyDescent="0.4">
      <c r="B151" s="208" t="s">
        <v>27</v>
      </c>
      <c r="C151" s="180" t="s">
        <v>129</v>
      </c>
      <c r="D151" s="178">
        <v>1</v>
      </c>
      <c r="E151" s="179" t="s">
        <v>130</v>
      </c>
      <c r="F151" s="254">
        <v>3000000</v>
      </c>
      <c r="G151" s="254">
        <f>ROUNDDOWN(D151*F151,-3)</f>
        <v>3000000</v>
      </c>
      <c r="H151" s="178">
        <v>1</v>
      </c>
      <c r="I151" s="179" t="s">
        <v>130</v>
      </c>
      <c r="J151" s="254">
        <v>3000000</v>
      </c>
      <c r="K151" s="254">
        <f>ROUNDDOWN(H151*J151,-3)</f>
        <v>3000000</v>
      </c>
      <c r="L151" s="178">
        <v>1</v>
      </c>
      <c r="M151" s="179" t="s">
        <v>130</v>
      </c>
      <c r="N151" s="254">
        <v>3000000</v>
      </c>
      <c r="O151" s="254">
        <f>ROUNDDOWN(L151*N151,-3)</f>
        <v>3000000</v>
      </c>
      <c r="P151" s="251">
        <f t="shared" si="16"/>
        <v>0</v>
      </c>
    </row>
    <row r="152" spans="2:16" ht="15.9" hidden="1" x14ac:dyDescent="0.4">
      <c r="B152" s="208" t="s">
        <v>27</v>
      </c>
      <c r="C152" s="180" t="s">
        <v>131</v>
      </c>
      <c r="D152" s="178">
        <v>55</v>
      </c>
      <c r="E152" s="179" t="s">
        <v>40</v>
      </c>
      <c r="F152" s="254">
        <v>300000</v>
      </c>
      <c r="G152" s="254">
        <f>ROUNDDOWN(D152*F152,-3)</f>
        <v>16500000</v>
      </c>
      <c r="H152" s="178">
        <v>55</v>
      </c>
      <c r="I152" s="179" t="s">
        <v>40</v>
      </c>
      <c r="J152" s="254">
        <v>300000</v>
      </c>
      <c r="K152" s="254">
        <f>ROUNDDOWN(H152*J152,-3)</f>
        <v>16500000</v>
      </c>
      <c r="L152" s="178">
        <v>55</v>
      </c>
      <c r="M152" s="179" t="s">
        <v>40</v>
      </c>
      <c r="N152" s="254">
        <v>300000</v>
      </c>
      <c r="O152" s="254">
        <f>ROUNDDOWN(L152*N152,-3)</f>
        <v>16500000</v>
      </c>
      <c r="P152" s="251">
        <f t="shared" si="16"/>
        <v>0</v>
      </c>
    </row>
    <row r="153" spans="2:16" ht="15.9" hidden="1" x14ac:dyDescent="0.4">
      <c r="B153" s="208">
        <v>525115</v>
      </c>
      <c r="C153" s="180" t="s">
        <v>90</v>
      </c>
      <c r="D153" s="178"/>
      <c r="E153" s="179"/>
      <c r="F153" s="180"/>
      <c r="G153" s="254">
        <f>SUM(G154:G158)</f>
        <v>176356000</v>
      </c>
      <c r="H153" s="178"/>
      <c r="I153" s="179"/>
      <c r="J153" s="180"/>
      <c r="K153" s="254">
        <f>SUM(K154:K158)</f>
        <v>176356000</v>
      </c>
      <c r="L153" s="178"/>
      <c r="M153" s="179"/>
      <c r="N153" s="180"/>
      <c r="O153" s="254">
        <f>SUM(O154:O158)</f>
        <v>176356000</v>
      </c>
      <c r="P153" s="251">
        <f t="shared" si="16"/>
        <v>0</v>
      </c>
    </row>
    <row r="154" spans="2:16" ht="15.9" hidden="1" x14ac:dyDescent="0.4">
      <c r="B154" s="208"/>
      <c r="C154" s="180" t="s">
        <v>132</v>
      </c>
      <c r="D154" s="178">
        <v>4</v>
      </c>
      <c r="E154" s="179" t="s">
        <v>40</v>
      </c>
      <c r="F154" s="180">
        <v>3829000</v>
      </c>
      <c r="G154" s="254">
        <f>ROUNDDOWN(D154*F154,-3)</f>
        <v>15316000</v>
      </c>
      <c r="H154" s="178">
        <v>4</v>
      </c>
      <c r="I154" s="179" t="s">
        <v>40</v>
      </c>
      <c r="J154" s="180">
        <v>3829000</v>
      </c>
      <c r="K154" s="254">
        <f>ROUNDDOWN(H154*J154,-3)</f>
        <v>15316000</v>
      </c>
      <c r="L154" s="178">
        <v>4</v>
      </c>
      <c r="M154" s="179" t="s">
        <v>40</v>
      </c>
      <c r="N154" s="180">
        <v>3829000</v>
      </c>
      <c r="O154" s="254">
        <f>ROUNDDOWN(L154*N154,-3)</f>
        <v>15316000</v>
      </c>
      <c r="P154" s="251">
        <f t="shared" si="16"/>
        <v>0</v>
      </c>
    </row>
    <row r="155" spans="2:16" ht="15.9" hidden="1" x14ac:dyDescent="0.4">
      <c r="B155" s="208" t="s">
        <v>27</v>
      </c>
      <c r="C155" s="180" t="s">
        <v>133</v>
      </c>
      <c r="D155" s="178">
        <v>12</v>
      </c>
      <c r="E155" s="179" t="s">
        <v>57</v>
      </c>
      <c r="F155" s="254">
        <v>530000</v>
      </c>
      <c r="G155" s="254">
        <f>ROUNDDOWN(D155*F155,-3)</f>
        <v>6360000</v>
      </c>
      <c r="H155" s="178">
        <v>12</v>
      </c>
      <c r="I155" s="179" t="s">
        <v>57</v>
      </c>
      <c r="J155" s="254">
        <v>530000</v>
      </c>
      <c r="K155" s="254">
        <f>ROUNDDOWN(H155*J155,-3)</f>
        <v>6360000</v>
      </c>
      <c r="L155" s="178">
        <v>12</v>
      </c>
      <c r="M155" s="179" t="s">
        <v>57</v>
      </c>
      <c r="N155" s="254">
        <v>530000</v>
      </c>
      <c r="O155" s="254">
        <f>ROUNDDOWN(L155*N155,-3)</f>
        <v>6360000</v>
      </c>
      <c r="P155" s="251">
        <f t="shared" si="16"/>
        <v>0</v>
      </c>
    </row>
    <row r="156" spans="2:16" ht="15.9" hidden="1" x14ac:dyDescent="0.4">
      <c r="B156" s="208" t="s">
        <v>27</v>
      </c>
      <c r="C156" s="180" t="s">
        <v>134</v>
      </c>
      <c r="D156" s="178">
        <v>110</v>
      </c>
      <c r="E156" s="179" t="s">
        <v>57</v>
      </c>
      <c r="F156" s="254">
        <v>1127000</v>
      </c>
      <c r="G156" s="254">
        <f>ROUNDDOWN(D156*F156,-3)</f>
        <v>123970000</v>
      </c>
      <c r="H156" s="178">
        <v>110</v>
      </c>
      <c r="I156" s="179" t="s">
        <v>57</v>
      </c>
      <c r="J156" s="254">
        <v>1127000</v>
      </c>
      <c r="K156" s="254">
        <f>ROUNDDOWN(H156*J156,-3)</f>
        <v>123970000</v>
      </c>
      <c r="L156" s="178">
        <v>110</v>
      </c>
      <c r="M156" s="179" t="s">
        <v>57</v>
      </c>
      <c r="N156" s="254">
        <v>1127000</v>
      </c>
      <c r="O156" s="254">
        <f>ROUNDDOWN(L156*N156,-3)</f>
        <v>123970000</v>
      </c>
      <c r="P156" s="251">
        <f t="shared" si="16"/>
        <v>0</v>
      </c>
    </row>
    <row r="157" spans="2:16" ht="15.9" hidden="1" x14ac:dyDescent="0.4">
      <c r="B157" s="208"/>
      <c r="C157" s="180" t="s">
        <v>135</v>
      </c>
      <c r="D157" s="178">
        <v>8</v>
      </c>
      <c r="E157" s="179" t="s">
        <v>57</v>
      </c>
      <c r="F157" s="254">
        <v>745000</v>
      </c>
      <c r="G157" s="254">
        <f>ROUNDDOWN(D157*F157,-3)</f>
        <v>5960000</v>
      </c>
      <c r="H157" s="178">
        <v>8</v>
      </c>
      <c r="I157" s="179" t="s">
        <v>57</v>
      </c>
      <c r="J157" s="254">
        <v>745000</v>
      </c>
      <c r="K157" s="254">
        <f>ROUNDDOWN(H157*J157,-3)</f>
        <v>5960000</v>
      </c>
      <c r="L157" s="178">
        <v>8</v>
      </c>
      <c r="M157" s="179" t="s">
        <v>57</v>
      </c>
      <c r="N157" s="254">
        <v>745000</v>
      </c>
      <c r="O157" s="254">
        <f>ROUNDDOWN(L157*N157,-3)</f>
        <v>5960000</v>
      </c>
      <c r="P157" s="251">
        <f t="shared" si="16"/>
        <v>0</v>
      </c>
    </row>
    <row r="158" spans="2:16" ht="15.9" hidden="1" x14ac:dyDescent="0.4">
      <c r="B158" s="208" t="s">
        <v>27</v>
      </c>
      <c r="C158" s="180" t="s">
        <v>136</v>
      </c>
      <c r="D158" s="178">
        <v>165</v>
      </c>
      <c r="E158" s="179" t="s">
        <v>40</v>
      </c>
      <c r="F158" s="254">
        <v>150000</v>
      </c>
      <c r="G158" s="254">
        <f>ROUNDDOWN(D158*F158,-3)</f>
        <v>24750000</v>
      </c>
      <c r="H158" s="178">
        <v>165</v>
      </c>
      <c r="I158" s="179" t="s">
        <v>40</v>
      </c>
      <c r="J158" s="254">
        <v>150000</v>
      </c>
      <c r="K158" s="254">
        <f>ROUNDDOWN(H158*J158,-3)</f>
        <v>24750000</v>
      </c>
      <c r="L158" s="178">
        <v>165</v>
      </c>
      <c r="M158" s="179" t="s">
        <v>40</v>
      </c>
      <c r="N158" s="254">
        <v>150000</v>
      </c>
      <c r="O158" s="254">
        <f>ROUNDDOWN(L158*N158,-3)</f>
        <v>24750000</v>
      </c>
      <c r="P158" s="251">
        <f t="shared" si="16"/>
        <v>0</v>
      </c>
    </row>
    <row r="159" spans="2:16" ht="15.9" hidden="1" x14ac:dyDescent="0.4">
      <c r="B159" s="208" t="s">
        <v>52</v>
      </c>
      <c r="C159" s="180" t="s">
        <v>137</v>
      </c>
      <c r="D159" s="269">
        <v>100</v>
      </c>
      <c r="E159" s="270" t="s">
        <v>86</v>
      </c>
      <c r="F159" s="254">
        <v>0</v>
      </c>
      <c r="G159" s="254">
        <f>G160+G163+G169</f>
        <v>124647000</v>
      </c>
      <c r="H159" s="269">
        <v>100</v>
      </c>
      <c r="I159" s="270" t="s">
        <v>86</v>
      </c>
      <c r="J159" s="254">
        <v>0</v>
      </c>
      <c r="K159" s="254">
        <f>K160+K163+K169</f>
        <v>124647000</v>
      </c>
      <c r="L159" s="269">
        <v>100</v>
      </c>
      <c r="M159" s="270" t="s">
        <v>86</v>
      </c>
      <c r="N159" s="254">
        <v>0</v>
      </c>
      <c r="O159" s="254">
        <f>O160+O163+O169</f>
        <v>124647000</v>
      </c>
      <c r="P159" s="251">
        <f t="shared" si="16"/>
        <v>0</v>
      </c>
    </row>
    <row r="160" spans="2:16" ht="15.9" hidden="1" x14ac:dyDescent="0.4">
      <c r="B160" s="208">
        <v>525112</v>
      </c>
      <c r="C160" s="180" t="s">
        <v>97</v>
      </c>
      <c r="D160" s="178"/>
      <c r="E160" s="179"/>
      <c r="F160" s="180"/>
      <c r="G160" s="254">
        <f>SUM(G161:G162)</f>
        <v>12000000</v>
      </c>
      <c r="H160" s="178"/>
      <c r="I160" s="179"/>
      <c r="J160" s="180"/>
      <c r="K160" s="254">
        <f>SUM(K161:K162)</f>
        <v>12000000</v>
      </c>
      <c r="L160" s="178"/>
      <c r="M160" s="179"/>
      <c r="N160" s="180"/>
      <c r="O160" s="254">
        <f>SUM(O161:O162)</f>
        <v>12000000</v>
      </c>
      <c r="P160" s="251">
        <f t="shared" si="16"/>
        <v>0</v>
      </c>
    </row>
    <row r="161" spans="2:16" ht="15.9" hidden="1" x14ac:dyDescent="0.4">
      <c r="B161" s="208" t="s">
        <v>27</v>
      </c>
      <c r="C161" s="180" t="s">
        <v>129</v>
      </c>
      <c r="D161" s="178">
        <v>1</v>
      </c>
      <c r="E161" s="179" t="s">
        <v>130</v>
      </c>
      <c r="F161" s="254">
        <v>3000000</v>
      </c>
      <c r="G161" s="254">
        <f>ROUNDDOWN(D161*F161,-3)</f>
        <v>3000000</v>
      </c>
      <c r="H161" s="178">
        <v>1</v>
      </c>
      <c r="I161" s="179" t="s">
        <v>130</v>
      </c>
      <c r="J161" s="254">
        <v>3000000</v>
      </c>
      <c r="K161" s="254">
        <f>ROUNDDOWN(H161*J161,-3)</f>
        <v>3000000</v>
      </c>
      <c r="L161" s="178">
        <v>1</v>
      </c>
      <c r="M161" s="179" t="s">
        <v>130</v>
      </c>
      <c r="N161" s="254">
        <v>3000000</v>
      </c>
      <c r="O161" s="254">
        <f>ROUNDDOWN(L161*N161,-3)</f>
        <v>3000000</v>
      </c>
      <c r="P161" s="251">
        <f t="shared" si="16"/>
        <v>0</v>
      </c>
    </row>
    <row r="162" spans="2:16" ht="15.9" hidden="1" x14ac:dyDescent="0.4">
      <c r="B162" s="208" t="s">
        <v>27</v>
      </c>
      <c r="C162" s="180" t="s">
        <v>131</v>
      </c>
      <c r="D162" s="178">
        <v>30</v>
      </c>
      <c r="E162" s="179" t="s">
        <v>40</v>
      </c>
      <c r="F162" s="254">
        <v>300000</v>
      </c>
      <c r="G162" s="254">
        <f>ROUNDDOWN(D162*F162,-3)</f>
        <v>9000000</v>
      </c>
      <c r="H162" s="178">
        <v>30</v>
      </c>
      <c r="I162" s="179" t="s">
        <v>40</v>
      </c>
      <c r="J162" s="254">
        <v>300000</v>
      </c>
      <c r="K162" s="254">
        <f>ROUNDDOWN(H162*J162,-3)</f>
        <v>9000000</v>
      </c>
      <c r="L162" s="178">
        <v>30</v>
      </c>
      <c r="M162" s="179" t="s">
        <v>40</v>
      </c>
      <c r="N162" s="254">
        <v>300000</v>
      </c>
      <c r="O162" s="254">
        <f>ROUNDDOWN(L162*N162,-3)</f>
        <v>9000000</v>
      </c>
      <c r="P162" s="251">
        <f t="shared" si="16"/>
        <v>0</v>
      </c>
    </row>
    <row r="163" spans="2:16" ht="15.9" hidden="1" x14ac:dyDescent="0.4">
      <c r="B163" s="208">
        <v>525115</v>
      </c>
      <c r="C163" s="180" t="s">
        <v>90</v>
      </c>
      <c r="D163" s="178"/>
      <c r="E163" s="179"/>
      <c r="F163" s="180"/>
      <c r="G163" s="254">
        <f>SUM(G164:G168)</f>
        <v>101847000</v>
      </c>
      <c r="H163" s="178"/>
      <c r="I163" s="179"/>
      <c r="J163" s="180"/>
      <c r="K163" s="254">
        <f>SUM(K164:K168)</f>
        <v>101847000</v>
      </c>
      <c r="L163" s="178"/>
      <c r="M163" s="179"/>
      <c r="N163" s="180"/>
      <c r="O163" s="254">
        <f>SUM(O164:O168)</f>
        <v>101847000</v>
      </c>
      <c r="P163" s="251">
        <f t="shared" si="16"/>
        <v>0</v>
      </c>
    </row>
    <row r="164" spans="2:16" ht="15.9" hidden="1" x14ac:dyDescent="0.4">
      <c r="B164" s="208" t="s">
        <v>27</v>
      </c>
      <c r="C164" s="180" t="s">
        <v>138</v>
      </c>
      <c r="D164" s="178">
        <v>3</v>
      </c>
      <c r="E164" s="179" t="s">
        <v>40</v>
      </c>
      <c r="F164" s="254">
        <v>3829000</v>
      </c>
      <c r="G164" s="254">
        <f>ROUNDDOWN(D164*F164,-3)</f>
        <v>11487000</v>
      </c>
      <c r="H164" s="178">
        <v>3</v>
      </c>
      <c r="I164" s="179" t="s">
        <v>40</v>
      </c>
      <c r="J164" s="254">
        <v>3829000</v>
      </c>
      <c r="K164" s="254">
        <f>ROUNDDOWN(H164*J164,-3)</f>
        <v>11487000</v>
      </c>
      <c r="L164" s="178">
        <v>3</v>
      </c>
      <c r="M164" s="179" t="s">
        <v>40</v>
      </c>
      <c r="N164" s="254">
        <v>3829000</v>
      </c>
      <c r="O164" s="254">
        <f>ROUNDDOWN(L164*N164,-3)</f>
        <v>11487000</v>
      </c>
      <c r="P164" s="251">
        <f t="shared" si="16"/>
        <v>0</v>
      </c>
    </row>
    <row r="165" spans="2:16" ht="15.9" hidden="1" x14ac:dyDescent="0.4">
      <c r="B165" s="208"/>
      <c r="C165" s="180" t="s">
        <v>139</v>
      </c>
      <c r="D165" s="178">
        <v>9</v>
      </c>
      <c r="E165" s="179" t="s">
        <v>57</v>
      </c>
      <c r="F165" s="254">
        <v>530000</v>
      </c>
      <c r="G165" s="254">
        <f>ROUNDDOWN(D165*F165,-3)</f>
        <v>4770000</v>
      </c>
      <c r="H165" s="178">
        <v>9</v>
      </c>
      <c r="I165" s="179" t="s">
        <v>57</v>
      </c>
      <c r="J165" s="254">
        <v>530000</v>
      </c>
      <c r="K165" s="254">
        <f>ROUNDDOWN(H165*J165,-3)</f>
        <v>4770000</v>
      </c>
      <c r="L165" s="178">
        <v>9</v>
      </c>
      <c r="M165" s="179" t="s">
        <v>57</v>
      </c>
      <c r="N165" s="254">
        <v>530000</v>
      </c>
      <c r="O165" s="254">
        <f>ROUNDDOWN(L165*N165,-3)</f>
        <v>4770000</v>
      </c>
      <c r="P165" s="251">
        <f t="shared" si="16"/>
        <v>0</v>
      </c>
    </row>
    <row r="166" spans="2:16" ht="15.9" hidden="1" x14ac:dyDescent="0.4">
      <c r="B166" s="208" t="s">
        <v>27</v>
      </c>
      <c r="C166" s="180" t="s">
        <v>140</v>
      </c>
      <c r="D166" s="178">
        <v>60</v>
      </c>
      <c r="E166" s="179" t="s">
        <v>57</v>
      </c>
      <c r="F166" s="254">
        <v>1127000</v>
      </c>
      <c r="G166" s="254">
        <f>ROUNDDOWN(D166*F166,-3)</f>
        <v>67620000</v>
      </c>
      <c r="H166" s="178">
        <v>60</v>
      </c>
      <c r="I166" s="179" t="s">
        <v>57</v>
      </c>
      <c r="J166" s="254">
        <v>1127000</v>
      </c>
      <c r="K166" s="254">
        <f>ROUNDDOWN(H166*J166,-3)</f>
        <v>67620000</v>
      </c>
      <c r="L166" s="178">
        <v>60</v>
      </c>
      <c r="M166" s="179" t="s">
        <v>57</v>
      </c>
      <c r="N166" s="254">
        <v>1127000</v>
      </c>
      <c r="O166" s="254">
        <f>ROUNDDOWN(L166*N166,-3)</f>
        <v>67620000</v>
      </c>
      <c r="P166" s="251">
        <f t="shared" si="16"/>
        <v>0</v>
      </c>
    </row>
    <row r="167" spans="2:16" ht="15.9" hidden="1" x14ac:dyDescent="0.4">
      <c r="B167" s="208"/>
      <c r="C167" s="180" t="s">
        <v>141</v>
      </c>
      <c r="D167" s="178">
        <v>6</v>
      </c>
      <c r="E167" s="179" t="s">
        <v>57</v>
      </c>
      <c r="F167" s="254">
        <v>745000</v>
      </c>
      <c r="G167" s="254">
        <f>ROUNDDOWN(D167*F167,-3)</f>
        <v>4470000</v>
      </c>
      <c r="H167" s="178">
        <v>6</v>
      </c>
      <c r="I167" s="179" t="s">
        <v>57</v>
      </c>
      <c r="J167" s="254">
        <v>745000</v>
      </c>
      <c r="K167" s="254">
        <f>ROUNDDOWN(H167*J167,-3)</f>
        <v>4470000</v>
      </c>
      <c r="L167" s="178">
        <v>6</v>
      </c>
      <c r="M167" s="179" t="s">
        <v>57</v>
      </c>
      <c r="N167" s="254">
        <v>745000</v>
      </c>
      <c r="O167" s="254">
        <f>ROUNDDOWN(L167*N167,-3)</f>
        <v>4470000</v>
      </c>
      <c r="P167" s="251">
        <f t="shared" si="16"/>
        <v>0</v>
      </c>
    </row>
    <row r="168" spans="2:16" ht="15.9" hidden="1" x14ac:dyDescent="0.4">
      <c r="B168" s="208" t="s">
        <v>27</v>
      </c>
      <c r="C168" s="180" t="s">
        <v>142</v>
      </c>
      <c r="D168" s="178">
        <v>90</v>
      </c>
      <c r="E168" s="179" t="s">
        <v>40</v>
      </c>
      <c r="F168" s="254">
        <v>150000</v>
      </c>
      <c r="G168" s="254">
        <f>ROUNDDOWN(D168*F168,-3)</f>
        <v>13500000</v>
      </c>
      <c r="H168" s="178">
        <v>90</v>
      </c>
      <c r="I168" s="179" t="s">
        <v>40</v>
      </c>
      <c r="J168" s="254">
        <v>150000</v>
      </c>
      <c r="K168" s="254">
        <f>ROUNDDOWN(H168*J168,-3)</f>
        <v>13500000</v>
      </c>
      <c r="L168" s="178">
        <v>90</v>
      </c>
      <c r="M168" s="179" t="s">
        <v>40</v>
      </c>
      <c r="N168" s="254">
        <v>150000</v>
      </c>
      <c r="O168" s="254">
        <f>ROUNDDOWN(L168*N168,-3)</f>
        <v>13500000</v>
      </c>
      <c r="P168" s="251">
        <f t="shared" si="16"/>
        <v>0</v>
      </c>
    </row>
    <row r="169" spans="2:16" ht="15.9" hidden="1" x14ac:dyDescent="0.4">
      <c r="B169" s="208">
        <v>525113</v>
      </c>
      <c r="C169" s="180" t="s">
        <v>99</v>
      </c>
      <c r="D169" s="178"/>
      <c r="E169" s="179"/>
      <c r="F169" s="254"/>
      <c r="G169" s="254">
        <f>SUM(G170:G170)</f>
        <v>10800000</v>
      </c>
      <c r="H169" s="178"/>
      <c r="I169" s="179"/>
      <c r="J169" s="254"/>
      <c r="K169" s="254">
        <f>SUM(K170:K170)</f>
        <v>10800000</v>
      </c>
      <c r="L169" s="178"/>
      <c r="M169" s="179"/>
      <c r="N169" s="254"/>
      <c r="O169" s="254">
        <f>SUM(O170:O170)</f>
        <v>10800000</v>
      </c>
      <c r="P169" s="251">
        <f t="shared" si="16"/>
        <v>0</v>
      </c>
    </row>
    <row r="170" spans="2:16" ht="15.9" hidden="1" x14ac:dyDescent="0.4">
      <c r="B170" s="208"/>
      <c r="C170" s="180" t="s">
        <v>143</v>
      </c>
      <c r="D170" s="178">
        <v>12</v>
      </c>
      <c r="E170" s="179" t="s">
        <v>47</v>
      </c>
      <c r="F170" s="254">
        <v>900000</v>
      </c>
      <c r="G170" s="254">
        <f>ROUNDDOWN(D170*F170,-3)</f>
        <v>10800000</v>
      </c>
      <c r="H170" s="178">
        <v>12</v>
      </c>
      <c r="I170" s="179" t="s">
        <v>47</v>
      </c>
      <c r="J170" s="254">
        <v>900000</v>
      </c>
      <c r="K170" s="254">
        <f>ROUNDDOWN(H170*J170,-3)</f>
        <v>10800000</v>
      </c>
      <c r="L170" s="178">
        <v>12</v>
      </c>
      <c r="M170" s="179" t="s">
        <v>47</v>
      </c>
      <c r="N170" s="254">
        <v>900000</v>
      </c>
      <c r="O170" s="254">
        <f>ROUNDDOWN(L170*N170,-3)</f>
        <v>10800000</v>
      </c>
      <c r="P170" s="251">
        <f t="shared" si="16"/>
        <v>0</v>
      </c>
    </row>
    <row r="171" spans="2:16" ht="15.9" hidden="1" x14ac:dyDescent="0.4">
      <c r="B171" s="268" t="s">
        <v>144</v>
      </c>
      <c r="C171" s="180" t="s">
        <v>145</v>
      </c>
      <c r="D171" s="269">
        <f>D172+D190+D203</f>
        <v>40</v>
      </c>
      <c r="E171" s="179" t="s">
        <v>146</v>
      </c>
      <c r="F171" s="254"/>
      <c r="G171" s="254">
        <f>G172+G190+G203</f>
        <v>104000000</v>
      </c>
      <c r="H171" s="269">
        <f>H172+H190+H203</f>
        <v>40</v>
      </c>
      <c r="I171" s="179" t="s">
        <v>146</v>
      </c>
      <c r="J171" s="254"/>
      <c r="K171" s="254">
        <f>K172+K190+K203</f>
        <v>104000000</v>
      </c>
      <c r="L171" s="269">
        <f>L172+L190+L203</f>
        <v>40</v>
      </c>
      <c r="M171" s="179" t="s">
        <v>146</v>
      </c>
      <c r="N171" s="254"/>
      <c r="O171" s="254">
        <f>O172+O190+O203</f>
        <v>104000000</v>
      </c>
      <c r="P171" s="251">
        <f t="shared" si="16"/>
        <v>0</v>
      </c>
    </row>
    <row r="172" spans="2:16" ht="15.9" hidden="1" x14ac:dyDescent="0.4">
      <c r="B172" s="208" t="s">
        <v>147</v>
      </c>
      <c r="C172" s="180" t="s">
        <v>148</v>
      </c>
      <c r="D172" s="269">
        <v>10</v>
      </c>
      <c r="E172" s="270" t="s">
        <v>146</v>
      </c>
      <c r="F172" s="254">
        <v>0</v>
      </c>
      <c r="G172" s="254">
        <f>G173</f>
        <v>0</v>
      </c>
      <c r="H172" s="269">
        <v>10</v>
      </c>
      <c r="I172" s="270" t="s">
        <v>146</v>
      </c>
      <c r="J172" s="254">
        <v>0</v>
      </c>
      <c r="K172" s="254">
        <f>K173</f>
        <v>0</v>
      </c>
      <c r="L172" s="269">
        <v>10</v>
      </c>
      <c r="M172" s="270" t="s">
        <v>146</v>
      </c>
      <c r="N172" s="254">
        <v>0</v>
      </c>
      <c r="O172" s="254">
        <f>O173</f>
        <v>0</v>
      </c>
      <c r="P172" s="251">
        <f t="shared" si="16"/>
        <v>0</v>
      </c>
    </row>
    <row r="173" spans="2:16" ht="15.9" hidden="1" x14ac:dyDescent="0.4">
      <c r="B173" s="268" t="s">
        <v>149</v>
      </c>
      <c r="C173" s="180" t="s">
        <v>150</v>
      </c>
      <c r="D173" s="269"/>
      <c r="E173" s="270"/>
      <c r="F173" s="254">
        <v>0</v>
      </c>
      <c r="G173" s="254">
        <f>G174+G182</f>
        <v>0</v>
      </c>
      <c r="H173" s="269"/>
      <c r="I173" s="270"/>
      <c r="J173" s="254">
        <v>0</v>
      </c>
      <c r="K173" s="254">
        <f>K174+K182</f>
        <v>0</v>
      </c>
      <c r="L173" s="269"/>
      <c r="M173" s="270"/>
      <c r="N173" s="254">
        <v>0</v>
      </c>
      <c r="O173" s="254">
        <f>O174+O182</f>
        <v>0</v>
      </c>
      <c r="P173" s="251">
        <f t="shared" si="16"/>
        <v>0</v>
      </c>
    </row>
    <row r="174" spans="2:16" ht="15.9" hidden="1" x14ac:dyDescent="0.4">
      <c r="B174" s="208" t="s">
        <v>34</v>
      </c>
      <c r="C174" s="180" t="s">
        <v>151</v>
      </c>
      <c r="D174" s="269"/>
      <c r="E174" s="270"/>
      <c r="F174" s="254">
        <v>0</v>
      </c>
      <c r="G174" s="254">
        <f>G175+G177</f>
        <v>0</v>
      </c>
      <c r="H174" s="269"/>
      <c r="I174" s="270"/>
      <c r="J174" s="254">
        <v>0</v>
      </c>
      <c r="K174" s="254">
        <f>K175+K177</f>
        <v>0</v>
      </c>
      <c r="L174" s="269"/>
      <c r="M174" s="270"/>
      <c r="N174" s="254">
        <v>0</v>
      </c>
      <c r="O174" s="254">
        <f>O175+O177</f>
        <v>0</v>
      </c>
      <c r="P174" s="251">
        <f t="shared" si="16"/>
        <v>0</v>
      </c>
    </row>
    <row r="175" spans="2:16" ht="15.9" hidden="1" x14ac:dyDescent="0.4">
      <c r="B175" s="208"/>
      <c r="C175" s="180"/>
      <c r="D175" s="178"/>
      <c r="E175" s="179"/>
      <c r="F175" s="180"/>
      <c r="G175" s="254"/>
      <c r="H175" s="178"/>
      <c r="I175" s="179"/>
      <c r="J175" s="180"/>
      <c r="K175" s="254"/>
      <c r="L175" s="178"/>
      <c r="M175" s="179"/>
      <c r="N175" s="180"/>
      <c r="O175" s="254"/>
      <c r="P175" s="251">
        <f t="shared" si="16"/>
        <v>0</v>
      </c>
    </row>
    <row r="176" spans="2:16" ht="15.9" hidden="1" x14ac:dyDescent="0.4">
      <c r="B176" s="208"/>
      <c r="C176" s="180"/>
      <c r="D176" s="178"/>
      <c r="E176" s="179"/>
      <c r="F176" s="254"/>
      <c r="G176" s="254"/>
      <c r="H176" s="178"/>
      <c r="I176" s="179"/>
      <c r="J176" s="254"/>
      <c r="K176" s="254"/>
      <c r="L176" s="178"/>
      <c r="M176" s="179"/>
      <c r="N176" s="254"/>
      <c r="O176" s="254"/>
      <c r="P176" s="251">
        <f t="shared" si="16"/>
        <v>0</v>
      </c>
    </row>
    <row r="177" spans="2:16" ht="15.9" hidden="1" x14ac:dyDescent="0.4">
      <c r="B177" s="208"/>
      <c r="C177" s="180"/>
      <c r="D177" s="178"/>
      <c r="E177" s="179"/>
      <c r="F177" s="180"/>
      <c r="G177" s="254"/>
      <c r="H177" s="178"/>
      <c r="I177" s="179"/>
      <c r="J177" s="180"/>
      <c r="K177" s="254"/>
      <c r="L177" s="178"/>
      <c r="M177" s="179"/>
      <c r="N177" s="180"/>
      <c r="O177" s="254"/>
      <c r="P177" s="251">
        <f t="shared" si="16"/>
        <v>0</v>
      </c>
    </row>
    <row r="178" spans="2:16" ht="15.9" hidden="1" x14ac:dyDescent="0.4">
      <c r="B178" s="208"/>
      <c r="C178" s="180"/>
      <c r="D178" s="178"/>
      <c r="E178" s="179"/>
      <c r="F178" s="254"/>
      <c r="G178" s="254"/>
      <c r="H178" s="178"/>
      <c r="I178" s="179"/>
      <c r="J178" s="254"/>
      <c r="K178" s="254"/>
      <c r="L178" s="178"/>
      <c r="M178" s="179"/>
      <c r="N178" s="254"/>
      <c r="O178" s="254"/>
      <c r="P178" s="251">
        <f t="shared" si="16"/>
        <v>0</v>
      </c>
    </row>
    <row r="179" spans="2:16" ht="15.9" hidden="1" x14ac:dyDescent="0.4">
      <c r="B179" s="208"/>
      <c r="C179" s="180"/>
      <c r="D179" s="178"/>
      <c r="E179" s="179"/>
      <c r="F179" s="254"/>
      <c r="G179" s="254"/>
      <c r="H179" s="178"/>
      <c r="I179" s="179"/>
      <c r="J179" s="254"/>
      <c r="K179" s="254"/>
      <c r="L179" s="178"/>
      <c r="M179" s="179"/>
      <c r="N179" s="254"/>
      <c r="O179" s="254"/>
      <c r="P179" s="251">
        <f t="shared" si="16"/>
        <v>0</v>
      </c>
    </row>
    <row r="180" spans="2:16" ht="15.9" hidden="1" x14ac:dyDescent="0.4">
      <c r="B180" s="208"/>
      <c r="C180" s="180"/>
      <c r="D180" s="178"/>
      <c r="E180" s="179"/>
      <c r="F180" s="254"/>
      <c r="G180" s="254"/>
      <c r="H180" s="178"/>
      <c r="I180" s="179"/>
      <c r="J180" s="254"/>
      <c r="K180" s="254"/>
      <c r="L180" s="178"/>
      <c r="M180" s="179"/>
      <c r="N180" s="254"/>
      <c r="O180" s="254"/>
      <c r="P180" s="251">
        <f t="shared" si="16"/>
        <v>0</v>
      </c>
    </row>
    <row r="181" spans="2:16" ht="15.9" hidden="1" x14ac:dyDescent="0.4">
      <c r="B181" s="208"/>
      <c r="C181" s="180"/>
      <c r="D181" s="178"/>
      <c r="E181" s="179"/>
      <c r="F181" s="254"/>
      <c r="G181" s="254"/>
      <c r="H181" s="178"/>
      <c r="I181" s="179"/>
      <c r="J181" s="254"/>
      <c r="K181" s="254"/>
      <c r="L181" s="178"/>
      <c r="M181" s="179"/>
      <c r="N181" s="254"/>
      <c r="O181" s="254"/>
      <c r="P181" s="251">
        <f t="shared" si="16"/>
        <v>0</v>
      </c>
    </row>
    <row r="182" spans="2:16" ht="15.9" hidden="1" x14ac:dyDescent="0.4">
      <c r="B182" s="208" t="s">
        <v>52</v>
      </c>
      <c r="C182" s="180" t="s">
        <v>152</v>
      </c>
      <c r="D182" s="269"/>
      <c r="E182" s="270"/>
      <c r="F182" s="254">
        <v>0</v>
      </c>
      <c r="G182" s="254">
        <f>G183+G185</f>
        <v>0</v>
      </c>
      <c r="H182" s="269"/>
      <c r="I182" s="270"/>
      <c r="J182" s="254">
        <v>0</v>
      </c>
      <c r="K182" s="254">
        <f>K183+K185</f>
        <v>0</v>
      </c>
      <c r="L182" s="269"/>
      <c r="M182" s="270"/>
      <c r="N182" s="254">
        <v>0</v>
      </c>
      <c r="O182" s="254">
        <f>O183+O185</f>
        <v>0</v>
      </c>
      <c r="P182" s="251">
        <f t="shared" si="16"/>
        <v>0</v>
      </c>
    </row>
    <row r="183" spans="2:16" ht="15.9" hidden="1" x14ac:dyDescent="0.4">
      <c r="B183" s="208"/>
      <c r="C183" s="180"/>
      <c r="D183" s="178"/>
      <c r="E183" s="179"/>
      <c r="F183" s="180"/>
      <c r="G183" s="254"/>
      <c r="H183" s="178"/>
      <c r="I183" s="179"/>
      <c r="J183" s="180"/>
      <c r="K183" s="254"/>
      <c r="L183" s="178"/>
      <c r="M183" s="179"/>
      <c r="N183" s="180"/>
      <c r="O183" s="254"/>
      <c r="P183" s="251">
        <f t="shared" si="16"/>
        <v>0</v>
      </c>
    </row>
    <row r="184" spans="2:16" ht="15.9" hidden="1" x14ac:dyDescent="0.4">
      <c r="B184" s="208"/>
      <c r="C184" s="180"/>
      <c r="D184" s="178"/>
      <c r="E184" s="179"/>
      <c r="F184" s="254"/>
      <c r="G184" s="254"/>
      <c r="H184" s="178"/>
      <c r="I184" s="179"/>
      <c r="J184" s="254"/>
      <c r="K184" s="254"/>
      <c r="L184" s="178"/>
      <c r="M184" s="179"/>
      <c r="N184" s="254"/>
      <c r="O184" s="254"/>
      <c r="P184" s="251">
        <f t="shared" si="16"/>
        <v>0</v>
      </c>
    </row>
    <row r="185" spans="2:16" ht="15.9" hidden="1" x14ac:dyDescent="0.4">
      <c r="B185" s="208"/>
      <c r="C185" s="180"/>
      <c r="D185" s="178"/>
      <c r="E185" s="179"/>
      <c r="F185" s="180"/>
      <c r="G185" s="254"/>
      <c r="H185" s="178"/>
      <c r="I185" s="179"/>
      <c r="J185" s="180"/>
      <c r="K185" s="254"/>
      <c r="L185" s="178"/>
      <c r="M185" s="179"/>
      <c r="N185" s="180"/>
      <c r="O185" s="254"/>
      <c r="P185" s="251">
        <f t="shared" si="16"/>
        <v>0</v>
      </c>
    </row>
    <row r="186" spans="2:16" ht="15.9" hidden="1" x14ac:dyDescent="0.4">
      <c r="B186" s="208"/>
      <c r="C186" s="180"/>
      <c r="D186" s="178"/>
      <c r="E186" s="179"/>
      <c r="F186" s="254"/>
      <c r="G186" s="254"/>
      <c r="H186" s="178"/>
      <c r="I186" s="179"/>
      <c r="J186" s="254"/>
      <c r="K186" s="254"/>
      <c r="L186" s="178"/>
      <c r="M186" s="179"/>
      <c r="N186" s="254"/>
      <c r="O186" s="254"/>
      <c r="P186" s="251">
        <f t="shared" si="16"/>
        <v>0</v>
      </c>
    </row>
    <row r="187" spans="2:16" ht="15.9" hidden="1" x14ac:dyDescent="0.4">
      <c r="B187" s="208"/>
      <c r="C187" s="180"/>
      <c r="D187" s="178"/>
      <c r="E187" s="179"/>
      <c r="F187" s="254"/>
      <c r="G187" s="254"/>
      <c r="H187" s="178"/>
      <c r="I187" s="179"/>
      <c r="J187" s="254"/>
      <c r="K187" s="254"/>
      <c r="L187" s="178"/>
      <c r="M187" s="179"/>
      <c r="N187" s="254"/>
      <c r="O187" s="254"/>
      <c r="P187" s="251">
        <f t="shared" si="16"/>
        <v>0</v>
      </c>
    </row>
    <row r="188" spans="2:16" ht="15.9" hidden="1" x14ac:dyDescent="0.4">
      <c r="B188" s="208"/>
      <c r="C188" s="180"/>
      <c r="D188" s="178"/>
      <c r="E188" s="179"/>
      <c r="F188" s="254"/>
      <c r="G188" s="254"/>
      <c r="H188" s="178"/>
      <c r="I188" s="179"/>
      <c r="J188" s="254"/>
      <c r="K188" s="254"/>
      <c r="L188" s="178"/>
      <c r="M188" s="179"/>
      <c r="N188" s="254"/>
      <c r="O188" s="254"/>
      <c r="P188" s="251">
        <f t="shared" si="16"/>
        <v>0</v>
      </c>
    </row>
    <row r="189" spans="2:16" ht="15.9" hidden="1" x14ac:dyDescent="0.4">
      <c r="B189" s="208"/>
      <c r="C189" s="180"/>
      <c r="D189" s="178"/>
      <c r="E189" s="179"/>
      <c r="F189" s="254"/>
      <c r="G189" s="254"/>
      <c r="H189" s="178"/>
      <c r="I189" s="179"/>
      <c r="J189" s="254"/>
      <c r="K189" s="254"/>
      <c r="L189" s="178"/>
      <c r="M189" s="179"/>
      <c r="N189" s="254"/>
      <c r="O189" s="254"/>
      <c r="P189" s="251">
        <f t="shared" si="16"/>
        <v>0</v>
      </c>
    </row>
    <row r="190" spans="2:16" ht="15.9" hidden="1" x14ac:dyDescent="0.4">
      <c r="B190" s="271" t="s">
        <v>153</v>
      </c>
      <c r="C190" s="180" t="s">
        <v>154</v>
      </c>
      <c r="D190" s="269">
        <f>D191+D198</f>
        <v>20</v>
      </c>
      <c r="E190" s="270" t="s">
        <v>146</v>
      </c>
      <c r="F190" s="254">
        <v>0</v>
      </c>
      <c r="G190" s="254">
        <f>G191+G198</f>
        <v>104000000</v>
      </c>
      <c r="H190" s="269">
        <f>H191+H198</f>
        <v>20</v>
      </c>
      <c r="I190" s="270" t="s">
        <v>146</v>
      </c>
      <c r="J190" s="254">
        <v>0</v>
      </c>
      <c r="K190" s="254">
        <f>K191+K198</f>
        <v>104000000</v>
      </c>
      <c r="L190" s="269">
        <f>L191+L198</f>
        <v>20</v>
      </c>
      <c r="M190" s="270" t="s">
        <v>146</v>
      </c>
      <c r="N190" s="254">
        <v>0</v>
      </c>
      <c r="O190" s="254">
        <f>O191+O198</f>
        <v>104000000</v>
      </c>
      <c r="P190" s="251">
        <f t="shared" si="16"/>
        <v>0</v>
      </c>
    </row>
    <row r="191" spans="2:16" ht="15.9" hidden="1" x14ac:dyDescent="0.4">
      <c r="B191" s="208" t="s">
        <v>87</v>
      </c>
      <c r="C191" s="180" t="s">
        <v>155</v>
      </c>
      <c r="D191" s="269">
        <v>10</v>
      </c>
      <c r="E191" s="270" t="s">
        <v>146</v>
      </c>
      <c r="F191" s="254">
        <v>0</v>
      </c>
      <c r="G191" s="254">
        <f>G192</f>
        <v>91000000</v>
      </c>
      <c r="H191" s="269">
        <v>10</v>
      </c>
      <c r="I191" s="270" t="s">
        <v>146</v>
      </c>
      <c r="J191" s="254">
        <v>0</v>
      </c>
      <c r="K191" s="254">
        <f>K192</f>
        <v>91000000</v>
      </c>
      <c r="L191" s="269">
        <v>10</v>
      </c>
      <c r="M191" s="270" t="s">
        <v>146</v>
      </c>
      <c r="N191" s="254">
        <v>0</v>
      </c>
      <c r="O191" s="254">
        <f>O192</f>
        <v>91000000</v>
      </c>
      <c r="P191" s="251">
        <f t="shared" si="16"/>
        <v>0</v>
      </c>
    </row>
    <row r="192" spans="2:16" ht="15.9" hidden="1" x14ac:dyDescent="0.4">
      <c r="B192" s="208" t="s">
        <v>34</v>
      </c>
      <c r="C192" s="180" t="s">
        <v>155</v>
      </c>
      <c r="D192" s="269"/>
      <c r="E192" s="270"/>
      <c r="F192" s="254">
        <v>0</v>
      </c>
      <c r="G192" s="254">
        <f>G193+G196</f>
        <v>91000000</v>
      </c>
      <c r="H192" s="269"/>
      <c r="I192" s="270"/>
      <c r="J192" s="254">
        <v>0</v>
      </c>
      <c r="K192" s="254">
        <f>K193+K196</f>
        <v>91000000</v>
      </c>
      <c r="L192" s="269"/>
      <c r="M192" s="270"/>
      <c r="N192" s="254">
        <v>0</v>
      </c>
      <c r="O192" s="254">
        <f>O193+O196</f>
        <v>91000000</v>
      </c>
      <c r="P192" s="251">
        <f t="shared" si="16"/>
        <v>0</v>
      </c>
    </row>
    <row r="193" spans="2:16" ht="15.9" hidden="1" x14ac:dyDescent="0.4">
      <c r="B193" s="208">
        <v>525112</v>
      </c>
      <c r="C193" s="180" t="s">
        <v>97</v>
      </c>
      <c r="D193" s="178"/>
      <c r="E193" s="179"/>
      <c r="F193" s="180"/>
      <c r="G193" s="254">
        <f>SUM(G194:G195)</f>
        <v>6000000</v>
      </c>
      <c r="H193" s="178"/>
      <c r="I193" s="179"/>
      <c r="J193" s="180"/>
      <c r="K193" s="254">
        <f>SUM(K194:K195)</f>
        <v>6000000</v>
      </c>
      <c r="L193" s="178"/>
      <c r="M193" s="179"/>
      <c r="N193" s="180"/>
      <c r="O193" s="254">
        <f>SUM(O194:O195)</f>
        <v>6000000</v>
      </c>
      <c r="P193" s="251">
        <f t="shared" si="16"/>
        <v>0</v>
      </c>
    </row>
    <row r="194" spans="2:16" ht="15.9" hidden="1" x14ac:dyDescent="0.4">
      <c r="B194" s="208"/>
      <c r="C194" s="180" t="s">
        <v>156</v>
      </c>
      <c r="D194" s="178">
        <v>1</v>
      </c>
      <c r="E194" s="179" t="s">
        <v>51</v>
      </c>
      <c r="F194" s="254">
        <v>3000000</v>
      </c>
      <c r="G194" s="254">
        <f>ROUNDDOWN(D194*F194,-3)</f>
        <v>3000000</v>
      </c>
      <c r="H194" s="178">
        <v>1</v>
      </c>
      <c r="I194" s="179" t="s">
        <v>51</v>
      </c>
      <c r="J194" s="254">
        <v>3000000</v>
      </c>
      <c r="K194" s="254">
        <f>ROUNDDOWN(H194*J194,-3)</f>
        <v>3000000</v>
      </c>
      <c r="L194" s="178">
        <v>1</v>
      </c>
      <c r="M194" s="179" t="s">
        <v>51</v>
      </c>
      <c r="N194" s="254">
        <v>3000000</v>
      </c>
      <c r="O194" s="254">
        <f>ROUNDDOWN(L194*N194,-3)</f>
        <v>3000000</v>
      </c>
      <c r="P194" s="251">
        <f t="shared" si="16"/>
        <v>0</v>
      </c>
    </row>
    <row r="195" spans="2:16" ht="15.9" hidden="1" x14ac:dyDescent="0.4">
      <c r="B195" s="208"/>
      <c r="C195" s="180" t="s">
        <v>157</v>
      </c>
      <c r="D195" s="178">
        <v>1</v>
      </c>
      <c r="E195" s="179" t="s">
        <v>51</v>
      </c>
      <c r="F195" s="254">
        <v>3000000</v>
      </c>
      <c r="G195" s="254">
        <f>ROUNDDOWN(D195*F195,-3)</f>
        <v>3000000</v>
      </c>
      <c r="H195" s="178">
        <v>1</v>
      </c>
      <c r="I195" s="179" t="s">
        <v>51</v>
      </c>
      <c r="J195" s="254">
        <v>3000000</v>
      </c>
      <c r="K195" s="254">
        <f>ROUNDDOWN(H195*J195,-3)</f>
        <v>3000000</v>
      </c>
      <c r="L195" s="178">
        <v>1</v>
      </c>
      <c r="M195" s="179" t="s">
        <v>51</v>
      </c>
      <c r="N195" s="254">
        <v>3000000</v>
      </c>
      <c r="O195" s="254">
        <f>ROUNDDOWN(L195*N195,-3)</f>
        <v>3000000</v>
      </c>
      <c r="P195" s="251">
        <f t="shared" si="16"/>
        <v>0</v>
      </c>
    </row>
    <row r="196" spans="2:16" ht="15.9" hidden="1" x14ac:dyDescent="0.4">
      <c r="B196" s="208">
        <v>525113</v>
      </c>
      <c r="C196" s="180" t="s">
        <v>99</v>
      </c>
      <c r="D196" s="178"/>
      <c r="E196" s="179" t="s">
        <v>27</v>
      </c>
      <c r="F196" s="180"/>
      <c r="G196" s="254">
        <f>SUM(G197:G197)</f>
        <v>85000000</v>
      </c>
      <c r="H196" s="178"/>
      <c r="I196" s="179" t="s">
        <v>27</v>
      </c>
      <c r="J196" s="180"/>
      <c r="K196" s="254">
        <f>SUM(K197:K197)</f>
        <v>85000000</v>
      </c>
      <c r="L196" s="178"/>
      <c r="M196" s="179" t="s">
        <v>27</v>
      </c>
      <c r="N196" s="180"/>
      <c r="O196" s="254">
        <f>SUM(O197:O197)</f>
        <v>85000000</v>
      </c>
      <c r="P196" s="251">
        <f t="shared" si="16"/>
        <v>0</v>
      </c>
    </row>
    <row r="197" spans="2:16" ht="15.9" hidden="1" x14ac:dyDescent="0.4">
      <c r="B197" s="208"/>
      <c r="C197" s="180" t="s">
        <v>158</v>
      </c>
      <c r="D197" s="178">
        <v>2</v>
      </c>
      <c r="E197" s="179" t="s">
        <v>51</v>
      </c>
      <c r="F197" s="254">
        <v>42500000</v>
      </c>
      <c r="G197" s="254">
        <f>ROUNDDOWN(D197*F197,-3)</f>
        <v>85000000</v>
      </c>
      <c r="H197" s="178">
        <v>2</v>
      </c>
      <c r="I197" s="179" t="s">
        <v>51</v>
      </c>
      <c r="J197" s="254">
        <v>42500000</v>
      </c>
      <c r="K197" s="254">
        <f>ROUNDDOWN(H197*J197,-3)</f>
        <v>85000000</v>
      </c>
      <c r="L197" s="178">
        <v>2</v>
      </c>
      <c r="M197" s="179" t="s">
        <v>51</v>
      </c>
      <c r="N197" s="254">
        <v>42500000</v>
      </c>
      <c r="O197" s="254">
        <f>ROUNDDOWN(L197*N197,-3)</f>
        <v>85000000</v>
      </c>
      <c r="P197" s="251">
        <f t="shared" si="16"/>
        <v>0</v>
      </c>
    </row>
    <row r="198" spans="2:16" ht="15.9" hidden="1" x14ac:dyDescent="0.4">
      <c r="B198" s="208" t="s">
        <v>149</v>
      </c>
      <c r="C198" s="180" t="s">
        <v>159</v>
      </c>
      <c r="D198" s="269">
        <v>10</v>
      </c>
      <c r="E198" s="270" t="s">
        <v>146</v>
      </c>
      <c r="F198" s="254">
        <v>0</v>
      </c>
      <c r="G198" s="254">
        <f>G199</f>
        <v>13000000</v>
      </c>
      <c r="H198" s="269">
        <v>10</v>
      </c>
      <c r="I198" s="270" t="s">
        <v>146</v>
      </c>
      <c r="J198" s="254">
        <v>0</v>
      </c>
      <c r="K198" s="254">
        <f>K199</f>
        <v>13000000</v>
      </c>
      <c r="L198" s="269">
        <v>10</v>
      </c>
      <c r="M198" s="270" t="s">
        <v>146</v>
      </c>
      <c r="N198" s="254">
        <v>0</v>
      </c>
      <c r="O198" s="254">
        <f>O199</f>
        <v>13000000</v>
      </c>
      <c r="P198" s="251">
        <f t="shared" si="16"/>
        <v>0</v>
      </c>
    </row>
    <row r="199" spans="2:16" ht="15.9" hidden="1" x14ac:dyDescent="0.4">
      <c r="B199" s="208" t="s">
        <v>34</v>
      </c>
      <c r="C199" s="180" t="s">
        <v>159</v>
      </c>
      <c r="D199" s="269"/>
      <c r="E199" s="270"/>
      <c r="F199" s="254">
        <v>0</v>
      </c>
      <c r="G199" s="254">
        <f>G200</f>
        <v>13000000</v>
      </c>
      <c r="H199" s="269"/>
      <c r="I199" s="270"/>
      <c r="J199" s="254">
        <v>0</v>
      </c>
      <c r="K199" s="254">
        <f>K200</f>
        <v>13000000</v>
      </c>
      <c r="L199" s="269"/>
      <c r="M199" s="270"/>
      <c r="N199" s="254">
        <v>0</v>
      </c>
      <c r="O199" s="254">
        <f>O200</f>
        <v>13000000</v>
      </c>
      <c r="P199" s="251">
        <f t="shared" ref="P199:P262" si="17">K199-O199</f>
        <v>0</v>
      </c>
    </row>
    <row r="200" spans="2:16" ht="15.9" hidden="1" x14ac:dyDescent="0.4">
      <c r="B200" s="208">
        <v>525112</v>
      </c>
      <c r="C200" s="180" t="s">
        <v>97</v>
      </c>
      <c r="D200" s="178"/>
      <c r="E200" s="179"/>
      <c r="F200" s="180"/>
      <c r="G200" s="254">
        <f>SUM(G201:G202)</f>
        <v>13000000</v>
      </c>
      <c r="H200" s="178"/>
      <c r="I200" s="179"/>
      <c r="J200" s="180"/>
      <c r="K200" s="254">
        <f>SUM(K201:K202)</f>
        <v>13000000</v>
      </c>
      <c r="L200" s="178"/>
      <c r="M200" s="179"/>
      <c r="N200" s="180"/>
      <c r="O200" s="254">
        <f>SUM(O201:O202)</f>
        <v>13000000</v>
      </c>
      <c r="P200" s="251">
        <f t="shared" si="17"/>
        <v>0</v>
      </c>
    </row>
    <row r="201" spans="2:16" ht="15.9" hidden="1" x14ac:dyDescent="0.4">
      <c r="B201" s="208"/>
      <c r="C201" s="180" t="s">
        <v>160</v>
      </c>
      <c r="D201" s="178">
        <v>1</v>
      </c>
      <c r="E201" s="179" t="s">
        <v>51</v>
      </c>
      <c r="F201" s="254">
        <v>10000000</v>
      </c>
      <c r="G201" s="254">
        <f>ROUNDDOWN(D201*F201,-3)</f>
        <v>10000000</v>
      </c>
      <c r="H201" s="178">
        <v>1</v>
      </c>
      <c r="I201" s="179" t="s">
        <v>51</v>
      </c>
      <c r="J201" s="254">
        <v>10000000</v>
      </c>
      <c r="K201" s="254">
        <f>ROUNDDOWN(H201*J201,-3)</f>
        <v>10000000</v>
      </c>
      <c r="L201" s="178">
        <v>1</v>
      </c>
      <c r="M201" s="179" t="s">
        <v>51</v>
      </c>
      <c r="N201" s="254">
        <v>10000000</v>
      </c>
      <c r="O201" s="254">
        <f>ROUNDDOWN(L201*N201,-3)</f>
        <v>10000000</v>
      </c>
      <c r="P201" s="251">
        <f t="shared" si="17"/>
        <v>0</v>
      </c>
    </row>
    <row r="202" spans="2:16" ht="15.9" hidden="1" x14ac:dyDescent="0.4">
      <c r="B202" s="208"/>
      <c r="C202" s="180" t="s">
        <v>161</v>
      </c>
      <c r="D202" s="178">
        <v>12</v>
      </c>
      <c r="E202" s="179" t="s">
        <v>40</v>
      </c>
      <c r="F202" s="254">
        <v>250000</v>
      </c>
      <c r="G202" s="254">
        <f>ROUNDDOWN(D202*F202,-3)</f>
        <v>3000000</v>
      </c>
      <c r="H202" s="178">
        <v>12</v>
      </c>
      <c r="I202" s="179" t="s">
        <v>40</v>
      </c>
      <c r="J202" s="254">
        <v>250000</v>
      </c>
      <c r="K202" s="254">
        <f>ROUNDDOWN(H202*J202,-3)</f>
        <v>3000000</v>
      </c>
      <c r="L202" s="178">
        <v>12</v>
      </c>
      <c r="M202" s="179" t="s">
        <v>40</v>
      </c>
      <c r="N202" s="254">
        <v>250000</v>
      </c>
      <c r="O202" s="254">
        <f>ROUNDDOWN(L202*N202,-3)</f>
        <v>3000000</v>
      </c>
      <c r="P202" s="251">
        <f t="shared" si="17"/>
        <v>0</v>
      </c>
    </row>
    <row r="203" spans="2:16" ht="15.9" hidden="1" x14ac:dyDescent="0.4">
      <c r="B203" s="208" t="s">
        <v>162</v>
      </c>
      <c r="C203" s="180" t="s">
        <v>163</v>
      </c>
      <c r="D203" s="269">
        <v>10</v>
      </c>
      <c r="E203" s="270" t="s">
        <v>146</v>
      </c>
      <c r="F203" s="254">
        <v>0</v>
      </c>
      <c r="G203" s="254">
        <f>G204</f>
        <v>0</v>
      </c>
      <c r="H203" s="269">
        <v>10</v>
      </c>
      <c r="I203" s="270" t="s">
        <v>146</v>
      </c>
      <c r="J203" s="254">
        <v>0</v>
      </c>
      <c r="K203" s="254">
        <f>K204</f>
        <v>0</v>
      </c>
      <c r="L203" s="269">
        <v>10</v>
      </c>
      <c r="M203" s="270" t="s">
        <v>146</v>
      </c>
      <c r="N203" s="254">
        <v>0</v>
      </c>
      <c r="O203" s="254">
        <f>O204</f>
        <v>0</v>
      </c>
      <c r="P203" s="251">
        <f t="shared" si="17"/>
        <v>0</v>
      </c>
    </row>
    <row r="204" spans="2:16" ht="15.9" hidden="1" x14ac:dyDescent="0.4">
      <c r="B204" s="268" t="s">
        <v>164</v>
      </c>
      <c r="C204" s="180" t="s">
        <v>165</v>
      </c>
      <c r="D204" s="269"/>
      <c r="E204" s="270"/>
      <c r="F204" s="254">
        <v>0</v>
      </c>
      <c r="G204" s="254">
        <f>G206</f>
        <v>0</v>
      </c>
      <c r="H204" s="269"/>
      <c r="I204" s="270"/>
      <c r="J204" s="254">
        <v>0</v>
      </c>
      <c r="K204" s="254">
        <f>K206</f>
        <v>0</v>
      </c>
      <c r="L204" s="269"/>
      <c r="M204" s="270"/>
      <c r="N204" s="254">
        <v>0</v>
      </c>
      <c r="O204" s="254">
        <f>O206</f>
        <v>0</v>
      </c>
      <c r="P204" s="251">
        <f t="shared" si="17"/>
        <v>0</v>
      </c>
    </row>
    <row r="205" spans="2:16" ht="15.9" hidden="1" x14ac:dyDescent="0.4">
      <c r="B205" s="208" t="s">
        <v>34</v>
      </c>
      <c r="C205" s="180" t="s">
        <v>166</v>
      </c>
      <c r="D205" s="269"/>
      <c r="E205" s="270"/>
      <c r="F205" s="254">
        <v>0</v>
      </c>
      <c r="G205" s="254">
        <f>G206</f>
        <v>0</v>
      </c>
      <c r="H205" s="269"/>
      <c r="I205" s="270"/>
      <c r="J205" s="254">
        <v>0</v>
      </c>
      <c r="K205" s="254">
        <f>K206</f>
        <v>0</v>
      </c>
      <c r="L205" s="269"/>
      <c r="M205" s="270"/>
      <c r="N205" s="254">
        <v>0</v>
      </c>
      <c r="O205" s="254">
        <f>O206</f>
        <v>0</v>
      </c>
      <c r="P205" s="251">
        <f t="shared" si="17"/>
        <v>0</v>
      </c>
    </row>
    <row r="206" spans="2:16" ht="15.9" hidden="1" x14ac:dyDescent="0.4">
      <c r="B206" s="208"/>
      <c r="C206" s="180"/>
      <c r="D206" s="178"/>
      <c r="E206" s="179"/>
      <c r="F206" s="180"/>
      <c r="G206" s="254"/>
      <c r="H206" s="178"/>
      <c r="I206" s="179"/>
      <c r="J206" s="180"/>
      <c r="K206" s="254"/>
      <c r="L206" s="178"/>
      <c r="M206" s="179"/>
      <c r="N206" s="180"/>
      <c r="O206" s="254"/>
      <c r="P206" s="251">
        <f t="shared" si="17"/>
        <v>0</v>
      </c>
    </row>
    <row r="207" spans="2:16" ht="15.9" hidden="1" x14ac:dyDescent="0.4">
      <c r="B207" s="208"/>
      <c r="C207" s="180"/>
      <c r="D207" s="178"/>
      <c r="E207" s="179"/>
      <c r="F207" s="254"/>
      <c r="G207" s="254"/>
      <c r="H207" s="178"/>
      <c r="I207" s="179"/>
      <c r="J207" s="254"/>
      <c r="K207" s="254"/>
      <c r="L207" s="178"/>
      <c r="M207" s="179"/>
      <c r="N207" s="254"/>
      <c r="O207" s="254"/>
      <c r="P207" s="251">
        <f t="shared" si="17"/>
        <v>0</v>
      </c>
    </row>
    <row r="208" spans="2:16" ht="15.9" hidden="1" x14ac:dyDescent="0.4">
      <c r="B208" s="208"/>
      <c r="C208" s="180"/>
      <c r="D208" s="178"/>
      <c r="E208" s="179"/>
      <c r="F208" s="254"/>
      <c r="G208" s="254"/>
      <c r="H208" s="178"/>
      <c r="I208" s="179"/>
      <c r="J208" s="254"/>
      <c r="K208" s="254"/>
      <c r="L208" s="178"/>
      <c r="M208" s="179"/>
      <c r="N208" s="254"/>
      <c r="O208" s="254"/>
      <c r="P208" s="251">
        <f t="shared" si="17"/>
        <v>0</v>
      </c>
    </row>
    <row r="209" spans="2:16" ht="15.9" hidden="1" x14ac:dyDescent="0.4">
      <c r="B209" s="208"/>
      <c r="C209" s="180"/>
      <c r="D209" s="178"/>
      <c r="E209" s="179"/>
      <c r="F209" s="254"/>
      <c r="G209" s="254"/>
      <c r="H209" s="178"/>
      <c r="I209" s="179"/>
      <c r="J209" s="254"/>
      <c r="K209" s="254"/>
      <c r="L209" s="178"/>
      <c r="M209" s="179"/>
      <c r="N209" s="254"/>
      <c r="O209" s="254"/>
      <c r="P209" s="251">
        <f t="shared" si="17"/>
        <v>0</v>
      </c>
    </row>
    <row r="210" spans="2:16" ht="15.9" hidden="1" x14ac:dyDescent="0.4">
      <c r="B210" s="208"/>
      <c r="C210" s="180"/>
      <c r="D210" s="178"/>
      <c r="E210" s="179"/>
      <c r="F210" s="254"/>
      <c r="G210" s="254"/>
      <c r="H210" s="178"/>
      <c r="I210" s="179"/>
      <c r="J210" s="254"/>
      <c r="K210" s="254"/>
      <c r="L210" s="178"/>
      <c r="M210" s="179"/>
      <c r="N210" s="254"/>
      <c r="O210" s="254"/>
      <c r="P210" s="251">
        <f t="shared" si="17"/>
        <v>0</v>
      </c>
    </row>
    <row r="211" spans="2:16" ht="15.9" hidden="1" x14ac:dyDescent="0.4">
      <c r="B211" s="208"/>
      <c r="C211" s="180"/>
      <c r="D211" s="178"/>
      <c r="E211" s="179"/>
      <c r="F211" s="254"/>
      <c r="G211" s="254"/>
      <c r="H211" s="178"/>
      <c r="I211" s="179"/>
      <c r="J211" s="254"/>
      <c r="K211" s="254"/>
      <c r="L211" s="178"/>
      <c r="M211" s="179"/>
      <c r="N211" s="254"/>
      <c r="O211" s="254"/>
      <c r="P211" s="251">
        <f t="shared" si="17"/>
        <v>0</v>
      </c>
    </row>
    <row r="212" spans="2:16" ht="15.9" hidden="1" x14ac:dyDescent="0.4">
      <c r="B212" s="208"/>
      <c r="C212" s="180"/>
      <c r="D212" s="178"/>
      <c r="E212" s="179"/>
      <c r="F212" s="254"/>
      <c r="G212" s="254"/>
      <c r="H212" s="178"/>
      <c r="I212" s="179"/>
      <c r="J212" s="254"/>
      <c r="K212" s="254"/>
      <c r="L212" s="178"/>
      <c r="M212" s="179"/>
      <c r="N212" s="254"/>
      <c r="O212" s="254"/>
      <c r="P212" s="251">
        <f t="shared" si="17"/>
        <v>0</v>
      </c>
    </row>
    <row r="213" spans="2:16" ht="15.9" x14ac:dyDescent="0.4">
      <c r="B213" s="208" t="s">
        <v>167</v>
      </c>
      <c r="C213" s="180" t="s">
        <v>168</v>
      </c>
      <c r="D213" s="254">
        <f>D214+D374+D555+D604+D1294</f>
        <v>40384</v>
      </c>
      <c r="E213" s="179" t="s">
        <v>30</v>
      </c>
      <c r="F213" s="254"/>
      <c r="G213" s="254">
        <f>G214+G374+G555+G604+G1294</f>
        <v>81018095000</v>
      </c>
      <c r="H213" s="254">
        <f>H214+H374+H555+H604+H1294</f>
        <v>40384</v>
      </c>
      <c r="I213" s="179" t="s">
        <v>30</v>
      </c>
      <c r="J213" s="254"/>
      <c r="K213" s="254">
        <f>K214+K374+K555+K604+K1294</f>
        <v>81018095000</v>
      </c>
      <c r="L213" s="254">
        <f>L214+L374+L555+L604+L1294</f>
        <v>40260</v>
      </c>
      <c r="M213" s="179" t="s">
        <v>30</v>
      </c>
      <c r="N213" s="254"/>
      <c r="O213" s="254">
        <f>O214+O374+O555+O604+O1294</f>
        <v>81018095000</v>
      </c>
      <c r="P213" s="251">
        <f t="shared" si="17"/>
        <v>0</v>
      </c>
    </row>
    <row r="214" spans="2:16" ht="15.9" x14ac:dyDescent="0.4">
      <c r="B214" s="208" t="s">
        <v>169</v>
      </c>
      <c r="C214" s="180" t="s">
        <v>170</v>
      </c>
      <c r="D214" s="254">
        <f>D215+D227+D239+D251+D264+D276+D288+D300+D312</f>
        <v>672</v>
      </c>
      <c r="E214" s="270" t="s">
        <v>171</v>
      </c>
      <c r="F214" s="254">
        <v>0</v>
      </c>
      <c r="G214" s="254">
        <f>G215+G227+G239+G251+G264+G276+G288+G300+G312</f>
        <v>9413137000</v>
      </c>
      <c r="H214" s="254">
        <f>H215+H227+H239+H251+H264+H276+H288+H300+H312</f>
        <v>672</v>
      </c>
      <c r="I214" s="270" t="s">
        <v>171</v>
      </c>
      <c r="J214" s="254">
        <v>0</v>
      </c>
      <c r="K214" s="254">
        <f>K215+K227+K239+K251+K264+K276+K288+K300+K312</f>
        <v>9413137000</v>
      </c>
      <c r="L214" s="254">
        <f>L215+L227+L239+L251+L264+L276+L288+L300+L312</f>
        <v>672</v>
      </c>
      <c r="M214" s="270" t="s">
        <v>171</v>
      </c>
      <c r="N214" s="254">
        <v>0</v>
      </c>
      <c r="O214" s="254">
        <f>O215+O227+O239+O251+O264+O276+O288+O300+O312</f>
        <v>9413137000</v>
      </c>
      <c r="P214" s="251">
        <f t="shared" si="17"/>
        <v>0</v>
      </c>
    </row>
    <row r="215" spans="2:16" ht="15.9" hidden="1" x14ac:dyDescent="0.4">
      <c r="B215" s="268" t="s">
        <v>149</v>
      </c>
      <c r="C215" s="180" t="s">
        <v>172</v>
      </c>
      <c r="D215" s="269">
        <f>D216</f>
        <v>48</v>
      </c>
      <c r="E215" s="270" t="s">
        <v>171</v>
      </c>
      <c r="F215" s="254">
        <v>0</v>
      </c>
      <c r="G215" s="254">
        <f>G216</f>
        <v>465824000</v>
      </c>
      <c r="H215" s="269">
        <f>H216</f>
        <v>48</v>
      </c>
      <c r="I215" s="270" t="s">
        <v>171</v>
      </c>
      <c r="J215" s="254">
        <v>0</v>
      </c>
      <c r="K215" s="254">
        <f>K216</f>
        <v>465824000</v>
      </c>
      <c r="L215" s="269">
        <f>L216</f>
        <v>48</v>
      </c>
      <c r="M215" s="270" t="s">
        <v>171</v>
      </c>
      <c r="N215" s="254">
        <v>0</v>
      </c>
      <c r="O215" s="254">
        <f>O216</f>
        <v>465824000</v>
      </c>
      <c r="P215" s="251">
        <f t="shared" si="17"/>
        <v>0</v>
      </c>
    </row>
    <row r="216" spans="2:16" ht="15.9" hidden="1" x14ac:dyDescent="0.4">
      <c r="B216" s="208" t="s">
        <v>34</v>
      </c>
      <c r="C216" s="180" t="s">
        <v>173</v>
      </c>
      <c r="D216" s="269">
        <v>48</v>
      </c>
      <c r="E216" s="270" t="s">
        <v>171</v>
      </c>
      <c r="F216" s="254">
        <v>0</v>
      </c>
      <c r="G216" s="254">
        <f>G217+G222</f>
        <v>465824000</v>
      </c>
      <c r="H216" s="269">
        <v>48</v>
      </c>
      <c r="I216" s="270" t="s">
        <v>171</v>
      </c>
      <c r="J216" s="254">
        <v>0</v>
      </c>
      <c r="K216" s="254">
        <f>K217+K222</f>
        <v>465824000</v>
      </c>
      <c r="L216" s="269">
        <v>48</v>
      </c>
      <c r="M216" s="270" t="s">
        <v>171</v>
      </c>
      <c r="N216" s="254">
        <v>0</v>
      </c>
      <c r="O216" s="254">
        <f>O217+O222</f>
        <v>465824000</v>
      </c>
      <c r="P216" s="251">
        <f t="shared" si="17"/>
        <v>0</v>
      </c>
    </row>
    <row r="217" spans="2:16" ht="15.9" hidden="1" x14ac:dyDescent="0.4">
      <c r="B217" s="208">
        <v>525111</v>
      </c>
      <c r="C217" s="180" t="s">
        <v>174</v>
      </c>
      <c r="D217" s="178"/>
      <c r="E217" s="179"/>
      <c r="F217" s="180"/>
      <c r="G217" s="254">
        <f>SUM(G218:G221)</f>
        <v>145700000</v>
      </c>
      <c r="H217" s="178"/>
      <c r="I217" s="179"/>
      <c r="J217" s="180"/>
      <c r="K217" s="254">
        <f>SUM(K218:K221)</f>
        <v>145700000</v>
      </c>
      <c r="L217" s="178"/>
      <c r="M217" s="179"/>
      <c r="N217" s="180"/>
      <c r="O217" s="254">
        <f>SUM(O218:O221)</f>
        <v>145700000</v>
      </c>
      <c r="P217" s="251">
        <f t="shared" si="17"/>
        <v>0</v>
      </c>
    </row>
    <row r="218" spans="2:16" ht="15.9" hidden="1" x14ac:dyDescent="0.4">
      <c r="B218" s="208" t="s">
        <v>27</v>
      </c>
      <c r="C218" s="180" t="s">
        <v>46</v>
      </c>
      <c r="D218" s="178">
        <v>166</v>
      </c>
      <c r="E218" s="179" t="s">
        <v>47</v>
      </c>
      <c r="F218" s="254">
        <v>150000</v>
      </c>
      <c r="G218" s="254">
        <f>ROUNDDOWN(D218*F218,-3)</f>
        <v>24900000</v>
      </c>
      <c r="H218" s="178">
        <v>166</v>
      </c>
      <c r="I218" s="179" t="s">
        <v>47</v>
      </c>
      <c r="J218" s="254">
        <v>150000</v>
      </c>
      <c r="K218" s="254">
        <f>ROUNDDOWN(H218*J218,-3)</f>
        <v>24900000</v>
      </c>
      <c r="L218" s="178">
        <v>166</v>
      </c>
      <c r="M218" s="179" t="s">
        <v>47</v>
      </c>
      <c r="N218" s="254">
        <v>150000</v>
      </c>
      <c r="O218" s="254">
        <f>ROUNDDOWN(L218*N218,-3)</f>
        <v>24900000</v>
      </c>
      <c r="P218" s="251">
        <f t="shared" si="17"/>
        <v>0</v>
      </c>
    </row>
    <row r="219" spans="2:16" ht="15.9" hidden="1" x14ac:dyDescent="0.4">
      <c r="B219" s="208" t="s">
        <v>27</v>
      </c>
      <c r="C219" s="180" t="s">
        <v>48</v>
      </c>
      <c r="D219" s="178">
        <v>370</v>
      </c>
      <c r="E219" s="179" t="s">
        <v>47</v>
      </c>
      <c r="F219" s="254">
        <v>150000</v>
      </c>
      <c r="G219" s="254">
        <f>ROUNDDOWN(D219*F219,-3)</f>
        <v>55500000</v>
      </c>
      <c r="H219" s="178">
        <v>370</v>
      </c>
      <c r="I219" s="179" t="s">
        <v>47</v>
      </c>
      <c r="J219" s="254">
        <v>150000</v>
      </c>
      <c r="K219" s="254">
        <f>ROUNDDOWN(H219*J219,-3)</f>
        <v>55500000</v>
      </c>
      <c r="L219" s="178">
        <v>370</v>
      </c>
      <c r="M219" s="179" t="s">
        <v>47</v>
      </c>
      <c r="N219" s="254">
        <v>150000</v>
      </c>
      <c r="O219" s="254">
        <f>ROUNDDOWN(L219*N219,-3)</f>
        <v>55500000</v>
      </c>
      <c r="P219" s="251">
        <f t="shared" si="17"/>
        <v>0</v>
      </c>
    </row>
    <row r="220" spans="2:16" ht="15.9" hidden="1" x14ac:dyDescent="0.4">
      <c r="B220" s="208" t="s">
        <v>27</v>
      </c>
      <c r="C220" s="180" t="s">
        <v>175</v>
      </c>
      <c r="D220" s="178">
        <v>1</v>
      </c>
      <c r="E220" s="179" t="s">
        <v>38</v>
      </c>
      <c r="F220" s="254">
        <v>13090000</v>
      </c>
      <c r="G220" s="254">
        <f>ROUNDDOWN(D220*F220,-3)</f>
        <v>13090000</v>
      </c>
      <c r="H220" s="178">
        <v>1</v>
      </c>
      <c r="I220" s="179" t="s">
        <v>38</v>
      </c>
      <c r="J220" s="254">
        <v>13090000</v>
      </c>
      <c r="K220" s="254">
        <f>ROUNDDOWN(H220*J220,-3)</f>
        <v>13090000</v>
      </c>
      <c r="L220" s="178">
        <v>1</v>
      </c>
      <c r="M220" s="179" t="s">
        <v>38</v>
      </c>
      <c r="N220" s="254">
        <v>13090000</v>
      </c>
      <c r="O220" s="254">
        <f>ROUNDDOWN(L220*N220,-3)</f>
        <v>13090000</v>
      </c>
      <c r="P220" s="251">
        <f t="shared" si="17"/>
        <v>0</v>
      </c>
    </row>
    <row r="221" spans="2:16" ht="15.9" hidden="1" x14ac:dyDescent="0.4">
      <c r="B221" s="208"/>
      <c r="C221" s="180" t="s">
        <v>76</v>
      </c>
      <c r="D221" s="178">
        <v>1</v>
      </c>
      <c r="E221" s="179" t="s">
        <v>38</v>
      </c>
      <c r="F221" s="254">
        <v>52210000</v>
      </c>
      <c r="G221" s="254">
        <f>ROUNDDOWN(D221*F221,-3)</f>
        <v>52210000</v>
      </c>
      <c r="H221" s="178">
        <v>1</v>
      </c>
      <c r="I221" s="179" t="s">
        <v>38</v>
      </c>
      <c r="J221" s="254">
        <v>52210000</v>
      </c>
      <c r="K221" s="254">
        <f>ROUNDDOWN(H221*J221,-3)</f>
        <v>52210000</v>
      </c>
      <c r="L221" s="178">
        <v>1</v>
      </c>
      <c r="M221" s="179" t="s">
        <v>38</v>
      </c>
      <c r="N221" s="254">
        <v>52210000</v>
      </c>
      <c r="O221" s="254">
        <f>ROUNDDOWN(L221*N221,-3)</f>
        <v>52210000</v>
      </c>
      <c r="P221" s="251">
        <f t="shared" si="17"/>
        <v>0</v>
      </c>
    </row>
    <row r="222" spans="2:16" ht="15.9" hidden="1" x14ac:dyDescent="0.4">
      <c r="B222" s="208">
        <v>525112</v>
      </c>
      <c r="C222" s="180" t="s">
        <v>97</v>
      </c>
      <c r="D222" s="178"/>
      <c r="E222" s="179"/>
      <c r="F222" s="180">
        <v>0</v>
      </c>
      <c r="G222" s="254">
        <f>SUM(G223:G226)</f>
        <v>320124000</v>
      </c>
      <c r="H222" s="178"/>
      <c r="I222" s="179"/>
      <c r="J222" s="180">
        <v>0</v>
      </c>
      <c r="K222" s="254">
        <f>SUM(K223:K226)</f>
        <v>320124000</v>
      </c>
      <c r="L222" s="178"/>
      <c r="M222" s="179"/>
      <c r="N222" s="180">
        <v>0</v>
      </c>
      <c r="O222" s="254">
        <f>SUM(O223:O226)</f>
        <v>320124000</v>
      </c>
      <c r="P222" s="251">
        <f t="shared" si="17"/>
        <v>0</v>
      </c>
    </row>
    <row r="223" spans="2:16" ht="15.9" hidden="1" x14ac:dyDescent="0.4">
      <c r="B223" s="208" t="s">
        <v>27</v>
      </c>
      <c r="C223" s="180" t="s">
        <v>176</v>
      </c>
      <c r="D223" s="178">
        <v>1</v>
      </c>
      <c r="E223" s="179" t="s">
        <v>38</v>
      </c>
      <c r="F223" s="254">
        <v>250372000</v>
      </c>
      <c r="G223" s="254">
        <f>ROUNDDOWN(D223*F223,-3)</f>
        <v>250372000</v>
      </c>
      <c r="H223" s="178">
        <v>1</v>
      </c>
      <c r="I223" s="179" t="s">
        <v>38</v>
      </c>
      <c r="J223" s="254">
        <v>250372000</v>
      </c>
      <c r="K223" s="254">
        <f>ROUNDDOWN(H223*J223,-3)</f>
        <v>250372000</v>
      </c>
      <c r="L223" s="178">
        <v>1</v>
      </c>
      <c r="M223" s="179" t="s">
        <v>38</v>
      </c>
      <c r="N223" s="254">
        <v>250372000</v>
      </c>
      <c r="O223" s="254">
        <f>ROUNDDOWN(L223*N223,-3)</f>
        <v>250372000</v>
      </c>
      <c r="P223" s="251">
        <f t="shared" si="17"/>
        <v>0</v>
      </c>
    </row>
    <row r="224" spans="2:16" ht="15.9" hidden="1" x14ac:dyDescent="0.4">
      <c r="B224" s="208" t="s">
        <v>27</v>
      </c>
      <c r="C224" s="180" t="s">
        <v>177</v>
      </c>
      <c r="D224" s="178">
        <v>48</v>
      </c>
      <c r="E224" s="179" t="s">
        <v>40</v>
      </c>
      <c r="F224" s="254">
        <v>500000</v>
      </c>
      <c r="G224" s="254">
        <f>ROUNDDOWN(D224*F224,-3)</f>
        <v>24000000</v>
      </c>
      <c r="H224" s="178">
        <v>48</v>
      </c>
      <c r="I224" s="179" t="s">
        <v>40</v>
      </c>
      <c r="J224" s="254">
        <v>500000</v>
      </c>
      <c r="K224" s="254">
        <f>ROUNDDOWN(H224*J224,-3)</f>
        <v>24000000</v>
      </c>
      <c r="L224" s="178">
        <v>48</v>
      </c>
      <c r="M224" s="179" t="s">
        <v>40</v>
      </c>
      <c r="N224" s="254">
        <v>500000</v>
      </c>
      <c r="O224" s="254">
        <f>ROUNDDOWN(L224*N224,-3)</f>
        <v>24000000</v>
      </c>
      <c r="P224" s="251">
        <f t="shared" si="17"/>
        <v>0</v>
      </c>
    </row>
    <row r="225" spans="2:16" ht="15.9" hidden="1" x14ac:dyDescent="0.4">
      <c r="B225" s="208" t="s">
        <v>27</v>
      </c>
      <c r="C225" s="180" t="s">
        <v>178</v>
      </c>
      <c r="D225" s="178">
        <v>48</v>
      </c>
      <c r="E225" s="179" t="s">
        <v>40</v>
      </c>
      <c r="F225" s="254">
        <v>500000</v>
      </c>
      <c r="G225" s="254">
        <f>ROUNDDOWN(D225*F225,-3)</f>
        <v>24000000</v>
      </c>
      <c r="H225" s="178">
        <v>48</v>
      </c>
      <c r="I225" s="179" t="s">
        <v>40</v>
      </c>
      <c r="J225" s="254">
        <v>500000</v>
      </c>
      <c r="K225" s="254">
        <f>ROUNDDOWN(H225*J225,-3)</f>
        <v>24000000</v>
      </c>
      <c r="L225" s="178">
        <v>48</v>
      </c>
      <c r="M225" s="179" t="s">
        <v>40</v>
      </c>
      <c r="N225" s="254">
        <v>500000</v>
      </c>
      <c r="O225" s="254">
        <f>ROUNDDOWN(L225*N225,-3)</f>
        <v>24000000</v>
      </c>
      <c r="P225" s="251">
        <f t="shared" si="17"/>
        <v>0</v>
      </c>
    </row>
    <row r="226" spans="2:16" ht="15.9" hidden="1" x14ac:dyDescent="0.4">
      <c r="B226" s="208" t="s">
        <v>27</v>
      </c>
      <c r="C226" s="180" t="s">
        <v>179</v>
      </c>
      <c r="D226" s="178">
        <v>1</v>
      </c>
      <c r="E226" s="179" t="s">
        <v>38</v>
      </c>
      <c r="F226" s="254">
        <v>21752000</v>
      </c>
      <c r="G226" s="254">
        <f>ROUNDDOWN(D226*F226,-3)</f>
        <v>21752000</v>
      </c>
      <c r="H226" s="178">
        <v>1</v>
      </c>
      <c r="I226" s="179" t="s">
        <v>38</v>
      </c>
      <c r="J226" s="254">
        <v>21752000</v>
      </c>
      <c r="K226" s="254">
        <f>ROUNDDOWN(H226*J226,-3)</f>
        <v>21752000</v>
      </c>
      <c r="L226" s="178">
        <v>1</v>
      </c>
      <c r="M226" s="179" t="s">
        <v>38</v>
      </c>
      <c r="N226" s="254">
        <v>21752000</v>
      </c>
      <c r="O226" s="254">
        <f>ROUNDDOWN(L226*N226,-3)</f>
        <v>21752000</v>
      </c>
      <c r="P226" s="251">
        <f t="shared" si="17"/>
        <v>0</v>
      </c>
    </row>
    <row r="227" spans="2:16" ht="15.9" x14ac:dyDescent="0.4">
      <c r="B227" s="268" t="s">
        <v>164</v>
      </c>
      <c r="C227" s="180" t="s">
        <v>180</v>
      </c>
      <c r="D227" s="269">
        <f>D228</f>
        <v>96</v>
      </c>
      <c r="E227" s="270" t="s">
        <v>171</v>
      </c>
      <c r="F227" s="254">
        <v>0</v>
      </c>
      <c r="G227" s="254">
        <f>G228</f>
        <v>1249528000</v>
      </c>
      <c r="H227" s="269">
        <f>H228</f>
        <v>96</v>
      </c>
      <c r="I227" s="270" t="s">
        <v>171</v>
      </c>
      <c r="J227" s="254">
        <v>0</v>
      </c>
      <c r="K227" s="254">
        <f>K228</f>
        <v>1249528000</v>
      </c>
      <c r="L227" s="269">
        <f>L228</f>
        <v>96</v>
      </c>
      <c r="M227" s="270" t="s">
        <v>171</v>
      </c>
      <c r="N227" s="254">
        <v>0</v>
      </c>
      <c r="O227" s="254">
        <f>O228</f>
        <v>1199528000</v>
      </c>
      <c r="P227" s="251">
        <f t="shared" si="17"/>
        <v>50000000</v>
      </c>
    </row>
    <row r="228" spans="2:16" ht="15.9" x14ac:dyDescent="0.4">
      <c r="B228" s="208" t="s">
        <v>34</v>
      </c>
      <c r="C228" s="180" t="s">
        <v>181</v>
      </c>
      <c r="D228" s="269">
        <v>96</v>
      </c>
      <c r="E228" s="270" t="s">
        <v>171</v>
      </c>
      <c r="F228" s="254">
        <v>0</v>
      </c>
      <c r="G228" s="254">
        <f>G229+G234</f>
        <v>1249528000</v>
      </c>
      <c r="H228" s="269">
        <v>96</v>
      </c>
      <c r="I228" s="270" t="s">
        <v>171</v>
      </c>
      <c r="J228" s="254">
        <v>0</v>
      </c>
      <c r="K228" s="254">
        <f>K229+K234</f>
        <v>1249528000</v>
      </c>
      <c r="L228" s="269">
        <v>96</v>
      </c>
      <c r="M228" s="270" t="s">
        <v>171</v>
      </c>
      <c r="N228" s="254">
        <v>0</v>
      </c>
      <c r="O228" s="254">
        <f>O229+O234</f>
        <v>1199528000</v>
      </c>
      <c r="P228" s="251">
        <f t="shared" si="17"/>
        <v>50000000</v>
      </c>
    </row>
    <row r="229" spans="2:16" ht="15.9" x14ac:dyDescent="0.4">
      <c r="B229" s="208">
        <v>525111</v>
      </c>
      <c r="C229" s="180" t="s">
        <v>174</v>
      </c>
      <c r="D229" s="178"/>
      <c r="E229" s="179"/>
      <c r="F229" s="180"/>
      <c r="G229" s="254">
        <f>SUM(G230:G233)</f>
        <v>587780000</v>
      </c>
      <c r="H229" s="178"/>
      <c r="I229" s="179"/>
      <c r="J229" s="180"/>
      <c r="K229" s="254">
        <f>SUM(K230:K233)</f>
        <v>587780000</v>
      </c>
      <c r="L229" s="178"/>
      <c r="M229" s="179"/>
      <c r="N229" s="180"/>
      <c r="O229" s="254">
        <f>SUM(O230:O233)</f>
        <v>537780000</v>
      </c>
      <c r="P229" s="251">
        <f t="shared" si="17"/>
        <v>50000000</v>
      </c>
    </row>
    <row r="230" spans="2:16" ht="15.9" hidden="1" x14ac:dyDescent="0.4">
      <c r="B230" s="208" t="s">
        <v>27</v>
      </c>
      <c r="C230" s="180" t="s">
        <v>46</v>
      </c>
      <c r="D230" s="178">
        <v>520</v>
      </c>
      <c r="E230" s="179" t="s">
        <v>47</v>
      </c>
      <c r="F230" s="254">
        <v>150000</v>
      </c>
      <c r="G230" s="254">
        <f>ROUNDDOWN(D230*F230,-3)</f>
        <v>78000000</v>
      </c>
      <c r="H230" s="178">
        <v>520</v>
      </c>
      <c r="I230" s="179" t="s">
        <v>47</v>
      </c>
      <c r="J230" s="254">
        <v>150000</v>
      </c>
      <c r="K230" s="254">
        <f>ROUNDDOWN(H230*J230,-3)</f>
        <v>78000000</v>
      </c>
      <c r="L230" s="178">
        <v>520</v>
      </c>
      <c r="M230" s="179" t="s">
        <v>47</v>
      </c>
      <c r="N230" s="254">
        <v>150000</v>
      </c>
      <c r="O230" s="254">
        <f>ROUNDDOWN(L230*N230,-3)</f>
        <v>78000000</v>
      </c>
      <c r="P230" s="251">
        <f t="shared" si="17"/>
        <v>0</v>
      </c>
    </row>
    <row r="231" spans="2:16" ht="15.9" hidden="1" x14ac:dyDescent="0.4">
      <c r="B231" s="208" t="s">
        <v>27</v>
      </c>
      <c r="C231" s="180" t="s">
        <v>48</v>
      </c>
      <c r="D231" s="178">
        <v>2432</v>
      </c>
      <c r="E231" s="179" t="s">
        <v>47</v>
      </c>
      <c r="F231" s="254">
        <v>150000</v>
      </c>
      <c r="G231" s="254">
        <f>ROUNDDOWN(D231*F231,-3)</f>
        <v>364800000</v>
      </c>
      <c r="H231" s="178">
        <v>2432</v>
      </c>
      <c r="I231" s="179" t="s">
        <v>47</v>
      </c>
      <c r="J231" s="254">
        <v>150000</v>
      </c>
      <c r="K231" s="254">
        <f>ROUNDDOWN(H231*J231,-3)</f>
        <v>364800000</v>
      </c>
      <c r="L231" s="178">
        <v>2432</v>
      </c>
      <c r="M231" s="179" t="s">
        <v>47</v>
      </c>
      <c r="N231" s="254">
        <v>150000</v>
      </c>
      <c r="O231" s="254">
        <f>ROUNDDOWN(L231*N231,-3)</f>
        <v>364800000</v>
      </c>
      <c r="P231" s="251">
        <f t="shared" si="17"/>
        <v>0</v>
      </c>
    </row>
    <row r="232" spans="2:16" ht="15.9" hidden="1" x14ac:dyDescent="0.4">
      <c r="B232" s="208" t="s">
        <v>27</v>
      </c>
      <c r="C232" s="180" t="s">
        <v>175</v>
      </c>
      <c r="D232" s="178">
        <v>1</v>
      </c>
      <c r="E232" s="179" t="s">
        <v>38</v>
      </c>
      <c r="F232" s="254">
        <v>30800000</v>
      </c>
      <c r="G232" s="254">
        <f>ROUNDDOWN(D232*F232,-3)</f>
        <v>30800000</v>
      </c>
      <c r="H232" s="178">
        <v>1</v>
      </c>
      <c r="I232" s="179" t="s">
        <v>38</v>
      </c>
      <c r="J232" s="254">
        <v>30800000</v>
      </c>
      <c r="K232" s="254">
        <f>ROUNDDOWN(H232*J232,-3)</f>
        <v>30800000</v>
      </c>
      <c r="L232" s="178">
        <v>1</v>
      </c>
      <c r="M232" s="179" t="s">
        <v>38</v>
      </c>
      <c r="N232" s="254">
        <v>30800000</v>
      </c>
      <c r="O232" s="254">
        <f>ROUNDDOWN(L232*N232,-3)</f>
        <v>30800000</v>
      </c>
      <c r="P232" s="251">
        <f t="shared" si="17"/>
        <v>0</v>
      </c>
    </row>
    <row r="233" spans="2:16" ht="15.9" x14ac:dyDescent="0.4">
      <c r="B233" s="208"/>
      <c r="C233" s="180" t="s">
        <v>76</v>
      </c>
      <c r="D233" s="178">
        <v>1</v>
      </c>
      <c r="E233" s="179" t="s">
        <v>38</v>
      </c>
      <c r="F233" s="254">
        <v>114180000</v>
      </c>
      <c r="G233" s="254">
        <f>ROUNDDOWN(D233*F233,-3)</f>
        <v>114180000</v>
      </c>
      <c r="H233" s="178">
        <v>1</v>
      </c>
      <c r="I233" s="179" t="s">
        <v>38</v>
      </c>
      <c r="J233" s="254">
        <v>114180000</v>
      </c>
      <c r="K233" s="254">
        <f>ROUNDDOWN(H233*J233,-3)</f>
        <v>114180000</v>
      </c>
      <c r="L233" s="178">
        <v>1</v>
      </c>
      <c r="M233" s="179" t="s">
        <v>38</v>
      </c>
      <c r="N233" s="254">
        <f>114180000-50000000</f>
        <v>64180000</v>
      </c>
      <c r="O233" s="254">
        <f>ROUNDDOWN(L233*N233,-3)</f>
        <v>64180000</v>
      </c>
      <c r="P233" s="251">
        <f t="shared" si="17"/>
        <v>50000000</v>
      </c>
    </row>
    <row r="234" spans="2:16" ht="15.9" hidden="1" x14ac:dyDescent="0.4">
      <c r="B234" s="208">
        <v>525112</v>
      </c>
      <c r="C234" s="180" t="s">
        <v>97</v>
      </c>
      <c r="D234" s="178"/>
      <c r="E234" s="179"/>
      <c r="F234" s="180"/>
      <c r="G234" s="254">
        <f>SUM(G235:G238)</f>
        <v>661748000</v>
      </c>
      <c r="H234" s="178"/>
      <c r="I234" s="179"/>
      <c r="J234" s="180"/>
      <c r="K234" s="254">
        <f>SUM(K235:K238)</f>
        <v>661748000</v>
      </c>
      <c r="L234" s="178"/>
      <c r="M234" s="179"/>
      <c r="N234" s="180"/>
      <c r="O234" s="254">
        <f>SUM(O235:O238)</f>
        <v>661748000</v>
      </c>
      <c r="P234" s="251">
        <f t="shared" si="17"/>
        <v>0</v>
      </c>
    </row>
    <row r="235" spans="2:16" ht="15.9" hidden="1" x14ac:dyDescent="0.4">
      <c r="B235" s="208" t="s">
        <v>27</v>
      </c>
      <c r="C235" s="180" t="s">
        <v>176</v>
      </c>
      <c r="D235" s="178">
        <v>1</v>
      </c>
      <c r="E235" s="179" t="s">
        <v>38</v>
      </c>
      <c r="F235" s="254">
        <v>518024000</v>
      </c>
      <c r="G235" s="254">
        <f>D235*F235</f>
        <v>518024000</v>
      </c>
      <c r="H235" s="178">
        <v>1</v>
      </c>
      <c r="I235" s="179" t="s">
        <v>38</v>
      </c>
      <c r="J235" s="254">
        <v>518024000</v>
      </c>
      <c r="K235" s="254">
        <f>H235*J235</f>
        <v>518024000</v>
      </c>
      <c r="L235" s="178">
        <v>1</v>
      </c>
      <c r="M235" s="179" t="s">
        <v>38</v>
      </c>
      <c r="N235" s="254">
        <v>518024000</v>
      </c>
      <c r="O235" s="254">
        <f>L235*N235</f>
        <v>518024000</v>
      </c>
      <c r="P235" s="251">
        <f t="shared" si="17"/>
        <v>0</v>
      </c>
    </row>
    <row r="236" spans="2:16" ht="15.9" hidden="1" x14ac:dyDescent="0.4">
      <c r="B236" s="208" t="s">
        <v>27</v>
      </c>
      <c r="C236" s="180" t="s">
        <v>177</v>
      </c>
      <c r="D236" s="178">
        <v>96</v>
      </c>
      <c r="E236" s="179" t="s">
        <v>40</v>
      </c>
      <c r="F236" s="254">
        <v>500000</v>
      </c>
      <c r="G236" s="254">
        <f>ROUNDDOWN(D236*F236,-3)</f>
        <v>48000000</v>
      </c>
      <c r="H236" s="178">
        <v>96</v>
      </c>
      <c r="I236" s="179" t="s">
        <v>40</v>
      </c>
      <c r="J236" s="254">
        <v>500000</v>
      </c>
      <c r="K236" s="254">
        <f>ROUNDDOWN(H236*J236,-3)</f>
        <v>48000000</v>
      </c>
      <c r="L236" s="178">
        <v>96</v>
      </c>
      <c r="M236" s="179" t="s">
        <v>40</v>
      </c>
      <c r="N236" s="254">
        <v>500000</v>
      </c>
      <c r="O236" s="254">
        <f>ROUNDDOWN(L236*N236,-3)</f>
        <v>48000000</v>
      </c>
      <c r="P236" s="251">
        <f t="shared" si="17"/>
        <v>0</v>
      </c>
    </row>
    <row r="237" spans="2:16" ht="15.9" hidden="1" x14ac:dyDescent="0.4">
      <c r="B237" s="208" t="s">
        <v>27</v>
      </c>
      <c r="C237" s="180" t="s">
        <v>178</v>
      </c>
      <c r="D237" s="178">
        <v>96</v>
      </c>
      <c r="E237" s="179" t="s">
        <v>40</v>
      </c>
      <c r="F237" s="254">
        <v>500000</v>
      </c>
      <c r="G237" s="254">
        <f>ROUNDDOWN(D237*F237,-3)</f>
        <v>48000000</v>
      </c>
      <c r="H237" s="178">
        <v>96</v>
      </c>
      <c r="I237" s="179" t="s">
        <v>40</v>
      </c>
      <c r="J237" s="254">
        <v>500000</v>
      </c>
      <c r="K237" s="254">
        <f>ROUNDDOWN(H237*J237,-3)</f>
        <v>48000000</v>
      </c>
      <c r="L237" s="178">
        <v>96</v>
      </c>
      <c r="M237" s="179" t="s">
        <v>40</v>
      </c>
      <c r="N237" s="254">
        <v>500000</v>
      </c>
      <c r="O237" s="254">
        <f>ROUNDDOWN(L237*N237,-3)</f>
        <v>48000000</v>
      </c>
      <c r="P237" s="251">
        <f t="shared" si="17"/>
        <v>0</v>
      </c>
    </row>
    <row r="238" spans="2:16" ht="15.9" hidden="1" x14ac:dyDescent="0.4">
      <c r="B238" s="208" t="s">
        <v>27</v>
      </c>
      <c r="C238" s="180" t="s">
        <v>182</v>
      </c>
      <c r="D238" s="178">
        <v>1</v>
      </c>
      <c r="E238" s="179" t="s">
        <v>38</v>
      </c>
      <c r="F238" s="254">
        <v>47724000</v>
      </c>
      <c r="G238" s="254">
        <f>ROUNDDOWN(D238*F238,-3)</f>
        <v>47724000</v>
      </c>
      <c r="H238" s="178">
        <v>1</v>
      </c>
      <c r="I238" s="179" t="s">
        <v>38</v>
      </c>
      <c r="J238" s="254">
        <v>47724000</v>
      </c>
      <c r="K238" s="254">
        <f>ROUNDDOWN(H238*J238,-3)</f>
        <v>47724000</v>
      </c>
      <c r="L238" s="178">
        <v>1</v>
      </c>
      <c r="M238" s="179" t="s">
        <v>38</v>
      </c>
      <c r="N238" s="254">
        <v>47724000</v>
      </c>
      <c r="O238" s="254">
        <f>ROUNDDOWN(L238*N238,-3)</f>
        <v>47724000</v>
      </c>
      <c r="P238" s="251">
        <f t="shared" si="17"/>
        <v>0</v>
      </c>
    </row>
    <row r="239" spans="2:16" ht="15.9" x14ac:dyDescent="0.4">
      <c r="B239" s="268" t="s">
        <v>183</v>
      </c>
      <c r="C239" s="180" t="s">
        <v>184</v>
      </c>
      <c r="D239" s="269">
        <f>D240</f>
        <v>96</v>
      </c>
      <c r="E239" s="270" t="s">
        <v>171</v>
      </c>
      <c r="F239" s="254">
        <v>0</v>
      </c>
      <c r="G239" s="254">
        <f>G240</f>
        <v>1021648000</v>
      </c>
      <c r="H239" s="269">
        <f>H240</f>
        <v>96</v>
      </c>
      <c r="I239" s="270" t="s">
        <v>171</v>
      </c>
      <c r="J239" s="254">
        <v>0</v>
      </c>
      <c r="K239" s="254">
        <f>K240</f>
        <v>1021648000</v>
      </c>
      <c r="L239" s="269">
        <f>L240</f>
        <v>96</v>
      </c>
      <c r="M239" s="270" t="s">
        <v>171</v>
      </c>
      <c r="N239" s="254">
        <v>0</v>
      </c>
      <c r="O239" s="254">
        <f>O240</f>
        <v>971648000</v>
      </c>
      <c r="P239" s="251">
        <f t="shared" si="17"/>
        <v>50000000</v>
      </c>
    </row>
    <row r="240" spans="2:16" ht="15.9" x14ac:dyDescent="0.4">
      <c r="B240" s="208" t="s">
        <v>34</v>
      </c>
      <c r="C240" s="180" t="s">
        <v>185</v>
      </c>
      <c r="D240" s="269">
        <v>96</v>
      </c>
      <c r="E240" s="270" t="s">
        <v>171</v>
      </c>
      <c r="F240" s="254">
        <v>0</v>
      </c>
      <c r="G240" s="254">
        <f>G241+G246</f>
        <v>1021648000</v>
      </c>
      <c r="H240" s="269">
        <v>96</v>
      </c>
      <c r="I240" s="270" t="s">
        <v>171</v>
      </c>
      <c r="J240" s="254">
        <v>0</v>
      </c>
      <c r="K240" s="254">
        <f>K241+K246</f>
        <v>1021648000</v>
      </c>
      <c r="L240" s="269">
        <v>96</v>
      </c>
      <c r="M240" s="270" t="s">
        <v>171</v>
      </c>
      <c r="N240" s="254">
        <v>0</v>
      </c>
      <c r="O240" s="254">
        <f>O241+O246</f>
        <v>971648000</v>
      </c>
      <c r="P240" s="251">
        <f t="shared" si="17"/>
        <v>50000000</v>
      </c>
    </row>
    <row r="241" spans="2:16" ht="15.9" hidden="1" x14ac:dyDescent="0.4">
      <c r="B241" s="208">
        <v>525111</v>
      </c>
      <c r="C241" s="180" t="s">
        <v>174</v>
      </c>
      <c r="D241" s="178"/>
      <c r="E241" s="179"/>
      <c r="F241" s="180"/>
      <c r="G241" s="254">
        <f>SUM(G242:G245)</f>
        <v>390400000</v>
      </c>
      <c r="H241" s="178"/>
      <c r="I241" s="179"/>
      <c r="J241" s="180"/>
      <c r="K241" s="254">
        <f>SUM(K242:K245)</f>
        <v>390400000</v>
      </c>
      <c r="L241" s="178"/>
      <c r="M241" s="179"/>
      <c r="N241" s="180"/>
      <c r="O241" s="254">
        <f>SUM(O242:O245)</f>
        <v>340400000</v>
      </c>
      <c r="P241" s="251">
        <f t="shared" si="17"/>
        <v>50000000</v>
      </c>
    </row>
    <row r="242" spans="2:16" ht="15.9" hidden="1" x14ac:dyDescent="0.4">
      <c r="B242" s="208" t="s">
        <v>27</v>
      </c>
      <c r="C242" s="180" t="s">
        <v>46</v>
      </c>
      <c r="D242" s="178">
        <v>308</v>
      </c>
      <c r="E242" s="179" t="s">
        <v>47</v>
      </c>
      <c r="F242" s="254">
        <v>150000</v>
      </c>
      <c r="G242" s="254">
        <f>ROUNDDOWN(D242*F242,-3)</f>
        <v>46200000</v>
      </c>
      <c r="H242" s="178">
        <v>308</v>
      </c>
      <c r="I242" s="179" t="s">
        <v>47</v>
      </c>
      <c r="J242" s="254">
        <v>150000</v>
      </c>
      <c r="K242" s="254">
        <f>ROUNDDOWN(H242*J242,-3)</f>
        <v>46200000</v>
      </c>
      <c r="L242" s="178">
        <v>308</v>
      </c>
      <c r="M242" s="179" t="s">
        <v>47</v>
      </c>
      <c r="N242" s="254">
        <v>150000</v>
      </c>
      <c r="O242" s="254">
        <f>ROUNDDOWN(L242*N242,-3)</f>
        <v>46200000</v>
      </c>
      <c r="P242" s="251">
        <f t="shared" si="17"/>
        <v>0</v>
      </c>
    </row>
    <row r="243" spans="2:16" ht="15.9" hidden="1" x14ac:dyDescent="0.4">
      <c r="B243" s="208" t="s">
        <v>27</v>
      </c>
      <c r="C243" s="180" t="s">
        <v>48</v>
      </c>
      <c r="D243" s="178">
        <v>1424</v>
      </c>
      <c r="E243" s="179" t="s">
        <v>47</v>
      </c>
      <c r="F243" s="254">
        <v>150000</v>
      </c>
      <c r="G243" s="254">
        <f>ROUNDDOWN(D243*F243,-3)</f>
        <v>213600000</v>
      </c>
      <c r="H243" s="178">
        <v>1424</v>
      </c>
      <c r="I243" s="179" t="s">
        <v>47</v>
      </c>
      <c r="J243" s="254">
        <v>150000</v>
      </c>
      <c r="K243" s="254">
        <f>ROUNDDOWN(H243*J243,-3)</f>
        <v>213600000</v>
      </c>
      <c r="L243" s="178">
        <v>1424</v>
      </c>
      <c r="M243" s="179" t="s">
        <v>47</v>
      </c>
      <c r="N243" s="254">
        <v>150000</v>
      </c>
      <c r="O243" s="254">
        <f>ROUNDDOWN(L243*N243,-3)</f>
        <v>213600000</v>
      </c>
      <c r="P243" s="251">
        <f t="shared" si="17"/>
        <v>0</v>
      </c>
    </row>
    <row r="244" spans="2:16" ht="15.9" hidden="1" x14ac:dyDescent="0.4">
      <c r="B244" s="208" t="s">
        <v>27</v>
      </c>
      <c r="C244" s="180" t="s">
        <v>175</v>
      </c>
      <c r="D244" s="178">
        <v>1</v>
      </c>
      <c r="E244" s="179" t="s">
        <v>38</v>
      </c>
      <c r="F244" s="254">
        <v>26180000</v>
      </c>
      <c r="G244" s="254">
        <f>ROUNDDOWN(D244*F244,-3)</f>
        <v>26180000</v>
      </c>
      <c r="H244" s="178">
        <v>1</v>
      </c>
      <c r="I244" s="179" t="s">
        <v>38</v>
      </c>
      <c r="J244" s="254">
        <v>26180000</v>
      </c>
      <c r="K244" s="254">
        <f>ROUNDDOWN(H244*J244,-3)</f>
        <v>26180000</v>
      </c>
      <c r="L244" s="178">
        <v>1</v>
      </c>
      <c r="M244" s="179" t="s">
        <v>38</v>
      </c>
      <c r="N244" s="254">
        <v>26180000</v>
      </c>
      <c r="O244" s="254">
        <f>ROUNDDOWN(L244*N244,-3)</f>
        <v>26180000</v>
      </c>
      <c r="P244" s="251">
        <f t="shared" si="17"/>
        <v>0</v>
      </c>
    </row>
    <row r="245" spans="2:16" ht="15.9" x14ac:dyDescent="0.4">
      <c r="B245" s="208"/>
      <c r="C245" s="180" t="s">
        <v>76</v>
      </c>
      <c r="D245" s="178">
        <v>1</v>
      </c>
      <c r="E245" s="179" t="s">
        <v>38</v>
      </c>
      <c r="F245" s="254">
        <v>104420000</v>
      </c>
      <c r="G245" s="254">
        <f>ROUNDDOWN(D245*F245,-3)</f>
        <v>104420000</v>
      </c>
      <c r="H245" s="178">
        <v>1</v>
      </c>
      <c r="I245" s="179" t="s">
        <v>38</v>
      </c>
      <c r="J245" s="254">
        <v>104420000</v>
      </c>
      <c r="K245" s="254">
        <f>ROUNDDOWN(H245*J245,-3)</f>
        <v>104420000</v>
      </c>
      <c r="L245" s="178">
        <v>1</v>
      </c>
      <c r="M245" s="179" t="s">
        <v>38</v>
      </c>
      <c r="N245" s="254">
        <f>104420000-50000000</f>
        <v>54420000</v>
      </c>
      <c r="O245" s="254">
        <f>ROUNDDOWN(L245*N245,-3)</f>
        <v>54420000</v>
      </c>
      <c r="P245" s="251">
        <f t="shared" si="17"/>
        <v>50000000</v>
      </c>
    </row>
    <row r="246" spans="2:16" ht="15.9" hidden="1" x14ac:dyDescent="0.4">
      <c r="B246" s="208">
        <v>525112</v>
      </c>
      <c r="C246" s="180" t="s">
        <v>97</v>
      </c>
      <c r="D246" s="178"/>
      <c r="E246" s="179"/>
      <c r="F246" s="180"/>
      <c r="G246" s="254">
        <f>SUM(G247:G250)</f>
        <v>631248000</v>
      </c>
      <c r="H246" s="178"/>
      <c r="I246" s="179"/>
      <c r="J246" s="180"/>
      <c r="K246" s="254">
        <f>SUM(K247:K250)</f>
        <v>631248000</v>
      </c>
      <c r="L246" s="178"/>
      <c r="M246" s="179"/>
      <c r="N246" s="180"/>
      <c r="O246" s="254">
        <f>SUM(O247:O250)</f>
        <v>631248000</v>
      </c>
      <c r="P246" s="251">
        <f t="shared" si="17"/>
        <v>0</v>
      </c>
    </row>
    <row r="247" spans="2:16" ht="15.9" hidden="1" x14ac:dyDescent="0.4">
      <c r="B247" s="208" t="s">
        <v>27</v>
      </c>
      <c r="C247" s="180" t="s">
        <v>176</v>
      </c>
      <c r="D247" s="178">
        <v>1</v>
      </c>
      <c r="E247" s="179" t="s">
        <v>38</v>
      </c>
      <c r="F247" s="254">
        <v>501544000</v>
      </c>
      <c r="G247" s="254">
        <f>ROUNDDOWN(D247*F247,-3)</f>
        <v>501544000</v>
      </c>
      <c r="H247" s="178">
        <v>1</v>
      </c>
      <c r="I247" s="179" t="s">
        <v>38</v>
      </c>
      <c r="J247" s="254">
        <v>501544000</v>
      </c>
      <c r="K247" s="254">
        <f>ROUNDDOWN(H247*J247,-3)</f>
        <v>501544000</v>
      </c>
      <c r="L247" s="178">
        <v>1</v>
      </c>
      <c r="M247" s="179" t="s">
        <v>38</v>
      </c>
      <c r="N247" s="254">
        <v>501544000</v>
      </c>
      <c r="O247" s="254">
        <f>ROUNDDOWN(L247*N247,-3)</f>
        <v>501544000</v>
      </c>
      <c r="P247" s="251">
        <f t="shared" si="17"/>
        <v>0</v>
      </c>
    </row>
    <row r="248" spans="2:16" ht="15.9" hidden="1" x14ac:dyDescent="0.4">
      <c r="B248" s="208" t="s">
        <v>27</v>
      </c>
      <c r="C248" s="180" t="s">
        <v>177</v>
      </c>
      <c r="D248" s="178">
        <v>96</v>
      </c>
      <c r="E248" s="179" t="s">
        <v>40</v>
      </c>
      <c r="F248" s="254">
        <v>500000</v>
      </c>
      <c r="G248" s="254">
        <f>ROUNDDOWN(D248*F248,-3)</f>
        <v>48000000</v>
      </c>
      <c r="H248" s="178">
        <v>96</v>
      </c>
      <c r="I248" s="179" t="s">
        <v>40</v>
      </c>
      <c r="J248" s="254">
        <v>500000</v>
      </c>
      <c r="K248" s="254">
        <f>ROUNDDOWN(H248*J248,-3)</f>
        <v>48000000</v>
      </c>
      <c r="L248" s="178">
        <v>96</v>
      </c>
      <c r="M248" s="179" t="s">
        <v>40</v>
      </c>
      <c r="N248" s="254">
        <v>500000</v>
      </c>
      <c r="O248" s="254">
        <f>ROUNDDOWN(L248*N248,-3)</f>
        <v>48000000</v>
      </c>
      <c r="P248" s="251">
        <f t="shared" si="17"/>
        <v>0</v>
      </c>
    </row>
    <row r="249" spans="2:16" ht="15.9" hidden="1" x14ac:dyDescent="0.4">
      <c r="B249" s="208" t="s">
        <v>27</v>
      </c>
      <c r="C249" s="180" t="s">
        <v>178</v>
      </c>
      <c r="D249" s="178">
        <v>96</v>
      </c>
      <c r="E249" s="179" t="s">
        <v>40</v>
      </c>
      <c r="F249" s="254">
        <v>500000</v>
      </c>
      <c r="G249" s="254">
        <f>ROUNDDOWN(D249*F249,-3)</f>
        <v>48000000</v>
      </c>
      <c r="H249" s="178">
        <v>96</v>
      </c>
      <c r="I249" s="179" t="s">
        <v>40</v>
      </c>
      <c r="J249" s="254">
        <v>500000</v>
      </c>
      <c r="K249" s="254">
        <f>ROUNDDOWN(H249*J249,-3)</f>
        <v>48000000</v>
      </c>
      <c r="L249" s="178">
        <v>96</v>
      </c>
      <c r="M249" s="179" t="s">
        <v>40</v>
      </c>
      <c r="N249" s="254">
        <v>500000</v>
      </c>
      <c r="O249" s="254">
        <f>ROUNDDOWN(L249*N249,-3)</f>
        <v>48000000</v>
      </c>
      <c r="P249" s="251">
        <f t="shared" si="17"/>
        <v>0</v>
      </c>
    </row>
    <row r="250" spans="2:16" ht="15.9" hidden="1" x14ac:dyDescent="0.4">
      <c r="B250" s="208" t="s">
        <v>27</v>
      </c>
      <c r="C250" s="180" t="s">
        <v>182</v>
      </c>
      <c r="D250" s="178">
        <v>1</v>
      </c>
      <c r="E250" s="179" t="s">
        <v>38</v>
      </c>
      <c r="F250" s="254">
        <v>33704000</v>
      </c>
      <c r="G250" s="254">
        <f>ROUNDDOWN(D250*F250,-3)</f>
        <v>33704000</v>
      </c>
      <c r="H250" s="178">
        <v>1</v>
      </c>
      <c r="I250" s="179" t="s">
        <v>38</v>
      </c>
      <c r="J250" s="254">
        <v>33704000</v>
      </c>
      <c r="K250" s="254">
        <f>ROUNDDOWN(H250*J250,-3)</f>
        <v>33704000</v>
      </c>
      <c r="L250" s="178">
        <v>1</v>
      </c>
      <c r="M250" s="179" t="s">
        <v>38</v>
      </c>
      <c r="N250" s="254">
        <v>33704000</v>
      </c>
      <c r="O250" s="254">
        <f>ROUNDDOWN(L250*N250,-3)</f>
        <v>33704000</v>
      </c>
      <c r="P250" s="251">
        <f t="shared" si="17"/>
        <v>0</v>
      </c>
    </row>
    <row r="251" spans="2:16" ht="15.9" hidden="1" x14ac:dyDescent="0.4">
      <c r="B251" s="268" t="s">
        <v>186</v>
      </c>
      <c r="C251" s="180" t="s">
        <v>187</v>
      </c>
      <c r="D251" s="269">
        <f>D252</f>
        <v>96</v>
      </c>
      <c r="E251" s="270" t="s">
        <v>171</v>
      </c>
      <c r="F251" s="254">
        <v>0</v>
      </c>
      <c r="G251" s="254">
        <f>G252</f>
        <v>908608000</v>
      </c>
      <c r="H251" s="269">
        <f>H252</f>
        <v>96</v>
      </c>
      <c r="I251" s="270" t="s">
        <v>171</v>
      </c>
      <c r="J251" s="254">
        <v>0</v>
      </c>
      <c r="K251" s="254">
        <f>K252</f>
        <v>908608000</v>
      </c>
      <c r="L251" s="269">
        <f>L252</f>
        <v>96</v>
      </c>
      <c r="M251" s="270" t="s">
        <v>171</v>
      </c>
      <c r="N251" s="254">
        <v>0</v>
      </c>
      <c r="O251" s="254">
        <f>O252</f>
        <v>908608000</v>
      </c>
      <c r="P251" s="251">
        <f t="shared" si="17"/>
        <v>0</v>
      </c>
    </row>
    <row r="252" spans="2:16" ht="15.9" hidden="1" x14ac:dyDescent="0.4">
      <c r="B252" s="208" t="s">
        <v>34</v>
      </c>
      <c r="C252" s="180" t="s">
        <v>188</v>
      </c>
      <c r="D252" s="269">
        <v>96</v>
      </c>
      <c r="E252" s="270" t="s">
        <v>171</v>
      </c>
      <c r="F252" s="254">
        <v>0</v>
      </c>
      <c r="G252" s="254">
        <f>G253+G258</f>
        <v>908608000</v>
      </c>
      <c r="H252" s="269">
        <v>96</v>
      </c>
      <c r="I252" s="270" t="s">
        <v>171</v>
      </c>
      <c r="J252" s="254">
        <v>0</v>
      </c>
      <c r="K252" s="254">
        <f>K253+K258</f>
        <v>908608000</v>
      </c>
      <c r="L252" s="269">
        <v>96</v>
      </c>
      <c r="M252" s="270" t="s">
        <v>171</v>
      </c>
      <c r="N252" s="254">
        <v>0</v>
      </c>
      <c r="O252" s="254">
        <f>O253+O258</f>
        <v>908608000</v>
      </c>
      <c r="P252" s="251">
        <f t="shared" si="17"/>
        <v>0</v>
      </c>
    </row>
    <row r="253" spans="2:16" ht="15.9" hidden="1" x14ac:dyDescent="0.4">
      <c r="B253" s="208">
        <v>525111</v>
      </c>
      <c r="C253" s="180" t="s">
        <v>174</v>
      </c>
      <c r="D253" s="178"/>
      <c r="E253" s="179"/>
      <c r="F253" s="180"/>
      <c r="G253" s="254">
        <f>SUM(G254:G257)</f>
        <v>379240000</v>
      </c>
      <c r="H253" s="178"/>
      <c r="I253" s="179"/>
      <c r="J253" s="180"/>
      <c r="K253" s="254">
        <f>SUM(K254:K257)</f>
        <v>379240000</v>
      </c>
      <c r="L253" s="178"/>
      <c r="M253" s="179"/>
      <c r="N253" s="180"/>
      <c r="O253" s="254">
        <f>SUM(O254:O257)</f>
        <v>379240000</v>
      </c>
      <c r="P253" s="251">
        <f t="shared" si="17"/>
        <v>0</v>
      </c>
    </row>
    <row r="254" spans="2:16" ht="15.9" hidden="1" x14ac:dyDescent="0.4">
      <c r="B254" s="208" t="s">
        <v>27</v>
      </c>
      <c r="C254" s="180" t="s">
        <v>46</v>
      </c>
      <c r="D254" s="178">
        <v>320</v>
      </c>
      <c r="E254" s="179" t="s">
        <v>47</v>
      </c>
      <c r="F254" s="254">
        <v>150000</v>
      </c>
      <c r="G254" s="254">
        <f>ROUNDDOWN(D254*F254,-3)</f>
        <v>48000000</v>
      </c>
      <c r="H254" s="178">
        <v>320</v>
      </c>
      <c r="I254" s="179" t="s">
        <v>47</v>
      </c>
      <c r="J254" s="254">
        <v>150000</v>
      </c>
      <c r="K254" s="254">
        <f>ROUNDDOWN(H254*J254,-3)</f>
        <v>48000000</v>
      </c>
      <c r="L254" s="178">
        <v>320</v>
      </c>
      <c r="M254" s="179" t="s">
        <v>47</v>
      </c>
      <c r="N254" s="254">
        <v>150000</v>
      </c>
      <c r="O254" s="254">
        <f>ROUNDDOWN(L254*N254,-3)</f>
        <v>48000000</v>
      </c>
      <c r="P254" s="251">
        <f t="shared" si="17"/>
        <v>0</v>
      </c>
    </row>
    <row r="255" spans="2:16" ht="15.9" hidden="1" x14ac:dyDescent="0.4">
      <c r="B255" s="208" t="s">
        <v>27</v>
      </c>
      <c r="C255" s="180" t="s">
        <v>48</v>
      </c>
      <c r="D255" s="178">
        <v>1464</v>
      </c>
      <c r="E255" s="179" t="s">
        <v>47</v>
      </c>
      <c r="F255" s="254">
        <v>150000</v>
      </c>
      <c r="G255" s="254">
        <f>ROUNDDOWN(D255*F255,-3)</f>
        <v>219600000</v>
      </c>
      <c r="H255" s="178">
        <v>1464</v>
      </c>
      <c r="I255" s="179" t="s">
        <v>47</v>
      </c>
      <c r="J255" s="254">
        <v>150000</v>
      </c>
      <c r="K255" s="254">
        <f>ROUNDDOWN(H255*J255,-3)</f>
        <v>219600000</v>
      </c>
      <c r="L255" s="178">
        <v>1464</v>
      </c>
      <c r="M255" s="179" t="s">
        <v>47</v>
      </c>
      <c r="N255" s="254">
        <v>150000</v>
      </c>
      <c r="O255" s="254">
        <f>ROUNDDOWN(L255*N255,-3)</f>
        <v>219600000</v>
      </c>
      <c r="P255" s="251">
        <f t="shared" si="17"/>
        <v>0</v>
      </c>
    </row>
    <row r="256" spans="2:16" ht="15.9" hidden="1" x14ac:dyDescent="0.4">
      <c r="B256" s="208" t="s">
        <v>27</v>
      </c>
      <c r="C256" s="180" t="s">
        <v>175</v>
      </c>
      <c r="D256" s="178">
        <v>1</v>
      </c>
      <c r="E256" s="179" t="s">
        <v>38</v>
      </c>
      <c r="F256" s="254">
        <v>20020000</v>
      </c>
      <c r="G256" s="254">
        <f>ROUNDDOWN(D256*F256,-3)</f>
        <v>20020000</v>
      </c>
      <c r="H256" s="178">
        <v>1</v>
      </c>
      <c r="I256" s="179" t="s">
        <v>38</v>
      </c>
      <c r="J256" s="254">
        <v>20020000</v>
      </c>
      <c r="K256" s="254">
        <f>ROUNDDOWN(H256*J256,-3)</f>
        <v>20020000</v>
      </c>
      <c r="L256" s="178">
        <v>1</v>
      </c>
      <c r="M256" s="179" t="s">
        <v>38</v>
      </c>
      <c r="N256" s="254">
        <v>20020000</v>
      </c>
      <c r="O256" s="254">
        <f>ROUNDDOWN(L256*N256,-3)</f>
        <v>20020000</v>
      </c>
      <c r="P256" s="251">
        <f t="shared" si="17"/>
        <v>0</v>
      </c>
    </row>
    <row r="257" spans="2:16" ht="15.9" hidden="1" x14ac:dyDescent="0.4">
      <c r="B257" s="208"/>
      <c r="C257" s="180" t="s">
        <v>76</v>
      </c>
      <c r="D257" s="178">
        <v>1</v>
      </c>
      <c r="E257" s="179" t="s">
        <v>38</v>
      </c>
      <c r="F257" s="254">
        <v>91620000</v>
      </c>
      <c r="G257" s="254">
        <f>ROUNDDOWN(D257*F257,-3)</f>
        <v>91620000</v>
      </c>
      <c r="H257" s="178">
        <v>1</v>
      </c>
      <c r="I257" s="179" t="s">
        <v>38</v>
      </c>
      <c r="J257" s="254">
        <v>91620000</v>
      </c>
      <c r="K257" s="254">
        <f>ROUNDDOWN(H257*J257,-3)</f>
        <v>91620000</v>
      </c>
      <c r="L257" s="178">
        <v>1</v>
      </c>
      <c r="M257" s="179" t="s">
        <v>38</v>
      </c>
      <c r="N257" s="254">
        <v>91620000</v>
      </c>
      <c r="O257" s="254">
        <f>ROUNDDOWN(L257*N257,-3)</f>
        <v>91620000</v>
      </c>
      <c r="P257" s="251">
        <f t="shared" si="17"/>
        <v>0</v>
      </c>
    </row>
    <row r="258" spans="2:16" ht="15.9" hidden="1" x14ac:dyDescent="0.4">
      <c r="B258" s="208">
        <v>525112</v>
      </c>
      <c r="C258" s="180" t="s">
        <v>97</v>
      </c>
      <c r="D258" s="178"/>
      <c r="E258" s="179"/>
      <c r="F258" s="180"/>
      <c r="G258" s="254">
        <f>SUM(G259:G262)</f>
        <v>529368000</v>
      </c>
      <c r="H258" s="178"/>
      <c r="I258" s="179"/>
      <c r="J258" s="180"/>
      <c r="K258" s="254">
        <f>SUM(K259:K262)</f>
        <v>529368000</v>
      </c>
      <c r="L258" s="178"/>
      <c r="M258" s="179"/>
      <c r="N258" s="180"/>
      <c r="O258" s="254">
        <f>SUM(O259:O262)</f>
        <v>529368000</v>
      </c>
      <c r="P258" s="251">
        <f t="shared" si="17"/>
        <v>0</v>
      </c>
    </row>
    <row r="259" spans="2:16" ht="15.9" hidden="1" x14ac:dyDescent="0.4">
      <c r="B259" s="208" t="s">
        <v>27</v>
      </c>
      <c r="C259" s="180" t="s">
        <v>176</v>
      </c>
      <c r="D259" s="178">
        <v>1</v>
      </c>
      <c r="E259" s="179" t="s">
        <v>38</v>
      </c>
      <c r="F259" s="254">
        <v>393704000</v>
      </c>
      <c r="G259" s="254">
        <f>ROUNDDOWN(D259*F259,-3)</f>
        <v>393704000</v>
      </c>
      <c r="H259" s="178">
        <v>1</v>
      </c>
      <c r="I259" s="179" t="s">
        <v>38</v>
      </c>
      <c r="J259" s="254">
        <v>393704000</v>
      </c>
      <c r="K259" s="254">
        <f>ROUNDDOWN(H259*J259,-3)</f>
        <v>393704000</v>
      </c>
      <c r="L259" s="178">
        <v>1</v>
      </c>
      <c r="M259" s="179" t="s">
        <v>38</v>
      </c>
      <c r="N259" s="254">
        <v>393704000</v>
      </c>
      <c r="O259" s="254">
        <f>ROUNDDOWN(L259*N259,-3)</f>
        <v>393704000</v>
      </c>
      <c r="P259" s="251">
        <f t="shared" si="17"/>
        <v>0</v>
      </c>
    </row>
    <row r="260" spans="2:16" ht="15.9" hidden="1" x14ac:dyDescent="0.4">
      <c r="B260" s="208" t="s">
        <v>27</v>
      </c>
      <c r="C260" s="180" t="s">
        <v>177</v>
      </c>
      <c r="D260" s="178">
        <v>96</v>
      </c>
      <c r="E260" s="179" t="s">
        <v>40</v>
      </c>
      <c r="F260" s="254">
        <v>500000</v>
      </c>
      <c r="G260" s="254">
        <f>ROUNDDOWN(D260*F260,-3)</f>
        <v>48000000</v>
      </c>
      <c r="H260" s="178">
        <v>96</v>
      </c>
      <c r="I260" s="179" t="s">
        <v>40</v>
      </c>
      <c r="J260" s="254">
        <v>500000</v>
      </c>
      <c r="K260" s="254">
        <f>ROUNDDOWN(H260*J260,-3)</f>
        <v>48000000</v>
      </c>
      <c r="L260" s="178">
        <v>96</v>
      </c>
      <c r="M260" s="179" t="s">
        <v>40</v>
      </c>
      <c r="N260" s="254">
        <v>500000</v>
      </c>
      <c r="O260" s="254">
        <f>ROUNDDOWN(L260*N260,-3)</f>
        <v>48000000</v>
      </c>
      <c r="P260" s="251">
        <f t="shared" si="17"/>
        <v>0</v>
      </c>
    </row>
    <row r="261" spans="2:16" ht="15.9" hidden="1" x14ac:dyDescent="0.4">
      <c r="B261" s="208" t="s">
        <v>27</v>
      </c>
      <c r="C261" s="180" t="s">
        <v>178</v>
      </c>
      <c r="D261" s="178">
        <v>96</v>
      </c>
      <c r="E261" s="179" t="s">
        <v>40</v>
      </c>
      <c r="F261" s="254">
        <v>500000</v>
      </c>
      <c r="G261" s="254">
        <f>ROUNDDOWN(D261*F261,-3)</f>
        <v>48000000</v>
      </c>
      <c r="H261" s="178">
        <v>96</v>
      </c>
      <c r="I261" s="179" t="s">
        <v>40</v>
      </c>
      <c r="J261" s="254">
        <v>500000</v>
      </c>
      <c r="K261" s="254">
        <f>ROUNDDOWN(H261*J261,-3)</f>
        <v>48000000</v>
      </c>
      <c r="L261" s="178">
        <v>96</v>
      </c>
      <c r="M261" s="179" t="s">
        <v>40</v>
      </c>
      <c r="N261" s="254">
        <v>500000</v>
      </c>
      <c r="O261" s="254">
        <f>ROUNDDOWN(L261*N261,-3)</f>
        <v>48000000</v>
      </c>
      <c r="P261" s="251">
        <f t="shared" si="17"/>
        <v>0</v>
      </c>
    </row>
    <row r="262" spans="2:16" ht="15.9" hidden="1" x14ac:dyDescent="0.4">
      <c r="B262" s="208" t="s">
        <v>27</v>
      </c>
      <c r="C262" s="180" t="s">
        <v>182</v>
      </c>
      <c r="D262" s="178">
        <v>1</v>
      </c>
      <c r="E262" s="179" t="s">
        <v>38</v>
      </c>
      <c r="F262" s="254">
        <v>39664000</v>
      </c>
      <c r="G262" s="254">
        <f>ROUNDDOWN(D262*F262,-3)</f>
        <v>39664000</v>
      </c>
      <c r="H262" s="178">
        <v>1</v>
      </c>
      <c r="I262" s="179" t="s">
        <v>38</v>
      </c>
      <c r="J262" s="254">
        <v>39664000</v>
      </c>
      <c r="K262" s="254">
        <f>ROUNDDOWN(H262*J262,-3)</f>
        <v>39664000</v>
      </c>
      <c r="L262" s="178">
        <v>1</v>
      </c>
      <c r="M262" s="179" t="s">
        <v>38</v>
      </c>
      <c r="N262" s="254">
        <v>39664000</v>
      </c>
      <c r="O262" s="254">
        <f>ROUNDDOWN(L262*N262,-3)</f>
        <v>39664000</v>
      </c>
      <c r="P262" s="251">
        <f t="shared" si="17"/>
        <v>0</v>
      </c>
    </row>
    <row r="263" spans="2:16" ht="15.9" hidden="1" x14ac:dyDescent="0.4">
      <c r="B263" s="272"/>
      <c r="C263" s="266"/>
      <c r="D263" s="273"/>
      <c r="E263" s="274"/>
      <c r="F263" s="261"/>
      <c r="G263" s="261"/>
      <c r="H263" s="273"/>
      <c r="I263" s="274"/>
      <c r="J263" s="261"/>
      <c r="K263" s="261"/>
      <c r="L263" s="273"/>
      <c r="M263" s="274"/>
      <c r="N263" s="261"/>
      <c r="O263" s="261"/>
      <c r="P263" s="251">
        <f t="shared" ref="P263:P326" si="18">K263-O263</f>
        <v>0</v>
      </c>
    </row>
    <row r="264" spans="2:16" ht="15.9" hidden="1" x14ac:dyDescent="0.4">
      <c r="B264" s="268" t="s">
        <v>189</v>
      </c>
      <c r="C264" s="180" t="s">
        <v>190</v>
      </c>
      <c r="D264" s="269">
        <f>D265</f>
        <v>48</v>
      </c>
      <c r="E264" s="270" t="s">
        <v>171</v>
      </c>
      <c r="F264" s="254">
        <v>0</v>
      </c>
      <c r="G264" s="254">
        <f>G265</f>
        <v>639524000</v>
      </c>
      <c r="H264" s="269">
        <f>H265</f>
        <v>48</v>
      </c>
      <c r="I264" s="270" t="s">
        <v>171</v>
      </c>
      <c r="J264" s="254">
        <v>0</v>
      </c>
      <c r="K264" s="254">
        <f>K265</f>
        <v>639524000</v>
      </c>
      <c r="L264" s="269">
        <f>L265</f>
        <v>48</v>
      </c>
      <c r="M264" s="270" t="s">
        <v>171</v>
      </c>
      <c r="N264" s="254">
        <v>0</v>
      </c>
      <c r="O264" s="254">
        <f>O265</f>
        <v>639524000</v>
      </c>
      <c r="P264" s="251">
        <f t="shared" si="18"/>
        <v>0</v>
      </c>
    </row>
    <row r="265" spans="2:16" ht="15.9" hidden="1" x14ac:dyDescent="0.4">
      <c r="B265" s="208" t="s">
        <v>34</v>
      </c>
      <c r="C265" s="180" t="s">
        <v>191</v>
      </c>
      <c r="D265" s="269">
        <v>48</v>
      </c>
      <c r="E265" s="270" t="s">
        <v>171</v>
      </c>
      <c r="F265" s="254">
        <v>0</v>
      </c>
      <c r="G265" s="254">
        <f>G266+G271</f>
        <v>639524000</v>
      </c>
      <c r="H265" s="269">
        <v>48</v>
      </c>
      <c r="I265" s="270" t="s">
        <v>171</v>
      </c>
      <c r="J265" s="254">
        <v>0</v>
      </c>
      <c r="K265" s="254">
        <f>K266+K271</f>
        <v>639524000</v>
      </c>
      <c r="L265" s="269">
        <v>48</v>
      </c>
      <c r="M265" s="270" t="s">
        <v>171</v>
      </c>
      <c r="N265" s="254">
        <v>0</v>
      </c>
      <c r="O265" s="254">
        <f>O266+O271</f>
        <v>639524000</v>
      </c>
      <c r="P265" s="251">
        <f t="shared" si="18"/>
        <v>0</v>
      </c>
    </row>
    <row r="266" spans="2:16" ht="15.9" hidden="1" x14ac:dyDescent="0.4">
      <c r="B266" s="208">
        <v>525111</v>
      </c>
      <c r="C266" s="180" t="s">
        <v>174</v>
      </c>
      <c r="D266" s="178"/>
      <c r="E266" s="179"/>
      <c r="F266" s="180"/>
      <c r="G266" s="254">
        <f>SUM(G267:G270)</f>
        <v>363200000</v>
      </c>
      <c r="H266" s="178"/>
      <c r="I266" s="179"/>
      <c r="J266" s="180"/>
      <c r="K266" s="254">
        <f>SUM(K267:K270)</f>
        <v>363200000</v>
      </c>
      <c r="L266" s="178"/>
      <c r="M266" s="179"/>
      <c r="N266" s="180"/>
      <c r="O266" s="254">
        <f>SUM(O267:O270)</f>
        <v>363200000</v>
      </c>
      <c r="P266" s="251">
        <f t="shared" si="18"/>
        <v>0</v>
      </c>
    </row>
    <row r="267" spans="2:16" ht="15.9" hidden="1" x14ac:dyDescent="0.4">
      <c r="B267" s="208" t="s">
        <v>27</v>
      </c>
      <c r="C267" s="180" t="s">
        <v>46</v>
      </c>
      <c r="D267" s="178">
        <v>338</v>
      </c>
      <c r="E267" s="179" t="s">
        <v>47</v>
      </c>
      <c r="F267" s="254">
        <v>150000</v>
      </c>
      <c r="G267" s="254">
        <f>ROUNDDOWN(D267*F267,-3)</f>
        <v>50700000</v>
      </c>
      <c r="H267" s="178">
        <v>338</v>
      </c>
      <c r="I267" s="179" t="s">
        <v>47</v>
      </c>
      <c r="J267" s="254">
        <v>150000</v>
      </c>
      <c r="K267" s="254">
        <f>ROUNDDOWN(H267*J267,-3)</f>
        <v>50700000</v>
      </c>
      <c r="L267" s="178">
        <v>338</v>
      </c>
      <c r="M267" s="179" t="s">
        <v>47</v>
      </c>
      <c r="N267" s="254">
        <v>150000</v>
      </c>
      <c r="O267" s="254">
        <f>ROUNDDOWN(L267*N267,-3)</f>
        <v>50700000</v>
      </c>
      <c r="P267" s="251">
        <f t="shared" si="18"/>
        <v>0</v>
      </c>
    </row>
    <row r="268" spans="2:16" ht="15.9" hidden="1" x14ac:dyDescent="0.4">
      <c r="B268" s="208" t="s">
        <v>27</v>
      </c>
      <c r="C268" s="180" t="s">
        <v>48</v>
      </c>
      <c r="D268" s="178">
        <v>1584</v>
      </c>
      <c r="E268" s="179" t="s">
        <v>47</v>
      </c>
      <c r="F268" s="254">
        <v>150000</v>
      </c>
      <c r="G268" s="254">
        <f>ROUNDDOWN(D268*F268,-3)</f>
        <v>237600000</v>
      </c>
      <c r="H268" s="178">
        <v>1584</v>
      </c>
      <c r="I268" s="179" t="s">
        <v>47</v>
      </c>
      <c r="J268" s="254">
        <v>150000</v>
      </c>
      <c r="K268" s="254">
        <f>ROUNDDOWN(H268*J268,-3)</f>
        <v>237600000</v>
      </c>
      <c r="L268" s="178">
        <v>1584</v>
      </c>
      <c r="M268" s="179" t="s">
        <v>47</v>
      </c>
      <c r="N268" s="254">
        <v>150000</v>
      </c>
      <c r="O268" s="254">
        <f>ROUNDDOWN(L268*N268,-3)</f>
        <v>237600000</v>
      </c>
      <c r="P268" s="251">
        <f t="shared" si="18"/>
        <v>0</v>
      </c>
    </row>
    <row r="269" spans="2:16" ht="15.9" hidden="1" x14ac:dyDescent="0.4">
      <c r="B269" s="208" t="s">
        <v>27</v>
      </c>
      <c r="C269" s="180" t="s">
        <v>175</v>
      </c>
      <c r="D269" s="178">
        <v>1</v>
      </c>
      <c r="E269" s="179" t="s">
        <v>38</v>
      </c>
      <c r="F269" s="254">
        <v>13090000</v>
      </c>
      <c r="G269" s="254">
        <f>ROUNDDOWN(D269*F269,-3)</f>
        <v>13090000</v>
      </c>
      <c r="H269" s="178">
        <v>1</v>
      </c>
      <c r="I269" s="179" t="s">
        <v>38</v>
      </c>
      <c r="J269" s="254">
        <v>13090000</v>
      </c>
      <c r="K269" s="254">
        <f>ROUNDDOWN(H269*J269,-3)</f>
        <v>13090000</v>
      </c>
      <c r="L269" s="178">
        <v>1</v>
      </c>
      <c r="M269" s="179" t="s">
        <v>38</v>
      </c>
      <c r="N269" s="254">
        <v>13090000</v>
      </c>
      <c r="O269" s="254">
        <f>ROUNDDOWN(L269*N269,-3)</f>
        <v>13090000</v>
      </c>
      <c r="P269" s="251">
        <f t="shared" si="18"/>
        <v>0</v>
      </c>
    </row>
    <row r="270" spans="2:16" ht="15.9" hidden="1" x14ac:dyDescent="0.4">
      <c r="B270" s="208"/>
      <c r="C270" s="180" t="s">
        <v>76</v>
      </c>
      <c r="D270" s="178">
        <v>1</v>
      </c>
      <c r="E270" s="179" t="s">
        <v>38</v>
      </c>
      <c r="F270" s="254">
        <v>61810000</v>
      </c>
      <c r="G270" s="254">
        <f>ROUNDDOWN(D270*F270,-3)</f>
        <v>61810000</v>
      </c>
      <c r="H270" s="178">
        <v>1</v>
      </c>
      <c r="I270" s="179" t="s">
        <v>38</v>
      </c>
      <c r="J270" s="254">
        <v>61810000</v>
      </c>
      <c r="K270" s="254">
        <f>ROUNDDOWN(H270*J270,-3)</f>
        <v>61810000</v>
      </c>
      <c r="L270" s="178">
        <v>1</v>
      </c>
      <c r="M270" s="179" t="s">
        <v>38</v>
      </c>
      <c r="N270" s="254">
        <v>61810000</v>
      </c>
      <c r="O270" s="254">
        <f>ROUNDDOWN(L270*N270,-3)</f>
        <v>61810000</v>
      </c>
      <c r="P270" s="251">
        <f t="shared" si="18"/>
        <v>0</v>
      </c>
    </row>
    <row r="271" spans="2:16" ht="15.9" hidden="1" x14ac:dyDescent="0.4">
      <c r="B271" s="208">
        <v>525112</v>
      </c>
      <c r="C271" s="180" t="s">
        <v>97</v>
      </c>
      <c r="D271" s="178">
        <v>0</v>
      </c>
      <c r="E271" s="179"/>
      <c r="F271" s="180">
        <v>0</v>
      </c>
      <c r="G271" s="254">
        <f>SUM(G272:G275)</f>
        <v>276324000</v>
      </c>
      <c r="H271" s="178">
        <v>0</v>
      </c>
      <c r="I271" s="179"/>
      <c r="J271" s="180">
        <v>0</v>
      </c>
      <c r="K271" s="254">
        <f>SUM(K272:K275)</f>
        <v>276324000</v>
      </c>
      <c r="L271" s="178">
        <v>0</v>
      </c>
      <c r="M271" s="179"/>
      <c r="N271" s="180">
        <v>0</v>
      </c>
      <c r="O271" s="254">
        <f>SUM(O272:O275)</f>
        <v>276324000</v>
      </c>
      <c r="P271" s="251">
        <f t="shared" si="18"/>
        <v>0</v>
      </c>
    </row>
    <row r="272" spans="2:16" ht="15.9" hidden="1" x14ac:dyDescent="0.4">
      <c r="B272" s="208" t="s">
        <v>27</v>
      </c>
      <c r="C272" s="180" t="s">
        <v>176</v>
      </c>
      <c r="D272" s="178">
        <v>1</v>
      </c>
      <c r="E272" s="179" t="s">
        <v>38</v>
      </c>
      <c r="F272" s="254">
        <v>207492000</v>
      </c>
      <c r="G272" s="254">
        <f>ROUNDDOWN(D272*F272,-3)</f>
        <v>207492000</v>
      </c>
      <c r="H272" s="178">
        <v>1</v>
      </c>
      <c r="I272" s="179" t="s">
        <v>38</v>
      </c>
      <c r="J272" s="254">
        <v>207492000</v>
      </c>
      <c r="K272" s="254">
        <f>ROUNDDOWN(H272*J272,-3)</f>
        <v>207492000</v>
      </c>
      <c r="L272" s="178">
        <v>1</v>
      </c>
      <c r="M272" s="179" t="s">
        <v>38</v>
      </c>
      <c r="N272" s="254">
        <v>207492000</v>
      </c>
      <c r="O272" s="254">
        <f>ROUNDDOWN(L272*N272,-3)</f>
        <v>207492000</v>
      </c>
      <c r="P272" s="251">
        <f t="shared" si="18"/>
        <v>0</v>
      </c>
    </row>
    <row r="273" spans="2:16" ht="15.9" hidden="1" x14ac:dyDescent="0.4">
      <c r="B273" s="208" t="s">
        <v>27</v>
      </c>
      <c r="C273" s="180" t="s">
        <v>177</v>
      </c>
      <c r="D273" s="178">
        <v>48</v>
      </c>
      <c r="E273" s="179" t="s">
        <v>40</v>
      </c>
      <c r="F273" s="254">
        <v>500000</v>
      </c>
      <c r="G273" s="254">
        <f>ROUNDDOWN(D273*F273,-3)</f>
        <v>24000000</v>
      </c>
      <c r="H273" s="178">
        <v>48</v>
      </c>
      <c r="I273" s="179" t="s">
        <v>40</v>
      </c>
      <c r="J273" s="254">
        <v>500000</v>
      </c>
      <c r="K273" s="254">
        <f>ROUNDDOWN(H273*J273,-3)</f>
        <v>24000000</v>
      </c>
      <c r="L273" s="178">
        <v>48</v>
      </c>
      <c r="M273" s="179" t="s">
        <v>40</v>
      </c>
      <c r="N273" s="254">
        <v>500000</v>
      </c>
      <c r="O273" s="254">
        <f>ROUNDDOWN(L273*N273,-3)</f>
        <v>24000000</v>
      </c>
      <c r="P273" s="251">
        <f t="shared" si="18"/>
        <v>0</v>
      </c>
    </row>
    <row r="274" spans="2:16" ht="15.9" hidden="1" x14ac:dyDescent="0.4">
      <c r="B274" s="208" t="s">
        <v>27</v>
      </c>
      <c r="C274" s="180" t="s">
        <v>178</v>
      </c>
      <c r="D274" s="178">
        <v>48</v>
      </c>
      <c r="E274" s="179" t="s">
        <v>40</v>
      </c>
      <c r="F274" s="254">
        <v>500000</v>
      </c>
      <c r="G274" s="254">
        <f>ROUNDDOWN(D274*F274,-3)</f>
        <v>24000000</v>
      </c>
      <c r="H274" s="178">
        <v>48</v>
      </c>
      <c r="I274" s="179" t="s">
        <v>40</v>
      </c>
      <c r="J274" s="254">
        <v>500000</v>
      </c>
      <c r="K274" s="254">
        <f>ROUNDDOWN(H274*J274,-3)</f>
        <v>24000000</v>
      </c>
      <c r="L274" s="178">
        <v>48</v>
      </c>
      <c r="M274" s="179" t="s">
        <v>40</v>
      </c>
      <c r="N274" s="254">
        <v>500000</v>
      </c>
      <c r="O274" s="254">
        <f>ROUNDDOWN(L274*N274,-3)</f>
        <v>24000000</v>
      </c>
      <c r="P274" s="251">
        <f t="shared" si="18"/>
        <v>0</v>
      </c>
    </row>
    <row r="275" spans="2:16" ht="15.9" hidden="1" x14ac:dyDescent="0.4">
      <c r="B275" s="208" t="s">
        <v>27</v>
      </c>
      <c r="C275" s="180" t="s">
        <v>179</v>
      </c>
      <c r="D275" s="178">
        <v>1</v>
      </c>
      <c r="E275" s="179" t="s">
        <v>38</v>
      </c>
      <c r="F275" s="254">
        <v>20832000</v>
      </c>
      <c r="G275" s="254">
        <f>ROUNDDOWN(D275*F275,-3)</f>
        <v>20832000</v>
      </c>
      <c r="H275" s="178">
        <v>1</v>
      </c>
      <c r="I275" s="179" t="s">
        <v>38</v>
      </c>
      <c r="J275" s="254">
        <v>20832000</v>
      </c>
      <c r="K275" s="254">
        <f>ROUNDDOWN(H275*J275,-3)</f>
        <v>20832000</v>
      </c>
      <c r="L275" s="178">
        <v>1</v>
      </c>
      <c r="M275" s="179" t="s">
        <v>38</v>
      </c>
      <c r="N275" s="254">
        <v>20832000</v>
      </c>
      <c r="O275" s="254">
        <f>ROUNDDOWN(L275*N275,-3)</f>
        <v>20832000</v>
      </c>
      <c r="P275" s="251">
        <f t="shared" si="18"/>
        <v>0</v>
      </c>
    </row>
    <row r="276" spans="2:16" ht="15.9" x14ac:dyDescent="0.4">
      <c r="B276" s="268" t="s">
        <v>192</v>
      </c>
      <c r="C276" s="180" t="s">
        <v>193</v>
      </c>
      <c r="D276" s="269">
        <f>D277</f>
        <v>96</v>
      </c>
      <c r="E276" s="270" t="s">
        <v>171</v>
      </c>
      <c r="F276" s="254">
        <v>0</v>
      </c>
      <c r="G276" s="254">
        <f>G277</f>
        <v>1424168000</v>
      </c>
      <c r="H276" s="269">
        <f>H277</f>
        <v>96</v>
      </c>
      <c r="I276" s="270" t="s">
        <v>171</v>
      </c>
      <c r="J276" s="254">
        <v>0</v>
      </c>
      <c r="K276" s="254">
        <f>K277</f>
        <v>1424168000</v>
      </c>
      <c r="L276" s="269">
        <f>L277</f>
        <v>96</v>
      </c>
      <c r="M276" s="270" t="s">
        <v>171</v>
      </c>
      <c r="N276" s="254">
        <v>0</v>
      </c>
      <c r="O276" s="254">
        <f>O277</f>
        <v>1374168000</v>
      </c>
      <c r="P276" s="251">
        <f t="shared" si="18"/>
        <v>50000000</v>
      </c>
    </row>
    <row r="277" spans="2:16" ht="15.9" x14ac:dyDescent="0.4">
      <c r="B277" s="208" t="s">
        <v>34</v>
      </c>
      <c r="C277" s="180" t="s">
        <v>194</v>
      </c>
      <c r="D277" s="269">
        <v>96</v>
      </c>
      <c r="E277" s="270" t="s">
        <v>171</v>
      </c>
      <c r="F277" s="254">
        <v>0</v>
      </c>
      <c r="G277" s="254">
        <f>G278+G283</f>
        <v>1424168000</v>
      </c>
      <c r="H277" s="269">
        <v>96</v>
      </c>
      <c r="I277" s="270" t="s">
        <v>171</v>
      </c>
      <c r="J277" s="254">
        <v>0</v>
      </c>
      <c r="K277" s="254">
        <f>K278+K283</f>
        <v>1424168000</v>
      </c>
      <c r="L277" s="269">
        <v>96</v>
      </c>
      <c r="M277" s="270" t="s">
        <v>171</v>
      </c>
      <c r="N277" s="254">
        <v>0</v>
      </c>
      <c r="O277" s="254">
        <f>O278+O283</f>
        <v>1374168000</v>
      </c>
      <c r="P277" s="251">
        <f t="shared" si="18"/>
        <v>50000000</v>
      </c>
    </row>
    <row r="278" spans="2:16" ht="15.9" hidden="1" x14ac:dyDescent="0.4">
      <c r="B278" s="208">
        <v>525111</v>
      </c>
      <c r="C278" s="180" t="s">
        <v>174</v>
      </c>
      <c r="D278" s="178">
        <v>0</v>
      </c>
      <c r="E278" s="179"/>
      <c r="F278" s="180">
        <v>0</v>
      </c>
      <c r="G278" s="254">
        <f>SUM(G279:G282)</f>
        <v>840580000</v>
      </c>
      <c r="H278" s="178">
        <v>0</v>
      </c>
      <c r="I278" s="179"/>
      <c r="J278" s="180">
        <v>0</v>
      </c>
      <c r="K278" s="254">
        <f>SUM(K279:K282)</f>
        <v>840580000</v>
      </c>
      <c r="L278" s="178">
        <v>0</v>
      </c>
      <c r="M278" s="179"/>
      <c r="N278" s="180">
        <v>0</v>
      </c>
      <c r="O278" s="254">
        <f>SUM(O279:O282)</f>
        <v>790580000</v>
      </c>
      <c r="P278" s="251">
        <f t="shared" si="18"/>
        <v>50000000</v>
      </c>
    </row>
    <row r="279" spans="2:16" ht="15.9" hidden="1" x14ac:dyDescent="0.4">
      <c r="B279" s="208" t="s">
        <v>27</v>
      </c>
      <c r="C279" s="180" t="s">
        <v>46</v>
      </c>
      <c r="D279" s="178">
        <v>796</v>
      </c>
      <c r="E279" s="179" t="s">
        <v>47</v>
      </c>
      <c r="F279" s="254">
        <v>150000</v>
      </c>
      <c r="G279" s="254">
        <f>ROUNDDOWN(D279*F279,-3)</f>
        <v>119400000</v>
      </c>
      <c r="H279" s="178">
        <v>796</v>
      </c>
      <c r="I279" s="179" t="s">
        <v>47</v>
      </c>
      <c r="J279" s="254">
        <v>150000</v>
      </c>
      <c r="K279" s="254">
        <f>ROUNDDOWN(H279*J279,-3)</f>
        <v>119400000</v>
      </c>
      <c r="L279" s="178">
        <v>796</v>
      </c>
      <c r="M279" s="179" t="s">
        <v>47</v>
      </c>
      <c r="N279" s="254">
        <v>150000</v>
      </c>
      <c r="O279" s="254">
        <f>ROUNDDOWN(L279*N279,-3)</f>
        <v>119400000</v>
      </c>
      <c r="P279" s="251">
        <f t="shared" si="18"/>
        <v>0</v>
      </c>
    </row>
    <row r="280" spans="2:16" ht="15.9" hidden="1" x14ac:dyDescent="0.4">
      <c r="B280" s="208" t="s">
        <v>27</v>
      </c>
      <c r="C280" s="180" t="s">
        <v>48</v>
      </c>
      <c r="D280" s="178">
        <v>3736</v>
      </c>
      <c r="E280" s="179" t="s">
        <v>47</v>
      </c>
      <c r="F280" s="254">
        <v>150000</v>
      </c>
      <c r="G280" s="254">
        <f>ROUNDDOWN(D280*F280,-3)</f>
        <v>560400000</v>
      </c>
      <c r="H280" s="178">
        <v>3736</v>
      </c>
      <c r="I280" s="179" t="s">
        <v>47</v>
      </c>
      <c r="J280" s="254">
        <v>150000</v>
      </c>
      <c r="K280" s="254">
        <f>ROUNDDOWN(H280*J280,-3)</f>
        <v>560400000</v>
      </c>
      <c r="L280" s="178">
        <v>3736</v>
      </c>
      <c r="M280" s="179" t="s">
        <v>47</v>
      </c>
      <c r="N280" s="254">
        <v>150000</v>
      </c>
      <c r="O280" s="254">
        <f>ROUNDDOWN(L280*N280,-3)</f>
        <v>560400000</v>
      </c>
      <c r="P280" s="251">
        <f t="shared" si="18"/>
        <v>0</v>
      </c>
    </row>
    <row r="281" spans="2:16" ht="15.9" hidden="1" x14ac:dyDescent="0.4">
      <c r="B281" s="208" t="s">
        <v>27</v>
      </c>
      <c r="C281" s="180" t="s">
        <v>175</v>
      </c>
      <c r="D281" s="178">
        <v>1</v>
      </c>
      <c r="E281" s="179" t="s">
        <v>38</v>
      </c>
      <c r="F281" s="254">
        <v>33880000</v>
      </c>
      <c r="G281" s="254">
        <f>ROUNDDOWN(D281*F281,-3)</f>
        <v>33880000</v>
      </c>
      <c r="H281" s="178">
        <v>1</v>
      </c>
      <c r="I281" s="179" t="s">
        <v>38</v>
      </c>
      <c r="J281" s="254">
        <v>33880000</v>
      </c>
      <c r="K281" s="254">
        <f>ROUNDDOWN(H281*J281,-3)</f>
        <v>33880000</v>
      </c>
      <c r="L281" s="178">
        <v>1</v>
      </c>
      <c r="M281" s="179" t="s">
        <v>38</v>
      </c>
      <c r="N281" s="254">
        <v>33880000</v>
      </c>
      <c r="O281" s="254">
        <f>ROUNDDOWN(L281*N281,-3)</f>
        <v>33880000</v>
      </c>
      <c r="P281" s="251">
        <f t="shared" si="18"/>
        <v>0</v>
      </c>
    </row>
    <row r="282" spans="2:16" ht="15.9" x14ac:dyDescent="0.4">
      <c r="B282" s="208"/>
      <c r="C282" s="180" t="s">
        <v>76</v>
      </c>
      <c r="D282" s="178">
        <v>1</v>
      </c>
      <c r="E282" s="179" t="s">
        <v>38</v>
      </c>
      <c r="F282" s="254">
        <v>126900000</v>
      </c>
      <c r="G282" s="254">
        <f>ROUNDDOWN(D282*F282,-3)</f>
        <v>126900000</v>
      </c>
      <c r="H282" s="178">
        <v>1</v>
      </c>
      <c r="I282" s="179" t="s">
        <v>38</v>
      </c>
      <c r="J282" s="254">
        <v>126900000</v>
      </c>
      <c r="K282" s="254">
        <f>ROUNDDOWN(H282*J282,-3)</f>
        <v>126900000</v>
      </c>
      <c r="L282" s="178">
        <v>1</v>
      </c>
      <c r="M282" s="179" t="s">
        <v>38</v>
      </c>
      <c r="N282" s="254">
        <f>126900000-50000000</f>
        <v>76900000</v>
      </c>
      <c r="O282" s="254">
        <f>ROUNDDOWN(L282*N282,-3)</f>
        <v>76900000</v>
      </c>
      <c r="P282" s="251">
        <f t="shared" si="18"/>
        <v>50000000</v>
      </c>
    </row>
    <row r="283" spans="2:16" ht="15.9" hidden="1" x14ac:dyDescent="0.4">
      <c r="B283" s="208">
        <v>525112</v>
      </c>
      <c r="C283" s="180" t="s">
        <v>97</v>
      </c>
      <c r="D283" s="178">
        <v>0</v>
      </c>
      <c r="E283" s="179"/>
      <c r="F283" s="180">
        <v>0</v>
      </c>
      <c r="G283" s="254">
        <f>SUM(G284:G287)</f>
        <v>583588000</v>
      </c>
      <c r="H283" s="178">
        <v>0</v>
      </c>
      <c r="I283" s="179"/>
      <c r="J283" s="180">
        <v>0</v>
      </c>
      <c r="K283" s="254">
        <f>SUM(K284:K287)</f>
        <v>583588000</v>
      </c>
      <c r="L283" s="178">
        <v>0</v>
      </c>
      <c r="M283" s="179"/>
      <c r="N283" s="180">
        <v>0</v>
      </c>
      <c r="O283" s="254">
        <f>SUM(O284:O287)</f>
        <v>583588000</v>
      </c>
      <c r="P283" s="251">
        <f t="shared" si="18"/>
        <v>0</v>
      </c>
    </row>
    <row r="284" spans="2:16" ht="15.9" hidden="1" x14ac:dyDescent="0.4">
      <c r="B284" s="208" t="s">
        <v>27</v>
      </c>
      <c r="C284" s="180" t="s">
        <v>176</v>
      </c>
      <c r="D284" s="178">
        <v>1</v>
      </c>
      <c r="E284" s="179" t="s">
        <v>38</v>
      </c>
      <c r="F284" s="254">
        <v>439784000</v>
      </c>
      <c r="G284" s="254">
        <f>ROUNDDOWN(D284*F284,-3)</f>
        <v>439784000</v>
      </c>
      <c r="H284" s="178">
        <v>1</v>
      </c>
      <c r="I284" s="179" t="s">
        <v>38</v>
      </c>
      <c r="J284" s="254">
        <v>439784000</v>
      </c>
      <c r="K284" s="254">
        <f>ROUNDDOWN(H284*J284,-3)</f>
        <v>439784000</v>
      </c>
      <c r="L284" s="178">
        <v>1</v>
      </c>
      <c r="M284" s="179" t="s">
        <v>38</v>
      </c>
      <c r="N284" s="254">
        <v>439784000</v>
      </c>
      <c r="O284" s="254">
        <f>ROUNDDOWN(L284*N284,-3)</f>
        <v>439784000</v>
      </c>
      <c r="P284" s="251">
        <f t="shared" si="18"/>
        <v>0</v>
      </c>
    </row>
    <row r="285" spans="2:16" ht="15.9" hidden="1" x14ac:dyDescent="0.4">
      <c r="B285" s="208" t="s">
        <v>27</v>
      </c>
      <c r="C285" s="180" t="s">
        <v>177</v>
      </c>
      <c r="D285" s="178">
        <v>96</v>
      </c>
      <c r="E285" s="179" t="s">
        <v>40</v>
      </c>
      <c r="F285" s="254">
        <v>500000</v>
      </c>
      <c r="G285" s="254">
        <f>ROUNDDOWN(D285*F285,-3)</f>
        <v>48000000</v>
      </c>
      <c r="H285" s="178">
        <v>96</v>
      </c>
      <c r="I285" s="179" t="s">
        <v>40</v>
      </c>
      <c r="J285" s="254">
        <v>500000</v>
      </c>
      <c r="K285" s="254">
        <f>ROUNDDOWN(H285*J285,-3)</f>
        <v>48000000</v>
      </c>
      <c r="L285" s="178">
        <v>96</v>
      </c>
      <c r="M285" s="179" t="s">
        <v>40</v>
      </c>
      <c r="N285" s="254">
        <v>500000</v>
      </c>
      <c r="O285" s="254">
        <f>ROUNDDOWN(L285*N285,-3)</f>
        <v>48000000</v>
      </c>
      <c r="P285" s="251">
        <f t="shared" si="18"/>
        <v>0</v>
      </c>
    </row>
    <row r="286" spans="2:16" ht="15.9" hidden="1" x14ac:dyDescent="0.4">
      <c r="B286" s="208" t="s">
        <v>27</v>
      </c>
      <c r="C286" s="180" t="s">
        <v>178</v>
      </c>
      <c r="D286" s="178">
        <v>96</v>
      </c>
      <c r="E286" s="179" t="s">
        <v>40</v>
      </c>
      <c r="F286" s="254">
        <v>500000</v>
      </c>
      <c r="G286" s="254">
        <f>ROUNDDOWN(D286*F286,-3)</f>
        <v>48000000</v>
      </c>
      <c r="H286" s="178">
        <v>96</v>
      </c>
      <c r="I286" s="179" t="s">
        <v>40</v>
      </c>
      <c r="J286" s="254">
        <v>500000</v>
      </c>
      <c r="K286" s="254">
        <f>ROUNDDOWN(H286*J286,-3)</f>
        <v>48000000</v>
      </c>
      <c r="L286" s="178">
        <v>96</v>
      </c>
      <c r="M286" s="179" t="s">
        <v>40</v>
      </c>
      <c r="N286" s="254">
        <v>500000</v>
      </c>
      <c r="O286" s="254">
        <f>ROUNDDOWN(L286*N286,-3)</f>
        <v>48000000</v>
      </c>
      <c r="P286" s="251">
        <f t="shared" si="18"/>
        <v>0</v>
      </c>
    </row>
    <row r="287" spans="2:16" ht="15.9" hidden="1" x14ac:dyDescent="0.4">
      <c r="B287" s="208" t="s">
        <v>27</v>
      </c>
      <c r="C287" s="180" t="s">
        <v>182</v>
      </c>
      <c r="D287" s="178">
        <v>1</v>
      </c>
      <c r="E287" s="179" t="s">
        <v>38</v>
      </c>
      <c r="F287" s="254">
        <v>47804000</v>
      </c>
      <c r="G287" s="254">
        <f>ROUNDDOWN(D287*F287,-3)</f>
        <v>47804000</v>
      </c>
      <c r="H287" s="178">
        <v>1</v>
      </c>
      <c r="I287" s="179" t="s">
        <v>38</v>
      </c>
      <c r="J287" s="254">
        <v>47804000</v>
      </c>
      <c r="K287" s="254">
        <f>ROUNDDOWN(H287*J287,-3)</f>
        <v>47804000</v>
      </c>
      <c r="L287" s="178">
        <v>1</v>
      </c>
      <c r="M287" s="179" t="s">
        <v>38</v>
      </c>
      <c r="N287" s="254">
        <v>47804000</v>
      </c>
      <c r="O287" s="254">
        <f>ROUNDDOWN(L287*N287,-3)</f>
        <v>47804000</v>
      </c>
      <c r="P287" s="251">
        <f t="shared" si="18"/>
        <v>0</v>
      </c>
    </row>
    <row r="288" spans="2:16" ht="15.9" x14ac:dyDescent="0.4">
      <c r="B288" s="268" t="s">
        <v>195</v>
      </c>
      <c r="C288" s="180" t="s">
        <v>196</v>
      </c>
      <c r="D288" s="269">
        <f>D289</f>
        <v>96</v>
      </c>
      <c r="E288" s="270" t="s">
        <v>171</v>
      </c>
      <c r="F288" s="254">
        <v>0</v>
      </c>
      <c r="G288" s="254">
        <f>G289</f>
        <v>1123262000</v>
      </c>
      <c r="H288" s="269">
        <f>H289</f>
        <v>96</v>
      </c>
      <c r="I288" s="270" t="s">
        <v>171</v>
      </c>
      <c r="J288" s="254">
        <v>0</v>
      </c>
      <c r="K288" s="254">
        <f>K289</f>
        <v>1123262000</v>
      </c>
      <c r="L288" s="269">
        <f>L289</f>
        <v>96</v>
      </c>
      <c r="M288" s="270" t="s">
        <v>171</v>
      </c>
      <c r="N288" s="254">
        <v>0</v>
      </c>
      <c r="O288" s="254">
        <f>O289</f>
        <v>1073262000</v>
      </c>
      <c r="P288" s="251">
        <f t="shared" si="18"/>
        <v>50000000</v>
      </c>
    </row>
    <row r="289" spans="2:16" ht="15.9" x14ac:dyDescent="0.4">
      <c r="B289" s="208" t="s">
        <v>34</v>
      </c>
      <c r="C289" s="180" t="s">
        <v>197</v>
      </c>
      <c r="D289" s="269">
        <v>96</v>
      </c>
      <c r="E289" s="270" t="s">
        <v>171</v>
      </c>
      <c r="F289" s="254">
        <v>0</v>
      </c>
      <c r="G289" s="254">
        <f>G290+G295</f>
        <v>1123262000</v>
      </c>
      <c r="H289" s="269">
        <v>96</v>
      </c>
      <c r="I289" s="270" t="s">
        <v>171</v>
      </c>
      <c r="J289" s="254">
        <v>0</v>
      </c>
      <c r="K289" s="254">
        <f>K290+K295</f>
        <v>1123262000</v>
      </c>
      <c r="L289" s="269">
        <v>96</v>
      </c>
      <c r="M289" s="270" t="s">
        <v>171</v>
      </c>
      <c r="N289" s="254">
        <v>0</v>
      </c>
      <c r="O289" s="254">
        <f>O290+O295</f>
        <v>1073262000</v>
      </c>
      <c r="P289" s="251">
        <f t="shared" si="18"/>
        <v>50000000</v>
      </c>
    </row>
    <row r="290" spans="2:16" ht="15.9" hidden="1" x14ac:dyDescent="0.4">
      <c r="B290" s="208">
        <v>525111</v>
      </c>
      <c r="C290" s="180" t="s">
        <v>174</v>
      </c>
      <c r="D290" s="178">
        <v>0</v>
      </c>
      <c r="E290" s="179"/>
      <c r="F290" s="180">
        <v>0</v>
      </c>
      <c r="G290" s="254">
        <f>SUM(G291:G294)</f>
        <v>536800000</v>
      </c>
      <c r="H290" s="178">
        <v>0</v>
      </c>
      <c r="I290" s="179"/>
      <c r="J290" s="180">
        <v>0</v>
      </c>
      <c r="K290" s="254">
        <f>SUM(K291:K294)</f>
        <v>536800000</v>
      </c>
      <c r="L290" s="178">
        <v>0</v>
      </c>
      <c r="M290" s="179"/>
      <c r="N290" s="180">
        <v>0</v>
      </c>
      <c r="O290" s="254">
        <f>SUM(O291:O294)</f>
        <v>486800000</v>
      </c>
      <c r="P290" s="251">
        <f t="shared" si="18"/>
        <v>50000000</v>
      </c>
    </row>
    <row r="291" spans="2:16" ht="15.9" hidden="1" x14ac:dyDescent="0.4">
      <c r="B291" s="208" t="s">
        <v>27</v>
      </c>
      <c r="C291" s="180" t="s">
        <v>46</v>
      </c>
      <c r="D291" s="178">
        <v>460</v>
      </c>
      <c r="E291" s="179" t="s">
        <v>47</v>
      </c>
      <c r="F291" s="254">
        <v>150000</v>
      </c>
      <c r="G291" s="254">
        <f>ROUNDDOWN(D291*F291,-3)</f>
        <v>69000000</v>
      </c>
      <c r="H291" s="178">
        <v>460</v>
      </c>
      <c r="I291" s="179" t="s">
        <v>47</v>
      </c>
      <c r="J291" s="254">
        <v>150000</v>
      </c>
      <c r="K291" s="254">
        <f>ROUNDDOWN(H291*J291,-3)</f>
        <v>69000000</v>
      </c>
      <c r="L291" s="178">
        <v>460</v>
      </c>
      <c r="M291" s="179" t="s">
        <v>47</v>
      </c>
      <c r="N291" s="254">
        <v>150000</v>
      </c>
      <c r="O291" s="254">
        <f>ROUNDDOWN(L291*N291,-3)</f>
        <v>69000000</v>
      </c>
      <c r="P291" s="251">
        <f t="shared" si="18"/>
        <v>0</v>
      </c>
    </row>
    <row r="292" spans="2:16" ht="15.9" hidden="1" x14ac:dyDescent="0.4">
      <c r="B292" s="208" t="s">
        <v>27</v>
      </c>
      <c r="C292" s="180" t="s">
        <v>48</v>
      </c>
      <c r="D292" s="178">
        <v>2120</v>
      </c>
      <c r="E292" s="179" t="s">
        <v>47</v>
      </c>
      <c r="F292" s="254">
        <v>150000</v>
      </c>
      <c r="G292" s="254">
        <f>ROUNDDOWN(D292*F292,-3)</f>
        <v>318000000</v>
      </c>
      <c r="H292" s="178">
        <v>2120</v>
      </c>
      <c r="I292" s="179" t="s">
        <v>47</v>
      </c>
      <c r="J292" s="254">
        <v>150000</v>
      </c>
      <c r="K292" s="254">
        <f>ROUNDDOWN(H292*J292,-3)</f>
        <v>318000000</v>
      </c>
      <c r="L292" s="178">
        <v>2120</v>
      </c>
      <c r="M292" s="179" t="s">
        <v>47</v>
      </c>
      <c r="N292" s="254">
        <v>150000</v>
      </c>
      <c r="O292" s="254">
        <f>ROUNDDOWN(L292*N292,-3)</f>
        <v>318000000</v>
      </c>
      <c r="P292" s="251">
        <f t="shared" si="18"/>
        <v>0</v>
      </c>
    </row>
    <row r="293" spans="2:16" ht="15.9" hidden="1" x14ac:dyDescent="0.4">
      <c r="B293" s="208" t="s">
        <v>27</v>
      </c>
      <c r="C293" s="180" t="s">
        <v>175</v>
      </c>
      <c r="D293" s="178">
        <v>1</v>
      </c>
      <c r="E293" s="179" t="s">
        <v>38</v>
      </c>
      <c r="F293" s="254">
        <v>26180000</v>
      </c>
      <c r="G293" s="254">
        <f>ROUNDDOWN(D293*F293,-3)</f>
        <v>26180000</v>
      </c>
      <c r="H293" s="178">
        <v>1</v>
      </c>
      <c r="I293" s="179" t="s">
        <v>38</v>
      </c>
      <c r="J293" s="254">
        <v>26180000</v>
      </c>
      <c r="K293" s="254">
        <f>ROUNDDOWN(H293*J293,-3)</f>
        <v>26180000</v>
      </c>
      <c r="L293" s="178">
        <v>1</v>
      </c>
      <c r="M293" s="179" t="s">
        <v>38</v>
      </c>
      <c r="N293" s="254">
        <v>26180000</v>
      </c>
      <c r="O293" s="254">
        <f>ROUNDDOWN(L293*N293,-3)</f>
        <v>26180000</v>
      </c>
      <c r="P293" s="251">
        <f t="shared" si="18"/>
        <v>0</v>
      </c>
    </row>
    <row r="294" spans="2:16" ht="15.9" x14ac:dyDescent="0.4">
      <c r="B294" s="208"/>
      <c r="C294" s="180" t="s">
        <v>76</v>
      </c>
      <c r="D294" s="178">
        <v>1</v>
      </c>
      <c r="E294" s="179" t="s">
        <v>38</v>
      </c>
      <c r="F294" s="254">
        <v>123620000</v>
      </c>
      <c r="G294" s="254">
        <f>ROUNDDOWN(D294*F294,-3)</f>
        <v>123620000</v>
      </c>
      <c r="H294" s="178">
        <v>1</v>
      </c>
      <c r="I294" s="179" t="s">
        <v>38</v>
      </c>
      <c r="J294" s="254">
        <v>123620000</v>
      </c>
      <c r="K294" s="254">
        <f>ROUNDDOWN(H294*J294,-3)</f>
        <v>123620000</v>
      </c>
      <c r="L294" s="178">
        <v>1</v>
      </c>
      <c r="M294" s="179" t="s">
        <v>38</v>
      </c>
      <c r="N294" s="254">
        <f>123620000-50000000</f>
        <v>73620000</v>
      </c>
      <c r="O294" s="254">
        <f>ROUNDDOWN(L294*N294,-3)</f>
        <v>73620000</v>
      </c>
      <c r="P294" s="251">
        <f t="shared" si="18"/>
        <v>50000000</v>
      </c>
    </row>
    <row r="295" spans="2:16" ht="15.9" hidden="1" x14ac:dyDescent="0.4">
      <c r="B295" s="208">
        <v>525112</v>
      </c>
      <c r="C295" s="180" t="s">
        <v>97</v>
      </c>
      <c r="D295" s="178">
        <v>0</v>
      </c>
      <c r="E295" s="179"/>
      <c r="F295" s="180">
        <v>0</v>
      </c>
      <c r="G295" s="254">
        <f>SUM(G296:G299)</f>
        <v>586462000</v>
      </c>
      <c r="H295" s="178">
        <v>0</v>
      </c>
      <c r="I295" s="179"/>
      <c r="J295" s="180">
        <v>0</v>
      </c>
      <c r="K295" s="254">
        <f>SUM(K296:K299)</f>
        <v>586462000</v>
      </c>
      <c r="L295" s="178">
        <v>0</v>
      </c>
      <c r="M295" s="179"/>
      <c r="N295" s="180">
        <v>0</v>
      </c>
      <c r="O295" s="254">
        <f>SUM(O296:O299)</f>
        <v>586462000</v>
      </c>
      <c r="P295" s="251">
        <f t="shared" si="18"/>
        <v>0</v>
      </c>
    </row>
    <row r="296" spans="2:16" ht="15.9" hidden="1" x14ac:dyDescent="0.4">
      <c r="B296" s="208" t="s">
        <v>27</v>
      </c>
      <c r="C296" s="180" t="s">
        <v>176</v>
      </c>
      <c r="D296" s="178">
        <v>1</v>
      </c>
      <c r="E296" s="179" t="s">
        <v>38</v>
      </c>
      <c r="F296" s="254">
        <v>454560000</v>
      </c>
      <c r="G296" s="254">
        <f>ROUNDDOWN(D296*F296,-3)</f>
        <v>454560000</v>
      </c>
      <c r="H296" s="178">
        <v>1</v>
      </c>
      <c r="I296" s="179" t="s">
        <v>38</v>
      </c>
      <c r="J296" s="254">
        <v>454560000</v>
      </c>
      <c r="K296" s="254">
        <f>ROUNDDOWN(H296*J296,-3)</f>
        <v>454560000</v>
      </c>
      <c r="L296" s="178">
        <v>1</v>
      </c>
      <c r="M296" s="179" t="s">
        <v>38</v>
      </c>
      <c r="N296" s="254">
        <v>454560000</v>
      </c>
      <c r="O296" s="254">
        <f>ROUNDDOWN(L296*N296,-3)</f>
        <v>454560000</v>
      </c>
      <c r="P296" s="251">
        <f t="shared" si="18"/>
        <v>0</v>
      </c>
    </row>
    <row r="297" spans="2:16" ht="15.9" hidden="1" x14ac:dyDescent="0.4">
      <c r="B297" s="208" t="s">
        <v>27</v>
      </c>
      <c r="C297" s="180" t="s">
        <v>177</v>
      </c>
      <c r="D297" s="178">
        <v>96</v>
      </c>
      <c r="E297" s="179" t="s">
        <v>40</v>
      </c>
      <c r="F297" s="254">
        <v>500000</v>
      </c>
      <c r="G297" s="254">
        <f>ROUNDDOWN(D297*F297,-3)</f>
        <v>48000000</v>
      </c>
      <c r="H297" s="178">
        <v>96</v>
      </c>
      <c r="I297" s="179" t="s">
        <v>40</v>
      </c>
      <c r="J297" s="254">
        <v>500000</v>
      </c>
      <c r="K297" s="254">
        <f>ROUNDDOWN(H297*J297,-3)</f>
        <v>48000000</v>
      </c>
      <c r="L297" s="178">
        <v>96</v>
      </c>
      <c r="M297" s="179" t="s">
        <v>40</v>
      </c>
      <c r="N297" s="254">
        <v>500000</v>
      </c>
      <c r="O297" s="254">
        <f>ROUNDDOWN(L297*N297,-3)</f>
        <v>48000000</v>
      </c>
      <c r="P297" s="251">
        <f t="shared" si="18"/>
        <v>0</v>
      </c>
    </row>
    <row r="298" spans="2:16" ht="15.9" hidden="1" x14ac:dyDescent="0.4">
      <c r="B298" s="208" t="s">
        <v>27</v>
      </c>
      <c r="C298" s="180" t="s">
        <v>178</v>
      </c>
      <c r="D298" s="178">
        <v>96</v>
      </c>
      <c r="E298" s="179" t="s">
        <v>40</v>
      </c>
      <c r="F298" s="254">
        <v>500000</v>
      </c>
      <c r="G298" s="254">
        <f>ROUNDDOWN(D298*F298,-3)</f>
        <v>48000000</v>
      </c>
      <c r="H298" s="178">
        <v>96</v>
      </c>
      <c r="I298" s="179" t="s">
        <v>40</v>
      </c>
      <c r="J298" s="254">
        <v>500000</v>
      </c>
      <c r="K298" s="254">
        <f>ROUNDDOWN(H298*J298,-3)</f>
        <v>48000000</v>
      </c>
      <c r="L298" s="178">
        <v>96</v>
      </c>
      <c r="M298" s="179" t="s">
        <v>40</v>
      </c>
      <c r="N298" s="254">
        <v>500000</v>
      </c>
      <c r="O298" s="254">
        <f>ROUNDDOWN(L298*N298,-3)</f>
        <v>48000000</v>
      </c>
      <c r="P298" s="251">
        <f t="shared" si="18"/>
        <v>0</v>
      </c>
    </row>
    <row r="299" spans="2:16" ht="15.9" hidden="1" x14ac:dyDescent="0.4">
      <c r="B299" s="208" t="s">
        <v>27</v>
      </c>
      <c r="C299" s="180" t="s">
        <v>182</v>
      </c>
      <c r="D299" s="178">
        <v>1</v>
      </c>
      <c r="E299" s="179" t="s">
        <v>38</v>
      </c>
      <c r="F299" s="254">
        <v>35902000</v>
      </c>
      <c r="G299" s="254">
        <f>ROUNDDOWN(D299*F299,-3)</f>
        <v>35902000</v>
      </c>
      <c r="H299" s="178">
        <v>1</v>
      </c>
      <c r="I299" s="179" t="s">
        <v>38</v>
      </c>
      <c r="J299" s="254">
        <v>35902000</v>
      </c>
      <c r="K299" s="254">
        <f>ROUNDDOWN(H299*J299,-3)</f>
        <v>35902000</v>
      </c>
      <c r="L299" s="178">
        <v>1</v>
      </c>
      <c r="M299" s="179" t="s">
        <v>38</v>
      </c>
      <c r="N299" s="254">
        <v>35902000</v>
      </c>
      <c r="O299" s="254">
        <f>ROUNDDOWN(L299*N299,-3)</f>
        <v>35902000</v>
      </c>
      <c r="P299" s="251">
        <f t="shared" si="18"/>
        <v>0</v>
      </c>
    </row>
    <row r="300" spans="2:16" ht="15.9" x14ac:dyDescent="0.4">
      <c r="B300" s="268" t="s">
        <v>198</v>
      </c>
      <c r="C300" s="180" t="s">
        <v>199</v>
      </c>
      <c r="D300" s="269">
        <f>D301</f>
        <v>96</v>
      </c>
      <c r="E300" s="270" t="s">
        <v>171</v>
      </c>
      <c r="F300" s="254">
        <v>0</v>
      </c>
      <c r="G300" s="254">
        <f>G301</f>
        <v>937804000</v>
      </c>
      <c r="H300" s="269">
        <f>H301</f>
        <v>96</v>
      </c>
      <c r="I300" s="270" t="s">
        <v>171</v>
      </c>
      <c r="J300" s="254">
        <v>0</v>
      </c>
      <c r="K300" s="254">
        <f>K301</f>
        <v>937804000</v>
      </c>
      <c r="L300" s="269">
        <f>L301</f>
        <v>96</v>
      </c>
      <c r="M300" s="270" t="s">
        <v>171</v>
      </c>
      <c r="N300" s="254">
        <v>0</v>
      </c>
      <c r="O300" s="254">
        <f>O301</f>
        <v>887804000</v>
      </c>
      <c r="P300" s="251">
        <f t="shared" si="18"/>
        <v>50000000</v>
      </c>
    </row>
    <row r="301" spans="2:16" ht="15.9" x14ac:dyDescent="0.4">
      <c r="B301" s="208" t="s">
        <v>34</v>
      </c>
      <c r="C301" s="180" t="s">
        <v>200</v>
      </c>
      <c r="D301" s="269">
        <v>96</v>
      </c>
      <c r="E301" s="270" t="s">
        <v>171</v>
      </c>
      <c r="F301" s="254">
        <v>0</v>
      </c>
      <c r="G301" s="254">
        <f>G302+G307</f>
        <v>937804000</v>
      </c>
      <c r="H301" s="269">
        <v>96</v>
      </c>
      <c r="I301" s="270" t="s">
        <v>171</v>
      </c>
      <c r="J301" s="254">
        <v>0</v>
      </c>
      <c r="K301" s="254">
        <f>K302+K307</f>
        <v>937804000</v>
      </c>
      <c r="L301" s="269">
        <v>96</v>
      </c>
      <c r="M301" s="270" t="s">
        <v>171</v>
      </c>
      <c r="N301" s="254">
        <v>0</v>
      </c>
      <c r="O301" s="254">
        <f>O302+O307</f>
        <v>887804000</v>
      </c>
      <c r="P301" s="251">
        <f t="shared" si="18"/>
        <v>50000000</v>
      </c>
    </row>
    <row r="302" spans="2:16" ht="15.9" hidden="1" x14ac:dyDescent="0.4">
      <c r="B302" s="208">
        <v>525111</v>
      </c>
      <c r="C302" s="180" t="s">
        <v>174</v>
      </c>
      <c r="D302" s="178">
        <v>0</v>
      </c>
      <c r="E302" s="179" t="s">
        <v>27</v>
      </c>
      <c r="F302" s="180">
        <v>0</v>
      </c>
      <c r="G302" s="254">
        <f>SUM(G303:G306)</f>
        <v>398100000</v>
      </c>
      <c r="H302" s="178">
        <v>0</v>
      </c>
      <c r="I302" s="179" t="s">
        <v>27</v>
      </c>
      <c r="J302" s="180">
        <v>0</v>
      </c>
      <c r="K302" s="254">
        <f>SUM(K303:K306)</f>
        <v>398100000</v>
      </c>
      <c r="L302" s="178">
        <v>0</v>
      </c>
      <c r="M302" s="179" t="s">
        <v>27</v>
      </c>
      <c r="N302" s="180">
        <v>0</v>
      </c>
      <c r="O302" s="254">
        <f>SUM(O303:O306)</f>
        <v>348100000</v>
      </c>
      <c r="P302" s="251">
        <f t="shared" si="18"/>
        <v>50000000</v>
      </c>
    </row>
    <row r="303" spans="2:16" ht="15.9" hidden="1" x14ac:dyDescent="0.4">
      <c r="B303" s="208" t="s">
        <v>27</v>
      </c>
      <c r="C303" s="180" t="s">
        <v>46</v>
      </c>
      <c r="D303" s="178">
        <v>312</v>
      </c>
      <c r="E303" s="179" t="s">
        <v>47</v>
      </c>
      <c r="F303" s="254">
        <v>150000</v>
      </c>
      <c r="G303" s="254">
        <f>ROUNDDOWN(D303*F303,-3)</f>
        <v>46800000</v>
      </c>
      <c r="H303" s="178">
        <v>312</v>
      </c>
      <c r="I303" s="179" t="s">
        <v>47</v>
      </c>
      <c r="J303" s="254">
        <v>150000</v>
      </c>
      <c r="K303" s="254">
        <f>ROUNDDOWN(H303*J303,-3)</f>
        <v>46800000</v>
      </c>
      <c r="L303" s="178">
        <v>312</v>
      </c>
      <c r="M303" s="179" t="s">
        <v>47</v>
      </c>
      <c r="N303" s="254">
        <v>150000</v>
      </c>
      <c r="O303" s="254">
        <f>ROUNDDOWN(L303*N303,-3)</f>
        <v>46800000</v>
      </c>
      <c r="P303" s="251">
        <f t="shared" si="18"/>
        <v>0</v>
      </c>
    </row>
    <row r="304" spans="2:16" ht="15.9" hidden="1" x14ac:dyDescent="0.4">
      <c r="B304" s="208" t="s">
        <v>27</v>
      </c>
      <c r="C304" s="180" t="s">
        <v>48</v>
      </c>
      <c r="D304" s="178">
        <v>1488</v>
      </c>
      <c r="E304" s="179" t="s">
        <v>47</v>
      </c>
      <c r="F304" s="254">
        <v>150000</v>
      </c>
      <c r="G304" s="254">
        <f>ROUNDDOWN(D304*F304,-3)</f>
        <v>223200000</v>
      </c>
      <c r="H304" s="178">
        <v>1488</v>
      </c>
      <c r="I304" s="179" t="s">
        <v>47</v>
      </c>
      <c r="J304" s="254">
        <v>150000</v>
      </c>
      <c r="K304" s="254">
        <f>ROUNDDOWN(H304*J304,-3)</f>
        <v>223200000</v>
      </c>
      <c r="L304" s="178">
        <v>1488</v>
      </c>
      <c r="M304" s="179" t="s">
        <v>47</v>
      </c>
      <c r="N304" s="254">
        <v>150000</v>
      </c>
      <c r="O304" s="254">
        <f>ROUNDDOWN(L304*N304,-3)</f>
        <v>223200000</v>
      </c>
      <c r="P304" s="251">
        <f t="shared" si="18"/>
        <v>0</v>
      </c>
    </row>
    <row r="305" spans="2:16" ht="15.9" hidden="1" x14ac:dyDescent="0.4">
      <c r="B305" s="208" t="s">
        <v>27</v>
      </c>
      <c r="C305" s="180" t="s">
        <v>175</v>
      </c>
      <c r="D305" s="178">
        <v>1</v>
      </c>
      <c r="E305" s="179" t="s">
        <v>38</v>
      </c>
      <c r="F305" s="254">
        <v>20020000</v>
      </c>
      <c r="G305" s="254">
        <f>ROUNDDOWN(D305*F305,-3)</f>
        <v>20020000</v>
      </c>
      <c r="H305" s="178">
        <v>1</v>
      </c>
      <c r="I305" s="179" t="s">
        <v>38</v>
      </c>
      <c r="J305" s="254">
        <v>20020000</v>
      </c>
      <c r="K305" s="254">
        <f>ROUNDDOWN(H305*J305,-3)</f>
        <v>20020000</v>
      </c>
      <c r="L305" s="178">
        <v>1</v>
      </c>
      <c r="M305" s="179" t="s">
        <v>38</v>
      </c>
      <c r="N305" s="254">
        <v>20020000</v>
      </c>
      <c r="O305" s="254">
        <f>ROUNDDOWN(L305*N305,-3)</f>
        <v>20020000</v>
      </c>
      <c r="P305" s="251">
        <f t="shared" si="18"/>
        <v>0</v>
      </c>
    </row>
    <row r="306" spans="2:16" ht="15.9" x14ac:dyDescent="0.4">
      <c r="B306" s="208"/>
      <c r="C306" s="180" t="s">
        <v>76</v>
      </c>
      <c r="D306" s="178">
        <v>1</v>
      </c>
      <c r="E306" s="179" t="s">
        <v>38</v>
      </c>
      <c r="F306" s="254">
        <v>108080000</v>
      </c>
      <c r="G306" s="254">
        <f>ROUNDDOWN(D306*F306,-3)</f>
        <v>108080000</v>
      </c>
      <c r="H306" s="178">
        <v>1</v>
      </c>
      <c r="I306" s="179" t="s">
        <v>38</v>
      </c>
      <c r="J306" s="254">
        <v>108080000</v>
      </c>
      <c r="K306" s="254">
        <f>ROUNDDOWN(H306*J306,-3)</f>
        <v>108080000</v>
      </c>
      <c r="L306" s="178">
        <v>1</v>
      </c>
      <c r="M306" s="179" t="s">
        <v>38</v>
      </c>
      <c r="N306" s="254">
        <f>108080000-50000000</f>
        <v>58080000</v>
      </c>
      <c r="O306" s="254">
        <f>ROUNDDOWN(L306*N306,-3)</f>
        <v>58080000</v>
      </c>
      <c r="P306" s="251">
        <f t="shared" si="18"/>
        <v>50000000</v>
      </c>
    </row>
    <row r="307" spans="2:16" ht="15.9" hidden="1" x14ac:dyDescent="0.4">
      <c r="B307" s="208">
        <v>525112</v>
      </c>
      <c r="C307" s="180" t="s">
        <v>97</v>
      </c>
      <c r="D307" s="178">
        <v>0</v>
      </c>
      <c r="E307" s="179" t="s">
        <v>27</v>
      </c>
      <c r="F307" s="180">
        <v>0</v>
      </c>
      <c r="G307" s="254">
        <f>SUM(G308:G311)</f>
        <v>539704000</v>
      </c>
      <c r="H307" s="178">
        <v>0</v>
      </c>
      <c r="I307" s="179" t="s">
        <v>27</v>
      </c>
      <c r="J307" s="180">
        <v>0</v>
      </c>
      <c r="K307" s="254">
        <f>SUM(K308:K311)</f>
        <v>539704000</v>
      </c>
      <c r="L307" s="178">
        <v>0</v>
      </c>
      <c r="M307" s="179" t="s">
        <v>27</v>
      </c>
      <c r="N307" s="180">
        <v>0</v>
      </c>
      <c r="O307" s="254">
        <f>SUM(O308:O311)</f>
        <v>539704000</v>
      </c>
      <c r="P307" s="251">
        <f t="shared" si="18"/>
        <v>0</v>
      </c>
    </row>
    <row r="308" spans="2:16" ht="15.9" hidden="1" x14ac:dyDescent="0.4">
      <c r="B308" s="208" t="s">
        <v>27</v>
      </c>
      <c r="C308" s="180" t="s">
        <v>176</v>
      </c>
      <c r="D308" s="178">
        <v>1</v>
      </c>
      <c r="E308" s="179" t="s">
        <v>38</v>
      </c>
      <c r="F308" s="254">
        <v>410880000</v>
      </c>
      <c r="G308" s="254">
        <f>ROUNDDOWN(D308*F308,-3)</f>
        <v>410880000</v>
      </c>
      <c r="H308" s="178">
        <v>1</v>
      </c>
      <c r="I308" s="179" t="s">
        <v>38</v>
      </c>
      <c r="J308" s="254">
        <v>410880000</v>
      </c>
      <c r="K308" s="254">
        <f>ROUNDDOWN(H308*J308,-3)</f>
        <v>410880000</v>
      </c>
      <c r="L308" s="178">
        <v>1</v>
      </c>
      <c r="M308" s="179" t="s">
        <v>38</v>
      </c>
      <c r="N308" s="254">
        <v>410880000</v>
      </c>
      <c r="O308" s="254">
        <f>ROUNDDOWN(L308*N308,-3)</f>
        <v>410880000</v>
      </c>
      <c r="P308" s="251">
        <f t="shared" si="18"/>
        <v>0</v>
      </c>
    </row>
    <row r="309" spans="2:16" ht="15.9" hidden="1" x14ac:dyDescent="0.4">
      <c r="B309" s="208" t="s">
        <v>27</v>
      </c>
      <c r="C309" s="180" t="s">
        <v>177</v>
      </c>
      <c r="D309" s="178">
        <v>96</v>
      </c>
      <c r="E309" s="179" t="s">
        <v>40</v>
      </c>
      <c r="F309" s="254">
        <v>500000</v>
      </c>
      <c r="G309" s="254">
        <f>ROUNDDOWN(D309*F309,-3)</f>
        <v>48000000</v>
      </c>
      <c r="H309" s="178">
        <v>96</v>
      </c>
      <c r="I309" s="179" t="s">
        <v>40</v>
      </c>
      <c r="J309" s="254">
        <v>500000</v>
      </c>
      <c r="K309" s="254">
        <f>ROUNDDOWN(H309*J309,-3)</f>
        <v>48000000</v>
      </c>
      <c r="L309" s="178">
        <v>96</v>
      </c>
      <c r="M309" s="179" t="s">
        <v>40</v>
      </c>
      <c r="N309" s="254">
        <v>500000</v>
      </c>
      <c r="O309" s="254">
        <f>ROUNDDOWN(L309*N309,-3)</f>
        <v>48000000</v>
      </c>
      <c r="P309" s="251">
        <f t="shared" si="18"/>
        <v>0</v>
      </c>
    </row>
    <row r="310" spans="2:16" ht="15.9" hidden="1" x14ac:dyDescent="0.4">
      <c r="B310" s="208" t="s">
        <v>27</v>
      </c>
      <c r="C310" s="180" t="s">
        <v>178</v>
      </c>
      <c r="D310" s="178">
        <v>96</v>
      </c>
      <c r="E310" s="179" t="s">
        <v>40</v>
      </c>
      <c r="F310" s="254">
        <v>500000</v>
      </c>
      <c r="G310" s="254">
        <f>ROUNDDOWN(D310*F310,-3)</f>
        <v>48000000</v>
      </c>
      <c r="H310" s="178">
        <v>96</v>
      </c>
      <c r="I310" s="179" t="s">
        <v>40</v>
      </c>
      <c r="J310" s="254">
        <v>500000</v>
      </c>
      <c r="K310" s="254">
        <f>ROUNDDOWN(H310*J310,-3)</f>
        <v>48000000</v>
      </c>
      <c r="L310" s="178">
        <v>96</v>
      </c>
      <c r="M310" s="179" t="s">
        <v>40</v>
      </c>
      <c r="N310" s="254">
        <v>500000</v>
      </c>
      <c r="O310" s="254">
        <f>ROUNDDOWN(L310*N310,-3)</f>
        <v>48000000</v>
      </c>
      <c r="P310" s="251">
        <f t="shared" si="18"/>
        <v>0</v>
      </c>
    </row>
    <row r="311" spans="2:16" ht="15.9" hidden="1" x14ac:dyDescent="0.4">
      <c r="B311" s="208" t="s">
        <v>27</v>
      </c>
      <c r="C311" s="180" t="s">
        <v>201</v>
      </c>
      <c r="D311" s="178">
        <v>1</v>
      </c>
      <c r="E311" s="179" t="s">
        <v>38</v>
      </c>
      <c r="F311" s="254">
        <v>32824000</v>
      </c>
      <c r="G311" s="254">
        <f>ROUNDDOWN(D311*F311,-3)</f>
        <v>32824000</v>
      </c>
      <c r="H311" s="178">
        <v>1</v>
      </c>
      <c r="I311" s="179" t="s">
        <v>38</v>
      </c>
      <c r="J311" s="254">
        <v>32824000</v>
      </c>
      <c r="K311" s="254">
        <f>ROUNDDOWN(H311*J311,-3)</f>
        <v>32824000</v>
      </c>
      <c r="L311" s="178">
        <v>1</v>
      </c>
      <c r="M311" s="179" t="s">
        <v>38</v>
      </c>
      <c r="N311" s="254">
        <v>32824000</v>
      </c>
      <c r="O311" s="254">
        <f>ROUNDDOWN(L311*N311,-3)</f>
        <v>32824000</v>
      </c>
      <c r="P311" s="251">
        <f t="shared" si="18"/>
        <v>0</v>
      </c>
    </row>
    <row r="312" spans="2:16" ht="15.9" x14ac:dyDescent="0.4">
      <c r="B312" s="268">
        <v>601</v>
      </c>
      <c r="C312" s="180" t="s">
        <v>202</v>
      </c>
      <c r="D312" s="254">
        <f>D313+D325+D331+D348</f>
        <v>0</v>
      </c>
      <c r="E312" s="270" t="s">
        <v>171</v>
      </c>
      <c r="F312" s="254">
        <v>0</v>
      </c>
      <c r="G312" s="254">
        <f>G313+G325+G331+G348</f>
        <v>1642771000</v>
      </c>
      <c r="H312" s="254">
        <f>H313+H325+H331+H348</f>
        <v>0</v>
      </c>
      <c r="I312" s="270" t="s">
        <v>171</v>
      </c>
      <c r="J312" s="254">
        <v>0</v>
      </c>
      <c r="K312" s="254">
        <f>K313+K325+K331+K348+K355+K369</f>
        <v>1642771000</v>
      </c>
      <c r="L312" s="254">
        <f>L313+L325+L331+L348</f>
        <v>0</v>
      </c>
      <c r="M312" s="270" t="s">
        <v>171</v>
      </c>
      <c r="N312" s="254">
        <v>0</v>
      </c>
      <c r="O312" s="254">
        <f>O313+O325+O331+O348+O355+O369</f>
        <v>1892771000</v>
      </c>
      <c r="P312" s="251">
        <f t="shared" si="18"/>
        <v>-250000000</v>
      </c>
    </row>
    <row r="313" spans="2:16" ht="15.9" hidden="1" x14ac:dyDescent="0.4">
      <c r="B313" s="208" t="s">
        <v>34</v>
      </c>
      <c r="C313" s="180" t="s">
        <v>203</v>
      </c>
      <c r="D313" s="269">
        <v>0</v>
      </c>
      <c r="E313" s="270" t="s">
        <v>27</v>
      </c>
      <c r="F313" s="254">
        <v>0</v>
      </c>
      <c r="G313" s="254">
        <f>G314+G316+G321+G323</f>
        <v>0</v>
      </c>
      <c r="H313" s="269">
        <v>0</v>
      </c>
      <c r="I313" s="270" t="s">
        <v>27</v>
      </c>
      <c r="J313" s="254">
        <v>0</v>
      </c>
      <c r="K313" s="254">
        <f>K314+K316+K321+K323</f>
        <v>0</v>
      </c>
      <c r="L313" s="269">
        <v>0</v>
      </c>
      <c r="M313" s="270" t="s">
        <v>27</v>
      </c>
      <c r="N313" s="254">
        <v>0</v>
      </c>
      <c r="O313" s="254">
        <f>O314+O316+O321+O323</f>
        <v>0</v>
      </c>
      <c r="P313" s="251">
        <f t="shared" si="18"/>
        <v>0</v>
      </c>
    </row>
    <row r="314" spans="2:16" ht="15.9" hidden="1" x14ac:dyDescent="0.4">
      <c r="B314" s="208"/>
      <c r="C314" s="180"/>
      <c r="D314" s="178"/>
      <c r="E314" s="179"/>
      <c r="F314" s="180"/>
      <c r="G314" s="254"/>
      <c r="H314" s="178"/>
      <c r="I314" s="179"/>
      <c r="J314" s="180"/>
      <c r="K314" s="254"/>
      <c r="L314" s="178"/>
      <c r="M314" s="179"/>
      <c r="N314" s="180"/>
      <c r="O314" s="254"/>
      <c r="P314" s="251">
        <f t="shared" si="18"/>
        <v>0</v>
      </c>
    </row>
    <row r="315" spans="2:16" ht="15.9" hidden="1" x14ac:dyDescent="0.4">
      <c r="B315" s="208"/>
      <c r="C315" s="180"/>
      <c r="D315" s="178"/>
      <c r="E315" s="179"/>
      <c r="F315" s="254"/>
      <c r="G315" s="254"/>
      <c r="H315" s="178"/>
      <c r="I315" s="179"/>
      <c r="J315" s="254"/>
      <c r="K315" s="254"/>
      <c r="L315" s="178"/>
      <c r="M315" s="179"/>
      <c r="N315" s="254"/>
      <c r="O315" s="254"/>
      <c r="P315" s="251">
        <f t="shared" si="18"/>
        <v>0</v>
      </c>
    </row>
    <row r="316" spans="2:16" ht="15.9" hidden="1" x14ac:dyDescent="0.4">
      <c r="B316" s="208"/>
      <c r="C316" s="180"/>
      <c r="D316" s="178"/>
      <c r="E316" s="179"/>
      <c r="F316" s="180"/>
      <c r="G316" s="254"/>
      <c r="H316" s="178"/>
      <c r="I316" s="179"/>
      <c r="J316" s="180"/>
      <c r="K316" s="254"/>
      <c r="L316" s="178"/>
      <c r="M316" s="179"/>
      <c r="N316" s="180"/>
      <c r="O316" s="254"/>
      <c r="P316" s="251">
        <f t="shared" si="18"/>
        <v>0</v>
      </c>
    </row>
    <row r="317" spans="2:16" ht="15.9" hidden="1" x14ac:dyDescent="0.4">
      <c r="B317" s="208"/>
      <c r="C317" s="180"/>
      <c r="D317" s="178"/>
      <c r="E317" s="179"/>
      <c r="F317" s="254"/>
      <c r="G317" s="254"/>
      <c r="H317" s="178"/>
      <c r="I317" s="179"/>
      <c r="J317" s="254"/>
      <c r="K317" s="254"/>
      <c r="L317" s="178"/>
      <c r="M317" s="179"/>
      <c r="N317" s="254"/>
      <c r="O317" s="254"/>
      <c r="P317" s="251">
        <f t="shared" si="18"/>
        <v>0</v>
      </c>
    </row>
    <row r="318" spans="2:16" ht="15.9" hidden="1" x14ac:dyDescent="0.4">
      <c r="B318" s="208"/>
      <c r="C318" s="180"/>
      <c r="D318" s="178"/>
      <c r="E318" s="179"/>
      <c r="F318" s="254"/>
      <c r="G318" s="254"/>
      <c r="H318" s="178"/>
      <c r="I318" s="179"/>
      <c r="J318" s="254"/>
      <c r="K318" s="254"/>
      <c r="L318" s="178"/>
      <c r="M318" s="179"/>
      <c r="N318" s="254"/>
      <c r="O318" s="254"/>
      <c r="P318" s="251">
        <f t="shared" si="18"/>
        <v>0</v>
      </c>
    </row>
    <row r="319" spans="2:16" ht="15.9" hidden="1" x14ac:dyDescent="0.4">
      <c r="B319" s="208"/>
      <c r="C319" s="180"/>
      <c r="D319" s="178"/>
      <c r="E319" s="179"/>
      <c r="F319" s="254"/>
      <c r="G319" s="254"/>
      <c r="H319" s="178"/>
      <c r="I319" s="179"/>
      <c r="J319" s="254"/>
      <c r="K319" s="254"/>
      <c r="L319" s="178"/>
      <c r="M319" s="179"/>
      <c r="N319" s="254"/>
      <c r="O319" s="254"/>
      <c r="P319" s="251">
        <f t="shared" si="18"/>
        <v>0</v>
      </c>
    </row>
    <row r="320" spans="2:16" ht="15.9" hidden="1" x14ac:dyDescent="0.4">
      <c r="B320" s="208"/>
      <c r="C320" s="180"/>
      <c r="D320" s="178"/>
      <c r="E320" s="179"/>
      <c r="F320" s="254"/>
      <c r="G320" s="254"/>
      <c r="H320" s="178"/>
      <c r="I320" s="179"/>
      <c r="J320" s="254"/>
      <c r="K320" s="254"/>
      <c r="L320" s="178"/>
      <c r="M320" s="179"/>
      <c r="N320" s="254"/>
      <c r="O320" s="254"/>
      <c r="P320" s="251">
        <f t="shared" si="18"/>
        <v>0</v>
      </c>
    </row>
    <row r="321" spans="2:16" ht="15.9" hidden="1" x14ac:dyDescent="0.4">
      <c r="B321" s="208"/>
      <c r="C321" s="180"/>
      <c r="D321" s="178"/>
      <c r="E321" s="179"/>
      <c r="F321" s="180"/>
      <c r="G321" s="254"/>
      <c r="H321" s="178"/>
      <c r="I321" s="179"/>
      <c r="J321" s="180"/>
      <c r="K321" s="254"/>
      <c r="L321" s="178"/>
      <c r="M321" s="179"/>
      <c r="N321" s="180"/>
      <c r="O321" s="254"/>
      <c r="P321" s="251">
        <f t="shared" si="18"/>
        <v>0</v>
      </c>
    </row>
    <row r="322" spans="2:16" ht="15.9" hidden="1" x14ac:dyDescent="0.4">
      <c r="B322" s="208"/>
      <c r="C322" s="180"/>
      <c r="D322" s="178"/>
      <c r="E322" s="179"/>
      <c r="F322" s="254"/>
      <c r="G322" s="254"/>
      <c r="H322" s="178"/>
      <c r="I322" s="179"/>
      <c r="J322" s="254"/>
      <c r="K322" s="254"/>
      <c r="L322" s="178"/>
      <c r="M322" s="179"/>
      <c r="N322" s="254"/>
      <c r="O322" s="254"/>
      <c r="P322" s="251">
        <f t="shared" si="18"/>
        <v>0</v>
      </c>
    </row>
    <row r="323" spans="2:16" ht="15.9" hidden="1" x14ac:dyDescent="0.4">
      <c r="B323" s="208"/>
      <c r="C323" s="180"/>
      <c r="D323" s="178"/>
      <c r="E323" s="179"/>
      <c r="F323" s="180"/>
      <c r="G323" s="254"/>
      <c r="H323" s="178"/>
      <c r="I323" s="179"/>
      <c r="J323" s="180"/>
      <c r="K323" s="254"/>
      <c r="L323" s="178"/>
      <c r="M323" s="179"/>
      <c r="N323" s="180"/>
      <c r="O323" s="254"/>
      <c r="P323" s="251">
        <f t="shared" si="18"/>
        <v>0</v>
      </c>
    </row>
    <row r="324" spans="2:16" ht="15.9" hidden="1" x14ac:dyDescent="0.4">
      <c r="B324" s="208"/>
      <c r="C324" s="180"/>
      <c r="D324" s="178"/>
      <c r="E324" s="179"/>
      <c r="F324" s="254"/>
      <c r="G324" s="254"/>
      <c r="H324" s="178"/>
      <c r="I324" s="179"/>
      <c r="J324" s="254"/>
      <c r="K324" s="254"/>
      <c r="L324" s="178"/>
      <c r="M324" s="179"/>
      <c r="N324" s="254"/>
      <c r="O324" s="254"/>
      <c r="P324" s="251">
        <f t="shared" si="18"/>
        <v>0</v>
      </c>
    </row>
    <row r="325" spans="2:16" ht="15.9" hidden="1" x14ac:dyDescent="0.4">
      <c r="B325" s="208" t="s">
        <v>52</v>
      </c>
      <c r="C325" s="180" t="s">
        <v>204</v>
      </c>
      <c r="D325" s="269">
        <v>0</v>
      </c>
      <c r="E325" s="270" t="s">
        <v>27</v>
      </c>
      <c r="F325" s="254">
        <v>0</v>
      </c>
      <c r="G325" s="254">
        <v>0</v>
      </c>
      <c r="H325" s="269">
        <v>0</v>
      </c>
      <c r="I325" s="270" t="s">
        <v>27</v>
      </c>
      <c r="J325" s="254">
        <v>0</v>
      </c>
      <c r="K325" s="254">
        <v>0</v>
      </c>
      <c r="L325" s="269">
        <v>0</v>
      </c>
      <c r="M325" s="270" t="s">
        <v>27</v>
      </c>
      <c r="N325" s="254">
        <v>0</v>
      </c>
      <c r="O325" s="254">
        <v>0</v>
      </c>
      <c r="P325" s="251">
        <f t="shared" si="18"/>
        <v>0</v>
      </c>
    </row>
    <row r="326" spans="2:16" ht="15.9" hidden="1" x14ac:dyDescent="0.4">
      <c r="B326" s="208"/>
      <c r="C326" s="180"/>
      <c r="D326" s="178"/>
      <c r="E326" s="179"/>
      <c r="F326" s="180"/>
      <c r="G326" s="254"/>
      <c r="H326" s="178"/>
      <c r="I326" s="179"/>
      <c r="J326" s="180"/>
      <c r="K326" s="254"/>
      <c r="L326" s="178"/>
      <c r="M326" s="179"/>
      <c r="N326" s="180"/>
      <c r="O326" s="254"/>
      <c r="P326" s="251">
        <f t="shared" si="18"/>
        <v>0</v>
      </c>
    </row>
    <row r="327" spans="2:16" ht="15.9" hidden="1" x14ac:dyDescent="0.4">
      <c r="B327" s="208"/>
      <c r="C327" s="180"/>
      <c r="D327" s="178"/>
      <c r="E327" s="179"/>
      <c r="F327" s="254"/>
      <c r="G327" s="254"/>
      <c r="H327" s="178"/>
      <c r="I327" s="179"/>
      <c r="J327" s="254"/>
      <c r="K327" s="254"/>
      <c r="L327" s="178"/>
      <c r="M327" s="179"/>
      <c r="N327" s="254"/>
      <c r="O327" s="254"/>
      <c r="P327" s="251">
        <f t="shared" ref="P327:P392" si="19">K327-O327</f>
        <v>0</v>
      </c>
    </row>
    <row r="328" spans="2:16" ht="15.9" hidden="1" x14ac:dyDescent="0.4">
      <c r="B328" s="208"/>
      <c r="C328" s="180"/>
      <c r="D328" s="178"/>
      <c r="E328" s="179"/>
      <c r="F328" s="180"/>
      <c r="G328" s="254"/>
      <c r="H328" s="178"/>
      <c r="I328" s="179"/>
      <c r="J328" s="180"/>
      <c r="K328" s="254"/>
      <c r="L328" s="178"/>
      <c r="M328" s="179"/>
      <c r="N328" s="180"/>
      <c r="O328" s="254"/>
      <c r="P328" s="251">
        <f t="shared" si="19"/>
        <v>0</v>
      </c>
    </row>
    <row r="329" spans="2:16" ht="15.9" hidden="1" x14ac:dyDescent="0.4">
      <c r="B329" s="208"/>
      <c r="C329" s="180"/>
      <c r="D329" s="178"/>
      <c r="E329" s="179"/>
      <c r="F329" s="254"/>
      <c r="G329" s="254"/>
      <c r="H329" s="178"/>
      <c r="I329" s="179"/>
      <c r="J329" s="254"/>
      <c r="K329" s="254"/>
      <c r="L329" s="178"/>
      <c r="M329" s="179"/>
      <c r="N329" s="254"/>
      <c r="O329" s="254"/>
      <c r="P329" s="251">
        <f t="shared" si="19"/>
        <v>0</v>
      </c>
    </row>
    <row r="330" spans="2:16" ht="15.9" hidden="1" x14ac:dyDescent="0.4">
      <c r="B330" s="208"/>
      <c r="C330" s="180"/>
      <c r="D330" s="178"/>
      <c r="E330" s="179"/>
      <c r="F330" s="254"/>
      <c r="G330" s="254"/>
      <c r="H330" s="178"/>
      <c r="I330" s="179"/>
      <c r="J330" s="254"/>
      <c r="K330" s="254"/>
      <c r="L330" s="178"/>
      <c r="M330" s="179"/>
      <c r="N330" s="254"/>
      <c r="O330" s="254"/>
      <c r="P330" s="251">
        <f t="shared" si="19"/>
        <v>0</v>
      </c>
    </row>
    <row r="331" spans="2:16" ht="15.9" hidden="1" x14ac:dyDescent="0.4">
      <c r="B331" s="208" t="s">
        <v>62</v>
      </c>
      <c r="C331" s="180" t="s">
        <v>205</v>
      </c>
      <c r="D331" s="269">
        <v>0</v>
      </c>
      <c r="E331" s="270" t="s">
        <v>27</v>
      </c>
      <c r="F331" s="254">
        <v>0</v>
      </c>
      <c r="G331" s="254">
        <f>G332</f>
        <v>1124451000</v>
      </c>
      <c r="H331" s="269">
        <v>0</v>
      </c>
      <c r="I331" s="270" t="s">
        <v>27</v>
      </c>
      <c r="J331" s="254">
        <v>0</v>
      </c>
      <c r="K331" s="254">
        <f>K332</f>
        <v>15000</v>
      </c>
      <c r="L331" s="269">
        <v>0</v>
      </c>
      <c r="M331" s="270" t="s">
        <v>27</v>
      </c>
      <c r="N331" s="254">
        <v>0</v>
      </c>
      <c r="O331" s="254">
        <f>O332</f>
        <v>15000</v>
      </c>
      <c r="P331" s="251">
        <f t="shared" si="19"/>
        <v>0</v>
      </c>
    </row>
    <row r="332" spans="2:16" ht="15.9" hidden="1" x14ac:dyDescent="0.4">
      <c r="B332" s="208">
        <v>525114</v>
      </c>
      <c r="C332" s="180" t="s">
        <v>206</v>
      </c>
      <c r="D332" s="178"/>
      <c r="E332" s="179"/>
      <c r="F332" s="180"/>
      <c r="G332" s="254">
        <f>SUM(G333:G347)</f>
        <v>1124451000</v>
      </c>
      <c r="H332" s="178"/>
      <c r="I332" s="179"/>
      <c r="J332" s="180"/>
      <c r="K332" s="254">
        <f>SUM(K333:K347)</f>
        <v>15000</v>
      </c>
      <c r="L332" s="178"/>
      <c r="M332" s="179"/>
      <c r="N332" s="180"/>
      <c r="O332" s="254">
        <f>SUM(O333:O347)</f>
        <v>15000</v>
      </c>
      <c r="P332" s="251">
        <f t="shared" si="19"/>
        <v>0</v>
      </c>
    </row>
    <row r="333" spans="2:16" ht="15.9" hidden="1" x14ac:dyDescent="0.4">
      <c r="B333" s="208" t="s">
        <v>27</v>
      </c>
      <c r="C333" s="180" t="s">
        <v>207</v>
      </c>
      <c r="D333" s="178">
        <v>1</v>
      </c>
      <c r="E333" s="179" t="s">
        <v>208</v>
      </c>
      <c r="F333" s="254">
        <v>142380000</v>
      </c>
      <c r="G333" s="254">
        <f>ROUNDDOWN(D333*F333,-3)</f>
        <v>142380000</v>
      </c>
      <c r="H333" s="178">
        <v>1</v>
      </c>
      <c r="I333" s="179" t="s">
        <v>208</v>
      </c>
      <c r="J333" s="254">
        <v>1000</v>
      </c>
      <c r="K333" s="254">
        <f>ROUNDDOWN(H333*J333,-3)</f>
        <v>1000</v>
      </c>
      <c r="L333" s="178">
        <v>1</v>
      </c>
      <c r="M333" s="179" t="s">
        <v>208</v>
      </c>
      <c r="N333" s="254">
        <v>1000</v>
      </c>
      <c r="O333" s="254">
        <f>ROUNDDOWN(L333*N333,-3)</f>
        <v>1000</v>
      </c>
      <c r="P333" s="251">
        <f t="shared" si="19"/>
        <v>0</v>
      </c>
    </row>
    <row r="334" spans="2:16" ht="15.9" hidden="1" x14ac:dyDescent="0.4">
      <c r="B334" s="208" t="s">
        <v>27</v>
      </c>
      <c r="C334" s="180" t="s">
        <v>209</v>
      </c>
      <c r="D334" s="178">
        <v>1</v>
      </c>
      <c r="E334" s="179" t="s">
        <v>208</v>
      </c>
      <c r="F334" s="254">
        <v>23000000</v>
      </c>
      <c r="G334" s="254">
        <f>ROUNDDOWN(D334*F334,-3)</f>
        <v>23000000</v>
      </c>
      <c r="H334" s="178">
        <v>1</v>
      </c>
      <c r="I334" s="179" t="s">
        <v>208</v>
      </c>
      <c r="J334" s="254">
        <v>1000</v>
      </c>
      <c r="K334" s="254">
        <f>ROUNDDOWN(H334*J334,-3)</f>
        <v>1000</v>
      </c>
      <c r="L334" s="178">
        <v>1</v>
      </c>
      <c r="M334" s="179" t="s">
        <v>208</v>
      </c>
      <c r="N334" s="254">
        <v>1000</v>
      </c>
      <c r="O334" s="254">
        <f>ROUNDDOWN(L334*N334,-3)</f>
        <v>1000</v>
      </c>
      <c r="P334" s="251">
        <f t="shared" si="19"/>
        <v>0</v>
      </c>
    </row>
    <row r="335" spans="2:16" ht="15.9" hidden="1" x14ac:dyDescent="0.4">
      <c r="B335" s="208"/>
      <c r="C335" s="180" t="s">
        <v>210</v>
      </c>
      <c r="D335" s="178">
        <v>1</v>
      </c>
      <c r="E335" s="179" t="s">
        <v>38</v>
      </c>
      <c r="F335" s="254">
        <v>100000000</v>
      </c>
      <c r="G335" s="254">
        <f>ROUNDDOWN(D335*F335,-3)</f>
        <v>100000000</v>
      </c>
      <c r="H335" s="178">
        <v>1</v>
      </c>
      <c r="I335" s="179" t="s">
        <v>38</v>
      </c>
      <c r="J335" s="254">
        <v>1000</v>
      </c>
      <c r="K335" s="254">
        <f>ROUNDDOWN(H335*J335,-3)</f>
        <v>1000</v>
      </c>
      <c r="L335" s="178">
        <v>1</v>
      </c>
      <c r="M335" s="179" t="s">
        <v>38</v>
      </c>
      <c r="N335" s="254">
        <v>1000</v>
      </c>
      <c r="O335" s="254">
        <f>ROUNDDOWN(L335*N335,-3)</f>
        <v>1000</v>
      </c>
      <c r="P335" s="251">
        <f t="shared" si="19"/>
        <v>0</v>
      </c>
    </row>
    <row r="336" spans="2:16" ht="15.9" hidden="1" x14ac:dyDescent="0.4">
      <c r="B336" s="208"/>
      <c r="C336" s="180" t="s">
        <v>211</v>
      </c>
      <c r="D336" s="178">
        <v>1</v>
      </c>
      <c r="E336" s="179" t="s">
        <v>208</v>
      </c>
      <c r="F336" s="254">
        <v>10000000</v>
      </c>
      <c r="G336" s="254">
        <f t="shared" ref="G336:G345" si="20">F336*D336</f>
        <v>10000000</v>
      </c>
      <c r="H336" s="178">
        <v>1</v>
      </c>
      <c r="I336" s="179" t="s">
        <v>208</v>
      </c>
      <c r="J336" s="254">
        <v>1000</v>
      </c>
      <c r="K336" s="254">
        <f t="shared" ref="K336:K345" si="21">J336*H336</f>
        <v>1000</v>
      </c>
      <c r="L336" s="178">
        <v>1</v>
      </c>
      <c r="M336" s="179" t="s">
        <v>208</v>
      </c>
      <c r="N336" s="254">
        <v>1000</v>
      </c>
      <c r="O336" s="254">
        <f t="shared" ref="O336:O345" si="22">N336*L336</f>
        <v>1000</v>
      </c>
      <c r="P336" s="251">
        <f t="shared" si="19"/>
        <v>0</v>
      </c>
    </row>
    <row r="337" spans="2:16" ht="15.9" hidden="1" x14ac:dyDescent="0.4">
      <c r="B337" s="208"/>
      <c r="C337" s="180" t="s">
        <v>212</v>
      </c>
      <c r="D337" s="178">
        <v>1</v>
      </c>
      <c r="E337" s="179" t="s">
        <v>208</v>
      </c>
      <c r="F337" s="254">
        <v>2000000</v>
      </c>
      <c r="G337" s="254">
        <f t="shared" si="20"/>
        <v>2000000</v>
      </c>
      <c r="H337" s="178">
        <v>1</v>
      </c>
      <c r="I337" s="179" t="s">
        <v>208</v>
      </c>
      <c r="J337" s="254">
        <v>1000</v>
      </c>
      <c r="K337" s="254">
        <f t="shared" si="21"/>
        <v>1000</v>
      </c>
      <c r="L337" s="178">
        <v>1</v>
      </c>
      <c r="M337" s="179" t="s">
        <v>208</v>
      </c>
      <c r="N337" s="254">
        <v>1000</v>
      </c>
      <c r="O337" s="254">
        <f t="shared" si="22"/>
        <v>1000</v>
      </c>
      <c r="P337" s="251">
        <f t="shared" si="19"/>
        <v>0</v>
      </c>
    </row>
    <row r="338" spans="2:16" ht="15.9" hidden="1" x14ac:dyDescent="0.4">
      <c r="B338" s="208"/>
      <c r="C338" s="180" t="s">
        <v>213</v>
      </c>
      <c r="D338" s="178">
        <v>1</v>
      </c>
      <c r="E338" s="179" t="s">
        <v>208</v>
      </c>
      <c r="F338" s="254">
        <v>5000000</v>
      </c>
      <c r="G338" s="254">
        <f t="shared" si="20"/>
        <v>5000000</v>
      </c>
      <c r="H338" s="178">
        <v>1</v>
      </c>
      <c r="I338" s="179" t="s">
        <v>208</v>
      </c>
      <c r="J338" s="254">
        <v>1000</v>
      </c>
      <c r="K338" s="254">
        <f t="shared" si="21"/>
        <v>1000</v>
      </c>
      <c r="L338" s="178">
        <v>1</v>
      </c>
      <c r="M338" s="179" t="s">
        <v>208</v>
      </c>
      <c r="N338" s="254">
        <v>1000</v>
      </c>
      <c r="O338" s="254">
        <f t="shared" si="22"/>
        <v>1000</v>
      </c>
      <c r="P338" s="251">
        <f t="shared" si="19"/>
        <v>0</v>
      </c>
    </row>
    <row r="339" spans="2:16" ht="15.9" hidden="1" x14ac:dyDescent="0.4">
      <c r="B339" s="208"/>
      <c r="C339" s="180" t="s">
        <v>214</v>
      </c>
      <c r="D339" s="178">
        <v>1</v>
      </c>
      <c r="E339" s="179" t="s">
        <v>215</v>
      </c>
      <c r="F339" s="254">
        <v>25000000</v>
      </c>
      <c r="G339" s="254">
        <f t="shared" si="20"/>
        <v>25000000</v>
      </c>
      <c r="H339" s="178">
        <v>1</v>
      </c>
      <c r="I339" s="179" t="s">
        <v>215</v>
      </c>
      <c r="J339" s="254">
        <v>1000</v>
      </c>
      <c r="K339" s="254">
        <f t="shared" si="21"/>
        <v>1000</v>
      </c>
      <c r="L339" s="178">
        <v>1</v>
      </c>
      <c r="M339" s="179" t="s">
        <v>215</v>
      </c>
      <c r="N339" s="254">
        <v>1000</v>
      </c>
      <c r="O339" s="254">
        <f t="shared" si="22"/>
        <v>1000</v>
      </c>
      <c r="P339" s="251">
        <f t="shared" si="19"/>
        <v>0</v>
      </c>
    </row>
    <row r="340" spans="2:16" ht="15.9" hidden="1" x14ac:dyDescent="0.4">
      <c r="B340" s="208"/>
      <c r="C340" s="180" t="s">
        <v>216</v>
      </c>
      <c r="D340" s="178">
        <v>1</v>
      </c>
      <c r="E340" s="179" t="s">
        <v>208</v>
      </c>
      <c r="F340" s="254">
        <v>50000000</v>
      </c>
      <c r="G340" s="254">
        <f t="shared" si="20"/>
        <v>50000000</v>
      </c>
      <c r="H340" s="178">
        <v>1</v>
      </c>
      <c r="I340" s="179" t="s">
        <v>208</v>
      </c>
      <c r="J340" s="254">
        <v>1000</v>
      </c>
      <c r="K340" s="254">
        <f t="shared" si="21"/>
        <v>1000</v>
      </c>
      <c r="L340" s="178">
        <v>1</v>
      </c>
      <c r="M340" s="179" t="s">
        <v>208</v>
      </c>
      <c r="N340" s="254">
        <v>1000</v>
      </c>
      <c r="O340" s="254">
        <f t="shared" si="22"/>
        <v>1000</v>
      </c>
      <c r="P340" s="251">
        <f t="shared" si="19"/>
        <v>0</v>
      </c>
    </row>
    <row r="341" spans="2:16" ht="15.9" hidden="1" x14ac:dyDescent="0.4">
      <c r="B341" s="208"/>
      <c r="C341" s="180" t="s">
        <v>217</v>
      </c>
      <c r="D341" s="178">
        <v>1</v>
      </c>
      <c r="E341" s="179" t="s">
        <v>208</v>
      </c>
      <c r="F341" s="254">
        <v>200000000</v>
      </c>
      <c r="G341" s="254">
        <f t="shared" si="20"/>
        <v>200000000</v>
      </c>
      <c r="H341" s="178">
        <v>1</v>
      </c>
      <c r="I341" s="179" t="s">
        <v>208</v>
      </c>
      <c r="J341" s="254">
        <v>1000</v>
      </c>
      <c r="K341" s="254">
        <f t="shared" si="21"/>
        <v>1000</v>
      </c>
      <c r="L341" s="178">
        <v>1</v>
      </c>
      <c r="M341" s="179" t="s">
        <v>208</v>
      </c>
      <c r="N341" s="254">
        <v>1000</v>
      </c>
      <c r="O341" s="254">
        <f t="shared" si="22"/>
        <v>1000</v>
      </c>
      <c r="P341" s="251">
        <f t="shared" si="19"/>
        <v>0</v>
      </c>
    </row>
    <row r="342" spans="2:16" ht="15.9" hidden="1" x14ac:dyDescent="0.4">
      <c r="B342" s="208"/>
      <c r="C342" s="180" t="s">
        <v>218</v>
      </c>
      <c r="D342" s="178">
        <v>1</v>
      </c>
      <c r="E342" s="179" t="s">
        <v>208</v>
      </c>
      <c r="F342" s="254">
        <v>200000000</v>
      </c>
      <c r="G342" s="254">
        <f t="shared" si="20"/>
        <v>200000000</v>
      </c>
      <c r="H342" s="178">
        <v>1</v>
      </c>
      <c r="I342" s="179" t="s">
        <v>208</v>
      </c>
      <c r="J342" s="254">
        <v>1000</v>
      </c>
      <c r="K342" s="254">
        <f t="shared" si="21"/>
        <v>1000</v>
      </c>
      <c r="L342" s="178">
        <v>1</v>
      </c>
      <c r="M342" s="179" t="s">
        <v>208</v>
      </c>
      <c r="N342" s="254">
        <v>1000</v>
      </c>
      <c r="O342" s="254">
        <f t="shared" si="22"/>
        <v>1000</v>
      </c>
      <c r="P342" s="251">
        <f t="shared" si="19"/>
        <v>0</v>
      </c>
    </row>
    <row r="343" spans="2:16" ht="15.9" hidden="1" x14ac:dyDescent="0.4">
      <c r="B343" s="208"/>
      <c r="C343" s="180" t="s">
        <v>219</v>
      </c>
      <c r="D343" s="178">
        <v>1</v>
      </c>
      <c r="E343" s="179" t="s">
        <v>215</v>
      </c>
      <c r="F343" s="254">
        <v>50000000</v>
      </c>
      <c r="G343" s="254">
        <f t="shared" si="20"/>
        <v>50000000</v>
      </c>
      <c r="H343" s="178">
        <v>1</v>
      </c>
      <c r="I343" s="179" t="s">
        <v>215</v>
      </c>
      <c r="J343" s="254">
        <v>1000</v>
      </c>
      <c r="K343" s="254">
        <f t="shared" si="21"/>
        <v>1000</v>
      </c>
      <c r="L343" s="178">
        <v>1</v>
      </c>
      <c r="M343" s="179" t="s">
        <v>215</v>
      </c>
      <c r="N343" s="254">
        <v>1000</v>
      </c>
      <c r="O343" s="254">
        <f t="shared" si="22"/>
        <v>1000</v>
      </c>
      <c r="P343" s="251">
        <f t="shared" si="19"/>
        <v>0</v>
      </c>
    </row>
    <row r="344" spans="2:16" ht="15.9" hidden="1" x14ac:dyDescent="0.4">
      <c r="B344" s="208"/>
      <c r="C344" s="180" t="s">
        <v>220</v>
      </c>
      <c r="D344" s="178">
        <v>1</v>
      </c>
      <c r="E344" s="179" t="s">
        <v>208</v>
      </c>
      <c r="F344" s="254">
        <v>200000000</v>
      </c>
      <c r="G344" s="254">
        <f t="shared" si="20"/>
        <v>200000000</v>
      </c>
      <c r="H344" s="178">
        <v>1</v>
      </c>
      <c r="I344" s="179" t="s">
        <v>208</v>
      </c>
      <c r="J344" s="254">
        <v>1000</v>
      </c>
      <c r="K344" s="254">
        <f t="shared" si="21"/>
        <v>1000</v>
      </c>
      <c r="L344" s="178">
        <v>1</v>
      </c>
      <c r="M344" s="179" t="s">
        <v>208</v>
      </c>
      <c r="N344" s="254">
        <v>1000</v>
      </c>
      <c r="O344" s="254">
        <f t="shared" si="22"/>
        <v>1000</v>
      </c>
      <c r="P344" s="251">
        <f t="shared" si="19"/>
        <v>0</v>
      </c>
    </row>
    <row r="345" spans="2:16" ht="15.9" hidden="1" x14ac:dyDescent="0.4">
      <c r="B345" s="208"/>
      <c r="C345" s="180" t="s">
        <v>221</v>
      </c>
      <c r="D345" s="178">
        <v>1</v>
      </c>
      <c r="E345" s="179" t="s">
        <v>208</v>
      </c>
      <c r="F345" s="254">
        <v>50000000</v>
      </c>
      <c r="G345" s="254">
        <f t="shared" si="20"/>
        <v>50000000</v>
      </c>
      <c r="H345" s="178">
        <v>1</v>
      </c>
      <c r="I345" s="179" t="s">
        <v>208</v>
      </c>
      <c r="J345" s="254">
        <v>1000</v>
      </c>
      <c r="K345" s="254">
        <f t="shared" si="21"/>
        <v>1000</v>
      </c>
      <c r="L345" s="178">
        <v>1</v>
      </c>
      <c r="M345" s="179" t="s">
        <v>208</v>
      </c>
      <c r="N345" s="254">
        <v>1000</v>
      </c>
      <c r="O345" s="254">
        <f t="shared" si="22"/>
        <v>1000</v>
      </c>
      <c r="P345" s="251">
        <f t="shared" si="19"/>
        <v>0</v>
      </c>
    </row>
    <row r="346" spans="2:16" ht="15.9" hidden="1" x14ac:dyDescent="0.4">
      <c r="B346" s="208"/>
      <c r="C346" s="180" t="s">
        <v>222</v>
      </c>
      <c r="D346" s="178">
        <v>1</v>
      </c>
      <c r="E346" s="179" t="s">
        <v>208</v>
      </c>
      <c r="F346" s="254">
        <v>17071000</v>
      </c>
      <c r="G346" s="254">
        <f>ROUNDDOWN(D346*F346,-3)</f>
        <v>17071000</v>
      </c>
      <c r="H346" s="178">
        <v>1</v>
      </c>
      <c r="I346" s="179" t="s">
        <v>208</v>
      </c>
      <c r="J346" s="254">
        <v>1000</v>
      </c>
      <c r="K346" s="254">
        <f>ROUNDDOWN(H346*J346,-3)</f>
        <v>1000</v>
      </c>
      <c r="L346" s="178">
        <v>1</v>
      </c>
      <c r="M346" s="179" t="s">
        <v>208</v>
      </c>
      <c r="N346" s="254">
        <v>1000</v>
      </c>
      <c r="O346" s="254">
        <f>ROUNDDOWN(L346*N346,-3)</f>
        <v>1000</v>
      </c>
      <c r="P346" s="251">
        <f t="shared" si="19"/>
        <v>0</v>
      </c>
    </row>
    <row r="347" spans="2:16" ht="15.9" hidden="1" x14ac:dyDescent="0.4">
      <c r="B347" s="208"/>
      <c r="C347" s="180" t="s">
        <v>223</v>
      </c>
      <c r="D347" s="178">
        <v>1</v>
      </c>
      <c r="E347" s="179" t="s">
        <v>208</v>
      </c>
      <c r="F347" s="254">
        <v>50000000</v>
      </c>
      <c r="G347" s="254">
        <f>F347*D347</f>
        <v>50000000</v>
      </c>
      <c r="H347" s="178">
        <v>1</v>
      </c>
      <c r="I347" s="179" t="s">
        <v>208</v>
      </c>
      <c r="J347" s="254">
        <v>1000</v>
      </c>
      <c r="K347" s="254">
        <f>J347*H347</f>
        <v>1000</v>
      </c>
      <c r="L347" s="178">
        <v>1</v>
      </c>
      <c r="M347" s="179" t="s">
        <v>208</v>
      </c>
      <c r="N347" s="254">
        <v>1000</v>
      </c>
      <c r="O347" s="254">
        <f>N347*L347</f>
        <v>1000</v>
      </c>
      <c r="P347" s="251">
        <f t="shared" si="19"/>
        <v>0</v>
      </c>
    </row>
    <row r="348" spans="2:16" ht="15.9" hidden="1" x14ac:dyDescent="0.4">
      <c r="B348" s="208" t="s">
        <v>69</v>
      </c>
      <c r="C348" s="180" t="s">
        <v>224</v>
      </c>
      <c r="D348" s="269">
        <v>0</v>
      </c>
      <c r="E348" s="270" t="s">
        <v>27</v>
      </c>
      <c r="F348" s="254"/>
      <c r="G348" s="254">
        <f>G349+G353</f>
        <v>518320000</v>
      </c>
      <c r="H348" s="269">
        <v>0</v>
      </c>
      <c r="I348" s="270" t="s">
        <v>27</v>
      </c>
      <c r="J348" s="254"/>
      <c r="K348" s="254">
        <f>K349+K353</f>
        <v>518320000</v>
      </c>
      <c r="L348" s="269">
        <v>0</v>
      </c>
      <c r="M348" s="270" t="s">
        <v>27</v>
      </c>
      <c r="N348" s="254"/>
      <c r="O348" s="254">
        <f>O349+O353</f>
        <v>518320000</v>
      </c>
      <c r="P348" s="251">
        <f t="shared" si="19"/>
        <v>0</v>
      </c>
    </row>
    <row r="349" spans="2:16" ht="15.9" hidden="1" x14ac:dyDescent="0.4">
      <c r="B349" s="208"/>
      <c r="C349" s="180"/>
      <c r="D349" s="178"/>
      <c r="E349" s="179"/>
      <c r="F349" s="254"/>
      <c r="G349" s="254"/>
      <c r="H349" s="178"/>
      <c r="I349" s="179"/>
      <c r="J349" s="254"/>
      <c r="K349" s="254"/>
      <c r="L349" s="178"/>
      <c r="M349" s="179"/>
      <c r="N349" s="254"/>
      <c r="O349" s="254"/>
      <c r="P349" s="251">
        <f t="shared" si="19"/>
        <v>0</v>
      </c>
    </row>
    <row r="350" spans="2:16" ht="15.9" hidden="1" x14ac:dyDescent="0.4">
      <c r="B350" s="208"/>
      <c r="C350" s="180"/>
      <c r="D350" s="208"/>
      <c r="E350" s="179"/>
      <c r="F350" s="254"/>
      <c r="G350" s="254"/>
      <c r="H350" s="208"/>
      <c r="I350" s="179"/>
      <c r="J350" s="254"/>
      <c r="K350" s="254"/>
      <c r="L350" s="208"/>
      <c r="M350" s="179"/>
      <c r="N350" s="254"/>
      <c r="O350" s="254"/>
      <c r="P350" s="251">
        <f t="shared" si="19"/>
        <v>0</v>
      </c>
    </row>
    <row r="351" spans="2:16" ht="15.9" hidden="1" x14ac:dyDescent="0.4">
      <c r="B351" s="208"/>
      <c r="C351" s="180"/>
      <c r="D351" s="208"/>
      <c r="E351" s="179"/>
      <c r="F351" s="254"/>
      <c r="G351" s="254"/>
      <c r="H351" s="208"/>
      <c r="I351" s="179"/>
      <c r="J351" s="254"/>
      <c r="K351" s="254"/>
      <c r="L351" s="208"/>
      <c r="M351" s="179"/>
      <c r="N351" s="254"/>
      <c r="O351" s="254"/>
      <c r="P351" s="251">
        <f t="shared" si="19"/>
        <v>0</v>
      </c>
    </row>
    <row r="352" spans="2:16" ht="15.9" hidden="1" x14ac:dyDescent="0.4">
      <c r="B352" s="208"/>
      <c r="C352" s="180"/>
      <c r="D352" s="208"/>
      <c r="E352" s="179"/>
      <c r="F352" s="254"/>
      <c r="G352" s="254"/>
      <c r="H352" s="208"/>
      <c r="I352" s="179"/>
      <c r="J352" s="254"/>
      <c r="K352" s="254"/>
      <c r="L352" s="208"/>
      <c r="M352" s="179"/>
      <c r="N352" s="254"/>
      <c r="O352" s="254"/>
      <c r="P352" s="251">
        <f t="shared" si="19"/>
        <v>0</v>
      </c>
    </row>
    <row r="353" spans="2:16" ht="15.9" hidden="1" x14ac:dyDescent="0.4">
      <c r="B353" s="208">
        <v>525112</v>
      </c>
      <c r="C353" s="180" t="s">
        <v>97</v>
      </c>
      <c r="D353" s="178"/>
      <c r="E353" s="179"/>
      <c r="F353" s="180"/>
      <c r="G353" s="254">
        <f>G354</f>
        <v>518320000</v>
      </c>
      <c r="H353" s="178"/>
      <c r="I353" s="179"/>
      <c r="J353" s="180"/>
      <c r="K353" s="254">
        <f>K354</f>
        <v>518320000</v>
      </c>
      <c r="L353" s="178"/>
      <c r="M353" s="179"/>
      <c r="N353" s="180"/>
      <c r="O353" s="254">
        <f>O354</f>
        <v>518320000</v>
      </c>
      <c r="P353" s="251">
        <f t="shared" si="19"/>
        <v>0</v>
      </c>
    </row>
    <row r="354" spans="2:16" ht="15.9" hidden="1" x14ac:dyDescent="0.4">
      <c r="B354" s="208" t="s">
        <v>27</v>
      </c>
      <c r="C354" s="180" t="s">
        <v>225</v>
      </c>
      <c r="D354" s="178">
        <v>1</v>
      </c>
      <c r="E354" s="179" t="s">
        <v>38</v>
      </c>
      <c r="F354" s="254">
        <v>518320000</v>
      </c>
      <c r="G354" s="254">
        <f>ROUNDDOWN(D354*F354,-3)</f>
        <v>518320000</v>
      </c>
      <c r="H354" s="178">
        <v>1</v>
      </c>
      <c r="I354" s="179" t="s">
        <v>38</v>
      </c>
      <c r="J354" s="254">
        <v>518320000</v>
      </c>
      <c r="K354" s="254">
        <f>ROUNDDOWN(H354*J354,-3)</f>
        <v>518320000</v>
      </c>
      <c r="L354" s="178">
        <v>1</v>
      </c>
      <c r="M354" s="179" t="s">
        <v>38</v>
      </c>
      <c r="N354" s="254">
        <v>518320000</v>
      </c>
      <c r="O354" s="254">
        <f>ROUNDDOWN(L354*N354,-3)</f>
        <v>518320000</v>
      </c>
      <c r="P354" s="251">
        <f t="shared" si="19"/>
        <v>0</v>
      </c>
    </row>
    <row r="355" spans="2:16" ht="15.9" x14ac:dyDescent="0.4">
      <c r="B355" s="208" t="s">
        <v>77</v>
      </c>
      <c r="C355" s="180" t="s">
        <v>832</v>
      </c>
      <c r="D355" s="269">
        <v>0</v>
      </c>
      <c r="E355" s="270" t="s">
        <v>27</v>
      </c>
      <c r="F355" s="254">
        <v>0</v>
      </c>
      <c r="G355" s="254"/>
      <c r="H355" s="269">
        <v>0</v>
      </c>
      <c r="I355" s="270" t="s">
        <v>27</v>
      </c>
      <c r="J355" s="254">
        <v>0</v>
      </c>
      <c r="K355" s="254">
        <f>K356+K361+K363</f>
        <v>1095697000</v>
      </c>
      <c r="L355" s="269">
        <v>0</v>
      </c>
      <c r="M355" s="270" t="s">
        <v>27</v>
      </c>
      <c r="N355" s="254">
        <v>0</v>
      </c>
      <c r="O355" s="254">
        <f>O356+O361+O363+O367</f>
        <v>1345697000</v>
      </c>
      <c r="P355" s="251">
        <f t="shared" si="19"/>
        <v>-250000000</v>
      </c>
    </row>
    <row r="356" spans="2:16" ht="15.9" hidden="1" x14ac:dyDescent="0.4">
      <c r="B356" s="208">
        <v>525112</v>
      </c>
      <c r="C356" s="180" t="s">
        <v>97</v>
      </c>
      <c r="D356" s="269"/>
      <c r="E356" s="270"/>
      <c r="F356" s="254"/>
      <c r="G356" s="254"/>
      <c r="H356" s="269"/>
      <c r="I356" s="270"/>
      <c r="J356" s="254"/>
      <c r="K356" s="254">
        <f>SUM(K357:K360)</f>
        <v>369675000</v>
      </c>
      <c r="L356" s="269"/>
      <c r="M356" s="270"/>
      <c r="N356" s="254"/>
      <c r="O356" s="254">
        <f>SUM(O357:O360)</f>
        <v>369675000</v>
      </c>
      <c r="P356" s="251">
        <f t="shared" si="19"/>
        <v>0</v>
      </c>
    </row>
    <row r="357" spans="2:16" ht="15.9" hidden="1" x14ac:dyDescent="0.4">
      <c r="B357" s="208"/>
      <c r="C357" s="180" t="s">
        <v>833</v>
      </c>
      <c r="D357" s="269"/>
      <c r="E357" s="270"/>
      <c r="F357" s="254"/>
      <c r="G357" s="254"/>
      <c r="H357" s="269">
        <v>925</v>
      </c>
      <c r="I357" s="270" t="s">
        <v>841</v>
      </c>
      <c r="J357" s="254">
        <v>135000</v>
      </c>
      <c r="K357" s="254">
        <f t="shared" ref="K357:K360" si="23">ROUNDDOWN(H357*J357,-3)</f>
        <v>124875000</v>
      </c>
      <c r="L357" s="269">
        <v>925</v>
      </c>
      <c r="M357" s="270" t="s">
        <v>841</v>
      </c>
      <c r="N357" s="254">
        <v>135000</v>
      </c>
      <c r="O357" s="254">
        <f t="shared" ref="O357:O360" si="24">ROUNDDOWN(L357*N357,-3)</f>
        <v>124875000</v>
      </c>
      <c r="P357" s="251">
        <f t="shared" si="19"/>
        <v>0</v>
      </c>
    </row>
    <row r="358" spans="2:16" ht="15.9" hidden="1" x14ac:dyDescent="0.4">
      <c r="B358" s="208"/>
      <c r="C358" s="180" t="s">
        <v>834</v>
      </c>
      <c r="D358" s="269"/>
      <c r="E358" s="270"/>
      <c r="F358" s="254"/>
      <c r="G358" s="254"/>
      <c r="H358" s="269">
        <v>18</v>
      </c>
      <c r="I358" s="270" t="s">
        <v>842</v>
      </c>
      <c r="J358" s="254">
        <v>2000000</v>
      </c>
      <c r="K358" s="254">
        <f t="shared" si="23"/>
        <v>36000000</v>
      </c>
      <c r="L358" s="269">
        <v>18</v>
      </c>
      <c r="M358" s="270" t="s">
        <v>842</v>
      </c>
      <c r="N358" s="254">
        <v>2000000</v>
      </c>
      <c r="O358" s="254">
        <f t="shared" si="24"/>
        <v>36000000</v>
      </c>
      <c r="P358" s="251">
        <f t="shared" si="19"/>
        <v>0</v>
      </c>
    </row>
    <row r="359" spans="2:16" ht="15.9" hidden="1" x14ac:dyDescent="0.4">
      <c r="B359" s="208"/>
      <c r="C359" s="180" t="s">
        <v>835</v>
      </c>
      <c r="D359" s="269"/>
      <c r="E359" s="270"/>
      <c r="F359" s="254"/>
      <c r="G359" s="254"/>
      <c r="H359" s="269">
        <v>3570</v>
      </c>
      <c r="I359" s="270" t="s">
        <v>57</v>
      </c>
      <c r="J359" s="254">
        <v>40000</v>
      </c>
      <c r="K359" s="254">
        <f t="shared" si="23"/>
        <v>142800000</v>
      </c>
      <c r="L359" s="269">
        <v>3570</v>
      </c>
      <c r="M359" s="270" t="s">
        <v>57</v>
      </c>
      <c r="N359" s="254">
        <v>40000</v>
      </c>
      <c r="O359" s="254">
        <f t="shared" si="24"/>
        <v>142800000</v>
      </c>
      <c r="P359" s="251">
        <f t="shared" si="19"/>
        <v>0</v>
      </c>
    </row>
    <row r="360" spans="2:16" ht="15.9" hidden="1" x14ac:dyDescent="0.4">
      <c r="B360" s="208"/>
      <c r="C360" s="180" t="s">
        <v>836</v>
      </c>
      <c r="D360" s="269"/>
      <c r="E360" s="270"/>
      <c r="F360" s="254"/>
      <c r="G360" s="254"/>
      <c r="H360" s="269">
        <v>1</v>
      </c>
      <c r="I360" s="270" t="s">
        <v>38</v>
      </c>
      <c r="J360" s="254">
        <v>66000000</v>
      </c>
      <c r="K360" s="254">
        <f t="shared" si="23"/>
        <v>66000000</v>
      </c>
      <c r="L360" s="269">
        <v>1</v>
      </c>
      <c r="M360" s="270" t="s">
        <v>38</v>
      </c>
      <c r="N360" s="254">
        <v>66000000</v>
      </c>
      <c r="O360" s="254">
        <f t="shared" si="24"/>
        <v>66000000</v>
      </c>
      <c r="P360" s="251">
        <f t="shared" si="19"/>
        <v>0</v>
      </c>
    </row>
    <row r="361" spans="2:16" ht="15.9" x14ac:dyDescent="0.4">
      <c r="B361" s="208">
        <v>525114</v>
      </c>
      <c r="C361" s="180" t="s">
        <v>206</v>
      </c>
      <c r="D361" s="269"/>
      <c r="E361" s="270"/>
      <c r="F361" s="254"/>
      <c r="G361" s="254"/>
      <c r="H361" s="269"/>
      <c r="I361" s="270"/>
      <c r="J361" s="254"/>
      <c r="K361" s="254">
        <f>SUM(K362)</f>
        <v>432522000</v>
      </c>
      <c r="L361" s="269"/>
      <c r="M361" s="270"/>
      <c r="N361" s="254"/>
      <c r="O361" s="254">
        <f>SUM(O362)</f>
        <v>232522000</v>
      </c>
      <c r="P361" s="251">
        <f t="shared" si="19"/>
        <v>200000000</v>
      </c>
    </row>
    <row r="362" spans="2:16" ht="15.9" x14ac:dyDescent="0.4">
      <c r="B362" s="208"/>
      <c r="C362" s="180" t="s">
        <v>837</v>
      </c>
      <c r="D362" s="269"/>
      <c r="E362" s="270"/>
      <c r="F362" s="254"/>
      <c r="G362" s="254"/>
      <c r="H362" s="269">
        <v>1</v>
      </c>
      <c r="I362" s="270" t="s">
        <v>38</v>
      </c>
      <c r="J362" s="254">
        <v>432522000</v>
      </c>
      <c r="K362" s="254">
        <f>ROUNDDOWN(H362*J362,-3)</f>
        <v>432522000</v>
      </c>
      <c r="L362" s="269">
        <v>1</v>
      </c>
      <c r="M362" s="270" t="s">
        <v>38</v>
      </c>
      <c r="N362" s="254">
        <f>432522000-200000000</f>
        <v>232522000</v>
      </c>
      <c r="O362" s="254">
        <f>ROUNDDOWN(L362*N362,-3)</f>
        <v>232522000</v>
      </c>
      <c r="P362" s="251">
        <f t="shared" si="19"/>
        <v>200000000</v>
      </c>
    </row>
    <row r="363" spans="2:16" ht="15.9" hidden="1" x14ac:dyDescent="0.4">
      <c r="B363" s="208">
        <v>525118</v>
      </c>
      <c r="C363" s="180" t="s">
        <v>838</v>
      </c>
      <c r="D363" s="269"/>
      <c r="E363" s="270"/>
      <c r="F363" s="254"/>
      <c r="G363" s="254"/>
      <c r="H363" s="269"/>
      <c r="I363" s="270"/>
      <c r="J363" s="254"/>
      <c r="K363" s="254">
        <f>SUM(K364:K366)</f>
        <v>293500000</v>
      </c>
      <c r="L363" s="269"/>
      <c r="M363" s="270"/>
      <c r="N363" s="254"/>
      <c r="O363" s="254">
        <f>SUM(O364:O366)</f>
        <v>293500000</v>
      </c>
      <c r="P363" s="251">
        <f t="shared" si="19"/>
        <v>0</v>
      </c>
    </row>
    <row r="364" spans="2:16" ht="15.9" hidden="1" x14ac:dyDescent="0.4">
      <c r="B364" s="208"/>
      <c r="C364" s="180" t="s">
        <v>839</v>
      </c>
      <c r="D364" s="269"/>
      <c r="E364" s="270"/>
      <c r="F364" s="254"/>
      <c r="G364" s="254"/>
      <c r="H364" s="269">
        <v>1000</v>
      </c>
      <c r="I364" s="270" t="s">
        <v>843</v>
      </c>
      <c r="J364" s="254">
        <v>30000</v>
      </c>
      <c r="K364" s="254">
        <f t="shared" ref="K364:K366" si="25">ROUNDDOWN(H364*J364,-3)</f>
        <v>30000000</v>
      </c>
      <c r="L364" s="269">
        <v>1000</v>
      </c>
      <c r="M364" s="270" t="s">
        <v>843</v>
      </c>
      <c r="N364" s="254">
        <v>30000</v>
      </c>
      <c r="O364" s="254">
        <f t="shared" ref="O364:O368" si="26">ROUNDDOWN(L364*N364,-3)</f>
        <v>30000000</v>
      </c>
      <c r="P364" s="251">
        <f t="shared" si="19"/>
        <v>0</v>
      </c>
    </row>
    <row r="365" spans="2:16" ht="15.9" hidden="1" x14ac:dyDescent="0.4">
      <c r="B365" s="208"/>
      <c r="C365" s="180" t="s">
        <v>840</v>
      </c>
      <c r="D365" s="269"/>
      <c r="E365" s="270"/>
      <c r="F365" s="254"/>
      <c r="G365" s="254"/>
      <c r="H365" s="269">
        <v>10000</v>
      </c>
      <c r="I365" s="270" t="s">
        <v>843</v>
      </c>
      <c r="J365" s="254">
        <v>25000</v>
      </c>
      <c r="K365" s="254">
        <f t="shared" si="25"/>
        <v>250000000</v>
      </c>
      <c r="L365" s="269">
        <v>10000</v>
      </c>
      <c r="M365" s="270" t="s">
        <v>843</v>
      </c>
      <c r="N365" s="254">
        <v>25000</v>
      </c>
      <c r="O365" s="254">
        <f t="shared" si="26"/>
        <v>250000000</v>
      </c>
      <c r="P365" s="251">
        <f t="shared" si="19"/>
        <v>0</v>
      </c>
    </row>
    <row r="366" spans="2:16" ht="15.9" hidden="1" x14ac:dyDescent="0.4">
      <c r="B366" s="208"/>
      <c r="C366" s="180" t="s">
        <v>837</v>
      </c>
      <c r="D366" s="269"/>
      <c r="E366" s="270"/>
      <c r="F366" s="254"/>
      <c r="G366" s="254"/>
      <c r="H366" s="269">
        <v>450</v>
      </c>
      <c r="I366" s="270" t="s">
        <v>843</v>
      </c>
      <c r="J366" s="254">
        <v>30000</v>
      </c>
      <c r="K366" s="254">
        <f t="shared" si="25"/>
        <v>13500000</v>
      </c>
      <c r="L366" s="269">
        <v>450</v>
      </c>
      <c r="M366" s="270" t="s">
        <v>843</v>
      </c>
      <c r="N366" s="254">
        <v>30000</v>
      </c>
      <c r="O366" s="254">
        <f t="shared" si="26"/>
        <v>13500000</v>
      </c>
      <c r="P366" s="251">
        <f t="shared" si="19"/>
        <v>0</v>
      </c>
    </row>
    <row r="367" spans="2:16" ht="15.9" hidden="1" x14ac:dyDescent="0.4">
      <c r="B367" s="208">
        <v>525111</v>
      </c>
      <c r="C367" s="180" t="s">
        <v>174</v>
      </c>
      <c r="D367" s="269"/>
      <c r="E367" s="270"/>
      <c r="F367" s="254"/>
      <c r="G367" s="254"/>
      <c r="H367" s="269"/>
      <c r="I367" s="270"/>
      <c r="J367" s="254"/>
      <c r="K367" s="254"/>
      <c r="L367" s="269"/>
      <c r="M367" s="270"/>
      <c r="N367" s="254"/>
      <c r="O367" s="254">
        <f>SUM(O368)</f>
        <v>450000000</v>
      </c>
      <c r="P367" s="251"/>
    </row>
    <row r="368" spans="2:16" ht="15.9" hidden="1" x14ac:dyDescent="0.4">
      <c r="B368" s="208" t="s">
        <v>27</v>
      </c>
      <c r="C368" s="180" t="s">
        <v>848</v>
      </c>
      <c r="D368" s="269"/>
      <c r="E368" s="270"/>
      <c r="F368" s="254"/>
      <c r="G368" s="254"/>
      <c r="H368" s="269"/>
      <c r="I368" s="270"/>
      <c r="J368" s="254"/>
      <c r="K368" s="254"/>
      <c r="L368" s="269">
        <v>1</v>
      </c>
      <c r="M368" s="270" t="s">
        <v>38</v>
      </c>
      <c r="N368" s="254">
        <v>450000000</v>
      </c>
      <c r="O368" s="254">
        <f t="shared" si="26"/>
        <v>450000000</v>
      </c>
      <c r="P368" s="251"/>
    </row>
    <row r="369" spans="2:16" ht="15.9" hidden="1" x14ac:dyDescent="0.4">
      <c r="B369" s="208" t="s">
        <v>380</v>
      </c>
      <c r="C369" s="180" t="s">
        <v>844</v>
      </c>
      <c r="D369" s="269">
        <v>0</v>
      </c>
      <c r="E369" s="270" t="s">
        <v>27</v>
      </c>
      <c r="F369" s="254">
        <v>0</v>
      </c>
      <c r="G369" s="254"/>
      <c r="H369" s="269">
        <v>0</v>
      </c>
      <c r="I369" s="270" t="s">
        <v>27</v>
      </c>
      <c r="J369" s="254">
        <v>0</v>
      </c>
      <c r="K369" s="254">
        <f>K370</f>
        <v>28739000</v>
      </c>
      <c r="L369" s="269">
        <v>0</v>
      </c>
      <c r="M369" s="270" t="s">
        <v>27</v>
      </c>
      <c r="N369" s="254">
        <v>0</v>
      </c>
      <c r="O369" s="254">
        <f>O370</f>
        <v>28739000</v>
      </c>
      <c r="P369" s="251">
        <f t="shared" si="19"/>
        <v>0</v>
      </c>
    </row>
    <row r="370" spans="2:16" ht="15.9" hidden="1" x14ac:dyDescent="0.4">
      <c r="B370" s="208">
        <v>525115</v>
      </c>
      <c r="C370" s="180" t="s">
        <v>90</v>
      </c>
      <c r="D370" s="269"/>
      <c r="E370" s="270"/>
      <c r="F370" s="254"/>
      <c r="G370" s="254"/>
      <c r="H370" s="269"/>
      <c r="I370" s="270"/>
      <c r="J370" s="254"/>
      <c r="K370" s="254">
        <f>SUM(K371:K373)</f>
        <v>28739000</v>
      </c>
      <c r="L370" s="269"/>
      <c r="M370" s="270"/>
      <c r="N370" s="254"/>
      <c r="O370" s="254">
        <f>SUM(O371:O373)</f>
        <v>28739000</v>
      </c>
      <c r="P370" s="251">
        <f t="shared" si="19"/>
        <v>0</v>
      </c>
    </row>
    <row r="371" spans="2:16" ht="15.9" hidden="1" x14ac:dyDescent="0.4">
      <c r="B371" s="208"/>
      <c r="C371" s="180" t="s">
        <v>845</v>
      </c>
      <c r="D371" s="269"/>
      <c r="E371" s="270"/>
      <c r="F371" s="254"/>
      <c r="G371" s="254"/>
      <c r="H371" s="269">
        <v>1</v>
      </c>
      <c r="I371" s="270" t="s">
        <v>38</v>
      </c>
      <c r="J371" s="254">
        <v>10000000</v>
      </c>
      <c r="K371" s="254">
        <f t="shared" ref="K371:K373" si="27">ROUNDDOWN(H371*J371,-3)</f>
        <v>10000000</v>
      </c>
      <c r="L371" s="269">
        <v>1</v>
      </c>
      <c r="M371" s="270" t="s">
        <v>38</v>
      </c>
      <c r="N371" s="254">
        <v>10000000</v>
      </c>
      <c r="O371" s="254">
        <f t="shared" ref="O371:O373" si="28">ROUNDDOWN(L371*N371,-3)</f>
        <v>10000000</v>
      </c>
      <c r="P371" s="251">
        <f t="shared" si="19"/>
        <v>0</v>
      </c>
    </row>
    <row r="372" spans="2:16" ht="15.9" hidden="1" x14ac:dyDescent="0.4">
      <c r="B372" s="208"/>
      <c r="C372" s="180" t="s">
        <v>846</v>
      </c>
      <c r="D372" s="269"/>
      <c r="E372" s="270"/>
      <c r="F372" s="254"/>
      <c r="G372" s="254"/>
      <c r="H372" s="269">
        <v>1</v>
      </c>
      <c r="I372" s="270" t="s">
        <v>38</v>
      </c>
      <c r="J372" s="254">
        <v>10000000</v>
      </c>
      <c r="K372" s="254">
        <f t="shared" si="27"/>
        <v>10000000</v>
      </c>
      <c r="L372" s="269">
        <v>1</v>
      </c>
      <c r="M372" s="270" t="s">
        <v>38</v>
      </c>
      <c r="N372" s="254">
        <v>10000000</v>
      </c>
      <c r="O372" s="254">
        <f t="shared" si="28"/>
        <v>10000000</v>
      </c>
      <c r="P372" s="251">
        <f t="shared" si="19"/>
        <v>0</v>
      </c>
    </row>
    <row r="373" spans="2:16" ht="15.9" hidden="1" x14ac:dyDescent="0.4">
      <c r="B373" s="208"/>
      <c r="C373" s="180" t="s">
        <v>847</v>
      </c>
      <c r="D373" s="269"/>
      <c r="E373" s="270"/>
      <c r="F373" s="254"/>
      <c r="G373" s="254"/>
      <c r="H373" s="269">
        <v>1</v>
      </c>
      <c r="I373" s="270" t="s">
        <v>38</v>
      </c>
      <c r="J373" s="254">
        <v>8739000</v>
      </c>
      <c r="K373" s="254">
        <f t="shared" si="27"/>
        <v>8739000</v>
      </c>
      <c r="L373" s="269">
        <v>1</v>
      </c>
      <c r="M373" s="270" t="s">
        <v>38</v>
      </c>
      <c r="N373" s="254">
        <v>8739000</v>
      </c>
      <c r="O373" s="254">
        <f t="shared" si="28"/>
        <v>8739000</v>
      </c>
      <c r="P373" s="251">
        <f t="shared" si="19"/>
        <v>0</v>
      </c>
    </row>
    <row r="374" spans="2:16" ht="15.9" hidden="1" x14ac:dyDescent="0.4">
      <c r="B374" s="208" t="s">
        <v>226</v>
      </c>
      <c r="C374" s="180" t="s">
        <v>227</v>
      </c>
      <c r="D374" s="269">
        <f>D457+D467+D477+D490+D503+D516+D529+D542+D375+D385+D395+D406+D416+D426+D436+D446</f>
        <v>2928</v>
      </c>
      <c r="E374" s="270" t="s">
        <v>171</v>
      </c>
      <c r="F374" s="254">
        <v>0</v>
      </c>
      <c r="G374" s="269">
        <f>G457+G467+G477+G490+G503+G516+G529+G542+G375+G385+G395+G406+G416+G426+G436+G446</f>
        <v>2661452000</v>
      </c>
      <c r="H374" s="269">
        <f>H457+H467+H477+H490+H503+H516+H529+H542+H375+H385+H395+H406+H416+H426+H436+H446</f>
        <v>2928</v>
      </c>
      <c r="I374" s="270" t="s">
        <v>171</v>
      </c>
      <c r="J374" s="254">
        <v>0</v>
      </c>
      <c r="K374" s="269">
        <f>K457+K467+K477+K490+K503+K516+K529+K542+K375+K385+K395+K406+K416+K426+K436+K446</f>
        <v>2661452000</v>
      </c>
      <c r="L374" s="269">
        <f>L457+L467+L477+L490+L503+L516+L529+L542+L375+L385+L395+L406+L416+L426+L436+L446</f>
        <v>2928</v>
      </c>
      <c r="M374" s="270" t="s">
        <v>171</v>
      </c>
      <c r="N374" s="254">
        <v>0</v>
      </c>
      <c r="O374" s="269">
        <f>O457+O467+O477+O490+O503+O516+O529+O542+O375+O385+O395+O406+O416+O426+O436+O446</f>
        <v>2661452000</v>
      </c>
      <c r="P374" s="251">
        <f t="shared" si="19"/>
        <v>0</v>
      </c>
    </row>
    <row r="375" spans="2:16" ht="29.15" hidden="1" collapsed="1" x14ac:dyDescent="0.4">
      <c r="B375" s="268" t="s">
        <v>149</v>
      </c>
      <c r="C375" s="180" t="s">
        <v>228</v>
      </c>
      <c r="D375" s="269">
        <f>D376</f>
        <v>24</v>
      </c>
      <c r="E375" s="270" t="s">
        <v>171</v>
      </c>
      <c r="F375" s="254">
        <v>0</v>
      </c>
      <c r="G375" s="254">
        <f>G376</f>
        <v>5850000</v>
      </c>
      <c r="H375" s="269">
        <f>H376</f>
        <v>24</v>
      </c>
      <c r="I375" s="270" t="s">
        <v>171</v>
      </c>
      <c r="J375" s="254">
        <v>0</v>
      </c>
      <c r="K375" s="254">
        <f>K376</f>
        <v>5850000</v>
      </c>
      <c r="L375" s="269">
        <f>L376</f>
        <v>24</v>
      </c>
      <c r="M375" s="270" t="s">
        <v>171</v>
      </c>
      <c r="N375" s="254">
        <v>0</v>
      </c>
      <c r="O375" s="254">
        <f>O376</f>
        <v>5850000</v>
      </c>
      <c r="P375" s="251">
        <f t="shared" si="19"/>
        <v>0</v>
      </c>
    </row>
    <row r="376" spans="2:16" ht="29.15" hidden="1" x14ac:dyDescent="0.4">
      <c r="B376" s="208" t="s">
        <v>34</v>
      </c>
      <c r="C376" s="180" t="s">
        <v>229</v>
      </c>
      <c r="D376" s="269">
        <v>24</v>
      </c>
      <c r="E376" s="270" t="s">
        <v>171</v>
      </c>
      <c r="F376" s="254">
        <v>0</v>
      </c>
      <c r="G376" s="254">
        <f>G377+G380</f>
        <v>5850000</v>
      </c>
      <c r="H376" s="269">
        <v>24</v>
      </c>
      <c r="I376" s="270" t="s">
        <v>171</v>
      </c>
      <c r="J376" s="254">
        <v>0</v>
      </c>
      <c r="K376" s="254">
        <f>K377+K380</f>
        <v>5850000</v>
      </c>
      <c r="L376" s="269">
        <v>24</v>
      </c>
      <c r="M376" s="270" t="s">
        <v>171</v>
      </c>
      <c r="N376" s="254">
        <v>0</v>
      </c>
      <c r="O376" s="254">
        <f>O377+O380</f>
        <v>5850000</v>
      </c>
      <c r="P376" s="251">
        <f t="shared" si="19"/>
        <v>0</v>
      </c>
    </row>
    <row r="377" spans="2:16" ht="15.9" hidden="1" x14ac:dyDescent="0.4">
      <c r="B377" s="208">
        <v>525111</v>
      </c>
      <c r="C377" s="180" t="s">
        <v>174</v>
      </c>
      <c r="D377" s="178">
        <v>0</v>
      </c>
      <c r="E377" s="179" t="s">
        <v>27</v>
      </c>
      <c r="F377" s="180">
        <v>0</v>
      </c>
      <c r="G377" s="254">
        <f>SUM(G378:G379)</f>
        <v>430000</v>
      </c>
      <c r="H377" s="178">
        <v>0</v>
      </c>
      <c r="I377" s="179" t="s">
        <v>27</v>
      </c>
      <c r="J377" s="180">
        <v>0</v>
      </c>
      <c r="K377" s="254">
        <f>SUM(K378:K379)</f>
        <v>430000</v>
      </c>
      <c r="L377" s="178">
        <v>0</v>
      </c>
      <c r="M377" s="179" t="s">
        <v>27</v>
      </c>
      <c r="N377" s="180">
        <v>0</v>
      </c>
      <c r="O377" s="254">
        <f>SUM(O378:O379)</f>
        <v>430000</v>
      </c>
      <c r="P377" s="251">
        <f t="shared" si="19"/>
        <v>0</v>
      </c>
    </row>
    <row r="378" spans="2:16" ht="15.9" hidden="1" x14ac:dyDescent="0.4">
      <c r="B378" s="208" t="s">
        <v>27</v>
      </c>
      <c r="C378" s="180" t="s">
        <v>46</v>
      </c>
      <c r="D378" s="178">
        <v>1</v>
      </c>
      <c r="E378" s="179" t="s">
        <v>47</v>
      </c>
      <c r="F378" s="254">
        <v>110000</v>
      </c>
      <c r="G378" s="254">
        <f>ROUNDDOWN(D378*F378,-3)</f>
        <v>110000</v>
      </c>
      <c r="H378" s="178">
        <v>1</v>
      </c>
      <c r="I378" s="179" t="s">
        <v>47</v>
      </c>
      <c r="J378" s="254">
        <v>110000</v>
      </c>
      <c r="K378" s="254">
        <f>ROUNDDOWN(H378*J378,-3)</f>
        <v>110000</v>
      </c>
      <c r="L378" s="178">
        <v>1</v>
      </c>
      <c r="M378" s="179" t="s">
        <v>47</v>
      </c>
      <c r="N378" s="254">
        <v>110000</v>
      </c>
      <c r="O378" s="254">
        <f>ROUNDDOWN(L378*N378,-3)</f>
        <v>110000</v>
      </c>
      <c r="P378" s="251">
        <f t="shared" si="19"/>
        <v>0</v>
      </c>
    </row>
    <row r="379" spans="2:16" ht="15.9" hidden="1" x14ac:dyDescent="0.4">
      <c r="B379" s="208" t="s">
        <v>27</v>
      </c>
      <c r="C379" s="180" t="s">
        <v>175</v>
      </c>
      <c r="D379" s="178">
        <v>1</v>
      </c>
      <c r="E379" s="179" t="s">
        <v>38</v>
      </c>
      <c r="F379" s="254">
        <v>320000</v>
      </c>
      <c r="G379" s="254">
        <f>ROUNDDOWN(D379*F379,-3)</f>
        <v>320000</v>
      </c>
      <c r="H379" s="178">
        <v>1</v>
      </c>
      <c r="I379" s="179" t="s">
        <v>38</v>
      </c>
      <c r="J379" s="254">
        <v>320000</v>
      </c>
      <c r="K379" s="254">
        <f>ROUNDDOWN(H379*J379,-3)</f>
        <v>320000</v>
      </c>
      <c r="L379" s="178">
        <v>1</v>
      </c>
      <c r="M379" s="179" t="s">
        <v>38</v>
      </c>
      <c r="N379" s="254">
        <v>320000</v>
      </c>
      <c r="O379" s="254">
        <f>ROUNDDOWN(L379*N379,-3)</f>
        <v>320000</v>
      </c>
      <c r="P379" s="251">
        <f t="shared" si="19"/>
        <v>0</v>
      </c>
    </row>
    <row r="380" spans="2:16" ht="15.9" hidden="1" x14ac:dyDescent="0.4">
      <c r="B380" s="208">
        <v>525112</v>
      </c>
      <c r="C380" s="180" t="s">
        <v>97</v>
      </c>
      <c r="D380" s="178">
        <v>0</v>
      </c>
      <c r="E380" s="179" t="s">
        <v>27</v>
      </c>
      <c r="F380" s="180">
        <v>0</v>
      </c>
      <c r="G380" s="254">
        <f>SUM(G381:G384)</f>
        <v>5420000</v>
      </c>
      <c r="H380" s="178">
        <v>0</v>
      </c>
      <c r="I380" s="179" t="s">
        <v>27</v>
      </c>
      <c r="J380" s="180">
        <v>0</v>
      </c>
      <c r="K380" s="254">
        <f>SUM(K381:K384)</f>
        <v>5420000</v>
      </c>
      <c r="L380" s="178">
        <v>0</v>
      </c>
      <c r="M380" s="179" t="s">
        <v>27</v>
      </c>
      <c r="N380" s="180">
        <v>0</v>
      </c>
      <c r="O380" s="254">
        <f>SUM(O381:O384)</f>
        <v>5420000</v>
      </c>
      <c r="P380" s="251">
        <f t="shared" si="19"/>
        <v>0</v>
      </c>
    </row>
    <row r="381" spans="2:16" ht="15.9" hidden="1" x14ac:dyDescent="0.4">
      <c r="B381" s="208" t="s">
        <v>27</v>
      </c>
      <c r="C381" s="180" t="s">
        <v>176</v>
      </c>
      <c r="D381" s="275">
        <v>24</v>
      </c>
      <c r="E381" s="179" t="s">
        <v>40</v>
      </c>
      <c r="F381" s="254">
        <v>85000</v>
      </c>
      <c r="G381" s="254">
        <f>ROUNDDOWN(D381*F381,-3)</f>
        <v>2040000</v>
      </c>
      <c r="H381" s="275">
        <v>24</v>
      </c>
      <c r="I381" s="179" t="s">
        <v>40</v>
      </c>
      <c r="J381" s="254">
        <v>85000</v>
      </c>
      <c r="K381" s="254">
        <f>ROUNDDOWN(H381*J381,-3)</f>
        <v>2040000</v>
      </c>
      <c r="L381" s="275">
        <v>24</v>
      </c>
      <c r="M381" s="179" t="s">
        <v>40</v>
      </c>
      <c r="N381" s="254">
        <v>85000</v>
      </c>
      <c r="O381" s="254">
        <f>ROUNDDOWN(L381*N381,-3)</f>
        <v>2040000</v>
      </c>
      <c r="P381" s="251">
        <f t="shared" si="19"/>
        <v>0</v>
      </c>
    </row>
    <row r="382" spans="2:16" ht="15.9" hidden="1" x14ac:dyDescent="0.4">
      <c r="B382" s="208" t="s">
        <v>27</v>
      </c>
      <c r="C382" s="180" t="s">
        <v>230</v>
      </c>
      <c r="D382" s="275">
        <f>D381</f>
        <v>24</v>
      </c>
      <c r="E382" s="179" t="s">
        <v>231</v>
      </c>
      <c r="F382" s="254">
        <v>75000</v>
      </c>
      <c r="G382" s="254">
        <f>ROUNDDOWN(D382*F382,-3)</f>
        <v>1800000</v>
      </c>
      <c r="H382" s="275">
        <f>H381</f>
        <v>24</v>
      </c>
      <c r="I382" s="179" t="s">
        <v>231</v>
      </c>
      <c r="J382" s="254">
        <v>75000</v>
      </c>
      <c r="K382" s="254">
        <f>ROUNDDOWN(H382*J382,-3)</f>
        <v>1800000</v>
      </c>
      <c r="L382" s="275">
        <f>L381</f>
        <v>24</v>
      </c>
      <c r="M382" s="179" t="s">
        <v>231</v>
      </c>
      <c r="N382" s="254">
        <v>75000</v>
      </c>
      <c r="O382" s="254">
        <f>ROUNDDOWN(L382*N382,-3)</f>
        <v>1800000</v>
      </c>
      <c r="P382" s="251">
        <f t="shared" si="19"/>
        <v>0</v>
      </c>
    </row>
    <row r="383" spans="2:16" ht="15.9" hidden="1" x14ac:dyDescent="0.4">
      <c r="B383" s="208" t="s">
        <v>27</v>
      </c>
      <c r="C383" s="180" t="s">
        <v>44</v>
      </c>
      <c r="D383" s="275">
        <f>D382</f>
        <v>24</v>
      </c>
      <c r="E383" s="179" t="s">
        <v>40</v>
      </c>
      <c r="F383" s="254">
        <v>50000</v>
      </c>
      <c r="G383" s="254">
        <f>ROUNDDOWN(D383*F383,-3)</f>
        <v>1200000</v>
      </c>
      <c r="H383" s="275">
        <f>H382</f>
        <v>24</v>
      </c>
      <c r="I383" s="179" t="s">
        <v>40</v>
      </c>
      <c r="J383" s="254">
        <v>50000</v>
      </c>
      <c r="K383" s="254">
        <f>ROUNDDOWN(H383*J383,-3)</f>
        <v>1200000</v>
      </c>
      <c r="L383" s="275">
        <f>L382</f>
        <v>24</v>
      </c>
      <c r="M383" s="179" t="s">
        <v>40</v>
      </c>
      <c r="N383" s="254">
        <v>50000</v>
      </c>
      <c r="O383" s="254">
        <f>ROUNDDOWN(L383*N383,-3)</f>
        <v>1200000</v>
      </c>
      <c r="P383" s="251">
        <f t="shared" si="19"/>
        <v>0</v>
      </c>
    </row>
    <row r="384" spans="2:16" ht="15.9" hidden="1" x14ac:dyDescent="0.4">
      <c r="B384" s="208" t="s">
        <v>27</v>
      </c>
      <c r="C384" s="180" t="s">
        <v>232</v>
      </c>
      <c r="D384" s="275">
        <f>D376/24</f>
        <v>1</v>
      </c>
      <c r="E384" s="179" t="s">
        <v>51</v>
      </c>
      <c r="F384" s="254">
        <v>380000</v>
      </c>
      <c r="G384" s="254">
        <f>ROUNDDOWN(D384*F384,-3)</f>
        <v>380000</v>
      </c>
      <c r="H384" s="275">
        <f>H376/24</f>
        <v>1</v>
      </c>
      <c r="I384" s="179" t="s">
        <v>51</v>
      </c>
      <c r="J384" s="254">
        <v>380000</v>
      </c>
      <c r="K384" s="254">
        <f>ROUNDDOWN(H384*J384,-3)</f>
        <v>380000</v>
      </c>
      <c r="L384" s="275">
        <f>L376/24</f>
        <v>1</v>
      </c>
      <c r="M384" s="179" t="s">
        <v>51</v>
      </c>
      <c r="N384" s="254">
        <v>380000</v>
      </c>
      <c r="O384" s="254">
        <f>ROUNDDOWN(L384*N384,-3)</f>
        <v>380000</v>
      </c>
      <c r="P384" s="251">
        <f t="shared" si="19"/>
        <v>0</v>
      </c>
    </row>
    <row r="385" spans="2:16" ht="29.15" hidden="1" x14ac:dyDescent="0.4">
      <c r="B385" s="268" t="s">
        <v>164</v>
      </c>
      <c r="C385" s="180" t="s">
        <v>233</v>
      </c>
      <c r="D385" s="269">
        <f>D386</f>
        <v>24</v>
      </c>
      <c r="E385" s="270" t="s">
        <v>171</v>
      </c>
      <c r="F385" s="254">
        <v>0</v>
      </c>
      <c r="G385" s="254">
        <f>G386</f>
        <v>5850000</v>
      </c>
      <c r="H385" s="269">
        <f>H386</f>
        <v>24</v>
      </c>
      <c r="I385" s="270" t="s">
        <v>171</v>
      </c>
      <c r="J385" s="254">
        <v>0</v>
      </c>
      <c r="K385" s="254">
        <f>K386</f>
        <v>5850000</v>
      </c>
      <c r="L385" s="269">
        <f>L386</f>
        <v>24</v>
      </c>
      <c r="M385" s="270" t="s">
        <v>171</v>
      </c>
      <c r="N385" s="254">
        <v>0</v>
      </c>
      <c r="O385" s="254">
        <f>O386</f>
        <v>5850000</v>
      </c>
      <c r="P385" s="251">
        <f t="shared" si="19"/>
        <v>0</v>
      </c>
    </row>
    <row r="386" spans="2:16" ht="29.15" hidden="1" x14ac:dyDescent="0.4">
      <c r="B386" s="208" t="s">
        <v>34</v>
      </c>
      <c r="C386" s="180" t="s">
        <v>234</v>
      </c>
      <c r="D386" s="269">
        <v>24</v>
      </c>
      <c r="E386" s="270" t="s">
        <v>171</v>
      </c>
      <c r="F386" s="254">
        <v>0</v>
      </c>
      <c r="G386" s="254">
        <f>G387+G390</f>
        <v>5850000</v>
      </c>
      <c r="H386" s="269">
        <v>24</v>
      </c>
      <c r="I386" s="270" t="s">
        <v>171</v>
      </c>
      <c r="J386" s="254">
        <v>0</v>
      </c>
      <c r="K386" s="254">
        <f>K387+K390</f>
        <v>5850000</v>
      </c>
      <c r="L386" s="269">
        <v>24</v>
      </c>
      <c r="M386" s="270" t="s">
        <v>171</v>
      </c>
      <c r="N386" s="254">
        <v>0</v>
      </c>
      <c r="O386" s="254">
        <f>O387+O390</f>
        <v>5850000</v>
      </c>
      <c r="P386" s="251">
        <f t="shared" si="19"/>
        <v>0</v>
      </c>
    </row>
    <row r="387" spans="2:16" ht="15.9" hidden="1" x14ac:dyDescent="0.4">
      <c r="B387" s="208">
        <v>525111</v>
      </c>
      <c r="C387" s="180" t="s">
        <v>174</v>
      </c>
      <c r="D387" s="178">
        <v>0</v>
      </c>
      <c r="E387" s="179" t="s">
        <v>27</v>
      </c>
      <c r="F387" s="180">
        <v>0</v>
      </c>
      <c r="G387" s="254">
        <f>SUM(G388:G389)</f>
        <v>430000</v>
      </c>
      <c r="H387" s="178">
        <v>0</v>
      </c>
      <c r="I387" s="179" t="s">
        <v>27</v>
      </c>
      <c r="J387" s="180">
        <v>0</v>
      </c>
      <c r="K387" s="254">
        <f>SUM(K388:K389)</f>
        <v>430000</v>
      </c>
      <c r="L387" s="178">
        <v>0</v>
      </c>
      <c r="M387" s="179" t="s">
        <v>27</v>
      </c>
      <c r="N387" s="180">
        <v>0</v>
      </c>
      <c r="O387" s="254">
        <f>SUM(O388:O389)</f>
        <v>430000</v>
      </c>
      <c r="P387" s="251">
        <f t="shared" si="19"/>
        <v>0</v>
      </c>
    </row>
    <row r="388" spans="2:16" ht="15.9" hidden="1" x14ac:dyDescent="0.4">
      <c r="B388" s="208" t="s">
        <v>27</v>
      </c>
      <c r="C388" s="180" t="s">
        <v>46</v>
      </c>
      <c r="D388" s="178">
        <v>1</v>
      </c>
      <c r="E388" s="179" t="s">
        <v>47</v>
      </c>
      <c r="F388" s="254">
        <v>110000</v>
      </c>
      <c r="G388" s="254">
        <f>ROUNDDOWN(D388*F388,-3)</f>
        <v>110000</v>
      </c>
      <c r="H388" s="178">
        <v>1</v>
      </c>
      <c r="I388" s="179" t="s">
        <v>47</v>
      </c>
      <c r="J388" s="254">
        <v>110000</v>
      </c>
      <c r="K388" s="254">
        <f>ROUNDDOWN(H388*J388,-3)</f>
        <v>110000</v>
      </c>
      <c r="L388" s="178">
        <v>1</v>
      </c>
      <c r="M388" s="179" t="s">
        <v>47</v>
      </c>
      <c r="N388" s="254">
        <v>110000</v>
      </c>
      <c r="O388" s="254">
        <f>ROUNDDOWN(L388*N388,-3)</f>
        <v>110000</v>
      </c>
      <c r="P388" s="251">
        <f t="shared" si="19"/>
        <v>0</v>
      </c>
    </row>
    <row r="389" spans="2:16" ht="15.9" hidden="1" x14ac:dyDescent="0.4">
      <c r="B389" s="208" t="s">
        <v>27</v>
      </c>
      <c r="C389" s="180" t="s">
        <v>175</v>
      </c>
      <c r="D389" s="178">
        <v>1</v>
      </c>
      <c r="E389" s="179" t="s">
        <v>38</v>
      </c>
      <c r="F389" s="254">
        <v>320000</v>
      </c>
      <c r="G389" s="254">
        <f>ROUNDDOWN(D389*F389,-3)</f>
        <v>320000</v>
      </c>
      <c r="H389" s="178">
        <v>1</v>
      </c>
      <c r="I389" s="179" t="s">
        <v>38</v>
      </c>
      <c r="J389" s="254">
        <v>320000</v>
      </c>
      <c r="K389" s="254">
        <f>ROUNDDOWN(H389*J389,-3)</f>
        <v>320000</v>
      </c>
      <c r="L389" s="178">
        <v>1</v>
      </c>
      <c r="M389" s="179" t="s">
        <v>38</v>
      </c>
      <c r="N389" s="254">
        <v>320000</v>
      </c>
      <c r="O389" s="254">
        <f>ROUNDDOWN(L389*N389,-3)</f>
        <v>320000</v>
      </c>
      <c r="P389" s="251">
        <f t="shared" si="19"/>
        <v>0</v>
      </c>
    </row>
    <row r="390" spans="2:16" ht="15.9" hidden="1" x14ac:dyDescent="0.4">
      <c r="B390" s="208">
        <v>525112</v>
      </c>
      <c r="C390" s="180" t="s">
        <v>97</v>
      </c>
      <c r="D390" s="178">
        <v>0</v>
      </c>
      <c r="E390" s="179" t="s">
        <v>27</v>
      </c>
      <c r="F390" s="180">
        <v>0</v>
      </c>
      <c r="G390" s="254">
        <f>SUM(G391:G394)</f>
        <v>5420000</v>
      </c>
      <c r="H390" s="178">
        <v>0</v>
      </c>
      <c r="I390" s="179" t="s">
        <v>27</v>
      </c>
      <c r="J390" s="180">
        <v>0</v>
      </c>
      <c r="K390" s="254">
        <f>SUM(K391:K394)</f>
        <v>5420000</v>
      </c>
      <c r="L390" s="178">
        <v>0</v>
      </c>
      <c r="M390" s="179" t="s">
        <v>27</v>
      </c>
      <c r="N390" s="180">
        <v>0</v>
      </c>
      <c r="O390" s="254">
        <f>SUM(O391:O394)</f>
        <v>5420000</v>
      </c>
      <c r="P390" s="251">
        <f t="shared" si="19"/>
        <v>0</v>
      </c>
    </row>
    <row r="391" spans="2:16" ht="15.9" hidden="1" x14ac:dyDescent="0.4">
      <c r="B391" s="208" t="s">
        <v>27</v>
      </c>
      <c r="C391" s="180" t="s">
        <v>176</v>
      </c>
      <c r="D391" s="275">
        <v>24</v>
      </c>
      <c r="E391" s="179" t="s">
        <v>40</v>
      </c>
      <c r="F391" s="254">
        <v>85000</v>
      </c>
      <c r="G391" s="254">
        <f>ROUNDDOWN(D391*F391,-3)</f>
        <v>2040000</v>
      </c>
      <c r="H391" s="275">
        <v>24</v>
      </c>
      <c r="I391" s="179" t="s">
        <v>40</v>
      </c>
      <c r="J391" s="254">
        <v>85000</v>
      </c>
      <c r="K391" s="254">
        <f>ROUNDDOWN(H391*J391,-3)</f>
        <v>2040000</v>
      </c>
      <c r="L391" s="275">
        <v>24</v>
      </c>
      <c r="M391" s="179" t="s">
        <v>40</v>
      </c>
      <c r="N391" s="254">
        <v>85000</v>
      </c>
      <c r="O391" s="254">
        <f>ROUNDDOWN(L391*N391,-3)</f>
        <v>2040000</v>
      </c>
      <c r="P391" s="251">
        <f t="shared" si="19"/>
        <v>0</v>
      </c>
    </row>
    <row r="392" spans="2:16" ht="15.9" hidden="1" x14ac:dyDescent="0.4">
      <c r="B392" s="208" t="s">
        <v>27</v>
      </c>
      <c r="C392" s="180" t="s">
        <v>230</v>
      </c>
      <c r="D392" s="275">
        <f>D391</f>
        <v>24</v>
      </c>
      <c r="E392" s="179" t="s">
        <v>231</v>
      </c>
      <c r="F392" s="254">
        <v>75000</v>
      </c>
      <c r="G392" s="254">
        <f>ROUNDDOWN(D392*F392,-3)</f>
        <v>1800000</v>
      </c>
      <c r="H392" s="275">
        <f>H391</f>
        <v>24</v>
      </c>
      <c r="I392" s="179" t="s">
        <v>231</v>
      </c>
      <c r="J392" s="254">
        <v>75000</v>
      </c>
      <c r="K392" s="254">
        <f>ROUNDDOWN(H392*J392,-3)</f>
        <v>1800000</v>
      </c>
      <c r="L392" s="275">
        <f>L391</f>
        <v>24</v>
      </c>
      <c r="M392" s="179" t="s">
        <v>231</v>
      </c>
      <c r="N392" s="254">
        <v>75000</v>
      </c>
      <c r="O392" s="254">
        <f>ROUNDDOWN(L392*N392,-3)</f>
        <v>1800000</v>
      </c>
      <c r="P392" s="251">
        <f t="shared" si="19"/>
        <v>0</v>
      </c>
    </row>
    <row r="393" spans="2:16" ht="15.9" hidden="1" x14ac:dyDescent="0.4">
      <c r="B393" s="208" t="s">
        <v>27</v>
      </c>
      <c r="C393" s="180" t="s">
        <v>44</v>
      </c>
      <c r="D393" s="275">
        <f>D392</f>
        <v>24</v>
      </c>
      <c r="E393" s="179" t="s">
        <v>40</v>
      </c>
      <c r="F393" s="254">
        <v>50000</v>
      </c>
      <c r="G393" s="254">
        <f>ROUNDDOWN(D393*F393,-3)</f>
        <v>1200000</v>
      </c>
      <c r="H393" s="275">
        <f>H392</f>
        <v>24</v>
      </c>
      <c r="I393" s="179" t="s">
        <v>40</v>
      </c>
      <c r="J393" s="254">
        <v>50000</v>
      </c>
      <c r="K393" s="254">
        <f>ROUNDDOWN(H393*J393,-3)</f>
        <v>1200000</v>
      </c>
      <c r="L393" s="275">
        <f>L392</f>
        <v>24</v>
      </c>
      <c r="M393" s="179" t="s">
        <v>40</v>
      </c>
      <c r="N393" s="254">
        <v>50000</v>
      </c>
      <c r="O393" s="254">
        <f>ROUNDDOWN(L393*N393,-3)</f>
        <v>1200000</v>
      </c>
      <c r="P393" s="251">
        <f t="shared" ref="P393:P456" si="29">K393-O393</f>
        <v>0</v>
      </c>
    </row>
    <row r="394" spans="2:16" ht="15.9" hidden="1" x14ac:dyDescent="0.4">
      <c r="B394" s="208" t="s">
        <v>27</v>
      </c>
      <c r="C394" s="180" t="s">
        <v>232</v>
      </c>
      <c r="D394" s="275">
        <f>D386/24</f>
        <v>1</v>
      </c>
      <c r="E394" s="179" t="s">
        <v>51</v>
      </c>
      <c r="F394" s="254">
        <v>380000</v>
      </c>
      <c r="G394" s="254">
        <f>ROUNDDOWN(D394*F394,-3)</f>
        <v>380000</v>
      </c>
      <c r="H394" s="275">
        <f>H386/24</f>
        <v>1</v>
      </c>
      <c r="I394" s="179" t="s">
        <v>51</v>
      </c>
      <c r="J394" s="254">
        <v>380000</v>
      </c>
      <c r="K394" s="254">
        <f>ROUNDDOWN(H394*J394,-3)</f>
        <v>380000</v>
      </c>
      <c r="L394" s="275">
        <f>L386/24</f>
        <v>1</v>
      </c>
      <c r="M394" s="179" t="s">
        <v>51</v>
      </c>
      <c r="N394" s="254">
        <v>380000</v>
      </c>
      <c r="O394" s="254">
        <f>ROUNDDOWN(L394*N394,-3)</f>
        <v>380000</v>
      </c>
      <c r="P394" s="251">
        <f t="shared" si="29"/>
        <v>0</v>
      </c>
    </row>
    <row r="395" spans="2:16" ht="29.15" hidden="1" x14ac:dyDescent="0.4">
      <c r="B395" s="268" t="s">
        <v>183</v>
      </c>
      <c r="C395" s="180" t="s">
        <v>235</v>
      </c>
      <c r="D395" s="269">
        <f>D396</f>
        <v>24</v>
      </c>
      <c r="E395" s="270" t="s">
        <v>171</v>
      </c>
      <c r="F395" s="254">
        <v>0</v>
      </c>
      <c r="G395" s="254">
        <f>G396</f>
        <v>5850000</v>
      </c>
      <c r="H395" s="269">
        <f>H396</f>
        <v>24</v>
      </c>
      <c r="I395" s="270" t="s">
        <v>171</v>
      </c>
      <c r="J395" s="254">
        <v>0</v>
      </c>
      <c r="K395" s="254">
        <f>K396</f>
        <v>5850000</v>
      </c>
      <c r="L395" s="269">
        <f>L396</f>
        <v>24</v>
      </c>
      <c r="M395" s="270" t="s">
        <v>171</v>
      </c>
      <c r="N395" s="254">
        <v>0</v>
      </c>
      <c r="O395" s="254">
        <f>O396</f>
        <v>5850000</v>
      </c>
      <c r="P395" s="251">
        <f t="shared" si="29"/>
        <v>0</v>
      </c>
    </row>
    <row r="396" spans="2:16" ht="29.15" hidden="1" x14ac:dyDescent="0.4">
      <c r="B396" s="208" t="s">
        <v>34</v>
      </c>
      <c r="C396" s="180" t="s">
        <v>235</v>
      </c>
      <c r="D396" s="269">
        <v>24</v>
      </c>
      <c r="E396" s="270" t="s">
        <v>171</v>
      </c>
      <c r="F396" s="254">
        <v>0</v>
      </c>
      <c r="G396" s="254">
        <f>G397+G400</f>
        <v>5850000</v>
      </c>
      <c r="H396" s="269">
        <v>24</v>
      </c>
      <c r="I396" s="270" t="s">
        <v>171</v>
      </c>
      <c r="J396" s="254">
        <v>0</v>
      </c>
      <c r="K396" s="254">
        <f>K397+K400</f>
        <v>5850000</v>
      </c>
      <c r="L396" s="269">
        <v>24</v>
      </c>
      <c r="M396" s="270" t="s">
        <v>171</v>
      </c>
      <c r="N396" s="254">
        <v>0</v>
      </c>
      <c r="O396" s="254">
        <f>O397+O400</f>
        <v>5850000</v>
      </c>
      <c r="P396" s="251">
        <f t="shared" si="29"/>
        <v>0</v>
      </c>
    </row>
    <row r="397" spans="2:16" ht="15.9" hidden="1" x14ac:dyDescent="0.4">
      <c r="B397" s="208">
        <v>525111</v>
      </c>
      <c r="C397" s="180" t="s">
        <v>174</v>
      </c>
      <c r="D397" s="178"/>
      <c r="E397" s="179" t="s">
        <v>27</v>
      </c>
      <c r="F397" s="180"/>
      <c r="G397" s="254">
        <f>SUM(G398:G399)</f>
        <v>430000</v>
      </c>
      <c r="H397" s="178"/>
      <c r="I397" s="179" t="s">
        <v>27</v>
      </c>
      <c r="J397" s="180"/>
      <c r="K397" s="254">
        <f>SUM(K398:K399)</f>
        <v>430000</v>
      </c>
      <c r="L397" s="178"/>
      <c r="M397" s="179" t="s">
        <v>27</v>
      </c>
      <c r="N397" s="180"/>
      <c r="O397" s="254">
        <f>SUM(O398:O399)</f>
        <v>430000</v>
      </c>
      <c r="P397" s="251">
        <f t="shared" si="29"/>
        <v>0</v>
      </c>
    </row>
    <row r="398" spans="2:16" ht="15.9" hidden="1" x14ac:dyDescent="0.4">
      <c r="B398" s="208" t="s">
        <v>27</v>
      </c>
      <c r="C398" s="180" t="s">
        <v>46</v>
      </c>
      <c r="D398" s="178">
        <v>1</v>
      </c>
      <c r="E398" s="179" t="s">
        <v>47</v>
      </c>
      <c r="F398" s="254">
        <v>110000</v>
      </c>
      <c r="G398" s="254">
        <f>ROUNDDOWN(D398*F398,-3)</f>
        <v>110000</v>
      </c>
      <c r="H398" s="178">
        <v>1</v>
      </c>
      <c r="I398" s="179" t="s">
        <v>47</v>
      </c>
      <c r="J398" s="254">
        <v>110000</v>
      </c>
      <c r="K398" s="254">
        <f>ROUNDDOWN(H398*J398,-3)</f>
        <v>110000</v>
      </c>
      <c r="L398" s="178">
        <v>1</v>
      </c>
      <c r="M398" s="179" t="s">
        <v>47</v>
      </c>
      <c r="N398" s="254">
        <v>110000</v>
      </c>
      <c r="O398" s="254">
        <f>ROUNDDOWN(L398*N398,-3)</f>
        <v>110000</v>
      </c>
      <c r="P398" s="251">
        <f t="shared" si="29"/>
        <v>0</v>
      </c>
    </row>
    <row r="399" spans="2:16" ht="15.9" hidden="1" x14ac:dyDescent="0.4">
      <c r="B399" s="208" t="s">
        <v>27</v>
      </c>
      <c r="C399" s="180" t="s">
        <v>175</v>
      </c>
      <c r="D399" s="178">
        <v>1</v>
      </c>
      <c r="E399" s="179" t="s">
        <v>38</v>
      </c>
      <c r="F399" s="254">
        <v>320000</v>
      </c>
      <c r="G399" s="254">
        <f>ROUNDDOWN(D399*F399,-3)</f>
        <v>320000</v>
      </c>
      <c r="H399" s="178">
        <v>1</v>
      </c>
      <c r="I399" s="179" t="s">
        <v>38</v>
      </c>
      <c r="J399" s="254">
        <v>320000</v>
      </c>
      <c r="K399" s="254">
        <f>ROUNDDOWN(H399*J399,-3)</f>
        <v>320000</v>
      </c>
      <c r="L399" s="178">
        <v>1</v>
      </c>
      <c r="M399" s="179" t="s">
        <v>38</v>
      </c>
      <c r="N399" s="254">
        <v>320000</v>
      </c>
      <c r="O399" s="254">
        <f>ROUNDDOWN(L399*N399,-3)</f>
        <v>320000</v>
      </c>
      <c r="P399" s="251">
        <f t="shared" si="29"/>
        <v>0</v>
      </c>
    </row>
    <row r="400" spans="2:16" ht="15.9" hidden="1" x14ac:dyDescent="0.4">
      <c r="B400" s="208">
        <v>525112</v>
      </c>
      <c r="C400" s="180" t="s">
        <v>97</v>
      </c>
      <c r="D400" s="178"/>
      <c r="E400" s="179" t="s">
        <v>27</v>
      </c>
      <c r="F400" s="180"/>
      <c r="G400" s="254">
        <f>SUM(G401:G404)</f>
        <v>5420000</v>
      </c>
      <c r="H400" s="178"/>
      <c r="I400" s="179" t="s">
        <v>27</v>
      </c>
      <c r="J400" s="180"/>
      <c r="K400" s="254">
        <f>SUM(K401:K404)</f>
        <v>5420000</v>
      </c>
      <c r="L400" s="178"/>
      <c r="M400" s="179" t="s">
        <v>27</v>
      </c>
      <c r="N400" s="180"/>
      <c r="O400" s="254">
        <f>SUM(O401:O404)</f>
        <v>5420000</v>
      </c>
      <c r="P400" s="251">
        <f t="shared" si="29"/>
        <v>0</v>
      </c>
    </row>
    <row r="401" spans="2:16" ht="15.9" hidden="1" x14ac:dyDescent="0.4">
      <c r="B401" s="208" t="s">
        <v>27</v>
      </c>
      <c r="C401" s="180" t="s">
        <v>176</v>
      </c>
      <c r="D401" s="275">
        <v>24</v>
      </c>
      <c r="E401" s="179" t="s">
        <v>40</v>
      </c>
      <c r="F401" s="254">
        <v>85000</v>
      </c>
      <c r="G401" s="254">
        <f>ROUNDDOWN(D401*F401,-3)</f>
        <v>2040000</v>
      </c>
      <c r="H401" s="275">
        <v>24</v>
      </c>
      <c r="I401" s="179" t="s">
        <v>40</v>
      </c>
      <c r="J401" s="254">
        <v>85000</v>
      </c>
      <c r="K401" s="254">
        <f>ROUNDDOWN(H401*J401,-3)</f>
        <v>2040000</v>
      </c>
      <c r="L401" s="275">
        <v>24</v>
      </c>
      <c r="M401" s="179" t="s">
        <v>40</v>
      </c>
      <c r="N401" s="254">
        <v>85000</v>
      </c>
      <c r="O401" s="254">
        <f>ROUNDDOWN(L401*N401,-3)</f>
        <v>2040000</v>
      </c>
      <c r="P401" s="251">
        <f t="shared" si="29"/>
        <v>0</v>
      </c>
    </row>
    <row r="402" spans="2:16" ht="15.9" hidden="1" x14ac:dyDescent="0.4">
      <c r="B402" s="208" t="s">
        <v>27</v>
      </c>
      <c r="C402" s="180" t="s">
        <v>230</v>
      </c>
      <c r="D402" s="275">
        <f>D401</f>
        <v>24</v>
      </c>
      <c r="E402" s="179" t="s">
        <v>231</v>
      </c>
      <c r="F402" s="254">
        <v>75000</v>
      </c>
      <c r="G402" s="254">
        <f>ROUNDDOWN(D402*F402,-3)</f>
        <v>1800000</v>
      </c>
      <c r="H402" s="275">
        <f>H401</f>
        <v>24</v>
      </c>
      <c r="I402" s="179" t="s">
        <v>231</v>
      </c>
      <c r="J402" s="254">
        <v>75000</v>
      </c>
      <c r="K402" s="254">
        <f>ROUNDDOWN(H402*J402,-3)</f>
        <v>1800000</v>
      </c>
      <c r="L402" s="275">
        <f>L401</f>
        <v>24</v>
      </c>
      <c r="M402" s="179" t="s">
        <v>231</v>
      </c>
      <c r="N402" s="254">
        <v>75000</v>
      </c>
      <c r="O402" s="254">
        <f>ROUNDDOWN(L402*N402,-3)</f>
        <v>1800000</v>
      </c>
      <c r="P402" s="251">
        <f t="shared" si="29"/>
        <v>0</v>
      </c>
    </row>
    <row r="403" spans="2:16" ht="15.9" hidden="1" x14ac:dyDescent="0.4">
      <c r="B403" s="208" t="s">
        <v>27</v>
      </c>
      <c r="C403" s="180" t="s">
        <v>44</v>
      </c>
      <c r="D403" s="275">
        <f>D402</f>
        <v>24</v>
      </c>
      <c r="E403" s="179" t="s">
        <v>40</v>
      </c>
      <c r="F403" s="254">
        <v>50000</v>
      </c>
      <c r="G403" s="254">
        <f>ROUNDDOWN(D403*F403,-3)</f>
        <v>1200000</v>
      </c>
      <c r="H403" s="275">
        <f>H402</f>
        <v>24</v>
      </c>
      <c r="I403" s="179" t="s">
        <v>40</v>
      </c>
      <c r="J403" s="254">
        <v>50000</v>
      </c>
      <c r="K403" s="254">
        <f>ROUNDDOWN(H403*J403,-3)</f>
        <v>1200000</v>
      </c>
      <c r="L403" s="275">
        <f>L402</f>
        <v>24</v>
      </c>
      <c r="M403" s="179" t="s">
        <v>40</v>
      </c>
      <c r="N403" s="254">
        <v>50000</v>
      </c>
      <c r="O403" s="254">
        <f>ROUNDDOWN(L403*N403,-3)</f>
        <v>1200000</v>
      </c>
      <c r="P403" s="251">
        <f t="shared" si="29"/>
        <v>0</v>
      </c>
    </row>
    <row r="404" spans="2:16" ht="15.9" hidden="1" x14ac:dyDescent="0.4">
      <c r="B404" s="208" t="s">
        <v>27</v>
      </c>
      <c r="C404" s="180" t="s">
        <v>232</v>
      </c>
      <c r="D404" s="275">
        <f>D396/24</f>
        <v>1</v>
      </c>
      <c r="E404" s="179" t="s">
        <v>51</v>
      </c>
      <c r="F404" s="254">
        <v>380000</v>
      </c>
      <c r="G404" s="254">
        <f>ROUNDDOWN(D404*F404,-3)</f>
        <v>380000</v>
      </c>
      <c r="H404" s="275">
        <f>H396/24</f>
        <v>1</v>
      </c>
      <c r="I404" s="179" t="s">
        <v>51</v>
      </c>
      <c r="J404" s="254">
        <v>380000</v>
      </c>
      <c r="K404" s="254">
        <f>ROUNDDOWN(H404*J404,-3)</f>
        <v>380000</v>
      </c>
      <c r="L404" s="275">
        <f>L396/24</f>
        <v>1</v>
      </c>
      <c r="M404" s="179" t="s">
        <v>51</v>
      </c>
      <c r="N404" s="254">
        <v>380000</v>
      </c>
      <c r="O404" s="254">
        <f>ROUNDDOWN(L404*N404,-3)</f>
        <v>380000</v>
      </c>
      <c r="P404" s="251">
        <f t="shared" si="29"/>
        <v>0</v>
      </c>
    </row>
    <row r="405" spans="2:16" ht="15.9" hidden="1" x14ac:dyDescent="0.4">
      <c r="B405" s="208"/>
      <c r="C405" s="180"/>
      <c r="D405" s="275"/>
      <c r="E405" s="179"/>
      <c r="F405" s="254"/>
      <c r="G405" s="254"/>
      <c r="H405" s="275"/>
      <c r="I405" s="179"/>
      <c r="J405" s="254"/>
      <c r="K405" s="254"/>
      <c r="L405" s="275"/>
      <c r="M405" s="179"/>
      <c r="N405" s="254"/>
      <c r="O405" s="254"/>
      <c r="P405" s="251">
        <f t="shared" si="29"/>
        <v>0</v>
      </c>
    </row>
    <row r="406" spans="2:16" ht="29.15" hidden="1" x14ac:dyDescent="0.4">
      <c r="B406" s="268" t="s">
        <v>186</v>
      </c>
      <c r="C406" s="180" t="s">
        <v>236</v>
      </c>
      <c r="D406" s="269">
        <f>D407</f>
        <v>24</v>
      </c>
      <c r="E406" s="270" t="s">
        <v>171</v>
      </c>
      <c r="F406" s="254">
        <v>0</v>
      </c>
      <c r="G406" s="254">
        <f>G407</f>
        <v>5850000</v>
      </c>
      <c r="H406" s="269">
        <f>H407</f>
        <v>24</v>
      </c>
      <c r="I406" s="270" t="s">
        <v>171</v>
      </c>
      <c r="J406" s="254">
        <v>0</v>
      </c>
      <c r="K406" s="254">
        <f>K407</f>
        <v>5850000</v>
      </c>
      <c r="L406" s="269">
        <f>L407</f>
        <v>24</v>
      </c>
      <c r="M406" s="270" t="s">
        <v>171</v>
      </c>
      <c r="N406" s="254">
        <v>0</v>
      </c>
      <c r="O406" s="254">
        <f>O407</f>
        <v>5850000</v>
      </c>
      <c r="P406" s="251">
        <f t="shared" si="29"/>
        <v>0</v>
      </c>
    </row>
    <row r="407" spans="2:16" ht="29.15" hidden="1" x14ac:dyDescent="0.4">
      <c r="B407" s="208" t="s">
        <v>34</v>
      </c>
      <c r="C407" s="180" t="s">
        <v>237</v>
      </c>
      <c r="D407" s="269">
        <v>24</v>
      </c>
      <c r="E407" s="270" t="s">
        <v>171</v>
      </c>
      <c r="F407" s="254">
        <v>0</v>
      </c>
      <c r="G407" s="254">
        <f>G408+G411</f>
        <v>5850000</v>
      </c>
      <c r="H407" s="269">
        <v>24</v>
      </c>
      <c r="I407" s="270" t="s">
        <v>171</v>
      </c>
      <c r="J407" s="254">
        <v>0</v>
      </c>
      <c r="K407" s="254">
        <f>K408+K411</f>
        <v>5850000</v>
      </c>
      <c r="L407" s="269">
        <v>24</v>
      </c>
      <c r="M407" s="270" t="s">
        <v>171</v>
      </c>
      <c r="N407" s="254">
        <v>0</v>
      </c>
      <c r="O407" s="254">
        <f>O408+O411</f>
        <v>5850000</v>
      </c>
      <c r="P407" s="251">
        <f t="shared" si="29"/>
        <v>0</v>
      </c>
    </row>
    <row r="408" spans="2:16" ht="15.9" hidden="1" x14ac:dyDescent="0.4">
      <c r="B408" s="208">
        <v>525111</v>
      </c>
      <c r="C408" s="180" t="s">
        <v>174</v>
      </c>
      <c r="D408" s="178"/>
      <c r="E408" s="179" t="s">
        <v>27</v>
      </c>
      <c r="F408" s="180"/>
      <c r="G408" s="254">
        <f>SUM(G409:G410)</f>
        <v>430000</v>
      </c>
      <c r="H408" s="178"/>
      <c r="I408" s="179" t="s">
        <v>27</v>
      </c>
      <c r="J408" s="180"/>
      <c r="K408" s="254">
        <f>SUM(K409:K410)</f>
        <v>430000</v>
      </c>
      <c r="L408" s="178"/>
      <c r="M408" s="179" t="s">
        <v>27</v>
      </c>
      <c r="N408" s="180"/>
      <c r="O408" s="254">
        <f>SUM(O409:O410)</f>
        <v>430000</v>
      </c>
      <c r="P408" s="251">
        <f t="shared" si="29"/>
        <v>0</v>
      </c>
    </row>
    <row r="409" spans="2:16" ht="15.9" hidden="1" x14ac:dyDescent="0.4">
      <c r="B409" s="208" t="s">
        <v>27</v>
      </c>
      <c r="C409" s="180" t="s">
        <v>46</v>
      </c>
      <c r="D409" s="178">
        <v>1</v>
      </c>
      <c r="E409" s="179" t="s">
        <v>47</v>
      </c>
      <c r="F409" s="254">
        <v>110000</v>
      </c>
      <c r="G409" s="254">
        <f>ROUNDDOWN(D409*F409,-3)</f>
        <v>110000</v>
      </c>
      <c r="H409" s="178">
        <v>1</v>
      </c>
      <c r="I409" s="179" t="s">
        <v>47</v>
      </c>
      <c r="J409" s="254">
        <v>110000</v>
      </c>
      <c r="K409" s="254">
        <f>ROUNDDOWN(H409*J409,-3)</f>
        <v>110000</v>
      </c>
      <c r="L409" s="178">
        <v>1</v>
      </c>
      <c r="M409" s="179" t="s">
        <v>47</v>
      </c>
      <c r="N409" s="254">
        <v>110000</v>
      </c>
      <c r="O409" s="254">
        <f>ROUNDDOWN(L409*N409,-3)</f>
        <v>110000</v>
      </c>
      <c r="P409" s="251">
        <f t="shared" si="29"/>
        <v>0</v>
      </c>
    </row>
    <row r="410" spans="2:16" ht="15.9" hidden="1" x14ac:dyDescent="0.4">
      <c r="B410" s="208" t="s">
        <v>27</v>
      </c>
      <c r="C410" s="180" t="s">
        <v>175</v>
      </c>
      <c r="D410" s="178">
        <v>1</v>
      </c>
      <c r="E410" s="179" t="s">
        <v>38</v>
      </c>
      <c r="F410" s="254">
        <v>320000</v>
      </c>
      <c r="G410" s="254">
        <f>ROUNDDOWN(D410*F410,-3)</f>
        <v>320000</v>
      </c>
      <c r="H410" s="178">
        <v>1</v>
      </c>
      <c r="I410" s="179" t="s">
        <v>38</v>
      </c>
      <c r="J410" s="254">
        <v>320000</v>
      </c>
      <c r="K410" s="254">
        <f>ROUNDDOWN(H410*J410,-3)</f>
        <v>320000</v>
      </c>
      <c r="L410" s="178">
        <v>1</v>
      </c>
      <c r="M410" s="179" t="s">
        <v>38</v>
      </c>
      <c r="N410" s="254">
        <v>320000</v>
      </c>
      <c r="O410" s="254">
        <f>ROUNDDOWN(L410*N410,-3)</f>
        <v>320000</v>
      </c>
      <c r="P410" s="251">
        <f t="shared" si="29"/>
        <v>0</v>
      </c>
    </row>
    <row r="411" spans="2:16" ht="15.9" hidden="1" x14ac:dyDescent="0.4">
      <c r="B411" s="208">
        <v>525112</v>
      </c>
      <c r="C411" s="180" t="s">
        <v>97</v>
      </c>
      <c r="D411" s="178"/>
      <c r="E411" s="179" t="s">
        <v>27</v>
      </c>
      <c r="F411" s="180"/>
      <c r="G411" s="254">
        <f>SUM(G412:G415)</f>
        <v>5420000</v>
      </c>
      <c r="H411" s="178"/>
      <c r="I411" s="179" t="s">
        <v>27</v>
      </c>
      <c r="J411" s="180"/>
      <c r="K411" s="254">
        <f>SUM(K412:K415)</f>
        <v>5420000</v>
      </c>
      <c r="L411" s="178"/>
      <c r="M411" s="179" t="s">
        <v>27</v>
      </c>
      <c r="N411" s="180"/>
      <c r="O411" s="254">
        <f>SUM(O412:O415)</f>
        <v>5420000</v>
      </c>
      <c r="P411" s="251">
        <f t="shared" si="29"/>
        <v>0</v>
      </c>
    </row>
    <row r="412" spans="2:16" ht="15.9" hidden="1" x14ac:dyDescent="0.4">
      <c r="B412" s="208" t="s">
        <v>27</v>
      </c>
      <c r="C412" s="180" t="s">
        <v>176</v>
      </c>
      <c r="D412" s="275">
        <v>24</v>
      </c>
      <c r="E412" s="179" t="s">
        <v>40</v>
      </c>
      <c r="F412" s="254">
        <v>85000</v>
      </c>
      <c r="G412" s="254">
        <f>ROUNDDOWN(D412*F412,-3)</f>
        <v>2040000</v>
      </c>
      <c r="H412" s="275">
        <v>24</v>
      </c>
      <c r="I412" s="179" t="s">
        <v>40</v>
      </c>
      <c r="J412" s="254">
        <v>85000</v>
      </c>
      <c r="K412" s="254">
        <f>ROUNDDOWN(H412*J412,-3)</f>
        <v>2040000</v>
      </c>
      <c r="L412" s="275">
        <v>24</v>
      </c>
      <c r="M412" s="179" t="s">
        <v>40</v>
      </c>
      <c r="N412" s="254">
        <v>85000</v>
      </c>
      <c r="O412" s="254">
        <f>ROUNDDOWN(L412*N412,-3)</f>
        <v>2040000</v>
      </c>
      <c r="P412" s="251">
        <f t="shared" si="29"/>
        <v>0</v>
      </c>
    </row>
    <row r="413" spans="2:16" ht="15.9" hidden="1" x14ac:dyDescent="0.4">
      <c r="B413" s="208" t="s">
        <v>27</v>
      </c>
      <c r="C413" s="180" t="s">
        <v>230</v>
      </c>
      <c r="D413" s="275">
        <f>D412</f>
        <v>24</v>
      </c>
      <c r="E413" s="179" t="s">
        <v>231</v>
      </c>
      <c r="F413" s="254">
        <v>75000</v>
      </c>
      <c r="G413" s="254">
        <f>ROUNDDOWN(D413*F413,-3)</f>
        <v>1800000</v>
      </c>
      <c r="H413" s="275">
        <f>H412</f>
        <v>24</v>
      </c>
      <c r="I413" s="179" t="s">
        <v>231</v>
      </c>
      <c r="J413" s="254">
        <v>75000</v>
      </c>
      <c r="K413" s="254">
        <f>ROUNDDOWN(H413*J413,-3)</f>
        <v>1800000</v>
      </c>
      <c r="L413" s="275">
        <f>L412</f>
        <v>24</v>
      </c>
      <c r="M413" s="179" t="s">
        <v>231</v>
      </c>
      <c r="N413" s="254">
        <v>75000</v>
      </c>
      <c r="O413" s="254">
        <f>ROUNDDOWN(L413*N413,-3)</f>
        <v>1800000</v>
      </c>
      <c r="P413" s="251">
        <f t="shared" si="29"/>
        <v>0</v>
      </c>
    </row>
    <row r="414" spans="2:16" ht="15.9" hidden="1" x14ac:dyDescent="0.4">
      <c r="B414" s="208" t="s">
        <v>27</v>
      </c>
      <c r="C414" s="180" t="s">
        <v>44</v>
      </c>
      <c r="D414" s="275">
        <f>D413</f>
        <v>24</v>
      </c>
      <c r="E414" s="179" t="s">
        <v>40</v>
      </c>
      <c r="F414" s="254">
        <v>50000</v>
      </c>
      <c r="G414" s="254">
        <f>ROUNDDOWN(D414*F414,-3)</f>
        <v>1200000</v>
      </c>
      <c r="H414" s="275">
        <f>H413</f>
        <v>24</v>
      </c>
      <c r="I414" s="179" t="s">
        <v>40</v>
      </c>
      <c r="J414" s="254">
        <v>50000</v>
      </c>
      <c r="K414" s="254">
        <f>ROUNDDOWN(H414*J414,-3)</f>
        <v>1200000</v>
      </c>
      <c r="L414" s="275">
        <f>L413</f>
        <v>24</v>
      </c>
      <c r="M414" s="179" t="s">
        <v>40</v>
      </c>
      <c r="N414" s="254">
        <v>50000</v>
      </c>
      <c r="O414" s="254">
        <f>ROUNDDOWN(L414*N414,-3)</f>
        <v>1200000</v>
      </c>
      <c r="P414" s="251">
        <f t="shared" si="29"/>
        <v>0</v>
      </c>
    </row>
    <row r="415" spans="2:16" ht="15.9" hidden="1" x14ac:dyDescent="0.4">
      <c r="B415" s="208" t="s">
        <v>27</v>
      </c>
      <c r="C415" s="180" t="s">
        <v>232</v>
      </c>
      <c r="D415" s="275">
        <f>D407/24</f>
        <v>1</v>
      </c>
      <c r="E415" s="179" t="s">
        <v>51</v>
      </c>
      <c r="F415" s="254">
        <v>380000</v>
      </c>
      <c r="G415" s="254">
        <f>ROUNDDOWN(D415*F415,-3)</f>
        <v>380000</v>
      </c>
      <c r="H415" s="275">
        <f>H407/24</f>
        <v>1</v>
      </c>
      <c r="I415" s="179" t="s">
        <v>51</v>
      </c>
      <c r="J415" s="254">
        <v>380000</v>
      </c>
      <c r="K415" s="254">
        <f>ROUNDDOWN(H415*J415,-3)</f>
        <v>380000</v>
      </c>
      <c r="L415" s="275">
        <f>L407/24</f>
        <v>1</v>
      </c>
      <c r="M415" s="179" t="s">
        <v>51</v>
      </c>
      <c r="N415" s="254">
        <v>380000</v>
      </c>
      <c r="O415" s="254">
        <f>ROUNDDOWN(L415*N415,-3)</f>
        <v>380000</v>
      </c>
      <c r="P415" s="251">
        <f t="shared" si="29"/>
        <v>0</v>
      </c>
    </row>
    <row r="416" spans="2:16" ht="29.15" hidden="1" x14ac:dyDescent="0.4">
      <c r="B416" s="268" t="s">
        <v>189</v>
      </c>
      <c r="C416" s="180" t="s">
        <v>238</v>
      </c>
      <c r="D416" s="269">
        <f>D417</f>
        <v>24</v>
      </c>
      <c r="E416" s="270" t="s">
        <v>171</v>
      </c>
      <c r="F416" s="254">
        <v>0</v>
      </c>
      <c r="G416" s="254">
        <f>G417</f>
        <v>5850000</v>
      </c>
      <c r="H416" s="269">
        <f>H417</f>
        <v>24</v>
      </c>
      <c r="I416" s="270" t="s">
        <v>171</v>
      </c>
      <c r="J416" s="254">
        <v>0</v>
      </c>
      <c r="K416" s="254">
        <f>K417</f>
        <v>5850000</v>
      </c>
      <c r="L416" s="269">
        <f>L417</f>
        <v>24</v>
      </c>
      <c r="M416" s="270" t="s">
        <v>171</v>
      </c>
      <c r="N416" s="254">
        <v>0</v>
      </c>
      <c r="O416" s="254">
        <f>O417</f>
        <v>5850000</v>
      </c>
      <c r="P416" s="251">
        <f t="shared" si="29"/>
        <v>0</v>
      </c>
    </row>
    <row r="417" spans="2:16" ht="29.15" hidden="1" x14ac:dyDescent="0.4">
      <c r="B417" s="208" t="s">
        <v>34</v>
      </c>
      <c r="C417" s="180" t="s">
        <v>239</v>
      </c>
      <c r="D417" s="269">
        <v>24</v>
      </c>
      <c r="E417" s="270" t="s">
        <v>171</v>
      </c>
      <c r="F417" s="254">
        <v>0</v>
      </c>
      <c r="G417" s="254">
        <f>G418+G421</f>
        <v>5850000</v>
      </c>
      <c r="H417" s="269">
        <v>24</v>
      </c>
      <c r="I417" s="270" t="s">
        <v>171</v>
      </c>
      <c r="J417" s="254">
        <v>0</v>
      </c>
      <c r="K417" s="254">
        <f>K418+K421</f>
        <v>5850000</v>
      </c>
      <c r="L417" s="269">
        <v>24</v>
      </c>
      <c r="M417" s="270" t="s">
        <v>171</v>
      </c>
      <c r="N417" s="254">
        <v>0</v>
      </c>
      <c r="O417" s="254">
        <f>O418+O421</f>
        <v>5850000</v>
      </c>
      <c r="P417" s="251">
        <f t="shared" si="29"/>
        <v>0</v>
      </c>
    </row>
    <row r="418" spans="2:16" ht="15.9" hidden="1" x14ac:dyDescent="0.4">
      <c r="B418" s="208">
        <v>525111</v>
      </c>
      <c r="C418" s="180" t="s">
        <v>174</v>
      </c>
      <c r="D418" s="178"/>
      <c r="E418" s="179" t="s">
        <v>27</v>
      </c>
      <c r="F418" s="180"/>
      <c r="G418" s="254">
        <f>SUM(G419:G420)</f>
        <v>430000</v>
      </c>
      <c r="H418" s="178"/>
      <c r="I418" s="179" t="s">
        <v>27</v>
      </c>
      <c r="J418" s="180"/>
      <c r="K418" s="254">
        <f>SUM(K419:K420)</f>
        <v>430000</v>
      </c>
      <c r="L418" s="178"/>
      <c r="M418" s="179" t="s">
        <v>27</v>
      </c>
      <c r="N418" s="180"/>
      <c r="O418" s="254">
        <f>SUM(O419:O420)</f>
        <v>430000</v>
      </c>
      <c r="P418" s="251">
        <f t="shared" si="29"/>
        <v>0</v>
      </c>
    </row>
    <row r="419" spans="2:16" ht="15.9" hidden="1" x14ac:dyDescent="0.4">
      <c r="B419" s="208" t="s">
        <v>27</v>
      </c>
      <c r="C419" s="180" t="s">
        <v>46</v>
      </c>
      <c r="D419" s="178">
        <v>1</v>
      </c>
      <c r="E419" s="179" t="s">
        <v>47</v>
      </c>
      <c r="F419" s="254">
        <v>110000</v>
      </c>
      <c r="G419" s="254">
        <f>ROUNDDOWN(D419*F419,-3)</f>
        <v>110000</v>
      </c>
      <c r="H419" s="178">
        <v>1</v>
      </c>
      <c r="I419" s="179" t="s">
        <v>47</v>
      </c>
      <c r="J419" s="254">
        <v>110000</v>
      </c>
      <c r="K419" s="254">
        <f>ROUNDDOWN(H419*J419,-3)</f>
        <v>110000</v>
      </c>
      <c r="L419" s="178">
        <v>1</v>
      </c>
      <c r="M419" s="179" t="s">
        <v>47</v>
      </c>
      <c r="N419" s="254">
        <v>110000</v>
      </c>
      <c r="O419" s="254">
        <f>ROUNDDOWN(L419*N419,-3)</f>
        <v>110000</v>
      </c>
      <c r="P419" s="251">
        <f t="shared" si="29"/>
        <v>0</v>
      </c>
    </row>
    <row r="420" spans="2:16" ht="15.9" hidden="1" x14ac:dyDescent="0.4">
      <c r="B420" s="208" t="s">
        <v>27</v>
      </c>
      <c r="C420" s="180" t="s">
        <v>175</v>
      </c>
      <c r="D420" s="178">
        <v>1</v>
      </c>
      <c r="E420" s="179" t="s">
        <v>38</v>
      </c>
      <c r="F420" s="254">
        <v>320000</v>
      </c>
      <c r="G420" s="254">
        <f>ROUNDDOWN(D420*F420,-3)</f>
        <v>320000</v>
      </c>
      <c r="H420" s="178">
        <v>1</v>
      </c>
      <c r="I420" s="179" t="s">
        <v>38</v>
      </c>
      <c r="J420" s="254">
        <v>320000</v>
      </c>
      <c r="K420" s="254">
        <f>ROUNDDOWN(H420*J420,-3)</f>
        <v>320000</v>
      </c>
      <c r="L420" s="178">
        <v>1</v>
      </c>
      <c r="M420" s="179" t="s">
        <v>38</v>
      </c>
      <c r="N420" s="254">
        <v>320000</v>
      </c>
      <c r="O420" s="254">
        <f>ROUNDDOWN(L420*N420,-3)</f>
        <v>320000</v>
      </c>
      <c r="P420" s="251">
        <f t="shared" si="29"/>
        <v>0</v>
      </c>
    </row>
    <row r="421" spans="2:16" ht="15.9" hidden="1" x14ac:dyDescent="0.4">
      <c r="B421" s="208">
        <v>525112</v>
      </c>
      <c r="C421" s="180" t="s">
        <v>97</v>
      </c>
      <c r="D421" s="178"/>
      <c r="E421" s="179" t="s">
        <v>27</v>
      </c>
      <c r="F421" s="180"/>
      <c r="G421" s="254">
        <f>SUM(G422:G425)</f>
        <v>5420000</v>
      </c>
      <c r="H421" s="178"/>
      <c r="I421" s="179" t="s">
        <v>27</v>
      </c>
      <c r="J421" s="180"/>
      <c r="K421" s="254">
        <f>SUM(K422:K425)</f>
        <v>5420000</v>
      </c>
      <c r="L421" s="178"/>
      <c r="M421" s="179" t="s">
        <v>27</v>
      </c>
      <c r="N421" s="180"/>
      <c r="O421" s="254">
        <f>SUM(O422:O425)</f>
        <v>5420000</v>
      </c>
      <c r="P421" s="251">
        <f t="shared" si="29"/>
        <v>0</v>
      </c>
    </row>
    <row r="422" spans="2:16" ht="15.9" hidden="1" x14ac:dyDescent="0.4">
      <c r="B422" s="208" t="s">
        <v>27</v>
      </c>
      <c r="C422" s="180" t="s">
        <v>176</v>
      </c>
      <c r="D422" s="275">
        <v>24</v>
      </c>
      <c r="E422" s="179" t="s">
        <v>40</v>
      </c>
      <c r="F422" s="254">
        <v>85000</v>
      </c>
      <c r="G422" s="254">
        <f>ROUNDDOWN(D422*F422,-3)</f>
        <v>2040000</v>
      </c>
      <c r="H422" s="275">
        <v>24</v>
      </c>
      <c r="I422" s="179" t="s">
        <v>40</v>
      </c>
      <c r="J422" s="254">
        <v>85000</v>
      </c>
      <c r="K422" s="254">
        <f>ROUNDDOWN(H422*J422,-3)</f>
        <v>2040000</v>
      </c>
      <c r="L422" s="275">
        <v>24</v>
      </c>
      <c r="M422" s="179" t="s">
        <v>40</v>
      </c>
      <c r="N422" s="254">
        <v>85000</v>
      </c>
      <c r="O422" s="254">
        <f>ROUNDDOWN(L422*N422,-3)</f>
        <v>2040000</v>
      </c>
      <c r="P422" s="251">
        <f t="shared" si="29"/>
        <v>0</v>
      </c>
    </row>
    <row r="423" spans="2:16" ht="15.9" hidden="1" x14ac:dyDescent="0.4">
      <c r="B423" s="208" t="s">
        <v>27</v>
      </c>
      <c r="C423" s="180" t="s">
        <v>230</v>
      </c>
      <c r="D423" s="275">
        <f>D422</f>
        <v>24</v>
      </c>
      <c r="E423" s="179" t="s">
        <v>231</v>
      </c>
      <c r="F423" s="254">
        <v>75000</v>
      </c>
      <c r="G423" s="254">
        <f>ROUNDDOWN(D423*F423,-3)</f>
        <v>1800000</v>
      </c>
      <c r="H423" s="275">
        <f>H422</f>
        <v>24</v>
      </c>
      <c r="I423" s="179" t="s">
        <v>231</v>
      </c>
      <c r="J423" s="254">
        <v>75000</v>
      </c>
      <c r="K423" s="254">
        <f>ROUNDDOWN(H423*J423,-3)</f>
        <v>1800000</v>
      </c>
      <c r="L423" s="275">
        <f>L422</f>
        <v>24</v>
      </c>
      <c r="M423" s="179" t="s">
        <v>231</v>
      </c>
      <c r="N423" s="254">
        <v>75000</v>
      </c>
      <c r="O423" s="254">
        <f>ROUNDDOWN(L423*N423,-3)</f>
        <v>1800000</v>
      </c>
      <c r="P423" s="251">
        <f t="shared" si="29"/>
        <v>0</v>
      </c>
    </row>
    <row r="424" spans="2:16" ht="15.9" hidden="1" x14ac:dyDescent="0.4">
      <c r="B424" s="208" t="s">
        <v>27</v>
      </c>
      <c r="C424" s="180" t="s">
        <v>44</v>
      </c>
      <c r="D424" s="275">
        <f>D423</f>
        <v>24</v>
      </c>
      <c r="E424" s="179" t="s">
        <v>40</v>
      </c>
      <c r="F424" s="254">
        <v>50000</v>
      </c>
      <c r="G424" s="254">
        <f>ROUNDDOWN(D424*F424,-3)</f>
        <v>1200000</v>
      </c>
      <c r="H424" s="275">
        <f>H423</f>
        <v>24</v>
      </c>
      <c r="I424" s="179" t="s">
        <v>40</v>
      </c>
      <c r="J424" s="254">
        <v>50000</v>
      </c>
      <c r="K424" s="254">
        <f>ROUNDDOWN(H424*J424,-3)</f>
        <v>1200000</v>
      </c>
      <c r="L424" s="275">
        <f>L423</f>
        <v>24</v>
      </c>
      <c r="M424" s="179" t="s">
        <v>40</v>
      </c>
      <c r="N424" s="254">
        <v>50000</v>
      </c>
      <c r="O424" s="254">
        <f>ROUNDDOWN(L424*N424,-3)</f>
        <v>1200000</v>
      </c>
      <c r="P424" s="251">
        <f t="shared" si="29"/>
        <v>0</v>
      </c>
    </row>
    <row r="425" spans="2:16" ht="15.9" hidden="1" x14ac:dyDescent="0.4">
      <c r="B425" s="208" t="s">
        <v>27</v>
      </c>
      <c r="C425" s="180" t="s">
        <v>232</v>
      </c>
      <c r="D425" s="275">
        <f>D417/24</f>
        <v>1</v>
      </c>
      <c r="E425" s="179" t="s">
        <v>51</v>
      </c>
      <c r="F425" s="254">
        <v>380000</v>
      </c>
      <c r="G425" s="254">
        <f>ROUNDDOWN(D425*F425,-3)</f>
        <v>380000</v>
      </c>
      <c r="H425" s="275">
        <f>H417/24</f>
        <v>1</v>
      </c>
      <c r="I425" s="179" t="s">
        <v>51</v>
      </c>
      <c r="J425" s="254">
        <v>380000</v>
      </c>
      <c r="K425" s="254">
        <f>ROUNDDOWN(H425*J425,-3)</f>
        <v>380000</v>
      </c>
      <c r="L425" s="275">
        <f>L417/24</f>
        <v>1</v>
      </c>
      <c r="M425" s="179" t="s">
        <v>51</v>
      </c>
      <c r="N425" s="254">
        <v>380000</v>
      </c>
      <c r="O425" s="254">
        <f>ROUNDDOWN(L425*N425,-3)</f>
        <v>380000</v>
      </c>
      <c r="P425" s="251">
        <f t="shared" si="29"/>
        <v>0</v>
      </c>
    </row>
    <row r="426" spans="2:16" ht="29.15" hidden="1" x14ac:dyDescent="0.4">
      <c r="B426" s="268" t="s">
        <v>192</v>
      </c>
      <c r="C426" s="180" t="s">
        <v>240</v>
      </c>
      <c r="D426" s="269">
        <f>D427</f>
        <v>24</v>
      </c>
      <c r="E426" s="270" t="s">
        <v>171</v>
      </c>
      <c r="F426" s="254">
        <v>0</v>
      </c>
      <c r="G426" s="254">
        <f>G427</f>
        <v>5850000</v>
      </c>
      <c r="H426" s="269">
        <f>H427</f>
        <v>24</v>
      </c>
      <c r="I426" s="270" t="s">
        <v>171</v>
      </c>
      <c r="J426" s="254">
        <v>0</v>
      </c>
      <c r="K426" s="254">
        <f>K427</f>
        <v>5850000</v>
      </c>
      <c r="L426" s="269">
        <f>L427</f>
        <v>24</v>
      </c>
      <c r="M426" s="270" t="s">
        <v>171</v>
      </c>
      <c r="N426" s="254">
        <v>0</v>
      </c>
      <c r="O426" s="254">
        <f>O427</f>
        <v>5850000</v>
      </c>
      <c r="P426" s="251">
        <f t="shared" si="29"/>
        <v>0</v>
      </c>
    </row>
    <row r="427" spans="2:16" ht="29.15" hidden="1" x14ac:dyDescent="0.4">
      <c r="B427" s="208" t="s">
        <v>34</v>
      </c>
      <c r="C427" s="180" t="s">
        <v>241</v>
      </c>
      <c r="D427" s="269">
        <v>24</v>
      </c>
      <c r="E427" s="270" t="s">
        <v>171</v>
      </c>
      <c r="F427" s="254">
        <v>0</v>
      </c>
      <c r="G427" s="254">
        <f>G428+G431</f>
        <v>5850000</v>
      </c>
      <c r="H427" s="269">
        <v>24</v>
      </c>
      <c r="I427" s="270" t="s">
        <v>171</v>
      </c>
      <c r="J427" s="254">
        <v>0</v>
      </c>
      <c r="K427" s="254">
        <f>K428+K431</f>
        <v>5850000</v>
      </c>
      <c r="L427" s="269">
        <v>24</v>
      </c>
      <c r="M427" s="270" t="s">
        <v>171</v>
      </c>
      <c r="N427" s="254">
        <v>0</v>
      </c>
      <c r="O427" s="254">
        <f>O428+O431</f>
        <v>5850000</v>
      </c>
      <c r="P427" s="251">
        <f t="shared" si="29"/>
        <v>0</v>
      </c>
    </row>
    <row r="428" spans="2:16" ht="15.9" hidden="1" x14ac:dyDescent="0.4">
      <c r="B428" s="208">
        <v>525111</v>
      </c>
      <c r="C428" s="180" t="s">
        <v>174</v>
      </c>
      <c r="D428" s="178"/>
      <c r="E428" s="179" t="s">
        <v>27</v>
      </c>
      <c r="F428" s="180"/>
      <c r="G428" s="254">
        <f>SUM(G429:G430)</f>
        <v>430000</v>
      </c>
      <c r="H428" s="178"/>
      <c r="I428" s="179" t="s">
        <v>27</v>
      </c>
      <c r="J428" s="180"/>
      <c r="K428" s="254">
        <f>SUM(K429:K430)</f>
        <v>430000</v>
      </c>
      <c r="L428" s="178"/>
      <c r="M428" s="179" t="s">
        <v>27</v>
      </c>
      <c r="N428" s="180"/>
      <c r="O428" s="254">
        <f>SUM(O429:O430)</f>
        <v>430000</v>
      </c>
      <c r="P428" s="251">
        <f t="shared" si="29"/>
        <v>0</v>
      </c>
    </row>
    <row r="429" spans="2:16" ht="15.9" hidden="1" x14ac:dyDescent="0.4">
      <c r="B429" s="208" t="s">
        <v>27</v>
      </c>
      <c r="C429" s="180" t="s">
        <v>46</v>
      </c>
      <c r="D429" s="178">
        <v>1</v>
      </c>
      <c r="E429" s="179" t="s">
        <v>47</v>
      </c>
      <c r="F429" s="254">
        <v>110000</v>
      </c>
      <c r="G429" s="254">
        <f>ROUNDDOWN(D429*F429,-3)</f>
        <v>110000</v>
      </c>
      <c r="H429" s="178">
        <v>1</v>
      </c>
      <c r="I429" s="179" t="s">
        <v>47</v>
      </c>
      <c r="J429" s="254">
        <v>110000</v>
      </c>
      <c r="K429" s="254">
        <f>ROUNDDOWN(H429*J429,-3)</f>
        <v>110000</v>
      </c>
      <c r="L429" s="178">
        <v>1</v>
      </c>
      <c r="M429" s="179" t="s">
        <v>47</v>
      </c>
      <c r="N429" s="254">
        <v>110000</v>
      </c>
      <c r="O429" s="254">
        <f>ROUNDDOWN(L429*N429,-3)</f>
        <v>110000</v>
      </c>
      <c r="P429" s="251">
        <f t="shared" si="29"/>
        <v>0</v>
      </c>
    </row>
    <row r="430" spans="2:16" ht="15.9" hidden="1" x14ac:dyDescent="0.4">
      <c r="B430" s="208" t="s">
        <v>27</v>
      </c>
      <c r="C430" s="180" t="s">
        <v>175</v>
      </c>
      <c r="D430" s="178">
        <v>1</v>
      </c>
      <c r="E430" s="179" t="s">
        <v>38</v>
      </c>
      <c r="F430" s="254">
        <v>320000</v>
      </c>
      <c r="G430" s="254">
        <f>ROUNDDOWN(D430*F430,-3)</f>
        <v>320000</v>
      </c>
      <c r="H430" s="178">
        <v>1</v>
      </c>
      <c r="I430" s="179" t="s">
        <v>38</v>
      </c>
      <c r="J430" s="254">
        <v>320000</v>
      </c>
      <c r="K430" s="254">
        <f>ROUNDDOWN(H430*J430,-3)</f>
        <v>320000</v>
      </c>
      <c r="L430" s="178">
        <v>1</v>
      </c>
      <c r="M430" s="179" t="s">
        <v>38</v>
      </c>
      <c r="N430" s="254">
        <v>320000</v>
      </c>
      <c r="O430" s="254">
        <f>ROUNDDOWN(L430*N430,-3)</f>
        <v>320000</v>
      </c>
      <c r="P430" s="251">
        <f t="shared" si="29"/>
        <v>0</v>
      </c>
    </row>
    <row r="431" spans="2:16" ht="15.9" hidden="1" x14ac:dyDescent="0.4">
      <c r="B431" s="208">
        <v>525112</v>
      </c>
      <c r="C431" s="180" t="s">
        <v>97</v>
      </c>
      <c r="D431" s="178"/>
      <c r="E431" s="179" t="s">
        <v>27</v>
      </c>
      <c r="F431" s="180"/>
      <c r="G431" s="254">
        <f>SUM(G432:G435)</f>
        <v>5420000</v>
      </c>
      <c r="H431" s="178"/>
      <c r="I431" s="179" t="s">
        <v>27</v>
      </c>
      <c r="J431" s="180"/>
      <c r="K431" s="254">
        <f>SUM(K432:K435)</f>
        <v>5420000</v>
      </c>
      <c r="L431" s="178"/>
      <c r="M431" s="179" t="s">
        <v>27</v>
      </c>
      <c r="N431" s="180"/>
      <c r="O431" s="254">
        <f>SUM(O432:O435)</f>
        <v>5420000</v>
      </c>
      <c r="P431" s="251">
        <f t="shared" si="29"/>
        <v>0</v>
      </c>
    </row>
    <row r="432" spans="2:16" ht="15.9" hidden="1" x14ac:dyDescent="0.4">
      <c r="B432" s="208" t="s">
        <v>27</v>
      </c>
      <c r="C432" s="180" t="s">
        <v>176</v>
      </c>
      <c r="D432" s="275">
        <v>24</v>
      </c>
      <c r="E432" s="179" t="s">
        <v>40</v>
      </c>
      <c r="F432" s="254">
        <v>85000</v>
      </c>
      <c r="G432" s="254">
        <f>ROUNDDOWN(D432*F432,-3)</f>
        <v>2040000</v>
      </c>
      <c r="H432" s="275">
        <v>24</v>
      </c>
      <c r="I432" s="179" t="s">
        <v>40</v>
      </c>
      <c r="J432" s="254">
        <v>85000</v>
      </c>
      <c r="K432" s="254">
        <f>ROUNDDOWN(H432*J432,-3)</f>
        <v>2040000</v>
      </c>
      <c r="L432" s="275">
        <v>24</v>
      </c>
      <c r="M432" s="179" t="s">
        <v>40</v>
      </c>
      <c r="N432" s="254">
        <v>85000</v>
      </c>
      <c r="O432" s="254">
        <f>ROUNDDOWN(L432*N432,-3)</f>
        <v>2040000</v>
      </c>
      <c r="P432" s="251">
        <f t="shared" si="29"/>
        <v>0</v>
      </c>
    </row>
    <row r="433" spans="2:16" ht="15.9" hidden="1" x14ac:dyDescent="0.4">
      <c r="B433" s="208" t="s">
        <v>27</v>
      </c>
      <c r="C433" s="180" t="s">
        <v>230</v>
      </c>
      <c r="D433" s="275">
        <f>D432</f>
        <v>24</v>
      </c>
      <c r="E433" s="179" t="s">
        <v>231</v>
      </c>
      <c r="F433" s="254">
        <v>75000</v>
      </c>
      <c r="G433" s="254">
        <f>ROUNDDOWN(D433*F433,-3)</f>
        <v>1800000</v>
      </c>
      <c r="H433" s="275">
        <f>H432</f>
        <v>24</v>
      </c>
      <c r="I433" s="179" t="s">
        <v>231</v>
      </c>
      <c r="J433" s="254">
        <v>75000</v>
      </c>
      <c r="K433" s="254">
        <f>ROUNDDOWN(H433*J433,-3)</f>
        <v>1800000</v>
      </c>
      <c r="L433" s="275">
        <f>L432</f>
        <v>24</v>
      </c>
      <c r="M433" s="179" t="s">
        <v>231</v>
      </c>
      <c r="N433" s="254">
        <v>75000</v>
      </c>
      <c r="O433" s="254">
        <f>ROUNDDOWN(L433*N433,-3)</f>
        <v>1800000</v>
      </c>
      <c r="P433" s="251">
        <f t="shared" si="29"/>
        <v>0</v>
      </c>
    </row>
    <row r="434" spans="2:16" ht="15.9" hidden="1" x14ac:dyDescent="0.4">
      <c r="B434" s="208" t="s">
        <v>27</v>
      </c>
      <c r="C434" s="180" t="s">
        <v>44</v>
      </c>
      <c r="D434" s="275">
        <f>D433</f>
        <v>24</v>
      </c>
      <c r="E434" s="179" t="s">
        <v>40</v>
      </c>
      <c r="F434" s="254">
        <v>50000</v>
      </c>
      <c r="G434" s="254">
        <f>ROUNDDOWN(D434*F434,-3)</f>
        <v>1200000</v>
      </c>
      <c r="H434" s="275">
        <f>H433</f>
        <v>24</v>
      </c>
      <c r="I434" s="179" t="s">
        <v>40</v>
      </c>
      <c r="J434" s="254">
        <v>50000</v>
      </c>
      <c r="K434" s="254">
        <f>ROUNDDOWN(H434*J434,-3)</f>
        <v>1200000</v>
      </c>
      <c r="L434" s="275">
        <f>L433</f>
        <v>24</v>
      </c>
      <c r="M434" s="179" t="s">
        <v>40</v>
      </c>
      <c r="N434" s="254">
        <v>50000</v>
      </c>
      <c r="O434" s="254">
        <f>ROUNDDOWN(L434*N434,-3)</f>
        <v>1200000</v>
      </c>
      <c r="P434" s="251">
        <f t="shared" si="29"/>
        <v>0</v>
      </c>
    </row>
    <row r="435" spans="2:16" ht="15.9" hidden="1" x14ac:dyDescent="0.4">
      <c r="B435" s="208" t="s">
        <v>27</v>
      </c>
      <c r="C435" s="180" t="s">
        <v>232</v>
      </c>
      <c r="D435" s="275">
        <f>D427/24</f>
        <v>1</v>
      </c>
      <c r="E435" s="179" t="s">
        <v>51</v>
      </c>
      <c r="F435" s="254">
        <v>380000</v>
      </c>
      <c r="G435" s="254">
        <f>ROUNDDOWN(D435*F435,-3)</f>
        <v>380000</v>
      </c>
      <c r="H435" s="275">
        <f>H427/24</f>
        <v>1</v>
      </c>
      <c r="I435" s="179" t="s">
        <v>51</v>
      </c>
      <c r="J435" s="254">
        <v>380000</v>
      </c>
      <c r="K435" s="254">
        <f>ROUNDDOWN(H435*J435,-3)</f>
        <v>380000</v>
      </c>
      <c r="L435" s="275">
        <f>L427/24</f>
        <v>1</v>
      </c>
      <c r="M435" s="179" t="s">
        <v>51</v>
      </c>
      <c r="N435" s="254">
        <v>380000</v>
      </c>
      <c r="O435" s="254">
        <f>ROUNDDOWN(L435*N435,-3)</f>
        <v>380000</v>
      </c>
      <c r="P435" s="251">
        <f t="shared" si="29"/>
        <v>0</v>
      </c>
    </row>
    <row r="436" spans="2:16" ht="29.15" hidden="1" x14ac:dyDescent="0.4">
      <c r="B436" s="268" t="s">
        <v>195</v>
      </c>
      <c r="C436" s="180" t="s">
        <v>242</v>
      </c>
      <c r="D436" s="269">
        <f>D437</f>
        <v>24</v>
      </c>
      <c r="E436" s="270" t="s">
        <v>171</v>
      </c>
      <c r="F436" s="254">
        <v>0</v>
      </c>
      <c r="G436" s="254">
        <f>G437</f>
        <v>5850000</v>
      </c>
      <c r="H436" s="269">
        <f>H437</f>
        <v>24</v>
      </c>
      <c r="I436" s="270" t="s">
        <v>171</v>
      </c>
      <c r="J436" s="254">
        <v>0</v>
      </c>
      <c r="K436" s="254">
        <f>K437</f>
        <v>5850000</v>
      </c>
      <c r="L436" s="269">
        <f>L437</f>
        <v>24</v>
      </c>
      <c r="M436" s="270" t="s">
        <v>171</v>
      </c>
      <c r="N436" s="254">
        <v>0</v>
      </c>
      <c r="O436" s="254">
        <f>O437</f>
        <v>5850000</v>
      </c>
      <c r="P436" s="251">
        <f t="shared" si="29"/>
        <v>0</v>
      </c>
    </row>
    <row r="437" spans="2:16" ht="29.15" hidden="1" x14ac:dyDescent="0.4">
      <c r="B437" s="208" t="s">
        <v>34</v>
      </c>
      <c r="C437" s="180" t="s">
        <v>243</v>
      </c>
      <c r="D437" s="269">
        <v>24</v>
      </c>
      <c r="E437" s="270" t="s">
        <v>171</v>
      </c>
      <c r="F437" s="254">
        <v>0</v>
      </c>
      <c r="G437" s="254">
        <f>G438+G441</f>
        <v>5850000</v>
      </c>
      <c r="H437" s="269">
        <v>24</v>
      </c>
      <c r="I437" s="270" t="s">
        <v>171</v>
      </c>
      <c r="J437" s="254">
        <v>0</v>
      </c>
      <c r="K437" s="254">
        <f>K438+K441</f>
        <v>5850000</v>
      </c>
      <c r="L437" s="269">
        <v>24</v>
      </c>
      <c r="M437" s="270" t="s">
        <v>171</v>
      </c>
      <c r="N437" s="254">
        <v>0</v>
      </c>
      <c r="O437" s="254">
        <f>O438+O441</f>
        <v>5850000</v>
      </c>
      <c r="P437" s="251">
        <f t="shared" si="29"/>
        <v>0</v>
      </c>
    </row>
    <row r="438" spans="2:16" ht="15.9" hidden="1" x14ac:dyDescent="0.4">
      <c r="B438" s="208">
        <v>525111</v>
      </c>
      <c r="C438" s="180" t="s">
        <v>174</v>
      </c>
      <c r="D438" s="178"/>
      <c r="E438" s="179" t="s">
        <v>27</v>
      </c>
      <c r="F438" s="180"/>
      <c r="G438" s="254">
        <f>SUM(G439:G440)</f>
        <v>430000</v>
      </c>
      <c r="H438" s="178"/>
      <c r="I438" s="179" t="s">
        <v>27</v>
      </c>
      <c r="J438" s="180"/>
      <c r="K438" s="254">
        <f>SUM(K439:K440)</f>
        <v>430000</v>
      </c>
      <c r="L438" s="178"/>
      <c r="M438" s="179" t="s">
        <v>27</v>
      </c>
      <c r="N438" s="180"/>
      <c r="O438" s="254">
        <f>SUM(O439:O440)</f>
        <v>430000</v>
      </c>
      <c r="P438" s="251">
        <f t="shared" si="29"/>
        <v>0</v>
      </c>
    </row>
    <row r="439" spans="2:16" ht="15.9" hidden="1" x14ac:dyDescent="0.4">
      <c r="B439" s="208" t="s">
        <v>27</v>
      </c>
      <c r="C439" s="180" t="s">
        <v>46</v>
      </c>
      <c r="D439" s="178">
        <v>1</v>
      </c>
      <c r="E439" s="179" t="s">
        <v>47</v>
      </c>
      <c r="F439" s="254">
        <v>110000</v>
      </c>
      <c r="G439" s="254">
        <f>ROUNDDOWN(D439*F439,-3)</f>
        <v>110000</v>
      </c>
      <c r="H439" s="178">
        <v>1</v>
      </c>
      <c r="I439" s="179" t="s">
        <v>47</v>
      </c>
      <c r="J439" s="254">
        <v>110000</v>
      </c>
      <c r="K439" s="254">
        <f>ROUNDDOWN(H439*J439,-3)</f>
        <v>110000</v>
      </c>
      <c r="L439" s="178">
        <v>1</v>
      </c>
      <c r="M439" s="179" t="s">
        <v>47</v>
      </c>
      <c r="N439" s="254">
        <v>110000</v>
      </c>
      <c r="O439" s="254">
        <f>ROUNDDOWN(L439*N439,-3)</f>
        <v>110000</v>
      </c>
      <c r="P439" s="251">
        <f t="shared" si="29"/>
        <v>0</v>
      </c>
    </row>
    <row r="440" spans="2:16" ht="15.9" hidden="1" x14ac:dyDescent="0.4">
      <c r="B440" s="208" t="s">
        <v>27</v>
      </c>
      <c r="C440" s="180" t="s">
        <v>175</v>
      </c>
      <c r="D440" s="178">
        <v>1</v>
      </c>
      <c r="E440" s="179" t="s">
        <v>38</v>
      </c>
      <c r="F440" s="254">
        <v>320000</v>
      </c>
      <c r="G440" s="254">
        <f>ROUNDDOWN(D440*F440,-3)</f>
        <v>320000</v>
      </c>
      <c r="H440" s="178">
        <v>1</v>
      </c>
      <c r="I440" s="179" t="s">
        <v>38</v>
      </c>
      <c r="J440" s="254">
        <v>320000</v>
      </c>
      <c r="K440" s="254">
        <f>ROUNDDOWN(H440*J440,-3)</f>
        <v>320000</v>
      </c>
      <c r="L440" s="178">
        <v>1</v>
      </c>
      <c r="M440" s="179" t="s">
        <v>38</v>
      </c>
      <c r="N440" s="254">
        <v>320000</v>
      </c>
      <c r="O440" s="254">
        <f>ROUNDDOWN(L440*N440,-3)</f>
        <v>320000</v>
      </c>
      <c r="P440" s="251">
        <f t="shared" si="29"/>
        <v>0</v>
      </c>
    </row>
    <row r="441" spans="2:16" ht="15.9" hidden="1" x14ac:dyDescent="0.4">
      <c r="B441" s="208">
        <v>525112</v>
      </c>
      <c r="C441" s="180" t="s">
        <v>97</v>
      </c>
      <c r="D441" s="178"/>
      <c r="E441" s="179" t="s">
        <v>27</v>
      </c>
      <c r="F441" s="180"/>
      <c r="G441" s="254">
        <f>SUM(G442:G445)</f>
        <v>5420000</v>
      </c>
      <c r="H441" s="178"/>
      <c r="I441" s="179" t="s">
        <v>27</v>
      </c>
      <c r="J441" s="180"/>
      <c r="K441" s="254">
        <f>SUM(K442:K445)</f>
        <v>5420000</v>
      </c>
      <c r="L441" s="178"/>
      <c r="M441" s="179" t="s">
        <v>27</v>
      </c>
      <c r="N441" s="180"/>
      <c r="O441" s="254">
        <f>SUM(O442:O445)</f>
        <v>5420000</v>
      </c>
      <c r="P441" s="251">
        <f t="shared" si="29"/>
        <v>0</v>
      </c>
    </row>
    <row r="442" spans="2:16" ht="15.9" hidden="1" x14ac:dyDescent="0.4">
      <c r="B442" s="208" t="s">
        <v>27</v>
      </c>
      <c r="C442" s="180" t="s">
        <v>176</v>
      </c>
      <c r="D442" s="275">
        <v>24</v>
      </c>
      <c r="E442" s="179" t="s">
        <v>40</v>
      </c>
      <c r="F442" s="254">
        <v>85000</v>
      </c>
      <c r="G442" s="254">
        <f>ROUNDDOWN(D442*F442,-3)</f>
        <v>2040000</v>
      </c>
      <c r="H442" s="275">
        <v>24</v>
      </c>
      <c r="I442" s="179" t="s">
        <v>40</v>
      </c>
      <c r="J442" s="254">
        <v>85000</v>
      </c>
      <c r="K442" s="254">
        <f>ROUNDDOWN(H442*J442,-3)</f>
        <v>2040000</v>
      </c>
      <c r="L442" s="275">
        <v>24</v>
      </c>
      <c r="M442" s="179" t="s">
        <v>40</v>
      </c>
      <c r="N442" s="254">
        <v>85000</v>
      </c>
      <c r="O442" s="254">
        <f>ROUNDDOWN(L442*N442,-3)</f>
        <v>2040000</v>
      </c>
      <c r="P442" s="251">
        <f t="shared" si="29"/>
        <v>0</v>
      </c>
    </row>
    <row r="443" spans="2:16" ht="15.9" hidden="1" x14ac:dyDescent="0.4">
      <c r="B443" s="208" t="s">
        <v>27</v>
      </c>
      <c r="C443" s="180" t="s">
        <v>230</v>
      </c>
      <c r="D443" s="275">
        <f>D442</f>
        <v>24</v>
      </c>
      <c r="E443" s="179" t="s">
        <v>231</v>
      </c>
      <c r="F443" s="254">
        <v>75000</v>
      </c>
      <c r="G443" s="254">
        <f>ROUNDDOWN(D443*F443,-3)</f>
        <v>1800000</v>
      </c>
      <c r="H443" s="275">
        <f>H442</f>
        <v>24</v>
      </c>
      <c r="I443" s="179" t="s">
        <v>231</v>
      </c>
      <c r="J443" s="254">
        <v>75000</v>
      </c>
      <c r="K443" s="254">
        <f>ROUNDDOWN(H443*J443,-3)</f>
        <v>1800000</v>
      </c>
      <c r="L443" s="275">
        <f>L442</f>
        <v>24</v>
      </c>
      <c r="M443" s="179" t="s">
        <v>231</v>
      </c>
      <c r="N443" s="254">
        <v>75000</v>
      </c>
      <c r="O443" s="254">
        <f>ROUNDDOWN(L443*N443,-3)</f>
        <v>1800000</v>
      </c>
      <c r="P443" s="251">
        <f t="shared" si="29"/>
        <v>0</v>
      </c>
    </row>
    <row r="444" spans="2:16" ht="15.9" hidden="1" x14ac:dyDescent="0.4">
      <c r="B444" s="208" t="s">
        <v>27</v>
      </c>
      <c r="C444" s="180" t="s">
        <v>44</v>
      </c>
      <c r="D444" s="275">
        <f>D443</f>
        <v>24</v>
      </c>
      <c r="E444" s="179" t="s">
        <v>40</v>
      </c>
      <c r="F444" s="254">
        <v>50000</v>
      </c>
      <c r="G444" s="254">
        <f>ROUNDDOWN(D444*F444,-3)</f>
        <v>1200000</v>
      </c>
      <c r="H444" s="275">
        <f>H443</f>
        <v>24</v>
      </c>
      <c r="I444" s="179" t="s">
        <v>40</v>
      </c>
      <c r="J444" s="254">
        <v>50000</v>
      </c>
      <c r="K444" s="254">
        <f>ROUNDDOWN(H444*J444,-3)</f>
        <v>1200000</v>
      </c>
      <c r="L444" s="275">
        <f>L443</f>
        <v>24</v>
      </c>
      <c r="M444" s="179" t="s">
        <v>40</v>
      </c>
      <c r="N444" s="254">
        <v>50000</v>
      </c>
      <c r="O444" s="254">
        <f>ROUNDDOWN(L444*N444,-3)</f>
        <v>1200000</v>
      </c>
      <c r="P444" s="251">
        <f t="shared" si="29"/>
        <v>0</v>
      </c>
    </row>
    <row r="445" spans="2:16" ht="15.9" hidden="1" x14ac:dyDescent="0.4">
      <c r="B445" s="208" t="s">
        <v>27</v>
      </c>
      <c r="C445" s="180" t="s">
        <v>232</v>
      </c>
      <c r="D445" s="275">
        <f>D437/24</f>
        <v>1</v>
      </c>
      <c r="E445" s="179" t="s">
        <v>51</v>
      </c>
      <c r="F445" s="254">
        <v>380000</v>
      </c>
      <c r="G445" s="254">
        <f>ROUNDDOWN(D445*F445,-3)</f>
        <v>380000</v>
      </c>
      <c r="H445" s="275">
        <f>H437/24</f>
        <v>1</v>
      </c>
      <c r="I445" s="179" t="s">
        <v>51</v>
      </c>
      <c r="J445" s="254">
        <v>380000</v>
      </c>
      <c r="K445" s="254">
        <f>ROUNDDOWN(H445*J445,-3)</f>
        <v>380000</v>
      </c>
      <c r="L445" s="275">
        <f>L437/24</f>
        <v>1</v>
      </c>
      <c r="M445" s="179" t="s">
        <v>51</v>
      </c>
      <c r="N445" s="254">
        <v>380000</v>
      </c>
      <c r="O445" s="254">
        <f>ROUNDDOWN(L445*N445,-3)</f>
        <v>380000</v>
      </c>
      <c r="P445" s="251">
        <f t="shared" si="29"/>
        <v>0</v>
      </c>
    </row>
    <row r="446" spans="2:16" ht="29.15" hidden="1" x14ac:dyDescent="0.4">
      <c r="B446" s="268" t="s">
        <v>198</v>
      </c>
      <c r="C446" s="180" t="s">
        <v>244</v>
      </c>
      <c r="D446" s="269">
        <f>D447</f>
        <v>24</v>
      </c>
      <c r="E446" s="270" t="s">
        <v>171</v>
      </c>
      <c r="F446" s="254">
        <v>0</v>
      </c>
      <c r="G446" s="254">
        <f>G447</f>
        <v>5850000</v>
      </c>
      <c r="H446" s="269">
        <f>H447</f>
        <v>24</v>
      </c>
      <c r="I446" s="270" t="s">
        <v>171</v>
      </c>
      <c r="J446" s="254">
        <v>0</v>
      </c>
      <c r="K446" s="254">
        <f>K447</f>
        <v>5850000</v>
      </c>
      <c r="L446" s="269">
        <f>L447</f>
        <v>24</v>
      </c>
      <c r="M446" s="270" t="s">
        <v>171</v>
      </c>
      <c r="N446" s="254">
        <v>0</v>
      </c>
      <c r="O446" s="254">
        <f>O447</f>
        <v>5850000</v>
      </c>
      <c r="P446" s="251">
        <f t="shared" si="29"/>
        <v>0</v>
      </c>
    </row>
    <row r="447" spans="2:16" ht="29.15" hidden="1" x14ac:dyDescent="0.4">
      <c r="B447" s="208" t="s">
        <v>34</v>
      </c>
      <c r="C447" s="180" t="s">
        <v>245</v>
      </c>
      <c r="D447" s="269">
        <v>24</v>
      </c>
      <c r="E447" s="270" t="s">
        <v>171</v>
      </c>
      <c r="F447" s="254">
        <v>0</v>
      </c>
      <c r="G447" s="254">
        <f>G448+G451</f>
        <v>5850000</v>
      </c>
      <c r="H447" s="269">
        <v>24</v>
      </c>
      <c r="I447" s="270" t="s">
        <v>171</v>
      </c>
      <c r="J447" s="254">
        <v>0</v>
      </c>
      <c r="K447" s="254">
        <f>K448+K451</f>
        <v>5850000</v>
      </c>
      <c r="L447" s="269">
        <v>24</v>
      </c>
      <c r="M447" s="270" t="s">
        <v>171</v>
      </c>
      <c r="N447" s="254">
        <v>0</v>
      </c>
      <c r="O447" s="254">
        <f>O448+O451</f>
        <v>5850000</v>
      </c>
      <c r="P447" s="251">
        <f t="shared" si="29"/>
        <v>0</v>
      </c>
    </row>
    <row r="448" spans="2:16" ht="15.9" hidden="1" x14ac:dyDescent="0.4">
      <c r="B448" s="208">
        <v>525111</v>
      </c>
      <c r="C448" s="180" t="s">
        <v>174</v>
      </c>
      <c r="D448" s="178"/>
      <c r="E448" s="179" t="s">
        <v>27</v>
      </c>
      <c r="F448" s="180"/>
      <c r="G448" s="254">
        <f>SUM(G449:G450)</f>
        <v>430000</v>
      </c>
      <c r="H448" s="178"/>
      <c r="I448" s="179" t="s">
        <v>27</v>
      </c>
      <c r="J448" s="180"/>
      <c r="K448" s="254">
        <f>SUM(K449:K450)</f>
        <v>430000</v>
      </c>
      <c r="L448" s="178"/>
      <c r="M448" s="179" t="s">
        <v>27</v>
      </c>
      <c r="N448" s="180"/>
      <c r="O448" s="254">
        <f>SUM(O449:O450)</f>
        <v>430000</v>
      </c>
      <c r="P448" s="251">
        <f t="shared" si="29"/>
        <v>0</v>
      </c>
    </row>
    <row r="449" spans="2:16" ht="15.9" hidden="1" x14ac:dyDescent="0.4">
      <c r="B449" s="208" t="s">
        <v>27</v>
      </c>
      <c r="C449" s="180" t="s">
        <v>46</v>
      </c>
      <c r="D449" s="178">
        <v>1</v>
      </c>
      <c r="E449" s="179" t="s">
        <v>47</v>
      </c>
      <c r="F449" s="254">
        <v>110000</v>
      </c>
      <c r="G449" s="254">
        <f>ROUNDDOWN(D449*F449,-3)</f>
        <v>110000</v>
      </c>
      <c r="H449" s="178">
        <v>1</v>
      </c>
      <c r="I449" s="179" t="s">
        <v>47</v>
      </c>
      <c r="J449" s="254">
        <v>110000</v>
      </c>
      <c r="K449" s="254">
        <f>ROUNDDOWN(H449*J449,-3)</f>
        <v>110000</v>
      </c>
      <c r="L449" s="178">
        <v>1</v>
      </c>
      <c r="M449" s="179" t="s">
        <v>47</v>
      </c>
      <c r="N449" s="254">
        <v>110000</v>
      </c>
      <c r="O449" s="254">
        <f>ROUNDDOWN(L449*N449,-3)</f>
        <v>110000</v>
      </c>
      <c r="P449" s="251">
        <f t="shared" si="29"/>
        <v>0</v>
      </c>
    </row>
    <row r="450" spans="2:16" ht="15.9" hidden="1" x14ac:dyDescent="0.4">
      <c r="B450" s="208" t="s">
        <v>27</v>
      </c>
      <c r="C450" s="180" t="s">
        <v>175</v>
      </c>
      <c r="D450" s="178">
        <v>1</v>
      </c>
      <c r="E450" s="179" t="s">
        <v>38</v>
      </c>
      <c r="F450" s="254">
        <v>320000</v>
      </c>
      <c r="G450" s="254">
        <f>ROUNDDOWN(D450*F450,-3)</f>
        <v>320000</v>
      </c>
      <c r="H450" s="178">
        <v>1</v>
      </c>
      <c r="I450" s="179" t="s">
        <v>38</v>
      </c>
      <c r="J450" s="254">
        <v>320000</v>
      </c>
      <c r="K450" s="254">
        <f>ROUNDDOWN(H450*J450,-3)</f>
        <v>320000</v>
      </c>
      <c r="L450" s="178">
        <v>1</v>
      </c>
      <c r="M450" s="179" t="s">
        <v>38</v>
      </c>
      <c r="N450" s="254">
        <v>320000</v>
      </c>
      <c r="O450" s="254">
        <f>ROUNDDOWN(L450*N450,-3)</f>
        <v>320000</v>
      </c>
      <c r="P450" s="251">
        <f t="shared" si="29"/>
        <v>0</v>
      </c>
    </row>
    <row r="451" spans="2:16" ht="15.9" hidden="1" x14ac:dyDescent="0.4">
      <c r="B451" s="208">
        <v>525112</v>
      </c>
      <c r="C451" s="180" t="s">
        <v>97</v>
      </c>
      <c r="D451" s="178"/>
      <c r="E451" s="179" t="s">
        <v>27</v>
      </c>
      <c r="F451" s="180"/>
      <c r="G451" s="254">
        <f>SUM(G452:G455)</f>
        <v>5420000</v>
      </c>
      <c r="H451" s="178"/>
      <c r="I451" s="179" t="s">
        <v>27</v>
      </c>
      <c r="J451" s="180"/>
      <c r="K451" s="254">
        <f>SUM(K452:K455)</f>
        <v>5420000</v>
      </c>
      <c r="L451" s="178"/>
      <c r="M451" s="179" t="s">
        <v>27</v>
      </c>
      <c r="N451" s="180"/>
      <c r="O451" s="254">
        <f>SUM(O452:O455)</f>
        <v>5420000</v>
      </c>
      <c r="P451" s="251">
        <f t="shared" si="29"/>
        <v>0</v>
      </c>
    </row>
    <row r="452" spans="2:16" ht="15.9" hidden="1" x14ac:dyDescent="0.4">
      <c r="B452" s="208" t="s">
        <v>27</v>
      </c>
      <c r="C452" s="180" t="s">
        <v>176</v>
      </c>
      <c r="D452" s="275">
        <v>24</v>
      </c>
      <c r="E452" s="179" t="s">
        <v>40</v>
      </c>
      <c r="F452" s="254">
        <v>85000</v>
      </c>
      <c r="G452" s="254">
        <f>ROUNDDOWN(D452*F452,-3)</f>
        <v>2040000</v>
      </c>
      <c r="H452" s="275">
        <v>24</v>
      </c>
      <c r="I452" s="179" t="s">
        <v>40</v>
      </c>
      <c r="J452" s="254">
        <v>85000</v>
      </c>
      <c r="K452" s="254">
        <f>ROUNDDOWN(H452*J452,-3)</f>
        <v>2040000</v>
      </c>
      <c r="L452" s="275">
        <v>24</v>
      </c>
      <c r="M452" s="179" t="s">
        <v>40</v>
      </c>
      <c r="N452" s="254">
        <v>85000</v>
      </c>
      <c r="O452" s="254">
        <f>ROUNDDOWN(L452*N452,-3)</f>
        <v>2040000</v>
      </c>
      <c r="P452" s="251">
        <f t="shared" si="29"/>
        <v>0</v>
      </c>
    </row>
    <row r="453" spans="2:16" ht="15.9" hidden="1" x14ac:dyDescent="0.4">
      <c r="B453" s="208" t="s">
        <v>27</v>
      </c>
      <c r="C453" s="180" t="s">
        <v>230</v>
      </c>
      <c r="D453" s="275">
        <f>D452</f>
        <v>24</v>
      </c>
      <c r="E453" s="179" t="s">
        <v>231</v>
      </c>
      <c r="F453" s="254">
        <v>75000</v>
      </c>
      <c r="G453" s="254">
        <f>ROUNDDOWN(D453*F453,-3)</f>
        <v>1800000</v>
      </c>
      <c r="H453" s="275">
        <f>H452</f>
        <v>24</v>
      </c>
      <c r="I453" s="179" t="s">
        <v>231</v>
      </c>
      <c r="J453" s="254">
        <v>75000</v>
      </c>
      <c r="K453" s="254">
        <f>ROUNDDOWN(H453*J453,-3)</f>
        <v>1800000</v>
      </c>
      <c r="L453" s="275">
        <f>L452</f>
        <v>24</v>
      </c>
      <c r="M453" s="179" t="s">
        <v>231</v>
      </c>
      <c r="N453" s="254">
        <v>75000</v>
      </c>
      <c r="O453" s="254">
        <f>ROUNDDOWN(L453*N453,-3)</f>
        <v>1800000</v>
      </c>
      <c r="P453" s="251">
        <f t="shared" si="29"/>
        <v>0</v>
      </c>
    </row>
    <row r="454" spans="2:16" ht="15.9" hidden="1" x14ac:dyDescent="0.4">
      <c r="B454" s="208" t="s">
        <v>27</v>
      </c>
      <c r="C454" s="180" t="s">
        <v>44</v>
      </c>
      <c r="D454" s="275">
        <f>D453</f>
        <v>24</v>
      </c>
      <c r="E454" s="179" t="s">
        <v>40</v>
      </c>
      <c r="F454" s="254">
        <v>50000</v>
      </c>
      <c r="G454" s="254">
        <f>ROUNDDOWN(D454*F454,-3)</f>
        <v>1200000</v>
      </c>
      <c r="H454" s="275">
        <f>H453</f>
        <v>24</v>
      </c>
      <c r="I454" s="179" t="s">
        <v>40</v>
      </c>
      <c r="J454" s="254">
        <v>50000</v>
      </c>
      <c r="K454" s="254">
        <f>ROUNDDOWN(H454*J454,-3)</f>
        <v>1200000</v>
      </c>
      <c r="L454" s="275">
        <f>L453</f>
        <v>24</v>
      </c>
      <c r="M454" s="179" t="s">
        <v>40</v>
      </c>
      <c r="N454" s="254">
        <v>50000</v>
      </c>
      <c r="O454" s="254">
        <f>ROUNDDOWN(L454*N454,-3)</f>
        <v>1200000</v>
      </c>
      <c r="P454" s="251">
        <f t="shared" si="29"/>
        <v>0</v>
      </c>
    </row>
    <row r="455" spans="2:16" ht="15.9" hidden="1" x14ac:dyDescent="0.4">
      <c r="B455" s="208" t="s">
        <v>27</v>
      </c>
      <c r="C455" s="180" t="s">
        <v>232</v>
      </c>
      <c r="D455" s="275">
        <f>D447/24</f>
        <v>1</v>
      </c>
      <c r="E455" s="179" t="s">
        <v>51</v>
      </c>
      <c r="F455" s="254">
        <v>380000</v>
      </c>
      <c r="G455" s="254">
        <f>ROUNDDOWN(D455*F455,-3)</f>
        <v>380000</v>
      </c>
      <c r="H455" s="275">
        <f>H447/24</f>
        <v>1</v>
      </c>
      <c r="I455" s="179" t="s">
        <v>51</v>
      </c>
      <c r="J455" s="254">
        <v>380000</v>
      </c>
      <c r="K455" s="254">
        <f>ROUNDDOWN(H455*J455,-3)</f>
        <v>380000</v>
      </c>
      <c r="L455" s="275">
        <f>L447/24</f>
        <v>1</v>
      </c>
      <c r="M455" s="179" t="s">
        <v>51</v>
      </c>
      <c r="N455" s="254">
        <v>380000</v>
      </c>
      <c r="O455" s="254">
        <f>ROUNDDOWN(L455*N455,-3)</f>
        <v>380000</v>
      </c>
      <c r="P455" s="251">
        <f t="shared" si="29"/>
        <v>0</v>
      </c>
    </row>
    <row r="456" spans="2:16" ht="15.9" hidden="1" x14ac:dyDescent="0.4">
      <c r="B456" s="208"/>
      <c r="C456" s="180"/>
      <c r="D456" s="275"/>
      <c r="E456" s="179"/>
      <c r="F456" s="254"/>
      <c r="G456" s="254"/>
      <c r="H456" s="275"/>
      <c r="I456" s="179"/>
      <c r="J456" s="254"/>
      <c r="K456" s="254"/>
      <c r="L456" s="275"/>
      <c r="M456" s="179"/>
      <c r="N456" s="254"/>
      <c r="O456" s="254"/>
      <c r="P456" s="251">
        <f t="shared" si="29"/>
        <v>0</v>
      </c>
    </row>
    <row r="457" spans="2:16" ht="15.9" hidden="1" x14ac:dyDescent="0.4">
      <c r="B457" s="268" t="s">
        <v>246</v>
      </c>
      <c r="C457" s="180" t="s">
        <v>247</v>
      </c>
      <c r="D457" s="269">
        <f>D458</f>
        <v>312</v>
      </c>
      <c r="E457" s="270" t="s">
        <v>171</v>
      </c>
      <c r="F457" s="254">
        <v>0</v>
      </c>
      <c r="G457" s="254">
        <f>G458</f>
        <v>80470000</v>
      </c>
      <c r="H457" s="269">
        <f>H458</f>
        <v>312</v>
      </c>
      <c r="I457" s="270" t="s">
        <v>171</v>
      </c>
      <c r="J457" s="254">
        <v>0</v>
      </c>
      <c r="K457" s="254">
        <f>K458</f>
        <v>80470000</v>
      </c>
      <c r="L457" s="269">
        <f>L458</f>
        <v>312</v>
      </c>
      <c r="M457" s="270" t="s">
        <v>171</v>
      </c>
      <c r="N457" s="254">
        <v>0</v>
      </c>
      <c r="O457" s="254">
        <f>O458</f>
        <v>80470000</v>
      </c>
      <c r="P457" s="251">
        <f t="shared" ref="P457:P520" si="30">K457-O457</f>
        <v>0</v>
      </c>
    </row>
    <row r="458" spans="2:16" ht="15.9" hidden="1" x14ac:dyDescent="0.4">
      <c r="B458" s="208" t="s">
        <v>34</v>
      </c>
      <c r="C458" s="180" t="s">
        <v>248</v>
      </c>
      <c r="D458" s="269">
        <v>312</v>
      </c>
      <c r="E458" s="270" t="s">
        <v>171</v>
      </c>
      <c r="F458" s="254">
        <v>0</v>
      </c>
      <c r="G458" s="254">
        <f>G459+G462</f>
        <v>80470000</v>
      </c>
      <c r="H458" s="269">
        <v>312</v>
      </c>
      <c r="I458" s="270" t="s">
        <v>171</v>
      </c>
      <c r="J458" s="254">
        <v>0</v>
      </c>
      <c r="K458" s="254">
        <f>K459+K462</f>
        <v>80470000</v>
      </c>
      <c r="L458" s="269">
        <v>312</v>
      </c>
      <c r="M458" s="270" t="s">
        <v>171</v>
      </c>
      <c r="N458" s="254">
        <v>0</v>
      </c>
      <c r="O458" s="254">
        <f>O459+O462</f>
        <v>80470000</v>
      </c>
      <c r="P458" s="251">
        <f t="shared" si="30"/>
        <v>0</v>
      </c>
    </row>
    <row r="459" spans="2:16" ht="15.9" hidden="1" x14ac:dyDescent="0.4">
      <c r="B459" s="208">
        <v>525111</v>
      </c>
      <c r="C459" s="180" t="s">
        <v>174</v>
      </c>
      <c r="D459" s="178"/>
      <c r="E459" s="179" t="s">
        <v>27</v>
      </c>
      <c r="F459" s="180"/>
      <c r="G459" s="254">
        <f>SUM(G460:G461)</f>
        <v>8450000</v>
      </c>
      <c r="H459" s="178"/>
      <c r="I459" s="179" t="s">
        <v>27</v>
      </c>
      <c r="J459" s="180"/>
      <c r="K459" s="254">
        <f>SUM(K460:K461)</f>
        <v>8450000</v>
      </c>
      <c r="L459" s="178"/>
      <c r="M459" s="179" t="s">
        <v>27</v>
      </c>
      <c r="N459" s="180"/>
      <c r="O459" s="254">
        <f>SUM(O460:O461)</f>
        <v>8450000</v>
      </c>
      <c r="P459" s="251">
        <f t="shared" si="30"/>
        <v>0</v>
      </c>
    </row>
    <row r="460" spans="2:16" ht="15.9" hidden="1" x14ac:dyDescent="0.4">
      <c r="B460" s="208" t="s">
        <v>27</v>
      </c>
      <c r="C460" s="180" t="s">
        <v>46</v>
      </c>
      <c r="D460" s="178">
        <v>39</v>
      </c>
      <c r="E460" s="179" t="s">
        <v>47</v>
      </c>
      <c r="F460" s="254">
        <v>110000</v>
      </c>
      <c r="G460" s="254">
        <f>ROUNDDOWN(D460*F460,-3)</f>
        <v>4290000</v>
      </c>
      <c r="H460" s="178">
        <v>39</v>
      </c>
      <c r="I460" s="179" t="s">
        <v>47</v>
      </c>
      <c r="J460" s="254">
        <v>110000</v>
      </c>
      <c r="K460" s="254">
        <f>ROUNDDOWN(H460*J460,-3)</f>
        <v>4290000</v>
      </c>
      <c r="L460" s="178">
        <v>39</v>
      </c>
      <c r="M460" s="179" t="s">
        <v>47</v>
      </c>
      <c r="N460" s="254">
        <v>110000</v>
      </c>
      <c r="O460" s="254">
        <f>ROUNDDOWN(L460*N460,-3)</f>
        <v>4290000</v>
      </c>
      <c r="P460" s="251">
        <f t="shared" si="30"/>
        <v>0</v>
      </c>
    </row>
    <row r="461" spans="2:16" ht="15.9" hidden="1" x14ac:dyDescent="0.4">
      <c r="B461" s="208" t="s">
        <v>27</v>
      </c>
      <c r="C461" s="180" t="s">
        <v>175</v>
      </c>
      <c r="D461" s="178">
        <v>1</v>
      </c>
      <c r="E461" s="179" t="s">
        <v>38</v>
      </c>
      <c r="F461" s="254">
        <v>4160000</v>
      </c>
      <c r="G461" s="254">
        <f>ROUNDDOWN(D461*F461,-3)</f>
        <v>4160000</v>
      </c>
      <c r="H461" s="178">
        <v>1</v>
      </c>
      <c r="I461" s="179" t="s">
        <v>38</v>
      </c>
      <c r="J461" s="254">
        <v>4160000</v>
      </c>
      <c r="K461" s="254">
        <f>ROUNDDOWN(H461*J461,-3)</f>
        <v>4160000</v>
      </c>
      <c r="L461" s="178">
        <v>1</v>
      </c>
      <c r="M461" s="179" t="s">
        <v>38</v>
      </c>
      <c r="N461" s="254">
        <v>4160000</v>
      </c>
      <c r="O461" s="254">
        <f>ROUNDDOWN(L461*N461,-3)</f>
        <v>4160000</v>
      </c>
      <c r="P461" s="251">
        <f t="shared" si="30"/>
        <v>0</v>
      </c>
    </row>
    <row r="462" spans="2:16" ht="15.9" hidden="1" x14ac:dyDescent="0.4">
      <c r="B462" s="208">
        <v>525112</v>
      </c>
      <c r="C462" s="180" t="s">
        <v>97</v>
      </c>
      <c r="D462" s="178"/>
      <c r="E462" s="179" t="s">
        <v>27</v>
      </c>
      <c r="F462" s="180"/>
      <c r="G462" s="254">
        <f>SUM(G463:G466)</f>
        <v>72020000</v>
      </c>
      <c r="H462" s="178"/>
      <c r="I462" s="179" t="s">
        <v>27</v>
      </c>
      <c r="J462" s="180"/>
      <c r="K462" s="254">
        <f>SUM(K463:K466)</f>
        <v>72020000</v>
      </c>
      <c r="L462" s="178"/>
      <c r="M462" s="179" t="s">
        <v>27</v>
      </c>
      <c r="N462" s="180"/>
      <c r="O462" s="254">
        <f>SUM(O463:O466)</f>
        <v>72020000</v>
      </c>
      <c r="P462" s="251">
        <f t="shared" si="30"/>
        <v>0</v>
      </c>
    </row>
    <row r="463" spans="2:16" ht="15.9" hidden="1" x14ac:dyDescent="0.4">
      <c r="B463" s="208" t="s">
        <v>27</v>
      </c>
      <c r="C463" s="180" t="s">
        <v>176</v>
      </c>
      <c r="D463" s="178">
        <v>312</v>
      </c>
      <c r="E463" s="179" t="s">
        <v>40</v>
      </c>
      <c r="F463" s="254">
        <v>85000</v>
      </c>
      <c r="G463" s="254">
        <f>ROUNDDOWN(D463*F463,-3)</f>
        <v>26520000</v>
      </c>
      <c r="H463" s="178">
        <v>312</v>
      </c>
      <c r="I463" s="179" t="s">
        <v>40</v>
      </c>
      <c r="J463" s="254">
        <v>85000</v>
      </c>
      <c r="K463" s="254">
        <f>ROUNDDOWN(H463*J463,-3)</f>
        <v>26520000</v>
      </c>
      <c r="L463" s="178">
        <v>312</v>
      </c>
      <c r="M463" s="179" t="s">
        <v>40</v>
      </c>
      <c r="N463" s="254">
        <v>85000</v>
      </c>
      <c r="O463" s="254">
        <f>ROUNDDOWN(L463*N463,-3)</f>
        <v>26520000</v>
      </c>
      <c r="P463" s="251">
        <f t="shared" si="30"/>
        <v>0</v>
      </c>
    </row>
    <row r="464" spans="2:16" ht="15.9" hidden="1" x14ac:dyDescent="0.4">
      <c r="B464" s="208" t="s">
        <v>27</v>
      </c>
      <c r="C464" s="180" t="s">
        <v>230</v>
      </c>
      <c r="D464" s="178">
        <v>312</v>
      </c>
      <c r="E464" s="179" t="s">
        <v>231</v>
      </c>
      <c r="F464" s="254">
        <v>75000</v>
      </c>
      <c r="G464" s="254">
        <f>ROUNDDOWN(D464*F464,-3)</f>
        <v>23400000</v>
      </c>
      <c r="H464" s="178">
        <v>312</v>
      </c>
      <c r="I464" s="179" t="s">
        <v>231</v>
      </c>
      <c r="J464" s="254">
        <v>75000</v>
      </c>
      <c r="K464" s="254">
        <f>ROUNDDOWN(H464*J464,-3)</f>
        <v>23400000</v>
      </c>
      <c r="L464" s="178">
        <v>312</v>
      </c>
      <c r="M464" s="179" t="s">
        <v>231</v>
      </c>
      <c r="N464" s="254">
        <v>75000</v>
      </c>
      <c r="O464" s="254">
        <f>ROUNDDOWN(L464*N464,-3)</f>
        <v>23400000</v>
      </c>
      <c r="P464" s="251">
        <f t="shared" si="30"/>
        <v>0</v>
      </c>
    </row>
    <row r="465" spans="2:16" ht="15.9" hidden="1" x14ac:dyDescent="0.4">
      <c r="B465" s="208" t="s">
        <v>27</v>
      </c>
      <c r="C465" s="180" t="s">
        <v>44</v>
      </c>
      <c r="D465" s="178">
        <v>312</v>
      </c>
      <c r="E465" s="179" t="s">
        <v>40</v>
      </c>
      <c r="F465" s="254">
        <v>50000</v>
      </c>
      <c r="G465" s="254">
        <f>ROUNDDOWN(D465*F465,-3)</f>
        <v>15600000</v>
      </c>
      <c r="H465" s="178">
        <v>312</v>
      </c>
      <c r="I465" s="179" t="s">
        <v>40</v>
      </c>
      <c r="J465" s="254">
        <v>50000</v>
      </c>
      <c r="K465" s="254">
        <f>ROUNDDOWN(H465*J465,-3)</f>
        <v>15600000</v>
      </c>
      <c r="L465" s="178">
        <v>312</v>
      </c>
      <c r="M465" s="179" t="s">
        <v>40</v>
      </c>
      <c r="N465" s="254">
        <v>50000</v>
      </c>
      <c r="O465" s="254">
        <f>ROUNDDOWN(L465*N465,-3)</f>
        <v>15600000</v>
      </c>
      <c r="P465" s="251">
        <f t="shared" si="30"/>
        <v>0</v>
      </c>
    </row>
    <row r="466" spans="2:16" ht="15.9" hidden="1" x14ac:dyDescent="0.4">
      <c r="B466" s="208" t="s">
        <v>27</v>
      </c>
      <c r="C466" s="180" t="s">
        <v>232</v>
      </c>
      <c r="D466" s="178">
        <v>13</v>
      </c>
      <c r="E466" s="179" t="s">
        <v>51</v>
      </c>
      <c r="F466" s="254">
        <v>500000</v>
      </c>
      <c r="G466" s="254">
        <f>ROUNDDOWN(D466*F466,-3)</f>
        <v>6500000</v>
      </c>
      <c r="H466" s="178">
        <v>13</v>
      </c>
      <c r="I466" s="179" t="s">
        <v>51</v>
      </c>
      <c r="J466" s="254">
        <v>500000</v>
      </c>
      <c r="K466" s="254">
        <f>ROUNDDOWN(H466*J466,-3)</f>
        <v>6500000</v>
      </c>
      <c r="L466" s="178">
        <v>13</v>
      </c>
      <c r="M466" s="179" t="s">
        <v>51</v>
      </c>
      <c r="N466" s="254">
        <v>500000</v>
      </c>
      <c r="O466" s="254">
        <f>ROUNDDOWN(L466*N466,-3)</f>
        <v>6500000</v>
      </c>
      <c r="P466" s="251">
        <f t="shared" si="30"/>
        <v>0</v>
      </c>
    </row>
    <row r="467" spans="2:16" ht="15.9" hidden="1" x14ac:dyDescent="0.4">
      <c r="B467" s="268" t="s">
        <v>249</v>
      </c>
      <c r="C467" s="180" t="s">
        <v>250</v>
      </c>
      <c r="D467" s="269">
        <f>D468</f>
        <v>312</v>
      </c>
      <c r="E467" s="270" t="s">
        <v>171</v>
      </c>
      <c r="F467" s="254">
        <v>0</v>
      </c>
      <c r="G467" s="254">
        <f>G468</f>
        <v>80470000</v>
      </c>
      <c r="H467" s="269">
        <f>H468</f>
        <v>312</v>
      </c>
      <c r="I467" s="270" t="s">
        <v>171</v>
      </c>
      <c r="J467" s="254">
        <v>0</v>
      </c>
      <c r="K467" s="254">
        <f>K468</f>
        <v>80470000</v>
      </c>
      <c r="L467" s="269">
        <f>L468</f>
        <v>312</v>
      </c>
      <c r="M467" s="270" t="s">
        <v>171</v>
      </c>
      <c r="N467" s="254">
        <v>0</v>
      </c>
      <c r="O467" s="254">
        <f>O468</f>
        <v>80470000</v>
      </c>
      <c r="P467" s="251">
        <f t="shared" si="30"/>
        <v>0</v>
      </c>
    </row>
    <row r="468" spans="2:16" ht="15.9" hidden="1" x14ac:dyDescent="0.4">
      <c r="B468" s="208" t="s">
        <v>34</v>
      </c>
      <c r="C468" s="180" t="s">
        <v>248</v>
      </c>
      <c r="D468" s="269">
        <v>312</v>
      </c>
      <c r="E468" s="270" t="s">
        <v>171</v>
      </c>
      <c r="F468" s="254">
        <v>0</v>
      </c>
      <c r="G468" s="254">
        <f>G469+G472</f>
        <v>80470000</v>
      </c>
      <c r="H468" s="269">
        <v>312</v>
      </c>
      <c r="I468" s="270" t="s">
        <v>171</v>
      </c>
      <c r="J468" s="254">
        <v>0</v>
      </c>
      <c r="K468" s="254">
        <f>K469+K472</f>
        <v>80470000</v>
      </c>
      <c r="L468" s="269">
        <v>312</v>
      </c>
      <c r="M468" s="270" t="s">
        <v>171</v>
      </c>
      <c r="N468" s="254">
        <v>0</v>
      </c>
      <c r="O468" s="254">
        <f>O469+O472</f>
        <v>80470000</v>
      </c>
      <c r="P468" s="251">
        <f t="shared" si="30"/>
        <v>0</v>
      </c>
    </row>
    <row r="469" spans="2:16" ht="15.9" hidden="1" x14ac:dyDescent="0.4">
      <c r="B469" s="208">
        <v>525111</v>
      </c>
      <c r="C469" s="180" t="s">
        <v>174</v>
      </c>
      <c r="D469" s="178"/>
      <c r="E469" s="179" t="s">
        <v>27</v>
      </c>
      <c r="F469" s="180"/>
      <c r="G469" s="254">
        <f>SUM(G470:G471)</f>
        <v>8450000</v>
      </c>
      <c r="H469" s="178"/>
      <c r="I469" s="179" t="s">
        <v>27</v>
      </c>
      <c r="J469" s="180"/>
      <c r="K469" s="254">
        <f>SUM(K470:K471)</f>
        <v>8450000</v>
      </c>
      <c r="L469" s="178"/>
      <c r="M469" s="179" t="s">
        <v>27</v>
      </c>
      <c r="N469" s="180"/>
      <c r="O469" s="254">
        <f>SUM(O470:O471)</f>
        <v>8450000</v>
      </c>
      <c r="P469" s="251">
        <f t="shared" si="30"/>
        <v>0</v>
      </c>
    </row>
    <row r="470" spans="2:16" ht="15.9" hidden="1" x14ac:dyDescent="0.4">
      <c r="B470" s="208" t="s">
        <v>27</v>
      </c>
      <c r="C470" s="180" t="s">
        <v>46</v>
      </c>
      <c r="D470" s="178">
        <v>39</v>
      </c>
      <c r="E470" s="179" t="s">
        <v>47</v>
      </c>
      <c r="F470" s="254">
        <v>110000</v>
      </c>
      <c r="G470" s="254">
        <f>ROUNDDOWN(D470*F470,-3)</f>
        <v>4290000</v>
      </c>
      <c r="H470" s="178">
        <v>39</v>
      </c>
      <c r="I470" s="179" t="s">
        <v>47</v>
      </c>
      <c r="J470" s="254">
        <v>110000</v>
      </c>
      <c r="K470" s="254">
        <f>ROUNDDOWN(H470*J470,-3)</f>
        <v>4290000</v>
      </c>
      <c r="L470" s="178">
        <v>39</v>
      </c>
      <c r="M470" s="179" t="s">
        <v>47</v>
      </c>
      <c r="N470" s="254">
        <v>110000</v>
      </c>
      <c r="O470" s="254">
        <f>ROUNDDOWN(L470*N470,-3)</f>
        <v>4290000</v>
      </c>
      <c r="P470" s="251">
        <f t="shared" si="30"/>
        <v>0</v>
      </c>
    </row>
    <row r="471" spans="2:16" ht="15.9" hidden="1" x14ac:dyDescent="0.4">
      <c r="B471" s="208" t="s">
        <v>27</v>
      </c>
      <c r="C471" s="180" t="s">
        <v>175</v>
      </c>
      <c r="D471" s="178">
        <v>1</v>
      </c>
      <c r="E471" s="179" t="s">
        <v>38</v>
      </c>
      <c r="F471" s="254">
        <v>4160000</v>
      </c>
      <c r="G471" s="254">
        <f>ROUNDDOWN(D471*F471,-3)</f>
        <v>4160000</v>
      </c>
      <c r="H471" s="178">
        <v>1</v>
      </c>
      <c r="I471" s="179" t="s">
        <v>38</v>
      </c>
      <c r="J471" s="254">
        <v>4160000</v>
      </c>
      <c r="K471" s="254">
        <f>ROUNDDOWN(H471*J471,-3)</f>
        <v>4160000</v>
      </c>
      <c r="L471" s="178">
        <v>1</v>
      </c>
      <c r="M471" s="179" t="s">
        <v>38</v>
      </c>
      <c r="N471" s="254">
        <v>4160000</v>
      </c>
      <c r="O471" s="254">
        <f>ROUNDDOWN(L471*N471,-3)</f>
        <v>4160000</v>
      </c>
      <c r="P471" s="251">
        <f t="shared" si="30"/>
        <v>0</v>
      </c>
    </row>
    <row r="472" spans="2:16" ht="15.9" hidden="1" x14ac:dyDescent="0.4">
      <c r="B472" s="208">
        <v>525112</v>
      </c>
      <c r="C472" s="180" t="s">
        <v>97</v>
      </c>
      <c r="D472" s="178"/>
      <c r="E472" s="179" t="s">
        <v>27</v>
      </c>
      <c r="F472" s="180"/>
      <c r="G472" s="254">
        <f>SUM(G473:G476)</f>
        <v>72020000</v>
      </c>
      <c r="H472" s="178"/>
      <c r="I472" s="179" t="s">
        <v>27</v>
      </c>
      <c r="J472" s="180"/>
      <c r="K472" s="254">
        <f>SUM(K473:K476)</f>
        <v>72020000</v>
      </c>
      <c r="L472" s="178"/>
      <c r="M472" s="179" t="s">
        <v>27</v>
      </c>
      <c r="N472" s="180"/>
      <c r="O472" s="254">
        <f>SUM(O473:O476)</f>
        <v>72020000</v>
      </c>
      <c r="P472" s="251">
        <f t="shared" si="30"/>
        <v>0</v>
      </c>
    </row>
    <row r="473" spans="2:16" ht="15.9" hidden="1" x14ac:dyDescent="0.4">
      <c r="B473" s="208" t="s">
        <v>27</v>
      </c>
      <c r="C473" s="180" t="s">
        <v>176</v>
      </c>
      <c r="D473" s="178">
        <v>312</v>
      </c>
      <c r="E473" s="179" t="s">
        <v>40</v>
      </c>
      <c r="F473" s="254">
        <v>85000</v>
      </c>
      <c r="G473" s="254">
        <f>ROUNDDOWN(D473*F473,-3)</f>
        <v>26520000</v>
      </c>
      <c r="H473" s="178">
        <v>312</v>
      </c>
      <c r="I473" s="179" t="s">
        <v>40</v>
      </c>
      <c r="J473" s="254">
        <v>85000</v>
      </c>
      <c r="K473" s="254">
        <f>ROUNDDOWN(H473*J473,-3)</f>
        <v>26520000</v>
      </c>
      <c r="L473" s="178">
        <v>312</v>
      </c>
      <c r="M473" s="179" t="s">
        <v>40</v>
      </c>
      <c r="N473" s="254">
        <v>85000</v>
      </c>
      <c r="O473" s="254">
        <f>ROUNDDOWN(L473*N473,-3)</f>
        <v>26520000</v>
      </c>
      <c r="P473" s="251">
        <f t="shared" si="30"/>
        <v>0</v>
      </c>
    </row>
    <row r="474" spans="2:16" ht="15.9" hidden="1" x14ac:dyDescent="0.4">
      <c r="B474" s="208" t="s">
        <v>27</v>
      </c>
      <c r="C474" s="180" t="s">
        <v>230</v>
      </c>
      <c r="D474" s="178">
        <v>312</v>
      </c>
      <c r="E474" s="179" t="s">
        <v>231</v>
      </c>
      <c r="F474" s="254">
        <v>75000</v>
      </c>
      <c r="G474" s="254">
        <f>ROUNDDOWN(D474*F474,-3)</f>
        <v>23400000</v>
      </c>
      <c r="H474" s="178">
        <v>312</v>
      </c>
      <c r="I474" s="179" t="s">
        <v>231</v>
      </c>
      <c r="J474" s="254">
        <v>75000</v>
      </c>
      <c r="K474" s="254">
        <f>ROUNDDOWN(H474*J474,-3)</f>
        <v>23400000</v>
      </c>
      <c r="L474" s="178">
        <v>312</v>
      </c>
      <c r="M474" s="179" t="s">
        <v>231</v>
      </c>
      <c r="N474" s="254">
        <v>75000</v>
      </c>
      <c r="O474" s="254">
        <f>ROUNDDOWN(L474*N474,-3)</f>
        <v>23400000</v>
      </c>
      <c r="P474" s="251">
        <f t="shared" si="30"/>
        <v>0</v>
      </c>
    </row>
    <row r="475" spans="2:16" ht="15.9" hidden="1" x14ac:dyDescent="0.4">
      <c r="B475" s="208" t="s">
        <v>27</v>
      </c>
      <c r="C475" s="180" t="s">
        <v>44</v>
      </c>
      <c r="D475" s="178">
        <v>312</v>
      </c>
      <c r="E475" s="179" t="s">
        <v>40</v>
      </c>
      <c r="F475" s="254">
        <v>50000</v>
      </c>
      <c r="G475" s="254">
        <f>ROUNDDOWN(D475*F475,-3)</f>
        <v>15600000</v>
      </c>
      <c r="H475" s="178">
        <v>312</v>
      </c>
      <c r="I475" s="179" t="s">
        <v>40</v>
      </c>
      <c r="J475" s="254">
        <v>50000</v>
      </c>
      <c r="K475" s="254">
        <f>ROUNDDOWN(H475*J475,-3)</f>
        <v>15600000</v>
      </c>
      <c r="L475" s="178">
        <v>312</v>
      </c>
      <c r="M475" s="179" t="s">
        <v>40</v>
      </c>
      <c r="N475" s="254">
        <v>50000</v>
      </c>
      <c r="O475" s="254">
        <f>ROUNDDOWN(L475*N475,-3)</f>
        <v>15600000</v>
      </c>
      <c r="P475" s="251">
        <f t="shared" si="30"/>
        <v>0</v>
      </c>
    </row>
    <row r="476" spans="2:16" ht="15.9" hidden="1" x14ac:dyDescent="0.4">
      <c r="B476" s="208" t="s">
        <v>27</v>
      </c>
      <c r="C476" s="180" t="s">
        <v>232</v>
      </c>
      <c r="D476" s="178">
        <v>13</v>
      </c>
      <c r="E476" s="179" t="s">
        <v>51</v>
      </c>
      <c r="F476" s="254">
        <v>500000</v>
      </c>
      <c r="G476" s="254">
        <f>ROUNDDOWN(D476*F476,-3)</f>
        <v>6500000</v>
      </c>
      <c r="H476" s="178">
        <v>13</v>
      </c>
      <c r="I476" s="179" t="s">
        <v>51</v>
      </c>
      <c r="J476" s="254">
        <v>500000</v>
      </c>
      <c r="K476" s="254">
        <f>ROUNDDOWN(H476*J476,-3)</f>
        <v>6500000</v>
      </c>
      <c r="L476" s="178">
        <v>13</v>
      </c>
      <c r="M476" s="179" t="s">
        <v>51</v>
      </c>
      <c r="N476" s="254">
        <v>500000</v>
      </c>
      <c r="O476" s="254">
        <f>ROUNDDOWN(L476*N476,-3)</f>
        <v>6500000</v>
      </c>
      <c r="P476" s="251">
        <f t="shared" si="30"/>
        <v>0</v>
      </c>
    </row>
    <row r="477" spans="2:16" ht="29.15" hidden="1" x14ac:dyDescent="0.4">
      <c r="B477" s="268" t="s">
        <v>251</v>
      </c>
      <c r="C477" s="180" t="s">
        <v>252</v>
      </c>
      <c r="D477" s="269">
        <f>D478</f>
        <v>96</v>
      </c>
      <c r="E477" s="270" t="s">
        <v>171</v>
      </c>
      <c r="F477" s="254">
        <v>0</v>
      </c>
      <c r="G477" s="254">
        <f>G478</f>
        <v>118296000</v>
      </c>
      <c r="H477" s="269">
        <f>H478</f>
        <v>96</v>
      </c>
      <c r="I477" s="270" t="s">
        <v>171</v>
      </c>
      <c r="J477" s="254">
        <v>0</v>
      </c>
      <c r="K477" s="254">
        <f>K478</f>
        <v>118296000</v>
      </c>
      <c r="L477" s="269">
        <f>L478</f>
        <v>96</v>
      </c>
      <c r="M477" s="270" t="s">
        <v>171</v>
      </c>
      <c r="N477" s="254">
        <v>0</v>
      </c>
      <c r="O477" s="254">
        <f>O478</f>
        <v>118296000</v>
      </c>
      <c r="P477" s="251">
        <f t="shared" si="30"/>
        <v>0</v>
      </c>
    </row>
    <row r="478" spans="2:16" ht="29.15" hidden="1" x14ac:dyDescent="0.4">
      <c r="B478" s="208" t="s">
        <v>34</v>
      </c>
      <c r="C478" s="180" t="s">
        <v>253</v>
      </c>
      <c r="D478" s="269">
        <v>96</v>
      </c>
      <c r="E478" s="270" t="s">
        <v>171</v>
      </c>
      <c r="F478" s="254">
        <v>0</v>
      </c>
      <c r="G478" s="254">
        <f>G479+G484</f>
        <v>118296000</v>
      </c>
      <c r="H478" s="269">
        <v>96</v>
      </c>
      <c r="I478" s="270" t="s">
        <v>171</v>
      </c>
      <c r="J478" s="254">
        <v>0</v>
      </c>
      <c r="K478" s="254">
        <f>K479+K484</f>
        <v>118296000</v>
      </c>
      <c r="L478" s="269">
        <v>96</v>
      </c>
      <c r="M478" s="270" t="s">
        <v>171</v>
      </c>
      <c r="N478" s="254">
        <v>0</v>
      </c>
      <c r="O478" s="254">
        <f>O479+O484</f>
        <v>118296000</v>
      </c>
      <c r="P478" s="251">
        <f t="shared" si="30"/>
        <v>0</v>
      </c>
    </row>
    <row r="479" spans="2:16" ht="15.9" hidden="1" x14ac:dyDescent="0.4">
      <c r="B479" s="208">
        <v>525111</v>
      </c>
      <c r="C479" s="180" t="s">
        <v>174</v>
      </c>
      <c r="D479" s="178"/>
      <c r="E479" s="179" t="s">
        <v>27</v>
      </c>
      <c r="F479" s="180"/>
      <c r="G479" s="254">
        <f>SUM(G480:G483)</f>
        <v>32960000</v>
      </c>
      <c r="H479" s="178"/>
      <c r="I479" s="179" t="s">
        <v>27</v>
      </c>
      <c r="J479" s="180"/>
      <c r="K479" s="254">
        <f>SUM(K480:K483)</f>
        <v>32960000</v>
      </c>
      <c r="L479" s="178"/>
      <c r="M479" s="179" t="s">
        <v>27</v>
      </c>
      <c r="N479" s="180"/>
      <c r="O479" s="254">
        <f>SUM(O480:O483)</f>
        <v>32960000</v>
      </c>
      <c r="P479" s="251">
        <f t="shared" si="30"/>
        <v>0</v>
      </c>
    </row>
    <row r="480" spans="2:16" ht="15.9" hidden="1" x14ac:dyDescent="0.4">
      <c r="B480" s="208" t="s">
        <v>27</v>
      </c>
      <c r="C480" s="180" t="s">
        <v>46</v>
      </c>
      <c r="D480" s="178">
        <v>4</v>
      </c>
      <c r="E480" s="179" t="s">
        <v>47</v>
      </c>
      <c r="F480" s="254">
        <v>110000</v>
      </c>
      <c r="G480" s="254">
        <f>ROUNDDOWN(D480*F480,-3)</f>
        <v>440000</v>
      </c>
      <c r="H480" s="178">
        <v>4</v>
      </c>
      <c r="I480" s="179" t="s">
        <v>47</v>
      </c>
      <c r="J480" s="254">
        <v>110000</v>
      </c>
      <c r="K480" s="254">
        <f>ROUNDDOWN(H480*J480,-3)</f>
        <v>440000</v>
      </c>
      <c r="L480" s="178">
        <v>4</v>
      </c>
      <c r="M480" s="179" t="s">
        <v>47</v>
      </c>
      <c r="N480" s="254">
        <v>110000</v>
      </c>
      <c r="O480" s="254">
        <f>ROUNDDOWN(L480*N480,-3)</f>
        <v>440000</v>
      </c>
      <c r="P480" s="251">
        <f t="shared" si="30"/>
        <v>0</v>
      </c>
    </row>
    <row r="481" spans="2:16" ht="15.9" hidden="1" x14ac:dyDescent="0.4">
      <c r="B481" s="208" t="s">
        <v>27</v>
      </c>
      <c r="C481" s="180" t="s">
        <v>48</v>
      </c>
      <c r="D481" s="178">
        <v>8</v>
      </c>
      <c r="E481" s="179" t="s">
        <v>47</v>
      </c>
      <c r="F481" s="254">
        <v>110000</v>
      </c>
      <c r="G481" s="254">
        <f>ROUNDDOWN(D481*F481,-3)</f>
        <v>880000</v>
      </c>
      <c r="H481" s="178">
        <v>8</v>
      </c>
      <c r="I481" s="179" t="s">
        <v>47</v>
      </c>
      <c r="J481" s="254">
        <v>110000</v>
      </c>
      <c r="K481" s="254">
        <f>ROUNDDOWN(H481*J481,-3)</f>
        <v>880000</v>
      </c>
      <c r="L481" s="178">
        <v>8</v>
      </c>
      <c r="M481" s="179" t="s">
        <v>47</v>
      </c>
      <c r="N481" s="254">
        <v>110000</v>
      </c>
      <c r="O481" s="254">
        <f>ROUNDDOWN(L481*N481,-3)</f>
        <v>880000</v>
      </c>
      <c r="P481" s="251">
        <f t="shared" si="30"/>
        <v>0</v>
      </c>
    </row>
    <row r="482" spans="2:16" ht="15.9" hidden="1" x14ac:dyDescent="0.4">
      <c r="B482" s="208" t="s">
        <v>27</v>
      </c>
      <c r="C482" s="180" t="s">
        <v>175</v>
      </c>
      <c r="D482" s="178">
        <v>1</v>
      </c>
      <c r="E482" s="179" t="s">
        <v>38</v>
      </c>
      <c r="F482" s="254">
        <v>4000000</v>
      </c>
      <c r="G482" s="254">
        <f>ROUNDDOWN(D482*F482,-3)</f>
        <v>4000000</v>
      </c>
      <c r="H482" s="178">
        <v>1</v>
      </c>
      <c r="I482" s="179" t="s">
        <v>38</v>
      </c>
      <c r="J482" s="254">
        <v>4000000</v>
      </c>
      <c r="K482" s="254">
        <f>ROUNDDOWN(H482*J482,-3)</f>
        <v>4000000</v>
      </c>
      <c r="L482" s="178">
        <v>1</v>
      </c>
      <c r="M482" s="179" t="s">
        <v>38</v>
      </c>
      <c r="N482" s="254">
        <v>4000000</v>
      </c>
      <c r="O482" s="254">
        <f>ROUNDDOWN(L482*N482,-3)</f>
        <v>4000000</v>
      </c>
      <c r="P482" s="251">
        <f t="shared" si="30"/>
        <v>0</v>
      </c>
    </row>
    <row r="483" spans="2:16" ht="15.9" hidden="1" x14ac:dyDescent="0.4">
      <c r="B483" s="208" t="s">
        <v>27</v>
      </c>
      <c r="C483" s="180" t="s">
        <v>76</v>
      </c>
      <c r="D483" s="178">
        <v>1</v>
      </c>
      <c r="E483" s="179" t="s">
        <v>38</v>
      </c>
      <c r="F483" s="254">
        <v>27640000</v>
      </c>
      <c r="G483" s="254">
        <f>ROUNDDOWN(D483*F483,-3)</f>
        <v>27640000</v>
      </c>
      <c r="H483" s="178">
        <v>1</v>
      </c>
      <c r="I483" s="179" t="s">
        <v>38</v>
      </c>
      <c r="J483" s="254">
        <v>27640000</v>
      </c>
      <c r="K483" s="254">
        <f>ROUNDDOWN(H483*J483,-3)</f>
        <v>27640000</v>
      </c>
      <c r="L483" s="178">
        <v>1</v>
      </c>
      <c r="M483" s="179" t="s">
        <v>38</v>
      </c>
      <c r="N483" s="254">
        <v>27640000</v>
      </c>
      <c r="O483" s="254">
        <f>ROUNDDOWN(L483*N483,-3)</f>
        <v>27640000</v>
      </c>
      <c r="P483" s="251">
        <f t="shared" si="30"/>
        <v>0</v>
      </c>
    </row>
    <row r="484" spans="2:16" ht="15.9" hidden="1" x14ac:dyDescent="0.4">
      <c r="B484" s="208">
        <v>525112</v>
      </c>
      <c r="C484" s="180" t="s">
        <v>97</v>
      </c>
      <c r="D484" s="178"/>
      <c r="E484" s="179" t="s">
        <v>27</v>
      </c>
      <c r="F484" s="180"/>
      <c r="G484" s="254">
        <f>SUM(G485:G489)</f>
        <v>85336000</v>
      </c>
      <c r="H484" s="178"/>
      <c r="I484" s="179" t="s">
        <v>27</v>
      </c>
      <c r="J484" s="180"/>
      <c r="K484" s="254">
        <f>SUM(K485:K489)</f>
        <v>85336000</v>
      </c>
      <c r="L484" s="178"/>
      <c r="M484" s="179" t="s">
        <v>27</v>
      </c>
      <c r="N484" s="180"/>
      <c r="O484" s="254">
        <f>SUM(O485:O489)</f>
        <v>85336000</v>
      </c>
      <c r="P484" s="251">
        <f t="shared" si="30"/>
        <v>0</v>
      </c>
    </row>
    <row r="485" spans="2:16" ht="15.9" hidden="1" x14ac:dyDescent="0.4">
      <c r="B485" s="208" t="s">
        <v>27</v>
      </c>
      <c r="C485" s="180" t="s">
        <v>176</v>
      </c>
      <c r="D485" s="275">
        <v>96</v>
      </c>
      <c r="E485" s="179" t="s">
        <v>40</v>
      </c>
      <c r="F485" s="254">
        <v>565000</v>
      </c>
      <c r="G485" s="254">
        <f>ROUNDDOWN(D485*F485,-3)</f>
        <v>54240000</v>
      </c>
      <c r="H485" s="275">
        <v>96</v>
      </c>
      <c r="I485" s="179" t="s">
        <v>40</v>
      </c>
      <c r="J485" s="254">
        <v>565000</v>
      </c>
      <c r="K485" s="254">
        <f>ROUNDDOWN(H485*J485,-3)</f>
        <v>54240000</v>
      </c>
      <c r="L485" s="275">
        <v>96</v>
      </c>
      <c r="M485" s="179" t="s">
        <v>40</v>
      </c>
      <c r="N485" s="254">
        <v>565000</v>
      </c>
      <c r="O485" s="254">
        <f>ROUNDDOWN(L485*N485,-3)</f>
        <v>54240000</v>
      </c>
      <c r="P485" s="251">
        <f t="shared" si="30"/>
        <v>0</v>
      </c>
    </row>
    <row r="486" spans="2:16" ht="15.9" hidden="1" x14ac:dyDescent="0.4">
      <c r="B486" s="208" t="s">
        <v>27</v>
      </c>
      <c r="C486" s="180" t="s">
        <v>230</v>
      </c>
      <c r="D486" s="275">
        <f>D485</f>
        <v>96</v>
      </c>
      <c r="E486" s="179" t="s">
        <v>231</v>
      </c>
      <c r="F486" s="254">
        <v>75000</v>
      </c>
      <c r="G486" s="254">
        <f>ROUNDDOWN(D486*F486,-3)</f>
        <v>7200000</v>
      </c>
      <c r="H486" s="275">
        <f>H485</f>
        <v>96</v>
      </c>
      <c r="I486" s="179" t="s">
        <v>231</v>
      </c>
      <c r="J486" s="254">
        <v>75000</v>
      </c>
      <c r="K486" s="254">
        <f>ROUNDDOWN(H486*J486,-3)</f>
        <v>7200000</v>
      </c>
      <c r="L486" s="275">
        <f>L485</f>
        <v>96</v>
      </c>
      <c r="M486" s="179" t="s">
        <v>231</v>
      </c>
      <c r="N486" s="254">
        <v>75000</v>
      </c>
      <c r="O486" s="254">
        <f>ROUNDDOWN(L486*N486,-3)</f>
        <v>7200000</v>
      </c>
      <c r="P486" s="251">
        <f t="shared" si="30"/>
        <v>0</v>
      </c>
    </row>
    <row r="487" spans="2:16" ht="15.9" hidden="1" x14ac:dyDescent="0.4">
      <c r="B487" s="208" t="s">
        <v>27</v>
      </c>
      <c r="C487" s="180" t="s">
        <v>44</v>
      </c>
      <c r="D487" s="275">
        <f>D485</f>
        <v>96</v>
      </c>
      <c r="E487" s="179" t="s">
        <v>40</v>
      </c>
      <c r="F487" s="254">
        <v>50000</v>
      </c>
      <c r="G487" s="254">
        <f>ROUNDDOWN(D487*F487,-3)</f>
        <v>4800000</v>
      </c>
      <c r="H487" s="275">
        <f>H485</f>
        <v>96</v>
      </c>
      <c r="I487" s="179" t="s">
        <v>40</v>
      </c>
      <c r="J487" s="254">
        <v>50000</v>
      </c>
      <c r="K487" s="254">
        <f>ROUNDDOWN(H487*J487,-3)</f>
        <v>4800000</v>
      </c>
      <c r="L487" s="275">
        <f>L485</f>
        <v>96</v>
      </c>
      <c r="M487" s="179" t="s">
        <v>40</v>
      </c>
      <c r="N487" s="254">
        <v>50000</v>
      </c>
      <c r="O487" s="254">
        <f>ROUNDDOWN(L487*N487,-3)</f>
        <v>4800000</v>
      </c>
      <c r="P487" s="251">
        <f t="shared" si="30"/>
        <v>0</v>
      </c>
    </row>
    <row r="488" spans="2:16" ht="15.9" hidden="1" x14ac:dyDescent="0.4">
      <c r="B488" s="208" t="s">
        <v>27</v>
      </c>
      <c r="C488" s="180" t="s">
        <v>232</v>
      </c>
      <c r="D488" s="275">
        <v>4</v>
      </c>
      <c r="E488" s="179" t="s">
        <v>51</v>
      </c>
      <c r="F488" s="254">
        <v>500000</v>
      </c>
      <c r="G488" s="254">
        <f>ROUNDDOWN(D488*F488,-3)</f>
        <v>2000000</v>
      </c>
      <c r="H488" s="275">
        <v>4</v>
      </c>
      <c r="I488" s="179" t="s">
        <v>51</v>
      </c>
      <c r="J488" s="254">
        <v>500000</v>
      </c>
      <c r="K488" s="254">
        <f>ROUNDDOWN(H488*J488,-3)</f>
        <v>2000000</v>
      </c>
      <c r="L488" s="275">
        <v>4</v>
      </c>
      <c r="M488" s="179" t="s">
        <v>51</v>
      </c>
      <c r="N488" s="254">
        <v>500000</v>
      </c>
      <c r="O488" s="254">
        <f>ROUNDDOWN(L488*N488,-3)</f>
        <v>2000000</v>
      </c>
      <c r="P488" s="251">
        <f t="shared" si="30"/>
        <v>0</v>
      </c>
    </row>
    <row r="489" spans="2:16" ht="15.9" hidden="1" x14ac:dyDescent="0.4">
      <c r="B489" s="208"/>
      <c r="C489" s="180" t="s">
        <v>254</v>
      </c>
      <c r="D489" s="178">
        <v>1</v>
      </c>
      <c r="E489" s="179" t="s">
        <v>38</v>
      </c>
      <c r="F489" s="254">
        <v>17096000</v>
      </c>
      <c r="G489" s="254">
        <f>ROUNDDOWN(D489*F489,-3)</f>
        <v>17096000</v>
      </c>
      <c r="H489" s="178">
        <v>1</v>
      </c>
      <c r="I489" s="179" t="s">
        <v>38</v>
      </c>
      <c r="J489" s="254">
        <v>17096000</v>
      </c>
      <c r="K489" s="254">
        <f>ROUNDDOWN(H489*J489,-3)</f>
        <v>17096000</v>
      </c>
      <c r="L489" s="178">
        <v>1</v>
      </c>
      <c r="M489" s="179" t="s">
        <v>38</v>
      </c>
      <c r="N489" s="254">
        <v>17096000</v>
      </c>
      <c r="O489" s="254">
        <f>ROUNDDOWN(L489*N489,-3)</f>
        <v>17096000</v>
      </c>
      <c r="P489" s="251">
        <f t="shared" si="30"/>
        <v>0</v>
      </c>
    </row>
    <row r="490" spans="2:16" ht="29.15" hidden="1" x14ac:dyDescent="0.4">
      <c r="B490" s="268" t="s">
        <v>255</v>
      </c>
      <c r="C490" s="180" t="s">
        <v>256</v>
      </c>
      <c r="D490" s="269">
        <f>D491</f>
        <v>480</v>
      </c>
      <c r="E490" s="270" t="s">
        <v>171</v>
      </c>
      <c r="F490" s="254">
        <v>0</v>
      </c>
      <c r="G490" s="254">
        <f>G491</f>
        <v>562680000</v>
      </c>
      <c r="H490" s="269">
        <f>H491</f>
        <v>480</v>
      </c>
      <c r="I490" s="270" t="s">
        <v>171</v>
      </c>
      <c r="J490" s="254">
        <v>0</v>
      </c>
      <c r="K490" s="254">
        <f>K491</f>
        <v>562680000</v>
      </c>
      <c r="L490" s="269">
        <f>L491</f>
        <v>480</v>
      </c>
      <c r="M490" s="270" t="s">
        <v>171</v>
      </c>
      <c r="N490" s="254">
        <v>0</v>
      </c>
      <c r="O490" s="254">
        <f>O491</f>
        <v>562680000</v>
      </c>
      <c r="P490" s="251">
        <f t="shared" si="30"/>
        <v>0</v>
      </c>
    </row>
    <row r="491" spans="2:16" ht="29.15" hidden="1" x14ac:dyDescent="0.4">
      <c r="B491" s="208" t="s">
        <v>34</v>
      </c>
      <c r="C491" s="180" t="s">
        <v>257</v>
      </c>
      <c r="D491" s="269">
        <v>480</v>
      </c>
      <c r="E491" s="270" t="s">
        <v>171</v>
      </c>
      <c r="F491" s="254">
        <v>0</v>
      </c>
      <c r="G491" s="254">
        <f>G492+G497</f>
        <v>562680000</v>
      </c>
      <c r="H491" s="269">
        <v>480</v>
      </c>
      <c r="I491" s="270" t="s">
        <v>171</v>
      </c>
      <c r="J491" s="254">
        <v>0</v>
      </c>
      <c r="K491" s="254">
        <f>K492+K497</f>
        <v>562680000</v>
      </c>
      <c r="L491" s="269">
        <v>480</v>
      </c>
      <c r="M491" s="270" t="s">
        <v>171</v>
      </c>
      <c r="N491" s="254">
        <v>0</v>
      </c>
      <c r="O491" s="254">
        <f>O492+O497</f>
        <v>562680000</v>
      </c>
      <c r="P491" s="251">
        <f t="shared" si="30"/>
        <v>0</v>
      </c>
    </row>
    <row r="492" spans="2:16" ht="15.9" hidden="1" x14ac:dyDescent="0.4">
      <c r="B492" s="208">
        <v>525111</v>
      </c>
      <c r="C492" s="180" t="s">
        <v>174</v>
      </c>
      <c r="D492" s="178"/>
      <c r="E492" s="179" t="s">
        <v>27</v>
      </c>
      <c r="F492" s="180"/>
      <c r="G492" s="254">
        <f>SUM(G493:G496)</f>
        <v>164800000</v>
      </c>
      <c r="H492" s="178"/>
      <c r="I492" s="179" t="s">
        <v>27</v>
      </c>
      <c r="J492" s="180"/>
      <c r="K492" s="254">
        <f>SUM(K493:K496)</f>
        <v>164800000</v>
      </c>
      <c r="L492" s="178"/>
      <c r="M492" s="179" t="s">
        <v>27</v>
      </c>
      <c r="N492" s="180"/>
      <c r="O492" s="254">
        <f>SUM(O493:O496)</f>
        <v>164800000</v>
      </c>
      <c r="P492" s="251">
        <f t="shared" si="30"/>
        <v>0</v>
      </c>
    </row>
    <row r="493" spans="2:16" ht="15.9" hidden="1" x14ac:dyDescent="0.4">
      <c r="B493" s="208" t="s">
        <v>27</v>
      </c>
      <c r="C493" s="180" t="s">
        <v>46</v>
      </c>
      <c r="D493" s="276">
        <v>20</v>
      </c>
      <c r="E493" s="179" t="s">
        <v>47</v>
      </c>
      <c r="F493" s="254">
        <v>110000</v>
      </c>
      <c r="G493" s="254">
        <f>ROUNDDOWN(D493*F493,-3)</f>
        <v>2200000</v>
      </c>
      <c r="H493" s="276">
        <v>20</v>
      </c>
      <c r="I493" s="179" t="s">
        <v>47</v>
      </c>
      <c r="J493" s="254">
        <v>110000</v>
      </c>
      <c r="K493" s="254">
        <f>ROUNDDOWN(H493*J493,-3)</f>
        <v>2200000</v>
      </c>
      <c r="L493" s="276">
        <v>20</v>
      </c>
      <c r="M493" s="179" t="s">
        <v>47</v>
      </c>
      <c r="N493" s="254">
        <v>110000</v>
      </c>
      <c r="O493" s="254">
        <f>ROUNDDOWN(L493*N493,-3)</f>
        <v>2200000</v>
      </c>
      <c r="P493" s="251">
        <f t="shared" si="30"/>
        <v>0</v>
      </c>
    </row>
    <row r="494" spans="2:16" ht="15.9" hidden="1" x14ac:dyDescent="0.4">
      <c r="B494" s="208" t="s">
        <v>27</v>
      </c>
      <c r="C494" s="180" t="s">
        <v>48</v>
      </c>
      <c r="D494" s="276">
        <v>40</v>
      </c>
      <c r="E494" s="179" t="s">
        <v>47</v>
      </c>
      <c r="F494" s="254">
        <v>110000</v>
      </c>
      <c r="G494" s="254">
        <f>ROUNDDOWN(D494*F494,-3)</f>
        <v>4400000</v>
      </c>
      <c r="H494" s="276">
        <v>40</v>
      </c>
      <c r="I494" s="179" t="s">
        <v>47</v>
      </c>
      <c r="J494" s="254">
        <v>110000</v>
      </c>
      <c r="K494" s="254">
        <f>ROUNDDOWN(H494*J494,-3)</f>
        <v>4400000</v>
      </c>
      <c r="L494" s="276">
        <v>40</v>
      </c>
      <c r="M494" s="179" t="s">
        <v>47</v>
      </c>
      <c r="N494" s="254">
        <v>110000</v>
      </c>
      <c r="O494" s="254">
        <f>ROUNDDOWN(L494*N494,-3)</f>
        <v>4400000</v>
      </c>
      <c r="P494" s="251">
        <f t="shared" si="30"/>
        <v>0</v>
      </c>
    </row>
    <row r="495" spans="2:16" ht="15.9" hidden="1" x14ac:dyDescent="0.4">
      <c r="B495" s="208" t="s">
        <v>27</v>
      </c>
      <c r="C495" s="180" t="s">
        <v>175</v>
      </c>
      <c r="D495" s="276">
        <v>1</v>
      </c>
      <c r="E495" s="179" t="s">
        <v>38</v>
      </c>
      <c r="F495" s="254">
        <v>20000000</v>
      </c>
      <c r="G495" s="254">
        <f>ROUNDDOWN(D495*F495,-3)</f>
        <v>20000000</v>
      </c>
      <c r="H495" s="276">
        <v>1</v>
      </c>
      <c r="I495" s="179" t="s">
        <v>38</v>
      </c>
      <c r="J495" s="254">
        <v>20000000</v>
      </c>
      <c r="K495" s="254">
        <f>ROUNDDOWN(H495*J495,-3)</f>
        <v>20000000</v>
      </c>
      <c r="L495" s="276">
        <v>1</v>
      </c>
      <c r="M495" s="179" t="s">
        <v>38</v>
      </c>
      <c r="N495" s="254">
        <v>20000000</v>
      </c>
      <c r="O495" s="254">
        <f>ROUNDDOWN(L495*N495,-3)</f>
        <v>20000000</v>
      </c>
      <c r="P495" s="251">
        <f t="shared" si="30"/>
        <v>0</v>
      </c>
    </row>
    <row r="496" spans="2:16" ht="15.9" hidden="1" x14ac:dyDescent="0.4">
      <c r="B496" s="208" t="s">
        <v>27</v>
      </c>
      <c r="C496" s="180" t="s">
        <v>76</v>
      </c>
      <c r="D496" s="276">
        <v>1</v>
      </c>
      <c r="E496" s="179" t="s">
        <v>38</v>
      </c>
      <c r="F496" s="254">
        <v>138200000</v>
      </c>
      <c r="G496" s="254">
        <f>ROUNDDOWN(D496*F496,-3)</f>
        <v>138200000</v>
      </c>
      <c r="H496" s="276">
        <v>1</v>
      </c>
      <c r="I496" s="179" t="s">
        <v>38</v>
      </c>
      <c r="J496" s="254">
        <v>138200000</v>
      </c>
      <c r="K496" s="254">
        <f>ROUNDDOWN(H496*J496,-3)</f>
        <v>138200000</v>
      </c>
      <c r="L496" s="276">
        <v>1</v>
      </c>
      <c r="M496" s="179" t="s">
        <v>38</v>
      </c>
      <c r="N496" s="254">
        <v>138200000</v>
      </c>
      <c r="O496" s="254">
        <f>ROUNDDOWN(L496*N496,-3)</f>
        <v>138200000</v>
      </c>
      <c r="P496" s="251">
        <f t="shared" si="30"/>
        <v>0</v>
      </c>
    </row>
    <row r="497" spans="2:16" ht="15.9" hidden="1" x14ac:dyDescent="0.4">
      <c r="B497" s="208">
        <v>525112</v>
      </c>
      <c r="C497" s="180" t="s">
        <v>97</v>
      </c>
      <c r="D497" s="178"/>
      <c r="E497" s="179" t="s">
        <v>27</v>
      </c>
      <c r="F497" s="180"/>
      <c r="G497" s="254">
        <f>SUM(G498:G502)</f>
        <v>397880000</v>
      </c>
      <c r="H497" s="178"/>
      <c r="I497" s="179" t="s">
        <v>27</v>
      </c>
      <c r="J497" s="180"/>
      <c r="K497" s="254">
        <f>SUM(K498:K502)</f>
        <v>397880000</v>
      </c>
      <c r="L497" s="178"/>
      <c r="M497" s="179" t="s">
        <v>27</v>
      </c>
      <c r="N497" s="180"/>
      <c r="O497" s="254">
        <f>SUM(O498:O502)</f>
        <v>397880000</v>
      </c>
      <c r="P497" s="251">
        <f t="shared" si="30"/>
        <v>0</v>
      </c>
    </row>
    <row r="498" spans="2:16" ht="15.9" hidden="1" x14ac:dyDescent="0.4">
      <c r="B498" s="208" t="s">
        <v>27</v>
      </c>
      <c r="C498" s="180" t="s">
        <v>176</v>
      </c>
      <c r="D498" s="275">
        <f>D491</f>
        <v>480</v>
      </c>
      <c r="E498" s="179" t="s">
        <v>40</v>
      </c>
      <c r="F498" s="254">
        <v>505000</v>
      </c>
      <c r="G498" s="254">
        <f>ROUNDDOWN(D498*F498,-3)</f>
        <v>242400000</v>
      </c>
      <c r="H498" s="275">
        <f>H491</f>
        <v>480</v>
      </c>
      <c r="I498" s="179" t="s">
        <v>40</v>
      </c>
      <c r="J498" s="254">
        <v>505000</v>
      </c>
      <c r="K498" s="254">
        <f>ROUNDDOWN(H498*J498,-3)</f>
        <v>242400000</v>
      </c>
      <c r="L498" s="275">
        <f>L491</f>
        <v>480</v>
      </c>
      <c r="M498" s="179" t="s">
        <v>40</v>
      </c>
      <c r="N498" s="254">
        <v>505000</v>
      </c>
      <c r="O498" s="254">
        <f>ROUNDDOWN(L498*N498,-3)</f>
        <v>242400000</v>
      </c>
      <c r="P498" s="251">
        <f t="shared" si="30"/>
        <v>0</v>
      </c>
    </row>
    <row r="499" spans="2:16" ht="15.9" hidden="1" x14ac:dyDescent="0.4">
      <c r="B499" s="208" t="s">
        <v>27</v>
      </c>
      <c r="C499" s="180" t="s">
        <v>230</v>
      </c>
      <c r="D499" s="275">
        <f>D498</f>
        <v>480</v>
      </c>
      <c r="E499" s="179" t="s">
        <v>231</v>
      </c>
      <c r="F499" s="254">
        <v>75000</v>
      </c>
      <c r="G499" s="254">
        <f>ROUNDDOWN(D499*F499,-3)</f>
        <v>36000000</v>
      </c>
      <c r="H499" s="275">
        <f>H498</f>
        <v>480</v>
      </c>
      <c r="I499" s="179" t="s">
        <v>231</v>
      </c>
      <c r="J499" s="254">
        <v>75000</v>
      </c>
      <c r="K499" s="254">
        <f>ROUNDDOWN(H499*J499,-3)</f>
        <v>36000000</v>
      </c>
      <c r="L499" s="275">
        <f>L498</f>
        <v>480</v>
      </c>
      <c r="M499" s="179" t="s">
        <v>231</v>
      </c>
      <c r="N499" s="254">
        <v>75000</v>
      </c>
      <c r="O499" s="254">
        <f>ROUNDDOWN(L499*N499,-3)</f>
        <v>36000000</v>
      </c>
      <c r="P499" s="251">
        <f t="shared" si="30"/>
        <v>0</v>
      </c>
    </row>
    <row r="500" spans="2:16" ht="15.9" hidden="1" x14ac:dyDescent="0.4">
      <c r="B500" s="208" t="s">
        <v>27</v>
      </c>
      <c r="C500" s="180" t="s">
        <v>44</v>
      </c>
      <c r="D500" s="275">
        <f>D499</f>
        <v>480</v>
      </c>
      <c r="E500" s="179" t="s">
        <v>40</v>
      </c>
      <c r="F500" s="254">
        <v>50000</v>
      </c>
      <c r="G500" s="254">
        <f>ROUNDDOWN(D500*F500,-3)</f>
        <v>24000000</v>
      </c>
      <c r="H500" s="275">
        <f>H499</f>
        <v>480</v>
      </c>
      <c r="I500" s="179" t="s">
        <v>40</v>
      </c>
      <c r="J500" s="254">
        <v>50000</v>
      </c>
      <c r="K500" s="254">
        <f>ROUNDDOWN(H500*J500,-3)</f>
        <v>24000000</v>
      </c>
      <c r="L500" s="275">
        <f>L499</f>
        <v>480</v>
      </c>
      <c r="M500" s="179" t="s">
        <v>40</v>
      </c>
      <c r="N500" s="254">
        <v>50000</v>
      </c>
      <c r="O500" s="254">
        <f>ROUNDDOWN(L500*N500,-3)</f>
        <v>24000000</v>
      </c>
      <c r="P500" s="251">
        <f t="shared" si="30"/>
        <v>0</v>
      </c>
    </row>
    <row r="501" spans="2:16" ht="15.9" hidden="1" x14ac:dyDescent="0.4">
      <c r="B501" s="208" t="s">
        <v>27</v>
      </c>
      <c r="C501" s="180" t="s">
        <v>232</v>
      </c>
      <c r="D501" s="275">
        <f>D491/24</f>
        <v>20</v>
      </c>
      <c r="E501" s="179" t="s">
        <v>51</v>
      </c>
      <c r="F501" s="254">
        <v>500000</v>
      </c>
      <c r="G501" s="254">
        <f>ROUNDDOWN(D501*F501,-3)</f>
        <v>10000000</v>
      </c>
      <c r="H501" s="275">
        <f>H491/24</f>
        <v>20</v>
      </c>
      <c r="I501" s="179" t="s">
        <v>51</v>
      </c>
      <c r="J501" s="254">
        <v>500000</v>
      </c>
      <c r="K501" s="254">
        <f>ROUNDDOWN(H501*J501,-3)</f>
        <v>10000000</v>
      </c>
      <c r="L501" s="275">
        <f>L491/24</f>
        <v>20</v>
      </c>
      <c r="M501" s="179" t="s">
        <v>51</v>
      </c>
      <c r="N501" s="254">
        <v>500000</v>
      </c>
      <c r="O501" s="254">
        <f>ROUNDDOWN(L501*N501,-3)</f>
        <v>10000000</v>
      </c>
      <c r="P501" s="251">
        <f t="shared" si="30"/>
        <v>0</v>
      </c>
    </row>
    <row r="502" spans="2:16" ht="15.9" hidden="1" x14ac:dyDescent="0.4">
      <c r="B502" s="208"/>
      <c r="C502" s="180" t="s">
        <v>254</v>
      </c>
      <c r="D502" s="178">
        <v>1</v>
      </c>
      <c r="E502" s="179" t="s">
        <v>38</v>
      </c>
      <c r="F502" s="254">
        <v>85480000</v>
      </c>
      <c r="G502" s="254">
        <f>ROUNDDOWN(D502*F502,-3)</f>
        <v>85480000</v>
      </c>
      <c r="H502" s="178">
        <v>1</v>
      </c>
      <c r="I502" s="179" t="s">
        <v>38</v>
      </c>
      <c r="J502" s="254">
        <v>85480000</v>
      </c>
      <c r="K502" s="254">
        <f>ROUNDDOWN(H502*J502,-3)</f>
        <v>85480000</v>
      </c>
      <c r="L502" s="178">
        <v>1</v>
      </c>
      <c r="M502" s="179" t="s">
        <v>38</v>
      </c>
      <c r="N502" s="254">
        <v>85480000</v>
      </c>
      <c r="O502" s="254">
        <f>ROUNDDOWN(L502*N502,-3)</f>
        <v>85480000</v>
      </c>
      <c r="P502" s="251">
        <f t="shared" si="30"/>
        <v>0</v>
      </c>
    </row>
    <row r="503" spans="2:16" ht="29.15" hidden="1" x14ac:dyDescent="0.4">
      <c r="B503" s="268" t="s">
        <v>258</v>
      </c>
      <c r="C503" s="180" t="s">
        <v>259</v>
      </c>
      <c r="D503" s="269">
        <f>D504</f>
        <v>480</v>
      </c>
      <c r="E503" s="270" t="s">
        <v>171</v>
      </c>
      <c r="F503" s="254">
        <v>0</v>
      </c>
      <c r="G503" s="254">
        <f>G504</f>
        <v>546680000</v>
      </c>
      <c r="H503" s="269">
        <f>H504</f>
        <v>480</v>
      </c>
      <c r="I503" s="270" t="s">
        <v>171</v>
      </c>
      <c r="J503" s="254">
        <v>0</v>
      </c>
      <c r="K503" s="254">
        <f>K504</f>
        <v>546680000</v>
      </c>
      <c r="L503" s="269">
        <f>L504</f>
        <v>480</v>
      </c>
      <c r="M503" s="270" t="s">
        <v>171</v>
      </c>
      <c r="N503" s="254">
        <v>0</v>
      </c>
      <c r="O503" s="254">
        <f>O504</f>
        <v>546680000</v>
      </c>
      <c r="P503" s="251">
        <f t="shared" si="30"/>
        <v>0</v>
      </c>
    </row>
    <row r="504" spans="2:16" ht="29.15" hidden="1" x14ac:dyDescent="0.4">
      <c r="B504" s="208" t="s">
        <v>34</v>
      </c>
      <c r="C504" s="180" t="s">
        <v>260</v>
      </c>
      <c r="D504" s="269">
        <v>480</v>
      </c>
      <c r="E504" s="270" t="s">
        <v>171</v>
      </c>
      <c r="F504" s="254">
        <v>0</v>
      </c>
      <c r="G504" s="254">
        <f>G505+G510</f>
        <v>546680000</v>
      </c>
      <c r="H504" s="269">
        <v>480</v>
      </c>
      <c r="I504" s="270" t="s">
        <v>171</v>
      </c>
      <c r="J504" s="254">
        <v>0</v>
      </c>
      <c r="K504" s="254">
        <f>K505+K510</f>
        <v>546680000</v>
      </c>
      <c r="L504" s="269">
        <v>480</v>
      </c>
      <c r="M504" s="270" t="s">
        <v>171</v>
      </c>
      <c r="N504" s="254">
        <v>0</v>
      </c>
      <c r="O504" s="254">
        <f>O505+O510</f>
        <v>546680000</v>
      </c>
      <c r="P504" s="251">
        <f t="shared" si="30"/>
        <v>0</v>
      </c>
    </row>
    <row r="505" spans="2:16" ht="15.9" hidden="1" x14ac:dyDescent="0.4">
      <c r="B505" s="208">
        <v>525111</v>
      </c>
      <c r="C505" s="180" t="s">
        <v>174</v>
      </c>
      <c r="D505" s="178"/>
      <c r="E505" s="179" t="s">
        <v>27</v>
      </c>
      <c r="F505" s="180"/>
      <c r="G505" s="254">
        <f>SUM(G506:G509)</f>
        <v>148800000</v>
      </c>
      <c r="H505" s="178"/>
      <c r="I505" s="179" t="s">
        <v>27</v>
      </c>
      <c r="J505" s="180"/>
      <c r="K505" s="254">
        <f>SUM(K506:K509)</f>
        <v>148800000</v>
      </c>
      <c r="L505" s="178"/>
      <c r="M505" s="179" t="s">
        <v>27</v>
      </c>
      <c r="N505" s="180"/>
      <c r="O505" s="254">
        <f>SUM(O506:O509)</f>
        <v>148800000</v>
      </c>
      <c r="P505" s="251">
        <f t="shared" si="30"/>
        <v>0</v>
      </c>
    </row>
    <row r="506" spans="2:16" ht="15.9" hidden="1" x14ac:dyDescent="0.4">
      <c r="B506" s="208" t="s">
        <v>27</v>
      </c>
      <c r="C506" s="180" t="s">
        <v>46</v>
      </c>
      <c r="D506" s="178">
        <v>20</v>
      </c>
      <c r="E506" s="179" t="s">
        <v>47</v>
      </c>
      <c r="F506" s="254">
        <v>110000</v>
      </c>
      <c r="G506" s="254">
        <f>ROUNDDOWN(D506*F506,-3)</f>
        <v>2200000</v>
      </c>
      <c r="H506" s="178">
        <v>20</v>
      </c>
      <c r="I506" s="179" t="s">
        <v>47</v>
      </c>
      <c r="J506" s="254">
        <v>110000</v>
      </c>
      <c r="K506" s="254">
        <f>ROUNDDOWN(H506*J506,-3)</f>
        <v>2200000</v>
      </c>
      <c r="L506" s="178">
        <v>20</v>
      </c>
      <c r="M506" s="179" t="s">
        <v>47</v>
      </c>
      <c r="N506" s="254">
        <v>110000</v>
      </c>
      <c r="O506" s="254">
        <f>ROUNDDOWN(L506*N506,-3)</f>
        <v>2200000</v>
      </c>
      <c r="P506" s="251">
        <f t="shared" si="30"/>
        <v>0</v>
      </c>
    </row>
    <row r="507" spans="2:16" ht="15.9" hidden="1" x14ac:dyDescent="0.4">
      <c r="B507" s="208" t="s">
        <v>27</v>
      </c>
      <c r="C507" s="180" t="s">
        <v>48</v>
      </c>
      <c r="D507" s="178">
        <v>40</v>
      </c>
      <c r="E507" s="179" t="s">
        <v>47</v>
      </c>
      <c r="F507" s="254">
        <v>110000</v>
      </c>
      <c r="G507" s="254">
        <f>ROUNDDOWN(D507*F507,-3)</f>
        <v>4400000</v>
      </c>
      <c r="H507" s="178">
        <v>40</v>
      </c>
      <c r="I507" s="179" t="s">
        <v>47</v>
      </c>
      <c r="J507" s="254">
        <v>110000</v>
      </c>
      <c r="K507" s="254">
        <f>ROUNDDOWN(H507*J507,-3)</f>
        <v>4400000</v>
      </c>
      <c r="L507" s="178">
        <v>40</v>
      </c>
      <c r="M507" s="179" t="s">
        <v>47</v>
      </c>
      <c r="N507" s="254">
        <v>110000</v>
      </c>
      <c r="O507" s="254">
        <f>ROUNDDOWN(L507*N507,-3)</f>
        <v>4400000</v>
      </c>
      <c r="P507" s="251">
        <f t="shared" si="30"/>
        <v>0</v>
      </c>
    </row>
    <row r="508" spans="2:16" ht="15.9" hidden="1" x14ac:dyDescent="0.4">
      <c r="B508" s="208" t="s">
        <v>27</v>
      </c>
      <c r="C508" s="180" t="s">
        <v>175</v>
      </c>
      <c r="D508" s="178">
        <v>1</v>
      </c>
      <c r="E508" s="179" t="s">
        <v>38</v>
      </c>
      <c r="F508" s="254">
        <v>4000000</v>
      </c>
      <c r="G508" s="254">
        <f>ROUNDDOWN(D508*F508,-3)</f>
        <v>4000000</v>
      </c>
      <c r="H508" s="178">
        <v>1</v>
      </c>
      <c r="I508" s="179" t="s">
        <v>38</v>
      </c>
      <c r="J508" s="254">
        <v>4000000</v>
      </c>
      <c r="K508" s="254">
        <f>ROUNDDOWN(H508*J508,-3)</f>
        <v>4000000</v>
      </c>
      <c r="L508" s="178">
        <v>1</v>
      </c>
      <c r="M508" s="179" t="s">
        <v>38</v>
      </c>
      <c r="N508" s="254">
        <v>4000000</v>
      </c>
      <c r="O508" s="254">
        <f>ROUNDDOWN(L508*N508,-3)</f>
        <v>4000000</v>
      </c>
      <c r="P508" s="251">
        <f t="shared" si="30"/>
        <v>0</v>
      </c>
    </row>
    <row r="509" spans="2:16" ht="15.9" hidden="1" x14ac:dyDescent="0.4">
      <c r="B509" s="208" t="s">
        <v>27</v>
      </c>
      <c r="C509" s="180" t="s">
        <v>76</v>
      </c>
      <c r="D509" s="276">
        <v>1</v>
      </c>
      <c r="E509" s="179" t="s">
        <v>38</v>
      </c>
      <c r="F509" s="254">
        <v>138200000</v>
      </c>
      <c r="G509" s="254">
        <f>ROUNDDOWN(D509*F509,-3)</f>
        <v>138200000</v>
      </c>
      <c r="H509" s="276">
        <v>1</v>
      </c>
      <c r="I509" s="179" t="s">
        <v>38</v>
      </c>
      <c r="J509" s="254">
        <v>138200000</v>
      </c>
      <c r="K509" s="254">
        <f>ROUNDDOWN(H509*J509,-3)</f>
        <v>138200000</v>
      </c>
      <c r="L509" s="276">
        <v>1</v>
      </c>
      <c r="M509" s="179" t="s">
        <v>38</v>
      </c>
      <c r="N509" s="254">
        <v>138200000</v>
      </c>
      <c r="O509" s="254">
        <f>ROUNDDOWN(L509*N509,-3)</f>
        <v>138200000</v>
      </c>
      <c r="P509" s="251">
        <f t="shared" si="30"/>
        <v>0</v>
      </c>
    </row>
    <row r="510" spans="2:16" ht="15.9" hidden="1" x14ac:dyDescent="0.4">
      <c r="B510" s="208">
        <v>525112</v>
      </c>
      <c r="C510" s="180" t="s">
        <v>97</v>
      </c>
      <c r="D510" s="178"/>
      <c r="E510" s="179" t="s">
        <v>27</v>
      </c>
      <c r="F510" s="180"/>
      <c r="G510" s="254">
        <f>SUM(G511:G515)</f>
        <v>397880000</v>
      </c>
      <c r="H510" s="178"/>
      <c r="I510" s="179" t="s">
        <v>27</v>
      </c>
      <c r="J510" s="180"/>
      <c r="K510" s="254">
        <f>SUM(K511:K515)</f>
        <v>397880000</v>
      </c>
      <c r="L510" s="178"/>
      <c r="M510" s="179" t="s">
        <v>27</v>
      </c>
      <c r="N510" s="180"/>
      <c r="O510" s="254">
        <f>SUM(O511:O515)</f>
        <v>397880000</v>
      </c>
      <c r="P510" s="251">
        <f t="shared" si="30"/>
        <v>0</v>
      </c>
    </row>
    <row r="511" spans="2:16" ht="15.9" hidden="1" x14ac:dyDescent="0.4">
      <c r="B511" s="208" t="s">
        <v>27</v>
      </c>
      <c r="C511" s="180" t="s">
        <v>176</v>
      </c>
      <c r="D511" s="275">
        <f>D504</f>
        <v>480</v>
      </c>
      <c r="E511" s="179" t="s">
        <v>40</v>
      </c>
      <c r="F511" s="254">
        <v>505000</v>
      </c>
      <c r="G511" s="254">
        <f>ROUNDDOWN(D511*F511,-3)</f>
        <v>242400000</v>
      </c>
      <c r="H511" s="275">
        <f>H504</f>
        <v>480</v>
      </c>
      <c r="I511" s="179" t="s">
        <v>40</v>
      </c>
      <c r="J511" s="254">
        <v>505000</v>
      </c>
      <c r="K511" s="254">
        <f>ROUNDDOWN(H511*J511,-3)</f>
        <v>242400000</v>
      </c>
      <c r="L511" s="275">
        <f>L504</f>
        <v>480</v>
      </c>
      <c r="M511" s="179" t="s">
        <v>40</v>
      </c>
      <c r="N511" s="254">
        <v>505000</v>
      </c>
      <c r="O511" s="254">
        <f>ROUNDDOWN(L511*N511,-3)</f>
        <v>242400000</v>
      </c>
      <c r="P511" s="251">
        <f t="shared" si="30"/>
        <v>0</v>
      </c>
    </row>
    <row r="512" spans="2:16" ht="15.9" hidden="1" x14ac:dyDescent="0.4">
      <c r="B512" s="208" t="s">
        <v>27</v>
      </c>
      <c r="C512" s="180" t="s">
        <v>230</v>
      </c>
      <c r="D512" s="275">
        <f>D511</f>
        <v>480</v>
      </c>
      <c r="E512" s="179" t="s">
        <v>231</v>
      </c>
      <c r="F512" s="254">
        <v>75000</v>
      </c>
      <c r="G512" s="254">
        <f>ROUNDDOWN(D512*F512,-3)</f>
        <v>36000000</v>
      </c>
      <c r="H512" s="275">
        <f>H511</f>
        <v>480</v>
      </c>
      <c r="I512" s="179" t="s">
        <v>231</v>
      </c>
      <c r="J512" s="254">
        <v>75000</v>
      </c>
      <c r="K512" s="254">
        <f>ROUNDDOWN(H512*J512,-3)</f>
        <v>36000000</v>
      </c>
      <c r="L512" s="275">
        <f>L511</f>
        <v>480</v>
      </c>
      <c r="M512" s="179" t="s">
        <v>231</v>
      </c>
      <c r="N512" s="254">
        <v>75000</v>
      </c>
      <c r="O512" s="254">
        <f>ROUNDDOWN(L512*N512,-3)</f>
        <v>36000000</v>
      </c>
      <c r="P512" s="251">
        <f t="shared" si="30"/>
        <v>0</v>
      </c>
    </row>
    <row r="513" spans="2:16" ht="15.9" hidden="1" x14ac:dyDescent="0.4">
      <c r="B513" s="208" t="s">
        <v>27</v>
      </c>
      <c r="C513" s="180" t="s">
        <v>44</v>
      </c>
      <c r="D513" s="275">
        <f>D511</f>
        <v>480</v>
      </c>
      <c r="E513" s="179" t="s">
        <v>40</v>
      </c>
      <c r="F513" s="254">
        <v>50000</v>
      </c>
      <c r="G513" s="254">
        <f>ROUNDDOWN(D513*F513,-3)</f>
        <v>24000000</v>
      </c>
      <c r="H513" s="275">
        <f>H511</f>
        <v>480</v>
      </c>
      <c r="I513" s="179" t="s">
        <v>40</v>
      </c>
      <c r="J513" s="254">
        <v>50000</v>
      </c>
      <c r="K513" s="254">
        <f>ROUNDDOWN(H513*J513,-3)</f>
        <v>24000000</v>
      </c>
      <c r="L513" s="275">
        <f>L511</f>
        <v>480</v>
      </c>
      <c r="M513" s="179" t="s">
        <v>40</v>
      </c>
      <c r="N513" s="254">
        <v>50000</v>
      </c>
      <c r="O513" s="254">
        <f>ROUNDDOWN(L513*N513,-3)</f>
        <v>24000000</v>
      </c>
      <c r="P513" s="251">
        <f t="shared" si="30"/>
        <v>0</v>
      </c>
    </row>
    <row r="514" spans="2:16" ht="15.9" hidden="1" x14ac:dyDescent="0.4">
      <c r="B514" s="208" t="s">
        <v>27</v>
      </c>
      <c r="C514" s="180" t="s">
        <v>232</v>
      </c>
      <c r="D514" s="275">
        <f>D504/24</f>
        <v>20</v>
      </c>
      <c r="E514" s="179" t="s">
        <v>51</v>
      </c>
      <c r="F514" s="254">
        <v>500000</v>
      </c>
      <c r="G514" s="254">
        <f>ROUNDDOWN(D514*F514,-3)</f>
        <v>10000000</v>
      </c>
      <c r="H514" s="275">
        <f>H504/24</f>
        <v>20</v>
      </c>
      <c r="I514" s="179" t="s">
        <v>51</v>
      </c>
      <c r="J514" s="254">
        <v>500000</v>
      </c>
      <c r="K514" s="254">
        <f>ROUNDDOWN(H514*J514,-3)</f>
        <v>10000000</v>
      </c>
      <c r="L514" s="275">
        <f>L504/24</f>
        <v>20</v>
      </c>
      <c r="M514" s="179" t="s">
        <v>51</v>
      </c>
      <c r="N514" s="254">
        <v>500000</v>
      </c>
      <c r="O514" s="254">
        <f>ROUNDDOWN(L514*N514,-3)</f>
        <v>10000000</v>
      </c>
      <c r="P514" s="251">
        <f t="shared" si="30"/>
        <v>0</v>
      </c>
    </row>
    <row r="515" spans="2:16" ht="15.9" hidden="1" x14ac:dyDescent="0.4">
      <c r="B515" s="208"/>
      <c r="C515" s="180" t="s">
        <v>254</v>
      </c>
      <c r="D515" s="178">
        <v>1</v>
      </c>
      <c r="E515" s="179" t="s">
        <v>38</v>
      </c>
      <c r="F515" s="254">
        <v>85480000</v>
      </c>
      <c r="G515" s="254">
        <f>ROUNDDOWN(D515*F515,-3)</f>
        <v>85480000</v>
      </c>
      <c r="H515" s="178">
        <v>1</v>
      </c>
      <c r="I515" s="179" t="s">
        <v>38</v>
      </c>
      <c r="J515" s="254">
        <v>85480000</v>
      </c>
      <c r="K515" s="254">
        <f>ROUNDDOWN(H515*J515,-3)</f>
        <v>85480000</v>
      </c>
      <c r="L515" s="178">
        <v>1</v>
      </c>
      <c r="M515" s="179" t="s">
        <v>38</v>
      </c>
      <c r="N515" s="254">
        <v>85480000</v>
      </c>
      <c r="O515" s="254">
        <f>ROUNDDOWN(L515*N515,-3)</f>
        <v>85480000</v>
      </c>
      <c r="P515" s="251">
        <f t="shared" si="30"/>
        <v>0</v>
      </c>
    </row>
    <row r="516" spans="2:16" ht="29.15" hidden="1" x14ac:dyDescent="0.4">
      <c r="B516" s="268" t="s">
        <v>261</v>
      </c>
      <c r="C516" s="180" t="s">
        <v>262</v>
      </c>
      <c r="D516" s="269">
        <f>D517</f>
        <v>96</v>
      </c>
      <c r="E516" s="270" t="s">
        <v>171</v>
      </c>
      <c r="F516" s="254">
        <v>0</v>
      </c>
      <c r="G516" s="254">
        <f>G517</f>
        <v>115896000</v>
      </c>
      <c r="H516" s="269">
        <f>H517</f>
        <v>96</v>
      </c>
      <c r="I516" s="270" t="s">
        <v>171</v>
      </c>
      <c r="J516" s="254">
        <v>0</v>
      </c>
      <c r="K516" s="254">
        <f>K517</f>
        <v>115896000</v>
      </c>
      <c r="L516" s="269">
        <f>L517</f>
        <v>96</v>
      </c>
      <c r="M516" s="270" t="s">
        <v>171</v>
      </c>
      <c r="N516" s="254">
        <v>0</v>
      </c>
      <c r="O516" s="254">
        <f>O517</f>
        <v>115896000</v>
      </c>
      <c r="P516" s="251">
        <f t="shared" si="30"/>
        <v>0</v>
      </c>
    </row>
    <row r="517" spans="2:16" ht="29.15" hidden="1" x14ac:dyDescent="0.4">
      <c r="B517" s="208" t="s">
        <v>34</v>
      </c>
      <c r="C517" s="180" t="s">
        <v>263</v>
      </c>
      <c r="D517" s="269">
        <v>96</v>
      </c>
      <c r="E517" s="270" t="s">
        <v>171</v>
      </c>
      <c r="F517" s="254">
        <v>0</v>
      </c>
      <c r="G517" s="254">
        <f>G518+G523</f>
        <v>115896000</v>
      </c>
      <c r="H517" s="269">
        <v>96</v>
      </c>
      <c r="I517" s="270" t="s">
        <v>171</v>
      </c>
      <c r="J517" s="254">
        <v>0</v>
      </c>
      <c r="K517" s="254">
        <f>K518+K523</f>
        <v>115896000</v>
      </c>
      <c r="L517" s="269">
        <v>96</v>
      </c>
      <c r="M517" s="270" t="s">
        <v>171</v>
      </c>
      <c r="N517" s="254">
        <v>0</v>
      </c>
      <c r="O517" s="254">
        <f>O518+O523</f>
        <v>115896000</v>
      </c>
      <c r="P517" s="251">
        <f t="shared" si="30"/>
        <v>0</v>
      </c>
    </row>
    <row r="518" spans="2:16" ht="15.9" hidden="1" x14ac:dyDescent="0.4">
      <c r="B518" s="208">
        <v>525111</v>
      </c>
      <c r="C518" s="180" t="s">
        <v>174</v>
      </c>
      <c r="D518" s="178"/>
      <c r="E518" s="179" t="s">
        <v>27</v>
      </c>
      <c r="F518" s="180"/>
      <c r="G518" s="254">
        <f>SUM(G519:G522)</f>
        <v>30560000</v>
      </c>
      <c r="H518" s="178"/>
      <c r="I518" s="179" t="s">
        <v>27</v>
      </c>
      <c r="J518" s="180"/>
      <c r="K518" s="254">
        <f>SUM(K519:K522)</f>
        <v>30560000</v>
      </c>
      <c r="L518" s="178"/>
      <c r="M518" s="179" t="s">
        <v>27</v>
      </c>
      <c r="N518" s="180"/>
      <c r="O518" s="254">
        <f>SUM(O519:O522)</f>
        <v>30560000</v>
      </c>
      <c r="P518" s="251">
        <f t="shared" si="30"/>
        <v>0</v>
      </c>
    </row>
    <row r="519" spans="2:16" ht="15.9" hidden="1" x14ac:dyDescent="0.4">
      <c r="B519" s="208" t="s">
        <v>27</v>
      </c>
      <c r="C519" s="180" t="s">
        <v>46</v>
      </c>
      <c r="D519" s="178">
        <v>4</v>
      </c>
      <c r="E519" s="179" t="s">
        <v>47</v>
      </c>
      <c r="F519" s="254">
        <v>110000</v>
      </c>
      <c r="G519" s="254">
        <f>ROUNDDOWN(D519*F519,-3)</f>
        <v>440000</v>
      </c>
      <c r="H519" s="178">
        <v>4</v>
      </c>
      <c r="I519" s="179" t="s">
        <v>47</v>
      </c>
      <c r="J519" s="254">
        <v>110000</v>
      </c>
      <c r="K519" s="254">
        <f>ROUNDDOWN(H519*J519,-3)</f>
        <v>440000</v>
      </c>
      <c r="L519" s="178">
        <v>4</v>
      </c>
      <c r="M519" s="179" t="s">
        <v>47</v>
      </c>
      <c r="N519" s="254">
        <v>110000</v>
      </c>
      <c r="O519" s="254">
        <f>ROUNDDOWN(L519*N519,-3)</f>
        <v>440000</v>
      </c>
      <c r="P519" s="251">
        <f t="shared" si="30"/>
        <v>0</v>
      </c>
    </row>
    <row r="520" spans="2:16" ht="15.9" hidden="1" x14ac:dyDescent="0.4">
      <c r="B520" s="208" t="s">
        <v>27</v>
      </c>
      <c r="C520" s="180" t="s">
        <v>48</v>
      </c>
      <c r="D520" s="178">
        <v>8</v>
      </c>
      <c r="E520" s="179" t="s">
        <v>47</v>
      </c>
      <c r="F520" s="254">
        <v>110000</v>
      </c>
      <c r="G520" s="254">
        <f>ROUNDDOWN(D520*F520,-3)</f>
        <v>880000</v>
      </c>
      <c r="H520" s="178">
        <v>8</v>
      </c>
      <c r="I520" s="179" t="s">
        <v>47</v>
      </c>
      <c r="J520" s="254">
        <v>110000</v>
      </c>
      <c r="K520" s="254">
        <f>ROUNDDOWN(H520*J520,-3)</f>
        <v>880000</v>
      </c>
      <c r="L520" s="178">
        <v>8</v>
      </c>
      <c r="M520" s="179" t="s">
        <v>47</v>
      </c>
      <c r="N520" s="254">
        <v>110000</v>
      </c>
      <c r="O520" s="254">
        <f>ROUNDDOWN(L520*N520,-3)</f>
        <v>880000</v>
      </c>
      <c r="P520" s="251">
        <f t="shared" si="30"/>
        <v>0</v>
      </c>
    </row>
    <row r="521" spans="2:16" ht="15.9" hidden="1" x14ac:dyDescent="0.4">
      <c r="B521" s="208" t="s">
        <v>27</v>
      </c>
      <c r="C521" s="180" t="s">
        <v>175</v>
      </c>
      <c r="D521" s="178">
        <v>1</v>
      </c>
      <c r="E521" s="179" t="s">
        <v>38</v>
      </c>
      <c r="F521" s="254">
        <v>1600000</v>
      </c>
      <c r="G521" s="254">
        <f>ROUNDDOWN(D521*F521,-3)</f>
        <v>1600000</v>
      </c>
      <c r="H521" s="178">
        <v>1</v>
      </c>
      <c r="I521" s="179" t="s">
        <v>38</v>
      </c>
      <c r="J521" s="254">
        <v>1600000</v>
      </c>
      <c r="K521" s="254">
        <f>ROUNDDOWN(H521*J521,-3)</f>
        <v>1600000</v>
      </c>
      <c r="L521" s="178">
        <v>1</v>
      </c>
      <c r="M521" s="179" t="s">
        <v>38</v>
      </c>
      <c r="N521" s="254">
        <v>1600000</v>
      </c>
      <c r="O521" s="254">
        <f>ROUNDDOWN(L521*N521,-3)</f>
        <v>1600000</v>
      </c>
      <c r="P521" s="251">
        <f t="shared" ref="P521:P584" si="31">K521-O521</f>
        <v>0</v>
      </c>
    </row>
    <row r="522" spans="2:16" ht="15.9" hidden="1" x14ac:dyDescent="0.4">
      <c r="B522" s="208"/>
      <c r="C522" s="180" t="s">
        <v>76</v>
      </c>
      <c r="D522" s="276">
        <v>1</v>
      </c>
      <c r="E522" s="179" t="s">
        <v>38</v>
      </c>
      <c r="F522" s="254">
        <v>27640000</v>
      </c>
      <c r="G522" s="254">
        <f>ROUNDDOWN(D522*F522,-3)</f>
        <v>27640000</v>
      </c>
      <c r="H522" s="276">
        <v>1</v>
      </c>
      <c r="I522" s="179" t="s">
        <v>38</v>
      </c>
      <c r="J522" s="254">
        <v>27640000</v>
      </c>
      <c r="K522" s="254">
        <f>ROUNDDOWN(H522*J522,-3)</f>
        <v>27640000</v>
      </c>
      <c r="L522" s="276">
        <v>1</v>
      </c>
      <c r="M522" s="179" t="s">
        <v>38</v>
      </c>
      <c r="N522" s="254">
        <v>27640000</v>
      </c>
      <c r="O522" s="254">
        <f>ROUNDDOWN(L522*N522,-3)</f>
        <v>27640000</v>
      </c>
      <c r="P522" s="251">
        <f t="shared" si="31"/>
        <v>0</v>
      </c>
    </row>
    <row r="523" spans="2:16" ht="15.9" hidden="1" x14ac:dyDescent="0.4">
      <c r="B523" s="208">
        <v>525112</v>
      </c>
      <c r="C523" s="180" t="s">
        <v>97</v>
      </c>
      <c r="D523" s="178">
        <v>0</v>
      </c>
      <c r="E523" s="179" t="s">
        <v>27</v>
      </c>
      <c r="F523" s="180">
        <v>0</v>
      </c>
      <c r="G523" s="254">
        <f>SUM(G524:G528)</f>
        <v>85336000</v>
      </c>
      <c r="H523" s="178">
        <v>0</v>
      </c>
      <c r="I523" s="179" t="s">
        <v>27</v>
      </c>
      <c r="J523" s="180">
        <v>0</v>
      </c>
      <c r="K523" s="254">
        <f>SUM(K524:K528)</f>
        <v>85336000</v>
      </c>
      <c r="L523" s="178">
        <v>0</v>
      </c>
      <c r="M523" s="179" t="s">
        <v>27</v>
      </c>
      <c r="N523" s="180">
        <v>0</v>
      </c>
      <c r="O523" s="254">
        <f>SUM(O524:O528)</f>
        <v>85336000</v>
      </c>
      <c r="P523" s="251">
        <f t="shared" si="31"/>
        <v>0</v>
      </c>
    </row>
    <row r="524" spans="2:16" ht="15.9" hidden="1" x14ac:dyDescent="0.4">
      <c r="B524" s="208" t="s">
        <v>27</v>
      </c>
      <c r="C524" s="180" t="s">
        <v>176</v>
      </c>
      <c r="D524" s="275">
        <f>D517</f>
        <v>96</v>
      </c>
      <c r="E524" s="179" t="s">
        <v>40</v>
      </c>
      <c r="F524" s="254">
        <v>565000</v>
      </c>
      <c r="G524" s="254">
        <f>ROUNDDOWN(D524*F524,-3)</f>
        <v>54240000</v>
      </c>
      <c r="H524" s="275">
        <f>H517</f>
        <v>96</v>
      </c>
      <c r="I524" s="179" t="s">
        <v>40</v>
      </c>
      <c r="J524" s="254">
        <v>565000</v>
      </c>
      <c r="K524" s="254">
        <f>ROUNDDOWN(H524*J524,-3)</f>
        <v>54240000</v>
      </c>
      <c r="L524" s="275">
        <f>L517</f>
        <v>96</v>
      </c>
      <c r="M524" s="179" t="s">
        <v>40</v>
      </c>
      <c r="N524" s="254">
        <v>565000</v>
      </c>
      <c r="O524" s="254">
        <f>ROUNDDOWN(L524*N524,-3)</f>
        <v>54240000</v>
      </c>
      <c r="P524" s="251">
        <f t="shared" si="31"/>
        <v>0</v>
      </c>
    </row>
    <row r="525" spans="2:16" ht="15.9" hidden="1" x14ac:dyDescent="0.4">
      <c r="B525" s="208" t="s">
        <v>27</v>
      </c>
      <c r="C525" s="180" t="s">
        <v>230</v>
      </c>
      <c r="D525" s="275">
        <f>D517</f>
        <v>96</v>
      </c>
      <c r="E525" s="179" t="s">
        <v>231</v>
      </c>
      <c r="F525" s="254">
        <v>75000</v>
      </c>
      <c r="G525" s="254">
        <f>ROUNDDOWN(D525*F525,-3)</f>
        <v>7200000</v>
      </c>
      <c r="H525" s="275">
        <f>H517</f>
        <v>96</v>
      </c>
      <c r="I525" s="179" t="s">
        <v>231</v>
      </c>
      <c r="J525" s="254">
        <v>75000</v>
      </c>
      <c r="K525" s="254">
        <f>ROUNDDOWN(H525*J525,-3)</f>
        <v>7200000</v>
      </c>
      <c r="L525" s="275">
        <f>L517</f>
        <v>96</v>
      </c>
      <c r="M525" s="179" t="s">
        <v>231</v>
      </c>
      <c r="N525" s="254">
        <v>75000</v>
      </c>
      <c r="O525" s="254">
        <f>ROUNDDOWN(L525*N525,-3)</f>
        <v>7200000</v>
      </c>
      <c r="P525" s="251">
        <f t="shared" si="31"/>
        <v>0</v>
      </c>
    </row>
    <row r="526" spans="2:16" ht="15.9" hidden="1" x14ac:dyDescent="0.4">
      <c r="B526" s="208" t="s">
        <v>27</v>
      </c>
      <c r="C526" s="180" t="s">
        <v>44</v>
      </c>
      <c r="D526" s="275">
        <f>D517</f>
        <v>96</v>
      </c>
      <c r="E526" s="179" t="s">
        <v>40</v>
      </c>
      <c r="F526" s="254">
        <v>50000</v>
      </c>
      <c r="G526" s="254">
        <f>ROUNDDOWN(D526*F526,-3)</f>
        <v>4800000</v>
      </c>
      <c r="H526" s="275">
        <f>H517</f>
        <v>96</v>
      </c>
      <c r="I526" s="179" t="s">
        <v>40</v>
      </c>
      <c r="J526" s="254">
        <v>50000</v>
      </c>
      <c r="K526" s="254">
        <f>ROUNDDOWN(H526*J526,-3)</f>
        <v>4800000</v>
      </c>
      <c r="L526" s="275">
        <f>L517</f>
        <v>96</v>
      </c>
      <c r="M526" s="179" t="s">
        <v>40</v>
      </c>
      <c r="N526" s="254">
        <v>50000</v>
      </c>
      <c r="O526" s="254">
        <f>ROUNDDOWN(L526*N526,-3)</f>
        <v>4800000</v>
      </c>
      <c r="P526" s="251">
        <f t="shared" si="31"/>
        <v>0</v>
      </c>
    </row>
    <row r="527" spans="2:16" ht="15.9" hidden="1" x14ac:dyDescent="0.4">
      <c r="B527" s="208" t="s">
        <v>27</v>
      </c>
      <c r="C527" s="180" t="s">
        <v>232</v>
      </c>
      <c r="D527" s="275">
        <f>D517/24</f>
        <v>4</v>
      </c>
      <c r="E527" s="179" t="s">
        <v>38</v>
      </c>
      <c r="F527" s="254">
        <v>500000</v>
      </c>
      <c r="G527" s="254">
        <f>ROUNDDOWN(D527*F527,-3)</f>
        <v>2000000</v>
      </c>
      <c r="H527" s="275">
        <f>H517/24</f>
        <v>4</v>
      </c>
      <c r="I527" s="179" t="s">
        <v>38</v>
      </c>
      <c r="J527" s="254">
        <v>500000</v>
      </c>
      <c r="K527" s="254">
        <f>ROUNDDOWN(H527*J527,-3)</f>
        <v>2000000</v>
      </c>
      <c r="L527" s="275">
        <f>L517/24</f>
        <v>4</v>
      </c>
      <c r="M527" s="179" t="s">
        <v>38</v>
      </c>
      <c r="N527" s="254">
        <v>500000</v>
      </c>
      <c r="O527" s="254">
        <f>ROUNDDOWN(L527*N527,-3)</f>
        <v>2000000</v>
      </c>
      <c r="P527" s="251">
        <f t="shared" si="31"/>
        <v>0</v>
      </c>
    </row>
    <row r="528" spans="2:16" ht="15.9" hidden="1" x14ac:dyDescent="0.4">
      <c r="B528" s="208"/>
      <c r="C528" s="180" t="s">
        <v>254</v>
      </c>
      <c r="D528" s="178">
        <v>1</v>
      </c>
      <c r="E528" s="179" t="s">
        <v>38</v>
      </c>
      <c r="F528" s="254">
        <v>17096000</v>
      </c>
      <c r="G528" s="254">
        <f>ROUNDDOWN(D528*F528,-3)</f>
        <v>17096000</v>
      </c>
      <c r="H528" s="178">
        <v>1</v>
      </c>
      <c r="I528" s="179" t="s">
        <v>38</v>
      </c>
      <c r="J528" s="254">
        <v>17096000</v>
      </c>
      <c r="K528" s="254">
        <f>ROUNDDOWN(H528*J528,-3)</f>
        <v>17096000</v>
      </c>
      <c r="L528" s="178">
        <v>1</v>
      </c>
      <c r="M528" s="179" t="s">
        <v>38</v>
      </c>
      <c r="N528" s="254">
        <v>17096000</v>
      </c>
      <c r="O528" s="254">
        <f>ROUNDDOWN(L528*N528,-3)</f>
        <v>17096000</v>
      </c>
      <c r="P528" s="251">
        <f t="shared" si="31"/>
        <v>0</v>
      </c>
    </row>
    <row r="529" spans="2:16" ht="29.15" hidden="1" x14ac:dyDescent="0.4">
      <c r="B529" s="268" t="s">
        <v>264</v>
      </c>
      <c r="C529" s="180" t="s">
        <v>265</v>
      </c>
      <c r="D529" s="269">
        <f>D530</f>
        <v>480</v>
      </c>
      <c r="E529" s="270" t="s">
        <v>171</v>
      </c>
      <c r="F529" s="254">
        <v>0</v>
      </c>
      <c r="G529" s="254">
        <f>G530</f>
        <v>555080000</v>
      </c>
      <c r="H529" s="269">
        <f>H530</f>
        <v>480</v>
      </c>
      <c r="I529" s="270" t="s">
        <v>171</v>
      </c>
      <c r="J529" s="254">
        <v>0</v>
      </c>
      <c r="K529" s="254">
        <f>K530</f>
        <v>555080000</v>
      </c>
      <c r="L529" s="269">
        <f>L530</f>
        <v>480</v>
      </c>
      <c r="M529" s="270" t="s">
        <v>171</v>
      </c>
      <c r="N529" s="254">
        <v>0</v>
      </c>
      <c r="O529" s="254">
        <f>O530</f>
        <v>555080000</v>
      </c>
      <c r="P529" s="251">
        <f t="shared" si="31"/>
        <v>0</v>
      </c>
    </row>
    <row r="530" spans="2:16" ht="29.15" hidden="1" x14ac:dyDescent="0.4">
      <c r="B530" s="208" t="s">
        <v>34</v>
      </c>
      <c r="C530" s="180" t="s">
        <v>266</v>
      </c>
      <c r="D530" s="269">
        <v>480</v>
      </c>
      <c r="E530" s="270" t="s">
        <v>171</v>
      </c>
      <c r="F530" s="254">
        <v>0</v>
      </c>
      <c r="G530" s="254">
        <f>G531+G536</f>
        <v>555080000</v>
      </c>
      <c r="H530" s="269">
        <v>480</v>
      </c>
      <c r="I530" s="270" t="s">
        <v>171</v>
      </c>
      <c r="J530" s="254">
        <v>0</v>
      </c>
      <c r="K530" s="254">
        <f>K531+K536</f>
        <v>555080000</v>
      </c>
      <c r="L530" s="269">
        <v>480</v>
      </c>
      <c r="M530" s="270" t="s">
        <v>171</v>
      </c>
      <c r="N530" s="254">
        <v>0</v>
      </c>
      <c r="O530" s="254">
        <f>O531+O536</f>
        <v>555080000</v>
      </c>
      <c r="P530" s="251">
        <f t="shared" si="31"/>
        <v>0</v>
      </c>
    </row>
    <row r="531" spans="2:16" ht="15.9" hidden="1" x14ac:dyDescent="0.4">
      <c r="B531" s="208">
        <v>525111</v>
      </c>
      <c r="C531" s="180" t="s">
        <v>174</v>
      </c>
      <c r="D531" s="178"/>
      <c r="E531" s="179" t="s">
        <v>27</v>
      </c>
      <c r="F531" s="180"/>
      <c r="G531" s="254">
        <f>SUM(G532:G535)</f>
        <v>152400000</v>
      </c>
      <c r="H531" s="178"/>
      <c r="I531" s="179" t="s">
        <v>27</v>
      </c>
      <c r="J531" s="180"/>
      <c r="K531" s="254">
        <f>SUM(K532:K535)</f>
        <v>152400000</v>
      </c>
      <c r="L531" s="178"/>
      <c r="M531" s="179" t="s">
        <v>27</v>
      </c>
      <c r="N531" s="180"/>
      <c r="O531" s="254">
        <f>SUM(O532:O535)</f>
        <v>152400000</v>
      </c>
      <c r="P531" s="251">
        <f t="shared" si="31"/>
        <v>0</v>
      </c>
    </row>
    <row r="532" spans="2:16" ht="15.9" hidden="1" x14ac:dyDescent="0.4">
      <c r="B532" s="208" t="s">
        <v>27</v>
      </c>
      <c r="C532" s="180" t="s">
        <v>46</v>
      </c>
      <c r="D532" s="178">
        <v>20</v>
      </c>
      <c r="E532" s="179" t="s">
        <v>47</v>
      </c>
      <c r="F532" s="254">
        <v>110000</v>
      </c>
      <c r="G532" s="254">
        <f>ROUNDDOWN(D532*F532,-3)</f>
        <v>2200000</v>
      </c>
      <c r="H532" s="178">
        <v>20</v>
      </c>
      <c r="I532" s="179" t="s">
        <v>47</v>
      </c>
      <c r="J532" s="254">
        <v>110000</v>
      </c>
      <c r="K532" s="254">
        <f>ROUNDDOWN(H532*J532,-3)</f>
        <v>2200000</v>
      </c>
      <c r="L532" s="178">
        <v>20</v>
      </c>
      <c r="M532" s="179" t="s">
        <v>47</v>
      </c>
      <c r="N532" s="254">
        <v>110000</v>
      </c>
      <c r="O532" s="254">
        <f>ROUNDDOWN(L532*N532,-3)</f>
        <v>2200000</v>
      </c>
      <c r="P532" s="251">
        <f t="shared" si="31"/>
        <v>0</v>
      </c>
    </row>
    <row r="533" spans="2:16" ht="15.9" hidden="1" x14ac:dyDescent="0.4">
      <c r="B533" s="208" t="s">
        <v>27</v>
      </c>
      <c r="C533" s="180" t="s">
        <v>48</v>
      </c>
      <c r="D533" s="178">
        <v>40</v>
      </c>
      <c r="E533" s="179" t="s">
        <v>47</v>
      </c>
      <c r="F533" s="254">
        <v>110000</v>
      </c>
      <c r="G533" s="254">
        <f>ROUNDDOWN(D533*F533,-3)</f>
        <v>4400000</v>
      </c>
      <c r="H533" s="178">
        <v>40</v>
      </c>
      <c r="I533" s="179" t="s">
        <v>47</v>
      </c>
      <c r="J533" s="254">
        <v>110000</v>
      </c>
      <c r="K533" s="254">
        <f>ROUNDDOWN(H533*J533,-3)</f>
        <v>4400000</v>
      </c>
      <c r="L533" s="178">
        <v>40</v>
      </c>
      <c r="M533" s="179" t="s">
        <v>47</v>
      </c>
      <c r="N533" s="254">
        <v>110000</v>
      </c>
      <c r="O533" s="254">
        <f>ROUNDDOWN(L533*N533,-3)</f>
        <v>4400000</v>
      </c>
      <c r="P533" s="251">
        <f t="shared" si="31"/>
        <v>0</v>
      </c>
    </row>
    <row r="534" spans="2:16" ht="15.9" hidden="1" x14ac:dyDescent="0.4">
      <c r="B534" s="208" t="s">
        <v>27</v>
      </c>
      <c r="C534" s="180" t="s">
        <v>175</v>
      </c>
      <c r="D534" s="178">
        <v>1</v>
      </c>
      <c r="E534" s="179" t="s">
        <v>38</v>
      </c>
      <c r="F534" s="254">
        <v>4000000</v>
      </c>
      <c r="G534" s="254">
        <f>ROUNDDOWN(D534*F534,-3)</f>
        <v>4000000</v>
      </c>
      <c r="H534" s="178">
        <v>1</v>
      </c>
      <c r="I534" s="179" t="s">
        <v>38</v>
      </c>
      <c r="J534" s="254">
        <v>4000000</v>
      </c>
      <c r="K534" s="254">
        <f>ROUNDDOWN(H534*J534,-3)</f>
        <v>4000000</v>
      </c>
      <c r="L534" s="178">
        <v>1</v>
      </c>
      <c r="M534" s="179" t="s">
        <v>38</v>
      </c>
      <c r="N534" s="254">
        <v>4000000</v>
      </c>
      <c r="O534" s="254">
        <f>ROUNDDOWN(L534*N534,-3)</f>
        <v>4000000</v>
      </c>
      <c r="P534" s="251">
        <f t="shared" si="31"/>
        <v>0</v>
      </c>
    </row>
    <row r="535" spans="2:16" ht="15.9" hidden="1" x14ac:dyDescent="0.4">
      <c r="B535" s="208" t="s">
        <v>27</v>
      </c>
      <c r="C535" s="180" t="s">
        <v>76</v>
      </c>
      <c r="D535" s="276">
        <v>1</v>
      </c>
      <c r="E535" s="179" t="s">
        <v>38</v>
      </c>
      <c r="F535" s="254">
        <v>141800000</v>
      </c>
      <c r="G535" s="254">
        <f>ROUNDDOWN(D535*F535,-3)</f>
        <v>141800000</v>
      </c>
      <c r="H535" s="276">
        <v>1</v>
      </c>
      <c r="I535" s="179" t="s">
        <v>38</v>
      </c>
      <c r="J535" s="254">
        <v>141800000</v>
      </c>
      <c r="K535" s="254">
        <f>ROUNDDOWN(H535*J535,-3)</f>
        <v>141800000</v>
      </c>
      <c r="L535" s="276">
        <v>1</v>
      </c>
      <c r="M535" s="179" t="s">
        <v>38</v>
      </c>
      <c r="N535" s="254">
        <v>141800000</v>
      </c>
      <c r="O535" s="254">
        <f>ROUNDDOWN(L535*N535,-3)</f>
        <v>141800000</v>
      </c>
      <c r="P535" s="251">
        <f t="shared" si="31"/>
        <v>0</v>
      </c>
    </row>
    <row r="536" spans="2:16" ht="15.9" hidden="1" x14ac:dyDescent="0.4">
      <c r="B536" s="208">
        <v>525112</v>
      </c>
      <c r="C536" s="180" t="s">
        <v>97</v>
      </c>
      <c r="D536" s="178"/>
      <c r="E536" s="179" t="s">
        <v>27</v>
      </c>
      <c r="F536" s="180"/>
      <c r="G536" s="254">
        <f>SUM(G537:G541)</f>
        <v>402680000</v>
      </c>
      <c r="H536" s="178"/>
      <c r="I536" s="179" t="s">
        <v>27</v>
      </c>
      <c r="J536" s="180"/>
      <c r="K536" s="254">
        <f>SUM(K537:K541)</f>
        <v>402680000</v>
      </c>
      <c r="L536" s="178"/>
      <c r="M536" s="179" t="s">
        <v>27</v>
      </c>
      <c r="N536" s="180"/>
      <c r="O536" s="254">
        <f>SUM(O537:O541)</f>
        <v>402680000</v>
      </c>
      <c r="P536" s="251">
        <f t="shared" si="31"/>
        <v>0</v>
      </c>
    </row>
    <row r="537" spans="2:16" ht="15.9" hidden="1" x14ac:dyDescent="0.4">
      <c r="B537" s="208" t="s">
        <v>27</v>
      </c>
      <c r="C537" s="180" t="s">
        <v>176</v>
      </c>
      <c r="D537" s="275">
        <f>D530</f>
        <v>480</v>
      </c>
      <c r="E537" s="179" t="s">
        <v>40</v>
      </c>
      <c r="F537" s="254">
        <v>505000</v>
      </c>
      <c r="G537" s="254">
        <f>ROUNDDOWN(D537*F537,-3)</f>
        <v>242400000</v>
      </c>
      <c r="H537" s="275">
        <f>H530</f>
        <v>480</v>
      </c>
      <c r="I537" s="179" t="s">
        <v>40</v>
      </c>
      <c r="J537" s="254">
        <v>505000</v>
      </c>
      <c r="K537" s="254">
        <f>ROUNDDOWN(H537*J537,-3)</f>
        <v>242400000</v>
      </c>
      <c r="L537" s="275">
        <f>L530</f>
        <v>480</v>
      </c>
      <c r="M537" s="179" t="s">
        <v>40</v>
      </c>
      <c r="N537" s="254">
        <v>505000</v>
      </c>
      <c r="O537" s="254">
        <f>ROUNDDOWN(L537*N537,-3)</f>
        <v>242400000</v>
      </c>
      <c r="P537" s="251">
        <f t="shared" si="31"/>
        <v>0</v>
      </c>
    </row>
    <row r="538" spans="2:16" ht="15.9" hidden="1" x14ac:dyDescent="0.4">
      <c r="B538" s="208" t="s">
        <v>27</v>
      </c>
      <c r="C538" s="180" t="s">
        <v>230</v>
      </c>
      <c r="D538" s="275">
        <f>D530</f>
        <v>480</v>
      </c>
      <c r="E538" s="179" t="s">
        <v>231</v>
      </c>
      <c r="F538" s="254">
        <v>75000</v>
      </c>
      <c r="G538" s="254">
        <f>ROUNDDOWN(D538*F538,-3)</f>
        <v>36000000</v>
      </c>
      <c r="H538" s="275">
        <f>H530</f>
        <v>480</v>
      </c>
      <c r="I538" s="179" t="s">
        <v>231</v>
      </c>
      <c r="J538" s="254">
        <v>75000</v>
      </c>
      <c r="K538" s="254">
        <f>ROUNDDOWN(H538*J538,-3)</f>
        <v>36000000</v>
      </c>
      <c r="L538" s="275">
        <f>L530</f>
        <v>480</v>
      </c>
      <c r="M538" s="179" t="s">
        <v>231</v>
      </c>
      <c r="N538" s="254">
        <v>75000</v>
      </c>
      <c r="O538" s="254">
        <f>ROUNDDOWN(L538*N538,-3)</f>
        <v>36000000</v>
      </c>
      <c r="P538" s="251">
        <f t="shared" si="31"/>
        <v>0</v>
      </c>
    </row>
    <row r="539" spans="2:16" ht="15.9" hidden="1" x14ac:dyDescent="0.4">
      <c r="B539" s="208" t="s">
        <v>27</v>
      </c>
      <c r="C539" s="180" t="s">
        <v>44</v>
      </c>
      <c r="D539" s="275">
        <f>D530</f>
        <v>480</v>
      </c>
      <c r="E539" s="179" t="s">
        <v>40</v>
      </c>
      <c r="F539" s="254">
        <v>50000</v>
      </c>
      <c r="G539" s="254">
        <f>ROUNDDOWN(D539*F539,-3)</f>
        <v>24000000</v>
      </c>
      <c r="H539" s="275">
        <f>H530</f>
        <v>480</v>
      </c>
      <c r="I539" s="179" t="s">
        <v>40</v>
      </c>
      <c r="J539" s="254">
        <v>50000</v>
      </c>
      <c r="K539" s="254">
        <f>ROUNDDOWN(H539*J539,-3)</f>
        <v>24000000</v>
      </c>
      <c r="L539" s="275">
        <f>L530</f>
        <v>480</v>
      </c>
      <c r="M539" s="179" t="s">
        <v>40</v>
      </c>
      <c r="N539" s="254">
        <v>50000</v>
      </c>
      <c r="O539" s="254">
        <f>ROUNDDOWN(L539*N539,-3)</f>
        <v>24000000</v>
      </c>
      <c r="P539" s="251">
        <f t="shared" si="31"/>
        <v>0</v>
      </c>
    </row>
    <row r="540" spans="2:16" ht="15.9" hidden="1" x14ac:dyDescent="0.4">
      <c r="B540" s="208" t="s">
        <v>27</v>
      </c>
      <c r="C540" s="180" t="s">
        <v>232</v>
      </c>
      <c r="D540" s="275">
        <f>D530/24</f>
        <v>20</v>
      </c>
      <c r="E540" s="179" t="s">
        <v>51</v>
      </c>
      <c r="F540" s="254">
        <v>500000</v>
      </c>
      <c r="G540" s="254">
        <f>ROUNDDOWN(D540*F540,-3)</f>
        <v>10000000</v>
      </c>
      <c r="H540" s="275">
        <f>H530/24</f>
        <v>20</v>
      </c>
      <c r="I540" s="179" t="s">
        <v>51</v>
      </c>
      <c r="J540" s="254">
        <v>500000</v>
      </c>
      <c r="K540" s="254">
        <f>ROUNDDOWN(H540*J540,-3)</f>
        <v>10000000</v>
      </c>
      <c r="L540" s="275">
        <f>L530/24</f>
        <v>20</v>
      </c>
      <c r="M540" s="179" t="s">
        <v>51</v>
      </c>
      <c r="N540" s="254">
        <v>500000</v>
      </c>
      <c r="O540" s="254">
        <f>ROUNDDOWN(L540*N540,-3)</f>
        <v>10000000</v>
      </c>
      <c r="P540" s="251">
        <f t="shared" si="31"/>
        <v>0</v>
      </c>
    </row>
    <row r="541" spans="2:16" ht="15.9" hidden="1" x14ac:dyDescent="0.4">
      <c r="B541" s="208"/>
      <c r="C541" s="180" t="s">
        <v>254</v>
      </c>
      <c r="D541" s="178">
        <v>1</v>
      </c>
      <c r="E541" s="179" t="s">
        <v>38</v>
      </c>
      <c r="F541" s="254">
        <v>90280000</v>
      </c>
      <c r="G541" s="254">
        <f>ROUNDDOWN(D541*F541,-3)</f>
        <v>90280000</v>
      </c>
      <c r="H541" s="178">
        <v>1</v>
      </c>
      <c r="I541" s="179" t="s">
        <v>38</v>
      </c>
      <c r="J541" s="254">
        <v>90280000</v>
      </c>
      <c r="K541" s="254">
        <f>ROUNDDOWN(H541*J541,-3)</f>
        <v>90280000</v>
      </c>
      <c r="L541" s="178">
        <v>1</v>
      </c>
      <c r="M541" s="179" t="s">
        <v>38</v>
      </c>
      <c r="N541" s="254">
        <v>90280000</v>
      </c>
      <c r="O541" s="254">
        <f>ROUNDDOWN(L541*N541,-3)</f>
        <v>90280000</v>
      </c>
      <c r="P541" s="251">
        <f t="shared" si="31"/>
        <v>0</v>
      </c>
    </row>
    <row r="542" spans="2:16" ht="29.15" hidden="1" x14ac:dyDescent="0.4">
      <c r="B542" s="208" t="s">
        <v>267</v>
      </c>
      <c r="C542" s="180" t="s">
        <v>268</v>
      </c>
      <c r="D542" s="269">
        <f>D543</f>
        <v>480</v>
      </c>
      <c r="E542" s="270" t="s">
        <v>171</v>
      </c>
      <c r="F542" s="254">
        <v>0</v>
      </c>
      <c r="G542" s="254">
        <f>G543</f>
        <v>555080000</v>
      </c>
      <c r="H542" s="269">
        <f>H543</f>
        <v>480</v>
      </c>
      <c r="I542" s="270" t="s">
        <v>171</v>
      </c>
      <c r="J542" s="254">
        <v>0</v>
      </c>
      <c r="K542" s="254">
        <f>K543</f>
        <v>555080000</v>
      </c>
      <c r="L542" s="269">
        <f>L543</f>
        <v>480</v>
      </c>
      <c r="M542" s="270" t="s">
        <v>171</v>
      </c>
      <c r="N542" s="254">
        <v>0</v>
      </c>
      <c r="O542" s="254">
        <f>O543</f>
        <v>555080000</v>
      </c>
      <c r="P542" s="251">
        <f t="shared" si="31"/>
        <v>0</v>
      </c>
    </row>
    <row r="543" spans="2:16" ht="29.15" hidden="1" x14ac:dyDescent="0.4">
      <c r="B543" s="208" t="s">
        <v>34</v>
      </c>
      <c r="C543" s="180" t="s">
        <v>269</v>
      </c>
      <c r="D543" s="269">
        <v>480</v>
      </c>
      <c r="E543" s="270" t="s">
        <v>171</v>
      </c>
      <c r="F543" s="254">
        <v>0</v>
      </c>
      <c r="G543" s="254">
        <f>G544+G549</f>
        <v>555080000</v>
      </c>
      <c r="H543" s="269">
        <v>480</v>
      </c>
      <c r="I543" s="270" t="s">
        <v>171</v>
      </c>
      <c r="J543" s="254">
        <v>0</v>
      </c>
      <c r="K543" s="254">
        <f>K544+K549</f>
        <v>555080000</v>
      </c>
      <c r="L543" s="269">
        <v>480</v>
      </c>
      <c r="M543" s="270" t="s">
        <v>171</v>
      </c>
      <c r="N543" s="254">
        <v>0</v>
      </c>
      <c r="O543" s="254">
        <f>O544+O549</f>
        <v>555080000</v>
      </c>
      <c r="P543" s="251">
        <f t="shared" si="31"/>
        <v>0</v>
      </c>
    </row>
    <row r="544" spans="2:16" ht="15.9" hidden="1" x14ac:dyDescent="0.4">
      <c r="B544" s="208">
        <v>525111</v>
      </c>
      <c r="C544" s="180" t="s">
        <v>174</v>
      </c>
      <c r="D544" s="178"/>
      <c r="E544" s="179" t="s">
        <v>27</v>
      </c>
      <c r="F544" s="180"/>
      <c r="G544" s="254">
        <f>SUM(G545:G548)</f>
        <v>152400000</v>
      </c>
      <c r="H544" s="178"/>
      <c r="I544" s="179" t="s">
        <v>27</v>
      </c>
      <c r="J544" s="180"/>
      <c r="K544" s="254">
        <f>SUM(K545:K548)</f>
        <v>152400000</v>
      </c>
      <c r="L544" s="178"/>
      <c r="M544" s="179" t="s">
        <v>27</v>
      </c>
      <c r="N544" s="180"/>
      <c r="O544" s="254">
        <f>SUM(O545:O548)</f>
        <v>152400000</v>
      </c>
      <c r="P544" s="251">
        <f t="shared" si="31"/>
        <v>0</v>
      </c>
    </row>
    <row r="545" spans="2:16" ht="15.9" hidden="1" x14ac:dyDescent="0.4">
      <c r="B545" s="208" t="s">
        <v>27</v>
      </c>
      <c r="C545" s="180" t="s">
        <v>46</v>
      </c>
      <c r="D545" s="178">
        <v>20</v>
      </c>
      <c r="E545" s="179" t="s">
        <v>47</v>
      </c>
      <c r="F545" s="254">
        <v>110000</v>
      </c>
      <c r="G545" s="254">
        <f>ROUNDDOWN(D545*F545,-3)</f>
        <v>2200000</v>
      </c>
      <c r="H545" s="178">
        <v>20</v>
      </c>
      <c r="I545" s="179" t="s">
        <v>47</v>
      </c>
      <c r="J545" s="254">
        <v>110000</v>
      </c>
      <c r="K545" s="254">
        <f>ROUNDDOWN(H545*J545,-3)</f>
        <v>2200000</v>
      </c>
      <c r="L545" s="178">
        <v>20</v>
      </c>
      <c r="M545" s="179" t="s">
        <v>47</v>
      </c>
      <c r="N545" s="254">
        <v>110000</v>
      </c>
      <c r="O545" s="254">
        <f>ROUNDDOWN(L545*N545,-3)</f>
        <v>2200000</v>
      </c>
      <c r="P545" s="251">
        <f t="shared" si="31"/>
        <v>0</v>
      </c>
    </row>
    <row r="546" spans="2:16" ht="15.9" hidden="1" x14ac:dyDescent="0.4">
      <c r="B546" s="208" t="s">
        <v>27</v>
      </c>
      <c r="C546" s="180" t="s">
        <v>48</v>
      </c>
      <c r="D546" s="178">
        <v>40</v>
      </c>
      <c r="E546" s="179" t="s">
        <v>47</v>
      </c>
      <c r="F546" s="254">
        <v>110000</v>
      </c>
      <c r="G546" s="254">
        <f>ROUNDDOWN(D546*F546,-3)</f>
        <v>4400000</v>
      </c>
      <c r="H546" s="178">
        <v>40</v>
      </c>
      <c r="I546" s="179" t="s">
        <v>47</v>
      </c>
      <c r="J546" s="254">
        <v>110000</v>
      </c>
      <c r="K546" s="254">
        <f>ROUNDDOWN(H546*J546,-3)</f>
        <v>4400000</v>
      </c>
      <c r="L546" s="178">
        <v>40</v>
      </c>
      <c r="M546" s="179" t="s">
        <v>47</v>
      </c>
      <c r="N546" s="254">
        <v>110000</v>
      </c>
      <c r="O546" s="254">
        <f>ROUNDDOWN(L546*N546,-3)</f>
        <v>4400000</v>
      </c>
      <c r="P546" s="251">
        <f t="shared" si="31"/>
        <v>0</v>
      </c>
    </row>
    <row r="547" spans="2:16" ht="15.9" hidden="1" x14ac:dyDescent="0.4">
      <c r="B547" s="208" t="s">
        <v>27</v>
      </c>
      <c r="C547" s="180" t="s">
        <v>175</v>
      </c>
      <c r="D547" s="178">
        <v>1</v>
      </c>
      <c r="E547" s="179" t="s">
        <v>38</v>
      </c>
      <c r="F547" s="254">
        <v>4000000</v>
      </c>
      <c r="G547" s="254">
        <f>ROUNDDOWN(D547*F547,-3)</f>
        <v>4000000</v>
      </c>
      <c r="H547" s="178">
        <v>1</v>
      </c>
      <c r="I547" s="179" t="s">
        <v>38</v>
      </c>
      <c r="J547" s="254">
        <v>4000000</v>
      </c>
      <c r="K547" s="254">
        <f>ROUNDDOWN(H547*J547,-3)</f>
        <v>4000000</v>
      </c>
      <c r="L547" s="178">
        <v>1</v>
      </c>
      <c r="M547" s="179" t="s">
        <v>38</v>
      </c>
      <c r="N547" s="254">
        <v>4000000</v>
      </c>
      <c r="O547" s="254">
        <f>ROUNDDOWN(L547*N547,-3)</f>
        <v>4000000</v>
      </c>
      <c r="P547" s="251">
        <f t="shared" si="31"/>
        <v>0</v>
      </c>
    </row>
    <row r="548" spans="2:16" ht="15.9" hidden="1" x14ac:dyDescent="0.4">
      <c r="B548" s="208" t="s">
        <v>27</v>
      </c>
      <c r="C548" s="180" t="s">
        <v>76</v>
      </c>
      <c r="D548" s="276">
        <v>1</v>
      </c>
      <c r="E548" s="179" t="s">
        <v>38</v>
      </c>
      <c r="F548" s="254">
        <v>141800000</v>
      </c>
      <c r="G548" s="254">
        <f>ROUNDDOWN(D548*F548,-3)</f>
        <v>141800000</v>
      </c>
      <c r="H548" s="276">
        <v>1</v>
      </c>
      <c r="I548" s="179" t="s">
        <v>38</v>
      </c>
      <c r="J548" s="254">
        <v>141800000</v>
      </c>
      <c r="K548" s="254">
        <f>ROUNDDOWN(H548*J548,-3)</f>
        <v>141800000</v>
      </c>
      <c r="L548" s="276">
        <v>1</v>
      </c>
      <c r="M548" s="179" t="s">
        <v>38</v>
      </c>
      <c r="N548" s="254">
        <v>141800000</v>
      </c>
      <c r="O548" s="254">
        <f>ROUNDDOWN(L548*N548,-3)</f>
        <v>141800000</v>
      </c>
      <c r="P548" s="251">
        <f t="shared" si="31"/>
        <v>0</v>
      </c>
    </row>
    <row r="549" spans="2:16" ht="15.9" hidden="1" x14ac:dyDescent="0.4">
      <c r="B549" s="208">
        <v>525112</v>
      </c>
      <c r="C549" s="180" t="s">
        <v>97</v>
      </c>
      <c r="D549" s="178"/>
      <c r="E549" s="179" t="s">
        <v>27</v>
      </c>
      <c r="F549" s="180"/>
      <c r="G549" s="254">
        <f>SUM(G550:G554)</f>
        <v>402680000</v>
      </c>
      <c r="H549" s="178"/>
      <c r="I549" s="179" t="s">
        <v>27</v>
      </c>
      <c r="J549" s="180"/>
      <c r="K549" s="254">
        <f>SUM(K550:K554)</f>
        <v>402680000</v>
      </c>
      <c r="L549" s="178"/>
      <c r="M549" s="179" t="s">
        <v>27</v>
      </c>
      <c r="N549" s="180"/>
      <c r="O549" s="254">
        <f>SUM(O550:O554)</f>
        <v>402680000</v>
      </c>
      <c r="P549" s="251">
        <f t="shared" si="31"/>
        <v>0</v>
      </c>
    </row>
    <row r="550" spans="2:16" ht="15.9" hidden="1" x14ac:dyDescent="0.4">
      <c r="B550" s="208" t="s">
        <v>27</v>
      </c>
      <c r="C550" s="180" t="s">
        <v>176</v>
      </c>
      <c r="D550" s="275">
        <f>D543</f>
        <v>480</v>
      </c>
      <c r="E550" s="179" t="s">
        <v>40</v>
      </c>
      <c r="F550" s="254">
        <v>505000</v>
      </c>
      <c r="G550" s="254">
        <f>ROUNDDOWN(D550*F550,-3)</f>
        <v>242400000</v>
      </c>
      <c r="H550" s="275">
        <f>H543</f>
        <v>480</v>
      </c>
      <c r="I550" s="179" t="s">
        <v>40</v>
      </c>
      <c r="J550" s="254">
        <v>505000</v>
      </c>
      <c r="K550" s="254">
        <f>ROUNDDOWN(H550*J550,-3)</f>
        <v>242400000</v>
      </c>
      <c r="L550" s="275">
        <f>L543</f>
        <v>480</v>
      </c>
      <c r="M550" s="179" t="s">
        <v>40</v>
      </c>
      <c r="N550" s="254">
        <v>505000</v>
      </c>
      <c r="O550" s="254">
        <f>ROUNDDOWN(L550*N550,-3)</f>
        <v>242400000</v>
      </c>
      <c r="P550" s="251">
        <f t="shared" si="31"/>
        <v>0</v>
      </c>
    </row>
    <row r="551" spans="2:16" ht="15.9" hidden="1" x14ac:dyDescent="0.4">
      <c r="B551" s="208" t="s">
        <v>27</v>
      </c>
      <c r="C551" s="180" t="s">
        <v>230</v>
      </c>
      <c r="D551" s="275">
        <f>D543</f>
        <v>480</v>
      </c>
      <c r="E551" s="179" t="s">
        <v>231</v>
      </c>
      <c r="F551" s="254">
        <v>75000</v>
      </c>
      <c r="G551" s="254">
        <f>ROUNDDOWN(D551*F551,-3)</f>
        <v>36000000</v>
      </c>
      <c r="H551" s="275">
        <f>H543</f>
        <v>480</v>
      </c>
      <c r="I551" s="179" t="s">
        <v>231</v>
      </c>
      <c r="J551" s="254">
        <v>75000</v>
      </c>
      <c r="K551" s="254">
        <f>ROUNDDOWN(H551*J551,-3)</f>
        <v>36000000</v>
      </c>
      <c r="L551" s="275">
        <f>L543</f>
        <v>480</v>
      </c>
      <c r="M551" s="179" t="s">
        <v>231</v>
      </c>
      <c r="N551" s="254">
        <v>75000</v>
      </c>
      <c r="O551" s="254">
        <f>ROUNDDOWN(L551*N551,-3)</f>
        <v>36000000</v>
      </c>
      <c r="P551" s="251">
        <f t="shared" si="31"/>
        <v>0</v>
      </c>
    </row>
    <row r="552" spans="2:16" ht="15.9" hidden="1" x14ac:dyDescent="0.4">
      <c r="B552" s="208" t="s">
        <v>27</v>
      </c>
      <c r="C552" s="180" t="s">
        <v>44</v>
      </c>
      <c r="D552" s="275">
        <f>D543</f>
        <v>480</v>
      </c>
      <c r="E552" s="179" t="s">
        <v>40</v>
      </c>
      <c r="F552" s="254">
        <v>50000</v>
      </c>
      <c r="G552" s="254">
        <f>ROUNDDOWN(D552*F552,-3)</f>
        <v>24000000</v>
      </c>
      <c r="H552" s="275">
        <f>H543</f>
        <v>480</v>
      </c>
      <c r="I552" s="179" t="s">
        <v>40</v>
      </c>
      <c r="J552" s="254">
        <v>50000</v>
      </c>
      <c r="K552" s="254">
        <f>ROUNDDOWN(H552*J552,-3)</f>
        <v>24000000</v>
      </c>
      <c r="L552" s="275">
        <f>L543</f>
        <v>480</v>
      </c>
      <c r="M552" s="179" t="s">
        <v>40</v>
      </c>
      <c r="N552" s="254">
        <v>50000</v>
      </c>
      <c r="O552" s="254">
        <f>ROUNDDOWN(L552*N552,-3)</f>
        <v>24000000</v>
      </c>
      <c r="P552" s="251">
        <f t="shared" si="31"/>
        <v>0</v>
      </c>
    </row>
    <row r="553" spans="2:16" ht="15.9" hidden="1" x14ac:dyDescent="0.4">
      <c r="B553" s="208" t="s">
        <v>27</v>
      </c>
      <c r="C553" s="180" t="s">
        <v>232</v>
      </c>
      <c r="D553" s="275">
        <f>D543/24</f>
        <v>20</v>
      </c>
      <c r="E553" s="179" t="s">
        <v>51</v>
      </c>
      <c r="F553" s="254">
        <v>500000</v>
      </c>
      <c r="G553" s="254">
        <f>ROUNDDOWN(D553*F553,-3)</f>
        <v>10000000</v>
      </c>
      <c r="H553" s="275">
        <f>H543/24</f>
        <v>20</v>
      </c>
      <c r="I553" s="179" t="s">
        <v>51</v>
      </c>
      <c r="J553" s="254">
        <v>500000</v>
      </c>
      <c r="K553" s="254">
        <f>ROUNDDOWN(H553*J553,-3)</f>
        <v>10000000</v>
      </c>
      <c r="L553" s="275">
        <f>L543/24</f>
        <v>20</v>
      </c>
      <c r="M553" s="179" t="s">
        <v>51</v>
      </c>
      <c r="N553" s="254">
        <v>500000</v>
      </c>
      <c r="O553" s="254">
        <f>ROUNDDOWN(L553*N553,-3)</f>
        <v>10000000</v>
      </c>
      <c r="P553" s="251">
        <f t="shared" si="31"/>
        <v>0</v>
      </c>
    </row>
    <row r="554" spans="2:16" ht="15.9" hidden="1" x14ac:dyDescent="0.4">
      <c r="B554" s="208"/>
      <c r="C554" s="180" t="s">
        <v>254</v>
      </c>
      <c r="D554" s="178">
        <v>1</v>
      </c>
      <c r="E554" s="179" t="s">
        <v>38</v>
      </c>
      <c r="F554" s="254">
        <v>90280000</v>
      </c>
      <c r="G554" s="254">
        <f>ROUNDDOWN(D554*F554,-3)</f>
        <v>90280000</v>
      </c>
      <c r="H554" s="178">
        <v>1</v>
      </c>
      <c r="I554" s="179" t="s">
        <v>38</v>
      </c>
      <c r="J554" s="254">
        <v>90280000</v>
      </c>
      <c r="K554" s="254">
        <f>ROUNDDOWN(H554*J554,-3)</f>
        <v>90280000</v>
      </c>
      <c r="L554" s="178">
        <v>1</v>
      </c>
      <c r="M554" s="179" t="s">
        <v>38</v>
      </c>
      <c r="N554" s="254">
        <v>90280000</v>
      </c>
      <c r="O554" s="254">
        <f>ROUNDDOWN(L554*N554,-3)</f>
        <v>90280000</v>
      </c>
      <c r="P554" s="251">
        <f t="shared" si="31"/>
        <v>0</v>
      </c>
    </row>
    <row r="555" spans="2:16" ht="15.9" hidden="1" x14ac:dyDescent="0.4">
      <c r="B555" s="208" t="s">
        <v>270</v>
      </c>
      <c r="C555" s="180" t="s">
        <v>271</v>
      </c>
      <c r="D555" s="269">
        <f>D556+D562+D568+D574+D580+D586+D592+D598</f>
        <v>15936</v>
      </c>
      <c r="E555" s="270" t="s">
        <v>171</v>
      </c>
      <c r="F555" s="254">
        <v>0</v>
      </c>
      <c r="G555" s="254">
        <f>G556+G562+G568+G574+G580+G586+G592+G598</f>
        <v>1524624000</v>
      </c>
      <c r="H555" s="269">
        <f>H556+H562+H568+H574+H580+H586+H592+H598</f>
        <v>15936</v>
      </c>
      <c r="I555" s="270" t="s">
        <v>171</v>
      </c>
      <c r="J555" s="254">
        <v>0</v>
      </c>
      <c r="K555" s="254">
        <f>K556+K562+K568+K574+K580+K586+K592+K598</f>
        <v>1524624000</v>
      </c>
      <c r="L555" s="269">
        <f>L556+L562+L568+L574+L580+L586+L592+L598</f>
        <v>15936</v>
      </c>
      <c r="M555" s="270" t="s">
        <v>171</v>
      </c>
      <c r="N555" s="254">
        <v>0</v>
      </c>
      <c r="O555" s="254">
        <f>O556+O562+O568+O574+O580+O586+O592+O598</f>
        <v>1524624000</v>
      </c>
      <c r="P555" s="251">
        <f t="shared" si="31"/>
        <v>0</v>
      </c>
    </row>
    <row r="556" spans="2:16" ht="15.9" hidden="1" x14ac:dyDescent="0.4">
      <c r="B556" s="268" t="s">
        <v>87</v>
      </c>
      <c r="C556" s="180" t="s">
        <v>272</v>
      </c>
      <c r="D556" s="269">
        <f>D557</f>
        <v>7680</v>
      </c>
      <c r="E556" s="270" t="s">
        <v>171</v>
      </c>
      <c r="F556" s="254">
        <v>0</v>
      </c>
      <c r="G556" s="254">
        <f>G557</f>
        <v>734208000</v>
      </c>
      <c r="H556" s="269">
        <f>H557</f>
        <v>7680</v>
      </c>
      <c r="I556" s="270" t="s">
        <v>171</v>
      </c>
      <c r="J556" s="254">
        <v>0</v>
      </c>
      <c r="K556" s="254">
        <f>K557</f>
        <v>734208000</v>
      </c>
      <c r="L556" s="269">
        <f>L557</f>
        <v>7680</v>
      </c>
      <c r="M556" s="270" t="s">
        <v>171</v>
      </c>
      <c r="N556" s="254">
        <v>0</v>
      </c>
      <c r="O556" s="254">
        <f>O557</f>
        <v>734208000</v>
      </c>
      <c r="P556" s="251">
        <f t="shared" si="31"/>
        <v>0</v>
      </c>
    </row>
    <row r="557" spans="2:16" ht="15.9" hidden="1" x14ac:dyDescent="0.4">
      <c r="B557" s="208" t="s">
        <v>34</v>
      </c>
      <c r="C557" s="180" t="s">
        <v>273</v>
      </c>
      <c r="D557" s="269">
        <v>7680</v>
      </c>
      <c r="E557" s="270" t="s">
        <v>171</v>
      </c>
      <c r="F557" s="254">
        <v>0</v>
      </c>
      <c r="G557" s="254">
        <f>G558</f>
        <v>734208000</v>
      </c>
      <c r="H557" s="269">
        <v>7680</v>
      </c>
      <c r="I557" s="270" t="s">
        <v>171</v>
      </c>
      <c r="J557" s="254">
        <v>0</v>
      </c>
      <c r="K557" s="254">
        <f>K558</f>
        <v>734208000</v>
      </c>
      <c r="L557" s="269">
        <v>7680</v>
      </c>
      <c r="M557" s="270" t="s">
        <v>171</v>
      </c>
      <c r="N557" s="254">
        <v>0</v>
      </c>
      <c r="O557" s="254">
        <f>O558</f>
        <v>734208000</v>
      </c>
      <c r="P557" s="251">
        <f t="shared" si="31"/>
        <v>0</v>
      </c>
    </row>
    <row r="558" spans="2:16" ht="15.9" hidden="1" x14ac:dyDescent="0.4">
      <c r="B558" s="208">
        <v>525112</v>
      </c>
      <c r="C558" s="180" t="s">
        <v>97</v>
      </c>
      <c r="D558" s="178"/>
      <c r="E558" s="179" t="s">
        <v>27</v>
      </c>
      <c r="F558" s="180"/>
      <c r="G558" s="254">
        <f>SUM(G559:G561)</f>
        <v>734208000</v>
      </c>
      <c r="H558" s="178"/>
      <c r="I558" s="179" t="s">
        <v>27</v>
      </c>
      <c r="J558" s="180"/>
      <c r="K558" s="254">
        <f>SUM(K559:K561)</f>
        <v>734208000</v>
      </c>
      <c r="L558" s="178"/>
      <c r="M558" s="179" t="s">
        <v>27</v>
      </c>
      <c r="N558" s="180"/>
      <c r="O558" s="254">
        <f>SUM(O559:O561)</f>
        <v>734208000</v>
      </c>
      <c r="P558" s="251">
        <f t="shared" si="31"/>
        <v>0</v>
      </c>
    </row>
    <row r="559" spans="2:16" ht="15.9" hidden="1" x14ac:dyDescent="0.4">
      <c r="B559" s="277"/>
      <c r="C559" s="180" t="s">
        <v>230</v>
      </c>
      <c r="D559" s="275">
        <f>D557</f>
        <v>7680</v>
      </c>
      <c r="E559" s="179" t="s">
        <v>231</v>
      </c>
      <c r="F559" s="254">
        <v>75000</v>
      </c>
      <c r="G559" s="254">
        <f>ROUNDDOWN(D559*F559,-3)</f>
        <v>576000000</v>
      </c>
      <c r="H559" s="275">
        <f>H557</f>
        <v>7680</v>
      </c>
      <c r="I559" s="179" t="s">
        <v>231</v>
      </c>
      <c r="J559" s="254">
        <v>75000</v>
      </c>
      <c r="K559" s="254">
        <f>ROUNDDOWN(H559*J559,-3)</f>
        <v>576000000</v>
      </c>
      <c r="L559" s="275">
        <f>L557</f>
        <v>7680</v>
      </c>
      <c r="M559" s="179" t="s">
        <v>231</v>
      </c>
      <c r="N559" s="254">
        <v>75000</v>
      </c>
      <c r="O559" s="254">
        <f>ROUNDDOWN(L559*N559,-3)</f>
        <v>576000000</v>
      </c>
      <c r="P559" s="251">
        <f t="shared" si="31"/>
        <v>0</v>
      </c>
    </row>
    <row r="560" spans="2:16" ht="15.9" hidden="1" x14ac:dyDescent="0.4">
      <c r="B560" s="208"/>
      <c r="C560" s="180" t="s">
        <v>232</v>
      </c>
      <c r="D560" s="278">
        <f>D559/25</f>
        <v>307.2</v>
      </c>
      <c r="E560" s="179" t="s">
        <v>51</v>
      </c>
      <c r="F560" s="254">
        <v>140000</v>
      </c>
      <c r="G560" s="254">
        <f>ROUNDDOWN(D560*F560,-3)</f>
        <v>43008000</v>
      </c>
      <c r="H560" s="278">
        <f>H559/25</f>
        <v>307.2</v>
      </c>
      <c r="I560" s="179" t="s">
        <v>51</v>
      </c>
      <c r="J560" s="254">
        <v>140000</v>
      </c>
      <c r="K560" s="254">
        <f>ROUNDDOWN(H560*J560,-3)</f>
        <v>43008000</v>
      </c>
      <c r="L560" s="278">
        <f>L559/25</f>
        <v>307.2</v>
      </c>
      <c r="M560" s="179" t="s">
        <v>51</v>
      </c>
      <c r="N560" s="254">
        <v>140000</v>
      </c>
      <c r="O560" s="254">
        <f>ROUNDDOWN(L560*N560,-3)</f>
        <v>43008000</v>
      </c>
      <c r="P560" s="251">
        <f t="shared" si="31"/>
        <v>0</v>
      </c>
    </row>
    <row r="561" spans="2:16" ht="15.9" hidden="1" x14ac:dyDescent="0.4">
      <c r="B561" s="208" t="s">
        <v>27</v>
      </c>
      <c r="C561" s="180" t="s">
        <v>274</v>
      </c>
      <c r="D561" s="275">
        <f>D559</f>
        <v>7680</v>
      </c>
      <c r="E561" s="179" t="s">
        <v>40</v>
      </c>
      <c r="F561" s="254">
        <v>15000</v>
      </c>
      <c r="G561" s="254">
        <f>ROUNDDOWN(D561*F561,-3)</f>
        <v>115200000</v>
      </c>
      <c r="H561" s="275">
        <f>H559</f>
        <v>7680</v>
      </c>
      <c r="I561" s="179" t="s">
        <v>40</v>
      </c>
      <c r="J561" s="254">
        <v>15000</v>
      </c>
      <c r="K561" s="254">
        <f>ROUNDDOWN(H561*J561,-3)</f>
        <v>115200000</v>
      </c>
      <c r="L561" s="275">
        <f>L559</f>
        <v>7680</v>
      </c>
      <c r="M561" s="179" t="s">
        <v>40</v>
      </c>
      <c r="N561" s="254">
        <v>15000</v>
      </c>
      <c r="O561" s="254">
        <f>ROUNDDOWN(L561*N561,-3)</f>
        <v>115200000</v>
      </c>
      <c r="P561" s="251">
        <f t="shared" si="31"/>
        <v>0</v>
      </c>
    </row>
    <row r="562" spans="2:16" ht="15.9" hidden="1" x14ac:dyDescent="0.4">
      <c r="B562" s="268" t="s">
        <v>164</v>
      </c>
      <c r="C562" s="180" t="s">
        <v>275</v>
      </c>
      <c r="D562" s="269">
        <f>D563</f>
        <v>3360</v>
      </c>
      <c r="E562" s="270" t="s">
        <v>171</v>
      </c>
      <c r="F562" s="254">
        <v>0</v>
      </c>
      <c r="G562" s="254">
        <f>G563</f>
        <v>321216000</v>
      </c>
      <c r="H562" s="269">
        <f>H563</f>
        <v>3360</v>
      </c>
      <c r="I562" s="270" t="s">
        <v>171</v>
      </c>
      <c r="J562" s="254">
        <v>0</v>
      </c>
      <c r="K562" s="254">
        <f>K563</f>
        <v>321216000</v>
      </c>
      <c r="L562" s="269">
        <f>L563</f>
        <v>3360</v>
      </c>
      <c r="M562" s="270" t="s">
        <v>171</v>
      </c>
      <c r="N562" s="254">
        <v>0</v>
      </c>
      <c r="O562" s="254">
        <f>O563</f>
        <v>321216000</v>
      </c>
      <c r="P562" s="251">
        <f t="shared" si="31"/>
        <v>0</v>
      </c>
    </row>
    <row r="563" spans="2:16" ht="15.9" hidden="1" x14ac:dyDescent="0.4">
      <c r="B563" s="208" t="s">
        <v>34</v>
      </c>
      <c r="C563" s="180" t="s">
        <v>276</v>
      </c>
      <c r="D563" s="269">
        <v>3360</v>
      </c>
      <c r="E563" s="270" t="s">
        <v>171</v>
      </c>
      <c r="F563" s="254">
        <v>0</v>
      </c>
      <c r="G563" s="254">
        <f>G564</f>
        <v>321216000</v>
      </c>
      <c r="H563" s="269">
        <v>3360</v>
      </c>
      <c r="I563" s="270" t="s">
        <v>171</v>
      </c>
      <c r="J563" s="254">
        <v>0</v>
      </c>
      <c r="K563" s="254">
        <f>K564</f>
        <v>321216000</v>
      </c>
      <c r="L563" s="269">
        <v>3360</v>
      </c>
      <c r="M563" s="270" t="s">
        <v>171</v>
      </c>
      <c r="N563" s="254">
        <v>0</v>
      </c>
      <c r="O563" s="254">
        <f>O564</f>
        <v>321216000</v>
      </c>
      <c r="P563" s="251">
        <f t="shared" si="31"/>
        <v>0</v>
      </c>
    </row>
    <row r="564" spans="2:16" ht="15.9" hidden="1" x14ac:dyDescent="0.4">
      <c r="B564" s="208">
        <v>525112</v>
      </c>
      <c r="C564" s="180" t="s">
        <v>97</v>
      </c>
      <c r="D564" s="178"/>
      <c r="E564" s="179" t="s">
        <v>27</v>
      </c>
      <c r="F564" s="180"/>
      <c r="G564" s="254">
        <f>SUM(G565:G567)</f>
        <v>321216000</v>
      </c>
      <c r="H564" s="178"/>
      <c r="I564" s="179" t="s">
        <v>27</v>
      </c>
      <c r="J564" s="180"/>
      <c r="K564" s="254">
        <f>SUM(K565:K567)</f>
        <v>321216000</v>
      </c>
      <c r="L564" s="178"/>
      <c r="M564" s="179" t="s">
        <v>27</v>
      </c>
      <c r="N564" s="180"/>
      <c r="O564" s="254">
        <f>SUM(O565:O567)</f>
        <v>321216000</v>
      </c>
      <c r="P564" s="251">
        <f t="shared" si="31"/>
        <v>0</v>
      </c>
    </row>
    <row r="565" spans="2:16" ht="15.9" hidden="1" x14ac:dyDescent="0.4">
      <c r="B565" s="208" t="s">
        <v>27</v>
      </c>
      <c r="C565" s="180" t="s">
        <v>230</v>
      </c>
      <c r="D565" s="275">
        <f>D563</f>
        <v>3360</v>
      </c>
      <c r="E565" s="179" t="s">
        <v>231</v>
      </c>
      <c r="F565" s="254">
        <v>75000</v>
      </c>
      <c r="G565" s="254">
        <f>ROUNDDOWN(D565*F565,-3)</f>
        <v>252000000</v>
      </c>
      <c r="H565" s="275">
        <f>H563</f>
        <v>3360</v>
      </c>
      <c r="I565" s="179" t="s">
        <v>231</v>
      </c>
      <c r="J565" s="254">
        <v>75000</v>
      </c>
      <c r="K565" s="254">
        <f>ROUNDDOWN(H565*J565,-3)</f>
        <v>252000000</v>
      </c>
      <c r="L565" s="275">
        <f>L563</f>
        <v>3360</v>
      </c>
      <c r="M565" s="179" t="s">
        <v>231</v>
      </c>
      <c r="N565" s="254">
        <v>75000</v>
      </c>
      <c r="O565" s="254">
        <f>ROUNDDOWN(L565*N565,-3)</f>
        <v>252000000</v>
      </c>
      <c r="P565" s="251">
        <f t="shared" si="31"/>
        <v>0</v>
      </c>
    </row>
    <row r="566" spans="2:16" ht="15.9" hidden="1" x14ac:dyDescent="0.4">
      <c r="B566" s="208" t="s">
        <v>27</v>
      </c>
      <c r="C566" s="180" t="s">
        <v>232</v>
      </c>
      <c r="D566" s="278">
        <f>D565/25</f>
        <v>134.4</v>
      </c>
      <c r="E566" s="179" t="s">
        <v>51</v>
      </c>
      <c r="F566" s="254">
        <v>140000</v>
      </c>
      <c r="G566" s="254">
        <f>ROUNDDOWN(D566*F566,-3)</f>
        <v>18816000</v>
      </c>
      <c r="H566" s="278">
        <f>H565/25</f>
        <v>134.4</v>
      </c>
      <c r="I566" s="179" t="s">
        <v>51</v>
      </c>
      <c r="J566" s="254">
        <v>140000</v>
      </c>
      <c r="K566" s="254">
        <f>ROUNDDOWN(H566*J566,-3)</f>
        <v>18816000</v>
      </c>
      <c r="L566" s="278">
        <f>L565/25</f>
        <v>134.4</v>
      </c>
      <c r="M566" s="179" t="s">
        <v>51</v>
      </c>
      <c r="N566" s="254">
        <v>140000</v>
      </c>
      <c r="O566" s="254">
        <f>ROUNDDOWN(L566*N566,-3)</f>
        <v>18816000</v>
      </c>
      <c r="P566" s="251">
        <f t="shared" si="31"/>
        <v>0</v>
      </c>
    </row>
    <row r="567" spans="2:16" ht="15.9" hidden="1" x14ac:dyDescent="0.4">
      <c r="B567" s="208" t="s">
        <v>27</v>
      </c>
      <c r="C567" s="180" t="s">
        <v>274</v>
      </c>
      <c r="D567" s="275">
        <f>D565</f>
        <v>3360</v>
      </c>
      <c r="E567" s="179" t="s">
        <v>40</v>
      </c>
      <c r="F567" s="254">
        <v>15000</v>
      </c>
      <c r="G567" s="254">
        <f>ROUNDDOWN(D567*F567,-3)</f>
        <v>50400000</v>
      </c>
      <c r="H567" s="275">
        <f>H565</f>
        <v>3360</v>
      </c>
      <c r="I567" s="179" t="s">
        <v>40</v>
      </c>
      <c r="J567" s="254">
        <v>15000</v>
      </c>
      <c r="K567" s="254">
        <f>ROUNDDOWN(H567*J567,-3)</f>
        <v>50400000</v>
      </c>
      <c r="L567" s="275">
        <f>L565</f>
        <v>3360</v>
      </c>
      <c r="M567" s="179" t="s">
        <v>40</v>
      </c>
      <c r="N567" s="254">
        <v>15000</v>
      </c>
      <c r="O567" s="254">
        <f>ROUNDDOWN(L567*N567,-3)</f>
        <v>50400000</v>
      </c>
      <c r="P567" s="251">
        <f t="shared" si="31"/>
        <v>0</v>
      </c>
    </row>
    <row r="568" spans="2:16" ht="15.9" hidden="1" x14ac:dyDescent="0.4">
      <c r="B568" s="268" t="s">
        <v>183</v>
      </c>
      <c r="C568" s="180" t="s">
        <v>277</v>
      </c>
      <c r="D568" s="269">
        <f>D569</f>
        <v>48</v>
      </c>
      <c r="E568" s="270" t="s">
        <v>171</v>
      </c>
      <c r="F568" s="254">
        <v>0</v>
      </c>
      <c r="G568" s="254">
        <f>G569</f>
        <v>4600000</v>
      </c>
      <c r="H568" s="269">
        <f>H569</f>
        <v>48</v>
      </c>
      <c r="I568" s="270" t="s">
        <v>171</v>
      </c>
      <c r="J568" s="254">
        <v>0</v>
      </c>
      <c r="K568" s="254">
        <f>K569</f>
        <v>4600000</v>
      </c>
      <c r="L568" s="269">
        <f>L569</f>
        <v>48</v>
      </c>
      <c r="M568" s="270" t="s">
        <v>171</v>
      </c>
      <c r="N568" s="254">
        <v>0</v>
      </c>
      <c r="O568" s="254">
        <f>O569</f>
        <v>4600000</v>
      </c>
      <c r="P568" s="251">
        <f t="shared" si="31"/>
        <v>0</v>
      </c>
    </row>
    <row r="569" spans="2:16" ht="29.15" hidden="1" x14ac:dyDescent="0.4">
      <c r="B569" s="208" t="s">
        <v>34</v>
      </c>
      <c r="C569" s="180" t="s">
        <v>278</v>
      </c>
      <c r="D569" s="269">
        <v>48</v>
      </c>
      <c r="E569" s="270" t="s">
        <v>171</v>
      </c>
      <c r="F569" s="254">
        <v>0</v>
      </c>
      <c r="G569" s="254">
        <f>G570</f>
        <v>4600000</v>
      </c>
      <c r="H569" s="269">
        <v>48</v>
      </c>
      <c r="I569" s="270" t="s">
        <v>171</v>
      </c>
      <c r="J569" s="254">
        <v>0</v>
      </c>
      <c r="K569" s="254">
        <f>K570</f>
        <v>4600000</v>
      </c>
      <c r="L569" s="269">
        <v>48</v>
      </c>
      <c r="M569" s="270" t="s">
        <v>171</v>
      </c>
      <c r="N569" s="254">
        <v>0</v>
      </c>
      <c r="O569" s="254">
        <f>O570</f>
        <v>4600000</v>
      </c>
      <c r="P569" s="251">
        <f t="shared" si="31"/>
        <v>0</v>
      </c>
    </row>
    <row r="570" spans="2:16" ht="15.9" hidden="1" x14ac:dyDescent="0.4">
      <c r="B570" s="208">
        <v>525112</v>
      </c>
      <c r="C570" s="180" t="s">
        <v>97</v>
      </c>
      <c r="D570" s="178"/>
      <c r="E570" s="179" t="s">
        <v>27</v>
      </c>
      <c r="F570" s="180"/>
      <c r="G570" s="254">
        <f>SUM(G571:G573)</f>
        <v>4600000</v>
      </c>
      <c r="H570" s="178"/>
      <c r="I570" s="179" t="s">
        <v>27</v>
      </c>
      <c r="J570" s="180"/>
      <c r="K570" s="254">
        <f>SUM(K571:K573)</f>
        <v>4600000</v>
      </c>
      <c r="L570" s="178"/>
      <c r="M570" s="179" t="s">
        <v>27</v>
      </c>
      <c r="N570" s="180"/>
      <c r="O570" s="254">
        <f>SUM(O571:O573)</f>
        <v>4600000</v>
      </c>
      <c r="P570" s="251">
        <f t="shared" si="31"/>
        <v>0</v>
      </c>
    </row>
    <row r="571" spans="2:16" ht="15.9" hidden="1" x14ac:dyDescent="0.4">
      <c r="B571" s="208" t="s">
        <v>27</v>
      </c>
      <c r="C571" s="180" t="s">
        <v>230</v>
      </c>
      <c r="D571" s="275">
        <f>D569</f>
        <v>48</v>
      </c>
      <c r="E571" s="179" t="s">
        <v>231</v>
      </c>
      <c r="F571" s="254">
        <v>75000</v>
      </c>
      <c r="G571" s="254">
        <f>ROUNDDOWN(D571*F571,-3)</f>
        <v>3600000</v>
      </c>
      <c r="H571" s="275">
        <f>H569</f>
        <v>48</v>
      </c>
      <c r="I571" s="179" t="s">
        <v>231</v>
      </c>
      <c r="J571" s="254">
        <v>75000</v>
      </c>
      <c r="K571" s="254">
        <f>ROUNDDOWN(H571*J571,-3)</f>
        <v>3600000</v>
      </c>
      <c r="L571" s="275">
        <f>L569</f>
        <v>48</v>
      </c>
      <c r="M571" s="179" t="s">
        <v>231</v>
      </c>
      <c r="N571" s="254">
        <v>75000</v>
      </c>
      <c r="O571" s="254">
        <f>ROUNDDOWN(L571*N571,-3)</f>
        <v>3600000</v>
      </c>
      <c r="P571" s="251">
        <f t="shared" si="31"/>
        <v>0</v>
      </c>
    </row>
    <row r="572" spans="2:16" ht="15.9" hidden="1" x14ac:dyDescent="0.4">
      <c r="B572" s="208" t="s">
        <v>27</v>
      </c>
      <c r="C572" s="180" t="s">
        <v>232</v>
      </c>
      <c r="D572" s="278">
        <v>2</v>
      </c>
      <c r="E572" s="179" t="s">
        <v>51</v>
      </c>
      <c r="F572" s="254">
        <v>140000</v>
      </c>
      <c r="G572" s="254">
        <f>ROUNDDOWN(D572*F572,-3)</f>
        <v>280000</v>
      </c>
      <c r="H572" s="278">
        <v>2</v>
      </c>
      <c r="I572" s="179" t="s">
        <v>51</v>
      </c>
      <c r="J572" s="254">
        <v>140000</v>
      </c>
      <c r="K572" s="254">
        <f>ROUNDDOWN(H572*J572,-3)</f>
        <v>280000</v>
      </c>
      <c r="L572" s="278">
        <v>2</v>
      </c>
      <c r="M572" s="179" t="s">
        <v>51</v>
      </c>
      <c r="N572" s="254">
        <v>140000</v>
      </c>
      <c r="O572" s="254">
        <f>ROUNDDOWN(L572*N572,-3)</f>
        <v>280000</v>
      </c>
      <c r="P572" s="251">
        <f t="shared" si="31"/>
        <v>0</v>
      </c>
    </row>
    <row r="573" spans="2:16" ht="15.9" hidden="1" x14ac:dyDescent="0.4">
      <c r="B573" s="208" t="s">
        <v>27</v>
      </c>
      <c r="C573" s="180" t="s">
        <v>274</v>
      </c>
      <c r="D573" s="275">
        <f>D571</f>
        <v>48</v>
      </c>
      <c r="E573" s="179" t="s">
        <v>40</v>
      </c>
      <c r="F573" s="254">
        <v>15000</v>
      </c>
      <c r="G573" s="254">
        <f>ROUNDDOWN(D573*F573,-3)</f>
        <v>720000</v>
      </c>
      <c r="H573" s="275">
        <f>H571</f>
        <v>48</v>
      </c>
      <c r="I573" s="179" t="s">
        <v>40</v>
      </c>
      <c r="J573" s="254">
        <v>15000</v>
      </c>
      <c r="K573" s="254">
        <f>ROUNDDOWN(H573*J573,-3)</f>
        <v>720000</v>
      </c>
      <c r="L573" s="275">
        <f>L571</f>
        <v>48</v>
      </c>
      <c r="M573" s="179" t="s">
        <v>40</v>
      </c>
      <c r="N573" s="254">
        <v>15000</v>
      </c>
      <c r="O573" s="254">
        <f>ROUNDDOWN(L573*N573,-3)</f>
        <v>720000</v>
      </c>
      <c r="P573" s="251">
        <f t="shared" si="31"/>
        <v>0</v>
      </c>
    </row>
    <row r="574" spans="2:16" ht="15.9" hidden="1" x14ac:dyDescent="0.4">
      <c r="B574" s="268" t="s">
        <v>186</v>
      </c>
      <c r="C574" s="180" t="s">
        <v>279</v>
      </c>
      <c r="D574" s="269">
        <f>D575</f>
        <v>1008</v>
      </c>
      <c r="E574" s="270" t="s">
        <v>171</v>
      </c>
      <c r="F574" s="254">
        <v>0</v>
      </c>
      <c r="G574" s="254">
        <f>G575</f>
        <v>96600000</v>
      </c>
      <c r="H574" s="269">
        <f>H575</f>
        <v>1008</v>
      </c>
      <c r="I574" s="270" t="s">
        <v>171</v>
      </c>
      <c r="J574" s="254">
        <v>0</v>
      </c>
      <c r="K574" s="254">
        <f>K575</f>
        <v>96600000</v>
      </c>
      <c r="L574" s="269">
        <f>L575</f>
        <v>1008</v>
      </c>
      <c r="M574" s="270" t="s">
        <v>171</v>
      </c>
      <c r="N574" s="254">
        <v>0</v>
      </c>
      <c r="O574" s="254">
        <f>O575</f>
        <v>96600000</v>
      </c>
      <c r="P574" s="251">
        <f t="shared" si="31"/>
        <v>0</v>
      </c>
    </row>
    <row r="575" spans="2:16" ht="29.15" hidden="1" x14ac:dyDescent="0.4">
      <c r="B575" s="208" t="s">
        <v>34</v>
      </c>
      <c r="C575" s="180" t="s">
        <v>280</v>
      </c>
      <c r="D575" s="269">
        <v>1008</v>
      </c>
      <c r="E575" s="270" t="s">
        <v>171</v>
      </c>
      <c r="F575" s="254">
        <v>0</v>
      </c>
      <c r="G575" s="254">
        <f>G576</f>
        <v>96600000</v>
      </c>
      <c r="H575" s="269">
        <v>1008</v>
      </c>
      <c r="I575" s="270" t="s">
        <v>171</v>
      </c>
      <c r="J575" s="254">
        <v>0</v>
      </c>
      <c r="K575" s="254">
        <f>K576</f>
        <v>96600000</v>
      </c>
      <c r="L575" s="269">
        <v>1008</v>
      </c>
      <c r="M575" s="270" t="s">
        <v>171</v>
      </c>
      <c r="N575" s="254">
        <v>0</v>
      </c>
      <c r="O575" s="254">
        <f>O576</f>
        <v>96600000</v>
      </c>
      <c r="P575" s="251">
        <f t="shared" si="31"/>
        <v>0</v>
      </c>
    </row>
    <row r="576" spans="2:16" ht="15.9" hidden="1" x14ac:dyDescent="0.4">
      <c r="B576" s="208">
        <v>525112</v>
      </c>
      <c r="C576" s="180" t="s">
        <v>97</v>
      </c>
      <c r="D576" s="178"/>
      <c r="E576" s="179" t="s">
        <v>27</v>
      </c>
      <c r="F576" s="180"/>
      <c r="G576" s="254">
        <f>SUM(G577:G579)</f>
        <v>96600000</v>
      </c>
      <c r="H576" s="178"/>
      <c r="I576" s="179" t="s">
        <v>27</v>
      </c>
      <c r="J576" s="180"/>
      <c r="K576" s="254">
        <f>SUM(K577:K579)</f>
        <v>96600000</v>
      </c>
      <c r="L576" s="178"/>
      <c r="M576" s="179" t="s">
        <v>27</v>
      </c>
      <c r="N576" s="180"/>
      <c r="O576" s="254">
        <f>SUM(O577:O579)</f>
        <v>96600000</v>
      </c>
      <c r="P576" s="251">
        <f t="shared" si="31"/>
        <v>0</v>
      </c>
    </row>
    <row r="577" spans="2:16" ht="15.9" hidden="1" x14ac:dyDescent="0.4">
      <c r="B577" s="208" t="s">
        <v>27</v>
      </c>
      <c r="C577" s="180" t="s">
        <v>230</v>
      </c>
      <c r="D577" s="275">
        <f>D575</f>
        <v>1008</v>
      </c>
      <c r="E577" s="179" t="s">
        <v>231</v>
      </c>
      <c r="F577" s="254">
        <v>75000</v>
      </c>
      <c r="G577" s="254">
        <f>ROUNDDOWN(D577*F577,-3)</f>
        <v>75600000</v>
      </c>
      <c r="H577" s="275">
        <f>H575</f>
        <v>1008</v>
      </c>
      <c r="I577" s="179" t="s">
        <v>231</v>
      </c>
      <c r="J577" s="254">
        <v>75000</v>
      </c>
      <c r="K577" s="254">
        <f>ROUNDDOWN(H577*J577,-3)</f>
        <v>75600000</v>
      </c>
      <c r="L577" s="275">
        <f>L575</f>
        <v>1008</v>
      </c>
      <c r="M577" s="179" t="s">
        <v>231</v>
      </c>
      <c r="N577" s="254">
        <v>75000</v>
      </c>
      <c r="O577" s="254">
        <f>ROUNDDOWN(L577*N577,-3)</f>
        <v>75600000</v>
      </c>
      <c r="P577" s="251">
        <f t="shared" si="31"/>
        <v>0</v>
      </c>
    </row>
    <row r="578" spans="2:16" ht="15.9" hidden="1" x14ac:dyDescent="0.4">
      <c r="B578" s="208" t="s">
        <v>27</v>
      </c>
      <c r="C578" s="180" t="s">
        <v>232</v>
      </c>
      <c r="D578" s="278">
        <v>42</v>
      </c>
      <c r="E578" s="179" t="s">
        <v>51</v>
      </c>
      <c r="F578" s="254">
        <v>140000</v>
      </c>
      <c r="G578" s="254">
        <f>ROUNDDOWN(D578*F578,-3)</f>
        <v>5880000</v>
      </c>
      <c r="H578" s="278">
        <v>42</v>
      </c>
      <c r="I578" s="179" t="s">
        <v>51</v>
      </c>
      <c r="J578" s="254">
        <v>140000</v>
      </c>
      <c r="K578" s="254">
        <f>ROUNDDOWN(H578*J578,-3)</f>
        <v>5880000</v>
      </c>
      <c r="L578" s="278">
        <v>42</v>
      </c>
      <c r="M578" s="179" t="s">
        <v>51</v>
      </c>
      <c r="N578" s="254">
        <v>140000</v>
      </c>
      <c r="O578" s="254">
        <f>ROUNDDOWN(L578*N578,-3)</f>
        <v>5880000</v>
      </c>
      <c r="P578" s="251">
        <f t="shared" si="31"/>
        <v>0</v>
      </c>
    </row>
    <row r="579" spans="2:16" ht="15.9" hidden="1" x14ac:dyDescent="0.4">
      <c r="B579" s="208" t="s">
        <v>27</v>
      </c>
      <c r="C579" s="180" t="s">
        <v>274</v>
      </c>
      <c r="D579" s="275">
        <f>D577</f>
        <v>1008</v>
      </c>
      <c r="E579" s="179" t="s">
        <v>40</v>
      </c>
      <c r="F579" s="254">
        <v>15000</v>
      </c>
      <c r="G579" s="254">
        <f>ROUNDDOWN(D579*F579,-3)</f>
        <v>15120000</v>
      </c>
      <c r="H579" s="275">
        <f>H577</f>
        <v>1008</v>
      </c>
      <c r="I579" s="179" t="s">
        <v>40</v>
      </c>
      <c r="J579" s="254">
        <v>15000</v>
      </c>
      <c r="K579" s="254">
        <f>ROUNDDOWN(H579*J579,-3)</f>
        <v>15120000</v>
      </c>
      <c r="L579" s="275">
        <f>L577</f>
        <v>1008</v>
      </c>
      <c r="M579" s="179" t="s">
        <v>40</v>
      </c>
      <c r="N579" s="254">
        <v>15000</v>
      </c>
      <c r="O579" s="254">
        <f>ROUNDDOWN(L579*N579,-3)</f>
        <v>15120000</v>
      </c>
      <c r="P579" s="251">
        <f t="shared" si="31"/>
        <v>0</v>
      </c>
    </row>
    <row r="580" spans="2:16" ht="15.9" hidden="1" x14ac:dyDescent="0.4">
      <c r="B580" s="268" t="s">
        <v>281</v>
      </c>
      <c r="C580" s="180" t="s">
        <v>282</v>
      </c>
      <c r="D580" s="269">
        <f>D581</f>
        <v>48</v>
      </c>
      <c r="E580" s="270" t="s">
        <v>171</v>
      </c>
      <c r="F580" s="254">
        <v>0</v>
      </c>
      <c r="G580" s="254">
        <f>G581</f>
        <v>4600000</v>
      </c>
      <c r="H580" s="269">
        <f>H581</f>
        <v>48</v>
      </c>
      <c r="I580" s="270" t="s">
        <v>171</v>
      </c>
      <c r="J580" s="254">
        <v>0</v>
      </c>
      <c r="K580" s="254">
        <f>K581</f>
        <v>4600000</v>
      </c>
      <c r="L580" s="269">
        <f>L581</f>
        <v>48</v>
      </c>
      <c r="M580" s="270" t="s">
        <v>171</v>
      </c>
      <c r="N580" s="254">
        <v>0</v>
      </c>
      <c r="O580" s="254">
        <f>O581</f>
        <v>4600000</v>
      </c>
      <c r="P580" s="251">
        <f t="shared" si="31"/>
        <v>0</v>
      </c>
    </row>
    <row r="581" spans="2:16" ht="29.15" hidden="1" x14ac:dyDescent="0.4">
      <c r="B581" s="208" t="s">
        <v>34</v>
      </c>
      <c r="C581" s="180" t="s">
        <v>283</v>
      </c>
      <c r="D581" s="269">
        <v>48</v>
      </c>
      <c r="E581" s="270" t="s">
        <v>171</v>
      </c>
      <c r="F581" s="254">
        <v>0</v>
      </c>
      <c r="G581" s="254">
        <f>G582</f>
        <v>4600000</v>
      </c>
      <c r="H581" s="269">
        <v>48</v>
      </c>
      <c r="I581" s="270" t="s">
        <v>171</v>
      </c>
      <c r="J581" s="254">
        <v>0</v>
      </c>
      <c r="K581" s="254">
        <f>K582</f>
        <v>4600000</v>
      </c>
      <c r="L581" s="269">
        <v>48</v>
      </c>
      <c r="M581" s="270" t="s">
        <v>171</v>
      </c>
      <c r="N581" s="254">
        <v>0</v>
      </c>
      <c r="O581" s="254">
        <f>O582</f>
        <v>4600000</v>
      </c>
      <c r="P581" s="251">
        <f t="shared" si="31"/>
        <v>0</v>
      </c>
    </row>
    <row r="582" spans="2:16" ht="15.9" hidden="1" x14ac:dyDescent="0.4">
      <c r="B582" s="208">
        <v>525112</v>
      </c>
      <c r="C582" s="180" t="s">
        <v>97</v>
      </c>
      <c r="D582" s="178"/>
      <c r="E582" s="179" t="s">
        <v>27</v>
      </c>
      <c r="F582" s="180"/>
      <c r="G582" s="254">
        <f>SUM(G583:G585)</f>
        <v>4600000</v>
      </c>
      <c r="H582" s="178"/>
      <c r="I582" s="179" t="s">
        <v>27</v>
      </c>
      <c r="J582" s="180"/>
      <c r="K582" s="254">
        <f>SUM(K583:K585)</f>
        <v>4600000</v>
      </c>
      <c r="L582" s="178"/>
      <c r="M582" s="179" t="s">
        <v>27</v>
      </c>
      <c r="N582" s="180"/>
      <c r="O582" s="254">
        <f>SUM(O583:O585)</f>
        <v>4600000</v>
      </c>
      <c r="P582" s="251">
        <f t="shared" si="31"/>
        <v>0</v>
      </c>
    </row>
    <row r="583" spans="2:16" ht="15.9" hidden="1" x14ac:dyDescent="0.4">
      <c r="B583" s="208" t="s">
        <v>27</v>
      </c>
      <c r="C583" s="180" t="s">
        <v>230</v>
      </c>
      <c r="D583" s="275">
        <f>D581</f>
        <v>48</v>
      </c>
      <c r="E583" s="179" t="s">
        <v>231</v>
      </c>
      <c r="F583" s="254">
        <v>75000</v>
      </c>
      <c r="G583" s="254">
        <f>ROUNDDOWN(D583*F583,-3)</f>
        <v>3600000</v>
      </c>
      <c r="H583" s="275">
        <f>H581</f>
        <v>48</v>
      </c>
      <c r="I583" s="179" t="s">
        <v>231</v>
      </c>
      <c r="J583" s="254">
        <v>75000</v>
      </c>
      <c r="K583" s="254">
        <f>ROUNDDOWN(H583*J583,-3)</f>
        <v>3600000</v>
      </c>
      <c r="L583" s="275">
        <f>L581</f>
        <v>48</v>
      </c>
      <c r="M583" s="179" t="s">
        <v>231</v>
      </c>
      <c r="N583" s="254">
        <v>75000</v>
      </c>
      <c r="O583" s="254">
        <f>ROUNDDOWN(L583*N583,-3)</f>
        <v>3600000</v>
      </c>
      <c r="P583" s="251">
        <f t="shared" si="31"/>
        <v>0</v>
      </c>
    </row>
    <row r="584" spans="2:16" ht="15.9" hidden="1" x14ac:dyDescent="0.4">
      <c r="B584" s="208" t="s">
        <v>27</v>
      </c>
      <c r="C584" s="180" t="s">
        <v>232</v>
      </c>
      <c r="D584" s="278">
        <v>2</v>
      </c>
      <c r="E584" s="179" t="s">
        <v>51</v>
      </c>
      <c r="F584" s="254">
        <v>140000</v>
      </c>
      <c r="G584" s="254">
        <f>ROUNDDOWN(D584*F584,-3)</f>
        <v>280000</v>
      </c>
      <c r="H584" s="278">
        <v>2</v>
      </c>
      <c r="I584" s="179" t="s">
        <v>51</v>
      </c>
      <c r="J584" s="254">
        <v>140000</v>
      </c>
      <c r="K584" s="254">
        <f>ROUNDDOWN(H584*J584,-3)</f>
        <v>280000</v>
      </c>
      <c r="L584" s="278">
        <v>2</v>
      </c>
      <c r="M584" s="179" t="s">
        <v>51</v>
      </c>
      <c r="N584" s="254">
        <v>140000</v>
      </c>
      <c r="O584" s="254">
        <f>ROUNDDOWN(L584*N584,-3)</f>
        <v>280000</v>
      </c>
      <c r="P584" s="251">
        <f t="shared" si="31"/>
        <v>0</v>
      </c>
    </row>
    <row r="585" spans="2:16" ht="15.9" hidden="1" x14ac:dyDescent="0.4">
      <c r="B585" s="208" t="s">
        <v>27</v>
      </c>
      <c r="C585" s="180" t="s">
        <v>274</v>
      </c>
      <c r="D585" s="275">
        <f>D583</f>
        <v>48</v>
      </c>
      <c r="E585" s="179" t="s">
        <v>40</v>
      </c>
      <c r="F585" s="254">
        <v>15000</v>
      </c>
      <c r="G585" s="254">
        <f>ROUNDDOWN(D585*F585,-3)</f>
        <v>720000</v>
      </c>
      <c r="H585" s="275">
        <f>H583</f>
        <v>48</v>
      </c>
      <c r="I585" s="179" t="s">
        <v>40</v>
      </c>
      <c r="J585" s="254">
        <v>15000</v>
      </c>
      <c r="K585" s="254">
        <f>ROUNDDOWN(H585*J585,-3)</f>
        <v>720000</v>
      </c>
      <c r="L585" s="275">
        <f>L583</f>
        <v>48</v>
      </c>
      <c r="M585" s="179" t="s">
        <v>40</v>
      </c>
      <c r="N585" s="254">
        <v>15000</v>
      </c>
      <c r="O585" s="254">
        <f>ROUNDDOWN(L585*N585,-3)</f>
        <v>720000</v>
      </c>
      <c r="P585" s="251">
        <f t="shared" ref="P585:P648" si="32">K585-O585</f>
        <v>0</v>
      </c>
    </row>
    <row r="586" spans="2:16" ht="15.9" hidden="1" x14ac:dyDescent="0.4">
      <c r="B586" s="268" t="s">
        <v>189</v>
      </c>
      <c r="C586" s="180" t="s">
        <v>284</v>
      </c>
      <c r="D586" s="269">
        <f>D587</f>
        <v>48</v>
      </c>
      <c r="E586" s="270" t="s">
        <v>171</v>
      </c>
      <c r="F586" s="254">
        <v>0</v>
      </c>
      <c r="G586" s="254">
        <f>G587</f>
        <v>4600000</v>
      </c>
      <c r="H586" s="269">
        <f>H587</f>
        <v>48</v>
      </c>
      <c r="I586" s="270" t="s">
        <v>171</v>
      </c>
      <c r="J586" s="254">
        <v>0</v>
      </c>
      <c r="K586" s="254">
        <f>K587</f>
        <v>4600000</v>
      </c>
      <c r="L586" s="269">
        <f>L587</f>
        <v>48</v>
      </c>
      <c r="M586" s="270" t="s">
        <v>171</v>
      </c>
      <c r="N586" s="254">
        <v>0</v>
      </c>
      <c r="O586" s="254">
        <f>O587</f>
        <v>4600000</v>
      </c>
      <c r="P586" s="251">
        <f t="shared" si="32"/>
        <v>0</v>
      </c>
    </row>
    <row r="587" spans="2:16" ht="29.15" hidden="1" x14ac:dyDescent="0.4">
      <c r="B587" s="208" t="s">
        <v>34</v>
      </c>
      <c r="C587" s="180" t="s">
        <v>285</v>
      </c>
      <c r="D587" s="269">
        <v>48</v>
      </c>
      <c r="E587" s="270" t="s">
        <v>171</v>
      </c>
      <c r="F587" s="254">
        <v>0</v>
      </c>
      <c r="G587" s="254">
        <f>G588</f>
        <v>4600000</v>
      </c>
      <c r="H587" s="269">
        <v>48</v>
      </c>
      <c r="I587" s="270" t="s">
        <v>171</v>
      </c>
      <c r="J587" s="254">
        <v>0</v>
      </c>
      <c r="K587" s="254">
        <f>K588</f>
        <v>4600000</v>
      </c>
      <c r="L587" s="269">
        <v>48</v>
      </c>
      <c r="M587" s="270" t="s">
        <v>171</v>
      </c>
      <c r="N587" s="254">
        <v>0</v>
      </c>
      <c r="O587" s="254">
        <f>O588</f>
        <v>4600000</v>
      </c>
      <c r="P587" s="251">
        <f t="shared" si="32"/>
        <v>0</v>
      </c>
    </row>
    <row r="588" spans="2:16" ht="15.9" hidden="1" x14ac:dyDescent="0.4">
      <c r="B588" s="208">
        <v>525112</v>
      </c>
      <c r="C588" s="180" t="s">
        <v>97</v>
      </c>
      <c r="D588" s="178"/>
      <c r="E588" s="179" t="s">
        <v>27</v>
      </c>
      <c r="F588" s="180"/>
      <c r="G588" s="254">
        <f>SUM(G589:G591)</f>
        <v>4600000</v>
      </c>
      <c r="H588" s="178"/>
      <c r="I588" s="179" t="s">
        <v>27</v>
      </c>
      <c r="J588" s="180"/>
      <c r="K588" s="254">
        <f>SUM(K589:K591)</f>
        <v>4600000</v>
      </c>
      <c r="L588" s="178"/>
      <c r="M588" s="179" t="s">
        <v>27</v>
      </c>
      <c r="N588" s="180"/>
      <c r="O588" s="254">
        <f>SUM(O589:O591)</f>
        <v>4600000</v>
      </c>
      <c r="P588" s="251">
        <f t="shared" si="32"/>
        <v>0</v>
      </c>
    </row>
    <row r="589" spans="2:16" ht="15.9" hidden="1" x14ac:dyDescent="0.4">
      <c r="B589" s="208" t="s">
        <v>27</v>
      </c>
      <c r="C589" s="180" t="s">
        <v>230</v>
      </c>
      <c r="D589" s="275">
        <f>D587</f>
        <v>48</v>
      </c>
      <c r="E589" s="179" t="s">
        <v>231</v>
      </c>
      <c r="F589" s="254">
        <v>75000</v>
      </c>
      <c r="G589" s="254">
        <f>ROUNDDOWN(D589*F589,-3)</f>
        <v>3600000</v>
      </c>
      <c r="H589" s="275">
        <f>H587</f>
        <v>48</v>
      </c>
      <c r="I589" s="179" t="s">
        <v>231</v>
      </c>
      <c r="J589" s="254">
        <v>75000</v>
      </c>
      <c r="K589" s="254">
        <f>ROUNDDOWN(H589*J589,-3)</f>
        <v>3600000</v>
      </c>
      <c r="L589" s="275">
        <f>L587</f>
        <v>48</v>
      </c>
      <c r="M589" s="179" t="s">
        <v>231</v>
      </c>
      <c r="N589" s="254">
        <v>75000</v>
      </c>
      <c r="O589" s="254">
        <f>ROUNDDOWN(L589*N589,-3)</f>
        <v>3600000</v>
      </c>
      <c r="P589" s="251">
        <f t="shared" si="32"/>
        <v>0</v>
      </c>
    </row>
    <row r="590" spans="2:16" ht="15.9" hidden="1" x14ac:dyDescent="0.4">
      <c r="B590" s="208" t="s">
        <v>27</v>
      </c>
      <c r="C590" s="180" t="s">
        <v>232</v>
      </c>
      <c r="D590" s="278">
        <v>2</v>
      </c>
      <c r="E590" s="179" t="s">
        <v>51</v>
      </c>
      <c r="F590" s="254">
        <v>140000</v>
      </c>
      <c r="G590" s="254">
        <f>ROUNDDOWN(D590*F590,-3)</f>
        <v>280000</v>
      </c>
      <c r="H590" s="278">
        <v>2</v>
      </c>
      <c r="I590" s="179" t="s">
        <v>51</v>
      </c>
      <c r="J590" s="254">
        <v>140000</v>
      </c>
      <c r="K590" s="254">
        <f>ROUNDDOWN(H590*J590,-3)</f>
        <v>280000</v>
      </c>
      <c r="L590" s="278">
        <v>2</v>
      </c>
      <c r="M590" s="179" t="s">
        <v>51</v>
      </c>
      <c r="N590" s="254">
        <v>140000</v>
      </c>
      <c r="O590" s="254">
        <f>ROUNDDOWN(L590*N590,-3)</f>
        <v>280000</v>
      </c>
      <c r="P590" s="251">
        <f t="shared" si="32"/>
        <v>0</v>
      </c>
    </row>
    <row r="591" spans="2:16" ht="15.9" hidden="1" x14ac:dyDescent="0.4">
      <c r="B591" s="208" t="s">
        <v>27</v>
      </c>
      <c r="C591" s="180" t="s">
        <v>274</v>
      </c>
      <c r="D591" s="275">
        <f>D589</f>
        <v>48</v>
      </c>
      <c r="E591" s="179" t="s">
        <v>40</v>
      </c>
      <c r="F591" s="254">
        <v>15000</v>
      </c>
      <c r="G591" s="254">
        <f>ROUNDDOWN(D591*F591,-3)</f>
        <v>720000</v>
      </c>
      <c r="H591" s="275">
        <f>H589</f>
        <v>48</v>
      </c>
      <c r="I591" s="179" t="s">
        <v>40</v>
      </c>
      <c r="J591" s="254">
        <v>15000</v>
      </c>
      <c r="K591" s="254">
        <f>ROUNDDOWN(H591*J591,-3)</f>
        <v>720000</v>
      </c>
      <c r="L591" s="275">
        <f>L589</f>
        <v>48</v>
      </c>
      <c r="M591" s="179" t="s">
        <v>40</v>
      </c>
      <c r="N591" s="254">
        <v>15000</v>
      </c>
      <c r="O591" s="254">
        <f>ROUNDDOWN(L591*N591,-3)</f>
        <v>720000</v>
      </c>
      <c r="P591" s="251">
        <f t="shared" si="32"/>
        <v>0</v>
      </c>
    </row>
    <row r="592" spans="2:16" ht="15.9" hidden="1" x14ac:dyDescent="0.4">
      <c r="B592" s="268" t="s">
        <v>192</v>
      </c>
      <c r="C592" s="180" t="s">
        <v>286</v>
      </c>
      <c r="D592" s="269">
        <f>D593</f>
        <v>384</v>
      </c>
      <c r="E592" s="270" t="s">
        <v>171</v>
      </c>
      <c r="F592" s="254">
        <v>0</v>
      </c>
      <c r="G592" s="254">
        <f>G593</f>
        <v>36800000</v>
      </c>
      <c r="H592" s="269">
        <f>H593</f>
        <v>384</v>
      </c>
      <c r="I592" s="270" t="s">
        <v>171</v>
      </c>
      <c r="J592" s="254">
        <v>0</v>
      </c>
      <c r="K592" s="254">
        <f>K593</f>
        <v>36800000</v>
      </c>
      <c r="L592" s="269">
        <f>L593</f>
        <v>384</v>
      </c>
      <c r="M592" s="270" t="s">
        <v>171</v>
      </c>
      <c r="N592" s="254">
        <v>0</v>
      </c>
      <c r="O592" s="254">
        <f>O593</f>
        <v>36800000</v>
      </c>
      <c r="P592" s="251">
        <f t="shared" si="32"/>
        <v>0</v>
      </c>
    </row>
    <row r="593" spans="2:16" ht="29.15" hidden="1" x14ac:dyDescent="0.4">
      <c r="B593" s="208" t="s">
        <v>34</v>
      </c>
      <c r="C593" s="180" t="s">
        <v>287</v>
      </c>
      <c r="D593" s="269">
        <v>384</v>
      </c>
      <c r="E593" s="270" t="s">
        <v>171</v>
      </c>
      <c r="F593" s="254">
        <v>0</v>
      </c>
      <c r="G593" s="254">
        <f>G594</f>
        <v>36800000</v>
      </c>
      <c r="H593" s="269">
        <v>384</v>
      </c>
      <c r="I593" s="270" t="s">
        <v>171</v>
      </c>
      <c r="J593" s="254">
        <v>0</v>
      </c>
      <c r="K593" s="254">
        <f>K594</f>
        <v>36800000</v>
      </c>
      <c r="L593" s="269">
        <v>384</v>
      </c>
      <c r="M593" s="270" t="s">
        <v>171</v>
      </c>
      <c r="N593" s="254">
        <v>0</v>
      </c>
      <c r="O593" s="254">
        <f>O594</f>
        <v>36800000</v>
      </c>
      <c r="P593" s="251">
        <f t="shared" si="32"/>
        <v>0</v>
      </c>
    </row>
    <row r="594" spans="2:16" ht="15.9" hidden="1" x14ac:dyDescent="0.4">
      <c r="B594" s="208">
        <v>525112</v>
      </c>
      <c r="C594" s="180" t="s">
        <v>97</v>
      </c>
      <c r="D594" s="178"/>
      <c r="E594" s="179" t="s">
        <v>27</v>
      </c>
      <c r="F594" s="180"/>
      <c r="G594" s="254">
        <f>SUM(G595:G597)</f>
        <v>36800000</v>
      </c>
      <c r="H594" s="178"/>
      <c r="I594" s="179" t="s">
        <v>27</v>
      </c>
      <c r="J594" s="180"/>
      <c r="K594" s="254">
        <f>SUM(K595:K597)</f>
        <v>36800000</v>
      </c>
      <c r="L594" s="178"/>
      <c r="M594" s="179" t="s">
        <v>27</v>
      </c>
      <c r="N594" s="180"/>
      <c r="O594" s="254">
        <f>SUM(O595:O597)</f>
        <v>36800000</v>
      </c>
      <c r="P594" s="251">
        <f t="shared" si="32"/>
        <v>0</v>
      </c>
    </row>
    <row r="595" spans="2:16" ht="15.9" hidden="1" x14ac:dyDescent="0.4">
      <c r="B595" s="208" t="s">
        <v>27</v>
      </c>
      <c r="C595" s="180" t="s">
        <v>230</v>
      </c>
      <c r="D595" s="275">
        <f>D593</f>
        <v>384</v>
      </c>
      <c r="E595" s="179" t="s">
        <v>231</v>
      </c>
      <c r="F595" s="254">
        <v>75000</v>
      </c>
      <c r="G595" s="254">
        <f>ROUNDDOWN(D595*F595,-3)</f>
        <v>28800000</v>
      </c>
      <c r="H595" s="275">
        <f>H593</f>
        <v>384</v>
      </c>
      <c r="I595" s="179" t="s">
        <v>231</v>
      </c>
      <c r="J595" s="254">
        <v>75000</v>
      </c>
      <c r="K595" s="254">
        <f>ROUNDDOWN(H595*J595,-3)</f>
        <v>28800000</v>
      </c>
      <c r="L595" s="275">
        <f>L593</f>
        <v>384</v>
      </c>
      <c r="M595" s="179" t="s">
        <v>231</v>
      </c>
      <c r="N595" s="254">
        <v>75000</v>
      </c>
      <c r="O595" s="254">
        <f>ROUNDDOWN(L595*N595,-3)</f>
        <v>28800000</v>
      </c>
      <c r="P595" s="251">
        <f t="shared" si="32"/>
        <v>0</v>
      </c>
    </row>
    <row r="596" spans="2:16" ht="15.9" hidden="1" x14ac:dyDescent="0.4">
      <c r="B596" s="208" t="s">
        <v>27</v>
      </c>
      <c r="C596" s="180" t="s">
        <v>232</v>
      </c>
      <c r="D596" s="278">
        <v>16</v>
      </c>
      <c r="E596" s="179" t="s">
        <v>51</v>
      </c>
      <c r="F596" s="254">
        <v>140000</v>
      </c>
      <c r="G596" s="254">
        <f>ROUNDDOWN(D596*F596,-3)</f>
        <v>2240000</v>
      </c>
      <c r="H596" s="278">
        <v>16</v>
      </c>
      <c r="I596" s="179" t="s">
        <v>51</v>
      </c>
      <c r="J596" s="254">
        <v>140000</v>
      </c>
      <c r="K596" s="254">
        <f>ROUNDDOWN(H596*J596,-3)</f>
        <v>2240000</v>
      </c>
      <c r="L596" s="278">
        <v>16</v>
      </c>
      <c r="M596" s="179" t="s">
        <v>51</v>
      </c>
      <c r="N596" s="254">
        <v>140000</v>
      </c>
      <c r="O596" s="254">
        <f>ROUNDDOWN(L596*N596,-3)</f>
        <v>2240000</v>
      </c>
      <c r="P596" s="251">
        <f t="shared" si="32"/>
        <v>0</v>
      </c>
    </row>
    <row r="597" spans="2:16" ht="15.9" hidden="1" x14ac:dyDescent="0.4">
      <c r="B597" s="208" t="s">
        <v>27</v>
      </c>
      <c r="C597" s="180" t="s">
        <v>274</v>
      </c>
      <c r="D597" s="275">
        <f>D595</f>
        <v>384</v>
      </c>
      <c r="E597" s="179" t="s">
        <v>40</v>
      </c>
      <c r="F597" s="254">
        <v>15000</v>
      </c>
      <c r="G597" s="254">
        <f>ROUNDDOWN(D597*F597,-3)</f>
        <v>5760000</v>
      </c>
      <c r="H597" s="275">
        <f>H595</f>
        <v>384</v>
      </c>
      <c r="I597" s="179" t="s">
        <v>40</v>
      </c>
      <c r="J597" s="254">
        <v>15000</v>
      </c>
      <c r="K597" s="254">
        <f>ROUNDDOWN(H597*J597,-3)</f>
        <v>5760000</v>
      </c>
      <c r="L597" s="275">
        <f>L595</f>
        <v>384</v>
      </c>
      <c r="M597" s="179" t="s">
        <v>40</v>
      </c>
      <c r="N597" s="254">
        <v>15000</v>
      </c>
      <c r="O597" s="254">
        <f>ROUNDDOWN(L597*N597,-3)</f>
        <v>5760000</v>
      </c>
      <c r="P597" s="251">
        <f t="shared" si="32"/>
        <v>0</v>
      </c>
    </row>
    <row r="598" spans="2:16" ht="15.9" hidden="1" x14ac:dyDescent="0.4">
      <c r="B598" s="268" t="s">
        <v>195</v>
      </c>
      <c r="C598" s="180" t="s">
        <v>288</v>
      </c>
      <c r="D598" s="269">
        <f>D599</f>
        <v>3360</v>
      </c>
      <c r="E598" s="270" t="s">
        <v>171</v>
      </c>
      <c r="F598" s="254">
        <v>0</v>
      </c>
      <c r="G598" s="254">
        <f>G599</f>
        <v>322000000</v>
      </c>
      <c r="H598" s="269">
        <f>H599</f>
        <v>3360</v>
      </c>
      <c r="I598" s="270" t="s">
        <v>171</v>
      </c>
      <c r="J598" s="254">
        <v>0</v>
      </c>
      <c r="K598" s="254">
        <f>K599</f>
        <v>322000000</v>
      </c>
      <c r="L598" s="269">
        <f>L599</f>
        <v>3360</v>
      </c>
      <c r="M598" s="270" t="s">
        <v>171</v>
      </c>
      <c r="N598" s="254">
        <v>0</v>
      </c>
      <c r="O598" s="254">
        <f>O599</f>
        <v>322000000</v>
      </c>
      <c r="P598" s="251">
        <f t="shared" si="32"/>
        <v>0</v>
      </c>
    </row>
    <row r="599" spans="2:16" ht="15.9" hidden="1" x14ac:dyDescent="0.4">
      <c r="B599" s="272" t="s">
        <v>34</v>
      </c>
      <c r="C599" s="266" t="s">
        <v>289</v>
      </c>
      <c r="D599" s="279">
        <v>3360</v>
      </c>
      <c r="E599" s="267" t="s">
        <v>171</v>
      </c>
      <c r="F599" s="261">
        <v>0</v>
      </c>
      <c r="G599" s="261">
        <f>G600</f>
        <v>322000000</v>
      </c>
      <c r="H599" s="279">
        <v>3360</v>
      </c>
      <c r="I599" s="267" t="s">
        <v>171</v>
      </c>
      <c r="J599" s="261">
        <v>0</v>
      </c>
      <c r="K599" s="261">
        <f>K600</f>
        <v>322000000</v>
      </c>
      <c r="L599" s="279">
        <v>3360</v>
      </c>
      <c r="M599" s="267" t="s">
        <v>171</v>
      </c>
      <c r="N599" s="261">
        <v>0</v>
      </c>
      <c r="O599" s="261">
        <f>O600</f>
        <v>322000000</v>
      </c>
      <c r="P599" s="251">
        <f t="shared" si="32"/>
        <v>0</v>
      </c>
    </row>
    <row r="600" spans="2:16" ht="15.9" hidden="1" x14ac:dyDescent="0.4">
      <c r="B600" s="272">
        <v>525112</v>
      </c>
      <c r="C600" s="266" t="s">
        <v>97</v>
      </c>
      <c r="D600" s="273"/>
      <c r="E600" s="274" t="s">
        <v>27</v>
      </c>
      <c r="F600" s="266"/>
      <c r="G600" s="261">
        <f>SUM(G601:G603)</f>
        <v>322000000</v>
      </c>
      <c r="H600" s="273"/>
      <c r="I600" s="274" t="s">
        <v>27</v>
      </c>
      <c r="J600" s="266"/>
      <c r="K600" s="261">
        <f>SUM(K601:K603)</f>
        <v>322000000</v>
      </c>
      <c r="L600" s="273"/>
      <c r="M600" s="274" t="s">
        <v>27</v>
      </c>
      <c r="N600" s="266"/>
      <c r="O600" s="261">
        <f>SUM(O601:O603)</f>
        <v>322000000</v>
      </c>
      <c r="P600" s="251">
        <f t="shared" si="32"/>
        <v>0</v>
      </c>
    </row>
    <row r="601" spans="2:16" ht="15.9" hidden="1" x14ac:dyDescent="0.4">
      <c r="B601" s="272" t="s">
        <v>27</v>
      </c>
      <c r="C601" s="266" t="s">
        <v>230</v>
      </c>
      <c r="D601" s="280">
        <f>D599</f>
        <v>3360</v>
      </c>
      <c r="E601" s="274" t="s">
        <v>231</v>
      </c>
      <c r="F601" s="261">
        <v>75000</v>
      </c>
      <c r="G601" s="261">
        <f>ROUNDDOWN(D601*F601,-3)</f>
        <v>252000000</v>
      </c>
      <c r="H601" s="280">
        <f>H599</f>
        <v>3360</v>
      </c>
      <c r="I601" s="274" t="s">
        <v>231</v>
      </c>
      <c r="J601" s="261">
        <v>75000</v>
      </c>
      <c r="K601" s="261">
        <f>ROUNDDOWN(H601*J601,-3)</f>
        <v>252000000</v>
      </c>
      <c r="L601" s="280">
        <f>L599</f>
        <v>3360</v>
      </c>
      <c r="M601" s="274" t="s">
        <v>231</v>
      </c>
      <c r="N601" s="261">
        <v>75000</v>
      </c>
      <c r="O601" s="261">
        <f>ROUNDDOWN(L601*N601,-3)</f>
        <v>252000000</v>
      </c>
      <c r="P601" s="251">
        <f t="shared" si="32"/>
        <v>0</v>
      </c>
    </row>
    <row r="602" spans="2:16" ht="15.9" hidden="1" x14ac:dyDescent="0.4">
      <c r="B602" s="272" t="s">
        <v>27</v>
      </c>
      <c r="C602" s="266" t="s">
        <v>232</v>
      </c>
      <c r="D602" s="281">
        <v>140</v>
      </c>
      <c r="E602" s="274" t="s">
        <v>51</v>
      </c>
      <c r="F602" s="261">
        <v>140000</v>
      </c>
      <c r="G602" s="261">
        <f>ROUNDDOWN(D602*F602,-3)</f>
        <v>19600000</v>
      </c>
      <c r="H602" s="281">
        <v>140</v>
      </c>
      <c r="I602" s="274" t="s">
        <v>51</v>
      </c>
      <c r="J602" s="261">
        <v>140000</v>
      </c>
      <c r="K602" s="261">
        <f>ROUNDDOWN(H602*J602,-3)</f>
        <v>19600000</v>
      </c>
      <c r="L602" s="281">
        <v>140</v>
      </c>
      <c r="M602" s="274" t="s">
        <v>51</v>
      </c>
      <c r="N602" s="261">
        <v>140000</v>
      </c>
      <c r="O602" s="261">
        <f>ROUNDDOWN(L602*N602,-3)</f>
        <v>19600000</v>
      </c>
      <c r="P602" s="251">
        <f t="shared" si="32"/>
        <v>0</v>
      </c>
    </row>
    <row r="603" spans="2:16" ht="15.9" hidden="1" x14ac:dyDescent="0.4">
      <c r="B603" s="272" t="s">
        <v>27</v>
      </c>
      <c r="C603" s="266" t="s">
        <v>274</v>
      </c>
      <c r="D603" s="280">
        <f>D601</f>
        <v>3360</v>
      </c>
      <c r="E603" s="274" t="s">
        <v>40</v>
      </c>
      <c r="F603" s="261">
        <v>15000</v>
      </c>
      <c r="G603" s="261">
        <f>ROUNDDOWN(D603*F603,-3)</f>
        <v>50400000</v>
      </c>
      <c r="H603" s="280">
        <f>H601</f>
        <v>3360</v>
      </c>
      <c r="I603" s="274" t="s">
        <v>40</v>
      </c>
      <c r="J603" s="261">
        <v>15000</v>
      </c>
      <c r="K603" s="261">
        <f>ROUNDDOWN(H603*J603,-3)</f>
        <v>50400000</v>
      </c>
      <c r="L603" s="280">
        <f>L601</f>
        <v>3360</v>
      </c>
      <c r="M603" s="274" t="s">
        <v>40</v>
      </c>
      <c r="N603" s="261">
        <v>15000</v>
      </c>
      <c r="O603" s="261">
        <f>ROUNDDOWN(L603*N603,-3)</f>
        <v>50400000</v>
      </c>
      <c r="P603" s="251">
        <f t="shared" si="32"/>
        <v>0</v>
      </c>
    </row>
    <row r="604" spans="2:16" ht="15.9" x14ac:dyDescent="0.4">
      <c r="B604" s="282" t="s">
        <v>290</v>
      </c>
      <c r="C604" s="180" t="s">
        <v>291</v>
      </c>
      <c r="D604" s="269">
        <f>2437+D605+D619+D632+D645+D657+D669+D694+D706+D718+D730+D742+D755+D768+D780+D792+D804+D816+D828+D843+D859+D873+D887+D901+D913+D924+D936+D947+D682</f>
        <v>20365</v>
      </c>
      <c r="E604" s="270" t="s">
        <v>171</v>
      </c>
      <c r="F604" s="254">
        <v>0</v>
      </c>
      <c r="G604" s="254">
        <f>G605+G619+G632+G645+G657+G669+G694+G706+G718+G730+G742+G755+G768+G780+G792+G804+G816+G828+G843+G859+G873+G887+G901+G913+G924+G936+G947+G682+G1138</f>
        <v>47850002000</v>
      </c>
      <c r="H604" s="269">
        <f>2437+H605+H619+H632+H645+H657+H669+H694+H706+H718+H730+H742+H755+H768+H780+H792+H804+H816+H828+H843+H859+H873+H887+H901+H913+H924+H936+H947+H682</f>
        <v>20365</v>
      </c>
      <c r="I604" s="270" t="s">
        <v>171</v>
      </c>
      <c r="J604" s="254">
        <v>0</v>
      </c>
      <c r="K604" s="254">
        <f>K605+K619+K632+K645+K657+K669+K694+K706+K718+K730+K742+K755+K768+K780+K792+K804+K816+K828+K843+K859+K873+K887+K901+K913+K924+K936+K947+K682+K1138</f>
        <v>47850002000</v>
      </c>
      <c r="L604" s="269">
        <f>2437+L605+L619+L632+L645+L657+L669+L694+L706+L718+L730+L742+L755+L768+L780+L792+L804+L816+L828+L843+L859+L873+L887+L901+L913+L924+L936+L947+L682</f>
        <v>20241</v>
      </c>
      <c r="M604" s="270" t="s">
        <v>171</v>
      </c>
      <c r="N604" s="254">
        <v>0</v>
      </c>
      <c r="O604" s="254">
        <f>O605+O619+O632+O645+O657+O669+O694+O706+O718+O730+O742+O755+O768+O780+O792+O804+O816+O828+O843+O859+O873+O887+O901+O913+O924+O936+O947+O682+O1138</f>
        <v>47850002000</v>
      </c>
      <c r="P604" s="251">
        <f t="shared" si="32"/>
        <v>0</v>
      </c>
    </row>
    <row r="605" spans="2:16" ht="15.9" hidden="1" x14ac:dyDescent="0.4">
      <c r="B605" s="262" t="s">
        <v>87</v>
      </c>
      <c r="C605" s="266" t="s">
        <v>292</v>
      </c>
      <c r="D605" s="279">
        <f>D606</f>
        <v>1008</v>
      </c>
      <c r="E605" s="267" t="s">
        <v>171</v>
      </c>
      <c r="F605" s="261">
        <v>0</v>
      </c>
      <c r="G605" s="261">
        <f>G606</f>
        <v>912450000</v>
      </c>
      <c r="H605" s="279">
        <f>H606</f>
        <v>1008</v>
      </c>
      <c r="I605" s="267" t="s">
        <v>171</v>
      </c>
      <c r="J605" s="261">
        <v>0</v>
      </c>
      <c r="K605" s="261">
        <f>K606</f>
        <v>912450000</v>
      </c>
      <c r="L605" s="279">
        <f>L606</f>
        <v>1008</v>
      </c>
      <c r="M605" s="267" t="s">
        <v>171</v>
      </c>
      <c r="N605" s="261">
        <v>0</v>
      </c>
      <c r="O605" s="261">
        <f>O606</f>
        <v>912450000</v>
      </c>
      <c r="P605" s="251">
        <f t="shared" si="32"/>
        <v>0</v>
      </c>
    </row>
    <row r="606" spans="2:16" ht="15.9" hidden="1" x14ac:dyDescent="0.4">
      <c r="B606" s="272" t="s">
        <v>34</v>
      </c>
      <c r="C606" s="266" t="s">
        <v>293</v>
      </c>
      <c r="D606" s="279">
        <v>1008</v>
      </c>
      <c r="E606" s="267" t="s">
        <v>171</v>
      </c>
      <c r="F606" s="261">
        <v>0</v>
      </c>
      <c r="G606" s="261">
        <f>G607+G611</f>
        <v>912450000</v>
      </c>
      <c r="H606" s="279">
        <v>1008</v>
      </c>
      <c r="I606" s="267" t="s">
        <v>171</v>
      </c>
      <c r="J606" s="261">
        <v>0</v>
      </c>
      <c r="K606" s="261">
        <f>K607+K611</f>
        <v>912450000</v>
      </c>
      <c r="L606" s="279">
        <v>1008</v>
      </c>
      <c r="M606" s="267" t="s">
        <v>171</v>
      </c>
      <c r="N606" s="261">
        <v>0</v>
      </c>
      <c r="O606" s="261">
        <f>O607+O611</f>
        <v>912450000</v>
      </c>
      <c r="P606" s="251">
        <f t="shared" si="32"/>
        <v>0</v>
      </c>
    </row>
    <row r="607" spans="2:16" ht="15.9" hidden="1" x14ac:dyDescent="0.4">
      <c r="B607" s="272">
        <v>525111</v>
      </c>
      <c r="C607" s="266" t="s">
        <v>174</v>
      </c>
      <c r="D607" s="273"/>
      <c r="E607" s="274" t="s">
        <v>27</v>
      </c>
      <c r="F607" s="266"/>
      <c r="G607" s="261">
        <f>SUM(G608:G610)</f>
        <v>335160000</v>
      </c>
      <c r="H607" s="273"/>
      <c r="I607" s="274" t="s">
        <v>27</v>
      </c>
      <c r="J607" s="266"/>
      <c r="K607" s="261">
        <f>SUM(K608:K610)</f>
        <v>335160000</v>
      </c>
      <c r="L607" s="273"/>
      <c r="M607" s="274" t="s">
        <v>27</v>
      </c>
      <c r="N607" s="266"/>
      <c r="O607" s="261">
        <f>SUM(O608:O610)</f>
        <v>335160000</v>
      </c>
      <c r="P607" s="251">
        <f t="shared" si="32"/>
        <v>0</v>
      </c>
    </row>
    <row r="608" spans="2:16" ht="15.9" hidden="1" x14ac:dyDescent="0.4">
      <c r="B608" s="272" t="s">
        <v>27</v>
      </c>
      <c r="C608" s="266" t="s">
        <v>46</v>
      </c>
      <c r="D608" s="273">
        <v>1008</v>
      </c>
      <c r="E608" s="274" t="s">
        <v>47</v>
      </c>
      <c r="F608" s="261">
        <v>150000</v>
      </c>
      <c r="G608" s="261">
        <f>ROUNDDOWN(D608*F608,-3)</f>
        <v>151200000</v>
      </c>
      <c r="H608" s="273">
        <v>1008</v>
      </c>
      <c r="I608" s="274" t="s">
        <v>47</v>
      </c>
      <c r="J608" s="261">
        <v>150000</v>
      </c>
      <c r="K608" s="261">
        <f>ROUNDDOWN(H608*J608,-3)</f>
        <v>151200000</v>
      </c>
      <c r="L608" s="273">
        <v>1008</v>
      </c>
      <c r="M608" s="274" t="s">
        <v>47</v>
      </c>
      <c r="N608" s="261">
        <v>150000</v>
      </c>
      <c r="O608" s="261">
        <f>ROUNDDOWN(L608*N608,-3)</f>
        <v>151200000</v>
      </c>
      <c r="P608" s="251">
        <f t="shared" si="32"/>
        <v>0</v>
      </c>
    </row>
    <row r="609" spans="2:16" ht="15.9" hidden="1" x14ac:dyDescent="0.4">
      <c r="B609" s="272" t="s">
        <v>27</v>
      </c>
      <c r="C609" s="266" t="s">
        <v>48</v>
      </c>
      <c r="D609" s="273">
        <v>1008</v>
      </c>
      <c r="E609" s="274" t="s">
        <v>47</v>
      </c>
      <c r="F609" s="261">
        <v>150000</v>
      </c>
      <c r="G609" s="261">
        <f>ROUNDDOWN(D609*F609,-3)</f>
        <v>151200000</v>
      </c>
      <c r="H609" s="273">
        <v>1008</v>
      </c>
      <c r="I609" s="274" t="s">
        <v>47</v>
      </c>
      <c r="J609" s="261">
        <v>150000</v>
      </c>
      <c r="K609" s="261">
        <f>ROUNDDOWN(H609*J609,-3)</f>
        <v>151200000</v>
      </c>
      <c r="L609" s="273">
        <v>1008</v>
      </c>
      <c r="M609" s="274" t="s">
        <v>47</v>
      </c>
      <c r="N609" s="261">
        <v>150000</v>
      </c>
      <c r="O609" s="261">
        <f>ROUNDDOWN(L609*N609,-3)</f>
        <v>151200000</v>
      </c>
      <c r="P609" s="251">
        <f t="shared" si="32"/>
        <v>0</v>
      </c>
    </row>
    <row r="610" spans="2:16" ht="15.9" hidden="1" x14ac:dyDescent="0.4">
      <c r="B610" s="272" t="s">
        <v>27</v>
      </c>
      <c r="C610" s="266" t="s">
        <v>175</v>
      </c>
      <c r="D610" s="273">
        <v>1</v>
      </c>
      <c r="E610" s="274" t="s">
        <v>38</v>
      </c>
      <c r="F610" s="261">
        <v>32760000</v>
      </c>
      <c r="G610" s="261">
        <f>ROUNDDOWN(D610*F610,-3)</f>
        <v>32760000</v>
      </c>
      <c r="H610" s="273">
        <v>1</v>
      </c>
      <c r="I610" s="274" t="s">
        <v>38</v>
      </c>
      <c r="J610" s="261">
        <v>32760000</v>
      </c>
      <c r="K610" s="261">
        <f>ROUNDDOWN(H610*J610,-3)</f>
        <v>32760000</v>
      </c>
      <c r="L610" s="273">
        <v>1</v>
      </c>
      <c r="M610" s="274" t="s">
        <v>38</v>
      </c>
      <c r="N610" s="261">
        <v>32760000</v>
      </c>
      <c r="O610" s="261">
        <f>ROUNDDOWN(L610*N610,-3)</f>
        <v>32760000</v>
      </c>
      <c r="P610" s="251">
        <f t="shared" si="32"/>
        <v>0</v>
      </c>
    </row>
    <row r="611" spans="2:16" ht="15.9" hidden="1" x14ac:dyDescent="0.4">
      <c r="B611" s="272">
        <v>525112</v>
      </c>
      <c r="C611" s="266" t="s">
        <v>97</v>
      </c>
      <c r="D611" s="273"/>
      <c r="E611" s="274" t="s">
        <v>27</v>
      </c>
      <c r="F611" s="266"/>
      <c r="G611" s="261">
        <f>SUM(G612:G618)</f>
        <v>577290000</v>
      </c>
      <c r="H611" s="273"/>
      <c r="I611" s="274" t="s">
        <v>27</v>
      </c>
      <c r="J611" s="266"/>
      <c r="K611" s="261">
        <f>SUM(K612:K618)</f>
        <v>577290000</v>
      </c>
      <c r="L611" s="273"/>
      <c r="M611" s="274" t="s">
        <v>27</v>
      </c>
      <c r="N611" s="266"/>
      <c r="O611" s="261">
        <f>SUM(O612:O618)</f>
        <v>577290000</v>
      </c>
      <c r="P611" s="251">
        <f t="shared" si="32"/>
        <v>0</v>
      </c>
    </row>
    <row r="612" spans="2:16" ht="15.9" hidden="1" x14ac:dyDescent="0.4">
      <c r="B612" s="272" t="s">
        <v>27</v>
      </c>
      <c r="C612" s="266" t="s">
        <v>294</v>
      </c>
      <c r="D612" s="280">
        <f>D606/24</f>
        <v>42</v>
      </c>
      <c r="E612" s="274" t="s">
        <v>51</v>
      </c>
      <c r="F612" s="261">
        <v>2445000</v>
      </c>
      <c r="G612" s="261">
        <f t="shared" ref="G612:G618" si="33">ROUNDDOWN(D612*F612,-3)</f>
        <v>102690000</v>
      </c>
      <c r="H612" s="280">
        <f>H606/24</f>
        <v>42</v>
      </c>
      <c r="I612" s="274" t="s">
        <v>51</v>
      </c>
      <c r="J612" s="261">
        <v>2445000</v>
      </c>
      <c r="K612" s="261">
        <f t="shared" ref="K612:K618" si="34">ROUNDDOWN(H612*J612,-3)</f>
        <v>102690000</v>
      </c>
      <c r="L612" s="280">
        <f>L606/24</f>
        <v>42</v>
      </c>
      <c r="M612" s="274" t="s">
        <v>51</v>
      </c>
      <c r="N612" s="261">
        <v>2445000</v>
      </c>
      <c r="O612" s="261">
        <f t="shared" ref="O612:O618" si="35">ROUNDDOWN(L612*N612,-3)</f>
        <v>102690000</v>
      </c>
      <c r="P612" s="251">
        <f t="shared" si="32"/>
        <v>0</v>
      </c>
    </row>
    <row r="613" spans="2:16" ht="15.9" hidden="1" x14ac:dyDescent="0.4">
      <c r="B613" s="272" t="s">
        <v>27</v>
      </c>
      <c r="C613" s="266" t="s">
        <v>295</v>
      </c>
      <c r="D613" s="273">
        <v>1</v>
      </c>
      <c r="E613" s="274" t="s">
        <v>38</v>
      </c>
      <c r="F613" s="261">
        <v>25200000</v>
      </c>
      <c r="G613" s="261">
        <f t="shared" si="33"/>
        <v>25200000</v>
      </c>
      <c r="H613" s="273">
        <v>1</v>
      </c>
      <c r="I613" s="274" t="s">
        <v>38</v>
      </c>
      <c r="J613" s="261">
        <v>25200000</v>
      </c>
      <c r="K613" s="261">
        <f t="shared" si="34"/>
        <v>25200000</v>
      </c>
      <c r="L613" s="273">
        <v>1</v>
      </c>
      <c r="M613" s="274" t="s">
        <v>38</v>
      </c>
      <c r="N613" s="261">
        <v>25200000</v>
      </c>
      <c r="O613" s="261">
        <f t="shared" si="35"/>
        <v>25200000</v>
      </c>
      <c r="P613" s="251">
        <f t="shared" si="32"/>
        <v>0</v>
      </c>
    </row>
    <row r="614" spans="2:16" ht="15.9" hidden="1" x14ac:dyDescent="0.4">
      <c r="B614" s="272" t="s">
        <v>27</v>
      </c>
      <c r="C614" s="266" t="s">
        <v>296</v>
      </c>
      <c r="D614" s="280">
        <f>D606</f>
        <v>1008</v>
      </c>
      <c r="E614" s="274" t="s">
        <v>231</v>
      </c>
      <c r="F614" s="261">
        <v>75000</v>
      </c>
      <c r="G614" s="261">
        <f t="shared" si="33"/>
        <v>75600000</v>
      </c>
      <c r="H614" s="280">
        <f>H606</f>
        <v>1008</v>
      </c>
      <c r="I614" s="274" t="s">
        <v>231</v>
      </c>
      <c r="J614" s="261">
        <v>75000</v>
      </c>
      <c r="K614" s="261">
        <f t="shared" si="34"/>
        <v>75600000</v>
      </c>
      <c r="L614" s="280">
        <f>L606</f>
        <v>1008</v>
      </c>
      <c r="M614" s="274" t="s">
        <v>231</v>
      </c>
      <c r="N614" s="261">
        <v>75000</v>
      </c>
      <c r="O614" s="261">
        <f t="shared" si="35"/>
        <v>75600000</v>
      </c>
      <c r="P614" s="251">
        <f t="shared" si="32"/>
        <v>0</v>
      </c>
    </row>
    <row r="615" spans="2:16" ht="15.9" hidden="1" x14ac:dyDescent="0.4">
      <c r="B615" s="272" t="s">
        <v>27</v>
      </c>
      <c r="C615" s="266" t="s">
        <v>44</v>
      </c>
      <c r="D615" s="280">
        <f>D606</f>
        <v>1008</v>
      </c>
      <c r="E615" s="274" t="s">
        <v>40</v>
      </c>
      <c r="F615" s="261">
        <v>50000</v>
      </c>
      <c r="G615" s="261">
        <f t="shared" si="33"/>
        <v>50400000</v>
      </c>
      <c r="H615" s="280">
        <f>H606</f>
        <v>1008</v>
      </c>
      <c r="I615" s="274" t="s">
        <v>40</v>
      </c>
      <c r="J615" s="261">
        <v>50000</v>
      </c>
      <c r="K615" s="261">
        <f t="shared" si="34"/>
        <v>50400000</v>
      </c>
      <c r="L615" s="280">
        <f>L606</f>
        <v>1008</v>
      </c>
      <c r="M615" s="274" t="s">
        <v>40</v>
      </c>
      <c r="N615" s="261">
        <v>50000</v>
      </c>
      <c r="O615" s="261">
        <f t="shared" si="35"/>
        <v>50400000</v>
      </c>
      <c r="P615" s="251">
        <f t="shared" si="32"/>
        <v>0</v>
      </c>
    </row>
    <row r="616" spans="2:16" ht="15.9" hidden="1" x14ac:dyDescent="0.4">
      <c r="B616" s="272"/>
      <c r="C616" s="266" t="s">
        <v>297</v>
      </c>
      <c r="D616" s="280">
        <f>D606</f>
        <v>1008</v>
      </c>
      <c r="E616" s="274" t="s">
        <v>40</v>
      </c>
      <c r="F616" s="261">
        <v>100000</v>
      </c>
      <c r="G616" s="261">
        <f t="shared" si="33"/>
        <v>100800000</v>
      </c>
      <c r="H616" s="280">
        <f>H606</f>
        <v>1008</v>
      </c>
      <c r="I616" s="274" t="s">
        <v>40</v>
      </c>
      <c r="J616" s="261">
        <v>100000</v>
      </c>
      <c r="K616" s="261">
        <f t="shared" si="34"/>
        <v>100800000</v>
      </c>
      <c r="L616" s="280">
        <f>L606</f>
        <v>1008</v>
      </c>
      <c r="M616" s="274" t="s">
        <v>40</v>
      </c>
      <c r="N616" s="261">
        <v>100000</v>
      </c>
      <c r="O616" s="261">
        <f t="shared" si="35"/>
        <v>100800000</v>
      </c>
      <c r="P616" s="251">
        <f t="shared" si="32"/>
        <v>0</v>
      </c>
    </row>
    <row r="617" spans="2:16" ht="15.9" hidden="1" x14ac:dyDescent="0.4">
      <c r="B617" s="272"/>
      <c r="C617" s="266" t="s">
        <v>298</v>
      </c>
      <c r="D617" s="280">
        <f>D606</f>
        <v>1008</v>
      </c>
      <c r="E617" s="274" t="s">
        <v>40</v>
      </c>
      <c r="F617" s="261">
        <v>200000</v>
      </c>
      <c r="G617" s="261">
        <f t="shared" si="33"/>
        <v>201600000</v>
      </c>
      <c r="H617" s="280">
        <f>H606</f>
        <v>1008</v>
      </c>
      <c r="I617" s="274" t="s">
        <v>40</v>
      </c>
      <c r="J617" s="261">
        <v>200000</v>
      </c>
      <c r="K617" s="261">
        <f t="shared" si="34"/>
        <v>201600000</v>
      </c>
      <c r="L617" s="280">
        <f>L606</f>
        <v>1008</v>
      </c>
      <c r="M617" s="274" t="s">
        <v>40</v>
      </c>
      <c r="N617" s="261">
        <v>200000</v>
      </c>
      <c r="O617" s="261">
        <f t="shared" si="35"/>
        <v>201600000</v>
      </c>
      <c r="P617" s="251">
        <f t="shared" si="32"/>
        <v>0</v>
      </c>
    </row>
    <row r="618" spans="2:16" ht="15.9" hidden="1" x14ac:dyDescent="0.4">
      <c r="B618" s="272" t="s">
        <v>27</v>
      </c>
      <c r="C618" s="266" t="s">
        <v>299</v>
      </c>
      <c r="D618" s="280">
        <f>D612</f>
        <v>42</v>
      </c>
      <c r="E618" s="274" t="s">
        <v>51</v>
      </c>
      <c r="F618" s="261">
        <v>500000</v>
      </c>
      <c r="G618" s="261">
        <f t="shared" si="33"/>
        <v>21000000</v>
      </c>
      <c r="H618" s="280">
        <f>H612</f>
        <v>42</v>
      </c>
      <c r="I618" s="274" t="s">
        <v>51</v>
      </c>
      <c r="J618" s="261">
        <v>500000</v>
      </c>
      <c r="K618" s="261">
        <f t="shared" si="34"/>
        <v>21000000</v>
      </c>
      <c r="L618" s="280">
        <f>L612</f>
        <v>42</v>
      </c>
      <c r="M618" s="274" t="s">
        <v>51</v>
      </c>
      <c r="N618" s="261">
        <v>500000</v>
      </c>
      <c r="O618" s="261">
        <f t="shared" si="35"/>
        <v>21000000</v>
      </c>
      <c r="P618" s="251">
        <f t="shared" si="32"/>
        <v>0</v>
      </c>
    </row>
    <row r="619" spans="2:16" ht="15.9" hidden="1" x14ac:dyDescent="0.4">
      <c r="B619" s="262" t="s">
        <v>149</v>
      </c>
      <c r="C619" s="266" t="s">
        <v>300</v>
      </c>
      <c r="D619" s="279">
        <f>D620</f>
        <v>96</v>
      </c>
      <c r="E619" s="267" t="s">
        <v>171</v>
      </c>
      <c r="F619" s="261">
        <v>0</v>
      </c>
      <c r="G619" s="261">
        <f>G620</f>
        <v>52440000</v>
      </c>
      <c r="H619" s="279">
        <f>H620</f>
        <v>96</v>
      </c>
      <c r="I619" s="267" t="s">
        <v>171</v>
      </c>
      <c r="J619" s="261">
        <v>0</v>
      </c>
      <c r="K619" s="261">
        <f>K620</f>
        <v>52440000</v>
      </c>
      <c r="L619" s="279">
        <f>L620</f>
        <v>96</v>
      </c>
      <c r="M619" s="267" t="s">
        <v>171</v>
      </c>
      <c r="N619" s="261">
        <v>0</v>
      </c>
      <c r="O619" s="261">
        <f>O620</f>
        <v>52440000</v>
      </c>
      <c r="P619" s="251">
        <f t="shared" si="32"/>
        <v>0</v>
      </c>
    </row>
    <row r="620" spans="2:16" ht="29.15" hidden="1" x14ac:dyDescent="0.4">
      <c r="B620" s="272" t="s">
        <v>34</v>
      </c>
      <c r="C620" s="266" t="s">
        <v>301</v>
      </c>
      <c r="D620" s="279">
        <v>96</v>
      </c>
      <c r="E620" s="267" t="s">
        <v>171</v>
      </c>
      <c r="F620" s="261">
        <v>0</v>
      </c>
      <c r="G620" s="261">
        <f>G621+G625</f>
        <v>52440000</v>
      </c>
      <c r="H620" s="279">
        <v>96</v>
      </c>
      <c r="I620" s="267" t="s">
        <v>171</v>
      </c>
      <c r="J620" s="261">
        <v>0</v>
      </c>
      <c r="K620" s="261">
        <f>K621+K625</f>
        <v>52440000</v>
      </c>
      <c r="L620" s="279">
        <v>96</v>
      </c>
      <c r="M620" s="267" t="s">
        <v>171</v>
      </c>
      <c r="N620" s="261">
        <v>0</v>
      </c>
      <c r="O620" s="261">
        <f>O621+O625</f>
        <v>52440000</v>
      </c>
      <c r="P620" s="251">
        <f t="shared" si="32"/>
        <v>0</v>
      </c>
    </row>
    <row r="621" spans="2:16" ht="15.9" hidden="1" x14ac:dyDescent="0.4">
      <c r="B621" s="272">
        <v>525111</v>
      </c>
      <c r="C621" s="266" t="s">
        <v>174</v>
      </c>
      <c r="D621" s="273"/>
      <c r="E621" s="274"/>
      <c r="F621" s="266"/>
      <c r="G621" s="261">
        <f>SUM(G622:G624)</f>
        <v>18640000</v>
      </c>
      <c r="H621" s="273"/>
      <c r="I621" s="274"/>
      <c r="J621" s="266"/>
      <c r="K621" s="261">
        <f>SUM(K622:K624)</f>
        <v>18640000</v>
      </c>
      <c r="L621" s="273"/>
      <c r="M621" s="274"/>
      <c r="N621" s="266"/>
      <c r="O621" s="261">
        <f>SUM(O622:O624)</f>
        <v>18640000</v>
      </c>
      <c r="P621" s="251">
        <f t="shared" si="32"/>
        <v>0</v>
      </c>
    </row>
    <row r="622" spans="2:16" ht="15.9" hidden="1" x14ac:dyDescent="0.4">
      <c r="B622" s="272" t="s">
        <v>27</v>
      </c>
      <c r="C622" s="266" t="s">
        <v>46</v>
      </c>
      <c r="D622" s="273">
        <v>96</v>
      </c>
      <c r="E622" s="274" t="s">
        <v>47</v>
      </c>
      <c r="F622" s="261">
        <v>150000</v>
      </c>
      <c r="G622" s="261">
        <f>ROUNDDOWN(D622*F622,-3)</f>
        <v>14400000</v>
      </c>
      <c r="H622" s="273">
        <v>96</v>
      </c>
      <c r="I622" s="274" t="s">
        <v>47</v>
      </c>
      <c r="J622" s="261">
        <v>150000</v>
      </c>
      <c r="K622" s="261">
        <f>ROUNDDOWN(H622*J622,-3)</f>
        <v>14400000</v>
      </c>
      <c r="L622" s="273">
        <v>96</v>
      </c>
      <c r="M622" s="274" t="s">
        <v>47</v>
      </c>
      <c r="N622" s="261">
        <v>150000</v>
      </c>
      <c r="O622" s="261">
        <f>ROUNDDOWN(L622*N622,-3)</f>
        <v>14400000</v>
      </c>
      <c r="P622" s="251">
        <f t="shared" si="32"/>
        <v>0</v>
      </c>
    </row>
    <row r="623" spans="2:16" ht="15.9" hidden="1" x14ac:dyDescent="0.4">
      <c r="B623" s="272" t="s">
        <v>27</v>
      </c>
      <c r="C623" s="266" t="s">
        <v>48</v>
      </c>
      <c r="D623" s="273">
        <v>16</v>
      </c>
      <c r="E623" s="274" t="s">
        <v>47</v>
      </c>
      <c r="F623" s="261">
        <v>150000</v>
      </c>
      <c r="G623" s="261">
        <f>ROUNDDOWN(D623*F623,-3)</f>
        <v>2400000</v>
      </c>
      <c r="H623" s="273">
        <v>16</v>
      </c>
      <c r="I623" s="274" t="s">
        <v>47</v>
      </c>
      <c r="J623" s="261">
        <v>150000</v>
      </c>
      <c r="K623" s="261">
        <f>ROUNDDOWN(H623*J623,-3)</f>
        <v>2400000</v>
      </c>
      <c r="L623" s="273">
        <v>16</v>
      </c>
      <c r="M623" s="274" t="s">
        <v>47</v>
      </c>
      <c r="N623" s="261">
        <v>150000</v>
      </c>
      <c r="O623" s="261">
        <f>ROUNDDOWN(L623*N623,-3)</f>
        <v>2400000</v>
      </c>
      <c r="P623" s="251">
        <f t="shared" si="32"/>
        <v>0</v>
      </c>
    </row>
    <row r="624" spans="2:16" ht="15.9" hidden="1" x14ac:dyDescent="0.4">
      <c r="B624" s="272" t="s">
        <v>27</v>
      </c>
      <c r="C624" s="266" t="s">
        <v>175</v>
      </c>
      <c r="D624" s="273">
        <v>1</v>
      </c>
      <c r="E624" s="274" t="s">
        <v>38</v>
      </c>
      <c r="F624" s="261">
        <v>1840000</v>
      </c>
      <c r="G624" s="261">
        <f>ROUNDDOWN(D624*F624,-3)</f>
        <v>1840000</v>
      </c>
      <c r="H624" s="273">
        <v>1</v>
      </c>
      <c r="I624" s="274" t="s">
        <v>38</v>
      </c>
      <c r="J624" s="261">
        <v>1840000</v>
      </c>
      <c r="K624" s="261">
        <f>ROUNDDOWN(H624*J624,-3)</f>
        <v>1840000</v>
      </c>
      <c r="L624" s="273">
        <v>1</v>
      </c>
      <c r="M624" s="274" t="s">
        <v>38</v>
      </c>
      <c r="N624" s="261">
        <v>1840000</v>
      </c>
      <c r="O624" s="261">
        <f>ROUNDDOWN(L624*N624,-3)</f>
        <v>1840000</v>
      </c>
      <c r="P624" s="251">
        <f t="shared" si="32"/>
        <v>0</v>
      </c>
    </row>
    <row r="625" spans="2:16" ht="15.9" hidden="1" x14ac:dyDescent="0.4">
      <c r="B625" s="272">
        <v>525112</v>
      </c>
      <c r="C625" s="266" t="s">
        <v>97</v>
      </c>
      <c r="D625" s="273"/>
      <c r="E625" s="274"/>
      <c r="F625" s="266">
        <v>0</v>
      </c>
      <c r="G625" s="261">
        <f>SUM(G626:G631)</f>
        <v>33800000</v>
      </c>
      <c r="H625" s="273"/>
      <c r="I625" s="274"/>
      <c r="J625" s="266">
        <v>0</v>
      </c>
      <c r="K625" s="261">
        <f>SUM(K626:K631)</f>
        <v>33800000</v>
      </c>
      <c r="L625" s="273"/>
      <c r="M625" s="274"/>
      <c r="N625" s="266">
        <v>0</v>
      </c>
      <c r="O625" s="261">
        <f>SUM(O626:O631)</f>
        <v>33800000</v>
      </c>
      <c r="P625" s="251">
        <f t="shared" si="32"/>
        <v>0</v>
      </c>
    </row>
    <row r="626" spans="2:16" ht="15.9" hidden="1" x14ac:dyDescent="0.4">
      <c r="B626" s="272" t="s">
        <v>27</v>
      </c>
      <c r="C626" s="266" t="s">
        <v>294</v>
      </c>
      <c r="D626" s="280">
        <f>D620/24</f>
        <v>4</v>
      </c>
      <c r="E626" s="274" t="s">
        <v>51</v>
      </c>
      <c r="F626" s="261">
        <v>2430000</v>
      </c>
      <c r="G626" s="261">
        <f t="shared" ref="G626:G631" si="36">ROUNDDOWN(D626*F626,-3)</f>
        <v>9720000</v>
      </c>
      <c r="H626" s="280">
        <f>H620/24</f>
        <v>4</v>
      </c>
      <c r="I626" s="274" t="s">
        <v>51</v>
      </c>
      <c r="J626" s="261">
        <v>2430000</v>
      </c>
      <c r="K626" s="261">
        <f t="shared" ref="K626:K631" si="37">ROUNDDOWN(H626*J626,-3)</f>
        <v>9720000</v>
      </c>
      <c r="L626" s="280">
        <f>L620/24</f>
        <v>4</v>
      </c>
      <c r="M626" s="274" t="s">
        <v>51</v>
      </c>
      <c r="N626" s="261">
        <v>2430000</v>
      </c>
      <c r="O626" s="261">
        <f t="shared" ref="O626:O631" si="38">ROUNDDOWN(L626*N626,-3)</f>
        <v>9720000</v>
      </c>
      <c r="P626" s="251">
        <f t="shared" si="32"/>
        <v>0</v>
      </c>
    </row>
    <row r="627" spans="2:16" ht="15.9" hidden="1" x14ac:dyDescent="0.4">
      <c r="B627" s="272"/>
      <c r="C627" s="266" t="s">
        <v>302</v>
      </c>
      <c r="D627" s="280">
        <f>D620</f>
        <v>96</v>
      </c>
      <c r="E627" s="274" t="s">
        <v>40</v>
      </c>
      <c r="F627" s="261">
        <v>80000</v>
      </c>
      <c r="G627" s="261">
        <f t="shared" si="36"/>
        <v>7680000</v>
      </c>
      <c r="H627" s="280">
        <f>H620</f>
        <v>96</v>
      </c>
      <c r="I627" s="274" t="s">
        <v>40</v>
      </c>
      <c r="J627" s="261">
        <v>80000</v>
      </c>
      <c r="K627" s="261">
        <f t="shared" si="37"/>
        <v>7680000</v>
      </c>
      <c r="L627" s="280">
        <f>L620</f>
        <v>96</v>
      </c>
      <c r="M627" s="274" t="s">
        <v>40</v>
      </c>
      <c r="N627" s="261">
        <v>80000</v>
      </c>
      <c r="O627" s="261">
        <f t="shared" si="38"/>
        <v>7680000</v>
      </c>
      <c r="P627" s="251">
        <f t="shared" si="32"/>
        <v>0</v>
      </c>
    </row>
    <row r="628" spans="2:16" ht="15.9" hidden="1" x14ac:dyDescent="0.4">
      <c r="B628" s="272" t="s">
        <v>27</v>
      </c>
      <c r="C628" s="266" t="s">
        <v>295</v>
      </c>
      <c r="D628" s="280">
        <f>D627</f>
        <v>96</v>
      </c>
      <c r="E628" s="274" t="s">
        <v>303</v>
      </c>
      <c r="F628" s="261">
        <v>25000</v>
      </c>
      <c r="G628" s="261">
        <f t="shared" si="36"/>
        <v>2400000</v>
      </c>
      <c r="H628" s="280">
        <f>H627</f>
        <v>96</v>
      </c>
      <c r="I628" s="274" t="s">
        <v>303</v>
      </c>
      <c r="J628" s="261">
        <v>25000</v>
      </c>
      <c r="K628" s="261">
        <f t="shared" si="37"/>
        <v>2400000</v>
      </c>
      <c r="L628" s="280">
        <f>L627</f>
        <v>96</v>
      </c>
      <c r="M628" s="274" t="s">
        <v>303</v>
      </c>
      <c r="N628" s="261">
        <v>25000</v>
      </c>
      <c r="O628" s="261">
        <f t="shared" si="38"/>
        <v>2400000</v>
      </c>
      <c r="P628" s="251">
        <f t="shared" si="32"/>
        <v>0</v>
      </c>
    </row>
    <row r="629" spans="2:16" ht="15.9" hidden="1" x14ac:dyDescent="0.4">
      <c r="B629" s="272" t="s">
        <v>27</v>
      </c>
      <c r="C629" s="266" t="s">
        <v>296</v>
      </c>
      <c r="D629" s="280">
        <f>D620</f>
        <v>96</v>
      </c>
      <c r="E629" s="274" t="s">
        <v>231</v>
      </c>
      <c r="F629" s="261">
        <v>75000</v>
      </c>
      <c r="G629" s="261">
        <f t="shared" si="36"/>
        <v>7200000</v>
      </c>
      <c r="H629" s="280">
        <f>H620</f>
        <v>96</v>
      </c>
      <c r="I629" s="274" t="s">
        <v>231</v>
      </c>
      <c r="J629" s="261">
        <v>75000</v>
      </c>
      <c r="K629" s="261">
        <f t="shared" si="37"/>
        <v>7200000</v>
      </c>
      <c r="L629" s="280">
        <f>L620</f>
        <v>96</v>
      </c>
      <c r="M629" s="274" t="s">
        <v>231</v>
      </c>
      <c r="N629" s="261">
        <v>75000</v>
      </c>
      <c r="O629" s="261">
        <f t="shared" si="38"/>
        <v>7200000</v>
      </c>
      <c r="P629" s="251">
        <f t="shared" si="32"/>
        <v>0</v>
      </c>
    </row>
    <row r="630" spans="2:16" ht="15.9" hidden="1" x14ac:dyDescent="0.4">
      <c r="B630" s="272" t="s">
        <v>27</v>
      </c>
      <c r="C630" s="266" t="s">
        <v>44</v>
      </c>
      <c r="D630" s="280">
        <f>D620</f>
        <v>96</v>
      </c>
      <c r="E630" s="274" t="s">
        <v>40</v>
      </c>
      <c r="F630" s="261">
        <v>50000</v>
      </c>
      <c r="G630" s="261">
        <f t="shared" si="36"/>
        <v>4800000</v>
      </c>
      <c r="H630" s="280">
        <f>H620</f>
        <v>96</v>
      </c>
      <c r="I630" s="274" t="s">
        <v>40</v>
      </c>
      <c r="J630" s="261">
        <v>50000</v>
      </c>
      <c r="K630" s="261">
        <f t="shared" si="37"/>
        <v>4800000</v>
      </c>
      <c r="L630" s="280">
        <f>L620</f>
        <v>96</v>
      </c>
      <c r="M630" s="274" t="s">
        <v>40</v>
      </c>
      <c r="N630" s="261">
        <v>50000</v>
      </c>
      <c r="O630" s="261">
        <f t="shared" si="38"/>
        <v>4800000</v>
      </c>
      <c r="P630" s="251">
        <f t="shared" si="32"/>
        <v>0</v>
      </c>
    </row>
    <row r="631" spans="2:16" ht="15.9" hidden="1" x14ac:dyDescent="0.4">
      <c r="B631" s="272" t="s">
        <v>27</v>
      </c>
      <c r="C631" s="266" t="s">
        <v>299</v>
      </c>
      <c r="D631" s="280">
        <f>D626</f>
        <v>4</v>
      </c>
      <c r="E631" s="274" t="s">
        <v>51</v>
      </c>
      <c r="F631" s="261">
        <v>500000</v>
      </c>
      <c r="G631" s="261">
        <f t="shared" si="36"/>
        <v>2000000</v>
      </c>
      <c r="H631" s="280">
        <f>H626</f>
        <v>4</v>
      </c>
      <c r="I631" s="274" t="s">
        <v>51</v>
      </c>
      <c r="J631" s="261">
        <v>500000</v>
      </c>
      <c r="K631" s="261">
        <f t="shared" si="37"/>
        <v>2000000</v>
      </c>
      <c r="L631" s="280">
        <f>L626</f>
        <v>4</v>
      </c>
      <c r="M631" s="274" t="s">
        <v>51</v>
      </c>
      <c r="N631" s="261">
        <v>500000</v>
      </c>
      <c r="O631" s="261">
        <f t="shared" si="38"/>
        <v>2000000</v>
      </c>
      <c r="P631" s="251">
        <f t="shared" si="32"/>
        <v>0</v>
      </c>
    </row>
    <row r="632" spans="2:16" ht="15.9" hidden="1" x14ac:dyDescent="0.4">
      <c r="B632" s="262" t="s">
        <v>164</v>
      </c>
      <c r="C632" s="266" t="s">
        <v>304</v>
      </c>
      <c r="D632" s="279">
        <f>D633</f>
        <v>384</v>
      </c>
      <c r="E632" s="267" t="s">
        <v>171</v>
      </c>
      <c r="F632" s="261">
        <v>0</v>
      </c>
      <c r="G632" s="261">
        <f>G633</f>
        <v>218190000</v>
      </c>
      <c r="H632" s="279">
        <f>H633</f>
        <v>384</v>
      </c>
      <c r="I632" s="267" t="s">
        <v>171</v>
      </c>
      <c r="J632" s="261">
        <v>0</v>
      </c>
      <c r="K632" s="261">
        <f>K633</f>
        <v>218190000</v>
      </c>
      <c r="L632" s="279">
        <f>L633</f>
        <v>384</v>
      </c>
      <c r="M632" s="267" t="s">
        <v>171</v>
      </c>
      <c r="N632" s="261">
        <v>0</v>
      </c>
      <c r="O632" s="261">
        <f>O633</f>
        <v>218190000</v>
      </c>
      <c r="P632" s="251">
        <f t="shared" si="32"/>
        <v>0</v>
      </c>
    </row>
    <row r="633" spans="2:16" ht="29.15" hidden="1" x14ac:dyDescent="0.4">
      <c r="B633" s="272" t="s">
        <v>34</v>
      </c>
      <c r="C633" s="266" t="s">
        <v>305</v>
      </c>
      <c r="D633" s="279">
        <v>384</v>
      </c>
      <c r="E633" s="267" t="s">
        <v>171</v>
      </c>
      <c r="F633" s="261">
        <v>0</v>
      </c>
      <c r="G633" s="261">
        <f>G634+G638</f>
        <v>218190000</v>
      </c>
      <c r="H633" s="279">
        <v>384</v>
      </c>
      <c r="I633" s="267" t="s">
        <v>171</v>
      </c>
      <c r="J633" s="261">
        <v>0</v>
      </c>
      <c r="K633" s="261">
        <f>K634+K638</f>
        <v>218190000</v>
      </c>
      <c r="L633" s="279">
        <v>384</v>
      </c>
      <c r="M633" s="267" t="s">
        <v>171</v>
      </c>
      <c r="N633" s="261">
        <v>0</v>
      </c>
      <c r="O633" s="261">
        <f>O634+O638</f>
        <v>218190000</v>
      </c>
      <c r="P633" s="251">
        <f t="shared" si="32"/>
        <v>0</v>
      </c>
    </row>
    <row r="634" spans="2:16" ht="15.9" hidden="1" x14ac:dyDescent="0.4">
      <c r="B634" s="272">
        <v>525111</v>
      </c>
      <c r="C634" s="266" t="s">
        <v>174</v>
      </c>
      <c r="D634" s="273"/>
      <c r="E634" s="274"/>
      <c r="F634" s="266"/>
      <c r="G634" s="261">
        <f>SUM(G635:G637)</f>
        <v>74670000</v>
      </c>
      <c r="H634" s="273"/>
      <c r="I634" s="274"/>
      <c r="J634" s="266"/>
      <c r="K634" s="261">
        <f>SUM(K635:K637)</f>
        <v>74670000</v>
      </c>
      <c r="L634" s="273"/>
      <c r="M634" s="274"/>
      <c r="N634" s="266"/>
      <c r="O634" s="261">
        <f>SUM(O635:O637)</f>
        <v>74670000</v>
      </c>
      <c r="P634" s="251">
        <f t="shared" si="32"/>
        <v>0</v>
      </c>
    </row>
    <row r="635" spans="2:16" ht="15.9" hidden="1" x14ac:dyDescent="0.4">
      <c r="B635" s="272" t="s">
        <v>27</v>
      </c>
      <c r="C635" s="266" t="s">
        <v>46</v>
      </c>
      <c r="D635" s="273">
        <v>320</v>
      </c>
      <c r="E635" s="274" t="s">
        <v>47</v>
      </c>
      <c r="F635" s="261">
        <v>150000</v>
      </c>
      <c r="G635" s="261">
        <f>ROUNDDOWN(D635*F635,-3)</f>
        <v>48000000</v>
      </c>
      <c r="H635" s="273">
        <v>320</v>
      </c>
      <c r="I635" s="274" t="s">
        <v>47</v>
      </c>
      <c r="J635" s="261">
        <v>150000</v>
      </c>
      <c r="K635" s="261">
        <f>ROUNDDOWN(H635*J635,-3)</f>
        <v>48000000</v>
      </c>
      <c r="L635" s="273">
        <v>320</v>
      </c>
      <c r="M635" s="274" t="s">
        <v>47</v>
      </c>
      <c r="N635" s="261">
        <v>150000</v>
      </c>
      <c r="O635" s="261">
        <f>ROUNDDOWN(L635*N635,-3)</f>
        <v>48000000</v>
      </c>
      <c r="P635" s="251">
        <f t="shared" si="32"/>
        <v>0</v>
      </c>
    </row>
    <row r="636" spans="2:16" ht="15.9" hidden="1" x14ac:dyDescent="0.4">
      <c r="B636" s="272" t="s">
        <v>27</v>
      </c>
      <c r="C636" s="266" t="s">
        <v>48</v>
      </c>
      <c r="D636" s="273">
        <v>96</v>
      </c>
      <c r="E636" s="274" t="s">
        <v>47</v>
      </c>
      <c r="F636" s="261">
        <v>150000</v>
      </c>
      <c r="G636" s="261">
        <f>ROUNDDOWN(D636*F636,-3)</f>
        <v>14400000</v>
      </c>
      <c r="H636" s="273">
        <v>96</v>
      </c>
      <c r="I636" s="274" t="s">
        <v>47</v>
      </c>
      <c r="J636" s="261">
        <v>150000</v>
      </c>
      <c r="K636" s="261">
        <f>ROUNDDOWN(H636*J636,-3)</f>
        <v>14400000</v>
      </c>
      <c r="L636" s="273">
        <v>96</v>
      </c>
      <c r="M636" s="274" t="s">
        <v>47</v>
      </c>
      <c r="N636" s="261">
        <v>150000</v>
      </c>
      <c r="O636" s="261">
        <f>ROUNDDOWN(L636*N636,-3)</f>
        <v>14400000</v>
      </c>
      <c r="P636" s="251">
        <f t="shared" si="32"/>
        <v>0</v>
      </c>
    </row>
    <row r="637" spans="2:16" ht="15.9" hidden="1" x14ac:dyDescent="0.4">
      <c r="B637" s="272" t="s">
        <v>27</v>
      </c>
      <c r="C637" s="266" t="s">
        <v>175</v>
      </c>
      <c r="D637" s="273">
        <v>1</v>
      </c>
      <c r="E637" s="274" t="s">
        <v>38</v>
      </c>
      <c r="F637" s="261">
        <v>12270000</v>
      </c>
      <c r="G637" s="261">
        <f>ROUNDDOWN(D637*F637,-3)</f>
        <v>12270000</v>
      </c>
      <c r="H637" s="273">
        <v>1</v>
      </c>
      <c r="I637" s="274" t="s">
        <v>38</v>
      </c>
      <c r="J637" s="261">
        <v>12270000</v>
      </c>
      <c r="K637" s="261">
        <f>ROUNDDOWN(H637*J637,-3)</f>
        <v>12270000</v>
      </c>
      <c r="L637" s="273">
        <v>1</v>
      </c>
      <c r="M637" s="274" t="s">
        <v>38</v>
      </c>
      <c r="N637" s="261">
        <v>12270000</v>
      </c>
      <c r="O637" s="261">
        <f>ROUNDDOWN(L637*N637,-3)</f>
        <v>12270000</v>
      </c>
      <c r="P637" s="251">
        <f t="shared" si="32"/>
        <v>0</v>
      </c>
    </row>
    <row r="638" spans="2:16" ht="15.9" hidden="1" x14ac:dyDescent="0.4">
      <c r="B638" s="272">
        <v>525112</v>
      </c>
      <c r="C638" s="266" t="s">
        <v>97</v>
      </c>
      <c r="D638" s="273"/>
      <c r="E638" s="274"/>
      <c r="F638" s="266"/>
      <c r="G638" s="261">
        <f>SUM(G639:G644)</f>
        <v>143520000</v>
      </c>
      <c r="H638" s="273"/>
      <c r="I638" s="274"/>
      <c r="J638" s="266"/>
      <c r="K638" s="261">
        <f>SUM(K639:K644)</f>
        <v>143520000</v>
      </c>
      <c r="L638" s="273"/>
      <c r="M638" s="274"/>
      <c r="N638" s="266"/>
      <c r="O638" s="261">
        <f>SUM(O639:O644)</f>
        <v>143520000</v>
      </c>
      <c r="P638" s="251">
        <f t="shared" si="32"/>
        <v>0</v>
      </c>
    </row>
    <row r="639" spans="2:16" ht="15.9" hidden="1" x14ac:dyDescent="0.4">
      <c r="B639" s="272" t="s">
        <v>27</v>
      </c>
      <c r="C639" s="266" t="s">
        <v>295</v>
      </c>
      <c r="D639" s="273">
        <v>1</v>
      </c>
      <c r="E639" s="274" t="s">
        <v>38</v>
      </c>
      <c r="F639" s="261">
        <v>7680000</v>
      </c>
      <c r="G639" s="261">
        <f t="shared" ref="G639:G644" si="39">ROUNDDOWN(D639*F639,-3)</f>
        <v>7680000</v>
      </c>
      <c r="H639" s="273">
        <v>1</v>
      </c>
      <c r="I639" s="274" t="s">
        <v>38</v>
      </c>
      <c r="J639" s="261">
        <v>7680000</v>
      </c>
      <c r="K639" s="261">
        <f t="shared" ref="K639:K644" si="40">ROUNDDOWN(H639*J639,-3)</f>
        <v>7680000</v>
      </c>
      <c r="L639" s="273">
        <v>1</v>
      </c>
      <c r="M639" s="274" t="s">
        <v>38</v>
      </c>
      <c r="N639" s="261">
        <v>7680000</v>
      </c>
      <c r="O639" s="261">
        <f t="shared" ref="O639:O644" si="41">ROUNDDOWN(L639*N639,-3)</f>
        <v>7680000</v>
      </c>
      <c r="P639" s="251">
        <f t="shared" si="32"/>
        <v>0</v>
      </c>
    </row>
    <row r="640" spans="2:16" ht="15.9" hidden="1" x14ac:dyDescent="0.4">
      <c r="B640" s="272" t="s">
        <v>27</v>
      </c>
      <c r="C640" s="266" t="s">
        <v>296</v>
      </c>
      <c r="D640" s="280">
        <f>D633</f>
        <v>384</v>
      </c>
      <c r="E640" s="274" t="s">
        <v>231</v>
      </c>
      <c r="F640" s="261">
        <v>75000</v>
      </c>
      <c r="G640" s="261">
        <f t="shared" si="39"/>
        <v>28800000</v>
      </c>
      <c r="H640" s="280">
        <f>H633</f>
        <v>384</v>
      </c>
      <c r="I640" s="274" t="s">
        <v>231</v>
      </c>
      <c r="J640" s="261">
        <v>75000</v>
      </c>
      <c r="K640" s="261">
        <f t="shared" si="40"/>
        <v>28800000</v>
      </c>
      <c r="L640" s="280">
        <f>L633</f>
        <v>384</v>
      </c>
      <c r="M640" s="274" t="s">
        <v>231</v>
      </c>
      <c r="N640" s="261">
        <v>75000</v>
      </c>
      <c r="O640" s="261">
        <f t="shared" si="41"/>
        <v>28800000</v>
      </c>
      <c r="P640" s="251">
        <f t="shared" si="32"/>
        <v>0</v>
      </c>
    </row>
    <row r="641" spans="2:16" ht="15.9" hidden="1" x14ac:dyDescent="0.4">
      <c r="B641" s="272" t="s">
        <v>27</v>
      </c>
      <c r="C641" s="266" t="s">
        <v>44</v>
      </c>
      <c r="D641" s="280">
        <f>D633</f>
        <v>384</v>
      </c>
      <c r="E641" s="274" t="s">
        <v>40</v>
      </c>
      <c r="F641" s="261">
        <v>50000</v>
      </c>
      <c r="G641" s="261">
        <f t="shared" si="39"/>
        <v>19200000</v>
      </c>
      <c r="H641" s="280">
        <f>H633</f>
        <v>384</v>
      </c>
      <c r="I641" s="274" t="s">
        <v>40</v>
      </c>
      <c r="J641" s="261">
        <v>50000</v>
      </c>
      <c r="K641" s="261">
        <f t="shared" si="40"/>
        <v>19200000</v>
      </c>
      <c r="L641" s="280">
        <f>L633</f>
        <v>384</v>
      </c>
      <c r="M641" s="274" t="s">
        <v>40</v>
      </c>
      <c r="N641" s="261">
        <v>50000</v>
      </c>
      <c r="O641" s="261">
        <f t="shared" si="41"/>
        <v>19200000</v>
      </c>
      <c r="P641" s="251">
        <f t="shared" si="32"/>
        <v>0</v>
      </c>
    </row>
    <row r="642" spans="2:16" ht="15.9" hidden="1" x14ac:dyDescent="0.4">
      <c r="B642" s="272" t="s">
        <v>27</v>
      </c>
      <c r="C642" s="266" t="s">
        <v>306</v>
      </c>
      <c r="D642" s="280">
        <f>D633</f>
        <v>384</v>
      </c>
      <c r="E642" s="274" t="s">
        <v>57</v>
      </c>
      <c r="F642" s="261">
        <v>80000</v>
      </c>
      <c r="G642" s="261">
        <f t="shared" si="39"/>
        <v>30720000</v>
      </c>
      <c r="H642" s="280">
        <f>H633</f>
        <v>384</v>
      </c>
      <c r="I642" s="274" t="s">
        <v>57</v>
      </c>
      <c r="J642" s="261">
        <v>80000</v>
      </c>
      <c r="K642" s="261">
        <f t="shared" si="40"/>
        <v>30720000</v>
      </c>
      <c r="L642" s="280">
        <f>L633</f>
        <v>384</v>
      </c>
      <c r="M642" s="274" t="s">
        <v>57</v>
      </c>
      <c r="N642" s="261">
        <v>80000</v>
      </c>
      <c r="O642" s="261">
        <f t="shared" si="41"/>
        <v>30720000</v>
      </c>
      <c r="P642" s="251">
        <f t="shared" si="32"/>
        <v>0</v>
      </c>
    </row>
    <row r="643" spans="2:16" ht="15.9" hidden="1" x14ac:dyDescent="0.4">
      <c r="B643" s="272" t="s">
        <v>27</v>
      </c>
      <c r="C643" s="266" t="s">
        <v>299</v>
      </c>
      <c r="D643" s="280">
        <f>D633/24</f>
        <v>16</v>
      </c>
      <c r="E643" s="274" t="s">
        <v>51</v>
      </c>
      <c r="F643" s="261">
        <v>500000</v>
      </c>
      <c r="G643" s="261">
        <f t="shared" si="39"/>
        <v>8000000</v>
      </c>
      <c r="H643" s="280">
        <f>H633/24</f>
        <v>16</v>
      </c>
      <c r="I643" s="274" t="s">
        <v>51</v>
      </c>
      <c r="J643" s="261">
        <v>500000</v>
      </c>
      <c r="K643" s="261">
        <f t="shared" si="40"/>
        <v>8000000</v>
      </c>
      <c r="L643" s="280">
        <f>L633/24</f>
        <v>16</v>
      </c>
      <c r="M643" s="274" t="s">
        <v>51</v>
      </c>
      <c r="N643" s="261">
        <v>500000</v>
      </c>
      <c r="O643" s="261">
        <f t="shared" si="41"/>
        <v>8000000</v>
      </c>
      <c r="P643" s="251">
        <f t="shared" si="32"/>
        <v>0</v>
      </c>
    </row>
    <row r="644" spans="2:16" ht="15.9" hidden="1" x14ac:dyDescent="0.4">
      <c r="B644" s="272" t="s">
        <v>27</v>
      </c>
      <c r="C644" s="266" t="s">
        <v>294</v>
      </c>
      <c r="D644" s="280">
        <f>D643</f>
        <v>16</v>
      </c>
      <c r="E644" s="274" t="s">
        <v>51</v>
      </c>
      <c r="F644" s="261">
        <v>3070000</v>
      </c>
      <c r="G644" s="261">
        <f t="shared" si="39"/>
        <v>49120000</v>
      </c>
      <c r="H644" s="280">
        <f>H643</f>
        <v>16</v>
      </c>
      <c r="I644" s="274" t="s">
        <v>51</v>
      </c>
      <c r="J644" s="261">
        <v>3070000</v>
      </c>
      <c r="K644" s="261">
        <f t="shared" si="40"/>
        <v>49120000</v>
      </c>
      <c r="L644" s="280">
        <f>L643</f>
        <v>16</v>
      </c>
      <c r="M644" s="274" t="s">
        <v>51</v>
      </c>
      <c r="N644" s="261">
        <v>3070000</v>
      </c>
      <c r="O644" s="261">
        <f t="shared" si="41"/>
        <v>49120000</v>
      </c>
      <c r="P644" s="251">
        <f t="shared" si="32"/>
        <v>0</v>
      </c>
    </row>
    <row r="645" spans="2:16" ht="15.9" hidden="1" x14ac:dyDescent="0.4">
      <c r="B645" s="262" t="s">
        <v>183</v>
      </c>
      <c r="C645" s="266" t="s">
        <v>307</v>
      </c>
      <c r="D645" s="279">
        <f>D646</f>
        <v>144</v>
      </c>
      <c r="E645" s="267" t="s">
        <v>171</v>
      </c>
      <c r="F645" s="261">
        <v>0</v>
      </c>
      <c r="G645" s="261">
        <f>G646</f>
        <v>47520000</v>
      </c>
      <c r="H645" s="279">
        <f>H646</f>
        <v>144</v>
      </c>
      <c r="I645" s="267" t="s">
        <v>171</v>
      </c>
      <c r="J645" s="261">
        <v>0</v>
      </c>
      <c r="K645" s="261">
        <f>K646</f>
        <v>47520000</v>
      </c>
      <c r="L645" s="279">
        <f>L646</f>
        <v>144</v>
      </c>
      <c r="M645" s="267" t="s">
        <v>171</v>
      </c>
      <c r="N645" s="261">
        <v>0</v>
      </c>
      <c r="O645" s="261">
        <f>O646</f>
        <v>47520000</v>
      </c>
      <c r="P645" s="251">
        <f t="shared" si="32"/>
        <v>0</v>
      </c>
    </row>
    <row r="646" spans="2:16" ht="15.9" hidden="1" x14ac:dyDescent="0.4">
      <c r="B646" s="272" t="s">
        <v>34</v>
      </c>
      <c r="C646" s="266" t="s">
        <v>308</v>
      </c>
      <c r="D646" s="279">
        <v>144</v>
      </c>
      <c r="E646" s="267" t="s">
        <v>171</v>
      </c>
      <c r="F646" s="261">
        <v>0</v>
      </c>
      <c r="G646" s="261">
        <f>G647+G651</f>
        <v>47520000</v>
      </c>
      <c r="H646" s="279">
        <v>144</v>
      </c>
      <c r="I646" s="267" t="s">
        <v>171</v>
      </c>
      <c r="J646" s="261">
        <v>0</v>
      </c>
      <c r="K646" s="261">
        <f>K647+K651</f>
        <v>47520000</v>
      </c>
      <c r="L646" s="279">
        <v>144</v>
      </c>
      <c r="M646" s="267" t="s">
        <v>171</v>
      </c>
      <c r="N646" s="261">
        <v>0</v>
      </c>
      <c r="O646" s="261">
        <f>O647+O651</f>
        <v>47520000</v>
      </c>
      <c r="P646" s="251">
        <f t="shared" si="32"/>
        <v>0</v>
      </c>
    </row>
    <row r="647" spans="2:16" ht="15.9" hidden="1" x14ac:dyDescent="0.4">
      <c r="B647" s="272">
        <v>525111</v>
      </c>
      <c r="C647" s="266" t="s">
        <v>174</v>
      </c>
      <c r="D647" s="273"/>
      <c r="E647" s="274"/>
      <c r="F647" s="266"/>
      <c r="G647" s="261">
        <f>SUM(G648:G650)</f>
        <v>8520000</v>
      </c>
      <c r="H647" s="273"/>
      <c r="I647" s="274"/>
      <c r="J647" s="266"/>
      <c r="K647" s="261">
        <f>SUM(K648:K650)</f>
        <v>8520000</v>
      </c>
      <c r="L647" s="273"/>
      <c r="M647" s="274"/>
      <c r="N647" s="266"/>
      <c r="O647" s="261">
        <f>SUM(O648:O650)</f>
        <v>8520000</v>
      </c>
      <c r="P647" s="251">
        <f t="shared" si="32"/>
        <v>0</v>
      </c>
    </row>
    <row r="648" spans="2:16" ht="15.9" hidden="1" x14ac:dyDescent="0.4">
      <c r="B648" s="272" t="s">
        <v>27</v>
      </c>
      <c r="C648" s="266" t="s">
        <v>46</v>
      </c>
      <c r="D648" s="273">
        <v>12</v>
      </c>
      <c r="E648" s="274" t="s">
        <v>47</v>
      </c>
      <c r="F648" s="261">
        <v>150000</v>
      </c>
      <c r="G648" s="261">
        <f>ROUNDDOWN(D648*F648,-3)</f>
        <v>1800000</v>
      </c>
      <c r="H648" s="273">
        <v>12</v>
      </c>
      <c r="I648" s="274" t="s">
        <v>47</v>
      </c>
      <c r="J648" s="261">
        <v>150000</v>
      </c>
      <c r="K648" s="261">
        <f>ROUNDDOWN(H648*J648,-3)</f>
        <v>1800000</v>
      </c>
      <c r="L648" s="273">
        <v>12</v>
      </c>
      <c r="M648" s="274" t="s">
        <v>47</v>
      </c>
      <c r="N648" s="261">
        <v>150000</v>
      </c>
      <c r="O648" s="261">
        <f>ROUNDDOWN(L648*N648,-3)</f>
        <v>1800000</v>
      </c>
      <c r="P648" s="251">
        <f t="shared" si="32"/>
        <v>0</v>
      </c>
    </row>
    <row r="649" spans="2:16" ht="15.9" hidden="1" x14ac:dyDescent="0.4">
      <c r="B649" s="272" t="s">
        <v>27</v>
      </c>
      <c r="C649" s="266" t="s">
        <v>48</v>
      </c>
      <c r="D649" s="273">
        <v>36</v>
      </c>
      <c r="E649" s="274" t="s">
        <v>47</v>
      </c>
      <c r="F649" s="261">
        <v>150000</v>
      </c>
      <c r="G649" s="261">
        <f>ROUNDDOWN(D649*F649,-3)</f>
        <v>5400000</v>
      </c>
      <c r="H649" s="273">
        <v>36</v>
      </c>
      <c r="I649" s="274" t="s">
        <v>47</v>
      </c>
      <c r="J649" s="261">
        <v>150000</v>
      </c>
      <c r="K649" s="261">
        <f>ROUNDDOWN(H649*J649,-3)</f>
        <v>5400000</v>
      </c>
      <c r="L649" s="273">
        <v>36</v>
      </c>
      <c r="M649" s="274" t="s">
        <v>47</v>
      </c>
      <c r="N649" s="261">
        <v>150000</v>
      </c>
      <c r="O649" s="261">
        <f>ROUNDDOWN(L649*N649,-3)</f>
        <v>5400000</v>
      </c>
      <c r="P649" s="251">
        <f t="shared" ref="P649:P712" si="42">K649-O649</f>
        <v>0</v>
      </c>
    </row>
    <row r="650" spans="2:16" ht="15.9" hidden="1" x14ac:dyDescent="0.4">
      <c r="B650" s="272" t="s">
        <v>27</v>
      </c>
      <c r="C650" s="266" t="s">
        <v>175</v>
      </c>
      <c r="D650" s="273">
        <v>1</v>
      </c>
      <c r="E650" s="274" t="s">
        <v>38</v>
      </c>
      <c r="F650" s="261">
        <v>1320000</v>
      </c>
      <c r="G650" s="261">
        <f>ROUNDDOWN(D650*F650,-3)</f>
        <v>1320000</v>
      </c>
      <c r="H650" s="273">
        <v>1</v>
      </c>
      <c r="I650" s="274" t="s">
        <v>38</v>
      </c>
      <c r="J650" s="261">
        <v>1320000</v>
      </c>
      <c r="K650" s="261">
        <f>ROUNDDOWN(H650*J650,-3)</f>
        <v>1320000</v>
      </c>
      <c r="L650" s="273">
        <v>1</v>
      </c>
      <c r="M650" s="274" t="s">
        <v>38</v>
      </c>
      <c r="N650" s="261">
        <v>1320000</v>
      </c>
      <c r="O650" s="261">
        <f>ROUNDDOWN(L650*N650,-3)</f>
        <v>1320000</v>
      </c>
      <c r="P650" s="251">
        <f t="shared" si="42"/>
        <v>0</v>
      </c>
    </row>
    <row r="651" spans="2:16" ht="15.9" hidden="1" x14ac:dyDescent="0.4">
      <c r="B651" s="272">
        <v>525112</v>
      </c>
      <c r="C651" s="266" t="s">
        <v>97</v>
      </c>
      <c r="D651" s="273"/>
      <c r="E651" s="274"/>
      <c r="F651" s="266"/>
      <c r="G651" s="261">
        <f>SUM(G652:G656)</f>
        <v>39000000</v>
      </c>
      <c r="H651" s="273"/>
      <c r="I651" s="274"/>
      <c r="J651" s="266"/>
      <c r="K651" s="261">
        <f>SUM(K652:K656)</f>
        <v>39000000</v>
      </c>
      <c r="L651" s="273"/>
      <c r="M651" s="274"/>
      <c r="N651" s="266"/>
      <c r="O651" s="261">
        <f>SUM(O652:O656)</f>
        <v>39000000</v>
      </c>
      <c r="P651" s="251">
        <f t="shared" si="42"/>
        <v>0</v>
      </c>
    </row>
    <row r="652" spans="2:16" ht="15.9" hidden="1" x14ac:dyDescent="0.4">
      <c r="B652" s="272" t="s">
        <v>27</v>
      </c>
      <c r="C652" s="266" t="s">
        <v>295</v>
      </c>
      <c r="D652" s="273">
        <v>1</v>
      </c>
      <c r="E652" s="274" t="s">
        <v>38</v>
      </c>
      <c r="F652" s="261">
        <v>3600000</v>
      </c>
      <c r="G652" s="261">
        <f>ROUNDDOWN(D652*F652,-3)</f>
        <v>3600000</v>
      </c>
      <c r="H652" s="273">
        <v>1</v>
      </c>
      <c r="I652" s="274" t="s">
        <v>38</v>
      </c>
      <c r="J652" s="261">
        <v>3600000</v>
      </c>
      <c r="K652" s="261">
        <f>ROUNDDOWN(H652*J652,-3)</f>
        <v>3600000</v>
      </c>
      <c r="L652" s="273">
        <v>1</v>
      </c>
      <c r="M652" s="274" t="s">
        <v>38</v>
      </c>
      <c r="N652" s="261">
        <v>3600000</v>
      </c>
      <c r="O652" s="261">
        <f>ROUNDDOWN(L652*N652,-3)</f>
        <v>3600000</v>
      </c>
      <c r="P652" s="251">
        <f t="shared" si="42"/>
        <v>0</v>
      </c>
    </row>
    <row r="653" spans="2:16" ht="15.9" hidden="1" x14ac:dyDescent="0.4">
      <c r="B653" s="272" t="s">
        <v>27</v>
      </c>
      <c r="C653" s="266" t="s">
        <v>296</v>
      </c>
      <c r="D653" s="280">
        <f>D646</f>
        <v>144</v>
      </c>
      <c r="E653" s="274" t="s">
        <v>231</v>
      </c>
      <c r="F653" s="261">
        <v>75000</v>
      </c>
      <c r="G653" s="261">
        <f>ROUNDDOWN(D653*F653,-3)</f>
        <v>10800000</v>
      </c>
      <c r="H653" s="280">
        <f>H646</f>
        <v>144</v>
      </c>
      <c r="I653" s="274" t="s">
        <v>231</v>
      </c>
      <c r="J653" s="261">
        <v>75000</v>
      </c>
      <c r="K653" s="261">
        <f>ROUNDDOWN(H653*J653,-3)</f>
        <v>10800000</v>
      </c>
      <c r="L653" s="280">
        <f>L646</f>
        <v>144</v>
      </c>
      <c r="M653" s="274" t="s">
        <v>231</v>
      </c>
      <c r="N653" s="261">
        <v>75000</v>
      </c>
      <c r="O653" s="261">
        <f>ROUNDDOWN(L653*N653,-3)</f>
        <v>10800000</v>
      </c>
      <c r="P653" s="251">
        <f t="shared" si="42"/>
        <v>0</v>
      </c>
    </row>
    <row r="654" spans="2:16" ht="15.9" hidden="1" x14ac:dyDescent="0.4">
      <c r="B654" s="272" t="s">
        <v>27</v>
      </c>
      <c r="C654" s="266" t="s">
        <v>44</v>
      </c>
      <c r="D654" s="280">
        <f>D646</f>
        <v>144</v>
      </c>
      <c r="E654" s="274" t="s">
        <v>40</v>
      </c>
      <c r="F654" s="261">
        <v>50000</v>
      </c>
      <c r="G654" s="261">
        <f>ROUNDDOWN(D654*F654,-3)</f>
        <v>7200000</v>
      </c>
      <c r="H654" s="280">
        <f>H646</f>
        <v>144</v>
      </c>
      <c r="I654" s="274" t="s">
        <v>40</v>
      </c>
      <c r="J654" s="261">
        <v>50000</v>
      </c>
      <c r="K654" s="261">
        <f>ROUNDDOWN(H654*J654,-3)</f>
        <v>7200000</v>
      </c>
      <c r="L654" s="280">
        <f>L646</f>
        <v>144</v>
      </c>
      <c r="M654" s="274" t="s">
        <v>40</v>
      </c>
      <c r="N654" s="261">
        <v>50000</v>
      </c>
      <c r="O654" s="261">
        <f>ROUNDDOWN(L654*N654,-3)</f>
        <v>7200000</v>
      </c>
      <c r="P654" s="251">
        <f t="shared" si="42"/>
        <v>0</v>
      </c>
    </row>
    <row r="655" spans="2:16" ht="15.9" hidden="1" x14ac:dyDescent="0.4">
      <c r="B655" s="272" t="s">
        <v>27</v>
      </c>
      <c r="C655" s="266" t="s">
        <v>306</v>
      </c>
      <c r="D655" s="280">
        <f>D646</f>
        <v>144</v>
      </c>
      <c r="E655" s="274" t="s">
        <v>57</v>
      </c>
      <c r="F655" s="261">
        <v>100000</v>
      </c>
      <c r="G655" s="261">
        <f>ROUNDDOWN(D655*F655,-3)</f>
        <v>14400000</v>
      </c>
      <c r="H655" s="280">
        <f>H646</f>
        <v>144</v>
      </c>
      <c r="I655" s="274" t="s">
        <v>57</v>
      </c>
      <c r="J655" s="261">
        <v>100000</v>
      </c>
      <c r="K655" s="261">
        <f>ROUNDDOWN(H655*J655,-3)</f>
        <v>14400000</v>
      </c>
      <c r="L655" s="280">
        <f>L646</f>
        <v>144</v>
      </c>
      <c r="M655" s="274" t="s">
        <v>57</v>
      </c>
      <c r="N655" s="261">
        <v>100000</v>
      </c>
      <c r="O655" s="261">
        <f>ROUNDDOWN(L655*N655,-3)</f>
        <v>14400000</v>
      </c>
      <c r="P655" s="251">
        <f t="shared" si="42"/>
        <v>0</v>
      </c>
    </row>
    <row r="656" spans="2:16" ht="15.9" hidden="1" x14ac:dyDescent="0.4">
      <c r="B656" s="272" t="s">
        <v>27</v>
      </c>
      <c r="C656" s="266" t="s">
        <v>299</v>
      </c>
      <c r="D656" s="280">
        <f>D646/24</f>
        <v>6</v>
      </c>
      <c r="E656" s="274" t="s">
        <v>51</v>
      </c>
      <c r="F656" s="261">
        <v>500000</v>
      </c>
      <c r="G656" s="261">
        <f>ROUNDDOWN(D656*F656,-3)</f>
        <v>3000000</v>
      </c>
      <c r="H656" s="280">
        <f>H646/24</f>
        <v>6</v>
      </c>
      <c r="I656" s="274" t="s">
        <v>51</v>
      </c>
      <c r="J656" s="261">
        <v>500000</v>
      </c>
      <c r="K656" s="261">
        <f>ROUNDDOWN(H656*J656,-3)</f>
        <v>3000000</v>
      </c>
      <c r="L656" s="280">
        <f>L646/24</f>
        <v>6</v>
      </c>
      <c r="M656" s="274" t="s">
        <v>51</v>
      </c>
      <c r="N656" s="261">
        <v>500000</v>
      </c>
      <c r="O656" s="261">
        <f>ROUNDDOWN(L656*N656,-3)</f>
        <v>3000000</v>
      </c>
      <c r="P656" s="251">
        <f t="shared" si="42"/>
        <v>0</v>
      </c>
    </row>
    <row r="657" spans="2:16" ht="15.9" hidden="1" x14ac:dyDescent="0.4">
      <c r="B657" s="262" t="s">
        <v>186</v>
      </c>
      <c r="C657" s="266" t="s">
        <v>309</v>
      </c>
      <c r="D657" s="279">
        <f>D658</f>
        <v>144</v>
      </c>
      <c r="E657" s="267" t="s">
        <v>171</v>
      </c>
      <c r="F657" s="261">
        <v>0</v>
      </c>
      <c r="G657" s="261">
        <f>G658</f>
        <v>47520000</v>
      </c>
      <c r="H657" s="279">
        <f>H658</f>
        <v>144</v>
      </c>
      <c r="I657" s="267" t="s">
        <v>171</v>
      </c>
      <c r="J657" s="261">
        <v>0</v>
      </c>
      <c r="K657" s="261">
        <f>K658</f>
        <v>47520000</v>
      </c>
      <c r="L657" s="279">
        <f>L658</f>
        <v>144</v>
      </c>
      <c r="M657" s="267" t="s">
        <v>171</v>
      </c>
      <c r="N657" s="261">
        <v>0</v>
      </c>
      <c r="O657" s="261">
        <f>O658</f>
        <v>47520000</v>
      </c>
      <c r="P657" s="251">
        <f t="shared" si="42"/>
        <v>0</v>
      </c>
    </row>
    <row r="658" spans="2:16" ht="15.9" hidden="1" x14ac:dyDescent="0.4">
      <c r="B658" s="272" t="s">
        <v>34</v>
      </c>
      <c r="C658" s="266" t="s">
        <v>310</v>
      </c>
      <c r="D658" s="279">
        <v>144</v>
      </c>
      <c r="E658" s="267" t="s">
        <v>171</v>
      </c>
      <c r="F658" s="261">
        <v>0</v>
      </c>
      <c r="G658" s="261">
        <f>G659+G663</f>
        <v>47520000</v>
      </c>
      <c r="H658" s="279">
        <v>144</v>
      </c>
      <c r="I658" s="267" t="s">
        <v>171</v>
      </c>
      <c r="J658" s="261">
        <v>0</v>
      </c>
      <c r="K658" s="261">
        <f>K659+K663</f>
        <v>47520000</v>
      </c>
      <c r="L658" s="279">
        <v>144</v>
      </c>
      <c r="M658" s="267" t="s">
        <v>171</v>
      </c>
      <c r="N658" s="261">
        <v>0</v>
      </c>
      <c r="O658" s="261">
        <f>O659+O663</f>
        <v>47520000</v>
      </c>
      <c r="P658" s="251">
        <f t="shared" si="42"/>
        <v>0</v>
      </c>
    </row>
    <row r="659" spans="2:16" ht="15.9" hidden="1" x14ac:dyDescent="0.4">
      <c r="B659" s="272">
        <v>525111</v>
      </c>
      <c r="C659" s="266" t="s">
        <v>174</v>
      </c>
      <c r="D659" s="273"/>
      <c r="E659" s="274"/>
      <c r="F659" s="266"/>
      <c r="G659" s="261">
        <f>SUM(G660:G662)</f>
        <v>8520000</v>
      </c>
      <c r="H659" s="273"/>
      <c r="I659" s="274"/>
      <c r="J659" s="266"/>
      <c r="K659" s="261">
        <f>SUM(K660:K662)</f>
        <v>8520000</v>
      </c>
      <c r="L659" s="273"/>
      <c r="M659" s="274"/>
      <c r="N659" s="266"/>
      <c r="O659" s="261">
        <f>SUM(O660:O662)</f>
        <v>8520000</v>
      </c>
      <c r="P659" s="251">
        <f t="shared" si="42"/>
        <v>0</v>
      </c>
    </row>
    <row r="660" spans="2:16" ht="15.9" hidden="1" x14ac:dyDescent="0.4">
      <c r="B660" s="272" t="s">
        <v>27</v>
      </c>
      <c r="C660" s="266" t="s">
        <v>46</v>
      </c>
      <c r="D660" s="273">
        <v>12</v>
      </c>
      <c r="E660" s="274" t="s">
        <v>47</v>
      </c>
      <c r="F660" s="261">
        <v>150000</v>
      </c>
      <c r="G660" s="261">
        <f>ROUNDDOWN(D660*F660,-3)</f>
        <v>1800000</v>
      </c>
      <c r="H660" s="273">
        <v>12</v>
      </c>
      <c r="I660" s="274" t="s">
        <v>47</v>
      </c>
      <c r="J660" s="261">
        <v>150000</v>
      </c>
      <c r="K660" s="261">
        <f>ROUNDDOWN(H660*J660,-3)</f>
        <v>1800000</v>
      </c>
      <c r="L660" s="273">
        <v>12</v>
      </c>
      <c r="M660" s="274" t="s">
        <v>47</v>
      </c>
      <c r="N660" s="261">
        <v>150000</v>
      </c>
      <c r="O660" s="261">
        <f>ROUNDDOWN(L660*N660,-3)</f>
        <v>1800000</v>
      </c>
      <c r="P660" s="251">
        <f t="shared" si="42"/>
        <v>0</v>
      </c>
    </row>
    <row r="661" spans="2:16" ht="15.9" hidden="1" x14ac:dyDescent="0.4">
      <c r="B661" s="272" t="s">
        <v>27</v>
      </c>
      <c r="C661" s="266" t="s">
        <v>48</v>
      </c>
      <c r="D661" s="273">
        <v>36</v>
      </c>
      <c r="E661" s="274" t="s">
        <v>47</v>
      </c>
      <c r="F661" s="261">
        <v>150000</v>
      </c>
      <c r="G661" s="261">
        <f>ROUNDDOWN(D661*F661,-3)</f>
        <v>5400000</v>
      </c>
      <c r="H661" s="273">
        <v>36</v>
      </c>
      <c r="I661" s="274" t="s">
        <v>47</v>
      </c>
      <c r="J661" s="261">
        <v>150000</v>
      </c>
      <c r="K661" s="261">
        <f>ROUNDDOWN(H661*J661,-3)</f>
        <v>5400000</v>
      </c>
      <c r="L661" s="273">
        <v>36</v>
      </c>
      <c r="M661" s="274" t="s">
        <v>47</v>
      </c>
      <c r="N661" s="261">
        <v>150000</v>
      </c>
      <c r="O661" s="261">
        <f>ROUNDDOWN(L661*N661,-3)</f>
        <v>5400000</v>
      </c>
      <c r="P661" s="251">
        <f t="shared" si="42"/>
        <v>0</v>
      </c>
    </row>
    <row r="662" spans="2:16" ht="15.9" hidden="1" x14ac:dyDescent="0.4">
      <c r="B662" s="272" t="s">
        <v>27</v>
      </c>
      <c r="C662" s="266" t="s">
        <v>175</v>
      </c>
      <c r="D662" s="273">
        <v>1</v>
      </c>
      <c r="E662" s="274" t="s">
        <v>38</v>
      </c>
      <c r="F662" s="261">
        <v>1320000</v>
      </c>
      <c r="G662" s="261">
        <f>ROUNDDOWN(D662*F662,-3)</f>
        <v>1320000</v>
      </c>
      <c r="H662" s="273">
        <v>1</v>
      </c>
      <c r="I662" s="274" t="s">
        <v>38</v>
      </c>
      <c r="J662" s="261">
        <v>1320000</v>
      </c>
      <c r="K662" s="261">
        <f>ROUNDDOWN(H662*J662,-3)</f>
        <v>1320000</v>
      </c>
      <c r="L662" s="273">
        <v>1</v>
      </c>
      <c r="M662" s="274" t="s">
        <v>38</v>
      </c>
      <c r="N662" s="261">
        <v>1320000</v>
      </c>
      <c r="O662" s="261">
        <f>ROUNDDOWN(L662*N662,-3)</f>
        <v>1320000</v>
      </c>
      <c r="P662" s="251">
        <f t="shared" si="42"/>
        <v>0</v>
      </c>
    </row>
    <row r="663" spans="2:16" ht="15.9" hidden="1" x14ac:dyDescent="0.4">
      <c r="B663" s="272">
        <v>525112</v>
      </c>
      <c r="C663" s="266" t="s">
        <v>97</v>
      </c>
      <c r="D663" s="273">
        <v>0</v>
      </c>
      <c r="E663" s="274"/>
      <c r="F663" s="266">
        <v>0</v>
      </c>
      <c r="G663" s="261">
        <f>SUM(G664:G668)</f>
        <v>39000000</v>
      </c>
      <c r="H663" s="273">
        <v>0</v>
      </c>
      <c r="I663" s="274"/>
      <c r="J663" s="266">
        <v>0</v>
      </c>
      <c r="K663" s="261">
        <f>SUM(K664:K668)</f>
        <v>39000000</v>
      </c>
      <c r="L663" s="273">
        <v>0</v>
      </c>
      <c r="M663" s="274"/>
      <c r="N663" s="266">
        <v>0</v>
      </c>
      <c r="O663" s="261">
        <f>SUM(O664:O668)</f>
        <v>39000000</v>
      </c>
      <c r="P663" s="251">
        <f t="shared" si="42"/>
        <v>0</v>
      </c>
    </row>
    <row r="664" spans="2:16" ht="15.9" hidden="1" x14ac:dyDescent="0.4">
      <c r="B664" s="272" t="s">
        <v>27</v>
      </c>
      <c r="C664" s="266" t="s">
        <v>295</v>
      </c>
      <c r="D664" s="273">
        <v>1</v>
      </c>
      <c r="E664" s="274" t="s">
        <v>38</v>
      </c>
      <c r="F664" s="261">
        <v>3600000</v>
      </c>
      <c r="G664" s="261">
        <f>ROUNDDOWN(D664*F664,-3)</f>
        <v>3600000</v>
      </c>
      <c r="H664" s="273">
        <v>1</v>
      </c>
      <c r="I664" s="274" t="s">
        <v>38</v>
      </c>
      <c r="J664" s="261">
        <v>3600000</v>
      </c>
      <c r="K664" s="261">
        <f>ROUNDDOWN(H664*J664,-3)</f>
        <v>3600000</v>
      </c>
      <c r="L664" s="273">
        <v>1</v>
      </c>
      <c r="M664" s="274" t="s">
        <v>38</v>
      </c>
      <c r="N664" s="261">
        <v>3600000</v>
      </c>
      <c r="O664" s="261">
        <f>ROUNDDOWN(L664*N664,-3)</f>
        <v>3600000</v>
      </c>
      <c r="P664" s="251">
        <f t="shared" si="42"/>
        <v>0</v>
      </c>
    </row>
    <row r="665" spans="2:16" ht="15.9" hidden="1" x14ac:dyDescent="0.4">
      <c r="B665" s="272" t="s">
        <v>27</v>
      </c>
      <c r="C665" s="266" t="s">
        <v>296</v>
      </c>
      <c r="D665" s="280">
        <f>D658</f>
        <v>144</v>
      </c>
      <c r="E665" s="274" t="s">
        <v>231</v>
      </c>
      <c r="F665" s="261">
        <v>75000</v>
      </c>
      <c r="G665" s="261">
        <f>ROUNDDOWN(D665*F665,-3)</f>
        <v>10800000</v>
      </c>
      <c r="H665" s="280">
        <f>H658</f>
        <v>144</v>
      </c>
      <c r="I665" s="274" t="s">
        <v>231</v>
      </c>
      <c r="J665" s="261">
        <v>75000</v>
      </c>
      <c r="K665" s="261">
        <f>ROUNDDOWN(H665*J665,-3)</f>
        <v>10800000</v>
      </c>
      <c r="L665" s="280">
        <f>L658</f>
        <v>144</v>
      </c>
      <c r="M665" s="274" t="s">
        <v>231</v>
      </c>
      <c r="N665" s="261">
        <v>75000</v>
      </c>
      <c r="O665" s="261">
        <f>ROUNDDOWN(L665*N665,-3)</f>
        <v>10800000</v>
      </c>
      <c r="P665" s="251">
        <f t="shared" si="42"/>
        <v>0</v>
      </c>
    </row>
    <row r="666" spans="2:16" ht="15.9" hidden="1" x14ac:dyDescent="0.4">
      <c r="B666" s="272" t="s">
        <v>27</v>
      </c>
      <c r="C666" s="266" t="s">
        <v>44</v>
      </c>
      <c r="D666" s="280">
        <f>D658</f>
        <v>144</v>
      </c>
      <c r="E666" s="274" t="s">
        <v>40</v>
      </c>
      <c r="F666" s="261">
        <v>50000</v>
      </c>
      <c r="G666" s="261">
        <f>ROUNDDOWN(D666*F666,-3)</f>
        <v>7200000</v>
      </c>
      <c r="H666" s="280">
        <f>H658</f>
        <v>144</v>
      </c>
      <c r="I666" s="274" t="s">
        <v>40</v>
      </c>
      <c r="J666" s="261">
        <v>50000</v>
      </c>
      <c r="K666" s="261">
        <f>ROUNDDOWN(H666*J666,-3)</f>
        <v>7200000</v>
      </c>
      <c r="L666" s="280">
        <f>L658</f>
        <v>144</v>
      </c>
      <c r="M666" s="274" t="s">
        <v>40</v>
      </c>
      <c r="N666" s="261">
        <v>50000</v>
      </c>
      <c r="O666" s="261">
        <f>ROUNDDOWN(L666*N666,-3)</f>
        <v>7200000</v>
      </c>
      <c r="P666" s="251">
        <f t="shared" si="42"/>
        <v>0</v>
      </c>
    </row>
    <row r="667" spans="2:16" ht="15.9" hidden="1" x14ac:dyDescent="0.4">
      <c r="B667" s="272" t="s">
        <v>27</v>
      </c>
      <c r="C667" s="266" t="s">
        <v>311</v>
      </c>
      <c r="D667" s="280">
        <f>D658</f>
        <v>144</v>
      </c>
      <c r="E667" s="274" t="s">
        <v>57</v>
      </c>
      <c r="F667" s="261">
        <v>100000</v>
      </c>
      <c r="G667" s="261">
        <f>ROUNDDOWN(D667*F667,-3)</f>
        <v>14400000</v>
      </c>
      <c r="H667" s="280">
        <f>H658</f>
        <v>144</v>
      </c>
      <c r="I667" s="274" t="s">
        <v>57</v>
      </c>
      <c r="J667" s="261">
        <v>100000</v>
      </c>
      <c r="K667" s="261">
        <f>ROUNDDOWN(H667*J667,-3)</f>
        <v>14400000</v>
      </c>
      <c r="L667" s="280">
        <f>L658</f>
        <v>144</v>
      </c>
      <c r="M667" s="274" t="s">
        <v>57</v>
      </c>
      <c r="N667" s="261">
        <v>100000</v>
      </c>
      <c r="O667" s="261">
        <f>ROUNDDOWN(L667*N667,-3)</f>
        <v>14400000</v>
      </c>
      <c r="P667" s="251">
        <f t="shared" si="42"/>
        <v>0</v>
      </c>
    </row>
    <row r="668" spans="2:16" ht="15.9" hidden="1" x14ac:dyDescent="0.4">
      <c r="B668" s="272" t="s">
        <v>27</v>
      </c>
      <c r="C668" s="266" t="s">
        <v>299</v>
      </c>
      <c r="D668" s="280">
        <f>D658/24</f>
        <v>6</v>
      </c>
      <c r="E668" s="274" t="s">
        <v>51</v>
      </c>
      <c r="F668" s="261">
        <v>500000</v>
      </c>
      <c r="G668" s="261">
        <f>ROUNDDOWN(D668*F668,-3)</f>
        <v>3000000</v>
      </c>
      <c r="H668" s="280">
        <f>H658/24</f>
        <v>6</v>
      </c>
      <c r="I668" s="274" t="s">
        <v>51</v>
      </c>
      <c r="J668" s="261">
        <v>500000</v>
      </c>
      <c r="K668" s="261">
        <f>ROUNDDOWN(H668*J668,-3)</f>
        <v>3000000</v>
      </c>
      <c r="L668" s="280">
        <f>L658/24</f>
        <v>6</v>
      </c>
      <c r="M668" s="274" t="s">
        <v>51</v>
      </c>
      <c r="N668" s="261">
        <v>500000</v>
      </c>
      <c r="O668" s="261">
        <f>ROUNDDOWN(L668*N668,-3)</f>
        <v>3000000</v>
      </c>
      <c r="P668" s="251">
        <f t="shared" si="42"/>
        <v>0</v>
      </c>
    </row>
    <row r="669" spans="2:16" ht="15.9" hidden="1" x14ac:dyDescent="0.4">
      <c r="B669" s="262" t="s">
        <v>281</v>
      </c>
      <c r="C669" s="266" t="s">
        <v>312</v>
      </c>
      <c r="D669" s="279">
        <f>D670</f>
        <v>1008</v>
      </c>
      <c r="E669" s="267" t="s">
        <v>171</v>
      </c>
      <c r="F669" s="261">
        <v>0</v>
      </c>
      <c r="G669" s="261">
        <f>G670</f>
        <v>498750000</v>
      </c>
      <c r="H669" s="279">
        <f>H670</f>
        <v>1008</v>
      </c>
      <c r="I669" s="267" t="s">
        <v>171</v>
      </c>
      <c r="J669" s="261">
        <v>0</v>
      </c>
      <c r="K669" s="261">
        <f>K670</f>
        <v>498750000</v>
      </c>
      <c r="L669" s="279">
        <f>L670</f>
        <v>1008</v>
      </c>
      <c r="M669" s="267" t="s">
        <v>171</v>
      </c>
      <c r="N669" s="261">
        <v>0</v>
      </c>
      <c r="O669" s="261">
        <f>O670</f>
        <v>498750000</v>
      </c>
      <c r="P669" s="251">
        <f t="shared" si="42"/>
        <v>0</v>
      </c>
    </row>
    <row r="670" spans="2:16" ht="15.9" hidden="1" x14ac:dyDescent="0.4">
      <c r="B670" s="272" t="s">
        <v>34</v>
      </c>
      <c r="C670" s="266" t="s">
        <v>313</v>
      </c>
      <c r="D670" s="279">
        <v>1008</v>
      </c>
      <c r="E670" s="267" t="s">
        <v>171</v>
      </c>
      <c r="F670" s="261">
        <v>0</v>
      </c>
      <c r="G670" s="261">
        <f>G671+G675</f>
        <v>498750000</v>
      </c>
      <c r="H670" s="279">
        <v>1008</v>
      </c>
      <c r="I670" s="267" t="s">
        <v>171</v>
      </c>
      <c r="J670" s="261">
        <v>0</v>
      </c>
      <c r="K670" s="261">
        <f>K671+K675</f>
        <v>498750000</v>
      </c>
      <c r="L670" s="279">
        <v>1008</v>
      </c>
      <c r="M670" s="267" t="s">
        <v>171</v>
      </c>
      <c r="N670" s="261">
        <v>0</v>
      </c>
      <c r="O670" s="261">
        <f>O671+O675</f>
        <v>498750000</v>
      </c>
      <c r="P670" s="251">
        <f t="shared" si="42"/>
        <v>0</v>
      </c>
    </row>
    <row r="671" spans="2:16" ht="15.9" hidden="1" x14ac:dyDescent="0.4">
      <c r="B671" s="272">
        <v>525111</v>
      </c>
      <c r="C671" s="266" t="s">
        <v>174</v>
      </c>
      <c r="D671" s="273"/>
      <c r="E671" s="274"/>
      <c r="F671" s="266"/>
      <c r="G671" s="261">
        <f>SUM(G672:G674)</f>
        <v>179340000</v>
      </c>
      <c r="H671" s="273"/>
      <c r="I671" s="274"/>
      <c r="J671" s="266"/>
      <c r="K671" s="261">
        <f>SUM(K672:K674)</f>
        <v>179340000</v>
      </c>
      <c r="L671" s="273"/>
      <c r="M671" s="274"/>
      <c r="N671" s="266"/>
      <c r="O671" s="261">
        <f>SUM(O672:O674)</f>
        <v>179340000</v>
      </c>
      <c r="P671" s="251">
        <f t="shared" si="42"/>
        <v>0</v>
      </c>
    </row>
    <row r="672" spans="2:16" ht="15.9" hidden="1" x14ac:dyDescent="0.4">
      <c r="B672" s="272" t="s">
        <v>27</v>
      </c>
      <c r="C672" s="266" t="s">
        <v>46</v>
      </c>
      <c r="D672" s="273">
        <v>336</v>
      </c>
      <c r="E672" s="274" t="s">
        <v>47</v>
      </c>
      <c r="F672" s="261">
        <v>150000</v>
      </c>
      <c r="G672" s="261">
        <f>ROUNDDOWN(D672*F672,-3)</f>
        <v>50400000</v>
      </c>
      <c r="H672" s="273">
        <v>336</v>
      </c>
      <c r="I672" s="274" t="s">
        <v>47</v>
      </c>
      <c r="J672" s="261">
        <v>150000</v>
      </c>
      <c r="K672" s="261">
        <f>ROUNDDOWN(H672*J672,-3)</f>
        <v>50400000</v>
      </c>
      <c r="L672" s="273">
        <v>336</v>
      </c>
      <c r="M672" s="274" t="s">
        <v>47</v>
      </c>
      <c r="N672" s="261">
        <v>150000</v>
      </c>
      <c r="O672" s="261">
        <f>ROUNDDOWN(L672*N672,-3)</f>
        <v>50400000</v>
      </c>
      <c r="P672" s="251">
        <f t="shared" si="42"/>
        <v>0</v>
      </c>
    </row>
    <row r="673" spans="2:16" ht="15.9" hidden="1" x14ac:dyDescent="0.4">
      <c r="B673" s="272" t="s">
        <v>27</v>
      </c>
      <c r="C673" s="266" t="s">
        <v>48</v>
      </c>
      <c r="D673" s="273">
        <v>756</v>
      </c>
      <c r="E673" s="274" t="s">
        <v>47</v>
      </c>
      <c r="F673" s="261">
        <v>150000</v>
      </c>
      <c r="G673" s="261">
        <f>ROUNDDOWN(D673*F673,-3)</f>
        <v>113400000</v>
      </c>
      <c r="H673" s="273">
        <v>756</v>
      </c>
      <c r="I673" s="274" t="s">
        <v>47</v>
      </c>
      <c r="J673" s="261">
        <v>150000</v>
      </c>
      <c r="K673" s="261">
        <f>ROUNDDOWN(H673*J673,-3)</f>
        <v>113400000</v>
      </c>
      <c r="L673" s="273">
        <v>756</v>
      </c>
      <c r="M673" s="274" t="s">
        <v>47</v>
      </c>
      <c r="N673" s="261">
        <v>150000</v>
      </c>
      <c r="O673" s="261">
        <f>ROUNDDOWN(L673*N673,-3)</f>
        <v>113400000</v>
      </c>
      <c r="P673" s="251">
        <f t="shared" si="42"/>
        <v>0</v>
      </c>
    </row>
    <row r="674" spans="2:16" ht="15.9" hidden="1" x14ac:dyDescent="0.4">
      <c r="B674" s="272" t="s">
        <v>27</v>
      </c>
      <c r="C674" s="266" t="s">
        <v>175</v>
      </c>
      <c r="D674" s="273">
        <v>1</v>
      </c>
      <c r="E674" s="274" t="s">
        <v>38</v>
      </c>
      <c r="F674" s="261">
        <v>15540000</v>
      </c>
      <c r="G674" s="261">
        <f>ROUNDDOWN(D674*F674,-3)</f>
        <v>15540000</v>
      </c>
      <c r="H674" s="273">
        <v>1</v>
      </c>
      <c r="I674" s="274" t="s">
        <v>38</v>
      </c>
      <c r="J674" s="261">
        <v>15540000</v>
      </c>
      <c r="K674" s="261">
        <f>ROUNDDOWN(H674*J674,-3)</f>
        <v>15540000</v>
      </c>
      <c r="L674" s="273">
        <v>1</v>
      </c>
      <c r="M674" s="274" t="s">
        <v>38</v>
      </c>
      <c r="N674" s="261">
        <v>15540000</v>
      </c>
      <c r="O674" s="261">
        <f>ROUNDDOWN(L674*N674,-3)</f>
        <v>15540000</v>
      </c>
      <c r="P674" s="251">
        <f t="shared" si="42"/>
        <v>0</v>
      </c>
    </row>
    <row r="675" spans="2:16" ht="15.9" hidden="1" x14ac:dyDescent="0.4">
      <c r="B675" s="272">
        <v>525112</v>
      </c>
      <c r="C675" s="266" t="s">
        <v>97</v>
      </c>
      <c r="D675" s="273"/>
      <c r="E675" s="274"/>
      <c r="F675" s="266"/>
      <c r="G675" s="261">
        <f>SUM(G676:G681)</f>
        <v>319410000</v>
      </c>
      <c r="H675" s="273"/>
      <c r="I675" s="274"/>
      <c r="J675" s="266"/>
      <c r="K675" s="261">
        <f>SUM(K676:K681)</f>
        <v>319410000</v>
      </c>
      <c r="L675" s="273"/>
      <c r="M675" s="274"/>
      <c r="N675" s="266"/>
      <c r="O675" s="261">
        <f>SUM(O676:O681)</f>
        <v>319410000</v>
      </c>
      <c r="P675" s="251">
        <f t="shared" si="42"/>
        <v>0</v>
      </c>
    </row>
    <row r="676" spans="2:16" ht="15.9" hidden="1" x14ac:dyDescent="0.4">
      <c r="B676" s="272" t="s">
        <v>27</v>
      </c>
      <c r="C676" s="266" t="s">
        <v>295</v>
      </c>
      <c r="D676" s="273">
        <v>1</v>
      </c>
      <c r="E676" s="274" t="s">
        <v>38</v>
      </c>
      <c r="F676" s="261">
        <v>25200000</v>
      </c>
      <c r="G676" s="261">
        <f t="shared" ref="G676:G681" si="43">ROUNDDOWN(D676*F676,-3)</f>
        <v>25200000</v>
      </c>
      <c r="H676" s="273">
        <v>1</v>
      </c>
      <c r="I676" s="274" t="s">
        <v>38</v>
      </c>
      <c r="J676" s="261">
        <v>25200000</v>
      </c>
      <c r="K676" s="261">
        <f t="shared" ref="K676:K681" si="44">ROUNDDOWN(H676*J676,-3)</f>
        <v>25200000</v>
      </c>
      <c r="L676" s="273">
        <v>1</v>
      </c>
      <c r="M676" s="274" t="s">
        <v>38</v>
      </c>
      <c r="N676" s="261">
        <v>25200000</v>
      </c>
      <c r="O676" s="261">
        <f t="shared" ref="O676:O681" si="45">ROUNDDOWN(L676*N676,-3)</f>
        <v>25200000</v>
      </c>
      <c r="P676" s="251">
        <f t="shared" si="42"/>
        <v>0</v>
      </c>
    </row>
    <row r="677" spans="2:16" ht="15.9" hidden="1" x14ac:dyDescent="0.4">
      <c r="B677" s="272" t="s">
        <v>27</v>
      </c>
      <c r="C677" s="266" t="s">
        <v>296</v>
      </c>
      <c r="D677" s="280">
        <f>D670</f>
        <v>1008</v>
      </c>
      <c r="E677" s="274" t="s">
        <v>231</v>
      </c>
      <c r="F677" s="261">
        <v>75000</v>
      </c>
      <c r="G677" s="261">
        <f t="shared" si="43"/>
        <v>75600000</v>
      </c>
      <c r="H677" s="280">
        <f>H670</f>
        <v>1008</v>
      </c>
      <c r="I677" s="274" t="s">
        <v>231</v>
      </c>
      <c r="J677" s="261">
        <v>75000</v>
      </c>
      <c r="K677" s="261">
        <f t="shared" si="44"/>
        <v>75600000</v>
      </c>
      <c r="L677" s="280">
        <f>L670</f>
        <v>1008</v>
      </c>
      <c r="M677" s="274" t="s">
        <v>231</v>
      </c>
      <c r="N677" s="261">
        <v>75000</v>
      </c>
      <c r="O677" s="261">
        <f t="shared" si="45"/>
        <v>75600000</v>
      </c>
      <c r="P677" s="251">
        <f t="shared" si="42"/>
        <v>0</v>
      </c>
    </row>
    <row r="678" spans="2:16" ht="15.9" hidden="1" x14ac:dyDescent="0.4">
      <c r="B678" s="272" t="s">
        <v>27</v>
      </c>
      <c r="C678" s="266" t="s">
        <v>44</v>
      </c>
      <c r="D678" s="280">
        <f>D670</f>
        <v>1008</v>
      </c>
      <c r="E678" s="274" t="s">
        <v>40</v>
      </c>
      <c r="F678" s="261">
        <v>50000</v>
      </c>
      <c r="G678" s="261">
        <f t="shared" si="43"/>
        <v>50400000</v>
      </c>
      <c r="H678" s="280">
        <f>H670</f>
        <v>1008</v>
      </c>
      <c r="I678" s="274" t="s">
        <v>40</v>
      </c>
      <c r="J678" s="261">
        <v>50000</v>
      </c>
      <c r="K678" s="261">
        <f t="shared" si="44"/>
        <v>50400000</v>
      </c>
      <c r="L678" s="280">
        <f>L670</f>
        <v>1008</v>
      </c>
      <c r="M678" s="274" t="s">
        <v>40</v>
      </c>
      <c r="N678" s="261">
        <v>50000</v>
      </c>
      <c r="O678" s="261">
        <f t="shared" si="45"/>
        <v>50400000</v>
      </c>
      <c r="P678" s="251">
        <f t="shared" si="42"/>
        <v>0</v>
      </c>
    </row>
    <row r="679" spans="2:16" ht="15.9" hidden="1" x14ac:dyDescent="0.4">
      <c r="B679" s="272" t="s">
        <v>27</v>
      </c>
      <c r="C679" s="266" t="s">
        <v>297</v>
      </c>
      <c r="D679" s="280">
        <f>D670</f>
        <v>1008</v>
      </c>
      <c r="E679" s="274" t="s">
        <v>57</v>
      </c>
      <c r="F679" s="261">
        <v>70000</v>
      </c>
      <c r="G679" s="261">
        <f t="shared" si="43"/>
        <v>70560000</v>
      </c>
      <c r="H679" s="280">
        <f>H670</f>
        <v>1008</v>
      </c>
      <c r="I679" s="274" t="s">
        <v>57</v>
      </c>
      <c r="J679" s="261">
        <v>70000</v>
      </c>
      <c r="K679" s="261">
        <f t="shared" si="44"/>
        <v>70560000</v>
      </c>
      <c r="L679" s="280">
        <f>L670</f>
        <v>1008</v>
      </c>
      <c r="M679" s="274" t="s">
        <v>57</v>
      </c>
      <c r="N679" s="261">
        <v>70000</v>
      </c>
      <c r="O679" s="261">
        <f t="shared" si="45"/>
        <v>70560000</v>
      </c>
      <c r="P679" s="251">
        <f t="shared" si="42"/>
        <v>0</v>
      </c>
    </row>
    <row r="680" spans="2:16" ht="15.9" hidden="1" x14ac:dyDescent="0.4">
      <c r="B680" s="272" t="s">
        <v>27</v>
      </c>
      <c r="C680" s="266" t="s">
        <v>299</v>
      </c>
      <c r="D680" s="280">
        <f>D670/24</f>
        <v>42</v>
      </c>
      <c r="E680" s="274" t="s">
        <v>51</v>
      </c>
      <c r="F680" s="261">
        <v>500000</v>
      </c>
      <c r="G680" s="261">
        <f t="shared" si="43"/>
        <v>21000000</v>
      </c>
      <c r="H680" s="280">
        <f>H670/24</f>
        <v>42</v>
      </c>
      <c r="I680" s="274" t="s">
        <v>51</v>
      </c>
      <c r="J680" s="261">
        <v>500000</v>
      </c>
      <c r="K680" s="261">
        <f t="shared" si="44"/>
        <v>21000000</v>
      </c>
      <c r="L680" s="280">
        <f>L670/24</f>
        <v>42</v>
      </c>
      <c r="M680" s="274" t="s">
        <v>51</v>
      </c>
      <c r="N680" s="261">
        <v>500000</v>
      </c>
      <c r="O680" s="261">
        <f t="shared" si="45"/>
        <v>21000000</v>
      </c>
      <c r="P680" s="251">
        <f t="shared" si="42"/>
        <v>0</v>
      </c>
    </row>
    <row r="681" spans="2:16" ht="15.9" hidden="1" x14ac:dyDescent="0.4">
      <c r="B681" s="272" t="s">
        <v>27</v>
      </c>
      <c r="C681" s="266" t="s">
        <v>294</v>
      </c>
      <c r="D681" s="280">
        <f>D670/24</f>
        <v>42</v>
      </c>
      <c r="E681" s="274" t="s">
        <v>51</v>
      </c>
      <c r="F681" s="261">
        <v>1825000</v>
      </c>
      <c r="G681" s="261">
        <f t="shared" si="43"/>
        <v>76650000</v>
      </c>
      <c r="H681" s="280">
        <f>H670/24</f>
        <v>42</v>
      </c>
      <c r="I681" s="274" t="s">
        <v>51</v>
      </c>
      <c r="J681" s="261">
        <v>1825000</v>
      </c>
      <c r="K681" s="261">
        <f t="shared" si="44"/>
        <v>76650000</v>
      </c>
      <c r="L681" s="280">
        <f>L670/24</f>
        <v>42</v>
      </c>
      <c r="M681" s="274" t="s">
        <v>51</v>
      </c>
      <c r="N681" s="261">
        <v>1825000</v>
      </c>
      <c r="O681" s="261">
        <f t="shared" si="45"/>
        <v>76650000</v>
      </c>
      <c r="P681" s="251">
        <f t="shared" si="42"/>
        <v>0</v>
      </c>
    </row>
    <row r="682" spans="2:16" ht="15.9" hidden="1" x14ac:dyDescent="0.4">
      <c r="B682" s="262" t="s">
        <v>189</v>
      </c>
      <c r="C682" s="266" t="s">
        <v>314</v>
      </c>
      <c r="D682" s="279">
        <f>D683</f>
        <v>96</v>
      </c>
      <c r="E682" s="267" t="s">
        <v>171</v>
      </c>
      <c r="F682" s="261">
        <v>0</v>
      </c>
      <c r="G682" s="261">
        <f>G683</f>
        <v>47780000</v>
      </c>
      <c r="H682" s="279">
        <f>H683</f>
        <v>96</v>
      </c>
      <c r="I682" s="267" t="s">
        <v>171</v>
      </c>
      <c r="J682" s="261">
        <v>0</v>
      </c>
      <c r="K682" s="261">
        <f>K683</f>
        <v>47780000</v>
      </c>
      <c r="L682" s="279">
        <f>L683</f>
        <v>96</v>
      </c>
      <c r="M682" s="267" t="s">
        <v>171</v>
      </c>
      <c r="N682" s="261">
        <v>0</v>
      </c>
      <c r="O682" s="261">
        <f>O683</f>
        <v>47780000</v>
      </c>
      <c r="P682" s="251">
        <f t="shared" si="42"/>
        <v>0</v>
      </c>
    </row>
    <row r="683" spans="2:16" ht="29.15" hidden="1" x14ac:dyDescent="0.4">
      <c r="B683" s="272" t="s">
        <v>34</v>
      </c>
      <c r="C683" s="266" t="s">
        <v>315</v>
      </c>
      <c r="D683" s="279">
        <v>96</v>
      </c>
      <c r="E683" s="267" t="s">
        <v>171</v>
      </c>
      <c r="F683" s="261">
        <v>0</v>
      </c>
      <c r="G683" s="261">
        <f>G684+G688</f>
        <v>47780000</v>
      </c>
      <c r="H683" s="279">
        <v>96</v>
      </c>
      <c r="I683" s="267" t="s">
        <v>171</v>
      </c>
      <c r="J683" s="261">
        <v>0</v>
      </c>
      <c r="K683" s="261">
        <f>K684+K688</f>
        <v>47780000</v>
      </c>
      <c r="L683" s="279">
        <v>96</v>
      </c>
      <c r="M683" s="267" t="s">
        <v>171</v>
      </c>
      <c r="N683" s="261">
        <v>0</v>
      </c>
      <c r="O683" s="261">
        <f>O684+O688</f>
        <v>47780000</v>
      </c>
      <c r="P683" s="251">
        <f t="shared" si="42"/>
        <v>0</v>
      </c>
    </row>
    <row r="684" spans="2:16" ht="15.9" hidden="1" x14ac:dyDescent="0.4">
      <c r="B684" s="272">
        <v>525111</v>
      </c>
      <c r="C684" s="266" t="s">
        <v>174</v>
      </c>
      <c r="D684" s="273"/>
      <c r="E684" s="274"/>
      <c r="F684" s="266"/>
      <c r="G684" s="261">
        <f>SUM(G685:G687)</f>
        <v>24180000</v>
      </c>
      <c r="H684" s="273"/>
      <c r="I684" s="274"/>
      <c r="J684" s="266"/>
      <c r="K684" s="261">
        <f>SUM(K685:K687)</f>
        <v>24180000</v>
      </c>
      <c r="L684" s="273"/>
      <c r="M684" s="274"/>
      <c r="N684" s="266"/>
      <c r="O684" s="261">
        <f>SUM(O685:O687)</f>
        <v>24180000</v>
      </c>
      <c r="P684" s="251">
        <f t="shared" si="42"/>
        <v>0</v>
      </c>
    </row>
    <row r="685" spans="2:16" ht="15.9" hidden="1" x14ac:dyDescent="0.4">
      <c r="B685" s="272" t="s">
        <v>27</v>
      </c>
      <c r="C685" s="266" t="s">
        <v>46</v>
      </c>
      <c r="D685" s="273">
        <v>88</v>
      </c>
      <c r="E685" s="274" t="s">
        <v>47</v>
      </c>
      <c r="F685" s="261">
        <v>150000</v>
      </c>
      <c r="G685" s="261">
        <f>ROUNDDOWN(D685*F685,-3)</f>
        <v>13200000</v>
      </c>
      <c r="H685" s="273">
        <v>88</v>
      </c>
      <c r="I685" s="274" t="s">
        <v>47</v>
      </c>
      <c r="J685" s="261">
        <v>150000</v>
      </c>
      <c r="K685" s="261">
        <f>ROUNDDOWN(H685*J685,-3)</f>
        <v>13200000</v>
      </c>
      <c r="L685" s="273">
        <v>88</v>
      </c>
      <c r="M685" s="274" t="s">
        <v>47</v>
      </c>
      <c r="N685" s="261">
        <v>150000</v>
      </c>
      <c r="O685" s="261">
        <f>ROUNDDOWN(L685*N685,-3)</f>
        <v>13200000</v>
      </c>
      <c r="P685" s="251">
        <f t="shared" si="42"/>
        <v>0</v>
      </c>
    </row>
    <row r="686" spans="2:16" ht="15.9" hidden="1" x14ac:dyDescent="0.4">
      <c r="B686" s="272" t="s">
        <v>27</v>
      </c>
      <c r="C686" s="266" t="s">
        <v>48</v>
      </c>
      <c r="D686" s="273">
        <v>64</v>
      </c>
      <c r="E686" s="274" t="s">
        <v>47</v>
      </c>
      <c r="F686" s="261">
        <v>150000</v>
      </c>
      <c r="G686" s="261">
        <f>ROUNDDOWN(D686*F686,-3)</f>
        <v>9600000</v>
      </c>
      <c r="H686" s="273">
        <v>64</v>
      </c>
      <c r="I686" s="274" t="s">
        <v>47</v>
      </c>
      <c r="J686" s="261">
        <v>150000</v>
      </c>
      <c r="K686" s="261">
        <f>ROUNDDOWN(H686*J686,-3)</f>
        <v>9600000</v>
      </c>
      <c r="L686" s="273">
        <v>64</v>
      </c>
      <c r="M686" s="274" t="s">
        <v>47</v>
      </c>
      <c r="N686" s="261">
        <v>150000</v>
      </c>
      <c r="O686" s="261">
        <f>ROUNDDOWN(L686*N686,-3)</f>
        <v>9600000</v>
      </c>
      <c r="P686" s="251">
        <f t="shared" si="42"/>
        <v>0</v>
      </c>
    </row>
    <row r="687" spans="2:16" ht="15.9" hidden="1" x14ac:dyDescent="0.4">
      <c r="B687" s="272" t="s">
        <v>27</v>
      </c>
      <c r="C687" s="266" t="s">
        <v>175</v>
      </c>
      <c r="D687" s="273">
        <v>1</v>
      </c>
      <c r="E687" s="274" t="s">
        <v>38</v>
      </c>
      <c r="F687" s="261">
        <v>1380000</v>
      </c>
      <c r="G687" s="261">
        <f>ROUNDDOWN(D687*F687,-3)</f>
        <v>1380000</v>
      </c>
      <c r="H687" s="273">
        <v>1</v>
      </c>
      <c r="I687" s="274" t="s">
        <v>38</v>
      </c>
      <c r="J687" s="261">
        <v>1380000</v>
      </c>
      <c r="K687" s="261">
        <f>ROUNDDOWN(H687*J687,-3)</f>
        <v>1380000</v>
      </c>
      <c r="L687" s="273">
        <v>1</v>
      </c>
      <c r="M687" s="274" t="s">
        <v>38</v>
      </c>
      <c r="N687" s="261">
        <v>1380000</v>
      </c>
      <c r="O687" s="261">
        <f>ROUNDDOWN(L687*N687,-3)</f>
        <v>1380000</v>
      </c>
      <c r="P687" s="251">
        <f t="shared" si="42"/>
        <v>0</v>
      </c>
    </row>
    <row r="688" spans="2:16" ht="15.9" hidden="1" x14ac:dyDescent="0.4">
      <c r="B688" s="272">
        <v>525112</v>
      </c>
      <c r="C688" s="266" t="s">
        <v>97</v>
      </c>
      <c r="D688" s="273"/>
      <c r="E688" s="274"/>
      <c r="F688" s="266"/>
      <c r="G688" s="261">
        <f>SUM(G689:G693)</f>
        <v>23600000</v>
      </c>
      <c r="H688" s="273"/>
      <c r="I688" s="274"/>
      <c r="J688" s="266"/>
      <c r="K688" s="261">
        <f>SUM(K689:K693)</f>
        <v>23600000</v>
      </c>
      <c r="L688" s="273"/>
      <c r="M688" s="274"/>
      <c r="N688" s="266"/>
      <c r="O688" s="261">
        <f>SUM(O689:O693)</f>
        <v>23600000</v>
      </c>
      <c r="P688" s="251">
        <f t="shared" si="42"/>
        <v>0</v>
      </c>
    </row>
    <row r="689" spans="2:16" ht="15.9" hidden="1" x14ac:dyDescent="0.4">
      <c r="B689" s="272" t="s">
        <v>27</v>
      </c>
      <c r="C689" s="266" t="s">
        <v>295</v>
      </c>
      <c r="D689" s="273">
        <v>1</v>
      </c>
      <c r="E689" s="274" t="s">
        <v>38</v>
      </c>
      <c r="F689" s="261">
        <v>1920000</v>
      </c>
      <c r="G689" s="261">
        <f>ROUNDDOWN(D689*F689,-3)</f>
        <v>1920000</v>
      </c>
      <c r="H689" s="273">
        <v>1</v>
      </c>
      <c r="I689" s="274" t="s">
        <v>38</v>
      </c>
      <c r="J689" s="261">
        <v>1920000</v>
      </c>
      <c r="K689" s="261">
        <f>ROUNDDOWN(H689*J689,-3)</f>
        <v>1920000</v>
      </c>
      <c r="L689" s="273">
        <v>1</v>
      </c>
      <c r="M689" s="274" t="s">
        <v>38</v>
      </c>
      <c r="N689" s="261">
        <v>1920000</v>
      </c>
      <c r="O689" s="261">
        <f>ROUNDDOWN(L689*N689,-3)</f>
        <v>1920000</v>
      </c>
      <c r="P689" s="251">
        <f t="shared" si="42"/>
        <v>0</v>
      </c>
    </row>
    <row r="690" spans="2:16" ht="15.9" hidden="1" x14ac:dyDescent="0.4">
      <c r="B690" s="272" t="s">
        <v>27</v>
      </c>
      <c r="C690" s="266" t="s">
        <v>296</v>
      </c>
      <c r="D690" s="280">
        <f>D683</f>
        <v>96</v>
      </c>
      <c r="E690" s="274" t="s">
        <v>231</v>
      </c>
      <c r="F690" s="261">
        <v>75000</v>
      </c>
      <c r="G690" s="261">
        <f>ROUNDDOWN(D690*F690,-3)</f>
        <v>7200000</v>
      </c>
      <c r="H690" s="280">
        <f>H683</f>
        <v>96</v>
      </c>
      <c r="I690" s="274" t="s">
        <v>231</v>
      </c>
      <c r="J690" s="261">
        <v>75000</v>
      </c>
      <c r="K690" s="261">
        <f>ROUNDDOWN(H690*J690,-3)</f>
        <v>7200000</v>
      </c>
      <c r="L690" s="280">
        <f>L683</f>
        <v>96</v>
      </c>
      <c r="M690" s="274" t="s">
        <v>231</v>
      </c>
      <c r="N690" s="261">
        <v>75000</v>
      </c>
      <c r="O690" s="261">
        <f>ROUNDDOWN(L690*N690,-3)</f>
        <v>7200000</v>
      </c>
      <c r="P690" s="251">
        <f t="shared" si="42"/>
        <v>0</v>
      </c>
    </row>
    <row r="691" spans="2:16" ht="15.9" hidden="1" x14ac:dyDescent="0.4">
      <c r="B691" s="272" t="s">
        <v>27</v>
      </c>
      <c r="C691" s="266" t="s">
        <v>44</v>
      </c>
      <c r="D691" s="280">
        <f>D683</f>
        <v>96</v>
      </c>
      <c r="E691" s="274" t="s">
        <v>40</v>
      </c>
      <c r="F691" s="261">
        <v>50000</v>
      </c>
      <c r="G691" s="261">
        <f>ROUNDDOWN(D691*F691,-3)</f>
        <v>4800000</v>
      </c>
      <c r="H691" s="280">
        <f>H683</f>
        <v>96</v>
      </c>
      <c r="I691" s="274" t="s">
        <v>40</v>
      </c>
      <c r="J691" s="261">
        <v>50000</v>
      </c>
      <c r="K691" s="261">
        <f>ROUNDDOWN(H691*J691,-3)</f>
        <v>4800000</v>
      </c>
      <c r="L691" s="280">
        <f>L683</f>
        <v>96</v>
      </c>
      <c r="M691" s="274" t="s">
        <v>40</v>
      </c>
      <c r="N691" s="261">
        <v>50000</v>
      </c>
      <c r="O691" s="261">
        <f>ROUNDDOWN(L691*N691,-3)</f>
        <v>4800000</v>
      </c>
      <c r="P691" s="251">
        <f t="shared" si="42"/>
        <v>0</v>
      </c>
    </row>
    <row r="692" spans="2:16" ht="15.9" hidden="1" x14ac:dyDescent="0.4">
      <c r="B692" s="272" t="s">
        <v>27</v>
      </c>
      <c r="C692" s="266" t="s">
        <v>297</v>
      </c>
      <c r="D692" s="280">
        <f>D683</f>
        <v>96</v>
      </c>
      <c r="E692" s="274" t="s">
        <v>40</v>
      </c>
      <c r="F692" s="261">
        <v>80000</v>
      </c>
      <c r="G692" s="261">
        <f>ROUNDDOWN(D692*F692,-3)</f>
        <v>7680000</v>
      </c>
      <c r="H692" s="280">
        <f>H683</f>
        <v>96</v>
      </c>
      <c r="I692" s="274" t="s">
        <v>40</v>
      </c>
      <c r="J692" s="261">
        <v>80000</v>
      </c>
      <c r="K692" s="261">
        <f>ROUNDDOWN(H692*J692,-3)</f>
        <v>7680000</v>
      </c>
      <c r="L692" s="280">
        <f>L683</f>
        <v>96</v>
      </c>
      <c r="M692" s="274" t="s">
        <v>40</v>
      </c>
      <c r="N692" s="261">
        <v>80000</v>
      </c>
      <c r="O692" s="261">
        <f>ROUNDDOWN(L692*N692,-3)</f>
        <v>7680000</v>
      </c>
      <c r="P692" s="251">
        <f t="shared" si="42"/>
        <v>0</v>
      </c>
    </row>
    <row r="693" spans="2:16" ht="15.9" hidden="1" x14ac:dyDescent="0.4">
      <c r="B693" s="272" t="s">
        <v>27</v>
      </c>
      <c r="C693" s="266" t="s">
        <v>299</v>
      </c>
      <c r="D693" s="280">
        <f>D683/24</f>
        <v>4</v>
      </c>
      <c r="E693" s="274" t="s">
        <v>51</v>
      </c>
      <c r="F693" s="261">
        <v>500000</v>
      </c>
      <c r="G693" s="261">
        <f>ROUNDDOWN(D693*F693,-3)</f>
        <v>2000000</v>
      </c>
      <c r="H693" s="280">
        <f>H683/24</f>
        <v>4</v>
      </c>
      <c r="I693" s="274" t="s">
        <v>51</v>
      </c>
      <c r="J693" s="261">
        <v>500000</v>
      </c>
      <c r="K693" s="261">
        <f>ROUNDDOWN(H693*J693,-3)</f>
        <v>2000000</v>
      </c>
      <c r="L693" s="280">
        <f>L683/24</f>
        <v>4</v>
      </c>
      <c r="M693" s="274" t="s">
        <v>51</v>
      </c>
      <c r="N693" s="261">
        <v>500000</v>
      </c>
      <c r="O693" s="261">
        <f>ROUNDDOWN(L693*N693,-3)</f>
        <v>2000000</v>
      </c>
      <c r="P693" s="251">
        <f t="shared" si="42"/>
        <v>0</v>
      </c>
    </row>
    <row r="694" spans="2:16" ht="15.9" hidden="1" x14ac:dyDescent="0.4">
      <c r="B694" s="262" t="s">
        <v>192</v>
      </c>
      <c r="C694" s="266" t="s">
        <v>316</v>
      </c>
      <c r="D694" s="279">
        <f>D695</f>
        <v>96</v>
      </c>
      <c r="E694" s="267" t="s">
        <v>171</v>
      </c>
      <c r="F694" s="261">
        <v>0</v>
      </c>
      <c r="G694" s="261">
        <f>G695</f>
        <v>49440000</v>
      </c>
      <c r="H694" s="279">
        <f>H695</f>
        <v>96</v>
      </c>
      <c r="I694" s="267" t="s">
        <v>171</v>
      </c>
      <c r="J694" s="261">
        <v>0</v>
      </c>
      <c r="K694" s="261">
        <f>K695</f>
        <v>49440000</v>
      </c>
      <c r="L694" s="279">
        <f>L695</f>
        <v>96</v>
      </c>
      <c r="M694" s="267" t="s">
        <v>171</v>
      </c>
      <c r="N694" s="261">
        <v>0</v>
      </c>
      <c r="O694" s="261">
        <f>O695</f>
        <v>49440000</v>
      </c>
      <c r="P694" s="251">
        <f t="shared" si="42"/>
        <v>0</v>
      </c>
    </row>
    <row r="695" spans="2:16" ht="15.9" hidden="1" x14ac:dyDescent="0.4">
      <c r="B695" s="272" t="s">
        <v>34</v>
      </c>
      <c r="C695" s="266" t="s">
        <v>317</v>
      </c>
      <c r="D695" s="279">
        <v>96</v>
      </c>
      <c r="E695" s="267" t="s">
        <v>171</v>
      </c>
      <c r="F695" s="261">
        <v>0</v>
      </c>
      <c r="G695" s="261">
        <f>G696+G700</f>
        <v>49440000</v>
      </c>
      <c r="H695" s="279">
        <v>96</v>
      </c>
      <c r="I695" s="267" t="s">
        <v>171</v>
      </c>
      <c r="J695" s="261">
        <v>0</v>
      </c>
      <c r="K695" s="261">
        <f>K696+K700</f>
        <v>49440000</v>
      </c>
      <c r="L695" s="279">
        <v>96</v>
      </c>
      <c r="M695" s="267" t="s">
        <v>171</v>
      </c>
      <c r="N695" s="261">
        <v>0</v>
      </c>
      <c r="O695" s="261">
        <f>O696+O700</f>
        <v>49440000</v>
      </c>
      <c r="P695" s="251">
        <f t="shared" si="42"/>
        <v>0</v>
      </c>
    </row>
    <row r="696" spans="2:16" ht="15.9" hidden="1" x14ac:dyDescent="0.4">
      <c r="B696" s="272">
        <v>525111</v>
      </c>
      <c r="C696" s="266" t="s">
        <v>174</v>
      </c>
      <c r="D696" s="273">
        <v>0</v>
      </c>
      <c r="E696" s="274"/>
      <c r="F696" s="266">
        <v>0</v>
      </c>
      <c r="G696" s="261">
        <f>SUM(G697:G699)</f>
        <v>25840000</v>
      </c>
      <c r="H696" s="273">
        <v>0</v>
      </c>
      <c r="I696" s="274"/>
      <c r="J696" s="266">
        <v>0</v>
      </c>
      <c r="K696" s="261">
        <f>SUM(K697:K699)</f>
        <v>25840000</v>
      </c>
      <c r="L696" s="273">
        <v>0</v>
      </c>
      <c r="M696" s="274"/>
      <c r="N696" s="266">
        <v>0</v>
      </c>
      <c r="O696" s="261">
        <f>SUM(O697:O699)</f>
        <v>25840000</v>
      </c>
      <c r="P696" s="251">
        <f t="shared" si="42"/>
        <v>0</v>
      </c>
    </row>
    <row r="697" spans="2:16" ht="15.9" hidden="1" x14ac:dyDescent="0.4">
      <c r="B697" s="272" t="s">
        <v>27</v>
      </c>
      <c r="C697" s="266" t="s">
        <v>46</v>
      </c>
      <c r="D697" s="273">
        <v>80</v>
      </c>
      <c r="E697" s="274" t="s">
        <v>47</v>
      </c>
      <c r="F697" s="261">
        <v>150000</v>
      </c>
      <c r="G697" s="261">
        <f>ROUNDDOWN(D697*F697,-3)</f>
        <v>12000000</v>
      </c>
      <c r="H697" s="273">
        <v>80</v>
      </c>
      <c r="I697" s="274" t="s">
        <v>47</v>
      </c>
      <c r="J697" s="261">
        <v>150000</v>
      </c>
      <c r="K697" s="261">
        <f>ROUNDDOWN(H697*J697,-3)</f>
        <v>12000000</v>
      </c>
      <c r="L697" s="273">
        <v>80</v>
      </c>
      <c r="M697" s="274" t="s">
        <v>47</v>
      </c>
      <c r="N697" s="261">
        <v>150000</v>
      </c>
      <c r="O697" s="261">
        <f>ROUNDDOWN(L697*N697,-3)</f>
        <v>12000000</v>
      </c>
      <c r="P697" s="251">
        <f t="shared" si="42"/>
        <v>0</v>
      </c>
    </row>
    <row r="698" spans="2:16" ht="15.9" hidden="1" x14ac:dyDescent="0.4">
      <c r="B698" s="272" t="s">
        <v>27</v>
      </c>
      <c r="C698" s="266" t="s">
        <v>48</v>
      </c>
      <c r="D698" s="273">
        <v>80</v>
      </c>
      <c r="E698" s="274" t="s">
        <v>47</v>
      </c>
      <c r="F698" s="261">
        <v>150000</v>
      </c>
      <c r="G698" s="261">
        <f>ROUNDDOWN(D698*F698,-3)</f>
        <v>12000000</v>
      </c>
      <c r="H698" s="273">
        <v>80</v>
      </c>
      <c r="I698" s="274" t="s">
        <v>47</v>
      </c>
      <c r="J698" s="261">
        <v>150000</v>
      </c>
      <c r="K698" s="261">
        <f>ROUNDDOWN(H698*J698,-3)</f>
        <v>12000000</v>
      </c>
      <c r="L698" s="273">
        <v>80</v>
      </c>
      <c r="M698" s="274" t="s">
        <v>47</v>
      </c>
      <c r="N698" s="261">
        <v>150000</v>
      </c>
      <c r="O698" s="261">
        <f>ROUNDDOWN(L698*N698,-3)</f>
        <v>12000000</v>
      </c>
      <c r="P698" s="251">
        <f t="shared" si="42"/>
        <v>0</v>
      </c>
    </row>
    <row r="699" spans="2:16" ht="15.9" hidden="1" x14ac:dyDescent="0.4">
      <c r="B699" s="272" t="s">
        <v>27</v>
      </c>
      <c r="C699" s="266" t="s">
        <v>175</v>
      </c>
      <c r="D699" s="273">
        <v>1</v>
      </c>
      <c r="E699" s="274" t="s">
        <v>38</v>
      </c>
      <c r="F699" s="261">
        <v>1840000</v>
      </c>
      <c r="G699" s="261">
        <f>ROUNDDOWN(D699*F699,-3)</f>
        <v>1840000</v>
      </c>
      <c r="H699" s="273">
        <v>1</v>
      </c>
      <c r="I699" s="274" t="s">
        <v>38</v>
      </c>
      <c r="J699" s="261">
        <v>1840000</v>
      </c>
      <c r="K699" s="261">
        <f>ROUNDDOWN(H699*J699,-3)</f>
        <v>1840000</v>
      </c>
      <c r="L699" s="273">
        <v>1</v>
      </c>
      <c r="M699" s="274" t="s">
        <v>38</v>
      </c>
      <c r="N699" s="261">
        <v>1840000</v>
      </c>
      <c r="O699" s="261">
        <f>ROUNDDOWN(L699*N699,-3)</f>
        <v>1840000</v>
      </c>
      <c r="P699" s="251">
        <f t="shared" si="42"/>
        <v>0</v>
      </c>
    </row>
    <row r="700" spans="2:16" ht="15.9" hidden="1" x14ac:dyDescent="0.4">
      <c r="B700" s="272">
        <v>525112</v>
      </c>
      <c r="C700" s="266" t="s">
        <v>97</v>
      </c>
      <c r="D700" s="273">
        <v>0</v>
      </c>
      <c r="E700" s="274"/>
      <c r="F700" s="266">
        <v>0</v>
      </c>
      <c r="G700" s="261">
        <f>SUM(G701:G705)</f>
        <v>23600000</v>
      </c>
      <c r="H700" s="273">
        <v>0</v>
      </c>
      <c r="I700" s="274"/>
      <c r="J700" s="266">
        <v>0</v>
      </c>
      <c r="K700" s="261">
        <f>SUM(K701:K705)</f>
        <v>23600000</v>
      </c>
      <c r="L700" s="273">
        <v>0</v>
      </c>
      <c r="M700" s="274"/>
      <c r="N700" s="266">
        <v>0</v>
      </c>
      <c r="O700" s="261">
        <f>SUM(O701:O705)</f>
        <v>23600000</v>
      </c>
      <c r="P700" s="251">
        <f t="shared" si="42"/>
        <v>0</v>
      </c>
    </row>
    <row r="701" spans="2:16" ht="15.9" hidden="1" x14ac:dyDescent="0.4">
      <c r="B701" s="272" t="s">
        <v>27</v>
      </c>
      <c r="C701" s="266" t="s">
        <v>295</v>
      </c>
      <c r="D701" s="273">
        <v>1</v>
      </c>
      <c r="E701" s="274" t="s">
        <v>38</v>
      </c>
      <c r="F701" s="261">
        <v>1920000</v>
      </c>
      <c r="G701" s="261">
        <f>ROUNDDOWN(D701*F701,-3)</f>
        <v>1920000</v>
      </c>
      <c r="H701" s="273">
        <v>1</v>
      </c>
      <c r="I701" s="274" t="s">
        <v>38</v>
      </c>
      <c r="J701" s="261">
        <v>1920000</v>
      </c>
      <c r="K701" s="261">
        <f>ROUNDDOWN(H701*J701,-3)</f>
        <v>1920000</v>
      </c>
      <c r="L701" s="273">
        <v>1</v>
      </c>
      <c r="M701" s="274" t="s">
        <v>38</v>
      </c>
      <c r="N701" s="261">
        <v>1920000</v>
      </c>
      <c r="O701" s="261">
        <f>ROUNDDOWN(L701*N701,-3)</f>
        <v>1920000</v>
      </c>
      <c r="P701" s="251">
        <f t="shared" si="42"/>
        <v>0</v>
      </c>
    </row>
    <row r="702" spans="2:16" ht="15.9" hidden="1" x14ac:dyDescent="0.4">
      <c r="B702" s="272" t="s">
        <v>27</v>
      </c>
      <c r="C702" s="266" t="s">
        <v>296</v>
      </c>
      <c r="D702" s="280">
        <f>D695</f>
        <v>96</v>
      </c>
      <c r="E702" s="274" t="s">
        <v>231</v>
      </c>
      <c r="F702" s="261">
        <v>75000</v>
      </c>
      <c r="G702" s="261">
        <f>ROUNDDOWN(D702*F702,-3)</f>
        <v>7200000</v>
      </c>
      <c r="H702" s="280">
        <f>H695</f>
        <v>96</v>
      </c>
      <c r="I702" s="274" t="s">
        <v>231</v>
      </c>
      <c r="J702" s="261">
        <v>75000</v>
      </c>
      <c r="K702" s="261">
        <f>ROUNDDOWN(H702*J702,-3)</f>
        <v>7200000</v>
      </c>
      <c r="L702" s="280">
        <f>L695</f>
        <v>96</v>
      </c>
      <c r="M702" s="274" t="s">
        <v>231</v>
      </c>
      <c r="N702" s="261">
        <v>75000</v>
      </c>
      <c r="O702" s="261">
        <f>ROUNDDOWN(L702*N702,-3)</f>
        <v>7200000</v>
      </c>
      <c r="P702" s="251">
        <f t="shared" si="42"/>
        <v>0</v>
      </c>
    </row>
    <row r="703" spans="2:16" ht="15.9" hidden="1" x14ac:dyDescent="0.4">
      <c r="B703" s="272" t="s">
        <v>27</v>
      </c>
      <c r="C703" s="266" t="s">
        <v>44</v>
      </c>
      <c r="D703" s="280">
        <f>D695</f>
        <v>96</v>
      </c>
      <c r="E703" s="274" t="s">
        <v>40</v>
      </c>
      <c r="F703" s="261">
        <v>50000</v>
      </c>
      <c r="G703" s="261">
        <f>ROUNDDOWN(D703*F703,-3)</f>
        <v>4800000</v>
      </c>
      <c r="H703" s="280">
        <f>H695</f>
        <v>96</v>
      </c>
      <c r="I703" s="274" t="s">
        <v>40</v>
      </c>
      <c r="J703" s="261">
        <v>50000</v>
      </c>
      <c r="K703" s="261">
        <f>ROUNDDOWN(H703*J703,-3)</f>
        <v>4800000</v>
      </c>
      <c r="L703" s="280">
        <f>L695</f>
        <v>96</v>
      </c>
      <c r="M703" s="274" t="s">
        <v>40</v>
      </c>
      <c r="N703" s="261">
        <v>50000</v>
      </c>
      <c r="O703" s="261">
        <f>ROUNDDOWN(L703*N703,-3)</f>
        <v>4800000</v>
      </c>
      <c r="P703" s="251">
        <f t="shared" si="42"/>
        <v>0</v>
      </c>
    </row>
    <row r="704" spans="2:16" ht="15.9" hidden="1" x14ac:dyDescent="0.4">
      <c r="B704" s="272" t="s">
        <v>27</v>
      </c>
      <c r="C704" s="266" t="s">
        <v>299</v>
      </c>
      <c r="D704" s="280">
        <f>D695/24</f>
        <v>4</v>
      </c>
      <c r="E704" s="274" t="s">
        <v>51</v>
      </c>
      <c r="F704" s="261">
        <v>500000</v>
      </c>
      <c r="G704" s="261">
        <f>ROUNDDOWN(D704*F704,-3)</f>
        <v>2000000</v>
      </c>
      <c r="H704" s="280">
        <f>H695/24</f>
        <v>4</v>
      </c>
      <c r="I704" s="274" t="s">
        <v>51</v>
      </c>
      <c r="J704" s="261">
        <v>500000</v>
      </c>
      <c r="K704" s="261">
        <f>ROUNDDOWN(H704*J704,-3)</f>
        <v>2000000</v>
      </c>
      <c r="L704" s="280">
        <f>L695/24</f>
        <v>4</v>
      </c>
      <c r="M704" s="274" t="s">
        <v>51</v>
      </c>
      <c r="N704" s="261">
        <v>500000</v>
      </c>
      <c r="O704" s="261">
        <f>ROUNDDOWN(L704*N704,-3)</f>
        <v>2000000</v>
      </c>
      <c r="P704" s="251">
        <f t="shared" si="42"/>
        <v>0</v>
      </c>
    </row>
    <row r="705" spans="2:16" ht="15.9" hidden="1" x14ac:dyDescent="0.4">
      <c r="B705" s="272"/>
      <c r="C705" s="266" t="s">
        <v>297</v>
      </c>
      <c r="D705" s="280">
        <f>D695</f>
        <v>96</v>
      </c>
      <c r="E705" s="274" t="s">
        <v>40</v>
      </c>
      <c r="F705" s="261">
        <v>80000</v>
      </c>
      <c r="G705" s="261">
        <f>ROUNDDOWN(D705*F705,-3)</f>
        <v>7680000</v>
      </c>
      <c r="H705" s="280">
        <f>H695</f>
        <v>96</v>
      </c>
      <c r="I705" s="274" t="s">
        <v>40</v>
      </c>
      <c r="J705" s="261">
        <v>80000</v>
      </c>
      <c r="K705" s="261">
        <f>ROUNDDOWN(H705*J705,-3)</f>
        <v>7680000</v>
      </c>
      <c r="L705" s="280">
        <f>L695</f>
        <v>96</v>
      </c>
      <c r="M705" s="274" t="s">
        <v>40</v>
      </c>
      <c r="N705" s="261">
        <v>80000</v>
      </c>
      <c r="O705" s="261">
        <f>ROUNDDOWN(L705*N705,-3)</f>
        <v>7680000</v>
      </c>
      <c r="P705" s="251">
        <f t="shared" si="42"/>
        <v>0</v>
      </c>
    </row>
    <row r="706" spans="2:16" ht="15.9" hidden="1" x14ac:dyDescent="0.4">
      <c r="B706" s="262" t="s">
        <v>195</v>
      </c>
      <c r="C706" s="266" t="s">
        <v>318</v>
      </c>
      <c r="D706" s="279">
        <f>D707</f>
        <v>288</v>
      </c>
      <c r="E706" s="267" t="s">
        <v>171</v>
      </c>
      <c r="F706" s="261">
        <v>0</v>
      </c>
      <c r="G706" s="261">
        <f>G707</f>
        <v>142870000</v>
      </c>
      <c r="H706" s="279">
        <f>H707</f>
        <v>288</v>
      </c>
      <c r="I706" s="267" t="s">
        <v>171</v>
      </c>
      <c r="J706" s="261">
        <v>0</v>
      </c>
      <c r="K706" s="261">
        <f>K707</f>
        <v>142870000</v>
      </c>
      <c r="L706" s="279">
        <f>L707</f>
        <v>288</v>
      </c>
      <c r="M706" s="267" t="s">
        <v>171</v>
      </c>
      <c r="N706" s="261">
        <v>0</v>
      </c>
      <c r="O706" s="261">
        <f>O707</f>
        <v>142870000</v>
      </c>
      <c r="P706" s="251">
        <f t="shared" si="42"/>
        <v>0</v>
      </c>
    </row>
    <row r="707" spans="2:16" ht="29.15" hidden="1" x14ac:dyDescent="0.4">
      <c r="B707" s="272" t="s">
        <v>34</v>
      </c>
      <c r="C707" s="266" t="s">
        <v>319</v>
      </c>
      <c r="D707" s="279">
        <v>288</v>
      </c>
      <c r="E707" s="267" t="s">
        <v>171</v>
      </c>
      <c r="F707" s="261">
        <v>0</v>
      </c>
      <c r="G707" s="261">
        <f>G708+G712</f>
        <v>142870000</v>
      </c>
      <c r="H707" s="279">
        <v>288</v>
      </c>
      <c r="I707" s="267" t="s">
        <v>171</v>
      </c>
      <c r="J707" s="261">
        <v>0</v>
      </c>
      <c r="K707" s="261">
        <f>K708+K712</f>
        <v>142870000</v>
      </c>
      <c r="L707" s="279">
        <v>288</v>
      </c>
      <c r="M707" s="267" t="s">
        <v>171</v>
      </c>
      <c r="N707" s="261">
        <v>0</v>
      </c>
      <c r="O707" s="261">
        <f>O708+O712</f>
        <v>142870000</v>
      </c>
      <c r="P707" s="251">
        <f t="shared" si="42"/>
        <v>0</v>
      </c>
    </row>
    <row r="708" spans="2:16" ht="15.9" hidden="1" x14ac:dyDescent="0.4">
      <c r="B708" s="272">
        <v>525111</v>
      </c>
      <c r="C708" s="266" t="s">
        <v>174</v>
      </c>
      <c r="D708" s="273">
        <v>0</v>
      </c>
      <c r="E708" s="274"/>
      <c r="F708" s="266">
        <v>0</v>
      </c>
      <c r="G708" s="261">
        <f>SUM(G709:G711)</f>
        <v>72070000</v>
      </c>
      <c r="H708" s="273">
        <v>0</v>
      </c>
      <c r="I708" s="274"/>
      <c r="J708" s="266">
        <v>0</v>
      </c>
      <c r="K708" s="261">
        <f>SUM(K709:K711)</f>
        <v>72070000</v>
      </c>
      <c r="L708" s="273">
        <v>0</v>
      </c>
      <c r="M708" s="274"/>
      <c r="N708" s="266">
        <v>0</v>
      </c>
      <c r="O708" s="261">
        <f>SUM(O709:O711)</f>
        <v>72070000</v>
      </c>
      <c r="P708" s="251">
        <f t="shared" si="42"/>
        <v>0</v>
      </c>
    </row>
    <row r="709" spans="2:16" ht="15.9" hidden="1" x14ac:dyDescent="0.4">
      <c r="B709" s="272" t="s">
        <v>27</v>
      </c>
      <c r="C709" s="266" t="s">
        <v>46</v>
      </c>
      <c r="D709" s="273">
        <v>276</v>
      </c>
      <c r="E709" s="274" t="s">
        <v>47</v>
      </c>
      <c r="F709" s="261">
        <v>150000</v>
      </c>
      <c r="G709" s="261">
        <f>ROUNDDOWN(D709*F709,-3)</f>
        <v>41400000</v>
      </c>
      <c r="H709" s="273">
        <v>276</v>
      </c>
      <c r="I709" s="274" t="s">
        <v>47</v>
      </c>
      <c r="J709" s="261">
        <v>150000</v>
      </c>
      <c r="K709" s="261">
        <f>ROUNDDOWN(H709*J709,-3)</f>
        <v>41400000</v>
      </c>
      <c r="L709" s="273">
        <v>276</v>
      </c>
      <c r="M709" s="274" t="s">
        <v>47</v>
      </c>
      <c r="N709" s="261">
        <v>150000</v>
      </c>
      <c r="O709" s="261">
        <f>ROUNDDOWN(L709*N709,-3)</f>
        <v>41400000</v>
      </c>
      <c r="P709" s="251">
        <f t="shared" si="42"/>
        <v>0</v>
      </c>
    </row>
    <row r="710" spans="2:16" ht="15.9" hidden="1" x14ac:dyDescent="0.4">
      <c r="B710" s="272" t="s">
        <v>27</v>
      </c>
      <c r="C710" s="266" t="s">
        <v>48</v>
      </c>
      <c r="D710" s="273">
        <v>168</v>
      </c>
      <c r="E710" s="274" t="s">
        <v>47</v>
      </c>
      <c r="F710" s="261">
        <v>150000</v>
      </c>
      <c r="G710" s="261">
        <f>ROUNDDOWN(D710*F710,-3)</f>
        <v>25200000</v>
      </c>
      <c r="H710" s="273">
        <v>168</v>
      </c>
      <c r="I710" s="274" t="s">
        <v>47</v>
      </c>
      <c r="J710" s="261">
        <v>150000</v>
      </c>
      <c r="K710" s="261">
        <f>ROUNDDOWN(H710*J710,-3)</f>
        <v>25200000</v>
      </c>
      <c r="L710" s="273">
        <v>168</v>
      </c>
      <c r="M710" s="274" t="s">
        <v>47</v>
      </c>
      <c r="N710" s="261">
        <v>150000</v>
      </c>
      <c r="O710" s="261">
        <f>ROUNDDOWN(L710*N710,-3)</f>
        <v>25200000</v>
      </c>
      <c r="P710" s="251">
        <f t="shared" si="42"/>
        <v>0</v>
      </c>
    </row>
    <row r="711" spans="2:16" ht="15.9" hidden="1" x14ac:dyDescent="0.4">
      <c r="B711" s="272" t="s">
        <v>27</v>
      </c>
      <c r="C711" s="266" t="s">
        <v>175</v>
      </c>
      <c r="D711" s="273">
        <v>1</v>
      </c>
      <c r="E711" s="274" t="s">
        <v>38</v>
      </c>
      <c r="F711" s="261">
        <v>5470000</v>
      </c>
      <c r="G711" s="261">
        <f>ROUNDDOWN(D711*F711,-3)</f>
        <v>5470000</v>
      </c>
      <c r="H711" s="273">
        <v>1</v>
      </c>
      <c r="I711" s="274" t="s">
        <v>38</v>
      </c>
      <c r="J711" s="261">
        <v>5470000</v>
      </c>
      <c r="K711" s="261">
        <f>ROUNDDOWN(H711*J711,-3)</f>
        <v>5470000</v>
      </c>
      <c r="L711" s="273">
        <v>1</v>
      </c>
      <c r="M711" s="274" t="s">
        <v>38</v>
      </c>
      <c r="N711" s="261">
        <v>5470000</v>
      </c>
      <c r="O711" s="261">
        <f>ROUNDDOWN(L711*N711,-3)</f>
        <v>5470000</v>
      </c>
      <c r="P711" s="251">
        <f t="shared" si="42"/>
        <v>0</v>
      </c>
    </row>
    <row r="712" spans="2:16" ht="15.9" hidden="1" x14ac:dyDescent="0.4">
      <c r="B712" s="272">
        <v>525112</v>
      </c>
      <c r="C712" s="266" t="s">
        <v>97</v>
      </c>
      <c r="D712" s="273">
        <v>0</v>
      </c>
      <c r="E712" s="274"/>
      <c r="F712" s="266">
        <v>0</v>
      </c>
      <c r="G712" s="261">
        <f>SUM(G713:G717)</f>
        <v>70800000</v>
      </c>
      <c r="H712" s="273">
        <v>0</v>
      </c>
      <c r="I712" s="274"/>
      <c r="J712" s="266">
        <v>0</v>
      </c>
      <c r="K712" s="261">
        <f>SUM(K713:K717)</f>
        <v>70800000</v>
      </c>
      <c r="L712" s="273">
        <v>0</v>
      </c>
      <c r="M712" s="274"/>
      <c r="N712" s="266">
        <v>0</v>
      </c>
      <c r="O712" s="261">
        <f>SUM(O713:O717)</f>
        <v>70800000</v>
      </c>
      <c r="P712" s="251">
        <f t="shared" si="42"/>
        <v>0</v>
      </c>
    </row>
    <row r="713" spans="2:16" ht="15.9" hidden="1" x14ac:dyDescent="0.4">
      <c r="B713" s="272" t="s">
        <v>27</v>
      </c>
      <c r="C713" s="266" t="s">
        <v>295</v>
      </c>
      <c r="D713" s="273">
        <v>1</v>
      </c>
      <c r="E713" s="274" t="s">
        <v>38</v>
      </c>
      <c r="F713" s="261">
        <v>5760000</v>
      </c>
      <c r="G713" s="261">
        <f>ROUNDDOWN(D713*F713,-3)</f>
        <v>5760000</v>
      </c>
      <c r="H713" s="273">
        <v>1</v>
      </c>
      <c r="I713" s="274" t="s">
        <v>38</v>
      </c>
      <c r="J713" s="261">
        <v>5760000</v>
      </c>
      <c r="K713" s="261">
        <f>ROUNDDOWN(H713*J713,-3)</f>
        <v>5760000</v>
      </c>
      <c r="L713" s="273">
        <v>1</v>
      </c>
      <c r="M713" s="274" t="s">
        <v>38</v>
      </c>
      <c r="N713" s="261">
        <v>5760000</v>
      </c>
      <c r="O713" s="261">
        <f>ROUNDDOWN(L713*N713,-3)</f>
        <v>5760000</v>
      </c>
      <c r="P713" s="251">
        <f t="shared" ref="P713:P776" si="46">K713-O713</f>
        <v>0</v>
      </c>
    </row>
    <row r="714" spans="2:16" ht="15.9" hidden="1" x14ac:dyDescent="0.4">
      <c r="B714" s="272" t="s">
        <v>27</v>
      </c>
      <c r="C714" s="266" t="s">
        <v>296</v>
      </c>
      <c r="D714" s="280">
        <f>D707</f>
        <v>288</v>
      </c>
      <c r="E714" s="274" t="s">
        <v>231</v>
      </c>
      <c r="F714" s="261">
        <v>75000</v>
      </c>
      <c r="G714" s="261">
        <f>ROUNDDOWN(D714*F714,-3)</f>
        <v>21600000</v>
      </c>
      <c r="H714" s="280">
        <f>H707</f>
        <v>288</v>
      </c>
      <c r="I714" s="274" t="s">
        <v>231</v>
      </c>
      <c r="J714" s="261">
        <v>75000</v>
      </c>
      <c r="K714" s="261">
        <f>ROUNDDOWN(H714*J714,-3)</f>
        <v>21600000</v>
      </c>
      <c r="L714" s="280">
        <f>L707</f>
        <v>288</v>
      </c>
      <c r="M714" s="274" t="s">
        <v>231</v>
      </c>
      <c r="N714" s="261">
        <v>75000</v>
      </c>
      <c r="O714" s="261">
        <f>ROUNDDOWN(L714*N714,-3)</f>
        <v>21600000</v>
      </c>
      <c r="P714" s="251">
        <f t="shared" si="46"/>
        <v>0</v>
      </c>
    </row>
    <row r="715" spans="2:16" ht="15.9" hidden="1" x14ac:dyDescent="0.4">
      <c r="B715" s="272" t="s">
        <v>27</v>
      </c>
      <c r="C715" s="266" t="s">
        <v>44</v>
      </c>
      <c r="D715" s="280">
        <f>D707</f>
        <v>288</v>
      </c>
      <c r="E715" s="274" t="s">
        <v>40</v>
      </c>
      <c r="F715" s="261">
        <v>50000</v>
      </c>
      <c r="G715" s="261">
        <f>ROUNDDOWN(D715*F715,-3)</f>
        <v>14400000</v>
      </c>
      <c r="H715" s="280">
        <f>H707</f>
        <v>288</v>
      </c>
      <c r="I715" s="274" t="s">
        <v>40</v>
      </c>
      <c r="J715" s="261">
        <v>50000</v>
      </c>
      <c r="K715" s="261">
        <f>ROUNDDOWN(H715*J715,-3)</f>
        <v>14400000</v>
      </c>
      <c r="L715" s="280">
        <f>L707</f>
        <v>288</v>
      </c>
      <c r="M715" s="274" t="s">
        <v>40</v>
      </c>
      <c r="N715" s="261">
        <v>50000</v>
      </c>
      <c r="O715" s="261">
        <f>ROUNDDOWN(L715*N715,-3)</f>
        <v>14400000</v>
      </c>
      <c r="P715" s="251">
        <f t="shared" si="46"/>
        <v>0</v>
      </c>
    </row>
    <row r="716" spans="2:16" ht="15.9" hidden="1" x14ac:dyDescent="0.4">
      <c r="B716" s="272" t="s">
        <v>27</v>
      </c>
      <c r="C716" s="266" t="s">
        <v>299</v>
      </c>
      <c r="D716" s="280">
        <f>D707/24</f>
        <v>12</v>
      </c>
      <c r="E716" s="274" t="s">
        <v>51</v>
      </c>
      <c r="F716" s="261">
        <v>500000</v>
      </c>
      <c r="G716" s="261">
        <f>ROUNDDOWN(D716*F716,-3)</f>
        <v>6000000</v>
      </c>
      <c r="H716" s="280">
        <f>H707/24</f>
        <v>12</v>
      </c>
      <c r="I716" s="274" t="s">
        <v>51</v>
      </c>
      <c r="J716" s="261">
        <v>500000</v>
      </c>
      <c r="K716" s="261">
        <f>ROUNDDOWN(H716*J716,-3)</f>
        <v>6000000</v>
      </c>
      <c r="L716" s="280">
        <f>L707/24</f>
        <v>12</v>
      </c>
      <c r="M716" s="274" t="s">
        <v>51</v>
      </c>
      <c r="N716" s="261">
        <v>500000</v>
      </c>
      <c r="O716" s="261">
        <f>ROUNDDOWN(L716*N716,-3)</f>
        <v>6000000</v>
      </c>
      <c r="P716" s="251">
        <f t="shared" si="46"/>
        <v>0</v>
      </c>
    </row>
    <row r="717" spans="2:16" ht="15.9" hidden="1" x14ac:dyDescent="0.4">
      <c r="B717" s="272" t="s">
        <v>27</v>
      </c>
      <c r="C717" s="266" t="s">
        <v>297</v>
      </c>
      <c r="D717" s="280">
        <f>D707</f>
        <v>288</v>
      </c>
      <c r="E717" s="274" t="s">
        <v>57</v>
      </c>
      <c r="F717" s="261">
        <v>80000</v>
      </c>
      <c r="G717" s="261">
        <f>ROUNDDOWN(D717*F717,-3)</f>
        <v>23040000</v>
      </c>
      <c r="H717" s="280">
        <f>H707</f>
        <v>288</v>
      </c>
      <c r="I717" s="274" t="s">
        <v>57</v>
      </c>
      <c r="J717" s="261">
        <v>80000</v>
      </c>
      <c r="K717" s="261">
        <f>ROUNDDOWN(H717*J717,-3)</f>
        <v>23040000</v>
      </c>
      <c r="L717" s="280">
        <f>L707</f>
        <v>288</v>
      </c>
      <c r="M717" s="274" t="s">
        <v>57</v>
      </c>
      <c r="N717" s="261">
        <v>80000</v>
      </c>
      <c r="O717" s="261">
        <f>ROUNDDOWN(L717*N717,-3)</f>
        <v>23040000</v>
      </c>
      <c r="P717" s="251">
        <f t="shared" si="46"/>
        <v>0</v>
      </c>
    </row>
    <row r="718" spans="2:16" ht="15.9" hidden="1" x14ac:dyDescent="0.4">
      <c r="B718" s="262" t="s">
        <v>246</v>
      </c>
      <c r="C718" s="266" t="s">
        <v>320</v>
      </c>
      <c r="D718" s="279">
        <f>D719</f>
        <v>384</v>
      </c>
      <c r="E718" s="267" t="s">
        <v>171</v>
      </c>
      <c r="F718" s="261">
        <v>0</v>
      </c>
      <c r="G718" s="261">
        <f>G719</f>
        <v>168480000</v>
      </c>
      <c r="H718" s="279">
        <f>H719</f>
        <v>384</v>
      </c>
      <c r="I718" s="267" t="s">
        <v>171</v>
      </c>
      <c r="J718" s="261">
        <v>0</v>
      </c>
      <c r="K718" s="261">
        <f>K719</f>
        <v>168480000</v>
      </c>
      <c r="L718" s="279">
        <f>L719</f>
        <v>384</v>
      </c>
      <c r="M718" s="267" t="s">
        <v>171</v>
      </c>
      <c r="N718" s="261">
        <v>0</v>
      </c>
      <c r="O718" s="261">
        <f>O719</f>
        <v>168480000</v>
      </c>
      <c r="P718" s="251">
        <f t="shared" si="46"/>
        <v>0</v>
      </c>
    </row>
    <row r="719" spans="2:16" ht="15.9" hidden="1" x14ac:dyDescent="0.4">
      <c r="B719" s="272" t="s">
        <v>34</v>
      </c>
      <c r="C719" s="266" t="s">
        <v>321</v>
      </c>
      <c r="D719" s="279">
        <v>384</v>
      </c>
      <c r="E719" s="267" t="s">
        <v>171</v>
      </c>
      <c r="F719" s="261">
        <v>0</v>
      </c>
      <c r="G719" s="261">
        <f>G720+G724</f>
        <v>168480000</v>
      </c>
      <c r="H719" s="279">
        <v>384</v>
      </c>
      <c r="I719" s="267" t="s">
        <v>171</v>
      </c>
      <c r="J719" s="261">
        <v>0</v>
      </c>
      <c r="K719" s="261">
        <f>K720+K724</f>
        <v>168480000</v>
      </c>
      <c r="L719" s="279">
        <v>384</v>
      </c>
      <c r="M719" s="267" t="s">
        <v>171</v>
      </c>
      <c r="N719" s="261">
        <v>0</v>
      </c>
      <c r="O719" s="261">
        <f>O720+O724</f>
        <v>168480000</v>
      </c>
      <c r="P719" s="251">
        <f t="shared" si="46"/>
        <v>0</v>
      </c>
    </row>
    <row r="720" spans="2:16" ht="15.9" hidden="1" x14ac:dyDescent="0.4">
      <c r="B720" s="272">
        <v>525111</v>
      </c>
      <c r="C720" s="266" t="s">
        <v>174</v>
      </c>
      <c r="D720" s="273">
        <v>0</v>
      </c>
      <c r="E720" s="274"/>
      <c r="F720" s="266">
        <v>0</v>
      </c>
      <c r="G720" s="261">
        <f>SUM(G721:G723)</f>
        <v>58720000</v>
      </c>
      <c r="H720" s="273">
        <v>0</v>
      </c>
      <c r="I720" s="274"/>
      <c r="J720" s="266">
        <v>0</v>
      </c>
      <c r="K720" s="261">
        <f>SUM(K721:K723)</f>
        <v>58720000</v>
      </c>
      <c r="L720" s="273">
        <v>0</v>
      </c>
      <c r="M720" s="274"/>
      <c r="N720" s="266">
        <v>0</v>
      </c>
      <c r="O720" s="261">
        <f>SUM(O721:O723)</f>
        <v>58720000</v>
      </c>
      <c r="P720" s="251">
        <f t="shared" si="46"/>
        <v>0</v>
      </c>
    </row>
    <row r="721" spans="2:16" ht="15.9" hidden="1" x14ac:dyDescent="0.4">
      <c r="B721" s="272" t="s">
        <v>27</v>
      </c>
      <c r="C721" s="266" t="s">
        <v>46</v>
      </c>
      <c r="D721" s="273">
        <v>64</v>
      </c>
      <c r="E721" s="274" t="s">
        <v>47</v>
      </c>
      <c r="F721" s="261">
        <v>150000</v>
      </c>
      <c r="G721" s="261">
        <f>ROUNDDOWN(D721*F721,-3)</f>
        <v>9600000</v>
      </c>
      <c r="H721" s="273">
        <v>64</v>
      </c>
      <c r="I721" s="274" t="s">
        <v>47</v>
      </c>
      <c r="J721" s="261">
        <v>150000</v>
      </c>
      <c r="K721" s="261">
        <f>ROUNDDOWN(H721*J721,-3)</f>
        <v>9600000</v>
      </c>
      <c r="L721" s="273">
        <v>64</v>
      </c>
      <c r="M721" s="274" t="s">
        <v>47</v>
      </c>
      <c r="N721" s="261">
        <v>150000</v>
      </c>
      <c r="O721" s="261">
        <f>ROUNDDOWN(L721*N721,-3)</f>
        <v>9600000</v>
      </c>
      <c r="P721" s="251">
        <f t="shared" si="46"/>
        <v>0</v>
      </c>
    </row>
    <row r="722" spans="2:16" ht="15.9" hidden="1" x14ac:dyDescent="0.4">
      <c r="B722" s="272" t="s">
        <v>27</v>
      </c>
      <c r="C722" s="266" t="s">
        <v>48</v>
      </c>
      <c r="D722" s="273">
        <v>288</v>
      </c>
      <c r="E722" s="274" t="s">
        <v>47</v>
      </c>
      <c r="F722" s="261">
        <v>150000</v>
      </c>
      <c r="G722" s="261">
        <f>ROUNDDOWN(D722*F722,-3)</f>
        <v>43200000</v>
      </c>
      <c r="H722" s="273">
        <v>288</v>
      </c>
      <c r="I722" s="274" t="s">
        <v>47</v>
      </c>
      <c r="J722" s="261">
        <v>150000</v>
      </c>
      <c r="K722" s="261">
        <f>ROUNDDOWN(H722*J722,-3)</f>
        <v>43200000</v>
      </c>
      <c r="L722" s="273">
        <v>288</v>
      </c>
      <c r="M722" s="274" t="s">
        <v>47</v>
      </c>
      <c r="N722" s="261">
        <v>150000</v>
      </c>
      <c r="O722" s="261">
        <f>ROUNDDOWN(L722*N722,-3)</f>
        <v>43200000</v>
      </c>
      <c r="P722" s="251">
        <f t="shared" si="46"/>
        <v>0</v>
      </c>
    </row>
    <row r="723" spans="2:16" ht="15.9" hidden="1" x14ac:dyDescent="0.4">
      <c r="B723" s="272" t="s">
        <v>27</v>
      </c>
      <c r="C723" s="266" t="s">
        <v>175</v>
      </c>
      <c r="D723" s="273">
        <v>1</v>
      </c>
      <c r="E723" s="274" t="s">
        <v>38</v>
      </c>
      <c r="F723" s="261">
        <v>5920000</v>
      </c>
      <c r="G723" s="261">
        <f>ROUNDDOWN(D723*F723,-3)</f>
        <v>5920000</v>
      </c>
      <c r="H723" s="273">
        <v>1</v>
      </c>
      <c r="I723" s="274" t="s">
        <v>38</v>
      </c>
      <c r="J723" s="261">
        <v>5920000</v>
      </c>
      <c r="K723" s="261">
        <f>ROUNDDOWN(H723*J723,-3)</f>
        <v>5920000</v>
      </c>
      <c r="L723" s="273">
        <v>1</v>
      </c>
      <c r="M723" s="274" t="s">
        <v>38</v>
      </c>
      <c r="N723" s="261">
        <v>5920000</v>
      </c>
      <c r="O723" s="261">
        <f>ROUNDDOWN(L723*N723,-3)</f>
        <v>5920000</v>
      </c>
      <c r="P723" s="251">
        <f t="shared" si="46"/>
        <v>0</v>
      </c>
    </row>
    <row r="724" spans="2:16" ht="15.9" hidden="1" x14ac:dyDescent="0.4">
      <c r="B724" s="272">
        <v>525112</v>
      </c>
      <c r="C724" s="266" t="s">
        <v>97</v>
      </c>
      <c r="D724" s="273">
        <v>0</v>
      </c>
      <c r="E724" s="274"/>
      <c r="F724" s="266">
        <v>0</v>
      </c>
      <c r="G724" s="261">
        <f>SUM(G725:G729)</f>
        <v>109760000</v>
      </c>
      <c r="H724" s="273">
        <v>0</v>
      </c>
      <c r="I724" s="274"/>
      <c r="J724" s="266">
        <v>0</v>
      </c>
      <c r="K724" s="261">
        <f>SUM(K725:K729)</f>
        <v>109760000</v>
      </c>
      <c r="L724" s="273">
        <v>0</v>
      </c>
      <c r="M724" s="274"/>
      <c r="N724" s="266">
        <v>0</v>
      </c>
      <c r="O724" s="261">
        <f>SUM(O725:O729)</f>
        <v>109760000</v>
      </c>
      <c r="P724" s="251">
        <f t="shared" si="46"/>
        <v>0</v>
      </c>
    </row>
    <row r="725" spans="2:16" ht="15.9" hidden="1" x14ac:dyDescent="0.4">
      <c r="B725" s="272" t="s">
        <v>27</v>
      </c>
      <c r="C725" s="266" t="s">
        <v>295</v>
      </c>
      <c r="D725" s="273">
        <v>1</v>
      </c>
      <c r="E725" s="274" t="s">
        <v>322</v>
      </c>
      <c r="F725" s="261">
        <v>26880000</v>
      </c>
      <c r="G725" s="261">
        <f>ROUNDDOWN(D725*F725,-3)</f>
        <v>26880000</v>
      </c>
      <c r="H725" s="273">
        <v>1</v>
      </c>
      <c r="I725" s="274" t="s">
        <v>322</v>
      </c>
      <c r="J725" s="261">
        <v>26880000</v>
      </c>
      <c r="K725" s="261">
        <f>ROUNDDOWN(H725*J725,-3)</f>
        <v>26880000</v>
      </c>
      <c r="L725" s="273">
        <v>1</v>
      </c>
      <c r="M725" s="274" t="s">
        <v>322</v>
      </c>
      <c r="N725" s="261">
        <v>26880000</v>
      </c>
      <c r="O725" s="261">
        <f>ROUNDDOWN(L725*N725,-3)</f>
        <v>26880000</v>
      </c>
      <c r="P725" s="251">
        <f t="shared" si="46"/>
        <v>0</v>
      </c>
    </row>
    <row r="726" spans="2:16" ht="15.9" hidden="1" x14ac:dyDescent="0.4">
      <c r="B726" s="272" t="s">
        <v>27</v>
      </c>
      <c r="C726" s="266" t="s">
        <v>296</v>
      </c>
      <c r="D726" s="280">
        <f>D719</f>
        <v>384</v>
      </c>
      <c r="E726" s="274" t="s">
        <v>231</v>
      </c>
      <c r="F726" s="261">
        <v>75000</v>
      </c>
      <c r="G726" s="261">
        <f>ROUNDDOWN(D726*F726,-3)</f>
        <v>28800000</v>
      </c>
      <c r="H726" s="280">
        <f>H719</f>
        <v>384</v>
      </c>
      <c r="I726" s="274" t="s">
        <v>231</v>
      </c>
      <c r="J726" s="261">
        <v>75000</v>
      </c>
      <c r="K726" s="261">
        <f>ROUNDDOWN(H726*J726,-3)</f>
        <v>28800000</v>
      </c>
      <c r="L726" s="280">
        <f>L719</f>
        <v>384</v>
      </c>
      <c r="M726" s="274" t="s">
        <v>231</v>
      </c>
      <c r="N726" s="261">
        <v>75000</v>
      </c>
      <c r="O726" s="261">
        <f>ROUNDDOWN(L726*N726,-3)</f>
        <v>28800000</v>
      </c>
      <c r="P726" s="251">
        <f t="shared" si="46"/>
        <v>0</v>
      </c>
    </row>
    <row r="727" spans="2:16" ht="15.9" hidden="1" x14ac:dyDescent="0.4">
      <c r="B727" s="272" t="s">
        <v>27</v>
      </c>
      <c r="C727" s="266" t="s">
        <v>44</v>
      </c>
      <c r="D727" s="280">
        <f>D719</f>
        <v>384</v>
      </c>
      <c r="E727" s="274" t="s">
        <v>40</v>
      </c>
      <c r="F727" s="261">
        <v>50000</v>
      </c>
      <c r="G727" s="261">
        <f>ROUNDDOWN(D727*F727,-3)</f>
        <v>19200000</v>
      </c>
      <c r="H727" s="280">
        <f>H719</f>
        <v>384</v>
      </c>
      <c r="I727" s="274" t="s">
        <v>40</v>
      </c>
      <c r="J727" s="261">
        <v>50000</v>
      </c>
      <c r="K727" s="261">
        <f>ROUNDDOWN(H727*J727,-3)</f>
        <v>19200000</v>
      </c>
      <c r="L727" s="280">
        <f>L719</f>
        <v>384</v>
      </c>
      <c r="M727" s="274" t="s">
        <v>40</v>
      </c>
      <c r="N727" s="261">
        <v>50000</v>
      </c>
      <c r="O727" s="261">
        <f>ROUNDDOWN(L727*N727,-3)</f>
        <v>19200000</v>
      </c>
      <c r="P727" s="251">
        <f t="shared" si="46"/>
        <v>0</v>
      </c>
    </row>
    <row r="728" spans="2:16" ht="15.9" hidden="1" x14ac:dyDescent="0.4">
      <c r="B728" s="272" t="s">
        <v>27</v>
      </c>
      <c r="C728" s="266" t="s">
        <v>297</v>
      </c>
      <c r="D728" s="280">
        <f>D719</f>
        <v>384</v>
      </c>
      <c r="E728" s="274" t="s">
        <v>40</v>
      </c>
      <c r="F728" s="261">
        <v>70000</v>
      </c>
      <c r="G728" s="261">
        <f>ROUNDDOWN(D728*F728,-3)</f>
        <v>26880000</v>
      </c>
      <c r="H728" s="280">
        <f>H719</f>
        <v>384</v>
      </c>
      <c r="I728" s="274" t="s">
        <v>40</v>
      </c>
      <c r="J728" s="261">
        <v>70000</v>
      </c>
      <c r="K728" s="261">
        <f>ROUNDDOWN(H728*J728,-3)</f>
        <v>26880000</v>
      </c>
      <c r="L728" s="280">
        <f>L719</f>
        <v>384</v>
      </c>
      <c r="M728" s="274" t="s">
        <v>40</v>
      </c>
      <c r="N728" s="261">
        <v>70000</v>
      </c>
      <c r="O728" s="261">
        <f>ROUNDDOWN(L728*N728,-3)</f>
        <v>26880000</v>
      </c>
      <c r="P728" s="251">
        <f t="shared" si="46"/>
        <v>0</v>
      </c>
    </row>
    <row r="729" spans="2:16" ht="15.9" hidden="1" x14ac:dyDescent="0.4">
      <c r="B729" s="272" t="s">
        <v>27</v>
      </c>
      <c r="C729" s="266" t="s">
        <v>299</v>
      </c>
      <c r="D729" s="280">
        <f>D719/24</f>
        <v>16</v>
      </c>
      <c r="E729" s="274" t="s">
        <v>51</v>
      </c>
      <c r="F729" s="261">
        <v>500000</v>
      </c>
      <c r="G729" s="261">
        <f>ROUNDDOWN(D729*F729,-3)</f>
        <v>8000000</v>
      </c>
      <c r="H729" s="280">
        <f>H719/24</f>
        <v>16</v>
      </c>
      <c r="I729" s="274" t="s">
        <v>51</v>
      </c>
      <c r="J729" s="261">
        <v>500000</v>
      </c>
      <c r="K729" s="261">
        <f>ROUNDDOWN(H729*J729,-3)</f>
        <v>8000000</v>
      </c>
      <c r="L729" s="280">
        <f>L719/24</f>
        <v>16</v>
      </c>
      <c r="M729" s="274" t="s">
        <v>51</v>
      </c>
      <c r="N729" s="261">
        <v>500000</v>
      </c>
      <c r="O729" s="261">
        <f>ROUNDDOWN(L729*N729,-3)</f>
        <v>8000000</v>
      </c>
      <c r="P729" s="251">
        <f t="shared" si="46"/>
        <v>0</v>
      </c>
    </row>
    <row r="730" spans="2:16" ht="15.9" hidden="1" x14ac:dyDescent="0.4">
      <c r="B730" s="262" t="s">
        <v>249</v>
      </c>
      <c r="C730" s="266" t="s">
        <v>323</v>
      </c>
      <c r="D730" s="279">
        <f>D731</f>
        <v>432</v>
      </c>
      <c r="E730" s="267" t="s">
        <v>171</v>
      </c>
      <c r="F730" s="261">
        <v>0</v>
      </c>
      <c r="G730" s="261">
        <f>G731</f>
        <v>192900000</v>
      </c>
      <c r="H730" s="279">
        <f>H731</f>
        <v>432</v>
      </c>
      <c r="I730" s="267" t="s">
        <v>171</v>
      </c>
      <c r="J730" s="261">
        <v>0</v>
      </c>
      <c r="K730" s="261">
        <f>K731</f>
        <v>192900000</v>
      </c>
      <c r="L730" s="279">
        <f>L731</f>
        <v>432</v>
      </c>
      <c r="M730" s="267" t="s">
        <v>171</v>
      </c>
      <c r="N730" s="261">
        <v>0</v>
      </c>
      <c r="O730" s="261">
        <f>O731</f>
        <v>192900000</v>
      </c>
      <c r="P730" s="251">
        <f t="shared" si="46"/>
        <v>0</v>
      </c>
    </row>
    <row r="731" spans="2:16" ht="15.9" hidden="1" x14ac:dyDescent="0.4">
      <c r="B731" s="272" t="s">
        <v>34</v>
      </c>
      <c r="C731" s="266" t="s">
        <v>324</v>
      </c>
      <c r="D731" s="279">
        <v>432</v>
      </c>
      <c r="E731" s="267" t="s">
        <v>171</v>
      </c>
      <c r="F731" s="261">
        <v>0</v>
      </c>
      <c r="G731" s="261">
        <f>G732+G736</f>
        <v>192900000</v>
      </c>
      <c r="H731" s="279">
        <v>432</v>
      </c>
      <c r="I731" s="267" t="s">
        <v>171</v>
      </c>
      <c r="J731" s="261">
        <v>0</v>
      </c>
      <c r="K731" s="261">
        <f>K732+K736</f>
        <v>192900000</v>
      </c>
      <c r="L731" s="279">
        <v>432</v>
      </c>
      <c r="M731" s="267" t="s">
        <v>171</v>
      </c>
      <c r="N731" s="261">
        <v>0</v>
      </c>
      <c r="O731" s="261">
        <f>O732+O736</f>
        <v>192900000</v>
      </c>
      <c r="P731" s="251">
        <f t="shared" si="46"/>
        <v>0</v>
      </c>
    </row>
    <row r="732" spans="2:16" ht="15.9" hidden="1" x14ac:dyDescent="0.4">
      <c r="B732" s="272">
        <v>525111</v>
      </c>
      <c r="C732" s="266" t="s">
        <v>174</v>
      </c>
      <c r="D732" s="273">
        <v>0</v>
      </c>
      <c r="E732" s="274"/>
      <c r="F732" s="266">
        <v>0</v>
      </c>
      <c r="G732" s="261">
        <f>SUM(G733:G735)</f>
        <v>82260000</v>
      </c>
      <c r="H732" s="273">
        <v>0</v>
      </c>
      <c r="I732" s="274"/>
      <c r="J732" s="266">
        <v>0</v>
      </c>
      <c r="K732" s="261">
        <f>SUM(K733:K735)</f>
        <v>82260000</v>
      </c>
      <c r="L732" s="273">
        <v>0</v>
      </c>
      <c r="M732" s="274"/>
      <c r="N732" s="266">
        <v>0</v>
      </c>
      <c r="O732" s="261">
        <f>SUM(O733:O735)</f>
        <v>82260000</v>
      </c>
      <c r="P732" s="251">
        <f t="shared" si="46"/>
        <v>0</v>
      </c>
    </row>
    <row r="733" spans="2:16" ht="15.9" hidden="1" x14ac:dyDescent="0.4">
      <c r="B733" s="272" t="s">
        <v>27</v>
      </c>
      <c r="C733" s="266" t="s">
        <v>46</v>
      </c>
      <c r="D733" s="273">
        <v>180</v>
      </c>
      <c r="E733" s="274" t="s">
        <v>47</v>
      </c>
      <c r="F733" s="261">
        <v>150000</v>
      </c>
      <c r="G733" s="261">
        <f>ROUNDDOWN(D733*F733,-3)</f>
        <v>27000000</v>
      </c>
      <c r="H733" s="273">
        <v>180</v>
      </c>
      <c r="I733" s="274" t="s">
        <v>47</v>
      </c>
      <c r="J733" s="261">
        <v>150000</v>
      </c>
      <c r="K733" s="261">
        <f>ROUNDDOWN(H733*J733,-3)</f>
        <v>27000000</v>
      </c>
      <c r="L733" s="273">
        <v>180</v>
      </c>
      <c r="M733" s="274" t="s">
        <v>47</v>
      </c>
      <c r="N733" s="261">
        <v>150000</v>
      </c>
      <c r="O733" s="261">
        <f>ROUNDDOWN(L733*N733,-3)</f>
        <v>27000000</v>
      </c>
      <c r="P733" s="251">
        <f t="shared" si="46"/>
        <v>0</v>
      </c>
    </row>
    <row r="734" spans="2:16" ht="15.9" hidden="1" x14ac:dyDescent="0.4">
      <c r="B734" s="272" t="s">
        <v>27</v>
      </c>
      <c r="C734" s="266" t="s">
        <v>48</v>
      </c>
      <c r="D734" s="273">
        <v>324</v>
      </c>
      <c r="E734" s="274" t="s">
        <v>47</v>
      </c>
      <c r="F734" s="261">
        <v>150000</v>
      </c>
      <c r="G734" s="261">
        <f>ROUNDDOWN(D734*F734,-3)</f>
        <v>48600000</v>
      </c>
      <c r="H734" s="273">
        <v>324</v>
      </c>
      <c r="I734" s="274" t="s">
        <v>47</v>
      </c>
      <c r="J734" s="261">
        <v>150000</v>
      </c>
      <c r="K734" s="261">
        <f>ROUNDDOWN(H734*J734,-3)</f>
        <v>48600000</v>
      </c>
      <c r="L734" s="273">
        <v>324</v>
      </c>
      <c r="M734" s="274" t="s">
        <v>47</v>
      </c>
      <c r="N734" s="261">
        <v>150000</v>
      </c>
      <c r="O734" s="261">
        <f>ROUNDDOWN(L734*N734,-3)</f>
        <v>48600000</v>
      </c>
      <c r="P734" s="251">
        <f t="shared" si="46"/>
        <v>0</v>
      </c>
    </row>
    <row r="735" spans="2:16" ht="15.9" hidden="1" x14ac:dyDescent="0.4">
      <c r="B735" s="272" t="s">
        <v>27</v>
      </c>
      <c r="C735" s="266" t="s">
        <v>175</v>
      </c>
      <c r="D735" s="273">
        <v>1</v>
      </c>
      <c r="E735" s="274" t="s">
        <v>38</v>
      </c>
      <c r="F735" s="261">
        <v>6660000</v>
      </c>
      <c r="G735" s="261">
        <f>ROUNDDOWN(D735*F735,-3)</f>
        <v>6660000</v>
      </c>
      <c r="H735" s="273">
        <v>1</v>
      </c>
      <c r="I735" s="274" t="s">
        <v>38</v>
      </c>
      <c r="J735" s="261">
        <v>6660000</v>
      </c>
      <c r="K735" s="261">
        <f>ROUNDDOWN(H735*J735,-3)</f>
        <v>6660000</v>
      </c>
      <c r="L735" s="273">
        <v>1</v>
      </c>
      <c r="M735" s="274" t="s">
        <v>38</v>
      </c>
      <c r="N735" s="261">
        <v>6660000</v>
      </c>
      <c r="O735" s="261">
        <f>ROUNDDOWN(L735*N735,-3)</f>
        <v>6660000</v>
      </c>
      <c r="P735" s="251">
        <f t="shared" si="46"/>
        <v>0</v>
      </c>
    </row>
    <row r="736" spans="2:16" ht="15.9" hidden="1" x14ac:dyDescent="0.4">
      <c r="B736" s="272">
        <v>525112</v>
      </c>
      <c r="C736" s="266" t="s">
        <v>97</v>
      </c>
      <c r="D736" s="273"/>
      <c r="E736" s="274"/>
      <c r="F736" s="266">
        <v>0</v>
      </c>
      <c r="G736" s="261">
        <f>SUM(G737:G741)</f>
        <v>110640000</v>
      </c>
      <c r="H736" s="273"/>
      <c r="I736" s="274"/>
      <c r="J736" s="266">
        <v>0</v>
      </c>
      <c r="K736" s="261">
        <f>SUM(K737:K741)</f>
        <v>110640000</v>
      </c>
      <c r="L736" s="273"/>
      <c r="M736" s="274"/>
      <c r="N736" s="266">
        <v>0</v>
      </c>
      <c r="O736" s="261">
        <f>SUM(O737:O741)</f>
        <v>110640000</v>
      </c>
      <c r="P736" s="251">
        <f t="shared" si="46"/>
        <v>0</v>
      </c>
    </row>
    <row r="737" spans="2:16" ht="15.9" hidden="1" x14ac:dyDescent="0.4">
      <c r="B737" s="272" t="s">
        <v>27</v>
      </c>
      <c r="C737" s="266" t="s">
        <v>295</v>
      </c>
      <c r="D737" s="273">
        <v>1</v>
      </c>
      <c r="E737" s="274" t="s">
        <v>38</v>
      </c>
      <c r="F737" s="261">
        <v>17400000</v>
      </c>
      <c r="G737" s="261">
        <f>ROUNDDOWN(D737*F737,-3)</f>
        <v>17400000</v>
      </c>
      <c r="H737" s="273">
        <v>1</v>
      </c>
      <c r="I737" s="274" t="s">
        <v>38</v>
      </c>
      <c r="J737" s="261">
        <v>17400000</v>
      </c>
      <c r="K737" s="261">
        <f>ROUNDDOWN(H737*J737,-3)</f>
        <v>17400000</v>
      </c>
      <c r="L737" s="273">
        <v>1</v>
      </c>
      <c r="M737" s="274" t="s">
        <v>38</v>
      </c>
      <c r="N737" s="261">
        <v>17400000</v>
      </c>
      <c r="O737" s="261">
        <f>ROUNDDOWN(L737*N737,-3)</f>
        <v>17400000</v>
      </c>
      <c r="P737" s="251">
        <f t="shared" si="46"/>
        <v>0</v>
      </c>
    </row>
    <row r="738" spans="2:16" ht="15.9" hidden="1" x14ac:dyDescent="0.4">
      <c r="B738" s="272" t="s">
        <v>27</v>
      </c>
      <c r="C738" s="266" t="s">
        <v>296</v>
      </c>
      <c r="D738" s="280">
        <f>D731</f>
        <v>432</v>
      </c>
      <c r="E738" s="274" t="s">
        <v>231</v>
      </c>
      <c r="F738" s="261">
        <v>75000</v>
      </c>
      <c r="G738" s="261">
        <f>ROUNDDOWN(D738*F738,-3)</f>
        <v>32400000</v>
      </c>
      <c r="H738" s="280">
        <f>H731</f>
        <v>432</v>
      </c>
      <c r="I738" s="274" t="s">
        <v>231</v>
      </c>
      <c r="J738" s="261">
        <v>75000</v>
      </c>
      <c r="K738" s="261">
        <f>ROUNDDOWN(H738*J738,-3)</f>
        <v>32400000</v>
      </c>
      <c r="L738" s="280">
        <f>L731</f>
        <v>432</v>
      </c>
      <c r="M738" s="274" t="s">
        <v>231</v>
      </c>
      <c r="N738" s="261">
        <v>75000</v>
      </c>
      <c r="O738" s="261">
        <f>ROUNDDOWN(L738*N738,-3)</f>
        <v>32400000</v>
      </c>
      <c r="P738" s="251">
        <f t="shared" si="46"/>
        <v>0</v>
      </c>
    </row>
    <row r="739" spans="2:16" ht="15.9" hidden="1" x14ac:dyDescent="0.4">
      <c r="B739" s="272" t="s">
        <v>27</v>
      </c>
      <c r="C739" s="266" t="s">
        <v>44</v>
      </c>
      <c r="D739" s="280">
        <f>D731</f>
        <v>432</v>
      </c>
      <c r="E739" s="274" t="s">
        <v>40</v>
      </c>
      <c r="F739" s="261">
        <v>50000</v>
      </c>
      <c r="G739" s="261">
        <f>ROUNDDOWN(D739*F739,-3)</f>
        <v>21600000</v>
      </c>
      <c r="H739" s="280">
        <f>H731</f>
        <v>432</v>
      </c>
      <c r="I739" s="274" t="s">
        <v>40</v>
      </c>
      <c r="J739" s="261">
        <v>50000</v>
      </c>
      <c r="K739" s="261">
        <f>ROUNDDOWN(H739*J739,-3)</f>
        <v>21600000</v>
      </c>
      <c r="L739" s="280">
        <f>L731</f>
        <v>432</v>
      </c>
      <c r="M739" s="274" t="s">
        <v>40</v>
      </c>
      <c r="N739" s="261">
        <v>50000</v>
      </c>
      <c r="O739" s="261">
        <f>ROUNDDOWN(L739*N739,-3)</f>
        <v>21600000</v>
      </c>
      <c r="P739" s="251">
        <f t="shared" si="46"/>
        <v>0</v>
      </c>
    </row>
    <row r="740" spans="2:16" ht="15.9" hidden="1" x14ac:dyDescent="0.4">
      <c r="B740" s="272" t="s">
        <v>27</v>
      </c>
      <c r="C740" s="266" t="s">
        <v>297</v>
      </c>
      <c r="D740" s="280">
        <f>D731</f>
        <v>432</v>
      </c>
      <c r="E740" s="274" t="s">
        <v>40</v>
      </c>
      <c r="F740" s="261">
        <v>70000</v>
      </c>
      <c r="G740" s="261">
        <f>ROUNDDOWN(D740*F740,-3)</f>
        <v>30240000</v>
      </c>
      <c r="H740" s="280">
        <f>H731</f>
        <v>432</v>
      </c>
      <c r="I740" s="274" t="s">
        <v>40</v>
      </c>
      <c r="J740" s="261">
        <v>70000</v>
      </c>
      <c r="K740" s="261">
        <f>ROUNDDOWN(H740*J740,-3)</f>
        <v>30240000</v>
      </c>
      <c r="L740" s="280">
        <f>L731</f>
        <v>432</v>
      </c>
      <c r="M740" s="274" t="s">
        <v>40</v>
      </c>
      <c r="N740" s="261">
        <v>70000</v>
      </c>
      <c r="O740" s="261">
        <f>ROUNDDOWN(L740*N740,-3)</f>
        <v>30240000</v>
      </c>
      <c r="P740" s="251">
        <f t="shared" si="46"/>
        <v>0</v>
      </c>
    </row>
    <row r="741" spans="2:16" ht="15.9" hidden="1" x14ac:dyDescent="0.4">
      <c r="B741" s="272" t="s">
        <v>27</v>
      </c>
      <c r="C741" s="266" t="s">
        <v>299</v>
      </c>
      <c r="D741" s="280">
        <f>D731/24</f>
        <v>18</v>
      </c>
      <c r="E741" s="274" t="s">
        <v>51</v>
      </c>
      <c r="F741" s="261">
        <v>500000</v>
      </c>
      <c r="G741" s="261">
        <f>ROUNDDOWN(D741*F741,-3)</f>
        <v>9000000</v>
      </c>
      <c r="H741" s="280">
        <f>H731/24</f>
        <v>18</v>
      </c>
      <c r="I741" s="274" t="s">
        <v>51</v>
      </c>
      <c r="J741" s="261">
        <v>500000</v>
      </c>
      <c r="K741" s="261">
        <f>ROUNDDOWN(H741*J741,-3)</f>
        <v>9000000</v>
      </c>
      <c r="L741" s="280">
        <f>L731/24</f>
        <v>18</v>
      </c>
      <c r="M741" s="274" t="s">
        <v>51</v>
      </c>
      <c r="N741" s="261">
        <v>500000</v>
      </c>
      <c r="O741" s="261">
        <f>ROUNDDOWN(L741*N741,-3)</f>
        <v>9000000</v>
      </c>
      <c r="P741" s="251">
        <f t="shared" si="46"/>
        <v>0</v>
      </c>
    </row>
    <row r="742" spans="2:16" ht="15.9" hidden="1" x14ac:dyDescent="0.4">
      <c r="B742" s="262" t="s">
        <v>325</v>
      </c>
      <c r="C742" s="266" t="s">
        <v>326</v>
      </c>
      <c r="D742" s="279">
        <f>D743</f>
        <v>288</v>
      </c>
      <c r="E742" s="267" t="s">
        <v>171</v>
      </c>
      <c r="F742" s="261">
        <v>0</v>
      </c>
      <c r="G742" s="261">
        <f>G743</f>
        <v>138240000</v>
      </c>
      <c r="H742" s="279">
        <f>H743</f>
        <v>288</v>
      </c>
      <c r="I742" s="267" t="s">
        <v>171</v>
      </c>
      <c r="J742" s="261">
        <v>0</v>
      </c>
      <c r="K742" s="261">
        <f>K743</f>
        <v>138240000</v>
      </c>
      <c r="L742" s="279">
        <f>L743</f>
        <v>288</v>
      </c>
      <c r="M742" s="267" t="s">
        <v>171</v>
      </c>
      <c r="N742" s="261">
        <v>0</v>
      </c>
      <c r="O742" s="261">
        <f>O743</f>
        <v>138240000</v>
      </c>
      <c r="P742" s="251">
        <f t="shared" si="46"/>
        <v>0</v>
      </c>
    </row>
    <row r="743" spans="2:16" ht="15.9" hidden="1" x14ac:dyDescent="0.4">
      <c r="B743" s="272" t="s">
        <v>34</v>
      </c>
      <c r="C743" s="266" t="s">
        <v>327</v>
      </c>
      <c r="D743" s="279">
        <v>288</v>
      </c>
      <c r="E743" s="267" t="s">
        <v>171</v>
      </c>
      <c r="F743" s="261">
        <v>0</v>
      </c>
      <c r="G743" s="261">
        <f>G744+G748</f>
        <v>138240000</v>
      </c>
      <c r="H743" s="279">
        <v>288</v>
      </c>
      <c r="I743" s="267" t="s">
        <v>171</v>
      </c>
      <c r="J743" s="261">
        <v>0</v>
      </c>
      <c r="K743" s="261">
        <f>K744+K748</f>
        <v>138240000</v>
      </c>
      <c r="L743" s="279">
        <v>288</v>
      </c>
      <c r="M743" s="267" t="s">
        <v>171</v>
      </c>
      <c r="N743" s="261">
        <v>0</v>
      </c>
      <c r="O743" s="261">
        <f>O744+O748</f>
        <v>138240000</v>
      </c>
      <c r="P743" s="251">
        <f t="shared" si="46"/>
        <v>0</v>
      </c>
    </row>
    <row r="744" spans="2:16" ht="15.9" hidden="1" x14ac:dyDescent="0.4">
      <c r="B744" s="272">
        <v>525111</v>
      </c>
      <c r="C744" s="266" t="s">
        <v>174</v>
      </c>
      <c r="D744" s="273">
        <v>0</v>
      </c>
      <c r="E744" s="274"/>
      <c r="F744" s="266">
        <v>0</v>
      </c>
      <c r="G744" s="261">
        <f>SUM(G745:G747)</f>
        <v>50040000</v>
      </c>
      <c r="H744" s="273">
        <v>0</v>
      </c>
      <c r="I744" s="274"/>
      <c r="J744" s="266">
        <v>0</v>
      </c>
      <c r="K744" s="261">
        <f>SUM(K745:K747)</f>
        <v>50040000</v>
      </c>
      <c r="L744" s="273">
        <v>0</v>
      </c>
      <c r="M744" s="274"/>
      <c r="N744" s="266">
        <v>0</v>
      </c>
      <c r="O744" s="261">
        <f>SUM(O745:O747)</f>
        <v>50040000</v>
      </c>
      <c r="P744" s="251">
        <f t="shared" si="46"/>
        <v>0</v>
      </c>
    </row>
    <row r="745" spans="2:16" ht="15.9" hidden="1" x14ac:dyDescent="0.4">
      <c r="B745" s="272" t="s">
        <v>27</v>
      </c>
      <c r="C745" s="266" t="s">
        <v>46</v>
      </c>
      <c r="D745" s="273">
        <v>144</v>
      </c>
      <c r="E745" s="274" t="s">
        <v>47</v>
      </c>
      <c r="F745" s="261">
        <v>150000</v>
      </c>
      <c r="G745" s="261">
        <f>ROUNDDOWN(D745*F745,-3)</f>
        <v>21600000</v>
      </c>
      <c r="H745" s="273">
        <v>144</v>
      </c>
      <c r="I745" s="274" t="s">
        <v>47</v>
      </c>
      <c r="J745" s="261">
        <v>150000</v>
      </c>
      <c r="K745" s="261">
        <f>ROUNDDOWN(H745*J745,-3)</f>
        <v>21600000</v>
      </c>
      <c r="L745" s="273">
        <v>144</v>
      </c>
      <c r="M745" s="274" t="s">
        <v>47</v>
      </c>
      <c r="N745" s="261">
        <v>150000</v>
      </c>
      <c r="O745" s="261">
        <f>ROUNDDOWN(L745*N745,-3)</f>
        <v>21600000</v>
      </c>
      <c r="P745" s="251">
        <f t="shared" si="46"/>
        <v>0</v>
      </c>
    </row>
    <row r="746" spans="2:16" ht="15.9" hidden="1" x14ac:dyDescent="0.4">
      <c r="B746" s="272" t="s">
        <v>27</v>
      </c>
      <c r="C746" s="266" t="s">
        <v>48</v>
      </c>
      <c r="D746" s="273">
        <v>168</v>
      </c>
      <c r="E746" s="274" t="s">
        <v>47</v>
      </c>
      <c r="F746" s="261">
        <v>150000</v>
      </c>
      <c r="G746" s="261">
        <f>ROUNDDOWN(D746*F746,-3)</f>
        <v>25200000</v>
      </c>
      <c r="H746" s="273">
        <v>168</v>
      </c>
      <c r="I746" s="274" t="s">
        <v>47</v>
      </c>
      <c r="J746" s="261">
        <v>150000</v>
      </c>
      <c r="K746" s="261">
        <f>ROUNDDOWN(H746*J746,-3)</f>
        <v>25200000</v>
      </c>
      <c r="L746" s="273">
        <v>168</v>
      </c>
      <c r="M746" s="274" t="s">
        <v>47</v>
      </c>
      <c r="N746" s="261">
        <v>150000</v>
      </c>
      <c r="O746" s="261">
        <f>ROUNDDOWN(L746*N746,-3)</f>
        <v>25200000</v>
      </c>
      <c r="P746" s="251">
        <f t="shared" si="46"/>
        <v>0</v>
      </c>
    </row>
    <row r="747" spans="2:16" ht="15.9" hidden="1" x14ac:dyDescent="0.4">
      <c r="B747" s="272" t="s">
        <v>27</v>
      </c>
      <c r="C747" s="266" t="s">
        <v>175</v>
      </c>
      <c r="D747" s="273">
        <v>1</v>
      </c>
      <c r="E747" s="274" t="s">
        <v>38</v>
      </c>
      <c r="F747" s="261">
        <v>3240000</v>
      </c>
      <c r="G747" s="261">
        <f>ROUNDDOWN(D747*F747,-3)</f>
        <v>3240000</v>
      </c>
      <c r="H747" s="273">
        <v>1</v>
      </c>
      <c r="I747" s="274" t="s">
        <v>38</v>
      </c>
      <c r="J747" s="261">
        <v>3240000</v>
      </c>
      <c r="K747" s="261">
        <f>ROUNDDOWN(H747*J747,-3)</f>
        <v>3240000</v>
      </c>
      <c r="L747" s="273">
        <v>1</v>
      </c>
      <c r="M747" s="274" t="s">
        <v>38</v>
      </c>
      <c r="N747" s="261">
        <v>3240000</v>
      </c>
      <c r="O747" s="261">
        <f>ROUNDDOWN(L747*N747,-3)</f>
        <v>3240000</v>
      </c>
      <c r="P747" s="251">
        <f t="shared" si="46"/>
        <v>0</v>
      </c>
    </row>
    <row r="748" spans="2:16" ht="15.9" hidden="1" x14ac:dyDescent="0.4">
      <c r="B748" s="272">
        <v>525112</v>
      </c>
      <c r="C748" s="266" t="s">
        <v>97</v>
      </c>
      <c r="D748" s="273">
        <v>0</v>
      </c>
      <c r="E748" s="274"/>
      <c r="F748" s="266">
        <v>0</v>
      </c>
      <c r="G748" s="261">
        <f>SUM(G749:G753)</f>
        <v>88200000</v>
      </c>
      <c r="H748" s="273">
        <v>0</v>
      </c>
      <c r="I748" s="274"/>
      <c r="J748" s="266">
        <v>0</v>
      </c>
      <c r="K748" s="261">
        <f>SUM(K749:K753)</f>
        <v>88200000</v>
      </c>
      <c r="L748" s="273">
        <v>0</v>
      </c>
      <c r="M748" s="274"/>
      <c r="N748" s="266">
        <v>0</v>
      </c>
      <c r="O748" s="261">
        <f>SUM(O749:O753)</f>
        <v>88200000</v>
      </c>
      <c r="P748" s="251">
        <f t="shared" si="46"/>
        <v>0</v>
      </c>
    </row>
    <row r="749" spans="2:16" ht="15.9" hidden="1" x14ac:dyDescent="0.4">
      <c r="B749" s="272" t="s">
        <v>27</v>
      </c>
      <c r="C749" s="266" t="s">
        <v>295</v>
      </c>
      <c r="D749" s="273">
        <v>1</v>
      </c>
      <c r="E749" s="274" t="s">
        <v>38</v>
      </c>
      <c r="F749" s="261">
        <v>17400000</v>
      </c>
      <c r="G749" s="261">
        <f>ROUNDDOWN(D749*F749,-3)</f>
        <v>17400000</v>
      </c>
      <c r="H749" s="273">
        <v>1</v>
      </c>
      <c r="I749" s="274" t="s">
        <v>38</v>
      </c>
      <c r="J749" s="261">
        <v>17400000</v>
      </c>
      <c r="K749" s="261">
        <f>ROUNDDOWN(H749*J749,-3)</f>
        <v>17400000</v>
      </c>
      <c r="L749" s="273">
        <v>1</v>
      </c>
      <c r="M749" s="274" t="s">
        <v>38</v>
      </c>
      <c r="N749" s="261">
        <v>17400000</v>
      </c>
      <c r="O749" s="261">
        <f>ROUNDDOWN(L749*N749,-3)</f>
        <v>17400000</v>
      </c>
      <c r="P749" s="251">
        <f t="shared" si="46"/>
        <v>0</v>
      </c>
    </row>
    <row r="750" spans="2:16" ht="15.9" hidden="1" x14ac:dyDescent="0.4">
      <c r="B750" s="272" t="s">
        <v>27</v>
      </c>
      <c r="C750" s="266" t="s">
        <v>296</v>
      </c>
      <c r="D750" s="280">
        <f>D743</f>
        <v>288</v>
      </c>
      <c r="E750" s="274" t="s">
        <v>231</v>
      </c>
      <c r="F750" s="261">
        <v>75000</v>
      </c>
      <c r="G750" s="261">
        <f>ROUNDDOWN(D750*F750,-3)</f>
        <v>21600000</v>
      </c>
      <c r="H750" s="280">
        <f>H743</f>
        <v>288</v>
      </c>
      <c r="I750" s="274" t="s">
        <v>231</v>
      </c>
      <c r="J750" s="261">
        <v>75000</v>
      </c>
      <c r="K750" s="261">
        <f>ROUNDDOWN(H750*J750,-3)</f>
        <v>21600000</v>
      </c>
      <c r="L750" s="280">
        <f>L743</f>
        <v>288</v>
      </c>
      <c r="M750" s="274" t="s">
        <v>231</v>
      </c>
      <c r="N750" s="261">
        <v>75000</v>
      </c>
      <c r="O750" s="261">
        <f>ROUNDDOWN(L750*N750,-3)</f>
        <v>21600000</v>
      </c>
      <c r="P750" s="251">
        <f t="shared" si="46"/>
        <v>0</v>
      </c>
    </row>
    <row r="751" spans="2:16" ht="15.9" hidden="1" x14ac:dyDescent="0.4">
      <c r="B751" s="272" t="s">
        <v>27</v>
      </c>
      <c r="C751" s="266" t="s">
        <v>44</v>
      </c>
      <c r="D751" s="280">
        <f>D743</f>
        <v>288</v>
      </c>
      <c r="E751" s="274" t="s">
        <v>40</v>
      </c>
      <c r="F751" s="261">
        <v>50000</v>
      </c>
      <c r="G751" s="261">
        <f>ROUNDDOWN(D751*F751,-3)</f>
        <v>14400000</v>
      </c>
      <c r="H751" s="280">
        <f>H743</f>
        <v>288</v>
      </c>
      <c r="I751" s="274" t="s">
        <v>40</v>
      </c>
      <c r="J751" s="261">
        <v>50000</v>
      </c>
      <c r="K751" s="261">
        <f>ROUNDDOWN(H751*J751,-3)</f>
        <v>14400000</v>
      </c>
      <c r="L751" s="280">
        <f>L743</f>
        <v>288</v>
      </c>
      <c r="M751" s="274" t="s">
        <v>40</v>
      </c>
      <c r="N751" s="261">
        <v>50000</v>
      </c>
      <c r="O751" s="261">
        <f>ROUNDDOWN(L751*N751,-3)</f>
        <v>14400000</v>
      </c>
      <c r="P751" s="251">
        <f t="shared" si="46"/>
        <v>0</v>
      </c>
    </row>
    <row r="752" spans="2:16" ht="15.9" hidden="1" x14ac:dyDescent="0.4">
      <c r="B752" s="272" t="s">
        <v>27</v>
      </c>
      <c r="C752" s="266" t="s">
        <v>297</v>
      </c>
      <c r="D752" s="280">
        <f>D743</f>
        <v>288</v>
      </c>
      <c r="E752" s="274" t="s">
        <v>40</v>
      </c>
      <c r="F752" s="261">
        <v>100000</v>
      </c>
      <c r="G752" s="261">
        <f>ROUNDDOWN(D752*F752,-3)</f>
        <v>28800000</v>
      </c>
      <c r="H752" s="280">
        <f>H743</f>
        <v>288</v>
      </c>
      <c r="I752" s="274" t="s">
        <v>40</v>
      </c>
      <c r="J752" s="261">
        <v>100000</v>
      </c>
      <c r="K752" s="261">
        <f>ROUNDDOWN(H752*J752,-3)</f>
        <v>28800000</v>
      </c>
      <c r="L752" s="280">
        <f>L743</f>
        <v>288</v>
      </c>
      <c r="M752" s="274" t="s">
        <v>40</v>
      </c>
      <c r="N752" s="261">
        <v>100000</v>
      </c>
      <c r="O752" s="261">
        <f>ROUNDDOWN(L752*N752,-3)</f>
        <v>28800000</v>
      </c>
      <c r="P752" s="251">
        <f t="shared" si="46"/>
        <v>0</v>
      </c>
    </row>
    <row r="753" spans="2:16" ht="15.9" hidden="1" x14ac:dyDescent="0.4">
      <c r="B753" s="272" t="s">
        <v>27</v>
      </c>
      <c r="C753" s="266" t="s">
        <v>299</v>
      </c>
      <c r="D753" s="280">
        <f>D743/24</f>
        <v>12</v>
      </c>
      <c r="E753" s="274" t="s">
        <v>51</v>
      </c>
      <c r="F753" s="261">
        <v>500000</v>
      </c>
      <c r="G753" s="261">
        <f>ROUNDDOWN(D753*F753,-3)</f>
        <v>6000000</v>
      </c>
      <c r="H753" s="280">
        <f>H743/24</f>
        <v>12</v>
      </c>
      <c r="I753" s="274" t="s">
        <v>51</v>
      </c>
      <c r="J753" s="261">
        <v>500000</v>
      </c>
      <c r="K753" s="261">
        <f>ROUNDDOWN(H753*J753,-3)</f>
        <v>6000000</v>
      </c>
      <c r="L753" s="280">
        <f>L743/24</f>
        <v>12</v>
      </c>
      <c r="M753" s="274" t="s">
        <v>51</v>
      </c>
      <c r="N753" s="261">
        <v>500000</v>
      </c>
      <c r="O753" s="261">
        <f>ROUNDDOWN(L753*N753,-3)</f>
        <v>6000000</v>
      </c>
      <c r="P753" s="251">
        <f t="shared" si="46"/>
        <v>0</v>
      </c>
    </row>
    <row r="754" spans="2:16" ht="15.9" hidden="1" x14ac:dyDescent="0.4">
      <c r="B754" s="272"/>
      <c r="C754" s="266"/>
      <c r="D754" s="280"/>
      <c r="E754" s="274"/>
      <c r="F754" s="261"/>
      <c r="G754" s="261"/>
      <c r="H754" s="280"/>
      <c r="I754" s="274"/>
      <c r="J754" s="261"/>
      <c r="K754" s="261"/>
      <c r="L754" s="280"/>
      <c r="M754" s="274"/>
      <c r="N754" s="261"/>
      <c r="O754" s="261"/>
      <c r="P754" s="251">
        <f t="shared" si="46"/>
        <v>0</v>
      </c>
    </row>
    <row r="755" spans="2:16" ht="15.9" hidden="1" x14ac:dyDescent="0.4">
      <c r="B755" s="262" t="s">
        <v>258</v>
      </c>
      <c r="C755" s="266" t="s">
        <v>328</v>
      </c>
      <c r="D755" s="279">
        <f>D756</f>
        <v>432</v>
      </c>
      <c r="E755" s="267" t="s">
        <v>171</v>
      </c>
      <c r="F755" s="261">
        <v>0</v>
      </c>
      <c r="G755" s="261">
        <f>G756</f>
        <v>184140000</v>
      </c>
      <c r="H755" s="279">
        <f>H756</f>
        <v>432</v>
      </c>
      <c r="I755" s="267" t="s">
        <v>171</v>
      </c>
      <c r="J755" s="261">
        <v>0</v>
      </c>
      <c r="K755" s="261">
        <f>K756</f>
        <v>184140000</v>
      </c>
      <c r="L755" s="279">
        <f>L756</f>
        <v>432</v>
      </c>
      <c r="M755" s="267" t="s">
        <v>171</v>
      </c>
      <c r="N755" s="261">
        <v>0</v>
      </c>
      <c r="O755" s="261">
        <f>O756</f>
        <v>184140000</v>
      </c>
      <c r="P755" s="251">
        <f t="shared" si="46"/>
        <v>0</v>
      </c>
    </row>
    <row r="756" spans="2:16" ht="15.9" hidden="1" x14ac:dyDescent="0.4">
      <c r="B756" s="272" t="s">
        <v>34</v>
      </c>
      <c r="C756" s="266" t="s">
        <v>329</v>
      </c>
      <c r="D756" s="279">
        <v>432</v>
      </c>
      <c r="E756" s="267" t="s">
        <v>171</v>
      </c>
      <c r="F756" s="261">
        <v>0</v>
      </c>
      <c r="G756" s="261">
        <f>G757+G761</f>
        <v>184140000</v>
      </c>
      <c r="H756" s="279">
        <v>432</v>
      </c>
      <c r="I756" s="267" t="s">
        <v>171</v>
      </c>
      <c r="J756" s="261">
        <v>0</v>
      </c>
      <c r="K756" s="261">
        <f>K757+K761</f>
        <v>184140000</v>
      </c>
      <c r="L756" s="279">
        <v>432</v>
      </c>
      <c r="M756" s="267" t="s">
        <v>171</v>
      </c>
      <c r="N756" s="261">
        <v>0</v>
      </c>
      <c r="O756" s="261">
        <f>O757+O761</f>
        <v>184140000</v>
      </c>
      <c r="P756" s="251">
        <f t="shared" si="46"/>
        <v>0</v>
      </c>
    </row>
    <row r="757" spans="2:16" ht="15.9" hidden="1" x14ac:dyDescent="0.4">
      <c r="B757" s="272">
        <v>525111</v>
      </c>
      <c r="C757" s="266" t="s">
        <v>174</v>
      </c>
      <c r="D757" s="273">
        <v>0</v>
      </c>
      <c r="E757" s="274"/>
      <c r="F757" s="266">
        <v>0</v>
      </c>
      <c r="G757" s="261">
        <f>SUM(G758:G760)</f>
        <v>82260000</v>
      </c>
      <c r="H757" s="273">
        <v>0</v>
      </c>
      <c r="I757" s="274"/>
      <c r="J757" s="266">
        <v>0</v>
      </c>
      <c r="K757" s="261">
        <f>SUM(K758:K760)</f>
        <v>82260000</v>
      </c>
      <c r="L757" s="273">
        <v>0</v>
      </c>
      <c r="M757" s="274"/>
      <c r="N757" s="266">
        <v>0</v>
      </c>
      <c r="O757" s="261">
        <f>SUM(O758:O760)</f>
        <v>82260000</v>
      </c>
      <c r="P757" s="251">
        <f t="shared" si="46"/>
        <v>0</v>
      </c>
    </row>
    <row r="758" spans="2:16" ht="15.9" hidden="1" x14ac:dyDescent="0.4">
      <c r="B758" s="272" t="s">
        <v>27</v>
      </c>
      <c r="C758" s="266" t="s">
        <v>46</v>
      </c>
      <c r="D758" s="273">
        <v>72</v>
      </c>
      <c r="E758" s="274" t="s">
        <v>47</v>
      </c>
      <c r="F758" s="261">
        <v>150000</v>
      </c>
      <c r="G758" s="261">
        <f>ROUNDDOWN(D758*F758,-3)</f>
        <v>10800000</v>
      </c>
      <c r="H758" s="273">
        <v>72</v>
      </c>
      <c r="I758" s="274" t="s">
        <v>47</v>
      </c>
      <c r="J758" s="261">
        <v>150000</v>
      </c>
      <c r="K758" s="261">
        <f>ROUNDDOWN(H758*J758,-3)</f>
        <v>10800000</v>
      </c>
      <c r="L758" s="273">
        <v>72</v>
      </c>
      <c r="M758" s="274" t="s">
        <v>47</v>
      </c>
      <c r="N758" s="261">
        <v>150000</v>
      </c>
      <c r="O758" s="261">
        <f>ROUNDDOWN(L758*N758,-3)</f>
        <v>10800000</v>
      </c>
      <c r="P758" s="251">
        <f t="shared" si="46"/>
        <v>0</v>
      </c>
    </row>
    <row r="759" spans="2:16" ht="15.9" hidden="1" x14ac:dyDescent="0.4">
      <c r="B759" s="272" t="s">
        <v>27</v>
      </c>
      <c r="C759" s="266" t="s">
        <v>48</v>
      </c>
      <c r="D759" s="273">
        <v>432</v>
      </c>
      <c r="E759" s="274" t="s">
        <v>47</v>
      </c>
      <c r="F759" s="261">
        <v>150000</v>
      </c>
      <c r="G759" s="261">
        <f>ROUNDDOWN(D759*F759,-3)</f>
        <v>64800000</v>
      </c>
      <c r="H759" s="273">
        <v>432</v>
      </c>
      <c r="I759" s="274" t="s">
        <v>47</v>
      </c>
      <c r="J759" s="261">
        <v>150000</v>
      </c>
      <c r="K759" s="261">
        <f>ROUNDDOWN(H759*J759,-3)</f>
        <v>64800000</v>
      </c>
      <c r="L759" s="273">
        <v>432</v>
      </c>
      <c r="M759" s="274" t="s">
        <v>47</v>
      </c>
      <c r="N759" s="261">
        <v>150000</v>
      </c>
      <c r="O759" s="261">
        <f>ROUNDDOWN(L759*N759,-3)</f>
        <v>64800000</v>
      </c>
      <c r="P759" s="251">
        <f t="shared" si="46"/>
        <v>0</v>
      </c>
    </row>
    <row r="760" spans="2:16" ht="15.9" hidden="1" x14ac:dyDescent="0.4">
      <c r="B760" s="272" t="s">
        <v>27</v>
      </c>
      <c r="C760" s="266" t="s">
        <v>175</v>
      </c>
      <c r="D760" s="273">
        <v>1</v>
      </c>
      <c r="E760" s="274" t="s">
        <v>38</v>
      </c>
      <c r="F760" s="261">
        <v>6660000</v>
      </c>
      <c r="G760" s="261">
        <f>ROUNDDOWN(D760*F760,-3)</f>
        <v>6660000</v>
      </c>
      <c r="H760" s="273">
        <v>1</v>
      </c>
      <c r="I760" s="274" t="s">
        <v>38</v>
      </c>
      <c r="J760" s="261">
        <v>6660000</v>
      </c>
      <c r="K760" s="261">
        <f>ROUNDDOWN(H760*J760,-3)</f>
        <v>6660000</v>
      </c>
      <c r="L760" s="273">
        <v>1</v>
      </c>
      <c r="M760" s="274" t="s">
        <v>38</v>
      </c>
      <c r="N760" s="261">
        <v>6660000</v>
      </c>
      <c r="O760" s="261">
        <f>ROUNDDOWN(L760*N760,-3)</f>
        <v>6660000</v>
      </c>
      <c r="P760" s="251">
        <f t="shared" si="46"/>
        <v>0</v>
      </c>
    </row>
    <row r="761" spans="2:16" ht="15.9" hidden="1" x14ac:dyDescent="0.4">
      <c r="B761" s="272">
        <v>525112</v>
      </c>
      <c r="C761" s="266" t="s">
        <v>97</v>
      </c>
      <c r="D761" s="273">
        <v>0</v>
      </c>
      <c r="E761" s="274"/>
      <c r="F761" s="266">
        <v>0</v>
      </c>
      <c r="G761" s="261">
        <f>SUM(G762:G766)</f>
        <v>101880000</v>
      </c>
      <c r="H761" s="273">
        <v>0</v>
      </c>
      <c r="I761" s="274"/>
      <c r="J761" s="266">
        <v>0</v>
      </c>
      <c r="K761" s="261">
        <f>SUM(K762:K766)</f>
        <v>101880000</v>
      </c>
      <c r="L761" s="273">
        <v>0</v>
      </c>
      <c r="M761" s="274"/>
      <c r="N761" s="266">
        <v>0</v>
      </c>
      <c r="O761" s="261">
        <f>SUM(O762:O766)</f>
        <v>101880000</v>
      </c>
      <c r="P761" s="251">
        <f t="shared" si="46"/>
        <v>0</v>
      </c>
    </row>
    <row r="762" spans="2:16" ht="15.9" hidden="1" x14ac:dyDescent="0.4">
      <c r="B762" s="272" t="s">
        <v>27</v>
      </c>
      <c r="C762" s="266" t="s">
        <v>295</v>
      </c>
      <c r="D762" s="273">
        <v>1</v>
      </c>
      <c r="E762" s="274" t="s">
        <v>38</v>
      </c>
      <c r="F762" s="261">
        <v>8640000</v>
      </c>
      <c r="G762" s="261">
        <f>ROUNDDOWN(D762*F762,-3)</f>
        <v>8640000</v>
      </c>
      <c r="H762" s="273">
        <v>1</v>
      </c>
      <c r="I762" s="274" t="s">
        <v>38</v>
      </c>
      <c r="J762" s="261">
        <v>8640000</v>
      </c>
      <c r="K762" s="261">
        <f>ROUNDDOWN(H762*J762,-3)</f>
        <v>8640000</v>
      </c>
      <c r="L762" s="273">
        <v>1</v>
      </c>
      <c r="M762" s="274" t="s">
        <v>38</v>
      </c>
      <c r="N762" s="261">
        <v>8640000</v>
      </c>
      <c r="O762" s="261">
        <f>ROUNDDOWN(L762*N762,-3)</f>
        <v>8640000</v>
      </c>
      <c r="P762" s="251">
        <f t="shared" si="46"/>
        <v>0</v>
      </c>
    </row>
    <row r="763" spans="2:16" ht="15.9" hidden="1" x14ac:dyDescent="0.4">
      <c r="B763" s="272" t="s">
        <v>27</v>
      </c>
      <c r="C763" s="266" t="s">
        <v>296</v>
      </c>
      <c r="D763" s="280">
        <f>D756</f>
        <v>432</v>
      </c>
      <c r="E763" s="274" t="s">
        <v>231</v>
      </c>
      <c r="F763" s="261">
        <v>75000</v>
      </c>
      <c r="G763" s="261">
        <f>ROUNDDOWN(D763*F763,-3)</f>
        <v>32400000</v>
      </c>
      <c r="H763" s="280">
        <f>H756</f>
        <v>432</v>
      </c>
      <c r="I763" s="274" t="s">
        <v>231</v>
      </c>
      <c r="J763" s="261">
        <v>75000</v>
      </c>
      <c r="K763" s="261">
        <f>ROUNDDOWN(H763*J763,-3)</f>
        <v>32400000</v>
      </c>
      <c r="L763" s="280">
        <f>L756</f>
        <v>432</v>
      </c>
      <c r="M763" s="274" t="s">
        <v>231</v>
      </c>
      <c r="N763" s="261">
        <v>75000</v>
      </c>
      <c r="O763" s="261">
        <f>ROUNDDOWN(L763*N763,-3)</f>
        <v>32400000</v>
      </c>
      <c r="P763" s="251">
        <f t="shared" si="46"/>
        <v>0</v>
      </c>
    </row>
    <row r="764" spans="2:16" ht="15.9" hidden="1" x14ac:dyDescent="0.4">
      <c r="B764" s="272" t="s">
        <v>27</v>
      </c>
      <c r="C764" s="266" t="s">
        <v>44</v>
      </c>
      <c r="D764" s="280">
        <f>D756</f>
        <v>432</v>
      </c>
      <c r="E764" s="274" t="s">
        <v>40</v>
      </c>
      <c r="F764" s="261">
        <v>50000</v>
      </c>
      <c r="G764" s="261">
        <f>ROUNDDOWN(D764*F764,-3)</f>
        <v>21600000</v>
      </c>
      <c r="H764" s="280">
        <f>H756</f>
        <v>432</v>
      </c>
      <c r="I764" s="274" t="s">
        <v>40</v>
      </c>
      <c r="J764" s="261">
        <v>50000</v>
      </c>
      <c r="K764" s="261">
        <f>ROUNDDOWN(H764*J764,-3)</f>
        <v>21600000</v>
      </c>
      <c r="L764" s="280">
        <f>L756</f>
        <v>432</v>
      </c>
      <c r="M764" s="274" t="s">
        <v>40</v>
      </c>
      <c r="N764" s="261">
        <v>50000</v>
      </c>
      <c r="O764" s="261">
        <f>ROUNDDOWN(L764*N764,-3)</f>
        <v>21600000</v>
      </c>
      <c r="P764" s="251">
        <f t="shared" si="46"/>
        <v>0</v>
      </c>
    </row>
    <row r="765" spans="2:16" ht="15.9" hidden="1" x14ac:dyDescent="0.4">
      <c r="B765" s="272" t="s">
        <v>27</v>
      </c>
      <c r="C765" s="266" t="s">
        <v>330</v>
      </c>
      <c r="D765" s="280">
        <f>D756</f>
        <v>432</v>
      </c>
      <c r="E765" s="274" t="s">
        <v>40</v>
      </c>
      <c r="F765" s="261">
        <v>70000</v>
      </c>
      <c r="G765" s="261">
        <f>ROUNDDOWN(D765*F765,-3)</f>
        <v>30240000</v>
      </c>
      <c r="H765" s="280">
        <f>H756</f>
        <v>432</v>
      </c>
      <c r="I765" s="274" t="s">
        <v>40</v>
      </c>
      <c r="J765" s="261">
        <v>70000</v>
      </c>
      <c r="K765" s="261">
        <f>ROUNDDOWN(H765*J765,-3)</f>
        <v>30240000</v>
      </c>
      <c r="L765" s="280">
        <f>L756</f>
        <v>432</v>
      </c>
      <c r="M765" s="274" t="s">
        <v>40</v>
      </c>
      <c r="N765" s="261">
        <v>70000</v>
      </c>
      <c r="O765" s="261">
        <f>ROUNDDOWN(L765*N765,-3)</f>
        <v>30240000</v>
      </c>
      <c r="P765" s="251">
        <f t="shared" si="46"/>
        <v>0</v>
      </c>
    </row>
    <row r="766" spans="2:16" ht="15.9" hidden="1" x14ac:dyDescent="0.4">
      <c r="B766" s="272" t="s">
        <v>27</v>
      </c>
      <c r="C766" s="266" t="s">
        <v>299</v>
      </c>
      <c r="D766" s="280">
        <f>D756/24</f>
        <v>18</v>
      </c>
      <c r="E766" s="274" t="s">
        <v>51</v>
      </c>
      <c r="F766" s="261">
        <v>500000</v>
      </c>
      <c r="G766" s="261">
        <f>ROUNDDOWN(D766*F766,-3)</f>
        <v>9000000</v>
      </c>
      <c r="H766" s="280">
        <f>H756/24</f>
        <v>18</v>
      </c>
      <c r="I766" s="274" t="s">
        <v>51</v>
      </c>
      <c r="J766" s="261">
        <v>500000</v>
      </c>
      <c r="K766" s="261">
        <f>ROUNDDOWN(H766*J766,-3)</f>
        <v>9000000</v>
      </c>
      <c r="L766" s="280">
        <f>L756/24</f>
        <v>18</v>
      </c>
      <c r="M766" s="274" t="s">
        <v>51</v>
      </c>
      <c r="N766" s="261">
        <v>500000</v>
      </c>
      <c r="O766" s="261">
        <f>ROUNDDOWN(L766*N766,-3)</f>
        <v>9000000</v>
      </c>
      <c r="P766" s="251">
        <f t="shared" si="46"/>
        <v>0</v>
      </c>
    </row>
    <row r="767" spans="2:16" ht="15.9" hidden="1" x14ac:dyDescent="0.4">
      <c r="B767" s="272"/>
      <c r="C767" s="266"/>
      <c r="D767" s="280"/>
      <c r="E767" s="274"/>
      <c r="F767" s="261"/>
      <c r="G767" s="261"/>
      <c r="H767" s="280"/>
      <c r="I767" s="274"/>
      <c r="J767" s="261"/>
      <c r="K767" s="261"/>
      <c r="L767" s="280"/>
      <c r="M767" s="274"/>
      <c r="N767" s="261"/>
      <c r="O767" s="261"/>
      <c r="P767" s="251">
        <f t="shared" si="46"/>
        <v>0</v>
      </c>
    </row>
    <row r="768" spans="2:16" ht="15.9" hidden="1" x14ac:dyDescent="0.4">
      <c r="B768" s="262" t="s">
        <v>264</v>
      </c>
      <c r="C768" s="266" t="s">
        <v>331</v>
      </c>
      <c r="D768" s="279">
        <f>D769</f>
        <v>288</v>
      </c>
      <c r="E768" s="267" t="s">
        <v>171</v>
      </c>
      <c r="F768" s="261">
        <v>0</v>
      </c>
      <c r="G768" s="261">
        <f>G769</f>
        <v>311532000</v>
      </c>
      <c r="H768" s="279">
        <f>H769</f>
        <v>288</v>
      </c>
      <c r="I768" s="267" t="s">
        <v>171</v>
      </c>
      <c r="J768" s="261">
        <v>0</v>
      </c>
      <c r="K768" s="261">
        <f>K769</f>
        <v>311532000</v>
      </c>
      <c r="L768" s="279">
        <f>L769</f>
        <v>288</v>
      </c>
      <c r="M768" s="267" t="s">
        <v>171</v>
      </c>
      <c r="N768" s="261">
        <v>0</v>
      </c>
      <c r="O768" s="261">
        <f>O769</f>
        <v>311532000</v>
      </c>
      <c r="P768" s="251">
        <f t="shared" si="46"/>
        <v>0</v>
      </c>
    </row>
    <row r="769" spans="2:16" ht="15.9" hidden="1" x14ac:dyDescent="0.4">
      <c r="B769" s="272" t="s">
        <v>34</v>
      </c>
      <c r="C769" s="266" t="s">
        <v>332</v>
      </c>
      <c r="D769" s="279">
        <v>288</v>
      </c>
      <c r="E769" s="267" t="s">
        <v>171</v>
      </c>
      <c r="F769" s="261">
        <v>0</v>
      </c>
      <c r="G769" s="261">
        <f>G770+G773</f>
        <v>311532000</v>
      </c>
      <c r="H769" s="279">
        <v>288</v>
      </c>
      <c r="I769" s="267" t="s">
        <v>171</v>
      </c>
      <c r="J769" s="261">
        <v>0</v>
      </c>
      <c r="K769" s="261">
        <f>K770+K773</f>
        <v>311532000</v>
      </c>
      <c r="L769" s="279">
        <v>288</v>
      </c>
      <c r="M769" s="267" t="s">
        <v>171</v>
      </c>
      <c r="N769" s="261">
        <v>0</v>
      </c>
      <c r="O769" s="261">
        <f>O770+O773</f>
        <v>311532000</v>
      </c>
      <c r="P769" s="251">
        <f t="shared" si="46"/>
        <v>0</v>
      </c>
    </row>
    <row r="770" spans="2:16" ht="15.9" hidden="1" x14ac:dyDescent="0.4">
      <c r="B770" s="272">
        <v>525111</v>
      </c>
      <c r="C770" s="266" t="s">
        <v>174</v>
      </c>
      <c r="D770" s="273">
        <v>0</v>
      </c>
      <c r="E770" s="274"/>
      <c r="F770" s="266">
        <v>0</v>
      </c>
      <c r="G770" s="261">
        <f>SUM(G771:G772)</f>
        <v>138600000</v>
      </c>
      <c r="H770" s="273">
        <v>0</v>
      </c>
      <c r="I770" s="274"/>
      <c r="J770" s="266">
        <v>0</v>
      </c>
      <c r="K770" s="261">
        <f>SUM(K771:K772)</f>
        <v>138600000</v>
      </c>
      <c r="L770" s="273">
        <v>0</v>
      </c>
      <c r="M770" s="274"/>
      <c r="N770" s="266">
        <v>0</v>
      </c>
      <c r="O770" s="261">
        <f>SUM(O771:O772)</f>
        <v>138600000</v>
      </c>
      <c r="P770" s="251">
        <f t="shared" si="46"/>
        <v>0</v>
      </c>
    </row>
    <row r="771" spans="2:16" ht="15.9" hidden="1" x14ac:dyDescent="0.4">
      <c r="B771" s="272" t="s">
        <v>27</v>
      </c>
      <c r="C771" s="266" t="s">
        <v>46</v>
      </c>
      <c r="D771" s="273">
        <v>348</v>
      </c>
      <c r="E771" s="274" t="s">
        <v>47</v>
      </c>
      <c r="F771" s="261">
        <v>150000</v>
      </c>
      <c r="G771" s="261">
        <f>ROUNDDOWN(D771*F771,-3)</f>
        <v>52200000</v>
      </c>
      <c r="H771" s="273">
        <v>348</v>
      </c>
      <c r="I771" s="274" t="s">
        <v>47</v>
      </c>
      <c r="J771" s="261">
        <v>150000</v>
      </c>
      <c r="K771" s="261">
        <f>ROUNDDOWN(H771*J771,-3)</f>
        <v>52200000</v>
      </c>
      <c r="L771" s="273">
        <v>348</v>
      </c>
      <c r="M771" s="274" t="s">
        <v>47</v>
      </c>
      <c r="N771" s="261">
        <v>150000</v>
      </c>
      <c r="O771" s="261">
        <f>ROUNDDOWN(L771*N771,-3)</f>
        <v>52200000</v>
      </c>
      <c r="P771" s="251">
        <f t="shared" si="46"/>
        <v>0</v>
      </c>
    </row>
    <row r="772" spans="2:16" ht="15.9" hidden="1" x14ac:dyDescent="0.4">
      <c r="B772" s="272" t="s">
        <v>27</v>
      </c>
      <c r="C772" s="266" t="s">
        <v>48</v>
      </c>
      <c r="D772" s="273">
        <v>576</v>
      </c>
      <c r="E772" s="274" t="s">
        <v>47</v>
      </c>
      <c r="F772" s="261">
        <v>150000</v>
      </c>
      <c r="G772" s="261">
        <f>ROUNDDOWN(D772*F772,-3)</f>
        <v>86400000</v>
      </c>
      <c r="H772" s="273">
        <v>576</v>
      </c>
      <c r="I772" s="274" t="s">
        <v>47</v>
      </c>
      <c r="J772" s="261">
        <v>150000</v>
      </c>
      <c r="K772" s="261">
        <f>ROUNDDOWN(H772*J772,-3)</f>
        <v>86400000</v>
      </c>
      <c r="L772" s="273">
        <v>576</v>
      </c>
      <c r="M772" s="274" t="s">
        <v>47</v>
      </c>
      <c r="N772" s="261">
        <v>150000</v>
      </c>
      <c r="O772" s="261">
        <f>ROUNDDOWN(L772*N772,-3)</f>
        <v>86400000</v>
      </c>
      <c r="P772" s="251">
        <f t="shared" si="46"/>
        <v>0</v>
      </c>
    </row>
    <row r="773" spans="2:16" ht="15.9" hidden="1" x14ac:dyDescent="0.4">
      <c r="B773" s="272">
        <v>525112</v>
      </c>
      <c r="C773" s="266" t="s">
        <v>97</v>
      </c>
      <c r="D773" s="273">
        <v>0</v>
      </c>
      <c r="E773" s="274"/>
      <c r="F773" s="266">
        <v>0</v>
      </c>
      <c r="G773" s="261">
        <f>SUM(G774:G779)</f>
        <v>172932000</v>
      </c>
      <c r="H773" s="273">
        <v>0</v>
      </c>
      <c r="I773" s="274"/>
      <c r="J773" s="266">
        <v>0</v>
      </c>
      <c r="K773" s="261">
        <f>SUM(K774:K779)</f>
        <v>172932000</v>
      </c>
      <c r="L773" s="273">
        <v>0</v>
      </c>
      <c r="M773" s="274"/>
      <c r="N773" s="266">
        <v>0</v>
      </c>
      <c r="O773" s="261">
        <f>SUM(O774:O779)</f>
        <v>172932000</v>
      </c>
      <c r="P773" s="251">
        <f t="shared" si="46"/>
        <v>0</v>
      </c>
    </row>
    <row r="774" spans="2:16" ht="15.9" hidden="1" x14ac:dyDescent="0.4">
      <c r="B774" s="272" t="s">
        <v>27</v>
      </c>
      <c r="C774" s="266" t="s">
        <v>295</v>
      </c>
      <c r="D774" s="273">
        <v>1</v>
      </c>
      <c r="E774" s="274" t="s">
        <v>38</v>
      </c>
      <c r="F774" s="261">
        <v>7200000</v>
      </c>
      <c r="G774" s="261">
        <f t="shared" ref="G774:G779" si="47">ROUNDDOWN(D774*F774,-3)</f>
        <v>7200000</v>
      </c>
      <c r="H774" s="273">
        <v>1</v>
      </c>
      <c r="I774" s="274" t="s">
        <v>38</v>
      </c>
      <c r="J774" s="261">
        <v>7200000</v>
      </c>
      <c r="K774" s="261">
        <f t="shared" ref="K774:K779" si="48">ROUNDDOWN(H774*J774,-3)</f>
        <v>7200000</v>
      </c>
      <c r="L774" s="273">
        <v>1</v>
      </c>
      <c r="M774" s="274" t="s">
        <v>38</v>
      </c>
      <c r="N774" s="261">
        <v>7200000</v>
      </c>
      <c r="O774" s="261">
        <f t="shared" ref="O774:O779" si="49">ROUNDDOWN(L774*N774,-3)</f>
        <v>7200000</v>
      </c>
      <c r="P774" s="251">
        <f t="shared" si="46"/>
        <v>0</v>
      </c>
    </row>
    <row r="775" spans="2:16" ht="15.9" hidden="1" x14ac:dyDescent="0.4">
      <c r="B775" s="272" t="s">
        <v>27</v>
      </c>
      <c r="C775" s="266" t="s">
        <v>296</v>
      </c>
      <c r="D775" s="280">
        <f>D769</f>
        <v>288</v>
      </c>
      <c r="E775" s="274" t="s">
        <v>231</v>
      </c>
      <c r="F775" s="261">
        <v>75000</v>
      </c>
      <c r="G775" s="261">
        <f t="shared" si="47"/>
        <v>21600000</v>
      </c>
      <c r="H775" s="280">
        <f>H769</f>
        <v>288</v>
      </c>
      <c r="I775" s="274" t="s">
        <v>231</v>
      </c>
      <c r="J775" s="261">
        <v>75000</v>
      </c>
      <c r="K775" s="261">
        <f t="shared" si="48"/>
        <v>21600000</v>
      </c>
      <c r="L775" s="280">
        <f>L769</f>
        <v>288</v>
      </c>
      <c r="M775" s="274" t="s">
        <v>231</v>
      </c>
      <c r="N775" s="261">
        <v>75000</v>
      </c>
      <c r="O775" s="261">
        <f t="shared" si="49"/>
        <v>21600000</v>
      </c>
      <c r="P775" s="251">
        <f t="shared" si="46"/>
        <v>0</v>
      </c>
    </row>
    <row r="776" spans="2:16" ht="15.9" hidden="1" x14ac:dyDescent="0.4">
      <c r="B776" s="272" t="s">
        <v>27</v>
      </c>
      <c r="C776" s="266" t="s">
        <v>44</v>
      </c>
      <c r="D776" s="280">
        <f>D769</f>
        <v>288</v>
      </c>
      <c r="E776" s="274" t="s">
        <v>40</v>
      </c>
      <c r="F776" s="261">
        <v>50000</v>
      </c>
      <c r="G776" s="261">
        <f t="shared" si="47"/>
        <v>14400000</v>
      </c>
      <c r="H776" s="280">
        <f>H769</f>
        <v>288</v>
      </c>
      <c r="I776" s="274" t="s">
        <v>40</v>
      </c>
      <c r="J776" s="261">
        <v>50000</v>
      </c>
      <c r="K776" s="261">
        <f t="shared" si="48"/>
        <v>14400000</v>
      </c>
      <c r="L776" s="280">
        <f>L769</f>
        <v>288</v>
      </c>
      <c r="M776" s="274" t="s">
        <v>40</v>
      </c>
      <c r="N776" s="261">
        <v>50000</v>
      </c>
      <c r="O776" s="261">
        <f t="shared" si="49"/>
        <v>14400000</v>
      </c>
      <c r="P776" s="251">
        <f t="shared" si="46"/>
        <v>0</v>
      </c>
    </row>
    <row r="777" spans="2:16" ht="15.9" hidden="1" x14ac:dyDescent="0.4">
      <c r="B777" s="272" t="s">
        <v>27</v>
      </c>
      <c r="C777" s="266" t="s">
        <v>299</v>
      </c>
      <c r="D777" s="280">
        <f>D769/24</f>
        <v>12</v>
      </c>
      <c r="E777" s="274" t="s">
        <v>51</v>
      </c>
      <c r="F777" s="261">
        <v>500000</v>
      </c>
      <c r="G777" s="261">
        <f t="shared" si="47"/>
        <v>6000000</v>
      </c>
      <c r="H777" s="280">
        <f>H769/24</f>
        <v>12</v>
      </c>
      <c r="I777" s="274" t="s">
        <v>51</v>
      </c>
      <c r="J777" s="261">
        <v>500000</v>
      </c>
      <c r="K777" s="261">
        <f t="shared" si="48"/>
        <v>6000000</v>
      </c>
      <c r="L777" s="280">
        <f>L769/24</f>
        <v>12</v>
      </c>
      <c r="M777" s="274" t="s">
        <v>51</v>
      </c>
      <c r="N777" s="261">
        <v>500000</v>
      </c>
      <c r="O777" s="261">
        <f t="shared" si="49"/>
        <v>6000000</v>
      </c>
      <c r="P777" s="251">
        <f t="shared" ref="P777:P840" si="50">K777-O777</f>
        <v>0</v>
      </c>
    </row>
    <row r="778" spans="2:16" ht="15.9" hidden="1" x14ac:dyDescent="0.4">
      <c r="B778" s="272" t="s">
        <v>27</v>
      </c>
      <c r="C778" s="266" t="s">
        <v>297</v>
      </c>
      <c r="D778" s="280">
        <f>D769</f>
        <v>288</v>
      </c>
      <c r="E778" s="274" t="s">
        <v>40</v>
      </c>
      <c r="F778" s="261">
        <v>100000</v>
      </c>
      <c r="G778" s="261">
        <f t="shared" si="47"/>
        <v>28800000</v>
      </c>
      <c r="H778" s="280">
        <f>H769</f>
        <v>288</v>
      </c>
      <c r="I778" s="274" t="s">
        <v>40</v>
      </c>
      <c r="J778" s="261">
        <v>100000</v>
      </c>
      <c r="K778" s="261">
        <f t="shared" si="48"/>
        <v>28800000</v>
      </c>
      <c r="L778" s="280">
        <f>L769</f>
        <v>288</v>
      </c>
      <c r="M778" s="274" t="s">
        <v>40</v>
      </c>
      <c r="N778" s="261">
        <v>100000</v>
      </c>
      <c r="O778" s="261">
        <f t="shared" si="49"/>
        <v>28800000</v>
      </c>
      <c r="P778" s="251">
        <f t="shared" si="50"/>
        <v>0</v>
      </c>
    </row>
    <row r="779" spans="2:16" ht="15.9" hidden="1" x14ac:dyDescent="0.4">
      <c r="B779" s="272" t="s">
        <v>27</v>
      </c>
      <c r="C779" s="266" t="s">
        <v>294</v>
      </c>
      <c r="D779" s="273">
        <v>1</v>
      </c>
      <c r="E779" s="274" t="s">
        <v>38</v>
      </c>
      <c r="F779" s="261">
        <v>94932000</v>
      </c>
      <c r="G779" s="261">
        <f t="shared" si="47"/>
        <v>94932000</v>
      </c>
      <c r="H779" s="273">
        <v>1</v>
      </c>
      <c r="I779" s="274" t="s">
        <v>38</v>
      </c>
      <c r="J779" s="261">
        <v>94932000</v>
      </c>
      <c r="K779" s="261">
        <f t="shared" si="48"/>
        <v>94932000</v>
      </c>
      <c r="L779" s="273">
        <v>1</v>
      </c>
      <c r="M779" s="274" t="s">
        <v>38</v>
      </c>
      <c r="N779" s="261">
        <v>94932000</v>
      </c>
      <c r="O779" s="261">
        <f t="shared" si="49"/>
        <v>94932000</v>
      </c>
      <c r="P779" s="251">
        <f t="shared" si="50"/>
        <v>0</v>
      </c>
    </row>
    <row r="780" spans="2:16" ht="15.9" hidden="1" x14ac:dyDescent="0.4">
      <c r="B780" s="262" t="s">
        <v>333</v>
      </c>
      <c r="C780" s="266" t="s">
        <v>334</v>
      </c>
      <c r="D780" s="279">
        <f>D781</f>
        <v>48</v>
      </c>
      <c r="E780" s="267" t="s">
        <v>171</v>
      </c>
      <c r="F780" s="261">
        <v>0</v>
      </c>
      <c r="G780" s="261">
        <f>G781</f>
        <v>20740000</v>
      </c>
      <c r="H780" s="279">
        <f>H781</f>
        <v>48</v>
      </c>
      <c r="I780" s="267" t="s">
        <v>171</v>
      </c>
      <c r="J780" s="261">
        <v>0</v>
      </c>
      <c r="K780" s="261">
        <f>K781</f>
        <v>20740000</v>
      </c>
      <c r="L780" s="279">
        <f>L781</f>
        <v>48</v>
      </c>
      <c r="M780" s="267" t="s">
        <v>171</v>
      </c>
      <c r="N780" s="261">
        <v>0</v>
      </c>
      <c r="O780" s="261">
        <f>O781</f>
        <v>20740000</v>
      </c>
      <c r="P780" s="251">
        <f t="shared" si="50"/>
        <v>0</v>
      </c>
    </row>
    <row r="781" spans="2:16" ht="15.9" hidden="1" x14ac:dyDescent="0.4">
      <c r="B781" s="272" t="s">
        <v>34</v>
      </c>
      <c r="C781" s="266" t="s">
        <v>335</v>
      </c>
      <c r="D781" s="279">
        <v>48</v>
      </c>
      <c r="E781" s="267" t="s">
        <v>171</v>
      </c>
      <c r="F781" s="261">
        <v>0</v>
      </c>
      <c r="G781" s="261">
        <f>G782+G786</f>
        <v>20740000</v>
      </c>
      <c r="H781" s="279">
        <v>48</v>
      </c>
      <c r="I781" s="267" t="s">
        <v>171</v>
      </c>
      <c r="J781" s="261">
        <v>0</v>
      </c>
      <c r="K781" s="261">
        <f>K782+K786</f>
        <v>20740000</v>
      </c>
      <c r="L781" s="279">
        <v>48</v>
      </c>
      <c r="M781" s="267" t="s">
        <v>171</v>
      </c>
      <c r="N781" s="261">
        <v>0</v>
      </c>
      <c r="O781" s="261">
        <f>O782+O786</f>
        <v>20740000</v>
      </c>
      <c r="P781" s="251">
        <f t="shared" si="50"/>
        <v>0</v>
      </c>
    </row>
    <row r="782" spans="2:16" ht="15.9" hidden="1" x14ac:dyDescent="0.4">
      <c r="B782" s="272">
        <v>525111</v>
      </c>
      <c r="C782" s="266" t="s">
        <v>174</v>
      </c>
      <c r="D782" s="273">
        <v>0</v>
      </c>
      <c r="E782" s="274"/>
      <c r="F782" s="266">
        <v>0</v>
      </c>
      <c r="G782" s="261">
        <f>SUM(G783:G785)</f>
        <v>7740000</v>
      </c>
      <c r="H782" s="273">
        <v>0</v>
      </c>
      <c r="I782" s="274"/>
      <c r="J782" s="266">
        <v>0</v>
      </c>
      <c r="K782" s="261">
        <f>SUM(K783:K785)</f>
        <v>7740000</v>
      </c>
      <c r="L782" s="273">
        <v>0</v>
      </c>
      <c r="M782" s="274"/>
      <c r="N782" s="266">
        <v>0</v>
      </c>
      <c r="O782" s="261">
        <f>SUM(O783:O785)</f>
        <v>7740000</v>
      </c>
      <c r="P782" s="251">
        <f t="shared" si="50"/>
        <v>0</v>
      </c>
    </row>
    <row r="783" spans="2:16" ht="15.9" hidden="1" x14ac:dyDescent="0.4">
      <c r="B783" s="272" t="s">
        <v>27</v>
      </c>
      <c r="C783" s="266" t="s">
        <v>46</v>
      </c>
      <c r="D783" s="273">
        <v>20</v>
      </c>
      <c r="E783" s="274" t="s">
        <v>47</v>
      </c>
      <c r="F783" s="261">
        <v>150000</v>
      </c>
      <c r="G783" s="261">
        <f>ROUNDDOWN(D783*F783,-3)</f>
        <v>3000000</v>
      </c>
      <c r="H783" s="273">
        <v>20</v>
      </c>
      <c r="I783" s="274" t="s">
        <v>47</v>
      </c>
      <c r="J783" s="261">
        <v>150000</v>
      </c>
      <c r="K783" s="261">
        <f>ROUNDDOWN(H783*J783,-3)</f>
        <v>3000000</v>
      </c>
      <c r="L783" s="273">
        <v>20</v>
      </c>
      <c r="M783" s="274" t="s">
        <v>47</v>
      </c>
      <c r="N783" s="261">
        <v>150000</v>
      </c>
      <c r="O783" s="261">
        <f>ROUNDDOWN(L783*N783,-3)</f>
        <v>3000000</v>
      </c>
      <c r="P783" s="251">
        <f t="shared" si="50"/>
        <v>0</v>
      </c>
    </row>
    <row r="784" spans="2:16" ht="15.9" hidden="1" x14ac:dyDescent="0.4">
      <c r="B784" s="272" t="s">
        <v>27</v>
      </c>
      <c r="C784" s="266" t="s">
        <v>48</v>
      </c>
      <c r="D784" s="273">
        <v>28</v>
      </c>
      <c r="E784" s="274" t="s">
        <v>47</v>
      </c>
      <c r="F784" s="261">
        <v>150000</v>
      </c>
      <c r="G784" s="261">
        <f>ROUNDDOWN(D784*F784,-3)</f>
        <v>4200000</v>
      </c>
      <c r="H784" s="273">
        <v>28</v>
      </c>
      <c r="I784" s="274" t="s">
        <v>47</v>
      </c>
      <c r="J784" s="261">
        <v>150000</v>
      </c>
      <c r="K784" s="261">
        <f>ROUNDDOWN(H784*J784,-3)</f>
        <v>4200000</v>
      </c>
      <c r="L784" s="273">
        <v>28</v>
      </c>
      <c r="M784" s="274" t="s">
        <v>47</v>
      </c>
      <c r="N784" s="261">
        <v>150000</v>
      </c>
      <c r="O784" s="261">
        <f>ROUNDDOWN(L784*N784,-3)</f>
        <v>4200000</v>
      </c>
      <c r="P784" s="251">
        <f t="shared" si="50"/>
        <v>0</v>
      </c>
    </row>
    <row r="785" spans="2:16" ht="15.9" hidden="1" x14ac:dyDescent="0.4">
      <c r="B785" s="272" t="s">
        <v>27</v>
      </c>
      <c r="C785" s="266" t="s">
        <v>175</v>
      </c>
      <c r="D785" s="273">
        <v>1</v>
      </c>
      <c r="E785" s="274" t="s">
        <v>38</v>
      </c>
      <c r="F785" s="261">
        <v>540000</v>
      </c>
      <c r="G785" s="261">
        <f>ROUNDDOWN(D785*F785,-3)</f>
        <v>540000</v>
      </c>
      <c r="H785" s="273">
        <v>1</v>
      </c>
      <c r="I785" s="274" t="s">
        <v>38</v>
      </c>
      <c r="J785" s="261">
        <v>540000</v>
      </c>
      <c r="K785" s="261">
        <f>ROUNDDOWN(H785*J785,-3)</f>
        <v>540000</v>
      </c>
      <c r="L785" s="273">
        <v>1</v>
      </c>
      <c r="M785" s="274" t="s">
        <v>38</v>
      </c>
      <c r="N785" s="261">
        <v>540000</v>
      </c>
      <c r="O785" s="261">
        <f>ROUNDDOWN(L785*N785,-3)</f>
        <v>540000</v>
      </c>
      <c r="P785" s="251">
        <f t="shared" si="50"/>
        <v>0</v>
      </c>
    </row>
    <row r="786" spans="2:16" ht="15.9" hidden="1" x14ac:dyDescent="0.4">
      <c r="B786" s="272">
        <v>525112</v>
      </c>
      <c r="C786" s="266" t="s">
        <v>97</v>
      </c>
      <c r="D786" s="273">
        <v>0</v>
      </c>
      <c r="E786" s="274"/>
      <c r="F786" s="266">
        <v>0</v>
      </c>
      <c r="G786" s="261">
        <f>SUM(G787:G791)</f>
        <v>13000000</v>
      </c>
      <c r="H786" s="273">
        <v>0</v>
      </c>
      <c r="I786" s="274"/>
      <c r="J786" s="266">
        <v>0</v>
      </c>
      <c r="K786" s="261">
        <f>SUM(K787:K791)</f>
        <v>13000000</v>
      </c>
      <c r="L786" s="273">
        <v>0</v>
      </c>
      <c r="M786" s="274"/>
      <c r="N786" s="266">
        <v>0</v>
      </c>
      <c r="O786" s="261">
        <f>SUM(O787:O791)</f>
        <v>13000000</v>
      </c>
      <c r="P786" s="251">
        <f t="shared" si="50"/>
        <v>0</v>
      </c>
    </row>
    <row r="787" spans="2:16" ht="15.9" hidden="1" x14ac:dyDescent="0.4">
      <c r="B787" s="272" t="s">
        <v>27</v>
      </c>
      <c r="C787" s="266" t="s">
        <v>295</v>
      </c>
      <c r="D787" s="273">
        <v>1</v>
      </c>
      <c r="E787" s="274" t="s">
        <v>38</v>
      </c>
      <c r="F787" s="261">
        <v>1200000</v>
      </c>
      <c r="G787" s="261">
        <f>ROUNDDOWN(D787*F787,-3)</f>
        <v>1200000</v>
      </c>
      <c r="H787" s="273">
        <v>1</v>
      </c>
      <c r="I787" s="274" t="s">
        <v>38</v>
      </c>
      <c r="J787" s="261">
        <v>1200000</v>
      </c>
      <c r="K787" s="261">
        <f>ROUNDDOWN(H787*J787,-3)</f>
        <v>1200000</v>
      </c>
      <c r="L787" s="273">
        <v>1</v>
      </c>
      <c r="M787" s="274" t="s">
        <v>38</v>
      </c>
      <c r="N787" s="261">
        <v>1200000</v>
      </c>
      <c r="O787" s="261">
        <f>ROUNDDOWN(L787*N787,-3)</f>
        <v>1200000</v>
      </c>
      <c r="P787" s="251">
        <f t="shared" si="50"/>
        <v>0</v>
      </c>
    </row>
    <row r="788" spans="2:16" ht="15.9" hidden="1" x14ac:dyDescent="0.4">
      <c r="B788" s="272" t="s">
        <v>27</v>
      </c>
      <c r="C788" s="266" t="s">
        <v>296</v>
      </c>
      <c r="D788" s="280">
        <f>D781</f>
        <v>48</v>
      </c>
      <c r="E788" s="274" t="s">
        <v>231</v>
      </c>
      <c r="F788" s="261">
        <v>75000</v>
      </c>
      <c r="G788" s="261">
        <f>ROUNDDOWN(D788*F788,-3)</f>
        <v>3600000</v>
      </c>
      <c r="H788" s="280">
        <f>H781</f>
        <v>48</v>
      </c>
      <c r="I788" s="274" t="s">
        <v>231</v>
      </c>
      <c r="J788" s="261">
        <v>75000</v>
      </c>
      <c r="K788" s="261">
        <f>ROUNDDOWN(H788*J788,-3)</f>
        <v>3600000</v>
      </c>
      <c r="L788" s="280">
        <f>L781</f>
        <v>48</v>
      </c>
      <c r="M788" s="274" t="s">
        <v>231</v>
      </c>
      <c r="N788" s="261">
        <v>75000</v>
      </c>
      <c r="O788" s="261">
        <f>ROUNDDOWN(L788*N788,-3)</f>
        <v>3600000</v>
      </c>
      <c r="P788" s="251">
        <f t="shared" si="50"/>
        <v>0</v>
      </c>
    </row>
    <row r="789" spans="2:16" ht="15.9" hidden="1" x14ac:dyDescent="0.4">
      <c r="B789" s="272" t="s">
        <v>27</v>
      </c>
      <c r="C789" s="266" t="s">
        <v>44</v>
      </c>
      <c r="D789" s="280">
        <f>D781</f>
        <v>48</v>
      </c>
      <c r="E789" s="274" t="s">
        <v>40</v>
      </c>
      <c r="F789" s="261">
        <v>50000</v>
      </c>
      <c r="G789" s="261">
        <f>ROUNDDOWN(D789*F789,-3)</f>
        <v>2400000</v>
      </c>
      <c r="H789" s="280">
        <f>H781</f>
        <v>48</v>
      </c>
      <c r="I789" s="274" t="s">
        <v>40</v>
      </c>
      <c r="J789" s="261">
        <v>50000</v>
      </c>
      <c r="K789" s="261">
        <f>ROUNDDOWN(H789*J789,-3)</f>
        <v>2400000</v>
      </c>
      <c r="L789" s="280">
        <f>L781</f>
        <v>48</v>
      </c>
      <c r="M789" s="274" t="s">
        <v>40</v>
      </c>
      <c r="N789" s="261">
        <v>50000</v>
      </c>
      <c r="O789" s="261">
        <f>ROUNDDOWN(L789*N789,-3)</f>
        <v>2400000</v>
      </c>
      <c r="P789" s="251">
        <f t="shared" si="50"/>
        <v>0</v>
      </c>
    </row>
    <row r="790" spans="2:16" ht="15.9" hidden="1" x14ac:dyDescent="0.4">
      <c r="B790" s="272" t="s">
        <v>27</v>
      </c>
      <c r="C790" s="266" t="s">
        <v>297</v>
      </c>
      <c r="D790" s="280">
        <f>D781</f>
        <v>48</v>
      </c>
      <c r="E790" s="274" t="s">
        <v>40</v>
      </c>
      <c r="F790" s="261">
        <v>100000</v>
      </c>
      <c r="G790" s="261">
        <f>ROUNDDOWN(D790*F790,-3)</f>
        <v>4800000</v>
      </c>
      <c r="H790" s="280">
        <f>H781</f>
        <v>48</v>
      </c>
      <c r="I790" s="274" t="s">
        <v>40</v>
      </c>
      <c r="J790" s="261">
        <v>100000</v>
      </c>
      <c r="K790" s="261">
        <f>ROUNDDOWN(H790*J790,-3)</f>
        <v>4800000</v>
      </c>
      <c r="L790" s="280">
        <f>L781</f>
        <v>48</v>
      </c>
      <c r="M790" s="274" t="s">
        <v>40</v>
      </c>
      <c r="N790" s="261">
        <v>100000</v>
      </c>
      <c r="O790" s="261">
        <f>ROUNDDOWN(L790*N790,-3)</f>
        <v>4800000</v>
      </c>
      <c r="P790" s="251">
        <f t="shared" si="50"/>
        <v>0</v>
      </c>
    </row>
    <row r="791" spans="2:16" ht="15.9" hidden="1" x14ac:dyDescent="0.4">
      <c r="B791" s="272" t="s">
        <v>27</v>
      </c>
      <c r="C791" s="266" t="s">
        <v>299</v>
      </c>
      <c r="D791" s="280">
        <f>D781/24</f>
        <v>2</v>
      </c>
      <c r="E791" s="274" t="s">
        <v>51</v>
      </c>
      <c r="F791" s="261">
        <v>500000</v>
      </c>
      <c r="G791" s="261">
        <f>ROUNDDOWN(D791*F791,-3)</f>
        <v>1000000</v>
      </c>
      <c r="H791" s="280">
        <f>H781/24</f>
        <v>2</v>
      </c>
      <c r="I791" s="274" t="s">
        <v>51</v>
      </c>
      <c r="J791" s="261">
        <v>500000</v>
      </c>
      <c r="K791" s="261">
        <f>ROUNDDOWN(H791*J791,-3)</f>
        <v>1000000</v>
      </c>
      <c r="L791" s="280">
        <f>L781/24</f>
        <v>2</v>
      </c>
      <c r="M791" s="274" t="s">
        <v>51</v>
      </c>
      <c r="N791" s="261">
        <v>500000</v>
      </c>
      <c r="O791" s="261">
        <f>ROUNDDOWN(L791*N791,-3)</f>
        <v>1000000</v>
      </c>
      <c r="P791" s="251">
        <f t="shared" si="50"/>
        <v>0</v>
      </c>
    </row>
    <row r="792" spans="2:16" ht="15.9" hidden="1" x14ac:dyDescent="0.4">
      <c r="B792" s="262" t="s">
        <v>336</v>
      </c>
      <c r="C792" s="266" t="s">
        <v>337</v>
      </c>
      <c r="D792" s="279">
        <f>D793</f>
        <v>24</v>
      </c>
      <c r="E792" s="267" t="s">
        <v>171</v>
      </c>
      <c r="F792" s="261">
        <v>0</v>
      </c>
      <c r="G792" s="261">
        <f>G793</f>
        <v>10070000</v>
      </c>
      <c r="H792" s="279">
        <f>H793</f>
        <v>24</v>
      </c>
      <c r="I792" s="267" t="s">
        <v>171</v>
      </c>
      <c r="J792" s="261">
        <v>0</v>
      </c>
      <c r="K792" s="261">
        <f>K793</f>
        <v>10070000</v>
      </c>
      <c r="L792" s="279">
        <f>L793</f>
        <v>24</v>
      </c>
      <c r="M792" s="267" t="s">
        <v>171</v>
      </c>
      <c r="N792" s="261">
        <v>0</v>
      </c>
      <c r="O792" s="261">
        <f>O793</f>
        <v>10070000</v>
      </c>
      <c r="P792" s="251">
        <f t="shared" si="50"/>
        <v>0</v>
      </c>
    </row>
    <row r="793" spans="2:16" ht="15.9" hidden="1" x14ac:dyDescent="0.4">
      <c r="B793" s="272" t="s">
        <v>34</v>
      </c>
      <c r="C793" s="266" t="s">
        <v>338</v>
      </c>
      <c r="D793" s="279">
        <v>24</v>
      </c>
      <c r="E793" s="267" t="s">
        <v>171</v>
      </c>
      <c r="F793" s="261">
        <v>0</v>
      </c>
      <c r="G793" s="261">
        <f>G794+G798</f>
        <v>10070000</v>
      </c>
      <c r="H793" s="279">
        <v>24</v>
      </c>
      <c r="I793" s="267" t="s">
        <v>171</v>
      </c>
      <c r="J793" s="261">
        <v>0</v>
      </c>
      <c r="K793" s="261">
        <f>K794+K798</f>
        <v>10070000</v>
      </c>
      <c r="L793" s="279">
        <v>24</v>
      </c>
      <c r="M793" s="267" t="s">
        <v>171</v>
      </c>
      <c r="N793" s="261">
        <v>0</v>
      </c>
      <c r="O793" s="261">
        <f>O794+O798</f>
        <v>10070000</v>
      </c>
      <c r="P793" s="251">
        <f t="shared" si="50"/>
        <v>0</v>
      </c>
    </row>
    <row r="794" spans="2:16" ht="15.9" hidden="1" x14ac:dyDescent="0.4">
      <c r="B794" s="272">
        <v>525111</v>
      </c>
      <c r="C794" s="266" t="s">
        <v>174</v>
      </c>
      <c r="D794" s="273">
        <v>0</v>
      </c>
      <c r="E794" s="274"/>
      <c r="F794" s="266">
        <v>0</v>
      </c>
      <c r="G794" s="261">
        <f>SUM(G795:G797)</f>
        <v>3570000</v>
      </c>
      <c r="H794" s="273">
        <v>0</v>
      </c>
      <c r="I794" s="274"/>
      <c r="J794" s="266">
        <v>0</v>
      </c>
      <c r="K794" s="261">
        <f>SUM(K795:K797)</f>
        <v>3570000</v>
      </c>
      <c r="L794" s="273">
        <v>0</v>
      </c>
      <c r="M794" s="274"/>
      <c r="N794" s="266">
        <v>0</v>
      </c>
      <c r="O794" s="261">
        <f>SUM(O795:O797)</f>
        <v>3570000</v>
      </c>
      <c r="P794" s="251">
        <f t="shared" si="50"/>
        <v>0</v>
      </c>
    </row>
    <row r="795" spans="2:16" ht="15.9" hidden="1" x14ac:dyDescent="0.4">
      <c r="B795" s="272" t="s">
        <v>27</v>
      </c>
      <c r="C795" s="266" t="s">
        <v>46</v>
      </c>
      <c r="D795" s="273">
        <v>8</v>
      </c>
      <c r="E795" s="274" t="s">
        <v>47</v>
      </c>
      <c r="F795" s="261">
        <v>150000</v>
      </c>
      <c r="G795" s="261">
        <f>ROUNDDOWN(D795*F795,-3)</f>
        <v>1200000</v>
      </c>
      <c r="H795" s="273">
        <v>8</v>
      </c>
      <c r="I795" s="274" t="s">
        <v>47</v>
      </c>
      <c r="J795" s="261">
        <v>150000</v>
      </c>
      <c r="K795" s="261">
        <f>ROUNDDOWN(H795*J795,-3)</f>
        <v>1200000</v>
      </c>
      <c r="L795" s="273">
        <v>8</v>
      </c>
      <c r="M795" s="274" t="s">
        <v>47</v>
      </c>
      <c r="N795" s="261">
        <v>150000</v>
      </c>
      <c r="O795" s="261">
        <f>ROUNDDOWN(L795*N795,-3)</f>
        <v>1200000</v>
      </c>
      <c r="P795" s="251">
        <f t="shared" si="50"/>
        <v>0</v>
      </c>
    </row>
    <row r="796" spans="2:16" ht="15.9" hidden="1" x14ac:dyDescent="0.4">
      <c r="B796" s="272" t="s">
        <v>27</v>
      </c>
      <c r="C796" s="266" t="s">
        <v>48</v>
      </c>
      <c r="D796" s="273">
        <v>14</v>
      </c>
      <c r="E796" s="274" t="s">
        <v>47</v>
      </c>
      <c r="F796" s="261">
        <v>150000</v>
      </c>
      <c r="G796" s="261">
        <f>ROUNDDOWN(D796*F796,-3)</f>
        <v>2100000</v>
      </c>
      <c r="H796" s="273">
        <v>14</v>
      </c>
      <c r="I796" s="274" t="s">
        <v>47</v>
      </c>
      <c r="J796" s="261">
        <v>150000</v>
      </c>
      <c r="K796" s="261">
        <f>ROUNDDOWN(H796*J796,-3)</f>
        <v>2100000</v>
      </c>
      <c r="L796" s="273">
        <v>14</v>
      </c>
      <c r="M796" s="274" t="s">
        <v>47</v>
      </c>
      <c r="N796" s="261">
        <v>150000</v>
      </c>
      <c r="O796" s="261">
        <f>ROUNDDOWN(L796*N796,-3)</f>
        <v>2100000</v>
      </c>
      <c r="P796" s="251">
        <f t="shared" si="50"/>
        <v>0</v>
      </c>
    </row>
    <row r="797" spans="2:16" ht="15.9" hidden="1" x14ac:dyDescent="0.4">
      <c r="B797" s="272" t="s">
        <v>27</v>
      </c>
      <c r="C797" s="266" t="s">
        <v>175</v>
      </c>
      <c r="D797" s="273">
        <v>1</v>
      </c>
      <c r="E797" s="274" t="s">
        <v>38</v>
      </c>
      <c r="F797" s="261">
        <v>270000</v>
      </c>
      <c r="G797" s="261">
        <f>ROUNDDOWN(D797*F797,-3)</f>
        <v>270000</v>
      </c>
      <c r="H797" s="273">
        <v>1</v>
      </c>
      <c r="I797" s="274" t="s">
        <v>38</v>
      </c>
      <c r="J797" s="261">
        <v>270000</v>
      </c>
      <c r="K797" s="261">
        <f>ROUNDDOWN(H797*J797,-3)</f>
        <v>270000</v>
      </c>
      <c r="L797" s="273">
        <v>1</v>
      </c>
      <c r="M797" s="274" t="s">
        <v>38</v>
      </c>
      <c r="N797" s="261">
        <v>270000</v>
      </c>
      <c r="O797" s="261">
        <f>ROUNDDOWN(L797*N797,-3)</f>
        <v>270000</v>
      </c>
      <c r="P797" s="251">
        <f t="shared" si="50"/>
        <v>0</v>
      </c>
    </row>
    <row r="798" spans="2:16" ht="15.9" hidden="1" x14ac:dyDescent="0.4">
      <c r="B798" s="272">
        <v>525112</v>
      </c>
      <c r="C798" s="266" t="s">
        <v>97</v>
      </c>
      <c r="D798" s="273">
        <v>0</v>
      </c>
      <c r="E798" s="274"/>
      <c r="F798" s="266">
        <v>0</v>
      </c>
      <c r="G798" s="261">
        <f>SUM(G799:G803)</f>
        <v>6500000</v>
      </c>
      <c r="H798" s="273">
        <v>0</v>
      </c>
      <c r="I798" s="274"/>
      <c r="J798" s="266">
        <v>0</v>
      </c>
      <c r="K798" s="261">
        <f>SUM(K799:K803)</f>
        <v>6500000</v>
      </c>
      <c r="L798" s="273">
        <v>0</v>
      </c>
      <c r="M798" s="274"/>
      <c r="N798" s="266">
        <v>0</v>
      </c>
      <c r="O798" s="261">
        <f>SUM(O799:O803)</f>
        <v>6500000</v>
      </c>
      <c r="P798" s="251">
        <f t="shared" si="50"/>
        <v>0</v>
      </c>
    </row>
    <row r="799" spans="2:16" ht="15.9" hidden="1" x14ac:dyDescent="0.4">
      <c r="B799" s="272" t="s">
        <v>27</v>
      </c>
      <c r="C799" s="266" t="s">
        <v>295</v>
      </c>
      <c r="D799" s="273">
        <v>1</v>
      </c>
      <c r="E799" s="274" t="s">
        <v>38</v>
      </c>
      <c r="F799" s="261">
        <v>600000</v>
      </c>
      <c r="G799" s="261">
        <f>ROUNDDOWN(D799*F799,-3)</f>
        <v>600000</v>
      </c>
      <c r="H799" s="273">
        <v>1</v>
      </c>
      <c r="I799" s="274" t="s">
        <v>38</v>
      </c>
      <c r="J799" s="261">
        <v>600000</v>
      </c>
      <c r="K799" s="261">
        <f>ROUNDDOWN(H799*J799,-3)</f>
        <v>600000</v>
      </c>
      <c r="L799" s="273">
        <v>1</v>
      </c>
      <c r="M799" s="274" t="s">
        <v>38</v>
      </c>
      <c r="N799" s="261">
        <v>600000</v>
      </c>
      <c r="O799" s="261">
        <f>ROUNDDOWN(L799*N799,-3)</f>
        <v>600000</v>
      </c>
      <c r="P799" s="251">
        <f t="shared" si="50"/>
        <v>0</v>
      </c>
    </row>
    <row r="800" spans="2:16" ht="15.9" hidden="1" x14ac:dyDescent="0.4">
      <c r="B800" s="272" t="s">
        <v>27</v>
      </c>
      <c r="C800" s="266" t="s">
        <v>296</v>
      </c>
      <c r="D800" s="280">
        <f>D793</f>
        <v>24</v>
      </c>
      <c r="E800" s="274" t="s">
        <v>231</v>
      </c>
      <c r="F800" s="261">
        <v>75000</v>
      </c>
      <c r="G800" s="261">
        <f>ROUNDDOWN(D800*F800,-3)</f>
        <v>1800000</v>
      </c>
      <c r="H800" s="280">
        <f>H793</f>
        <v>24</v>
      </c>
      <c r="I800" s="274" t="s">
        <v>231</v>
      </c>
      <c r="J800" s="261">
        <v>75000</v>
      </c>
      <c r="K800" s="261">
        <f>ROUNDDOWN(H800*J800,-3)</f>
        <v>1800000</v>
      </c>
      <c r="L800" s="280">
        <f>L793</f>
        <v>24</v>
      </c>
      <c r="M800" s="274" t="s">
        <v>231</v>
      </c>
      <c r="N800" s="261">
        <v>75000</v>
      </c>
      <c r="O800" s="261">
        <f>ROUNDDOWN(L800*N800,-3)</f>
        <v>1800000</v>
      </c>
      <c r="P800" s="251">
        <f t="shared" si="50"/>
        <v>0</v>
      </c>
    </row>
    <row r="801" spans="2:16" ht="15.9" hidden="1" x14ac:dyDescent="0.4">
      <c r="B801" s="272" t="s">
        <v>27</v>
      </c>
      <c r="C801" s="266" t="s">
        <v>44</v>
      </c>
      <c r="D801" s="280">
        <f>D793</f>
        <v>24</v>
      </c>
      <c r="E801" s="274" t="s">
        <v>40</v>
      </c>
      <c r="F801" s="261">
        <v>50000</v>
      </c>
      <c r="G801" s="261">
        <f>ROUNDDOWN(D801*F801,-3)</f>
        <v>1200000</v>
      </c>
      <c r="H801" s="280">
        <f>H793</f>
        <v>24</v>
      </c>
      <c r="I801" s="274" t="s">
        <v>40</v>
      </c>
      <c r="J801" s="261">
        <v>50000</v>
      </c>
      <c r="K801" s="261">
        <f>ROUNDDOWN(H801*J801,-3)</f>
        <v>1200000</v>
      </c>
      <c r="L801" s="280">
        <f>L793</f>
        <v>24</v>
      </c>
      <c r="M801" s="274" t="s">
        <v>40</v>
      </c>
      <c r="N801" s="261">
        <v>50000</v>
      </c>
      <c r="O801" s="261">
        <f>ROUNDDOWN(L801*N801,-3)</f>
        <v>1200000</v>
      </c>
      <c r="P801" s="251">
        <f t="shared" si="50"/>
        <v>0</v>
      </c>
    </row>
    <row r="802" spans="2:16" ht="15.9" hidden="1" x14ac:dyDescent="0.4">
      <c r="B802" s="272" t="s">
        <v>27</v>
      </c>
      <c r="C802" s="266" t="s">
        <v>302</v>
      </c>
      <c r="D802" s="280">
        <f>D793</f>
        <v>24</v>
      </c>
      <c r="E802" s="274" t="s">
        <v>40</v>
      </c>
      <c r="F802" s="261">
        <v>100000</v>
      </c>
      <c r="G802" s="261">
        <f>ROUNDDOWN(D802*F802,-3)</f>
        <v>2400000</v>
      </c>
      <c r="H802" s="280">
        <f>H793</f>
        <v>24</v>
      </c>
      <c r="I802" s="274" t="s">
        <v>40</v>
      </c>
      <c r="J802" s="261">
        <v>100000</v>
      </c>
      <c r="K802" s="261">
        <f>ROUNDDOWN(H802*J802,-3)</f>
        <v>2400000</v>
      </c>
      <c r="L802" s="280">
        <f>L793</f>
        <v>24</v>
      </c>
      <c r="M802" s="274" t="s">
        <v>40</v>
      </c>
      <c r="N802" s="261">
        <v>100000</v>
      </c>
      <c r="O802" s="261">
        <f>ROUNDDOWN(L802*N802,-3)</f>
        <v>2400000</v>
      </c>
      <c r="P802" s="251">
        <f t="shared" si="50"/>
        <v>0</v>
      </c>
    </row>
    <row r="803" spans="2:16" ht="15.9" hidden="1" x14ac:dyDescent="0.4">
      <c r="B803" s="272" t="s">
        <v>27</v>
      </c>
      <c r="C803" s="266" t="s">
        <v>299</v>
      </c>
      <c r="D803" s="280">
        <f>D793/24</f>
        <v>1</v>
      </c>
      <c r="E803" s="274" t="s">
        <v>51</v>
      </c>
      <c r="F803" s="261">
        <v>500000</v>
      </c>
      <c r="G803" s="261">
        <f>ROUNDDOWN(D803*F803,-3)</f>
        <v>500000</v>
      </c>
      <c r="H803" s="280">
        <f>H793/24</f>
        <v>1</v>
      </c>
      <c r="I803" s="274" t="s">
        <v>51</v>
      </c>
      <c r="J803" s="261">
        <v>500000</v>
      </c>
      <c r="K803" s="261">
        <f>ROUNDDOWN(H803*J803,-3)</f>
        <v>500000</v>
      </c>
      <c r="L803" s="280">
        <f>L793/24</f>
        <v>1</v>
      </c>
      <c r="M803" s="274" t="s">
        <v>51</v>
      </c>
      <c r="N803" s="261">
        <v>500000</v>
      </c>
      <c r="O803" s="261">
        <f>ROUNDDOWN(L803*N803,-3)</f>
        <v>500000</v>
      </c>
      <c r="P803" s="251">
        <f t="shared" si="50"/>
        <v>0</v>
      </c>
    </row>
    <row r="804" spans="2:16" ht="15.9" hidden="1" x14ac:dyDescent="0.4">
      <c r="B804" s="262" t="s">
        <v>339</v>
      </c>
      <c r="C804" s="266" t="s">
        <v>340</v>
      </c>
      <c r="D804" s="279">
        <f>D805</f>
        <v>384</v>
      </c>
      <c r="E804" s="267" t="s">
        <v>171</v>
      </c>
      <c r="F804" s="261">
        <v>0</v>
      </c>
      <c r="G804" s="261">
        <f>G805</f>
        <v>188720000</v>
      </c>
      <c r="H804" s="279">
        <f>H805</f>
        <v>384</v>
      </c>
      <c r="I804" s="267" t="s">
        <v>171</v>
      </c>
      <c r="J804" s="261">
        <v>0</v>
      </c>
      <c r="K804" s="261">
        <f>K805</f>
        <v>188720000</v>
      </c>
      <c r="L804" s="279">
        <f>L805</f>
        <v>384</v>
      </c>
      <c r="M804" s="267" t="s">
        <v>171</v>
      </c>
      <c r="N804" s="261">
        <v>0</v>
      </c>
      <c r="O804" s="261">
        <f>O805</f>
        <v>188720000</v>
      </c>
      <c r="P804" s="251">
        <f t="shared" si="50"/>
        <v>0</v>
      </c>
    </row>
    <row r="805" spans="2:16" ht="15.9" hidden="1" x14ac:dyDescent="0.4">
      <c r="B805" s="272" t="s">
        <v>34</v>
      </c>
      <c r="C805" s="266" t="s">
        <v>341</v>
      </c>
      <c r="D805" s="279">
        <v>384</v>
      </c>
      <c r="E805" s="267" t="s">
        <v>171</v>
      </c>
      <c r="F805" s="261">
        <v>0</v>
      </c>
      <c r="G805" s="261">
        <f>G806+G810</f>
        <v>188720000</v>
      </c>
      <c r="H805" s="279">
        <v>384</v>
      </c>
      <c r="I805" s="267" t="s">
        <v>171</v>
      </c>
      <c r="J805" s="261">
        <v>0</v>
      </c>
      <c r="K805" s="261">
        <f>K806+K810</f>
        <v>188720000</v>
      </c>
      <c r="L805" s="279">
        <v>384</v>
      </c>
      <c r="M805" s="267" t="s">
        <v>171</v>
      </c>
      <c r="N805" s="261">
        <v>0</v>
      </c>
      <c r="O805" s="261">
        <f>O806+O810</f>
        <v>188720000</v>
      </c>
      <c r="P805" s="251">
        <f t="shared" si="50"/>
        <v>0</v>
      </c>
    </row>
    <row r="806" spans="2:16" ht="15.9" hidden="1" x14ac:dyDescent="0.4">
      <c r="B806" s="272">
        <v>525111</v>
      </c>
      <c r="C806" s="266" t="s">
        <v>174</v>
      </c>
      <c r="D806" s="273">
        <v>0</v>
      </c>
      <c r="E806" s="274"/>
      <c r="F806" s="266">
        <v>0</v>
      </c>
      <c r="G806" s="261">
        <f>SUM(G807:G809)</f>
        <v>71520000</v>
      </c>
      <c r="H806" s="273">
        <v>0</v>
      </c>
      <c r="I806" s="274"/>
      <c r="J806" s="266">
        <v>0</v>
      </c>
      <c r="K806" s="261">
        <f>SUM(K807:K809)</f>
        <v>71520000</v>
      </c>
      <c r="L806" s="273">
        <v>0</v>
      </c>
      <c r="M806" s="274"/>
      <c r="N806" s="266">
        <v>0</v>
      </c>
      <c r="O806" s="261">
        <f>SUM(O807:O809)</f>
        <v>71520000</v>
      </c>
      <c r="P806" s="251">
        <f t="shared" si="50"/>
        <v>0</v>
      </c>
    </row>
    <row r="807" spans="2:16" ht="15.9" hidden="1" x14ac:dyDescent="0.4">
      <c r="B807" s="272" t="s">
        <v>27</v>
      </c>
      <c r="C807" s="266" t="s">
        <v>46</v>
      </c>
      <c r="D807" s="273">
        <v>208</v>
      </c>
      <c r="E807" s="274" t="s">
        <v>47</v>
      </c>
      <c r="F807" s="261">
        <v>150000</v>
      </c>
      <c r="G807" s="261">
        <f>ROUNDDOWN(D807*F807,-3)</f>
        <v>31200000</v>
      </c>
      <c r="H807" s="273">
        <v>208</v>
      </c>
      <c r="I807" s="274" t="s">
        <v>47</v>
      </c>
      <c r="J807" s="261">
        <v>150000</v>
      </c>
      <c r="K807" s="261">
        <f>ROUNDDOWN(H807*J807,-3)</f>
        <v>31200000</v>
      </c>
      <c r="L807" s="273">
        <v>208</v>
      </c>
      <c r="M807" s="274" t="s">
        <v>47</v>
      </c>
      <c r="N807" s="261">
        <v>150000</v>
      </c>
      <c r="O807" s="261">
        <f>ROUNDDOWN(L807*N807,-3)</f>
        <v>31200000</v>
      </c>
      <c r="P807" s="251">
        <f t="shared" si="50"/>
        <v>0</v>
      </c>
    </row>
    <row r="808" spans="2:16" ht="15.9" hidden="1" x14ac:dyDescent="0.4">
      <c r="B808" s="272" t="s">
        <v>27</v>
      </c>
      <c r="C808" s="266" t="s">
        <v>48</v>
      </c>
      <c r="D808" s="273">
        <v>224</v>
      </c>
      <c r="E808" s="274" t="s">
        <v>47</v>
      </c>
      <c r="F808" s="261">
        <v>150000</v>
      </c>
      <c r="G808" s="261">
        <f>ROUNDDOWN(D808*F808,-3)</f>
        <v>33600000</v>
      </c>
      <c r="H808" s="273">
        <v>224</v>
      </c>
      <c r="I808" s="274" t="s">
        <v>47</v>
      </c>
      <c r="J808" s="261">
        <v>150000</v>
      </c>
      <c r="K808" s="261">
        <f>ROUNDDOWN(H808*J808,-3)</f>
        <v>33600000</v>
      </c>
      <c r="L808" s="273">
        <v>224</v>
      </c>
      <c r="M808" s="274" t="s">
        <v>47</v>
      </c>
      <c r="N808" s="261">
        <v>150000</v>
      </c>
      <c r="O808" s="261">
        <f>ROUNDDOWN(L808*N808,-3)</f>
        <v>33600000</v>
      </c>
      <c r="P808" s="251">
        <f t="shared" si="50"/>
        <v>0</v>
      </c>
    </row>
    <row r="809" spans="2:16" ht="15.9" hidden="1" x14ac:dyDescent="0.4">
      <c r="B809" s="272" t="s">
        <v>27</v>
      </c>
      <c r="C809" s="266" t="s">
        <v>175</v>
      </c>
      <c r="D809" s="273">
        <v>1</v>
      </c>
      <c r="E809" s="274" t="s">
        <v>38</v>
      </c>
      <c r="F809" s="261">
        <v>6720000</v>
      </c>
      <c r="G809" s="261">
        <f>ROUNDDOWN(D809*F809,-3)</f>
        <v>6720000</v>
      </c>
      <c r="H809" s="273">
        <v>1</v>
      </c>
      <c r="I809" s="274" t="s">
        <v>38</v>
      </c>
      <c r="J809" s="261">
        <v>6720000</v>
      </c>
      <c r="K809" s="261">
        <f>ROUNDDOWN(H809*J809,-3)</f>
        <v>6720000</v>
      </c>
      <c r="L809" s="273">
        <v>1</v>
      </c>
      <c r="M809" s="274" t="s">
        <v>38</v>
      </c>
      <c r="N809" s="261">
        <v>6720000</v>
      </c>
      <c r="O809" s="261">
        <f>ROUNDDOWN(L809*N809,-3)</f>
        <v>6720000</v>
      </c>
      <c r="P809" s="251">
        <f t="shared" si="50"/>
        <v>0</v>
      </c>
    </row>
    <row r="810" spans="2:16" ht="15.9" hidden="1" x14ac:dyDescent="0.4">
      <c r="B810" s="272">
        <v>525112</v>
      </c>
      <c r="C810" s="266" t="s">
        <v>97</v>
      </c>
      <c r="D810" s="273">
        <v>0</v>
      </c>
      <c r="E810" s="274"/>
      <c r="F810" s="266">
        <v>0</v>
      </c>
      <c r="G810" s="261">
        <f>SUM(G811:G815)</f>
        <v>117200000</v>
      </c>
      <c r="H810" s="273">
        <v>0</v>
      </c>
      <c r="I810" s="274"/>
      <c r="J810" s="266">
        <v>0</v>
      </c>
      <c r="K810" s="261">
        <f>SUM(K811:K815)</f>
        <v>117200000</v>
      </c>
      <c r="L810" s="273">
        <v>0</v>
      </c>
      <c r="M810" s="274"/>
      <c r="N810" s="266">
        <v>0</v>
      </c>
      <c r="O810" s="261">
        <f>SUM(O811:O815)</f>
        <v>117200000</v>
      </c>
      <c r="P810" s="251">
        <f t="shared" si="50"/>
        <v>0</v>
      </c>
    </row>
    <row r="811" spans="2:16" ht="15.9" hidden="1" x14ac:dyDescent="0.4">
      <c r="B811" s="272" t="s">
        <v>27</v>
      </c>
      <c r="C811" s="266" t="s">
        <v>295</v>
      </c>
      <c r="D811" s="273">
        <v>1</v>
      </c>
      <c r="E811" s="274" t="s">
        <v>38</v>
      </c>
      <c r="F811" s="261">
        <v>22800000</v>
      </c>
      <c r="G811" s="261">
        <f>ROUNDDOWN(D811*F811,-3)</f>
        <v>22800000</v>
      </c>
      <c r="H811" s="273">
        <v>1</v>
      </c>
      <c r="I811" s="274" t="s">
        <v>38</v>
      </c>
      <c r="J811" s="261">
        <v>22800000</v>
      </c>
      <c r="K811" s="261">
        <f>ROUNDDOWN(H811*J811,-3)</f>
        <v>22800000</v>
      </c>
      <c r="L811" s="273">
        <v>1</v>
      </c>
      <c r="M811" s="274" t="s">
        <v>38</v>
      </c>
      <c r="N811" s="261">
        <v>22800000</v>
      </c>
      <c r="O811" s="261">
        <f>ROUNDDOWN(L811*N811,-3)</f>
        <v>22800000</v>
      </c>
      <c r="P811" s="251">
        <f t="shared" si="50"/>
        <v>0</v>
      </c>
    </row>
    <row r="812" spans="2:16" ht="15.9" hidden="1" x14ac:dyDescent="0.4">
      <c r="B812" s="272" t="s">
        <v>27</v>
      </c>
      <c r="C812" s="266" t="s">
        <v>296</v>
      </c>
      <c r="D812" s="280">
        <f>D805</f>
        <v>384</v>
      </c>
      <c r="E812" s="274" t="s">
        <v>231</v>
      </c>
      <c r="F812" s="261">
        <v>75000</v>
      </c>
      <c r="G812" s="261">
        <f>ROUNDDOWN(D812*F812,-3)</f>
        <v>28800000</v>
      </c>
      <c r="H812" s="280">
        <f>H805</f>
        <v>384</v>
      </c>
      <c r="I812" s="274" t="s">
        <v>231</v>
      </c>
      <c r="J812" s="261">
        <v>75000</v>
      </c>
      <c r="K812" s="261">
        <f>ROUNDDOWN(H812*J812,-3)</f>
        <v>28800000</v>
      </c>
      <c r="L812" s="280">
        <f>L805</f>
        <v>384</v>
      </c>
      <c r="M812" s="274" t="s">
        <v>231</v>
      </c>
      <c r="N812" s="261">
        <v>75000</v>
      </c>
      <c r="O812" s="261">
        <f>ROUNDDOWN(L812*N812,-3)</f>
        <v>28800000</v>
      </c>
      <c r="P812" s="251">
        <f t="shared" si="50"/>
        <v>0</v>
      </c>
    </row>
    <row r="813" spans="2:16" ht="15.9" hidden="1" x14ac:dyDescent="0.4">
      <c r="B813" s="272" t="s">
        <v>27</v>
      </c>
      <c r="C813" s="266" t="s">
        <v>44</v>
      </c>
      <c r="D813" s="280">
        <f>D805</f>
        <v>384</v>
      </c>
      <c r="E813" s="274" t="s">
        <v>40</v>
      </c>
      <c r="F813" s="261">
        <v>50000</v>
      </c>
      <c r="G813" s="261">
        <f>ROUNDDOWN(D813*F813,-3)</f>
        <v>19200000</v>
      </c>
      <c r="H813" s="280">
        <f>H805</f>
        <v>384</v>
      </c>
      <c r="I813" s="274" t="s">
        <v>40</v>
      </c>
      <c r="J813" s="261">
        <v>50000</v>
      </c>
      <c r="K813" s="261">
        <f>ROUNDDOWN(H813*J813,-3)</f>
        <v>19200000</v>
      </c>
      <c r="L813" s="280">
        <f>L805</f>
        <v>384</v>
      </c>
      <c r="M813" s="274" t="s">
        <v>40</v>
      </c>
      <c r="N813" s="261">
        <v>50000</v>
      </c>
      <c r="O813" s="261">
        <f>ROUNDDOWN(L813*N813,-3)</f>
        <v>19200000</v>
      </c>
      <c r="P813" s="251">
        <f t="shared" si="50"/>
        <v>0</v>
      </c>
    </row>
    <row r="814" spans="2:16" ht="15.9" hidden="1" x14ac:dyDescent="0.4">
      <c r="B814" s="272" t="s">
        <v>27</v>
      </c>
      <c r="C814" s="266" t="s">
        <v>297</v>
      </c>
      <c r="D814" s="280">
        <f>D805</f>
        <v>384</v>
      </c>
      <c r="E814" s="274" t="s">
        <v>40</v>
      </c>
      <c r="F814" s="261">
        <v>100000</v>
      </c>
      <c r="G814" s="261">
        <f>ROUNDDOWN(D814*F814,-3)</f>
        <v>38400000</v>
      </c>
      <c r="H814" s="280">
        <f>H805</f>
        <v>384</v>
      </c>
      <c r="I814" s="274" t="s">
        <v>40</v>
      </c>
      <c r="J814" s="261">
        <v>100000</v>
      </c>
      <c r="K814" s="261">
        <f>ROUNDDOWN(H814*J814,-3)</f>
        <v>38400000</v>
      </c>
      <c r="L814" s="280">
        <f>L805</f>
        <v>384</v>
      </c>
      <c r="M814" s="274" t="s">
        <v>40</v>
      </c>
      <c r="N814" s="261">
        <v>100000</v>
      </c>
      <c r="O814" s="261">
        <f>ROUNDDOWN(L814*N814,-3)</f>
        <v>38400000</v>
      </c>
      <c r="P814" s="251">
        <f t="shared" si="50"/>
        <v>0</v>
      </c>
    </row>
    <row r="815" spans="2:16" ht="15.9" hidden="1" x14ac:dyDescent="0.4">
      <c r="B815" s="272" t="s">
        <v>27</v>
      </c>
      <c r="C815" s="266" t="s">
        <v>299</v>
      </c>
      <c r="D815" s="280">
        <f>D805/24</f>
        <v>16</v>
      </c>
      <c r="E815" s="274" t="s">
        <v>51</v>
      </c>
      <c r="F815" s="261">
        <v>500000</v>
      </c>
      <c r="G815" s="261">
        <f>ROUNDDOWN(D815*F815,-3)</f>
        <v>8000000</v>
      </c>
      <c r="H815" s="280">
        <f>H805/24</f>
        <v>16</v>
      </c>
      <c r="I815" s="274" t="s">
        <v>51</v>
      </c>
      <c r="J815" s="261">
        <v>500000</v>
      </c>
      <c r="K815" s="261">
        <f>ROUNDDOWN(H815*J815,-3)</f>
        <v>8000000</v>
      </c>
      <c r="L815" s="280">
        <f>L805/24</f>
        <v>16</v>
      </c>
      <c r="M815" s="274" t="s">
        <v>51</v>
      </c>
      <c r="N815" s="261">
        <v>500000</v>
      </c>
      <c r="O815" s="261">
        <f>ROUNDDOWN(L815*N815,-3)</f>
        <v>8000000</v>
      </c>
      <c r="P815" s="251">
        <f t="shared" si="50"/>
        <v>0</v>
      </c>
    </row>
    <row r="816" spans="2:16" ht="15.9" hidden="1" x14ac:dyDescent="0.4">
      <c r="B816" s="262" t="s">
        <v>342</v>
      </c>
      <c r="C816" s="266" t="s">
        <v>343</v>
      </c>
      <c r="D816" s="279">
        <f>D817</f>
        <v>816</v>
      </c>
      <c r="E816" s="267" t="s">
        <v>171</v>
      </c>
      <c r="F816" s="261">
        <v>0</v>
      </c>
      <c r="G816" s="261">
        <f>G817</f>
        <v>289700000</v>
      </c>
      <c r="H816" s="279">
        <f>H817</f>
        <v>816</v>
      </c>
      <c r="I816" s="267" t="s">
        <v>171</v>
      </c>
      <c r="J816" s="261">
        <v>0</v>
      </c>
      <c r="K816" s="261">
        <f>K817</f>
        <v>289700000</v>
      </c>
      <c r="L816" s="279">
        <f>L817</f>
        <v>816</v>
      </c>
      <c r="M816" s="267" t="s">
        <v>171</v>
      </c>
      <c r="N816" s="261">
        <v>0</v>
      </c>
      <c r="O816" s="261">
        <f>O817</f>
        <v>289700000</v>
      </c>
      <c r="P816" s="251">
        <f t="shared" si="50"/>
        <v>0</v>
      </c>
    </row>
    <row r="817" spans="2:16" ht="15.9" hidden="1" x14ac:dyDescent="0.4">
      <c r="B817" s="272" t="s">
        <v>34</v>
      </c>
      <c r="C817" s="266" t="s">
        <v>344</v>
      </c>
      <c r="D817" s="279">
        <v>816</v>
      </c>
      <c r="E817" s="267" t="s">
        <v>171</v>
      </c>
      <c r="F817" s="261">
        <v>0</v>
      </c>
      <c r="G817" s="261">
        <f>G818+G822</f>
        <v>289700000</v>
      </c>
      <c r="H817" s="279">
        <v>816</v>
      </c>
      <c r="I817" s="267" t="s">
        <v>171</v>
      </c>
      <c r="J817" s="261">
        <v>0</v>
      </c>
      <c r="K817" s="261">
        <f>K818+K822</f>
        <v>289700000</v>
      </c>
      <c r="L817" s="279">
        <v>816</v>
      </c>
      <c r="M817" s="267" t="s">
        <v>171</v>
      </c>
      <c r="N817" s="261">
        <v>0</v>
      </c>
      <c r="O817" s="261">
        <f>O818+O822</f>
        <v>289700000</v>
      </c>
      <c r="P817" s="251">
        <f t="shared" si="50"/>
        <v>0</v>
      </c>
    </row>
    <row r="818" spans="2:16" ht="15.9" hidden="1" x14ac:dyDescent="0.4">
      <c r="B818" s="272">
        <v>525111</v>
      </c>
      <c r="C818" s="266" t="s">
        <v>174</v>
      </c>
      <c r="D818" s="273">
        <v>0</v>
      </c>
      <c r="E818" s="274"/>
      <c r="F818" s="266">
        <v>0</v>
      </c>
      <c r="G818" s="261">
        <f>SUM(G819:G821)</f>
        <v>90780000</v>
      </c>
      <c r="H818" s="273">
        <v>0</v>
      </c>
      <c r="I818" s="274"/>
      <c r="J818" s="266">
        <v>0</v>
      </c>
      <c r="K818" s="261">
        <f>SUM(K819:K821)</f>
        <v>90780000</v>
      </c>
      <c r="L818" s="273">
        <v>0</v>
      </c>
      <c r="M818" s="274"/>
      <c r="N818" s="266">
        <v>0</v>
      </c>
      <c r="O818" s="261">
        <f>SUM(O819:O821)</f>
        <v>90780000</v>
      </c>
      <c r="P818" s="251">
        <f t="shared" si="50"/>
        <v>0</v>
      </c>
    </row>
    <row r="819" spans="2:16" ht="15.9" hidden="1" x14ac:dyDescent="0.4">
      <c r="B819" s="272" t="s">
        <v>27</v>
      </c>
      <c r="C819" s="266" t="s">
        <v>46</v>
      </c>
      <c r="D819" s="273">
        <v>204</v>
      </c>
      <c r="E819" s="274" t="s">
        <v>47</v>
      </c>
      <c r="F819" s="261">
        <v>150000</v>
      </c>
      <c r="G819" s="261">
        <f>ROUNDDOWN(D819*F819,-3)</f>
        <v>30600000</v>
      </c>
      <c r="H819" s="273">
        <v>204</v>
      </c>
      <c r="I819" s="274" t="s">
        <v>47</v>
      </c>
      <c r="J819" s="261">
        <v>150000</v>
      </c>
      <c r="K819" s="261">
        <f>ROUNDDOWN(H819*J819,-3)</f>
        <v>30600000</v>
      </c>
      <c r="L819" s="273">
        <v>204</v>
      </c>
      <c r="M819" s="274" t="s">
        <v>47</v>
      </c>
      <c r="N819" s="261">
        <v>150000</v>
      </c>
      <c r="O819" s="261">
        <f>ROUNDDOWN(L819*N819,-3)</f>
        <v>30600000</v>
      </c>
      <c r="P819" s="251">
        <f t="shared" si="50"/>
        <v>0</v>
      </c>
    </row>
    <row r="820" spans="2:16" ht="15.9" hidden="1" x14ac:dyDescent="0.4">
      <c r="B820" s="272" t="s">
        <v>27</v>
      </c>
      <c r="C820" s="266" t="s">
        <v>48</v>
      </c>
      <c r="D820" s="273">
        <v>340</v>
      </c>
      <c r="E820" s="274" t="s">
        <v>47</v>
      </c>
      <c r="F820" s="261">
        <v>150000</v>
      </c>
      <c r="G820" s="261">
        <f>ROUNDDOWN(D820*F820,-3)</f>
        <v>51000000</v>
      </c>
      <c r="H820" s="273">
        <v>340</v>
      </c>
      <c r="I820" s="274" t="s">
        <v>47</v>
      </c>
      <c r="J820" s="261">
        <v>150000</v>
      </c>
      <c r="K820" s="261">
        <f>ROUNDDOWN(H820*J820,-3)</f>
        <v>51000000</v>
      </c>
      <c r="L820" s="273">
        <v>340</v>
      </c>
      <c r="M820" s="274" t="s">
        <v>47</v>
      </c>
      <c r="N820" s="261">
        <v>150000</v>
      </c>
      <c r="O820" s="261">
        <f>ROUNDDOWN(L820*N820,-3)</f>
        <v>51000000</v>
      </c>
      <c r="P820" s="251">
        <f t="shared" si="50"/>
        <v>0</v>
      </c>
    </row>
    <row r="821" spans="2:16" ht="15.9" hidden="1" x14ac:dyDescent="0.4">
      <c r="B821" s="272" t="s">
        <v>27</v>
      </c>
      <c r="C821" s="266" t="s">
        <v>175</v>
      </c>
      <c r="D821" s="273">
        <v>1</v>
      </c>
      <c r="E821" s="274" t="s">
        <v>38</v>
      </c>
      <c r="F821" s="261">
        <v>9180000</v>
      </c>
      <c r="G821" s="261">
        <f>ROUNDDOWN(D821*F821,-3)</f>
        <v>9180000</v>
      </c>
      <c r="H821" s="273">
        <v>1</v>
      </c>
      <c r="I821" s="274" t="s">
        <v>38</v>
      </c>
      <c r="J821" s="261">
        <v>9180000</v>
      </c>
      <c r="K821" s="261">
        <f>ROUNDDOWN(H821*J821,-3)</f>
        <v>9180000</v>
      </c>
      <c r="L821" s="273">
        <v>1</v>
      </c>
      <c r="M821" s="274" t="s">
        <v>38</v>
      </c>
      <c r="N821" s="261">
        <v>9180000</v>
      </c>
      <c r="O821" s="261">
        <f>ROUNDDOWN(L821*N821,-3)</f>
        <v>9180000</v>
      </c>
      <c r="P821" s="251">
        <f t="shared" si="50"/>
        <v>0</v>
      </c>
    </row>
    <row r="822" spans="2:16" ht="15.9" hidden="1" x14ac:dyDescent="0.4">
      <c r="B822" s="272">
        <v>525112</v>
      </c>
      <c r="C822" s="266" t="s">
        <v>97</v>
      </c>
      <c r="D822" s="273">
        <v>0</v>
      </c>
      <c r="E822" s="274"/>
      <c r="F822" s="266">
        <v>0</v>
      </c>
      <c r="G822" s="261">
        <f>SUM(G823:G827)</f>
        <v>198920000</v>
      </c>
      <c r="H822" s="273">
        <v>0</v>
      </c>
      <c r="I822" s="274"/>
      <c r="J822" s="266">
        <v>0</v>
      </c>
      <c r="K822" s="261">
        <f>SUM(K823:K827)</f>
        <v>198920000</v>
      </c>
      <c r="L822" s="273">
        <v>0</v>
      </c>
      <c r="M822" s="274"/>
      <c r="N822" s="266">
        <v>0</v>
      </c>
      <c r="O822" s="261">
        <f>SUM(O823:O827)</f>
        <v>198920000</v>
      </c>
      <c r="P822" s="251">
        <f t="shared" si="50"/>
        <v>0</v>
      </c>
    </row>
    <row r="823" spans="2:16" ht="15.9" hidden="1" x14ac:dyDescent="0.4">
      <c r="B823" s="272" t="s">
        <v>27</v>
      </c>
      <c r="C823" s="266" t="s">
        <v>295</v>
      </c>
      <c r="D823" s="273">
        <v>1</v>
      </c>
      <c r="E823" s="274" t="s">
        <v>38</v>
      </c>
      <c r="F823" s="261">
        <v>22800000</v>
      </c>
      <c r="G823" s="261">
        <f>ROUNDDOWN(D823*F823,-3)</f>
        <v>22800000</v>
      </c>
      <c r="H823" s="273">
        <v>1</v>
      </c>
      <c r="I823" s="274" t="s">
        <v>38</v>
      </c>
      <c r="J823" s="261">
        <v>22800000</v>
      </c>
      <c r="K823" s="261">
        <f>ROUNDDOWN(H823*J823,-3)</f>
        <v>22800000</v>
      </c>
      <c r="L823" s="273">
        <v>1</v>
      </c>
      <c r="M823" s="274" t="s">
        <v>38</v>
      </c>
      <c r="N823" s="261">
        <v>22800000</v>
      </c>
      <c r="O823" s="261">
        <f>ROUNDDOWN(L823*N823,-3)</f>
        <v>22800000</v>
      </c>
      <c r="P823" s="251">
        <f t="shared" si="50"/>
        <v>0</v>
      </c>
    </row>
    <row r="824" spans="2:16" ht="15.9" hidden="1" x14ac:dyDescent="0.4">
      <c r="B824" s="272" t="s">
        <v>27</v>
      </c>
      <c r="C824" s="266" t="s">
        <v>296</v>
      </c>
      <c r="D824" s="280">
        <f>D817</f>
        <v>816</v>
      </c>
      <c r="E824" s="274" t="s">
        <v>231</v>
      </c>
      <c r="F824" s="261">
        <v>75000</v>
      </c>
      <c r="G824" s="261">
        <f>ROUNDDOWN(D824*F824,-3)</f>
        <v>61200000</v>
      </c>
      <c r="H824" s="280">
        <f>H817</f>
        <v>816</v>
      </c>
      <c r="I824" s="274" t="s">
        <v>231</v>
      </c>
      <c r="J824" s="261">
        <v>75000</v>
      </c>
      <c r="K824" s="261">
        <f>ROUNDDOWN(H824*J824,-3)</f>
        <v>61200000</v>
      </c>
      <c r="L824" s="280">
        <f>L817</f>
        <v>816</v>
      </c>
      <c r="M824" s="274" t="s">
        <v>231</v>
      </c>
      <c r="N824" s="261">
        <v>75000</v>
      </c>
      <c r="O824" s="261">
        <f>ROUNDDOWN(L824*N824,-3)</f>
        <v>61200000</v>
      </c>
      <c r="P824" s="251">
        <f t="shared" si="50"/>
        <v>0</v>
      </c>
    </row>
    <row r="825" spans="2:16" ht="15.9" hidden="1" x14ac:dyDescent="0.4">
      <c r="B825" s="272" t="s">
        <v>27</v>
      </c>
      <c r="C825" s="266" t="s">
        <v>44</v>
      </c>
      <c r="D825" s="280">
        <f>D817</f>
        <v>816</v>
      </c>
      <c r="E825" s="274" t="s">
        <v>40</v>
      </c>
      <c r="F825" s="261">
        <v>50000</v>
      </c>
      <c r="G825" s="261">
        <f>ROUNDDOWN(D825*F825,-3)</f>
        <v>40800000</v>
      </c>
      <c r="H825" s="280">
        <f>H817</f>
        <v>816</v>
      </c>
      <c r="I825" s="274" t="s">
        <v>40</v>
      </c>
      <c r="J825" s="261">
        <v>50000</v>
      </c>
      <c r="K825" s="261">
        <f>ROUNDDOWN(H825*J825,-3)</f>
        <v>40800000</v>
      </c>
      <c r="L825" s="280">
        <f>L817</f>
        <v>816</v>
      </c>
      <c r="M825" s="274" t="s">
        <v>40</v>
      </c>
      <c r="N825" s="261">
        <v>50000</v>
      </c>
      <c r="O825" s="261">
        <f>ROUNDDOWN(L825*N825,-3)</f>
        <v>40800000</v>
      </c>
      <c r="P825" s="251">
        <f t="shared" si="50"/>
        <v>0</v>
      </c>
    </row>
    <row r="826" spans="2:16" ht="15.9" hidden="1" x14ac:dyDescent="0.4">
      <c r="B826" s="272" t="s">
        <v>27</v>
      </c>
      <c r="C826" s="266" t="s">
        <v>297</v>
      </c>
      <c r="D826" s="280">
        <f>D817</f>
        <v>816</v>
      </c>
      <c r="E826" s="274" t="s">
        <v>40</v>
      </c>
      <c r="F826" s="261">
        <v>70000</v>
      </c>
      <c r="G826" s="261">
        <f>ROUNDDOWN(D826*F826,-3)</f>
        <v>57120000</v>
      </c>
      <c r="H826" s="280">
        <f>H817</f>
        <v>816</v>
      </c>
      <c r="I826" s="274" t="s">
        <v>40</v>
      </c>
      <c r="J826" s="261">
        <v>70000</v>
      </c>
      <c r="K826" s="261">
        <f>ROUNDDOWN(H826*J826,-3)</f>
        <v>57120000</v>
      </c>
      <c r="L826" s="280">
        <f>L817</f>
        <v>816</v>
      </c>
      <c r="M826" s="274" t="s">
        <v>40</v>
      </c>
      <c r="N826" s="261">
        <v>70000</v>
      </c>
      <c r="O826" s="261">
        <f>ROUNDDOWN(L826*N826,-3)</f>
        <v>57120000</v>
      </c>
      <c r="P826" s="251">
        <f t="shared" si="50"/>
        <v>0</v>
      </c>
    </row>
    <row r="827" spans="2:16" ht="15.9" hidden="1" x14ac:dyDescent="0.4">
      <c r="B827" s="272" t="s">
        <v>27</v>
      </c>
      <c r="C827" s="266" t="s">
        <v>299</v>
      </c>
      <c r="D827" s="280">
        <f>D817/24</f>
        <v>34</v>
      </c>
      <c r="E827" s="274" t="s">
        <v>51</v>
      </c>
      <c r="F827" s="261">
        <v>500000</v>
      </c>
      <c r="G827" s="261">
        <f>ROUNDDOWN(D827*F827,-3)</f>
        <v>17000000</v>
      </c>
      <c r="H827" s="280">
        <f>H817/24</f>
        <v>34</v>
      </c>
      <c r="I827" s="274" t="s">
        <v>51</v>
      </c>
      <c r="J827" s="261">
        <v>500000</v>
      </c>
      <c r="K827" s="261">
        <f>ROUNDDOWN(H827*J827,-3)</f>
        <v>17000000</v>
      </c>
      <c r="L827" s="280">
        <f>L817/24</f>
        <v>34</v>
      </c>
      <c r="M827" s="274" t="s">
        <v>51</v>
      </c>
      <c r="N827" s="261">
        <v>500000</v>
      </c>
      <c r="O827" s="261">
        <f>ROUNDDOWN(L827*N827,-3)</f>
        <v>17000000</v>
      </c>
      <c r="P827" s="251">
        <f t="shared" si="50"/>
        <v>0</v>
      </c>
    </row>
    <row r="828" spans="2:16" ht="15.9" hidden="1" x14ac:dyDescent="0.4">
      <c r="B828" s="262" t="s">
        <v>345</v>
      </c>
      <c r="C828" s="266" t="s">
        <v>346</v>
      </c>
      <c r="D828" s="279">
        <f>D829</f>
        <v>288</v>
      </c>
      <c r="E828" s="267" t="s">
        <v>171</v>
      </c>
      <c r="F828" s="261">
        <v>0</v>
      </c>
      <c r="G828" s="261">
        <f>G829</f>
        <v>1030800000</v>
      </c>
      <c r="H828" s="279">
        <f>H829</f>
        <v>288</v>
      </c>
      <c r="I828" s="267" t="s">
        <v>171</v>
      </c>
      <c r="J828" s="261">
        <v>0</v>
      </c>
      <c r="K828" s="261">
        <f>K829</f>
        <v>1030800000</v>
      </c>
      <c r="L828" s="279">
        <f>L829</f>
        <v>288</v>
      </c>
      <c r="M828" s="267" t="s">
        <v>171</v>
      </c>
      <c r="N828" s="261">
        <v>0</v>
      </c>
      <c r="O828" s="261">
        <f>O829</f>
        <v>1030800000</v>
      </c>
      <c r="P828" s="251">
        <f t="shared" si="50"/>
        <v>0</v>
      </c>
    </row>
    <row r="829" spans="2:16" ht="15.9" hidden="1" x14ac:dyDescent="0.4">
      <c r="B829" s="272" t="s">
        <v>34</v>
      </c>
      <c r="C829" s="266" t="s">
        <v>347</v>
      </c>
      <c r="D829" s="279">
        <v>288</v>
      </c>
      <c r="E829" s="267" t="s">
        <v>171</v>
      </c>
      <c r="F829" s="261">
        <v>0</v>
      </c>
      <c r="G829" s="261">
        <f>G830+G834</f>
        <v>1030800000</v>
      </c>
      <c r="H829" s="279">
        <v>288</v>
      </c>
      <c r="I829" s="267" t="s">
        <v>171</v>
      </c>
      <c r="J829" s="261">
        <v>0</v>
      </c>
      <c r="K829" s="261">
        <f>K830+K834</f>
        <v>1030800000</v>
      </c>
      <c r="L829" s="279">
        <v>288</v>
      </c>
      <c r="M829" s="267" t="s">
        <v>171</v>
      </c>
      <c r="N829" s="261">
        <v>0</v>
      </c>
      <c r="O829" s="261">
        <f>O830+O834</f>
        <v>1030800000</v>
      </c>
      <c r="P829" s="251">
        <f t="shared" si="50"/>
        <v>0</v>
      </c>
    </row>
    <row r="830" spans="2:16" ht="15.9" hidden="1" x14ac:dyDescent="0.4">
      <c r="B830" s="272">
        <v>525111</v>
      </c>
      <c r="C830" s="266" t="s">
        <v>174</v>
      </c>
      <c r="D830" s="273">
        <v>0</v>
      </c>
      <c r="E830" s="274"/>
      <c r="F830" s="266">
        <v>0</v>
      </c>
      <c r="G830" s="261">
        <f>SUM(G831:G833)</f>
        <v>517920000</v>
      </c>
      <c r="H830" s="273">
        <v>0</v>
      </c>
      <c r="I830" s="274"/>
      <c r="J830" s="266">
        <v>0</v>
      </c>
      <c r="K830" s="261">
        <f>SUM(K831:K833)</f>
        <v>517920000</v>
      </c>
      <c r="L830" s="273">
        <v>0</v>
      </c>
      <c r="M830" s="274"/>
      <c r="N830" s="266">
        <v>0</v>
      </c>
      <c r="O830" s="261">
        <f>SUM(O831:O833)</f>
        <v>517920000</v>
      </c>
      <c r="P830" s="251">
        <f t="shared" si="50"/>
        <v>0</v>
      </c>
    </row>
    <row r="831" spans="2:16" ht="15.9" hidden="1" x14ac:dyDescent="0.4">
      <c r="B831" s="272" t="s">
        <v>27</v>
      </c>
      <c r="C831" s="266" t="s">
        <v>46</v>
      </c>
      <c r="D831" s="273">
        <v>528</v>
      </c>
      <c r="E831" s="274" t="s">
        <v>47</v>
      </c>
      <c r="F831" s="261">
        <v>150000</v>
      </c>
      <c r="G831" s="261">
        <f>ROUNDDOWN(D831*F831,-3)</f>
        <v>79200000</v>
      </c>
      <c r="H831" s="273">
        <v>528</v>
      </c>
      <c r="I831" s="274" t="s">
        <v>47</v>
      </c>
      <c r="J831" s="261">
        <v>150000</v>
      </c>
      <c r="K831" s="261">
        <f>ROUNDDOWN(H831*J831,-3)</f>
        <v>79200000</v>
      </c>
      <c r="L831" s="273">
        <v>528</v>
      </c>
      <c r="M831" s="274" t="s">
        <v>47</v>
      </c>
      <c r="N831" s="261">
        <v>150000</v>
      </c>
      <c r="O831" s="261">
        <f>ROUNDDOWN(L831*N831,-3)</f>
        <v>79200000</v>
      </c>
      <c r="P831" s="251">
        <f t="shared" si="50"/>
        <v>0</v>
      </c>
    </row>
    <row r="832" spans="2:16" ht="15.9" hidden="1" x14ac:dyDescent="0.4">
      <c r="B832" s="272" t="s">
        <v>27</v>
      </c>
      <c r="C832" s="266" t="s">
        <v>48</v>
      </c>
      <c r="D832" s="273">
        <v>2784</v>
      </c>
      <c r="E832" s="274" t="s">
        <v>47</v>
      </c>
      <c r="F832" s="261">
        <v>150000</v>
      </c>
      <c r="G832" s="261">
        <f>ROUNDDOWN(D832*F832,-3)</f>
        <v>417600000</v>
      </c>
      <c r="H832" s="273">
        <v>2784</v>
      </c>
      <c r="I832" s="274" t="s">
        <v>47</v>
      </c>
      <c r="J832" s="261">
        <v>150000</v>
      </c>
      <c r="K832" s="261">
        <f>ROUNDDOWN(H832*J832,-3)</f>
        <v>417600000</v>
      </c>
      <c r="L832" s="273">
        <v>2784</v>
      </c>
      <c r="M832" s="274" t="s">
        <v>47</v>
      </c>
      <c r="N832" s="261">
        <v>150000</v>
      </c>
      <c r="O832" s="261">
        <f>ROUNDDOWN(L832*N832,-3)</f>
        <v>417600000</v>
      </c>
      <c r="P832" s="251">
        <f t="shared" si="50"/>
        <v>0</v>
      </c>
    </row>
    <row r="833" spans="2:16" ht="15.9" hidden="1" x14ac:dyDescent="0.4">
      <c r="B833" s="272" t="s">
        <v>27</v>
      </c>
      <c r="C833" s="266" t="s">
        <v>175</v>
      </c>
      <c r="D833" s="273">
        <v>1</v>
      </c>
      <c r="E833" s="274" t="s">
        <v>38</v>
      </c>
      <c r="F833" s="261">
        <v>21120000</v>
      </c>
      <c r="G833" s="261">
        <f>ROUNDDOWN(D833*F833,-3)</f>
        <v>21120000</v>
      </c>
      <c r="H833" s="273">
        <v>1</v>
      </c>
      <c r="I833" s="274" t="s">
        <v>38</v>
      </c>
      <c r="J833" s="261">
        <v>21120000</v>
      </c>
      <c r="K833" s="261">
        <f>ROUNDDOWN(H833*J833,-3)</f>
        <v>21120000</v>
      </c>
      <c r="L833" s="273">
        <v>1</v>
      </c>
      <c r="M833" s="274" t="s">
        <v>38</v>
      </c>
      <c r="N833" s="261">
        <v>21120000</v>
      </c>
      <c r="O833" s="261">
        <f>ROUNDDOWN(L833*N833,-3)</f>
        <v>21120000</v>
      </c>
      <c r="P833" s="251">
        <f t="shared" si="50"/>
        <v>0</v>
      </c>
    </row>
    <row r="834" spans="2:16" ht="15.9" hidden="1" x14ac:dyDescent="0.4">
      <c r="B834" s="272">
        <v>525112</v>
      </c>
      <c r="C834" s="266" t="s">
        <v>97</v>
      </c>
      <c r="D834" s="273">
        <v>0</v>
      </c>
      <c r="E834" s="274"/>
      <c r="F834" s="266">
        <v>0</v>
      </c>
      <c r="G834" s="261">
        <f>SUM(G835:G842)</f>
        <v>512880000</v>
      </c>
      <c r="H834" s="273">
        <v>0</v>
      </c>
      <c r="I834" s="274"/>
      <c r="J834" s="266">
        <v>0</v>
      </c>
      <c r="K834" s="261">
        <f>SUM(K835:K842)</f>
        <v>512880000</v>
      </c>
      <c r="L834" s="273">
        <v>0</v>
      </c>
      <c r="M834" s="274"/>
      <c r="N834" s="266">
        <v>0</v>
      </c>
      <c r="O834" s="261">
        <f>SUM(O835:O842)</f>
        <v>512880000</v>
      </c>
      <c r="P834" s="251">
        <f t="shared" si="50"/>
        <v>0</v>
      </c>
    </row>
    <row r="835" spans="2:16" ht="15.9" hidden="1" x14ac:dyDescent="0.4">
      <c r="B835" s="272" t="s">
        <v>27</v>
      </c>
      <c r="C835" s="266" t="s">
        <v>295</v>
      </c>
      <c r="D835" s="273">
        <v>1</v>
      </c>
      <c r="E835" s="274" t="s">
        <v>38</v>
      </c>
      <c r="F835" s="261">
        <v>7200000</v>
      </c>
      <c r="G835" s="261">
        <f t="shared" ref="G835:G842" si="51">ROUNDDOWN(D835*F835,-3)</f>
        <v>7200000</v>
      </c>
      <c r="H835" s="273">
        <v>1</v>
      </c>
      <c r="I835" s="274" t="s">
        <v>38</v>
      </c>
      <c r="J835" s="261">
        <v>7200000</v>
      </c>
      <c r="K835" s="261">
        <f t="shared" ref="K835:K842" si="52">ROUNDDOWN(H835*J835,-3)</f>
        <v>7200000</v>
      </c>
      <c r="L835" s="273">
        <v>1</v>
      </c>
      <c r="M835" s="274" t="s">
        <v>38</v>
      </c>
      <c r="N835" s="261">
        <v>7200000</v>
      </c>
      <c r="O835" s="261">
        <f t="shared" ref="O835:O842" si="53">ROUNDDOWN(L835*N835,-3)</f>
        <v>7200000</v>
      </c>
      <c r="P835" s="251">
        <f t="shared" si="50"/>
        <v>0</v>
      </c>
    </row>
    <row r="836" spans="2:16" ht="15.9" hidden="1" x14ac:dyDescent="0.4">
      <c r="B836" s="272" t="s">
        <v>27</v>
      </c>
      <c r="C836" s="266" t="s">
        <v>296</v>
      </c>
      <c r="D836" s="280">
        <f>D829</f>
        <v>288</v>
      </c>
      <c r="E836" s="274" t="s">
        <v>231</v>
      </c>
      <c r="F836" s="261">
        <v>75000</v>
      </c>
      <c r="G836" s="261">
        <f t="shared" si="51"/>
        <v>21600000</v>
      </c>
      <c r="H836" s="280">
        <f>H829</f>
        <v>288</v>
      </c>
      <c r="I836" s="274" t="s">
        <v>231</v>
      </c>
      <c r="J836" s="261">
        <v>75000</v>
      </c>
      <c r="K836" s="261">
        <f t="shared" si="52"/>
        <v>21600000</v>
      </c>
      <c r="L836" s="280">
        <f>L829</f>
        <v>288</v>
      </c>
      <c r="M836" s="274" t="s">
        <v>231</v>
      </c>
      <c r="N836" s="261">
        <v>75000</v>
      </c>
      <c r="O836" s="261">
        <f t="shared" si="53"/>
        <v>21600000</v>
      </c>
      <c r="P836" s="251">
        <f t="shared" si="50"/>
        <v>0</v>
      </c>
    </row>
    <row r="837" spans="2:16" ht="15.9" hidden="1" x14ac:dyDescent="0.4">
      <c r="B837" s="272" t="s">
        <v>27</v>
      </c>
      <c r="C837" s="266" t="s">
        <v>44</v>
      </c>
      <c r="D837" s="280">
        <f>D829</f>
        <v>288</v>
      </c>
      <c r="E837" s="274" t="s">
        <v>40</v>
      </c>
      <c r="F837" s="261">
        <v>100000</v>
      </c>
      <c r="G837" s="261">
        <f t="shared" si="51"/>
        <v>28800000</v>
      </c>
      <c r="H837" s="280">
        <f>H829</f>
        <v>288</v>
      </c>
      <c r="I837" s="274" t="s">
        <v>40</v>
      </c>
      <c r="J837" s="261">
        <v>100000</v>
      </c>
      <c r="K837" s="261">
        <f t="shared" si="52"/>
        <v>28800000</v>
      </c>
      <c r="L837" s="280">
        <f>L829</f>
        <v>288</v>
      </c>
      <c r="M837" s="274" t="s">
        <v>40</v>
      </c>
      <c r="N837" s="261">
        <v>100000</v>
      </c>
      <c r="O837" s="261">
        <f t="shared" si="53"/>
        <v>28800000</v>
      </c>
      <c r="P837" s="251">
        <f t="shared" si="50"/>
        <v>0</v>
      </c>
    </row>
    <row r="838" spans="2:16" ht="15.9" hidden="1" x14ac:dyDescent="0.4">
      <c r="B838" s="272" t="s">
        <v>27</v>
      </c>
      <c r="C838" s="266" t="s">
        <v>299</v>
      </c>
      <c r="D838" s="280">
        <f>D829/24</f>
        <v>12</v>
      </c>
      <c r="E838" s="274" t="s">
        <v>51</v>
      </c>
      <c r="F838" s="261">
        <v>600000</v>
      </c>
      <c r="G838" s="261">
        <f t="shared" si="51"/>
        <v>7200000</v>
      </c>
      <c r="H838" s="280">
        <f>H829/24</f>
        <v>12</v>
      </c>
      <c r="I838" s="274" t="s">
        <v>51</v>
      </c>
      <c r="J838" s="261">
        <v>600000</v>
      </c>
      <c r="K838" s="261">
        <f t="shared" si="52"/>
        <v>7200000</v>
      </c>
      <c r="L838" s="280">
        <f>L829/24</f>
        <v>12</v>
      </c>
      <c r="M838" s="274" t="s">
        <v>51</v>
      </c>
      <c r="N838" s="261">
        <v>600000</v>
      </c>
      <c r="O838" s="261">
        <f t="shared" si="53"/>
        <v>7200000</v>
      </c>
      <c r="P838" s="251">
        <f t="shared" si="50"/>
        <v>0</v>
      </c>
    </row>
    <row r="839" spans="2:16" ht="15.9" hidden="1" x14ac:dyDescent="0.4">
      <c r="B839" s="272" t="s">
        <v>27</v>
      </c>
      <c r="C839" s="266" t="s">
        <v>294</v>
      </c>
      <c r="D839" s="280">
        <f>D838</f>
        <v>12</v>
      </c>
      <c r="E839" s="274" t="s">
        <v>51</v>
      </c>
      <c r="F839" s="261">
        <v>500000</v>
      </c>
      <c r="G839" s="261">
        <f t="shared" si="51"/>
        <v>6000000</v>
      </c>
      <c r="H839" s="280">
        <f>H838</f>
        <v>12</v>
      </c>
      <c r="I839" s="274" t="s">
        <v>51</v>
      </c>
      <c r="J839" s="261">
        <v>500000</v>
      </c>
      <c r="K839" s="261">
        <f t="shared" si="52"/>
        <v>6000000</v>
      </c>
      <c r="L839" s="280">
        <f>L838</f>
        <v>12</v>
      </c>
      <c r="M839" s="274" t="s">
        <v>51</v>
      </c>
      <c r="N839" s="261">
        <v>500000</v>
      </c>
      <c r="O839" s="261">
        <f t="shared" si="53"/>
        <v>6000000</v>
      </c>
      <c r="P839" s="251">
        <f t="shared" si="50"/>
        <v>0</v>
      </c>
    </row>
    <row r="840" spans="2:16" ht="15.9" hidden="1" x14ac:dyDescent="0.4">
      <c r="B840" s="272"/>
      <c r="C840" s="266" t="s">
        <v>297</v>
      </c>
      <c r="D840" s="273">
        <v>4032</v>
      </c>
      <c r="E840" s="274" t="s">
        <v>40</v>
      </c>
      <c r="F840" s="261">
        <v>60000</v>
      </c>
      <c r="G840" s="261">
        <f t="shared" si="51"/>
        <v>241920000</v>
      </c>
      <c r="H840" s="273">
        <v>4032</v>
      </c>
      <c r="I840" s="274" t="s">
        <v>40</v>
      </c>
      <c r="J840" s="261">
        <v>60000</v>
      </c>
      <c r="K840" s="261">
        <f t="shared" si="52"/>
        <v>241920000</v>
      </c>
      <c r="L840" s="273">
        <v>4032</v>
      </c>
      <c r="M840" s="274" t="s">
        <v>40</v>
      </c>
      <c r="N840" s="261">
        <v>60000</v>
      </c>
      <c r="O840" s="261">
        <f t="shared" si="53"/>
        <v>241920000</v>
      </c>
      <c r="P840" s="251">
        <f t="shared" si="50"/>
        <v>0</v>
      </c>
    </row>
    <row r="841" spans="2:16" ht="15.9" hidden="1" x14ac:dyDescent="0.4">
      <c r="B841" s="272"/>
      <c r="C841" s="266" t="s">
        <v>298</v>
      </c>
      <c r="D841" s="273">
        <v>1</v>
      </c>
      <c r="E841" s="274" t="s">
        <v>38</v>
      </c>
      <c r="F841" s="261">
        <v>171360000</v>
      </c>
      <c r="G841" s="261">
        <f t="shared" si="51"/>
        <v>171360000</v>
      </c>
      <c r="H841" s="273">
        <v>1</v>
      </c>
      <c r="I841" s="274" t="s">
        <v>38</v>
      </c>
      <c r="J841" s="261">
        <v>171360000</v>
      </c>
      <c r="K841" s="261">
        <f t="shared" si="52"/>
        <v>171360000</v>
      </c>
      <c r="L841" s="273">
        <v>1</v>
      </c>
      <c r="M841" s="274" t="s">
        <v>38</v>
      </c>
      <c r="N841" s="261">
        <v>171360000</v>
      </c>
      <c r="O841" s="261">
        <f t="shared" si="53"/>
        <v>171360000</v>
      </c>
      <c r="P841" s="251">
        <f t="shared" ref="P841:P904" si="54">K841-O841</f>
        <v>0</v>
      </c>
    </row>
    <row r="842" spans="2:16" ht="15.9" hidden="1" x14ac:dyDescent="0.4">
      <c r="B842" s="272"/>
      <c r="C842" s="266" t="s">
        <v>348</v>
      </c>
      <c r="D842" s="280">
        <f>D829</f>
        <v>288</v>
      </c>
      <c r="E842" s="274" t="s">
        <v>40</v>
      </c>
      <c r="F842" s="261">
        <v>100000</v>
      </c>
      <c r="G842" s="261">
        <f t="shared" si="51"/>
        <v>28800000</v>
      </c>
      <c r="H842" s="280">
        <f>H829</f>
        <v>288</v>
      </c>
      <c r="I842" s="274" t="s">
        <v>40</v>
      </c>
      <c r="J842" s="261">
        <v>100000</v>
      </c>
      <c r="K842" s="261">
        <f t="shared" si="52"/>
        <v>28800000</v>
      </c>
      <c r="L842" s="280">
        <f>L829</f>
        <v>288</v>
      </c>
      <c r="M842" s="274" t="s">
        <v>40</v>
      </c>
      <c r="N842" s="261">
        <v>100000</v>
      </c>
      <c r="O842" s="261">
        <f t="shared" si="53"/>
        <v>28800000</v>
      </c>
      <c r="P842" s="251">
        <f t="shared" si="54"/>
        <v>0</v>
      </c>
    </row>
    <row r="843" spans="2:16" ht="15.9" hidden="1" x14ac:dyDescent="0.4">
      <c r="B843" s="262" t="s">
        <v>349</v>
      </c>
      <c r="C843" s="266" t="s">
        <v>350</v>
      </c>
      <c r="D843" s="279">
        <f>D844</f>
        <v>288</v>
      </c>
      <c r="E843" s="267" t="s">
        <v>171</v>
      </c>
      <c r="F843" s="261">
        <v>0</v>
      </c>
      <c r="G843" s="261">
        <f>G844</f>
        <v>1088160000</v>
      </c>
      <c r="H843" s="279">
        <f>H844</f>
        <v>288</v>
      </c>
      <c r="I843" s="267" t="s">
        <v>171</v>
      </c>
      <c r="J843" s="261">
        <v>0</v>
      </c>
      <c r="K843" s="261">
        <f>K844</f>
        <v>1088160000</v>
      </c>
      <c r="L843" s="279">
        <f>L844</f>
        <v>288</v>
      </c>
      <c r="M843" s="267" t="s">
        <v>171</v>
      </c>
      <c r="N843" s="261">
        <v>0</v>
      </c>
      <c r="O843" s="261">
        <f>O844</f>
        <v>1088160000</v>
      </c>
      <c r="P843" s="251">
        <f t="shared" si="54"/>
        <v>0</v>
      </c>
    </row>
    <row r="844" spans="2:16" ht="15.9" hidden="1" x14ac:dyDescent="0.4">
      <c r="B844" s="272" t="s">
        <v>34</v>
      </c>
      <c r="C844" s="266" t="s">
        <v>351</v>
      </c>
      <c r="D844" s="279">
        <v>288</v>
      </c>
      <c r="E844" s="267" t="s">
        <v>171</v>
      </c>
      <c r="F844" s="261">
        <v>0</v>
      </c>
      <c r="G844" s="261">
        <f>G845+G849</f>
        <v>1088160000</v>
      </c>
      <c r="H844" s="279">
        <v>288</v>
      </c>
      <c r="I844" s="267" t="s">
        <v>171</v>
      </c>
      <c r="J844" s="261">
        <v>0</v>
      </c>
      <c r="K844" s="261">
        <f>K845+K849</f>
        <v>1088160000</v>
      </c>
      <c r="L844" s="279">
        <v>288</v>
      </c>
      <c r="M844" s="267" t="s">
        <v>171</v>
      </c>
      <c r="N844" s="261">
        <v>0</v>
      </c>
      <c r="O844" s="261">
        <f>O845+O849</f>
        <v>1088160000</v>
      </c>
      <c r="P844" s="251">
        <f t="shared" si="54"/>
        <v>0</v>
      </c>
    </row>
    <row r="845" spans="2:16" ht="15.9" hidden="1" x14ac:dyDescent="0.4">
      <c r="B845" s="272">
        <v>525111</v>
      </c>
      <c r="C845" s="266" t="s">
        <v>174</v>
      </c>
      <c r="D845" s="273">
        <v>0</v>
      </c>
      <c r="E845" s="274"/>
      <c r="F845" s="266">
        <v>0</v>
      </c>
      <c r="G845" s="261">
        <f>SUM(G846:G848)</f>
        <v>511920000</v>
      </c>
      <c r="H845" s="273">
        <v>0</v>
      </c>
      <c r="I845" s="274"/>
      <c r="J845" s="266">
        <v>0</v>
      </c>
      <c r="K845" s="261">
        <f>SUM(K846:K848)</f>
        <v>511920000</v>
      </c>
      <c r="L845" s="273">
        <v>0</v>
      </c>
      <c r="M845" s="274"/>
      <c r="N845" s="266">
        <v>0</v>
      </c>
      <c r="O845" s="261">
        <f>SUM(O846:O848)</f>
        <v>511920000</v>
      </c>
      <c r="P845" s="251">
        <f t="shared" si="54"/>
        <v>0</v>
      </c>
    </row>
    <row r="846" spans="2:16" ht="15.9" hidden="1" x14ac:dyDescent="0.4">
      <c r="B846" s="272" t="s">
        <v>27</v>
      </c>
      <c r="C846" s="266" t="s">
        <v>46</v>
      </c>
      <c r="D846" s="273">
        <v>552</v>
      </c>
      <c r="E846" s="274" t="s">
        <v>47</v>
      </c>
      <c r="F846" s="261">
        <v>150000</v>
      </c>
      <c r="G846" s="261">
        <f>ROUNDDOWN(D846*F846,-3)</f>
        <v>82800000</v>
      </c>
      <c r="H846" s="273">
        <v>552</v>
      </c>
      <c r="I846" s="274" t="s">
        <v>47</v>
      </c>
      <c r="J846" s="261">
        <v>150000</v>
      </c>
      <c r="K846" s="261">
        <f>ROUNDDOWN(H846*J846,-3)</f>
        <v>82800000</v>
      </c>
      <c r="L846" s="273">
        <v>552</v>
      </c>
      <c r="M846" s="274" t="s">
        <v>47</v>
      </c>
      <c r="N846" s="261">
        <v>150000</v>
      </c>
      <c r="O846" s="261">
        <f>ROUNDDOWN(L846*N846,-3)</f>
        <v>82800000</v>
      </c>
      <c r="P846" s="251">
        <f t="shared" si="54"/>
        <v>0</v>
      </c>
    </row>
    <row r="847" spans="2:16" ht="15.9" hidden="1" x14ac:dyDescent="0.4">
      <c r="B847" s="272" t="s">
        <v>27</v>
      </c>
      <c r="C847" s="266" t="s">
        <v>48</v>
      </c>
      <c r="D847" s="273">
        <v>2736</v>
      </c>
      <c r="E847" s="274" t="s">
        <v>47</v>
      </c>
      <c r="F847" s="261">
        <v>150000</v>
      </c>
      <c r="G847" s="261">
        <f>ROUNDDOWN(D847*F847,-3)</f>
        <v>410400000</v>
      </c>
      <c r="H847" s="273">
        <v>2736</v>
      </c>
      <c r="I847" s="274" t="s">
        <v>47</v>
      </c>
      <c r="J847" s="261">
        <v>150000</v>
      </c>
      <c r="K847" s="261">
        <f>ROUNDDOWN(H847*J847,-3)</f>
        <v>410400000</v>
      </c>
      <c r="L847" s="273">
        <v>2736</v>
      </c>
      <c r="M847" s="274" t="s">
        <v>47</v>
      </c>
      <c r="N847" s="261">
        <v>150000</v>
      </c>
      <c r="O847" s="261">
        <f>ROUNDDOWN(L847*N847,-3)</f>
        <v>410400000</v>
      </c>
      <c r="P847" s="251">
        <f t="shared" si="54"/>
        <v>0</v>
      </c>
    </row>
    <row r="848" spans="2:16" ht="15.9" hidden="1" x14ac:dyDescent="0.4">
      <c r="B848" s="272" t="s">
        <v>27</v>
      </c>
      <c r="C848" s="266" t="s">
        <v>175</v>
      </c>
      <c r="D848" s="273">
        <v>1</v>
      </c>
      <c r="E848" s="274" t="s">
        <v>38</v>
      </c>
      <c r="F848" s="261">
        <v>18720000</v>
      </c>
      <c r="G848" s="261">
        <f>ROUNDDOWN(D848*F848,-3)</f>
        <v>18720000</v>
      </c>
      <c r="H848" s="273">
        <v>1</v>
      </c>
      <c r="I848" s="274" t="s">
        <v>38</v>
      </c>
      <c r="J848" s="261">
        <v>18720000</v>
      </c>
      <c r="K848" s="261">
        <f>ROUNDDOWN(H848*J848,-3)</f>
        <v>18720000</v>
      </c>
      <c r="L848" s="273">
        <v>1</v>
      </c>
      <c r="M848" s="274" t="s">
        <v>38</v>
      </c>
      <c r="N848" s="261">
        <v>18720000</v>
      </c>
      <c r="O848" s="261">
        <f>ROUNDDOWN(L848*N848,-3)</f>
        <v>18720000</v>
      </c>
      <c r="P848" s="251">
        <f t="shared" si="54"/>
        <v>0</v>
      </c>
    </row>
    <row r="849" spans="2:16" ht="15.9" hidden="1" x14ac:dyDescent="0.4">
      <c r="B849" s="272">
        <v>525112</v>
      </c>
      <c r="C849" s="266" t="s">
        <v>97</v>
      </c>
      <c r="D849" s="273">
        <v>0</v>
      </c>
      <c r="E849" s="274"/>
      <c r="F849" s="266">
        <v>0</v>
      </c>
      <c r="G849" s="261">
        <f>SUM(G850:G857)</f>
        <v>576240000</v>
      </c>
      <c r="H849" s="273">
        <v>0</v>
      </c>
      <c r="I849" s="274"/>
      <c r="J849" s="266">
        <v>0</v>
      </c>
      <c r="K849" s="261">
        <f>SUM(K850:K857)</f>
        <v>576240000</v>
      </c>
      <c r="L849" s="273">
        <v>0</v>
      </c>
      <c r="M849" s="274"/>
      <c r="N849" s="266">
        <v>0</v>
      </c>
      <c r="O849" s="261">
        <f>SUM(O850:O857)</f>
        <v>576240000</v>
      </c>
      <c r="P849" s="251">
        <f t="shared" si="54"/>
        <v>0</v>
      </c>
    </row>
    <row r="850" spans="2:16" ht="15.9" hidden="1" x14ac:dyDescent="0.4">
      <c r="B850" s="272" t="s">
        <v>27</v>
      </c>
      <c r="C850" s="266" t="s">
        <v>295</v>
      </c>
      <c r="D850" s="273">
        <v>1</v>
      </c>
      <c r="E850" s="274" t="s">
        <v>38</v>
      </c>
      <c r="F850" s="261">
        <v>7200000</v>
      </c>
      <c r="G850" s="261">
        <f t="shared" ref="G850:G857" si="55">ROUNDDOWN(D850*F850,-3)</f>
        <v>7200000</v>
      </c>
      <c r="H850" s="273">
        <v>1</v>
      </c>
      <c r="I850" s="274" t="s">
        <v>38</v>
      </c>
      <c r="J850" s="261">
        <v>7200000</v>
      </c>
      <c r="K850" s="261">
        <f t="shared" ref="K850:K857" si="56">ROUNDDOWN(H850*J850,-3)</f>
        <v>7200000</v>
      </c>
      <c r="L850" s="273">
        <v>1</v>
      </c>
      <c r="M850" s="274" t="s">
        <v>38</v>
      </c>
      <c r="N850" s="261">
        <v>7200000</v>
      </c>
      <c r="O850" s="261">
        <f t="shared" ref="O850:O857" si="57">ROUNDDOWN(L850*N850,-3)</f>
        <v>7200000</v>
      </c>
      <c r="P850" s="251">
        <f t="shared" si="54"/>
        <v>0</v>
      </c>
    </row>
    <row r="851" spans="2:16" ht="15.9" hidden="1" x14ac:dyDescent="0.4">
      <c r="B851" s="272" t="s">
        <v>27</v>
      </c>
      <c r="C851" s="266" t="s">
        <v>296</v>
      </c>
      <c r="D851" s="280">
        <f>D844</f>
        <v>288</v>
      </c>
      <c r="E851" s="274" t="s">
        <v>231</v>
      </c>
      <c r="F851" s="261">
        <v>75000</v>
      </c>
      <c r="G851" s="261">
        <f t="shared" si="55"/>
        <v>21600000</v>
      </c>
      <c r="H851" s="280">
        <f>H844</f>
        <v>288</v>
      </c>
      <c r="I851" s="274" t="s">
        <v>231</v>
      </c>
      <c r="J851" s="261">
        <v>75000</v>
      </c>
      <c r="K851" s="261">
        <f t="shared" si="56"/>
        <v>21600000</v>
      </c>
      <c r="L851" s="280">
        <f>L844</f>
        <v>288</v>
      </c>
      <c r="M851" s="274" t="s">
        <v>231</v>
      </c>
      <c r="N851" s="261">
        <v>75000</v>
      </c>
      <c r="O851" s="261">
        <f t="shared" si="57"/>
        <v>21600000</v>
      </c>
      <c r="P851" s="251">
        <f t="shared" si="54"/>
        <v>0</v>
      </c>
    </row>
    <row r="852" spans="2:16" ht="15.9" hidden="1" x14ac:dyDescent="0.4">
      <c r="B852" s="272" t="s">
        <v>27</v>
      </c>
      <c r="C852" s="266" t="s">
        <v>44</v>
      </c>
      <c r="D852" s="280">
        <f>D844</f>
        <v>288</v>
      </c>
      <c r="E852" s="274" t="s">
        <v>40</v>
      </c>
      <c r="F852" s="261">
        <v>100000</v>
      </c>
      <c r="G852" s="261">
        <f t="shared" si="55"/>
        <v>28800000</v>
      </c>
      <c r="H852" s="280">
        <f>H844</f>
        <v>288</v>
      </c>
      <c r="I852" s="274" t="s">
        <v>40</v>
      </c>
      <c r="J852" s="261">
        <v>100000</v>
      </c>
      <c r="K852" s="261">
        <f t="shared" si="56"/>
        <v>28800000</v>
      </c>
      <c r="L852" s="280">
        <f>L844</f>
        <v>288</v>
      </c>
      <c r="M852" s="274" t="s">
        <v>40</v>
      </c>
      <c r="N852" s="261">
        <v>100000</v>
      </c>
      <c r="O852" s="261">
        <f t="shared" si="57"/>
        <v>28800000</v>
      </c>
      <c r="P852" s="251">
        <f t="shared" si="54"/>
        <v>0</v>
      </c>
    </row>
    <row r="853" spans="2:16" ht="15.9" hidden="1" x14ac:dyDescent="0.4">
      <c r="B853" s="272" t="s">
        <v>27</v>
      </c>
      <c r="C853" s="266" t="s">
        <v>299</v>
      </c>
      <c r="D853" s="280">
        <f>D844/24</f>
        <v>12</v>
      </c>
      <c r="E853" s="274" t="s">
        <v>51</v>
      </c>
      <c r="F853" s="261">
        <v>600000</v>
      </c>
      <c r="G853" s="261">
        <f t="shared" si="55"/>
        <v>7200000</v>
      </c>
      <c r="H853" s="280">
        <f>H844/24</f>
        <v>12</v>
      </c>
      <c r="I853" s="274" t="s">
        <v>51</v>
      </c>
      <c r="J853" s="261">
        <v>600000</v>
      </c>
      <c r="K853" s="261">
        <f t="shared" si="56"/>
        <v>7200000</v>
      </c>
      <c r="L853" s="280">
        <f>L844/24</f>
        <v>12</v>
      </c>
      <c r="M853" s="274" t="s">
        <v>51</v>
      </c>
      <c r="N853" s="261">
        <v>600000</v>
      </c>
      <c r="O853" s="261">
        <f t="shared" si="57"/>
        <v>7200000</v>
      </c>
      <c r="P853" s="251">
        <f t="shared" si="54"/>
        <v>0</v>
      </c>
    </row>
    <row r="854" spans="2:16" ht="15.9" hidden="1" x14ac:dyDescent="0.4">
      <c r="B854" s="272"/>
      <c r="C854" s="266" t="s">
        <v>297</v>
      </c>
      <c r="D854" s="273">
        <v>4608</v>
      </c>
      <c r="E854" s="274" t="s">
        <v>40</v>
      </c>
      <c r="F854" s="261">
        <v>60000</v>
      </c>
      <c r="G854" s="261">
        <f t="shared" si="55"/>
        <v>276480000</v>
      </c>
      <c r="H854" s="273">
        <v>4608</v>
      </c>
      <c r="I854" s="274" t="s">
        <v>40</v>
      </c>
      <c r="J854" s="261">
        <v>60000</v>
      </c>
      <c r="K854" s="261">
        <f t="shared" si="56"/>
        <v>276480000</v>
      </c>
      <c r="L854" s="273">
        <v>4608</v>
      </c>
      <c r="M854" s="274" t="s">
        <v>40</v>
      </c>
      <c r="N854" s="261">
        <v>60000</v>
      </c>
      <c r="O854" s="261">
        <f t="shared" si="57"/>
        <v>276480000</v>
      </c>
      <c r="P854" s="251">
        <f t="shared" si="54"/>
        <v>0</v>
      </c>
    </row>
    <row r="855" spans="2:16" ht="15.9" hidden="1" x14ac:dyDescent="0.4">
      <c r="B855" s="272" t="s">
        <v>27</v>
      </c>
      <c r="C855" s="266" t="s">
        <v>298</v>
      </c>
      <c r="D855" s="273">
        <v>1</v>
      </c>
      <c r="E855" s="274" t="s">
        <v>38</v>
      </c>
      <c r="F855" s="261">
        <v>200160000</v>
      </c>
      <c r="G855" s="261">
        <f t="shared" si="55"/>
        <v>200160000</v>
      </c>
      <c r="H855" s="273">
        <v>1</v>
      </c>
      <c r="I855" s="274" t="s">
        <v>38</v>
      </c>
      <c r="J855" s="261">
        <v>200160000</v>
      </c>
      <c r="K855" s="261">
        <f t="shared" si="56"/>
        <v>200160000</v>
      </c>
      <c r="L855" s="273">
        <v>1</v>
      </c>
      <c r="M855" s="274" t="s">
        <v>38</v>
      </c>
      <c r="N855" s="261">
        <v>200160000</v>
      </c>
      <c r="O855" s="261">
        <f t="shared" si="57"/>
        <v>200160000</v>
      </c>
      <c r="P855" s="251">
        <f t="shared" si="54"/>
        <v>0</v>
      </c>
    </row>
    <row r="856" spans="2:16" ht="15.9" hidden="1" x14ac:dyDescent="0.4">
      <c r="B856" s="272" t="s">
        <v>27</v>
      </c>
      <c r="C856" s="266" t="s">
        <v>348</v>
      </c>
      <c r="D856" s="280">
        <f>D844</f>
        <v>288</v>
      </c>
      <c r="E856" s="274" t="s">
        <v>40</v>
      </c>
      <c r="F856" s="261">
        <v>100000</v>
      </c>
      <c r="G856" s="261">
        <f t="shared" si="55"/>
        <v>28800000</v>
      </c>
      <c r="H856" s="280">
        <f>H844</f>
        <v>288</v>
      </c>
      <c r="I856" s="274" t="s">
        <v>40</v>
      </c>
      <c r="J856" s="261">
        <v>100000</v>
      </c>
      <c r="K856" s="261">
        <f t="shared" si="56"/>
        <v>28800000</v>
      </c>
      <c r="L856" s="280">
        <f>L844</f>
        <v>288</v>
      </c>
      <c r="M856" s="274" t="s">
        <v>40</v>
      </c>
      <c r="N856" s="261">
        <v>100000</v>
      </c>
      <c r="O856" s="261">
        <f t="shared" si="57"/>
        <v>28800000</v>
      </c>
      <c r="P856" s="251">
        <f t="shared" si="54"/>
        <v>0</v>
      </c>
    </row>
    <row r="857" spans="2:16" ht="15.9" hidden="1" x14ac:dyDescent="0.4">
      <c r="B857" s="272" t="s">
        <v>27</v>
      </c>
      <c r="C857" s="266" t="s">
        <v>294</v>
      </c>
      <c r="D857" s="280">
        <f>D844/24</f>
        <v>12</v>
      </c>
      <c r="E857" s="274" t="s">
        <v>51</v>
      </c>
      <c r="F857" s="261">
        <v>500000</v>
      </c>
      <c r="G857" s="261">
        <f t="shared" si="55"/>
        <v>6000000</v>
      </c>
      <c r="H857" s="280">
        <f>H844/24</f>
        <v>12</v>
      </c>
      <c r="I857" s="274" t="s">
        <v>51</v>
      </c>
      <c r="J857" s="261">
        <v>500000</v>
      </c>
      <c r="K857" s="261">
        <f t="shared" si="56"/>
        <v>6000000</v>
      </c>
      <c r="L857" s="280">
        <f>L844/24</f>
        <v>12</v>
      </c>
      <c r="M857" s="274" t="s">
        <v>51</v>
      </c>
      <c r="N857" s="261">
        <v>500000</v>
      </c>
      <c r="O857" s="261">
        <f t="shared" si="57"/>
        <v>6000000</v>
      </c>
      <c r="P857" s="251">
        <f t="shared" si="54"/>
        <v>0</v>
      </c>
    </row>
    <row r="858" spans="2:16" ht="15.9" hidden="1" x14ac:dyDescent="0.4">
      <c r="B858" s="272"/>
      <c r="C858" s="266"/>
      <c r="D858" s="280"/>
      <c r="E858" s="274"/>
      <c r="F858" s="261"/>
      <c r="G858" s="261"/>
      <c r="H858" s="280"/>
      <c r="I858" s="274"/>
      <c r="J858" s="261"/>
      <c r="K858" s="261"/>
      <c r="L858" s="280"/>
      <c r="M858" s="274"/>
      <c r="N858" s="261"/>
      <c r="O858" s="261"/>
      <c r="P858" s="251">
        <f t="shared" si="54"/>
        <v>0</v>
      </c>
    </row>
    <row r="859" spans="2:16" ht="15.9" hidden="1" x14ac:dyDescent="0.4">
      <c r="B859" s="262" t="s">
        <v>352</v>
      </c>
      <c r="C859" s="266" t="s">
        <v>353</v>
      </c>
      <c r="D859" s="279">
        <f>D860</f>
        <v>288</v>
      </c>
      <c r="E859" s="267" t="s">
        <v>171</v>
      </c>
      <c r="F859" s="261">
        <v>0</v>
      </c>
      <c r="G859" s="261">
        <f>G860</f>
        <v>786360000</v>
      </c>
      <c r="H859" s="279">
        <f>H860</f>
        <v>288</v>
      </c>
      <c r="I859" s="267" t="s">
        <v>171</v>
      </c>
      <c r="J859" s="261">
        <v>0</v>
      </c>
      <c r="K859" s="261">
        <f>K860</f>
        <v>786360000</v>
      </c>
      <c r="L859" s="279">
        <f>L860</f>
        <v>288</v>
      </c>
      <c r="M859" s="267" t="s">
        <v>171</v>
      </c>
      <c r="N859" s="261">
        <v>0</v>
      </c>
      <c r="O859" s="261">
        <f>O860</f>
        <v>786360000</v>
      </c>
      <c r="P859" s="251">
        <f t="shared" si="54"/>
        <v>0</v>
      </c>
    </row>
    <row r="860" spans="2:16" ht="15.9" hidden="1" x14ac:dyDescent="0.4">
      <c r="B860" s="272" t="s">
        <v>34</v>
      </c>
      <c r="C860" s="266" t="s">
        <v>354</v>
      </c>
      <c r="D860" s="279">
        <v>288</v>
      </c>
      <c r="E860" s="267" t="s">
        <v>171</v>
      </c>
      <c r="F860" s="261">
        <v>0</v>
      </c>
      <c r="G860" s="261">
        <f>G861+G865</f>
        <v>786360000</v>
      </c>
      <c r="H860" s="279">
        <v>288</v>
      </c>
      <c r="I860" s="267" t="s">
        <v>171</v>
      </c>
      <c r="J860" s="261">
        <v>0</v>
      </c>
      <c r="K860" s="261">
        <f>K861+K865</f>
        <v>786360000</v>
      </c>
      <c r="L860" s="279">
        <v>288</v>
      </c>
      <c r="M860" s="267" t="s">
        <v>171</v>
      </c>
      <c r="N860" s="261">
        <v>0</v>
      </c>
      <c r="O860" s="261">
        <f>O861+O865</f>
        <v>786360000</v>
      </c>
      <c r="P860" s="251">
        <f t="shared" si="54"/>
        <v>0</v>
      </c>
    </row>
    <row r="861" spans="2:16" ht="15.9" hidden="1" x14ac:dyDescent="0.4">
      <c r="B861" s="272">
        <v>525111</v>
      </c>
      <c r="C861" s="266" t="s">
        <v>174</v>
      </c>
      <c r="D861" s="273">
        <v>0</v>
      </c>
      <c r="E861" s="274"/>
      <c r="F861" s="266">
        <v>0</v>
      </c>
      <c r="G861" s="261">
        <f>SUM(G862:G864)</f>
        <v>360120000</v>
      </c>
      <c r="H861" s="273">
        <v>0</v>
      </c>
      <c r="I861" s="274"/>
      <c r="J861" s="266">
        <v>0</v>
      </c>
      <c r="K861" s="261">
        <f>SUM(K862:K864)</f>
        <v>360120000</v>
      </c>
      <c r="L861" s="273">
        <v>0</v>
      </c>
      <c r="M861" s="274"/>
      <c r="N861" s="266">
        <v>0</v>
      </c>
      <c r="O861" s="261">
        <f>SUM(O862:O864)</f>
        <v>360120000</v>
      </c>
      <c r="P861" s="251">
        <f t="shared" si="54"/>
        <v>0</v>
      </c>
    </row>
    <row r="862" spans="2:16" ht="15.9" hidden="1" x14ac:dyDescent="0.4">
      <c r="B862" s="272" t="s">
        <v>27</v>
      </c>
      <c r="C862" s="266" t="s">
        <v>46</v>
      </c>
      <c r="D862" s="273">
        <v>648</v>
      </c>
      <c r="E862" s="274" t="s">
        <v>47</v>
      </c>
      <c r="F862" s="261">
        <v>145000</v>
      </c>
      <c r="G862" s="261">
        <f>ROUNDDOWN(D862*F862,-3)</f>
        <v>93960000</v>
      </c>
      <c r="H862" s="273">
        <v>648</v>
      </c>
      <c r="I862" s="274" t="s">
        <v>47</v>
      </c>
      <c r="J862" s="261">
        <v>145000</v>
      </c>
      <c r="K862" s="261">
        <f>ROUNDDOWN(H862*J862,-3)</f>
        <v>93960000</v>
      </c>
      <c r="L862" s="273">
        <v>648</v>
      </c>
      <c r="M862" s="274" t="s">
        <v>47</v>
      </c>
      <c r="N862" s="261">
        <v>145000</v>
      </c>
      <c r="O862" s="261">
        <f>ROUNDDOWN(L862*N862,-3)</f>
        <v>93960000</v>
      </c>
      <c r="P862" s="251">
        <f t="shared" si="54"/>
        <v>0</v>
      </c>
    </row>
    <row r="863" spans="2:16" ht="15.9" hidden="1" x14ac:dyDescent="0.4">
      <c r="B863" s="272" t="s">
        <v>27</v>
      </c>
      <c r="C863" s="266" t="s">
        <v>48</v>
      </c>
      <c r="D863" s="273">
        <v>1584</v>
      </c>
      <c r="E863" s="274" t="s">
        <v>47</v>
      </c>
      <c r="F863" s="261">
        <v>145000</v>
      </c>
      <c r="G863" s="261">
        <f>ROUNDDOWN(D863*F863,-3)</f>
        <v>229680000</v>
      </c>
      <c r="H863" s="273">
        <v>1584</v>
      </c>
      <c r="I863" s="274" t="s">
        <v>47</v>
      </c>
      <c r="J863" s="261">
        <v>145000</v>
      </c>
      <c r="K863" s="261">
        <f>ROUNDDOWN(H863*J863,-3)</f>
        <v>229680000</v>
      </c>
      <c r="L863" s="273">
        <v>1584</v>
      </c>
      <c r="M863" s="274" t="s">
        <v>47</v>
      </c>
      <c r="N863" s="261">
        <v>145000</v>
      </c>
      <c r="O863" s="261">
        <f>ROUNDDOWN(L863*N863,-3)</f>
        <v>229680000</v>
      </c>
      <c r="P863" s="251">
        <f t="shared" si="54"/>
        <v>0</v>
      </c>
    </row>
    <row r="864" spans="2:16" ht="15.9" hidden="1" x14ac:dyDescent="0.4">
      <c r="B864" s="272" t="s">
        <v>27</v>
      </c>
      <c r="C864" s="266" t="s">
        <v>175</v>
      </c>
      <c r="D864" s="273">
        <v>1</v>
      </c>
      <c r="E864" s="274" t="s">
        <v>38</v>
      </c>
      <c r="F864" s="261">
        <v>36480000</v>
      </c>
      <c r="G864" s="261">
        <f>ROUNDDOWN(D864*F864,-3)</f>
        <v>36480000</v>
      </c>
      <c r="H864" s="273">
        <v>1</v>
      </c>
      <c r="I864" s="274" t="s">
        <v>38</v>
      </c>
      <c r="J864" s="261">
        <v>36480000</v>
      </c>
      <c r="K864" s="261">
        <f>ROUNDDOWN(H864*J864,-3)</f>
        <v>36480000</v>
      </c>
      <c r="L864" s="273">
        <v>1</v>
      </c>
      <c r="M864" s="274" t="s">
        <v>38</v>
      </c>
      <c r="N864" s="261">
        <v>36480000</v>
      </c>
      <c r="O864" s="261">
        <f>ROUNDDOWN(L864*N864,-3)</f>
        <v>36480000</v>
      </c>
      <c r="P864" s="251">
        <f t="shared" si="54"/>
        <v>0</v>
      </c>
    </row>
    <row r="865" spans="2:16" ht="15.9" hidden="1" x14ac:dyDescent="0.4">
      <c r="B865" s="272">
        <v>525112</v>
      </c>
      <c r="C865" s="266" t="s">
        <v>97</v>
      </c>
      <c r="D865" s="273">
        <v>0</v>
      </c>
      <c r="E865" s="274"/>
      <c r="F865" s="266">
        <v>0</v>
      </c>
      <c r="G865" s="261">
        <f>SUM(G866:G872)</f>
        <v>426240000</v>
      </c>
      <c r="H865" s="273">
        <v>0</v>
      </c>
      <c r="I865" s="274"/>
      <c r="J865" s="266">
        <v>0</v>
      </c>
      <c r="K865" s="261">
        <f>SUM(K866:K872)</f>
        <v>426240000</v>
      </c>
      <c r="L865" s="273">
        <v>0</v>
      </c>
      <c r="M865" s="274"/>
      <c r="N865" s="266">
        <v>0</v>
      </c>
      <c r="O865" s="261">
        <f>SUM(O866:O872)</f>
        <v>426240000</v>
      </c>
      <c r="P865" s="251">
        <f t="shared" si="54"/>
        <v>0</v>
      </c>
    </row>
    <row r="866" spans="2:16" ht="15.9" hidden="1" x14ac:dyDescent="0.4">
      <c r="B866" s="272" t="s">
        <v>27</v>
      </c>
      <c r="C866" s="266" t="s">
        <v>295</v>
      </c>
      <c r="D866" s="273">
        <v>1</v>
      </c>
      <c r="E866" s="274" t="s">
        <v>38</v>
      </c>
      <c r="F866" s="261">
        <v>7200000</v>
      </c>
      <c r="G866" s="261">
        <f t="shared" ref="G866:G872" si="58">ROUNDDOWN(D866*F866,-3)</f>
        <v>7200000</v>
      </c>
      <c r="H866" s="273">
        <v>1</v>
      </c>
      <c r="I866" s="274" t="s">
        <v>38</v>
      </c>
      <c r="J866" s="261">
        <v>7200000</v>
      </c>
      <c r="K866" s="261">
        <f t="shared" ref="K866:K872" si="59">ROUNDDOWN(H866*J866,-3)</f>
        <v>7200000</v>
      </c>
      <c r="L866" s="273">
        <v>1</v>
      </c>
      <c r="M866" s="274" t="s">
        <v>38</v>
      </c>
      <c r="N866" s="261">
        <v>7200000</v>
      </c>
      <c r="O866" s="261">
        <f t="shared" ref="O866:O872" si="60">ROUNDDOWN(L866*N866,-3)</f>
        <v>7200000</v>
      </c>
      <c r="P866" s="251">
        <f t="shared" si="54"/>
        <v>0</v>
      </c>
    </row>
    <row r="867" spans="2:16" ht="15.9" hidden="1" x14ac:dyDescent="0.4">
      <c r="B867" s="272" t="s">
        <v>27</v>
      </c>
      <c r="C867" s="266" t="s">
        <v>296</v>
      </c>
      <c r="D867" s="280">
        <f>D860</f>
        <v>288</v>
      </c>
      <c r="E867" s="274" t="s">
        <v>231</v>
      </c>
      <c r="F867" s="261">
        <v>75000</v>
      </c>
      <c r="G867" s="261">
        <f t="shared" si="58"/>
        <v>21600000</v>
      </c>
      <c r="H867" s="280">
        <f>H860</f>
        <v>288</v>
      </c>
      <c r="I867" s="274" t="s">
        <v>231</v>
      </c>
      <c r="J867" s="261">
        <v>75000</v>
      </c>
      <c r="K867" s="261">
        <f t="shared" si="59"/>
        <v>21600000</v>
      </c>
      <c r="L867" s="280">
        <f>L860</f>
        <v>288</v>
      </c>
      <c r="M867" s="274" t="s">
        <v>231</v>
      </c>
      <c r="N867" s="261">
        <v>75000</v>
      </c>
      <c r="O867" s="261">
        <f t="shared" si="60"/>
        <v>21600000</v>
      </c>
      <c r="P867" s="251">
        <f t="shared" si="54"/>
        <v>0</v>
      </c>
    </row>
    <row r="868" spans="2:16" ht="15.9" hidden="1" x14ac:dyDescent="0.4">
      <c r="B868" s="272" t="s">
        <v>27</v>
      </c>
      <c r="C868" s="266" t="s">
        <v>44</v>
      </c>
      <c r="D868" s="280">
        <f>D860</f>
        <v>288</v>
      </c>
      <c r="E868" s="274" t="s">
        <v>40</v>
      </c>
      <c r="F868" s="261">
        <v>100000</v>
      </c>
      <c r="G868" s="261">
        <f t="shared" si="58"/>
        <v>28800000</v>
      </c>
      <c r="H868" s="280">
        <f>H860</f>
        <v>288</v>
      </c>
      <c r="I868" s="274" t="s">
        <v>40</v>
      </c>
      <c r="J868" s="261">
        <v>100000</v>
      </c>
      <c r="K868" s="261">
        <f t="shared" si="59"/>
        <v>28800000</v>
      </c>
      <c r="L868" s="280">
        <f>L860</f>
        <v>288</v>
      </c>
      <c r="M868" s="274" t="s">
        <v>40</v>
      </c>
      <c r="N868" s="261">
        <v>100000</v>
      </c>
      <c r="O868" s="261">
        <f t="shared" si="60"/>
        <v>28800000</v>
      </c>
      <c r="P868" s="251">
        <f t="shared" si="54"/>
        <v>0</v>
      </c>
    </row>
    <row r="869" spans="2:16" ht="15.9" hidden="1" x14ac:dyDescent="0.4">
      <c r="B869" s="272" t="s">
        <v>27</v>
      </c>
      <c r="C869" s="266" t="s">
        <v>299</v>
      </c>
      <c r="D869" s="280">
        <f>D860/24</f>
        <v>12</v>
      </c>
      <c r="E869" s="274" t="s">
        <v>355</v>
      </c>
      <c r="F869" s="261">
        <v>600000</v>
      </c>
      <c r="G869" s="261">
        <f t="shared" si="58"/>
        <v>7200000</v>
      </c>
      <c r="H869" s="280">
        <f>H860/24</f>
        <v>12</v>
      </c>
      <c r="I869" s="274" t="s">
        <v>355</v>
      </c>
      <c r="J869" s="261">
        <v>600000</v>
      </c>
      <c r="K869" s="261">
        <f t="shared" si="59"/>
        <v>7200000</v>
      </c>
      <c r="L869" s="280">
        <f>L860/24</f>
        <v>12</v>
      </c>
      <c r="M869" s="274" t="s">
        <v>355</v>
      </c>
      <c r="N869" s="261">
        <v>600000</v>
      </c>
      <c r="O869" s="261">
        <f t="shared" si="60"/>
        <v>7200000</v>
      </c>
      <c r="P869" s="251">
        <f t="shared" si="54"/>
        <v>0</v>
      </c>
    </row>
    <row r="870" spans="2:16" ht="15.9" hidden="1" x14ac:dyDescent="0.4">
      <c r="B870" s="272" t="s">
        <v>27</v>
      </c>
      <c r="C870" s="266" t="s">
        <v>297</v>
      </c>
      <c r="D870" s="273">
        <v>3456</v>
      </c>
      <c r="E870" s="274" t="s">
        <v>40</v>
      </c>
      <c r="F870" s="261">
        <v>50000</v>
      </c>
      <c r="G870" s="261">
        <f t="shared" si="58"/>
        <v>172800000</v>
      </c>
      <c r="H870" s="273">
        <v>3456</v>
      </c>
      <c r="I870" s="274" t="s">
        <v>40</v>
      </c>
      <c r="J870" s="261">
        <v>50000</v>
      </c>
      <c r="K870" s="261">
        <f t="shared" si="59"/>
        <v>172800000</v>
      </c>
      <c r="L870" s="273">
        <v>3456</v>
      </c>
      <c r="M870" s="274" t="s">
        <v>40</v>
      </c>
      <c r="N870" s="261">
        <v>50000</v>
      </c>
      <c r="O870" s="261">
        <f t="shared" si="60"/>
        <v>172800000</v>
      </c>
      <c r="P870" s="251">
        <f t="shared" si="54"/>
        <v>0</v>
      </c>
    </row>
    <row r="871" spans="2:16" ht="15.9" hidden="1" x14ac:dyDescent="0.4">
      <c r="B871" s="272"/>
      <c r="C871" s="266" t="s">
        <v>298</v>
      </c>
      <c r="D871" s="273">
        <v>1</v>
      </c>
      <c r="E871" s="274" t="s">
        <v>38</v>
      </c>
      <c r="F871" s="261">
        <v>165600000</v>
      </c>
      <c r="G871" s="261">
        <f t="shared" si="58"/>
        <v>165600000</v>
      </c>
      <c r="H871" s="273">
        <v>1</v>
      </c>
      <c r="I871" s="274" t="s">
        <v>38</v>
      </c>
      <c r="J871" s="261">
        <v>165600000</v>
      </c>
      <c r="K871" s="261">
        <f t="shared" si="59"/>
        <v>165600000</v>
      </c>
      <c r="L871" s="273">
        <v>1</v>
      </c>
      <c r="M871" s="274" t="s">
        <v>38</v>
      </c>
      <c r="N871" s="261">
        <v>165600000</v>
      </c>
      <c r="O871" s="261">
        <f t="shared" si="60"/>
        <v>165600000</v>
      </c>
      <c r="P871" s="251">
        <f t="shared" si="54"/>
        <v>0</v>
      </c>
    </row>
    <row r="872" spans="2:16" ht="15.9" hidden="1" x14ac:dyDescent="0.4">
      <c r="B872" s="272" t="s">
        <v>27</v>
      </c>
      <c r="C872" s="266" t="s">
        <v>294</v>
      </c>
      <c r="D872" s="280">
        <f>D860/24</f>
        <v>12</v>
      </c>
      <c r="E872" s="274" t="s">
        <v>51</v>
      </c>
      <c r="F872" s="261">
        <v>1920000</v>
      </c>
      <c r="G872" s="261">
        <f t="shared" si="58"/>
        <v>23040000</v>
      </c>
      <c r="H872" s="280">
        <f>H860/24</f>
        <v>12</v>
      </c>
      <c r="I872" s="274" t="s">
        <v>51</v>
      </c>
      <c r="J872" s="261">
        <v>1920000</v>
      </c>
      <c r="K872" s="261">
        <f t="shared" si="59"/>
        <v>23040000</v>
      </c>
      <c r="L872" s="280">
        <f>L860/24</f>
        <v>12</v>
      </c>
      <c r="M872" s="274" t="s">
        <v>51</v>
      </c>
      <c r="N872" s="261">
        <v>1920000</v>
      </c>
      <c r="O872" s="261">
        <f t="shared" si="60"/>
        <v>23040000</v>
      </c>
      <c r="P872" s="251">
        <f t="shared" si="54"/>
        <v>0</v>
      </c>
    </row>
    <row r="873" spans="2:16" ht="15.9" hidden="1" x14ac:dyDescent="0.4">
      <c r="B873" s="262" t="s">
        <v>356</v>
      </c>
      <c r="C873" s="266" t="s">
        <v>357</v>
      </c>
      <c r="D873" s="279">
        <f>D874</f>
        <v>144</v>
      </c>
      <c r="E873" s="267" t="s">
        <v>171</v>
      </c>
      <c r="F873" s="261">
        <v>0</v>
      </c>
      <c r="G873" s="261">
        <f>G874</f>
        <v>361050000</v>
      </c>
      <c r="H873" s="279">
        <f>H874</f>
        <v>144</v>
      </c>
      <c r="I873" s="267" t="s">
        <v>171</v>
      </c>
      <c r="J873" s="261">
        <v>0</v>
      </c>
      <c r="K873" s="261">
        <f>K874</f>
        <v>361050000</v>
      </c>
      <c r="L873" s="279">
        <f>L874</f>
        <v>144</v>
      </c>
      <c r="M873" s="267" t="s">
        <v>171</v>
      </c>
      <c r="N873" s="261">
        <v>0</v>
      </c>
      <c r="O873" s="261">
        <f>O874</f>
        <v>361050000</v>
      </c>
      <c r="P873" s="251">
        <f t="shared" si="54"/>
        <v>0</v>
      </c>
    </row>
    <row r="874" spans="2:16" ht="15.9" hidden="1" x14ac:dyDescent="0.4">
      <c r="B874" s="272" t="s">
        <v>34</v>
      </c>
      <c r="C874" s="266" t="s">
        <v>358</v>
      </c>
      <c r="D874" s="279">
        <v>144</v>
      </c>
      <c r="E874" s="267" t="s">
        <v>171</v>
      </c>
      <c r="F874" s="261">
        <v>0</v>
      </c>
      <c r="G874" s="261">
        <f>G875+G879</f>
        <v>361050000</v>
      </c>
      <c r="H874" s="279">
        <v>144</v>
      </c>
      <c r="I874" s="267" t="s">
        <v>171</v>
      </c>
      <c r="J874" s="261">
        <v>0</v>
      </c>
      <c r="K874" s="261">
        <f>K875+K879</f>
        <v>361050000</v>
      </c>
      <c r="L874" s="279">
        <v>144</v>
      </c>
      <c r="M874" s="267" t="s">
        <v>171</v>
      </c>
      <c r="N874" s="261">
        <v>0</v>
      </c>
      <c r="O874" s="261">
        <f>O875+O879</f>
        <v>361050000</v>
      </c>
      <c r="P874" s="251">
        <f t="shared" si="54"/>
        <v>0</v>
      </c>
    </row>
    <row r="875" spans="2:16" ht="15.9" hidden="1" x14ac:dyDescent="0.4">
      <c r="B875" s="272">
        <v>525111</v>
      </c>
      <c r="C875" s="266" t="s">
        <v>174</v>
      </c>
      <c r="D875" s="273">
        <v>0</v>
      </c>
      <c r="E875" s="274"/>
      <c r="F875" s="266">
        <v>0</v>
      </c>
      <c r="G875" s="261">
        <f>SUM(G876:G878)</f>
        <v>174030000</v>
      </c>
      <c r="H875" s="273">
        <v>0</v>
      </c>
      <c r="I875" s="274"/>
      <c r="J875" s="266">
        <v>0</v>
      </c>
      <c r="K875" s="261">
        <f>SUM(K876:K878)</f>
        <v>174030000</v>
      </c>
      <c r="L875" s="273">
        <v>0</v>
      </c>
      <c r="M875" s="274"/>
      <c r="N875" s="266">
        <v>0</v>
      </c>
      <c r="O875" s="261">
        <f>SUM(O876:O878)</f>
        <v>174030000</v>
      </c>
      <c r="P875" s="251">
        <f t="shared" si="54"/>
        <v>0</v>
      </c>
    </row>
    <row r="876" spans="2:16" ht="15.9" hidden="1" x14ac:dyDescent="0.4">
      <c r="B876" s="272" t="s">
        <v>27</v>
      </c>
      <c r="C876" s="266" t="s">
        <v>46</v>
      </c>
      <c r="D876" s="273">
        <v>318</v>
      </c>
      <c r="E876" s="274" t="s">
        <v>47</v>
      </c>
      <c r="F876" s="261">
        <v>145000</v>
      </c>
      <c r="G876" s="261">
        <f>ROUNDDOWN(D876*F876,-3)</f>
        <v>46110000</v>
      </c>
      <c r="H876" s="273">
        <v>318</v>
      </c>
      <c r="I876" s="274" t="s">
        <v>47</v>
      </c>
      <c r="J876" s="261">
        <v>145000</v>
      </c>
      <c r="K876" s="261">
        <f>ROUNDDOWN(H876*J876,-3)</f>
        <v>46110000</v>
      </c>
      <c r="L876" s="273">
        <v>318</v>
      </c>
      <c r="M876" s="274" t="s">
        <v>47</v>
      </c>
      <c r="N876" s="261">
        <v>145000</v>
      </c>
      <c r="O876" s="261">
        <f>ROUNDDOWN(L876*N876,-3)</f>
        <v>46110000</v>
      </c>
      <c r="P876" s="251">
        <f t="shared" si="54"/>
        <v>0</v>
      </c>
    </row>
    <row r="877" spans="2:16" ht="15.9" hidden="1" x14ac:dyDescent="0.4">
      <c r="B877" s="272" t="s">
        <v>27</v>
      </c>
      <c r="C877" s="266" t="s">
        <v>48</v>
      </c>
      <c r="D877" s="273">
        <v>804</v>
      </c>
      <c r="E877" s="274" t="s">
        <v>47</v>
      </c>
      <c r="F877" s="261">
        <v>145000</v>
      </c>
      <c r="G877" s="261">
        <f>ROUNDDOWN(D877*F877,-3)</f>
        <v>116580000</v>
      </c>
      <c r="H877" s="273">
        <v>804</v>
      </c>
      <c r="I877" s="274" t="s">
        <v>47</v>
      </c>
      <c r="J877" s="261">
        <v>145000</v>
      </c>
      <c r="K877" s="261">
        <f>ROUNDDOWN(H877*J877,-3)</f>
        <v>116580000</v>
      </c>
      <c r="L877" s="273">
        <v>804</v>
      </c>
      <c r="M877" s="274" t="s">
        <v>47</v>
      </c>
      <c r="N877" s="261">
        <v>145000</v>
      </c>
      <c r="O877" s="261">
        <f>ROUNDDOWN(L877*N877,-3)</f>
        <v>116580000</v>
      </c>
      <c r="P877" s="251">
        <f t="shared" si="54"/>
        <v>0</v>
      </c>
    </row>
    <row r="878" spans="2:16" ht="15.9" hidden="1" x14ac:dyDescent="0.4">
      <c r="B878" s="272" t="s">
        <v>27</v>
      </c>
      <c r="C878" s="266" t="s">
        <v>175</v>
      </c>
      <c r="D878" s="273">
        <v>1</v>
      </c>
      <c r="E878" s="274" t="s">
        <v>38</v>
      </c>
      <c r="F878" s="261">
        <v>11340000</v>
      </c>
      <c r="G878" s="261">
        <f>ROUNDDOWN(D878*F878,-3)</f>
        <v>11340000</v>
      </c>
      <c r="H878" s="273">
        <v>1</v>
      </c>
      <c r="I878" s="274" t="s">
        <v>38</v>
      </c>
      <c r="J878" s="261">
        <v>11340000</v>
      </c>
      <c r="K878" s="261">
        <f>ROUNDDOWN(H878*J878,-3)</f>
        <v>11340000</v>
      </c>
      <c r="L878" s="273">
        <v>1</v>
      </c>
      <c r="M878" s="274" t="s">
        <v>38</v>
      </c>
      <c r="N878" s="261">
        <v>11340000</v>
      </c>
      <c r="O878" s="261">
        <f>ROUNDDOWN(L878*N878,-3)</f>
        <v>11340000</v>
      </c>
      <c r="P878" s="251">
        <f t="shared" si="54"/>
        <v>0</v>
      </c>
    </row>
    <row r="879" spans="2:16" ht="15.9" hidden="1" x14ac:dyDescent="0.4">
      <c r="B879" s="272">
        <v>525112</v>
      </c>
      <c r="C879" s="266" t="s">
        <v>97</v>
      </c>
      <c r="D879" s="273">
        <v>0</v>
      </c>
      <c r="E879" s="274"/>
      <c r="F879" s="266">
        <v>0</v>
      </c>
      <c r="G879" s="261">
        <f>SUM(G880:G886)</f>
        <v>187020000</v>
      </c>
      <c r="H879" s="273">
        <v>0</v>
      </c>
      <c r="I879" s="274"/>
      <c r="J879" s="266">
        <v>0</v>
      </c>
      <c r="K879" s="261">
        <f>SUM(K880:K886)</f>
        <v>187020000</v>
      </c>
      <c r="L879" s="273">
        <v>0</v>
      </c>
      <c r="M879" s="274"/>
      <c r="N879" s="266">
        <v>0</v>
      </c>
      <c r="O879" s="261">
        <f>SUM(O880:O886)</f>
        <v>187020000</v>
      </c>
      <c r="P879" s="251">
        <f t="shared" si="54"/>
        <v>0</v>
      </c>
    </row>
    <row r="880" spans="2:16" ht="15.9" hidden="1" x14ac:dyDescent="0.4">
      <c r="B880" s="272" t="s">
        <v>27</v>
      </c>
      <c r="C880" s="266" t="s">
        <v>295</v>
      </c>
      <c r="D880" s="273">
        <v>1</v>
      </c>
      <c r="E880" s="274" t="s">
        <v>38</v>
      </c>
      <c r="F880" s="261">
        <v>3600000</v>
      </c>
      <c r="G880" s="261">
        <f t="shared" ref="G880:G886" si="61">ROUNDDOWN(D880*F880,-3)</f>
        <v>3600000</v>
      </c>
      <c r="H880" s="273">
        <v>1</v>
      </c>
      <c r="I880" s="274" t="s">
        <v>38</v>
      </c>
      <c r="J880" s="261">
        <v>3600000</v>
      </c>
      <c r="K880" s="261">
        <f t="shared" ref="K880:K886" si="62">ROUNDDOWN(H880*J880,-3)</f>
        <v>3600000</v>
      </c>
      <c r="L880" s="273">
        <v>1</v>
      </c>
      <c r="M880" s="274" t="s">
        <v>38</v>
      </c>
      <c r="N880" s="261">
        <v>3600000</v>
      </c>
      <c r="O880" s="261">
        <f t="shared" ref="O880:O886" si="63">ROUNDDOWN(L880*N880,-3)</f>
        <v>3600000</v>
      </c>
      <c r="P880" s="251">
        <f t="shared" si="54"/>
        <v>0</v>
      </c>
    </row>
    <row r="881" spans="2:16" ht="15.9" hidden="1" x14ac:dyDescent="0.4">
      <c r="B881" s="272" t="s">
        <v>27</v>
      </c>
      <c r="C881" s="266" t="s">
        <v>296</v>
      </c>
      <c r="D881" s="280">
        <v>144</v>
      </c>
      <c r="E881" s="274" t="s">
        <v>231</v>
      </c>
      <c r="F881" s="261">
        <v>75000</v>
      </c>
      <c r="G881" s="261">
        <f t="shared" si="61"/>
        <v>10800000</v>
      </c>
      <c r="H881" s="280">
        <v>144</v>
      </c>
      <c r="I881" s="274" t="s">
        <v>231</v>
      </c>
      <c r="J881" s="261">
        <v>75000</v>
      </c>
      <c r="K881" s="261">
        <f t="shared" si="62"/>
        <v>10800000</v>
      </c>
      <c r="L881" s="280">
        <v>144</v>
      </c>
      <c r="M881" s="274" t="s">
        <v>231</v>
      </c>
      <c r="N881" s="261">
        <v>75000</v>
      </c>
      <c r="O881" s="261">
        <f t="shared" si="63"/>
        <v>10800000</v>
      </c>
      <c r="P881" s="251">
        <f t="shared" si="54"/>
        <v>0</v>
      </c>
    </row>
    <row r="882" spans="2:16" ht="15.9" hidden="1" x14ac:dyDescent="0.4">
      <c r="B882" s="272" t="s">
        <v>27</v>
      </c>
      <c r="C882" s="266" t="s">
        <v>44</v>
      </c>
      <c r="D882" s="280">
        <v>144</v>
      </c>
      <c r="E882" s="274" t="s">
        <v>40</v>
      </c>
      <c r="F882" s="261">
        <v>100000</v>
      </c>
      <c r="G882" s="261">
        <f t="shared" si="61"/>
        <v>14400000</v>
      </c>
      <c r="H882" s="280">
        <v>144</v>
      </c>
      <c r="I882" s="274" t="s">
        <v>40</v>
      </c>
      <c r="J882" s="261">
        <v>100000</v>
      </c>
      <c r="K882" s="261">
        <f t="shared" si="62"/>
        <v>14400000</v>
      </c>
      <c r="L882" s="280">
        <v>144</v>
      </c>
      <c r="M882" s="274" t="s">
        <v>40</v>
      </c>
      <c r="N882" s="261">
        <v>100000</v>
      </c>
      <c r="O882" s="261">
        <f t="shared" si="63"/>
        <v>14400000</v>
      </c>
      <c r="P882" s="251">
        <f t="shared" si="54"/>
        <v>0</v>
      </c>
    </row>
    <row r="883" spans="2:16" ht="15.9" hidden="1" x14ac:dyDescent="0.4">
      <c r="B883" s="272" t="s">
        <v>27</v>
      </c>
      <c r="C883" s="266" t="s">
        <v>299</v>
      </c>
      <c r="D883" s="280">
        <v>6</v>
      </c>
      <c r="E883" s="274" t="s">
        <v>51</v>
      </c>
      <c r="F883" s="261">
        <v>600000</v>
      </c>
      <c r="G883" s="261">
        <f t="shared" si="61"/>
        <v>3600000</v>
      </c>
      <c r="H883" s="280">
        <v>6</v>
      </c>
      <c r="I883" s="274" t="s">
        <v>51</v>
      </c>
      <c r="J883" s="261">
        <v>600000</v>
      </c>
      <c r="K883" s="261">
        <f t="shared" si="62"/>
        <v>3600000</v>
      </c>
      <c r="L883" s="280">
        <v>6</v>
      </c>
      <c r="M883" s="274" t="s">
        <v>51</v>
      </c>
      <c r="N883" s="261">
        <v>600000</v>
      </c>
      <c r="O883" s="261">
        <f t="shared" si="63"/>
        <v>3600000</v>
      </c>
      <c r="P883" s="251">
        <f t="shared" si="54"/>
        <v>0</v>
      </c>
    </row>
    <row r="884" spans="2:16" ht="15.9" hidden="1" x14ac:dyDescent="0.4">
      <c r="B884" s="272" t="s">
        <v>27</v>
      </c>
      <c r="C884" s="266" t="s">
        <v>297</v>
      </c>
      <c r="D884" s="273">
        <v>1008</v>
      </c>
      <c r="E884" s="274" t="s">
        <v>40</v>
      </c>
      <c r="F884" s="261">
        <v>50000</v>
      </c>
      <c r="G884" s="261">
        <f t="shared" si="61"/>
        <v>50400000</v>
      </c>
      <c r="H884" s="273">
        <v>1008</v>
      </c>
      <c r="I884" s="274" t="s">
        <v>40</v>
      </c>
      <c r="J884" s="261">
        <v>50000</v>
      </c>
      <c r="K884" s="261">
        <f t="shared" si="62"/>
        <v>50400000</v>
      </c>
      <c r="L884" s="273">
        <v>1008</v>
      </c>
      <c r="M884" s="274" t="s">
        <v>40</v>
      </c>
      <c r="N884" s="261">
        <v>50000</v>
      </c>
      <c r="O884" s="261">
        <f t="shared" si="63"/>
        <v>50400000</v>
      </c>
      <c r="P884" s="251">
        <f t="shared" si="54"/>
        <v>0</v>
      </c>
    </row>
    <row r="885" spans="2:16" ht="15.9" hidden="1" x14ac:dyDescent="0.4">
      <c r="B885" s="272"/>
      <c r="C885" s="266" t="s">
        <v>298</v>
      </c>
      <c r="D885" s="273">
        <v>1</v>
      </c>
      <c r="E885" s="274" t="s">
        <v>38</v>
      </c>
      <c r="F885" s="261">
        <v>82800000</v>
      </c>
      <c r="G885" s="261">
        <f t="shared" si="61"/>
        <v>82800000</v>
      </c>
      <c r="H885" s="273">
        <v>1</v>
      </c>
      <c r="I885" s="274" t="s">
        <v>38</v>
      </c>
      <c r="J885" s="261">
        <v>82800000</v>
      </c>
      <c r="K885" s="261">
        <f t="shared" si="62"/>
        <v>82800000</v>
      </c>
      <c r="L885" s="273">
        <v>1</v>
      </c>
      <c r="M885" s="274" t="s">
        <v>38</v>
      </c>
      <c r="N885" s="261">
        <v>82800000</v>
      </c>
      <c r="O885" s="261">
        <f t="shared" si="63"/>
        <v>82800000</v>
      </c>
      <c r="P885" s="251">
        <f t="shared" si="54"/>
        <v>0</v>
      </c>
    </row>
    <row r="886" spans="2:16" ht="15.9" hidden="1" x14ac:dyDescent="0.4">
      <c r="B886" s="272" t="s">
        <v>27</v>
      </c>
      <c r="C886" s="266" t="s">
        <v>294</v>
      </c>
      <c r="D886" s="280">
        <v>6</v>
      </c>
      <c r="E886" s="274" t="s">
        <v>51</v>
      </c>
      <c r="F886" s="261">
        <v>3570000</v>
      </c>
      <c r="G886" s="261">
        <f t="shared" si="61"/>
        <v>21420000</v>
      </c>
      <c r="H886" s="280">
        <v>6</v>
      </c>
      <c r="I886" s="274" t="s">
        <v>51</v>
      </c>
      <c r="J886" s="261">
        <v>3570000</v>
      </c>
      <c r="K886" s="261">
        <f t="shared" si="62"/>
        <v>21420000</v>
      </c>
      <c r="L886" s="280">
        <v>6</v>
      </c>
      <c r="M886" s="274" t="s">
        <v>51</v>
      </c>
      <c r="N886" s="261">
        <v>3570000</v>
      </c>
      <c r="O886" s="261">
        <f t="shared" si="63"/>
        <v>21420000</v>
      </c>
      <c r="P886" s="251">
        <f t="shared" si="54"/>
        <v>0</v>
      </c>
    </row>
    <row r="887" spans="2:16" ht="15.9" hidden="1" x14ac:dyDescent="0.4">
      <c r="B887" s="262" t="s">
        <v>359</v>
      </c>
      <c r="C887" s="266" t="s">
        <v>360</v>
      </c>
      <c r="D887" s="279">
        <f>D888</f>
        <v>576</v>
      </c>
      <c r="E887" s="267" t="s">
        <v>171</v>
      </c>
      <c r="F887" s="261">
        <v>0</v>
      </c>
      <c r="G887" s="261">
        <f>G888</f>
        <v>355080000</v>
      </c>
      <c r="H887" s="279">
        <f>H888</f>
        <v>576</v>
      </c>
      <c r="I887" s="267" t="s">
        <v>171</v>
      </c>
      <c r="J887" s="261">
        <v>0</v>
      </c>
      <c r="K887" s="261">
        <f>K888</f>
        <v>355080000</v>
      </c>
      <c r="L887" s="279">
        <f>L888</f>
        <v>576</v>
      </c>
      <c r="M887" s="267" t="s">
        <v>171</v>
      </c>
      <c r="N887" s="261">
        <v>0</v>
      </c>
      <c r="O887" s="261">
        <f>O888</f>
        <v>355080000</v>
      </c>
      <c r="P887" s="251">
        <f t="shared" si="54"/>
        <v>0</v>
      </c>
    </row>
    <row r="888" spans="2:16" ht="15.9" hidden="1" x14ac:dyDescent="0.4">
      <c r="B888" s="272" t="s">
        <v>34</v>
      </c>
      <c r="C888" s="266" t="s">
        <v>361</v>
      </c>
      <c r="D888" s="279">
        <v>576</v>
      </c>
      <c r="E888" s="267" t="s">
        <v>171</v>
      </c>
      <c r="F888" s="261">
        <v>0</v>
      </c>
      <c r="G888" s="261">
        <f>G889+G893</f>
        <v>355080000</v>
      </c>
      <c r="H888" s="279">
        <v>576</v>
      </c>
      <c r="I888" s="267" t="s">
        <v>171</v>
      </c>
      <c r="J888" s="261">
        <v>0</v>
      </c>
      <c r="K888" s="261">
        <f>K889+K893</f>
        <v>355080000</v>
      </c>
      <c r="L888" s="279">
        <v>576</v>
      </c>
      <c r="M888" s="267" t="s">
        <v>171</v>
      </c>
      <c r="N888" s="261">
        <v>0</v>
      </c>
      <c r="O888" s="261">
        <f>O889+O893</f>
        <v>355080000</v>
      </c>
      <c r="P888" s="251">
        <f t="shared" si="54"/>
        <v>0</v>
      </c>
    </row>
    <row r="889" spans="2:16" ht="15.9" hidden="1" x14ac:dyDescent="0.4">
      <c r="B889" s="272">
        <v>525111</v>
      </c>
      <c r="C889" s="266" t="s">
        <v>174</v>
      </c>
      <c r="D889" s="273">
        <v>0</v>
      </c>
      <c r="E889" s="274"/>
      <c r="F889" s="266">
        <v>0</v>
      </c>
      <c r="G889" s="261">
        <f>SUM(G890:G892)</f>
        <v>102480000</v>
      </c>
      <c r="H889" s="273">
        <v>0</v>
      </c>
      <c r="I889" s="274"/>
      <c r="J889" s="266">
        <v>0</v>
      </c>
      <c r="K889" s="261">
        <f>SUM(K890:K892)</f>
        <v>102480000</v>
      </c>
      <c r="L889" s="273">
        <v>0</v>
      </c>
      <c r="M889" s="274"/>
      <c r="N889" s="266">
        <v>0</v>
      </c>
      <c r="O889" s="261">
        <f>SUM(O890:O892)</f>
        <v>102480000</v>
      </c>
      <c r="P889" s="251">
        <f t="shared" si="54"/>
        <v>0</v>
      </c>
    </row>
    <row r="890" spans="2:16" ht="15.9" hidden="1" x14ac:dyDescent="0.4">
      <c r="B890" s="272" t="s">
        <v>27</v>
      </c>
      <c r="C890" s="266" t="s">
        <v>46</v>
      </c>
      <c r="D890" s="273">
        <v>120</v>
      </c>
      <c r="E890" s="274" t="s">
        <v>47</v>
      </c>
      <c r="F890" s="261">
        <v>150000</v>
      </c>
      <c r="G890" s="261">
        <f>ROUNDDOWN(D890*F890,-3)</f>
        <v>18000000</v>
      </c>
      <c r="H890" s="273">
        <v>120</v>
      </c>
      <c r="I890" s="274" t="s">
        <v>47</v>
      </c>
      <c r="J890" s="261">
        <v>150000</v>
      </c>
      <c r="K890" s="261">
        <f>ROUNDDOWN(H890*J890,-3)</f>
        <v>18000000</v>
      </c>
      <c r="L890" s="273">
        <v>120</v>
      </c>
      <c r="M890" s="274" t="s">
        <v>47</v>
      </c>
      <c r="N890" s="261">
        <v>150000</v>
      </c>
      <c r="O890" s="261">
        <f>ROUNDDOWN(L890*N890,-3)</f>
        <v>18000000</v>
      </c>
      <c r="P890" s="251">
        <f t="shared" si="54"/>
        <v>0</v>
      </c>
    </row>
    <row r="891" spans="2:16" ht="15.9" hidden="1" x14ac:dyDescent="0.4">
      <c r="B891" s="272" t="s">
        <v>27</v>
      </c>
      <c r="C891" s="266" t="s">
        <v>48</v>
      </c>
      <c r="D891" s="273">
        <v>480</v>
      </c>
      <c r="E891" s="274" t="s">
        <v>47</v>
      </c>
      <c r="F891" s="261">
        <v>150000</v>
      </c>
      <c r="G891" s="261">
        <f>ROUNDDOWN(D891*F891,-3)</f>
        <v>72000000</v>
      </c>
      <c r="H891" s="273">
        <v>480</v>
      </c>
      <c r="I891" s="274" t="s">
        <v>47</v>
      </c>
      <c r="J891" s="261">
        <v>150000</v>
      </c>
      <c r="K891" s="261">
        <f>ROUNDDOWN(H891*J891,-3)</f>
        <v>72000000</v>
      </c>
      <c r="L891" s="273">
        <v>480</v>
      </c>
      <c r="M891" s="274" t="s">
        <v>47</v>
      </c>
      <c r="N891" s="261">
        <v>150000</v>
      </c>
      <c r="O891" s="261">
        <f>ROUNDDOWN(L891*N891,-3)</f>
        <v>72000000</v>
      </c>
      <c r="P891" s="251">
        <f t="shared" si="54"/>
        <v>0</v>
      </c>
    </row>
    <row r="892" spans="2:16" ht="15.9" hidden="1" x14ac:dyDescent="0.4">
      <c r="B892" s="272" t="s">
        <v>27</v>
      </c>
      <c r="C892" s="266" t="s">
        <v>175</v>
      </c>
      <c r="D892" s="273">
        <v>1</v>
      </c>
      <c r="E892" s="274" t="s">
        <v>38</v>
      </c>
      <c r="F892" s="261">
        <v>12480000</v>
      </c>
      <c r="G892" s="261">
        <f>ROUNDDOWN(D892*F892,-3)</f>
        <v>12480000</v>
      </c>
      <c r="H892" s="273">
        <v>1</v>
      </c>
      <c r="I892" s="274" t="s">
        <v>38</v>
      </c>
      <c r="J892" s="261">
        <v>12480000</v>
      </c>
      <c r="K892" s="261">
        <f>ROUNDDOWN(H892*J892,-3)</f>
        <v>12480000</v>
      </c>
      <c r="L892" s="273">
        <v>1</v>
      </c>
      <c r="M892" s="274" t="s">
        <v>38</v>
      </c>
      <c r="N892" s="261">
        <v>12480000</v>
      </c>
      <c r="O892" s="261">
        <f>ROUNDDOWN(L892*N892,-3)</f>
        <v>12480000</v>
      </c>
      <c r="P892" s="251">
        <f t="shared" si="54"/>
        <v>0</v>
      </c>
    </row>
    <row r="893" spans="2:16" ht="15.9" hidden="1" x14ac:dyDescent="0.4">
      <c r="B893" s="272">
        <v>525112</v>
      </c>
      <c r="C893" s="266" t="s">
        <v>97</v>
      </c>
      <c r="D893" s="273">
        <v>0</v>
      </c>
      <c r="E893" s="274"/>
      <c r="F893" s="266">
        <v>0</v>
      </c>
      <c r="G893" s="261">
        <f>SUM(G894:G900)</f>
        <v>252600000</v>
      </c>
      <c r="H893" s="273">
        <v>0</v>
      </c>
      <c r="I893" s="274"/>
      <c r="J893" s="266">
        <v>0</v>
      </c>
      <c r="K893" s="261">
        <f>SUM(K894:K900)</f>
        <v>252600000</v>
      </c>
      <c r="L893" s="273">
        <v>0</v>
      </c>
      <c r="M893" s="274"/>
      <c r="N893" s="266">
        <v>0</v>
      </c>
      <c r="O893" s="261">
        <f>SUM(O894:O900)</f>
        <v>252600000</v>
      </c>
      <c r="P893" s="251">
        <f t="shared" si="54"/>
        <v>0</v>
      </c>
    </row>
    <row r="894" spans="2:16" ht="15.9" hidden="1" x14ac:dyDescent="0.4">
      <c r="B894" s="272" t="s">
        <v>27</v>
      </c>
      <c r="C894" s="266" t="s">
        <v>295</v>
      </c>
      <c r="D894" s="280">
        <f>D888</f>
        <v>576</v>
      </c>
      <c r="E894" s="274" t="s">
        <v>362</v>
      </c>
      <c r="F894" s="261">
        <v>25000</v>
      </c>
      <c r="G894" s="261">
        <f t="shared" ref="G894:G900" si="64">ROUNDDOWN(D894*F894,-3)</f>
        <v>14400000</v>
      </c>
      <c r="H894" s="280">
        <f>H888</f>
        <v>576</v>
      </c>
      <c r="I894" s="274" t="s">
        <v>362</v>
      </c>
      <c r="J894" s="261">
        <v>25000</v>
      </c>
      <c r="K894" s="261">
        <f t="shared" ref="K894:K900" si="65">ROUNDDOWN(H894*J894,-3)</f>
        <v>14400000</v>
      </c>
      <c r="L894" s="280">
        <f>L888</f>
        <v>576</v>
      </c>
      <c r="M894" s="274" t="s">
        <v>362</v>
      </c>
      <c r="N894" s="261">
        <v>25000</v>
      </c>
      <c r="O894" s="261">
        <f t="shared" ref="O894:O900" si="66">ROUNDDOWN(L894*N894,-3)</f>
        <v>14400000</v>
      </c>
      <c r="P894" s="251">
        <f t="shared" si="54"/>
        <v>0</v>
      </c>
    </row>
    <row r="895" spans="2:16" ht="15.9" hidden="1" x14ac:dyDescent="0.4">
      <c r="B895" s="272" t="s">
        <v>27</v>
      </c>
      <c r="C895" s="266" t="s">
        <v>296</v>
      </c>
      <c r="D895" s="280">
        <f>D888</f>
        <v>576</v>
      </c>
      <c r="E895" s="274" t="s">
        <v>231</v>
      </c>
      <c r="F895" s="261">
        <v>75000</v>
      </c>
      <c r="G895" s="261">
        <f t="shared" si="64"/>
        <v>43200000</v>
      </c>
      <c r="H895" s="280">
        <f>H888</f>
        <v>576</v>
      </c>
      <c r="I895" s="274" t="s">
        <v>231</v>
      </c>
      <c r="J895" s="261">
        <v>75000</v>
      </c>
      <c r="K895" s="261">
        <f t="shared" si="65"/>
        <v>43200000</v>
      </c>
      <c r="L895" s="280">
        <f>L888</f>
        <v>576</v>
      </c>
      <c r="M895" s="274" t="s">
        <v>231</v>
      </c>
      <c r="N895" s="261">
        <v>75000</v>
      </c>
      <c r="O895" s="261">
        <f t="shared" si="66"/>
        <v>43200000</v>
      </c>
      <c r="P895" s="251">
        <f t="shared" si="54"/>
        <v>0</v>
      </c>
    </row>
    <row r="896" spans="2:16" ht="15.9" hidden="1" x14ac:dyDescent="0.4">
      <c r="B896" s="272" t="s">
        <v>27</v>
      </c>
      <c r="C896" s="266" t="s">
        <v>44</v>
      </c>
      <c r="D896" s="280">
        <f>D888</f>
        <v>576</v>
      </c>
      <c r="E896" s="274" t="s">
        <v>40</v>
      </c>
      <c r="F896" s="261">
        <v>50000</v>
      </c>
      <c r="G896" s="261">
        <f t="shared" si="64"/>
        <v>28800000</v>
      </c>
      <c r="H896" s="280">
        <f>H888</f>
        <v>576</v>
      </c>
      <c r="I896" s="274" t="s">
        <v>40</v>
      </c>
      <c r="J896" s="261">
        <v>50000</v>
      </c>
      <c r="K896" s="261">
        <f t="shared" si="65"/>
        <v>28800000</v>
      </c>
      <c r="L896" s="280">
        <f>L888</f>
        <v>576</v>
      </c>
      <c r="M896" s="274" t="s">
        <v>40</v>
      </c>
      <c r="N896" s="261">
        <v>50000</v>
      </c>
      <c r="O896" s="261">
        <f t="shared" si="66"/>
        <v>28800000</v>
      </c>
      <c r="P896" s="251">
        <f t="shared" si="54"/>
        <v>0</v>
      </c>
    </row>
    <row r="897" spans="2:16" ht="15.9" hidden="1" x14ac:dyDescent="0.4">
      <c r="B897" s="272" t="s">
        <v>27</v>
      </c>
      <c r="C897" s="266" t="s">
        <v>297</v>
      </c>
      <c r="D897" s="280">
        <f>D888</f>
        <v>576</v>
      </c>
      <c r="E897" s="274" t="s">
        <v>57</v>
      </c>
      <c r="F897" s="261">
        <v>70000</v>
      </c>
      <c r="G897" s="261">
        <f t="shared" si="64"/>
        <v>40320000</v>
      </c>
      <c r="H897" s="280">
        <f>H888</f>
        <v>576</v>
      </c>
      <c r="I897" s="274" t="s">
        <v>57</v>
      </c>
      <c r="J897" s="261">
        <v>70000</v>
      </c>
      <c r="K897" s="261">
        <f t="shared" si="65"/>
        <v>40320000</v>
      </c>
      <c r="L897" s="280">
        <f>L888</f>
        <v>576</v>
      </c>
      <c r="M897" s="274" t="s">
        <v>57</v>
      </c>
      <c r="N897" s="261">
        <v>70000</v>
      </c>
      <c r="O897" s="261">
        <f t="shared" si="66"/>
        <v>40320000</v>
      </c>
      <c r="P897" s="251">
        <f t="shared" si="54"/>
        <v>0</v>
      </c>
    </row>
    <row r="898" spans="2:16" ht="15.9" hidden="1" x14ac:dyDescent="0.4">
      <c r="B898" s="272" t="s">
        <v>27</v>
      </c>
      <c r="C898" s="266" t="s">
        <v>298</v>
      </c>
      <c r="D898" s="273">
        <v>1</v>
      </c>
      <c r="E898" s="274" t="s">
        <v>38</v>
      </c>
      <c r="F898" s="261">
        <v>86400000</v>
      </c>
      <c r="G898" s="261">
        <f t="shared" si="64"/>
        <v>86400000</v>
      </c>
      <c r="H898" s="273">
        <v>1</v>
      </c>
      <c r="I898" s="274" t="s">
        <v>38</v>
      </c>
      <c r="J898" s="261">
        <v>86400000</v>
      </c>
      <c r="K898" s="261">
        <f t="shared" si="65"/>
        <v>86400000</v>
      </c>
      <c r="L898" s="273">
        <v>1</v>
      </c>
      <c r="M898" s="274" t="s">
        <v>38</v>
      </c>
      <c r="N898" s="261">
        <v>86400000</v>
      </c>
      <c r="O898" s="261">
        <f t="shared" si="66"/>
        <v>86400000</v>
      </c>
      <c r="P898" s="251">
        <f t="shared" si="54"/>
        <v>0</v>
      </c>
    </row>
    <row r="899" spans="2:16" ht="15.9" hidden="1" x14ac:dyDescent="0.4">
      <c r="B899" s="272" t="s">
        <v>27</v>
      </c>
      <c r="C899" s="266" t="s">
        <v>294</v>
      </c>
      <c r="D899" s="280">
        <f>D888/24</f>
        <v>24</v>
      </c>
      <c r="E899" s="274" t="s">
        <v>51</v>
      </c>
      <c r="F899" s="261">
        <v>1145000</v>
      </c>
      <c r="G899" s="261">
        <f t="shared" si="64"/>
        <v>27480000</v>
      </c>
      <c r="H899" s="280">
        <f>H888/24</f>
        <v>24</v>
      </c>
      <c r="I899" s="274" t="s">
        <v>51</v>
      </c>
      <c r="J899" s="261">
        <v>1145000</v>
      </c>
      <c r="K899" s="261">
        <f t="shared" si="65"/>
        <v>27480000</v>
      </c>
      <c r="L899" s="280">
        <f>L888/24</f>
        <v>24</v>
      </c>
      <c r="M899" s="274" t="s">
        <v>51</v>
      </c>
      <c r="N899" s="261">
        <v>1145000</v>
      </c>
      <c r="O899" s="261">
        <f t="shared" si="66"/>
        <v>27480000</v>
      </c>
      <c r="P899" s="251">
        <f t="shared" si="54"/>
        <v>0</v>
      </c>
    </row>
    <row r="900" spans="2:16" ht="15.9" hidden="1" x14ac:dyDescent="0.4">
      <c r="B900" s="272" t="s">
        <v>27</v>
      </c>
      <c r="C900" s="266" t="s">
        <v>299</v>
      </c>
      <c r="D900" s="280">
        <f>D888/24</f>
        <v>24</v>
      </c>
      <c r="E900" s="274" t="s">
        <v>51</v>
      </c>
      <c r="F900" s="261">
        <v>500000</v>
      </c>
      <c r="G900" s="261">
        <f t="shared" si="64"/>
        <v>12000000</v>
      </c>
      <c r="H900" s="280">
        <f>H888/24</f>
        <v>24</v>
      </c>
      <c r="I900" s="274" t="s">
        <v>51</v>
      </c>
      <c r="J900" s="261">
        <v>500000</v>
      </c>
      <c r="K900" s="261">
        <f t="shared" si="65"/>
        <v>12000000</v>
      </c>
      <c r="L900" s="280">
        <f>L888/24</f>
        <v>24</v>
      </c>
      <c r="M900" s="274" t="s">
        <v>51</v>
      </c>
      <c r="N900" s="261">
        <v>500000</v>
      </c>
      <c r="O900" s="261">
        <f t="shared" si="66"/>
        <v>12000000</v>
      </c>
      <c r="P900" s="251">
        <f t="shared" si="54"/>
        <v>0</v>
      </c>
    </row>
    <row r="901" spans="2:16" ht="15.9" hidden="1" x14ac:dyDescent="0.4">
      <c r="B901" s="262" t="s">
        <v>363</v>
      </c>
      <c r="C901" s="266" t="s">
        <v>364</v>
      </c>
      <c r="D901" s="279">
        <f>D902</f>
        <v>384</v>
      </c>
      <c r="E901" s="267" t="s">
        <v>171</v>
      </c>
      <c r="F901" s="261">
        <v>0</v>
      </c>
      <c r="G901" s="261">
        <f>G902</f>
        <v>169760000</v>
      </c>
      <c r="H901" s="279">
        <f>H902</f>
        <v>384</v>
      </c>
      <c r="I901" s="267" t="s">
        <v>171</v>
      </c>
      <c r="J901" s="261">
        <v>0</v>
      </c>
      <c r="K901" s="261">
        <f>K902</f>
        <v>169760000</v>
      </c>
      <c r="L901" s="279">
        <f>L902</f>
        <v>384</v>
      </c>
      <c r="M901" s="267" t="s">
        <v>171</v>
      </c>
      <c r="N901" s="261">
        <v>0</v>
      </c>
      <c r="O901" s="261">
        <f>O902</f>
        <v>169760000</v>
      </c>
      <c r="P901" s="251">
        <f t="shared" si="54"/>
        <v>0</v>
      </c>
    </row>
    <row r="902" spans="2:16" ht="15.9" hidden="1" x14ac:dyDescent="0.4">
      <c r="B902" s="272" t="s">
        <v>34</v>
      </c>
      <c r="C902" s="266" t="s">
        <v>365</v>
      </c>
      <c r="D902" s="279">
        <v>384</v>
      </c>
      <c r="E902" s="267" t="s">
        <v>171</v>
      </c>
      <c r="F902" s="261">
        <v>0</v>
      </c>
      <c r="G902" s="261">
        <f>G903+G907</f>
        <v>169760000</v>
      </c>
      <c r="H902" s="279">
        <v>384</v>
      </c>
      <c r="I902" s="267" t="s">
        <v>171</v>
      </c>
      <c r="J902" s="261">
        <v>0</v>
      </c>
      <c r="K902" s="261">
        <f>K903+K907</f>
        <v>169760000</v>
      </c>
      <c r="L902" s="279">
        <v>384</v>
      </c>
      <c r="M902" s="267" t="s">
        <v>171</v>
      </c>
      <c r="N902" s="261">
        <v>0</v>
      </c>
      <c r="O902" s="261">
        <f>O903+O907</f>
        <v>169760000</v>
      </c>
      <c r="P902" s="251">
        <f t="shared" si="54"/>
        <v>0</v>
      </c>
    </row>
    <row r="903" spans="2:16" ht="15.9" hidden="1" x14ac:dyDescent="0.4">
      <c r="B903" s="272">
        <v>525111</v>
      </c>
      <c r="C903" s="266" t="s">
        <v>174</v>
      </c>
      <c r="D903" s="273">
        <v>0</v>
      </c>
      <c r="E903" s="274"/>
      <c r="F903" s="266">
        <v>0</v>
      </c>
      <c r="G903" s="261">
        <f>SUM(G904:G906)</f>
        <v>81120000</v>
      </c>
      <c r="H903" s="273">
        <v>0</v>
      </c>
      <c r="I903" s="274"/>
      <c r="J903" s="266">
        <v>0</v>
      </c>
      <c r="K903" s="261">
        <f>SUM(K904:K906)</f>
        <v>81120000</v>
      </c>
      <c r="L903" s="273">
        <v>0</v>
      </c>
      <c r="M903" s="274"/>
      <c r="N903" s="266">
        <v>0</v>
      </c>
      <c r="O903" s="261">
        <f>SUM(O904:O906)</f>
        <v>81120000</v>
      </c>
      <c r="P903" s="251">
        <f t="shared" si="54"/>
        <v>0</v>
      </c>
    </row>
    <row r="904" spans="2:16" ht="15.9" hidden="1" x14ac:dyDescent="0.4">
      <c r="B904" s="272" t="s">
        <v>27</v>
      </c>
      <c r="C904" s="266" t="s">
        <v>46</v>
      </c>
      <c r="D904" s="273">
        <v>208</v>
      </c>
      <c r="E904" s="274" t="s">
        <v>47</v>
      </c>
      <c r="F904" s="261">
        <v>150000</v>
      </c>
      <c r="G904" s="261">
        <f>ROUNDDOWN(D904*F904,-3)</f>
        <v>31200000</v>
      </c>
      <c r="H904" s="273">
        <v>208</v>
      </c>
      <c r="I904" s="274" t="s">
        <v>47</v>
      </c>
      <c r="J904" s="261">
        <v>150000</v>
      </c>
      <c r="K904" s="261">
        <f>ROUNDDOWN(H904*J904,-3)</f>
        <v>31200000</v>
      </c>
      <c r="L904" s="273">
        <v>208</v>
      </c>
      <c r="M904" s="274" t="s">
        <v>47</v>
      </c>
      <c r="N904" s="261">
        <v>150000</v>
      </c>
      <c r="O904" s="261">
        <f>ROUNDDOWN(L904*N904,-3)</f>
        <v>31200000</v>
      </c>
      <c r="P904" s="251">
        <f t="shared" si="54"/>
        <v>0</v>
      </c>
    </row>
    <row r="905" spans="2:16" ht="15.9" hidden="1" x14ac:dyDescent="0.4">
      <c r="B905" s="272" t="s">
        <v>27</v>
      </c>
      <c r="C905" s="266" t="s">
        <v>48</v>
      </c>
      <c r="D905" s="273">
        <v>288</v>
      </c>
      <c r="E905" s="274" t="s">
        <v>47</v>
      </c>
      <c r="F905" s="261">
        <v>150000</v>
      </c>
      <c r="G905" s="261">
        <f>ROUNDDOWN(D905*F905,-3)</f>
        <v>43200000</v>
      </c>
      <c r="H905" s="273">
        <v>288</v>
      </c>
      <c r="I905" s="274" t="s">
        <v>47</v>
      </c>
      <c r="J905" s="261">
        <v>150000</v>
      </c>
      <c r="K905" s="261">
        <f>ROUNDDOWN(H905*J905,-3)</f>
        <v>43200000</v>
      </c>
      <c r="L905" s="273">
        <v>288</v>
      </c>
      <c r="M905" s="274" t="s">
        <v>47</v>
      </c>
      <c r="N905" s="261">
        <v>150000</v>
      </c>
      <c r="O905" s="261">
        <f>ROUNDDOWN(L905*N905,-3)</f>
        <v>43200000</v>
      </c>
      <c r="P905" s="251">
        <f t="shared" ref="P905:P968" si="67">K905-O905</f>
        <v>0</v>
      </c>
    </row>
    <row r="906" spans="2:16" ht="15.9" hidden="1" x14ac:dyDescent="0.4">
      <c r="B906" s="272" t="s">
        <v>27</v>
      </c>
      <c r="C906" s="266" t="s">
        <v>175</v>
      </c>
      <c r="D906" s="273">
        <v>1</v>
      </c>
      <c r="E906" s="274" t="s">
        <v>38</v>
      </c>
      <c r="F906" s="261">
        <v>6720000</v>
      </c>
      <c r="G906" s="261">
        <f>ROUNDDOWN(D906*F906,-3)</f>
        <v>6720000</v>
      </c>
      <c r="H906" s="273">
        <v>1</v>
      </c>
      <c r="I906" s="274" t="s">
        <v>38</v>
      </c>
      <c r="J906" s="261">
        <v>6720000</v>
      </c>
      <c r="K906" s="261">
        <f>ROUNDDOWN(H906*J906,-3)</f>
        <v>6720000</v>
      </c>
      <c r="L906" s="273">
        <v>1</v>
      </c>
      <c r="M906" s="274" t="s">
        <v>38</v>
      </c>
      <c r="N906" s="261">
        <v>6720000</v>
      </c>
      <c r="O906" s="261">
        <f>ROUNDDOWN(L906*N906,-3)</f>
        <v>6720000</v>
      </c>
      <c r="P906" s="251">
        <f t="shared" si="67"/>
        <v>0</v>
      </c>
    </row>
    <row r="907" spans="2:16" ht="15.9" hidden="1" x14ac:dyDescent="0.4">
      <c r="B907" s="272">
        <v>525112</v>
      </c>
      <c r="C907" s="266" t="s">
        <v>97</v>
      </c>
      <c r="D907" s="273">
        <v>0</v>
      </c>
      <c r="E907" s="274"/>
      <c r="F907" s="266">
        <v>0</v>
      </c>
      <c r="G907" s="261">
        <f>SUM(G908:G912)</f>
        <v>88640000</v>
      </c>
      <c r="H907" s="273">
        <v>0</v>
      </c>
      <c r="I907" s="274"/>
      <c r="J907" s="266">
        <v>0</v>
      </c>
      <c r="K907" s="261">
        <f>SUM(K908:K912)</f>
        <v>88640000</v>
      </c>
      <c r="L907" s="273">
        <v>0</v>
      </c>
      <c r="M907" s="274"/>
      <c r="N907" s="266">
        <v>0</v>
      </c>
      <c r="O907" s="261">
        <f>SUM(O908:O912)</f>
        <v>88640000</v>
      </c>
      <c r="P907" s="251">
        <f t="shared" si="67"/>
        <v>0</v>
      </c>
    </row>
    <row r="908" spans="2:16" ht="15.9" hidden="1" x14ac:dyDescent="0.4">
      <c r="B908" s="272" t="s">
        <v>27</v>
      </c>
      <c r="C908" s="266" t="s">
        <v>295</v>
      </c>
      <c r="D908" s="280">
        <f>D902</f>
        <v>384</v>
      </c>
      <c r="E908" s="274" t="s">
        <v>362</v>
      </c>
      <c r="F908" s="261">
        <v>25000</v>
      </c>
      <c r="G908" s="261">
        <f>ROUNDDOWN(D908*F908,-3)</f>
        <v>9600000</v>
      </c>
      <c r="H908" s="280">
        <f>H902</f>
        <v>384</v>
      </c>
      <c r="I908" s="274" t="s">
        <v>362</v>
      </c>
      <c r="J908" s="261">
        <v>25000</v>
      </c>
      <c r="K908" s="261">
        <f>ROUNDDOWN(H908*J908,-3)</f>
        <v>9600000</v>
      </c>
      <c r="L908" s="280">
        <f>L902</f>
        <v>384</v>
      </c>
      <c r="M908" s="274" t="s">
        <v>362</v>
      </c>
      <c r="N908" s="261">
        <v>25000</v>
      </c>
      <c r="O908" s="261">
        <f>ROUNDDOWN(L908*N908,-3)</f>
        <v>9600000</v>
      </c>
      <c r="P908" s="251">
        <f t="shared" si="67"/>
        <v>0</v>
      </c>
    </row>
    <row r="909" spans="2:16" ht="15.9" hidden="1" x14ac:dyDescent="0.4">
      <c r="B909" s="272" t="s">
        <v>27</v>
      </c>
      <c r="C909" s="266" t="s">
        <v>296</v>
      </c>
      <c r="D909" s="280">
        <f>D902</f>
        <v>384</v>
      </c>
      <c r="E909" s="274" t="s">
        <v>231</v>
      </c>
      <c r="F909" s="261">
        <v>75000</v>
      </c>
      <c r="G909" s="261">
        <f>ROUNDDOWN(D909*F909,-3)</f>
        <v>28800000</v>
      </c>
      <c r="H909" s="280">
        <f>H902</f>
        <v>384</v>
      </c>
      <c r="I909" s="274" t="s">
        <v>231</v>
      </c>
      <c r="J909" s="261">
        <v>75000</v>
      </c>
      <c r="K909" s="261">
        <f>ROUNDDOWN(H909*J909,-3)</f>
        <v>28800000</v>
      </c>
      <c r="L909" s="280">
        <f>L902</f>
        <v>384</v>
      </c>
      <c r="M909" s="274" t="s">
        <v>231</v>
      </c>
      <c r="N909" s="261">
        <v>75000</v>
      </c>
      <c r="O909" s="261">
        <f>ROUNDDOWN(L909*N909,-3)</f>
        <v>28800000</v>
      </c>
      <c r="P909" s="251">
        <f t="shared" si="67"/>
        <v>0</v>
      </c>
    </row>
    <row r="910" spans="2:16" ht="15.9" hidden="1" x14ac:dyDescent="0.4">
      <c r="B910" s="272" t="s">
        <v>27</v>
      </c>
      <c r="C910" s="266" t="s">
        <v>44</v>
      </c>
      <c r="D910" s="280">
        <f>D902</f>
        <v>384</v>
      </c>
      <c r="E910" s="274" t="s">
        <v>40</v>
      </c>
      <c r="F910" s="261">
        <v>50000</v>
      </c>
      <c r="G910" s="261">
        <f>ROUNDDOWN(D910*F910,-3)</f>
        <v>19200000</v>
      </c>
      <c r="H910" s="280">
        <f>H902</f>
        <v>384</v>
      </c>
      <c r="I910" s="274" t="s">
        <v>40</v>
      </c>
      <c r="J910" s="261">
        <v>50000</v>
      </c>
      <c r="K910" s="261">
        <f>ROUNDDOWN(H910*J910,-3)</f>
        <v>19200000</v>
      </c>
      <c r="L910" s="280">
        <f>L902</f>
        <v>384</v>
      </c>
      <c r="M910" s="274" t="s">
        <v>40</v>
      </c>
      <c r="N910" s="261">
        <v>50000</v>
      </c>
      <c r="O910" s="261">
        <f>ROUNDDOWN(L910*N910,-3)</f>
        <v>19200000</v>
      </c>
      <c r="P910" s="251">
        <f t="shared" si="67"/>
        <v>0</v>
      </c>
    </row>
    <row r="911" spans="2:16" ht="15.9" hidden="1" x14ac:dyDescent="0.4">
      <c r="B911" s="272" t="s">
        <v>27</v>
      </c>
      <c r="C911" s="266" t="s">
        <v>297</v>
      </c>
      <c r="D911" s="280">
        <f>D902</f>
        <v>384</v>
      </c>
      <c r="E911" s="274" t="s">
        <v>40</v>
      </c>
      <c r="F911" s="261">
        <v>60000</v>
      </c>
      <c r="G911" s="261">
        <f>ROUNDDOWN(D911*F911,-3)</f>
        <v>23040000</v>
      </c>
      <c r="H911" s="280">
        <f>H902</f>
        <v>384</v>
      </c>
      <c r="I911" s="274" t="s">
        <v>40</v>
      </c>
      <c r="J911" s="261">
        <v>60000</v>
      </c>
      <c r="K911" s="261">
        <f>ROUNDDOWN(H911*J911,-3)</f>
        <v>23040000</v>
      </c>
      <c r="L911" s="280">
        <f>L902</f>
        <v>384</v>
      </c>
      <c r="M911" s="274" t="s">
        <v>40</v>
      </c>
      <c r="N911" s="261">
        <v>60000</v>
      </c>
      <c r="O911" s="261">
        <f>ROUNDDOWN(L911*N911,-3)</f>
        <v>23040000</v>
      </c>
      <c r="P911" s="251">
        <f t="shared" si="67"/>
        <v>0</v>
      </c>
    </row>
    <row r="912" spans="2:16" ht="15.9" hidden="1" x14ac:dyDescent="0.4">
      <c r="B912" s="272" t="s">
        <v>27</v>
      </c>
      <c r="C912" s="266" t="s">
        <v>299</v>
      </c>
      <c r="D912" s="280">
        <f>D902/24</f>
        <v>16</v>
      </c>
      <c r="E912" s="274" t="s">
        <v>51</v>
      </c>
      <c r="F912" s="261">
        <v>500000</v>
      </c>
      <c r="G912" s="261">
        <f>ROUNDDOWN(D912*F912,-3)</f>
        <v>8000000</v>
      </c>
      <c r="H912" s="280">
        <f>H902/24</f>
        <v>16</v>
      </c>
      <c r="I912" s="274" t="s">
        <v>51</v>
      </c>
      <c r="J912" s="261">
        <v>500000</v>
      </c>
      <c r="K912" s="261">
        <f>ROUNDDOWN(H912*J912,-3)</f>
        <v>8000000</v>
      </c>
      <c r="L912" s="280">
        <f>L902/24</f>
        <v>16</v>
      </c>
      <c r="M912" s="274" t="s">
        <v>51</v>
      </c>
      <c r="N912" s="261">
        <v>500000</v>
      </c>
      <c r="O912" s="261">
        <f>ROUNDDOWN(L912*N912,-3)</f>
        <v>8000000</v>
      </c>
      <c r="P912" s="251">
        <f t="shared" si="67"/>
        <v>0</v>
      </c>
    </row>
    <row r="913" spans="2:16" ht="29.15" hidden="1" x14ac:dyDescent="0.4">
      <c r="B913" s="262" t="s">
        <v>366</v>
      </c>
      <c r="C913" s="266" t="s">
        <v>367</v>
      </c>
      <c r="D913" s="279">
        <f>D914</f>
        <v>960</v>
      </c>
      <c r="E913" s="267" t="s">
        <v>171</v>
      </c>
      <c r="F913" s="261">
        <v>0</v>
      </c>
      <c r="G913" s="261">
        <f>G914</f>
        <v>262400000</v>
      </c>
      <c r="H913" s="279">
        <f>H914</f>
        <v>960</v>
      </c>
      <c r="I913" s="267" t="s">
        <v>171</v>
      </c>
      <c r="J913" s="261">
        <v>0</v>
      </c>
      <c r="K913" s="261">
        <f>K914</f>
        <v>262400000</v>
      </c>
      <c r="L913" s="279">
        <f>L914</f>
        <v>960</v>
      </c>
      <c r="M913" s="267" t="s">
        <v>171</v>
      </c>
      <c r="N913" s="261">
        <v>0</v>
      </c>
      <c r="O913" s="261">
        <f>O914</f>
        <v>262400000</v>
      </c>
      <c r="P913" s="251">
        <f t="shared" si="67"/>
        <v>0</v>
      </c>
    </row>
    <row r="914" spans="2:16" ht="29.15" hidden="1" x14ac:dyDescent="0.4">
      <c r="B914" s="272" t="s">
        <v>34</v>
      </c>
      <c r="C914" s="266" t="s">
        <v>368</v>
      </c>
      <c r="D914" s="279">
        <v>960</v>
      </c>
      <c r="E914" s="267" t="s">
        <v>171</v>
      </c>
      <c r="F914" s="261">
        <v>0</v>
      </c>
      <c r="G914" s="261">
        <f>G915+G918</f>
        <v>262400000</v>
      </c>
      <c r="H914" s="279">
        <v>960</v>
      </c>
      <c r="I914" s="267" t="s">
        <v>171</v>
      </c>
      <c r="J914" s="261">
        <v>0</v>
      </c>
      <c r="K914" s="261">
        <f>K915+K918</f>
        <v>262400000</v>
      </c>
      <c r="L914" s="279">
        <v>960</v>
      </c>
      <c r="M914" s="267" t="s">
        <v>171</v>
      </c>
      <c r="N914" s="261">
        <v>0</v>
      </c>
      <c r="O914" s="261">
        <f>O915+O918</f>
        <v>262400000</v>
      </c>
      <c r="P914" s="251">
        <f t="shared" si="67"/>
        <v>0</v>
      </c>
    </row>
    <row r="915" spans="2:16" ht="15.9" hidden="1" x14ac:dyDescent="0.4">
      <c r="B915" s="272">
        <v>525111</v>
      </c>
      <c r="C915" s="266" t="s">
        <v>174</v>
      </c>
      <c r="D915" s="273">
        <v>0</v>
      </c>
      <c r="E915" s="274"/>
      <c r="F915" s="266">
        <v>0</v>
      </c>
      <c r="G915" s="261">
        <f>SUM(G916:G917)</f>
        <v>40800000</v>
      </c>
      <c r="H915" s="273">
        <v>0</v>
      </c>
      <c r="I915" s="274"/>
      <c r="J915" s="266">
        <v>0</v>
      </c>
      <c r="K915" s="261">
        <f>SUM(K916:K917)</f>
        <v>40800000</v>
      </c>
      <c r="L915" s="273">
        <v>0</v>
      </c>
      <c r="M915" s="274"/>
      <c r="N915" s="266">
        <v>0</v>
      </c>
      <c r="O915" s="261">
        <f>SUM(O916:O917)</f>
        <v>40800000</v>
      </c>
      <c r="P915" s="251">
        <f t="shared" si="67"/>
        <v>0</v>
      </c>
    </row>
    <row r="916" spans="2:16" ht="15.9" hidden="1" x14ac:dyDescent="0.4">
      <c r="B916" s="272" t="s">
        <v>27</v>
      </c>
      <c r="C916" s="266" t="s">
        <v>175</v>
      </c>
      <c r="D916" s="273">
        <v>1</v>
      </c>
      <c r="E916" s="274" t="s">
        <v>38</v>
      </c>
      <c r="F916" s="261">
        <v>10800000</v>
      </c>
      <c r="G916" s="261">
        <f>ROUNDDOWN(D916*F916,-3)</f>
        <v>10800000</v>
      </c>
      <c r="H916" s="273">
        <v>1</v>
      </c>
      <c r="I916" s="274" t="s">
        <v>38</v>
      </c>
      <c r="J916" s="261">
        <v>10800000</v>
      </c>
      <c r="K916" s="261">
        <f>ROUNDDOWN(H916*J916,-3)</f>
        <v>10800000</v>
      </c>
      <c r="L916" s="273">
        <v>1</v>
      </c>
      <c r="M916" s="274" t="s">
        <v>38</v>
      </c>
      <c r="N916" s="261">
        <v>10800000</v>
      </c>
      <c r="O916" s="261">
        <f>ROUNDDOWN(L916*N916,-3)</f>
        <v>10800000</v>
      </c>
      <c r="P916" s="251">
        <f t="shared" si="67"/>
        <v>0</v>
      </c>
    </row>
    <row r="917" spans="2:16" ht="15.9" hidden="1" x14ac:dyDescent="0.4">
      <c r="B917" s="272" t="s">
        <v>27</v>
      </c>
      <c r="C917" s="266" t="s">
        <v>46</v>
      </c>
      <c r="D917" s="273">
        <v>200</v>
      </c>
      <c r="E917" s="274" t="s">
        <v>47</v>
      </c>
      <c r="F917" s="261">
        <v>150000</v>
      </c>
      <c r="G917" s="261">
        <f>ROUNDDOWN(D917*F917,-3)</f>
        <v>30000000</v>
      </c>
      <c r="H917" s="273">
        <v>200</v>
      </c>
      <c r="I917" s="274" t="s">
        <v>47</v>
      </c>
      <c r="J917" s="261">
        <v>150000</v>
      </c>
      <c r="K917" s="261">
        <f>ROUNDDOWN(H917*J917,-3)</f>
        <v>30000000</v>
      </c>
      <c r="L917" s="273">
        <v>200</v>
      </c>
      <c r="M917" s="274" t="s">
        <v>47</v>
      </c>
      <c r="N917" s="261">
        <v>150000</v>
      </c>
      <c r="O917" s="261">
        <f>ROUNDDOWN(L917*N917,-3)</f>
        <v>30000000</v>
      </c>
      <c r="P917" s="251">
        <f t="shared" si="67"/>
        <v>0</v>
      </c>
    </row>
    <row r="918" spans="2:16" ht="15.9" hidden="1" x14ac:dyDescent="0.4">
      <c r="B918" s="272">
        <v>525112</v>
      </c>
      <c r="C918" s="266" t="s">
        <v>97</v>
      </c>
      <c r="D918" s="273">
        <v>0</v>
      </c>
      <c r="E918" s="274"/>
      <c r="F918" s="266">
        <v>0</v>
      </c>
      <c r="G918" s="261">
        <f>SUM(G919:G923)</f>
        <v>221600000</v>
      </c>
      <c r="H918" s="273">
        <v>0</v>
      </c>
      <c r="I918" s="274"/>
      <c r="J918" s="266">
        <v>0</v>
      </c>
      <c r="K918" s="261">
        <f>SUM(K919:K923)</f>
        <v>221600000</v>
      </c>
      <c r="L918" s="273">
        <v>0</v>
      </c>
      <c r="M918" s="274"/>
      <c r="N918" s="266">
        <v>0</v>
      </c>
      <c r="O918" s="261">
        <f>SUM(O919:O923)</f>
        <v>221600000</v>
      </c>
      <c r="P918" s="251">
        <f t="shared" si="67"/>
        <v>0</v>
      </c>
    </row>
    <row r="919" spans="2:16" ht="15.9" hidden="1" x14ac:dyDescent="0.4">
      <c r="B919" s="272" t="s">
        <v>27</v>
      </c>
      <c r="C919" s="266" t="s">
        <v>295</v>
      </c>
      <c r="D919" s="280">
        <f>D914</f>
        <v>960</v>
      </c>
      <c r="E919" s="274" t="s">
        <v>362</v>
      </c>
      <c r="F919" s="261">
        <v>25000</v>
      </c>
      <c r="G919" s="261">
        <f>ROUNDDOWN(D919*F919,-3)</f>
        <v>24000000</v>
      </c>
      <c r="H919" s="280">
        <f>H914</f>
        <v>960</v>
      </c>
      <c r="I919" s="274" t="s">
        <v>362</v>
      </c>
      <c r="J919" s="261">
        <v>25000</v>
      </c>
      <c r="K919" s="261">
        <f>ROUNDDOWN(H919*J919,-3)</f>
        <v>24000000</v>
      </c>
      <c r="L919" s="280">
        <f>L914</f>
        <v>960</v>
      </c>
      <c r="M919" s="274" t="s">
        <v>362</v>
      </c>
      <c r="N919" s="261">
        <v>25000</v>
      </c>
      <c r="O919" s="261">
        <f>ROUNDDOWN(L919*N919,-3)</f>
        <v>24000000</v>
      </c>
      <c r="P919" s="251">
        <f t="shared" si="67"/>
        <v>0</v>
      </c>
    </row>
    <row r="920" spans="2:16" ht="15.9" hidden="1" x14ac:dyDescent="0.4">
      <c r="B920" s="272" t="s">
        <v>27</v>
      </c>
      <c r="C920" s="266" t="s">
        <v>296</v>
      </c>
      <c r="D920" s="280">
        <f>D914</f>
        <v>960</v>
      </c>
      <c r="E920" s="274" t="s">
        <v>231</v>
      </c>
      <c r="F920" s="261">
        <v>75000</v>
      </c>
      <c r="G920" s="261">
        <f>ROUNDDOWN(D920*F920,-3)</f>
        <v>72000000</v>
      </c>
      <c r="H920" s="280">
        <f>H914</f>
        <v>960</v>
      </c>
      <c r="I920" s="274" t="s">
        <v>231</v>
      </c>
      <c r="J920" s="261">
        <v>75000</v>
      </c>
      <c r="K920" s="261">
        <f>ROUNDDOWN(H920*J920,-3)</f>
        <v>72000000</v>
      </c>
      <c r="L920" s="280">
        <f>L914</f>
        <v>960</v>
      </c>
      <c r="M920" s="274" t="s">
        <v>231</v>
      </c>
      <c r="N920" s="261">
        <v>75000</v>
      </c>
      <c r="O920" s="261">
        <f>ROUNDDOWN(L920*N920,-3)</f>
        <v>72000000</v>
      </c>
      <c r="P920" s="251">
        <f t="shared" si="67"/>
        <v>0</v>
      </c>
    </row>
    <row r="921" spans="2:16" ht="15.9" hidden="1" x14ac:dyDescent="0.4">
      <c r="B921" s="272" t="s">
        <v>27</v>
      </c>
      <c r="C921" s="266" t="s">
        <v>44</v>
      </c>
      <c r="D921" s="280">
        <f>D914</f>
        <v>960</v>
      </c>
      <c r="E921" s="274" t="s">
        <v>40</v>
      </c>
      <c r="F921" s="261">
        <v>50000</v>
      </c>
      <c r="G921" s="261">
        <f>ROUNDDOWN(D921*F921,-3)</f>
        <v>48000000</v>
      </c>
      <c r="H921" s="280">
        <f>H914</f>
        <v>960</v>
      </c>
      <c r="I921" s="274" t="s">
        <v>40</v>
      </c>
      <c r="J921" s="261">
        <v>50000</v>
      </c>
      <c r="K921" s="261">
        <f>ROUNDDOWN(H921*J921,-3)</f>
        <v>48000000</v>
      </c>
      <c r="L921" s="280">
        <f>L914</f>
        <v>960</v>
      </c>
      <c r="M921" s="274" t="s">
        <v>40</v>
      </c>
      <c r="N921" s="261">
        <v>50000</v>
      </c>
      <c r="O921" s="261">
        <f>ROUNDDOWN(L921*N921,-3)</f>
        <v>48000000</v>
      </c>
      <c r="P921" s="251">
        <f t="shared" si="67"/>
        <v>0</v>
      </c>
    </row>
    <row r="922" spans="2:16" ht="15.9" hidden="1" x14ac:dyDescent="0.4">
      <c r="B922" s="272" t="s">
        <v>27</v>
      </c>
      <c r="C922" s="266" t="s">
        <v>297</v>
      </c>
      <c r="D922" s="280">
        <f>D914</f>
        <v>960</v>
      </c>
      <c r="E922" s="274" t="s">
        <v>40</v>
      </c>
      <c r="F922" s="261">
        <v>60000</v>
      </c>
      <c r="G922" s="261">
        <f>ROUNDDOWN(D922*F922,-3)</f>
        <v>57600000</v>
      </c>
      <c r="H922" s="280">
        <f>H914</f>
        <v>960</v>
      </c>
      <c r="I922" s="274" t="s">
        <v>40</v>
      </c>
      <c r="J922" s="261">
        <v>60000</v>
      </c>
      <c r="K922" s="261">
        <f>ROUNDDOWN(H922*J922,-3)</f>
        <v>57600000</v>
      </c>
      <c r="L922" s="280">
        <f>L914</f>
        <v>960</v>
      </c>
      <c r="M922" s="274" t="s">
        <v>40</v>
      </c>
      <c r="N922" s="261">
        <v>60000</v>
      </c>
      <c r="O922" s="261">
        <f>ROUNDDOWN(L922*N922,-3)</f>
        <v>57600000</v>
      </c>
      <c r="P922" s="251">
        <f t="shared" si="67"/>
        <v>0</v>
      </c>
    </row>
    <row r="923" spans="2:16" ht="15.9" hidden="1" x14ac:dyDescent="0.4">
      <c r="B923" s="272" t="s">
        <v>27</v>
      </c>
      <c r="C923" s="266" t="s">
        <v>299</v>
      </c>
      <c r="D923" s="280">
        <f>D914/24</f>
        <v>40</v>
      </c>
      <c r="E923" s="274" t="s">
        <v>51</v>
      </c>
      <c r="F923" s="261">
        <v>500000</v>
      </c>
      <c r="G923" s="261">
        <f>ROUNDDOWN(D923*F923,-3)</f>
        <v>20000000</v>
      </c>
      <c r="H923" s="280">
        <f>H914/24</f>
        <v>40</v>
      </c>
      <c r="I923" s="274" t="s">
        <v>51</v>
      </c>
      <c r="J923" s="261">
        <v>500000</v>
      </c>
      <c r="K923" s="261">
        <f>ROUNDDOWN(H923*J923,-3)</f>
        <v>20000000</v>
      </c>
      <c r="L923" s="280">
        <f>L914/24</f>
        <v>40</v>
      </c>
      <c r="M923" s="274" t="s">
        <v>51</v>
      </c>
      <c r="N923" s="261">
        <v>500000</v>
      </c>
      <c r="O923" s="261">
        <f>ROUNDDOWN(L923*N923,-3)</f>
        <v>20000000</v>
      </c>
      <c r="P923" s="251">
        <f t="shared" si="67"/>
        <v>0</v>
      </c>
    </row>
    <row r="924" spans="2:16" ht="15.9" hidden="1" x14ac:dyDescent="0.4">
      <c r="B924" s="262" t="s">
        <v>369</v>
      </c>
      <c r="C924" s="266" t="s">
        <v>370</v>
      </c>
      <c r="D924" s="279">
        <f>D925</f>
        <v>336</v>
      </c>
      <c r="E924" s="267" t="s">
        <v>171</v>
      </c>
      <c r="F924" s="261">
        <v>0</v>
      </c>
      <c r="G924" s="261">
        <f>G925</f>
        <v>102340000</v>
      </c>
      <c r="H924" s="279">
        <f>H925</f>
        <v>336</v>
      </c>
      <c r="I924" s="267" t="s">
        <v>171</v>
      </c>
      <c r="J924" s="261">
        <v>0</v>
      </c>
      <c r="K924" s="261">
        <f>K925</f>
        <v>102340000</v>
      </c>
      <c r="L924" s="279">
        <f>L925</f>
        <v>336</v>
      </c>
      <c r="M924" s="267" t="s">
        <v>171</v>
      </c>
      <c r="N924" s="261">
        <v>0</v>
      </c>
      <c r="O924" s="261">
        <f>O925</f>
        <v>102340000</v>
      </c>
      <c r="P924" s="251">
        <f t="shared" si="67"/>
        <v>0</v>
      </c>
    </row>
    <row r="925" spans="2:16" ht="15.9" hidden="1" x14ac:dyDescent="0.4">
      <c r="B925" s="272" t="s">
        <v>34</v>
      </c>
      <c r="C925" s="266" t="s">
        <v>371</v>
      </c>
      <c r="D925" s="279">
        <v>336</v>
      </c>
      <c r="E925" s="267" t="s">
        <v>171</v>
      </c>
      <c r="F925" s="261">
        <v>0</v>
      </c>
      <c r="G925" s="261">
        <f>G926+G930</f>
        <v>102340000</v>
      </c>
      <c r="H925" s="279">
        <v>336</v>
      </c>
      <c r="I925" s="267" t="s">
        <v>171</v>
      </c>
      <c r="J925" s="261">
        <v>0</v>
      </c>
      <c r="K925" s="261">
        <f>K926+K930</f>
        <v>102340000</v>
      </c>
      <c r="L925" s="279">
        <v>336</v>
      </c>
      <c r="M925" s="267" t="s">
        <v>171</v>
      </c>
      <c r="N925" s="261">
        <v>0</v>
      </c>
      <c r="O925" s="261">
        <f>O926+O930</f>
        <v>102340000</v>
      </c>
      <c r="P925" s="251">
        <f t="shared" si="67"/>
        <v>0</v>
      </c>
    </row>
    <row r="926" spans="2:16" ht="15.9" hidden="1" x14ac:dyDescent="0.4">
      <c r="B926" s="272">
        <v>525111</v>
      </c>
      <c r="C926" s="266" t="s">
        <v>174</v>
      </c>
      <c r="D926" s="273">
        <v>0</v>
      </c>
      <c r="E926" s="274"/>
      <c r="F926" s="266">
        <v>0</v>
      </c>
      <c r="G926" s="261">
        <f>SUM(G927:G929)</f>
        <v>24780000</v>
      </c>
      <c r="H926" s="273">
        <v>0</v>
      </c>
      <c r="I926" s="274"/>
      <c r="J926" s="266">
        <v>0</v>
      </c>
      <c r="K926" s="261">
        <f>SUM(K927:K929)</f>
        <v>24780000</v>
      </c>
      <c r="L926" s="273">
        <v>0</v>
      </c>
      <c r="M926" s="274"/>
      <c r="N926" s="266">
        <v>0</v>
      </c>
      <c r="O926" s="261">
        <f>SUM(O927:O929)</f>
        <v>24780000</v>
      </c>
      <c r="P926" s="251">
        <f t="shared" si="67"/>
        <v>0</v>
      </c>
    </row>
    <row r="927" spans="2:16" ht="15.9" hidden="1" x14ac:dyDescent="0.4">
      <c r="B927" s="272" t="s">
        <v>27</v>
      </c>
      <c r="C927" s="266" t="s">
        <v>46</v>
      </c>
      <c r="D927" s="273">
        <v>98</v>
      </c>
      <c r="E927" s="274" t="s">
        <v>47</v>
      </c>
      <c r="F927" s="261">
        <v>150000</v>
      </c>
      <c r="G927" s="261">
        <f>ROUNDDOWN(D927*F927,-3)</f>
        <v>14700000</v>
      </c>
      <c r="H927" s="273">
        <v>98</v>
      </c>
      <c r="I927" s="274" t="s">
        <v>47</v>
      </c>
      <c r="J927" s="261">
        <v>150000</v>
      </c>
      <c r="K927" s="261">
        <f>ROUNDDOWN(H927*J927,-3)</f>
        <v>14700000</v>
      </c>
      <c r="L927" s="273">
        <v>98</v>
      </c>
      <c r="M927" s="274" t="s">
        <v>47</v>
      </c>
      <c r="N927" s="261">
        <v>150000</v>
      </c>
      <c r="O927" s="261">
        <f>ROUNDDOWN(L927*N927,-3)</f>
        <v>14700000</v>
      </c>
      <c r="P927" s="251">
        <f t="shared" si="67"/>
        <v>0</v>
      </c>
    </row>
    <row r="928" spans="2:16" ht="15.9" hidden="1" x14ac:dyDescent="0.4">
      <c r="B928" s="272" t="s">
        <v>27</v>
      </c>
      <c r="C928" s="266" t="s">
        <v>48</v>
      </c>
      <c r="D928" s="273">
        <v>28</v>
      </c>
      <c r="E928" s="274" t="s">
        <v>47</v>
      </c>
      <c r="F928" s="261">
        <v>150000</v>
      </c>
      <c r="G928" s="261">
        <f>ROUNDDOWN(D928*F928,-3)</f>
        <v>4200000</v>
      </c>
      <c r="H928" s="273">
        <v>28</v>
      </c>
      <c r="I928" s="274" t="s">
        <v>47</v>
      </c>
      <c r="J928" s="261">
        <v>150000</v>
      </c>
      <c r="K928" s="261">
        <f>ROUNDDOWN(H928*J928,-3)</f>
        <v>4200000</v>
      </c>
      <c r="L928" s="273">
        <v>28</v>
      </c>
      <c r="M928" s="274" t="s">
        <v>47</v>
      </c>
      <c r="N928" s="261">
        <v>150000</v>
      </c>
      <c r="O928" s="261">
        <f>ROUNDDOWN(L928*N928,-3)</f>
        <v>4200000</v>
      </c>
      <c r="P928" s="251">
        <f t="shared" si="67"/>
        <v>0</v>
      </c>
    </row>
    <row r="929" spans="2:16" ht="15.9" hidden="1" x14ac:dyDescent="0.4">
      <c r="B929" s="272" t="s">
        <v>27</v>
      </c>
      <c r="C929" s="266" t="s">
        <v>175</v>
      </c>
      <c r="D929" s="273">
        <v>1</v>
      </c>
      <c r="E929" s="274" t="s">
        <v>38</v>
      </c>
      <c r="F929" s="261">
        <v>5880000</v>
      </c>
      <c r="G929" s="261">
        <f>ROUNDDOWN(D929*F929,-3)</f>
        <v>5880000</v>
      </c>
      <c r="H929" s="273">
        <v>1</v>
      </c>
      <c r="I929" s="274" t="s">
        <v>38</v>
      </c>
      <c r="J929" s="261">
        <v>5880000</v>
      </c>
      <c r="K929" s="261">
        <f>ROUNDDOWN(H929*J929,-3)</f>
        <v>5880000</v>
      </c>
      <c r="L929" s="273">
        <v>1</v>
      </c>
      <c r="M929" s="274" t="s">
        <v>38</v>
      </c>
      <c r="N929" s="261">
        <v>5880000</v>
      </c>
      <c r="O929" s="261">
        <f>ROUNDDOWN(L929*N929,-3)</f>
        <v>5880000</v>
      </c>
      <c r="P929" s="251">
        <f t="shared" si="67"/>
        <v>0</v>
      </c>
    </row>
    <row r="930" spans="2:16" ht="15.9" hidden="1" x14ac:dyDescent="0.4">
      <c r="B930" s="272">
        <v>525112</v>
      </c>
      <c r="C930" s="266" t="s">
        <v>97</v>
      </c>
      <c r="D930" s="273">
        <v>0</v>
      </c>
      <c r="E930" s="274"/>
      <c r="F930" s="266">
        <v>0</v>
      </c>
      <c r="G930" s="261">
        <f>SUM(G931:G935)</f>
        <v>77560000</v>
      </c>
      <c r="H930" s="273">
        <v>0</v>
      </c>
      <c r="I930" s="274"/>
      <c r="J930" s="266">
        <v>0</v>
      </c>
      <c r="K930" s="261">
        <f>SUM(K931:K935)</f>
        <v>77560000</v>
      </c>
      <c r="L930" s="273">
        <v>0</v>
      </c>
      <c r="M930" s="274"/>
      <c r="N930" s="266">
        <v>0</v>
      </c>
      <c r="O930" s="261">
        <f>SUM(O931:O935)</f>
        <v>77560000</v>
      </c>
      <c r="P930" s="251">
        <f t="shared" si="67"/>
        <v>0</v>
      </c>
    </row>
    <row r="931" spans="2:16" ht="15.9" hidden="1" x14ac:dyDescent="0.4">
      <c r="B931" s="272" t="s">
        <v>27</v>
      </c>
      <c r="C931" s="266" t="s">
        <v>295</v>
      </c>
      <c r="D931" s="280">
        <f>D925</f>
        <v>336</v>
      </c>
      <c r="E931" s="274" t="s">
        <v>362</v>
      </c>
      <c r="F931" s="261">
        <v>25000</v>
      </c>
      <c r="G931" s="261">
        <f>ROUNDDOWN(D931*F931,-3)</f>
        <v>8400000</v>
      </c>
      <c r="H931" s="280">
        <f>H925</f>
        <v>336</v>
      </c>
      <c r="I931" s="274" t="s">
        <v>362</v>
      </c>
      <c r="J931" s="261">
        <v>25000</v>
      </c>
      <c r="K931" s="261">
        <f>ROUNDDOWN(H931*J931,-3)</f>
        <v>8400000</v>
      </c>
      <c r="L931" s="280">
        <f>L925</f>
        <v>336</v>
      </c>
      <c r="M931" s="274" t="s">
        <v>362</v>
      </c>
      <c r="N931" s="261">
        <v>25000</v>
      </c>
      <c r="O931" s="261">
        <f>ROUNDDOWN(L931*N931,-3)</f>
        <v>8400000</v>
      </c>
      <c r="P931" s="251">
        <f t="shared" si="67"/>
        <v>0</v>
      </c>
    </row>
    <row r="932" spans="2:16" ht="15.9" hidden="1" x14ac:dyDescent="0.4">
      <c r="B932" s="272" t="s">
        <v>27</v>
      </c>
      <c r="C932" s="266" t="s">
        <v>296</v>
      </c>
      <c r="D932" s="280">
        <f>D925</f>
        <v>336</v>
      </c>
      <c r="E932" s="274" t="s">
        <v>231</v>
      </c>
      <c r="F932" s="261">
        <v>75000</v>
      </c>
      <c r="G932" s="261">
        <f>ROUNDDOWN(D932*F932,-3)</f>
        <v>25200000</v>
      </c>
      <c r="H932" s="280">
        <f>H925</f>
        <v>336</v>
      </c>
      <c r="I932" s="274" t="s">
        <v>231</v>
      </c>
      <c r="J932" s="261">
        <v>75000</v>
      </c>
      <c r="K932" s="261">
        <f>ROUNDDOWN(H932*J932,-3)</f>
        <v>25200000</v>
      </c>
      <c r="L932" s="280">
        <f>L925</f>
        <v>336</v>
      </c>
      <c r="M932" s="274" t="s">
        <v>231</v>
      </c>
      <c r="N932" s="261">
        <v>75000</v>
      </c>
      <c r="O932" s="261">
        <f>ROUNDDOWN(L932*N932,-3)</f>
        <v>25200000</v>
      </c>
      <c r="P932" s="251">
        <f t="shared" si="67"/>
        <v>0</v>
      </c>
    </row>
    <row r="933" spans="2:16" ht="15.9" hidden="1" x14ac:dyDescent="0.4">
      <c r="B933" s="272" t="s">
        <v>27</v>
      </c>
      <c r="C933" s="266" t="s">
        <v>44</v>
      </c>
      <c r="D933" s="280">
        <f>D925</f>
        <v>336</v>
      </c>
      <c r="E933" s="274" t="s">
        <v>40</v>
      </c>
      <c r="F933" s="261">
        <v>50000</v>
      </c>
      <c r="G933" s="261">
        <f>ROUNDDOWN(D933*F933,-3)</f>
        <v>16800000</v>
      </c>
      <c r="H933" s="280">
        <f>H925</f>
        <v>336</v>
      </c>
      <c r="I933" s="274" t="s">
        <v>40</v>
      </c>
      <c r="J933" s="261">
        <v>50000</v>
      </c>
      <c r="K933" s="261">
        <f>ROUNDDOWN(H933*J933,-3)</f>
        <v>16800000</v>
      </c>
      <c r="L933" s="280">
        <f>L925</f>
        <v>336</v>
      </c>
      <c r="M933" s="274" t="s">
        <v>40</v>
      </c>
      <c r="N933" s="261">
        <v>50000</v>
      </c>
      <c r="O933" s="261">
        <f>ROUNDDOWN(L933*N933,-3)</f>
        <v>16800000</v>
      </c>
      <c r="P933" s="251">
        <f t="shared" si="67"/>
        <v>0</v>
      </c>
    </row>
    <row r="934" spans="2:16" ht="15.9" hidden="1" x14ac:dyDescent="0.4">
      <c r="B934" s="272" t="s">
        <v>27</v>
      </c>
      <c r="C934" s="266" t="s">
        <v>330</v>
      </c>
      <c r="D934" s="280">
        <f>D925</f>
        <v>336</v>
      </c>
      <c r="E934" s="274" t="s">
        <v>57</v>
      </c>
      <c r="F934" s="261">
        <v>60000</v>
      </c>
      <c r="G934" s="261">
        <f>ROUNDDOWN(D934*F934,-3)</f>
        <v>20160000</v>
      </c>
      <c r="H934" s="280">
        <f>H925</f>
        <v>336</v>
      </c>
      <c r="I934" s="274" t="s">
        <v>57</v>
      </c>
      <c r="J934" s="261">
        <v>60000</v>
      </c>
      <c r="K934" s="261">
        <f>ROUNDDOWN(H934*J934,-3)</f>
        <v>20160000</v>
      </c>
      <c r="L934" s="280">
        <f>L925</f>
        <v>336</v>
      </c>
      <c r="M934" s="274" t="s">
        <v>57</v>
      </c>
      <c r="N934" s="261">
        <v>60000</v>
      </c>
      <c r="O934" s="261">
        <f>ROUNDDOWN(L934*N934,-3)</f>
        <v>20160000</v>
      </c>
      <c r="P934" s="251">
        <f t="shared" si="67"/>
        <v>0</v>
      </c>
    </row>
    <row r="935" spans="2:16" ht="15.9" hidden="1" x14ac:dyDescent="0.4">
      <c r="B935" s="272" t="s">
        <v>27</v>
      </c>
      <c r="C935" s="266" t="s">
        <v>299</v>
      </c>
      <c r="D935" s="280">
        <f>D925/24</f>
        <v>14</v>
      </c>
      <c r="E935" s="274" t="s">
        <v>40</v>
      </c>
      <c r="F935" s="261">
        <v>500000</v>
      </c>
      <c r="G935" s="261">
        <f>ROUNDDOWN(D935*F935,-3)</f>
        <v>7000000</v>
      </c>
      <c r="H935" s="280">
        <f>H925/24</f>
        <v>14</v>
      </c>
      <c r="I935" s="274" t="s">
        <v>40</v>
      </c>
      <c r="J935" s="261">
        <v>500000</v>
      </c>
      <c r="K935" s="261">
        <f>ROUNDDOWN(H935*J935,-3)</f>
        <v>7000000</v>
      </c>
      <c r="L935" s="280">
        <f>L925/24</f>
        <v>14</v>
      </c>
      <c r="M935" s="274" t="s">
        <v>40</v>
      </c>
      <c r="N935" s="261">
        <v>500000</v>
      </c>
      <c r="O935" s="261">
        <f>ROUNDDOWN(L935*N935,-3)</f>
        <v>7000000</v>
      </c>
      <c r="P935" s="251">
        <f t="shared" si="67"/>
        <v>0</v>
      </c>
    </row>
    <row r="936" spans="2:16" ht="15.9" hidden="1" x14ac:dyDescent="0.4">
      <c r="B936" s="262" t="s">
        <v>372</v>
      </c>
      <c r="C936" s="266" t="s">
        <v>373</v>
      </c>
      <c r="D936" s="279">
        <f>D937</f>
        <v>1200</v>
      </c>
      <c r="E936" s="267" t="s">
        <v>171</v>
      </c>
      <c r="F936" s="261">
        <v>0</v>
      </c>
      <c r="G936" s="261">
        <f>G937</f>
        <v>305500000</v>
      </c>
      <c r="H936" s="279">
        <f>H937</f>
        <v>1200</v>
      </c>
      <c r="I936" s="267" t="s">
        <v>171</v>
      </c>
      <c r="J936" s="261">
        <v>0</v>
      </c>
      <c r="K936" s="261">
        <f>K937</f>
        <v>305500000</v>
      </c>
      <c r="L936" s="279">
        <f>L937</f>
        <v>1200</v>
      </c>
      <c r="M936" s="267" t="s">
        <v>171</v>
      </c>
      <c r="N936" s="261">
        <v>0</v>
      </c>
      <c r="O936" s="261">
        <f>O937</f>
        <v>305500000</v>
      </c>
      <c r="P936" s="251">
        <f t="shared" si="67"/>
        <v>0</v>
      </c>
    </row>
    <row r="937" spans="2:16" ht="15.9" hidden="1" x14ac:dyDescent="0.4">
      <c r="B937" s="272" t="s">
        <v>34</v>
      </c>
      <c r="C937" s="266" t="s">
        <v>374</v>
      </c>
      <c r="D937" s="279">
        <v>1200</v>
      </c>
      <c r="E937" s="267" t="s">
        <v>171</v>
      </c>
      <c r="F937" s="261">
        <v>0</v>
      </c>
      <c r="G937" s="261">
        <f>G938+G941</f>
        <v>305500000</v>
      </c>
      <c r="H937" s="279">
        <v>1200</v>
      </c>
      <c r="I937" s="267" t="s">
        <v>171</v>
      </c>
      <c r="J937" s="261">
        <v>0</v>
      </c>
      <c r="K937" s="261">
        <f>K938+K941</f>
        <v>305500000</v>
      </c>
      <c r="L937" s="279">
        <v>1200</v>
      </c>
      <c r="M937" s="267" t="s">
        <v>171</v>
      </c>
      <c r="N937" s="261">
        <v>0</v>
      </c>
      <c r="O937" s="261">
        <f>O938+O941</f>
        <v>305500000</v>
      </c>
      <c r="P937" s="251">
        <f t="shared" si="67"/>
        <v>0</v>
      </c>
    </row>
    <row r="938" spans="2:16" ht="15.9" hidden="1" x14ac:dyDescent="0.4">
      <c r="B938" s="272">
        <v>525111</v>
      </c>
      <c r="C938" s="266" t="s">
        <v>174</v>
      </c>
      <c r="D938" s="273">
        <v>0</v>
      </c>
      <c r="E938" s="274"/>
      <c r="F938" s="266">
        <v>0</v>
      </c>
      <c r="G938" s="261">
        <f>SUM(G939:G940)</f>
        <v>28500000</v>
      </c>
      <c r="H938" s="273">
        <v>0</v>
      </c>
      <c r="I938" s="274"/>
      <c r="J938" s="266">
        <v>0</v>
      </c>
      <c r="K938" s="261">
        <f>SUM(K939:K940)</f>
        <v>28500000</v>
      </c>
      <c r="L938" s="273">
        <v>0</v>
      </c>
      <c r="M938" s="274"/>
      <c r="N938" s="266">
        <v>0</v>
      </c>
      <c r="O938" s="261">
        <f>SUM(O939:O940)</f>
        <v>28500000</v>
      </c>
      <c r="P938" s="251">
        <f t="shared" si="67"/>
        <v>0</v>
      </c>
    </row>
    <row r="939" spans="2:16" ht="15.9" hidden="1" x14ac:dyDescent="0.4">
      <c r="B939" s="272" t="s">
        <v>27</v>
      </c>
      <c r="C939" s="266" t="s">
        <v>46</v>
      </c>
      <c r="D939" s="273">
        <v>100</v>
      </c>
      <c r="E939" s="274" t="s">
        <v>47</v>
      </c>
      <c r="F939" s="261">
        <v>150000</v>
      </c>
      <c r="G939" s="261">
        <f>ROUNDDOWN(D939*F939,-3)</f>
        <v>15000000</v>
      </c>
      <c r="H939" s="273">
        <v>100</v>
      </c>
      <c r="I939" s="274" t="s">
        <v>47</v>
      </c>
      <c r="J939" s="261">
        <v>150000</v>
      </c>
      <c r="K939" s="261">
        <f>ROUNDDOWN(H939*J939,-3)</f>
        <v>15000000</v>
      </c>
      <c r="L939" s="273">
        <v>100</v>
      </c>
      <c r="M939" s="274" t="s">
        <v>47</v>
      </c>
      <c r="N939" s="261">
        <v>150000</v>
      </c>
      <c r="O939" s="261">
        <f>ROUNDDOWN(L939*N939,-3)</f>
        <v>15000000</v>
      </c>
      <c r="P939" s="251">
        <f t="shared" si="67"/>
        <v>0</v>
      </c>
    </row>
    <row r="940" spans="2:16" ht="15.9" hidden="1" x14ac:dyDescent="0.4">
      <c r="B940" s="272" t="s">
        <v>27</v>
      </c>
      <c r="C940" s="266" t="s">
        <v>175</v>
      </c>
      <c r="D940" s="273">
        <v>1</v>
      </c>
      <c r="E940" s="274" t="s">
        <v>38</v>
      </c>
      <c r="F940" s="261">
        <v>13500000</v>
      </c>
      <c r="G940" s="261">
        <f>ROUNDDOWN(D940*F940,-3)</f>
        <v>13500000</v>
      </c>
      <c r="H940" s="273">
        <v>1</v>
      </c>
      <c r="I940" s="274" t="s">
        <v>38</v>
      </c>
      <c r="J940" s="261">
        <v>13500000</v>
      </c>
      <c r="K940" s="261">
        <f>ROUNDDOWN(H940*J940,-3)</f>
        <v>13500000</v>
      </c>
      <c r="L940" s="273">
        <v>1</v>
      </c>
      <c r="M940" s="274" t="s">
        <v>38</v>
      </c>
      <c r="N940" s="261">
        <v>13500000</v>
      </c>
      <c r="O940" s="261">
        <f>ROUNDDOWN(L940*N940,-3)</f>
        <v>13500000</v>
      </c>
      <c r="P940" s="251">
        <f t="shared" si="67"/>
        <v>0</v>
      </c>
    </row>
    <row r="941" spans="2:16" ht="15.9" hidden="1" x14ac:dyDescent="0.4">
      <c r="B941" s="272">
        <v>525112</v>
      </c>
      <c r="C941" s="266" t="s">
        <v>97</v>
      </c>
      <c r="D941" s="273">
        <v>0</v>
      </c>
      <c r="E941" s="274"/>
      <c r="F941" s="266">
        <v>0</v>
      </c>
      <c r="G941" s="261">
        <f>SUM(G942:G946)</f>
        <v>277000000</v>
      </c>
      <c r="H941" s="273">
        <v>0</v>
      </c>
      <c r="I941" s="274"/>
      <c r="J941" s="266">
        <v>0</v>
      </c>
      <c r="K941" s="261">
        <f>SUM(K942:K946)</f>
        <v>277000000</v>
      </c>
      <c r="L941" s="273">
        <v>0</v>
      </c>
      <c r="M941" s="274"/>
      <c r="N941" s="266">
        <v>0</v>
      </c>
      <c r="O941" s="261">
        <f>SUM(O942:O946)</f>
        <v>277000000</v>
      </c>
      <c r="P941" s="251">
        <f t="shared" si="67"/>
        <v>0</v>
      </c>
    </row>
    <row r="942" spans="2:16" ht="15.9" hidden="1" x14ac:dyDescent="0.4">
      <c r="B942" s="272" t="s">
        <v>27</v>
      </c>
      <c r="C942" s="266" t="s">
        <v>295</v>
      </c>
      <c r="D942" s="273">
        <v>1</v>
      </c>
      <c r="E942" s="274" t="s">
        <v>38</v>
      </c>
      <c r="F942" s="261">
        <v>30000000</v>
      </c>
      <c r="G942" s="261">
        <f>ROUNDDOWN(D942*F942,-3)</f>
        <v>30000000</v>
      </c>
      <c r="H942" s="273">
        <v>1</v>
      </c>
      <c r="I942" s="274" t="s">
        <v>38</v>
      </c>
      <c r="J942" s="261">
        <v>30000000</v>
      </c>
      <c r="K942" s="261">
        <f>ROUNDDOWN(H942*J942,-3)</f>
        <v>30000000</v>
      </c>
      <c r="L942" s="273">
        <v>1</v>
      </c>
      <c r="M942" s="274" t="s">
        <v>38</v>
      </c>
      <c r="N942" s="261">
        <v>30000000</v>
      </c>
      <c r="O942" s="261">
        <f>ROUNDDOWN(L942*N942,-3)</f>
        <v>30000000</v>
      </c>
      <c r="P942" s="251">
        <f t="shared" si="67"/>
        <v>0</v>
      </c>
    </row>
    <row r="943" spans="2:16" ht="15.9" hidden="1" x14ac:dyDescent="0.4">
      <c r="B943" s="272" t="s">
        <v>27</v>
      </c>
      <c r="C943" s="266" t="s">
        <v>296</v>
      </c>
      <c r="D943" s="280">
        <f>D937</f>
        <v>1200</v>
      </c>
      <c r="E943" s="274" t="s">
        <v>231</v>
      </c>
      <c r="F943" s="261">
        <v>75000</v>
      </c>
      <c r="G943" s="261">
        <f>ROUNDDOWN(D943*F943,-3)</f>
        <v>90000000</v>
      </c>
      <c r="H943" s="280">
        <f>H937</f>
        <v>1200</v>
      </c>
      <c r="I943" s="274" t="s">
        <v>231</v>
      </c>
      <c r="J943" s="261">
        <v>75000</v>
      </c>
      <c r="K943" s="261">
        <f>ROUNDDOWN(H943*J943,-3)</f>
        <v>90000000</v>
      </c>
      <c r="L943" s="280">
        <f>L937</f>
        <v>1200</v>
      </c>
      <c r="M943" s="274" t="s">
        <v>231</v>
      </c>
      <c r="N943" s="261">
        <v>75000</v>
      </c>
      <c r="O943" s="261">
        <f>ROUNDDOWN(L943*N943,-3)</f>
        <v>90000000</v>
      </c>
      <c r="P943" s="251">
        <f t="shared" si="67"/>
        <v>0</v>
      </c>
    </row>
    <row r="944" spans="2:16" ht="15.9" hidden="1" x14ac:dyDescent="0.4">
      <c r="B944" s="272" t="s">
        <v>27</v>
      </c>
      <c r="C944" s="266" t="s">
        <v>44</v>
      </c>
      <c r="D944" s="280">
        <f>D937</f>
        <v>1200</v>
      </c>
      <c r="E944" s="274" t="s">
        <v>40</v>
      </c>
      <c r="F944" s="261">
        <v>50000</v>
      </c>
      <c r="G944" s="261">
        <f>ROUNDDOWN(D944*F944,-3)</f>
        <v>60000000</v>
      </c>
      <c r="H944" s="280">
        <f>H937</f>
        <v>1200</v>
      </c>
      <c r="I944" s="274" t="s">
        <v>40</v>
      </c>
      <c r="J944" s="261">
        <v>50000</v>
      </c>
      <c r="K944" s="261">
        <f>ROUNDDOWN(H944*J944,-3)</f>
        <v>60000000</v>
      </c>
      <c r="L944" s="280">
        <f>L937</f>
        <v>1200</v>
      </c>
      <c r="M944" s="274" t="s">
        <v>40</v>
      </c>
      <c r="N944" s="261">
        <v>50000</v>
      </c>
      <c r="O944" s="261">
        <f>ROUNDDOWN(L944*N944,-3)</f>
        <v>60000000</v>
      </c>
      <c r="P944" s="251">
        <f t="shared" si="67"/>
        <v>0</v>
      </c>
    </row>
    <row r="945" spans="2:16" ht="15.9" hidden="1" x14ac:dyDescent="0.4">
      <c r="B945" s="272" t="s">
        <v>27</v>
      </c>
      <c r="C945" s="266" t="s">
        <v>297</v>
      </c>
      <c r="D945" s="280">
        <f>D937</f>
        <v>1200</v>
      </c>
      <c r="E945" s="274" t="s">
        <v>57</v>
      </c>
      <c r="F945" s="261">
        <v>60000</v>
      </c>
      <c r="G945" s="261">
        <f>ROUNDDOWN(D945*F945,-3)</f>
        <v>72000000</v>
      </c>
      <c r="H945" s="280">
        <f>H937</f>
        <v>1200</v>
      </c>
      <c r="I945" s="274" t="s">
        <v>57</v>
      </c>
      <c r="J945" s="261">
        <v>60000</v>
      </c>
      <c r="K945" s="261">
        <f>ROUNDDOWN(H945*J945,-3)</f>
        <v>72000000</v>
      </c>
      <c r="L945" s="280">
        <f>L937</f>
        <v>1200</v>
      </c>
      <c r="M945" s="274" t="s">
        <v>57</v>
      </c>
      <c r="N945" s="261">
        <v>60000</v>
      </c>
      <c r="O945" s="261">
        <f>ROUNDDOWN(L945*N945,-3)</f>
        <v>72000000</v>
      </c>
      <c r="P945" s="251">
        <f t="shared" si="67"/>
        <v>0</v>
      </c>
    </row>
    <row r="946" spans="2:16" ht="15.9" hidden="1" x14ac:dyDescent="0.4">
      <c r="B946" s="272" t="s">
        <v>27</v>
      </c>
      <c r="C946" s="266" t="s">
        <v>299</v>
      </c>
      <c r="D946" s="280">
        <f>D937/24</f>
        <v>50</v>
      </c>
      <c r="E946" s="274" t="s">
        <v>51</v>
      </c>
      <c r="F946" s="261">
        <v>500000</v>
      </c>
      <c r="G946" s="261">
        <f>ROUNDDOWN(D946*F946,-3)</f>
        <v>25000000</v>
      </c>
      <c r="H946" s="280">
        <f>H937/24</f>
        <v>50</v>
      </c>
      <c r="I946" s="274" t="s">
        <v>51</v>
      </c>
      <c r="J946" s="261">
        <v>500000</v>
      </c>
      <c r="K946" s="261">
        <f>ROUNDDOWN(H946*J946,-3)</f>
        <v>25000000</v>
      </c>
      <c r="L946" s="280">
        <f>L937/24</f>
        <v>50</v>
      </c>
      <c r="M946" s="274" t="s">
        <v>51</v>
      </c>
      <c r="N946" s="261">
        <v>500000</v>
      </c>
      <c r="O946" s="261">
        <f>ROUNDDOWN(L946*N946,-3)</f>
        <v>25000000</v>
      </c>
      <c r="P946" s="251">
        <f t="shared" si="67"/>
        <v>0</v>
      </c>
    </row>
    <row r="947" spans="2:16" s="5" customFormat="1" ht="15.9" hidden="1" x14ac:dyDescent="0.4">
      <c r="B947" s="272">
        <v>501</v>
      </c>
      <c r="C947" s="266" t="s">
        <v>33</v>
      </c>
      <c r="D947" s="279">
        <f>D948+D961+D973+D987+D1001+D1006+D1011+D1016+D1021+D1026+D1031+D1036+D1041+D1046+D1051+D1056+D1061+D1066+D1071+D1076+D1081+D1086+D1091+D1096+D1101+D1112</f>
        <v>7104</v>
      </c>
      <c r="E947" s="267" t="s">
        <v>171</v>
      </c>
      <c r="F947" s="279">
        <f>F948+F961+F973+F987+F1001+F1006+F1011+F1016+F1021+F1026+F1031+F1036+F1041+F1046+F1051+F1056+F1061+F1066+F1071+F1076+F1081+F1086+F1091+F1096</f>
        <v>0</v>
      </c>
      <c r="G947" s="279">
        <f>G948+G961+G973+G987+G1001+G1006+G1011+G1016+G1021+G1026+G1031+G1036+G1041+G1046+G1051+G1056+G1061+G1066+G1071+G1076+G1081+G1086+G1091+G1096+G1101+G1112</f>
        <v>846483000</v>
      </c>
      <c r="H947" s="279">
        <f>H948+H961+H973+H987+H1001+H1006+H1011+H1016+H1021+H1026+H1031+H1036+H1041+H1046+H1051+H1056+H1061+H1066+H1071+H1076+H1081+H1086+H1091+H1096+H1101+H1112</f>
        <v>7104</v>
      </c>
      <c r="I947" s="267" t="s">
        <v>171</v>
      </c>
      <c r="J947" s="279">
        <f>J948+J961+J973+J987+J1001+J1006+J1011+J1016+J1021+J1026+J1031+J1036+J1041+J1046+J1051+J1056+J1061+J1066+J1071+J1076+J1081+J1086+J1091+J1096</f>
        <v>0</v>
      </c>
      <c r="K947" s="279">
        <f>K948+K961+K973+K987+K1001+K1006+K1011+K1016+K1021+K1026+K1031+K1036+K1041+K1046+K1051+K1056+K1061+K1066+K1071+K1076+K1081+K1086+K1091+K1096+K1101+K1112+K1123</f>
        <v>846483000</v>
      </c>
      <c r="L947" s="279">
        <f>L948+L961+L973+L987+L1001+L1006+L1011+L1016+L1021+L1026+L1031+L1036+L1041+L1046+L1051+L1056+L1061+L1066+L1071+L1076+L1081+L1086+L1091+L1096+L1101+L1112</f>
        <v>6980</v>
      </c>
      <c r="M947" s="267" t="s">
        <v>171</v>
      </c>
      <c r="N947" s="279">
        <f>N948+N961+N973+N987+N1001+N1006+N1011+N1016+N1021+N1026+N1031+N1036+N1041+N1046+N1051+N1056+N1061+N1066+N1071+N1076+N1081+N1086+N1091+N1096</f>
        <v>0</v>
      </c>
      <c r="O947" s="279">
        <f>O948+O961+O973+O987+O1001+O1006+O1011+O1016+O1021+O1026+O1031+O1036+O1041+O1046+O1051+O1056+O1061+O1066+O1071+O1076+O1081+O1086+O1091+O1096+O1101+O1112+O1123</f>
        <v>846483000</v>
      </c>
      <c r="P947" s="251">
        <f t="shared" si="67"/>
        <v>0</v>
      </c>
    </row>
    <row r="948" spans="2:16" ht="15.9" hidden="1" x14ac:dyDescent="0.4">
      <c r="B948" s="208" t="s">
        <v>34</v>
      </c>
      <c r="C948" s="180" t="s">
        <v>375</v>
      </c>
      <c r="D948" s="269">
        <v>24</v>
      </c>
      <c r="E948" s="270" t="s">
        <v>171</v>
      </c>
      <c r="F948" s="254">
        <v>0</v>
      </c>
      <c r="G948" s="254">
        <f>G949+G953</f>
        <v>14115000</v>
      </c>
      <c r="H948" s="269">
        <v>24</v>
      </c>
      <c r="I948" s="270" t="s">
        <v>171</v>
      </c>
      <c r="J948" s="254">
        <v>0</v>
      </c>
      <c r="K948" s="254">
        <f>K949+K953</f>
        <v>14115000</v>
      </c>
      <c r="L948" s="269">
        <v>24</v>
      </c>
      <c r="M948" s="270" t="s">
        <v>171</v>
      </c>
      <c r="N948" s="254">
        <v>0</v>
      </c>
      <c r="O948" s="254">
        <f>O949+O953</f>
        <v>14115000</v>
      </c>
      <c r="P948" s="251">
        <f t="shared" si="67"/>
        <v>0</v>
      </c>
    </row>
    <row r="949" spans="2:16" ht="15.9" hidden="1" x14ac:dyDescent="0.4">
      <c r="B949" s="208">
        <v>525111</v>
      </c>
      <c r="C949" s="180" t="s">
        <v>174</v>
      </c>
      <c r="D949" s="178">
        <v>0</v>
      </c>
      <c r="E949" s="179"/>
      <c r="F949" s="180">
        <v>0</v>
      </c>
      <c r="G949" s="254">
        <f>SUM(G950:G952)</f>
        <v>3580000</v>
      </c>
      <c r="H949" s="178">
        <v>0</v>
      </c>
      <c r="I949" s="179"/>
      <c r="J949" s="180">
        <v>0</v>
      </c>
      <c r="K949" s="254">
        <f>SUM(K950:K952)</f>
        <v>3580000</v>
      </c>
      <c r="L949" s="178">
        <v>0</v>
      </c>
      <c r="M949" s="179"/>
      <c r="N949" s="180">
        <v>0</v>
      </c>
      <c r="O949" s="254">
        <f>SUM(O950:O952)</f>
        <v>3580000</v>
      </c>
      <c r="P949" s="251">
        <f t="shared" si="67"/>
        <v>0</v>
      </c>
    </row>
    <row r="950" spans="2:16" ht="15.9" hidden="1" x14ac:dyDescent="0.4">
      <c r="B950" s="208" t="s">
        <v>27</v>
      </c>
      <c r="C950" s="180" t="s">
        <v>46</v>
      </c>
      <c r="D950" s="178">
        <v>6</v>
      </c>
      <c r="E950" s="179" t="s">
        <v>47</v>
      </c>
      <c r="F950" s="254">
        <v>150000</v>
      </c>
      <c r="G950" s="254">
        <f>ROUNDDOWN(D950*F950,-3)</f>
        <v>900000</v>
      </c>
      <c r="H950" s="178">
        <v>6</v>
      </c>
      <c r="I950" s="179" t="s">
        <v>47</v>
      </c>
      <c r="J950" s="254">
        <v>150000</v>
      </c>
      <c r="K950" s="254">
        <f>ROUNDDOWN(H950*J950,-3)</f>
        <v>900000</v>
      </c>
      <c r="L950" s="178">
        <v>6</v>
      </c>
      <c r="M950" s="179" t="s">
        <v>47</v>
      </c>
      <c r="N950" s="254">
        <v>150000</v>
      </c>
      <c r="O950" s="254">
        <f>ROUNDDOWN(L950*N950,-3)</f>
        <v>900000</v>
      </c>
      <c r="P950" s="251">
        <f t="shared" si="67"/>
        <v>0</v>
      </c>
    </row>
    <row r="951" spans="2:16" ht="15.9" hidden="1" x14ac:dyDescent="0.4">
      <c r="B951" s="208" t="s">
        <v>27</v>
      </c>
      <c r="C951" s="180" t="s">
        <v>48</v>
      </c>
      <c r="D951" s="178">
        <v>12</v>
      </c>
      <c r="E951" s="179" t="s">
        <v>47</v>
      </c>
      <c r="F951" s="254">
        <v>150000</v>
      </c>
      <c r="G951" s="254">
        <f>ROUNDDOWN(D951*F951,-3)</f>
        <v>1800000</v>
      </c>
      <c r="H951" s="178">
        <v>12</v>
      </c>
      <c r="I951" s="179" t="s">
        <v>47</v>
      </c>
      <c r="J951" s="254">
        <v>150000</v>
      </c>
      <c r="K951" s="254">
        <f>ROUNDDOWN(H951*J951,-3)</f>
        <v>1800000</v>
      </c>
      <c r="L951" s="178">
        <v>12</v>
      </c>
      <c r="M951" s="179" t="s">
        <v>47</v>
      </c>
      <c r="N951" s="254">
        <v>150000</v>
      </c>
      <c r="O951" s="254">
        <f>ROUNDDOWN(L951*N951,-3)</f>
        <v>1800000</v>
      </c>
      <c r="P951" s="251">
        <f t="shared" si="67"/>
        <v>0</v>
      </c>
    </row>
    <row r="952" spans="2:16" ht="15.9" hidden="1" x14ac:dyDescent="0.4">
      <c r="B952" s="208" t="s">
        <v>27</v>
      </c>
      <c r="C952" s="180" t="s">
        <v>175</v>
      </c>
      <c r="D952" s="178">
        <v>1</v>
      </c>
      <c r="E952" s="179" t="s">
        <v>38</v>
      </c>
      <c r="F952" s="254">
        <v>880000</v>
      </c>
      <c r="G952" s="254">
        <f>ROUNDDOWN(D952*F952,-3)</f>
        <v>880000</v>
      </c>
      <c r="H952" s="178">
        <v>1</v>
      </c>
      <c r="I952" s="179" t="s">
        <v>38</v>
      </c>
      <c r="J952" s="254">
        <v>880000</v>
      </c>
      <c r="K952" s="254">
        <f>ROUNDDOWN(H952*J952,-3)</f>
        <v>880000</v>
      </c>
      <c r="L952" s="178">
        <v>1</v>
      </c>
      <c r="M952" s="179" t="s">
        <v>38</v>
      </c>
      <c r="N952" s="254">
        <v>880000</v>
      </c>
      <c r="O952" s="254">
        <f>ROUNDDOWN(L952*N952,-3)</f>
        <v>880000</v>
      </c>
      <c r="P952" s="251">
        <f t="shared" si="67"/>
        <v>0</v>
      </c>
    </row>
    <row r="953" spans="2:16" ht="15.9" hidden="1" x14ac:dyDescent="0.4">
      <c r="B953" s="208">
        <v>525112</v>
      </c>
      <c r="C953" s="180" t="s">
        <v>97</v>
      </c>
      <c r="D953" s="178">
        <v>0</v>
      </c>
      <c r="E953" s="179"/>
      <c r="F953" s="180">
        <v>0</v>
      </c>
      <c r="G953" s="254">
        <f>SUM(G954:G960)</f>
        <v>10535000</v>
      </c>
      <c r="H953" s="178">
        <v>0</v>
      </c>
      <c r="I953" s="179"/>
      <c r="J953" s="180">
        <v>0</v>
      </c>
      <c r="K953" s="254">
        <f>SUM(K954:K960)</f>
        <v>10535000</v>
      </c>
      <c r="L953" s="178">
        <v>0</v>
      </c>
      <c r="M953" s="179"/>
      <c r="N953" s="180">
        <v>0</v>
      </c>
      <c r="O953" s="254">
        <f>SUM(O954:O960)</f>
        <v>10535000</v>
      </c>
      <c r="P953" s="251">
        <f t="shared" si="67"/>
        <v>0</v>
      </c>
    </row>
    <row r="954" spans="2:16" ht="15.9" hidden="1" x14ac:dyDescent="0.4">
      <c r="B954" s="208" t="s">
        <v>27</v>
      </c>
      <c r="C954" s="180" t="s">
        <v>295</v>
      </c>
      <c r="D954" s="178">
        <v>1</v>
      </c>
      <c r="E954" s="179" t="s">
        <v>38</v>
      </c>
      <c r="F954" s="254">
        <v>600000</v>
      </c>
      <c r="G954" s="254">
        <f t="shared" ref="G954:G960" si="68">ROUNDDOWN(D954*F954,-3)</f>
        <v>600000</v>
      </c>
      <c r="H954" s="178">
        <v>1</v>
      </c>
      <c r="I954" s="179" t="s">
        <v>38</v>
      </c>
      <c r="J954" s="254">
        <v>600000</v>
      </c>
      <c r="K954" s="254">
        <f t="shared" ref="K954:K960" si="69">ROUNDDOWN(H954*J954,-3)</f>
        <v>600000</v>
      </c>
      <c r="L954" s="178">
        <v>1</v>
      </c>
      <c r="M954" s="179" t="s">
        <v>38</v>
      </c>
      <c r="N954" s="254">
        <v>600000</v>
      </c>
      <c r="O954" s="254">
        <f t="shared" ref="O954:O960" si="70">ROUNDDOWN(L954*N954,-3)</f>
        <v>600000</v>
      </c>
      <c r="P954" s="251">
        <f t="shared" si="67"/>
        <v>0</v>
      </c>
    </row>
    <row r="955" spans="2:16" ht="15.9" hidden="1" x14ac:dyDescent="0.4">
      <c r="B955" s="208" t="s">
        <v>27</v>
      </c>
      <c r="C955" s="180" t="s">
        <v>296</v>
      </c>
      <c r="D955" s="275">
        <f>D948</f>
        <v>24</v>
      </c>
      <c r="E955" s="179" t="s">
        <v>231</v>
      </c>
      <c r="F955" s="254">
        <v>75000</v>
      </c>
      <c r="G955" s="254">
        <f t="shared" si="68"/>
        <v>1800000</v>
      </c>
      <c r="H955" s="275">
        <f>H948</f>
        <v>24</v>
      </c>
      <c r="I955" s="179" t="s">
        <v>231</v>
      </c>
      <c r="J955" s="254">
        <v>75000</v>
      </c>
      <c r="K955" s="254">
        <f t="shared" si="69"/>
        <v>1800000</v>
      </c>
      <c r="L955" s="275">
        <f>L948</f>
        <v>24</v>
      </c>
      <c r="M955" s="179" t="s">
        <v>231</v>
      </c>
      <c r="N955" s="254">
        <v>75000</v>
      </c>
      <c r="O955" s="254">
        <f t="shared" si="70"/>
        <v>1800000</v>
      </c>
      <c r="P955" s="251">
        <f t="shared" si="67"/>
        <v>0</v>
      </c>
    </row>
    <row r="956" spans="2:16" ht="15.9" hidden="1" x14ac:dyDescent="0.4">
      <c r="B956" s="208" t="s">
        <v>27</v>
      </c>
      <c r="C956" s="180" t="s">
        <v>44</v>
      </c>
      <c r="D956" s="275">
        <f>D948</f>
        <v>24</v>
      </c>
      <c r="E956" s="179" t="s">
        <v>40</v>
      </c>
      <c r="F956" s="254">
        <v>50000</v>
      </c>
      <c r="G956" s="254">
        <f t="shared" si="68"/>
        <v>1200000</v>
      </c>
      <c r="H956" s="275">
        <f>H948</f>
        <v>24</v>
      </c>
      <c r="I956" s="179" t="s">
        <v>40</v>
      </c>
      <c r="J956" s="254">
        <v>50000</v>
      </c>
      <c r="K956" s="254">
        <f t="shared" si="69"/>
        <v>1200000</v>
      </c>
      <c r="L956" s="275">
        <f>L948</f>
        <v>24</v>
      </c>
      <c r="M956" s="179" t="s">
        <v>40</v>
      </c>
      <c r="N956" s="254">
        <v>50000</v>
      </c>
      <c r="O956" s="254">
        <f t="shared" si="70"/>
        <v>1200000</v>
      </c>
      <c r="P956" s="251">
        <f t="shared" si="67"/>
        <v>0</v>
      </c>
    </row>
    <row r="957" spans="2:16" ht="15.9" hidden="1" x14ac:dyDescent="0.4">
      <c r="B957" s="208" t="s">
        <v>27</v>
      </c>
      <c r="C957" s="180" t="s">
        <v>299</v>
      </c>
      <c r="D957" s="178">
        <v>1</v>
      </c>
      <c r="E957" s="179" t="s">
        <v>51</v>
      </c>
      <c r="F957" s="254">
        <v>500000</v>
      </c>
      <c r="G957" s="254">
        <f t="shared" si="68"/>
        <v>500000</v>
      </c>
      <c r="H957" s="178">
        <v>1</v>
      </c>
      <c r="I957" s="179" t="s">
        <v>51</v>
      </c>
      <c r="J957" s="254">
        <v>500000</v>
      </c>
      <c r="K957" s="254">
        <f t="shared" si="69"/>
        <v>500000</v>
      </c>
      <c r="L957" s="178">
        <v>1</v>
      </c>
      <c r="M957" s="179" t="s">
        <v>51</v>
      </c>
      <c r="N957" s="254">
        <v>500000</v>
      </c>
      <c r="O957" s="254">
        <f t="shared" si="70"/>
        <v>500000</v>
      </c>
      <c r="P957" s="251">
        <f t="shared" si="67"/>
        <v>0</v>
      </c>
    </row>
    <row r="958" spans="2:16" ht="15.9" hidden="1" x14ac:dyDescent="0.4">
      <c r="B958" s="208" t="s">
        <v>27</v>
      </c>
      <c r="C958" s="180" t="s">
        <v>294</v>
      </c>
      <c r="D958" s="178">
        <v>1</v>
      </c>
      <c r="E958" s="179" t="s">
        <v>51</v>
      </c>
      <c r="F958" s="254">
        <v>1635000</v>
      </c>
      <c r="G958" s="254">
        <f t="shared" si="68"/>
        <v>1635000</v>
      </c>
      <c r="H958" s="178">
        <v>1</v>
      </c>
      <c r="I958" s="179" t="s">
        <v>51</v>
      </c>
      <c r="J958" s="254">
        <v>1635000</v>
      </c>
      <c r="K958" s="254">
        <f t="shared" si="69"/>
        <v>1635000</v>
      </c>
      <c r="L958" s="178">
        <v>1</v>
      </c>
      <c r="M958" s="179" t="s">
        <v>51</v>
      </c>
      <c r="N958" s="254">
        <v>1635000</v>
      </c>
      <c r="O958" s="254">
        <f t="shared" si="70"/>
        <v>1635000</v>
      </c>
      <c r="P958" s="251">
        <f t="shared" si="67"/>
        <v>0</v>
      </c>
    </row>
    <row r="959" spans="2:16" ht="15.9" hidden="1" x14ac:dyDescent="0.4">
      <c r="B959" s="208" t="s">
        <v>27</v>
      </c>
      <c r="C959" s="180" t="s">
        <v>298</v>
      </c>
      <c r="D959" s="178">
        <v>1</v>
      </c>
      <c r="E959" s="179" t="s">
        <v>38</v>
      </c>
      <c r="F959" s="254">
        <v>3600000</v>
      </c>
      <c r="G959" s="254">
        <f t="shared" si="68"/>
        <v>3600000</v>
      </c>
      <c r="H959" s="178">
        <v>1</v>
      </c>
      <c r="I959" s="179" t="s">
        <v>38</v>
      </c>
      <c r="J959" s="254">
        <v>3600000</v>
      </c>
      <c r="K959" s="254">
        <f t="shared" si="69"/>
        <v>3600000</v>
      </c>
      <c r="L959" s="178">
        <v>1</v>
      </c>
      <c r="M959" s="179" t="s">
        <v>38</v>
      </c>
      <c r="N959" s="254">
        <v>3600000</v>
      </c>
      <c r="O959" s="254">
        <f t="shared" si="70"/>
        <v>3600000</v>
      </c>
      <c r="P959" s="251">
        <f t="shared" si="67"/>
        <v>0</v>
      </c>
    </row>
    <row r="960" spans="2:16" ht="15.9" hidden="1" x14ac:dyDescent="0.4">
      <c r="B960" s="208" t="s">
        <v>27</v>
      </c>
      <c r="C960" s="180" t="s">
        <v>297</v>
      </c>
      <c r="D960" s="275">
        <f>D948</f>
        <v>24</v>
      </c>
      <c r="E960" s="179" t="s">
        <v>40</v>
      </c>
      <c r="F960" s="254">
        <v>50000</v>
      </c>
      <c r="G960" s="254">
        <f t="shared" si="68"/>
        <v>1200000</v>
      </c>
      <c r="H960" s="275">
        <f>H948</f>
        <v>24</v>
      </c>
      <c r="I960" s="179" t="s">
        <v>40</v>
      </c>
      <c r="J960" s="254">
        <v>50000</v>
      </c>
      <c r="K960" s="254">
        <f t="shared" si="69"/>
        <v>1200000</v>
      </c>
      <c r="L960" s="275">
        <f>L948</f>
        <v>24</v>
      </c>
      <c r="M960" s="179" t="s">
        <v>40</v>
      </c>
      <c r="N960" s="254">
        <v>50000</v>
      </c>
      <c r="O960" s="254">
        <f t="shared" si="70"/>
        <v>1200000</v>
      </c>
      <c r="P960" s="251">
        <f t="shared" si="67"/>
        <v>0</v>
      </c>
    </row>
    <row r="961" spans="2:16" ht="15.9" hidden="1" x14ac:dyDescent="0.4">
      <c r="B961" s="208" t="s">
        <v>52</v>
      </c>
      <c r="C961" s="180" t="s">
        <v>376</v>
      </c>
      <c r="D961" s="269">
        <v>24</v>
      </c>
      <c r="E961" s="270" t="s">
        <v>171</v>
      </c>
      <c r="F961" s="254">
        <v>0</v>
      </c>
      <c r="G961" s="254">
        <f>G962+G966</f>
        <v>18678000</v>
      </c>
      <c r="H961" s="269">
        <v>24</v>
      </c>
      <c r="I961" s="270" t="s">
        <v>171</v>
      </c>
      <c r="J961" s="254">
        <v>0</v>
      </c>
      <c r="K961" s="254">
        <f>K962+K966</f>
        <v>18678000</v>
      </c>
      <c r="L961" s="269">
        <v>24</v>
      </c>
      <c r="M961" s="270" t="s">
        <v>171</v>
      </c>
      <c r="N961" s="254">
        <v>0</v>
      </c>
      <c r="O961" s="254">
        <f>O962+O966</f>
        <v>18678000</v>
      </c>
      <c r="P961" s="251">
        <f t="shared" si="67"/>
        <v>0</v>
      </c>
    </row>
    <row r="962" spans="2:16" ht="15.9" hidden="1" x14ac:dyDescent="0.4">
      <c r="B962" s="208">
        <v>525111</v>
      </c>
      <c r="C962" s="180" t="s">
        <v>174</v>
      </c>
      <c r="D962" s="178">
        <v>0</v>
      </c>
      <c r="E962" s="179"/>
      <c r="F962" s="180">
        <v>0</v>
      </c>
      <c r="G962" s="254">
        <f>SUM(G963:G965)</f>
        <v>6070000</v>
      </c>
      <c r="H962" s="178">
        <v>0</v>
      </c>
      <c r="I962" s="179"/>
      <c r="J962" s="180">
        <v>0</v>
      </c>
      <c r="K962" s="254">
        <f>SUM(K963:K965)</f>
        <v>6070000</v>
      </c>
      <c r="L962" s="178">
        <v>0</v>
      </c>
      <c r="M962" s="179"/>
      <c r="N962" s="180">
        <v>0</v>
      </c>
      <c r="O962" s="254">
        <f>SUM(O963:O965)</f>
        <v>6070000</v>
      </c>
      <c r="P962" s="251">
        <f t="shared" si="67"/>
        <v>0</v>
      </c>
    </row>
    <row r="963" spans="2:16" ht="15.9" hidden="1" x14ac:dyDescent="0.4">
      <c r="B963" s="208" t="s">
        <v>27</v>
      </c>
      <c r="C963" s="180" t="s">
        <v>46</v>
      </c>
      <c r="D963" s="178">
        <v>16</v>
      </c>
      <c r="E963" s="179" t="s">
        <v>47</v>
      </c>
      <c r="F963" s="254">
        <v>150000</v>
      </c>
      <c r="G963" s="254">
        <f>ROUNDDOWN(D963*F963,-3)</f>
        <v>2400000</v>
      </c>
      <c r="H963" s="178">
        <v>16</v>
      </c>
      <c r="I963" s="179" t="s">
        <v>47</v>
      </c>
      <c r="J963" s="254">
        <v>150000</v>
      </c>
      <c r="K963" s="254">
        <f>ROUNDDOWN(H963*J963,-3)</f>
        <v>2400000</v>
      </c>
      <c r="L963" s="178">
        <v>16</v>
      </c>
      <c r="M963" s="179" t="s">
        <v>47</v>
      </c>
      <c r="N963" s="254">
        <v>150000</v>
      </c>
      <c r="O963" s="254">
        <f>ROUNDDOWN(L963*N963,-3)</f>
        <v>2400000</v>
      </c>
      <c r="P963" s="251">
        <f t="shared" si="67"/>
        <v>0</v>
      </c>
    </row>
    <row r="964" spans="2:16" ht="15.9" hidden="1" x14ac:dyDescent="0.4">
      <c r="B964" s="208" t="s">
        <v>27</v>
      </c>
      <c r="C964" s="180" t="s">
        <v>48</v>
      </c>
      <c r="D964" s="178">
        <v>22</v>
      </c>
      <c r="E964" s="179" t="s">
        <v>47</v>
      </c>
      <c r="F964" s="254">
        <v>150000</v>
      </c>
      <c r="G964" s="254">
        <f>ROUNDDOWN(D964*F964,-3)</f>
        <v>3300000</v>
      </c>
      <c r="H964" s="178">
        <v>22</v>
      </c>
      <c r="I964" s="179" t="s">
        <v>47</v>
      </c>
      <c r="J964" s="254">
        <v>150000</v>
      </c>
      <c r="K964" s="254">
        <f>ROUNDDOWN(H964*J964,-3)</f>
        <v>3300000</v>
      </c>
      <c r="L964" s="178">
        <v>22</v>
      </c>
      <c r="M964" s="179" t="s">
        <v>47</v>
      </c>
      <c r="N964" s="254">
        <v>150000</v>
      </c>
      <c r="O964" s="254">
        <f>ROUNDDOWN(L964*N964,-3)</f>
        <v>3300000</v>
      </c>
      <c r="P964" s="251">
        <f t="shared" si="67"/>
        <v>0</v>
      </c>
    </row>
    <row r="965" spans="2:16" ht="15.9" hidden="1" x14ac:dyDescent="0.4">
      <c r="B965" s="208" t="s">
        <v>27</v>
      </c>
      <c r="C965" s="180" t="s">
        <v>175</v>
      </c>
      <c r="D965" s="178">
        <v>1</v>
      </c>
      <c r="E965" s="179" t="s">
        <v>38</v>
      </c>
      <c r="F965" s="254">
        <v>370000</v>
      </c>
      <c r="G965" s="254">
        <f>ROUNDDOWN(D965*F965,-3)</f>
        <v>370000</v>
      </c>
      <c r="H965" s="178">
        <v>1</v>
      </c>
      <c r="I965" s="179" t="s">
        <v>38</v>
      </c>
      <c r="J965" s="254">
        <v>370000</v>
      </c>
      <c r="K965" s="254">
        <f>ROUNDDOWN(H965*J965,-3)</f>
        <v>370000</v>
      </c>
      <c r="L965" s="178">
        <v>1</v>
      </c>
      <c r="M965" s="179" t="s">
        <v>38</v>
      </c>
      <c r="N965" s="254">
        <v>370000</v>
      </c>
      <c r="O965" s="254">
        <f>ROUNDDOWN(L965*N965,-3)</f>
        <v>370000</v>
      </c>
      <c r="P965" s="251">
        <f t="shared" si="67"/>
        <v>0</v>
      </c>
    </row>
    <row r="966" spans="2:16" ht="15.9" hidden="1" x14ac:dyDescent="0.4">
      <c r="B966" s="208">
        <v>525112</v>
      </c>
      <c r="C966" s="180" t="s">
        <v>97</v>
      </c>
      <c r="D966" s="178">
        <v>0</v>
      </c>
      <c r="E966" s="179"/>
      <c r="F966" s="180">
        <v>0</v>
      </c>
      <c r="G966" s="254">
        <f>SUM(G967:G972)</f>
        <v>12608000</v>
      </c>
      <c r="H966" s="178">
        <v>0</v>
      </c>
      <c r="I966" s="179"/>
      <c r="J966" s="180">
        <v>0</v>
      </c>
      <c r="K966" s="254">
        <f>SUM(K967:K972)</f>
        <v>12608000</v>
      </c>
      <c r="L966" s="178">
        <v>0</v>
      </c>
      <c r="M966" s="179"/>
      <c r="N966" s="180">
        <v>0</v>
      </c>
      <c r="O966" s="254">
        <f>SUM(O967:O972)</f>
        <v>12608000</v>
      </c>
      <c r="P966" s="251">
        <f t="shared" si="67"/>
        <v>0</v>
      </c>
    </row>
    <row r="967" spans="2:16" ht="15.9" hidden="1" x14ac:dyDescent="0.4">
      <c r="B967" s="208" t="s">
        <v>27</v>
      </c>
      <c r="C967" s="180" t="s">
        <v>295</v>
      </c>
      <c r="D967" s="178">
        <v>1</v>
      </c>
      <c r="E967" s="179" t="s">
        <v>38</v>
      </c>
      <c r="F967" s="254">
        <v>600000</v>
      </c>
      <c r="G967" s="254">
        <f t="shared" ref="G967:G972" si="71">ROUNDDOWN(D967*F967,-3)</f>
        <v>600000</v>
      </c>
      <c r="H967" s="178">
        <v>1</v>
      </c>
      <c r="I967" s="179" t="s">
        <v>38</v>
      </c>
      <c r="J967" s="254">
        <v>600000</v>
      </c>
      <c r="K967" s="254">
        <f t="shared" ref="K967:K972" si="72">ROUNDDOWN(H967*J967,-3)</f>
        <v>600000</v>
      </c>
      <c r="L967" s="178">
        <v>1</v>
      </c>
      <c r="M967" s="179" t="s">
        <v>38</v>
      </c>
      <c r="N967" s="254">
        <v>600000</v>
      </c>
      <c r="O967" s="254">
        <f t="shared" ref="O967:O972" si="73">ROUNDDOWN(L967*N967,-3)</f>
        <v>600000</v>
      </c>
      <c r="P967" s="251">
        <f t="shared" si="67"/>
        <v>0</v>
      </c>
    </row>
    <row r="968" spans="2:16" ht="15.9" hidden="1" x14ac:dyDescent="0.4">
      <c r="B968" s="208" t="s">
        <v>27</v>
      </c>
      <c r="C968" s="180" t="s">
        <v>296</v>
      </c>
      <c r="D968" s="275">
        <f>D961</f>
        <v>24</v>
      </c>
      <c r="E968" s="179" t="s">
        <v>231</v>
      </c>
      <c r="F968" s="254">
        <v>75000</v>
      </c>
      <c r="G968" s="254">
        <f t="shared" si="71"/>
        <v>1800000</v>
      </c>
      <c r="H968" s="275">
        <f>H961</f>
        <v>24</v>
      </c>
      <c r="I968" s="179" t="s">
        <v>231</v>
      </c>
      <c r="J968" s="254">
        <v>75000</v>
      </c>
      <c r="K968" s="254">
        <f t="shared" si="72"/>
        <v>1800000</v>
      </c>
      <c r="L968" s="275">
        <f>L961</f>
        <v>24</v>
      </c>
      <c r="M968" s="179" t="s">
        <v>231</v>
      </c>
      <c r="N968" s="254">
        <v>75000</v>
      </c>
      <c r="O968" s="254">
        <f t="shared" si="73"/>
        <v>1800000</v>
      </c>
      <c r="P968" s="251">
        <f t="shared" si="67"/>
        <v>0</v>
      </c>
    </row>
    <row r="969" spans="2:16" ht="15.9" hidden="1" x14ac:dyDescent="0.4">
      <c r="B969" s="208" t="s">
        <v>27</v>
      </c>
      <c r="C969" s="180" t="s">
        <v>44</v>
      </c>
      <c r="D969" s="275">
        <f>D961</f>
        <v>24</v>
      </c>
      <c r="E969" s="179" t="s">
        <v>40</v>
      </c>
      <c r="F969" s="254">
        <v>50000</v>
      </c>
      <c r="G969" s="254">
        <f t="shared" si="71"/>
        <v>1200000</v>
      </c>
      <c r="H969" s="275">
        <f>H961</f>
        <v>24</v>
      </c>
      <c r="I969" s="179" t="s">
        <v>40</v>
      </c>
      <c r="J969" s="254">
        <v>50000</v>
      </c>
      <c r="K969" s="254">
        <f t="shared" si="72"/>
        <v>1200000</v>
      </c>
      <c r="L969" s="275">
        <f>L961</f>
        <v>24</v>
      </c>
      <c r="M969" s="179" t="s">
        <v>40</v>
      </c>
      <c r="N969" s="254">
        <v>50000</v>
      </c>
      <c r="O969" s="254">
        <f t="shared" si="73"/>
        <v>1200000</v>
      </c>
      <c r="P969" s="251">
        <f t="shared" ref="P969:P1032" si="74">K969-O969</f>
        <v>0</v>
      </c>
    </row>
    <row r="970" spans="2:16" ht="15.9" hidden="1" x14ac:dyDescent="0.4">
      <c r="B970" s="208" t="s">
        <v>27</v>
      </c>
      <c r="C970" s="180" t="s">
        <v>299</v>
      </c>
      <c r="D970" s="178">
        <v>1</v>
      </c>
      <c r="E970" s="179" t="s">
        <v>51</v>
      </c>
      <c r="F970" s="254">
        <v>340000</v>
      </c>
      <c r="G970" s="254">
        <f t="shared" si="71"/>
        <v>340000</v>
      </c>
      <c r="H970" s="178">
        <v>1</v>
      </c>
      <c r="I970" s="179" t="s">
        <v>51</v>
      </c>
      <c r="J970" s="254">
        <v>340000</v>
      </c>
      <c r="K970" s="254">
        <f t="shared" si="72"/>
        <v>340000</v>
      </c>
      <c r="L970" s="178">
        <v>1</v>
      </c>
      <c r="M970" s="179" t="s">
        <v>51</v>
      </c>
      <c r="N970" s="254">
        <v>340000</v>
      </c>
      <c r="O970" s="254">
        <f t="shared" si="73"/>
        <v>340000</v>
      </c>
      <c r="P970" s="251">
        <f t="shared" si="74"/>
        <v>0</v>
      </c>
    </row>
    <row r="971" spans="2:16" ht="15.9" hidden="1" x14ac:dyDescent="0.4">
      <c r="B971" s="208" t="s">
        <v>27</v>
      </c>
      <c r="C971" s="180" t="s">
        <v>294</v>
      </c>
      <c r="D971" s="178">
        <v>1</v>
      </c>
      <c r="E971" s="179" t="s">
        <v>38</v>
      </c>
      <c r="F971" s="254">
        <v>6268000</v>
      </c>
      <c r="G971" s="254">
        <f t="shared" si="71"/>
        <v>6268000</v>
      </c>
      <c r="H971" s="178">
        <v>1</v>
      </c>
      <c r="I971" s="179" t="s">
        <v>38</v>
      </c>
      <c r="J971" s="254">
        <v>6268000</v>
      </c>
      <c r="K971" s="254">
        <f t="shared" si="72"/>
        <v>6268000</v>
      </c>
      <c r="L971" s="178">
        <v>1</v>
      </c>
      <c r="M971" s="179" t="s">
        <v>38</v>
      </c>
      <c r="N971" s="254">
        <v>6268000</v>
      </c>
      <c r="O971" s="254">
        <f t="shared" si="73"/>
        <v>6268000</v>
      </c>
      <c r="P971" s="251">
        <f t="shared" si="74"/>
        <v>0</v>
      </c>
    </row>
    <row r="972" spans="2:16" ht="15.9" hidden="1" x14ac:dyDescent="0.4">
      <c r="B972" s="208" t="s">
        <v>27</v>
      </c>
      <c r="C972" s="180" t="s">
        <v>297</v>
      </c>
      <c r="D972" s="275">
        <f>D961</f>
        <v>24</v>
      </c>
      <c r="E972" s="179" t="s">
        <v>362</v>
      </c>
      <c r="F972" s="254">
        <v>100000</v>
      </c>
      <c r="G972" s="254">
        <f t="shared" si="71"/>
        <v>2400000</v>
      </c>
      <c r="H972" s="275">
        <f>H961</f>
        <v>24</v>
      </c>
      <c r="I972" s="179" t="s">
        <v>362</v>
      </c>
      <c r="J972" s="254">
        <v>100000</v>
      </c>
      <c r="K972" s="254">
        <f t="shared" si="72"/>
        <v>2400000</v>
      </c>
      <c r="L972" s="275">
        <f>L961</f>
        <v>24</v>
      </c>
      <c r="M972" s="179" t="s">
        <v>362</v>
      </c>
      <c r="N972" s="254">
        <v>100000</v>
      </c>
      <c r="O972" s="254">
        <f t="shared" si="73"/>
        <v>2400000</v>
      </c>
      <c r="P972" s="251">
        <f t="shared" si="74"/>
        <v>0</v>
      </c>
    </row>
    <row r="973" spans="2:16" ht="15.9" hidden="1" x14ac:dyDescent="0.4">
      <c r="B973" s="208" t="s">
        <v>62</v>
      </c>
      <c r="C973" s="180" t="s">
        <v>377</v>
      </c>
      <c r="D973" s="269">
        <v>24</v>
      </c>
      <c r="E973" s="270" t="s">
        <v>171</v>
      </c>
      <c r="F973" s="254">
        <v>0</v>
      </c>
      <c r="G973" s="254">
        <f>G974+G978</f>
        <v>51430000</v>
      </c>
      <c r="H973" s="269">
        <v>24</v>
      </c>
      <c r="I973" s="270" t="s">
        <v>171</v>
      </c>
      <c r="J973" s="254">
        <v>0</v>
      </c>
      <c r="K973" s="254">
        <f>K974+K978</f>
        <v>51430000</v>
      </c>
      <c r="L973" s="269">
        <v>24</v>
      </c>
      <c r="M973" s="270" t="s">
        <v>171</v>
      </c>
      <c r="N973" s="254">
        <v>0</v>
      </c>
      <c r="O973" s="254">
        <f>O974+O978</f>
        <v>51430000</v>
      </c>
      <c r="P973" s="251">
        <f t="shared" si="74"/>
        <v>0</v>
      </c>
    </row>
    <row r="974" spans="2:16" ht="15.9" hidden="1" x14ac:dyDescent="0.4">
      <c r="B974" s="208">
        <v>525111</v>
      </c>
      <c r="C974" s="180" t="s">
        <v>174</v>
      </c>
      <c r="D974" s="178">
        <v>0</v>
      </c>
      <c r="E974" s="179"/>
      <c r="F974" s="180">
        <v>0</v>
      </c>
      <c r="G974" s="254">
        <f>SUM(G975:G977)</f>
        <v>17810000</v>
      </c>
      <c r="H974" s="178">
        <v>0</v>
      </c>
      <c r="I974" s="179"/>
      <c r="J974" s="180">
        <v>0</v>
      </c>
      <c r="K974" s="254">
        <f>SUM(K975:K977)</f>
        <v>17810000</v>
      </c>
      <c r="L974" s="178">
        <v>0</v>
      </c>
      <c r="M974" s="179"/>
      <c r="N974" s="180">
        <v>0</v>
      </c>
      <c r="O974" s="254">
        <f>SUM(O975:O977)</f>
        <v>17810000</v>
      </c>
      <c r="P974" s="251">
        <f t="shared" si="74"/>
        <v>0</v>
      </c>
    </row>
    <row r="975" spans="2:16" ht="15.9" hidden="1" x14ac:dyDescent="0.4">
      <c r="B975" s="208" t="s">
        <v>27</v>
      </c>
      <c r="C975" s="180" t="s">
        <v>46</v>
      </c>
      <c r="D975" s="178">
        <v>13</v>
      </c>
      <c r="E975" s="179" t="s">
        <v>47</v>
      </c>
      <c r="F975" s="254">
        <v>150000</v>
      </c>
      <c r="G975" s="254">
        <f>ROUNDDOWN(D975*F975,-3)</f>
        <v>1950000</v>
      </c>
      <c r="H975" s="178">
        <v>13</v>
      </c>
      <c r="I975" s="179" t="s">
        <v>47</v>
      </c>
      <c r="J975" s="254">
        <v>150000</v>
      </c>
      <c r="K975" s="254">
        <f>ROUNDDOWN(H975*J975,-3)</f>
        <v>1950000</v>
      </c>
      <c r="L975" s="178">
        <v>13</v>
      </c>
      <c r="M975" s="179" t="s">
        <v>47</v>
      </c>
      <c r="N975" s="254">
        <v>150000</v>
      </c>
      <c r="O975" s="254">
        <f>ROUNDDOWN(L975*N975,-3)</f>
        <v>1950000</v>
      </c>
      <c r="P975" s="251">
        <f t="shared" si="74"/>
        <v>0</v>
      </c>
    </row>
    <row r="976" spans="2:16" ht="15.9" hidden="1" x14ac:dyDescent="0.4">
      <c r="B976" s="208" t="s">
        <v>27</v>
      </c>
      <c r="C976" s="180" t="s">
        <v>48</v>
      </c>
      <c r="D976" s="178">
        <v>94</v>
      </c>
      <c r="E976" s="179" t="s">
        <v>47</v>
      </c>
      <c r="F976" s="254">
        <v>150000</v>
      </c>
      <c r="G976" s="254">
        <f>ROUNDDOWN(D976*F976,-3)</f>
        <v>14100000</v>
      </c>
      <c r="H976" s="178">
        <v>94</v>
      </c>
      <c r="I976" s="179" t="s">
        <v>47</v>
      </c>
      <c r="J976" s="254">
        <v>150000</v>
      </c>
      <c r="K976" s="254">
        <f>ROUNDDOWN(H976*J976,-3)</f>
        <v>14100000</v>
      </c>
      <c r="L976" s="178">
        <v>94</v>
      </c>
      <c r="M976" s="179" t="s">
        <v>47</v>
      </c>
      <c r="N976" s="254">
        <v>150000</v>
      </c>
      <c r="O976" s="254">
        <f>ROUNDDOWN(L976*N976,-3)</f>
        <v>14100000</v>
      </c>
      <c r="P976" s="251">
        <f t="shared" si="74"/>
        <v>0</v>
      </c>
    </row>
    <row r="977" spans="2:16" ht="15.9" hidden="1" x14ac:dyDescent="0.4">
      <c r="B977" s="208" t="s">
        <v>27</v>
      </c>
      <c r="C977" s="180" t="s">
        <v>175</v>
      </c>
      <c r="D977" s="178">
        <v>1</v>
      </c>
      <c r="E977" s="179" t="s">
        <v>38</v>
      </c>
      <c r="F977" s="254">
        <v>1760000</v>
      </c>
      <c r="G977" s="254">
        <f>ROUNDDOWN(D977*F977,-3)</f>
        <v>1760000</v>
      </c>
      <c r="H977" s="178">
        <v>1</v>
      </c>
      <c r="I977" s="179" t="s">
        <v>38</v>
      </c>
      <c r="J977" s="254">
        <v>1760000</v>
      </c>
      <c r="K977" s="254">
        <f>ROUNDDOWN(H977*J977,-3)</f>
        <v>1760000</v>
      </c>
      <c r="L977" s="178">
        <v>1</v>
      </c>
      <c r="M977" s="179" t="s">
        <v>38</v>
      </c>
      <c r="N977" s="254">
        <v>1760000</v>
      </c>
      <c r="O977" s="254">
        <f>ROUNDDOWN(L977*N977,-3)</f>
        <v>1760000</v>
      </c>
      <c r="P977" s="251">
        <f t="shared" si="74"/>
        <v>0</v>
      </c>
    </row>
    <row r="978" spans="2:16" ht="15.9" hidden="1" x14ac:dyDescent="0.4">
      <c r="B978" s="208">
        <v>525112</v>
      </c>
      <c r="C978" s="180" t="s">
        <v>97</v>
      </c>
      <c r="D978" s="178">
        <v>0</v>
      </c>
      <c r="E978" s="179"/>
      <c r="F978" s="180">
        <v>0</v>
      </c>
      <c r="G978" s="254">
        <f>SUM(G979:G986)</f>
        <v>33620000</v>
      </c>
      <c r="H978" s="178">
        <v>0</v>
      </c>
      <c r="I978" s="179"/>
      <c r="J978" s="180">
        <v>0</v>
      </c>
      <c r="K978" s="254">
        <f>SUM(K979:K986)</f>
        <v>33620000</v>
      </c>
      <c r="L978" s="178">
        <v>0</v>
      </c>
      <c r="M978" s="179"/>
      <c r="N978" s="180">
        <v>0</v>
      </c>
      <c r="O978" s="254">
        <f>SUM(O979:O986)</f>
        <v>33620000</v>
      </c>
      <c r="P978" s="251">
        <f t="shared" si="74"/>
        <v>0</v>
      </c>
    </row>
    <row r="979" spans="2:16" ht="15.9" hidden="1" x14ac:dyDescent="0.4">
      <c r="B979" s="208" t="s">
        <v>27</v>
      </c>
      <c r="C979" s="180" t="s">
        <v>295</v>
      </c>
      <c r="D979" s="178">
        <v>1</v>
      </c>
      <c r="E979" s="179" t="s">
        <v>38</v>
      </c>
      <c r="F979" s="254">
        <v>600000</v>
      </c>
      <c r="G979" s="254">
        <f t="shared" ref="G979:G986" si="75">ROUNDDOWN(D979*F979,-3)</f>
        <v>600000</v>
      </c>
      <c r="H979" s="178">
        <v>1</v>
      </c>
      <c r="I979" s="179" t="s">
        <v>38</v>
      </c>
      <c r="J979" s="254">
        <v>600000</v>
      </c>
      <c r="K979" s="254">
        <f t="shared" ref="K979:K986" si="76">ROUNDDOWN(H979*J979,-3)</f>
        <v>600000</v>
      </c>
      <c r="L979" s="178">
        <v>1</v>
      </c>
      <c r="M979" s="179" t="s">
        <v>38</v>
      </c>
      <c r="N979" s="254">
        <v>600000</v>
      </c>
      <c r="O979" s="254">
        <f t="shared" ref="O979:O986" si="77">ROUNDDOWN(L979*N979,-3)</f>
        <v>600000</v>
      </c>
      <c r="P979" s="251">
        <f t="shared" si="74"/>
        <v>0</v>
      </c>
    </row>
    <row r="980" spans="2:16" ht="15.9" hidden="1" x14ac:dyDescent="0.4">
      <c r="B980" s="208" t="s">
        <v>27</v>
      </c>
      <c r="C980" s="180" t="s">
        <v>296</v>
      </c>
      <c r="D980" s="275">
        <f>D973</f>
        <v>24</v>
      </c>
      <c r="E980" s="179" t="s">
        <v>231</v>
      </c>
      <c r="F980" s="254">
        <v>75000</v>
      </c>
      <c r="G980" s="254">
        <f t="shared" si="75"/>
        <v>1800000</v>
      </c>
      <c r="H980" s="275">
        <f>H973</f>
        <v>24</v>
      </c>
      <c r="I980" s="179" t="s">
        <v>231</v>
      </c>
      <c r="J980" s="254">
        <v>75000</v>
      </c>
      <c r="K980" s="254">
        <f t="shared" si="76"/>
        <v>1800000</v>
      </c>
      <c r="L980" s="275">
        <f>L973</f>
        <v>24</v>
      </c>
      <c r="M980" s="179" t="s">
        <v>231</v>
      </c>
      <c r="N980" s="254">
        <v>75000</v>
      </c>
      <c r="O980" s="254">
        <f t="shared" si="77"/>
        <v>1800000</v>
      </c>
      <c r="P980" s="251">
        <f t="shared" si="74"/>
        <v>0</v>
      </c>
    </row>
    <row r="981" spans="2:16" ht="15.9" hidden="1" x14ac:dyDescent="0.4">
      <c r="B981" s="208" t="s">
        <v>27</v>
      </c>
      <c r="C981" s="180" t="s">
        <v>44</v>
      </c>
      <c r="D981" s="275">
        <f>D973</f>
        <v>24</v>
      </c>
      <c r="E981" s="179" t="s">
        <v>40</v>
      </c>
      <c r="F981" s="254">
        <v>100000</v>
      </c>
      <c r="G981" s="254">
        <f t="shared" si="75"/>
        <v>2400000</v>
      </c>
      <c r="H981" s="275">
        <f>H973</f>
        <v>24</v>
      </c>
      <c r="I981" s="179" t="s">
        <v>40</v>
      </c>
      <c r="J981" s="254">
        <v>100000</v>
      </c>
      <c r="K981" s="254">
        <f t="shared" si="76"/>
        <v>2400000</v>
      </c>
      <c r="L981" s="275">
        <f>L973</f>
        <v>24</v>
      </c>
      <c r="M981" s="179" t="s">
        <v>40</v>
      </c>
      <c r="N981" s="254">
        <v>100000</v>
      </c>
      <c r="O981" s="254">
        <f t="shared" si="77"/>
        <v>2400000</v>
      </c>
      <c r="P981" s="251">
        <f t="shared" si="74"/>
        <v>0</v>
      </c>
    </row>
    <row r="982" spans="2:16" ht="15.9" hidden="1" x14ac:dyDescent="0.4">
      <c r="B982" s="208" t="s">
        <v>27</v>
      </c>
      <c r="C982" s="180" t="s">
        <v>299</v>
      </c>
      <c r="D982" s="275">
        <f>D973/24</f>
        <v>1</v>
      </c>
      <c r="E982" s="179" t="s">
        <v>51</v>
      </c>
      <c r="F982" s="254">
        <v>600000</v>
      </c>
      <c r="G982" s="254">
        <f t="shared" si="75"/>
        <v>600000</v>
      </c>
      <c r="H982" s="275">
        <f>H973/24</f>
        <v>1</v>
      </c>
      <c r="I982" s="179" t="s">
        <v>51</v>
      </c>
      <c r="J982" s="254">
        <v>600000</v>
      </c>
      <c r="K982" s="254">
        <f t="shared" si="76"/>
        <v>600000</v>
      </c>
      <c r="L982" s="275">
        <f>L973/24</f>
        <v>1</v>
      </c>
      <c r="M982" s="179" t="s">
        <v>51</v>
      </c>
      <c r="N982" s="254">
        <v>600000</v>
      </c>
      <c r="O982" s="254">
        <f t="shared" si="77"/>
        <v>600000</v>
      </c>
      <c r="P982" s="251">
        <f t="shared" si="74"/>
        <v>0</v>
      </c>
    </row>
    <row r="983" spans="2:16" ht="15.9" hidden="1" x14ac:dyDescent="0.4">
      <c r="B983" s="208" t="s">
        <v>27</v>
      </c>
      <c r="C983" s="180" t="s">
        <v>297</v>
      </c>
      <c r="D983" s="178">
        <v>168</v>
      </c>
      <c r="E983" s="179" t="s">
        <v>40</v>
      </c>
      <c r="F983" s="254">
        <v>60000</v>
      </c>
      <c r="G983" s="254">
        <f t="shared" si="75"/>
        <v>10080000</v>
      </c>
      <c r="H983" s="178">
        <v>168</v>
      </c>
      <c r="I983" s="179" t="s">
        <v>40</v>
      </c>
      <c r="J983" s="254">
        <v>60000</v>
      </c>
      <c r="K983" s="254">
        <f t="shared" si="76"/>
        <v>10080000</v>
      </c>
      <c r="L983" s="178">
        <v>168</v>
      </c>
      <c r="M983" s="179" t="s">
        <v>40</v>
      </c>
      <c r="N983" s="254">
        <v>60000</v>
      </c>
      <c r="O983" s="254">
        <f t="shared" si="77"/>
        <v>10080000</v>
      </c>
      <c r="P983" s="251">
        <f t="shared" si="74"/>
        <v>0</v>
      </c>
    </row>
    <row r="984" spans="2:16" ht="15.9" hidden="1" x14ac:dyDescent="0.4">
      <c r="B984" s="208" t="s">
        <v>27</v>
      </c>
      <c r="C984" s="180" t="s">
        <v>298</v>
      </c>
      <c r="D984" s="178">
        <v>1</v>
      </c>
      <c r="E984" s="179" t="s">
        <v>38</v>
      </c>
      <c r="F984" s="254">
        <v>15240000</v>
      </c>
      <c r="G984" s="254">
        <f t="shared" si="75"/>
        <v>15240000</v>
      </c>
      <c r="H984" s="178">
        <v>1</v>
      </c>
      <c r="I984" s="179" t="s">
        <v>38</v>
      </c>
      <c r="J984" s="254">
        <v>15240000</v>
      </c>
      <c r="K984" s="254">
        <f t="shared" si="76"/>
        <v>15240000</v>
      </c>
      <c r="L984" s="178">
        <v>1</v>
      </c>
      <c r="M984" s="179" t="s">
        <v>38</v>
      </c>
      <c r="N984" s="254">
        <v>15240000</v>
      </c>
      <c r="O984" s="254">
        <f t="shared" si="77"/>
        <v>15240000</v>
      </c>
      <c r="P984" s="251">
        <f t="shared" si="74"/>
        <v>0</v>
      </c>
    </row>
    <row r="985" spans="2:16" ht="15.9" hidden="1" x14ac:dyDescent="0.4">
      <c r="B985" s="208"/>
      <c r="C985" s="180" t="s">
        <v>348</v>
      </c>
      <c r="D985" s="275">
        <f>D973</f>
        <v>24</v>
      </c>
      <c r="E985" s="179" t="s">
        <v>40</v>
      </c>
      <c r="F985" s="254">
        <v>100000</v>
      </c>
      <c r="G985" s="254">
        <f t="shared" si="75"/>
        <v>2400000</v>
      </c>
      <c r="H985" s="275">
        <f>H973</f>
        <v>24</v>
      </c>
      <c r="I985" s="179" t="s">
        <v>40</v>
      </c>
      <c r="J985" s="254">
        <v>100000</v>
      </c>
      <c r="K985" s="254">
        <f t="shared" si="76"/>
        <v>2400000</v>
      </c>
      <c r="L985" s="275">
        <f>L973</f>
        <v>24</v>
      </c>
      <c r="M985" s="179" t="s">
        <v>40</v>
      </c>
      <c r="N985" s="254">
        <v>100000</v>
      </c>
      <c r="O985" s="254">
        <f t="shared" si="77"/>
        <v>2400000</v>
      </c>
      <c r="P985" s="251">
        <f t="shared" si="74"/>
        <v>0</v>
      </c>
    </row>
    <row r="986" spans="2:16" ht="15.9" hidden="1" x14ac:dyDescent="0.4">
      <c r="B986" s="208"/>
      <c r="C986" s="180" t="s">
        <v>294</v>
      </c>
      <c r="D986" s="275">
        <f>D973/24</f>
        <v>1</v>
      </c>
      <c r="E986" s="179" t="s">
        <v>51</v>
      </c>
      <c r="F986" s="254">
        <v>500000</v>
      </c>
      <c r="G986" s="254">
        <f t="shared" si="75"/>
        <v>500000</v>
      </c>
      <c r="H986" s="275">
        <f>H973/24</f>
        <v>1</v>
      </c>
      <c r="I986" s="179" t="s">
        <v>51</v>
      </c>
      <c r="J986" s="254">
        <v>500000</v>
      </c>
      <c r="K986" s="254">
        <f t="shared" si="76"/>
        <v>500000</v>
      </c>
      <c r="L986" s="275">
        <f>L973/24</f>
        <v>1</v>
      </c>
      <c r="M986" s="179" t="s">
        <v>51</v>
      </c>
      <c r="N986" s="254">
        <v>500000</v>
      </c>
      <c r="O986" s="254">
        <f t="shared" si="77"/>
        <v>500000</v>
      </c>
      <c r="P986" s="251">
        <f t="shared" si="74"/>
        <v>0</v>
      </c>
    </row>
    <row r="987" spans="2:16" ht="15.9" x14ac:dyDescent="0.4">
      <c r="B987" s="208" t="s">
        <v>69</v>
      </c>
      <c r="C987" s="180" t="s">
        <v>378</v>
      </c>
      <c r="D987" s="269">
        <v>24</v>
      </c>
      <c r="E987" s="270" t="s">
        <v>171</v>
      </c>
      <c r="F987" s="254">
        <v>0</v>
      </c>
      <c r="G987" s="254">
        <f>G988+G992</f>
        <v>51580000</v>
      </c>
      <c r="H987" s="269">
        <v>24</v>
      </c>
      <c r="I987" s="270" t="s">
        <v>171</v>
      </c>
      <c r="J987" s="254">
        <v>0</v>
      </c>
      <c r="K987" s="254">
        <f>K988+K992</f>
        <v>51580000</v>
      </c>
      <c r="L987" s="269">
        <v>24</v>
      </c>
      <c r="M987" s="270" t="s">
        <v>171</v>
      </c>
      <c r="N987" s="254">
        <v>0</v>
      </c>
      <c r="O987" s="254">
        <f>O988+O992</f>
        <v>51630000</v>
      </c>
      <c r="P987" s="251">
        <f t="shared" si="74"/>
        <v>-50000</v>
      </c>
    </row>
    <row r="988" spans="2:16" ht="15.9" x14ac:dyDescent="0.4">
      <c r="B988" s="208">
        <v>525111</v>
      </c>
      <c r="C988" s="180" t="s">
        <v>174</v>
      </c>
      <c r="D988" s="178">
        <v>0</v>
      </c>
      <c r="E988" s="179"/>
      <c r="F988" s="180">
        <v>0</v>
      </c>
      <c r="G988" s="254">
        <f>SUM(G989:G991)</f>
        <v>17960000</v>
      </c>
      <c r="H988" s="178">
        <v>0</v>
      </c>
      <c r="I988" s="179"/>
      <c r="J988" s="180">
        <v>0</v>
      </c>
      <c r="K988" s="254">
        <f>SUM(K989:K991)</f>
        <v>17960000</v>
      </c>
      <c r="L988" s="178">
        <v>0</v>
      </c>
      <c r="M988" s="179"/>
      <c r="N988" s="180">
        <v>0</v>
      </c>
      <c r="O988" s="254">
        <f>SUM(O989:O991)</f>
        <v>18010000</v>
      </c>
      <c r="P988" s="251">
        <f t="shared" si="74"/>
        <v>-50000</v>
      </c>
    </row>
    <row r="989" spans="2:16" ht="15.9" hidden="1" x14ac:dyDescent="0.4">
      <c r="B989" s="208" t="s">
        <v>27</v>
      </c>
      <c r="C989" s="180" t="s">
        <v>46</v>
      </c>
      <c r="D989" s="178">
        <v>12</v>
      </c>
      <c r="E989" s="179" t="s">
        <v>47</v>
      </c>
      <c r="F989" s="254">
        <v>150000</v>
      </c>
      <c r="G989" s="254">
        <f>ROUNDDOWN(D989*F989,-3)</f>
        <v>1800000</v>
      </c>
      <c r="H989" s="178">
        <v>12</v>
      </c>
      <c r="I989" s="179" t="s">
        <v>47</v>
      </c>
      <c r="J989" s="254">
        <v>150000</v>
      </c>
      <c r="K989" s="254">
        <f>ROUNDDOWN(H989*J989,-3)</f>
        <v>1800000</v>
      </c>
      <c r="L989" s="178">
        <v>12</v>
      </c>
      <c r="M989" s="179" t="s">
        <v>47</v>
      </c>
      <c r="N989" s="254">
        <v>150000</v>
      </c>
      <c r="O989" s="254">
        <f>ROUNDDOWN(L989*N989,-3)</f>
        <v>1800000</v>
      </c>
      <c r="P989" s="251">
        <f t="shared" si="74"/>
        <v>0</v>
      </c>
    </row>
    <row r="990" spans="2:16" ht="15.9" hidden="1" x14ac:dyDescent="0.4">
      <c r="B990" s="208" t="s">
        <v>27</v>
      </c>
      <c r="C990" s="180" t="s">
        <v>48</v>
      </c>
      <c r="D990" s="178">
        <v>96</v>
      </c>
      <c r="E990" s="179" t="s">
        <v>47</v>
      </c>
      <c r="F990" s="254">
        <v>150000</v>
      </c>
      <c r="G990" s="254">
        <f>ROUNDDOWN(D990*F990,-3)</f>
        <v>14400000</v>
      </c>
      <c r="H990" s="178">
        <v>96</v>
      </c>
      <c r="I990" s="179" t="s">
        <v>47</v>
      </c>
      <c r="J990" s="254">
        <v>150000</v>
      </c>
      <c r="K990" s="254">
        <f>ROUNDDOWN(H990*J990,-3)</f>
        <v>14400000</v>
      </c>
      <c r="L990" s="178">
        <v>96</v>
      </c>
      <c r="M990" s="179" t="s">
        <v>47</v>
      </c>
      <c r="N990" s="254">
        <v>150000</v>
      </c>
      <c r="O990" s="254">
        <f>ROUNDDOWN(L990*N990,-3)</f>
        <v>14400000</v>
      </c>
      <c r="P990" s="251">
        <f t="shared" si="74"/>
        <v>0</v>
      </c>
    </row>
    <row r="991" spans="2:16" ht="15.9" x14ac:dyDescent="0.4">
      <c r="B991" s="208" t="s">
        <v>27</v>
      </c>
      <c r="C991" s="180" t="s">
        <v>175</v>
      </c>
      <c r="D991" s="178">
        <v>1</v>
      </c>
      <c r="E991" s="179" t="s">
        <v>38</v>
      </c>
      <c r="F991" s="254">
        <v>1760000</v>
      </c>
      <c r="G991" s="254">
        <f>ROUNDDOWN(D991*F991,-3)</f>
        <v>1760000</v>
      </c>
      <c r="H991" s="178">
        <v>1</v>
      </c>
      <c r="I991" s="179" t="s">
        <v>38</v>
      </c>
      <c r="J991" s="254">
        <v>1760000</v>
      </c>
      <c r="K991" s="254">
        <f>ROUNDDOWN(H991*J991,-3)</f>
        <v>1760000</v>
      </c>
      <c r="L991" s="178">
        <v>1</v>
      </c>
      <c r="M991" s="179" t="s">
        <v>38</v>
      </c>
      <c r="N991" s="254">
        <f>1760000+50000</f>
        <v>1810000</v>
      </c>
      <c r="O991" s="254">
        <f>ROUNDDOWN(L991*N991,-3)</f>
        <v>1810000</v>
      </c>
      <c r="P991" s="251">
        <f t="shared" si="74"/>
        <v>-50000</v>
      </c>
    </row>
    <row r="992" spans="2:16" ht="15.9" hidden="1" x14ac:dyDescent="0.4">
      <c r="B992" s="208">
        <v>525112</v>
      </c>
      <c r="C992" s="180" t="s">
        <v>97</v>
      </c>
      <c r="D992" s="178">
        <v>0</v>
      </c>
      <c r="E992" s="179"/>
      <c r="F992" s="180">
        <v>0</v>
      </c>
      <c r="G992" s="254">
        <f>SUM(G993:G1000)</f>
        <v>33620000</v>
      </c>
      <c r="H992" s="178">
        <v>0</v>
      </c>
      <c r="I992" s="179"/>
      <c r="J992" s="180">
        <v>0</v>
      </c>
      <c r="K992" s="254">
        <f>SUM(K993:K1000)</f>
        <v>33620000</v>
      </c>
      <c r="L992" s="178">
        <v>0</v>
      </c>
      <c r="M992" s="179"/>
      <c r="N992" s="180">
        <v>0</v>
      </c>
      <c r="O992" s="254">
        <f>SUM(O993:O1000)</f>
        <v>33620000</v>
      </c>
      <c r="P992" s="251">
        <f t="shared" si="74"/>
        <v>0</v>
      </c>
    </row>
    <row r="993" spans="2:16" ht="15.9" hidden="1" x14ac:dyDescent="0.4">
      <c r="B993" s="208" t="s">
        <v>27</v>
      </c>
      <c r="C993" s="180" t="s">
        <v>295</v>
      </c>
      <c r="D993" s="178">
        <v>1</v>
      </c>
      <c r="E993" s="179" t="s">
        <v>38</v>
      </c>
      <c r="F993" s="254">
        <v>600000</v>
      </c>
      <c r="G993" s="254">
        <f t="shared" ref="G993:G1000" si="78">ROUNDDOWN(D993*F993,-3)</f>
        <v>600000</v>
      </c>
      <c r="H993" s="178">
        <v>1</v>
      </c>
      <c r="I993" s="179" t="s">
        <v>38</v>
      </c>
      <c r="J993" s="254">
        <v>600000</v>
      </c>
      <c r="K993" s="254">
        <f t="shared" ref="K993:K1000" si="79">ROUNDDOWN(H993*J993,-3)</f>
        <v>600000</v>
      </c>
      <c r="L993" s="178">
        <v>1</v>
      </c>
      <c r="M993" s="179" t="s">
        <v>38</v>
      </c>
      <c r="N993" s="254">
        <v>600000</v>
      </c>
      <c r="O993" s="254">
        <f t="shared" ref="O993:O1000" si="80">ROUNDDOWN(L993*N993,-3)</f>
        <v>600000</v>
      </c>
      <c r="P993" s="251">
        <f t="shared" si="74"/>
        <v>0</v>
      </c>
    </row>
    <row r="994" spans="2:16" ht="15.9" hidden="1" x14ac:dyDescent="0.4">
      <c r="B994" s="208" t="s">
        <v>27</v>
      </c>
      <c r="C994" s="180" t="s">
        <v>296</v>
      </c>
      <c r="D994" s="275">
        <f>D987</f>
        <v>24</v>
      </c>
      <c r="E994" s="179" t="s">
        <v>231</v>
      </c>
      <c r="F994" s="254">
        <v>75000</v>
      </c>
      <c r="G994" s="254">
        <f t="shared" si="78"/>
        <v>1800000</v>
      </c>
      <c r="H994" s="275">
        <f>H987</f>
        <v>24</v>
      </c>
      <c r="I994" s="179" t="s">
        <v>231</v>
      </c>
      <c r="J994" s="254">
        <v>75000</v>
      </c>
      <c r="K994" s="254">
        <f t="shared" si="79"/>
        <v>1800000</v>
      </c>
      <c r="L994" s="275">
        <f>L987</f>
        <v>24</v>
      </c>
      <c r="M994" s="179" t="s">
        <v>231</v>
      </c>
      <c r="N994" s="254">
        <v>75000</v>
      </c>
      <c r="O994" s="254">
        <f t="shared" si="80"/>
        <v>1800000</v>
      </c>
      <c r="P994" s="251">
        <f t="shared" si="74"/>
        <v>0</v>
      </c>
    </row>
    <row r="995" spans="2:16" ht="15.9" hidden="1" x14ac:dyDescent="0.4">
      <c r="B995" s="208" t="s">
        <v>27</v>
      </c>
      <c r="C995" s="180" t="s">
        <v>44</v>
      </c>
      <c r="D995" s="275">
        <f>D987</f>
        <v>24</v>
      </c>
      <c r="E995" s="179" t="s">
        <v>40</v>
      </c>
      <c r="F995" s="254">
        <v>100000</v>
      </c>
      <c r="G995" s="254">
        <f t="shared" si="78"/>
        <v>2400000</v>
      </c>
      <c r="H995" s="275">
        <f>H987</f>
        <v>24</v>
      </c>
      <c r="I995" s="179" t="s">
        <v>40</v>
      </c>
      <c r="J995" s="254">
        <v>100000</v>
      </c>
      <c r="K995" s="254">
        <f t="shared" si="79"/>
        <v>2400000</v>
      </c>
      <c r="L995" s="275">
        <f>L987</f>
        <v>24</v>
      </c>
      <c r="M995" s="179" t="s">
        <v>40</v>
      </c>
      <c r="N995" s="254">
        <v>100000</v>
      </c>
      <c r="O995" s="254">
        <f t="shared" si="80"/>
        <v>2400000</v>
      </c>
      <c r="P995" s="251">
        <f t="shared" si="74"/>
        <v>0</v>
      </c>
    </row>
    <row r="996" spans="2:16" ht="15.9" hidden="1" x14ac:dyDescent="0.4">
      <c r="B996" s="208" t="s">
        <v>27</v>
      </c>
      <c r="C996" s="180" t="s">
        <v>299</v>
      </c>
      <c r="D996" s="275">
        <f>D987/24</f>
        <v>1</v>
      </c>
      <c r="E996" s="179" t="s">
        <v>51</v>
      </c>
      <c r="F996" s="254">
        <v>600000</v>
      </c>
      <c r="G996" s="254">
        <f t="shared" si="78"/>
        <v>600000</v>
      </c>
      <c r="H996" s="275">
        <f>H987/24</f>
        <v>1</v>
      </c>
      <c r="I996" s="179" t="s">
        <v>51</v>
      </c>
      <c r="J996" s="254">
        <v>600000</v>
      </c>
      <c r="K996" s="254">
        <f t="shared" si="79"/>
        <v>600000</v>
      </c>
      <c r="L996" s="275">
        <f>L987/24</f>
        <v>1</v>
      </c>
      <c r="M996" s="179" t="s">
        <v>51</v>
      </c>
      <c r="N996" s="254">
        <v>600000</v>
      </c>
      <c r="O996" s="254">
        <f t="shared" si="80"/>
        <v>600000</v>
      </c>
      <c r="P996" s="251">
        <f t="shared" si="74"/>
        <v>0</v>
      </c>
    </row>
    <row r="997" spans="2:16" ht="15.9" hidden="1" x14ac:dyDescent="0.4">
      <c r="B997" s="208" t="s">
        <v>27</v>
      </c>
      <c r="C997" s="180" t="s">
        <v>297</v>
      </c>
      <c r="D997" s="178">
        <v>168</v>
      </c>
      <c r="E997" s="179" t="s">
        <v>40</v>
      </c>
      <c r="F997" s="254">
        <v>60000</v>
      </c>
      <c r="G997" s="254">
        <f t="shared" si="78"/>
        <v>10080000</v>
      </c>
      <c r="H997" s="178">
        <v>168</v>
      </c>
      <c r="I997" s="179" t="s">
        <v>40</v>
      </c>
      <c r="J997" s="254">
        <v>60000</v>
      </c>
      <c r="K997" s="254">
        <f t="shared" si="79"/>
        <v>10080000</v>
      </c>
      <c r="L997" s="178">
        <v>168</v>
      </c>
      <c r="M997" s="179" t="s">
        <v>40</v>
      </c>
      <c r="N997" s="254">
        <v>60000</v>
      </c>
      <c r="O997" s="254">
        <f t="shared" si="80"/>
        <v>10080000</v>
      </c>
      <c r="P997" s="251">
        <f t="shared" si="74"/>
        <v>0</v>
      </c>
    </row>
    <row r="998" spans="2:16" ht="15.9" hidden="1" x14ac:dyDescent="0.4">
      <c r="B998" s="208" t="s">
        <v>27</v>
      </c>
      <c r="C998" s="180" t="s">
        <v>298</v>
      </c>
      <c r="D998" s="178">
        <v>1</v>
      </c>
      <c r="E998" s="179" t="s">
        <v>38</v>
      </c>
      <c r="F998" s="254">
        <v>15240000</v>
      </c>
      <c r="G998" s="254">
        <f t="shared" si="78"/>
        <v>15240000</v>
      </c>
      <c r="H998" s="178">
        <v>1</v>
      </c>
      <c r="I998" s="179" t="s">
        <v>38</v>
      </c>
      <c r="J998" s="254">
        <v>15240000</v>
      </c>
      <c r="K998" s="254">
        <f t="shared" si="79"/>
        <v>15240000</v>
      </c>
      <c r="L998" s="178">
        <v>1</v>
      </c>
      <c r="M998" s="179" t="s">
        <v>38</v>
      </c>
      <c r="N998" s="254">
        <v>15240000</v>
      </c>
      <c r="O998" s="254">
        <f t="shared" si="80"/>
        <v>15240000</v>
      </c>
      <c r="P998" s="251">
        <f t="shared" si="74"/>
        <v>0</v>
      </c>
    </row>
    <row r="999" spans="2:16" ht="15.9" hidden="1" x14ac:dyDescent="0.4">
      <c r="B999" s="208"/>
      <c r="C999" s="180" t="s">
        <v>348</v>
      </c>
      <c r="D999" s="275">
        <f>D987</f>
        <v>24</v>
      </c>
      <c r="E999" s="179" t="s">
        <v>40</v>
      </c>
      <c r="F999" s="254">
        <v>100000</v>
      </c>
      <c r="G999" s="254">
        <f t="shared" si="78"/>
        <v>2400000</v>
      </c>
      <c r="H999" s="275">
        <f>H987</f>
        <v>24</v>
      </c>
      <c r="I999" s="179" t="s">
        <v>40</v>
      </c>
      <c r="J999" s="254">
        <v>100000</v>
      </c>
      <c r="K999" s="254">
        <f t="shared" si="79"/>
        <v>2400000</v>
      </c>
      <c r="L999" s="275">
        <f>L987</f>
        <v>24</v>
      </c>
      <c r="M999" s="179" t="s">
        <v>40</v>
      </c>
      <c r="N999" s="254">
        <v>100000</v>
      </c>
      <c r="O999" s="254">
        <f t="shared" si="80"/>
        <v>2400000</v>
      </c>
      <c r="P999" s="251">
        <f t="shared" si="74"/>
        <v>0</v>
      </c>
    </row>
    <row r="1000" spans="2:16" ht="15.9" hidden="1" x14ac:dyDescent="0.4">
      <c r="B1000" s="208"/>
      <c r="C1000" s="180" t="s">
        <v>294</v>
      </c>
      <c r="D1000" s="275">
        <f>D987/24</f>
        <v>1</v>
      </c>
      <c r="E1000" s="179" t="s">
        <v>51</v>
      </c>
      <c r="F1000" s="254">
        <v>500000</v>
      </c>
      <c r="G1000" s="254">
        <f t="shared" si="78"/>
        <v>500000</v>
      </c>
      <c r="H1000" s="275">
        <f>H987/24</f>
        <v>1</v>
      </c>
      <c r="I1000" s="179" t="s">
        <v>51</v>
      </c>
      <c r="J1000" s="254">
        <v>500000</v>
      </c>
      <c r="K1000" s="254">
        <f t="shared" si="79"/>
        <v>500000</v>
      </c>
      <c r="L1000" s="275">
        <f>L987/24</f>
        <v>1</v>
      </c>
      <c r="M1000" s="179" t="s">
        <v>51</v>
      </c>
      <c r="N1000" s="254">
        <v>500000</v>
      </c>
      <c r="O1000" s="254">
        <f t="shared" si="80"/>
        <v>500000</v>
      </c>
      <c r="P1000" s="251">
        <f t="shared" si="74"/>
        <v>0</v>
      </c>
    </row>
    <row r="1001" spans="2:16" ht="15.9" x14ac:dyDescent="0.4">
      <c r="B1001" s="208" t="s">
        <v>77</v>
      </c>
      <c r="C1001" s="180" t="s">
        <v>379</v>
      </c>
      <c r="D1001" s="269">
        <v>384</v>
      </c>
      <c r="E1001" s="270" t="s">
        <v>171</v>
      </c>
      <c r="F1001" s="254">
        <v>0</v>
      </c>
      <c r="G1001" s="254">
        <f>G1002</f>
        <v>36800000</v>
      </c>
      <c r="H1001" s="269">
        <v>384</v>
      </c>
      <c r="I1001" s="270" t="s">
        <v>171</v>
      </c>
      <c r="J1001" s="254">
        <v>0</v>
      </c>
      <c r="K1001" s="254">
        <f>K1002</f>
        <v>36800000</v>
      </c>
      <c r="L1001" s="269">
        <v>260</v>
      </c>
      <c r="M1001" s="270" t="s">
        <v>171</v>
      </c>
      <c r="N1001" s="254">
        <v>0</v>
      </c>
      <c r="O1001" s="254">
        <f>O1002</f>
        <v>23400000</v>
      </c>
      <c r="P1001" s="251">
        <f t="shared" si="74"/>
        <v>13400000</v>
      </c>
    </row>
    <row r="1002" spans="2:16" ht="15.9" x14ac:dyDescent="0.4">
      <c r="B1002" s="208">
        <v>525112</v>
      </c>
      <c r="C1002" s="180" t="s">
        <v>97</v>
      </c>
      <c r="D1002" s="178">
        <v>0</v>
      </c>
      <c r="E1002" s="179" t="s">
        <v>27</v>
      </c>
      <c r="F1002" s="180">
        <v>0</v>
      </c>
      <c r="G1002" s="254">
        <f>SUM(G1003:G1005)</f>
        <v>36800000</v>
      </c>
      <c r="H1002" s="178">
        <v>0</v>
      </c>
      <c r="I1002" s="179" t="s">
        <v>27</v>
      </c>
      <c r="J1002" s="180">
        <v>0</v>
      </c>
      <c r="K1002" s="254">
        <f>SUM(K1003:K1005)</f>
        <v>36800000</v>
      </c>
      <c r="L1002" s="178">
        <v>0</v>
      </c>
      <c r="M1002" s="179" t="s">
        <v>27</v>
      </c>
      <c r="N1002" s="180">
        <v>0</v>
      </c>
      <c r="O1002" s="254">
        <f>SUM(O1003:O1005)</f>
        <v>23400000</v>
      </c>
      <c r="P1002" s="251">
        <f t="shared" si="74"/>
        <v>13400000</v>
      </c>
    </row>
    <row r="1003" spans="2:16" ht="15.9" x14ac:dyDescent="0.4">
      <c r="B1003" s="208" t="s">
        <v>27</v>
      </c>
      <c r="C1003" s="180" t="s">
        <v>295</v>
      </c>
      <c r="D1003" s="275">
        <f>D1001</f>
        <v>384</v>
      </c>
      <c r="E1003" s="179" t="s">
        <v>40</v>
      </c>
      <c r="F1003" s="254">
        <v>15000</v>
      </c>
      <c r="G1003" s="254">
        <f>ROUNDDOWN(D1003*F1003,-3)</f>
        <v>5760000</v>
      </c>
      <c r="H1003" s="275">
        <f>H1001</f>
        <v>384</v>
      </c>
      <c r="I1003" s="179" t="s">
        <v>40</v>
      </c>
      <c r="J1003" s="254">
        <v>15000</v>
      </c>
      <c r="K1003" s="254">
        <f>ROUNDDOWN(H1003*J1003,-3)</f>
        <v>5760000</v>
      </c>
      <c r="L1003" s="275">
        <f>L1001</f>
        <v>260</v>
      </c>
      <c r="M1003" s="179" t="s">
        <v>40</v>
      </c>
      <c r="N1003" s="254">
        <v>15000</v>
      </c>
      <c r="O1003" s="254">
        <f>ROUNDDOWN(L1003*N1003,-3)</f>
        <v>3900000</v>
      </c>
      <c r="P1003" s="251">
        <f t="shared" si="74"/>
        <v>1860000</v>
      </c>
    </row>
    <row r="1004" spans="2:16" ht="15.9" x14ac:dyDescent="0.4">
      <c r="B1004" s="208" t="s">
        <v>27</v>
      </c>
      <c r="C1004" s="180" t="s">
        <v>296</v>
      </c>
      <c r="D1004" s="275">
        <f>D1001</f>
        <v>384</v>
      </c>
      <c r="E1004" s="179" t="s">
        <v>231</v>
      </c>
      <c r="F1004" s="254">
        <v>75000</v>
      </c>
      <c r="G1004" s="254">
        <f>ROUNDDOWN(D1004*F1004,-3)</f>
        <v>28800000</v>
      </c>
      <c r="H1004" s="275">
        <f>H1001</f>
        <v>384</v>
      </c>
      <c r="I1004" s="179" t="s">
        <v>231</v>
      </c>
      <c r="J1004" s="254">
        <v>75000</v>
      </c>
      <c r="K1004" s="254">
        <f>ROUNDDOWN(H1004*J1004,-3)</f>
        <v>28800000</v>
      </c>
      <c r="L1004" s="275">
        <f>L1001</f>
        <v>260</v>
      </c>
      <c r="M1004" s="179" t="s">
        <v>231</v>
      </c>
      <c r="N1004" s="254">
        <v>75000</v>
      </c>
      <c r="O1004" s="254">
        <f>ROUNDDOWN(L1004*N1004,-3)</f>
        <v>19500000</v>
      </c>
      <c r="P1004" s="251">
        <f t="shared" si="74"/>
        <v>9300000</v>
      </c>
    </row>
    <row r="1005" spans="2:16" ht="15.9" x14ac:dyDescent="0.4">
      <c r="B1005" s="208"/>
      <c r="C1005" s="180" t="s">
        <v>299</v>
      </c>
      <c r="D1005" s="275">
        <v>16</v>
      </c>
      <c r="E1005" s="179" t="s">
        <v>51</v>
      </c>
      <c r="F1005" s="254">
        <v>140000</v>
      </c>
      <c r="G1005" s="254">
        <f>ROUNDDOWN(D1005*F1005,-3)</f>
        <v>2240000</v>
      </c>
      <c r="H1005" s="275">
        <v>16</v>
      </c>
      <c r="I1005" s="179" t="s">
        <v>51</v>
      </c>
      <c r="J1005" s="254">
        <v>140000</v>
      </c>
      <c r="K1005" s="254">
        <f>ROUNDDOWN(H1005*J1005,-3)</f>
        <v>2240000</v>
      </c>
      <c r="L1005" s="275">
        <v>0</v>
      </c>
      <c r="M1005" s="179" t="s">
        <v>51</v>
      </c>
      <c r="N1005" s="254">
        <v>140000</v>
      </c>
      <c r="O1005" s="254">
        <f>ROUNDDOWN(L1005*N1005,-3)</f>
        <v>0</v>
      </c>
      <c r="P1005" s="251">
        <f t="shared" si="74"/>
        <v>2240000</v>
      </c>
    </row>
    <row r="1006" spans="2:16" ht="15.9" x14ac:dyDescent="0.4">
      <c r="B1006" s="208" t="s">
        <v>380</v>
      </c>
      <c r="C1006" s="180" t="s">
        <v>381</v>
      </c>
      <c r="D1006" s="269">
        <v>384</v>
      </c>
      <c r="E1006" s="270" t="s">
        <v>171</v>
      </c>
      <c r="F1006" s="254">
        <v>0</v>
      </c>
      <c r="G1006" s="254">
        <f>G1007</f>
        <v>36800000</v>
      </c>
      <c r="H1006" s="269">
        <v>384</v>
      </c>
      <c r="I1006" s="270" t="s">
        <v>171</v>
      </c>
      <c r="J1006" s="254">
        <v>0</v>
      </c>
      <c r="K1006" s="254">
        <f>K1007</f>
        <v>36800000</v>
      </c>
      <c r="L1006" s="269">
        <v>384</v>
      </c>
      <c r="M1006" s="270" t="s">
        <v>171</v>
      </c>
      <c r="N1006" s="254">
        <v>0</v>
      </c>
      <c r="O1006" s="254">
        <f>O1007</f>
        <v>34560000</v>
      </c>
      <c r="P1006" s="251">
        <f t="shared" si="74"/>
        <v>2240000</v>
      </c>
    </row>
    <row r="1007" spans="2:16" ht="15.9" x14ac:dyDescent="0.4">
      <c r="B1007" s="208">
        <v>525112</v>
      </c>
      <c r="C1007" s="180" t="s">
        <v>97</v>
      </c>
      <c r="D1007" s="178">
        <v>0</v>
      </c>
      <c r="E1007" s="179" t="s">
        <v>27</v>
      </c>
      <c r="F1007" s="180">
        <v>0</v>
      </c>
      <c r="G1007" s="254">
        <f>SUM(G1008:G1010)</f>
        <v>36800000</v>
      </c>
      <c r="H1007" s="178">
        <v>0</v>
      </c>
      <c r="I1007" s="179" t="s">
        <v>27</v>
      </c>
      <c r="J1007" s="180">
        <v>0</v>
      </c>
      <c r="K1007" s="254">
        <f>SUM(K1008:K1010)</f>
        <v>36800000</v>
      </c>
      <c r="L1007" s="178">
        <v>0</v>
      </c>
      <c r="M1007" s="179" t="s">
        <v>27</v>
      </c>
      <c r="N1007" s="180">
        <v>0</v>
      </c>
      <c r="O1007" s="254">
        <f>SUM(O1008:O1010)</f>
        <v>34560000</v>
      </c>
      <c r="P1007" s="251">
        <f t="shared" si="74"/>
        <v>2240000</v>
      </c>
    </row>
    <row r="1008" spans="2:16" ht="15.9" hidden="1" x14ac:dyDescent="0.4">
      <c r="B1008" s="208" t="s">
        <v>27</v>
      </c>
      <c r="C1008" s="180" t="s">
        <v>295</v>
      </c>
      <c r="D1008" s="275">
        <f>D1006</f>
        <v>384</v>
      </c>
      <c r="E1008" s="179" t="s">
        <v>40</v>
      </c>
      <c r="F1008" s="254">
        <v>15000</v>
      </c>
      <c r="G1008" s="254">
        <f>ROUNDDOWN(D1008*F1008,-3)</f>
        <v>5760000</v>
      </c>
      <c r="H1008" s="275">
        <f>H1006</f>
        <v>384</v>
      </c>
      <c r="I1008" s="179" t="s">
        <v>40</v>
      </c>
      <c r="J1008" s="254">
        <v>15000</v>
      </c>
      <c r="K1008" s="254">
        <f>ROUNDDOWN(H1008*J1008,-3)</f>
        <v>5760000</v>
      </c>
      <c r="L1008" s="275">
        <f>L1006</f>
        <v>384</v>
      </c>
      <c r="M1008" s="179" t="s">
        <v>40</v>
      </c>
      <c r="N1008" s="254">
        <v>15000</v>
      </c>
      <c r="O1008" s="254">
        <f>ROUNDDOWN(L1008*N1008,-3)</f>
        <v>5760000</v>
      </c>
      <c r="P1008" s="251">
        <f t="shared" si="74"/>
        <v>0</v>
      </c>
    </row>
    <row r="1009" spans="2:16" ht="15.9" hidden="1" x14ac:dyDescent="0.4">
      <c r="B1009" s="208" t="s">
        <v>27</v>
      </c>
      <c r="C1009" s="180" t="s">
        <v>296</v>
      </c>
      <c r="D1009" s="275">
        <f>D1006</f>
        <v>384</v>
      </c>
      <c r="E1009" s="179" t="s">
        <v>231</v>
      </c>
      <c r="F1009" s="254">
        <v>75000</v>
      </c>
      <c r="G1009" s="254">
        <f>ROUNDDOWN(D1009*F1009,-3)</f>
        <v>28800000</v>
      </c>
      <c r="H1009" s="275">
        <f>H1006</f>
        <v>384</v>
      </c>
      <c r="I1009" s="179" t="s">
        <v>231</v>
      </c>
      <c r="J1009" s="254">
        <v>75000</v>
      </c>
      <c r="K1009" s="254">
        <f>ROUNDDOWN(H1009*J1009,-3)</f>
        <v>28800000</v>
      </c>
      <c r="L1009" s="275">
        <f>L1006</f>
        <v>384</v>
      </c>
      <c r="M1009" s="179" t="s">
        <v>231</v>
      </c>
      <c r="N1009" s="254">
        <v>75000</v>
      </c>
      <c r="O1009" s="254">
        <f>ROUNDDOWN(L1009*N1009,-3)</f>
        <v>28800000</v>
      </c>
      <c r="P1009" s="251">
        <f t="shared" si="74"/>
        <v>0</v>
      </c>
    </row>
    <row r="1010" spans="2:16" ht="15.9" x14ac:dyDescent="0.4">
      <c r="B1010" s="208" t="s">
        <v>27</v>
      </c>
      <c r="C1010" s="180" t="s">
        <v>299</v>
      </c>
      <c r="D1010" s="275">
        <v>16</v>
      </c>
      <c r="E1010" s="179" t="s">
        <v>51</v>
      </c>
      <c r="F1010" s="254">
        <v>140000</v>
      </c>
      <c r="G1010" s="254">
        <f>ROUNDDOWN(D1010*F1010,-3)</f>
        <v>2240000</v>
      </c>
      <c r="H1010" s="275">
        <v>16</v>
      </c>
      <c r="I1010" s="179" t="s">
        <v>51</v>
      </c>
      <c r="J1010" s="254">
        <v>140000</v>
      </c>
      <c r="K1010" s="254">
        <f>ROUNDDOWN(H1010*J1010,-3)</f>
        <v>2240000</v>
      </c>
      <c r="L1010" s="275">
        <v>0</v>
      </c>
      <c r="M1010" s="179" t="s">
        <v>51</v>
      </c>
      <c r="N1010" s="254">
        <v>140000</v>
      </c>
      <c r="O1010" s="254">
        <f>ROUNDDOWN(L1010*N1010,-3)</f>
        <v>0</v>
      </c>
      <c r="P1010" s="251">
        <f t="shared" si="74"/>
        <v>2240000</v>
      </c>
    </row>
    <row r="1011" spans="2:16" ht="15.9" x14ac:dyDescent="0.4">
      <c r="B1011" s="208" t="s">
        <v>382</v>
      </c>
      <c r="C1011" s="180" t="s">
        <v>383</v>
      </c>
      <c r="D1011" s="269">
        <v>384</v>
      </c>
      <c r="E1011" s="270" t="s">
        <v>171</v>
      </c>
      <c r="F1011" s="254">
        <v>0</v>
      </c>
      <c r="G1011" s="254">
        <f>G1012</f>
        <v>36800000</v>
      </c>
      <c r="H1011" s="269">
        <v>384</v>
      </c>
      <c r="I1011" s="270" t="s">
        <v>171</v>
      </c>
      <c r="J1011" s="254">
        <v>0</v>
      </c>
      <c r="K1011" s="254">
        <f>K1012</f>
        <v>36800000</v>
      </c>
      <c r="L1011" s="269">
        <v>384</v>
      </c>
      <c r="M1011" s="270" t="s">
        <v>171</v>
      </c>
      <c r="N1011" s="254">
        <v>0</v>
      </c>
      <c r="O1011" s="254">
        <f>O1012</f>
        <v>34560000</v>
      </c>
      <c r="P1011" s="251">
        <f t="shared" si="74"/>
        <v>2240000</v>
      </c>
    </row>
    <row r="1012" spans="2:16" ht="15.9" x14ac:dyDescent="0.4">
      <c r="B1012" s="208">
        <v>525112</v>
      </c>
      <c r="C1012" s="180" t="s">
        <v>97</v>
      </c>
      <c r="D1012" s="178">
        <v>0</v>
      </c>
      <c r="E1012" s="179" t="s">
        <v>27</v>
      </c>
      <c r="F1012" s="180">
        <v>0</v>
      </c>
      <c r="G1012" s="254">
        <f>SUM(G1013:G1015)</f>
        <v>36800000</v>
      </c>
      <c r="H1012" s="178">
        <v>0</v>
      </c>
      <c r="I1012" s="179" t="s">
        <v>27</v>
      </c>
      <c r="J1012" s="180">
        <v>0</v>
      </c>
      <c r="K1012" s="254">
        <f>SUM(K1013:K1015)</f>
        <v>36800000</v>
      </c>
      <c r="L1012" s="178">
        <v>0</v>
      </c>
      <c r="M1012" s="179" t="s">
        <v>27</v>
      </c>
      <c r="N1012" s="180">
        <v>0</v>
      </c>
      <c r="O1012" s="254">
        <f>SUM(O1013:O1015)</f>
        <v>34560000</v>
      </c>
      <c r="P1012" s="251">
        <f t="shared" si="74"/>
        <v>2240000</v>
      </c>
    </row>
    <row r="1013" spans="2:16" ht="15.9" hidden="1" x14ac:dyDescent="0.4">
      <c r="B1013" s="208" t="s">
        <v>27</v>
      </c>
      <c r="C1013" s="180" t="s">
        <v>295</v>
      </c>
      <c r="D1013" s="275">
        <f>D1011</f>
        <v>384</v>
      </c>
      <c r="E1013" s="179" t="s">
        <v>40</v>
      </c>
      <c r="F1013" s="254">
        <v>15000</v>
      </c>
      <c r="G1013" s="254">
        <f>ROUNDDOWN(D1013*F1013,-3)</f>
        <v>5760000</v>
      </c>
      <c r="H1013" s="275">
        <f>H1011</f>
        <v>384</v>
      </c>
      <c r="I1013" s="179" t="s">
        <v>40</v>
      </c>
      <c r="J1013" s="254">
        <v>15000</v>
      </c>
      <c r="K1013" s="254">
        <f>ROUNDDOWN(H1013*J1013,-3)</f>
        <v>5760000</v>
      </c>
      <c r="L1013" s="275">
        <f>L1011</f>
        <v>384</v>
      </c>
      <c r="M1013" s="179" t="s">
        <v>40</v>
      </c>
      <c r="N1013" s="254">
        <v>15000</v>
      </c>
      <c r="O1013" s="254">
        <f>ROUNDDOWN(L1013*N1013,-3)</f>
        <v>5760000</v>
      </c>
      <c r="P1013" s="251">
        <f t="shared" si="74"/>
        <v>0</v>
      </c>
    </row>
    <row r="1014" spans="2:16" ht="15.9" hidden="1" x14ac:dyDescent="0.4">
      <c r="B1014" s="208" t="s">
        <v>27</v>
      </c>
      <c r="C1014" s="180" t="s">
        <v>296</v>
      </c>
      <c r="D1014" s="275">
        <f>D1011</f>
        <v>384</v>
      </c>
      <c r="E1014" s="179" t="s">
        <v>231</v>
      </c>
      <c r="F1014" s="254">
        <v>75000</v>
      </c>
      <c r="G1014" s="254">
        <f>ROUNDDOWN(D1014*F1014,-3)</f>
        <v>28800000</v>
      </c>
      <c r="H1014" s="275">
        <f>H1011</f>
        <v>384</v>
      </c>
      <c r="I1014" s="179" t="s">
        <v>231</v>
      </c>
      <c r="J1014" s="254">
        <v>75000</v>
      </c>
      <c r="K1014" s="254">
        <f>ROUNDDOWN(H1014*J1014,-3)</f>
        <v>28800000</v>
      </c>
      <c r="L1014" s="275">
        <f>L1011</f>
        <v>384</v>
      </c>
      <c r="M1014" s="179" t="s">
        <v>231</v>
      </c>
      <c r="N1014" s="254">
        <v>75000</v>
      </c>
      <c r="O1014" s="254">
        <f>ROUNDDOWN(L1014*N1014,-3)</f>
        <v>28800000</v>
      </c>
      <c r="P1014" s="251">
        <f t="shared" si="74"/>
        <v>0</v>
      </c>
    </row>
    <row r="1015" spans="2:16" ht="15.9" x14ac:dyDescent="0.4">
      <c r="B1015" s="208" t="s">
        <v>27</v>
      </c>
      <c r="C1015" s="180" t="s">
        <v>299</v>
      </c>
      <c r="D1015" s="275">
        <v>16</v>
      </c>
      <c r="E1015" s="179" t="s">
        <v>51</v>
      </c>
      <c r="F1015" s="254">
        <v>140000</v>
      </c>
      <c r="G1015" s="254">
        <f>ROUNDDOWN(D1015*F1015,-3)</f>
        <v>2240000</v>
      </c>
      <c r="H1015" s="275">
        <v>16</v>
      </c>
      <c r="I1015" s="179" t="s">
        <v>51</v>
      </c>
      <c r="J1015" s="254">
        <v>140000</v>
      </c>
      <c r="K1015" s="254">
        <f>ROUNDDOWN(H1015*J1015,-3)</f>
        <v>2240000</v>
      </c>
      <c r="L1015" s="275">
        <v>0</v>
      </c>
      <c r="M1015" s="179" t="s">
        <v>51</v>
      </c>
      <c r="N1015" s="254">
        <v>140000</v>
      </c>
      <c r="O1015" s="254">
        <f>ROUNDDOWN(L1015*N1015,-3)</f>
        <v>0</v>
      </c>
      <c r="P1015" s="251">
        <f t="shared" si="74"/>
        <v>2240000</v>
      </c>
    </row>
    <row r="1016" spans="2:16" ht="15.9" x14ac:dyDescent="0.4">
      <c r="B1016" s="208" t="s">
        <v>384</v>
      </c>
      <c r="C1016" s="180" t="s">
        <v>385</v>
      </c>
      <c r="D1016" s="269">
        <v>384</v>
      </c>
      <c r="E1016" s="270" t="s">
        <v>171</v>
      </c>
      <c r="F1016" s="254">
        <v>0</v>
      </c>
      <c r="G1016" s="254">
        <f>G1017</f>
        <v>36800000</v>
      </c>
      <c r="H1016" s="269">
        <v>384</v>
      </c>
      <c r="I1016" s="270" t="s">
        <v>171</v>
      </c>
      <c r="J1016" s="254">
        <v>0</v>
      </c>
      <c r="K1016" s="254">
        <f>K1017</f>
        <v>36800000</v>
      </c>
      <c r="L1016" s="269">
        <v>384</v>
      </c>
      <c r="M1016" s="270" t="s">
        <v>171</v>
      </c>
      <c r="N1016" s="254">
        <v>0</v>
      </c>
      <c r="O1016" s="254">
        <f>O1017</f>
        <v>34560000</v>
      </c>
      <c r="P1016" s="251">
        <f t="shared" si="74"/>
        <v>2240000</v>
      </c>
    </row>
    <row r="1017" spans="2:16" ht="15.9" x14ac:dyDescent="0.4">
      <c r="B1017" s="208">
        <v>525112</v>
      </c>
      <c r="C1017" s="180" t="s">
        <v>97</v>
      </c>
      <c r="D1017" s="178">
        <v>0</v>
      </c>
      <c r="E1017" s="179" t="s">
        <v>27</v>
      </c>
      <c r="F1017" s="180">
        <v>0</v>
      </c>
      <c r="G1017" s="254">
        <f>SUM(G1018:G1020)</f>
        <v>36800000</v>
      </c>
      <c r="H1017" s="178">
        <v>0</v>
      </c>
      <c r="I1017" s="179" t="s">
        <v>27</v>
      </c>
      <c r="J1017" s="180">
        <v>0</v>
      </c>
      <c r="K1017" s="254">
        <f>SUM(K1018:K1020)</f>
        <v>36800000</v>
      </c>
      <c r="L1017" s="178">
        <v>0</v>
      </c>
      <c r="M1017" s="179" t="s">
        <v>27</v>
      </c>
      <c r="N1017" s="180">
        <v>0</v>
      </c>
      <c r="O1017" s="254">
        <f>SUM(O1018:O1020)</f>
        <v>34560000</v>
      </c>
      <c r="P1017" s="251">
        <f t="shared" si="74"/>
        <v>2240000</v>
      </c>
    </row>
    <row r="1018" spans="2:16" ht="15.9" hidden="1" x14ac:dyDescent="0.4">
      <c r="B1018" s="208" t="s">
        <v>27</v>
      </c>
      <c r="C1018" s="180" t="s">
        <v>295</v>
      </c>
      <c r="D1018" s="275">
        <f>D1016</f>
        <v>384</v>
      </c>
      <c r="E1018" s="179" t="s">
        <v>40</v>
      </c>
      <c r="F1018" s="254">
        <v>15000</v>
      </c>
      <c r="G1018" s="254">
        <f>ROUNDDOWN(D1018*F1018,-3)</f>
        <v>5760000</v>
      </c>
      <c r="H1018" s="275">
        <f>H1016</f>
        <v>384</v>
      </c>
      <c r="I1018" s="179" t="s">
        <v>40</v>
      </c>
      <c r="J1018" s="254">
        <v>15000</v>
      </c>
      <c r="K1018" s="254">
        <f>ROUNDDOWN(H1018*J1018,-3)</f>
        <v>5760000</v>
      </c>
      <c r="L1018" s="275">
        <f>L1016</f>
        <v>384</v>
      </c>
      <c r="M1018" s="179" t="s">
        <v>40</v>
      </c>
      <c r="N1018" s="254">
        <v>15000</v>
      </c>
      <c r="O1018" s="254">
        <f>ROUNDDOWN(L1018*N1018,-3)</f>
        <v>5760000</v>
      </c>
      <c r="P1018" s="251">
        <f t="shared" si="74"/>
        <v>0</v>
      </c>
    </row>
    <row r="1019" spans="2:16" ht="15.9" hidden="1" x14ac:dyDescent="0.4">
      <c r="B1019" s="208" t="s">
        <v>27</v>
      </c>
      <c r="C1019" s="180" t="s">
        <v>296</v>
      </c>
      <c r="D1019" s="275">
        <f>D1016</f>
        <v>384</v>
      </c>
      <c r="E1019" s="179" t="s">
        <v>231</v>
      </c>
      <c r="F1019" s="254">
        <v>75000</v>
      </c>
      <c r="G1019" s="254">
        <f>ROUNDDOWN(D1019*F1019,-3)</f>
        <v>28800000</v>
      </c>
      <c r="H1019" s="275">
        <f>H1016</f>
        <v>384</v>
      </c>
      <c r="I1019" s="179" t="s">
        <v>231</v>
      </c>
      <c r="J1019" s="254">
        <v>75000</v>
      </c>
      <c r="K1019" s="254">
        <f>ROUNDDOWN(H1019*J1019,-3)</f>
        <v>28800000</v>
      </c>
      <c r="L1019" s="275">
        <f>L1016</f>
        <v>384</v>
      </c>
      <c r="M1019" s="179" t="s">
        <v>231</v>
      </c>
      <c r="N1019" s="254">
        <v>75000</v>
      </c>
      <c r="O1019" s="254">
        <f>ROUNDDOWN(L1019*N1019,-3)</f>
        <v>28800000</v>
      </c>
      <c r="P1019" s="251">
        <f t="shared" si="74"/>
        <v>0</v>
      </c>
    </row>
    <row r="1020" spans="2:16" ht="15.9" x14ac:dyDescent="0.4">
      <c r="B1020" s="208" t="s">
        <v>27</v>
      </c>
      <c r="C1020" s="180" t="s">
        <v>299</v>
      </c>
      <c r="D1020" s="275">
        <v>16</v>
      </c>
      <c r="E1020" s="179" t="s">
        <v>51</v>
      </c>
      <c r="F1020" s="254">
        <v>140000</v>
      </c>
      <c r="G1020" s="254">
        <f>ROUNDDOWN(D1020*F1020,-3)</f>
        <v>2240000</v>
      </c>
      <c r="H1020" s="275">
        <v>16</v>
      </c>
      <c r="I1020" s="179" t="s">
        <v>51</v>
      </c>
      <c r="J1020" s="254">
        <v>140000</v>
      </c>
      <c r="K1020" s="254">
        <f>ROUNDDOWN(H1020*J1020,-3)</f>
        <v>2240000</v>
      </c>
      <c r="L1020" s="275">
        <v>0</v>
      </c>
      <c r="M1020" s="179" t="s">
        <v>51</v>
      </c>
      <c r="N1020" s="254">
        <v>140000</v>
      </c>
      <c r="O1020" s="254">
        <f>ROUNDDOWN(L1020*N1020,-3)</f>
        <v>0</v>
      </c>
      <c r="P1020" s="251">
        <f t="shared" si="74"/>
        <v>2240000</v>
      </c>
    </row>
    <row r="1021" spans="2:16" ht="15.9" x14ac:dyDescent="0.4">
      <c r="B1021" s="208" t="s">
        <v>386</v>
      </c>
      <c r="C1021" s="180" t="s">
        <v>387</v>
      </c>
      <c r="D1021" s="269">
        <v>96</v>
      </c>
      <c r="E1021" s="270" t="s">
        <v>171</v>
      </c>
      <c r="F1021" s="254">
        <v>0</v>
      </c>
      <c r="G1021" s="254">
        <f>G1022</f>
        <v>9200000</v>
      </c>
      <c r="H1021" s="269">
        <v>96</v>
      </c>
      <c r="I1021" s="270" t="s">
        <v>171</v>
      </c>
      <c r="J1021" s="254">
        <v>0</v>
      </c>
      <c r="K1021" s="254">
        <f>K1022</f>
        <v>9200000</v>
      </c>
      <c r="L1021" s="269">
        <v>96</v>
      </c>
      <c r="M1021" s="270" t="s">
        <v>171</v>
      </c>
      <c r="N1021" s="254">
        <v>0</v>
      </c>
      <c r="O1021" s="254">
        <f>O1022</f>
        <v>8640000</v>
      </c>
      <c r="P1021" s="251">
        <f t="shared" si="74"/>
        <v>560000</v>
      </c>
    </row>
    <row r="1022" spans="2:16" ht="15.9" x14ac:dyDescent="0.4">
      <c r="B1022" s="208">
        <v>525112</v>
      </c>
      <c r="C1022" s="180" t="s">
        <v>97</v>
      </c>
      <c r="D1022" s="178">
        <v>0</v>
      </c>
      <c r="E1022" s="179" t="s">
        <v>27</v>
      </c>
      <c r="F1022" s="180">
        <v>0</v>
      </c>
      <c r="G1022" s="254">
        <f>SUM(G1023:G1025)</f>
        <v>9200000</v>
      </c>
      <c r="H1022" s="178">
        <v>0</v>
      </c>
      <c r="I1022" s="179" t="s">
        <v>27</v>
      </c>
      <c r="J1022" s="180">
        <v>0</v>
      </c>
      <c r="K1022" s="254">
        <f>SUM(K1023:K1025)</f>
        <v>9200000</v>
      </c>
      <c r="L1022" s="178">
        <v>0</v>
      </c>
      <c r="M1022" s="179" t="s">
        <v>27</v>
      </c>
      <c r="N1022" s="180">
        <v>0</v>
      </c>
      <c r="O1022" s="254">
        <f>SUM(O1023:O1025)</f>
        <v>8640000</v>
      </c>
      <c r="P1022" s="251">
        <f t="shared" si="74"/>
        <v>560000</v>
      </c>
    </row>
    <row r="1023" spans="2:16" ht="15.9" hidden="1" x14ac:dyDescent="0.4">
      <c r="B1023" s="208" t="s">
        <v>27</v>
      </c>
      <c r="C1023" s="180" t="s">
        <v>295</v>
      </c>
      <c r="D1023" s="275">
        <f>D1021</f>
        <v>96</v>
      </c>
      <c r="E1023" s="179" t="s">
        <v>40</v>
      </c>
      <c r="F1023" s="254">
        <v>15000</v>
      </c>
      <c r="G1023" s="254">
        <f>ROUNDDOWN(D1023*F1023,-3)</f>
        <v>1440000</v>
      </c>
      <c r="H1023" s="275">
        <f>H1021</f>
        <v>96</v>
      </c>
      <c r="I1023" s="179" t="s">
        <v>40</v>
      </c>
      <c r="J1023" s="254">
        <v>15000</v>
      </c>
      <c r="K1023" s="254">
        <f>ROUNDDOWN(H1023*J1023,-3)</f>
        <v>1440000</v>
      </c>
      <c r="L1023" s="275">
        <f>L1021</f>
        <v>96</v>
      </c>
      <c r="M1023" s="179" t="s">
        <v>40</v>
      </c>
      <c r="N1023" s="254">
        <v>15000</v>
      </c>
      <c r="O1023" s="254">
        <f>ROUNDDOWN(L1023*N1023,-3)</f>
        <v>1440000</v>
      </c>
      <c r="P1023" s="251">
        <f t="shared" si="74"/>
        <v>0</v>
      </c>
    </row>
    <row r="1024" spans="2:16" ht="15.9" hidden="1" x14ac:dyDescent="0.4">
      <c r="B1024" s="208" t="s">
        <v>27</v>
      </c>
      <c r="C1024" s="180" t="s">
        <v>296</v>
      </c>
      <c r="D1024" s="275">
        <f>D1021</f>
        <v>96</v>
      </c>
      <c r="E1024" s="179" t="s">
        <v>231</v>
      </c>
      <c r="F1024" s="254">
        <v>75000</v>
      </c>
      <c r="G1024" s="254">
        <f>ROUNDDOWN(D1024*F1024,-3)</f>
        <v>7200000</v>
      </c>
      <c r="H1024" s="275">
        <f>H1021</f>
        <v>96</v>
      </c>
      <c r="I1024" s="179" t="s">
        <v>231</v>
      </c>
      <c r="J1024" s="254">
        <v>75000</v>
      </c>
      <c r="K1024" s="254">
        <f>ROUNDDOWN(H1024*J1024,-3)</f>
        <v>7200000</v>
      </c>
      <c r="L1024" s="275">
        <f>L1021</f>
        <v>96</v>
      </c>
      <c r="M1024" s="179" t="s">
        <v>231</v>
      </c>
      <c r="N1024" s="254">
        <v>75000</v>
      </c>
      <c r="O1024" s="254">
        <f>ROUNDDOWN(L1024*N1024,-3)</f>
        <v>7200000</v>
      </c>
      <c r="P1024" s="251">
        <f t="shared" si="74"/>
        <v>0</v>
      </c>
    </row>
    <row r="1025" spans="2:16" ht="15.9" x14ac:dyDescent="0.4">
      <c r="B1025" s="208" t="s">
        <v>27</v>
      </c>
      <c r="C1025" s="180" t="s">
        <v>299</v>
      </c>
      <c r="D1025" s="275">
        <v>4</v>
      </c>
      <c r="E1025" s="179" t="s">
        <v>51</v>
      </c>
      <c r="F1025" s="254">
        <v>140000</v>
      </c>
      <c r="G1025" s="254">
        <f>ROUNDDOWN(D1025*F1025,-3)</f>
        <v>560000</v>
      </c>
      <c r="H1025" s="275">
        <v>4</v>
      </c>
      <c r="I1025" s="179" t="s">
        <v>51</v>
      </c>
      <c r="J1025" s="254">
        <v>140000</v>
      </c>
      <c r="K1025" s="254">
        <f>ROUNDDOWN(H1025*J1025,-3)</f>
        <v>560000</v>
      </c>
      <c r="L1025" s="275">
        <v>0</v>
      </c>
      <c r="M1025" s="179" t="s">
        <v>51</v>
      </c>
      <c r="N1025" s="254">
        <v>140000</v>
      </c>
      <c r="O1025" s="254">
        <f>ROUNDDOWN(L1025*N1025,-3)</f>
        <v>0</v>
      </c>
      <c r="P1025" s="251">
        <f t="shared" si="74"/>
        <v>560000</v>
      </c>
    </row>
    <row r="1026" spans="2:16" ht="15.9" x14ac:dyDescent="0.4">
      <c r="B1026" s="208" t="s">
        <v>388</v>
      </c>
      <c r="C1026" s="180" t="s">
        <v>389</v>
      </c>
      <c r="D1026" s="269">
        <v>96</v>
      </c>
      <c r="E1026" s="270" t="s">
        <v>171</v>
      </c>
      <c r="F1026" s="254">
        <v>0</v>
      </c>
      <c r="G1026" s="254">
        <f>G1027</f>
        <v>9200000</v>
      </c>
      <c r="H1026" s="269">
        <v>96</v>
      </c>
      <c r="I1026" s="270" t="s">
        <v>171</v>
      </c>
      <c r="J1026" s="254">
        <v>0</v>
      </c>
      <c r="K1026" s="254">
        <f>K1027</f>
        <v>9200000</v>
      </c>
      <c r="L1026" s="269">
        <v>96</v>
      </c>
      <c r="M1026" s="270" t="s">
        <v>171</v>
      </c>
      <c r="N1026" s="254">
        <v>0</v>
      </c>
      <c r="O1026" s="254">
        <f>O1027</f>
        <v>8640000</v>
      </c>
      <c r="P1026" s="251">
        <f t="shared" si="74"/>
        <v>560000</v>
      </c>
    </row>
    <row r="1027" spans="2:16" ht="15.9" x14ac:dyDescent="0.4">
      <c r="B1027" s="208">
        <v>525112</v>
      </c>
      <c r="C1027" s="180" t="s">
        <v>97</v>
      </c>
      <c r="D1027" s="178">
        <v>0</v>
      </c>
      <c r="E1027" s="179" t="s">
        <v>27</v>
      </c>
      <c r="F1027" s="180">
        <v>0</v>
      </c>
      <c r="G1027" s="254">
        <f>SUM(G1028:G1030)</f>
        <v>9200000</v>
      </c>
      <c r="H1027" s="178">
        <v>0</v>
      </c>
      <c r="I1027" s="179" t="s">
        <v>27</v>
      </c>
      <c r="J1027" s="180">
        <v>0</v>
      </c>
      <c r="K1027" s="254">
        <f>SUM(K1028:K1030)</f>
        <v>9200000</v>
      </c>
      <c r="L1027" s="178">
        <v>0</v>
      </c>
      <c r="M1027" s="179" t="s">
        <v>27</v>
      </c>
      <c r="N1027" s="180">
        <v>0</v>
      </c>
      <c r="O1027" s="254">
        <f>SUM(O1028:O1030)</f>
        <v>8640000</v>
      </c>
      <c r="P1027" s="251">
        <f t="shared" si="74"/>
        <v>560000</v>
      </c>
    </row>
    <row r="1028" spans="2:16" ht="15.9" hidden="1" x14ac:dyDescent="0.4">
      <c r="B1028" s="208" t="s">
        <v>27</v>
      </c>
      <c r="C1028" s="180" t="s">
        <v>295</v>
      </c>
      <c r="D1028" s="275">
        <f>D1026</f>
        <v>96</v>
      </c>
      <c r="E1028" s="179" t="s">
        <v>40</v>
      </c>
      <c r="F1028" s="254">
        <v>15000</v>
      </c>
      <c r="G1028" s="254">
        <f>ROUNDDOWN(D1028*F1028,-3)</f>
        <v>1440000</v>
      </c>
      <c r="H1028" s="275">
        <f>H1026</f>
        <v>96</v>
      </c>
      <c r="I1028" s="179" t="s">
        <v>40</v>
      </c>
      <c r="J1028" s="254">
        <v>15000</v>
      </c>
      <c r="K1028" s="254">
        <f>ROUNDDOWN(H1028*J1028,-3)</f>
        <v>1440000</v>
      </c>
      <c r="L1028" s="275">
        <f>L1026</f>
        <v>96</v>
      </c>
      <c r="M1028" s="179" t="s">
        <v>40</v>
      </c>
      <c r="N1028" s="254">
        <v>15000</v>
      </c>
      <c r="O1028" s="254">
        <f>ROUNDDOWN(L1028*N1028,-3)</f>
        <v>1440000</v>
      </c>
      <c r="P1028" s="251">
        <f t="shared" si="74"/>
        <v>0</v>
      </c>
    </row>
    <row r="1029" spans="2:16" ht="15.9" hidden="1" x14ac:dyDescent="0.4">
      <c r="B1029" s="208" t="s">
        <v>27</v>
      </c>
      <c r="C1029" s="180" t="s">
        <v>296</v>
      </c>
      <c r="D1029" s="275">
        <f>D1026</f>
        <v>96</v>
      </c>
      <c r="E1029" s="179" t="s">
        <v>231</v>
      </c>
      <c r="F1029" s="254">
        <v>75000</v>
      </c>
      <c r="G1029" s="254">
        <f>ROUNDDOWN(D1029*F1029,-3)</f>
        <v>7200000</v>
      </c>
      <c r="H1029" s="275">
        <f>H1026</f>
        <v>96</v>
      </c>
      <c r="I1029" s="179" t="s">
        <v>231</v>
      </c>
      <c r="J1029" s="254">
        <v>75000</v>
      </c>
      <c r="K1029" s="254">
        <f>ROUNDDOWN(H1029*J1029,-3)</f>
        <v>7200000</v>
      </c>
      <c r="L1029" s="275">
        <f>L1026</f>
        <v>96</v>
      </c>
      <c r="M1029" s="179" t="s">
        <v>231</v>
      </c>
      <c r="N1029" s="254">
        <v>75000</v>
      </c>
      <c r="O1029" s="254">
        <f>ROUNDDOWN(L1029*N1029,-3)</f>
        <v>7200000</v>
      </c>
      <c r="P1029" s="251">
        <f t="shared" si="74"/>
        <v>0</v>
      </c>
    </row>
    <row r="1030" spans="2:16" ht="15.9" x14ac:dyDescent="0.4">
      <c r="B1030" s="208" t="s">
        <v>27</v>
      </c>
      <c r="C1030" s="180" t="s">
        <v>299</v>
      </c>
      <c r="D1030" s="275">
        <v>4</v>
      </c>
      <c r="E1030" s="179" t="s">
        <v>51</v>
      </c>
      <c r="F1030" s="254">
        <v>140000</v>
      </c>
      <c r="G1030" s="254">
        <f>ROUNDDOWN(D1030*F1030,-3)</f>
        <v>560000</v>
      </c>
      <c r="H1030" s="275">
        <v>4</v>
      </c>
      <c r="I1030" s="179" t="s">
        <v>51</v>
      </c>
      <c r="J1030" s="254">
        <v>140000</v>
      </c>
      <c r="K1030" s="254">
        <f>ROUNDDOWN(H1030*J1030,-3)</f>
        <v>560000</v>
      </c>
      <c r="L1030" s="275">
        <v>0</v>
      </c>
      <c r="M1030" s="179" t="s">
        <v>51</v>
      </c>
      <c r="N1030" s="254">
        <v>140000</v>
      </c>
      <c r="O1030" s="254">
        <f>ROUNDDOWN(L1030*N1030,-3)</f>
        <v>0</v>
      </c>
      <c r="P1030" s="251">
        <f t="shared" si="74"/>
        <v>560000</v>
      </c>
    </row>
    <row r="1031" spans="2:16" ht="15.9" x14ac:dyDescent="0.4">
      <c r="B1031" s="208" t="s">
        <v>390</v>
      </c>
      <c r="C1031" s="180" t="s">
        <v>391</v>
      </c>
      <c r="D1031" s="269">
        <v>96</v>
      </c>
      <c r="E1031" s="270" t="s">
        <v>171</v>
      </c>
      <c r="F1031" s="254">
        <v>0</v>
      </c>
      <c r="G1031" s="254">
        <f>G1032</f>
        <v>9200000</v>
      </c>
      <c r="H1031" s="269">
        <v>96</v>
      </c>
      <c r="I1031" s="270" t="s">
        <v>171</v>
      </c>
      <c r="J1031" s="254">
        <v>0</v>
      </c>
      <c r="K1031" s="254">
        <f>K1032</f>
        <v>9200000</v>
      </c>
      <c r="L1031" s="269">
        <v>96</v>
      </c>
      <c r="M1031" s="270" t="s">
        <v>171</v>
      </c>
      <c r="N1031" s="254">
        <v>0</v>
      </c>
      <c r="O1031" s="254">
        <f>O1032</f>
        <v>8640000</v>
      </c>
      <c r="P1031" s="251">
        <f t="shared" si="74"/>
        <v>560000</v>
      </c>
    </row>
    <row r="1032" spans="2:16" ht="15.9" x14ac:dyDescent="0.4">
      <c r="B1032" s="208">
        <v>525112</v>
      </c>
      <c r="C1032" s="180" t="s">
        <v>97</v>
      </c>
      <c r="D1032" s="178">
        <v>0</v>
      </c>
      <c r="E1032" s="179" t="s">
        <v>27</v>
      </c>
      <c r="F1032" s="180">
        <v>0</v>
      </c>
      <c r="G1032" s="254">
        <f>SUM(G1033:G1035)</f>
        <v>9200000</v>
      </c>
      <c r="H1032" s="178">
        <v>0</v>
      </c>
      <c r="I1032" s="179" t="s">
        <v>27</v>
      </c>
      <c r="J1032" s="180">
        <v>0</v>
      </c>
      <c r="K1032" s="254">
        <f>SUM(K1033:K1035)</f>
        <v>9200000</v>
      </c>
      <c r="L1032" s="178">
        <v>0</v>
      </c>
      <c r="M1032" s="179" t="s">
        <v>27</v>
      </c>
      <c r="N1032" s="180">
        <v>0</v>
      </c>
      <c r="O1032" s="254">
        <f>SUM(O1033:O1035)</f>
        <v>8640000</v>
      </c>
      <c r="P1032" s="251">
        <f t="shared" si="74"/>
        <v>560000</v>
      </c>
    </row>
    <row r="1033" spans="2:16" ht="15.9" hidden="1" x14ac:dyDescent="0.4">
      <c r="B1033" s="208" t="s">
        <v>27</v>
      </c>
      <c r="C1033" s="180" t="s">
        <v>295</v>
      </c>
      <c r="D1033" s="275">
        <f>D1031</f>
        <v>96</v>
      </c>
      <c r="E1033" s="179" t="s">
        <v>40</v>
      </c>
      <c r="F1033" s="254">
        <v>15000</v>
      </c>
      <c r="G1033" s="254">
        <f>ROUNDDOWN(D1033*F1033,-3)</f>
        <v>1440000</v>
      </c>
      <c r="H1033" s="275">
        <f>H1031</f>
        <v>96</v>
      </c>
      <c r="I1033" s="179" t="s">
        <v>40</v>
      </c>
      <c r="J1033" s="254">
        <v>15000</v>
      </c>
      <c r="K1033" s="254">
        <f>ROUNDDOWN(H1033*J1033,-3)</f>
        <v>1440000</v>
      </c>
      <c r="L1033" s="275">
        <f>L1031</f>
        <v>96</v>
      </c>
      <c r="M1033" s="179" t="s">
        <v>40</v>
      </c>
      <c r="N1033" s="254">
        <v>15000</v>
      </c>
      <c r="O1033" s="254">
        <f>ROUNDDOWN(L1033*N1033,-3)</f>
        <v>1440000</v>
      </c>
      <c r="P1033" s="251">
        <f t="shared" ref="P1033:P1096" si="81">K1033-O1033</f>
        <v>0</v>
      </c>
    </row>
    <row r="1034" spans="2:16" ht="15.9" hidden="1" x14ac:dyDescent="0.4">
      <c r="B1034" s="208" t="s">
        <v>27</v>
      </c>
      <c r="C1034" s="180" t="s">
        <v>296</v>
      </c>
      <c r="D1034" s="275">
        <f>D1031</f>
        <v>96</v>
      </c>
      <c r="E1034" s="179" t="s">
        <v>231</v>
      </c>
      <c r="F1034" s="254">
        <v>75000</v>
      </c>
      <c r="G1034" s="254">
        <f>ROUNDDOWN(D1034*F1034,-3)</f>
        <v>7200000</v>
      </c>
      <c r="H1034" s="275">
        <f>H1031</f>
        <v>96</v>
      </c>
      <c r="I1034" s="179" t="s">
        <v>231</v>
      </c>
      <c r="J1034" s="254">
        <v>75000</v>
      </c>
      <c r="K1034" s="254">
        <f>ROUNDDOWN(H1034*J1034,-3)</f>
        <v>7200000</v>
      </c>
      <c r="L1034" s="275">
        <f>L1031</f>
        <v>96</v>
      </c>
      <c r="M1034" s="179" t="s">
        <v>231</v>
      </c>
      <c r="N1034" s="254">
        <v>75000</v>
      </c>
      <c r="O1034" s="254">
        <f>ROUNDDOWN(L1034*N1034,-3)</f>
        <v>7200000</v>
      </c>
      <c r="P1034" s="251">
        <f t="shared" si="81"/>
        <v>0</v>
      </c>
    </row>
    <row r="1035" spans="2:16" ht="15.9" x14ac:dyDescent="0.4">
      <c r="B1035" s="208" t="s">
        <v>27</v>
      </c>
      <c r="C1035" s="180" t="s">
        <v>299</v>
      </c>
      <c r="D1035" s="275">
        <v>4</v>
      </c>
      <c r="E1035" s="179" t="s">
        <v>51</v>
      </c>
      <c r="F1035" s="254">
        <v>140000</v>
      </c>
      <c r="G1035" s="254">
        <f>ROUNDDOWN(D1035*F1035,-3)</f>
        <v>560000</v>
      </c>
      <c r="H1035" s="275">
        <v>4</v>
      </c>
      <c r="I1035" s="179" t="s">
        <v>51</v>
      </c>
      <c r="J1035" s="254">
        <v>140000</v>
      </c>
      <c r="K1035" s="254">
        <f>ROUNDDOWN(H1035*J1035,-3)</f>
        <v>560000</v>
      </c>
      <c r="L1035" s="275">
        <v>0</v>
      </c>
      <c r="M1035" s="179" t="s">
        <v>51</v>
      </c>
      <c r="N1035" s="254">
        <v>140000</v>
      </c>
      <c r="O1035" s="254">
        <f>ROUNDDOWN(L1035*N1035,-3)</f>
        <v>0</v>
      </c>
      <c r="P1035" s="251">
        <f t="shared" si="81"/>
        <v>560000</v>
      </c>
    </row>
    <row r="1036" spans="2:16" ht="15.9" x14ac:dyDescent="0.4">
      <c r="B1036" s="208" t="s">
        <v>392</v>
      </c>
      <c r="C1036" s="180" t="s">
        <v>393</v>
      </c>
      <c r="D1036" s="269">
        <v>1008</v>
      </c>
      <c r="E1036" s="270" t="s">
        <v>171</v>
      </c>
      <c r="F1036" s="254">
        <v>0</v>
      </c>
      <c r="G1036" s="254">
        <f>G1037</f>
        <v>96600000</v>
      </c>
      <c r="H1036" s="269">
        <v>1008</v>
      </c>
      <c r="I1036" s="270" t="s">
        <v>171</v>
      </c>
      <c r="J1036" s="254">
        <v>0</v>
      </c>
      <c r="K1036" s="254">
        <f>K1037</f>
        <v>96600000</v>
      </c>
      <c r="L1036" s="269">
        <v>1008</v>
      </c>
      <c r="M1036" s="270" t="s">
        <v>171</v>
      </c>
      <c r="N1036" s="254">
        <v>0</v>
      </c>
      <c r="O1036" s="254">
        <f>O1037</f>
        <v>90720000</v>
      </c>
      <c r="P1036" s="251">
        <f t="shared" si="81"/>
        <v>5880000</v>
      </c>
    </row>
    <row r="1037" spans="2:16" ht="15.9" x14ac:dyDescent="0.4">
      <c r="B1037" s="208">
        <v>525112</v>
      </c>
      <c r="C1037" s="180" t="s">
        <v>97</v>
      </c>
      <c r="D1037" s="178">
        <v>0</v>
      </c>
      <c r="E1037" s="179" t="s">
        <v>27</v>
      </c>
      <c r="F1037" s="180">
        <v>0</v>
      </c>
      <c r="G1037" s="254">
        <f>SUM(G1038:G1040)</f>
        <v>96600000</v>
      </c>
      <c r="H1037" s="178">
        <v>0</v>
      </c>
      <c r="I1037" s="179" t="s">
        <v>27</v>
      </c>
      <c r="J1037" s="180">
        <v>0</v>
      </c>
      <c r="K1037" s="254">
        <f>SUM(K1038:K1040)</f>
        <v>96600000</v>
      </c>
      <c r="L1037" s="178">
        <v>0</v>
      </c>
      <c r="M1037" s="179" t="s">
        <v>27</v>
      </c>
      <c r="N1037" s="180">
        <v>0</v>
      </c>
      <c r="O1037" s="254">
        <f>SUM(O1038:O1040)</f>
        <v>90720000</v>
      </c>
      <c r="P1037" s="251">
        <f t="shared" si="81"/>
        <v>5880000</v>
      </c>
    </row>
    <row r="1038" spans="2:16" ht="15.9" hidden="1" x14ac:dyDescent="0.4">
      <c r="B1038" s="208" t="s">
        <v>27</v>
      </c>
      <c r="C1038" s="180" t="s">
        <v>295</v>
      </c>
      <c r="D1038" s="275">
        <f>D1036</f>
        <v>1008</v>
      </c>
      <c r="E1038" s="179" t="s">
        <v>40</v>
      </c>
      <c r="F1038" s="254">
        <v>15000</v>
      </c>
      <c r="G1038" s="254">
        <f>ROUNDDOWN(D1038*F1038,-3)</f>
        <v>15120000</v>
      </c>
      <c r="H1038" s="275">
        <f>H1036</f>
        <v>1008</v>
      </c>
      <c r="I1038" s="179" t="s">
        <v>40</v>
      </c>
      <c r="J1038" s="254">
        <v>15000</v>
      </c>
      <c r="K1038" s="254">
        <f>ROUNDDOWN(H1038*J1038,-3)</f>
        <v>15120000</v>
      </c>
      <c r="L1038" s="275">
        <f>L1036</f>
        <v>1008</v>
      </c>
      <c r="M1038" s="179" t="s">
        <v>40</v>
      </c>
      <c r="N1038" s="254">
        <v>15000</v>
      </c>
      <c r="O1038" s="254">
        <f>ROUNDDOWN(L1038*N1038,-3)</f>
        <v>15120000</v>
      </c>
      <c r="P1038" s="251">
        <f t="shared" si="81"/>
        <v>0</v>
      </c>
    </row>
    <row r="1039" spans="2:16" ht="15.9" hidden="1" x14ac:dyDescent="0.4">
      <c r="B1039" s="208" t="s">
        <v>27</v>
      </c>
      <c r="C1039" s="180" t="s">
        <v>296</v>
      </c>
      <c r="D1039" s="275">
        <f>D1036</f>
        <v>1008</v>
      </c>
      <c r="E1039" s="179" t="s">
        <v>231</v>
      </c>
      <c r="F1039" s="254">
        <v>75000</v>
      </c>
      <c r="G1039" s="254">
        <f>ROUNDDOWN(D1039*F1039,-3)</f>
        <v>75600000</v>
      </c>
      <c r="H1039" s="275">
        <f>H1036</f>
        <v>1008</v>
      </c>
      <c r="I1039" s="179" t="s">
        <v>231</v>
      </c>
      <c r="J1039" s="254">
        <v>75000</v>
      </c>
      <c r="K1039" s="254">
        <f>ROUNDDOWN(H1039*J1039,-3)</f>
        <v>75600000</v>
      </c>
      <c r="L1039" s="275">
        <f>L1036</f>
        <v>1008</v>
      </c>
      <c r="M1039" s="179" t="s">
        <v>231</v>
      </c>
      <c r="N1039" s="254">
        <v>75000</v>
      </c>
      <c r="O1039" s="254">
        <f>ROUNDDOWN(L1039*N1039,-3)</f>
        <v>75600000</v>
      </c>
      <c r="P1039" s="251">
        <f t="shared" si="81"/>
        <v>0</v>
      </c>
    </row>
    <row r="1040" spans="2:16" ht="15.9" x14ac:dyDescent="0.4">
      <c r="B1040" s="208" t="s">
        <v>27</v>
      </c>
      <c r="C1040" s="180" t="s">
        <v>299</v>
      </c>
      <c r="D1040" s="275">
        <f>D1036/24</f>
        <v>42</v>
      </c>
      <c r="E1040" s="179" t="s">
        <v>51</v>
      </c>
      <c r="F1040" s="254">
        <v>140000</v>
      </c>
      <c r="G1040" s="254">
        <f>ROUNDDOWN(D1040*F1040,-3)</f>
        <v>5880000</v>
      </c>
      <c r="H1040" s="275">
        <f>H1036/24</f>
        <v>42</v>
      </c>
      <c r="I1040" s="179" t="s">
        <v>51</v>
      </c>
      <c r="J1040" s="254">
        <v>140000</v>
      </c>
      <c r="K1040" s="254">
        <f>ROUNDDOWN(H1040*J1040,-3)</f>
        <v>5880000</v>
      </c>
      <c r="L1040" s="275">
        <v>0</v>
      </c>
      <c r="M1040" s="179" t="s">
        <v>51</v>
      </c>
      <c r="N1040" s="254">
        <v>140000</v>
      </c>
      <c r="O1040" s="254">
        <f>ROUNDDOWN(L1040*N1040,-3)</f>
        <v>0</v>
      </c>
      <c r="P1040" s="251">
        <f t="shared" si="81"/>
        <v>5880000</v>
      </c>
    </row>
    <row r="1041" spans="2:16" ht="15.9" x14ac:dyDescent="0.4">
      <c r="B1041" s="208" t="s">
        <v>394</v>
      </c>
      <c r="C1041" s="180" t="s">
        <v>395</v>
      </c>
      <c r="D1041" s="269">
        <v>1008</v>
      </c>
      <c r="E1041" s="270" t="s">
        <v>171</v>
      </c>
      <c r="F1041" s="254">
        <v>0</v>
      </c>
      <c r="G1041" s="254">
        <f>G1042</f>
        <v>96600000</v>
      </c>
      <c r="H1041" s="269">
        <v>1008</v>
      </c>
      <c r="I1041" s="270" t="s">
        <v>171</v>
      </c>
      <c r="J1041" s="254">
        <v>0</v>
      </c>
      <c r="K1041" s="254">
        <f>K1042</f>
        <v>96600000</v>
      </c>
      <c r="L1041" s="269">
        <v>1008</v>
      </c>
      <c r="M1041" s="270" t="s">
        <v>171</v>
      </c>
      <c r="N1041" s="254">
        <v>0</v>
      </c>
      <c r="O1041" s="254">
        <f>O1042</f>
        <v>90720000</v>
      </c>
      <c r="P1041" s="251">
        <f t="shared" si="81"/>
        <v>5880000</v>
      </c>
    </row>
    <row r="1042" spans="2:16" ht="15.9" x14ac:dyDescent="0.4">
      <c r="B1042" s="208">
        <v>525112</v>
      </c>
      <c r="C1042" s="180" t="s">
        <v>97</v>
      </c>
      <c r="D1042" s="178">
        <v>0</v>
      </c>
      <c r="E1042" s="179" t="s">
        <v>27</v>
      </c>
      <c r="F1042" s="180">
        <v>0</v>
      </c>
      <c r="G1042" s="254">
        <f>SUM(G1043:G1045)</f>
        <v>96600000</v>
      </c>
      <c r="H1042" s="178">
        <v>0</v>
      </c>
      <c r="I1042" s="179" t="s">
        <v>27</v>
      </c>
      <c r="J1042" s="180">
        <v>0</v>
      </c>
      <c r="K1042" s="254">
        <f>SUM(K1043:K1045)</f>
        <v>96600000</v>
      </c>
      <c r="L1042" s="178">
        <v>0</v>
      </c>
      <c r="M1042" s="179" t="s">
        <v>27</v>
      </c>
      <c r="N1042" s="180">
        <v>0</v>
      </c>
      <c r="O1042" s="254">
        <f>SUM(O1043:O1045)</f>
        <v>90720000</v>
      </c>
      <c r="P1042" s="251">
        <f t="shared" si="81"/>
        <v>5880000</v>
      </c>
    </row>
    <row r="1043" spans="2:16" ht="15.9" hidden="1" x14ac:dyDescent="0.4">
      <c r="B1043" s="208" t="s">
        <v>27</v>
      </c>
      <c r="C1043" s="180" t="s">
        <v>295</v>
      </c>
      <c r="D1043" s="275">
        <f>D1041</f>
        <v>1008</v>
      </c>
      <c r="E1043" s="179" t="s">
        <v>40</v>
      </c>
      <c r="F1043" s="254">
        <v>15000</v>
      </c>
      <c r="G1043" s="254">
        <f>ROUNDDOWN(D1043*F1043,-3)</f>
        <v>15120000</v>
      </c>
      <c r="H1043" s="275">
        <f>H1041</f>
        <v>1008</v>
      </c>
      <c r="I1043" s="179" t="s">
        <v>40</v>
      </c>
      <c r="J1043" s="254">
        <v>15000</v>
      </c>
      <c r="K1043" s="254">
        <f>ROUNDDOWN(H1043*J1043,-3)</f>
        <v>15120000</v>
      </c>
      <c r="L1043" s="275">
        <f>L1041</f>
        <v>1008</v>
      </c>
      <c r="M1043" s="179" t="s">
        <v>40</v>
      </c>
      <c r="N1043" s="254">
        <v>15000</v>
      </c>
      <c r="O1043" s="254">
        <f>ROUNDDOWN(L1043*N1043,-3)</f>
        <v>15120000</v>
      </c>
      <c r="P1043" s="251">
        <f t="shared" si="81"/>
        <v>0</v>
      </c>
    </row>
    <row r="1044" spans="2:16" ht="15.9" hidden="1" x14ac:dyDescent="0.4">
      <c r="B1044" s="208" t="s">
        <v>27</v>
      </c>
      <c r="C1044" s="180" t="s">
        <v>296</v>
      </c>
      <c r="D1044" s="275">
        <f>D1041</f>
        <v>1008</v>
      </c>
      <c r="E1044" s="179" t="s">
        <v>231</v>
      </c>
      <c r="F1044" s="254">
        <v>75000</v>
      </c>
      <c r="G1044" s="254">
        <f>ROUNDDOWN(D1044*F1044,-3)</f>
        <v>75600000</v>
      </c>
      <c r="H1044" s="275">
        <f>H1041</f>
        <v>1008</v>
      </c>
      <c r="I1044" s="179" t="s">
        <v>231</v>
      </c>
      <c r="J1044" s="254">
        <v>75000</v>
      </c>
      <c r="K1044" s="254">
        <f>ROUNDDOWN(H1044*J1044,-3)</f>
        <v>75600000</v>
      </c>
      <c r="L1044" s="275">
        <f>L1041</f>
        <v>1008</v>
      </c>
      <c r="M1044" s="179" t="s">
        <v>231</v>
      </c>
      <c r="N1044" s="254">
        <v>75000</v>
      </c>
      <c r="O1044" s="254">
        <f>ROUNDDOWN(L1044*N1044,-3)</f>
        <v>75600000</v>
      </c>
      <c r="P1044" s="251">
        <f t="shared" si="81"/>
        <v>0</v>
      </c>
    </row>
    <row r="1045" spans="2:16" ht="15.9" x14ac:dyDescent="0.4">
      <c r="B1045" s="208" t="s">
        <v>27</v>
      </c>
      <c r="C1045" s="180" t="s">
        <v>299</v>
      </c>
      <c r="D1045" s="275">
        <v>42</v>
      </c>
      <c r="E1045" s="179" t="s">
        <v>51</v>
      </c>
      <c r="F1045" s="254">
        <v>140000</v>
      </c>
      <c r="G1045" s="254">
        <f>ROUNDDOWN(D1045*F1045,-3)</f>
        <v>5880000</v>
      </c>
      <c r="H1045" s="275">
        <v>42</v>
      </c>
      <c r="I1045" s="179" t="s">
        <v>51</v>
      </c>
      <c r="J1045" s="254">
        <v>140000</v>
      </c>
      <c r="K1045" s="254">
        <f>ROUNDDOWN(H1045*J1045,-3)</f>
        <v>5880000</v>
      </c>
      <c r="L1045" s="275">
        <v>0</v>
      </c>
      <c r="M1045" s="179" t="s">
        <v>51</v>
      </c>
      <c r="N1045" s="254">
        <v>140000</v>
      </c>
      <c r="O1045" s="254">
        <f>ROUNDDOWN(L1045*N1045,-3)</f>
        <v>0</v>
      </c>
      <c r="P1045" s="251">
        <f t="shared" si="81"/>
        <v>5880000</v>
      </c>
    </row>
    <row r="1046" spans="2:16" ht="15.9" x14ac:dyDescent="0.4">
      <c r="B1046" s="208" t="s">
        <v>396</v>
      </c>
      <c r="C1046" s="180" t="s">
        <v>397</v>
      </c>
      <c r="D1046" s="269">
        <v>96</v>
      </c>
      <c r="E1046" s="270" t="s">
        <v>171</v>
      </c>
      <c r="F1046" s="254">
        <v>0</v>
      </c>
      <c r="G1046" s="254">
        <f>G1047</f>
        <v>9200000</v>
      </c>
      <c r="H1046" s="269">
        <v>96</v>
      </c>
      <c r="I1046" s="270" t="s">
        <v>171</v>
      </c>
      <c r="J1046" s="254">
        <v>0</v>
      </c>
      <c r="K1046" s="254">
        <f>K1047</f>
        <v>9200000</v>
      </c>
      <c r="L1046" s="269">
        <v>96</v>
      </c>
      <c r="M1046" s="270" t="s">
        <v>171</v>
      </c>
      <c r="N1046" s="254">
        <v>0</v>
      </c>
      <c r="O1046" s="254">
        <f>O1047</f>
        <v>8640000</v>
      </c>
      <c r="P1046" s="251">
        <f t="shared" si="81"/>
        <v>560000</v>
      </c>
    </row>
    <row r="1047" spans="2:16" ht="15.9" x14ac:dyDescent="0.4">
      <c r="B1047" s="208">
        <v>525112</v>
      </c>
      <c r="C1047" s="180" t="s">
        <v>97</v>
      </c>
      <c r="D1047" s="178">
        <v>0</v>
      </c>
      <c r="E1047" s="179" t="s">
        <v>27</v>
      </c>
      <c r="F1047" s="180">
        <v>0</v>
      </c>
      <c r="G1047" s="254">
        <f>SUM(G1048:G1050)</f>
        <v>9200000</v>
      </c>
      <c r="H1047" s="178">
        <v>0</v>
      </c>
      <c r="I1047" s="179" t="s">
        <v>27</v>
      </c>
      <c r="J1047" s="180">
        <v>0</v>
      </c>
      <c r="K1047" s="254">
        <f>SUM(K1048:K1050)</f>
        <v>9200000</v>
      </c>
      <c r="L1047" s="178">
        <v>0</v>
      </c>
      <c r="M1047" s="179" t="s">
        <v>27</v>
      </c>
      <c r="N1047" s="180">
        <v>0</v>
      </c>
      <c r="O1047" s="254">
        <f>SUM(O1048:O1050)</f>
        <v>8640000</v>
      </c>
      <c r="P1047" s="251">
        <f t="shared" si="81"/>
        <v>560000</v>
      </c>
    </row>
    <row r="1048" spans="2:16" ht="15.9" hidden="1" x14ac:dyDescent="0.4">
      <c r="B1048" s="208" t="s">
        <v>27</v>
      </c>
      <c r="C1048" s="180" t="s">
        <v>295</v>
      </c>
      <c r="D1048" s="275">
        <f>D1046</f>
        <v>96</v>
      </c>
      <c r="E1048" s="179" t="s">
        <v>40</v>
      </c>
      <c r="F1048" s="254">
        <v>15000</v>
      </c>
      <c r="G1048" s="254">
        <f>ROUNDDOWN(D1048*F1048,-3)</f>
        <v>1440000</v>
      </c>
      <c r="H1048" s="275">
        <f>H1046</f>
        <v>96</v>
      </c>
      <c r="I1048" s="179" t="s">
        <v>40</v>
      </c>
      <c r="J1048" s="254">
        <v>15000</v>
      </c>
      <c r="K1048" s="254">
        <f>ROUNDDOWN(H1048*J1048,-3)</f>
        <v>1440000</v>
      </c>
      <c r="L1048" s="275">
        <f>L1046</f>
        <v>96</v>
      </c>
      <c r="M1048" s="179" t="s">
        <v>40</v>
      </c>
      <c r="N1048" s="254">
        <v>15000</v>
      </c>
      <c r="O1048" s="254">
        <f>ROUNDDOWN(L1048*N1048,-3)</f>
        <v>1440000</v>
      </c>
      <c r="P1048" s="251">
        <f t="shared" si="81"/>
        <v>0</v>
      </c>
    </row>
    <row r="1049" spans="2:16" ht="15.9" hidden="1" x14ac:dyDescent="0.4">
      <c r="B1049" s="208" t="s">
        <v>27</v>
      </c>
      <c r="C1049" s="180" t="s">
        <v>296</v>
      </c>
      <c r="D1049" s="275">
        <f>D1046</f>
        <v>96</v>
      </c>
      <c r="E1049" s="179" t="s">
        <v>231</v>
      </c>
      <c r="F1049" s="254">
        <v>75000</v>
      </c>
      <c r="G1049" s="254">
        <f>ROUNDDOWN(D1049*F1049,-3)</f>
        <v>7200000</v>
      </c>
      <c r="H1049" s="275">
        <f>H1046</f>
        <v>96</v>
      </c>
      <c r="I1049" s="179" t="s">
        <v>231</v>
      </c>
      <c r="J1049" s="254">
        <v>75000</v>
      </c>
      <c r="K1049" s="254">
        <f>ROUNDDOWN(H1049*J1049,-3)</f>
        <v>7200000</v>
      </c>
      <c r="L1049" s="275">
        <f>L1046</f>
        <v>96</v>
      </c>
      <c r="M1049" s="179" t="s">
        <v>231</v>
      </c>
      <c r="N1049" s="254">
        <v>75000</v>
      </c>
      <c r="O1049" s="254">
        <f>ROUNDDOWN(L1049*N1049,-3)</f>
        <v>7200000</v>
      </c>
      <c r="P1049" s="251">
        <f t="shared" si="81"/>
        <v>0</v>
      </c>
    </row>
    <row r="1050" spans="2:16" ht="15.9" x14ac:dyDescent="0.4">
      <c r="B1050" s="208" t="s">
        <v>27</v>
      </c>
      <c r="C1050" s="180" t="s">
        <v>299</v>
      </c>
      <c r="D1050" s="275">
        <v>4</v>
      </c>
      <c r="E1050" s="179" t="s">
        <v>51</v>
      </c>
      <c r="F1050" s="254">
        <v>140000</v>
      </c>
      <c r="G1050" s="254">
        <f>ROUNDDOWN(D1050*F1050,-3)</f>
        <v>560000</v>
      </c>
      <c r="H1050" s="275">
        <v>4</v>
      </c>
      <c r="I1050" s="179" t="s">
        <v>51</v>
      </c>
      <c r="J1050" s="254">
        <v>140000</v>
      </c>
      <c r="K1050" s="254">
        <f>ROUNDDOWN(H1050*J1050,-3)</f>
        <v>560000</v>
      </c>
      <c r="L1050" s="275">
        <v>0</v>
      </c>
      <c r="M1050" s="179" t="s">
        <v>51</v>
      </c>
      <c r="N1050" s="254">
        <v>140000</v>
      </c>
      <c r="O1050" s="254">
        <f>ROUNDDOWN(L1050*N1050,-3)</f>
        <v>0</v>
      </c>
      <c r="P1050" s="251">
        <f t="shared" si="81"/>
        <v>560000</v>
      </c>
    </row>
    <row r="1051" spans="2:16" ht="15.9" x14ac:dyDescent="0.4">
      <c r="B1051" s="208" t="s">
        <v>398</v>
      </c>
      <c r="C1051" s="180" t="s">
        <v>399</v>
      </c>
      <c r="D1051" s="269">
        <v>1008</v>
      </c>
      <c r="E1051" s="270" t="s">
        <v>171</v>
      </c>
      <c r="F1051" s="254">
        <v>0</v>
      </c>
      <c r="G1051" s="254">
        <f>G1052</f>
        <v>96600000</v>
      </c>
      <c r="H1051" s="269">
        <v>1008</v>
      </c>
      <c r="I1051" s="270" t="s">
        <v>171</v>
      </c>
      <c r="J1051" s="254">
        <v>0</v>
      </c>
      <c r="K1051" s="254">
        <f>K1052</f>
        <v>96600000</v>
      </c>
      <c r="L1051" s="269">
        <v>1008</v>
      </c>
      <c r="M1051" s="270" t="s">
        <v>171</v>
      </c>
      <c r="N1051" s="254">
        <v>0</v>
      </c>
      <c r="O1051" s="254">
        <f>O1052</f>
        <v>90720000</v>
      </c>
      <c r="P1051" s="251">
        <f t="shared" si="81"/>
        <v>5880000</v>
      </c>
    </row>
    <row r="1052" spans="2:16" ht="15.9" x14ac:dyDescent="0.4">
      <c r="B1052" s="208">
        <v>525112</v>
      </c>
      <c r="C1052" s="180" t="s">
        <v>97</v>
      </c>
      <c r="D1052" s="178">
        <v>0</v>
      </c>
      <c r="E1052" s="179" t="s">
        <v>27</v>
      </c>
      <c r="F1052" s="180">
        <v>0</v>
      </c>
      <c r="G1052" s="254">
        <f>SUM(G1053:G1055)</f>
        <v>96600000</v>
      </c>
      <c r="H1052" s="178">
        <v>0</v>
      </c>
      <c r="I1052" s="179" t="s">
        <v>27</v>
      </c>
      <c r="J1052" s="180">
        <v>0</v>
      </c>
      <c r="K1052" s="254">
        <f>SUM(K1053:K1055)</f>
        <v>96600000</v>
      </c>
      <c r="L1052" s="178">
        <v>0</v>
      </c>
      <c r="M1052" s="179" t="s">
        <v>27</v>
      </c>
      <c r="N1052" s="180">
        <v>0</v>
      </c>
      <c r="O1052" s="254">
        <f>SUM(O1053:O1055)</f>
        <v>90720000</v>
      </c>
      <c r="P1052" s="251">
        <f t="shared" si="81"/>
        <v>5880000</v>
      </c>
    </row>
    <row r="1053" spans="2:16" ht="15.9" hidden="1" x14ac:dyDescent="0.4">
      <c r="B1053" s="208" t="s">
        <v>27</v>
      </c>
      <c r="C1053" s="180" t="s">
        <v>295</v>
      </c>
      <c r="D1053" s="275">
        <f>D1051</f>
        <v>1008</v>
      </c>
      <c r="E1053" s="179" t="s">
        <v>40</v>
      </c>
      <c r="F1053" s="254">
        <v>15000</v>
      </c>
      <c r="G1053" s="254">
        <f>ROUNDDOWN(D1053*F1053,-3)</f>
        <v>15120000</v>
      </c>
      <c r="H1053" s="275">
        <f>H1051</f>
        <v>1008</v>
      </c>
      <c r="I1053" s="179" t="s">
        <v>40</v>
      </c>
      <c r="J1053" s="254">
        <v>15000</v>
      </c>
      <c r="K1053" s="254">
        <f>ROUNDDOWN(H1053*J1053,-3)</f>
        <v>15120000</v>
      </c>
      <c r="L1053" s="275">
        <f>L1051</f>
        <v>1008</v>
      </c>
      <c r="M1053" s="179" t="s">
        <v>40</v>
      </c>
      <c r="N1053" s="254">
        <v>15000</v>
      </c>
      <c r="O1053" s="254">
        <f>ROUNDDOWN(L1053*N1053,-3)</f>
        <v>15120000</v>
      </c>
      <c r="P1053" s="251">
        <f t="shared" si="81"/>
        <v>0</v>
      </c>
    </row>
    <row r="1054" spans="2:16" ht="15.9" hidden="1" x14ac:dyDescent="0.4">
      <c r="B1054" s="208" t="s">
        <v>27</v>
      </c>
      <c r="C1054" s="180" t="s">
        <v>296</v>
      </c>
      <c r="D1054" s="275">
        <f>D1051</f>
        <v>1008</v>
      </c>
      <c r="E1054" s="179" t="s">
        <v>231</v>
      </c>
      <c r="F1054" s="254">
        <v>75000</v>
      </c>
      <c r="G1054" s="254">
        <f>ROUNDDOWN(D1054*F1054,-3)</f>
        <v>75600000</v>
      </c>
      <c r="H1054" s="275">
        <f>H1051</f>
        <v>1008</v>
      </c>
      <c r="I1054" s="179" t="s">
        <v>231</v>
      </c>
      <c r="J1054" s="254">
        <v>75000</v>
      </c>
      <c r="K1054" s="254">
        <f>ROUNDDOWN(H1054*J1054,-3)</f>
        <v>75600000</v>
      </c>
      <c r="L1054" s="275">
        <f>L1051</f>
        <v>1008</v>
      </c>
      <c r="M1054" s="179" t="s">
        <v>231</v>
      </c>
      <c r="N1054" s="254">
        <v>75000</v>
      </c>
      <c r="O1054" s="254">
        <f>ROUNDDOWN(L1054*N1054,-3)</f>
        <v>75600000</v>
      </c>
      <c r="P1054" s="251">
        <f t="shared" si="81"/>
        <v>0</v>
      </c>
    </row>
    <row r="1055" spans="2:16" ht="15.9" x14ac:dyDescent="0.4">
      <c r="B1055" s="208" t="s">
        <v>27</v>
      </c>
      <c r="C1055" s="180" t="s">
        <v>299</v>
      </c>
      <c r="D1055" s="275">
        <v>42</v>
      </c>
      <c r="E1055" s="179" t="s">
        <v>51</v>
      </c>
      <c r="F1055" s="254">
        <v>140000</v>
      </c>
      <c r="G1055" s="254">
        <f>ROUNDDOWN(D1055*F1055,-3)</f>
        <v>5880000</v>
      </c>
      <c r="H1055" s="275">
        <v>42</v>
      </c>
      <c r="I1055" s="179" t="s">
        <v>51</v>
      </c>
      <c r="J1055" s="254">
        <v>140000</v>
      </c>
      <c r="K1055" s="254">
        <f>ROUNDDOWN(H1055*J1055,-3)</f>
        <v>5880000</v>
      </c>
      <c r="L1055" s="275">
        <v>0</v>
      </c>
      <c r="M1055" s="179" t="s">
        <v>51</v>
      </c>
      <c r="N1055" s="254">
        <v>140000</v>
      </c>
      <c r="O1055" s="254">
        <f>ROUNDDOWN(L1055*N1055,-3)</f>
        <v>0</v>
      </c>
      <c r="P1055" s="251">
        <f t="shared" si="81"/>
        <v>5880000</v>
      </c>
    </row>
    <row r="1056" spans="2:16" ht="15.9" x14ac:dyDescent="0.4">
      <c r="B1056" s="208" t="s">
        <v>400</v>
      </c>
      <c r="C1056" s="180" t="s">
        <v>401</v>
      </c>
      <c r="D1056" s="269">
        <v>384</v>
      </c>
      <c r="E1056" s="270" t="s">
        <v>171</v>
      </c>
      <c r="F1056" s="254">
        <v>0</v>
      </c>
      <c r="G1056" s="254">
        <f>G1057</f>
        <v>36800000</v>
      </c>
      <c r="H1056" s="269">
        <v>384</v>
      </c>
      <c r="I1056" s="270" t="s">
        <v>171</v>
      </c>
      <c r="J1056" s="254">
        <v>0</v>
      </c>
      <c r="K1056" s="254">
        <f>K1057</f>
        <v>36800000</v>
      </c>
      <c r="L1056" s="269">
        <v>384</v>
      </c>
      <c r="M1056" s="270" t="s">
        <v>171</v>
      </c>
      <c r="N1056" s="254">
        <v>0</v>
      </c>
      <c r="O1056" s="254">
        <f>O1057</f>
        <v>34560000</v>
      </c>
      <c r="P1056" s="251">
        <f t="shared" si="81"/>
        <v>2240000</v>
      </c>
    </row>
    <row r="1057" spans="2:16" ht="15.9" x14ac:dyDescent="0.4">
      <c r="B1057" s="208">
        <v>525112</v>
      </c>
      <c r="C1057" s="180" t="s">
        <v>97</v>
      </c>
      <c r="D1057" s="178">
        <v>0</v>
      </c>
      <c r="E1057" s="179" t="s">
        <v>27</v>
      </c>
      <c r="F1057" s="180">
        <v>0</v>
      </c>
      <c r="G1057" s="254">
        <f>SUM(G1058:G1060)</f>
        <v>36800000</v>
      </c>
      <c r="H1057" s="178">
        <v>0</v>
      </c>
      <c r="I1057" s="179" t="s">
        <v>27</v>
      </c>
      <c r="J1057" s="180">
        <v>0</v>
      </c>
      <c r="K1057" s="254">
        <f>SUM(K1058:K1060)</f>
        <v>36800000</v>
      </c>
      <c r="L1057" s="178">
        <v>0</v>
      </c>
      <c r="M1057" s="179" t="s">
        <v>27</v>
      </c>
      <c r="N1057" s="180">
        <v>0</v>
      </c>
      <c r="O1057" s="254">
        <f>SUM(O1058:O1060)</f>
        <v>34560000</v>
      </c>
      <c r="P1057" s="251">
        <f t="shared" si="81"/>
        <v>2240000</v>
      </c>
    </row>
    <row r="1058" spans="2:16" ht="15.9" hidden="1" x14ac:dyDescent="0.4">
      <c r="B1058" s="208" t="s">
        <v>27</v>
      </c>
      <c r="C1058" s="180" t="s">
        <v>295</v>
      </c>
      <c r="D1058" s="275">
        <f>D1056</f>
        <v>384</v>
      </c>
      <c r="E1058" s="179" t="s">
        <v>40</v>
      </c>
      <c r="F1058" s="254">
        <v>15000</v>
      </c>
      <c r="G1058" s="254">
        <f>ROUNDDOWN(D1058*F1058,-3)</f>
        <v>5760000</v>
      </c>
      <c r="H1058" s="275">
        <f>H1056</f>
        <v>384</v>
      </c>
      <c r="I1058" s="179" t="s">
        <v>40</v>
      </c>
      <c r="J1058" s="254">
        <v>15000</v>
      </c>
      <c r="K1058" s="254">
        <f>ROUNDDOWN(H1058*J1058,-3)</f>
        <v>5760000</v>
      </c>
      <c r="L1058" s="275">
        <f>L1056</f>
        <v>384</v>
      </c>
      <c r="M1058" s="179" t="s">
        <v>40</v>
      </c>
      <c r="N1058" s="254">
        <v>15000</v>
      </c>
      <c r="O1058" s="254">
        <f>ROUNDDOWN(L1058*N1058,-3)</f>
        <v>5760000</v>
      </c>
      <c r="P1058" s="251">
        <f t="shared" si="81"/>
        <v>0</v>
      </c>
    </row>
    <row r="1059" spans="2:16" ht="15.9" hidden="1" x14ac:dyDescent="0.4">
      <c r="B1059" s="208" t="s">
        <v>27</v>
      </c>
      <c r="C1059" s="180" t="s">
        <v>296</v>
      </c>
      <c r="D1059" s="275">
        <f>D1056</f>
        <v>384</v>
      </c>
      <c r="E1059" s="179" t="s">
        <v>231</v>
      </c>
      <c r="F1059" s="254">
        <v>75000</v>
      </c>
      <c r="G1059" s="254">
        <f>ROUNDDOWN(D1059*F1059,-3)</f>
        <v>28800000</v>
      </c>
      <c r="H1059" s="275">
        <f>H1056</f>
        <v>384</v>
      </c>
      <c r="I1059" s="179" t="s">
        <v>231</v>
      </c>
      <c r="J1059" s="254">
        <v>75000</v>
      </c>
      <c r="K1059" s="254">
        <f>ROUNDDOWN(H1059*J1059,-3)</f>
        <v>28800000</v>
      </c>
      <c r="L1059" s="275">
        <f>L1056</f>
        <v>384</v>
      </c>
      <c r="M1059" s="179" t="s">
        <v>231</v>
      </c>
      <c r="N1059" s="254">
        <v>75000</v>
      </c>
      <c r="O1059" s="254">
        <f>ROUNDDOWN(L1059*N1059,-3)</f>
        <v>28800000</v>
      </c>
      <c r="P1059" s="251">
        <f t="shared" si="81"/>
        <v>0</v>
      </c>
    </row>
    <row r="1060" spans="2:16" ht="15.9" x14ac:dyDescent="0.4">
      <c r="B1060" s="208" t="s">
        <v>27</v>
      </c>
      <c r="C1060" s="180" t="s">
        <v>299</v>
      </c>
      <c r="D1060" s="275">
        <f>D1059/24</f>
        <v>16</v>
      </c>
      <c r="E1060" s="179" t="s">
        <v>51</v>
      </c>
      <c r="F1060" s="254">
        <v>140000</v>
      </c>
      <c r="G1060" s="254">
        <f>ROUNDDOWN(D1060*F1060,-3)</f>
        <v>2240000</v>
      </c>
      <c r="H1060" s="275">
        <f>H1059/24</f>
        <v>16</v>
      </c>
      <c r="I1060" s="179" t="s">
        <v>51</v>
      </c>
      <c r="J1060" s="254">
        <v>140000</v>
      </c>
      <c r="K1060" s="254">
        <f>ROUNDDOWN(H1060*J1060,-3)</f>
        <v>2240000</v>
      </c>
      <c r="L1060" s="275">
        <v>0</v>
      </c>
      <c r="M1060" s="179" t="s">
        <v>51</v>
      </c>
      <c r="N1060" s="254">
        <v>140000</v>
      </c>
      <c r="O1060" s="254">
        <f>ROUNDDOWN(L1060*N1060,-3)</f>
        <v>0</v>
      </c>
      <c r="P1060" s="251">
        <f t="shared" si="81"/>
        <v>2240000</v>
      </c>
    </row>
    <row r="1061" spans="2:16" ht="29.15" x14ac:dyDescent="0.4">
      <c r="B1061" s="208" t="s">
        <v>402</v>
      </c>
      <c r="C1061" s="180" t="s">
        <v>403</v>
      </c>
      <c r="D1061" s="269">
        <v>384</v>
      </c>
      <c r="E1061" s="270" t="s">
        <v>171</v>
      </c>
      <c r="F1061" s="254">
        <v>0</v>
      </c>
      <c r="G1061" s="254">
        <f>G1062</f>
        <v>36800000</v>
      </c>
      <c r="H1061" s="269">
        <v>384</v>
      </c>
      <c r="I1061" s="270" t="s">
        <v>171</v>
      </c>
      <c r="J1061" s="254">
        <v>0</v>
      </c>
      <c r="K1061" s="254">
        <f>K1062</f>
        <v>36800000</v>
      </c>
      <c r="L1061" s="269">
        <v>384</v>
      </c>
      <c r="M1061" s="270" t="s">
        <v>171</v>
      </c>
      <c r="N1061" s="254">
        <v>0</v>
      </c>
      <c r="O1061" s="254">
        <f>O1062</f>
        <v>34560000</v>
      </c>
      <c r="P1061" s="251">
        <f t="shared" si="81"/>
        <v>2240000</v>
      </c>
    </row>
    <row r="1062" spans="2:16" ht="15.9" x14ac:dyDescent="0.4">
      <c r="B1062" s="208">
        <v>525112</v>
      </c>
      <c r="C1062" s="180" t="s">
        <v>97</v>
      </c>
      <c r="D1062" s="178">
        <v>0</v>
      </c>
      <c r="E1062" s="179" t="s">
        <v>27</v>
      </c>
      <c r="F1062" s="180">
        <v>0</v>
      </c>
      <c r="G1062" s="254">
        <f>SUM(G1063:G1065)</f>
        <v>36800000</v>
      </c>
      <c r="H1062" s="178">
        <v>0</v>
      </c>
      <c r="I1062" s="179" t="s">
        <v>27</v>
      </c>
      <c r="J1062" s="180">
        <v>0</v>
      </c>
      <c r="K1062" s="254">
        <f>SUM(K1063:K1065)</f>
        <v>36800000</v>
      </c>
      <c r="L1062" s="178">
        <v>0</v>
      </c>
      <c r="M1062" s="179" t="s">
        <v>27</v>
      </c>
      <c r="N1062" s="180">
        <v>0</v>
      </c>
      <c r="O1062" s="254">
        <f>SUM(O1063:O1065)</f>
        <v>34560000</v>
      </c>
      <c r="P1062" s="251">
        <f t="shared" si="81"/>
        <v>2240000</v>
      </c>
    </row>
    <row r="1063" spans="2:16" ht="15.9" hidden="1" x14ac:dyDescent="0.4">
      <c r="B1063" s="208" t="s">
        <v>27</v>
      </c>
      <c r="C1063" s="180" t="s">
        <v>295</v>
      </c>
      <c r="D1063" s="275">
        <f>D1061</f>
        <v>384</v>
      </c>
      <c r="E1063" s="179" t="s">
        <v>40</v>
      </c>
      <c r="F1063" s="254">
        <v>15000</v>
      </c>
      <c r="G1063" s="254">
        <f>ROUNDDOWN(D1063*F1063,-3)</f>
        <v>5760000</v>
      </c>
      <c r="H1063" s="275">
        <f>H1061</f>
        <v>384</v>
      </c>
      <c r="I1063" s="179" t="s">
        <v>40</v>
      </c>
      <c r="J1063" s="254">
        <v>15000</v>
      </c>
      <c r="K1063" s="254">
        <f>ROUNDDOWN(H1063*J1063,-3)</f>
        <v>5760000</v>
      </c>
      <c r="L1063" s="275">
        <f>L1061</f>
        <v>384</v>
      </c>
      <c r="M1063" s="179" t="s">
        <v>40</v>
      </c>
      <c r="N1063" s="254">
        <v>15000</v>
      </c>
      <c r="O1063" s="254">
        <f>ROUNDDOWN(L1063*N1063,-3)</f>
        <v>5760000</v>
      </c>
      <c r="P1063" s="251">
        <f t="shared" si="81"/>
        <v>0</v>
      </c>
    </row>
    <row r="1064" spans="2:16" ht="15.9" hidden="1" x14ac:dyDescent="0.4">
      <c r="B1064" s="208" t="s">
        <v>27</v>
      </c>
      <c r="C1064" s="180" t="s">
        <v>296</v>
      </c>
      <c r="D1064" s="275">
        <f>D1061</f>
        <v>384</v>
      </c>
      <c r="E1064" s="179" t="s">
        <v>231</v>
      </c>
      <c r="F1064" s="254">
        <v>75000</v>
      </c>
      <c r="G1064" s="254">
        <f>ROUNDDOWN(D1064*F1064,-3)</f>
        <v>28800000</v>
      </c>
      <c r="H1064" s="275">
        <f>H1061</f>
        <v>384</v>
      </c>
      <c r="I1064" s="179" t="s">
        <v>231</v>
      </c>
      <c r="J1064" s="254">
        <v>75000</v>
      </c>
      <c r="K1064" s="254">
        <f>ROUNDDOWN(H1064*J1064,-3)</f>
        <v>28800000</v>
      </c>
      <c r="L1064" s="275">
        <f>L1061</f>
        <v>384</v>
      </c>
      <c r="M1064" s="179" t="s">
        <v>231</v>
      </c>
      <c r="N1064" s="254">
        <v>75000</v>
      </c>
      <c r="O1064" s="254">
        <f>ROUNDDOWN(L1064*N1064,-3)</f>
        <v>28800000</v>
      </c>
      <c r="P1064" s="251">
        <f t="shared" si="81"/>
        <v>0</v>
      </c>
    </row>
    <row r="1065" spans="2:16" ht="15.9" x14ac:dyDescent="0.4">
      <c r="B1065" s="208" t="s">
        <v>27</v>
      </c>
      <c r="C1065" s="180" t="s">
        <v>299</v>
      </c>
      <c r="D1065" s="275">
        <v>16</v>
      </c>
      <c r="E1065" s="179" t="s">
        <v>51</v>
      </c>
      <c r="F1065" s="254">
        <v>140000</v>
      </c>
      <c r="G1065" s="254">
        <f>ROUNDDOWN(D1065*F1065,-3)</f>
        <v>2240000</v>
      </c>
      <c r="H1065" s="275">
        <v>16</v>
      </c>
      <c r="I1065" s="179" t="s">
        <v>51</v>
      </c>
      <c r="J1065" s="254">
        <v>140000</v>
      </c>
      <c r="K1065" s="254">
        <f>ROUNDDOWN(H1065*J1065,-3)</f>
        <v>2240000</v>
      </c>
      <c r="L1065" s="275">
        <v>0</v>
      </c>
      <c r="M1065" s="179" t="s">
        <v>51</v>
      </c>
      <c r="N1065" s="254">
        <v>140000</v>
      </c>
      <c r="O1065" s="254">
        <f>ROUNDDOWN(L1065*N1065,-3)</f>
        <v>0</v>
      </c>
      <c r="P1065" s="251">
        <f t="shared" si="81"/>
        <v>2240000</v>
      </c>
    </row>
    <row r="1066" spans="2:16" ht="29.15" x14ac:dyDescent="0.4">
      <c r="B1066" s="208" t="s">
        <v>404</v>
      </c>
      <c r="C1066" s="180" t="s">
        <v>405</v>
      </c>
      <c r="D1066" s="269">
        <v>96</v>
      </c>
      <c r="E1066" s="270" t="s">
        <v>171</v>
      </c>
      <c r="F1066" s="254">
        <v>0</v>
      </c>
      <c r="G1066" s="254">
        <f>G1067</f>
        <v>9200000</v>
      </c>
      <c r="H1066" s="269">
        <v>96</v>
      </c>
      <c r="I1066" s="270" t="s">
        <v>171</v>
      </c>
      <c r="J1066" s="254">
        <v>0</v>
      </c>
      <c r="K1066" s="254">
        <f>K1067</f>
        <v>9200000</v>
      </c>
      <c r="L1066" s="269">
        <v>96</v>
      </c>
      <c r="M1066" s="270" t="s">
        <v>171</v>
      </c>
      <c r="N1066" s="254">
        <v>0</v>
      </c>
      <c r="O1066" s="254">
        <f>O1067</f>
        <v>8640000</v>
      </c>
      <c r="P1066" s="251">
        <f t="shared" si="81"/>
        <v>560000</v>
      </c>
    </row>
    <row r="1067" spans="2:16" ht="15.9" x14ac:dyDescent="0.4">
      <c r="B1067" s="208">
        <v>525112</v>
      </c>
      <c r="C1067" s="180" t="s">
        <v>97</v>
      </c>
      <c r="D1067" s="178">
        <v>0</v>
      </c>
      <c r="E1067" s="179" t="s">
        <v>27</v>
      </c>
      <c r="F1067" s="180">
        <v>0</v>
      </c>
      <c r="G1067" s="254">
        <f>SUM(G1068:G1070)</f>
        <v>9200000</v>
      </c>
      <c r="H1067" s="178">
        <v>0</v>
      </c>
      <c r="I1067" s="179" t="s">
        <v>27</v>
      </c>
      <c r="J1067" s="180">
        <v>0</v>
      </c>
      <c r="K1067" s="254">
        <f>SUM(K1068:K1070)</f>
        <v>9200000</v>
      </c>
      <c r="L1067" s="178">
        <v>0</v>
      </c>
      <c r="M1067" s="179" t="s">
        <v>27</v>
      </c>
      <c r="N1067" s="180">
        <v>0</v>
      </c>
      <c r="O1067" s="254">
        <f>SUM(O1068:O1070)</f>
        <v>8640000</v>
      </c>
      <c r="P1067" s="251">
        <f t="shared" si="81"/>
        <v>560000</v>
      </c>
    </row>
    <row r="1068" spans="2:16" ht="15.9" hidden="1" x14ac:dyDescent="0.4">
      <c r="B1068" s="208" t="s">
        <v>27</v>
      </c>
      <c r="C1068" s="180" t="s">
        <v>295</v>
      </c>
      <c r="D1068" s="275">
        <f>D1066</f>
        <v>96</v>
      </c>
      <c r="E1068" s="179" t="s">
        <v>40</v>
      </c>
      <c r="F1068" s="254">
        <v>15000</v>
      </c>
      <c r="G1068" s="254">
        <f>ROUNDDOWN(D1068*F1068,-3)</f>
        <v>1440000</v>
      </c>
      <c r="H1068" s="275">
        <f>H1066</f>
        <v>96</v>
      </c>
      <c r="I1068" s="179" t="s">
        <v>40</v>
      </c>
      <c r="J1068" s="254">
        <v>15000</v>
      </c>
      <c r="K1068" s="254">
        <f>ROUNDDOWN(H1068*J1068,-3)</f>
        <v>1440000</v>
      </c>
      <c r="L1068" s="275">
        <f>L1066</f>
        <v>96</v>
      </c>
      <c r="M1068" s="179" t="s">
        <v>40</v>
      </c>
      <c r="N1068" s="254">
        <v>15000</v>
      </c>
      <c r="O1068" s="254">
        <f>ROUNDDOWN(L1068*N1068,-3)</f>
        <v>1440000</v>
      </c>
      <c r="P1068" s="251">
        <f t="shared" si="81"/>
        <v>0</v>
      </c>
    </row>
    <row r="1069" spans="2:16" ht="15.9" hidden="1" x14ac:dyDescent="0.4">
      <c r="B1069" s="208" t="s">
        <v>27</v>
      </c>
      <c r="C1069" s="180" t="s">
        <v>296</v>
      </c>
      <c r="D1069" s="275">
        <f>D1066</f>
        <v>96</v>
      </c>
      <c r="E1069" s="179" t="s">
        <v>231</v>
      </c>
      <c r="F1069" s="254">
        <v>75000</v>
      </c>
      <c r="G1069" s="254">
        <f>ROUNDDOWN(D1069*F1069,-3)</f>
        <v>7200000</v>
      </c>
      <c r="H1069" s="275">
        <f>H1066</f>
        <v>96</v>
      </c>
      <c r="I1069" s="179" t="s">
        <v>231</v>
      </c>
      <c r="J1069" s="254">
        <v>75000</v>
      </c>
      <c r="K1069" s="254">
        <f>ROUNDDOWN(H1069*J1069,-3)</f>
        <v>7200000</v>
      </c>
      <c r="L1069" s="275">
        <f>L1066</f>
        <v>96</v>
      </c>
      <c r="M1069" s="179" t="s">
        <v>231</v>
      </c>
      <c r="N1069" s="254">
        <v>75000</v>
      </c>
      <c r="O1069" s="254">
        <f>ROUNDDOWN(L1069*N1069,-3)</f>
        <v>7200000</v>
      </c>
      <c r="P1069" s="251">
        <f t="shared" si="81"/>
        <v>0</v>
      </c>
    </row>
    <row r="1070" spans="2:16" ht="15.9" x14ac:dyDescent="0.4">
      <c r="B1070" s="208" t="s">
        <v>27</v>
      </c>
      <c r="C1070" s="180" t="s">
        <v>299</v>
      </c>
      <c r="D1070" s="275">
        <v>4</v>
      </c>
      <c r="E1070" s="179" t="s">
        <v>51</v>
      </c>
      <c r="F1070" s="254">
        <v>140000</v>
      </c>
      <c r="G1070" s="254">
        <f>ROUNDDOWN(D1070*F1070,-3)</f>
        <v>560000</v>
      </c>
      <c r="H1070" s="275">
        <v>4</v>
      </c>
      <c r="I1070" s="179" t="s">
        <v>51</v>
      </c>
      <c r="J1070" s="254">
        <v>140000</v>
      </c>
      <c r="K1070" s="254">
        <f>ROUNDDOWN(H1070*J1070,-3)</f>
        <v>560000</v>
      </c>
      <c r="L1070" s="275">
        <v>0</v>
      </c>
      <c r="M1070" s="179" t="s">
        <v>51</v>
      </c>
      <c r="N1070" s="254">
        <v>140000</v>
      </c>
      <c r="O1070" s="254">
        <f>ROUNDDOWN(L1070*N1070,-3)</f>
        <v>0</v>
      </c>
      <c r="P1070" s="251">
        <f t="shared" si="81"/>
        <v>560000</v>
      </c>
    </row>
    <row r="1071" spans="2:16" ht="15.9" x14ac:dyDescent="0.4">
      <c r="B1071" s="208" t="s">
        <v>406</v>
      </c>
      <c r="C1071" s="180" t="s">
        <v>407</v>
      </c>
      <c r="D1071" s="269">
        <v>96</v>
      </c>
      <c r="E1071" s="270" t="s">
        <v>171</v>
      </c>
      <c r="F1071" s="254">
        <v>0</v>
      </c>
      <c r="G1071" s="254">
        <f>G1072</f>
        <v>9200000</v>
      </c>
      <c r="H1071" s="269">
        <v>96</v>
      </c>
      <c r="I1071" s="270" t="s">
        <v>171</v>
      </c>
      <c r="J1071" s="254">
        <v>0</v>
      </c>
      <c r="K1071" s="254">
        <f>K1072</f>
        <v>9200000</v>
      </c>
      <c r="L1071" s="269">
        <v>96</v>
      </c>
      <c r="M1071" s="270" t="s">
        <v>171</v>
      </c>
      <c r="N1071" s="254">
        <v>0</v>
      </c>
      <c r="O1071" s="254">
        <f>O1072</f>
        <v>8640000</v>
      </c>
      <c r="P1071" s="251">
        <f t="shared" si="81"/>
        <v>560000</v>
      </c>
    </row>
    <row r="1072" spans="2:16" ht="15.9" x14ac:dyDescent="0.4">
      <c r="B1072" s="208">
        <v>525112</v>
      </c>
      <c r="C1072" s="180" t="s">
        <v>97</v>
      </c>
      <c r="D1072" s="178">
        <v>0</v>
      </c>
      <c r="E1072" s="179" t="s">
        <v>27</v>
      </c>
      <c r="F1072" s="180">
        <v>0</v>
      </c>
      <c r="G1072" s="254">
        <f>SUM(G1073:G1075)</f>
        <v>9200000</v>
      </c>
      <c r="H1072" s="178">
        <v>0</v>
      </c>
      <c r="I1072" s="179" t="s">
        <v>27</v>
      </c>
      <c r="J1072" s="180">
        <v>0</v>
      </c>
      <c r="K1072" s="254">
        <f>SUM(K1073:K1075)</f>
        <v>9200000</v>
      </c>
      <c r="L1072" s="178">
        <v>0</v>
      </c>
      <c r="M1072" s="179" t="s">
        <v>27</v>
      </c>
      <c r="N1072" s="180">
        <v>0</v>
      </c>
      <c r="O1072" s="254">
        <f>SUM(O1073:O1075)</f>
        <v>8640000</v>
      </c>
      <c r="P1072" s="251">
        <f t="shared" si="81"/>
        <v>560000</v>
      </c>
    </row>
    <row r="1073" spans="2:16" ht="16.2" hidden="1" customHeight="1" x14ac:dyDescent="0.4">
      <c r="B1073" s="208" t="s">
        <v>27</v>
      </c>
      <c r="C1073" s="180" t="s">
        <v>295</v>
      </c>
      <c r="D1073" s="275">
        <f>D1071</f>
        <v>96</v>
      </c>
      <c r="E1073" s="179" t="s">
        <v>40</v>
      </c>
      <c r="F1073" s="254">
        <v>15000</v>
      </c>
      <c r="G1073" s="254">
        <f>ROUNDDOWN(D1073*F1073,-3)</f>
        <v>1440000</v>
      </c>
      <c r="H1073" s="275">
        <f>H1071</f>
        <v>96</v>
      </c>
      <c r="I1073" s="179" t="s">
        <v>40</v>
      </c>
      <c r="J1073" s="254">
        <v>15000</v>
      </c>
      <c r="K1073" s="254">
        <f>ROUNDDOWN(H1073*J1073,-3)</f>
        <v>1440000</v>
      </c>
      <c r="L1073" s="275">
        <f>L1071</f>
        <v>96</v>
      </c>
      <c r="M1073" s="179" t="s">
        <v>40</v>
      </c>
      <c r="N1073" s="254">
        <v>15000</v>
      </c>
      <c r="O1073" s="254">
        <f>ROUNDDOWN(L1073*N1073,-3)</f>
        <v>1440000</v>
      </c>
      <c r="P1073" s="251">
        <f t="shared" si="81"/>
        <v>0</v>
      </c>
    </row>
    <row r="1074" spans="2:16" ht="15.9" hidden="1" x14ac:dyDescent="0.4">
      <c r="B1074" s="208" t="s">
        <v>27</v>
      </c>
      <c r="C1074" s="180" t="s">
        <v>296</v>
      </c>
      <c r="D1074" s="275">
        <f>D1071</f>
        <v>96</v>
      </c>
      <c r="E1074" s="179" t="s">
        <v>231</v>
      </c>
      <c r="F1074" s="254">
        <v>75000</v>
      </c>
      <c r="G1074" s="254">
        <f>ROUNDDOWN(D1074*F1074,-3)</f>
        <v>7200000</v>
      </c>
      <c r="H1074" s="275">
        <f>H1071</f>
        <v>96</v>
      </c>
      <c r="I1074" s="179" t="s">
        <v>231</v>
      </c>
      <c r="J1074" s="254">
        <v>75000</v>
      </c>
      <c r="K1074" s="254">
        <f>ROUNDDOWN(H1074*J1074,-3)</f>
        <v>7200000</v>
      </c>
      <c r="L1074" s="275">
        <f>L1071</f>
        <v>96</v>
      </c>
      <c r="M1074" s="179" t="s">
        <v>231</v>
      </c>
      <c r="N1074" s="254">
        <v>75000</v>
      </c>
      <c r="O1074" s="254">
        <f>ROUNDDOWN(L1074*N1074,-3)</f>
        <v>7200000</v>
      </c>
      <c r="P1074" s="251">
        <f t="shared" si="81"/>
        <v>0</v>
      </c>
    </row>
    <row r="1075" spans="2:16" ht="15.9" x14ac:dyDescent="0.4">
      <c r="B1075" s="208" t="s">
        <v>27</v>
      </c>
      <c r="C1075" s="180" t="s">
        <v>299</v>
      </c>
      <c r="D1075" s="275">
        <v>4</v>
      </c>
      <c r="E1075" s="179" t="s">
        <v>51</v>
      </c>
      <c r="F1075" s="254">
        <v>140000</v>
      </c>
      <c r="G1075" s="254">
        <f>ROUNDDOWN(D1075*F1075,-3)</f>
        <v>560000</v>
      </c>
      <c r="H1075" s="275">
        <v>4</v>
      </c>
      <c r="I1075" s="179" t="s">
        <v>51</v>
      </c>
      <c r="J1075" s="254">
        <v>140000</v>
      </c>
      <c r="K1075" s="254">
        <f>ROUNDDOWN(H1075*J1075,-3)</f>
        <v>560000</v>
      </c>
      <c r="L1075" s="275">
        <v>0</v>
      </c>
      <c r="M1075" s="179" t="s">
        <v>51</v>
      </c>
      <c r="N1075" s="254">
        <v>140000</v>
      </c>
      <c r="O1075" s="254">
        <f>ROUNDDOWN(L1075*N1075,-3)</f>
        <v>0</v>
      </c>
      <c r="P1075" s="251">
        <f t="shared" si="81"/>
        <v>560000</v>
      </c>
    </row>
    <row r="1076" spans="2:16" ht="15.9" x14ac:dyDescent="0.4">
      <c r="B1076" s="208" t="s">
        <v>408</v>
      </c>
      <c r="C1076" s="180" t="s">
        <v>409</v>
      </c>
      <c r="D1076" s="269">
        <v>384</v>
      </c>
      <c r="E1076" s="270" t="s">
        <v>171</v>
      </c>
      <c r="F1076" s="254">
        <v>0</v>
      </c>
      <c r="G1076" s="254">
        <f>G1077</f>
        <v>36800000</v>
      </c>
      <c r="H1076" s="269">
        <v>384</v>
      </c>
      <c r="I1076" s="270" t="s">
        <v>171</v>
      </c>
      <c r="J1076" s="254">
        <v>0</v>
      </c>
      <c r="K1076" s="254">
        <f>K1077</f>
        <v>36800000</v>
      </c>
      <c r="L1076" s="269">
        <v>384</v>
      </c>
      <c r="M1076" s="270" t="s">
        <v>171</v>
      </c>
      <c r="N1076" s="254">
        <v>0</v>
      </c>
      <c r="O1076" s="254">
        <f>O1077</f>
        <v>34560000</v>
      </c>
      <c r="P1076" s="251">
        <f t="shared" si="81"/>
        <v>2240000</v>
      </c>
    </row>
    <row r="1077" spans="2:16" ht="15.9" x14ac:dyDescent="0.4">
      <c r="B1077" s="208">
        <v>525112</v>
      </c>
      <c r="C1077" s="180" t="s">
        <v>97</v>
      </c>
      <c r="D1077" s="178">
        <v>0</v>
      </c>
      <c r="E1077" s="179" t="s">
        <v>27</v>
      </c>
      <c r="F1077" s="180">
        <v>0</v>
      </c>
      <c r="G1077" s="254">
        <f>SUM(G1078:G1080)</f>
        <v>36800000</v>
      </c>
      <c r="H1077" s="178">
        <v>0</v>
      </c>
      <c r="I1077" s="179" t="s">
        <v>27</v>
      </c>
      <c r="J1077" s="180">
        <v>0</v>
      </c>
      <c r="K1077" s="254">
        <f>SUM(K1078:K1080)</f>
        <v>36800000</v>
      </c>
      <c r="L1077" s="178">
        <v>0</v>
      </c>
      <c r="M1077" s="179" t="s">
        <v>27</v>
      </c>
      <c r="N1077" s="180">
        <v>0</v>
      </c>
      <c r="O1077" s="254">
        <f>SUM(O1078:O1080)</f>
        <v>34560000</v>
      </c>
      <c r="P1077" s="251">
        <f t="shared" si="81"/>
        <v>2240000</v>
      </c>
    </row>
    <row r="1078" spans="2:16" ht="15.9" hidden="1" x14ac:dyDescent="0.4">
      <c r="B1078" s="208" t="s">
        <v>27</v>
      </c>
      <c r="C1078" s="180" t="s">
        <v>295</v>
      </c>
      <c r="D1078" s="275">
        <f>D1076</f>
        <v>384</v>
      </c>
      <c r="E1078" s="179" t="s">
        <v>40</v>
      </c>
      <c r="F1078" s="254">
        <v>15000</v>
      </c>
      <c r="G1078" s="254">
        <f>ROUNDDOWN(D1078*F1078,-3)</f>
        <v>5760000</v>
      </c>
      <c r="H1078" s="275">
        <f>H1076</f>
        <v>384</v>
      </c>
      <c r="I1078" s="179" t="s">
        <v>40</v>
      </c>
      <c r="J1078" s="254">
        <v>15000</v>
      </c>
      <c r="K1078" s="254">
        <f>ROUNDDOWN(H1078*J1078,-3)</f>
        <v>5760000</v>
      </c>
      <c r="L1078" s="275">
        <f>L1076</f>
        <v>384</v>
      </c>
      <c r="M1078" s="179" t="s">
        <v>40</v>
      </c>
      <c r="N1078" s="254">
        <v>15000</v>
      </c>
      <c r="O1078" s="254">
        <f>ROUNDDOWN(L1078*N1078,-3)</f>
        <v>5760000</v>
      </c>
      <c r="P1078" s="251">
        <f t="shared" si="81"/>
        <v>0</v>
      </c>
    </row>
    <row r="1079" spans="2:16" ht="15.9" hidden="1" x14ac:dyDescent="0.4">
      <c r="B1079" s="208" t="s">
        <v>27</v>
      </c>
      <c r="C1079" s="180" t="s">
        <v>296</v>
      </c>
      <c r="D1079" s="275">
        <f>D1076</f>
        <v>384</v>
      </c>
      <c r="E1079" s="179" t="s">
        <v>231</v>
      </c>
      <c r="F1079" s="254">
        <v>75000</v>
      </c>
      <c r="G1079" s="254">
        <f>ROUNDDOWN(D1079*F1079,-3)</f>
        <v>28800000</v>
      </c>
      <c r="H1079" s="275">
        <f>H1076</f>
        <v>384</v>
      </c>
      <c r="I1079" s="179" t="s">
        <v>231</v>
      </c>
      <c r="J1079" s="254">
        <v>75000</v>
      </c>
      <c r="K1079" s="254">
        <f>ROUNDDOWN(H1079*J1079,-3)</f>
        <v>28800000</v>
      </c>
      <c r="L1079" s="275">
        <f>L1076</f>
        <v>384</v>
      </c>
      <c r="M1079" s="179" t="s">
        <v>231</v>
      </c>
      <c r="N1079" s="254">
        <v>75000</v>
      </c>
      <c r="O1079" s="254">
        <f>ROUNDDOWN(L1079*N1079,-3)</f>
        <v>28800000</v>
      </c>
      <c r="P1079" s="251">
        <f t="shared" si="81"/>
        <v>0</v>
      </c>
    </row>
    <row r="1080" spans="2:16" ht="15.9" x14ac:dyDescent="0.4">
      <c r="B1080" s="208" t="s">
        <v>27</v>
      </c>
      <c r="C1080" s="180" t="s">
        <v>299</v>
      </c>
      <c r="D1080" s="275">
        <f>D1079/24</f>
        <v>16</v>
      </c>
      <c r="E1080" s="179" t="s">
        <v>51</v>
      </c>
      <c r="F1080" s="254">
        <v>140000</v>
      </c>
      <c r="G1080" s="254">
        <f>ROUNDDOWN(D1080*F1080,-3)</f>
        <v>2240000</v>
      </c>
      <c r="H1080" s="275">
        <f>H1079/24</f>
        <v>16</v>
      </c>
      <c r="I1080" s="179" t="s">
        <v>51</v>
      </c>
      <c r="J1080" s="254">
        <v>140000</v>
      </c>
      <c r="K1080" s="254">
        <f>ROUNDDOWN(H1080*J1080,-3)</f>
        <v>2240000</v>
      </c>
      <c r="L1080" s="275">
        <v>0</v>
      </c>
      <c r="M1080" s="179" t="s">
        <v>51</v>
      </c>
      <c r="N1080" s="254">
        <v>140000</v>
      </c>
      <c r="O1080" s="254">
        <f>ROUNDDOWN(L1080*N1080,-3)</f>
        <v>0</v>
      </c>
      <c r="P1080" s="251">
        <f t="shared" si="81"/>
        <v>2240000</v>
      </c>
    </row>
    <row r="1081" spans="2:16" ht="15.9" x14ac:dyDescent="0.4">
      <c r="B1081" s="208" t="s">
        <v>410</v>
      </c>
      <c r="C1081" s="180" t="s">
        <v>411</v>
      </c>
      <c r="D1081" s="269">
        <v>48</v>
      </c>
      <c r="E1081" s="270" t="s">
        <v>171</v>
      </c>
      <c r="F1081" s="254">
        <v>0</v>
      </c>
      <c r="G1081" s="254">
        <f>G1082</f>
        <v>4600000</v>
      </c>
      <c r="H1081" s="269">
        <v>48</v>
      </c>
      <c r="I1081" s="270" t="s">
        <v>171</v>
      </c>
      <c r="J1081" s="254">
        <v>0</v>
      </c>
      <c r="K1081" s="254">
        <f>K1082</f>
        <v>4600000</v>
      </c>
      <c r="L1081" s="269">
        <v>48</v>
      </c>
      <c r="M1081" s="270" t="s">
        <v>171</v>
      </c>
      <c r="N1081" s="254">
        <v>0</v>
      </c>
      <c r="O1081" s="254">
        <f>O1082</f>
        <v>4320000</v>
      </c>
      <c r="P1081" s="251">
        <f t="shared" si="81"/>
        <v>280000</v>
      </c>
    </row>
    <row r="1082" spans="2:16" ht="15.9" x14ac:dyDescent="0.4">
      <c r="B1082" s="208">
        <v>525112</v>
      </c>
      <c r="C1082" s="180" t="s">
        <v>97</v>
      </c>
      <c r="D1082" s="178">
        <v>0</v>
      </c>
      <c r="E1082" s="179" t="s">
        <v>27</v>
      </c>
      <c r="F1082" s="180">
        <v>0</v>
      </c>
      <c r="G1082" s="254">
        <f>SUM(G1083:G1085)</f>
        <v>4600000</v>
      </c>
      <c r="H1082" s="178">
        <v>0</v>
      </c>
      <c r="I1082" s="179" t="s">
        <v>27</v>
      </c>
      <c r="J1082" s="180">
        <v>0</v>
      </c>
      <c r="K1082" s="254">
        <f>SUM(K1083:K1085)</f>
        <v>4600000</v>
      </c>
      <c r="L1082" s="178">
        <v>0</v>
      </c>
      <c r="M1082" s="179" t="s">
        <v>27</v>
      </c>
      <c r="N1082" s="180">
        <v>0</v>
      </c>
      <c r="O1082" s="254">
        <f>SUM(O1083:O1085)</f>
        <v>4320000</v>
      </c>
      <c r="P1082" s="251">
        <f t="shared" si="81"/>
        <v>280000</v>
      </c>
    </row>
    <row r="1083" spans="2:16" ht="15.9" hidden="1" x14ac:dyDescent="0.4">
      <c r="B1083" s="208" t="s">
        <v>27</v>
      </c>
      <c r="C1083" s="180" t="s">
        <v>295</v>
      </c>
      <c r="D1083" s="275">
        <f>D1081</f>
        <v>48</v>
      </c>
      <c r="E1083" s="179" t="s">
        <v>40</v>
      </c>
      <c r="F1083" s="254">
        <v>15000</v>
      </c>
      <c r="G1083" s="254">
        <f>ROUNDDOWN(D1083*F1083,-3)</f>
        <v>720000</v>
      </c>
      <c r="H1083" s="275">
        <f>H1081</f>
        <v>48</v>
      </c>
      <c r="I1083" s="179" t="s">
        <v>40</v>
      </c>
      <c r="J1083" s="254">
        <v>15000</v>
      </c>
      <c r="K1083" s="254">
        <f>ROUNDDOWN(H1083*J1083,-3)</f>
        <v>720000</v>
      </c>
      <c r="L1083" s="275">
        <f>L1081</f>
        <v>48</v>
      </c>
      <c r="M1083" s="179" t="s">
        <v>40</v>
      </c>
      <c r="N1083" s="254">
        <v>15000</v>
      </c>
      <c r="O1083" s="254">
        <f>ROUNDDOWN(L1083*N1083,-3)</f>
        <v>720000</v>
      </c>
      <c r="P1083" s="251">
        <f t="shared" si="81"/>
        <v>0</v>
      </c>
    </row>
    <row r="1084" spans="2:16" ht="15.9" hidden="1" x14ac:dyDescent="0.4">
      <c r="B1084" s="208" t="s">
        <v>27</v>
      </c>
      <c r="C1084" s="180" t="s">
        <v>296</v>
      </c>
      <c r="D1084" s="275">
        <f>D1081</f>
        <v>48</v>
      </c>
      <c r="E1084" s="179" t="s">
        <v>231</v>
      </c>
      <c r="F1084" s="254">
        <v>75000</v>
      </c>
      <c r="G1084" s="254">
        <f>ROUNDDOWN(D1084*F1084,-3)</f>
        <v>3600000</v>
      </c>
      <c r="H1084" s="275">
        <f>H1081</f>
        <v>48</v>
      </c>
      <c r="I1084" s="179" t="s">
        <v>231</v>
      </c>
      <c r="J1084" s="254">
        <v>75000</v>
      </c>
      <c r="K1084" s="254">
        <f>ROUNDDOWN(H1084*J1084,-3)</f>
        <v>3600000</v>
      </c>
      <c r="L1084" s="275">
        <f>L1081</f>
        <v>48</v>
      </c>
      <c r="M1084" s="179" t="s">
        <v>231</v>
      </c>
      <c r="N1084" s="254">
        <v>75000</v>
      </c>
      <c r="O1084" s="254">
        <f>ROUNDDOWN(L1084*N1084,-3)</f>
        <v>3600000</v>
      </c>
      <c r="P1084" s="251">
        <f t="shared" si="81"/>
        <v>0</v>
      </c>
    </row>
    <row r="1085" spans="2:16" ht="15.9" x14ac:dyDescent="0.4">
      <c r="B1085" s="208" t="s">
        <v>27</v>
      </c>
      <c r="C1085" s="180" t="s">
        <v>299</v>
      </c>
      <c r="D1085" s="275">
        <v>2</v>
      </c>
      <c r="E1085" s="179" t="s">
        <v>51</v>
      </c>
      <c r="F1085" s="254">
        <v>140000</v>
      </c>
      <c r="G1085" s="254">
        <f>ROUNDDOWN(D1085*F1085,-3)</f>
        <v>280000</v>
      </c>
      <c r="H1085" s="275">
        <v>2</v>
      </c>
      <c r="I1085" s="179" t="s">
        <v>51</v>
      </c>
      <c r="J1085" s="254">
        <v>140000</v>
      </c>
      <c r="K1085" s="254">
        <f>ROUNDDOWN(H1085*J1085,-3)</f>
        <v>280000</v>
      </c>
      <c r="L1085" s="275">
        <v>0</v>
      </c>
      <c r="M1085" s="179" t="s">
        <v>51</v>
      </c>
      <c r="N1085" s="254">
        <v>140000</v>
      </c>
      <c r="O1085" s="254">
        <f>ROUNDDOWN(L1085*N1085,-3)</f>
        <v>0</v>
      </c>
      <c r="P1085" s="251">
        <f t="shared" si="81"/>
        <v>280000</v>
      </c>
    </row>
    <row r="1086" spans="2:16" ht="15.9" x14ac:dyDescent="0.4">
      <c r="B1086" s="208" t="s">
        <v>412</v>
      </c>
      <c r="C1086" s="180" t="s">
        <v>413</v>
      </c>
      <c r="D1086" s="269">
        <v>96</v>
      </c>
      <c r="E1086" s="270" t="s">
        <v>171</v>
      </c>
      <c r="F1086" s="254">
        <v>0</v>
      </c>
      <c r="G1086" s="254">
        <f>G1087</f>
        <v>9200000</v>
      </c>
      <c r="H1086" s="269">
        <v>96</v>
      </c>
      <c r="I1086" s="270" t="s">
        <v>171</v>
      </c>
      <c r="J1086" s="254">
        <v>0</v>
      </c>
      <c r="K1086" s="254">
        <f>K1087</f>
        <v>9200000</v>
      </c>
      <c r="L1086" s="269">
        <v>96</v>
      </c>
      <c r="M1086" s="270" t="s">
        <v>171</v>
      </c>
      <c r="N1086" s="254">
        <v>0</v>
      </c>
      <c r="O1086" s="254">
        <f>O1087</f>
        <v>8640000</v>
      </c>
      <c r="P1086" s="251">
        <f t="shared" si="81"/>
        <v>560000</v>
      </c>
    </row>
    <row r="1087" spans="2:16" ht="15.9" x14ac:dyDescent="0.4">
      <c r="B1087" s="208">
        <v>525112</v>
      </c>
      <c r="C1087" s="180" t="s">
        <v>97</v>
      </c>
      <c r="D1087" s="178">
        <v>0</v>
      </c>
      <c r="E1087" s="179" t="s">
        <v>27</v>
      </c>
      <c r="F1087" s="180">
        <v>0</v>
      </c>
      <c r="G1087" s="254">
        <f>SUM(G1088:G1090)</f>
        <v>9200000</v>
      </c>
      <c r="H1087" s="178">
        <v>0</v>
      </c>
      <c r="I1087" s="179" t="s">
        <v>27</v>
      </c>
      <c r="J1087" s="180">
        <v>0</v>
      </c>
      <c r="K1087" s="254">
        <f>SUM(K1088:K1090)</f>
        <v>9200000</v>
      </c>
      <c r="L1087" s="178">
        <v>0</v>
      </c>
      <c r="M1087" s="179" t="s">
        <v>27</v>
      </c>
      <c r="N1087" s="180">
        <v>0</v>
      </c>
      <c r="O1087" s="254">
        <f>SUM(O1088:O1090)</f>
        <v>8640000</v>
      </c>
      <c r="P1087" s="251">
        <f t="shared" si="81"/>
        <v>560000</v>
      </c>
    </row>
    <row r="1088" spans="2:16" ht="15.9" hidden="1" x14ac:dyDescent="0.4">
      <c r="B1088" s="208" t="s">
        <v>27</v>
      </c>
      <c r="C1088" s="180" t="s">
        <v>295</v>
      </c>
      <c r="D1088" s="275">
        <f>D1086</f>
        <v>96</v>
      </c>
      <c r="E1088" s="179" t="s">
        <v>40</v>
      </c>
      <c r="F1088" s="254">
        <v>15000</v>
      </c>
      <c r="G1088" s="254">
        <f>ROUNDDOWN(D1088*F1088,-3)</f>
        <v>1440000</v>
      </c>
      <c r="H1088" s="275">
        <f>H1086</f>
        <v>96</v>
      </c>
      <c r="I1088" s="179" t="s">
        <v>40</v>
      </c>
      <c r="J1088" s="254">
        <v>15000</v>
      </c>
      <c r="K1088" s="254">
        <f>ROUNDDOWN(H1088*J1088,-3)</f>
        <v>1440000</v>
      </c>
      <c r="L1088" s="275">
        <f>L1086</f>
        <v>96</v>
      </c>
      <c r="M1088" s="179" t="s">
        <v>40</v>
      </c>
      <c r="N1088" s="254">
        <v>15000</v>
      </c>
      <c r="O1088" s="254">
        <f>ROUNDDOWN(L1088*N1088,-3)</f>
        <v>1440000</v>
      </c>
      <c r="P1088" s="251">
        <f t="shared" si="81"/>
        <v>0</v>
      </c>
    </row>
    <row r="1089" spans="2:16" ht="15.9" hidden="1" x14ac:dyDescent="0.4">
      <c r="B1089" s="208" t="s">
        <v>27</v>
      </c>
      <c r="C1089" s="180" t="s">
        <v>296</v>
      </c>
      <c r="D1089" s="275">
        <f>D1086</f>
        <v>96</v>
      </c>
      <c r="E1089" s="179" t="s">
        <v>231</v>
      </c>
      <c r="F1089" s="254">
        <v>75000</v>
      </c>
      <c r="G1089" s="254">
        <f>ROUNDDOWN(D1089*F1089,-3)</f>
        <v>7200000</v>
      </c>
      <c r="H1089" s="275">
        <f>H1086</f>
        <v>96</v>
      </c>
      <c r="I1089" s="179" t="s">
        <v>231</v>
      </c>
      <c r="J1089" s="254">
        <v>75000</v>
      </c>
      <c r="K1089" s="254">
        <f>ROUNDDOWN(H1089*J1089,-3)</f>
        <v>7200000</v>
      </c>
      <c r="L1089" s="275">
        <f>L1086</f>
        <v>96</v>
      </c>
      <c r="M1089" s="179" t="s">
        <v>231</v>
      </c>
      <c r="N1089" s="254">
        <v>75000</v>
      </c>
      <c r="O1089" s="254">
        <f>ROUNDDOWN(L1089*N1089,-3)</f>
        <v>7200000</v>
      </c>
      <c r="P1089" s="251">
        <f t="shared" si="81"/>
        <v>0</v>
      </c>
    </row>
    <row r="1090" spans="2:16" ht="15.9" x14ac:dyDescent="0.4">
      <c r="B1090" s="208" t="s">
        <v>27</v>
      </c>
      <c r="C1090" s="180" t="s">
        <v>299</v>
      </c>
      <c r="D1090" s="275">
        <v>4</v>
      </c>
      <c r="E1090" s="179" t="s">
        <v>51</v>
      </c>
      <c r="F1090" s="254">
        <v>140000</v>
      </c>
      <c r="G1090" s="254">
        <f>ROUNDDOWN(D1090*F1090,-3)</f>
        <v>560000</v>
      </c>
      <c r="H1090" s="275">
        <v>4</v>
      </c>
      <c r="I1090" s="179" t="s">
        <v>51</v>
      </c>
      <c r="J1090" s="254">
        <v>140000</v>
      </c>
      <c r="K1090" s="254">
        <f>ROUNDDOWN(H1090*J1090,-3)</f>
        <v>560000</v>
      </c>
      <c r="L1090" s="275">
        <v>0</v>
      </c>
      <c r="M1090" s="179" t="s">
        <v>51</v>
      </c>
      <c r="N1090" s="254">
        <v>140000</v>
      </c>
      <c r="O1090" s="254">
        <f>ROUNDDOWN(L1090*N1090,-3)</f>
        <v>0</v>
      </c>
      <c r="P1090" s="251">
        <f t="shared" si="81"/>
        <v>560000</v>
      </c>
    </row>
    <row r="1091" spans="2:16" ht="15.9" x14ac:dyDescent="0.4">
      <c r="B1091" s="208" t="s">
        <v>414</v>
      </c>
      <c r="C1091" s="180" t="s">
        <v>415</v>
      </c>
      <c r="D1091" s="269">
        <v>96</v>
      </c>
      <c r="E1091" s="270" t="s">
        <v>171</v>
      </c>
      <c r="F1091" s="254">
        <v>0</v>
      </c>
      <c r="G1091" s="254">
        <f>G1092</f>
        <v>9200000</v>
      </c>
      <c r="H1091" s="269">
        <v>96</v>
      </c>
      <c r="I1091" s="270" t="s">
        <v>171</v>
      </c>
      <c r="J1091" s="254">
        <v>0</v>
      </c>
      <c r="K1091" s="254">
        <f>K1092</f>
        <v>9200000</v>
      </c>
      <c r="L1091" s="269">
        <v>96</v>
      </c>
      <c r="M1091" s="270" t="s">
        <v>171</v>
      </c>
      <c r="N1091" s="254">
        <v>0</v>
      </c>
      <c r="O1091" s="254">
        <f>O1092</f>
        <v>8640000</v>
      </c>
      <c r="P1091" s="251">
        <f t="shared" si="81"/>
        <v>560000</v>
      </c>
    </row>
    <row r="1092" spans="2:16" ht="15.9" x14ac:dyDescent="0.4">
      <c r="B1092" s="208">
        <v>525112</v>
      </c>
      <c r="C1092" s="180" t="s">
        <v>97</v>
      </c>
      <c r="D1092" s="178">
        <v>0</v>
      </c>
      <c r="E1092" s="179" t="s">
        <v>27</v>
      </c>
      <c r="F1092" s="180">
        <v>0</v>
      </c>
      <c r="G1092" s="254">
        <f>SUM(G1093:G1095)</f>
        <v>9200000</v>
      </c>
      <c r="H1092" s="178">
        <v>0</v>
      </c>
      <c r="I1092" s="179" t="s">
        <v>27</v>
      </c>
      <c r="J1092" s="180">
        <v>0</v>
      </c>
      <c r="K1092" s="254">
        <f>SUM(K1093:K1095)</f>
        <v>9200000</v>
      </c>
      <c r="L1092" s="178">
        <v>0</v>
      </c>
      <c r="M1092" s="179" t="s">
        <v>27</v>
      </c>
      <c r="N1092" s="180">
        <v>0</v>
      </c>
      <c r="O1092" s="254">
        <f>SUM(O1093:O1095)</f>
        <v>8640000</v>
      </c>
      <c r="P1092" s="251">
        <f t="shared" si="81"/>
        <v>560000</v>
      </c>
    </row>
    <row r="1093" spans="2:16" ht="15.9" hidden="1" x14ac:dyDescent="0.4">
      <c r="B1093" s="208" t="s">
        <v>27</v>
      </c>
      <c r="C1093" s="180" t="s">
        <v>295</v>
      </c>
      <c r="D1093" s="275">
        <f>D1091</f>
        <v>96</v>
      </c>
      <c r="E1093" s="179" t="s">
        <v>40</v>
      </c>
      <c r="F1093" s="254">
        <v>15000</v>
      </c>
      <c r="G1093" s="254">
        <f>ROUNDDOWN(D1093*F1093,-3)</f>
        <v>1440000</v>
      </c>
      <c r="H1093" s="275">
        <f>H1091</f>
        <v>96</v>
      </c>
      <c r="I1093" s="179" t="s">
        <v>40</v>
      </c>
      <c r="J1093" s="254">
        <v>15000</v>
      </c>
      <c r="K1093" s="254">
        <f>ROUNDDOWN(H1093*J1093,-3)</f>
        <v>1440000</v>
      </c>
      <c r="L1093" s="275">
        <f>L1091</f>
        <v>96</v>
      </c>
      <c r="M1093" s="179" t="s">
        <v>40</v>
      </c>
      <c r="N1093" s="254">
        <v>15000</v>
      </c>
      <c r="O1093" s="254">
        <f>ROUNDDOWN(L1093*N1093,-3)</f>
        <v>1440000</v>
      </c>
      <c r="P1093" s="251">
        <f t="shared" si="81"/>
        <v>0</v>
      </c>
    </row>
    <row r="1094" spans="2:16" ht="15.9" hidden="1" x14ac:dyDescent="0.4">
      <c r="B1094" s="208" t="s">
        <v>27</v>
      </c>
      <c r="C1094" s="180" t="s">
        <v>296</v>
      </c>
      <c r="D1094" s="275">
        <f>D1091</f>
        <v>96</v>
      </c>
      <c r="E1094" s="179" t="s">
        <v>231</v>
      </c>
      <c r="F1094" s="254">
        <v>75000</v>
      </c>
      <c r="G1094" s="254">
        <f>ROUNDDOWN(D1094*F1094,-3)</f>
        <v>7200000</v>
      </c>
      <c r="H1094" s="275">
        <f>H1091</f>
        <v>96</v>
      </c>
      <c r="I1094" s="179" t="s">
        <v>231</v>
      </c>
      <c r="J1094" s="254">
        <v>75000</v>
      </c>
      <c r="K1094" s="254">
        <f>ROUNDDOWN(H1094*J1094,-3)</f>
        <v>7200000</v>
      </c>
      <c r="L1094" s="275">
        <f>L1091</f>
        <v>96</v>
      </c>
      <c r="M1094" s="179" t="s">
        <v>231</v>
      </c>
      <c r="N1094" s="254">
        <v>75000</v>
      </c>
      <c r="O1094" s="254">
        <f>ROUNDDOWN(L1094*N1094,-3)</f>
        <v>7200000</v>
      </c>
      <c r="P1094" s="251">
        <f t="shared" si="81"/>
        <v>0</v>
      </c>
    </row>
    <row r="1095" spans="2:16" ht="15.9" x14ac:dyDescent="0.4">
      <c r="B1095" s="208" t="s">
        <v>27</v>
      </c>
      <c r="C1095" s="180" t="s">
        <v>299</v>
      </c>
      <c r="D1095" s="275">
        <v>4</v>
      </c>
      <c r="E1095" s="179" t="s">
        <v>51</v>
      </c>
      <c r="F1095" s="254">
        <v>140000</v>
      </c>
      <c r="G1095" s="254">
        <f>ROUNDDOWN(D1095*F1095,-3)</f>
        <v>560000</v>
      </c>
      <c r="H1095" s="275">
        <v>4</v>
      </c>
      <c r="I1095" s="179" t="s">
        <v>51</v>
      </c>
      <c r="J1095" s="254">
        <v>140000</v>
      </c>
      <c r="K1095" s="254">
        <f>ROUNDDOWN(H1095*J1095,-3)</f>
        <v>560000</v>
      </c>
      <c r="L1095" s="275">
        <v>0</v>
      </c>
      <c r="M1095" s="179" t="s">
        <v>51</v>
      </c>
      <c r="N1095" s="254">
        <v>140000</v>
      </c>
      <c r="O1095" s="254">
        <f>ROUNDDOWN(L1095*N1095,-3)</f>
        <v>0</v>
      </c>
      <c r="P1095" s="251">
        <f t="shared" si="81"/>
        <v>560000</v>
      </c>
    </row>
    <row r="1096" spans="2:16" ht="15.9" x14ac:dyDescent="0.4">
      <c r="B1096" s="208" t="s">
        <v>416</v>
      </c>
      <c r="C1096" s="180" t="s">
        <v>417</v>
      </c>
      <c r="D1096" s="269">
        <v>384</v>
      </c>
      <c r="E1096" s="270" t="s">
        <v>171</v>
      </c>
      <c r="F1096" s="254">
        <v>0</v>
      </c>
      <c r="G1096" s="254">
        <f>G1097</f>
        <v>36800000</v>
      </c>
      <c r="H1096" s="269">
        <v>384</v>
      </c>
      <c r="I1096" s="270" t="s">
        <v>171</v>
      </c>
      <c r="J1096" s="254">
        <v>0</v>
      </c>
      <c r="K1096" s="254">
        <f>K1097</f>
        <v>36800000</v>
      </c>
      <c r="L1096" s="269">
        <v>384</v>
      </c>
      <c r="M1096" s="270" t="s">
        <v>171</v>
      </c>
      <c r="N1096" s="254">
        <v>0</v>
      </c>
      <c r="O1096" s="254">
        <f>O1097</f>
        <v>34560000</v>
      </c>
      <c r="P1096" s="251">
        <f t="shared" si="81"/>
        <v>2240000</v>
      </c>
    </row>
    <row r="1097" spans="2:16" ht="15.9" x14ac:dyDescent="0.4">
      <c r="B1097" s="208">
        <v>525112</v>
      </c>
      <c r="C1097" s="180" t="s">
        <v>97</v>
      </c>
      <c r="D1097" s="178">
        <v>0</v>
      </c>
      <c r="E1097" s="179" t="s">
        <v>27</v>
      </c>
      <c r="F1097" s="180">
        <v>0</v>
      </c>
      <c r="G1097" s="254">
        <f>SUM(G1098:G1100)</f>
        <v>36800000</v>
      </c>
      <c r="H1097" s="178">
        <v>0</v>
      </c>
      <c r="I1097" s="179" t="s">
        <v>27</v>
      </c>
      <c r="J1097" s="180">
        <v>0</v>
      </c>
      <c r="K1097" s="254">
        <f>SUM(K1098:K1100)</f>
        <v>36800000</v>
      </c>
      <c r="L1097" s="178">
        <v>0</v>
      </c>
      <c r="M1097" s="179" t="s">
        <v>27</v>
      </c>
      <c r="N1097" s="180">
        <v>0</v>
      </c>
      <c r="O1097" s="254">
        <f>SUM(O1098:O1100)</f>
        <v>34560000</v>
      </c>
      <c r="P1097" s="251">
        <f t="shared" ref="P1097:P1174" si="82">K1097-O1097</f>
        <v>2240000</v>
      </c>
    </row>
    <row r="1098" spans="2:16" ht="15.9" hidden="1" x14ac:dyDescent="0.4">
      <c r="B1098" s="208" t="s">
        <v>27</v>
      </c>
      <c r="C1098" s="180" t="s">
        <v>295</v>
      </c>
      <c r="D1098" s="275">
        <f>D1096</f>
        <v>384</v>
      </c>
      <c r="E1098" s="179" t="s">
        <v>40</v>
      </c>
      <c r="F1098" s="254">
        <v>15000</v>
      </c>
      <c r="G1098" s="254">
        <f>ROUNDDOWN(D1098*F1098,-3)</f>
        <v>5760000</v>
      </c>
      <c r="H1098" s="275">
        <f>H1096</f>
        <v>384</v>
      </c>
      <c r="I1098" s="179" t="s">
        <v>40</v>
      </c>
      <c r="J1098" s="254">
        <v>15000</v>
      </c>
      <c r="K1098" s="254">
        <f>ROUNDDOWN(H1098*J1098,-3)</f>
        <v>5760000</v>
      </c>
      <c r="L1098" s="275">
        <f>L1096</f>
        <v>384</v>
      </c>
      <c r="M1098" s="179" t="s">
        <v>40</v>
      </c>
      <c r="N1098" s="254">
        <v>15000</v>
      </c>
      <c r="O1098" s="254">
        <f>ROUNDDOWN(L1098*N1098,-3)</f>
        <v>5760000</v>
      </c>
      <c r="P1098" s="251">
        <f t="shared" si="82"/>
        <v>0</v>
      </c>
    </row>
    <row r="1099" spans="2:16" ht="15.9" hidden="1" x14ac:dyDescent="0.4">
      <c r="B1099" s="208" t="s">
        <v>27</v>
      </c>
      <c r="C1099" s="180" t="s">
        <v>296</v>
      </c>
      <c r="D1099" s="275">
        <f>D1096</f>
        <v>384</v>
      </c>
      <c r="E1099" s="179" t="s">
        <v>231</v>
      </c>
      <c r="F1099" s="254">
        <v>75000</v>
      </c>
      <c r="G1099" s="254">
        <f>ROUNDDOWN(D1099*F1099,-3)</f>
        <v>28800000</v>
      </c>
      <c r="H1099" s="275">
        <f>H1096</f>
        <v>384</v>
      </c>
      <c r="I1099" s="179" t="s">
        <v>231</v>
      </c>
      <c r="J1099" s="254">
        <v>75000</v>
      </c>
      <c r="K1099" s="254">
        <f>ROUNDDOWN(H1099*J1099,-3)</f>
        <v>28800000</v>
      </c>
      <c r="L1099" s="275">
        <f>L1096</f>
        <v>384</v>
      </c>
      <c r="M1099" s="179" t="s">
        <v>231</v>
      </c>
      <c r="N1099" s="254">
        <v>75000</v>
      </c>
      <c r="O1099" s="254">
        <f>ROUNDDOWN(L1099*N1099,-3)</f>
        <v>28800000</v>
      </c>
      <c r="P1099" s="251">
        <f t="shared" si="82"/>
        <v>0</v>
      </c>
    </row>
    <row r="1100" spans="2:16" ht="15.9" x14ac:dyDescent="0.4">
      <c r="B1100" s="208" t="s">
        <v>27</v>
      </c>
      <c r="C1100" s="180" t="s">
        <v>299</v>
      </c>
      <c r="D1100" s="275">
        <f>D1099/24</f>
        <v>16</v>
      </c>
      <c r="E1100" s="179" t="s">
        <v>51</v>
      </c>
      <c r="F1100" s="254">
        <v>140000</v>
      </c>
      <c r="G1100" s="254">
        <f>ROUNDDOWN(D1100*F1100,-3)</f>
        <v>2240000</v>
      </c>
      <c r="H1100" s="275">
        <f>H1099/24</f>
        <v>16</v>
      </c>
      <c r="I1100" s="179" t="s">
        <v>51</v>
      </c>
      <c r="J1100" s="254">
        <v>140000</v>
      </c>
      <c r="K1100" s="254">
        <f>ROUNDDOWN(H1100*J1100,-3)</f>
        <v>2240000</v>
      </c>
      <c r="L1100" s="275">
        <v>0</v>
      </c>
      <c r="M1100" s="179" t="s">
        <v>51</v>
      </c>
      <c r="N1100" s="254">
        <v>140000</v>
      </c>
      <c r="O1100" s="254">
        <f>ROUNDDOWN(L1100*N1100,-3)</f>
        <v>0</v>
      </c>
      <c r="P1100" s="251">
        <f t="shared" si="82"/>
        <v>2240000</v>
      </c>
    </row>
    <row r="1101" spans="2:16" ht="15.9" hidden="1" x14ac:dyDescent="0.4">
      <c r="B1101" s="208" t="s">
        <v>418</v>
      </c>
      <c r="C1101" s="180" t="s">
        <v>419</v>
      </c>
      <c r="D1101" s="269">
        <v>48</v>
      </c>
      <c r="E1101" s="270" t="s">
        <v>171</v>
      </c>
      <c r="F1101" s="254">
        <v>0</v>
      </c>
      <c r="G1101" s="254">
        <f>G1102+G1106</f>
        <v>24140000</v>
      </c>
      <c r="H1101" s="269">
        <v>48</v>
      </c>
      <c r="I1101" s="270" t="s">
        <v>171</v>
      </c>
      <c r="J1101" s="254">
        <v>0</v>
      </c>
      <c r="K1101" s="254">
        <f>K1102+K1106</f>
        <v>24140000</v>
      </c>
      <c r="L1101" s="269">
        <v>48</v>
      </c>
      <c r="M1101" s="270" t="s">
        <v>171</v>
      </c>
      <c r="N1101" s="254">
        <v>0</v>
      </c>
      <c r="O1101" s="254">
        <f>O1102+O1106</f>
        <v>24140000</v>
      </c>
      <c r="P1101" s="251">
        <f t="shared" si="82"/>
        <v>0</v>
      </c>
    </row>
    <row r="1102" spans="2:16" ht="15.9" hidden="1" x14ac:dyDescent="0.4">
      <c r="B1102" s="208">
        <v>525111</v>
      </c>
      <c r="C1102" s="180" t="s">
        <v>174</v>
      </c>
      <c r="D1102" s="178"/>
      <c r="E1102" s="179"/>
      <c r="F1102" s="180"/>
      <c r="G1102" s="254">
        <f>SUM(G1103:G1105)</f>
        <v>12340000</v>
      </c>
      <c r="H1102" s="178"/>
      <c r="I1102" s="179"/>
      <c r="J1102" s="180"/>
      <c r="K1102" s="254">
        <f>SUM(K1103:K1105)</f>
        <v>12340000</v>
      </c>
      <c r="L1102" s="178"/>
      <c r="M1102" s="179"/>
      <c r="N1102" s="180"/>
      <c r="O1102" s="254">
        <f>SUM(O1103:O1105)</f>
        <v>12340000</v>
      </c>
      <c r="P1102" s="251">
        <f t="shared" si="82"/>
        <v>0</v>
      </c>
    </row>
    <row r="1103" spans="2:16" ht="15.9" hidden="1" x14ac:dyDescent="0.4">
      <c r="B1103" s="208" t="s">
        <v>27</v>
      </c>
      <c r="C1103" s="180" t="s">
        <v>46</v>
      </c>
      <c r="D1103" s="178">
        <v>44</v>
      </c>
      <c r="E1103" s="179" t="s">
        <v>47</v>
      </c>
      <c r="F1103" s="254">
        <v>150000</v>
      </c>
      <c r="G1103" s="254">
        <f>ROUNDDOWN(D1103*F1103,-3)</f>
        <v>6600000</v>
      </c>
      <c r="H1103" s="178">
        <v>44</v>
      </c>
      <c r="I1103" s="179" t="s">
        <v>47</v>
      </c>
      <c r="J1103" s="254">
        <v>150000</v>
      </c>
      <c r="K1103" s="254">
        <f>ROUNDDOWN(H1103*J1103,-3)</f>
        <v>6600000</v>
      </c>
      <c r="L1103" s="178">
        <v>44</v>
      </c>
      <c r="M1103" s="179" t="s">
        <v>47</v>
      </c>
      <c r="N1103" s="254">
        <v>150000</v>
      </c>
      <c r="O1103" s="254">
        <f>ROUNDDOWN(L1103*N1103,-3)</f>
        <v>6600000</v>
      </c>
      <c r="P1103" s="251">
        <f t="shared" si="82"/>
        <v>0</v>
      </c>
    </row>
    <row r="1104" spans="2:16" ht="15.9" hidden="1" x14ac:dyDescent="0.4">
      <c r="B1104" s="208" t="s">
        <v>27</v>
      </c>
      <c r="C1104" s="180" t="s">
        <v>48</v>
      </c>
      <c r="D1104" s="178">
        <v>32</v>
      </c>
      <c r="E1104" s="179" t="s">
        <v>47</v>
      </c>
      <c r="F1104" s="254">
        <v>150000</v>
      </c>
      <c r="G1104" s="254">
        <f>ROUNDDOWN(D1104*F1104,-3)</f>
        <v>4800000</v>
      </c>
      <c r="H1104" s="178">
        <v>32</v>
      </c>
      <c r="I1104" s="179" t="s">
        <v>47</v>
      </c>
      <c r="J1104" s="254">
        <v>150000</v>
      </c>
      <c r="K1104" s="254">
        <f>ROUNDDOWN(H1104*J1104,-3)</f>
        <v>4800000</v>
      </c>
      <c r="L1104" s="178">
        <v>32</v>
      </c>
      <c r="M1104" s="179" t="s">
        <v>47</v>
      </c>
      <c r="N1104" s="254">
        <v>150000</v>
      </c>
      <c r="O1104" s="254">
        <f>ROUNDDOWN(L1104*N1104,-3)</f>
        <v>4800000</v>
      </c>
      <c r="P1104" s="251">
        <f t="shared" si="82"/>
        <v>0</v>
      </c>
    </row>
    <row r="1105" spans="2:16" ht="15.9" hidden="1" x14ac:dyDescent="0.4">
      <c r="B1105" s="208" t="s">
        <v>27</v>
      </c>
      <c r="C1105" s="180" t="s">
        <v>175</v>
      </c>
      <c r="D1105" s="178">
        <v>1</v>
      </c>
      <c r="E1105" s="179" t="s">
        <v>38</v>
      </c>
      <c r="F1105" s="254">
        <v>940000</v>
      </c>
      <c r="G1105" s="254">
        <f>ROUNDDOWN(D1105*F1105,-3)</f>
        <v>940000</v>
      </c>
      <c r="H1105" s="178">
        <v>1</v>
      </c>
      <c r="I1105" s="179" t="s">
        <v>38</v>
      </c>
      <c r="J1105" s="254">
        <v>940000</v>
      </c>
      <c r="K1105" s="254">
        <f>ROUNDDOWN(H1105*J1105,-3)</f>
        <v>940000</v>
      </c>
      <c r="L1105" s="178">
        <v>1</v>
      </c>
      <c r="M1105" s="179" t="s">
        <v>38</v>
      </c>
      <c r="N1105" s="254">
        <v>940000</v>
      </c>
      <c r="O1105" s="254">
        <f>ROUNDDOWN(L1105*N1105,-3)</f>
        <v>940000</v>
      </c>
      <c r="P1105" s="251">
        <f t="shared" si="82"/>
        <v>0</v>
      </c>
    </row>
    <row r="1106" spans="2:16" ht="15.9" hidden="1" x14ac:dyDescent="0.4">
      <c r="B1106" s="208">
        <v>525112</v>
      </c>
      <c r="C1106" s="180" t="s">
        <v>97</v>
      </c>
      <c r="D1106" s="178"/>
      <c r="E1106" s="179"/>
      <c r="F1106" s="180"/>
      <c r="G1106" s="254">
        <f>SUM(G1107:G1111)</f>
        <v>11800000</v>
      </c>
      <c r="H1106" s="178"/>
      <c r="I1106" s="179"/>
      <c r="J1106" s="180"/>
      <c r="K1106" s="254">
        <f>SUM(K1107:K1111)</f>
        <v>11800000</v>
      </c>
      <c r="L1106" s="178"/>
      <c r="M1106" s="179"/>
      <c r="N1106" s="180"/>
      <c r="O1106" s="254">
        <f>SUM(O1107:O1111)</f>
        <v>11800000</v>
      </c>
      <c r="P1106" s="251">
        <f t="shared" si="82"/>
        <v>0</v>
      </c>
    </row>
    <row r="1107" spans="2:16" ht="15.9" hidden="1" x14ac:dyDescent="0.4">
      <c r="B1107" s="208" t="s">
        <v>27</v>
      </c>
      <c r="C1107" s="180" t="s">
        <v>295</v>
      </c>
      <c r="D1107" s="178">
        <v>1</v>
      </c>
      <c r="E1107" s="179" t="s">
        <v>38</v>
      </c>
      <c r="F1107" s="254">
        <v>1200000</v>
      </c>
      <c r="G1107" s="254">
        <f>ROUNDDOWN(D1107*F1107,-3)</f>
        <v>1200000</v>
      </c>
      <c r="H1107" s="178">
        <v>1</v>
      </c>
      <c r="I1107" s="179" t="s">
        <v>38</v>
      </c>
      <c r="J1107" s="254">
        <v>1200000</v>
      </c>
      <c r="K1107" s="254">
        <f>ROUNDDOWN(H1107*J1107,-3)</f>
        <v>1200000</v>
      </c>
      <c r="L1107" s="178">
        <v>1</v>
      </c>
      <c r="M1107" s="179" t="s">
        <v>38</v>
      </c>
      <c r="N1107" s="254">
        <v>1200000</v>
      </c>
      <c r="O1107" s="254">
        <f>ROUNDDOWN(L1107*N1107,-3)</f>
        <v>1200000</v>
      </c>
      <c r="P1107" s="251">
        <f t="shared" si="82"/>
        <v>0</v>
      </c>
    </row>
    <row r="1108" spans="2:16" ht="15.9" hidden="1" x14ac:dyDescent="0.4">
      <c r="B1108" s="208" t="s">
        <v>27</v>
      </c>
      <c r="C1108" s="180" t="s">
        <v>296</v>
      </c>
      <c r="D1108" s="275">
        <f>D1101</f>
        <v>48</v>
      </c>
      <c r="E1108" s="179" t="s">
        <v>231</v>
      </c>
      <c r="F1108" s="254">
        <v>75000</v>
      </c>
      <c r="G1108" s="254">
        <f>ROUNDDOWN(D1108*F1108,-3)</f>
        <v>3600000</v>
      </c>
      <c r="H1108" s="275">
        <f>H1101</f>
        <v>48</v>
      </c>
      <c r="I1108" s="179" t="s">
        <v>231</v>
      </c>
      <c r="J1108" s="254">
        <v>75000</v>
      </c>
      <c r="K1108" s="254">
        <f>ROUNDDOWN(H1108*J1108,-3)</f>
        <v>3600000</v>
      </c>
      <c r="L1108" s="275">
        <f>L1101</f>
        <v>48</v>
      </c>
      <c r="M1108" s="179" t="s">
        <v>231</v>
      </c>
      <c r="N1108" s="254">
        <v>75000</v>
      </c>
      <c r="O1108" s="254">
        <f>ROUNDDOWN(L1108*N1108,-3)</f>
        <v>3600000</v>
      </c>
      <c r="P1108" s="251">
        <f t="shared" si="82"/>
        <v>0</v>
      </c>
    </row>
    <row r="1109" spans="2:16" ht="15.9" hidden="1" x14ac:dyDescent="0.4">
      <c r="B1109" s="208" t="s">
        <v>27</v>
      </c>
      <c r="C1109" s="180" t="s">
        <v>44</v>
      </c>
      <c r="D1109" s="275">
        <f>D1101</f>
        <v>48</v>
      </c>
      <c r="E1109" s="179" t="s">
        <v>40</v>
      </c>
      <c r="F1109" s="254">
        <v>50000</v>
      </c>
      <c r="G1109" s="254">
        <f>ROUNDDOWN(D1109*F1109,-3)</f>
        <v>2400000</v>
      </c>
      <c r="H1109" s="275">
        <f>H1101</f>
        <v>48</v>
      </c>
      <c r="I1109" s="179" t="s">
        <v>40</v>
      </c>
      <c r="J1109" s="254">
        <v>50000</v>
      </c>
      <c r="K1109" s="254">
        <f>ROUNDDOWN(H1109*J1109,-3)</f>
        <v>2400000</v>
      </c>
      <c r="L1109" s="275">
        <f>L1101</f>
        <v>48</v>
      </c>
      <c r="M1109" s="179" t="s">
        <v>40</v>
      </c>
      <c r="N1109" s="254">
        <v>50000</v>
      </c>
      <c r="O1109" s="254">
        <f>ROUNDDOWN(L1109*N1109,-3)</f>
        <v>2400000</v>
      </c>
      <c r="P1109" s="251">
        <f t="shared" si="82"/>
        <v>0</v>
      </c>
    </row>
    <row r="1110" spans="2:16" ht="15.9" hidden="1" x14ac:dyDescent="0.4">
      <c r="B1110" s="208" t="s">
        <v>27</v>
      </c>
      <c r="C1110" s="180" t="s">
        <v>297</v>
      </c>
      <c r="D1110" s="275">
        <f>D1101</f>
        <v>48</v>
      </c>
      <c r="E1110" s="179" t="s">
        <v>40</v>
      </c>
      <c r="F1110" s="254">
        <v>75000</v>
      </c>
      <c r="G1110" s="254">
        <f>ROUNDDOWN(D1110*F1110,-3)</f>
        <v>3600000</v>
      </c>
      <c r="H1110" s="275">
        <f>H1101</f>
        <v>48</v>
      </c>
      <c r="I1110" s="179" t="s">
        <v>40</v>
      </c>
      <c r="J1110" s="254">
        <v>75000</v>
      </c>
      <c r="K1110" s="254">
        <f>ROUNDDOWN(H1110*J1110,-3)</f>
        <v>3600000</v>
      </c>
      <c r="L1110" s="275">
        <f>L1101</f>
        <v>48</v>
      </c>
      <c r="M1110" s="179" t="s">
        <v>40</v>
      </c>
      <c r="N1110" s="254">
        <v>75000</v>
      </c>
      <c r="O1110" s="254">
        <f>ROUNDDOWN(L1110*N1110,-3)</f>
        <v>3600000</v>
      </c>
      <c r="P1110" s="251">
        <f t="shared" si="82"/>
        <v>0</v>
      </c>
    </row>
    <row r="1111" spans="2:16" ht="15.9" hidden="1" x14ac:dyDescent="0.4">
      <c r="B1111" s="208" t="s">
        <v>27</v>
      </c>
      <c r="C1111" s="180" t="s">
        <v>299</v>
      </c>
      <c r="D1111" s="275">
        <f>D1101/24</f>
        <v>2</v>
      </c>
      <c r="E1111" s="179" t="s">
        <v>51</v>
      </c>
      <c r="F1111" s="254">
        <v>500000</v>
      </c>
      <c r="G1111" s="254">
        <f>ROUNDDOWN(D1111*F1111,-3)</f>
        <v>1000000</v>
      </c>
      <c r="H1111" s="275">
        <f>H1101/24</f>
        <v>2</v>
      </c>
      <c r="I1111" s="179" t="s">
        <v>51</v>
      </c>
      <c r="J1111" s="254">
        <v>500000</v>
      </c>
      <c r="K1111" s="254">
        <f>ROUNDDOWN(H1111*J1111,-3)</f>
        <v>1000000</v>
      </c>
      <c r="L1111" s="275">
        <f>L1101/24</f>
        <v>2</v>
      </c>
      <c r="M1111" s="179" t="s">
        <v>51</v>
      </c>
      <c r="N1111" s="254">
        <v>500000</v>
      </c>
      <c r="O1111" s="254">
        <f>ROUNDDOWN(L1111*N1111,-3)</f>
        <v>1000000</v>
      </c>
      <c r="P1111" s="251">
        <f t="shared" si="82"/>
        <v>0</v>
      </c>
    </row>
    <row r="1112" spans="2:16" ht="15.9" hidden="1" x14ac:dyDescent="0.4">
      <c r="B1112" s="208" t="s">
        <v>420</v>
      </c>
      <c r="C1112" s="180" t="s">
        <v>421</v>
      </c>
      <c r="D1112" s="269">
        <v>48</v>
      </c>
      <c r="E1112" s="270" t="s">
        <v>171</v>
      </c>
      <c r="F1112" s="254">
        <v>0</v>
      </c>
      <c r="G1112" s="254">
        <f>G1113+G1117</f>
        <v>24140000</v>
      </c>
      <c r="H1112" s="269">
        <v>48</v>
      </c>
      <c r="I1112" s="270" t="s">
        <v>171</v>
      </c>
      <c r="J1112" s="254">
        <v>0</v>
      </c>
      <c r="K1112" s="254">
        <f>K1113+K1117</f>
        <v>24140000</v>
      </c>
      <c r="L1112" s="269">
        <v>48</v>
      </c>
      <c r="M1112" s="270" t="s">
        <v>171</v>
      </c>
      <c r="N1112" s="254">
        <v>0</v>
      </c>
      <c r="O1112" s="254">
        <f>O1113+O1117</f>
        <v>24140000</v>
      </c>
      <c r="P1112" s="251">
        <f t="shared" si="82"/>
        <v>0</v>
      </c>
    </row>
    <row r="1113" spans="2:16" ht="15.9" hidden="1" x14ac:dyDescent="0.4">
      <c r="B1113" s="208">
        <v>525111</v>
      </c>
      <c r="C1113" s="180" t="s">
        <v>174</v>
      </c>
      <c r="D1113" s="178"/>
      <c r="E1113" s="179"/>
      <c r="F1113" s="180"/>
      <c r="G1113" s="254">
        <f>SUM(G1114:G1116)</f>
        <v>12340000</v>
      </c>
      <c r="H1113" s="178"/>
      <c r="I1113" s="179"/>
      <c r="J1113" s="180"/>
      <c r="K1113" s="254">
        <f>SUM(K1114:K1116)</f>
        <v>12340000</v>
      </c>
      <c r="L1113" s="178"/>
      <c r="M1113" s="179"/>
      <c r="N1113" s="180"/>
      <c r="O1113" s="254">
        <f>SUM(O1114:O1116)</f>
        <v>12340000</v>
      </c>
      <c r="P1113" s="251">
        <f t="shared" si="82"/>
        <v>0</v>
      </c>
    </row>
    <row r="1114" spans="2:16" ht="15.9" hidden="1" x14ac:dyDescent="0.4">
      <c r="B1114" s="208" t="s">
        <v>27</v>
      </c>
      <c r="C1114" s="180" t="s">
        <v>46</v>
      </c>
      <c r="D1114" s="178">
        <v>44</v>
      </c>
      <c r="E1114" s="179" t="s">
        <v>47</v>
      </c>
      <c r="F1114" s="254">
        <v>150000</v>
      </c>
      <c r="G1114" s="254">
        <f>ROUNDDOWN(D1114*F1114,-3)</f>
        <v>6600000</v>
      </c>
      <c r="H1114" s="178">
        <v>44</v>
      </c>
      <c r="I1114" s="179" t="s">
        <v>47</v>
      </c>
      <c r="J1114" s="254">
        <v>150000</v>
      </c>
      <c r="K1114" s="254">
        <f>ROUNDDOWN(H1114*J1114,-3)</f>
        <v>6600000</v>
      </c>
      <c r="L1114" s="178">
        <v>44</v>
      </c>
      <c r="M1114" s="179" t="s">
        <v>47</v>
      </c>
      <c r="N1114" s="254">
        <v>150000</v>
      </c>
      <c r="O1114" s="254">
        <f>ROUNDDOWN(L1114*N1114,-3)</f>
        <v>6600000</v>
      </c>
      <c r="P1114" s="251">
        <f t="shared" si="82"/>
        <v>0</v>
      </c>
    </row>
    <row r="1115" spans="2:16" ht="15.9" hidden="1" x14ac:dyDescent="0.4">
      <c r="B1115" s="208" t="s">
        <v>27</v>
      </c>
      <c r="C1115" s="180" t="s">
        <v>48</v>
      </c>
      <c r="D1115" s="178">
        <v>32</v>
      </c>
      <c r="E1115" s="179" t="s">
        <v>47</v>
      </c>
      <c r="F1115" s="254">
        <v>150000</v>
      </c>
      <c r="G1115" s="254">
        <f>ROUNDDOWN(D1115*F1115,-3)</f>
        <v>4800000</v>
      </c>
      <c r="H1115" s="178">
        <v>32</v>
      </c>
      <c r="I1115" s="179" t="s">
        <v>47</v>
      </c>
      <c r="J1115" s="254">
        <v>150000</v>
      </c>
      <c r="K1115" s="254">
        <f>ROUNDDOWN(H1115*J1115,-3)</f>
        <v>4800000</v>
      </c>
      <c r="L1115" s="178">
        <v>32</v>
      </c>
      <c r="M1115" s="179" t="s">
        <v>47</v>
      </c>
      <c r="N1115" s="254">
        <v>150000</v>
      </c>
      <c r="O1115" s="254">
        <f>ROUNDDOWN(L1115*N1115,-3)</f>
        <v>4800000</v>
      </c>
      <c r="P1115" s="251">
        <f t="shared" si="82"/>
        <v>0</v>
      </c>
    </row>
    <row r="1116" spans="2:16" ht="15.9" hidden="1" x14ac:dyDescent="0.4">
      <c r="B1116" s="208" t="s">
        <v>27</v>
      </c>
      <c r="C1116" s="180" t="s">
        <v>175</v>
      </c>
      <c r="D1116" s="178">
        <v>1</v>
      </c>
      <c r="E1116" s="179" t="s">
        <v>38</v>
      </c>
      <c r="F1116" s="254">
        <v>940000</v>
      </c>
      <c r="G1116" s="254">
        <f>ROUNDDOWN(D1116*F1116,-3)</f>
        <v>940000</v>
      </c>
      <c r="H1116" s="178">
        <v>1</v>
      </c>
      <c r="I1116" s="179" t="s">
        <v>38</v>
      </c>
      <c r="J1116" s="254">
        <v>940000</v>
      </c>
      <c r="K1116" s="254">
        <f>ROUNDDOWN(H1116*J1116,-3)</f>
        <v>940000</v>
      </c>
      <c r="L1116" s="178">
        <v>1</v>
      </c>
      <c r="M1116" s="179" t="s">
        <v>38</v>
      </c>
      <c r="N1116" s="254">
        <v>940000</v>
      </c>
      <c r="O1116" s="254">
        <f>ROUNDDOWN(L1116*N1116,-3)</f>
        <v>940000</v>
      </c>
      <c r="P1116" s="251">
        <f t="shared" si="82"/>
        <v>0</v>
      </c>
    </row>
    <row r="1117" spans="2:16" ht="15.9" hidden="1" x14ac:dyDescent="0.4">
      <c r="B1117" s="208">
        <v>525112</v>
      </c>
      <c r="C1117" s="180" t="s">
        <v>97</v>
      </c>
      <c r="D1117" s="178"/>
      <c r="E1117" s="179"/>
      <c r="F1117" s="180"/>
      <c r="G1117" s="254">
        <f>SUM(G1118:G1122)</f>
        <v>11800000</v>
      </c>
      <c r="H1117" s="178"/>
      <c r="I1117" s="179"/>
      <c r="J1117" s="180"/>
      <c r="K1117" s="254">
        <f>SUM(K1118:K1122)</f>
        <v>11800000</v>
      </c>
      <c r="L1117" s="178"/>
      <c r="M1117" s="179"/>
      <c r="N1117" s="180"/>
      <c r="O1117" s="254">
        <f>SUM(O1118:O1122)</f>
        <v>11800000</v>
      </c>
      <c r="P1117" s="251">
        <f t="shared" si="82"/>
        <v>0</v>
      </c>
    </row>
    <row r="1118" spans="2:16" ht="15.9" hidden="1" x14ac:dyDescent="0.4">
      <c r="B1118" s="208" t="s">
        <v>27</v>
      </c>
      <c r="C1118" s="180" t="s">
        <v>295</v>
      </c>
      <c r="D1118" s="178">
        <v>1</v>
      </c>
      <c r="E1118" s="179" t="s">
        <v>38</v>
      </c>
      <c r="F1118" s="254">
        <v>1200000</v>
      </c>
      <c r="G1118" s="254">
        <f>ROUNDDOWN(D1118*F1118,-3)</f>
        <v>1200000</v>
      </c>
      <c r="H1118" s="178">
        <v>1</v>
      </c>
      <c r="I1118" s="179" t="s">
        <v>38</v>
      </c>
      <c r="J1118" s="254">
        <v>1200000</v>
      </c>
      <c r="K1118" s="254">
        <f>ROUNDDOWN(H1118*J1118,-3)</f>
        <v>1200000</v>
      </c>
      <c r="L1118" s="178">
        <v>1</v>
      </c>
      <c r="M1118" s="179" t="s">
        <v>38</v>
      </c>
      <c r="N1118" s="254">
        <v>1200000</v>
      </c>
      <c r="O1118" s="254">
        <f>ROUNDDOWN(L1118*N1118,-3)</f>
        <v>1200000</v>
      </c>
      <c r="P1118" s="251">
        <f t="shared" si="82"/>
        <v>0</v>
      </c>
    </row>
    <row r="1119" spans="2:16" ht="15.9" hidden="1" x14ac:dyDescent="0.4">
      <c r="B1119" s="208" t="s">
        <v>27</v>
      </c>
      <c r="C1119" s="180" t="s">
        <v>296</v>
      </c>
      <c r="D1119" s="275">
        <f>D1112</f>
        <v>48</v>
      </c>
      <c r="E1119" s="179" t="s">
        <v>231</v>
      </c>
      <c r="F1119" s="254">
        <v>75000</v>
      </c>
      <c r="G1119" s="254">
        <f>ROUNDDOWN(D1119*F1119,-3)</f>
        <v>3600000</v>
      </c>
      <c r="H1119" s="275">
        <f>H1112</f>
        <v>48</v>
      </c>
      <c r="I1119" s="179" t="s">
        <v>231</v>
      </c>
      <c r="J1119" s="254">
        <v>75000</v>
      </c>
      <c r="K1119" s="254">
        <f>ROUNDDOWN(H1119*J1119,-3)</f>
        <v>3600000</v>
      </c>
      <c r="L1119" s="275">
        <f>L1112</f>
        <v>48</v>
      </c>
      <c r="M1119" s="179" t="s">
        <v>231</v>
      </c>
      <c r="N1119" s="254">
        <v>75000</v>
      </c>
      <c r="O1119" s="254">
        <f>ROUNDDOWN(L1119*N1119,-3)</f>
        <v>3600000</v>
      </c>
      <c r="P1119" s="251">
        <f t="shared" si="82"/>
        <v>0</v>
      </c>
    </row>
    <row r="1120" spans="2:16" ht="15.9" hidden="1" x14ac:dyDescent="0.4">
      <c r="B1120" s="208" t="s">
        <v>27</v>
      </c>
      <c r="C1120" s="180" t="s">
        <v>44</v>
      </c>
      <c r="D1120" s="275">
        <f>D1112</f>
        <v>48</v>
      </c>
      <c r="E1120" s="179" t="s">
        <v>40</v>
      </c>
      <c r="F1120" s="254">
        <v>50000</v>
      </c>
      <c r="G1120" s="254">
        <f>ROUNDDOWN(D1120*F1120,-3)</f>
        <v>2400000</v>
      </c>
      <c r="H1120" s="275">
        <f>H1112</f>
        <v>48</v>
      </c>
      <c r="I1120" s="179" t="s">
        <v>40</v>
      </c>
      <c r="J1120" s="254">
        <v>50000</v>
      </c>
      <c r="K1120" s="254">
        <f>ROUNDDOWN(H1120*J1120,-3)</f>
        <v>2400000</v>
      </c>
      <c r="L1120" s="275">
        <f>L1112</f>
        <v>48</v>
      </c>
      <c r="M1120" s="179" t="s">
        <v>40</v>
      </c>
      <c r="N1120" s="254">
        <v>50000</v>
      </c>
      <c r="O1120" s="254">
        <f>ROUNDDOWN(L1120*N1120,-3)</f>
        <v>2400000</v>
      </c>
      <c r="P1120" s="251">
        <f t="shared" si="82"/>
        <v>0</v>
      </c>
    </row>
    <row r="1121" spans="2:16" ht="15.9" hidden="1" x14ac:dyDescent="0.4">
      <c r="B1121" s="208" t="s">
        <v>27</v>
      </c>
      <c r="C1121" s="180" t="s">
        <v>297</v>
      </c>
      <c r="D1121" s="275">
        <f>D1112</f>
        <v>48</v>
      </c>
      <c r="E1121" s="179" t="s">
        <v>40</v>
      </c>
      <c r="F1121" s="254">
        <v>75000</v>
      </c>
      <c r="G1121" s="254">
        <f>ROUNDDOWN(D1121*F1121,-3)</f>
        <v>3600000</v>
      </c>
      <c r="H1121" s="275">
        <f>H1112</f>
        <v>48</v>
      </c>
      <c r="I1121" s="179" t="s">
        <v>40</v>
      </c>
      <c r="J1121" s="254">
        <v>75000</v>
      </c>
      <c r="K1121" s="254">
        <f>ROUNDDOWN(H1121*J1121,-3)</f>
        <v>3600000</v>
      </c>
      <c r="L1121" s="275">
        <f>L1112</f>
        <v>48</v>
      </c>
      <c r="M1121" s="179" t="s">
        <v>40</v>
      </c>
      <c r="N1121" s="254">
        <v>75000</v>
      </c>
      <c r="O1121" s="254">
        <f>ROUNDDOWN(L1121*N1121,-3)</f>
        <v>3600000</v>
      </c>
      <c r="P1121" s="251">
        <f t="shared" si="82"/>
        <v>0</v>
      </c>
    </row>
    <row r="1122" spans="2:16" ht="15.9" hidden="1" x14ac:dyDescent="0.4">
      <c r="B1122" s="208" t="s">
        <v>27</v>
      </c>
      <c r="C1122" s="180" t="s">
        <v>299</v>
      </c>
      <c r="D1122" s="275">
        <f>D1112/24</f>
        <v>2</v>
      </c>
      <c r="E1122" s="179" t="s">
        <v>51</v>
      </c>
      <c r="F1122" s="254">
        <v>500000</v>
      </c>
      <c r="G1122" s="254">
        <f>ROUNDDOWN(D1122*F1122,-3)</f>
        <v>1000000</v>
      </c>
      <c r="H1122" s="275">
        <f>H1112/24</f>
        <v>2</v>
      </c>
      <c r="I1122" s="179" t="s">
        <v>51</v>
      </c>
      <c r="J1122" s="254">
        <v>500000</v>
      </c>
      <c r="K1122" s="254">
        <f>ROUNDDOWN(H1122*J1122,-3)</f>
        <v>1000000</v>
      </c>
      <c r="L1122" s="275">
        <f>L1112/24</f>
        <v>2</v>
      </c>
      <c r="M1122" s="179" t="s">
        <v>51</v>
      </c>
      <c r="N1122" s="254">
        <v>500000</v>
      </c>
      <c r="O1122" s="254">
        <f>ROUNDDOWN(L1122*N1122,-3)</f>
        <v>1000000</v>
      </c>
      <c r="P1122" s="251">
        <f t="shared" si="82"/>
        <v>0</v>
      </c>
    </row>
    <row r="1123" spans="2:16" ht="15.9" x14ac:dyDescent="0.4">
      <c r="B1123" s="208" t="s">
        <v>849</v>
      </c>
      <c r="C1123" s="180" t="s">
        <v>850</v>
      </c>
      <c r="D1123" s="269">
        <v>24</v>
      </c>
      <c r="E1123" s="270" t="s">
        <v>171</v>
      </c>
      <c r="F1123" s="254">
        <v>0</v>
      </c>
      <c r="G1123" s="254">
        <f>G1124+G1128</f>
        <v>51430000</v>
      </c>
      <c r="H1123" s="269"/>
      <c r="I1123" s="270"/>
      <c r="J1123" s="254"/>
      <c r="K1123" s="254">
        <f>K1124+K1128</f>
        <v>0</v>
      </c>
      <c r="L1123" s="269">
        <v>24</v>
      </c>
      <c r="M1123" s="270" t="s">
        <v>171</v>
      </c>
      <c r="N1123" s="254">
        <v>0</v>
      </c>
      <c r="O1123" s="254">
        <f>O1124+O1128</f>
        <v>51430000</v>
      </c>
      <c r="P1123" s="251">
        <f t="shared" si="82"/>
        <v>-51430000</v>
      </c>
    </row>
    <row r="1124" spans="2:16" ht="15.9" x14ac:dyDescent="0.4">
      <c r="B1124" s="208">
        <v>525111</v>
      </c>
      <c r="C1124" s="180" t="s">
        <v>174</v>
      </c>
      <c r="D1124" s="178">
        <v>0</v>
      </c>
      <c r="E1124" s="179"/>
      <c r="F1124" s="180">
        <v>0</v>
      </c>
      <c r="G1124" s="254">
        <f>SUM(G1125:G1127)</f>
        <v>17810000</v>
      </c>
      <c r="H1124" s="178"/>
      <c r="I1124" s="179"/>
      <c r="J1124" s="180"/>
      <c r="K1124" s="254">
        <f>SUM(K1125:K1127)</f>
        <v>0</v>
      </c>
      <c r="L1124" s="178">
        <v>0</v>
      </c>
      <c r="M1124" s="179"/>
      <c r="N1124" s="180">
        <v>0</v>
      </c>
      <c r="O1124" s="254">
        <f>SUM(O1125:O1127)</f>
        <v>17810000</v>
      </c>
      <c r="P1124" s="251">
        <f t="shared" si="82"/>
        <v>-17810000</v>
      </c>
    </row>
    <row r="1125" spans="2:16" ht="15.9" x14ac:dyDescent="0.4">
      <c r="B1125" s="208" t="s">
        <v>27</v>
      </c>
      <c r="C1125" s="180" t="s">
        <v>46</v>
      </c>
      <c r="D1125" s="178">
        <v>13</v>
      </c>
      <c r="E1125" s="179" t="s">
        <v>47</v>
      </c>
      <c r="F1125" s="254">
        <v>150000</v>
      </c>
      <c r="G1125" s="254">
        <f>ROUNDDOWN(D1125*F1125,-3)</f>
        <v>1950000</v>
      </c>
      <c r="H1125" s="178"/>
      <c r="I1125" s="179"/>
      <c r="J1125" s="254"/>
      <c r="K1125" s="254">
        <f>ROUNDDOWN(H1125*J1125,-3)</f>
        <v>0</v>
      </c>
      <c r="L1125" s="178">
        <v>13</v>
      </c>
      <c r="M1125" s="179" t="s">
        <v>47</v>
      </c>
      <c r="N1125" s="254">
        <v>150000</v>
      </c>
      <c r="O1125" s="254">
        <f>ROUNDDOWN(L1125*N1125,-3)</f>
        <v>1950000</v>
      </c>
      <c r="P1125" s="251">
        <f t="shared" si="82"/>
        <v>-1950000</v>
      </c>
    </row>
    <row r="1126" spans="2:16" ht="15.9" x14ac:dyDescent="0.4">
      <c r="B1126" s="208" t="s">
        <v>27</v>
      </c>
      <c r="C1126" s="180" t="s">
        <v>48</v>
      </c>
      <c r="D1126" s="178">
        <v>94</v>
      </c>
      <c r="E1126" s="179" t="s">
        <v>47</v>
      </c>
      <c r="F1126" s="254">
        <v>150000</v>
      </c>
      <c r="G1126" s="254">
        <f>ROUNDDOWN(D1126*F1126,-3)</f>
        <v>14100000</v>
      </c>
      <c r="H1126" s="178"/>
      <c r="I1126" s="179"/>
      <c r="J1126" s="254"/>
      <c r="K1126" s="254">
        <f>ROUNDDOWN(H1126*J1126,-3)</f>
        <v>0</v>
      </c>
      <c r="L1126" s="178">
        <v>94</v>
      </c>
      <c r="M1126" s="179" t="s">
        <v>47</v>
      </c>
      <c r="N1126" s="254">
        <v>150000</v>
      </c>
      <c r="O1126" s="254">
        <f>ROUNDDOWN(L1126*N1126,-3)</f>
        <v>14100000</v>
      </c>
      <c r="P1126" s="251">
        <f t="shared" si="82"/>
        <v>-14100000</v>
      </c>
    </row>
    <row r="1127" spans="2:16" ht="15.9" x14ac:dyDescent="0.4">
      <c r="B1127" s="208" t="s">
        <v>27</v>
      </c>
      <c r="C1127" s="180" t="s">
        <v>175</v>
      </c>
      <c r="D1127" s="178">
        <v>1</v>
      </c>
      <c r="E1127" s="179" t="s">
        <v>38</v>
      </c>
      <c r="F1127" s="254">
        <v>1760000</v>
      </c>
      <c r="G1127" s="254">
        <f>ROUNDDOWN(D1127*F1127,-3)</f>
        <v>1760000</v>
      </c>
      <c r="H1127" s="178"/>
      <c r="I1127" s="179"/>
      <c r="J1127" s="254"/>
      <c r="K1127" s="254">
        <f>ROUNDDOWN(H1127*J1127,-3)</f>
        <v>0</v>
      </c>
      <c r="L1127" s="178">
        <v>1</v>
      </c>
      <c r="M1127" s="179" t="s">
        <v>38</v>
      </c>
      <c r="N1127" s="254">
        <v>1760000</v>
      </c>
      <c r="O1127" s="254">
        <f>ROUNDDOWN(L1127*N1127,-3)</f>
        <v>1760000</v>
      </c>
      <c r="P1127" s="251">
        <f t="shared" si="82"/>
        <v>-1760000</v>
      </c>
    </row>
    <row r="1128" spans="2:16" ht="15.9" x14ac:dyDescent="0.4">
      <c r="B1128" s="208">
        <v>525112</v>
      </c>
      <c r="C1128" s="180" t="s">
        <v>97</v>
      </c>
      <c r="D1128" s="178">
        <v>0</v>
      </c>
      <c r="E1128" s="179"/>
      <c r="F1128" s="180">
        <v>0</v>
      </c>
      <c r="G1128" s="254">
        <f>SUM(G1129:G1136)</f>
        <v>33620000</v>
      </c>
      <c r="H1128" s="178"/>
      <c r="I1128" s="179"/>
      <c r="J1128" s="180"/>
      <c r="K1128" s="254">
        <f>SUM(K1129:K1136)</f>
        <v>0</v>
      </c>
      <c r="L1128" s="178">
        <v>0</v>
      </c>
      <c r="M1128" s="179"/>
      <c r="N1128" s="180">
        <v>0</v>
      </c>
      <c r="O1128" s="254">
        <f>SUM(O1129:O1136)</f>
        <v>33620000</v>
      </c>
      <c r="P1128" s="251">
        <f t="shared" si="82"/>
        <v>-33620000</v>
      </c>
    </row>
    <row r="1129" spans="2:16" ht="15.9" x14ac:dyDescent="0.4">
      <c r="B1129" s="208" t="s">
        <v>27</v>
      </c>
      <c r="C1129" s="180" t="s">
        <v>295</v>
      </c>
      <c r="D1129" s="178">
        <v>1</v>
      </c>
      <c r="E1129" s="179" t="s">
        <v>38</v>
      </c>
      <c r="F1129" s="254">
        <v>600000</v>
      </c>
      <c r="G1129" s="254">
        <f t="shared" ref="G1129:G1136" si="83">ROUNDDOWN(D1129*F1129,-3)</f>
        <v>600000</v>
      </c>
      <c r="H1129" s="178"/>
      <c r="I1129" s="179"/>
      <c r="J1129" s="254"/>
      <c r="K1129" s="254">
        <f t="shared" ref="K1129:K1136" si="84">ROUNDDOWN(H1129*J1129,-3)</f>
        <v>0</v>
      </c>
      <c r="L1129" s="178">
        <v>1</v>
      </c>
      <c r="M1129" s="179" t="s">
        <v>38</v>
      </c>
      <c r="N1129" s="254">
        <v>600000</v>
      </c>
      <c r="O1129" s="254">
        <f t="shared" ref="O1129:O1136" si="85">ROUNDDOWN(L1129*N1129,-3)</f>
        <v>600000</v>
      </c>
      <c r="P1129" s="251">
        <f t="shared" si="82"/>
        <v>-600000</v>
      </c>
    </row>
    <row r="1130" spans="2:16" ht="15.9" x14ac:dyDescent="0.4">
      <c r="B1130" s="208" t="s">
        <v>27</v>
      </c>
      <c r="C1130" s="180" t="s">
        <v>296</v>
      </c>
      <c r="D1130" s="275">
        <f>D1123</f>
        <v>24</v>
      </c>
      <c r="E1130" s="179" t="s">
        <v>231</v>
      </c>
      <c r="F1130" s="254">
        <v>75000</v>
      </c>
      <c r="G1130" s="254">
        <f t="shared" si="83"/>
        <v>1800000</v>
      </c>
      <c r="H1130" s="275"/>
      <c r="I1130" s="179"/>
      <c r="J1130" s="254"/>
      <c r="K1130" s="254">
        <f t="shared" si="84"/>
        <v>0</v>
      </c>
      <c r="L1130" s="275">
        <f>L1123</f>
        <v>24</v>
      </c>
      <c r="M1130" s="179" t="s">
        <v>231</v>
      </c>
      <c r="N1130" s="254">
        <v>75000</v>
      </c>
      <c r="O1130" s="254">
        <f t="shared" si="85"/>
        <v>1800000</v>
      </c>
      <c r="P1130" s="251">
        <f t="shared" si="82"/>
        <v>-1800000</v>
      </c>
    </row>
    <row r="1131" spans="2:16" ht="15.9" x14ac:dyDescent="0.4">
      <c r="B1131" s="208" t="s">
        <v>27</v>
      </c>
      <c r="C1131" s="180" t="s">
        <v>44</v>
      </c>
      <c r="D1131" s="275">
        <f>D1123</f>
        <v>24</v>
      </c>
      <c r="E1131" s="179" t="s">
        <v>40</v>
      </c>
      <c r="F1131" s="254">
        <v>100000</v>
      </c>
      <c r="G1131" s="254">
        <f t="shared" si="83"/>
        <v>2400000</v>
      </c>
      <c r="H1131" s="275"/>
      <c r="I1131" s="179"/>
      <c r="J1131" s="254"/>
      <c r="K1131" s="254">
        <f t="shared" si="84"/>
        <v>0</v>
      </c>
      <c r="L1131" s="275">
        <f>L1123</f>
        <v>24</v>
      </c>
      <c r="M1131" s="179" t="s">
        <v>40</v>
      </c>
      <c r="N1131" s="254">
        <v>100000</v>
      </c>
      <c r="O1131" s="254">
        <f t="shared" si="85"/>
        <v>2400000</v>
      </c>
      <c r="P1131" s="251">
        <f t="shared" si="82"/>
        <v>-2400000</v>
      </c>
    </row>
    <row r="1132" spans="2:16" ht="15.9" x14ac:dyDescent="0.4">
      <c r="B1132" s="208" t="s">
        <v>27</v>
      </c>
      <c r="C1132" s="180" t="s">
        <v>299</v>
      </c>
      <c r="D1132" s="275">
        <f>D1123/24</f>
        <v>1</v>
      </c>
      <c r="E1132" s="179" t="s">
        <v>51</v>
      </c>
      <c r="F1132" s="254">
        <v>600000</v>
      </c>
      <c r="G1132" s="254">
        <f t="shared" si="83"/>
        <v>600000</v>
      </c>
      <c r="H1132" s="275"/>
      <c r="I1132" s="179"/>
      <c r="J1132" s="254"/>
      <c r="K1132" s="254">
        <f t="shared" si="84"/>
        <v>0</v>
      </c>
      <c r="L1132" s="275">
        <f>L1123/24</f>
        <v>1</v>
      </c>
      <c r="M1132" s="179" t="s">
        <v>51</v>
      </c>
      <c r="N1132" s="254">
        <v>600000</v>
      </c>
      <c r="O1132" s="254">
        <f t="shared" si="85"/>
        <v>600000</v>
      </c>
      <c r="P1132" s="251">
        <f t="shared" si="82"/>
        <v>-600000</v>
      </c>
    </row>
    <row r="1133" spans="2:16" ht="15.9" x14ac:dyDescent="0.4">
      <c r="B1133" s="208" t="s">
        <v>27</v>
      </c>
      <c r="C1133" s="180" t="s">
        <v>297</v>
      </c>
      <c r="D1133" s="178">
        <v>168</v>
      </c>
      <c r="E1133" s="179" t="s">
        <v>40</v>
      </c>
      <c r="F1133" s="254">
        <v>60000</v>
      </c>
      <c r="G1133" s="254">
        <f t="shared" si="83"/>
        <v>10080000</v>
      </c>
      <c r="H1133" s="178"/>
      <c r="I1133" s="179"/>
      <c r="J1133" s="254"/>
      <c r="K1133" s="254">
        <f t="shared" si="84"/>
        <v>0</v>
      </c>
      <c r="L1133" s="178">
        <v>168</v>
      </c>
      <c r="M1133" s="179" t="s">
        <v>40</v>
      </c>
      <c r="N1133" s="254">
        <v>60000</v>
      </c>
      <c r="O1133" s="254">
        <f t="shared" si="85"/>
        <v>10080000</v>
      </c>
      <c r="P1133" s="251">
        <f t="shared" si="82"/>
        <v>-10080000</v>
      </c>
    </row>
    <row r="1134" spans="2:16" ht="15.9" x14ac:dyDescent="0.4">
      <c r="B1134" s="208" t="s">
        <v>27</v>
      </c>
      <c r="C1134" s="180" t="s">
        <v>298</v>
      </c>
      <c r="D1134" s="178">
        <v>1</v>
      </c>
      <c r="E1134" s="179" t="s">
        <v>38</v>
      </c>
      <c r="F1134" s="254">
        <v>15240000</v>
      </c>
      <c r="G1134" s="254">
        <f t="shared" si="83"/>
        <v>15240000</v>
      </c>
      <c r="H1134" s="178"/>
      <c r="I1134" s="179"/>
      <c r="J1134" s="254"/>
      <c r="K1134" s="254">
        <f t="shared" si="84"/>
        <v>0</v>
      </c>
      <c r="L1134" s="178">
        <v>1</v>
      </c>
      <c r="M1134" s="179" t="s">
        <v>38</v>
      </c>
      <c r="N1134" s="254">
        <v>15240000</v>
      </c>
      <c r="O1134" s="254">
        <f t="shared" si="85"/>
        <v>15240000</v>
      </c>
      <c r="P1134" s="251">
        <f t="shared" si="82"/>
        <v>-15240000</v>
      </c>
    </row>
    <row r="1135" spans="2:16" ht="15.9" x14ac:dyDescent="0.4">
      <c r="B1135" s="208"/>
      <c r="C1135" s="180" t="s">
        <v>348</v>
      </c>
      <c r="D1135" s="275">
        <f>D1123</f>
        <v>24</v>
      </c>
      <c r="E1135" s="179" t="s">
        <v>40</v>
      </c>
      <c r="F1135" s="254">
        <v>100000</v>
      </c>
      <c r="G1135" s="254">
        <f t="shared" si="83"/>
        <v>2400000</v>
      </c>
      <c r="H1135" s="275"/>
      <c r="I1135" s="179"/>
      <c r="J1135" s="254"/>
      <c r="K1135" s="254">
        <f t="shared" si="84"/>
        <v>0</v>
      </c>
      <c r="L1135" s="275">
        <f>L1123</f>
        <v>24</v>
      </c>
      <c r="M1135" s="179" t="s">
        <v>40</v>
      </c>
      <c r="N1135" s="254">
        <v>100000</v>
      </c>
      <c r="O1135" s="254">
        <f t="shared" si="85"/>
        <v>2400000</v>
      </c>
      <c r="P1135" s="251">
        <f t="shared" si="82"/>
        <v>-2400000</v>
      </c>
    </row>
    <row r="1136" spans="2:16" ht="15.9" x14ac:dyDescent="0.4">
      <c r="B1136" s="208"/>
      <c r="C1136" s="180" t="s">
        <v>294</v>
      </c>
      <c r="D1136" s="275">
        <f>D1123/24</f>
        <v>1</v>
      </c>
      <c r="E1136" s="179" t="s">
        <v>51</v>
      </c>
      <c r="F1136" s="254">
        <v>500000</v>
      </c>
      <c r="G1136" s="254">
        <f t="shared" si="83"/>
        <v>500000</v>
      </c>
      <c r="H1136" s="275"/>
      <c r="I1136" s="179"/>
      <c r="J1136" s="254"/>
      <c r="K1136" s="254">
        <f t="shared" si="84"/>
        <v>0</v>
      </c>
      <c r="L1136" s="275">
        <f>L1123/24</f>
        <v>1</v>
      </c>
      <c r="M1136" s="179" t="s">
        <v>51</v>
      </c>
      <c r="N1136" s="254">
        <v>500000</v>
      </c>
      <c r="O1136" s="254">
        <f t="shared" si="85"/>
        <v>500000</v>
      </c>
      <c r="P1136" s="251">
        <f t="shared" si="82"/>
        <v>-500000</v>
      </c>
    </row>
    <row r="1137" spans="2:16" ht="15.9" hidden="1" x14ac:dyDescent="0.4">
      <c r="B1137" s="272"/>
      <c r="C1137" s="266"/>
      <c r="D1137" s="280"/>
      <c r="E1137" s="274"/>
      <c r="F1137" s="261"/>
      <c r="G1137" s="261"/>
      <c r="H1137" s="280"/>
      <c r="I1137" s="274"/>
      <c r="J1137" s="261"/>
      <c r="K1137" s="261"/>
      <c r="L1137" s="280"/>
      <c r="M1137" s="274"/>
      <c r="N1137" s="261"/>
      <c r="O1137" s="261"/>
      <c r="P1137" s="251">
        <f t="shared" si="82"/>
        <v>0</v>
      </c>
    </row>
    <row r="1138" spans="2:16" s="5" customFormat="1" ht="15.9" hidden="1" x14ac:dyDescent="0.4">
      <c r="B1138" s="262">
        <v>601</v>
      </c>
      <c r="C1138" s="266" t="s">
        <v>202</v>
      </c>
      <c r="D1138" s="261">
        <f>D1139+D1152+D1160+D1172+D1185+D1193+D1204+D1212+D1216+D1222+D1225+D1228+D1231+D1234+D1237+D1244+D1253+D1271</f>
        <v>18</v>
      </c>
      <c r="E1138" s="267" t="s">
        <v>422</v>
      </c>
      <c r="F1138" s="261"/>
      <c r="G1138" s="261">
        <f>G1139+G1152+G1160+G1172+G1185+G1193+G1204+G1212+G1216+G1222+G1225+G1228+G1231+G1234+G1237+G1244+G1253+G1271</f>
        <v>39020587000</v>
      </c>
      <c r="H1138" s="261">
        <f>H1139+H1152+H1160+H1172+H1185+H1193+H1204+H1212+H1216+H1222+H1225+H1228+H1231+H1234+H1237+H1244+H1253+H1271</f>
        <v>18</v>
      </c>
      <c r="I1138" s="267" t="s">
        <v>422</v>
      </c>
      <c r="J1138" s="261"/>
      <c r="K1138" s="261">
        <f>K1139+K1152+K1160+K1172+K1185+K1193+K1204+K1212+K1216+K1222+K1225+K1228+K1231+K1234+K1237+K1244+K1253+K1271</f>
        <v>39020587000</v>
      </c>
      <c r="L1138" s="261">
        <f>L1139+L1152+L1160+L1172+L1185+L1193+L1204+L1212+L1216+L1222+L1225+L1228+L1231+L1234+L1237+L1244+L1253+L1271</f>
        <v>18</v>
      </c>
      <c r="M1138" s="267" t="s">
        <v>422</v>
      </c>
      <c r="N1138" s="261"/>
      <c r="O1138" s="261">
        <f>O1139+O1152+O1160+O1172+O1185+O1193+O1204+O1212+O1216+O1222+O1225+O1228+O1231+O1234+O1237+O1244+O1253+O1271</f>
        <v>39020587000</v>
      </c>
      <c r="P1138" s="251">
        <f t="shared" si="82"/>
        <v>0</v>
      </c>
    </row>
    <row r="1139" spans="2:16" ht="15.9" hidden="1" x14ac:dyDescent="0.4">
      <c r="B1139" s="208" t="s">
        <v>34</v>
      </c>
      <c r="C1139" s="180" t="s">
        <v>423</v>
      </c>
      <c r="D1139" s="269">
        <v>1</v>
      </c>
      <c r="E1139" s="270" t="s">
        <v>130</v>
      </c>
      <c r="F1139" s="254">
        <v>0</v>
      </c>
      <c r="G1139" s="254">
        <f>G1140+G1147</f>
        <v>81140000</v>
      </c>
      <c r="H1139" s="269">
        <v>1</v>
      </c>
      <c r="I1139" s="270" t="s">
        <v>130</v>
      </c>
      <c r="J1139" s="254">
        <v>0</v>
      </c>
      <c r="K1139" s="254">
        <f>K1140+K1147</f>
        <v>81140000</v>
      </c>
      <c r="L1139" s="269">
        <v>1</v>
      </c>
      <c r="M1139" s="270" t="s">
        <v>130</v>
      </c>
      <c r="N1139" s="254">
        <v>0</v>
      </c>
      <c r="O1139" s="254">
        <f>O1140+O1147</f>
        <v>81140000</v>
      </c>
      <c r="P1139" s="251">
        <f t="shared" si="82"/>
        <v>0</v>
      </c>
    </row>
    <row r="1140" spans="2:16" ht="15.9" hidden="1" x14ac:dyDescent="0.4">
      <c r="B1140" s="208">
        <v>525112</v>
      </c>
      <c r="C1140" s="180" t="s">
        <v>97</v>
      </c>
      <c r="D1140" s="178">
        <v>0</v>
      </c>
      <c r="E1140" s="179" t="s">
        <v>27</v>
      </c>
      <c r="F1140" s="180">
        <v>0</v>
      </c>
      <c r="G1140" s="254">
        <f>SUM(G1141:G1146)</f>
        <v>75000000</v>
      </c>
      <c r="H1140" s="178">
        <v>0</v>
      </c>
      <c r="I1140" s="179" t="s">
        <v>27</v>
      </c>
      <c r="J1140" s="180">
        <v>0</v>
      </c>
      <c r="K1140" s="254">
        <f>SUM(K1141:K1146)</f>
        <v>75000000</v>
      </c>
      <c r="L1140" s="178">
        <v>0</v>
      </c>
      <c r="M1140" s="179" t="s">
        <v>27</v>
      </c>
      <c r="N1140" s="180">
        <v>0</v>
      </c>
      <c r="O1140" s="254">
        <f>SUM(O1141:O1146)</f>
        <v>75000000</v>
      </c>
      <c r="P1140" s="251">
        <f t="shared" si="82"/>
        <v>0</v>
      </c>
    </row>
    <row r="1141" spans="2:16" ht="15.9" hidden="1" x14ac:dyDescent="0.4">
      <c r="B1141" s="208" t="s">
        <v>27</v>
      </c>
      <c r="C1141" s="180" t="s">
        <v>424</v>
      </c>
      <c r="D1141" s="178">
        <v>2</v>
      </c>
      <c r="E1141" s="179" t="s">
        <v>51</v>
      </c>
      <c r="F1141" s="254">
        <v>1000000</v>
      </c>
      <c r="G1141" s="254">
        <f t="shared" ref="G1141:G1146" si="86">ROUNDDOWN(D1141*F1141,-3)</f>
        <v>2000000</v>
      </c>
      <c r="H1141" s="178">
        <v>2</v>
      </c>
      <c r="I1141" s="179" t="s">
        <v>51</v>
      </c>
      <c r="J1141" s="254">
        <v>1000000</v>
      </c>
      <c r="K1141" s="254">
        <f t="shared" ref="K1141:K1146" si="87">ROUNDDOWN(H1141*J1141,-3)</f>
        <v>2000000</v>
      </c>
      <c r="L1141" s="178">
        <v>2</v>
      </c>
      <c r="M1141" s="179" t="s">
        <v>51</v>
      </c>
      <c r="N1141" s="254">
        <v>1000000</v>
      </c>
      <c r="O1141" s="254">
        <f t="shared" ref="O1141:O1146" si="88">ROUNDDOWN(L1141*N1141,-3)</f>
        <v>2000000</v>
      </c>
      <c r="P1141" s="251">
        <f t="shared" si="82"/>
        <v>0</v>
      </c>
    </row>
    <row r="1142" spans="2:16" ht="15.9" hidden="1" x14ac:dyDescent="0.4">
      <c r="B1142" s="208" t="s">
        <v>27</v>
      </c>
      <c r="C1142" s="180" t="s">
        <v>425</v>
      </c>
      <c r="D1142" s="178">
        <v>2</v>
      </c>
      <c r="E1142" s="179" t="s">
        <v>51</v>
      </c>
      <c r="F1142" s="254">
        <v>1300000</v>
      </c>
      <c r="G1142" s="254">
        <f t="shared" si="86"/>
        <v>2600000</v>
      </c>
      <c r="H1142" s="178">
        <v>2</v>
      </c>
      <c r="I1142" s="179" t="s">
        <v>51</v>
      </c>
      <c r="J1142" s="254">
        <v>1300000</v>
      </c>
      <c r="K1142" s="254">
        <f t="shared" si="87"/>
        <v>2600000</v>
      </c>
      <c r="L1142" s="178">
        <v>2</v>
      </c>
      <c r="M1142" s="179" t="s">
        <v>51</v>
      </c>
      <c r="N1142" s="254">
        <v>1300000</v>
      </c>
      <c r="O1142" s="254">
        <f t="shared" si="88"/>
        <v>2600000</v>
      </c>
      <c r="P1142" s="251">
        <f t="shared" si="82"/>
        <v>0</v>
      </c>
    </row>
    <row r="1143" spans="2:16" ht="15.9" hidden="1" x14ac:dyDescent="0.4">
      <c r="B1143" s="208"/>
      <c r="C1143" s="180" t="s">
        <v>426</v>
      </c>
      <c r="D1143" s="178">
        <f>(3550/5)*2</f>
        <v>1420</v>
      </c>
      <c r="E1143" s="179" t="s">
        <v>40</v>
      </c>
      <c r="F1143" s="254">
        <v>10000</v>
      </c>
      <c r="G1143" s="254">
        <f t="shared" si="86"/>
        <v>14200000</v>
      </c>
      <c r="H1143" s="178">
        <f>(3550/5)*2</f>
        <v>1420</v>
      </c>
      <c r="I1143" s="179" t="s">
        <v>40</v>
      </c>
      <c r="J1143" s="254">
        <v>10000</v>
      </c>
      <c r="K1143" s="254">
        <f t="shared" si="87"/>
        <v>14200000</v>
      </c>
      <c r="L1143" s="178">
        <f>(3550/5)*2</f>
        <v>1420</v>
      </c>
      <c r="M1143" s="179" t="s">
        <v>40</v>
      </c>
      <c r="N1143" s="254">
        <v>10000</v>
      </c>
      <c r="O1143" s="254">
        <f t="shared" si="88"/>
        <v>14200000</v>
      </c>
      <c r="P1143" s="251">
        <f t="shared" si="82"/>
        <v>0</v>
      </c>
    </row>
    <row r="1144" spans="2:16" ht="15.9" hidden="1" x14ac:dyDescent="0.4">
      <c r="B1144" s="208"/>
      <c r="C1144" s="180" t="s">
        <v>427</v>
      </c>
      <c r="D1144" s="178">
        <f>(2260/5)*2</f>
        <v>904</v>
      </c>
      <c r="E1144" s="179" t="s">
        <v>40</v>
      </c>
      <c r="F1144" s="254">
        <v>50000</v>
      </c>
      <c r="G1144" s="254">
        <f t="shared" si="86"/>
        <v>45200000</v>
      </c>
      <c r="H1144" s="178">
        <f>(2260/5)*2</f>
        <v>904</v>
      </c>
      <c r="I1144" s="179" t="s">
        <v>40</v>
      </c>
      <c r="J1144" s="254">
        <v>50000</v>
      </c>
      <c r="K1144" s="254">
        <f t="shared" si="87"/>
        <v>45200000</v>
      </c>
      <c r="L1144" s="178">
        <f>(2260/5)*2</f>
        <v>904</v>
      </c>
      <c r="M1144" s="179" t="s">
        <v>40</v>
      </c>
      <c r="N1144" s="254">
        <v>50000</v>
      </c>
      <c r="O1144" s="254">
        <f t="shared" si="88"/>
        <v>45200000</v>
      </c>
      <c r="P1144" s="251">
        <f t="shared" si="82"/>
        <v>0</v>
      </c>
    </row>
    <row r="1145" spans="2:16" ht="15.9" hidden="1" x14ac:dyDescent="0.4">
      <c r="B1145" s="208"/>
      <c r="C1145" s="180" t="s">
        <v>428</v>
      </c>
      <c r="D1145" s="178">
        <v>2</v>
      </c>
      <c r="E1145" s="179" t="s">
        <v>51</v>
      </c>
      <c r="F1145" s="254">
        <v>500000</v>
      </c>
      <c r="G1145" s="254">
        <f t="shared" si="86"/>
        <v>1000000</v>
      </c>
      <c r="H1145" s="178">
        <v>2</v>
      </c>
      <c r="I1145" s="179" t="s">
        <v>51</v>
      </c>
      <c r="J1145" s="254">
        <v>500000</v>
      </c>
      <c r="K1145" s="254">
        <f t="shared" si="87"/>
        <v>1000000</v>
      </c>
      <c r="L1145" s="178">
        <v>2</v>
      </c>
      <c r="M1145" s="179" t="s">
        <v>51</v>
      </c>
      <c r="N1145" s="254">
        <v>500000</v>
      </c>
      <c r="O1145" s="254">
        <f t="shared" si="88"/>
        <v>1000000</v>
      </c>
      <c r="P1145" s="251">
        <f t="shared" si="82"/>
        <v>0</v>
      </c>
    </row>
    <row r="1146" spans="2:16" ht="15.9" hidden="1" x14ac:dyDescent="0.4">
      <c r="B1146" s="208"/>
      <c r="C1146" s="180" t="s">
        <v>429</v>
      </c>
      <c r="D1146" s="178">
        <v>1</v>
      </c>
      <c r="E1146" s="179" t="s">
        <v>38</v>
      </c>
      <c r="F1146" s="254">
        <v>10000000</v>
      </c>
      <c r="G1146" s="254">
        <f t="shared" si="86"/>
        <v>10000000</v>
      </c>
      <c r="H1146" s="178">
        <v>1</v>
      </c>
      <c r="I1146" s="179" t="s">
        <v>38</v>
      </c>
      <c r="J1146" s="254">
        <v>10000000</v>
      </c>
      <c r="K1146" s="254">
        <f t="shared" si="87"/>
        <v>10000000</v>
      </c>
      <c r="L1146" s="178">
        <v>1</v>
      </c>
      <c r="M1146" s="179" t="s">
        <v>38</v>
      </c>
      <c r="N1146" s="254">
        <v>10000000</v>
      </c>
      <c r="O1146" s="254">
        <f t="shared" si="88"/>
        <v>10000000</v>
      </c>
      <c r="P1146" s="251">
        <f t="shared" si="82"/>
        <v>0</v>
      </c>
    </row>
    <row r="1147" spans="2:16" ht="15.9" hidden="1" x14ac:dyDescent="0.4">
      <c r="B1147" s="208">
        <v>525111</v>
      </c>
      <c r="C1147" s="180" t="s">
        <v>174</v>
      </c>
      <c r="D1147" s="178"/>
      <c r="E1147" s="179"/>
      <c r="F1147" s="254"/>
      <c r="G1147" s="254">
        <f>SUM(G1148:G1151)</f>
        <v>6140000</v>
      </c>
      <c r="H1147" s="178"/>
      <c r="I1147" s="179"/>
      <c r="J1147" s="254"/>
      <c r="K1147" s="254">
        <f>SUM(K1148:K1151)</f>
        <v>6140000</v>
      </c>
      <c r="L1147" s="178"/>
      <c r="M1147" s="179"/>
      <c r="N1147" s="254"/>
      <c r="O1147" s="254">
        <f>SUM(O1148:O1151)</f>
        <v>6140000</v>
      </c>
      <c r="P1147" s="251">
        <f t="shared" si="82"/>
        <v>0</v>
      </c>
    </row>
    <row r="1148" spans="2:16" ht="15.9" hidden="1" x14ac:dyDescent="0.4">
      <c r="B1148" s="208"/>
      <c r="C1148" s="180" t="s">
        <v>430</v>
      </c>
      <c r="D1148" s="178">
        <v>36</v>
      </c>
      <c r="E1148" s="179" t="s">
        <v>431</v>
      </c>
      <c r="F1148" s="254">
        <v>100000</v>
      </c>
      <c r="G1148" s="254">
        <f>ROUNDDOWN(D1148*F1148,-3)</f>
        <v>3600000</v>
      </c>
      <c r="H1148" s="178">
        <v>36</v>
      </c>
      <c r="I1148" s="179" t="s">
        <v>431</v>
      </c>
      <c r="J1148" s="254">
        <v>100000</v>
      </c>
      <c r="K1148" s="254">
        <f>ROUNDDOWN(H1148*J1148,-3)</f>
        <v>3600000</v>
      </c>
      <c r="L1148" s="178">
        <v>36</v>
      </c>
      <c r="M1148" s="179" t="s">
        <v>431</v>
      </c>
      <c r="N1148" s="254">
        <v>100000</v>
      </c>
      <c r="O1148" s="254">
        <f>ROUNDDOWN(L1148*N1148,-3)</f>
        <v>3600000</v>
      </c>
      <c r="P1148" s="251">
        <f t="shared" si="82"/>
        <v>0</v>
      </c>
    </row>
    <row r="1149" spans="2:16" ht="15.9" hidden="1" x14ac:dyDescent="0.4">
      <c r="B1149" s="208"/>
      <c r="C1149" s="180" t="s">
        <v>432</v>
      </c>
      <c r="D1149" s="178">
        <v>10</v>
      </c>
      <c r="E1149" s="179" t="s">
        <v>40</v>
      </c>
      <c r="F1149" s="254">
        <v>200000</v>
      </c>
      <c r="G1149" s="254">
        <f>ROUNDDOWN(D1149*F1149,-3)</f>
        <v>2000000</v>
      </c>
      <c r="H1149" s="178">
        <v>10</v>
      </c>
      <c r="I1149" s="179" t="s">
        <v>40</v>
      </c>
      <c r="J1149" s="254">
        <v>200000</v>
      </c>
      <c r="K1149" s="254">
        <f>ROUNDDOWN(H1149*J1149,-3)</f>
        <v>2000000</v>
      </c>
      <c r="L1149" s="178">
        <v>10</v>
      </c>
      <c r="M1149" s="179" t="s">
        <v>40</v>
      </c>
      <c r="N1149" s="254">
        <v>200000</v>
      </c>
      <c r="O1149" s="254">
        <f>ROUNDDOWN(L1149*N1149,-3)</f>
        <v>2000000</v>
      </c>
      <c r="P1149" s="251">
        <f t="shared" si="82"/>
        <v>0</v>
      </c>
    </row>
    <row r="1150" spans="2:16" ht="15.9" hidden="1" x14ac:dyDescent="0.4">
      <c r="B1150" s="208"/>
      <c r="C1150" s="180" t="s">
        <v>433</v>
      </c>
      <c r="D1150" s="178">
        <v>2</v>
      </c>
      <c r="E1150" s="179" t="s">
        <v>40</v>
      </c>
      <c r="F1150" s="254">
        <v>200000</v>
      </c>
      <c r="G1150" s="254">
        <f>ROUNDDOWN(D1150*F1150,-3)</f>
        <v>400000</v>
      </c>
      <c r="H1150" s="178">
        <v>2</v>
      </c>
      <c r="I1150" s="179" t="s">
        <v>40</v>
      </c>
      <c r="J1150" s="254">
        <v>200000</v>
      </c>
      <c r="K1150" s="254">
        <f>ROUNDDOWN(H1150*J1150,-3)</f>
        <v>400000</v>
      </c>
      <c r="L1150" s="178">
        <v>2</v>
      </c>
      <c r="M1150" s="179" t="s">
        <v>40</v>
      </c>
      <c r="N1150" s="254">
        <v>200000</v>
      </c>
      <c r="O1150" s="254">
        <f>ROUNDDOWN(L1150*N1150,-3)</f>
        <v>400000</v>
      </c>
      <c r="P1150" s="251">
        <f t="shared" si="82"/>
        <v>0</v>
      </c>
    </row>
    <row r="1151" spans="2:16" ht="15.9" hidden="1" x14ac:dyDescent="0.4">
      <c r="B1151" s="208"/>
      <c r="C1151" s="180" t="s">
        <v>434</v>
      </c>
      <c r="D1151" s="178">
        <v>2</v>
      </c>
      <c r="E1151" s="179" t="s">
        <v>40</v>
      </c>
      <c r="F1151" s="254">
        <v>70000</v>
      </c>
      <c r="G1151" s="254">
        <f>ROUNDDOWN(D1151*F1151,-3)</f>
        <v>140000</v>
      </c>
      <c r="H1151" s="178">
        <v>2</v>
      </c>
      <c r="I1151" s="179" t="s">
        <v>40</v>
      </c>
      <c r="J1151" s="254">
        <v>70000</v>
      </c>
      <c r="K1151" s="254">
        <f>ROUNDDOWN(H1151*J1151,-3)</f>
        <v>140000</v>
      </c>
      <c r="L1151" s="178">
        <v>2</v>
      </c>
      <c r="M1151" s="179" t="s">
        <v>40</v>
      </c>
      <c r="N1151" s="254">
        <v>70000</v>
      </c>
      <c r="O1151" s="254">
        <f>ROUNDDOWN(L1151*N1151,-3)</f>
        <v>140000</v>
      </c>
      <c r="P1151" s="251">
        <f t="shared" si="82"/>
        <v>0</v>
      </c>
    </row>
    <row r="1152" spans="2:16" ht="15.9" hidden="1" x14ac:dyDescent="0.4">
      <c r="B1152" s="208" t="s">
        <v>52</v>
      </c>
      <c r="C1152" s="180" t="s">
        <v>435</v>
      </c>
      <c r="D1152" s="269">
        <v>1</v>
      </c>
      <c r="E1152" s="270" t="s">
        <v>130</v>
      </c>
      <c r="F1152" s="254"/>
      <c r="G1152" s="254">
        <f>G1153+G1156</f>
        <v>239190000</v>
      </c>
      <c r="H1152" s="269">
        <v>1</v>
      </c>
      <c r="I1152" s="270" t="s">
        <v>130</v>
      </c>
      <c r="J1152" s="254"/>
      <c r="K1152" s="254">
        <f>K1153+K1156</f>
        <v>239190000</v>
      </c>
      <c r="L1152" s="269">
        <v>1</v>
      </c>
      <c r="M1152" s="270" t="s">
        <v>130</v>
      </c>
      <c r="N1152" s="254"/>
      <c r="O1152" s="254">
        <f>O1153+O1156</f>
        <v>239190000</v>
      </c>
      <c r="P1152" s="251">
        <f t="shared" si="82"/>
        <v>0</v>
      </c>
    </row>
    <row r="1153" spans="2:16" ht="15.9" hidden="1" x14ac:dyDescent="0.4">
      <c r="B1153" s="208">
        <v>525112</v>
      </c>
      <c r="C1153" s="180" t="s">
        <v>97</v>
      </c>
      <c r="D1153" s="178"/>
      <c r="E1153" s="179" t="s">
        <v>27</v>
      </c>
      <c r="F1153" s="180"/>
      <c r="G1153" s="254">
        <f>SUM(G1154:G1155)</f>
        <v>39000000</v>
      </c>
      <c r="H1153" s="178"/>
      <c r="I1153" s="179" t="s">
        <v>27</v>
      </c>
      <c r="J1153" s="180"/>
      <c r="K1153" s="254">
        <f>SUM(K1154:K1155)</f>
        <v>39000000</v>
      </c>
      <c r="L1153" s="178"/>
      <c r="M1153" s="179" t="s">
        <v>27</v>
      </c>
      <c r="N1153" s="180"/>
      <c r="O1153" s="254">
        <f>SUM(O1154:O1155)</f>
        <v>39000000</v>
      </c>
      <c r="P1153" s="251">
        <f t="shared" si="82"/>
        <v>0</v>
      </c>
    </row>
    <row r="1154" spans="2:16" ht="15.9" hidden="1" x14ac:dyDescent="0.4">
      <c r="B1154" s="208" t="s">
        <v>27</v>
      </c>
      <c r="C1154" s="180" t="s">
        <v>436</v>
      </c>
      <c r="D1154" s="178">
        <v>30</v>
      </c>
      <c r="E1154" s="179" t="s">
        <v>437</v>
      </c>
      <c r="F1154" s="254">
        <v>500000</v>
      </c>
      <c r="G1154" s="254">
        <f>ROUNDDOWN(D1154*F1154,-3)</f>
        <v>15000000</v>
      </c>
      <c r="H1154" s="178">
        <v>30</v>
      </c>
      <c r="I1154" s="179" t="s">
        <v>437</v>
      </c>
      <c r="J1154" s="254">
        <v>500000</v>
      </c>
      <c r="K1154" s="254">
        <f>ROUNDDOWN(H1154*J1154,-3)</f>
        <v>15000000</v>
      </c>
      <c r="L1154" s="178">
        <v>30</v>
      </c>
      <c r="M1154" s="179" t="s">
        <v>437</v>
      </c>
      <c r="N1154" s="254">
        <v>500000</v>
      </c>
      <c r="O1154" s="254">
        <f>ROUNDDOWN(L1154*N1154,-3)</f>
        <v>15000000</v>
      </c>
      <c r="P1154" s="251">
        <f t="shared" si="82"/>
        <v>0</v>
      </c>
    </row>
    <row r="1155" spans="2:16" ht="15.9" hidden="1" x14ac:dyDescent="0.4">
      <c r="B1155" s="208"/>
      <c r="C1155" s="180" t="s">
        <v>438</v>
      </c>
      <c r="D1155" s="178">
        <v>30</v>
      </c>
      <c r="E1155" s="179" t="s">
        <v>437</v>
      </c>
      <c r="F1155" s="254">
        <v>800000</v>
      </c>
      <c r="G1155" s="254">
        <f>ROUNDDOWN(D1155*F1155,-3)</f>
        <v>24000000</v>
      </c>
      <c r="H1155" s="178">
        <v>30</v>
      </c>
      <c r="I1155" s="179" t="s">
        <v>437</v>
      </c>
      <c r="J1155" s="254">
        <v>800000</v>
      </c>
      <c r="K1155" s="254">
        <f>ROUNDDOWN(H1155*J1155,-3)</f>
        <v>24000000</v>
      </c>
      <c r="L1155" s="178">
        <v>30</v>
      </c>
      <c r="M1155" s="179" t="s">
        <v>437</v>
      </c>
      <c r="N1155" s="254">
        <v>800000</v>
      </c>
      <c r="O1155" s="254">
        <f>ROUNDDOWN(L1155*N1155,-3)</f>
        <v>24000000</v>
      </c>
      <c r="P1155" s="251">
        <f t="shared" si="82"/>
        <v>0</v>
      </c>
    </row>
    <row r="1156" spans="2:16" ht="15.9" hidden="1" x14ac:dyDescent="0.4">
      <c r="B1156" s="208">
        <v>525115</v>
      </c>
      <c r="C1156" s="180" t="s">
        <v>90</v>
      </c>
      <c r="D1156" s="178"/>
      <c r="E1156" s="179" t="s">
        <v>27</v>
      </c>
      <c r="F1156" s="180"/>
      <c r="G1156" s="254">
        <f>SUM(G1157:G1159)</f>
        <v>200190000</v>
      </c>
      <c r="H1156" s="178"/>
      <c r="I1156" s="179" t="s">
        <v>27</v>
      </c>
      <c r="J1156" s="180"/>
      <c r="K1156" s="254">
        <f>SUM(K1157:K1159)</f>
        <v>200190000</v>
      </c>
      <c r="L1156" s="178"/>
      <c r="M1156" s="179" t="s">
        <v>27</v>
      </c>
      <c r="N1156" s="180"/>
      <c r="O1156" s="254">
        <f>SUM(O1157:O1159)</f>
        <v>200190000</v>
      </c>
      <c r="P1156" s="251">
        <f t="shared" si="82"/>
        <v>0</v>
      </c>
    </row>
    <row r="1157" spans="2:16" ht="15.9" hidden="1" x14ac:dyDescent="0.4">
      <c r="B1157" s="208"/>
      <c r="C1157" s="180" t="s">
        <v>439</v>
      </c>
      <c r="D1157" s="178">
        <v>30</v>
      </c>
      <c r="E1157" s="179" t="s">
        <v>40</v>
      </c>
      <c r="F1157" s="254">
        <v>3829000</v>
      </c>
      <c r="G1157" s="254">
        <f>ROUNDDOWN(D1157*F1157,-3)</f>
        <v>114870000</v>
      </c>
      <c r="H1157" s="178">
        <v>30</v>
      </c>
      <c r="I1157" s="179" t="s">
        <v>40</v>
      </c>
      <c r="J1157" s="254">
        <v>3829000</v>
      </c>
      <c r="K1157" s="254">
        <f>ROUNDDOWN(H1157*J1157,-3)</f>
        <v>114870000</v>
      </c>
      <c r="L1157" s="178">
        <v>30</v>
      </c>
      <c r="M1157" s="179" t="s">
        <v>40</v>
      </c>
      <c r="N1157" s="254">
        <v>3829000</v>
      </c>
      <c r="O1157" s="254">
        <f>ROUNDDOWN(L1157*N1157,-3)</f>
        <v>114870000</v>
      </c>
      <c r="P1157" s="251">
        <f t="shared" si="82"/>
        <v>0</v>
      </c>
    </row>
    <row r="1158" spans="2:16" ht="15.9" hidden="1" x14ac:dyDescent="0.4">
      <c r="B1158" s="208"/>
      <c r="C1158" s="180" t="s">
        <v>440</v>
      </c>
      <c r="D1158" s="178">
        <v>60</v>
      </c>
      <c r="E1158" s="179" t="s">
        <v>57</v>
      </c>
      <c r="F1158" s="254">
        <v>1197000</v>
      </c>
      <c r="G1158" s="254">
        <f>ROUNDDOWN(D1158*F1158,-3)</f>
        <v>71820000</v>
      </c>
      <c r="H1158" s="178">
        <v>60</v>
      </c>
      <c r="I1158" s="179" t="s">
        <v>57</v>
      </c>
      <c r="J1158" s="254">
        <v>1197000</v>
      </c>
      <c r="K1158" s="254">
        <f>ROUNDDOWN(H1158*J1158,-3)</f>
        <v>71820000</v>
      </c>
      <c r="L1158" s="178">
        <v>60</v>
      </c>
      <c r="M1158" s="179" t="s">
        <v>57</v>
      </c>
      <c r="N1158" s="254">
        <v>1197000</v>
      </c>
      <c r="O1158" s="254">
        <f>ROUNDDOWN(L1158*N1158,-3)</f>
        <v>71820000</v>
      </c>
      <c r="P1158" s="251">
        <f t="shared" si="82"/>
        <v>0</v>
      </c>
    </row>
    <row r="1159" spans="2:16" ht="15.9" hidden="1" x14ac:dyDescent="0.4">
      <c r="B1159" s="208"/>
      <c r="C1159" s="180" t="s">
        <v>441</v>
      </c>
      <c r="D1159" s="178">
        <v>90</v>
      </c>
      <c r="E1159" s="179" t="s">
        <v>57</v>
      </c>
      <c r="F1159" s="254">
        <v>150000</v>
      </c>
      <c r="G1159" s="254">
        <f>ROUNDDOWN(D1159*F1159,-3)</f>
        <v>13500000</v>
      </c>
      <c r="H1159" s="178">
        <v>90</v>
      </c>
      <c r="I1159" s="179" t="s">
        <v>57</v>
      </c>
      <c r="J1159" s="254">
        <v>150000</v>
      </c>
      <c r="K1159" s="254">
        <f>ROUNDDOWN(H1159*J1159,-3)</f>
        <v>13500000</v>
      </c>
      <c r="L1159" s="178">
        <v>90</v>
      </c>
      <c r="M1159" s="179" t="s">
        <v>57</v>
      </c>
      <c r="N1159" s="254">
        <v>150000</v>
      </c>
      <c r="O1159" s="254">
        <f>ROUNDDOWN(L1159*N1159,-3)</f>
        <v>13500000</v>
      </c>
      <c r="P1159" s="251">
        <f t="shared" si="82"/>
        <v>0</v>
      </c>
    </row>
    <row r="1160" spans="2:16" ht="15.9" hidden="1" x14ac:dyDescent="0.4">
      <c r="B1160" s="208" t="s">
        <v>62</v>
      </c>
      <c r="C1160" s="180" t="s">
        <v>442</v>
      </c>
      <c r="D1160" s="269">
        <v>1</v>
      </c>
      <c r="E1160" s="270" t="s">
        <v>130</v>
      </c>
      <c r="F1160" s="254">
        <v>0</v>
      </c>
      <c r="G1160" s="254">
        <f>G1161+G1166+G1168</f>
        <v>63326000</v>
      </c>
      <c r="H1160" s="269">
        <v>1</v>
      </c>
      <c r="I1160" s="270" t="s">
        <v>130</v>
      </c>
      <c r="J1160" s="254">
        <v>0</v>
      </c>
      <c r="K1160" s="254">
        <f>K1161+K1166+K1168</f>
        <v>63326000</v>
      </c>
      <c r="L1160" s="269">
        <v>1</v>
      </c>
      <c r="M1160" s="270" t="s">
        <v>130</v>
      </c>
      <c r="N1160" s="254">
        <v>0</v>
      </c>
      <c r="O1160" s="254">
        <f>O1161+O1166+O1168</f>
        <v>63326000</v>
      </c>
      <c r="P1160" s="251">
        <f t="shared" si="82"/>
        <v>0</v>
      </c>
    </row>
    <row r="1161" spans="2:16" ht="15.9" hidden="1" x14ac:dyDescent="0.4">
      <c r="B1161" s="208">
        <v>525112</v>
      </c>
      <c r="C1161" s="180" t="s">
        <v>97</v>
      </c>
      <c r="D1161" s="178"/>
      <c r="E1161" s="179" t="s">
        <v>27</v>
      </c>
      <c r="F1161" s="180"/>
      <c r="G1161" s="254">
        <f>SUM(G1162:G1165)</f>
        <v>40980000</v>
      </c>
      <c r="H1161" s="178"/>
      <c r="I1161" s="179" t="s">
        <v>27</v>
      </c>
      <c r="J1161" s="180"/>
      <c r="K1161" s="254">
        <f>SUM(K1162:K1165)</f>
        <v>40980000</v>
      </c>
      <c r="L1161" s="178"/>
      <c r="M1161" s="179" t="s">
        <v>27</v>
      </c>
      <c r="N1161" s="180"/>
      <c r="O1161" s="254">
        <f>SUM(O1162:O1165)</f>
        <v>40980000</v>
      </c>
      <c r="P1161" s="251">
        <f t="shared" si="82"/>
        <v>0</v>
      </c>
    </row>
    <row r="1162" spans="2:16" ht="15.9" hidden="1" x14ac:dyDescent="0.4">
      <c r="B1162" s="208" t="s">
        <v>27</v>
      </c>
      <c r="C1162" s="180" t="s">
        <v>443</v>
      </c>
      <c r="D1162" s="178">
        <v>20</v>
      </c>
      <c r="E1162" s="179" t="s">
        <v>40</v>
      </c>
      <c r="F1162" s="254">
        <v>150000</v>
      </c>
      <c r="G1162" s="254">
        <f>ROUNDDOWN(D1162*F1162,-3)</f>
        <v>3000000</v>
      </c>
      <c r="H1162" s="178">
        <v>20</v>
      </c>
      <c r="I1162" s="179" t="s">
        <v>40</v>
      </c>
      <c r="J1162" s="254">
        <v>150000</v>
      </c>
      <c r="K1162" s="254">
        <f>ROUNDDOWN(H1162*J1162,-3)</f>
        <v>3000000</v>
      </c>
      <c r="L1162" s="178">
        <v>20</v>
      </c>
      <c r="M1162" s="179" t="s">
        <v>40</v>
      </c>
      <c r="N1162" s="254">
        <v>150000</v>
      </c>
      <c r="O1162" s="254">
        <f>ROUNDDOWN(L1162*N1162,-3)</f>
        <v>3000000</v>
      </c>
      <c r="P1162" s="251">
        <f t="shared" si="82"/>
        <v>0</v>
      </c>
    </row>
    <row r="1163" spans="2:16" ht="15.9" hidden="1" x14ac:dyDescent="0.4">
      <c r="B1163" s="208"/>
      <c r="C1163" s="180" t="s">
        <v>156</v>
      </c>
      <c r="D1163" s="178">
        <v>20</v>
      </c>
      <c r="E1163" s="179" t="s">
        <v>57</v>
      </c>
      <c r="F1163" s="254">
        <v>75000</v>
      </c>
      <c r="G1163" s="254">
        <f>ROUNDDOWN(D1163*F1163,-3)</f>
        <v>1500000</v>
      </c>
      <c r="H1163" s="178">
        <v>20</v>
      </c>
      <c r="I1163" s="179" t="s">
        <v>57</v>
      </c>
      <c r="J1163" s="254">
        <v>75000</v>
      </c>
      <c r="K1163" s="254">
        <f>ROUNDDOWN(H1163*J1163,-3)</f>
        <v>1500000</v>
      </c>
      <c r="L1163" s="178">
        <v>20</v>
      </c>
      <c r="M1163" s="179" t="s">
        <v>57</v>
      </c>
      <c r="N1163" s="254">
        <v>75000</v>
      </c>
      <c r="O1163" s="254">
        <f>ROUNDDOWN(L1163*N1163,-3)</f>
        <v>1500000</v>
      </c>
      <c r="P1163" s="251">
        <f t="shared" si="82"/>
        <v>0</v>
      </c>
    </row>
    <row r="1164" spans="2:16" ht="15.9" hidden="1" x14ac:dyDescent="0.4">
      <c r="B1164" s="208"/>
      <c r="C1164" s="180" t="s">
        <v>157</v>
      </c>
      <c r="D1164" s="178">
        <v>20</v>
      </c>
      <c r="E1164" s="179" t="s">
        <v>57</v>
      </c>
      <c r="F1164" s="254">
        <v>24000</v>
      </c>
      <c r="G1164" s="254">
        <f>ROUNDDOWN(D1164*F1164,-3)</f>
        <v>480000</v>
      </c>
      <c r="H1164" s="178">
        <v>20</v>
      </c>
      <c r="I1164" s="179" t="s">
        <v>57</v>
      </c>
      <c r="J1164" s="254">
        <v>24000</v>
      </c>
      <c r="K1164" s="254">
        <f>ROUNDDOWN(H1164*J1164,-3)</f>
        <v>480000</v>
      </c>
      <c r="L1164" s="178">
        <v>20</v>
      </c>
      <c r="M1164" s="179" t="s">
        <v>57</v>
      </c>
      <c r="N1164" s="254">
        <v>24000</v>
      </c>
      <c r="O1164" s="254">
        <f>ROUNDDOWN(L1164*N1164,-3)</f>
        <v>480000</v>
      </c>
      <c r="P1164" s="251">
        <f t="shared" si="82"/>
        <v>0</v>
      </c>
    </row>
    <row r="1165" spans="2:16" ht="15.9" hidden="1" x14ac:dyDescent="0.4">
      <c r="B1165" s="208"/>
      <c r="C1165" s="180" t="s">
        <v>444</v>
      </c>
      <c r="D1165" s="178">
        <v>36</v>
      </c>
      <c r="E1165" s="179" t="s">
        <v>445</v>
      </c>
      <c r="F1165" s="254">
        <v>1000000</v>
      </c>
      <c r="G1165" s="254">
        <f>ROUNDDOWN(D1165*F1165,-3)</f>
        <v>36000000</v>
      </c>
      <c r="H1165" s="178">
        <v>36</v>
      </c>
      <c r="I1165" s="179" t="s">
        <v>445</v>
      </c>
      <c r="J1165" s="254">
        <v>1000000</v>
      </c>
      <c r="K1165" s="254">
        <f>ROUNDDOWN(H1165*J1165,-3)</f>
        <v>36000000</v>
      </c>
      <c r="L1165" s="178">
        <v>36</v>
      </c>
      <c r="M1165" s="179" t="s">
        <v>445</v>
      </c>
      <c r="N1165" s="254">
        <v>1000000</v>
      </c>
      <c r="O1165" s="254">
        <f>ROUNDDOWN(L1165*N1165,-3)</f>
        <v>36000000</v>
      </c>
      <c r="P1165" s="251">
        <f t="shared" si="82"/>
        <v>0</v>
      </c>
    </row>
    <row r="1166" spans="2:16" ht="15.9" hidden="1" x14ac:dyDescent="0.4">
      <c r="B1166" s="208">
        <v>525119</v>
      </c>
      <c r="C1166" s="180" t="s">
        <v>42</v>
      </c>
      <c r="D1166" s="178"/>
      <c r="E1166" s="179" t="s">
        <v>27</v>
      </c>
      <c r="F1166" s="180"/>
      <c r="G1166" s="254">
        <f>G1167</f>
        <v>1625000</v>
      </c>
      <c r="H1166" s="178"/>
      <c r="I1166" s="179" t="s">
        <v>27</v>
      </c>
      <c r="J1166" s="180"/>
      <c r="K1166" s="254">
        <f>K1167</f>
        <v>1625000</v>
      </c>
      <c r="L1166" s="178"/>
      <c r="M1166" s="179" t="s">
        <v>27</v>
      </c>
      <c r="N1166" s="180"/>
      <c r="O1166" s="254">
        <f>O1167</f>
        <v>1625000</v>
      </c>
      <c r="P1166" s="251">
        <f t="shared" si="82"/>
        <v>0</v>
      </c>
    </row>
    <row r="1167" spans="2:16" ht="15.9" hidden="1" x14ac:dyDescent="0.4">
      <c r="B1167" s="208" t="s">
        <v>27</v>
      </c>
      <c r="C1167" s="180" t="s">
        <v>446</v>
      </c>
      <c r="D1167" s="178">
        <v>1</v>
      </c>
      <c r="E1167" s="179" t="s">
        <v>38</v>
      </c>
      <c r="F1167" s="254">
        <v>1625000</v>
      </c>
      <c r="G1167" s="254">
        <f>ROUNDDOWN(D1167*F1167,-3)</f>
        <v>1625000</v>
      </c>
      <c r="H1167" s="178">
        <v>1</v>
      </c>
      <c r="I1167" s="179" t="s">
        <v>38</v>
      </c>
      <c r="J1167" s="254">
        <v>1625000</v>
      </c>
      <c r="K1167" s="254">
        <f>ROUNDDOWN(H1167*J1167,-3)</f>
        <v>1625000</v>
      </c>
      <c r="L1167" s="178">
        <v>1</v>
      </c>
      <c r="M1167" s="179" t="s">
        <v>38</v>
      </c>
      <c r="N1167" s="254">
        <v>1625000</v>
      </c>
      <c r="O1167" s="254">
        <f>ROUNDDOWN(L1167*N1167,-3)</f>
        <v>1625000</v>
      </c>
      <c r="P1167" s="251">
        <f t="shared" si="82"/>
        <v>0</v>
      </c>
    </row>
    <row r="1168" spans="2:16" ht="15.9" hidden="1" x14ac:dyDescent="0.4">
      <c r="B1168" s="208">
        <v>525115</v>
      </c>
      <c r="C1168" s="180" t="s">
        <v>90</v>
      </c>
      <c r="D1168" s="178"/>
      <c r="E1168" s="179" t="s">
        <v>27</v>
      </c>
      <c r="F1168" s="180"/>
      <c r="G1168" s="254">
        <f>SUM(G1169:G1171)</f>
        <v>20721000</v>
      </c>
      <c r="H1168" s="178"/>
      <c r="I1168" s="179" t="s">
        <v>27</v>
      </c>
      <c r="J1168" s="180"/>
      <c r="K1168" s="254">
        <f>SUM(K1169:K1171)</f>
        <v>20721000</v>
      </c>
      <c r="L1168" s="178"/>
      <c r="M1168" s="179" t="s">
        <v>27</v>
      </c>
      <c r="N1168" s="180"/>
      <c r="O1168" s="254">
        <f>SUM(O1169:O1171)</f>
        <v>20721000</v>
      </c>
      <c r="P1168" s="251">
        <f t="shared" si="82"/>
        <v>0</v>
      </c>
    </row>
    <row r="1169" spans="2:16" ht="15.9" hidden="1" x14ac:dyDescent="0.4">
      <c r="B1169" s="208"/>
      <c r="C1169" s="180" t="s">
        <v>447</v>
      </c>
      <c r="D1169" s="178">
        <v>3</v>
      </c>
      <c r="E1169" s="179" t="s">
        <v>40</v>
      </c>
      <c r="F1169" s="254">
        <v>3829000</v>
      </c>
      <c r="G1169" s="254">
        <f>ROUNDDOWN(D1169*F1169,-3)</f>
        <v>11487000</v>
      </c>
      <c r="H1169" s="178">
        <v>3</v>
      </c>
      <c r="I1169" s="179" t="s">
        <v>40</v>
      </c>
      <c r="J1169" s="254">
        <v>3829000</v>
      </c>
      <c r="K1169" s="254">
        <f>ROUNDDOWN(H1169*J1169,-3)</f>
        <v>11487000</v>
      </c>
      <c r="L1169" s="178">
        <v>3</v>
      </c>
      <c r="M1169" s="179" t="s">
        <v>40</v>
      </c>
      <c r="N1169" s="254">
        <v>3829000</v>
      </c>
      <c r="O1169" s="254">
        <f>ROUNDDOWN(L1169*N1169,-3)</f>
        <v>11487000</v>
      </c>
      <c r="P1169" s="251">
        <f t="shared" si="82"/>
        <v>0</v>
      </c>
    </row>
    <row r="1170" spans="2:16" ht="15.9" hidden="1" x14ac:dyDescent="0.4">
      <c r="B1170" s="208"/>
      <c r="C1170" s="180" t="s">
        <v>448</v>
      </c>
      <c r="D1170" s="178">
        <v>6</v>
      </c>
      <c r="E1170" s="179" t="s">
        <v>57</v>
      </c>
      <c r="F1170" s="254">
        <v>1138000</v>
      </c>
      <c r="G1170" s="254">
        <f>ROUNDDOWN(D1170*F1170,-3)</f>
        <v>6828000</v>
      </c>
      <c r="H1170" s="178">
        <v>6</v>
      </c>
      <c r="I1170" s="179" t="s">
        <v>57</v>
      </c>
      <c r="J1170" s="254">
        <v>1138000</v>
      </c>
      <c r="K1170" s="254">
        <f>ROUNDDOWN(H1170*J1170,-3)</f>
        <v>6828000</v>
      </c>
      <c r="L1170" s="178">
        <v>6</v>
      </c>
      <c r="M1170" s="179" t="s">
        <v>57</v>
      </c>
      <c r="N1170" s="254">
        <v>1138000</v>
      </c>
      <c r="O1170" s="254">
        <f>ROUNDDOWN(L1170*N1170,-3)</f>
        <v>6828000</v>
      </c>
      <c r="P1170" s="251">
        <f t="shared" si="82"/>
        <v>0</v>
      </c>
    </row>
    <row r="1171" spans="2:16" ht="15.9" hidden="1" x14ac:dyDescent="0.4">
      <c r="B1171" s="208"/>
      <c r="C1171" s="180" t="s">
        <v>449</v>
      </c>
      <c r="D1171" s="178">
        <v>3</v>
      </c>
      <c r="E1171" s="179" t="s">
        <v>57</v>
      </c>
      <c r="F1171" s="254">
        <v>802000</v>
      </c>
      <c r="G1171" s="254">
        <f>ROUNDDOWN(D1171*F1171,-3)</f>
        <v>2406000</v>
      </c>
      <c r="H1171" s="178">
        <v>3</v>
      </c>
      <c r="I1171" s="179" t="s">
        <v>57</v>
      </c>
      <c r="J1171" s="254">
        <v>802000</v>
      </c>
      <c r="K1171" s="254">
        <f>ROUNDDOWN(H1171*J1171,-3)</f>
        <v>2406000</v>
      </c>
      <c r="L1171" s="178">
        <v>3</v>
      </c>
      <c r="M1171" s="179" t="s">
        <v>57</v>
      </c>
      <c r="N1171" s="254">
        <v>802000</v>
      </c>
      <c r="O1171" s="254">
        <f>ROUNDDOWN(L1171*N1171,-3)</f>
        <v>2406000</v>
      </c>
      <c r="P1171" s="251">
        <f t="shared" si="82"/>
        <v>0</v>
      </c>
    </row>
    <row r="1172" spans="2:16" ht="15.9" hidden="1" x14ac:dyDescent="0.4">
      <c r="B1172" s="208" t="s">
        <v>69</v>
      </c>
      <c r="C1172" s="180" t="s">
        <v>450</v>
      </c>
      <c r="D1172" s="269">
        <v>1</v>
      </c>
      <c r="E1172" s="270" t="s">
        <v>130</v>
      </c>
      <c r="F1172" s="254">
        <v>0</v>
      </c>
      <c r="G1172" s="254">
        <f>G1173+G1177+G1179+G1181</f>
        <v>50550000</v>
      </c>
      <c r="H1172" s="269">
        <v>1</v>
      </c>
      <c r="I1172" s="270" t="s">
        <v>130</v>
      </c>
      <c r="J1172" s="254">
        <v>0</v>
      </c>
      <c r="K1172" s="254">
        <f>K1173+K1177+K1179+K1181</f>
        <v>50550000</v>
      </c>
      <c r="L1172" s="269">
        <v>1</v>
      </c>
      <c r="M1172" s="270" t="s">
        <v>130</v>
      </c>
      <c r="N1172" s="254">
        <v>0</v>
      </c>
      <c r="O1172" s="254">
        <f>O1173+O1177+O1179+O1181</f>
        <v>50550000</v>
      </c>
      <c r="P1172" s="251">
        <f t="shared" si="82"/>
        <v>0</v>
      </c>
    </row>
    <row r="1173" spans="2:16" ht="15.9" hidden="1" x14ac:dyDescent="0.4">
      <c r="B1173" s="208">
        <v>525112</v>
      </c>
      <c r="C1173" s="180" t="s">
        <v>97</v>
      </c>
      <c r="D1173" s="178"/>
      <c r="E1173" s="179" t="s">
        <v>27</v>
      </c>
      <c r="F1173" s="180"/>
      <c r="G1173" s="254">
        <f>SUM(G1174:G1176)</f>
        <v>3260000</v>
      </c>
      <c r="H1173" s="178"/>
      <c r="I1173" s="179" t="s">
        <v>27</v>
      </c>
      <c r="J1173" s="180"/>
      <c r="K1173" s="254">
        <f>SUM(K1174:K1176)</f>
        <v>3260000</v>
      </c>
      <c r="L1173" s="178"/>
      <c r="M1173" s="179" t="s">
        <v>27</v>
      </c>
      <c r="N1173" s="180"/>
      <c r="O1173" s="254">
        <f>SUM(O1174:O1176)</f>
        <v>3260000</v>
      </c>
      <c r="P1173" s="251">
        <f t="shared" si="82"/>
        <v>0</v>
      </c>
    </row>
    <row r="1174" spans="2:16" ht="15.9" hidden="1" x14ac:dyDescent="0.4">
      <c r="B1174" s="208" t="s">
        <v>27</v>
      </c>
      <c r="C1174" s="180" t="s">
        <v>451</v>
      </c>
      <c r="D1174" s="178">
        <v>2</v>
      </c>
      <c r="E1174" s="179" t="s">
        <v>54</v>
      </c>
      <c r="F1174" s="254">
        <v>150000</v>
      </c>
      <c r="G1174" s="254">
        <f>ROUNDDOWN(D1174*F1174,-3)</f>
        <v>300000</v>
      </c>
      <c r="H1174" s="178">
        <v>2</v>
      </c>
      <c r="I1174" s="179" t="s">
        <v>54</v>
      </c>
      <c r="J1174" s="254">
        <v>150000</v>
      </c>
      <c r="K1174" s="254">
        <f>ROUNDDOWN(H1174*J1174,-3)</f>
        <v>300000</v>
      </c>
      <c r="L1174" s="178">
        <v>2</v>
      </c>
      <c r="M1174" s="179" t="s">
        <v>54</v>
      </c>
      <c r="N1174" s="254">
        <v>150000</v>
      </c>
      <c r="O1174" s="254">
        <f>ROUNDDOWN(L1174*N1174,-3)</f>
        <v>300000</v>
      </c>
      <c r="P1174" s="251">
        <f t="shared" si="82"/>
        <v>0</v>
      </c>
    </row>
    <row r="1175" spans="2:16" ht="15.9" hidden="1" x14ac:dyDescent="0.4">
      <c r="B1175" s="208"/>
      <c r="C1175" s="180" t="s">
        <v>156</v>
      </c>
      <c r="D1175" s="178">
        <v>40</v>
      </c>
      <c r="E1175" s="179" t="s">
        <v>40</v>
      </c>
      <c r="F1175" s="254">
        <v>50000</v>
      </c>
      <c r="G1175" s="254">
        <f>ROUNDDOWN(D1175*F1175,-3)</f>
        <v>2000000</v>
      </c>
      <c r="H1175" s="178">
        <v>40</v>
      </c>
      <c r="I1175" s="179" t="s">
        <v>40</v>
      </c>
      <c r="J1175" s="254">
        <v>50000</v>
      </c>
      <c r="K1175" s="254">
        <f>ROUNDDOWN(H1175*J1175,-3)</f>
        <v>2000000</v>
      </c>
      <c r="L1175" s="178">
        <v>40</v>
      </c>
      <c r="M1175" s="179" t="s">
        <v>40</v>
      </c>
      <c r="N1175" s="254">
        <v>50000</v>
      </c>
      <c r="O1175" s="254">
        <f>ROUNDDOWN(L1175*N1175,-3)</f>
        <v>2000000</v>
      </c>
      <c r="P1175" s="251">
        <f t="shared" ref="P1175:P1238" si="89">K1175-O1175</f>
        <v>0</v>
      </c>
    </row>
    <row r="1176" spans="2:16" ht="15.9" hidden="1" x14ac:dyDescent="0.4">
      <c r="B1176" s="208"/>
      <c r="C1176" s="180" t="s">
        <v>157</v>
      </c>
      <c r="D1176" s="178">
        <v>40</v>
      </c>
      <c r="E1176" s="179" t="s">
        <v>40</v>
      </c>
      <c r="F1176" s="254">
        <v>24000</v>
      </c>
      <c r="G1176" s="254">
        <f>ROUNDDOWN(D1176*F1176,-3)</f>
        <v>960000</v>
      </c>
      <c r="H1176" s="178">
        <v>40</v>
      </c>
      <c r="I1176" s="179" t="s">
        <v>40</v>
      </c>
      <c r="J1176" s="254">
        <v>24000</v>
      </c>
      <c r="K1176" s="254">
        <f>ROUNDDOWN(H1176*J1176,-3)</f>
        <v>960000</v>
      </c>
      <c r="L1176" s="178">
        <v>40</v>
      </c>
      <c r="M1176" s="179" t="s">
        <v>40</v>
      </c>
      <c r="N1176" s="254">
        <v>24000</v>
      </c>
      <c r="O1176" s="254">
        <f>ROUNDDOWN(L1176*N1176,-3)</f>
        <v>960000</v>
      </c>
      <c r="P1176" s="251">
        <f t="shared" si="89"/>
        <v>0</v>
      </c>
    </row>
    <row r="1177" spans="2:16" ht="15.9" hidden="1" x14ac:dyDescent="0.4">
      <c r="B1177" s="208">
        <v>525113</v>
      </c>
      <c r="C1177" s="180" t="s">
        <v>99</v>
      </c>
      <c r="D1177" s="178"/>
      <c r="E1177" s="179" t="s">
        <v>27</v>
      </c>
      <c r="F1177" s="180"/>
      <c r="G1177" s="254">
        <f>SUM(G1178:G1178)</f>
        <v>30000000</v>
      </c>
      <c r="H1177" s="178"/>
      <c r="I1177" s="179" t="s">
        <v>27</v>
      </c>
      <c r="J1177" s="180"/>
      <c r="K1177" s="254">
        <f>SUM(K1178:K1178)</f>
        <v>30000000</v>
      </c>
      <c r="L1177" s="178"/>
      <c r="M1177" s="179" t="s">
        <v>27</v>
      </c>
      <c r="N1177" s="180"/>
      <c r="O1177" s="254">
        <f>SUM(O1178:O1178)</f>
        <v>30000000</v>
      </c>
      <c r="P1177" s="251">
        <f t="shared" si="89"/>
        <v>0</v>
      </c>
    </row>
    <row r="1178" spans="2:16" ht="15.9" hidden="1" x14ac:dyDescent="0.4">
      <c r="B1178" s="208"/>
      <c r="C1178" s="180" t="s">
        <v>452</v>
      </c>
      <c r="D1178" s="178">
        <v>1</v>
      </c>
      <c r="E1178" s="179" t="s">
        <v>54</v>
      </c>
      <c r="F1178" s="254">
        <v>30000000</v>
      </c>
      <c r="G1178" s="254">
        <f>ROUNDDOWN(D1178*F1178,-3)</f>
        <v>30000000</v>
      </c>
      <c r="H1178" s="178">
        <v>1</v>
      </c>
      <c r="I1178" s="179" t="s">
        <v>54</v>
      </c>
      <c r="J1178" s="254">
        <v>30000000</v>
      </c>
      <c r="K1178" s="254">
        <f>ROUNDDOWN(H1178*J1178,-3)</f>
        <v>30000000</v>
      </c>
      <c r="L1178" s="178">
        <v>1</v>
      </c>
      <c r="M1178" s="179" t="s">
        <v>54</v>
      </c>
      <c r="N1178" s="254">
        <v>30000000</v>
      </c>
      <c r="O1178" s="254">
        <f>ROUNDDOWN(L1178*N1178,-3)</f>
        <v>30000000</v>
      </c>
      <c r="P1178" s="251">
        <f t="shared" si="89"/>
        <v>0</v>
      </c>
    </row>
    <row r="1179" spans="2:16" ht="15.9" hidden="1" x14ac:dyDescent="0.4">
      <c r="B1179" s="208">
        <v>525119</v>
      </c>
      <c r="C1179" s="180" t="s">
        <v>42</v>
      </c>
      <c r="D1179" s="178"/>
      <c r="E1179" s="179" t="s">
        <v>27</v>
      </c>
      <c r="F1179" s="180"/>
      <c r="G1179" s="254">
        <f>G1180</f>
        <v>1200000</v>
      </c>
      <c r="H1179" s="178"/>
      <c r="I1179" s="179" t="s">
        <v>27</v>
      </c>
      <c r="J1179" s="180"/>
      <c r="K1179" s="254">
        <f>K1180</f>
        <v>1200000</v>
      </c>
      <c r="L1179" s="178"/>
      <c r="M1179" s="179" t="s">
        <v>27</v>
      </c>
      <c r="N1179" s="180"/>
      <c r="O1179" s="254">
        <f>O1180</f>
        <v>1200000</v>
      </c>
      <c r="P1179" s="251">
        <f t="shared" si="89"/>
        <v>0</v>
      </c>
    </row>
    <row r="1180" spans="2:16" ht="15.9" hidden="1" x14ac:dyDescent="0.4">
      <c r="B1180" s="208" t="s">
        <v>27</v>
      </c>
      <c r="C1180" s="180" t="s">
        <v>446</v>
      </c>
      <c r="D1180" s="178">
        <v>1</v>
      </c>
      <c r="E1180" s="179" t="s">
        <v>38</v>
      </c>
      <c r="F1180" s="254">
        <v>1200000</v>
      </c>
      <c r="G1180" s="254">
        <f>ROUNDDOWN(D1180*F1180,-3)</f>
        <v>1200000</v>
      </c>
      <c r="H1180" s="178">
        <v>1</v>
      </c>
      <c r="I1180" s="179" t="s">
        <v>38</v>
      </c>
      <c r="J1180" s="254">
        <v>1200000</v>
      </c>
      <c r="K1180" s="254">
        <f>ROUNDDOWN(H1180*J1180,-3)</f>
        <v>1200000</v>
      </c>
      <c r="L1180" s="178">
        <v>1</v>
      </c>
      <c r="M1180" s="179" t="s">
        <v>38</v>
      </c>
      <c r="N1180" s="254">
        <v>1200000</v>
      </c>
      <c r="O1180" s="254">
        <f>ROUNDDOWN(L1180*N1180,-3)</f>
        <v>1200000</v>
      </c>
      <c r="P1180" s="251">
        <f t="shared" si="89"/>
        <v>0</v>
      </c>
    </row>
    <row r="1181" spans="2:16" ht="15.9" hidden="1" x14ac:dyDescent="0.4">
      <c r="B1181" s="208">
        <v>525115</v>
      </c>
      <c r="C1181" s="180" t="s">
        <v>90</v>
      </c>
      <c r="D1181" s="178"/>
      <c r="E1181" s="179" t="s">
        <v>27</v>
      </c>
      <c r="F1181" s="180"/>
      <c r="G1181" s="254">
        <f>SUM(G1182:G1184)</f>
        <v>16090000</v>
      </c>
      <c r="H1181" s="178"/>
      <c r="I1181" s="179" t="s">
        <v>27</v>
      </c>
      <c r="J1181" s="180"/>
      <c r="K1181" s="254">
        <f>SUM(K1182:K1184)</f>
        <v>16090000</v>
      </c>
      <c r="L1181" s="178"/>
      <c r="M1181" s="179" t="s">
        <v>27</v>
      </c>
      <c r="N1181" s="180"/>
      <c r="O1181" s="254">
        <f>SUM(O1182:O1184)</f>
        <v>16090000</v>
      </c>
      <c r="P1181" s="251">
        <f t="shared" si="89"/>
        <v>0</v>
      </c>
    </row>
    <row r="1182" spans="2:16" ht="15.9" hidden="1" x14ac:dyDescent="0.4">
      <c r="B1182" s="208"/>
      <c r="C1182" s="180" t="s">
        <v>453</v>
      </c>
      <c r="D1182" s="178">
        <v>2</v>
      </c>
      <c r="E1182" s="179" t="s">
        <v>40</v>
      </c>
      <c r="F1182" s="254">
        <v>3829000</v>
      </c>
      <c r="G1182" s="254">
        <f>ROUNDDOWN(D1182*F1182,-3)</f>
        <v>7658000</v>
      </c>
      <c r="H1182" s="178">
        <v>2</v>
      </c>
      <c r="I1182" s="179" t="s">
        <v>40</v>
      </c>
      <c r="J1182" s="254">
        <v>3829000</v>
      </c>
      <c r="K1182" s="254">
        <f>ROUNDDOWN(H1182*J1182,-3)</f>
        <v>7658000</v>
      </c>
      <c r="L1182" s="178">
        <v>2</v>
      </c>
      <c r="M1182" s="179" t="s">
        <v>40</v>
      </c>
      <c r="N1182" s="254">
        <v>3829000</v>
      </c>
      <c r="O1182" s="254">
        <f>ROUNDDOWN(L1182*N1182,-3)</f>
        <v>7658000</v>
      </c>
      <c r="P1182" s="251">
        <f t="shared" si="89"/>
        <v>0</v>
      </c>
    </row>
    <row r="1183" spans="2:16" ht="15.9" hidden="1" x14ac:dyDescent="0.4">
      <c r="B1183" s="208"/>
      <c r="C1183" s="180" t="s">
        <v>454</v>
      </c>
      <c r="D1183" s="178">
        <v>6</v>
      </c>
      <c r="E1183" s="179" t="s">
        <v>57</v>
      </c>
      <c r="F1183" s="254">
        <v>1138000</v>
      </c>
      <c r="G1183" s="254">
        <f>ROUNDDOWN(D1183*F1183,-3)</f>
        <v>6828000</v>
      </c>
      <c r="H1183" s="178">
        <v>6</v>
      </c>
      <c r="I1183" s="179" t="s">
        <v>57</v>
      </c>
      <c r="J1183" s="254">
        <v>1138000</v>
      </c>
      <c r="K1183" s="254">
        <f>ROUNDDOWN(H1183*J1183,-3)</f>
        <v>6828000</v>
      </c>
      <c r="L1183" s="178">
        <v>6</v>
      </c>
      <c r="M1183" s="179" t="s">
        <v>57</v>
      </c>
      <c r="N1183" s="254">
        <v>1138000</v>
      </c>
      <c r="O1183" s="254">
        <f>ROUNDDOWN(L1183*N1183,-3)</f>
        <v>6828000</v>
      </c>
      <c r="P1183" s="251">
        <f t="shared" si="89"/>
        <v>0</v>
      </c>
    </row>
    <row r="1184" spans="2:16" ht="15.9" hidden="1" x14ac:dyDescent="0.4">
      <c r="B1184" s="208"/>
      <c r="C1184" s="180" t="s">
        <v>455</v>
      </c>
      <c r="D1184" s="178">
        <v>2</v>
      </c>
      <c r="E1184" s="179" t="s">
        <v>40</v>
      </c>
      <c r="F1184" s="254">
        <v>802000</v>
      </c>
      <c r="G1184" s="254">
        <f>ROUNDDOWN(D1184*F1184,-3)</f>
        <v>1604000</v>
      </c>
      <c r="H1184" s="178">
        <v>2</v>
      </c>
      <c r="I1184" s="179" t="s">
        <v>40</v>
      </c>
      <c r="J1184" s="254">
        <v>802000</v>
      </c>
      <c r="K1184" s="254">
        <f>ROUNDDOWN(H1184*J1184,-3)</f>
        <v>1604000</v>
      </c>
      <c r="L1184" s="178">
        <v>2</v>
      </c>
      <c r="M1184" s="179" t="s">
        <v>40</v>
      </c>
      <c r="N1184" s="254">
        <v>802000</v>
      </c>
      <c r="O1184" s="254">
        <f>ROUNDDOWN(L1184*N1184,-3)</f>
        <v>1604000</v>
      </c>
      <c r="P1184" s="251">
        <f t="shared" si="89"/>
        <v>0</v>
      </c>
    </row>
    <row r="1185" spans="2:16" ht="15.9" hidden="1" x14ac:dyDescent="0.4">
      <c r="B1185" s="208" t="s">
        <v>77</v>
      </c>
      <c r="C1185" s="180" t="s">
        <v>456</v>
      </c>
      <c r="D1185" s="269">
        <v>1</v>
      </c>
      <c r="E1185" s="270" t="s">
        <v>130</v>
      </c>
      <c r="F1185" s="254">
        <v>0</v>
      </c>
      <c r="G1185" s="254">
        <f>G1186+G1188</f>
        <v>33915000</v>
      </c>
      <c r="H1185" s="269">
        <v>1</v>
      </c>
      <c r="I1185" s="270" t="s">
        <v>130</v>
      </c>
      <c r="J1185" s="254">
        <v>0</v>
      </c>
      <c r="K1185" s="254">
        <f>K1186+K1188</f>
        <v>33915000</v>
      </c>
      <c r="L1185" s="269">
        <v>1</v>
      </c>
      <c r="M1185" s="270" t="s">
        <v>130</v>
      </c>
      <c r="N1185" s="254">
        <v>0</v>
      </c>
      <c r="O1185" s="254">
        <f>O1186+O1188</f>
        <v>33915000</v>
      </c>
      <c r="P1185" s="251">
        <f t="shared" si="89"/>
        <v>0</v>
      </c>
    </row>
    <row r="1186" spans="2:16" ht="15.9" hidden="1" x14ac:dyDescent="0.4">
      <c r="B1186" s="208">
        <v>525119</v>
      </c>
      <c r="C1186" s="180" t="s">
        <v>42</v>
      </c>
      <c r="D1186" s="178"/>
      <c r="E1186" s="179" t="s">
        <v>27</v>
      </c>
      <c r="F1186" s="180"/>
      <c r="G1186" s="254">
        <f>G1187</f>
        <v>500000</v>
      </c>
      <c r="H1186" s="178"/>
      <c r="I1186" s="179" t="s">
        <v>27</v>
      </c>
      <c r="J1186" s="180"/>
      <c r="K1186" s="254">
        <f>K1187</f>
        <v>500000</v>
      </c>
      <c r="L1186" s="178"/>
      <c r="M1186" s="179" t="s">
        <v>27</v>
      </c>
      <c r="N1186" s="180"/>
      <c r="O1186" s="254">
        <f>O1187</f>
        <v>500000</v>
      </c>
      <c r="P1186" s="251">
        <f t="shared" si="89"/>
        <v>0</v>
      </c>
    </row>
    <row r="1187" spans="2:16" ht="15.9" hidden="1" x14ac:dyDescent="0.4">
      <c r="B1187" s="208" t="s">
        <v>27</v>
      </c>
      <c r="C1187" s="180" t="s">
        <v>446</v>
      </c>
      <c r="D1187" s="178">
        <v>1</v>
      </c>
      <c r="E1187" s="179" t="s">
        <v>38</v>
      </c>
      <c r="F1187" s="254">
        <v>500000</v>
      </c>
      <c r="G1187" s="254">
        <f>ROUNDDOWN(D1187*F1187,-3)</f>
        <v>500000</v>
      </c>
      <c r="H1187" s="178">
        <v>1</v>
      </c>
      <c r="I1187" s="179" t="s">
        <v>38</v>
      </c>
      <c r="J1187" s="254">
        <v>500000</v>
      </c>
      <c r="K1187" s="254">
        <f>ROUNDDOWN(H1187*J1187,-3)</f>
        <v>500000</v>
      </c>
      <c r="L1187" s="178">
        <v>1</v>
      </c>
      <c r="M1187" s="179" t="s">
        <v>38</v>
      </c>
      <c r="N1187" s="254">
        <v>500000</v>
      </c>
      <c r="O1187" s="254">
        <f>ROUNDDOWN(L1187*N1187,-3)</f>
        <v>500000</v>
      </c>
      <c r="P1187" s="251">
        <f t="shared" si="89"/>
        <v>0</v>
      </c>
    </row>
    <row r="1188" spans="2:16" ht="15.9" hidden="1" x14ac:dyDescent="0.4">
      <c r="B1188" s="208">
        <v>525115</v>
      </c>
      <c r="C1188" s="180" t="s">
        <v>90</v>
      </c>
      <c r="D1188" s="178"/>
      <c r="E1188" s="179" t="s">
        <v>27</v>
      </c>
      <c r="F1188" s="180"/>
      <c r="G1188" s="254">
        <f>SUM(G1189:G1192)</f>
        <v>33415000</v>
      </c>
      <c r="H1188" s="178"/>
      <c r="I1188" s="179" t="s">
        <v>27</v>
      </c>
      <c r="J1188" s="180"/>
      <c r="K1188" s="254">
        <f>SUM(K1189:K1192)</f>
        <v>33415000</v>
      </c>
      <c r="L1188" s="178"/>
      <c r="M1188" s="179" t="s">
        <v>27</v>
      </c>
      <c r="N1188" s="180"/>
      <c r="O1188" s="254">
        <f>SUM(O1189:O1192)</f>
        <v>33415000</v>
      </c>
      <c r="P1188" s="251">
        <f t="shared" si="89"/>
        <v>0</v>
      </c>
    </row>
    <row r="1189" spans="2:16" ht="15.9" hidden="1" x14ac:dyDescent="0.4">
      <c r="B1189" s="208"/>
      <c r="C1189" s="180" t="s">
        <v>457</v>
      </c>
      <c r="D1189" s="178">
        <v>5</v>
      </c>
      <c r="E1189" s="179" t="s">
        <v>40</v>
      </c>
      <c r="F1189" s="254">
        <v>3829000</v>
      </c>
      <c r="G1189" s="254">
        <f>ROUNDDOWN(D1189*F1189,-3)</f>
        <v>19145000</v>
      </c>
      <c r="H1189" s="178">
        <v>5</v>
      </c>
      <c r="I1189" s="179" t="s">
        <v>40</v>
      </c>
      <c r="J1189" s="254">
        <v>3829000</v>
      </c>
      <c r="K1189" s="254">
        <f>ROUNDDOWN(H1189*J1189,-3)</f>
        <v>19145000</v>
      </c>
      <c r="L1189" s="178">
        <v>5</v>
      </c>
      <c r="M1189" s="179" t="s">
        <v>40</v>
      </c>
      <c r="N1189" s="254">
        <v>3829000</v>
      </c>
      <c r="O1189" s="254">
        <f>ROUNDDOWN(L1189*N1189,-3)</f>
        <v>19145000</v>
      </c>
      <c r="P1189" s="251">
        <f t="shared" si="89"/>
        <v>0</v>
      </c>
    </row>
    <row r="1190" spans="2:16" ht="15.9" hidden="1" x14ac:dyDescent="0.4">
      <c r="B1190" s="208"/>
      <c r="C1190" s="180" t="s">
        <v>458</v>
      </c>
      <c r="D1190" s="178">
        <v>5</v>
      </c>
      <c r="E1190" s="179" t="s">
        <v>57</v>
      </c>
      <c r="F1190" s="254">
        <v>992000</v>
      </c>
      <c r="G1190" s="254">
        <f>ROUNDDOWN(D1190*F1190,-3)</f>
        <v>4960000</v>
      </c>
      <c r="H1190" s="178">
        <v>5</v>
      </c>
      <c r="I1190" s="179" t="s">
        <v>57</v>
      </c>
      <c r="J1190" s="254">
        <v>992000</v>
      </c>
      <c r="K1190" s="254">
        <f>ROUNDDOWN(H1190*J1190,-3)</f>
        <v>4960000</v>
      </c>
      <c r="L1190" s="178">
        <v>5</v>
      </c>
      <c r="M1190" s="179" t="s">
        <v>57</v>
      </c>
      <c r="N1190" s="254">
        <v>992000</v>
      </c>
      <c r="O1190" s="254">
        <f>ROUNDDOWN(L1190*N1190,-3)</f>
        <v>4960000</v>
      </c>
      <c r="P1190" s="251">
        <f t="shared" si="89"/>
        <v>0</v>
      </c>
    </row>
    <row r="1191" spans="2:16" ht="15.9" hidden="1" x14ac:dyDescent="0.4">
      <c r="B1191" s="208"/>
      <c r="C1191" s="180" t="s">
        <v>459</v>
      </c>
      <c r="D1191" s="178">
        <v>5</v>
      </c>
      <c r="E1191" s="179" t="s">
        <v>40</v>
      </c>
      <c r="F1191" s="254">
        <v>802000</v>
      </c>
      <c r="G1191" s="254">
        <f>ROUNDDOWN(D1191*F1191,-3)</f>
        <v>4010000</v>
      </c>
      <c r="H1191" s="178">
        <v>5</v>
      </c>
      <c r="I1191" s="179" t="s">
        <v>40</v>
      </c>
      <c r="J1191" s="254">
        <v>802000</v>
      </c>
      <c r="K1191" s="254">
        <f>ROUNDDOWN(H1191*J1191,-3)</f>
        <v>4010000</v>
      </c>
      <c r="L1191" s="178">
        <v>5</v>
      </c>
      <c r="M1191" s="179" t="s">
        <v>40</v>
      </c>
      <c r="N1191" s="254">
        <v>802000</v>
      </c>
      <c r="O1191" s="254">
        <f>ROUNDDOWN(L1191*N1191,-3)</f>
        <v>4010000</v>
      </c>
      <c r="P1191" s="251">
        <f t="shared" si="89"/>
        <v>0</v>
      </c>
    </row>
    <row r="1192" spans="2:16" ht="15.9" hidden="1" x14ac:dyDescent="0.4">
      <c r="B1192" s="208"/>
      <c r="C1192" s="180" t="s">
        <v>460</v>
      </c>
      <c r="D1192" s="178">
        <v>10</v>
      </c>
      <c r="E1192" s="179" t="s">
        <v>57</v>
      </c>
      <c r="F1192" s="254">
        <v>530000</v>
      </c>
      <c r="G1192" s="254">
        <f>ROUNDDOWN(D1192*F1192,-3)</f>
        <v>5300000</v>
      </c>
      <c r="H1192" s="178">
        <v>10</v>
      </c>
      <c r="I1192" s="179" t="s">
        <v>57</v>
      </c>
      <c r="J1192" s="254">
        <v>530000</v>
      </c>
      <c r="K1192" s="254">
        <f>ROUNDDOWN(H1192*J1192,-3)</f>
        <v>5300000</v>
      </c>
      <c r="L1192" s="178">
        <v>10</v>
      </c>
      <c r="M1192" s="179" t="s">
        <v>57</v>
      </c>
      <c r="N1192" s="254">
        <v>530000</v>
      </c>
      <c r="O1192" s="254">
        <f>ROUNDDOWN(L1192*N1192,-3)</f>
        <v>5300000</v>
      </c>
      <c r="P1192" s="251">
        <f t="shared" si="89"/>
        <v>0</v>
      </c>
    </row>
    <row r="1193" spans="2:16" ht="15.9" hidden="1" x14ac:dyDescent="0.4">
      <c r="B1193" s="208" t="s">
        <v>380</v>
      </c>
      <c r="C1193" s="180" t="s">
        <v>461</v>
      </c>
      <c r="D1193" s="269">
        <v>1</v>
      </c>
      <c r="E1193" s="270" t="s">
        <v>130</v>
      </c>
      <c r="F1193" s="254" t="s">
        <v>462</v>
      </c>
      <c r="G1193" s="254">
        <f>G1194+G1197+G1200+G1202</f>
        <v>435900000</v>
      </c>
      <c r="H1193" s="269">
        <v>1</v>
      </c>
      <c r="I1193" s="270" t="s">
        <v>130</v>
      </c>
      <c r="J1193" s="254" t="s">
        <v>462</v>
      </c>
      <c r="K1193" s="254">
        <f>K1194+K1197+K1200+K1202</f>
        <v>435900000</v>
      </c>
      <c r="L1193" s="269">
        <v>1</v>
      </c>
      <c r="M1193" s="270" t="s">
        <v>130</v>
      </c>
      <c r="N1193" s="254" t="s">
        <v>462</v>
      </c>
      <c r="O1193" s="254">
        <f>O1194+O1197+O1200+O1202</f>
        <v>435900000</v>
      </c>
      <c r="P1193" s="251">
        <f t="shared" si="89"/>
        <v>0</v>
      </c>
    </row>
    <row r="1194" spans="2:16" ht="15.9" hidden="1" x14ac:dyDescent="0.4">
      <c r="B1194" s="208">
        <v>525112</v>
      </c>
      <c r="C1194" s="180" t="s">
        <v>97</v>
      </c>
      <c r="D1194" s="178">
        <v>0</v>
      </c>
      <c r="E1194" s="179" t="s">
        <v>27</v>
      </c>
      <c r="F1194" s="180">
        <v>0</v>
      </c>
      <c r="G1194" s="254">
        <f>SUM(G1195:G1196)</f>
        <v>215200000</v>
      </c>
      <c r="H1194" s="178">
        <v>0</v>
      </c>
      <c r="I1194" s="179" t="s">
        <v>27</v>
      </c>
      <c r="J1194" s="180">
        <v>0</v>
      </c>
      <c r="K1194" s="254">
        <f>SUM(K1195:K1196)</f>
        <v>215200000</v>
      </c>
      <c r="L1194" s="178">
        <v>0</v>
      </c>
      <c r="M1194" s="179" t="s">
        <v>27</v>
      </c>
      <c r="N1194" s="180">
        <v>0</v>
      </c>
      <c r="O1194" s="254">
        <f>SUM(O1195:O1196)</f>
        <v>215200000</v>
      </c>
      <c r="P1194" s="251">
        <f t="shared" si="89"/>
        <v>0</v>
      </c>
    </row>
    <row r="1195" spans="2:16" ht="15.9" hidden="1" x14ac:dyDescent="0.4">
      <c r="B1195" s="208" t="s">
        <v>27</v>
      </c>
      <c r="C1195" s="180" t="s">
        <v>463</v>
      </c>
      <c r="D1195" s="178">
        <v>1</v>
      </c>
      <c r="E1195" s="179" t="s">
        <v>51</v>
      </c>
      <c r="F1195" s="254">
        <v>70200000</v>
      </c>
      <c r="G1195" s="254">
        <f>ROUNDDOWN(D1195*F1195,-3)</f>
        <v>70200000</v>
      </c>
      <c r="H1195" s="178">
        <v>1</v>
      </c>
      <c r="I1195" s="179" t="s">
        <v>51</v>
      </c>
      <c r="J1195" s="254">
        <v>70200000</v>
      </c>
      <c r="K1195" s="254">
        <f>ROUNDDOWN(H1195*J1195,-3)</f>
        <v>70200000</v>
      </c>
      <c r="L1195" s="178">
        <v>1</v>
      </c>
      <c r="M1195" s="179" t="s">
        <v>51</v>
      </c>
      <c r="N1195" s="254">
        <v>70200000</v>
      </c>
      <c r="O1195" s="254">
        <f>ROUNDDOWN(L1195*N1195,-3)</f>
        <v>70200000</v>
      </c>
      <c r="P1195" s="251">
        <f t="shared" si="89"/>
        <v>0</v>
      </c>
    </row>
    <row r="1196" spans="2:16" ht="15.9" hidden="1" x14ac:dyDescent="0.4">
      <c r="B1196" s="208" t="s">
        <v>27</v>
      </c>
      <c r="C1196" s="180" t="s">
        <v>464</v>
      </c>
      <c r="D1196" s="178">
        <v>1</v>
      </c>
      <c r="E1196" s="179" t="s">
        <v>51</v>
      </c>
      <c r="F1196" s="254">
        <v>145000000</v>
      </c>
      <c r="G1196" s="254">
        <f>ROUNDDOWN(D1196*F1196,-3)</f>
        <v>145000000</v>
      </c>
      <c r="H1196" s="178">
        <v>1</v>
      </c>
      <c r="I1196" s="179" t="s">
        <v>51</v>
      </c>
      <c r="J1196" s="254">
        <v>145000000</v>
      </c>
      <c r="K1196" s="254">
        <f>ROUNDDOWN(H1196*J1196,-3)</f>
        <v>145000000</v>
      </c>
      <c r="L1196" s="178">
        <v>1</v>
      </c>
      <c r="M1196" s="179" t="s">
        <v>51</v>
      </c>
      <c r="N1196" s="254">
        <v>145000000</v>
      </c>
      <c r="O1196" s="254">
        <f>ROUNDDOWN(L1196*N1196,-3)</f>
        <v>145000000</v>
      </c>
      <c r="P1196" s="251">
        <f t="shared" si="89"/>
        <v>0</v>
      </c>
    </row>
    <row r="1197" spans="2:16" ht="15.9" hidden="1" x14ac:dyDescent="0.4">
      <c r="B1197" s="208">
        <v>525113</v>
      </c>
      <c r="C1197" s="180" t="s">
        <v>99</v>
      </c>
      <c r="D1197" s="178"/>
      <c r="E1197" s="179" t="s">
        <v>27</v>
      </c>
      <c r="F1197" s="180"/>
      <c r="G1197" s="254">
        <f>SUM(G1198:G1199)</f>
        <v>100500000</v>
      </c>
      <c r="H1197" s="178"/>
      <c r="I1197" s="179" t="s">
        <v>27</v>
      </c>
      <c r="J1197" s="180"/>
      <c r="K1197" s="254">
        <f>SUM(K1198:K1199)</f>
        <v>100500000</v>
      </c>
      <c r="L1197" s="178"/>
      <c r="M1197" s="179" t="s">
        <v>27</v>
      </c>
      <c r="N1197" s="180"/>
      <c r="O1197" s="254">
        <f>SUM(O1198:O1199)</f>
        <v>100500000</v>
      </c>
      <c r="P1197" s="251">
        <f t="shared" si="89"/>
        <v>0</v>
      </c>
    </row>
    <row r="1198" spans="2:16" ht="15.9" hidden="1" x14ac:dyDescent="0.4">
      <c r="B1198" s="208"/>
      <c r="C1198" s="180" t="s">
        <v>465</v>
      </c>
      <c r="D1198" s="178">
        <v>32</v>
      </c>
      <c r="E1198" s="179" t="s">
        <v>47</v>
      </c>
      <c r="F1198" s="254">
        <v>750000</v>
      </c>
      <c r="G1198" s="254">
        <f>ROUNDDOWN(D1198*F1198,-3)</f>
        <v>24000000</v>
      </c>
      <c r="H1198" s="178">
        <v>32</v>
      </c>
      <c r="I1198" s="179" t="s">
        <v>47</v>
      </c>
      <c r="J1198" s="254">
        <v>750000</v>
      </c>
      <c r="K1198" s="254">
        <f>ROUNDDOWN(H1198*J1198,-3)</f>
        <v>24000000</v>
      </c>
      <c r="L1198" s="178">
        <v>32</v>
      </c>
      <c r="M1198" s="179" t="s">
        <v>47</v>
      </c>
      <c r="N1198" s="254">
        <v>750000</v>
      </c>
      <c r="O1198" s="254">
        <f>ROUNDDOWN(L1198*N1198,-3)</f>
        <v>24000000</v>
      </c>
      <c r="P1198" s="251">
        <f t="shared" si="89"/>
        <v>0</v>
      </c>
    </row>
    <row r="1199" spans="2:16" ht="15.9" hidden="1" x14ac:dyDescent="0.4">
      <c r="B1199" s="208"/>
      <c r="C1199" s="180" t="s">
        <v>466</v>
      </c>
      <c r="D1199" s="178">
        <v>102</v>
      </c>
      <c r="E1199" s="179" t="s">
        <v>57</v>
      </c>
      <c r="F1199" s="254">
        <v>750000</v>
      </c>
      <c r="G1199" s="254">
        <f>ROUNDDOWN(D1199*F1199,-3)</f>
        <v>76500000</v>
      </c>
      <c r="H1199" s="178">
        <v>102</v>
      </c>
      <c r="I1199" s="179" t="s">
        <v>57</v>
      </c>
      <c r="J1199" s="254">
        <v>750000</v>
      </c>
      <c r="K1199" s="254">
        <f>ROUNDDOWN(H1199*J1199,-3)</f>
        <v>76500000</v>
      </c>
      <c r="L1199" s="178">
        <v>102</v>
      </c>
      <c r="M1199" s="179" t="s">
        <v>57</v>
      </c>
      <c r="N1199" s="254">
        <v>750000</v>
      </c>
      <c r="O1199" s="254">
        <f>ROUNDDOWN(L1199*N1199,-3)</f>
        <v>76500000</v>
      </c>
      <c r="P1199" s="251">
        <f t="shared" si="89"/>
        <v>0</v>
      </c>
    </row>
    <row r="1200" spans="2:16" ht="15.9" hidden="1" x14ac:dyDescent="0.4">
      <c r="B1200" s="208">
        <v>525119</v>
      </c>
      <c r="C1200" s="180" t="s">
        <v>42</v>
      </c>
      <c r="D1200" s="178"/>
      <c r="E1200" s="179" t="s">
        <v>27</v>
      </c>
      <c r="F1200" s="180"/>
      <c r="G1200" s="254">
        <f>G1201</f>
        <v>7500000</v>
      </c>
      <c r="H1200" s="178"/>
      <c r="I1200" s="179" t="s">
        <v>27</v>
      </c>
      <c r="J1200" s="180"/>
      <c r="K1200" s="254">
        <f>K1201</f>
        <v>7500000</v>
      </c>
      <c r="L1200" s="178"/>
      <c r="M1200" s="179" t="s">
        <v>27</v>
      </c>
      <c r="N1200" s="180"/>
      <c r="O1200" s="254">
        <f>O1201</f>
        <v>7500000</v>
      </c>
      <c r="P1200" s="251">
        <f t="shared" si="89"/>
        <v>0</v>
      </c>
    </row>
    <row r="1201" spans="2:16" ht="15.9" hidden="1" x14ac:dyDescent="0.4">
      <c r="B1201" s="208" t="s">
        <v>27</v>
      </c>
      <c r="C1201" s="180" t="s">
        <v>61</v>
      </c>
      <c r="D1201" s="178">
        <v>1</v>
      </c>
      <c r="E1201" s="179" t="s">
        <v>38</v>
      </c>
      <c r="F1201" s="254">
        <v>7500000</v>
      </c>
      <c r="G1201" s="254">
        <f>ROUNDDOWN(D1201*F1201,-3)</f>
        <v>7500000</v>
      </c>
      <c r="H1201" s="178">
        <v>1</v>
      </c>
      <c r="I1201" s="179" t="s">
        <v>38</v>
      </c>
      <c r="J1201" s="254">
        <v>7500000</v>
      </c>
      <c r="K1201" s="254">
        <f>ROUNDDOWN(H1201*J1201,-3)</f>
        <v>7500000</v>
      </c>
      <c r="L1201" s="178">
        <v>1</v>
      </c>
      <c r="M1201" s="179" t="s">
        <v>38</v>
      </c>
      <c r="N1201" s="254">
        <v>7500000</v>
      </c>
      <c r="O1201" s="254">
        <f>ROUNDDOWN(L1201*N1201,-3)</f>
        <v>7500000</v>
      </c>
      <c r="P1201" s="251">
        <f t="shared" si="89"/>
        <v>0</v>
      </c>
    </row>
    <row r="1202" spans="2:16" ht="15.9" hidden="1" x14ac:dyDescent="0.4">
      <c r="B1202" s="208">
        <v>525115</v>
      </c>
      <c r="C1202" s="180" t="s">
        <v>90</v>
      </c>
      <c r="D1202" s="178"/>
      <c r="E1202" s="179"/>
      <c r="F1202" s="254"/>
      <c r="G1202" s="254">
        <f>SUM(G1203:G1203)</f>
        <v>112700000</v>
      </c>
      <c r="H1202" s="178"/>
      <c r="I1202" s="179"/>
      <c r="J1202" s="254"/>
      <c r="K1202" s="254">
        <f>SUM(K1203:K1203)</f>
        <v>112700000</v>
      </c>
      <c r="L1202" s="178"/>
      <c r="M1202" s="179"/>
      <c r="N1202" s="254"/>
      <c r="O1202" s="254">
        <f>SUM(O1203:O1203)</f>
        <v>112700000</v>
      </c>
      <c r="P1202" s="251">
        <f t="shared" si="89"/>
        <v>0</v>
      </c>
    </row>
    <row r="1203" spans="2:16" ht="15.9" hidden="1" x14ac:dyDescent="0.4">
      <c r="B1203" s="208"/>
      <c r="C1203" s="180" t="s">
        <v>467</v>
      </c>
      <c r="D1203" s="178">
        <v>100</v>
      </c>
      <c r="E1203" s="179" t="s">
        <v>57</v>
      </c>
      <c r="F1203" s="254">
        <v>1127000</v>
      </c>
      <c r="G1203" s="254">
        <f>ROUNDDOWN(D1203*F1203,-3)</f>
        <v>112700000</v>
      </c>
      <c r="H1203" s="178">
        <v>100</v>
      </c>
      <c r="I1203" s="179" t="s">
        <v>57</v>
      </c>
      <c r="J1203" s="254">
        <v>1127000</v>
      </c>
      <c r="K1203" s="254">
        <f>ROUNDDOWN(H1203*J1203,-3)</f>
        <v>112700000</v>
      </c>
      <c r="L1203" s="178">
        <v>100</v>
      </c>
      <c r="M1203" s="179" t="s">
        <v>57</v>
      </c>
      <c r="N1203" s="254">
        <v>1127000</v>
      </c>
      <c r="O1203" s="254">
        <f>ROUNDDOWN(L1203*N1203,-3)</f>
        <v>112700000</v>
      </c>
      <c r="P1203" s="251">
        <f t="shared" si="89"/>
        <v>0</v>
      </c>
    </row>
    <row r="1204" spans="2:16" ht="15.9" hidden="1" x14ac:dyDescent="0.4">
      <c r="B1204" s="208" t="s">
        <v>382</v>
      </c>
      <c r="C1204" s="180" t="s">
        <v>468</v>
      </c>
      <c r="D1204" s="269">
        <v>1</v>
      </c>
      <c r="E1204" s="270" t="s">
        <v>130</v>
      </c>
      <c r="F1204" s="254"/>
      <c r="G1204" s="254">
        <f>G1205+G1207</f>
        <v>123845000</v>
      </c>
      <c r="H1204" s="269">
        <v>1</v>
      </c>
      <c r="I1204" s="270" t="s">
        <v>130</v>
      </c>
      <c r="J1204" s="254"/>
      <c r="K1204" s="254">
        <f>K1205+K1207</f>
        <v>123845000</v>
      </c>
      <c r="L1204" s="269">
        <v>1</v>
      </c>
      <c r="M1204" s="270" t="s">
        <v>130</v>
      </c>
      <c r="N1204" s="254"/>
      <c r="O1204" s="254">
        <f>O1205+O1207</f>
        <v>123845000</v>
      </c>
      <c r="P1204" s="251">
        <f t="shared" si="89"/>
        <v>0</v>
      </c>
    </row>
    <row r="1205" spans="2:16" ht="15.9" hidden="1" x14ac:dyDescent="0.4">
      <c r="B1205" s="208">
        <v>525112</v>
      </c>
      <c r="C1205" s="180" t="s">
        <v>97</v>
      </c>
      <c r="D1205" s="178"/>
      <c r="E1205" s="179" t="s">
        <v>27</v>
      </c>
      <c r="F1205" s="180"/>
      <c r="G1205" s="254">
        <f>SUM(G1206:G1206)</f>
        <v>50000000</v>
      </c>
      <c r="H1205" s="178"/>
      <c r="I1205" s="179" t="s">
        <v>27</v>
      </c>
      <c r="J1205" s="180"/>
      <c r="K1205" s="254">
        <f>SUM(K1206:K1206)</f>
        <v>50000000</v>
      </c>
      <c r="L1205" s="178"/>
      <c r="M1205" s="179" t="s">
        <v>27</v>
      </c>
      <c r="N1205" s="180"/>
      <c r="O1205" s="254">
        <f>SUM(O1206:O1206)</f>
        <v>50000000</v>
      </c>
      <c r="P1205" s="251">
        <f t="shared" si="89"/>
        <v>0</v>
      </c>
    </row>
    <row r="1206" spans="2:16" ht="15.9" hidden="1" x14ac:dyDescent="0.4">
      <c r="B1206" s="208" t="s">
        <v>27</v>
      </c>
      <c r="C1206" s="180" t="s">
        <v>469</v>
      </c>
      <c r="D1206" s="178">
        <v>1</v>
      </c>
      <c r="E1206" s="179" t="s">
        <v>38</v>
      </c>
      <c r="F1206" s="254">
        <v>50000000</v>
      </c>
      <c r="G1206" s="254">
        <f>ROUNDDOWN(D1206*F1206,-3)</f>
        <v>50000000</v>
      </c>
      <c r="H1206" s="178">
        <v>1</v>
      </c>
      <c r="I1206" s="179" t="s">
        <v>38</v>
      </c>
      <c r="J1206" s="254">
        <v>50000000</v>
      </c>
      <c r="K1206" s="254">
        <f>ROUNDDOWN(H1206*J1206,-3)</f>
        <v>50000000</v>
      </c>
      <c r="L1206" s="178">
        <v>1</v>
      </c>
      <c r="M1206" s="179" t="s">
        <v>38</v>
      </c>
      <c r="N1206" s="254">
        <v>50000000</v>
      </c>
      <c r="O1206" s="254">
        <f>ROUNDDOWN(L1206*N1206,-3)</f>
        <v>50000000</v>
      </c>
      <c r="P1206" s="251">
        <f t="shared" si="89"/>
        <v>0</v>
      </c>
    </row>
    <row r="1207" spans="2:16" ht="15.9" hidden="1" x14ac:dyDescent="0.4">
      <c r="B1207" s="208">
        <v>525115</v>
      </c>
      <c r="C1207" s="180" t="s">
        <v>90</v>
      </c>
      <c r="D1207" s="178"/>
      <c r="E1207" s="179" t="s">
        <v>27</v>
      </c>
      <c r="F1207" s="180"/>
      <c r="G1207" s="254">
        <f>SUM(G1208:G1211)</f>
        <v>73845000</v>
      </c>
      <c r="H1207" s="178"/>
      <c r="I1207" s="179" t="s">
        <v>27</v>
      </c>
      <c r="J1207" s="180"/>
      <c r="K1207" s="254">
        <f>SUM(K1208:K1211)</f>
        <v>73845000</v>
      </c>
      <c r="L1207" s="178"/>
      <c r="M1207" s="179" t="s">
        <v>27</v>
      </c>
      <c r="N1207" s="180"/>
      <c r="O1207" s="254">
        <f>SUM(O1208:O1211)</f>
        <v>73845000</v>
      </c>
      <c r="P1207" s="251">
        <f t="shared" si="89"/>
        <v>0</v>
      </c>
    </row>
    <row r="1208" spans="2:16" ht="15.9" hidden="1" x14ac:dyDescent="0.4">
      <c r="B1208" s="208"/>
      <c r="C1208" s="180" t="s">
        <v>470</v>
      </c>
      <c r="D1208" s="178">
        <v>9</v>
      </c>
      <c r="E1208" s="179" t="s">
        <v>40</v>
      </c>
      <c r="F1208" s="254">
        <v>3829000</v>
      </c>
      <c r="G1208" s="254">
        <f>ROUNDDOWN(D1208*F1208,-3)</f>
        <v>34461000</v>
      </c>
      <c r="H1208" s="178">
        <v>9</v>
      </c>
      <c r="I1208" s="179" t="s">
        <v>40</v>
      </c>
      <c r="J1208" s="254">
        <v>3829000</v>
      </c>
      <c r="K1208" s="254">
        <f>ROUNDDOWN(H1208*J1208,-3)</f>
        <v>34461000</v>
      </c>
      <c r="L1208" s="178">
        <v>9</v>
      </c>
      <c r="M1208" s="179" t="s">
        <v>40</v>
      </c>
      <c r="N1208" s="254">
        <v>3829000</v>
      </c>
      <c r="O1208" s="254">
        <f>ROUNDDOWN(L1208*N1208,-3)</f>
        <v>34461000</v>
      </c>
      <c r="P1208" s="251">
        <f t="shared" si="89"/>
        <v>0</v>
      </c>
    </row>
    <row r="1209" spans="2:16" ht="15.9" hidden="1" x14ac:dyDescent="0.4">
      <c r="B1209" s="208"/>
      <c r="C1209" s="180" t="s">
        <v>471</v>
      </c>
      <c r="D1209" s="178">
        <v>18</v>
      </c>
      <c r="E1209" s="179" t="s">
        <v>57</v>
      </c>
      <c r="F1209" s="254">
        <v>992000</v>
      </c>
      <c r="G1209" s="254">
        <f>ROUNDDOWN(D1209*F1209,-3)</f>
        <v>17856000</v>
      </c>
      <c r="H1209" s="178">
        <v>18</v>
      </c>
      <c r="I1209" s="179" t="s">
        <v>57</v>
      </c>
      <c r="J1209" s="254">
        <v>992000</v>
      </c>
      <c r="K1209" s="254">
        <f>ROUNDDOWN(H1209*J1209,-3)</f>
        <v>17856000</v>
      </c>
      <c r="L1209" s="178">
        <v>18</v>
      </c>
      <c r="M1209" s="179" t="s">
        <v>57</v>
      </c>
      <c r="N1209" s="254">
        <v>992000</v>
      </c>
      <c r="O1209" s="254">
        <f>ROUNDDOWN(L1209*N1209,-3)</f>
        <v>17856000</v>
      </c>
      <c r="P1209" s="251">
        <f t="shared" si="89"/>
        <v>0</v>
      </c>
    </row>
    <row r="1210" spans="2:16" ht="15.9" hidden="1" x14ac:dyDescent="0.4">
      <c r="B1210" s="208"/>
      <c r="C1210" s="180" t="s">
        <v>472</v>
      </c>
      <c r="D1210" s="178">
        <v>27</v>
      </c>
      <c r="E1210" s="179" t="s">
        <v>57</v>
      </c>
      <c r="F1210" s="254">
        <v>530000</v>
      </c>
      <c r="G1210" s="254">
        <f>ROUNDDOWN(D1210*F1210,-3)</f>
        <v>14310000</v>
      </c>
      <c r="H1210" s="178">
        <v>27</v>
      </c>
      <c r="I1210" s="179" t="s">
        <v>57</v>
      </c>
      <c r="J1210" s="254">
        <v>530000</v>
      </c>
      <c r="K1210" s="254">
        <f>ROUNDDOWN(H1210*J1210,-3)</f>
        <v>14310000</v>
      </c>
      <c r="L1210" s="178">
        <v>27</v>
      </c>
      <c r="M1210" s="179" t="s">
        <v>57</v>
      </c>
      <c r="N1210" s="254">
        <v>530000</v>
      </c>
      <c r="O1210" s="254">
        <f>ROUNDDOWN(L1210*N1210,-3)</f>
        <v>14310000</v>
      </c>
      <c r="P1210" s="251">
        <f t="shared" si="89"/>
        <v>0</v>
      </c>
    </row>
    <row r="1211" spans="2:16" ht="15.9" hidden="1" x14ac:dyDescent="0.4">
      <c r="B1211" s="208"/>
      <c r="C1211" s="180" t="s">
        <v>473</v>
      </c>
      <c r="D1211" s="178">
        <v>9</v>
      </c>
      <c r="E1211" s="179" t="s">
        <v>40</v>
      </c>
      <c r="F1211" s="254">
        <v>802000</v>
      </c>
      <c r="G1211" s="254">
        <f>ROUNDDOWN(D1211*F1211,-3)</f>
        <v>7218000</v>
      </c>
      <c r="H1211" s="178">
        <v>9</v>
      </c>
      <c r="I1211" s="179" t="s">
        <v>40</v>
      </c>
      <c r="J1211" s="254">
        <v>802000</v>
      </c>
      <c r="K1211" s="254">
        <f>ROUNDDOWN(H1211*J1211,-3)</f>
        <v>7218000</v>
      </c>
      <c r="L1211" s="178">
        <v>9</v>
      </c>
      <c r="M1211" s="179" t="s">
        <v>40</v>
      </c>
      <c r="N1211" s="254">
        <v>802000</v>
      </c>
      <c r="O1211" s="254">
        <f>ROUNDDOWN(L1211*N1211,-3)</f>
        <v>7218000</v>
      </c>
      <c r="P1211" s="251">
        <f t="shared" si="89"/>
        <v>0</v>
      </c>
    </row>
    <row r="1212" spans="2:16" ht="15.9" hidden="1" x14ac:dyDescent="0.4">
      <c r="B1212" s="208" t="s">
        <v>384</v>
      </c>
      <c r="C1212" s="180" t="s">
        <v>474</v>
      </c>
      <c r="D1212" s="269">
        <v>1</v>
      </c>
      <c r="E1212" s="270" t="s">
        <v>130</v>
      </c>
      <c r="F1212" s="254">
        <v>0</v>
      </c>
      <c r="G1212" s="254">
        <f>G1213</f>
        <v>25000000</v>
      </c>
      <c r="H1212" s="269">
        <v>1</v>
      </c>
      <c r="I1212" s="270" t="s">
        <v>130</v>
      </c>
      <c r="J1212" s="254">
        <v>0</v>
      </c>
      <c r="K1212" s="254">
        <f>K1213</f>
        <v>25000000</v>
      </c>
      <c r="L1212" s="269">
        <v>1</v>
      </c>
      <c r="M1212" s="270" t="s">
        <v>130</v>
      </c>
      <c r="N1212" s="254">
        <v>0</v>
      </c>
      <c r="O1212" s="254">
        <f>O1213</f>
        <v>25000000</v>
      </c>
      <c r="P1212" s="251">
        <f t="shared" si="89"/>
        <v>0</v>
      </c>
    </row>
    <row r="1213" spans="2:16" ht="15.9" hidden="1" x14ac:dyDescent="0.4">
      <c r="B1213" s="208">
        <v>525112</v>
      </c>
      <c r="C1213" s="180" t="s">
        <v>97</v>
      </c>
      <c r="D1213" s="178">
        <v>0</v>
      </c>
      <c r="E1213" s="179" t="s">
        <v>27</v>
      </c>
      <c r="F1213" s="180">
        <v>0</v>
      </c>
      <c r="G1213" s="254">
        <f>SUM(G1214:G1215)</f>
        <v>25000000</v>
      </c>
      <c r="H1213" s="178">
        <v>0</v>
      </c>
      <c r="I1213" s="179" t="s">
        <v>27</v>
      </c>
      <c r="J1213" s="180">
        <v>0</v>
      </c>
      <c r="K1213" s="254">
        <f>SUM(K1214:K1215)</f>
        <v>25000000</v>
      </c>
      <c r="L1213" s="178">
        <v>0</v>
      </c>
      <c r="M1213" s="179" t="s">
        <v>27</v>
      </c>
      <c r="N1213" s="180">
        <v>0</v>
      </c>
      <c r="O1213" s="254">
        <f>SUM(O1214:O1215)</f>
        <v>25000000</v>
      </c>
      <c r="P1213" s="251">
        <f t="shared" si="89"/>
        <v>0</v>
      </c>
    </row>
    <row r="1214" spans="2:16" ht="15.9" hidden="1" x14ac:dyDescent="0.4">
      <c r="B1214" s="208" t="s">
        <v>27</v>
      </c>
      <c r="C1214" s="180" t="s">
        <v>475</v>
      </c>
      <c r="D1214" s="178">
        <v>1</v>
      </c>
      <c r="E1214" s="179" t="s">
        <v>38</v>
      </c>
      <c r="F1214" s="254">
        <v>10000000</v>
      </c>
      <c r="G1214" s="254">
        <f>ROUNDDOWN(D1214*F1214,-3)</f>
        <v>10000000</v>
      </c>
      <c r="H1214" s="178">
        <v>1</v>
      </c>
      <c r="I1214" s="179" t="s">
        <v>38</v>
      </c>
      <c r="J1214" s="254">
        <v>10000000</v>
      </c>
      <c r="K1214" s="254">
        <f>ROUNDDOWN(H1214*J1214,-3)</f>
        <v>10000000</v>
      </c>
      <c r="L1214" s="178">
        <v>1</v>
      </c>
      <c r="M1214" s="179" t="s">
        <v>38</v>
      </c>
      <c r="N1214" s="254">
        <v>10000000</v>
      </c>
      <c r="O1214" s="254">
        <f>ROUNDDOWN(L1214*N1214,-3)</f>
        <v>10000000</v>
      </c>
      <c r="P1214" s="251">
        <f t="shared" si="89"/>
        <v>0</v>
      </c>
    </row>
    <row r="1215" spans="2:16" ht="15.9" hidden="1" x14ac:dyDescent="0.4">
      <c r="B1215" s="208" t="s">
        <v>27</v>
      </c>
      <c r="C1215" s="180" t="s">
        <v>476</v>
      </c>
      <c r="D1215" s="178">
        <v>1</v>
      </c>
      <c r="E1215" s="179" t="s">
        <v>38</v>
      </c>
      <c r="F1215" s="254">
        <v>15000000</v>
      </c>
      <c r="G1215" s="254">
        <f>ROUNDDOWN(D1215*F1215,-3)</f>
        <v>15000000</v>
      </c>
      <c r="H1215" s="178">
        <v>1</v>
      </c>
      <c r="I1215" s="179" t="s">
        <v>38</v>
      </c>
      <c r="J1215" s="254">
        <v>15000000</v>
      </c>
      <c r="K1215" s="254">
        <f>ROUNDDOWN(H1215*J1215,-3)</f>
        <v>15000000</v>
      </c>
      <c r="L1215" s="178">
        <v>1</v>
      </c>
      <c r="M1215" s="179" t="s">
        <v>38</v>
      </c>
      <c r="N1215" s="254">
        <v>15000000</v>
      </c>
      <c r="O1215" s="254">
        <f>ROUNDDOWN(L1215*N1215,-3)</f>
        <v>15000000</v>
      </c>
      <c r="P1215" s="251">
        <f t="shared" si="89"/>
        <v>0</v>
      </c>
    </row>
    <row r="1216" spans="2:16" ht="15.9" hidden="1" x14ac:dyDescent="0.4">
      <c r="B1216" s="208" t="s">
        <v>386</v>
      </c>
      <c r="C1216" s="180" t="s">
        <v>477</v>
      </c>
      <c r="D1216" s="269">
        <v>1</v>
      </c>
      <c r="E1216" s="270" t="s">
        <v>130</v>
      </c>
      <c r="F1216" s="254">
        <v>0</v>
      </c>
      <c r="G1216" s="254">
        <f>G1217+G1220</f>
        <v>348000000</v>
      </c>
      <c r="H1216" s="269">
        <v>1</v>
      </c>
      <c r="I1216" s="270" t="s">
        <v>130</v>
      </c>
      <c r="J1216" s="254">
        <v>0</v>
      </c>
      <c r="K1216" s="254">
        <f>K1217+K1220</f>
        <v>348000000</v>
      </c>
      <c r="L1216" s="269">
        <v>1</v>
      </c>
      <c r="M1216" s="270" t="s">
        <v>130</v>
      </c>
      <c r="N1216" s="254">
        <v>0</v>
      </c>
      <c r="O1216" s="254">
        <f>O1217+O1220</f>
        <v>348000000</v>
      </c>
      <c r="P1216" s="251">
        <f t="shared" si="89"/>
        <v>0</v>
      </c>
    </row>
    <row r="1217" spans="2:16" ht="15.9" hidden="1" x14ac:dyDescent="0.4">
      <c r="B1217" s="208">
        <v>525112</v>
      </c>
      <c r="C1217" s="180" t="s">
        <v>97</v>
      </c>
      <c r="D1217" s="178">
        <v>0</v>
      </c>
      <c r="E1217" s="179" t="s">
        <v>27</v>
      </c>
      <c r="F1217" s="180">
        <v>0</v>
      </c>
      <c r="G1217" s="254">
        <f>SUM(G1218:G1219)</f>
        <v>100000000</v>
      </c>
      <c r="H1217" s="178">
        <v>0</v>
      </c>
      <c r="I1217" s="179" t="s">
        <v>27</v>
      </c>
      <c r="J1217" s="180">
        <v>0</v>
      </c>
      <c r="K1217" s="254">
        <f>SUM(K1218:K1219)</f>
        <v>100000000</v>
      </c>
      <c r="L1217" s="178">
        <v>0</v>
      </c>
      <c r="M1217" s="179" t="s">
        <v>27</v>
      </c>
      <c r="N1217" s="180">
        <v>0</v>
      </c>
      <c r="O1217" s="254">
        <f>SUM(O1218:O1219)</f>
        <v>100000000</v>
      </c>
      <c r="P1217" s="251">
        <f t="shared" si="89"/>
        <v>0</v>
      </c>
    </row>
    <row r="1218" spans="2:16" ht="15.9" hidden="1" x14ac:dyDescent="0.4">
      <c r="B1218" s="208" t="s">
        <v>27</v>
      </c>
      <c r="C1218" s="180" t="s">
        <v>478</v>
      </c>
      <c r="D1218" s="178">
        <v>400</v>
      </c>
      <c r="E1218" s="179" t="s">
        <v>40</v>
      </c>
      <c r="F1218" s="254">
        <v>125000</v>
      </c>
      <c r="G1218" s="254">
        <f>ROUNDDOWN(D1218*F1218,-3)</f>
        <v>50000000</v>
      </c>
      <c r="H1218" s="178">
        <v>400</v>
      </c>
      <c r="I1218" s="179" t="s">
        <v>40</v>
      </c>
      <c r="J1218" s="254">
        <v>125000</v>
      </c>
      <c r="K1218" s="254">
        <f>ROUNDDOWN(H1218*J1218,-3)</f>
        <v>50000000</v>
      </c>
      <c r="L1218" s="178">
        <v>400</v>
      </c>
      <c r="M1218" s="179" t="s">
        <v>40</v>
      </c>
      <c r="N1218" s="254">
        <v>125000</v>
      </c>
      <c r="O1218" s="254">
        <f>ROUNDDOWN(L1218*N1218,-3)</f>
        <v>50000000</v>
      </c>
      <c r="P1218" s="251">
        <f t="shared" si="89"/>
        <v>0</v>
      </c>
    </row>
    <row r="1219" spans="2:16" ht="15.9" hidden="1" x14ac:dyDescent="0.4">
      <c r="B1219" s="208"/>
      <c r="C1219" s="180" t="s">
        <v>479</v>
      </c>
      <c r="D1219" s="178">
        <v>400</v>
      </c>
      <c r="E1219" s="179" t="s">
        <v>40</v>
      </c>
      <c r="F1219" s="254">
        <v>125000</v>
      </c>
      <c r="G1219" s="254">
        <f>ROUNDDOWN(D1219*F1219,-3)</f>
        <v>50000000</v>
      </c>
      <c r="H1219" s="178">
        <v>400</v>
      </c>
      <c r="I1219" s="179" t="s">
        <v>40</v>
      </c>
      <c r="J1219" s="254">
        <v>125000</v>
      </c>
      <c r="K1219" s="254">
        <f>ROUNDDOWN(H1219*J1219,-3)</f>
        <v>50000000</v>
      </c>
      <c r="L1219" s="178">
        <v>400</v>
      </c>
      <c r="M1219" s="179" t="s">
        <v>40</v>
      </c>
      <c r="N1219" s="254">
        <v>125000</v>
      </c>
      <c r="O1219" s="254">
        <f>ROUNDDOWN(L1219*N1219,-3)</f>
        <v>50000000</v>
      </c>
      <c r="P1219" s="251">
        <f t="shared" si="89"/>
        <v>0</v>
      </c>
    </row>
    <row r="1220" spans="2:16" ht="15.9" hidden="1" x14ac:dyDescent="0.4">
      <c r="B1220" s="208">
        <v>525113</v>
      </c>
      <c r="C1220" s="180" t="s">
        <v>99</v>
      </c>
      <c r="D1220" s="178">
        <v>0</v>
      </c>
      <c r="E1220" s="179" t="s">
        <v>27</v>
      </c>
      <c r="F1220" s="180">
        <v>0</v>
      </c>
      <c r="G1220" s="254">
        <f>G1221</f>
        <v>248000000</v>
      </c>
      <c r="H1220" s="178">
        <v>0</v>
      </c>
      <c r="I1220" s="179" t="s">
        <v>27</v>
      </c>
      <c r="J1220" s="180">
        <v>0</v>
      </c>
      <c r="K1220" s="254">
        <f>K1221</f>
        <v>248000000</v>
      </c>
      <c r="L1220" s="178">
        <v>0</v>
      </c>
      <c r="M1220" s="179" t="s">
        <v>27</v>
      </c>
      <c r="N1220" s="180">
        <v>0</v>
      </c>
      <c r="O1220" s="254">
        <f>O1221</f>
        <v>248000000</v>
      </c>
      <c r="P1220" s="251">
        <f t="shared" si="89"/>
        <v>0</v>
      </c>
    </row>
    <row r="1221" spans="2:16" ht="15.9" hidden="1" x14ac:dyDescent="0.4">
      <c r="B1221" s="208" t="s">
        <v>27</v>
      </c>
      <c r="C1221" s="180" t="s">
        <v>480</v>
      </c>
      <c r="D1221" s="178">
        <v>400</v>
      </c>
      <c r="E1221" s="179" t="s">
        <v>40</v>
      </c>
      <c r="F1221" s="254">
        <v>620000</v>
      </c>
      <c r="G1221" s="254">
        <f>ROUNDDOWN(D1221*F1221,-3)</f>
        <v>248000000</v>
      </c>
      <c r="H1221" s="178">
        <v>400</v>
      </c>
      <c r="I1221" s="179" t="s">
        <v>40</v>
      </c>
      <c r="J1221" s="254">
        <v>620000</v>
      </c>
      <c r="K1221" s="254">
        <f>ROUNDDOWN(H1221*J1221,-3)</f>
        <v>248000000</v>
      </c>
      <c r="L1221" s="178">
        <v>400</v>
      </c>
      <c r="M1221" s="179" t="s">
        <v>40</v>
      </c>
      <c r="N1221" s="254">
        <v>620000</v>
      </c>
      <c r="O1221" s="254">
        <f>ROUNDDOWN(L1221*N1221,-3)</f>
        <v>248000000</v>
      </c>
      <c r="P1221" s="251">
        <f t="shared" si="89"/>
        <v>0</v>
      </c>
    </row>
    <row r="1222" spans="2:16" ht="15.9" hidden="1" x14ac:dyDescent="0.4">
      <c r="B1222" s="208" t="s">
        <v>388</v>
      </c>
      <c r="C1222" s="180" t="s">
        <v>481</v>
      </c>
      <c r="D1222" s="269">
        <v>1</v>
      </c>
      <c r="E1222" s="270" t="s">
        <v>130</v>
      </c>
      <c r="F1222" s="254">
        <v>0</v>
      </c>
      <c r="G1222" s="254">
        <f>G1223</f>
        <v>240000000</v>
      </c>
      <c r="H1222" s="269">
        <v>1</v>
      </c>
      <c r="I1222" s="270" t="s">
        <v>130</v>
      </c>
      <c r="J1222" s="254">
        <v>0</v>
      </c>
      <c r="K1222" s="254">
        <f>K1223</f>
        <v>240000000</v>
      </c>
      <c r="L1222" s="269">
        <v>1</v>
      </c>
      <c r="M1222" s="270" t="s">
        <v>130</v>
      </c>
      <c r="N1222" s="254">
        <v>0</v>
      </c>
      <c r="O1222" s="254">
        <f>O1223</f>
        <v>240000000</v>
      </c>
      <c r="P1222" s="251">
        <f t="shared" si="89"/>
        <v>0</v>
      </c>
    </row>
    <row r="1223" spans="2:16" ht="15.9" hidden="1" x14ac:dyDescent="0.4">
      <c r="B1223" s="208">
        <v>525112</v>
      </c>
      <c r="C1223" s="180" t="s">
        <v>97</v>
      </c>
      <c r="D1223" s="178"/>
      <c r="E1223" s="179" t="s">
        <v>27</v>
      </c>
      <c r="F1223" s="180">
        <v>0</v>
      </c>
      <c r="G1223" s="254">
        <f>G1224</f>
        <v>240000000</v>
      </c>
      <c r="H1223" s="178"/>
      <c r="I1223" s="179" t="s">
        <v>27</v>
      </c>
      <c r="J1223" s="180">
        <v>0</v>
      </c>
      <c r="K1223" s="254">
        <f>K1224</f>
        <v>240000000</v>
      </c>
      <c r="L1223" s="178"/>
      <c r="M1223" s="179" t="s">
        <v>27</v>
      </c>
      <c r="N1223" s="180">
        <v>0</v>
      </c>
      <c r="O1223" s="254">
        <f>O1224</f>
        <v>240000000</v>
      </c>
      <c r="P1223" s="251">
        <f t="shared" si="89"/>
        <v>0</v>
      </c>
    </row>
    <row r="1224" spans="2:16" ht="15.9" hidden="1" x14ac:dyDescent="0.4">
      <c r="B1224" s="208" t="s">
        <v>27</v>
      </c>
      <c r="C1224" s="180" t="s">
        <v>482</v>
      </c>
      <c r="D1224" s="178">
        <v>96</v>
      </c>
      <c r="E1224" s="179" t="s">
        <v>40</v>
      </c>
      <c r="F1224" s="254">
        <v>2500000</v>
      </c>
      <c r="G1224" s="254">
        <f>ROUNDDOWN(D1224*F1224,-3)</f>
        <v>240000000</v>
      </c>
      <c r="H1224" s="178">
        <v>96</v>
      </c>
      <c r="I1224" s="179" t="s">
        <v>40</v>
      </c>
      <c r="J1224" s="254">
        <v>2500000</v>
      </c>
      <c r="K1224" s="254">
        <f>ROUNDDOWN(H1224*J1224,-3)</f>
        <v>240000000</v>
      </c>
      <c r="L1224" s="178">
        <v>96</v>
      </c>
      <c r="M1224" s="179" t="s">
        <v>40</v>
      </c>
      <c r="N1224" s="254">
        <v>2500000</v>
      </c>
      <c r="O1224" s="254">
        <f>ROUNDDOWN(L1224*N1224,-3)</f>
        <v>240000000</v>
      </c>
      <c r="P1224" s="251">
        <f t="shared" si="89"/>
        <v>0</v>
      </c>
    </row>
    <row r="1225" spans="2:16" ht="15.9" hidden="1" x14ac:dyDescent="0.4">
      <c r="B1225" s="208" t="s">
        <v>390</v>
      </c>
      <c r="C1225" s="180" t="s">
        <v>483</v>
      </c>
      <c r="D1225" s="269">
        <v>1</v>
      </c>
      <c r="E1225" s="270" t="s">
        <v>130</v>
      </c>
      <c r="F1225" s="254">
        <v>0</v>
      </c>
      <c r="G1225" s="254">
        <f>G1226</f>
        <v>300000000</v>
      </c>
      <c r="H1225" s="269">
        <v>1</v>
      </c>
      <c r="I1225" s="270" t="s">
        <v>130</v>
      </c>
      <c r="J1225" s="254">
        <v>0</v>
      </c>
      <c r="K1225" s="254">
        <f>K1226</f>
        <v>300000000</v>
      </c>
      <c r="L1225" s="269">
        <v>1</v>
      </c>
      <c r="M1225" s="270" t="s">
        <v>130</v>
      </c>
      <c r="N1225" s="254">
        <v>0</v>
      </c>
      <c r="O1225" s="254">
        <f>O1226</f>
        <v>300000000</v>
      </c>
      <c r="P1225" s="251">
        <f t="shared" si="89"/>
        <v>0</v>
      </c>
    </row>
    <row r="1226" spans="2:16" ht="15.9" hidden="1" x14ac:dyDescent="0.4">
      <c r="B1226" s="208">
        <v>525112</v>
      </c>
      <c r="C1226" s="180" t="s">
        <v>97</v>
      </c>
      <c r="D1226" s="178"/>
      <c r="E1226" s="179" t="s">
        <v>27</v>
      </c>
      <c r="F1226" s="180">
        <v>0</v>
      </c>
      <c r="G1226" s="254">
        <f>G1227</f>
        <v>300000000</v>
      </c>
      <c r="H1226" s="178"/>
      <c r="I1226" s="179" t="s">
        <v>27</v>
      </c>
      <c r="J1226" s="180">
        <v>0</v>
      </c>
      <c r="K1226" s="254">
        <f>K1227</f>
        <v>300000000</v>
      </c>
      <c r="L1226" s="178"/>
      <c r="M1226" s="179" t="s">
        <v>27</v>
      </c>
      <c r="N1226" s="180">
        <v>0</v>
      </c>
      <c r="O1226" s="254">
        <f>O1227</f>
        <v>300000000</v>
      </c>
      <c r="P1226" s="251">
        <f t="shared" si="89"/>
        <v>0</v>
      </c>
    </row>
    <row r="1227" spans="2:16" ht="15.9" hidden="1" x14ac:dyDescent="0.4">
      <c r="B1227" s="208" t="s">
        <v>27</v>
      </c>
      <c r="C1227" s="180" t="s">
        <v>484</v>
      </c>
      <c r="D1227" s="178">
        <v>120</v>
      </c>
      <c r="E1227" s="179" t="s">
        <v>40</v>
      </c>
      <c r="F1227" s="254">
        <v>2500000</v>
      </c>
      <c r="G1227" s="254">
        <f>ROUNDDOWN(D1227*F1227,-3)</f>
        <v>300000000</v>
      </c>
      <c r="H1227" s="178">
        <v>120</v>
      </c>
      <c r="I1227" s="179" t="s">
        <v>40</v>
      </c>
      <c r="J1227" s="254">
        <v>2500000</v>
      </c>
      <c r="K1227" s="254">
        <f>ROUNDDOWN(H1227*J1227,-3)</f>
        <v>300000000</v>
      </c>
      <c r="L1227" s="178">
        <v>120</v>
      </c>
      <c r="M1227" s="179" t="s">
        <v>40</v>
      </c>
      <c r="N1227" s="254">
        <v>2500000</v>
      </c>
      <c r="O1227" s="254">
        <f>ROUNDDOWN(L1227*N1227,-3)</f>
        <v>300000000</v>
      </c>
      <c r="P1227" s="251">
        <f t="shared" si="89"/>
        <v>0</v>
      </c>
    </row>
    <row r="1228" spans="2:16" ht="15.9" hidden="1" x14ac:dyDescent="0.4">
      <c r="B1228" s="208" t="s">
        <v>392</v>
      </c>
      <c r="C1228" s="180" t="s">
        <v>485</v>
      </c>
      <c r="D1228" s="269">
        <v>1</v>
      </c>
      <c r="E1228" s="270" t="s">
        <v>130</v>
      </c>
      <c r="F1228" s="254">
        <v>0</v>
      </c>
      <c r="G1228" s="254">
        <f>G1229</f>
        <v>300000000</v>
      </c>
      <c r="H1228" s="269">
        <v>1</v>
      </c>
      <c r="I1228" s="270" t="s">
        <v>130</v>
      </c>
      <c r="J1228" s="254">
        <v>0</v>
      </c>
      <c r="K1228" s="254">
        <f>K1229</f>
        <v>300000000</v>
      </c>
      <c r="L1228" s="269">
        <v>1</v>
      </c>
      <c r="M1228" s="270" t="s">
        <v>130</v>
      </c>
      <c r="N1228" s="254">
        <v>0</v>
      </c>
      <c r="O1228" s="254">
        <f>O1229</f>
        <v>300000000</v>
      </c>
      <c r="P1228" s="251">
        <f t="shared" si="89"/>
        <v>0</v>
      </c>
    </row>
    <row r="1229" spans="2:16" ht="15.9" hidden="1" x14ac:dyDescent="0.4">
      <c r="B1229" s="208">
        <v>525112</v>
      </c>
      <c r="C1229" s="180" t="s">
        <v>97</v>
      </c>
      <c r="D1229" s="178"/>
      <c r="E1229" s="179" t="s">
        <v>27</v>
      </c>
      <c r="F1229" s="180">
        <v>0</v>
      </c>
      <c r="G1229" s="254">
        <f>G1230</f>
        <v>300000000</v>
      </c>
      <c r="H1229" s="178"/>
      <c r="I1229" s="179" t="s">
        <v>27</v>
      </c>
      <c r="J1229" s="180">
        <v>0</v>
      </c>
      <c r="K1229" s="254">
        <f>K1230</f>
        <v>300000000</v>
      </c>
      <c r="L1229" s="178"/>
      <c r="M1229" s="179" t="s">
        <v>27</v>
      </c>
      <c r="N1229" s="180">
        <v>0</v>
      </c>
      <c r="O1229" s="254">
        <f>O1230</f>
        <v>300000000</v>
      </c>
      <c r="P1229" s="251">
        <f t="shared" si="89"/>
        <v>0</v>
      </c>
    </row>
    <row r="1230" spans="2:16" ht="15.9" hidden="1" x14ac:dyDescent="0.4">
      <c r="B1230" s="208" t="s">
        <v>27</v>
      </c>
      <c r="C1230" s="180" t="s">
        <v>486</v>
      </c>
      <c r="D1230" s="178">
        <v>120</v>
      </c>
      <c r="E1230" s="179" t="s">
        <v>40</v>
      </c>
      <c r="F1230" s="254">
        <v>2500000</v>
      </c>
      <c r="G1230" s="254">
        <f>ROUNDDOWN(D1230*F1230,-3)</f>
        <v>300000000</v>
      </c>
      <c r="H1230" s="178">
        <v>120</v>
      </c>
      <c r="I1230" s="179" t="s">
        <v>40</v>
      </c>
      <c r="J1230" s="254">
        <v>2500000</v>
      </c>
      <c r="K1230" s="254">
        <f>ROUNDDOWN(H1230*J1230,-3)</f>
        <v>300000000</v>
      </c>
      <c r="L1230" s="178">
        <v>120</v>
      </c>
      <c r="M1230" s="179" t="s">
        <v>40</v>
      </c>
      <c r="N1230" s="254">
        <v>2500000</v>
      </c>
      <c r="O1230" s="254">
        <f>ROUNDDOWN(L1230*N1230,-3)</f>
        <v>300000000</v>
      </c>
      <c r="P1230" s="251">
        <f t="shared" si="89"/>
        <v>0</v>
      </c>
    </row>
    <row r="1231" spans="2:16" ht="15.9" hidden="1" x14ac:dyDescent="0.4">
      <c r="B1231" s="208" t="s">
        <v>394</v>
      </c>
      <c r="C1231" s="180" t="s">
        <v>487</v>
      </c>
      <c r="D1231" s="269">
        <v>1</v>
      </c>
      <c r="E1231" s="270" t="s">
        <v>130</v>
      </c>
      <c r="F1231" s="254">
        <v>0</v>
      </c>
      <c r="G1231" s="254">
        <f>G1232</f>
        <v>240000000</v>
      </c>
      <c r="H1231" s="269">
        <v>1</v>
      </c>
      <c r="I1231" s="270" t="s">
        <v>130</v>
      </c>
      <c r="J1231" s="254">
        <v>0</v>
      </c>
      <c r="K1231" s="254">
        <f>K1232</f>
        <v>240000000</v>
      </c>
      <c r="L1231" s="269">
        <v>1</v>
      </c>
      <c r="M1231" s="270" t="s">
        <v>130</v>
      </c>
      <c r="N1231" s="254">
        <v>0</v>
      </c>
      <c r="O1231" s="254">
        <f>O1232</f>
        <v>240000000</v>
      </c>
      <c r="P1231" s="251">
        <f t="shared" si="89"/>
        <v>0</v>
      </c>
    </row>
    <row r="1232" spans="2:16" ht="15.9" hidden="1" x14ac:dyDescent="0.4">
      <c r="B1232" s="208">
        <v>525112</v>
      </c>
      <c r="C1232" s="180" t="s">
        <v>97</v>
      </c>
      <c r="D1232" s="178"/>
      <c r="E1232" s="179" t="s">
        <v>27</v>
      </c>
      <c r="F1232" s="180">
        <v>0</v>
      </c>
      <c r="G1232" s="254">
        <f>G1233</f>
        <v>240000000</v>
      </c>
      <c r="H1232" s="178"/>
      <c r="I1232" s="179" t="s">
        <v>27</v>
      </c>
      <c r="J1232" s="180">
        <v>0</v>
      </c>
      <c r="K1232" s="254">
        <f>K1233</f>
        <v>240000000</v>
      </c>
      <c r="L1232" s="178"/>
      <c r="M1232" s="179" t="s">
        <v>27</v>
      </c>
      <c r="N1232" s="180">
        <v>0</v>
      </c>
      <c r="O1232" s="254">
        <f>O1233</f>
        <v>240000000</v>
      </c>
      <c r="P1232" s="251">
        <f t="shared" si="89"/>
        <v>0</v>
      </c>
    </row>
    <row r="1233" spans="2:16" ht="15.9" hidden="1" x14ac:dyDescent="0.4">
      <c r="B1233" s="208" t="s">
        <v>27</v>
      </c>
      <c r="C1233" s="180" t="s">
        <v>488</v>
      </c>
      <c r="D1233" s="178">
        <v>120</v>
      </c>
      <c r="E1233" s="179" t="s">
        <v>40</v>
      </c>
      <c r="F1233" s="254">
        <v>2000000</v>
      </c>
      <c r="G1233" s="254">
        <f>ROUNDDOWN(D1233*F1233,-3)</f>
        <v>240000000</v>
      </c>
      <c r="H1233" s="178">
        <v>120</v>
      </c>
      <c r="I1233" s="179" t="s">
        <v>40</v>
      </c>
      <c r="J1233" s="254">
        <v>2000000</v>
      </c>
      <c r="K1233" s="254">
        <f>ROUNDDOWN(H1233*J1233,-3)</f>
        <v>240000000</v>
      </c>
      <c r="L1233" s="178">
        <v>120</v>
      </c>
      <c r="M1233" s="179" t="s">
        <v>40</v>
      </c>
      <c r="N1233" s="254">
        <v>2000000</v>
      </c>
      <c r="O1233" s="254">
        <f>ROUNDDOWN(L1233*N1233,-3)</f>
        <v>240000000</v>
      </c>
      <c r="P1233" s="251">
        <f t="shared" si="89"/>
        <v>0</v>
      </c>
    </row>
    <row r="1234" spans="2:16" ht="15.9" hidden="1" x14ac:dyDescent="0.4">
      <c r="B1234" s="208" t="s">
        <v>396</v>
      </c>
      <c r="C1234" s="180" t="s">
        <v>489</v>
      </c>
      <c r="D1234" s="269">
        <v>1</v>
      </c>
      <c r="E1234" s="270" t="s">
        <v>130</v>
      </c>
      <c r="F1234" s="254">
        <v>0</v>
      </c>
      <c r="G1234" s="254">
        <f>G1235</f>
        <v>34663691000</v>
      </c>
      <c r="H1234" s="269">
        <v>1</v>
      </c>
      <c r="I1234" s="270" t="s">
        <v>130</v>
      </c>
      <c r="J1234" s="254">
        <v>0</v>
      </c>
      <c r="K1234" s="254">
        <f>K1235</f>
        <v>34663691000</v>
      </c>
      <c r="L1234" s="269">
        <v>1</v>
      </c>
      <c r="M1234" s="270" t="s">
        <v>130</v>
      </c>
      <c r="N1234" s="254">
        <v>0</v>
      </c>
      <c r="O1234" s="254">
        <f>O1235</f>
        <v>34663691000</v>
      </c>
      <c r="P1234" s="251">
        <f t="shared" si="89"/>
        <v>0</v>
      </c>
    </row>
    <row r="1235" spans="2:16" ht="15.9" hidden="1" x14ac:dyDescent="0.4">
      <c r="B1235" s="208">
        <v>525111</v>
      </c>
      <c r="C1235" s="180" t="s">
        <v>174</v>
      </c>
      <c r="D1235" s="178"/>
      <c r="E1235" s="179"/>
      <c r="F1235" s="180"/>
      <c r="G1235" s="254">
        <f>G1236</f>
        <v>34663691000</v>
      </c>
      <c r="H1235" s="178"/>
      <c r="I1235" s="179"/>
      <c r="J1235" s="180"/>
      <c r="K1235" s="254">
        <f>K1236</f>
        <v>34663691000</v>
      </c>
      <c r="L1235" s="178"/>
      <c r="M1235" s="179"/>
      <c r="N1235" s="180"/>
      <c r="O1235" s="254">
        <f>O1236</f>
        <v>34663691000</v>
      </c>
      <c r="P1235" s="251">
        <f t="shared" si="89"/>
        <v>0</v>
      </c>
    </row>
    <row r="1236" spans="2:16" ht="15.9" hidden="1" x14ac:dyDescent="0.4">
      <c r="B1236" s="208" t="s">
        <v>27</v>
      </c>
      <c r="C1236" s="180" t="s">
        <v>490</v>
      </c>
      <c r="D1236" s="178">
        <v>1</v>
      </c>
      <c r="E1236" s="179" t="s">
        <v>38</v>
      </c>
      <c r="F1236" s="254">
        <v>34663691000</v>
      </c>
      <c r="G1236" s="254">
        <f>ROUNDDOWN(D1236*F1236,-3)</f>
        <v>34663691000</v>
      </c>
      <c r="H1236" s="178">
        <v>1</v>
      </c>
      <c r="I1236" s="179" t="s">
        <v>38</v>
      </c>
      <c r="J1236" s="254">
        <v>34663691000</v>
      </c>
      <c r="K1236" s="254">
        <f>ROUNDDOWN(H1236*J1236,-3)</f>
        <v>34663691000</v>
      </c>
      <c r="L1236" s="178">
        <v>1</v>
      </c>
      <c r="M1236" s="179" t="s">
        <v>38</v>
      </c>
      <c r="N1236" s="254">
        <v>34663691000</v>
      </c>
      <c r="O1236" s="254">
        <f>ROUNDDOWN(L1236*N1236,-3)</f>
        <v>34663691000</v>
      </c>
      <c r="P1236" s="251">
        <f t="shared" si="89"/>
        <v>0</v>
      </c>
    </row>
    <row r="1237" spans="2:16" ht="15.9" hidden="1" x14ac:dyDescent="0.4">
      <c r="B1237" s="208" t="s">
        <v>398</v>
      </c>
      <c r="C1237" s="180" t="s">
        <v>491</v>
      </c>
      <c r="D1237" s="269">
        <v>1</v>
      </c>
      <c r="E1237" s="270" t="s">
        <v>130</v>
      </c>
      <c r="F1237" s="254">
        <v>0</v>
      </c>
      <c r="G1237" s="254">
        <f>G1238+G1240+G1242</f>
        <v>1532065000</v>
      </c>
      <c r="H1237" s="269">
        <v>1</v>
      </c>
      <c r="I1237" s="270" t="s">
        <v>130</v>
      </c>
      <c r="J1237" s="254">
        <v>0</v>
      </c>
      <c r="K1237" s="254">
        <f>K1238+K1240+K1242</f>
        <v>1532065000</v>
      </c>
      <c r="L1237" s="269">
        <v>1</v>
      </c>
      <c r="M1237" s="270" t="s">
        <v>130</v>
      </c>
      <c r="N1237" s="254">
        <v>0</v>
      </c>
      <c r="O1237" s="254">
        <f>O1238+O1240+O1242</f>
        <v>1532065000</v>
      </c>
      <c r="P1237" s="251">
        <f t="shared" si="89"/>
        <v>0</v>
      </c>
    </row>
    <row r="1238" spans="2:16" ht="15.9" hidden="1" x14ac:dyDescent="0.4">
      <c r="B1238" s="208">
        <v>525112</v>
      </c>
      <c r="C1238" s="180" t="s">
        <v>97</v>
      </c>
      <c r="D1238" s="178">
        <v>0</v>
      </c>
      <c r="E1238" s="179" t="s">
        <v>27</v>
      </c>
      <c r="F1238" s="180">
        <v>0</v>
      </c>
      <c r="G1238" s="254">
        <f>G1239</f>
        <v>626400000</v>
      </c>
      <c r="H1238" s="178">
        <v>0</v>
      </c>
      <c r="I1238" s="179" t="s">
        <v>27</v>
      </c>
      <c r="J1238" s="180">
        <v>0</v>
      </c>
      <c r="K1238" s="254">
        <f>K1239</f>
        <v>626400000</v>
      </c>
      <c r="L1238" s="178">
        <v>0</v>
      </c>
      <c r="M1238" s="179" t="s">
        <v>27</v>
      </c>
      <c r="N1238" s="180">
        <v>0</v>
      </c>
      <c r="O1238" s="254">
        <f>O1239</f>
        <v>626400000</v>
      </c>
      <c r="P1238" s="251">
        <f t="shared" si="89"/>
        <v>0</v>
      </c>
    </row>
    <row r="1239" spans="2:16" ht="15.9" hidden="1" x14ac:dyDescent="0.4">
      <c r="B1239" s="208" t="s">
        <v>27</v>
      </c>
      <c r="C1239" s="180" t="s">
        <v>492</v>
      </c>
      <c r="D1239" s="178">
        <v>1</v>
      </c>
      <c r="E1239" s="179" t="s">
        <v>38</v>
      </c>
      <c r="F1239" s="254">
        <v>626400000</v>
      </c>
      <c r="G1239" s="254">
        <f>ROUNDDOWN(D1239*F1239,-3)</f>
        <v>626400000</v>
      </c>
      <c r="H1239" s="178">
        <v>1</v>
      </c>
      <c r="I1239" s="179" t="s">
        <v>38</v>
      </c>
      <c r="J1239" s="254">
        <v>626400000</v>
      </c>
      <c r="K1239" s="254">
        <f>ROUNDDOWN(H1239*J1239,-3)</f>
        <v>626400000</v>
      </c>
      <c r="L1239" s="178">
        <v>1</v>
      </c>
      <c r="M1239" s="179" t="s">
        <v>38</v>
      </c>
      <c r="N1239" s="254">
        <v>626400000</v>
      </c>
      <c r="O1239" s="254">
        <f>ROUNDDOWN(L1239*N1239,-3)</f>
        <v>626400000</v>
      </c>
      <c r="P1239" s="251">
        <f t="shared" ref="P1239:P1302" si="90">K1239-O1239</f>
        <v>0</v>
      </c>
    </row>
    <row r="1240" spans="2:16" ht="15.9" hidden="1" x14ac:dyDescent="0.4">
      <c r="B1240" s="208">
        <v>525113</v>
      </c>
      <c r="C1240" s="180" t="s">
        <v>99</v>
      </c>
      <c r="D1240" s="178">
        <v>0</v>
      </c>
      <c r="E1240" s="179" t="s">
        <v>27</v>
      </c>
      <c r="F1240" s="180">
        <v>0</v>
      </c>
      <c r="G1240" s="254">
        <f>G1241</f>
        <v>875665000</v>
      </c>
      <c r="H1240" s="178">
        <v>0</v>
      </c>
      <c r="I1240" s="179" t="s">
        <v>27</v>
      </c>
      <c r="J1240" s="180">
        <v>0</v>
      </c>
      <c r="K1240" s="254">
        <f>K1241</f>
        <v>875665000</v>
      </c>
      <c r="L1240" s="178">
        <v>0</v>
      </c>
      <c r="M1240" s="179" t="s">
        <v>27</v>
      </c>
      <c r="N1240" s="180">
        <v>0</v>
      </c>
      <c r="O1240" s="254">
        <f>O1241</f>
        <v>875665000</v>
      </c>
      <c r="P1240" s="251">
        <f t="shared" si="90"/>
        <v>0</v>
      </c>
    </row>
    <row r="1241" spans="2:16" ht="15.9" hidden="1" x14ac:dyDescent="0.4">
      <c r="B1241" s="208" t="s">
        <v>27</v>
      </c>
      <c r="C1241" s="180" t="s">
        <v>493</v>
      </c>
      <c r="D1241" s="178">
        <v>1</v>
      </c>
      <c r="E1241" s="179" t="s">
        <v>66</v>
      </c>
      <c r="F1241" s="254">
        <v>875665000</v>
      </c>
      <c r="G1241" s="254">
        <f>ROUNDDOWN(D1241*F1241,-3)</f>
        <v>875665000</v>
      </c>
      <c r="H1241" s="178">
        <v>1</v>
      </c>
      <c r="I1241" s="179" t="s">
        <v>66</v>
      </c>
      <c r="J1241" s="254">
        <v>875665000</v>
      </c>
      <c r="K1241" s="254">
        <f>ROUNDDOWN(H1241*J1241,-3)</f>
        <v>875665000</v>
      </c>
      <c r="L1241" s="178">
        <v>1</v>
      </c>
      <c r="M1241" s="179" t="s">
        <v>66</v>
      </c>
      <c r="N1241" s="254">
        <v>875665000</v>
      </c>
      <c r="O1241" s="254">
        <f>ROUNDDOWN(L1241*N1241,-3)</f>
        <v>875665000</v>
      </c>
      <c r="P1241" s="251">
        <f t="shared" si="90"/>
        <v>0</v>
      </c>
    </row>
    <row r="1242" spans="2:16" ht="15.9" hidden="1" x14ac:dyDescent="0.4">
      <c r="B1242" s="208">
        <v>525121</v>
      </c>
      <c r="C1242" s="180" t="s">
        <v>494</v>
      </c>
      <c r="D1242" s="178">
        <v>0</v>
      </c>
      <c r="E1242" s="179" t="s">
        <v>27</v>
      </c>
      <c r="F1242" s="180">
        <v>0</v>
      </c>
      <c r="G1242" s="254">
        <f>SUM(G1243:G1243)</f>
        <v>30000000</v>
      </c>
      <c r="H1242" s="178">
        <v>0</v>
      </c>
      <c r="I1242" s="179" t="s">
        <v>27</v>
      </c>
      <c r="J1242" s="180">
        <v>0</v>
      </c>
      <c r="K1242" s="254">
        <f>SUM(K1243:K1243)</f>
        <v>30000000</v>
      </c>
      <c r="L1242" s="178">
        <v>0</v>
      </c>
      <c r="M1242" s="179" t="s">
        <v>27</v>
      </c>
      <c r="N1242" s="180">
        <v>0</v>
      </c>
      <c r="O1242" s="254">
        <f>SUM(O1243:O1243)</f>
        <v>30000000</v>
      </c>
      <c r="P1242" s="251">
        <f t="shared" si="90"/>
        <v>0</v>
      </c>
    </row>
    <row r="1243" spans="2:16" ht="15.9" hidden="1" x14ac:dyDescent="0.4">
      <c r="B1243" s="208" t="s">
        <v>27</v>
      </c>
      <c r="C1243" s="180" t="s">
        <v>495</v>
      </c>
      <c r="D1243" s="178">
        <v>1</v>
      </c>
      <c r="E1243" s="179" t="s">
        <v>38</v>
      </c>
      <c r="F1243" s="254">
        <f>50*600000</f>
        <v>30000000</v>
      </c>
      <c r="G1243" s="254">
        <f>ROUNDDOWN(D1243*F1243,-3)</f>
        <v>30000000</v>
      </c>
      <c r="H1243" s="178">
        <v>1</v>
      </c>
      <c r="I1243" s="179" t="s">
        <v>38</v>
      </c>
      <c r="J1243" s="254">
        <f>50*600000</f>
        <v>30000000</v>
      </c>
      <c r="K1243" s="254">
        <f>ROUNDDOWN(H1243*J1243,-3)</f>
        <v>30000000</v>
      </c>
      <c r="L1243" s="178">
        <v>1</v>
      </c>
      <c r="M1243" s="179" t="s">
        <v>38</v>
      </c>
      <c r="N1243" s="254">
        <f>50*600000</f>
        <v>30000000</v>
      </c>
      <c r="O1243" s="254">
        <f>ROUNDDOWN(L1243*N1243,-3)</f>
        <v>30000000</v>
      </c>
      <c r="P1243" s="251">
        <f t="shared" si="90"/>
        <v>0</v>
      </c>
    </row>
    <row r="1244" spans="2:16" ht="15.9" hidden="1" x14ac:dyDescent="0.4">
      <c r="B1244" s="208" t="s">
        <v>400</v>
      </c>
      <c r="C1244" s="180" t="s">
        <v>496</v>
      </c>
      <c r="D1244" s="269">
        <v>1</v>
      </c>
      <c r="E1244" s="270" t="s">
        <v>130</v>
      </c>
      <c r="F1244" s="254">
        <v>0</v>
      </c>
      <c r="G1244" s="254">
        <f>G1245+G1248+G1250</f>
        <v>105305000</v>
      </c>
      <c r="H1244" s="269">
        <v>1</v>
      </c>
      <c r="I1244" s="270" t="s">
        <v>130</v>
      </c>
      <c r="J1244" s="254">
        <v>0</v>
      </c>
      <c r="K1244" s="254">
        <f>K1245+K1248+K1250</f>
        <v>105305000</v>
      </c>
      <c r="L1244" s="269">
        <v>1</v>
      </c>
      <c r="M1244" s="270" t="s">
        <v>130</v>
      </c>
      <c r="N1244" s="254">
        <v>0</v>
      </c>
      <c r="O1244" s="254">
        <f>O1245+O1248+O1250</f>
        <v>105305000</v>
      </c>
      <c r="P1244" s="251">
        <f t="shared" si="90"/>
        <v>0</v>
      </c>
    </row>
    <row r="1245" spans="2:16" ht="15.9" hidden="1" x14ac:dyDescent="0.4">
      <c r="B1245" s="208">
        <v>525112</v>
      </c>
      <c r="C1245" s="180" t="s">
        <v>97</v>
      </c>
      <c r="D1245" s="178">
        <v>0</v>
      </c>
      <c r="E1245" s="179" t="s">
        <v>27</v>
      </c>
      <c r="F1245" s="180">
        <v>0</v>
      </c>
      <c r="G1245" s="254">
        <f>G1246+G1247</f>
        <v>4745000</v>
      </c>
      <c r="H1245" s="178">
        <v>0</v>
      </c>
      <c r="I1245" s="179" t="s">
        <v>27</v>
      </c>
      <c r="J1245" s="180">
        <v>0</v>
      </c>
      <c r="K1245" s="254">
        <f>K1246+K1247</f>
        <v>4745000</v>
      </c>
      <c r="L1245" s="178">
        <v>0</v>
      </c>
      <c r="M1245" s="179" t="s">
        <v>27</v>
      </c>
      <c r="N1245" s="180">
        <v>0</v>
      </c>
      <c r="O1245" s="254">
        <f>O1246+O1247</f>
        <v>4745000</v>
      </c>
      <c r="P1245" s="251">
        <f t="shared" si="90"/>
        <v>0</v>
      </c>
    </row>
    <row r="1246" spans="2:16" ht="15.9" hidden="1" x14ac:dyDescent="0.4">
      <c r="B1246" s="208" t="s">
        <v>27</v>
      </c>
      <c r="C1246" s="180" t="s">
        <v>497</v>
      </c>
      <c r="D1246" s="178">
        <v>15</v>
      </c>
      <c r="E1246" s="179" t="s">
        <v>40</v>
      </c>
      <c r="F1246" s="254">
        <v>200000</v>
      </c>
      <c r="G1246" s="254">
        <f>ROUNDDOWN(D1246*F1246,-3)</f>
        <v>3000000</v>
      </c>
      <c r="H1246" s="178">
        <v>15</v>
      </c>
      <c r="I1246" s="179" t="s">
        <v>40</v>
      </c>
      <c r="J1246" s="254">
        <v>200000</v>
      </c>
      <c r="K1246" s="254">
        <f>ROUNDDOWN(H1246*J1246,-3)</f>
        <v>3000000</v>
      </c>
      <c r="L1246" s="178">
        <v>15</v>
      </c>
      <c r="M1246" s="179" t="s">
        <v>40</v>
      </c>
      <c r="N1246" s="254">
        <v>200000</v>
      </c>
      <c r="O1246" s="254">
        <f>ROUNDDOWN(L1246*N1246,-3)</f>
        <v>3000000</v>
      </c>
      <c r="P1246" s="251">
        <f t="shared" si="90"/>
        <v>0</v>
      </c>
    </row>
    <row r="1247" spans="2:16" ht="15.9" hidden="1" x14ac:dyDescent="0.4">
      <c r="B1247" s="208"/>
      <c r="C1247" s="180" t="s">
        <v>498</v>
      </c>
      <c r="D1247" s="178">
        <v>1</v>
      </c>
      <c r="E1247" s="179" t="s">
        <v>54</v>
      </c>
      <c r="F1247" s="254">
        <v>1745000</v>
      </c>
      <c r="G1247" s="254">
        <f>ROUNDDOWN(D1247*F1247,-3)</f>
        <v>1745000</v>
      </c>
      <c r="H1247" s="178">
        <v>1</v>
      </c>
      <c r="I1247" s="179" t="s">
        <v>54</v>
      </c>
      <c r="J1247" s="254">
        <v>1745000</v>
      </c>
      <c r="K1247" s="254">
        <f>ROUNDDOWN(H1247*J1247,-3)</f>
        <v>1745000</v>
      </c>
      <c r="L1247" s="178">
        <v>1</v>
      </c>
      <c r="M1247" s="179" t="s">
        <v>54</v>
      </c>
      <c r="N1247" s="254">
        <v>1745000</v>
      </c>
      <c r="O1247" s="254">
        <f>ROUNDDOWN(L1247*N1247,-3)</f>
        <v>1745000</v>
      </c>
      <c r="P1247" s="251">
        <f t="shared" si="90"/>
        <v>0</v>
      </c>
    </row>
    <row r="1248" spans="2:16" ht="15.9" hidden="1" x14ac:dyDescent="0.4">
      <c r="B1248" s="208">
        <v>525113</v>
      </c>
      <c r="C1248" s="180" t="s">
        <v>99</v>
      </c>
      <c r="D1248" s="178">
        <v>0</v>
      </c>
      <c r="E1248" s="179" t="s">
        <v>27</v>
      </c>
      <c r="F1248" s="180">
        <v>0</v>
      </c>
      <c r="G1248" s="254">
        <f>SUM(G1249:G1249)</f>
        <v>60000000</v>
      </c>
      <c r="H1248" s="178">
        <v>0</v>
      </c>
      <c r="I1248" s="179" t="s">
        <v>27</v>
      </c>
      <c r="J1248" s="180">
        <v>0</v>
      </c>
      <c r="K1248" s="254">
        <f>SUM(K1249:K1249)</f>
        <v>60000000</v>
      </c>
      <c r="L1248" s="178">
        <v>0</v>
      </c>
      <c r="M1248" s="179" t="s">
        <v>27</v>
      </c>
      <c r="N1248" s="180">
        <v>0</v>
      </c>
      <c r="O1248" s="254">
        <f>SUM(O1249:O1249)</f>
        <v>60000000</v>
      </c>
      <c r="P1248" s="251">
        <f t="shared" si="90"/>
        <v>0</v>
      </c>
    </row>
    <row r="1249" spans="2:16" ht="15.9" hidden="1" x14ac:dyDescent="0.4">
      <c r="B1249" s="208" t="s">
        <v>27</v>
      </c>
      <c r="C1249" s="180" t="s">
        <v>452</v>
      </c>
      <c r="D1249" s="178">
        <v>1</v>
      </c>
      <c r="E1249" s="179" t="s">
        <v>54</v>
      </c>
      <c r="F1249" s="254">
        <v>60000000</v>
      </c>
      <c r="G1249" s="254">
        <f>ROUNDDOWN(D1249*F1249,-3)</f>
        <v>60000000</v>
      </c>
      <c r="H1249" s="178">
        <v>1</v>
      </c>
      <c r="I1249" s="179" t="s">
        <v>54</v>
      </c>
      <c r="J1249" s="254">
        <v>60000000</v>
      </c>
      <c r="K1249" s="254">
        <f>ROUNDDOWN(H1249*J1249,-3)</f>
        <v>60000000</v>
      </c>
      <c r="L1249" s="178">
        <v>1</v>
      </c>
      <c r="M1249" s="179" t="s">
        <v>54</v>
      </c>
      <c r="N1249" s="254">
        <v>60000000</v>
      </c>
      <c r="O1249" s="254">
        <f>ROUNDDOWN(L1249*N1249,-3)</f>
        <v>60000000</v>
      </c>
      <c r="P1249" s="251">
        <f t="shared" si="90"/>
        <v>0</v>
      </c>
    </row>
    <row r="1250" spans="2:16" ht="15.9" hidden="1" x14ac:dyDescent="0.4">
      <c r="B1250" s="208">
        <v>525115</v>
      </c>
      <c r="C1250" s="180" t="s">
        <v>90</v>
      </c>
      <c r="D1250" s="178">
        <v>0</v>
      </c>
      <c r="E1250" s="179" t="s">
        <v>27</v>
      </c>
      <c r="F1250" s="180">
        <v>0</v>
      </c>
      <c r="G1250" s="254">
        <f>SUM(G1251:G1252)</f>
        <v>40560000</v>
      </c>
      <c r="H1250" s="178">
        <v>0</v>
      </c>
      <c r="I1250" s="179" t="s">
        <v>27</v>
      </c>
      <c r="J1250" s="180">
        <v>0</v>
      </c>
      <c r="K1250" s="254">
        <f>SUM(K1251:K1252)</f>
        <v>40560000</v>
      </c>
      <c r="L1250" s="178">
        <v>0</v>
      </c>
      <c r="M1250" s="179" t="s">
        <v>27</v>
      </c>
      <c r="N1250" s="180">
        <v>0</v>
      </c>
      <c r="O1250" s="254">
        <f>SUM(O1251:O1252)</f>
        <v>40560000</v>
      </c>
      <c r="P1250" s="251">
        <f t="shared" si="90"/>
        <v>0</v>
      </c>
    </row>
    <row r="1251" spans="2:16" ht="15.9" hidden="1" x14ac:dyDescent="0.4">
      <c r="B1251" s="208" t="s">
        <v>27</v>
      </c>
      <c r="C1251" s="283" t="s">
        <v>499</v>
      </c>
      <c r="D1251" s="178">
        <v>30</v>
      </c>
      <c r="E1251" s="179" t="s">
        <v>57</v>
      </c>
      <c r="F1251" s="254">
        <v>1127000</v>
      </c>
      <c r="G1251" s="254">
        <f>ROUNDDOWN(D1251*F1251,-3)</f>
        <v>33810000</v>
      </c>
      <c r="H1251" s="178">
        <v>30</v>
      </c>
      <c r="I1251" s="179" t="s">
        <v>57</v>
      </c>
      <c r="J1251" s="254">
        <v>1127000</v>
      </c>
      <c r="K1251" s="254">
        <f>ROUNDDOWN(H1251*J1251,-3)</f>
        <v>33810000</v>
      </c>
      <c r="L1251" s="178">
        <v>30</v>
      </c>
      <c r="M1251" s="179" t="s">
        <v>57</v>
      </c>
      <c r="N1251" s="254">
        <v>1127000</v>
      </c>
      <c r="O1251" s="254">
        <f>ROUNDDOWN(L1251*N1251,-3)</f>
        <v>33810000</v>
      </c>
      <c r="P1251" s="251">
        <f t="shared" si="90"/>
        <v>0</v>
      </c>
    </row>
    <row r="1252" spans="2:16" ht="15.9" hidden="1" x14ac:dyDescent="0.4">
      <c r="B1252" s="208" t="s">
        <v>27</v>
      </c>
      <c r="C1252" s="283" t="s">
        <v>500</v>
      </c>
      <c r="D1252" s="178">
        <v>45</v>
      </c>
      <c r="E1252" s="179" t="s">
        <v>57</v>
      </c>
      <c r="F1252" s="254">
        <v>150000</v>
      </c>
      <c r="G1252" s="254">
        <f>ROUNDDOWN(D1252*F1252,-3)</f>
        <v>6750000</v>
      </c>
      <c r="H1252" s="178">
        <v>45</v>
      </c>
      <c r="I1252" s="179" t="s">
        <v>57</v>
      </c>
      <c r="J1252" s="254">
        <v>150000</v>
      </c>
      <c r="K1252" s="254">
        <f>ROUNDDOWN(H1252*J1252,-3)</f>
        <v>6750000</v>
      </c>
      <c r="L1252" s="178">
        <v>45</v>
      </c>
      <c r="M1252" s="179" t="s">
        <v>57</v>
      </c>
      <c r="N1252" s="254">
        <v>150000</v>
      </c>
      <c r="O1252" s="254">
        <f>ROUNDDOWN(L1252*N1252,-3)</f>
        <v>6750000</v>
      </c>
      <c r="P1252" s="251">
        <f t="shared" si="90"/>
        <v>0</v>
      </c>
    </row>
    <row r="1253" spans="2:16" ht="15.9" hidden="1" x14ac:dyDescent="0.4">
      <c r="B1253" s="208" t="s">
        <v>402</v>
      </c>
      <c r="C1253" s="180" t="s">
        <v>501</v>
      </c>
      <c r="D1253" s="269">
        <v>1</v>
      </c>
      <c r="E1253" s="270" t="s">
        <v>130</v>
      </c>
      <c r="F1253" s="254">
        <v>0</v>
      </c>
      <c r="G1253" s="254">
        <f>G1254+G1258+G1265</f>
        <v>238660000</v>
      </c>
      <c r="H1253" s="269">
        <v>1</v>
      </c>
      <c r="I1253" s="270" t="s">
        <v>130</v>
      </c>
      <c r="J1253" s="254">
        <v>0</v>
      </c>
      <c r="K1253" s="254">
        <f>K1254+K1258+K1265</f>
        <v>238660000</v>
      </c>
      <c r="L1253" s="269">
        <v>1</v>
      </c>
      <c r="M1253" s="270" t="s">
        <v>130</v>
      </c>
      <c r="N1253" s="254">
        <v>0</v>
      </c>
      <c r="O1253" s="254">
        <f>O1254+O1258+O1265</f>
        <v>238660000</v>
      </c>
      <c r="P1253" s="251">
        <f t="shared" si="90"/>
        <v>0</v>
      </c>
    </row>
    <row r="1254" spans="2:16" ht="15.9" hidden="1" x14ac:dyDescent="0.4">
      <c r="B1254" s="208">
        <v>525112</v>
      </c>
      <c r="C1254" s="180" t="s">
        <v>97</v>
      </c>
      <c r="D1254" s="178">
        <v>0</v>
      </c>
      <c r="E1254" s="179" t="s">
        <v>27</v>
      </c>
      <c r="F1254" s="180">
        <v>0</v>
      </c>
      <c r="G1254" s="254">
        <f>SUM(G1255:G1257)</f>
        <v>19745000</v>
      </c>
      <c r="H1254" s="178">
        <v>0</v>
      </c>
      <c r="I1254" s="179" t="s">
        <v>27</v>
      </c>
      <c r="J1254" s="180">
        <v>0</v>
      </c>
      <c r="K1254" s="254">
        <f>SUM(K1255:K1257)</f>
        <v>19745000</v>
      </c>
      <c r="L1254" s="178">
        <v>0</v>
      </c>
      <c r="M1254" s="179" t="s">
        <v>27</v>
      </c>
      <c r="N1254" s="180">
        <v>0</v>
      </c>
      <c r="O1254" s="254">
        <f>SUM(O1255:O1257)</f>
        <v>19745000</v>
      </c>
      <c r="P1254" s="251">
        <f t="shared" si="90"/>
        <v>0</v>
      </c>
    </row>
    <row r="1255" spans="2:16" ht="15.9" hidden="1" x14ac:dyDescent="0.4">
      <c r="B1255" s="208" t="s">
        <v>27</v>
      </c>
      <c r="C1255" s="180" t="s">
        <v>502</v>
      </c>
      <c r="D1255" s="178">
        <v>30</v>
      </c>
      <c r="E1255" s="179" t="s">
        <v>40</v>
      </c>
      <c r="F1255" s="254">
        <v>500000</v>
      </c>
      <c r="G1255" s="254">
        <f>ROUNDDOWN(D1255*F1255,-3)</f>
        <v>15000000</v>
      </c>
      <c r="H1255" s="178">
        <v>30</v>
      </c>
      <c r="I1255" s="179" t="s">
        <v>40</v>
      </c>
      <c r="J1255" s="254">
        <v>500000</v>
      </c>
      <c r="K1255" s="254">
        <f>ROUNDDOWN(H1255*J1255,-3)</f>
        <v>15000000</v>
      </c>
      <c r="L1255" s="178">
        <v>30</v>
      </c>
      <c r="M1255" s="179" t="s">
        <v>40</v>
      </c>
      <c r="N1255" s="254">
        <v>500000</v>
      </c>
      <c r="O1255" s="254">
        <f>ROUNDDOWN(L1255*N1255,-3)</f>
        <v>15000000</v>
      </c>
      <c r="P1255" s="251">
        <f t="shared" si="90"/>
        <v>0</v>
      </c>
    </row>
    <row r="1256" spans="2:16" ht="15.9" hidden="1" x14ac:dyDescent="0.4">
      <c r="B1256" s="208" t="s">
        <v>27</v>
      </c>
      <c r="C1256" s="180" t="s">
        <v>503</v>
      </c>
      <c r="D1256" s="178">
        <v>40</v>
      </c>
      <c r="E1256" s="179" t="s">
        <v>40</v>
      </c>
      <c r="F1256" s="254">
        <v>75000</v>
      </c>
      <c r="G1256" s="254">
        <f>ROUNDDOWN(D1256*F1256,-3)</f>
        <v>3000000</v>
      </c>
      <c r="H1256" s="178">
        <v>40</v>
      </c>
      <c r="I1256" s="179" t="s">
        <v>40</v>
      </c>
      <c r="J1256" s="254">
        <v>75000</v>
      </c>
      <c r="K1256" s="254">
        <f>ROUNDDOWN(H1256*J1256,-3)</f>
        <v>3000000</v>
      </c>
      <c r="L1256" s="178">
        <v>40</v>
      </c>
      <c r="M1256" s="179" t="s">
        <v>40</v>
      </c>
      <c r="N1256" s="254">
        <v>75000</v>
      </c>
      <c r="O1256" s="254">
        <f>ROUNDDOWN(L1256*N1256,-3)</f>
        <v>3000000</v>
      </c>
      <c r="P1256" s="251">
        <f t="shared" si="90"/>
        <v>0</v>
      </c>
    </row>
    <row r="1257" spans="2:16" ht="15.9" hidden="1" x14ac:dyDescent="0.4">
      <c r="B1257" s="208"/>
      <c r="C1257" s="180" t="s">
        <v>498</v>
      </c>
      <c r="D1257" s="178">
        <v>1</v>
      </c>
      <c r="E1257" s="179" t="s">
        <v>54</v>
      </c>
      <c r="F1257" s="254">
        <v>1745000</v>
      </c>
      <c r="G1257" s="254">
        <f>ROUNDDOWN(D1257*F1257,-3)</f>
        <v>1745000</v>
      </c>
      <c r="H1257" s="178">
        <v>1</v>
      </c>
      <c r="I1257" s="179" t="s">
        <v>54</v>
      </c>
      <c r="J1257" s="254">
        <v>1745000</v>
      </c>
      <c r="K1257" s="254">
        <f>ROUNDDOWN(H1257*J1257,-3)</f>
        <v>1745000</v>
      </c>
      <c r="L1257" s="178">
        <v>1</v>
      </c>
      <c r="M1257" s="179" t="s">
        <v>54</v>
      </c>
      <c r="N1257" s="254">
        <v>1745000</v>
      </c>
      <c r="O1257" s="254">
        <f>ROUNDDOWN(L1257*N1257,-3)</f>
        <v>1745000</v>
      </c>
      <c r="P1257" s="251">
        <f t="shared" si="90"/>
        <v>0</v>
      </c>
    </row>
    <row r="1258" spans="2:16" ht="15.9" hidden="1" x14ac:dyDescent="0.4">
      <c r="B1258" s="208">
        <v>525113</v>
      </c>
      <c r="C1258" s="180" t="s">
        <v>99</v>
      </c>
      <c r="D1258" s="178">
        <v>0</v>
      </c>
      <c r="E1258" s="179" t="s">
        <v>27</v>
      </c>
      <c r="F1258" s="180">
        <v>0</v>
      </c>
      <c r="G1258" s="254">
        <f>SUM(G1259:G1264)</f>
        <v>121705000</v>
      </c>
      <c r="H1258" s="178">
        <v>0</v>
      </c>
      <c r="I1258" s="179" t="s">
        <v>27</v>
      </c>
      <c r="J1258" s="180">
        <v>0</v>
      </c>
      <c r="K1258" s="254">
        <f>SUM(K1259:K1264)</f>
        <v>121705000</v>
      </c>
      <c r="L1258" s="178">
        <v>0</v>
      </c>
      <c r="M1258" s="179" t="s">
        <v>27</v>
      </c>
      <c r="N1258" s="180">
        <v>0</v>
      </c>
      <c r="O1258" s="254">
        <f>SUM(O1259:O1264)</f>
        <v>121705000</v>
      </c>
      <c r="P1258" s="251">
        <f t="shared" si="90"/>
        <v>0</v>
      </c>
    </row>
    <row r="1259" spans="2:16" ht="15.9" hidden="1" x14ac:dyDescent="0.4">
      <c r="B1259" s="208" t="s">
        <v>27</v>
      </c>
      <c r="C1259" s="180" t="s">
        <v>504</v>
      </c>
      <c r="D1259" s="178">
        <v>16</v>
      </c>
      <c r="E1259" s="179" t="s">
        <v>47</v>
      </c>
      <c r="F1259" s="254">
        <v>1700000</v>
      </c>
      <c r="G1259" s="254">
        <f t="shared" ref="G1259:G1264" si="91">ROUNDDOWN(D1259*F1259,-3)</f>
        <v>27200000</v>
      </c>
      <c r="H1259" s="178">
        <v>16</v>
      </c>
      <c r="I1259" s="179" t="s">
        <v>47</v>
      </c>
      <c r="J1259" s="254">
        <v>1700000</v>
      </c>
      <c r="K1259" s="254">
        <f t="shared" ref="K1259:K1264" si="92">ROUNDDOWN(H1259*J1259,-3)</f>
        <v>27200000</v>
      </c>
      <c r="L1259" s="178">
        <v>16</v>
      </c>
      <c r="M1259" s="179" t="s">
        <v>47</v>
      </c>
      <c r="N1259" s="254">
        <v>1700000</v>
      </c>
      <c r="O1259" s="254">
        <f t="shared" ref="O1259:O1264" si="93">ROUNDDOWN(L1259*N1259,-3)</f>
        <v>27200000</v>
      </c>
      <c r="P1259" s="251">
        <f t="shared" si="90"/>
        <v>0</v>
      </c>
    </row>
    <row r="1260" spans="2:16" ht="15.9" hidden="1" x14ac:dyDescent="0.4">
      <c r="B1260" s="208" t="s">
        <v>27</v>
      </c>
      <c r="C1260" s="180" t="s">
        <v>505</v>
      </c>
      <c r="D1260" s="178">
        <v>40</v>
      </c>
      <c r="E1260" s="179" t="s">
        <v>47</v>
      </c>
      <c r="F1260" s="254">
        <v>1700000</v>
      </c>
      <c r="G1260" s="254">
        <f t="shared" si="91"/>
        <v>68000000</v>
      </c>
      <c r="H1260" s="178">
        <v>40</v>
      </c>
      <c r="I1260" s="179" t="s">
        <v>47</v>
      </c>
      <c r="J1260" s="254">
        <v>1700000</v>
      </c>
      <c r="K1260" s="254">
        <f t="shared" si="92"/>
        <v>68000000</v>
      </c>
      <c r="L1260" s="178">
        <v>40</v>
      </c>
      <c r="M1260" s="179" t="s">
        <v>47</v>
      </c>
      <c r="N1260" s="254">
        <v>1700000</v>
      </c>
      <c r="O1260" s="254">
        <f t="shared" si="93"/>
        <v>68000000</v>
      </c>
      <c r="P1260" s="251">
        <f t="shared" si="90"/>
        <v>0</v>
      </c>
    </row>
    <row r="1261" spans="2:16" ht="15.9" hidden="1" x14ac:dyDescent="0.4">
      <c r="B1261" s="208" t="s">
        <v>27</v>
      </c>
      <c r="C1261" s="180" t="s">
        <v>506</v>
      </c>
      <c r="D1261" s="178">
        <v>3</v>
      </c>
      <c r="E1261" s="179" t="s">
        <v>54</v>
      </c>
      <c r="F1261" s="254">
        <v>3375000</v>
      </c>
      <c r="G1261" s="254">
        <f t="shared" si="91"/>
        <v>10125000</v>
      </c>
      <c r="H1261" s="178">
        <v>3</v>
      </c>
      <c r="I1261" s="179" t="s">
        <v>54</v>
      </c>
      <c r="J1261" s="254">
        <v>3375000</v>
      </c>
      <c r="K1261" s="254">
        <f t="shared" si="92"/>
        <v>10125000</v>
      </c>
      <c r="L1261" s="178">
        <v>3</v>
      </c>
      <c r="M1261" s="179" t="s">
        <v>54</v>
      </c>
      <c r="N1261" s="254">
        <v>3375000</v>
      </c>
      <c r="O1261" s="254">
        <f t="shared" si="93"/>
        <v>10125000</v>
      </c>
      <c r="P1261" s="251">
        <f t="shared" si="90"/>
        <v>0</v>
      </c>
    </row>
    <row r="1262" spans="2:16" ht="15.9" hidden="1" x14ac:dyDescent="0.4">
      <c r="B1262" s="208" t="s">
        <v>27</v>
      </c>
      <c r="C1262" s="180" t="s">
        <v>507</v>
      </c>
      <c r="D1262" s="178">
        <v>3</v>
      </c>
      <c r="E1262" s="179" t="s">
        <v>54</v>
      </c>
      <c r="F1262" s="254">
        <v>4860000</v>
      </c>
      <c r="G1262" s="254">
        <f t="shared" si="91"/>
        <v>14580000</v>
      </c>
      <c r="H1262" s="178">
        <v>3</v>
      </c>
      <c r="I1262" s="179" t="s">
        <v>54</v>
      </c>
      <c r="J1262" s="254">
        <v>4860000</v>
      </c>
      <c r="K1262" s="254">
        <f t="shared" si="92"/>
        <v>14580000</v>
      </c>
      <c r="L1262" s="178">
        <v>3</v>
      </c>
      <c r="M1262" s="179" t="s">
        <v>54</v>
      </c>
      <c r="N1262" s="254">
        <v>4860000</v>
      </c>
      <c r="O1262" s="254">
        <f t="shared" si="93"/>
        <v>14580000</v>
      </c>
      <c r="P1262" s="251">
        <f t="shared" si="90"/>
        <v>0</v>
      </c>
    </row>
    <row r="1263" spans="2:16" ht="15.9" hidden="1" x14ac:dyDescent="0.4">
      <c r="B1263" s="208" t="s">
        <v>27</v>
      </c>
      <c r="C1263" s="180" t="s">
        <v>508</v>
      </c>
      <c r="D1263" s="178">
        <v>3</v>
      </c>
      <c r="E1263" s="179" t="s">
        <v>40</v>
      </c>
      <c r="F1263" s="254">
        <v>300000</v>
      </c>
      <c r="G1263" s="254">
        <f t="shared" si="91"/>
        <v>900000</v>
      </c>
      <c r="H1263" s="178">
        <v>3</v>
      </c>
      <c r="I1263" s="179" t="s">
        <v>40</v>
      </c>
      <c r="J1263" s="254">
        <v>300000</v>
      </c>
      <c r="K1263" s="254">
        <f t="shared" si="92"/>
        <v>900000</v>
      </c>
      <c r="L1263" s="178">
        <v>3</v>
      </c>
      <c r="M1263" s="179" t="s">
        <v>40</v>
      </c>
      <c r="N1263" s="254">
        <v>300000</v>
      </c>
      <c r="O1263" s="254">
        <f t="shared" si="93"/>
        <v>900000</v>
      </c>
      <c r="P1263" s="251">
        <f t="shared" si="90"/>
        <v>0</v>
      </c>
    </row>
    <row r="1264" spans="2:16" ht="15.9" hidden="1" x14ac:dyDescent="0.4">
      <c r="B1264" s="208" t="s">
        <v>27</v>
      </c>
      <c r="C1264" s="180" t="s">
        <v>509</v>
      </c>
      <c r="D1264" s="178">
        <v>3</v>
      </c>
      <c r="E1264" s="179" t="s">
        <v>40</v>
      </c>
      <c r="F1264" s="254">
        <v>300000</v>
      </c>
      <c r="G1264" s="254">
        <f t="shared" si="91"/>
        <v>900000</v>
      </c>
      <c r="H1264" s="178">
        <v>3</v>
      </c>
      <c r="I1264" s="179" t="s">
        <v>40</v>
      </c>
      <c r="J1264" s="254">
        <v>300000</v>
      </c>
      <c r="K1264" s="254">
        <f t="shared" si="92"/>
        <v>900000</v>
      </c>
      <c r="L1264" s="178">
        <v>3</v>
      </c>
      <c r="M1264" s="179" t="s">
        <v>40</v>
      </c>
      <c r="N1264" s="254">
        <v>300000</v>
      </c>
      <c r="O1264" s="254">
        <f t="shared" si="93"/>
        <v>900000</v>
      </c>
      <c r="P1264" s="251">
        <f t="shared" si="90"/>
        <v>0</v>
      </c>
    </row>
    <row r="1265" spans="2:16" ht="15.9" hidden="1" x14ac:dyDescent="0.4">
      <c r="B1265" s="208">
        <v>525115</v>
      </c>
      <c r="C1265" s="180" t="s">
        <v>90</v>
      </c>
      <c r="D1265" s="178">
        <v>0</v>
      </c>
      <c r="E1265" s="179" t="s">
        <v>27</v>
      </c>
      <c r="F1265" s="180">
        <v>0</v>
      </c>
      <c r="G1265" s="254">
        <f>SUM(G1266:G1270)</f>
        <v>97210000</v>
      </c>
      <c r="H1265" s="178">
        <v>0</v>
      </c>
      <c r="I1265" s="179" t="s">
        <v>27</v>
      </c>
      <c r="J1265" s="180">
        <v>0</v>
      </c>
      <c r="K1265" s="254">
        <f>SUM(K1266:K1270)</f>
        <v>97210000</v>
      </c>
      <c r="L1265" s="178">
        <v>0</v>
      </c>
      <c r="M1265" s="179" t="s">
        <v>27</v>
      </c>
      <c r="N1265" s="180">
        <v>0</v>
      </c>
      <c r="O1265" s="254">
        <f>SUM(O1266:O1270)</f>
        <v>97210000</v>
      </c>
      <c r="P1265" s="251">
        <f t="shared" si="90"/>
        <v>0</v>
      </c>
    </row>
    <row r="1266" spans="2:16" ht="15.9" hidden="1" x14ac:dyDescent="0.4">
      <c r="B1266" s="208" t="s">
        <v>27</v>
      </c>
      <c r="C1266" s="283" t="s">
        <v>499</v>
      </c>
      <c r="D1266" s="178">
        <v>60</v>
      </c>
      <c r="E1266" s="179" t="s">
        <v>57</v>
      </c>
      <c r="F1266" s="254">
        <v>1127000</v>
      </c>
      <c r="G1266" s="254">
        <f>ROUNDDOWN(D1266*F1266,-3)</f>
        <v>67620000</v>
      </c>
      <c r="H1266" s="178">
        <v>60</v>
      </c>
      <c r="I1266" s="179" t="s">
        <v>57</v>
      </c>
      <c r="J1266" s="254">
        <v>1127000</v>
      </c>
      <c r="K1266" s="254">
        <f>ROUNDDOWN(H1266*J1266,-3)</f>
        <v>67620000</v>
      </c>
      <c r="L1266" s="178">
        <v>60</v>
      </c>
      <c r="M1266" s="179" t="s">
        <v>57</v>
      </c>
      <c r="N1266" s="254">
        <v>1127000</v>
      </c>
      <c r="O1266" s="254">
        <f>ROUNDDOWN(L1266*N1266,-3)</f>
        <v>67620000</v>
      </c>
      <c r="P1266" s="251">
        <f t="shared" si="90"/>
        <v>0</v>
      </c>
    </row>
    <row r="1267" spans="2:16" ht="15.9" hidden="1" x14ac:dyDescent="0.4">
      <c r="B1267" s="208" t="s">
        <v>27</v>
      </c>
      <c r="C1267" s="283" t="s">
        <v>500</v>
      </c>
      <c r="D1267" s="178">
        <v>90</v>
      </c>
      <c r="E1267" s="179" t="s">
        <v>57</v>
      </c>
      <c r="F1267" s="254">
        <v>150000</v>
      </c>
      <c r="G1267" s="254">
        <f>ROUNDDOWN(D1267*F1267,-3)</f>
        <v>13500000</v>
      </c>
      <c r="H1267" s="178">
        <v>90</v>
      </c>
      <c r="I1267" s="179" t="s">
        <v>57</v>
      </c>
      <c r="J1267" s="254">
        <v>150000</v>
      </c>
      <c r="K1267" s="254">
        <f>ROUNDDOWN(H1267*J1267,-3)</f>
        <v>13500000</v>
      </c>
      <c r="L1267" s="178">
        <v>90</v>
      </c>
      <c r="M1267" s="179" t="s">
        <v>57</v>
      </c>
      <c r="N1267" s="254">
        <v>150000</v>
      </c>
      <c r="O1267" s="254">
        <f>ROUNDDOWN(L1267*N1267,-3)</f>
        <v>13500000</v>
      </c>
      <c r="P1267" s="251">
        <f t="shared" si="90"/>
        <v>0</v>
      </c>
    </row>
    <row r="1268" spans="2:16" ht="15.9" hidden="1" x14ac:dyDescent="0.4">
      <c r="B1268" s="208" t="s">
        <v>27</v>
      </c>
      <c r="C1268" s="283" t="s">
        <v>510</v>
      </c>
      <c r="D1268" s="178">
        <v>2</v>
      </c>
      <c r="E1268" s="179" t="s">
        <v>40</v>
      </c>
      <c r="F1268" s="254">
        <v>3829000</v>
      </c>
      <c r="G1268" s="254">
        <f>ROUNDDOWN(D1268*F1268,-3)</f>
        <v>7658000</v>
      </c>
      <c r="H1268" s="178">
        <v>2</v>
      </c>
      <c r="I1268" s="179" t="s">
        <v>40</v>
      </c>
      <c r="J1268" s="254">
        <v>3829000</v>
      </c>
      <c r="K1268" s="254">
        <f>ROUNDDOWN(H1268*J1268,-3)</f>
        <v>7658000</v>
      </c>
      <c r="L1268" s="178">
        <v>2</v>
      </c>
      <c r="M1268" s="179" t="s">
        <v>40</v>
      </c>
      <c r="N1268" s="254">
        <v>3829000</v>
      </c>
      <c r="O1268" s="254">
        <f>ROUNDDOWN(L1268*N1268,-3)</f>
        <v>7658000</v>
      </c>
      <c r="P1268" s="251">
        <f t="shared" si="90"/>
        <v>0</v>
      </c>
    </row>
    <row r="1269" spans="2:16" ht="15.9" hidden="1" x14ac:dyDescent="0.4">
      <c r="B1269" s="208" t="s">
        <v>27</v>
      </c>
      <c r="C1269" s="283" t="s">
        <v>511</v>
      </c>
      <c r="D1269" s="178">
        <v>6</v>
      </c>
      <c r="E1269" s="179" t="s">
        <v>57</v>
      </c>
      <c r="F1269" s="254">
        <v>1138000</v>
      </c>
      <c r="G1269" s="254">
        <f>ROUNDDOWN(D1269*F1269,-3)</f>
        <v>6828000</v>
      </c>
      <c r="H1269" s="178">
        <v>6</v>
      </c>
      <c r="I1269" s="179" t="s">
        <v>57</v>
      </c>
      <c r="J1269" s="254">
        <v>1138000</v>
      </c>
      <c r="K1269" s="254">
        <f>ROUNDDOWN(H1269*J1269,-3)</f>
        <v>6828000</v>
      </c>
      <c r="L1269" s="178">
        <v>6</v>
      </c>
      <c r="M1269" s="179" t="s">
        <v>57</v>
      </c>
      <c r="N1269" s="254">
        <v>1138000</v>
      </c>
      <c r="O1269" s="254">
        <f>ROUNDDOWN(L1269*N1269,-3)</f>
        <v>6828000</v>
      </c>
      <c r="P1269" s="251">
        <f t="shared" si="90"/>
        <v>0</v>
      </c>
    </row>
    <row r="1270" spans="2:16" ht="15.9" hidden="1" x14ac:dyDescent="0.4">
      <c r="B1270" s="208" t="s">
        <v>27</v>
      </c>
      <c r="C1270" s="283" t="s">
        <v>512</v>
      </c>
      <c r="D1270" s="178">
        <v>2</v>
      </c>
      <c r="E1270" s="179" t="s">
        <v>40</v>
      </c>
      <c r="F1270" s="254">
        <v>802000</v>
      </c>
      <c r="G1270" s="254">
        <f>ROUNDDOWN(D1270*F1270,-3)</f>
        <v>1604000</v>
      </c>
      <c r="H1270" s="178">
        <v>2</v>
      </c>
      <c r="I1270" s="179" t="s">
        <v>40</v>
      </c>
      <c r="J1270" s="254">
        <v>802000</v>
      </c>
      <c r="K1270" s="254">
        <f>ROUNDDOWN(H1270*J1270,-3)</f>
        <v>1604000</v>
      </c>
      <c r="L1270" s="178">
        <v>2</v>
      </c>
      <c r="M1270" s="179" t="s">
        <v>40</v>
      </c>
      <c r="N1270" s="254">
        <v>802000</v>
      </c>
      <c r="O1270" s="254">
        <f>ROUNDDOWN(L1270*N1270,-3)</f>
        <v>1604000</v>
      </c>
      <c r="P1270" s="251">
        <f t="shared" si="90"/>
        <v>0</v>
      </c>
    </row>
    <row r="1271" spans="2:16" ht="15.9" hidden="1" x14ac:dyDescent="0.4">
      <c r="B1271" s="284" t="s">
        <v>404</v>
      </c>
      <c r="C1271" s="180" t="s">
        <v>513</v>
      </c>
      <c r="D1271" s="269">
        <v>1</v>
      </c>
      <c r="E1271" s="270" t="s">
        <v>130</v>
      </c>
      <c r="F1271" s="285">
        <v>0</v>
      </c>
      <c r="G1271" s="286">
        <f>G1272</f>
        <v>0</v>
      </c>
      <c r="H1271" s="269">
        <v>1</v>
      </c>
      <c r="I1271" s="270" t="s">
        <v>130</v>
      </c>
      <c r="J1271" s="285">
        <v>0</v>
      </c>
      <c r="K1271" s="286">
        <f>K1272</f>
        <v>0</v>
      </c>
      <c r="L1271" s="269">
        <v>1</v>
      </c>
      <c r="M1271" s="270" t="s">
        <v>130</v>
      </c>
      <c r="N1271" s="285">
        <v>0</v>
      </c>
      <c r="O1271" s="286">
        <f>O1272</f>
        <v>0</v>
      </c>
      <c r="P1271" s="251">
        <f t="shared" si="90"/>
        <v>0</v>
      </c>
    </row>
    <row r="1272" spans="2:16" ht="15.9" hidden="1" x14ac:dyDescent="0.4">
      <c r="B1272" s="284"/>
      <c r="C1272" s="180"/>
      <c r="D1272" s="286"/>
      <c r="E1272" s="285"/>
      <c r="F1272" s="285"/>
      <c r="G1272" s="286"/>
      <c r="H1272" s="286"/>
      <c r="I1272" s="285"/>
      <c r="J1272" s="285"/>
      <c r="K1272" s="286"/>
      <c r="L1272" s="286"/>
      <c r="M1272" s="285"/>
      <c r="N1272" s="285"/>
      <c r="O1272" s="286"/>
      <c r="P1272" s="251">
        <f t="shared" si="90"/>
        <v>0</v>
      </c>
    </row>
    <row r="1273" spans="2:16" ht="15.9" hidden="1" x14ac:dyDescent="0.4">
      <c r="B1273" s="284"/>
      <c r="C1273" s="180"/>
      <c r="D1273" s="286"/>
      <c r="E1273" s="285"/>
      <c r="F1273" s="286"/>
      <c r="G1273" s="286"/>
      <c r="H1273" s="286"/>
      <c r="I1273" s="285"/>
      <c r="J1273" s="286"/>
      <c r="K1273" s="286"/>
      <c r="L1273" s="286"/>
      <c r="M1273" s="285"/>
      <c r="N1273" s="286"/>
      <c r="O1273" s="286"/>
      <c r="P1273" s="251">
        <f t="shared" si="90"/>
        <v>0</v>
      </c>
    </row>
    <row r="1274" spans="2:16" ht="15.9" hidden="1" x14ac:dyDescent="0.4">
      <c r="B1274" s="284"/>
      <c r="C1274" s="180"/>
      <c r="D1274" s="286"/>
      <c r="E1274" s="285"/>
      <c r="F1274" s="286"/>
      <c r="G1274" s="286"/>
      <c r="H1274" s="286"/>
      <c r="I1274" s="285"/>
      <c r="J1274" s="286"/>
      <c r="K1274" s="286"/>
      <c r="L1274" s="286"/>
      <c r="M1274" s="285"/>
      <c r="N1274" s="286"/>
      <c r="O1274" s="286"/>
      <c r="P1274" s="251">
        <f t="shared" si="90"/>
        <v>0</v>
      </c>
    </row>
    <row r="1275" spans="2:16" ht="15.9" hidden="1" x14ac:dyDescent="0.4">
      <c r="B1275" s="284"/>
      <c r="C1275" s="180"/>
      <c r="D1275" s="286"/>
      <c r="E1275" s="285"/>
      <c r="F1275" s="286"/>
      <c r="G1275" s="286"/>
      <c r="H1275" s="286"/>
      <c r="I1275" s="285"/>
      <c r="J1275" s="286"/>
      <c r="K1275" s="286"/>
      <c r="L1275" s="286"/>
      <c r="M1275" s="285"/>
      <c r="N1275" s="286"/>
      <c r="O1275" s="286"/>
      <c r="P1275" s="251">
        <f t="shared" si="90"/>
        <v>0</v>
      </c>
    </row>
    <row r="1276" spans="2:16" ht="15.9" hidden="1" x14ac:dyDescent="0.4">
      <c r="B1276" s="284"/>
      <c r="C1276" s="180"/>
      <c r="D1276" s="286"/>
      <c r="E1276" s="285"/>
      <c r="F1276" s="286"/>
      <c r="G1276" s="286"/>
      <c r="H1276" s="286"/>
      <c r="I1276" s="285"/>
      <c r="J1276" s="286"/>
      <c r="K1276" s="286"/>
      <c r="L1276" s="286"/>
      <c r="M1276" s="285"/>
      <c r="N1276" s="286"/>
      <c r="O1276" s="286"/>
      <c r="P1276" s="251">
        <f t="shared" si="90"/>
        <v>0</v>
      </c>
    </row>
    <row r="1277" spans="2:16" ht="15.9" hidden="1" x14ac:dyDescent="0.4">
      <c r="B1277" s="284"/>
      <c r="C1277" s="283"/>
      <c r="D1277" s="286"/>
      <c r="E1277" s="285"/>
      <c r="F1277" s="286"/>
      <c r="G1277" s="286"/>
      <c r="H1277" s="286"/>
      <c r="I1277" s="285"/>
      <c r="J1277" s="286"/>
      <c r="K1277" s="286"/>
      <c r="L1277" s="286"/>
      <c r="M1277" s="285"/>
      <c r="N1277" s="286"/>
      <c r="O1277" s="286"/>
      <c r="P1277" s="251">
        <f t="shared" si="90"/>
        <v>0</v>
      </c>
    </row>
    <row r="1278" spans="2:16" ht="15.9" hidden="1" x14ac:dyDescent="0.4">
      <c r="B1278" s="284"/>
      <c r="C1278" s="283"/>
      <c r="D1278" s="286"/>
      <c r="E1278" s="285"/>
      <c r="F1278" s="286"/>
      <c r="G1278" s="286"/>
      <c r="H1278" s="286"/>
      <c r="I1278" s="285"/>
      <c r="J1278" s="286"/>
      <c r="K1278" s="286"/>
      <c r="L1278" s="286"/>
      <c r="M1278" s="285"/>
      <c r="N1278" s="286"/>
      <c r="O1278" s="286"/>
      <c r="P1278" s="251">
        <f t="shared" si="90"/>
        <v>0</v>
      </c>
    </row>
    <row r="1279" spans="2:16" ht="15.9" hidden="1" x14ac:dyDescent="0.4">
      <c r="B1279" s="284"/>
      <c r="C1279" s="180"/>
      <c r="D1279" s="286"/>
      <c r="E1279" s="285"/>
      <c r="F1279" s="286"/>
      <c r="G1279" s="286"/>
      <c r="H1279" s="286"/>
      <c r="I1279" s="285"/>
      <c r="J1279" s="286"/>
      <c r="K1279" s="286"/>
      <c r="L1279" s="286"/>
      <c r="M1279" s="285"/>
      <c r="N1279" s="286"/>
      <c r="O1279" s="286"/>
      <c r="P1279" s="251">
        <f t="shared" si="90"/>
        <v>0</v>
      </c>
    </row>
    <row r="1280" spans="2:16" ht="15.9" hidden="1" x14ac:dyDescent="0.4">
      <c r="B1280" s="284"/>
      <c r="C1280" s="180"/>
      <c r="D1280" s="286"/>
      <c r="E1280" s="285"/>
      <c r="F1280" s="286"/>
      <c r="G1280" s="286"/>
      <c r="H1280" s="286"/>
      <c r="I1280" s="285"/>
      <c r="J1280" s="286"/>
      <c r="K1280" s="286"/>
      <c r="L1280" s="286"/>
      <c r="M1280" s="285"/>
      <c r="N1280" s="286"/>
      <c r="O1280" s="286"/>
      <c r="P1280" s="251">
        <f t="shared" si="90"/>
        <v>0</v>
      </c>
    </row>
    <row r="1281" spans="2:16" ht="15.9" hidden="1" x14ac:dyDescent="0.4">
      <c r="B1281" s="284"/>
      <c r="C1281" s="180"/>
      <c r="D1281" s="286"/>
      <c r="E1281" s="285"/>
      <c r="F1281" s="286"/>
      <c r="G1281" s="286"/>
      <c r="H1281" s="286"/>
      <c r="I1281" s="285"/>
      <c r="J1281" s="286"/>
      <c r="K1281" s="286"/>
      <c r="L1281" s="286"/>
      <c r="M1281" s="285"/>
      <c r="N1281" s="286"/>
      <c r="O1281" s="286"/>
      <c r="P1281" s="251">
        <f t="shared" si="90"/>
        <v>0</v>
      </c>
    </row>
    <row r="1282" spans="2:16" ht="15.9" hidden="1" x14ac:dyDescent="0.4">
      <c r="B1282" s="284"/>
      <c r="C1282" s="180"/>
      <c r="D1282" s="286"/>
      <c r="E1282" s="285"/>
      <c r="F1282" s="286"/>
      <c r="G1282" s="286"/>
      <c r="H1282" s="286"/>
      <c r="I1282" s="285"/>
      <c r="J1282" s="286"/>
      <c r="K1282" s="286"/>
      <c r="L1282" s="286"/>
      <c r="M1282" s="285"/>
      <c r="N1282" s="286"/>
      <c r="O1282" s="286"/>
      <c r="P1282" s="251">
        <f t="shared" si="90"/>
        <v>0</v>
      </c>
    </row>
    <row r="1283" spans="2:16" ht="15.9" hidden="1" x14ac:dyDescent="0.4">
      <c r="B1283" s="284"/>
      <c r="C1283" s="180"/>
      <c r="D1283" s="286"/>
      <c r="E1283" s="285"/>
      <c r="F1283" s="286"/>
      <c r="G1283" s="286"/>
      <c r="H1283" s="286"/>
      <c r="I1283" s="285"/>
      <c r="J1283" s="286"/>
      <c r="K1283" s="286"/>
      <c r="L1283" s="286"/>
      <c r="M1283" s="285"/>
      <c r="N1283" s="286"/>
      <c r="O1283" s="286"/>
      <c r="P1283" s="251">
        <f t="shared" si="90"/>
        <v>0</v>
      </c>
    </row>
    <row r="1284" spans="2:16" ht="15.9" hidden="1" x14ac:dyDescent="0.4">
      <c r="B1284" s="284"/>
      <c r="C1284" s="180"/>
      <c r="D1284" s="286"/>
      <c r="E1284" s="285"/>
      <c r="F1284" s="286"/>
      <c r="G1284" s="286"/>
      <c r="H1284" s="286"/>
      <c r="I1284" s="285"/>
      <c r="J1284" s="286"/>
      <c r="K1284" s="286"/>
      <c r="L1284" s="286"/>
      <c r="M1284" s="285"/>
      <c r="N1284" s="286"/>
      <c r="O1284" s="286"/>
      <c r="P1284" s="251">
        <f t="shared" si="90"/>
        <v>0</v>
      </c>
    </row>
    <row r="1285" spans="2:16" ht="15.9" hidden="1" x14ac:dyDescent="0.4">
      <c r="B1285" s="284"/>
      <c r="C1285" s="180"/>
      <c r="D1285" s="286"/>
      <c r="E1285" s="285"/>
      <c r="F1285" s="286"/>
      <c r="G1285" s="286"/>
      <c r="H1285" s="286"/>
      <c r="I1285" s="285"/>
      <c r="J1285" s="286"/>
      <c r="K1285" s="286"/>
      <c r="L1285" s="286"/>
      <c r="M1285" s="285"/>
      <c r="N1285" s="286"/>
      <c r="O1285" s="286"/>
      <c r="P1285" s="251">
        <f t="shared" si="90"/>
        <v>0</v>
      </c>
    </row>
    <row r="1286" spans="2:16" ht="15.9" hidden="1" x14ac:dyDescent="0.4">
      <c r="B1286" s="284"/>
      <c r="C1286" s="180"/>
      <c r="D1286" s="286"/>
      <c r="E1286" s="285"/>
      <c r="F1286" s="286"/>
      <c r="G1286" s="286"/>
      <c r="H1286" s="286"/>
      <c r="I1286" s="285"/>
      <c r="J1286" s="286"/>
      <c r="K1286" s="286"/>
      <c r="L1286" s="286"/>
      <c r="M1286" s="285"/>
      <c r="N1286" s="286"/>
      <c r="O1286" s="286"/>
      <c r="P1286" s="251">
        <f t="shared" si="90"/>
        <v>0</v>
      </c>
    </row>
    <row r="1287" spans="2:16" ht="15.9" hidden="1" x14ac:dyDescent="0.4">
      <c r="B1287" s="284"/>
      <c r="C1287" s="180"/>
      <c r="D1287" s="286"/>
      <c r="E1287" s="285"/>
      <c r="F1287" s="286"/>
      <c r="G1287" s="286"/>
      <c r="H1287" s="286"/>
      <c r="I1287" s="285"/>
      <c r="J1287" s="286"/>
      <c r="K1287" s="286"/>
      <c r="L1287" s="286"/>
      <c r="M1287" s="285"/>
      <c r="N1287" s="286"/>
      <c r="O1287" s="286"/>
      <c r="P1287" s="251">
        <f t="shared" si="90"/>
        <v>0</v>
      </c>
    </row>
    <row r="1288" spans="2:16" ht="15.9" hidden="1" x14ac:dyDescent="0.4">
      <c r="B1288" s="284"/>
      <c r="C1288" s="180"/>
      <c r="D1288" s="286"/>
      <c r="E1288" s="285"/>
      <c r="F1288" s="286"/>
      <c r="G1288" s="286"/>
      <c r="H1288" s="286"/>
      <c r="I1288" s="285"/>
      <c r="J1288" s="286"/>
      <c r="K1288" s="286"/>
      <c r="L1288" s="286"/>
      <c r="M1288" s="285"/>
      <c r="N1288" s="286"/>
      <c r="O1288" s="286"/>
      <c r="P1288" s="251">
        <f t="shared" si="90"/>
        <v>0</v>
      </c>
    </row>
    <row r="1289" spans="2:16" ht="15.9" hidden="1" x14ac:dyDescent="0.4">
      <c r="B1289" s="284"/>
      <c r="C1289" s="180"/>
      <c r="D1289" s="286"/>
      <c r="E1289" s="285"/>
      <c r="F1289" s="286"/>
      <c r="G1289" s="286"/>
      <c r="H1289" s="286"/>
      <c r="I1289" s="285"/>
      <c r="J1289" s="286"/>
      <c r="K1289" s="286"/>
      <c r="L1289" s="286"/>
      <c r="M1289" s="285"/>
      <c r="N1289" s="286"/>
      <c r="O1289" s="286"/>
      <c r="P1289" s="251">
        <f t="shared" si="90"/>
        <v>0</v>
      </c>
    </row>
    <row r="1290" spans="2:16" ht="15.9" hidden="1" x14ac:dyDescent="0.4">
      <c r="B1290" s="284"/>
      <c r="C1290" s="180"/>
      <c r="D1290" s="286"/>
      <c r="E1290" s="285"/>
      <c r="F1290" s="286"/>
      <c r="G1290" s="286"/>
      <c r="H1290" s="286"/>
      <c r="I1290" s="285"/>
      <c r="J1290" s="286"/>
      <c r="K1290" s="286"/>
      <c r="L1290" s="286"/>
      <c r="M1290" s="285"/>
      <c r="N1290" s="286"/>
      <c r="O1290" s="286"/>
      <c r="P1290" s="251">
        <f t="shared" si="90"/>
        <v>0</v>
      </c>
    </row>
    <row r="1291" spans="2:16" ht="15.9" hidden="1" x14ac:dyDescent="0.4">
      <c r="B1291" s="284"/>
      <c r="C1291" s="180"/>
      <c r="D1291" s="286"/>
      <c r="E1291" s="285"/>
      <c r="F1291" s="286"/>
      <c r="G1291" s="286"/>
      <c r="H1291" s="286"/>
      <c r="I1291" s="285"/>
      <c r="J1291" s="286"/>
      <c r="K1291" s="286"/>
      <c r="L1291" s="286"/>
      <c r="M1291" s="285"/>
      <c r="N1291" s="286"/>
      <c r="O1291" s="286"/>
      <c r="P1291" s="251">
        <f t="shared" si="90"/>
        <v>0</v>
      </c>
    </row>
    <row r="1292" spans="2:16" ht="15.9" hidden="1" x14ac:dyDescent="0.4">
      <c r="B1292" s="284"/>
      <c r="C1292" s="180"/>
      <c r="D1292" s="286"/>
      <c r="E1292" s="285"/>
      <c r="F1292" s="286"/>
      <c r="G1292" s="286"/>
      <c r="H1292" s="286"/>
      <c r="I1292" s="285"/>
      <c r="J1292" s="286"/>
      <c r="K1292" s="286"/>
      <c r="L1292" s="286"/>
      <c r="M1292" s="285"/>
      <c r="N1292" s="286"/>
      <c r="O1292" s="286"/>
      <c r="P1292" s="251">
        <f t="shared" si="90"/>
        <v>0</v>
      </c>
    </row>
    <row r="1293" spans="2:16" ht="15.9" hidden="1" collapsed="1" x14ac:dyDescent="0.4">
      <c r="B1293" s="208"/>
      <c r="C1293" s="180"/>
      <c r="D1293" s="178"/>
      <c r="E1293" s="179"/>
      <c r="F1293" s="254"/>
      <c r="G1293" s="254"/>
      <c r="H1293" s="178"/>
      <c r="I1293" s="179"/>
      <c r="J1293" s="254"/>
      <c r="K1293" s="254"/>
      <c r="L1293" s="178"/>
      <c r="M1293" s="179"/>
      <c r="N1293" s="254"/>
      <c r="O1293" s="254"/>
      <c r="P1293" s="251">
        <f t="shared" si="90"/>
        <v>0</v>
      </c>
    </row>
    <row r="1294" spans="2:16" ht="15.9" hidden="1" x14ac:dyDescent="0.4">
      <c r="B1294" s="271" t="s">
        <v>514</v>
      </c>
      <c r="C1294" s="180" t="s">
        <v>515</v>
      </c>
      <c r="D1294" s="254">
        <f>D1295+D1315</f>
        <v>483</v>
      </c>
      <c r="E1294" s="270" t="s">
        <v>130</v>
      </c>
      <c r="F1294" s="254">
        <v>0</v>
      </c>
      <c r="G1294" s="254">
        <f>G1295+G1315</f>
        <v>19568880000</v>
      </c>
      <c r="H1294" s="254">
        <f>H1295+H1315</f>
        <v>483</v>
      </c>
      <c r="I1294" s="270" t="s">
        <v>130</v>
      </c>
      <c r="J1294" s="254">
        <v>0</v>
      </c>
      <c r="K1294" s="254">
        <f>K1295+K1315</f>
        <v>19568880000</v>
      </c>
      <c r="L1294" s="254">
        <f>L1295+L1315</f>
        <v>483</v>
      </c>
      <c r="M1294" s="270" t="s">
        <v>130</v>
      </c>
      <c r="N1294" s="254">
        <v>0</v>
      </c>
      <c r="O1294" s="254">
        <f>O1295+O1315</f>
        <v>19568880000</v>
      </c>
      <c r="P1294" s="251">
        <f t="shared" si="90"/>
        <v>0</v>
      </c>
    </row>
    <row r="1295" spans="2:16" s="5" customFormat="1" ht="15.9" hidden="1" x14ac:dyDescent="0.4">
      <c r="B1295" s="272" t="s">
        <v>149</v>
      </c>
      <c r="C1295" s="266" t="s">
        <v>516</v>
      </c>
      <c r="D1295" s="279">
        <v>473</v>
      </c>
      <c r="E1295" s="267" t="s">
        <v>130</v>
      </c>
      <c r="F1295" s="261">
        <v>0</v>
      </c>
      <c r="G1295" s="261">
        <f>G1296</f>
        <v>391250000</v>
      </c>
      <c r="H1295" s="279">
        <v>473</v>
      </c>
      <c r="I1295" s="267" t="s">
        <v>130</v>
      </c>
      <c r="J1295" s="261">
        <v>0</v>
      </c>
      <c r="K1295" s="261">
        <f>K1296</f>
        <v>391250000</v>
      </c>
      <c r="L1295" s="279">
        <v>473</v>
      </c>
      <c r="M1295" s="267" t="s">
        <v>130</v>
      </c>
      <c r="N1295" s="261">
        <v>0</v>
      </c>
      <c r="O1295" s="261">
        <f>O1296</f>
        <v>391250000</v>
      </c>
      <c r="P1295" s="251">
        <f t="shared" si="90"/>
        <v>0</v>
      </c>
    </row>
    <row r="1296" spans="2:16" ht="15.9" hidden="1" x14ac:dyDescent="0.4">
      <c r="B1296" s="208" t="s">
        <v>34</v>
      </c>
      <c r="C1296" s="180" t="s">
        <v>516</v>
      </c>
      <c r="D1296" s="269">
        <v>10</v>
      </c>
      <c r="E1296" s="270" t="s">
        <v>130</v>
      </c>
      <c r="F1296" s="254">
        <v>0</v>
      </c>
      <c r="G1296" s="254">
        <f>G1297+G1304+G1306+G1312</f>
        <v>391250000</v>
      </c>
      <c r="H1296" s="269">
        <v>10</v>
      </c>
      <c r="I1296" s="270" t="s">
        <v>130</v>
      </c>
      <c r="J1296" s="254">
        <v>0</v>
      </c>
      <c r="K1296" s="254">
        <f>K1297+K1304+K1306+K1312</f>
        <v>391250000</v>
      </c>
      <c r="L1296" s="269">
        <v>10</v>
      </c>
      <c r="M1296" s="270" t="s">
        <v>130</v>
      </c>
      <c r="N1296" s="254">
        <v>0</v>
      </c>
      <c r="O1296" s="254">
        <f>O1297+O1304+O1306+O1312</f>
        <v>391250000</v>
      </c>
      <c r="P1296" s="251">
        <f t="shared" si="90"/>
        <v>0</v>
      </c>
    </row>
    <row r="1297" spans="2:16" ht="15.9" hidden="1" x14ac:dyDescent="0.4">
      <c r="B1297" s="208">
        <v>525112</v>
      </c>
      <c r="C1297" s="180" t="s">
        <v>97</v>
      </c>
      <c r="D1297" s="178">
        <v>0</v>
      </c>
      <c r="E1297" s="179" t="s">
        <v>27</v>
      </c>
      <c r="F1297" s="180">
        <v>0</v>
      </c>
      <c r="G1297" s="254">
        <f>SUM(G1298:G1303)</f>
        <v>32500000</v>
      </c>
      <c r="H1297" s="178">
        <v>0</v>
      </c>
      <c r="I1297" s="179" t="s">
        <v>27</v>
      </c>
      <c r="J1297" s="180">
        <v>0</v>
      </c>
      <c r="K1297" s="254">
        <f>SUM(K1298:K1303)</f>
        <v>32500000</v>
      </c>
      <c r="L1297" s="178">
        <v>0</v>
      </c>
      <c r="M1297" s="179" t="s">
        <v>27</v>
      </c>
      <c r="N1297" s="180">
        <v>0</v>
      </c>
      <c r="O1297" s="254">
        <f>SUM(O1298:O1303)</f>
        <v>32500000</v>
      </c>
      <c r="P1297" s="251">
        <f t="shared" si="90"/>
        <v>0</v>
      </c>
    </row>
    <row r="1298" spans="2:16" ht="15.9" hidden="1" x14ac:dyDescent="0.4">
      <c r="B1298" s="208" t="s">
        <v>27</v>
      </c>
      <c r="C1298" s="180" t="s">
        <v>517</v>
      </c>
      <c r="D1298" s="178">
        <v>10</v>
      </c>
      <c r="E1298" s="179" t="s">
        <v>54</v>
      </c>
      <c r="F1298" s="254">
        <v>150000</v>
      </c>
      <c r="G1298" s="254">
        <f t="shared" ref="G1298:G1303" si="94">ROUNDDOWN(D1298*F1298,-3)</f>
        <v>1500000</v>
      </c>
      <c r="H1298" s="178">
        <v>10</v>
      </c>
      <c r="I1298" s="179" t="s">
        <v>54</v>
      </c>
      <c r="J1298" s="254">
        <v>150000</v>
      </c>
      <c r="K1298" s="254">
        <f t="shared" ref="K1298:K1303" si="95">ROUNDDOWN(H1298*J1298,-3)</f>
        <v>1500000</v>
      </c>
      <c r="L1298" s="178">
        <v>10</v>
      </c>
      <c r="M1298" s="179" t="s">
        <v>54</v>
      </c>
      <c r="N1298" s="254">
        <v>150000</v>
      </c>
      <c r="O1298" s="254">
        <f t="shared" ref="O1298:O1303" si="96">ROUNDDOWN(L1298*N1298,-3)</f>
        <v>1500000</v>
      </c>
      <c r="P1298" s="251">
        <f t="shared" si="90"/>
        <v>0</v>
      </c>
    </row>
    <row r="1299" spans="2:16" ht="15.9" hidden="1" x14ac:dyDescent="0.4">
      <c r="B1299" s="208"/>
      <c r="C1299" s="180" t="s">
        <v>518</v>
      </c>
      <c r="D1299" s="178">
        <v>100</v>
      </c>
      <c r="E1299" s="179" t="s">
        <v>40</v>
      </c>
      <c r="F1299" s="254">
        <v>50000</v>
      </c>
      <c r="G1299" s="254">
        <f t="shared" si="94"/>
        <v>5000000</v>
      </c>
      <c r="H1299" s="178">
        <v>100</v>
      </c>
      <c r="I1299" s="179" t="s">
        <v>40</v>
      </c>
      <c r="J1299" s="254">
        <v>50000</v>
      </c>
      <c r="K1299" s="254">
        <f t="shared" si="95"/>
        <v>5000000</v>
      </c>
      <c r="L1299" s="178">
        <v>100</v>
      </c>
      <c r="M1299" s="179" t="s">
        <v>40</v>
      </c>
      <c r="N1299" s="254">
        <v>50000</v>
      </c>
      <c r="O1299" s="254">
        <f t="shared" si="96"/>
        <v>5000000</v>
      </c>
      <c r="P1299" s="251">
        <f t="shared" si="90"/>
        <v>0</v>
      </c>
    </row>
    <row r="1300" spans="2:16" ht="15.9" hidden="1" x14ac:dyDescent="0.4">
      <c r="B1300" s="208"/>
      <c r="C1300" s="180" t="s">
        <v>519</v>
      </c>
      <c r="D1300" s="178">
        <v>300</v>
      </c>
      <c r="E1300" s="179" t="s">
        <v>40</v>
      </c>
      <c r="F1300" s="254">
        <v>50000</v>
      </c>
      <c r="G1300" s="254">
        <f t="shared" si="94"/>
        <v>15000000</v>
      </c>
      <c r="H1300" s="178">
        <v>300</v>
      </c>
      <c r="I1300" s="179" t="s">
        <v>40</v>
      </c>
      <c r="J1300" s="254">
        <v>50000</v>
      </c>
      <c r="K1300" s="254">
        <f t="shared" si="95"/>
        <v>15000000</v>
      </c>
      <c r="L1300" s="178">
        <v>300</v>
      </c>
      <c r="M1300" s="179" t="s">
        <v>40</v>
      </c>
      <c r="N1300" s="254">
        <v>50000</v>
      </c>
      <c r="O1300" s="254">
        <f t="shared" si="96"/>
        <v>15000000</v>
      </c>
      <c r="P1300" s="251">
        <f t="shared" si="90"/>
        <v>0</v>
      </c>
    </row>
    <row r="1301" spans="2:16" ht="15.9" hidden="1" x14ac:dyDescent="0.4">
      <c r="B1301" s="208"/>
      <c r="C1301" s="180" t="s">
        <v>520</v>
      </c>
      <c r="D1301" s="178">
        <v>10</v>
      </c>
      <c r="E1301" s="179" t="s">
        <v>54</v>
      </c>
      <c r="F1301" s="254">
        <v>500000</v>
      </c>
      <c r="G1301" s="254">
        <f t="shared" si="94"/>
        <v>5000000</v>
      </c>
      <c r="H1301" s="178">
        <v>10</v>
      </c>
      <c r="I1301" s="179" t="s">
        <v>54</v>
      </c>
      <c r="J1301" s="254">
        <v>500000</v>
      </c>
      <c r="K1301" s="254">
        <f t="shared" si="95"/>
        <v>5000000</v>
      </c>
      <c r="L1301" s="178">
        <v>10</v>
      </c>
      <c r="M1301" s="179" t="s">
        <v>54</v>
      </c>
      <c r="N1301" s="254">
        <v>500000</v>
      </c>
      <c r="O1301" s="254">
        <f t="shared" si="96"/>
        <v>5000000</v>
      </c>
      <c r="P1301" s="251">
        <f t="shared" si="90"/>
        <v>0</v>
      </c>
    </row>
    <row r="1302" spans="2:16" ht="15.9" hidden="1" x14ac:dyDescent="0.4">
      <c r="B1302" s="208"/>
      <c r="C1302" s="180" t="s">
        <v>521</v>
      </c>
      <c r="D1302" s="178">
        <v>10</v>
      </c>
      <c r="E1302" s="179" t="s">
        <v>54</v>
      </c>
      <c r="F1302" s="254">
        <v>300000</v>
      </c>
      <c r="G1302" s="254">
        <f t="shared" si="94"/>
        <v>3000000</v>
      </c>
      <c r="H1302" s="178">
        <v>10</v>
      </c>
      <c r="I1302" s="179" t="s">
        <v>54</v>
      </c>
      <c r="J1302" s="254">
        <v>300000</v>
      </c>
      <c r="K1302" s="254">
        <f t="shared" si="95"/>
        <v>3000000</v>
      </c>
      <c r="L1302" s="178">
        <v>10</v>
      </c>
      <c r="M1302" s="179" t="s">
        <v>54</v>
      </c>
      <c r="N1302" s="254">
        <v>300000</v>
      </c>
      <c r="O1302" s="254">
        <f t="shared" si="96"/>
        <v>3000000</v>
      </c>
      <c r="P1302" s="251">
        <f t="shared" si="90"/>
        <v>0</v>
      </c>
    </row>
    <row r="1303" spans="2:16" ht="15.9" hidden="1" x14ac:dyDescent="0.4">
      <c r="B1303" s="208"/>
      <c r="C1303" s="180" t="s">
        <v>522</v>
      </c>
      <c r="D1303" s="178">
        <v>10</v>
      </c>
      <c r="E1303" s="179" t="s">
        <v>54</v>
      </c>
      <c r="F1303" s="254">
        <v>300000</v>
      </c>
      <c r="G1303" s="254">
        <f t="shared" si="94"/>
        <v>3000000</v>
      </c>
      <c r="H1303" s="178">
        <v>10</v>
      </c>
      <c r="I1303" s="179" t="s">
        <v>54</v>
      </c>
      <c r="J1303" s="254">
        <v>300000</v>
      </c>
      <c r="K1303" s="254">
        <f t="shared" si="95"/>
        <v>3000000</v>
      </c>
      <c r="L1303" s="178">
        <v>10</v>
      </c>
      <c r="M1303" s="179" t="s">
        <v>54</v>
      </c>
      <c r="N1303" s="254">
        <v>300000</v>
      </c>
      <c r="O1303" s="254">
        <f t="shared" si="96"/>
        <v>3000000</v>
      </c>
      <c r="P1303" s="251">
        <f t="shared" ref="P1303:P1366" si="97">K1303-O1303</f>
        <v>0</v>
      </c>
    </row>
    <row r="1304" spans="2:16" ht="15.9" hidden="1" x14ac:dyDescent="0.4">
      <c r="B1304" s="208">
        <v>525119</v>
      </c>
      <c r="C1304" s="180" t="s">
        <v>42</v>
      </c>
      <c r="D1304" s="178"/>
      <c r="E1304" s="179"/>
      <c r="F1304" s="180"/>
      <c r="G1304" s="254">
        <f>SUM(G1305:G1305)</f>
        <v>5000000</v>
      </c>
      <c r="H1304" s="178"/>
      <c r="I1304" s="179"/>
      <c r="J1304" s="180"/>
      <c r="K1304" s="254">
        <f>SUM(K1305:K1305)</f>
        <v>5000000</v>
      </c>
      <c r="L1304" s="178"/>
      <c r="M1304" s="179"/>
      <c r="N1304" s="180"/>
      <c r="O1304" s="254">
        <f>SUM(O1305:O1305)</f>
        <v>5000000</v>
      </c>
      <c r="P1304" s="251">
        <f t="shared" si="97"/>
        <v>0</v>
      </c>
    </row>
    <row r="1305" spans="2:16" ht="15.9" hidden="1" x14ac:dyDescent="0.4">
      <c r="B1305" s="208" t="s">
        <v>27</v>
      </c>
      <c r="C1305" s="180" t="s">
        <v>61</v>
      </c>
      <c r="D1305" s="178">
        <v>10</v>
      </c>
      <c r="E1305" s="179" t="s">
        <v>130</v>
      </c>
      <c r="F1305" s="254">
        <v>500000</v>
      </c>
      <c r="G1305" s="254">
        <f>D1305*F1305</f>
        <v>5000000</v>
      </c>
      <c r="H1305" s="178">
        <v>10</v>
      </c>
      <c r="I1305" s="179" t="s">
        <v>130</v>
      </c>
      <c r="J1305" s="254">
        <v>500000</v>
      </c>
      <c r="K1305" s="254">
        <f>H1305*J1305</f>
        <v>5000000</v>
      </c>
      <c r="L1305" s="178">
        <v>10</v>
      </c>
      <c r="M1305" s="179" t="s">
        <v>130</v>
      </c>
      <c r="N1305" s="254">
        <v>500000</v>
      </c>
      <c r="O1305" s="254">
        <f>L1305*N1305</f>
        <v>5000000</v>
      </c>
      <c r="P1305" s="251">
        <f t="shared" si="97"/>
        <v>0</v>
      </c>
    </row>
    <row r="1306" spans="2:16" ht="15.9" hidden="1" x14ac:dyDescent="0.4">
      <c r="B1306" s="208">
        <v>525113</v>
      </c>
      <c r="C1306" s="180" t="s">
        <v>99</v>
      </c>
      <c r="D1306" s="178"/>
      <c r="E1306" s="179"/>
      <c r="F1306" s="180"/>
      <c r="G1306" s="254">
        <f>SUM(G1307:G1311)</f>
        <v>205150000</v>
      </c>
      <c r="H1306" s="178"/>
      <c r="I1306" s="179"/>
      <c r="J1306" s="180"/>
      <c r="K1306" s="254">
        <f>SUM(K1307:K1311)</f>
        <v>205150000</v>
      </c>
      <c r="L1306" s="178"/>
      <c r="M1306" s="179"/>
      <c r="N1306" s="180"/>
      <c r="O1306" s="254">
        <f>SUM(O1307:O1311)</f>
        <v>205150000</v>
      </c>
      <c r="P1306" s="251">
        <f t="shared" si="97"/>
        <v>0</v>
      </c>
    </row>
    <row r="1307" spans="2:16" ht="15.9" hidden="1" x14ac:dyDescent="0.4">
      <c r="B1307" s="208"/>
      <c r="C1307" s="180" t="s">
        <v>523</v>
      </c>
      <c r="D1307" s="178">
        <v>10</v>
      </c>
      <c r="E1307" s="179" t="s">
        <v>51</v>
      </c>
      <c r="F1307" s="254">
        <v>13915000</v>
      </c>
      <c r="G1307" s="254">
        <f>ROUNDDOWN(D1307*F1307,-3)</f>
        <v>139150000</v>
      </c>
      <c r="H1307" s="178">
        <v>10</v>
      </c>
      <c r="I1307" s="179" t="s">
        <v>51</v>
      </c>
      <c r="J1307" s="254">
        <v>13915000</v>
      </c>
      <c r="K1307" s="254">
        <f>ROUNDDOWN(H1307*J1307,-3)</f>
        <v>139150000</v>
      </c>
      <c r="L1307" s="178">
        <v>10</v>
      </c>
      <c r="M1307" s="179" t="s">
        <v>51</v>
      </c>
      <c r="N1307" s="254">
        <v>13915000</v>
      </c>
      <c r="O1307" s="254">
        <f>ROUNDDOWN(L1307*N1307,-3)</f>
        <v>139150000</v>
      </c>
      <c r="P1307" s="251">
        <f t="shared" si="97"/>
        <v>0</v>
      </c>
    </row>
    <row r="1308" spans="2:16" ht="15.9" hidden="1" x14ac:dyDescent="0.4">
      <c r="B1308" s="208"/>
      <c r="C1308" s="180" t="s">
        <v>524</v>
      </c>
      <c r="D1308" s="178">
        <v>10</v>
      </c>
      <c r="E1308" s="179" t="s">
        <v>525</v>
      </c>
      <c r="F1308" s="254">
        <v>1000000</v>
      </c>
      <c r="G1308" s="254">
        <f>ROUNDDOWN(D1308*F1308,-3)</f>
        <v>10000000</v>
      </c>
      <c r="H1308" s="178">
        <v>10</v>
      </c>
      <c r="I1308" s="179" t="s">
        <v>525</v>
      </c>
      <c r="J1308" s="254">
        <v>1000000</v>
      </c>
      <c r="K1308" s="254">
        <f>ROUNDDOWN(H1308*J1308,-3)</f>
        <v>10000000</v>
      </c>
      <c r="L1308" s="178">
        <v>10</v>
      </c>
      <c r="M1308" s="179" t="s">
        <v>525</v>
      </c>
      <c r="N1308" s="254">
        <v>1000000</v>
      </c>
      <c r="O1308" s="254">
        <f>ROUNDDOWN(L1308*N1308,-3)</f>
        <v>10000000</v>
      </c>
      <c r="P1308" s="251">
        <f t="shared" si="97"/>
        <v>0</v>
      </c>
    </row>
    <row r="1309" spans="2:16" ht="15.9" hidden="1" x14ac:dyDescent="0.4">
      <c r="B1309" s="208"/>
      <c r="C1309" s="180" t="s">
        <v>526</v>
      </c>
      <c r="D1309" s="178">
        <v>10</v>
      </c>
      <c r="E1309" s="179" t="s">
        <v>40</v>
      </c>
      <c r="F1309" s="254">
        <v>1000000</v>
      </c>
      <c r="G1309" s="254">
        <f>ROUNDDOWN(D1309*F1309,-3)</f>
        <v>10000000</v>
      </c>
      <c r="H1309" s="178">
        <v>10</v>
      </c>
      <c r="I1309" s="179" t="s">
        <v>40</v>
      </c>
      <c r="J1309" s="254">
        <v>1000000</v>
      </c>
      <c r="K1309" s="254">
        <f>ROUNDDOWN(H1309*J1309,-3)</f>
        <v>10000000</v>
      </c>
      <c r="L1309" s="178">
        <v>10</v>
      </c>
      <c r="M1309" s="179" t="s">
        <v>40</v>
      </c>
      <c r="N1309" s="254">
        <v>1000000</v>
      </c>
      <c r="O1309" s="254">
        <f>ROUNDDOWN(L1309*N1309,-3)</f>
        <v>10000000</v>
      </c>
      <c r="P1309" s="251">
        <f t="shared" si="97"/>
        <v>0</v>
      </c>
    </row>
    <row r="1310" spans="2:16" ht="15.9" hidden="1" x14ac:dyDescent="0.4">
      <c r="B1310" s="208" t="s">
        <v>27</v>
      </c>
      <c r="C1310" s="180" t="s">
        <v>527</v>
      </c>
      <c r="D1310" s="178">
        <f>4*10</f>
        <v>40</v>
      </c>
      <c r="E1310" s="179" t="s">
        <v>47</v>
      </c>
      <c r="F1310" s="254">
        <v>900000</v>
      </c>
      <c r="G1310" s="254">
        <f>ROUNDDOWN(D1310*F1310,-3)</f>
        <v>36000000</v>
      </c>
      <c r="H1310" s="178">
        <f>4*10</f>
        <v>40</v>
      </c>
      <c r="I1310" s="179" t="s">
        <v>47</v>
      </c>
      <c r="J1310" s="254">
        <v>900000</v>
      </c>
      <c r="K1310" s="254">
        <f>ROUNDDOWN(H1310*J1310,-3)</f>
        <v>36000000</v>
      </c>
      <c r="L1310" s="178">
        <f>4*10</f>
        <v>40</v>
      </c>
      <c r="M1310" s="179" t="s">
        <v>47</v>
      </c>
      <c r="N1310" s="254">
        <v>900000</v>
      </c>
      <c r="O1310" s="254">
        <f>ROUNDDOWN(L1310*N1310,-3)</f>
        <v>36000000</v>
      </c>
      <c r="P1310" s="251">
        <f t="shared" si="97"/>
        <v>0</v>
      </c>
    </row>
    <row r="1311" spans="2:16" ht="15.9" hidden="1" x14ac:dyDescent="0.4">
      <c r="B1311" s="208"/>
      <c r="C1311" s="180" t="s">
        <v>528</v>
      </c>
      <c r="D1311" s="178">
        <v>10</v>
      </c>
      <c r="E1311" s="179" t="s">
        <v>529</v>
      </c>
      <c r="F1311" s="254">
        <v>1000000</v>
      </c>
      <c r="G1311" s="254">
        <f>ROUNDDOWN(D1311*F1311,-3)</f>
        <v>10000000</v>
      </c>
      <c r="H1311" s="178">
        <v>10</v>
      </c>
      <c r="I1311" s="179" t="s">
        <v>529</v>
      </c>
      <c r="J1311" s="254">
        <v>1000000</v>
      </c>
      <c r="K1311" s="254">
        <f>ROUNDDOWN(H1311*J1311,-3)</f>
        <v>10000000</v>
      </c>
      <c r="L1311" s="178">
        <v>10</v>
      </c>
      <c r="M1311" s="179" t="s">
        <v>529</v>
      </c>
      <c r="N1311" s="254">
        <v>1000000</v>
      </c>
      <c r="O1311" s="254">
        <f>ROUNDDOWN(L1311*N1311,-3)</f>
        <v>10000000</v>
      </c>
      <c r="P1311" s="251">
        <f t="shared" si="97"/>
        <v>0</v>
      </c>
    </row>
    <row r="1312" spans="2:16" ht="15.9" hidden="1" x14ac:dyDescent="0.4">
      <c r="B1312" s="208">
        <v>525115</v>
      </c>
      <c r="C1312" s="180" t="s">
        <v>90</v>
      </c>
      <c r="D1312" s="178"/>
      <c r="E1312" s="179" t="s">
        <v>27</v>
      </c>
      <c r="F1312" s="180"/>
      <c r="G1312" s="254">
        <f>SUM(G1313:G1314)</f>
        <v>148600000</v>
      </c>
      <c r="H1312" s="178"/>
      <c r="I1312" s="179" t="s">
        <v>27</v>
      </c>
      <c r="J1312" s="180"/>
      <c r="K1312" s="254">
        <f>SUM(K1313:K1314)</f>
        <v>148600000</v>
      </c>
      <c r="L1312" s="178"/>
      <c r="M1312" s="179" t="s">
        <v>27</v>
      </c>
      <c r="N1312" s="180"/>
      <c r="O1312" s="254">
        <f>SUM(O1313:O1314)</f>
        <v>148600000</v>
      </c>
      <c r="P1312" s="251">
        <f t="shared" si="97"/>
        <v>0</v>
      </c>
    </row>
    <row r="1313" spans="2:16" ht="15.9" hidden="1" x14ac:dyDescent="0.4">
      <c r="B1313" s="208"/>
      <c r="C1313" s="180" t="s">
        <v>530</v>
      </c>
      <c r="D1313" s="178">
        <f>5*2*10</f>
        <v>100</v>
      </c>
      <c r="E1313" s="179" t="s">
        <v>57</v>
      </c>
      <c r="F1313" s="254">
        <v>910000</v>
      </c>
      <c r="G1313" s="254">
        <f>ROUNDDOWN(D1313*F1313,-3)</f>
        <v>91000000</v>
      </c>
      <c r="H1313" s="178">
        <f>5*2*10</f>
        <v>100</v>
      </c>
      <c r="I1313" s="179" t="s">
        <v>57</v>
      </c>
      <c r="J1313" s="254">
        <v>910000</v>
      </c>
      <c r="K1313" s="254">
        <f>ROUNDDOWN(H1313*J1313,-3)</f>
        <v>91000000</v>
      </c>
      <c r="L1313" s="178">
        <f>5*2*10</f>
        <v>100</v>
      </c>
      <c r="M1313" s="179" t="s">
        <v>57</v>
      </c>
      <c r="N1313" s="254">
        <v>910000</v>
      </c>
      <c r="O1313" s="254">
        <f>ROUNDDOWN(L1313*N1313,-3)</f>
        <v>91000000</v>
      </c>
      <c r="P1313" s="251">
        <f t="shared" si="97"/>
        <v>0</v>
      </c>
    </row>
    <row r="1314" spans="2:16" ht="15.9" hidden="1" x14ac:dyDescent="0.4">
      <c r="B1314" s="208"/>
      <c r="C1314" s="180" t="s">
        <v>531</v>
      </c>
      <c r="D1314" s="178">
        <f>4*3*10</f>
        <v>120</v>
      </c>
      <c r="E1314" s="179" t="s">
        <v>57</v>
      </c>
      <c r="F1314" s="254">
        <v>480000</v>
      </c>
      <c r="G1314" s="254">
        <f>ROUNDDOWN(D1314*F1314,-3)</f>
        <v>57600000</v>
      </c>
      <c r="H1314" s="178">
        <f>4*3*10</f>
        <v>120</v>
      </c>
      <c r="I1314" s="179" t="s">
        <v>57</v>
      </c>
      <c r="J1314" s="254">
        <v>480000</v>
      </c>
      <c r="K1314" s="254">
        <f>ROUNDDOWN(H1314*J1314,-3)</f>
        <v>57600000</v>
      </c>
      <c r="L1314" s="178">
        <f>4*3*10</f>
        <v>120</v>
      </c>
      <c r="M1314" s="179" t="s">
        <v>57</v>
      </c>
      <c r="N1314" s="254">
        <v>480000</v>
      </c>
      <c r="O1314" s="254">
        <f>ROUNDDOWN(L1314*N1314,-3)</f>
        <v>57600000</v>
      </c>
      <c r="P1314" s="251">
        <f t="shared" si="97"/>
        <v>0</v>
      </c>
    </row>
    <row r="1315" spans="2:16" ht="15.9" hidden="1" x14ac:dyDescent="0.4">
      <c r="B1315" s="272" t="s">
        <v>186</v>
      </c>
      <c r="C1315" s="266" t="s">
        <v>532</v>
      </c>
      <c r="D1315" s="279">
        <f>D1316</f>
        <v>10</v>
      </c>
      <c r="E1315" s="267" t="s">
        <v>86</v>
      </c>
      <c r="F1315" s="261">
        <v>0</v>
      </c>
      <c r="G1315" s="261">
        <f>G1316+G1341+G1358+G1367+G1372+G1381+G1389+G1392+G1397+G1405+G1415+G1422+G1425+G1437</f>
        <v>19177630000</v>
      </c>
      <c r="H1315" s="279">
        <f>H1316</f>
        <v>10</v>
      </c>
      <c r="I1315" s="267" t="s">
        <v>86</v>
      </c>
      <c r="J1315" s="261">
        <v>0</v>
      </c>
      <c r="K1315" s="261">
        <f>K1316+K1341+K1358+K1367+K1372+K1381+K1389+K1392+K1397+K1405+K1415+K1422+K1425+K1437</f>
        <v>19177630000</v>
      </c>
      <c r="L1315" s="279">
        <f>L1316</f>
        <v>10</v>
      </c>
      <c r="M1315" s="267" t="s">
        <v>86</v>
      </c>
      <c r="N1315" s="261">
        <v>0</v>
      </c>
      <c r="O1315" s="261">
        <f>O1316+O1341+O1358+O1367+O1372+O1381+O1389+O1392+O1397+O1405+O1415+O1422+O1425+O1437</f>
        <v>19177630000</v>
      </c>
      <c r="P1315" s="251">
        <f t="shared" si="97"/>
        <v>0</v>
      </c>
    </row>
    <row r="1316" spans="2:16" ht="15.9" hidden="1" x14ac:dyDescent="0.4">
      <c r="B1316" s="208" t="s">
        <v>34</v>
      </c>
      <c r="C1316" s="180" t="s">
        <v>533</v>
      </c>
      <c r="D1316" s="269">
        <v>10</v>
      </c>
      <c r="E1316" s="270" t="s">
        <v>86</v>
      </c>
      <c r="F1316" s="254">
        <v>0</v>
      </c>
      <c r="G1316" s="254">
        <f>G1317+G1325+G1328</f>
        <v>791720000</v>
      </c>
      <c r="H1316" s="269">
        <v>10</v>
      </c>
      <c r="I1316" s="270" t="s">
        <v>86</v>
      </c>
      <c r="J1316" s="254">
        <v>0</v>
      </c>
      <c r="K1316" s="254">
        <f>K1317+K1325+K1328</f>
        <v>791720000</v>
      </c>
      <c r="L1316" s="269">
        <v>10</v>
      </c>
      <c r="M1316" s="270" t="s">
        <v>86</v>
      </c>
      <c r="N1316" s="254">
        <v>0</v>
      </c>
      <c r="O1316" s="254">
        <f>O1317+O1325+O1328</f>
        <v>791720000</v>
      </c>
      <c r="P1316" s="251">
        <f t="shared" si="97"/>
        <v>0</v>
      </c>
    </row>
    <row r="1317" spans="2:16" ht="15.9" hidden="1" x14ac:dyDescent="0.4">
      <c r="B1317" s="208">
        <v>525112</v>
      </c>
      <c r="C1317" s="180" t="s">
        <v>97</v>
      </c>
      <c r="D1317" s="178">
        <v>0</v>
      </c>
      <c r="E1317" s="179" t="s">
        <v>27</v>
      </c>
      <c r="F1317" s="180">
        <v>0</v>
      </c>
      <c r="G1317" s="254">
        <f>SUM(G1318:G1324)</f>
        <v>258500000</v>
      </c>
      <c r="H1317" s="178">
        <v>0</v>
      </c>
      <c r="I1317" s="179" t="s">
        <v>27</v>
      </c>
      <c r="J1317" s="180">
        <v>0</v>
      </c>
      <c r="K1317" s="254">
        <f>SUM(K1318:K1324)</f>
        <v>258500000</v>
      </c>
      <c r="L1317" s="178">
        <v>0</v>
      </c>
      <c r="M1317" s="179" t="s">
        <v>27</v>
      </c>
      <c r="N1317" s="180">
        <v>0</v>
      </c>
      <c r="O1317" s="254">
        <f>SUM(O1318:O1324)</f>
        <v>258500000</v>
      </c>
      <c r="P1317" s="251">
        <f t="shared" si="97"/>
        <v>0</v>
      </c>
    </row>
    <row r="1318" spans="2:16" ht="15.9" hidden="1" x14ac:dyDescent="0.4">
      <c r="B1318" s="208" t="s">
        <v>27</v>
      </c>
      <c r="C1318" s="180" t="s">
        <v>534</v>
      </c>
      <c r="D1318" s="178">
        <v>30</v>
      </c>
      <c r="E1318" s="179" t="s">
        <v>54</v>
      </c>
      <c r="F1318" s="254">
        <v>200000</v>
      </c>
      <c r="G1318" s="254">
        <f t="shared" ref="G1318:G1324" si="98">ROUNDDOWN(D1318*F1318,-3)</f>
        <v>6000000</v>
      </c>
      <c r="H1318" s="178">
        <v>30</v>
      </c>
      <c r="I1318" s="179" t="s">
        <v>54</v>
      </c>
      <c r="J1318" s="254">
        <v>200000</v>
      </c>
      <c r="K1318" s="254">
        <f t="shared" ref="K1318:K1324" si="99">ROUNDDOWN(H1318*J1318,-3)</f>
        <v>6000000</v>
      </c>
      <c r="L1318" s="178">
        <v>30</v>
      </c>
      <c r="M1318" s="179" t="s">
        <v>54</v>
      </c>
      <c r="N1318" s="254">
        <v>200000</v>
      </c>
      <c r="O1318" s="254">
        <f t="shared" ref="O1318:O1324" si="100">ROUNDDOWN(L1318*N1318,-3)</f>
        <v>6000000</v>
      </c>
      <c r="P1318" s="251">
        <f t="shared" si="97"/>
        <v>0</v>
      </c>
    </row>
    <row r="1319" spans="2:16" ht="15.9" hidden="1" x14ac:dyDescent="0.4">
      <c r="B1319" s="208" t="s">
        <v>27</v>
      </c>
      <c r="C1319" s="180" t="s">
        <v>535</v>
      </c>
      <c r="D1319" s="178">
        <v>1</v>
      </c>
      <c r="E1319" s="179" t="s">
        <v>38</v>
      </c>
      <c r="F1319" s="254">
        <v>190000000</v>
      </c>
      <c r="G1319" s="254">
        <f t="shared" si="98"/>
        <v>190000000</v>
      </c>
      <c r="H1319" s="178">
        <v>1</v>
      </c>
      <c r="I1319" s="179" t="s">
        <v>38</v>
      </c>
      <c r="J1319" s="254">
        <v>190000000</v>
      </c>
      <c r="K1319" s="254">
        <f t="shared" si="99"/>
        <v>190000000</v>
      </c>
      <c r="L1319" s="178">
        <v>1</v>
      </c>
      <c r="M1319" s="179" t="s">
        <v>38</v>
      </c>
      <c r="N1319" s="254">
        <v>190000000</v>
      </c>
      <c r="O1319" s="254">
        <f t="shared" si="100"/>
        <v>190000000</v>
      </c>
      <c r="P1319" s="251">
        <f t="shared" si="97"/>
        <v>0</v>
      </c>
    </row>
    <row r="1320" spans="2:16" ht="15.9" hidden="1" x14ac:dyDescent="0.4">
      <c r="B1320" s="208"/>
      <c r="C1320" s="180" t="s">
        <v>536</v>
      </c>
      <c r="D1320" s="178">
        <v>450</v>
      </c>
      <c r="E1320" s="179" t="s">
        <v>40</v>
      </c>
      <c r="F1320" s="254">
        <v>50000</v>
      </c>
      <c r="G1320" s="254">
        <f t="shared" si="98"/>
        <v>22500000</v>
      </c>
      <c r="H1320" s="178">
        <v>450</v>
      </c>
      <c r="I1320" s="179" t="s">
        <v>40</v>
      </c>
      <c r="J1320" s="254">
        <v>50000</v>
      </c>
      <c r="K1320" s="254">
        <f t="shared" si="99"/>
        <v>22500000</v>
      </c>
      <c r="L1320" s="178">
        <v>450</v>
      </c>
      <c r="M1320" s="179" t="s">
        <v>40</v>
      </c>
      <c r="N1320" s="254">
        <v>50000</v>
      </c>
      <c r="O1320" s="254">
        <f t="shared" si="100"/>
        <v>22500000</v>
      </c>
      <c r="P1320" s="251">
        <f t="shared" si="97"/>
        <v>0</v>
      </c>
    </row>
    <row r="1321" spans="2:16" ht="15.9" hidden="1" x14ac:dyDescent="0.4">
      <c r="B1321" s="208"/>
      <c r="C1321" s="180" t="s">
        <v>537</v>
      </c>
      <c r="D1321" s="178">
        <v>450</v>
      </c>
      <c r="E1321" s="179" t="s">
        <v>40</v>
      </c>
      <c r="F1321" s="254">
        <v>50000</v>
      </c>
      <c r="G1321" s="254">
        <f t="shared" si="98"/>
        <v>22500000</v>
      </c>
      <c r="H1321" s="178">
        <v>450</v>
      </c>
      <c r="I1321" s="179" t="s">
        <v>40</v>
      </c>
      <c r="J1321" s="254">
        <v>50000</v>
      </c>
      <c r="K1321" s="254">
        <f t="shared" si="99"/>
        <v>22500000</v>
      </c>
      <c r="L1321" s="178">
        <v>450</v>
      </c>
      <c r="M1321" s="179" t="s">
        <v>40</v>
      </c>
      <c r="N1321" s="254">
        <v>50000</v>
      </c>
      <c r="O1321" s="254">
        <f t="shared" si="100"/>
        <v>22500000</v>
      </c>
      <c r="P1321" s="251">
        <f t="shared" si="97"/>
        <v>0</v>
      </c>
    </row>
    <row r="1322" spans="2:16" ht="15.9" hidden="1" x14ac:dyDescent="0.4">
      <c r="B1322" s="208"/>
      <c r="C1322" s="180" t="s">
        <v>520</v>
      </c>
      <c r="D1322" s="178">
        <v>10</v>
      </c>
      <c r="E1322" s="179" t="s">
        <v>54</v>
      </c>
      <c r="F1322" s="254">
        <v>500000</v>
      </c>
      <c r="G1322" s="254">
        <f t="shared" si="98"/>
        <v>5000000</v>
      </c>
      <c r="H1322" s="178">
        <v>10</v>
      </c>
      <c r="I1322" s="179" t="s">
        <v>54</v>
      </c>
      <c r="J1322" s="254">
        <v>500000</v>
      </c>
      <c r="K1322" s="254">
        <f t="shared" si="99"/>
        <v>5000000</v>
      </c>
      <c r="L1322" s="178">
        <v>10</v>
      </c>
      <c r="M1322" s="179" t="s">
        <v>54</v>
      </c>
      <c r="N1322" s="254">
        <v>500000</v>
      </c>
      <c r="O1322" s="254">
        <f t="shared" si="100"/>
        <v>5000000</v>
      </c>
      <c r="P1322" s="251">
        <f t="shared" si="97"/>
        <v>0</v>
      </c>
    </row>
    <row r="1323" spans="2:16" ht="15.9" hidden="1" x14ac:dyDescent="0.4">
      <c r="B1323" s="208"/>
      <c r="C1323" s="180" t="s">
        <v>61</v>
      </c>
      <c r="D1323" s="178">
        <v>10</v>
      </c>
      <c r="E1323" s="179" t="s">
        <v>130</v>
      </c>
      <c r="F1323" s="254">
        <v>500000</v>
      </c>
      <c r="G1323" s="254">
        <f t="shared" si="98"/>
        <v>5000000</v>
      </c>
      <c r="H1323" s="178">
        <v>10</v>
      </c>
      <c r="I1323" s="179" t="s">
        <v>130</v>
      </c>
      <c r="J1323" s="254">
        <v>500000</v>
      </c>
      <c r="K1323" s="254">
        <f t="shared" si="99"/>
        <v>5000000</v>
      </c>
      <c r="L1323" s="178">
        <v>10</v>
      </c>
      <c r="M1323" s="179" t="s">
        <v>130</v>
      </c>
      <c r="N1323" s="254">
        <v>500000</v>
      </c>
      <c r="O1323" s="254">
        <f t="shared" si="100"/>
        <v>5000000</v>
      </c>
      <c r="P1323" s="251">
        <f t="shared" si="97"/>
        <v>0</v>
      </c>
    </row>
    <row r="1324" spans="2:16" ht="15.9" hidden="1" x14ac:dyDescent="0.4">
      <c r="B1324" s="208"/>
      <c r="C1324" s="180" t="s">
        <v>538</v>
      </c>
      <c r="D1324" s="178">
        <v>150</v>
      </c>
      <c r="E1324" s="179" t="s">
        <v>40</v>
      </c>
      <c r="F1324" s="254">
        <v>50000</v>
      </c>
      <c r="G1324" s="254">
        <f t="shared" si="98"/>
        <v>7500000</v>
      </c>
      <c r="H1324" s="178">
        <v>150</v>
      </c>
      <c r="I1324" s="179" t="s">
        <v>40</v>
      </c>
      <c r="J1324" s="254">
        <v>50000</v>
      </c>
      <c r="K1324" s="254">
        <f t="shared" si="99"/>
        <v>7500000</v>
      </c>
      <c r="L1324" s="178">
        <v>150</v>
      </c>
      <c r="M1324" s="179" t="s">
        <v>40</v>
      </c>
      <c r="N1324" s="254">
        <v>50000</v>
      </c>
      <c r="O1324" s="254">
        <f t="shared" si="100"/>
        <v>7500000</v>
      </c>
      <c r="P1324" s="251">
        <f t="shared" si="97"/>
        <v>0</v>
      </c>
    </row>
    <row r="1325" spans="2:16" ht="15.9" hidden="1" x14ac:dyDescent="0.4">
      <c r="B1325" s="208">
        <v>525113</v>
      </c>
      <c r="C1325" s="180" t="s">
        <v>99</v>
      </c>
      <c r="D1325" s="178"/>
      <c r="E1325" s="179"/>
      <c r="F1325" s="180"/>
      <c r="G1325" s="254">
        <f>SUM(G1326:G1327)</f>
        <v>138000000</v>
      </c>
      <c r="H1325" s="178"/>
      <c r="I1325" s="179"/>
      <c r="J1325" s="180"/>
      <c r="K1325" s="254">
        <f>SUM(K1326:K1327)</f>
        <v>138000000</v>
      </c>
      <c r="L1325" s="178"/>
      <c r="M1325" s="179"/>
      <c r="N1325" s="180"/>
      <c r="O1325" s="254">
        <f>SUM(O1326:O1327)</f>
        <v>138000000</v>
      </c>
      <c r="P1325" s="251">
        <f t="shared" si="97"/>
        <v>0</v>
      </c>
    </row>
    <row r="1326" spans="2:16" ht="15.9" hidden="1" x14ac:dyDescent="0.4">
      <c r="B1326" s="208" t="s">
        <v>27</v>
      </c>
      <c r="C1326" s="180" t="s">
        <v>539</v>
      </c>
      <c r="D1326" s="178">
        <v>120</v>
      </c>
      <c r="E1326" s="179" t="s">
        <v>47</v>
      </c>
      <c r="F1326" s="254">
        <v>900000</v>
      </c>
      <c r="G1326" s="254">
        <f>ROUNDDOWN(D1326*F1326,-3)</f>
        <v>108000000</v>
      </c>
      <c r="H1326" s="178">
        <v>120</v>
      </c>
      <c r="I1326" s="179" t="s">
        <v>47</v>
      </c>
      <c r="J1326" s="254">
        <v>900000</v>
      </c>
      <c r="K1326" s="254">
        <f>ROUNDDOWN(H1326*J1326,-3)</f>
        <v>108000000</v>
      </c>
      <c r="L1326" s="178">
        <v>120</v>
      </c>
      <c r="M1326" s="179" t="s">
        <v>47</v>
      </c>
      <c r="N1326" s="254">
        <v>900000</v>
      </c>
      <c r="O1326" s="254">
        <f>ROUNDDOWN(L1326*N1326,-3)</f>
        <v>108000000</v>
      </c>
      <c r="P1326" s="251">
        <f t="shared" si="97"/>
        <v>0</v>
      </c>
    </row>
    <row r="1327" spans="2:16" ht="15.9" hidden="1" x14ac:dyDescent="0.4">
      <c r="B1327" s="208"/>
      <c r="C1327" s="180" t="s">
        <v>540</v>
      </c>
      <c r="D1327" s="178">
        <v>30</v>
      </c>
      <c r="E1327" s="179" t="s">
        <v>529</v>
      </c>
      <c r="F1327" s="254">
        <v>1000000</v>
      </c>
      <c r="G1327" s="254">
        <f>ROUNDDOWN(D1327*F1327,-3)</f>
        <v>30000000</v>
      </c>
      <c r="H1327" s="178">
        <v>30</v>
      </c>
      <c r="I1327" s="179" t="s">
        <v>529</v>
      </c>
      <c r="J1327" s="254">
        <v>1000000</v>
      </c>
      <c r="K1327" s="254">
        <f>ROUNDDOWN(H1327*J1327,-3)</f>
        <v>30000000</v>
      </c>
      <c r="L1327" s="178">
        <v>30</v>
      </c>
      <c r="M1327" s="179" t="s">
        <v>529</v>
      </c>
      <c r="N1327" s="254">
        <v>1000000</v>
      </c>
      <c r="O1327" s="254">
        <f>ROUNDDOWN(L1327*N1327,-3)</f>
        <v>30000000</v>
      </c>
      <c r="P1327" s="251">
        <f t="shared" si="97"/>
        <v>0</v>
      </c>
    </row>
    <row r="1328" spans="2:16" ht="15.9" hidden="1" x14ac:dyDescent="0.4">
      <c r="B1328" s="208">
        <v>525115</v>
      </c>
      <c r="C1328" s="180" t="s">
        <v>90</v>
      </c>
      <c r="D1328" s="178"/>
      <c r="E1328" s="179" t="s">
        <v>27</v>
      </c>
      <c r="F1328" s="180"/>
      <c r="G1328" s="254">
        <f>SUM(G1329:G1340)</f>
        <v>395220000</v>
      </c>
      <c r="H1328" s="178"/>
      <c r="I1328" s="179" t="s">
        <v>27</v>
      </c>
      <c r="J1328" s="180"/>
      <c r="K1328" s="254">
        <f>SUM(K1329:K1340)</f>
        <v>395220000</v>
      </c>
      <c r="L1328" s="178"/>
      <c r="M1328" s="179" t="s">
        <v>27</v>
      </c>
      <c r="N1328" s="180"/>
      <c r="O1328" s="254">
        <f>SUM(O1329:O1340)</f>
        <v>395220000</v>
      </c>
      <c r="P1328" s="251">
        <f t="shared" si="97"/>
        <v>0</v>
      </c>
    </row>
    <row r="1329" spans="2:16" ht="15.9" hidden="1" x14ac:dyDescent="0.4">
      <c r="B1329" s="208"/>
      <c r="C1329" s="180" t="s">
        <v>541</v>
      </c>
      <c r="D1329" s="178">
        <v>15</v>
      </c>
      <c r="E1329" s="179" t="s">
        <v>40</v>
      </c>
      <c r="F1329" s="254">
        <v>6150000</v>
      </c>
      <c r="G1329" s="254">
        <f t="shared" ref="G1329:G1340" si="101">ROUNDDOWN(D1329*F1329,-3)</f>
        <v>92250000</v>
      </c>
      <c r="H1329" s="178">
        <v>15</v>
      </c>
      <c r="I1329" s="179" t="s">
        <v>40</v>
      </c>
      <c r="J1329" s="254">
        <v>6150000</v>
      </c>
      <c r="K1329" s="254">
        <f t="shared" ref="K1329:K1340" si="102">ROUNDDOWN(H1329*J1329,-3)</f>
        <v>92250000</v>
      </c>
      <c r="L1329" s="178">
        <v>15</v>
      </c>
      <c r="M1329" s="179" t="s">
        <v>40</v>
      </c>
      <c r="N1329" s="254">
        <v>6150000</v>
      </c>
      <c r="O1329" s="254">
        <f t="shared" ref="O1329:O1340" si="103">ROUNDDOWN(L1329*N1329,-3)</f>
        <v>92250000</v>
      </c>
      <c r="P1329" s="251">
        <f t="shared" si="97"/>
        <v>0</v>
      </c>
    </row>
    <row r="1330" spans="2:16" ht="15.9" hidden="1" x14ac:dyDescent="0.4">
      <c r="B1330" s="208"/>
      <c r="C1330" s="180" t="s">
        <v>542</v>
      </c>
      <c r="D1330" s="178">
        <v>30</v>
      </c>
      <c r="E1330" s="179" t="s">
        <v>57</v>
      </c>
      <c r="F1330" s="254">
        <v>804000</v>
      </c>
      <c r="G1330" s="254">
        <f t="shared" si="101"/>
        <v>24120000</v>
      </c>
      <c r="H1330" s="178">
        <v>30</v>
      </c>
      <c r="I1330" s="179" t="s">
        <v>57</v>
      </c>
      <c r="J1330" s="254">
        <v>804000</v>
      </c>
      <c r="K1330" s="254">
        <f t="shared" si="102"/>
        <v>24120000</v>
      </c>
      <c r="L1330" s="178">
        <v>30</v>
      </c>
      <c r="M1330" s="179" t="s">
        <v>57</v>
      </c>
      <c r="N1330" s="254">
        <v>804000</v>
      </c>
      <c r="O1330" s="254">
        <f t="shared" si="103"/>
        <v>24120000</v>
      </c>
      <c r="P1330" s="251">
        <f t="shared" si="97"/>
        <v>0</v>
      </c>
    </row>
    <row r="1331" spans="2:16" ht="15.9" hidden="1" x14ac:dyDescent="0.4">
      <c r="B1331" s="208"/>
      <c r="C1331" s="180" t="s">
        <v>543</v>
      </c>
      <c r="D1331" s="178">
        <v>45</v>
      </c>
      <c r="E1331" s="179" t="s">
        <v>57</v>
      </c>
      <c r="F1331" s="254">
        <v>430000</v>
      </c>
      <c r="G1331" s="254">
        <f t="shared" si="101"/>
        <v>19350000</v>
      </c>
      <c r="H1331" s="178">
        <v>45</v>
      </c>
      <c r="I1331" s="179" t="s">
        <v>57</v>
      </c>
      <c r="J1331" s="254">
        <v>430000</v>
      </c>
      <c r="K1331" s="254">
        <f t="shared" si="102"/>
        <v>19350000</v>
      </c>
      <c r="L1331" s="178">
        <v>45</v>
      </c>
      <c r="M1331" s="179" t="s">
        <v>57</v>
      </c>
      <c r="N1331" s="254">
        <v>430000</v>
      </c>
      <c r="O1331" s="254">
        <f t="shared" si="103"/>
        <v>19350000</v>
      </c>
      <c r="P1331" s="251">
        <f t="shared" si="97"/>
        <v>0</v>
      </c>
    </row>
    <row r="1332" spans="2:16" ht="15.9" hidden="1" x14ac:dyDescent="0.4">
      <c r="B1332" s="208"/>
      <c r="C1332" s="180" t="s">
        <v>544</v>
      </c>
      <c r="D1332" s="178">
        <v>15</v>
      </c>
      <c r="E1332" s="179" t="s">
        <v>40</v>
      </c>
      <c r="F1332" s="254">
        <v>1398000</v>
      </c>
      <c r="G1332" s="254">
        <f t="shared" si="101"/>
        <v>20970000</v>
      </c>
      <c r="H1332" s="178">
        <v>15</v>
      </c>
      <c r="I1332" s="179" t="s">
        <v>40</v>
      </c>
      <c r="J1332" s="254">
        <v>1398000</v>
      </c>
      <c r="K1332" s="254">
        <f t="shared" si="102"/>
        <v>20970000</v>
      </c>
      <c r="L1332" s="178">
        <v>15</v>
      </c>
      <c r="M1332" s="179" t="s">
        <v>40</v>
      </c>
      <c r="N1332" s="254">
        <v>1398000</v>
      </c>
      <c r="O1332" s="254">
        <f t="shared" si="103"/>
        <v>20970000</v>
      </c>
      <c r="P1332" s="251">
        <f t="shared" si="97"/>
        <v>0</v>
      </c>
    </row>
    <row r="1333" spans="2:16" ht="15.9" hidden="1" x14ac:dyDescent="0.4">
      <c r="B1333" s="208"/>
      <c r="C1333" s="180" t="s">
        <v>545</v>
      </c>
      <c r="D1333" s="178">
        <v>15</v>
      </c>
      <c r="E1333" s="179" t="s">
        <v>40</v>
      </c>
      <c r="F1333" s="254">
        <v>4311000</v>
      </c>
      <c r="G1333" s="254">
        <f t="shared" si="101"/>
        <v>64665000</v>
      </c>
      <c r="H1333" s="178">
        <v>15</v>
      </c>
      <c r="I1333" s="179" t="s">
        <v>40</v>
      </c>
      <c r="J1333" s="254">
        <v>4311000</v>
      </c>
      <c r="K1333" s="254">
        <f t="shared" si="102"/>
        <v>64665000</v>
      </c>
      <c r="L1333" s="178">
        <v>15</v>
      </c>
      <c r="M1333" s="179" t="s">
        <v>40</v>
      </c>
      <c r="N1333" s="254">
        <v>4311000</v>
      </c>
      <c r="O1333" s="254">
        <f t="shared" si="103"/>
        <v>64665000</v>
      </c>
      <c r="P1333" s="251">
        <f t="shared" si="97"/>
        <v>0</v>
      </c>
    </row>
    <row r="1334" spans="2:16" ht="15.9" hidden="1" x14ac:dyDescent="0.4">
      <c r="B1334" s="208"/>
      <c r="C1334" s="180" t="s">
        <v>542</v>
      </c>
      <c r="D1334" s="178">
        <v>30</v>
      </c>
      <c r="E1334" s="179" t="s">
        <v>57</v>
      </c>
      <c r="F1334" s="254">
        <v>550000</v>
      </c>
      <c r="G1334" s="254">
        <f t="shared" si="101"/>
        <v>16500000</v>
      </c>
      <c r="H1334" s="178">
        <v>30</v>
      </c>
      <c r="I1334" s="179" t="s">
        <v>57</v>
      </c>
      <c r="J1334" s="254">
        <v>550000</v>
      </c>
      <c r="K1334" s="254">
        <f t="shared" si="102"/>
        <v>16500000</v>
      </c>
      <c r="L1334" s="178">
        <v>30</v>
      </c>
      <c r="M1334" s="179" t="s">
        <v>57</v>
      </c>
      <c r="N1334" s="254">
        <v>550000</v>
      </c>
      <c r="O1334" s="254">
        <f t="shared" si="103"/>
        <v>16500000</v>
      </c>
      <c r="P1334" s="251">
        <f t="shared" si="97"/>
        <v>0</v>
      </c>
    </row>
    <row r="1335" spans="2:16" ht="15.9" hidden="1" x14ac:dyDescent="0.4">
      <c r="B1335" s="208"/>
      <c r="C1335" s="180" t="s">
        <v>543</v>
      </c>
      <c r="D1335" s="178">
        <v>45</v>
      </c>
      <c r="E1335" s="179" t="s">
        <v>57</v>
      </c>
      <c r="F1335" s="254">
        <v>430000</v>
      </c>
      <c r="G1335" s="254">
        <f t="shared" si="101"/>
        <v>19350000</v>
      </c>
      <c r="H1335" s="178">
        <v>45</v>
      </c>
      <c r="I1335" s="179" t="s">
        <v>57</v>
      </c>
      <c r="J1335" s="254">
        <v>430000</v>
      </c>
      <c r="K1335" s="254">
        <f t="shared" si="102"/>
        <v>19350000</v>
      </c>
      <c r="L1335" s="178">
        <v>45</v>
      </c>
      <c r="M1335" s="179" t="s">
        <v>57</v>
      </c>
      <c r="N1335" s="254">
        <v>430000</v>
      </c>
      <c r="O1335" s="254">
        <f t="shared" si="103"/>
        <v>19350000</v>
      </c>
      <c r="P1335" s="251">
        <f t="shared" si="97"/>
        <v>0</v>
      </c>
    </row>
    <row r="1336" spans="2:16" ht="15.9" hidden="1" x14ac:dyDescent="0.4">
      <c r="B1336" s="208"/>
      <c r="C1336" s="180" t="s">
        <v>544</v>
      </c>
      <c r="D1336" s="178">
        <v>15</v>
      </c>
      <c r="E1336" s="179" t="s">
        <v>40</v>
      </c>
      <c r="F1336" s="254">
        <v>564000</v>
      </c>
      <c r="G1336" s="254">
        <f t="shared" si="101"/>
        <v>8460000</v>
      </c>
      <c r="H1336" s="178">
        <v>15</v>
      </c>
      <c r="I1336" s="179" t="s">
        <v>40</v>
      </c>
      <c r="J1336" s="254">
        <v>564000</v>
      </c>
      <c r="K1336" s="254">
        <f t="shared" si="102"/>
        <v>8460000</v>
      </c>
      <c r="L1336" s="178">
        <v>15</v>
      </c>
      <c r="M1336" s="179" t="s">
        <v>40</v>
      </c>
      <c r="N1336" s="254">
        <v>564000</v>
      </c>
      <c r="O1336" s="254">
        <f t="shared" si="103"/>
        <v>8460000</v>
      </c>
      <c r="P1336" s="251">
        <f t="shared" si="97"/>
        <v>0</v>
      </c>
    </row>
    <row r="1337" spans="2:16" ht="15.9" hidden="1" x14ac:dyDescent="0.4">
      <c r="B1337" s="208"/>
      <c r="C1337" s="180" t="s">
        <v>546</v>
      </c>
      <c r="D1337" s="178">
        <v>15</v>
      </c>
      <c r="E1337" s="179" t="s">
        <v>40</v>
      </c>
      <c r="F1337" s="254">
        <v>5337000</v>
      </c>
      <c r="G1337" s="254">
        <f t="shared" si="101"/>
        <v>80055000</v>
      </c>
      <c r="H1337" s="178">
        <v>15</v>
      </c>
      <c r="I1337" s="179" t="s">
        <v>40</v>
      </c>
      <c r="J1337" s="254">
        <v>5337000</v>
      </c>
      <c r="K1337" s="254">
        <f t="shared" si="102"/>
        <v>80055000</v>
      </c>
      <c r="L1337" s="178">
        <v>15</v>
      </c>
      <c r="M1337" s="179" t="s">
        <v>40</v>
      </c>
      <c r="N1337" s="254">
        <v>5337000</v>
      </c>
      <c r="O1337" s="254">
        <f t="shared" si="103"/>
        <v>80055000</v>
      </c>
      <c r="P1337" s="251">
        <f t="shared" si="97"/>
        <v>0</v>
      </c>
    </row>
    <row r="1338" spans="2:16" ht="15.9" hidden="1" x14ac:dyDescent="0.4">
      <c r="B1338" s="208"/>
      <c r="C1338" s="180" t="s">
        <v>542</v>
      </c>
      <c r="D1338" s="178">
        <v>30</v>
      </c>
      <c r="E1338" s="179" t="s">
        <v>57</v>
      </c>
      <c r="F1338" s="254">
        <v>792000</v>
      </c>
      <c r="G1338" s="254">
        <f t="shared" si="101"/>
        <v>23760000</v>
      </c>
      <c r="H1338" s="178">
        <v>30</v>
      </c>
      <c r="I1338" s="179" t="s">
        <v>57</v>
      </c>
      <c r="J1338" s="254">
        <v>792000</v>
      </c>
      <c r="K1338" s="254">
        <f t="shared" si="102"/>
        <v>23760000</v>
      </c>
      <c r="L1338" s="178">
        <v>30</v>
      </c>
      <c r="M1338" s="179" t="s">
        <v>57</v>
      </c>
      <c r="N1338" s="254">
        <v>792000</v>
      </c>
      <c r="O1338" s="254">
        <f t="shared" si="103"/>
        <v>23760000</v>
      </c>
      <c r="P1338" s="251">
        <f t="shared" si="97"/>
        <v>0</v>
      </c>
    </row>
    <row r="1339" spans="2:16" ht="15.9" hidden="1" x14ac:dyDescent="0.4">
      <c r="B1339" s="208"/>
      <c r="C1339" s="180" t="s">
        <v>543</v>
      </c>
      <c r="D1339" s="178">
        <v>45</v>
      </c>
      <c r="E1339" s="179" t="s">
        <v>57</v>
      </c>
      <c r="F1339" s="254">
        <v>370000</v>
      </c>
      <c r="G1339" s="254">
        <f t="shared" si="101"/>
        <v>16650000</v>
      </c>
      <c r="H1339" s="178">
        <v>45</v>
      </c>
      <c r="I1339" s="179" t="s">
        <v>57</v>
      </c>
      <c r="J1339" s="254">
        <v>370000</v>
      </c>
      <c r="K1339" s="254">
        <f t="shared" si="102"/>
        <v>16650000</v>
      </c>
      <c r="L1339" s="178">
        <v>45</v>
      </c>
      <c r="M1339" s="179" t="s">
        <v>57</v>
      </c>
      <c r="N1339" s="254">
        <v>370000</v>
      </c>
      <c r="O1339" s="254">
        <f t="shared" si="103"/>
        <v>16650000</v>
      </c>
      <c r="P1339" s="251">
        <f t="shared" si="97"/>
        <v>0</v>
      </c>
    </row>
    <row r="1340" spans="2:16" ht="15.9" hidden="1" x14ac:dyDescent="0.4">
      <c r="B1340" s="208"/>
      <c r="C1340" s="180" t="s">
        <v>544</v>
      </c>
      <c r="D1340" s="178">
        <v>15</v>
      </c>
      <c r="E1340" s="179" t="s">
        <v>40</v>
      </c>
      <c r="F1340" s="254">
        <v>606000</v>
      </c>
      <c r="G1340" s="254">
        <f t="shared" si="101"/>
        <v>9090000</v>
      </c>
      <c r="H1340" s="178">
        <v>15</v>
      </c>
      <c r="I1340" s="179" t="s">
        <v>40</v>
      </c>
      <c r="J1340" s="254">
        <v>606000</v>
      </c>
      <c r="K1340" s="254">
        <f t="shared" si="102"/>
        <v>9090000</v>
      </c>
      <c r="L1340" s="178">
        <v>15</v>
      </c>
      <c r="M1340" s="179" t="s">
        <v>40</v>
      </c>
      <c r="N1340" s="254">
        <v>606000</v>
      </c>
      <c r="O1340" s="254">
        <f t="shared" si="103"/>
        <v>9090000</v>
      </c>
      <c r="P1340" s="251">
        <f t="shared" si="97"/>
        <v>0</v>
      </c>
    </row>
    <row r="1341" spans="2:16" ht="15.9" hidden="1" x14ac:dyDescent="0.4">
      <c r="B1341" s="208" t="s">
        <v>52</v>
      </c>
      <c r="C1341" s="180" t="s">
        <v>547</v>
      </c>
      <c r="D1341" s="269"/>
      <c r="E1341" s="270" t="s">
        <v>27</v>
      </c>
      <c r="F1341" s="254">
        <v>0</v>
      </c>
      <c r="G1341" s="254">
        <f>G1342+G1345+G1352</f>
        <v>779820000</v>
      </c>
      <c r="H1341" s="269"/>
      <c r="I1341" s="270" t="s">
        <v>27</v>
      </c>
      <c r="J1341" s="254">
        <v>0</v>
      </c>
      <c r="K1341" s="254">
        <f>K1342+K1345+K1352</f>
        <v>779820000</v>
      </c>
      <c r="L1341" s="269"/>
      <c r="M1341" s="270" t="s">
        <v>27</v>
      </c>
      <c r="N1341" s="254">
        <v>0</v>
      </c>
      <c r="O1341" s="254">
        <f>O1342+O1345+O1352</f>
        <v>779820000</v>
      </c>
      <c r="P1341" s="251">
        <f t="shared" si="97"/>
        <v>0</v>
      </c>
    </row>
    <row r="1342" spans="2:16" ht="15.9" hidden="1" x14ac:dyDescent="0.4">
      <c r="B1342" s="208">
        <v>525112</v>
      </c>
      <c r="C1342" s="180" t="s">
        <v>97</v>
      </c>
      <c r="D1342" s="178">
        <v>0</v>
      </c>
      <c r="E1342" s="179" t="s">
        <v>27</v>
      </c>
      <c r="F1342" s="180">
        <v>0</v>
      </c>
      <c r="G1342" s="254">
        <f>SUM(G1343:G1344)</f>
        <v>80000000</v>
      </c>
      <c r="H1342" s="178">
        <v>0</v>
      </c>
      <c r="I1342" s="179" t="s">
        <v>27</v>
      </c>
      <c r="J1342" s="180">
        <v>0</v>
      </c>
      <c r="K1342" s="254">
        <f>SUM(K1343:K1344)</f>
        <v>80000000</v>
      </c>
      <c r="L1342" s="178">
        <v>0</v>
      </c>
      <c r="M1342" s="179" t="s">
        <v>27</v>
      </c>
      <c r="N1342" s="180">
        <v>0</v>
      </c>
      <c r="O1342" s="254">
        <f>SUM(O1343:O1344)</f>
        <v>80000000</v>
      </c>
      <c r="P1342" s="251">
        <f t="shared" si="97"/>
        <v>0</v>
      </c>
    </row>
    <row r="1343" spans="2:16" ht="15.9" hidden="1" x14ac:dyDescent="0.4">
      <c r="B1343" s="208" t="s">
        <v>27</v>
      </c>
      <c r="C1343" s="180" t="s">
        <v>548</v>
      </c>
      <c r="D1343" s="178">
        <v>1</v>
      </c>
      <c r="E1343" s="179" t="s">
        <v>38</v>
      </c>
      <c r="F1343" s="254">
        <v>30000000</v>
      </c>
      <c r="G1343" s="254">
        <f>ROUNDDOWN(D1343*F1343,-3)</f>
        <v>30000000</v>
      </c>
      <c r="H1343" s="178">
        <v>1</v>
      </c>
      <c r="I1343" s="179" t="s">
        <v>38</v>
      </c>
      <c r="J1343" s="254">
        <v>30000000</v>
      </c>
      <c r="K1343" s="254">
        <f>ROUNDDOWN(H1343*J1343,-3)</f>
        <v>30000000</v>
      </c>
      <c r="L1343" s="178">
        <v>1</v>
      </c>
      <c r="M1343" s="179" t="s">
        <v>38</v>
      </c>
      <c r="N1343" s="254">
        <v>30000000</v>
      </c>
      <c r="O1343" s="254">
        <f>ROUNDDOWN(L1343*N1343,-3)</f>
        <v>30000000</v>
      </c>
      <c r="P1343" s="251">
        <f t="shared" si="97"/>
        <v>0</v>
      </c>
    </row>
    <row r="1344" spans="2:16" ht="15.9" hidden="1" x14ac:dyDescent="0.4">
      <c r="B1344" s="208"/>
      <c r="C1344" s="180" t="s">
        <v>549</v>
      </c>
      <c r="D1344" s="178">
        <v>1</v>
      </c>
      <c r="E1344" s="179" t="s">
        <v>38</v>
      </c>
      <c r="F1344" s="254">
        <v>50000000</v>
      </c>
      <c r="G1344" s="254">
        <f>ROUNDDOWN(D1344*F1344,-3)</f>
        <v>50000000</v>
      </c>
      <c r="H1344" s="178">
        <v>1</v>
      </c>
      <c r="I1344" s="179" t="s">
        <v>38</v>
      </c>
      <c r="J1344" s="254">
        <v>50000000</v>
      </c>
      <c r="K1344" s="254">
        <f>ROUNDDOWN(H1344*J1344,-3)</f>
        <v>50000000</v>
      </c>
      <c r="L1344" s="178">
        <v>1</v>
      </c>
      <c r="M1344" s="179" t="s">
        <v>38</v>
      </c>
      <c r="N1344" s="254">
        <v>50000000</v>
      </c>
      <c r="O1344" s="254">
        <f>ROUNDDOWN(L1344*N1344,-3)</f>
        <v>50000000</v>
      </c>
      <c r="P1344" s="251">
        <f t="shared" si="97"/>
        <v>0</v>
      </c>
    </row>
    <row r="1345" spans="2:16" ht="15.9" hidden="1" x14ac:dyDescent="0.4">
      <c r="B1345" s="208"/>
      <c r="C1345" s="180"/>
      <c r="D1345" s="178"/>
      <c r="E1345" s="179"/>
      <c r="F1345" s="180"/>
      <c r="G1345" s="254"/>
      <c r="H1345" s="178"/>
      <c r="I1345" s="179"/>
      <c r="J1345" s="180"/>
      <c r="K1345" s="254"/>
      <c r="L1345" s="178"/>
      <c r="M1345" s="179"/>
      <c r="N1345" s="180"/>
      <c r="O1345" s="254"/>
      <c r="P1345" s="251">
        <f t="shared" si="97"/>
        <v>0</v>
      </c>
    </row>
    <row r="1346" spans="2:16" ht="15.9" hidden="1" x14ac:dyDescent="0.4">
      <c r="B1346" s="208"/>
      <c r="C1346" s="180"/>
      <c r="D1346" s="178"/>
      <c r="E1346" s="179"/>
      <c r="F1346" s="254"/>
      <c r="G1346" s="254"/>
      <c r="H1346" s="178"/>
      <c r="I1346" s="179"/>
      <c r="J1346" s="254"/>
      <c r="K1346" s="254"/>
      <c r="L1346" s="178"/>
      <c r="M1346" s="179"/>
      <c r="N1346" s="254"/>
      <c r="O1346" s="254"/>
      <c r="P1346" s="251">
        <f t="shared" si="97"/>
        <v>0</v>
      </c>
    </row>
    <row r="1347" spans="2:16" ht="15.9" hidden="1" x14ac:dyDescent="0.4">
      <c r="B1347" s="208"/>
      <c r="C1347" s="180"/>
      <c r="D1347" s="178"/>
      <c r="E1347" s="179"/>
      <c r="F1347" s="254"/>
      <c r="G1347" s="254"/>
      <c r="H1347" s="178"/>
      <c r="I1347" s="179"/>
      <c r="J1347" s="254"/>
      <c r="K1347" s="254"/>
      <c r="L1347" s="178"/>
      <c r="M1347" s="179"/>
      <c r="N1347" s="254"/>
      <c r="O1347" s="254"/>
      <c r="P1347" s="251">
        <f t="shared" si="97"/>
        <v>0</v>
      </c>
    </row>
    <row r="1348" spans="2:16" ht="15.9" hidden="1" x14ac:dyDescent="0.4">
      <c r="B1348" s="208"/>
      <c r="C1348" s="180"/>
      <c r="D1348" s="178"/>
      <c r="E1348" s="179"/>
      <c r="F1348" s="254"/>
      <c r="G1348" s="254"/>
      <c r="H1348" s="178"/>
      <c r="I1348" s="179"/>
      <c r="J1348" s="254"/>
      <c r="K1348" s="254"/>
      <c r="L1348" s="178"/>
      <c r="M1348" s="179"/>
      <c r="N1348" s="254"/>
      <c r="O1348" s="254"/>
      <c r="P1348" s="251">
        <f t="shared" si="97"/>
        <v>0</v>
      </c>
    </row>
    <row r="1349" spans="2:16" ht="15.9" hidden="1" x14ac:dyDescent="0.4">
      <c r="B1349" s="208"/>
      <c r="C1349" s="180"/>
      <c r="D1349" s="178"/>
      <c r="E1349" s="179"/>
      <c r="F1349" s="254"/>
      <c r="G1349" s="254"/>
      <c r="H1349" s="178"/>
      <c r="I1349" s="179"/>
      <c r="J1349" s="254"/>
      <c r="K1349" s="254"/>
      <c r="L1349" s="178"/>
      <c r="M1349" s="179"/>
      <c r="N1349" s="254"/>
      <c r="O1349" s="254"/>
      <c r="P1349" s="251">
        <f t="shared" si="97"/>
        <v>0</v>
      </c>
    </row>
    <row r="1350" spans="2:16" ht="15.9" hidden="1" x14ac:dyDescent="0.4">
      <c r="B1350" s="208"/>
      <c r="C1350" s="180"/>
      <c r="D1350" s="178"/>
      <c r="E1350" s="179"/>
      <c r="F1350" s="254"/>
      <c r="G1350" s="254"/>
      <c r="H1350" s="178"/>
      <c r="I1350" s="179"/>
      <c r="J1350" s="254"/>
      <c r="K1350" s="254"/>
      <c r="L1350" s="178"/>
      <c r="M1350" s="179"/>
      <c r="N1350" s="254"/>
      <c r="O1350" s="254"/>
      <c r="P1350" s="251">
        <f t="shared" si="97"/>
        <v>0</v>
      </c>
    </row>
    <row r="1351" spans="2:16" ht="15.9" hidden="1" x14ac:dyDescent="0.4">
      <c r="B1351" s="208"/>
      <c r="C1351" s="180"/>
      <c r="D1351" s="178"/>
      <c r="E1351" s="179"/>
      <c r="F1351" s="254"/>
      <c r="G1351" s="254"/>
      <c r="H1351" s="178"/>
      <c r="I1351" s="179"/>
      <c r="J1351" s="254"/>
      <c r="K1351" s="254"/>
      <c r="L1351" s="178"/>
      <c r="M1351" s="179"/>
      <c r="N1351" s="254"/>
      <c r="O1351" s="254"/>
      <c r="P1351" s="251">
        <f t="shared" si="97"/>
        <v>0</v>
      </c>
    </row>
    <row r="1352" spans="2:16" ht="15.9" hidden="1" x14ac:dyDescent="0.4">
      <c r="B1352" s="208">
        <v>525111</v>
      </c>
      <c r="C1352" s="180" t="s">
        <v>174</v>
      </c>
      <c r="D1352" s="178">
        <v>0</v>
      </c>
      <c r="E1352" s="179" t="s">
        <v>27</v>
      </c>
      <c r="F1352" s="180">
        <v>0</v>
      </c>
      <c r="G1352" s="254">
        <f>SUM(G1353:G1357)</f>
        <v>699820000</v>
      </c>
      <c r="H1352" s="178">
        <v>0</v>
      </c>
      <c r="I1352" s="179" t="s">
        <v>27</v>
      </c>
      <c r="J1352" s="180">
        <v>0</v>
      </c>
      <c r="K1352" s="254">
        <f>SUM(K1353:K1357)</f>
        <v>699820000</v>
      </c>
      <c r="L1352" s="178">
        <v>0</v>
      </c>
      <c r="M1352" s="179" t="s">
        <v>27</v>
      </c>
      <c r="N1352" s="180">
        <v>0</v>
      </c>
      <c r="O1352" s="254">
        <f>SUM(O1353:O1357)</f>
        <v>699820000</v>
      </c>
      <c r="P1352" s="251">
        <f t="shared" si="97"/>
        <v>0</v>
      </c>
    </row>
    <row r="1353" spans="2:16" ht="15.9" hidden="1" x14ac:dyDescent="0.4">
      <c r="B1353" s="287"/>
      <c r="C1353" s="180" t="s">
        <v>550</v>
      </c>
      <c r="D1353" s="178">
        <v>1</v>
      </c>
      <c r="E1353" s="179" t="s">
        <v>38</v>
      </c>
      <c r="F1353" s="254">
        <v>278610000</v>
      </c>
      <c r="G1353" s="254">
        <f>ROUNDDOWN(D1353*F1353,-3)</f>
        <v>278610000</v>
      </c>
      <c r="H1353" s="178">
        <v>1</v>
      </c>
      <c r="I1353" s="179" t="s">
        <v>38</v>
      </c>
      <c r="J1353" s="254">
        <v>278610000</v>
      </c>
      <c r="K1353" s="254">
        <f>ROUNDDOWN(H1353*J1353,-3)</f>
        <v>278610000</v>
      </c>
      <c r="L1353" s="178">
        <v>1</v>
      </c>
      <c r="M1353" s="179" t="s">
        <v>38</v>
      </c>
      <c r="N1353" s="254">
        <v>278610000</v>
      </c>
      <c r="O1353" s="254">
        <f>ROUNDDOWN(L1353*N1353,-3)</f>
        <v>278610000</v>
      </c>
      <c r="P1353" s="251">
        <f t="shared" si="97"/>
        <v>0</v>
      </c>
    </row>
    <row r="1354" spans="2:16" ht="15.9" hidden="1" x14ac:dyDescent="0.4">
      <c r="B1354" s="208"/>
      <c r="C1354" s="180" t="s">
        <v>551</v>
      </c>
      <c r="D1354" s="178">
        <v>1</v>
      </c>
      <c r="E1354" s="179" t="s">
        <v>38</v>
      </c>
      <c r="F1354" s="254">
        <v>139305000</v>
      </c>
      <c r="G1354" s="254">
        <f>ROUNDDOWN(D1354*F1354,-3)</f>
        <v>139305000</v>
      </c>
      <c r="H1354" s="178">
        <v>1</v>
      </c>
      <c r="I1354" s="179" t="s">
        <v>38</v>
      </c>
      <c r="J1354" s="254">
        <v>139305000</v>
      </c>
      <c r="K1354" s="254">
        <f>ROUNDDOWN(H1354*J1354,-3)</f>
        <v>139305000</v>
      </c>
      <c r="L1354" s="178">
        <v>1</v>
      </c>
      <c r="M1354" s="179" t="s">
        <v>38</v>
      </c>
      <c r="N1354" s="254">
        <v>139305000</v>
      </c>
      <c r="O1354" s="254">
        <f>ROUNDDOWN(L1354*N1354,-3)</f>
        <v>139305000</v>
      </c>
      <c r="P1354" s="251">
        <f t="shared" si="97"/>
        <v>0</v>
      </c>
    </row>
    <row r="1355" spans="2:16" ht="15.9" hidden="1" x14ac:dyDescent="0.4">
      <c r="B1355" s="208"/>
      <c r="C1355" s="180" t="s">
        <v>552</v>
      </c>
      <c r="D1355" s="178">
        <v>1</v>
      </c>
      <c r="E1355" s="179" t="s">
        <v>38</v>
      </c>
      <c r="F1355" s="254">
        <v>163305000</v>
      </c>
      <c r="G1355" s="254">
        <f>ROUNDDOWN(D1355*F1355,-3)</f>
        <v>163305000</v>
      </c>
      <c r="H1355" s="178">
        <v>1</v>
      </c>
      <c r="I1355" s="179" t="s">
        <v>38</v>
      </c>
      <c r="J1355" s="254">
        <v>163305000</v>
      </c>
      <c r="K1355" s="254">
        <f>ROUNDDOWN(H1355*J1355,-3)</f>
        <v>163305000</v>
      </c>
      <c r="L1355" s="178">
        <v>1</v>
      </c>
      <c r="M1355" s="179" t="s">
        <v>38</v>
      </c>
      <c r="N1355" s="254">
        <v>163305000</v>
      </c>
      <c r="O1355" s="254">
        <f>ROUNDDOWN(L1355*N1355,-3)</f>
        <v>163305000</v>
      </c>
      <c r="P1355" s="251">
        <f t="shared" si="97"/>
        <v>0</v>
      </c>
    </row>
    <row r="1356" spans="2:16" ht="15.9" hidden="1" x14ac:dyDescent="0.4">
      <c r="B1356" s="277"/>
      <c r="C1356" s="180" t="s">
        <v>553</v>
      </c>
      <c r="D1356" s="178">
        <v>1</v>
      </c>
      <c r="E1356" s="179" t="s">
        <v>38</v>
      </c>
      <c r="F1356" s="254">
        <v>53280000</v>
      </c>
      <c r="G1356" s="254">
        <f>ROUNDDOWN(D1356*F1356,-3)</f>
        <v>53280000</v>
      </c>
      <c r="H1356" s="178">
        <v>1</v>
      </c>
      <c r="I1356" s="179" t="s">
        <v>38</v>
      </c>
      <c r="J1356" s="254">
        <v>53280000</v>
      </c>
      <c r="K1356" s="254">
        <f>ROUNDDOWN(H1356*J1356,-3)</f>
        <v>53280000</v>
      </c>
      <c r="L1356" s="178">
        <v>1</v>
      </c>
      <c r="M1356" s="179" t="s">
        <v>38</v>
      </c>
      <c r="N1356" s="254">
        <v>53280000</v>
      </c>
      <c r="O1356" s="254">
        <f>ROUNDDOWN(L1356*N1356,-3)</f>
        <v>53280000</v>
      </c>
      <c r="P1356" s="251">
        <f t="shared" si="97"/>
        <v>0</v>
      </c>
    </row>
    <row r="1357" spans="2:16" ht="15.9" hidden="1" x14ac:dyDescent="0.4">
      <c r="B1357" s="208" t="s">
        <v>27</v>
      </c>
      <c r="C1357" s="180" t="s">
        <v>554</v>
      </c>
      <c r="D1357" s="178">
        <v>1</v>
      </c>
      <c r="E1357" s="179" t="s">
        <v>38</v>
      </c>
      <c r="F1357" s="254">
        <v>65320000</v>
      </c>
      <c r="G1357" s="254">
        <f>ROUNDDOWN(D1357*F1357,-3)</f>
        <v>65320000</v>
      </c>
      <c r="H1357" s="178">
        <v>1</v>
      </c>
      <c r="I1357" s="179" t="s">
        <v>38</v>
      </c>
      <c r="J1357" s="254">
        <v>65320000</v>
      </c>
      <c r="K1357" s="254">
        <f>ROUNDDOWN(H1357*J1357,-3)</f>
        <v>65320000</v>
      </c>
      <c r="L1357" s="178">
        <v>1</v>
      </c>
      <c r="M1357" s="179" t="s">
        <v>38</v>
      </c>
      <c r="N1357" s="254">
        <v>65320000</v>
      </c>
      <c r="O1357" s="254">
        <f>ROUNDDOWN(L1357*N1357,-3)</f>
        <v>65320000</v>
      </c>
      <c r="P1357" s="251">
        <f t="shared" si="97"/>
        <v>0</v>
      </c>
    </row>
    <row r="1358" spans="2:16" ht="15.9" hidden="1" x14ac:dyDescent="0.4">
      <c r="B1358" s="208" t="s">
        <v>62</v>
      </c>
      <c r="C1358" s="180" t="s">
        <v>555</v>
      </c>
      <c r="D1358" s="269"/>
      <c r="E1358" s="270" t="s">
        <v>27</v>
      </c>
      <c r="F1358" s="254">
        <v>0</v>
      </c>
      <c r="G1358" s="254">
        <f>G1361+G1363+G1359</f>
        <v>53336000</v>
      </c>
      <c r="H1358" s="269"/>
      <c r="I1358" s="270" t="s">
        <v>27</v>
      </c>
      <c r="J1358" s="254">
        <v>0</v>
      </c>
      <c r="K1358" s="254">
        <f>K1361+K1363+K1359</f>
        <v>53336000</v>
      </c>
      <c r="L1358" s="269"/>
      <c r="M1358" s="270" t="s">
        <v>27</v>
      </c>
      <c r="N1358" s="254">
        <v>0</v>
      </c>
      <c r="O1358" s="254">
        <f>O1361+O1363+O1359</f>
        <v>53336000</v>
      </c>
      <c r="P1358" s="251">
        <f t="shared" si="97"/>
        <v>0</v>
      </c>
    </row>
    <row r="1359" spans="2:16" ht="15.9" hidden="1" x14ac:dyDescent="0.4">
      <c r="B1359" s="208">
        <v>525112</v>
      </c>
      <c r="C1359" s="180" t="s">
        <v>97</v>
      </c>
      <c r="D1359" s="178">
        <v>0</v>
      </c>
      <c r="E1359" s="179" t="s">
        <v>27</v>
      </c>
      <c r="F1359" s="180">
        <v>0</v>
      </c>
      <c r="G1359" s="254">
        <f>SUM(G1360:G1360)</f>
        <v>7681000</v>
      </c>
      <c r="H1359" s="178">
        <v>0</v>
      </c>
      <c r="I1359" s="179" t="s">
        <v>27</v>
      </c>
      <c r="J1359" s="180">
        <v>0</v>
      </c>
      <c r="K1359" s="254">
        <f>SUM(K1360:K1360)</f>
        <v>7681000</v>
      </c>
      <c r="L1359" s="178">
        <v>0</v>
      </c>
      <c r="M1359" s="179" t="s">
        <v>27</v>
      </c>
      <c r="N1359" s="180">
        <v>0</v>
      </c>
      <c r="O1359" s="254">
        <f>SUM(O1360:O1360)</f>
        <v>7681000</v>
      </c>
      <c r="P1359" s="251">
        <f t="shared" si="97"/>
        <v>0</v>
      </c>
    </row>
    <row r="1360" spans="2:16" ht="15.9" hidden="1" x14ac:dyDescent="0.4">
      <c r="B1360" s="208"/>
      <c r="C1360" s="180" t="s">
        <v>556</v>
      </c>
      <c r="D1360" s="178">
        <v>1</v>
      </c>
      <c r="E1360" s="179" t="s">
        <v>66</v>
      </c>
      <c r="F1360" s="254">
        <v>7681000</v>
      </c>
      <c r="G1360" s="254">
        <f>ROUNDDOWN(D1360*F1360,-3)</f>
        <v>7681000</v>
      </c>
      <c r="H1360" s="178">
        <v>1</v>
      </c>
      <c r="I1360" s="179" t="s">
        <v>66</v>
      </c>
      <c r="J1360" s="254">
        <v>7681000</v>
      </c>
      <c r="K1360" s="254">
        <f>ROUNDDOWN(H1360*J1360,-3)</f>
        <v>7681000</v>
      </c>
      <c r="L1360" s="178">
        <v>1</v>
      </c>
      <c r="M1360" s="179" t="s">
        <v>66</v>
      </c>
      <c r="N1360" s="254">
        <v>7681000</v>
      </c>
      <c r="O1360" s="254">
        <f>ROUNDDOWN(L1360*N1360,-3)</f>
        <v>7681000</v>
      </c>
      <c r="P1360" s="251">
        <f t="shared" si="97"/>
        <v>0</v>
      </c>
    </row>
    <row r="1361" spans="2:16" ht="15.9" hidden="1" x14ac:dyDescent="0.4">
      <c r="B1361" s="208">
        <v>525113</v>
      </c>
      <c r="C1361" s="180" t="s">
        <v>99</v>
      </c>
      <c r="D1361" s="178"/>
      <c r="E1361" s="179" t="s">
        <v>27</v>
      </c>
      <c r="F1361" s="180">
        <v>0</v>
      </c>
      <c r="G1361" s="254">
        <f>SUM(G1362:G1362)</f>
        <v>18000000</v>
      </c>
      <c r="H1361" s="178"/>
      <c r="I1361" s="179" t="s">
        <v>27</v>
      </c>
      <c r="J1361" s="180">
        <v>0</v>
      </c>
      <c r="K1361" s="254">
        <f>SUM(K1362:K1362)</f>
        <v>18000000</v>
      </c>
      <c r="L1361" s="178"/>
      <c r="M1361" s="179" t="s">
        <v>27</v>
      </c>
      <c r="N1361" s="180">
        <v>0</v>
      </c>
      <c r="O1361" s="254">
        <f>SUM(O1362:O1362)</f>
        <v>18000000</v>
      </c>
      <c r="P1361" s="251">
        <f t="shared" si="97"/>
        <v>0</v>
      </c>
    </row>
    <row r="1362" spans="2:16" ht="15.9" hidden="1" x14ac:dyDescent="0.4">
      <c r="B1362" s="208" t="s">
        <v>27</v>
      </c>
      <c r="C1362" s="180" t="s">
        <v>557</v>
      </c>
      <c r="D1362" s="178">
        <v>20</v>
      </c>
      <c r="E1362" s="179" t="s">
        <v>47</v>
      </c>
      <c r="F1362" s="254">
        <v>900000</v>
      </c>
      <c r="G1362" s="254">
        <f>ROUNDDOWN(D1362*F1362,-3)</f>
        <v>18000000</v>
      </c>
      <c r="H1362" s="178">
        <v>20</v>
      </c>
      <c r="I1362" s="179" t="s">
        <v>47</v>
      </c>
      <c r="J1362" s="254">
        <v>900000</v>
      </c>
      <c r="K1362" s="254">
        <f>ROUNDDOWN(H1362*J1362,-3)</f>
        <v>18000000</v>
      </c>
      <c r="L1362" s="178">
        <v>20</v>
      </c>
      <c r="M1362" s="179" t="s">
        <v>47</v>
      </c>
      <c r="N1362" s="254">
        <v>900000</v>
      </c>
      <c r="O1362" s="254">
        <f>ROUNDDOWN(L1362*N1362,-3)</f>
        <v>18000000</v>
      </c>
      <c r="P1362" s="251">
        <f t="shared" si="97"/>
        <v>0</v>
      </c>
    </row>
    <row r="1363" spans="2:16" ht="15.9" hidden="1" x14ac:dyDescent="0.4">
      <c r="B1363" s="208">
        <v>525115</v>
      </c>
      <c r="C1363" s="180" t="s">
        <v>90</v>
      </c>
      <c r="D1363" s="178"/>
      <c r="E1363" s="179" t="s">
        <v>27</v>
      </c>
      <c r="F1363" s="180">
        <v>0</v>
      </c>
      <c r="G1363" s="254">
        <f>SUM(G1364:G1366)</f>
        <v>27655000</v>
      </c>
      <c r="H1363" s="178"/>
      <c r="I1363" s="179" t="s">
        <v>27</v>
      </c>
      <c r="J1363" s="180">
        <v>0</v>
      </c>
      <c r="K1363" s="254">
        <f>SUM(K1364:K1366)</f>
        <v>27655000</v>
      </c>
      <c r="L1363" s="178"/>
      <c r="M1363" s="179" t="s">
        <v>27</v>
      </c>
      <c r="N1363" s="180">
        <v>0</v>
      </c>
      <c r="O1363" s="254">
        <f>SUM(O1364:O1366)</f>
        <v>27655000</v>
      </c>
      <c r="P1363" s="251">
        <f t="shared" si="97"/>
        <v>0</v>
      </c>
    </row>
    <row r="1364" spans="2:16" ht="15.9" hidden="1" x14ac:dyDescent="0.4">
      <c r="B1364" s="208" t="s">
        <v>27</v>
      </c>
      <c r="C1364" s="180" t="s">
        <v>558</v>
      </c>
      <c r="D1364" s="178">
        <v>5</v>
      </c>
      <c r="E1364" s="179" t="s">
        <v>40</v>
      </c>
      <c r="F1364" s="254">
        <v>3829000</v>
      </c>
      <c r="G1364" s="254">
        <f>ROUNDDOWN(D1364*F1364,-3)</f>
        <v>19145000</v>
      </c>
      <c r="H1364" s="178">
        <v>5</v>
      </c>
      <c r="I1364" s="179" t="s">
        <v>40</v>
      </c>
      <c r="J1364" s="254">
        <v>3829000</v>
      </c>
      <c r="K1364" s="254">
        <f>ROUNDDOWN(H1364*J1364,-3)</f>
        <v>19145000</v>
      </c>
      <c r="L1364" s="178">
        <v>5</v>
      </c>
      <c r="M1364" s="179" t="s">
        <v>40</v>
      </c>
      <c r="N1364" s="254">
        <v>3829000</v>
      </c>
      <c r="O1364" s="254">
        <f>ROUNDDOWN(L1364*N1364,-3)</f>
        <v>19145000</v>
      </c>
      <c r="P1364" s="251">
        <f t="shared" si="97"/>
        <v>0</v>
      </c>
    </row>
    <row r="1365" spans="2:16" ht="15.9" hidden="1" x14ac:dyDescent="0.4">
      <c r="B1365" s="208" t="s">
        <v>27</v>
      </c>
      <c r="C1365" s="180" t="s">
        <v>559</v>
      </c>
      <c r="D1365" s="178">
        <v>5</v>
      </c>
      <c r="E1365" s="179" t="s">
        <v>40</v>
      </c>
      <c r="F1365" s="254">
        <v>900000</v>
      </c>
      <c r="G1365" s="254">
        <f>ROUNDDOWN(D1365*F1365,-3)</f>
        <v>4500000</v>
      </c>
      <c r="H1365" s="178">
        <v>5</v>
      </c>
      <c r="I1365" s="179" t="s">
        <v>40</v>
      </c>
      <c r="J1365" s="254">
        <v>900000</v>
      </c>
      <c r="K1365" s="254">
        <f>ROUNDDOWN(H1365*J1365,-3)</f>
        <v>4500000</v>
      </c>
      <c r="L1365" s="178">
        <v>5</v>
      </c>
      <c r="M1365" s="179" t="s">
        <v>40</v>
      </c>
      <c r="N1365" s="254">
        <v>900000</v>
      </c>
      <c r="O1365" s="254">
        <f>ROUNDDOWN(L1365*N1365,-3)</f>
        <v>4500000</v>
      </c>
      <c r="P1365" s="251">
        <f t="shared" si="97"/>
        <v>0</v>
      </c>
    </row>
    <row r="1366" spans="2:16" ht="15.9" hidden="1" x14ac:dyDescent="0.4">
      <c r="B1366" s="208" t="s">
        <v>27</v>
      </c>
      <c r="C1366" s="180" t="s">
        <v>560</v>
      </c>
      <c r="D1366" s="178">
        <v>5</v>
      </c>
      <c r="E1366" s="179" t="s">
        <v>40</v>
      </c>
      <c r="F1366" s="254">
        <v>802000</v>
      </c>
      <c r="G1366" s="254">
        <f>ROUNDDOWN(D1366*F1366,-3)</f>
        <v>4010000</v>
      </c>
      <c r="H1366" s="178">
        <v>5</v>
      </c>
      <c r="I1366" s="179" t="s">
        <v>40</v>
      </c>
      <c r="J1366" s="254">
        <v>802000</v>
      </c>
      <c r="K1366" s="254">
        <f>ROUNDDOWN(H1366*J1366,-3)</f>
        <v>4010000</v>
      </c>
      <c r="L1366" s="178">
        <v>5</v>
      </c>
      <c r="M1366" s="179" t="s">
        <v>40</v>
      </c>
      <c r="N1366" s="254">
        <v>802000</v>
      </c>
      <c r="O1366" s="254">
        <f>ROUNDDOWN(L1366*N1366,-3)</f>
        <v>4010000</v>
      </c>
      <c r="P1366" s="251">
        <f t="shared" si="97"/>
        <v>0</v>
      </c>
    </row>
    <row r="1367" spans="2:16" ht="15.9" hidden="1" x14ac:dyDescent="0.4">
      <c r="B1367" s="208" t="s">
        <v>69</v>
      </c>
      <c r="C1367" s="180" t="s">
        <v>561</v>
      </c>
      <c r="D1367" s="269"/>
      <c r="E1367" s="270" t="s">
        <v>27</v>
      </c>
      <c r="F1367" s="254">
        <v>0</v>
      </c>
      <c r="G1367" s="254">
        <f>G1368+G1370</f>
        <v>1260000000</v>
      </c>
      <c r="H1367" s="269"/>
      <c r="I1367" s="270" t="s">
        <v>27</v>
      </c>
      <c r="J1367" s="254">
        <v>0</v>
      </c>
      <c r="K1367" s="254">
        <f>K1368+K1370</f>
        <v>1260000000</v>
      </c>
      <c r="L1367" s="269"/>
      <c r="M1367" s="270" t="s">
        <v>27</v>
      </c>
      <c r="N1367" s="254">
        <v>0</v>
      </c>
      <c r="O1367" s="254">
        <f>O1368+O1370</f>
        <v>1260000000</v>
      </c>
      <c r="P1367" s="251">
        <f t="shared" ref="P1367:P1430" si="104">K1367-O1367</f>
        <v>0</v>
      </c>
    </row>
    <row r="1368" spans="2:16" ht="15.9" hidden="1" x14ac:dyDescent="0.4">
      <c r="B1368" s="208">
        <v>525112</v>
      </c>
      <c r="C1368" s="180" t="s">
        <v>97</v>
      </c>
      <c r="D1368" s="178">
        <v>0</v>
      </c>
      <c r="E1368" s="179" t="s">
        <v>27</v>
      </c>
      <c r="F1368" s="180">
        <v>0</v>
      </c>
      <c r="G1368" s="254">
        <f>G1369</f>
        <v>540000000</v>
      </c>
      <c r="H1368" s="178">
        <v>0</v>
      </c>
      <c r="I1368" s="179" t="s">
        <v>27</v>
      </c>
      <c r="J1368" s="180">
        <v>0</v>
      </c>
      <c r="K1368" s="254">
        <f>K1369</f>
        <v>540000000</v>
      </c>
      <c r="L1368" s="178">
        <v>0</v>
      </c>
      <c r="M1368" s="179" t="s">
        <v>27</v>
      </c>
      <c r="N1368" s="180">
        <v>0</v>
      </c>
      <c r="O1368" s="254">
        <f>O1369</f>
        <v>540000000</v>
      </c>
      <c r="P1368" s="251">
        <f t="shared" si="104"/>
        <v>0</v>
      </c>
    </row>
    <row r="1369" spans="2:16" ht="15.9" hidden="1" x14ac:dyDescent="0.4">
      <c r="B1369" s="208" t="s">
        <v>27</v>
      </c>
      <c r="C1369" s="180" t="s">
        <v>562</v>
      </c>
      <c r="D1369" s="178">
        <v>360</v>
      </c>
      <c r="E1369" s="179" t="s">
        <v>40</v>
      </c>
      <c r="F1369" s="254">
        <v>1500000</v>
      </c>
      <c r="G1369" s="254">
        <f>ROUNDDOWN(D1369*F1369,-3)</f>
        <v>540000000</v>
      </c>
      <c r="H1369" s="178">
        <v>360</v>
      </c>
      <c r="I1369" s="179" t="s">
        <v>40</v>
      </c>
      <c r="J1369" s="254">
        <v>1500000</v>
      </c>
      <c r="K1369" s="254">
        <f>ROUNDDOWN(H1369*J1369,-3)</f>
        <v>540000000</v>
      </c>
      <c r="L1369" s="178">
        <v>360</v>
      </c>
      <c r="M1369" s="179" t="s">
        <v>40</v>
      </c>
      <c r="N1369" s="254">
        <v>1500000</v>
      </c>
      <c r="O1369" s="254">
        <f>ROUNDDOWN(L1369*N1369,-3)</f>
        <v>540000000</v>
      </c>
      <c r="P1369" s="251">
        <f t="shared" si="104"/>
        <v>0</v>
      </c>
    </row>
    <row r="1370" spans="2:16" ht="15.9" hidden="1" x14ac:dyDescent="0.4">
      <c r="B1370" s="208">
        <v>525113</v>
      </c>
      <c r="C1370" s="180" t="s">
        <v>99</v>
      </c>
      <c r="D1370" s="178">
        <v>0</v>
      </c>
      <c r="E1370" s="179" t="s">
        <v>27</v>
      </c>
      <c r="F1370" s="180">
        <v>0</v>
      </c>
      <c r="G1370" s="254">
        <f>G1371</f>
        <v>720000000</v>
      </c>
      <c r="H1370" s="178">
        <v>0</v>
      </c>
      <c r="I1370" s="179" t="s">
        <v>27</v>
      </c>
      <c r="J1370" s="180">
        <v>0</v>
      </c>
      <c r="K1370" s="254">
        <f>K1371</f>
        <v>720000000</v>
      </c>
      <c r="L1370" s="178">
        <v>0</v>
      </c>
      <c r="M1370" s="179" t="s">
        <v>27</v>
      </c>
      <c r="N1370" s="180">
        <v>0</v>
      </c>
      <c r="O1370" s="254">
        <f>O1371</f>
        <v>720000000</v>
      </c>
      <c r="P1370" s="251">
        <f t="shared" si="104"/>
        <v>0</v>
      </c>
    </row>
    <row r="1371" spans="2:16" ht="15.9" hidden="1" x14ac:dyDescent="0.4">
      <c r="B1371" s="208" t="s">
        <v>27</v>
      </c>
      <c r="C1371" s="180" t="s">
        <v>563</v>
      </c>
      <c r="D1371" s="178">
        <v>360</v>
      </c>
      <c r="E1371" s="179" t="s">
        <v>40</v>
      </c>
      <c r="F1371" s="254">
        <v>2000000</v>
      </c>
      <c r="G1371" s="254">
        <f>ROUNDDOWN(D1371*F1371,-3)</f>
        <v>720000000</v>
      </c>
      <c r="H1371" s="178">
        <v>360</v>
      </c>
      <c r="I1371" s="179" t="s">
        <v>40</v>
      </c>
      <c r="J1371" s="254">
        <v>2000000</v>
      </c>
      <c r="K1371" s="254">
        <f>ROUNDDOWN(H1371*J1371,-3)</f>
        <v>720000000</v>
      </c>
      <c r="L1371" s="178">
        <v>360</v>
      </c>
      <c r="M1371" s="179" t="s">
        <v>40</v>
      </c>
      <c r="N1371" s="254">
        <v>2000000</v>
      </c>
      <c r="O1371" s="254">
        <f>ROUNDDOWN(L1371*N1371,-3)</f>
        <v>720000000</v>
      </c>
      <c r="P1371" s="251">
        <f t="shared" si="104"/>
        <v>0</v>
      </c>
    </row>
    <row r="1372" spans="2:16" ht="15.9" hidden="1" x14ac:dyDescent="0.4">
      <c r="B1372" s="208" t="s">
        <v>77</v>
      </c>
      <c r="C1372" s="180" t="s">
        <v>564</v>
      </c>
      <c r="D1372" s="269"/>
      <c r="E1372" s="270" t="s">
        <v>27</v>
      </c>
      <c r="F1372" s="254">
        <v>0</v>
      </c>
      <c r="G1372" s="254">
        <f>G1373+G1376+G1378</f>
        <v>50200000</v>
      </c>
      <c r="H1372" s="269"/>
      <c r="I1372" s="270" t="s">
        <v>27</v>
      </c>
      <c r="J1372" s="254">
        <v>0</v>
      </c>
      <c r="K1372" s="254">
        <f>K1373+K1376+K1378</f>
        <v>50200000</v>
      </c>
      <c r="L1372" s="269"/>
      <c r="M1372" s="270" t="s">
        <v>27</v>
      </c>
      <c r="N1372" s="254">
        <v>0</v>
      </c>
      <c r="O1372" s="254">
        <f>O1373+O1376+O1378</f>
        <v>50200000</v>
      </c>
      <c r="P1372" s="251">
        <f t="shared" si="104"/>
        <v>0</v>
      </c>
    </row>
    <row r="1373" spans="2:16" ht="15.9" hidden="1" x14ac:dyDescent="0.4">
      <c r="B1373" s="208">
        <v>525112</v>
      </c>
      <c r="C1373" s="180" t="s">
        <v>97</v>
      </c>
      <c r="D1373" s="178"/>
      <c r="E1373" s="179" t="s">
        <v>27</v>
      </c>
      <c r="F1373" s="180">
        <v>0</v>
      </c>
      <c r="G1373" s="254">
        <f>SUM(G1374:G1375)</f>
        <v>6000000</v>
      </c>
      <c r="H1373" s="178"/>
      <c r="I1373" s="179" t="s">
        <v>27</v>
      </c>
      <c r="J1373" s="180">
        <v>0</v>
      </c>
      <c r="K1373" s="254">
        <f>SUM(K1374:K1375)</f>
        <v>6000000</v>
      </c>
      <c r="L1373" s="178"/>
      <c r="M1373" s="179" t="s">
        <v>27</v>
      </c>
      <c r="N1373" s="180">
        <v>0</v>
      </c>
      <c r="O1373" s="254">
        <f>SUM(O1374:O1375)</f>
        <v>6000000</v>
      </c>
      <c r="P1373" s="251">
        <f t="shared" si="104"/>
        <v>0</v>
      </c>
    </row>
    <row r="1374" spans="2:16" ht="15.9" hidden="1" x14ac:dyDescent="0.4">
      <c r="B1374" s="208" t="s">
        <v>27</v>
      </c>
      <c r="C1374" s="180" t="s">
        <v>55</v>
      </c>
      <c r="D1374" s="178">
        <v>1</v>
      </c>
      <c r="E1374" s="179" t="s">
        <v>51</v>
      </c>
      <c r="F1374" s="254">
        <v>1000000</v>
      </c>
      <c r="G1374" s="254">
        <f>ROUNDDOWN(D1374*F1374,-3)</f>
        <v>1000000</v>
      </c>
      <c r="H1374" s="178">
        <v>1</v>
      </c>
      <c r="I1374" s="179" t="s">
        <v>51</v>
      </c>
      <c r="J1374" s="254">
        <v>1000000</v>
      </c>
      <c r="K1374" s="254">
        <f>ROUNDDOWN(H1374*J1374,-3)</f>
        <v>1000000</v>
      </c>
      <c r="L1374" s="178">
        <v>1</v>
      </c>
      <c r="M1374" s="179" t="s">
        <v>51</v>
      </c>
      <c r="N1374" s="254">
        <v>1000000</v>
      </c>
      <c r="O1374" s="254">
        <f>ROUNDDOWN(L1374*N1374,-3)</f>
        <v>1000000</v>
      </c>
      <c r="P1374" s="251">
        <f t="shared" si="104"/>
        <v>0</v>
      </c>
    </row>
    <row r="1375" spans="2:16" ht="15.9" hidden="1" x14ac:dyDescent="0.4">
      <c r="B1375" s="208"/>
      <c r="C1375" s="180" t="s">
        <v>520</v>
      </c>
      <c r="D1375" s="178">
        <v>25</v>
      </c>
      <c r="E1375" s="179" t="s">
        <v>40</v>
      </c>
      <c r="F1375" s="254">
        <v>200000</v>
      </c>
      <c r="G1375" s="254">
        <f>ROUNDDOWN(D1375*F1375,-3)</f>
        <v>5000000</v>
      </c>
      <c r="H1375" s="178">
        <v>25</v>
      </c>
      <c r="I1375" s="179" t="s">
        <v>40</v>
      </c>
      <c r="J1375" s="254">
        <v>200000</v>
      </c>
      <c r="K1375" s="254">
        <f>ROUNDDOWN(H1375*J1375,-3)</f>
        <v>5000000</v>
      </c>
      <c r="L1375" s="178">
        <v>25</v>
      </c>
      <c r="M1375" s="179" t="s">
        <v>40</v>
      </c>
      <c r="N1375" s="254">
        <v>200000</v>
      </c>
      <c r="O1375" s="254">
        <f>ROUNDDOWN(L1375*N1375,-3)</f>
        <v>5000000</v>
      </c>
      <c r="P1375" s="251">
        <f t="shared" si="104"/>
        <v>0</v>
      </c>
    </row>
    <row r="1376" spans="2:16" ht="15.9" hidden="1" x14ac:dyDescent="0.4">
      <c r="B1376" s="208">
        <v>525113</v>
      </c>
      <c r="C1376" s="180" t="s">
        <v>99</v>
      </c>
      <c r="D1376" s="178"/>
      <c r="E1376" s="179"/>
      <c r="F1376" s="254"/>
      <c r="G1376" s="254">
        <f>SUM(G1377:G1377)</f>
        <v>7200000</v>
      </c>
      <c r="H1376" s="178"/>
      <c r="I1376" s="179"/>
      <c r="J1376" s="254"/>
      <c r="K1376" s="254">
        <f>SUM(K1377:K1377)</f>
        <v>7200000</v>
      </c>
      <c r="L1376" s="178"/>
      <c r="M1376" s="179"/>
      <c r="N1376" s="254"/>
      <c r="O1376" s="254">
        <f>SUM(O1377:O1377)</f>
        <v>7200000</v>
      </c>
      <c r="P1376" s="251">
        <f t="shared" si="104"/>
        <v>0</v>
      </c>
    </row>
    <row r="1377" spans="2:16" ht="15.9" hidden="1" x14ac:dyDescent="0.4">
      <c r="B1377" s="208"/>
      <c r="C1377" s="180" t="s">
        <v>565</v>
      </c>
      <c r="D1377" s="178">
        <v>8</v>
      </c>
      <c r="E1377" s="179" t="s">
        <v>47</v>
      </c>
      <c r="F1377" s="254">
        <v>900000</v>
      </c>
      <c r="G1377" s="254">
        <f>ROUNDDOWN(D1377*F1377,-3)</f>
        <v>7200000</v>
      </c>
      <c r="H1377" s="178">
        <v>8</v>
      </c>
      <c r="I1377" s="179" t="s">
        <v>47</v>
      </c>
      <c r="J1377" s="254">
        <v>900000</v>
      </c>
      <c r="K1377" s="254">
        <f>ROUNDDOWN(H1377*J1377,-3)</f>
        <v>7200000</v>
      </c>
      <c r="L1377" s="178">
        <v>8</v>
      </c>
      <c r="M1377" s="179" t="s">
        <v>47</v>
      </c>
      <c r="N1377" s="254">
        <v>900000</v>
      </c>
      <c r="O1377" s="254">
        <f>ROUNDDOWN(L1377*N1377,-3)</f>
        <v>7200000</v>
      </c>
      <c r="P1377" s="251">
        <f t="shared" si="104"/>
        <v>0</v>
      </c>
    </row>
    <row r="1378" spans="2:16" ht="15.9" hidden="1" x14ac:dyDescent="0.4">
      <c r="B1378" s="208">
        <v>525115</v>
      </c>
      <c r="C1378" s="180" t="s">
        <v>90</v>
      </c>
      <c r="D1378" s="178"/>
      <c r="E1378" s="179"/>
      <c r="F1378" s="254"/>
      <c r="G1378" s="254">
        <f>SUM(G1379:G1380)</f>
        <v>37000000</v>
      </c>
      <c r="H1378" s="178"/>
      <c r="I1378" s="179"/>
      <c r="J1378" s="254"/>
      <c r="K1378" s="254">
        <f>SUM(K1379:K1380)</f>
        <v>37000000</v>
      </c>
      <c r="L1378" s="178"/>
      <c r="M1378" s="179"/>
      <c r="N1378" s="254"/>
      <c r="O1378" s="254">
        <f>SUM(O1379:O1380)</f>
        <v>37000000</v>
      </c>
      <c r="P1378" s="251">
        <f t="shared" si="104"/>
        <v>0</v>
      </c>
    </row>
    <row r="1379" spans="2:16" ht="15.9" hidden="1" x14ac:dyDescent="0.4">
      <c r="B1379" s="208"/>
      <c r="C1379" s="180" t="s">
        <v>467</v>
      </c>
      <c r="D1379" s="178">
        <v>40</v>
      </c>
      <c r="E1379" s="179" t="s">
        <v>57</v>
      </c>
      <c r="F1379" s="254">
        <v>700000</v>
      </c>
      <c r="G1379" s="254">
        <f>ROUNDDOWN(D1379*F1379,-3)</f>
        <v>28000000</v>
      </c>
      <c r="H1379" s="178">
        <v>40</v>
      </c>
      <c r="I1379" s="179" t="s">
        <v>57</v>
      </c>
      <c r="J1379" s="254">
        <v>700000</v>
      </c>
      <c r="K1379" s="254">
        <f>ROUNDDOWN(H1379*J1379,-3)</f>
        <v>28000000</v>
      </c>
      <c r="L1379" s="178">
        <v>40</v>
      </c>
      <c r="M1379" s="179" t="s">
        <v>57</v>
      </c>
      <c r="N1379" s="254">
        <v>700000</v>
      </c>
      <c r="O1379" s="254">
        <f>ROUNDDOWN(L1379*N1379,-3)</f>
        <v>28000000</v>
      </c>
      <c r="P1379" s="251">
        <f t="shared" si="104"/>
        <v>0</v>
      </c>
    </row>
    <row r="1380" spans="2:16" ht="15.9" hidden="1" x14ac:dyDescent="0.4">
      <c r="B1380" s="208"/>
      <c r="C1380" s="180" t="s">
        <v>566</v>
      </c>
      <c r="D1380" s="178">
        <v>60</v>
      </c>
      <c r="E1380" s="179" t="s">
        <v>40</v>
      </c>
      <c r="F1380" s="254">
        <v>150000</v>
      </c>
      <c r="G1380" s="254">
        <f>ROUNDDOWN(D1380*F1380,-3)</f>
        <v>9000000</v>
      </c>
      <c r="H1380" s="178">
        <v>60</v>
      </c>
      <c r="I1380" s="179" t="s">
        <v>40</v>
      </c>
      <c r="J1380" s="254">
        <v>150000</v>
      </c>
      <c r="K1380" s="254">
        <f>ROUNDDOWN(H1380*J1380,-3)</f>
        <v>9000000</v>
      </c>
      <c r="L1380" s="178">
        <v>60</v>
      </c>
      <c r="M1380" s="179" t="s">
        <v>40</v>
      </c>
      <c r="N1380" s="254">
        <v>150000</v>
      </c>
      <c r="O1380" s="254">
        <f>ROUNDDOWN(L1380*N1380,-3)</f>
        <v>9000000</v>
      </c>
      <c r="P1380" s="251">
        <f t="shared" si="104"/>
        <v>0</v>
      </c>
    </row>
    <row r="1381" spans="2:16" ht="15.9" hidden="1" x14ac:dyDescent="0.4">
      <c r="B1381" s="208" t="s">
        <v>380</v>
      </c>
      <c r="C1381" s="180" t="s">
        <v>567</v>
      </c>
      <c r="D1381" s="269"/>
      <c r="E1381" s="270" t="s">
        <v>27</v>
      </c>
      <c r="F1381" s="254">
        <v>0</v>
      </c>
      <c r="G1381" s="254">
        <f>G1382+G1387</f>
        <v>1400000000</v>
      </c>
      <c r="H1381" s="269"/>
      <c r="I1381" s="270" t="s">
        <v>27</v>
      </c>
      <c r="J1381" s="254">
        <v>0</v>
      </c>
      <c r="K1381" s="254">
        <f>K1382+K1387</f>
        <v>1400000000</v>
      </c>
      <c r="L1381" s="269"/>
      <c r="M1381" s="270" t="s">
        <v>27</v>
      </c>
      <c r="N1381" s="254">
        <v>0</v>
      </c>
      <c r="O1381" s="254">
        <f>O1382+O1387</f>
        <v>1400000000</v>
      </c>
      <c r="P1381" s="251">
        <f t="shared" si="104"/>
        <v>0</v>
      </c>
    </row>
    <row r="1382" spans="2:16" ht="15.9" hidden="1" x14ac:dyDescent="0.4">
      <c r="B1382" s="208">
        <v>525112</v>
      </c>
      <c r="C1382" s="180" t="s">
        <v>97</v>
      </c>
      <c r="D1382" s="178">
        <v>0</v>
      </c>
      <c r="E1382" s="179" t="s">
        <v>27</v>
      </c>
      <c r="F1382" s="180">
        <v>0</v>
      </c>
      <c r="G1382" s="254">
        <f>SUM(G1383:G1386)</f>
        <v>532000000</v>
      </c>
      <c r="H1382" s="178">
        <v>0</v>
      </c>
      <c r="I1382" s="179" t="s">
        <v>27</v>
      </c>
      <c r="J1382" s="180">
        <v>0</v>
      </c>
      <c r="K1382" s="254">
        <f>SUM(K1383:K1386)</f>
        <v>532000000</v>
      </c>
      <c r="L1382" s="178">
        <v>0</v>
      </c>
      <c r="M1382" s="179" t="s">
        <v>27</v>
      </c>
      <c r="N1382" s="180">
        <v>0</v>
      </c>
      <c r="O1382" s="254">
        <f>SUM(O1383:O1386)</f>
        <v>532000000</v>
      </c>
      <c r="P1382" s="251">
        <f t="shared" si="104"/>
        <v>0</v>
      </c>
    </row>
    <row r="1383" spans="2:16" ht="15.9" hidden="1" x14ac:dyDescent="0.4">
      <c r="B1383" s="208" t="s">
        <v>27</v>
      </c>
      <c r="C1383" s="180" t="s">
        <v>568</v>
      </c>
      <c r="D1383" s="178">
        <v>1120</v>
      </c>
      <c r="E1383" s="179" t="s">
        <v>40</v>
      </c>
      <c r="F1383" s="254">
        <v>339000</v>
      </c>
      <c r="G1383" s="254">
        <f>ROUNDDOWN(D1383*F1383,-3)</f>
        <v>379680000</v>
      </c>
      <c r="H1383" s="178">
        <v>1120</v>
      </c>
      <c r="I1383" s="179" t="s">
        <v>40</v>
      </c>
      <c r="J1383" s="254">
        <v>339000</v>
      </c>
      <c r="K1383" s="254">
        <f>ROUNDDOWN(H1383*J1383,-3)</f>
        <v>379680000</v>
      </c>
      <c r="L1383" s="178">
        <v>1120</v>
      </c>
      <c r="M1383" s="179" t="s">
        <v>40</v>
      </c>
      <c r="N1383" s="254">
        <v>339000</v>
      </c>
      <c r="O1383" s="254">
        <f>ROUNDDOWN(L1383*N1383,-3)</f>
        <v>379680000</v>
      </c>
      <c r="P1383" s="251">
        <f t="shared" si="104"/>
        <v>0</v>
      </c>
    </row>
    <row r="1384" spans="2:16" ht="15.9" hidden="1" x14ac:dyDescent="0.4">
      <c r="B1384" s="208" t="s">
        <v>27</v>
      </c>
      <c r="C1384" s="180" t="s">
        <v>569</v>
      </c>
      <c r="D1384" s="178">
        <v>1120</v>
      </c>
      <c r="E1384" s="179" t="s">
        <v>40</v>
      </c>
      <c r="F1384" s="254">
        <v>35000</v>
      </c>
      <c r="G1384" s="254">
        <f>ROUNDDOWN(D1384*F1384,-3)</f>
        <v>39200000</v>
      </c>
      <c r="H1384" s="178">
        <v>1120</v>
      </c>
      <c r="I1384" s="179" t="s">
        <v>40</v>
      </c>
      <c r="J1384" s="254">
        <v>35000</v>
      </c>
      <c r="K1384" s="254">
        <f>ROUNDDOWN(H1384*J1384,-3)</f>
        <v>39200000</v>
      </c>
      <c r="L1384" s="178">
        <v>1120</v>
      </c>
      <c r="M1384" s="179" t="s">
        <v>40</v>
      </c>
      <c r="N1384" s="254">
        <v>35000</v>
      </c>
      <c r="O1384" s="254">
        <f>ROUNDDOWN(L1384*N1384,-3)</f>
        <v>39200000</v>
      </c>
      <c r="P1384" s="251">
        <f t="shared" si="104"/>
        <v>0</v>
      </c>
    </row>
    <row r="1385" spans="2:16" ht="15.9" hidden="1" x14ac:dyDescent="0.4">
      <c r="B1385" s="208"/>
      <c r="C1385" s="180" t="s">
        <v>570</v>
      </c>
      <c r="D1385" s="178">
        <v>1120</v>
      </c>
      <c r="E1385" s="179" t="s">
        <v>40</v>
      </c>
      <c r="F1385" s="254">
        <v>75000</v>
      </c>
      <c r="G1385" s="254">
        <f>ROUNDDOWN(D1385*F1385,-3)</f>
        <v>84000000</v>
      </c>
      <c r="H1385" s="178">
        <v>1120</v>
      </c>
      <c r="I1385" s="179" t="s">
        <v>40</v>
      </c>
      <c r="J1385" s="254">
        <v>75000</v>
      </c>
      <c r="K1385" s="254">
        <f>ROUNDDOWN(H1385*J1385,-3)</f>
        <v>84000000</v>
      </c>
      <c r="L1385" s="178">
        <v>1120</v>
      </c>
      <c r="M1385" s="179" t="s">
        <v>40</v>
      </c>
      <c r="N1385" s="254">
        <v>75000</v>
      </c>
      <c r="O1385" s="254">
        <f>ROUNDDOWN(L1385*N1385,-3)</f>
        <v>84000000</v>
      </c>
      <c r="P1385" s="251">
        <f t="shared" si="104"/>
        <v>0</v>
      </c>
    </row>
    <row r="1386" spans="2:16" ht="15.9" hidden="1" x14ac:dyDescent="0.4">
      <c r="B1386" s="208"/>
      <c r="C1386" s="180" t="s">
        <v>498</v>
      </c>
      <c r="D1386" s="178">
        <v>2</v>
      </c>
      <c r="E1386" s="179" t="s">
        <v>51</v>
      </c>
      <c r="F1386" s="254">
        <v>14560000</v>
      </c>
      <c r="G1386" s="254">
        <f>ROUNDDOWN(D1386*F1386,-3)</f>
        <v>29120000</v>
      </c>
      <c r="H1386" s="178">
        <v>2</v>
      </c>
      <c r="I1386" s="179" t="s">
        <v>51</v>
      </c>
      <c r="J1386" s="254">
        <v>14560000</v>
      </c>
      <c r="K1386" s="254">
        <f>ROUNDDOWN(H1386*J1386,-3)</f>
        <v>29120000</v>
      </c>
      <c r="L1386" s="178">
        <v>2</v>
      </c>
      <c r="M1386" s="179" t="s">
        <v>51</v>
      </c>
      <c r="N1386" s="254">
        <v>14560000</v>
      </c>
      <c r="O1386" s="254">
        <f>ROUNDDOWN(L1386*N1386,-3)</f>
        <v>29120000</v>
      </c>
      <c r="P1386" s="251">
        <f t="shared" si="104"/>
        <v>0</v>
      </c>
    </row>
    <row r="1387" spans="2:16" ht="15.9" hidden="1" x14ac:dyDescent="0.4">
      <c r="B1387" s="208">
        <v>525113</v>
      </c>
      <c r="C1387" s="180" t="s">
        <v>99</v>
      </c>
      <c r="D1387" s="178"/>
      <c r="E1387" s="179"/>
      <c r="F1387" s="180"/>
      <c r="G1387" s="254">
        <f>G1388</f>
        <v>868000000</v>
      </c>
      <c r="H1387" s="178"/>
      <c r="I1387" s="179"/>
      <c r="J1387" s="180"/>
      <c r="K1387" s="254">
        <f>K1388</f>
        <v>868000000</v>
      </c>
      <c r="L1387" s="178"/>
      <c r="M1387" s="179"/>
      <c r="N1387" s="180"/>
      <c r="O1387" s="254">
        <f>O1388</f>
        <v>868000000</v>
      </c>
      <c r="P1387" s="251">
        <f t="shared" si="104"/>
        <v>0</v>
      </c>
    </row>
    <row r="1388" spans="2:16" ht="15.9" hidden="1" x14ac:dyDescent="0.4">
      <c r="B1388" s="208" t="s">
        <v>27</v>
      </c>
      <c r="C1388" s="180" t="s">
        <v>571</v>
      </c>
      <c r="D1388" s="178">
        <v>1120</v>
      </c>
      <c r="E1388" s="179" t="s">
        <v>40</v>
      </c>
      <c r="F1388" s="254">
        <v>775000</v>
      </c>
      <c r="G1388" s="254">
        <f>ROUNDDOWN(D1388*F1388,-3)</f>
        <v>868000000</v>
      </c>
      <c r="H1388" s="178">
        <v>1120</v>
      </c>
      <c r="I1388" s="179" t="s">
        <v>40</v>
      </c>
      <c r="J1388" s="254">
        <v>775000</v>
      </c>
      <c r="K1388" s="254">
        <f>ROUNDDOWN(H1388*J1388,-3)</f>
        <v>868000000</v>
      </c>
      <c r="L1388" s="178">
        <v>1120</v>
      </c>
      <c r="M1388" s="179" t="s">
        <v>40</v>
      </c>
      <c r="N1388" s="254">
        <v>775000</v>
      </c>
      <c r="O1388" s="254">
        <f>ROUNDDOWN(L1388*N1388,-3)</f>
        <v>868000000</v>
      </c>
      <c r="P1388" s="251">
        <f t="shared" si="104"/>
        <v>0</v>
      </c>
    </row>
    <row r="1389" spans="2:16" ht="15.9" hidden="1" x14ac:dyDescent="0.4">
      <c r="B1389" s="208" t="s">
        <v>382</v>
      </c>
      <c r="C1389" s="180" t="s">
        <v>572</v>
      </c>
      <c r="D1389" s="269"/>
      <c r="E1389" s="270" t="s">
        <v>27</v>
      </c>
      <c r="F1389" s="254">
        <v>0</v>
      </c>
      <c r="G1389" s="254">
        <f>G1390</f>
        <v>1690000000</v>
      </c>
      <c r="H1389" s="269"/>
      <c r="I1389" s="270" t="s">
        <v>27</v>
      </c>
      <c r="J1389" s="254">
        <v>0</v>
      </c>
      <c r="K1389" s="254">
        <f>K1390</f>
        <v>1690000000</v>
      </c>
      <c r="L1389" s="269"/>
      <c r="M1389" s="270" t="s">
        <v>27</v>
      </c>
      <c r="N1389" s="254">
        <v>0</v>
      </c>
      <c r="O1389" s="254">
        <f>O1390</f>
        <v>1690000000</v>
      </c>
      <c r="P1389" s="251">
        <f t="shared" si="104"/>
        <v>0</v>
      </c>
    </row>
    <row r="1390" spans="2:16" ht="15.9" hidden="1" x14ac:dyDescent="0.4">
      <c r="B1390" s="208">
        <v>525112</v>
      </c>
      <c r="C1390" s="180" t="s">
        <v>97</v>
      </c>
      <c r="D1390" s="178">
        <v>0</v>
      </c>
      <c r="E1390" s="179" t="s">
        <v>27</v>
      </c>
      <c r="F1390" s="180">
        <v>0</v>
      </c>
      <c r="G1390" s="254">
        <f>SUM(G1391:G1391)</f>
        <v>1690000000</v>
      </c>
      <c r="H1390" s="178">
        <v>0</v>
      </c>
      <c r="I1390" s="179" t="s">
        <v>27</v>
      </c>
      <c r="J1390" s="180">
        <v>0</v>
      </c>
      <c r="K1390" s="254">
        <f>SUM(K1391:K1391)</f>
        <v>1690000000</v>
      </c>
      <c r="L1390" s="178">
        <v>0</v>
      </c>
      <c r="M1390" s="179" t="s">
        <v>27</v>
      </c>
      <c r="N1390" s="180">
        <v>0</v>
      </c>
      <c r="O1390" s="254">
        <f>SUM(O1391:O1391)</f>
        <v>1690000000</v>
      </c>
      <c r="P1390" s="251">
        <f t="shared" si="104"/>
        <v>0</v>
      </c>
    </row>
    <row r="1391" spans="2:16" ht="15.9" hidden="1" x14ac:dyDescent="0.4">
      <c r="B1391" s="208" t="s">
        <v>27</v>
      </c>
      <c r="C1391" s="180" t="s">
        <v>573</v>
      </c>
      <c r="D1391" s="178">
        <v>676</v>
      </c>
      <c r="E1391" s="179" t="s">
        <v>40</v>
      </c>
      <c r="F1391" s="254">
        <v>2500000</v>
      </c>
      <c r="G1391" s="254">
        <f>ROUNDDOWN(D1391*F1391,-3)</f>
        <v>1690000000</v>
      </c>
      <c r="H1391" s="178">
        <v>676</v>
      </c>
      <c r="I1391" s="179" t="s">
        <v>40</v>
      </c>
      <c r="J1391" s="254">
        <v>2500000</v>
      </c>
      <c r="K1391" s="254">
        <f>ROUNDDOWN(H1391*J1391,-3)</f>
        <v>1690000000</v>
      </c>
      <c r="L1391" s="178">
        <v>676</v>
      </c>
      <c r="M1391" s="179" t="s">
        <v>40</v>
      </c>
      <c r="N1391" s="254">
        <v>2500000</v>
      </c>
      <c r="O1391" s="254">
        <f>ROUNDDOWN(L1391*N1391,-3)</f>
        <v>1690000000</v>
      </c>
      <c r="P1391" s="251">
        <f t="shared" si="104"/>
        <v>0</v>
      </c>
    </row>
    <row r="1392" spans="2:16" ht="15.9" hidden="1" x14ac:dyDescent="0.4">
      <c r="B1392" s="208" t="s">
        <v>384</v>
      </c>
      <c r="C1392" s="180" t="s">
        <v>574</v>
      </c>
      <c r="D1392" s="269"/>
      <c r="E1392" s="270" t="s">
        <v>27</v>
      </c>
      <c r="F1392" s="254">
        <v>0</v>
      </c>
      <c r="G1392" s="254">
        <f>G1393+G1395</f>
        <v>442800000</v>
      </c>
      <c r="H1392" s="269"/>
      <c r="I1392" s="270" t="s">
        <v>27</v>
      </c>
      <c r="J1392" s="254">
        <v>0</v>
      </c>
      <c r="K1392" s="254">
        <f>K1393+K1395</f>
        <v>442800000</v>
      </c>
      <c r="L1392" s="269"/>
      <c r="M1392" s="270" t="s">
        <v>27</v>
      </c>
      <c r="N1392" s="254">
        <v>0</v>
      </c>
      <c r="O1392" s="254">
        <f>O1393+O1395</f>
        <v>442800000</v>
      </c>
      <c r="P1392" s="251">
        <f t="shared" si="104"/>
        <v>0</v>
      </c>
    </row>
    <row r="1393" spans="2:16" ht="15.9" hidden="1" x14ac:dyDescent="0.4">
      <c r="B1393" s="208">
        <v>525112</v>
      </c>
      <c r="C1393" s="180" t="s">
        <v>97</v>
      </c>
      <c r="D1393" s="178">
        <v>0</v>
      </c>
      <c r="E1393" s="179" t="s">
        <v>27</v>
      </c>
      <c r="F1393" s="180">
        <v>0</v>
      </c>
      <c r="G1393" s="254">
        <f>SUM(G1394:G1394)</f>
        <v>442800000</v>
      </c>
      <c r="H1393" s="178">
        <v>0</v>
      </c>
      <c r="I1393" s="179" t="s">
        <v>27</v>
      </c>
      <c r="J1393" s="180">
        <v>0</v>
      </c>
      <c r="K1393" s="254">
        <f>SUM(K1394:K1394)</f>
        <v>442800000</v>
      </c>
      <c r="L1393" s="178">
        <v>0</v>
      </c>
      <c r="M1393" s="179" t="s">
        <v>27</v>
      </c>
      <c r="N1393" s="180">
        <v>0</v>
      </c>
      <c r="O1393" s="254">
        <f>SUM(O1394:O1394)</f>
        <v>442800000</v>
      </c>
      <c r="P1393" s="251">
        <f t="shared" si="104"/>
        <v>0</v>
      </c>
    </row>
    <row r="1394" spans="2:16" ht="15.9" hidden="1" x14ac:dyDescent="0.4">
      <c r="B1394" s="208" t="s">
        <v>27</v>
      </c>
      <c r="C1394" s="180" t="s">
        <v>575</v>
      </c>
      <c r="D1394" s="178">
        <v>123</v>
      </c>
      <c r="E1394" s="179" t="s">
        <v>40</v>
      </c>
      <c r="F1394" s="254">
        <v>3600000</v>
      </c>
      <c r="G1394" s="254">
        <f>ROUNDDOWN(D1394*F1394,-3)</f>
        <v>442800000</v>
      </c>
      <c r="H1394" s="178">
        <v>123</v>
      </c>
      <c r="I1394" s="179" t="s">
        <v>40</v>
      </c>
      <c r="J1394" s="254">
        <v>3600000</v>
      </c>
      <c r="K1394" s="254">
        <f>ROUNDDOWN(H1394*J1394,-3)</f>
        <v>442800000</v>
      </c>
      <c r="L1394" s="178">
        <v>123</v>
      </c>
      <c r="M1394" s="179" t="s">
        <v>40</v>
      </c>
      <c r="N1394" s="254">
        <v>3600000</v>
      </c>
      <c r="O1394" s="254">
        <f>ROUNDDOWN(L1394*N1394,-3)</f>
        <v>442800000</v>
      </c>
      <c r="P1394" s="251">
        <f t="shared" si="104"/>
        <v>0</v>
      </c>
    </row>
    <row r="1395" spans="2:16" ht="15.9" hidden="1" x14ac:dyDescent="0.4">
      <c r="B1395" s="208"/>
      <c r="C1395" s="180"/>
      <c r="D1395" s="178"/>
      <c r="E1395" s="179"/>
      <c r="F1395" s="180"/>
      <c r="G1395" s="254"/>
      <c r="H1395" s="178"/>
      <c r="I1395" s="179"/>
      <c r="J1395" s="180"/>
      <c r="K1395" s="254"/>
      <c r="L1395" s="178"/>
      <c r="M1395" s="179"/>
      <c r="N1395" s="180"/>
      <c r="O1395" s="254"/>
      <c r="P1395" s="251">
        <f t="shared" si="104"/>
        <v>0</v>
      </c>
    </row>
    <row r="1396" spans="2:16" ht="15.9" hidden="1" x14ac:dyDescent="0.4">
      <c r="B1396" s="208"/>
      <c r="C1396" s="180"/>
      <c r="D1396" s="178"/>
      <c r="E1396" s="179"/>
      <c r="F1396" s="254"/>
      <c r="G1396" s="254"/>
      <c r="H1396" s="178"/>
      <c r="I1396" s="179"/>
      <c r="J1396" s="254"/>
      <c r="K1396" s="254"/>
      <c r="L1396" s="178"/>
      <c r="M1396" s="179"/>
      <c r="N1396" s="254"/>
      <c r="O1396" s="254"/>
      <c r="P1396" s="251">
        <f t="shared" si="104"/>
        <v>0</v>
      </c>
    </row>
    <row r="1397" spans="2:16" ht="15.9" hidden="1" x14ac:dyDescent="0.4">
      <c r="B1397" s="208" t="s">
        <v>386</v>
      </c>
      <c r="C1397" s="180" t="s">
        <v>576</v>
      </c>
      <c r="D1397" s="269"/>
      <c r="E1397" s="270" t="s">
        <v>27</v>
      </c>
      <c r="F1397" s="254">
        <v>0</v>
      </c>
      <c r="G1397" s="254">
        <f>G1398</f>
        <v>0</v>
      </c>
      <c r="H1397" s="269"/>
      <c r="I1397" s="270" t="s">
        <v>27</v>
      </c>
      <c r="J1397" s="254">
        <v>0</v>
      </c>
      <c r="K1397" s="254">
        <f>K1398</f>
        <v>0</v>
      </c>
      <c r="L1397" s="269"/>
      <c r="M1397" s="270" t="s">
        <v>27</v>
      </c>
      <c r="N1397" s="254">
        <v>0</v>
      </c>
      <c r="O1397" s="254">
        <f>O1398</f>
        <v>0</v>
      </c>
      <c r="P1397" s="251">
        <f t="shared" si="104"/>
        <v>0</v>
      </c>
    </row>
    <row r="1398" spans="2:16" ht="15.9" hidden="1" x14ac:dyDescent="0.4">
      <c r="B1398" s="208"/>
      <c r="C1398" s="180"/>
      <c r="D1398" s="178"/>
      <c r="E1398" s="179"/>
      <c r="F1398" s="180"/>
      <c r="G1398" s="254"/>
      <c r="H1398" s="178"/>
      <c r="I1398" s="179"/>
      <c r="J1398" s="180"/>
      <c r="K1398" s="254"/>
      <c r="L1398" s="178"/>
      <c r="M1398" s="179"/>
      <c r="N1398" s="180"/>
      <c r="O1398" s="254"/>
      <c r="P1398" s="251">
        <f t="shared" si="104"/>
        <v>0</v>
      </c>
    </row>
    <row r="1399" spans="2:16" ht="15.9" hidden="1" x14ac:dyDescent="0.4">
      <c r="B1399" s="208"/>
      <c r="C1399" s="180"/>
      <c r="D1399" s="178"/>
      <c r="E1399" s="179"/>
      <c r="F1399" s="254"/>
      <c r="G1399" s="254"/>
      <c r="H1399" s="178"/>
      <c r="I1399" s="179"/>
      <c r="J1399" s="254"/>
      <c r="K1399" s="254"/>
      <c r="L1399" s="178"/>
      <c r="M1399" s="179"/>
      <c r="N1399" s="254"/>
      <c r="O1399" s="254"/>
      <c r="P1399" s="251">
        <f t="shared" si="104"/>
        <v>0</v>
      </c>
    </row>
    <row r="1400" spans="2:16" ht="15.9" hidden="1" x14ac:dyDescent="0.4">
      <c r="B1400" s="208"/>
      <c r="C1400" s="180"/>
      <c r="D1400" s="178"/>
      <c r="E1400" s="179"/>
      <c r="F1400" s="254"/>
      <c r="G1400" s="254"/>
      <c r="H1400" s="178"/>
      <c r="I1400" s="179"/>
      <c r="J1400" s="254"/>
      <c r="K1400" s="254"/>
      <c r="L1400" s="178"/>
      <c r="M1400" s="179"/>
      <c r="N1400" s="254"/>
      <c r="O1400" s="254"/>
      <c r="P1400" s="251">
        <f t="shared" si="104"/>
        <v>0</v>
      </c>
    </row>
    <row r="1401" spans="2:16" ht="15.9" hidden="1" x14ac:dyDescent="0.4">
      <c r="B1401" s="208"/>
      <c r="C1401" s="180"/>
      <c r="D1401" s="178"/>
      <c r="E1401" s="179"/>
      <c r="F1401" s="254"/>
      <c r="G1401" s="254"/>
      <c r="H1401" s="178"/>
      <c r="I1401" s="179"/>
      <c r="J1401" s="254"/>
      <c r="K1401" s="254"/>
      <c r="L1401" s="178"/>
      <c r="M1401" s="179"/>
      <c r="N1401" s="254"/>
      <c r="O1401" s="254"/>
      <c r="P1401" s="251">
        <f t="shared" si="104"/>
        <v>0</v>
      </c>
    </row>
    <row r="1402" spans="2:16" ht="15.9" hidden="1" x14ac:dyDescent="0.4">
      <c r="B1402" s="208"/>
      <c r="C1402" s="180"/>
      <c r="D1402" s="178"/>
      <c r="E1402" s="179"/>
      <c r="F1402" s="254"/>
      <c r="G1402" s="254"/>
      <c r="H1402" s="178"/>
      <c r="I1402" s="179"/>
      <c r="J1402" s="254"/>
      <c r="K1402" s="254"/>
      <c r="L1402" s="178"/>
      <c r="M1402" s="179"/>
      <c r="N1402" s="254"/>
      <c r="O1402" s="254"/>
      <c r="P1402" s="251">
        <f t="shared" si="104"/>
        <v>0</v>
      </c>
    </row>
    <row r="1403" spans="2:16" ht="15.9" hidden="1" x14ac:dyDescent="0.4">
      <c r="B1403" s="208"/>
      <c r="C1403" s="180"/>
      <c r="D1403" s="178"/>
      <c r="E1403" s="179"/>
      <c r="F1403" s="254"/>
      <c r="G1403" s="254"/>
      <c r="H1403" s="178"/>
      <c r="I1403" s="179"/>
      <c r="J1403" s="254"/>
      <c r="K1403" s="254"/>
      <c r="L1403" s="178"/>
      <c r="M1403" s="179"/>
      <c r="N1403" s="254"/>
      <c r="O1403" s="254"/>
      <c r="P1403" s="251">
        <f t="shared" si="104"/>
        <v>0</v>
      </c>
    </row>
    <row r="1404" spans="2:16" ht="15.9" hidden="1" x14ac:dyDescent="0.4">
      <c r="B1404" s="208"/>
      <c r="C1404" s="180"/>
      <c r="D1404" s="178"/>
      <c r="E1404" s="179"/>
      <c r="F1404" s="254"/>
      <c r="G1404" s="254"/>
      <c r="H1404" s="178"/>
      <c r="I1404" s="179"/>
      <c r="J1404" s="254"/>
      <c r="K1404" s="254"/>
      <c r="L1404" s="178"/>
      <c r="M1404" s="179"/>
      <c r="N1404" s="254"/>
      <c r="O1404" s="254"/>
      <c r="P1404" s="251">
        <f t="shared" si="104"/>
        <v>0</v>
      </c>
    </row>
    <row r="1405" spans="2:16" ht="15.9" hidden="1" collapsed="1" x14ac:dyDescent="0.4">
      <c r="B1405" s="208" t="s">
        <v>388</v>
      </c>
      <c r="C1405" s="180" t="s">
        <v>577</v>
      </c>
      <c r="D1405" s="254"/>
      <c r="E1405" s="254"/>
      <c r="F1405" s="254"/>
      <c r="G1405" s="254">
        <f>G1406+G1408</f>
        <v>615120000</v>
      </c>
      <c r="H1405" s="254"/>
      <c r="I1405" s="254"/>
      <c r="J1405" s="254"/>
      <c r="K1405" s="254">
        <f>K1406+K1408</f>
        <v>615120000</v>
      </c>
      <c r="L1405" s="254"/>
      <c r="M1405" s="254"/>
      <c r="N1405" s="254"/>
      <c r="O1405" s="254">
        <f>O1406+O1408</f>
        <v>615120000</v>
      </c>
      <c r="P1405" s="251">
        <f t="shared" si="104"/>
        <v>0</v>
      </c>
    </row>
    <row r="1406" spans="2:16" ht="15.9" hidden="1" x14ac:dyDescent="0.4">
      <c r="B1406" s="208">
        <v>525119</v>
      </c>
      <c r="C1406" s="180" t="s">
        <v>42</v>
      </c>
      <c r="D1406" s="178"/>
      <c r="E1406" s="179"/>
      <c r="F1406" s="180"/>
      <c r="G1406" s="254">
        <f>G1407</f>
        <v>3000000</v>
      </c>
      <c r="H1406" s="178"/>
      <c r="I1406" s="179"/>
      <c r="J1406" s="180"/>
      <c r="K1406" s="254">
        <f>K1407</f>
        <v>3000000</v>
      </c>
      <c r="L1406" s="178"/>
      <c r="M1406" s="179"/>
      <c r="N1406" s="180"/>
      <c r="O1406" s="254">
        <f>O1407</f>
        <v>3000000</v>
      </c>
      <c r="P1406" s="251">
        <f t="shared" si="104"/>
        <v>0</v>
      </c>
    </row>
    <row r="1407" spans="2:16" ht="15.9" hidden="1" x14ac:dyDescent="0.4">
      <c r="B1407" s="208"/>
      <c r="C1407" s="180" t="s">
        <v>578</v>
      </c>
      <c r="D1407" s="178">
        <v>1</v>
      </c>
      <c r="E1407" s="179" t="s">
        <v>54</v>
      </c>
      <c r="F1407" s="254">
        <v>3000000</v>
      </c>
      <c r="G1407" s="254">
        <f>ROUNDDOWN(D1407*F1407,-3)</f>
        <v>3000000</v>
      </c>
      <c r="H1407" s="178">
        <v>1</v>
      </c>
      <c r="I1407" s="179" t="s">
        <v>54</v>
      </c>
      <c r="J1407" s="254">
        <v>3000000</v>
      </c>
      <c r="K1407" s="254">
        <f>ROUNDDOWN(H1407*J1407,-3)</f>
        <v>3000000</v>
      </c>
      <c r="L1407" s="178">
        <v>1</v>
      </c>
      <c r="M1407" s="179" t="s">
        <v>54</v>
      </c>
      <c r="N1407" s="254">
        <v>3000000</v>
      </c>
      <c r="O1407" s="254">
        <f>ROUNDDOWN(L1407*N1407,-3)</f>
        <v>3000000</v>
      </c>
      <c r="P1407" s="251">
        <f t="shared" si="104"/>
        <v>0</v>
      </c>
    </row>
    <row r="1408" spans="2:16" ht="15.9" hidden="1" x14ac:dyDescent="0.4">
      <c r="B1408" s="208">
        <v>525115</v>
      </c>
      <c r="C1408" s="180" t="s">
        <v>90</v>
      </c>
      <c r="D1408" s="178"/>
      <c r="E1408" s="179"/>
      <c r="F1408" s="180"/>
      <c r="G1408" s="254">
        <f>SUM(G1409:G1414)</f>
        <v>612120000</v>
      </c>
      <c r="H1408" s="178"/>
      <c r="I1408" s="179"/>
      <c r="J1408" s="180"/>
      <c r="K1408" s="254">
        <f>SUM(K1409:K1414)</f>
        <v>612120000</v>
      </c>
      <c r="L1408" s="178"/>
      <c r="M1408" s="179"/>
      <c r="N1408" s="180"/>
      <c r="O1408" s="254">
        <f>SUM(O1409:O1414)</f>
        <v>612120000</v>
      </c>
      <c r="P1408" s="251">
        <f t="shared" si="104"/>
        <v>0</v>
      </c>
    </row>
    <row r="1409" spans="2:16" ht="15.9" hidden="1" x14ac:dyDescent="0.4">
      <c r="B1409" s="208"/>
      <c r="C1409" s="180" t="s">
        <v>579</v>
      </c>
      <c r="D1409" s="178">
        <v>4</v>
      </c>
      <c r="E1409" s="179" t="s">
        <v>40</v>
      </c>
      <c r="F1409" s="254">
        <v>3829000</v>
      </c>
      <c r="G1409" s="254">
        <f t="shared" ref="G1409:G1414" si="105">ROUNDDOWN(D1409*F1409,-3)</f>
        <v>15316000</v>
      </c>
      <c r="H1409" s="178">
        <v>4</v>
      </c>
      <c r="I1409" s="179" t="s">
        <v>40</v>
      </c>
      <c r="J1409" s="254">
        <v>3829000</v>
      </c>
      <c r="K1409" s="254">
        <f t="shared" ref="K1409:K1414" si="106">ROUNDDOWN(H1409*J1409,-3)</f>
        <v>15316000</v>
      </c>
      <c r="L1409" s="178">
        <v>4</v>
      </c>
      <c r="M1409" s="179" t="s">
        <v>40</v>
      </c>
      <c r="N1409" s="254">
        <v>3829000</v>
      </c>
      <c r="O1409" s="254">
        <f t="shared" ref="O1409:O1414" si="107">ROUNDDOWN(L1409*N1409,-3)</f>
        <v>15316000</v>
      </c>
      <c r="P1409" s="251">
        <f t="shared" si="104"/>
        <v>0</v>
      </c>
    </row>
    <row r="1410" spans="2:16" ht="15.9" hidden="1" x14ac:dyDescent="0.4">
      <c r="B1410" s="208"/>
      <c r="C1410" s="180" t="s">
        <v>455</v>
      </c>
      <c r="D1410" s="178">
        <v>2</v>
      </c>
      <c r="E1410" s="179" t="s">
        <v>40</v>
      </c>
      <c r="F1410" s="254">
        <v>802000</v>
      </c>
      <c r="G1410" s="254">
        <f t="shared" si="105"/>
        <v>1604000</v>
      </c>
      <c r="H1410" s="178">
        <v>2</v>
      </c>
      <c r="I1410" s="179" t="s">
        <v>40</v>
      </c>
      <c r="J1410" s="254">
        <v>802000</v>
      </c>
      <c r="K1410" s="254">
        <f t="shared" si="106"/>
        <v>1604000</v>
      </c>
      <c r="L1410" s="178">
        <v>2</v>
      </c>
      <c r="M1410" s="179" t="s">
        <v>40</v>
      </c>
      <c r="N1410" s="254">
        <v>802000</v>
      </c>
      <c r="O1410" s="254">
        <f t="shared" si="107"/>
        <v>1604000</v>
      </c>
      <c r="P1410" s="251">
        <f t="shared" si="104"/>
        <v>0</v>
      </c>
    </row>
    <row r="1411" spans="2:16" ht="15.9" hidden="1" x14ac:dyDescent="0.4">
      <c r="B1411" s="208"/>
      <c r="C1411" s="180" t="s">
        <v>580</v>
      </c>
      <c r="D1411" s="178">
        <v>120</v>
      </c>
      <c r="E1411" s="179" t="s">
        <v>57</v>
      </c>
      <c r="F1411" s="254">
        <v>160000</v>
      </c>
      <c r="G1411" s="254">
        <f t="shared" si="105"/>
        <v>19200000</v>
      </c>
      <c r="H1411" s="178">
        <v>120</v>
      </c>
      <c r="I1411" s="179" t="s">
        <v>57</v>
      </c>
      <c r="J1411" s="254">
        <v>160000</v>
      </c>
      <c r="K1411" s="254">
        <f t="shared" si="106"/>
        <v>19200000</v>
      </c>
      <c r="L1411" s="178">
        <v>120</v>
      </c>
      <c r="M1411" s="179" t="s">
        <v>57</v>
      </c>
      <c r="N1411" s="254">
        <v>160000</v>
      </c>
      <c r="O1411" s="254">
        <f t="shared" si="107"/>
        <v>19200000</v>
      </c>
      <c r="P1411" s="251">
        <f t="shared" si="104"/>
        <v>0</v>
      </c>
    </row>
    <row r="1412" spans="2:16" ht="15.9" hidden="1" x14ac:dyDescent="0.4">
      <c r="B1412" s="208"/>
      <c r="C1412" s="180" t="s">
        <v>581</v>
      </c>
      <c r="D1412" s="178">
        <v>120</v>
      </c>
      <c r="E1412" s="179" t="s">
        <v>57</v>
      </c>
      <c r="F1412" s="254">
        <v>600000</v>
      </c>
      <c r="G1412" s="254">
        <f t="shared" si="105"/>
        <v>72000000</v>
      </c>
      <c r="H1412" s="178">
        <v>120</v>
      </c>
      <c r="I1412" s="179" t="s">
        <v>57</v>
      </c>
      <c r="J1412" s="254">
        <v>600000</v>
      </c>
      <c r="K1412" s="254">
        <f t="shared" si="106"/>
        <v>72000000</v>
      </c>
      <c r="L1412" s="178">
        <v>120</v>
      </c>
      <c r="M1412" s="179" t="s">
        <v>57</v>
      </c>
      <c r="N1412" s="254">
        <v>600000</v>
      </c>
      <c r="O1412" s="254">
        <f t="shared" si="107"/>
        <v>72000000</v>
      </c>
      <c r="P1412" s="251">
        <f t="shared" si="104"/>
        <v>0</v>
      </c>
    </row>
    <row r="1413" spans="2:16" ht="15.9" hidden="1" x14ac:dyDescent="0.4">
      <c r="B1413" s="208"/>
      <c r="C1413" s="180" t="s">
        <v>582</v>
      </c>
      <c r="D1413" s="178">
        <v>2</v>
      </c>
      <c r="E1413" s="179" t="s">
        <v>40</v>
      </c>
      <c r="F1413" s="254">
        <v>12000000</v>
      </c>
      <c r="G1413" s="254">
        <f t="shared" si="105"/>
        <v>24000000</v>
      </c>
      <c r="H1413" s="178">
        <v>2</v>
      </c>
      <c r="I1413" s="179" t="s">
        <v>40</v>
      </c>
      <c r="J1413" s="254">
        <v>12000000</v>
      </c>
      <c r="K1413" s="254">
        <f t="shared" si="106"/>
        <v>24000000</v>
      </c>
      <c r="L1413" s="178">
        <v>2</v>
      </c>
      <c r="M1413" s="179" t="s">
        <v>40</v>
      </c>
      <c r="N1413" s="254">
        <v>12000000</v>
      </c>
      <c r="O1413" s="254">
        <f t="shared" si="107"/>
        <v>24000000</v>
      </c>
      <c r="P1413" s="251">
        <f t="shared" si="104"/>
        <v>0</v>
      </c>
    </row>
    <row r="1414" spans="2:16" ht="15.9" hidden="1" x14ac:dyDescent="0.4">
      <c r="B1414" s="208"/>
      <c r="C1414" s="180" t="s">
        <v>583</v>
      </c>
      <c r="D1414" s="178">
        <v>120</v>
      </c>
      <c r="E1414" s="179" t="s">
        <v>57</v>
      </c>
      <c r="F1414" s="254">
        <v>4000000</v>
      </c>
      <c r="G1414" s="254">
        <f t="shared" si="105"/>
        <v>480000000</v>
      </c>
      <c r="H1414" s="178">
        <v>120</v>
      </c>
      <c r="I1414" s="179" t="s">
        <v>57</v>
      </c>
      <c r="J1414" s="254">
        <v>4000000</v>
      </c>
      <c r="K1414" s="254">
        <f t="shared" si="106"/>
        <v>480000000</v>
      </c>
      <c r="L1414" s="178">
        <v>120</v>
      </c>
      <c r="M1414" s="179" t="s">
        <v>57</v>
      </c>
      <c r="N1414" s="254">
        <v>4000000</v>
      </c>
      <c r="O1414" s="254">
        <f t="shared" si="107"/>
        <v>480000000</v>
      </c>
      <c r="P1414" s="251">
        <f t="shared" si="104"/>
        <v>0</v>
      </c>
    </row>
    <row r="1415" spans="2:16" ht="15.9" hidden="1" x14ac:dyDescent="0.4">
      <c r="B1415" s="208" t="s">
        <v>390</v>
      </c>
      <c r="C1415" s="180" t="s">
        <v>584</v>
      </c>
      <c r="D1415" s="269"/>
      <c r="E1415" s="270"/>
      <c r="F1415" s="254">
        <v>0</v>
      </c>
      <c r="G1415" s="254">
        <f>G1416+G1418</f>
        <v>139390000</v>
      </c>
      <c r="H1415" s="269"/>
      <c r="I1415" s="270"/>
      <c r="J1415" s="254">
        <v>0</v>
      </c>
      <c r="K1415" s="254">
        <f>K1416+K1418</f>
        <v>139390000</v>
      </c>
      <c r="L1415" s="269"/>
      <c r="M1415" s="270"/>
      <c r="N1415" s="254">
        <v>0</v>
      </c>
      <c r="O1415" s="254">
        <f>O1416+O1418</f>
        <v>139390000</v>
      </c>
      <c r="P1415" s="251">
        <f t="shared" si="104"/>
        <v>0</v>
      </c>
    </row>
    <row r="1416" spans="2:16" ht="15.9" hidden="1" x14ac:dyDescent="0.4">
      <c r="B1416" s="208">
        <v>525112</v>
      </c>
      <c r="C1416" s="180" t="s">
        <v>97</v>
      </c>
      <c r="D1416" s="178"/>
      <c r="E1416" s="179"/>
      <c r="F1416" s="180"/>
      <c r="G1416" s="254">
        <f>G1417</f>
        <v>12500000</v>
      </c>
      <c r="H1416" s="178"/>
      <c r="I1416" s="179"/>
      <c r="J1416" s="180"/>
      <c r="K1416" s="254">
        <f>K1417</f>
        <v>12500000</v>
      </c>
      <c r="L1416" s="178"/>
      <c r="M1416" s="179"/>
      <c r="N1416" s="180"/>
      <c r="O1416" s="254">
        <f>O1417</f>
        <v>12500000</v>
      </c>
      <c r="P1416" s="251">
        <f t="shared" si="104"/>
        <v>0</v>
      </c>
    </row>
    <row r="1417" spans="2:16" ht="15.9" hidden="1" x14ac:dyDescent="0.4">
      <c r="B1417" s="208"/>
      <c r="C1417" s="180" t="s">
        <v>502</v>
      </c>
      <c r="D1417" s="178">
        <v>25</v>
      </c>
      <c r="E1417" s="179" t="s">
        <v>40</v>
      </c>
      <c r="F1417" s="254">
        <v>500000</v>
      </c>
      <c r="G1417" s="254">
        <f>ROUNDDOWN(D1417*F1417,-3)</f>
        <v>12500000</v>
      </c>
      <c r="H1417" s="178">
        <v>25</v>
      </c>
      <c r="I1417" s="179" t="s">
        <v>40</v>
      </c>
      <c r="J1417" s="254">
        <v>500000</v>
      </c>
      <c r="K1417" s="254">
        <f>ROUNDDOWN(H1417*J1417,-3)</f>
        <v>12500000</v>
      </c>
      <c r="L1417" s="178">
        <v>25</v>
      </c>
      <c r="M1417" s="179" t="s">
        <v>40</v>
      </c>
      <c r="N1417" s="254">
        <v>500000</v>
      </c>
      <c r="O1417" s="254">
        <f>ROUNDDOWN(L1417*N1417,-3)</f>
        <v>12500000</v>
      </c>
      <c r="P1417" s="251">
        <f t="shared" si="104"/>
        <v>0</v>
      </c>
    </row>
    <row r="1418" spans="2:16" ht="15.9" hidden="1" x14ac:dyDescent="0.4">
      <c r="B1418" s="208">
        <v>525115</v>
      </c>
      <c r="C1418" s="180" t="s">
        <v>585</v>
      </c>
      <c r="D1418" s="178"/>
      <c r="E1418" s="179"/>
      <c r="F1418" s="254"/>
      <c r="G1418" s="254">
        <f>SUM(G1419:G1421)</f>
        <v>126890000</v>
      </c>
      <c r="H1418" s="178"/>
      <c r="I1418" s="179"/>
      <c r="J1418" s="254"/>
      <c r="K1418" s="254">
        <f>SUM(K1419:K1421)</f>
        <v>126890000</v>
      </c>
      <c r="L1418" s="178"/>
      <c r="M1418" s="179"/>
      <c r="N1418" s="254"/>
      <c r="O1418" s="254">
        <f>SUM(O1419:O1421)</f>
        <v>126890000</v>
      </c>
      <c r="P1418" s="251">
        <f t="shared" si="104"/>
        <v>0</v>
      </c>
    </row>
    <row r="1419" spans="2:16" ht="15.9" hidden="1" x14ac:dyDescent="0.4">
      <c r="B1419" s="208"/>
      <c r="C1419" s="180" t="s">
        <v>586</v>
      </c>
      <c r="D1419" s="178">
        <v>50</v>
      </c>
      <c r="E1419" s="179" t="s">
        <v>40</v>
      </c>
      <c r="F1419" s="254">
        <v>375000</v>
      </c>
      <c r="G1419" s="254">
        <f>ROUNDDOWN(D1419*F1419,-3)</f>
        <v>18750000</v>
      </c>
      <c r="H1419" s="178">
        <v>50</v>
      </c>
      <c r="I1419" s="179" t="s">
        <v>40</v>
      </c>
      <c r="J1419" s="254">
        <v>375000</v>
      </c>
      <c r="K1419" s="254">
        <f>ROUNDDOWN(H1419*J1419,-3)</f>
        <v>18750000</v>
      </c>
      <c r="L1419" s="178">
        <v>50</v>
      </c>
      <c r="M1419" s="179" t="s">
        <v>40</v>
      </c>
      <c r="N1419" s="254">
        <v>375000</v>
      </c>
      <c r="O1419" s="254">
        <f>ROUNDDOWN(L1419*N1419,-3)</f>
        <v>18750000</v>
      </c>
      <c r="P1419" s="251">
        <f t="shared" si="104"/>
        <v>0</v>
      </c>
    </row>
    <row r="1420" spans="2:16" ht="15.9" hidden="1" x14ac:dyDescent="0.4">
      <c r="B1420" s="208"/>
      <c r="C1420" s="180" t="s">
        <v>587</v>
      </c>
      <c r="D1420" s="178">
        <v>100</v>
      </c>
      <c r="E1420" s="179" t="s">
        <v>57</v>
      </c>
      <c r="F1420" s="254">
        <v>826400</v>
      </c>
      <c r="G1420" s="254">
        <f>ROUNDDOWN(D1420*F1420,-3)</f>
        <v>82640000</v>
      </c>
      <c r="H1420" s="178">
        <v>100</v>
      </c>
      <c r="I1420" s="179" t="s">
        <v>57</v>
      </c>
      <c r="J1420" s="254">
        <v>826400</v>
      </c>
      <c r="K1420" s="254">
        <f>ROUNDDOWN(H1420*J1420,-3)</f>
        <v>82640000</v>
      </c>
      <c r="L1420" s="178">
        <v>100</v>
      </c>
      <c r="M1420" s="179" t="s">
        <v>57</v>
      </c>
      <c r="N1420" s="254">
        <v>826400</v>
      </c>
      <c r="O1420" s="254">
        <f>ROUNDDOWN(L1420*N1420,-3)</f>
        <v>82640000</v>
      </c>
      <c r="P1420" s="251">
        <f t="shared" si="104"/>
        <v>0</v>
      </c>
    </row>
    <row r="1421" spans="2:16" ht="15.9" hidden="1" x14ac:dyDescent="0.4">
      <c r="B1421" s="208"/>
      <c r="C1421" s="180" t="s">
        <v>588</v>
      </c>
      <c r="D1421" s="178">
        <v>150</v>
      </c>
      <c r="E1421" s="179" t="s">
        <v>40</v>
      </c>
      <c r="F1421" s="254">
        <v>170000</v>
      </c>
      <c r="G1421" s="254">
        <f>ROUNDDOWN(D1421*F1421,-3)</f>
        <v>25500000</v>
      </c>
      <c r="H1421" s="178">
        <v>150</v>
      </c>
      <c r="I1421" s="179" t="s">
        <v>40</v>
      </c>
      <c r="J1421" s="254">
        <v>170000</v>
      </c>
      <c r="K1421" s="254">
        <f>ROUNDDOWN(H1421*J1421,-3)</f>
        <v>25500000</v>
      </c>
      <c r="L1421" s="178">
        <v>150</v>
      </c>
      <c r="M1421" s="179" t="s">
        <v>40</v>
      </c>
      <c r="N1421" s="254">
        <v>170000</v>
      </c>
      <c r="O1421" s="254">
        <f>ROUNDDOWN(L1421*N1421,-3)</f>
        <v>25500000</v>
      </c>
      <c r="P1421" s="251">
        <f t="shared" si="104"/>
        <v>0</v>
      </c>
    </row>
    <row r="1422" spans="2:16" ht="15.9" hidden="1" x14ac:dyDescent="0.4">
      <c r="B1422" s="208" t="s">
        <v>392</v>
      </c>
      <c r="C1422" s="180" t="s">
        <v>589</v>
      </c>
      <c r="D1422" s="269"/>
      <c r="E1422" s="270"/>
      <c r="F1422" s="254">
        <v>0</v>
      </c>
      <c r="G1422" s="254">
        <f>G1423</f>
        <v>90000000</v>
      </c>
      <c r="H1422" s="269"/>
      <c r="I1422" s="270"/>
      <c r="J1422" s="254">
        <v>0</v>
      </c>
      <c r="K1422" s="254">
        <f>K1423</f>
        <v>90000000</v>
      </c>
      <c r="L1422" s="269"/>
      <c r="M1422" s="270"/>
      <c r="N1422" s="254">
        <v>0</v>
      </c>
      <c r="O1422" s="254">
        <f>O1423</f>
        <v>90000000</v>
      </c>
      <c r="P1422" s="251">
        <f t="shared" si="104"/>
        <v>0</v>
      </c>
    </row>
    <row r="1423" spans="2:16" ht="15.9" hidden="1" x14ac:dyDescent="0.4">
      <c r="B1423" s="208">
        <v>525112</v>
      </c>
      <c r="C1423" s="180" t="s">
        <v>97</v>
      </c>
      <c r="D1423" s="178"/>
      <c r="E1423" s="179"/>
      <c r="F1423" s="180"/>
      <c r="G1423" s="254">
        <f>SUM(G1424:G1424)</f>
        <v>90000000</v>
      </c>
      <c r="H1423" s="178"/>
      <c r="I1423" s="179"/>
      <c r="J1423" s="180"/>
      <c r="K1423" s="254">
        <f>SUM(K1424:K1424)</f>
        <v>90000000</v>
      </c>
      <c r="L1423" s="178"/>
      <c r="M1423" s="179"/>
      <c r="N1423" s="180"/>
      <c r="O1423" s="254">
        <f>SUM(O1424:O1424)</f>
        <v>90000000</v>
      </c>
      <c r="P1423" s="251">
        <f t="shared" si="104"/>
        <v>0</v>
      </c>
    </row>
    <row r="1424" spans="2:16" ht="15.9" hidden="1" x14ac:dyDescent="0.4">
      <c r="B1424" s="208" t="s">
        <v>27</v>
      </c>
      <c r="C1424" s="180" t="s">
        <v>590</v>
      </c>
      <c r="D1424" s="178">
        <v>1</v>
      </c>
      <c r="E1424" s="179" t="s">
        <v>38</v>
      </c>
      <c r="F1424" s="254">
        <v>90000000</v>
      </c>
      <c r="G1424" s="254">
        <f>D1424*F1424</f>
        <v>90000000</v>
      </c>
      <c r="H1424" s="178">
        <v>1</v>
      </c>
      <c r="I1424" s="179" t="s">
        <v>38</v>
      </c>
      <c r="J1424" s="254">
        <v>90000000</v>
      </c>
      <c r="K1424" s="254">
        <f>H1424*J1424</f>
        <v>90000000</v>
      </c>
      <c r="L1424" s="178">
        <v>1</v>
      </c>
      <c r="M1424" s="179" t="s">
        <v>38</v>
      </c>
      <c r="N1424" s="254">
        <v>90000000</v>
      </c>
      <c r="O1424" s="254">
        <f>L1424*N1424</f>
        <v>90000000</v>
      </c>
      <c r="P1424" s="251">
        <f t="shared" si="104"/>
        <v>0</v>
      </c>
    </row>
    <row r="1425" spans="2:16" ht="15.9" hidden="1" x14ac:dyDescent="0.4">
      <c r="B1425" s="208" t="s">
        <v>394</v>
      </c>
      <c r="C1425" s="180" t="s">
        <v>591</v>
      </c>
      <c r="D1425" s="269"/>
      <c r="E1425" s="270"/>
      <c r="F1425" s="254">
        <v>0</v>
      </c>
      <c r="G1425" s="254">
        <f>G1426+G1430+G1432+G1434</f>
        <v>153110000</v>
      </c>
      <c r="H1425" s="269"/>
      <c r="I1425" s="270"/>
      <c r="J1425" s="254">
        <v>0</v>
      </c>
      <c r="K1425" s="254">
        <f>K1426+K1430+K1432+K1434</f>
        <v>153110000</v>
      </c>
      <c r="L1425" s="269"/>
      <c r="M1425" s="270"/>
      <c r="N1425" s="254">
        <v>0</v>
      </c>
      <c r="O1425" s="254">
        <f>O1426+O1430+O1432+O1434</f>
        <v>153110000</v>
      </c>
      <c r="P1425" s="251">
        <f t="shared" si="104"/>
        <v>0</v>
      </c>
    </row>
    <row r="1426" spans="2:16" ht="15.9" hidden="1" x14ac:dyDescent="0.4">
      <c r="B1426" s="208">
        <v>525112</v>
      </c>
      <c r="C1426" s="180" t="s">
        <v>97</v>
      </c>
      <c r="D1426" s="178"/>
      <c r="E1426" s="179" t="s">
        <v>27</v>
      </c>
      <c r="F1426" s="180"/>
      <c r="G1426" s="254">
        <f>SUM(G1427:G1429)</f>
        <v>37550000</v>
      </c>
      <c r="H1426" s="178"/>
      <c r="I1426" s="179" t="s">
        <v>27</v>
      </c>
      <c r="J1426" s="180"/>
      <c r="K1426" s="254">
        <f>SUM(K1427:K1429)</f>
        <v>37550000</v>
      </c>
      <c r="L1426" s="178"/>
      <c r="M1426" s="179" t="s">
        <v>27</v>
      </c>
      <c r="N1426" s="180"/>
      <c r="O1426" s="254">
        <f>SUM(O1427:O1429)</f>
        <v>37550000</v>
      </c>
      <c r="P1426" s="251">
        <f t="shared" si="104"/>
        <v>0</v>
      </c>
    </row>
    <row r="1427" spans="2:16" ht="15.9" hidden="1" x14ac:dyDescent="0.4">
      <c r="B1427" s="208"/>
      <c r="C1427" s="180" t="s">
        <v>425</v>
      </c>
      <c r="D1427" s="178">
        <v>1</v>
      </c>
      <c r="E1427" s="179" t="s">
        <v>130</v>
      </c>
      <c r="F1427" s="254">
        <v>1190000</v>
      </c>
      <c r="G1427" s="254">
        <f>ROUNDDOWN(D1427*F1427,-3)</f>
        <v>1190000</v>
      </c>
      <c r="H1427" s="178">
        <v>1</v>
      </c>
      <c r="I1427" s="179" t="s">
        <v>130</v>
      </c>
      <c r="J1427" s="254">
        <v>1190000</v>
      </c>
      <c r="K1427" s="254">
        <f>ROUNDDOWN(H1427*J1427,-3)</f>
        <v>1190000</v>
      </c>
      <c r="L1427" s="178">
        <v>1</v>
      </c>
      <c r="M1427" s="179" t="s">
        <v>130</v>
      </c>
      <c r="N1427" s="254">
        <v>1190000</v>
      </c>
      <c r="O1427" s="254">
        <f>ROUNDDOWN(L1427*N1427,-3)</f>
        <v>1190000</v>
      </c>
      <c r="P1427" s="251">
        <f t="shared" si="104"/>
        <v>0</v>
      </c>
    </row>
    <row r="1428" spans="2:16" ht="15.9" hidden="1" x14ac:dyDescent="0.4">
      <c r="B1428" s="208"/>
      <c r="C1428" s="180" t="s">
        <v>592</v>
      </c>
      <c r="D1428" s="178">
        <v>60</v>
      </c>
      <c r="E1428" s="179" t="s">
        <v>40</v>
      </c>
      <c r="F1428" s="254">
        <v>6000</v>
      </c>
      <c r="G1428" s="254">
        <f>ROUNDDOWN(D1428*F1428,-3)</f>
        <v>360000</v>
      </c>
      <c r="H1428" s="178">
        <v>60</v>
      </c>
      <c r="I1428" s="179" t="s">
        <v>40</v>
      </c>
      <c r="J1428" s="254">
        <v>6000</v>
      </c>
      <c r="K1428" s="254">
        <f>ROUNDDOWN(H1428*J1428,-3)</f>
        <v>360000</v>
      </c>
      <c r="L1428" s="178">
        <v>60</v>
      </c>
      <c r="M1428" s="179" t="s">
        <v>40</v>
      </c>
      <c r="N1428" s="254">
        <v>6000</v>
      </c>
      <c r="O1428" s="254">
        <f>ROUNDDOWN(L1428*N1428,-3)</f>
        <v>360000</v>
      </c>
      <c r="P1428" s="251">
        <f t="shared" si="104"/>
        <v>0</v>
      </c>
    </row>
    <row r="1429" spans="2:16" ht="15.9" hidden="1" x14ac:dyDescent="0.4">
      <c r="B1429" s="208"/>
      <c r="C1429" s="180" t="s">
        <v>502</v>
      </c>
      <c r="D1429" s="178">
        <v>60</v>
      </c>
      <c r="E1429" s="179" t="s">
        <v>40</v>
      </c>
      <c r="F1429" s="254">
        <v>600000</v>
      </c>
      <c r="G1429" s="254">
        <f>ROUNDDOWN(D1429*F1429,-3)</f>
        <v>36000000</v>
      </c>
      <c r="H1429" s="178">
        <v>60</v>
      </c>
      <c r="I1429" s="179" t="s">
        <v>40</v>
      </c>
      <c r="J1429" s="254">
        <v>600000</v>
      </c>
      <c r="K1429" s="254">
        <f>ROUNDDOWN(H1429*J1429,-3)</f>
        <v>36000000</v>
      </c>
      <c r="L1429" s="178">
        <v>60</v>
      </c>
      <c r="M1429" s="179" t="s">
        <v>40</v>
      </c>
      <c r="N1429" s="254">
        <v>600000</v>
      </c>
      <c r="O1429" s="254">
        <f>ROUNDDOWN(L1429*N1429,-3)</f>
        <v>36000000</v>
      </c>
      <c r="P1429" s="251">
        <f t="shared" si="104"/>
        <v>0</v>
      </c>
    </row>
    <row r="1430" spans="2:16" ht="15.9" hidden="1" x14ac:dyDescent="0.4">
      <c r="B1430" s="208">
        <v>525113</v>
      </c>
      <c r="C1430" s="180" t="s">
        <v>99</v>
      </c>
      <c r="D1430" s="178"/>
      <c r="E1430" s="179" t="s">
        <v>27</v>
      </c>
      <c r="F1430" s="180"/>
      <c r="G1430" s="254">
        <f>SUM(G1431:G1431)</f>
        <v>14400000</v>
      </c>
      <c r="H1430" s="178"/>
      <c r="I1430" s="179" t="s">
        <v>27</v>
      </c>
      <c r="J1430" s="180"/>
      <c r="K1430" s="254">
        <f>SUM(K1431:K1431)</f>
        <v>14400000</v>
      </c>
      <c r="L1430" s="178"/>
      <c r="M1430" s="179" t="s">
        <v>27</v>
      </c>
      <c r="N1430" s="180"/>
      <c r="O1430" s="254">
        <f>SUM(O1431:O1431)</f>
        <v>14400000</v>
      </c>
      <c r="P1430" s="251">
        <f t="shared" si="104"/>
        <v>0</v>
      </c>
    </row>
    <row r="1431" spans="2:16" ht="15.9" hidden="1" x14ac:dyDescent="0.4">
      <c r="B1431" s="208"/>
      <c r="C1431" s="180" t="s">
        <v>593</v>
      </c>
      <c r="D1431" s="178">
        <v>16</v>
      </c>
      <c r="E1431" s="179" t="s">
        <v>47</v>
      </c>
      <c r="F1431" s="254">
        <v>900000</v>
      </c>
      <c r="G1431" s="254">
        <f>ROUNDDOWN(D1431*F1431,-3)</f>
        <v>14400000</v>
      </c>
      <c r="H1431" s="178">
        <v>16</v>
      </c>
      <c r="I1431" s="179" t="s">
        <v>47</v>
      </c>
      <c r="J1431" s="254">
        <v>900000</v>
      </c>
      <c r="K1431" s="254">
        <f>ROUNDDOWN(H1431*J1431,-3)</f>
        <v>14400000</v>
      </c>
      <c r="L1431" s="178">
        <v>16</v>
      </c>
      <c r="M1431" s="179" t="s">
        <v>47</v>
      </c>
      <c r="N1431" s="254">
        <v>900000</v>
      </c>
      <c r="O1431" s="254">
        <f>ROUNDDOWN(L1431*N1431,-3)</f>
        <v>14400000</v>
      </c>
      <c r="P1431" s="251">
        <f t="shared" ref="P1431:P1494" si="108">K1431-O1431</f>
        <v>0</v>
      </c>
    </row>
    <row r="1432" spans="2:16" ht="15.9" hidden="1" x14ac:dyDescent="0.4">
      <c r="B1432" s="208">
        <v>525119</v>
      </c>
      <c r="C1432" s="180" t="s">
        <v>42</v>
      </c>
      <c r="D1432" s="178"/>
      <c r="E1432" s="179" t="s">
        <v>27</v>
      </c>
      <c r="F1432" s="180"/>
      <c r="G1432" s="254">
        <f>G1433</f>
        <v>2000000</v>
      </c>
      <c r="H1432" s="178"/>
      <c r="I1432" s="179" t="s">
        <v>27</v>
      </c>
      <c r="J1432" s="180"/>
      <c r="K1432" s="254">
        <f>K1433</f>
        <v>2000000</v>
      </c>
      <c r="L1432" s="178"/>
      <c r="M1432" s="179" t="s">
        <v>27</v>
      </c>
      <c r="N1432" s="180"/>
      <c r="O1432" s="254">
        <f>O1433</f>
        <v>2000000</v>
      </c>
      <c r="P1432" s="251">
        <f t="shared" si="108"/>
        <v>0</v>
      </c>
    </row>
    <row r="1433" spans="2:16" ht="15.9" hidden="1" x14ac:dyDescent="0.4">
      <c r="B1433" s="208" t="s">
        <v>27</v>
      </c>
      <c r="C1433" s="180" t="s">
        <v>446</v>
      </c>
      <c r="D1433" s="178">
        <v>1</v>
      </c>
      <c r="E1433" s="179" t="s">
        <v>51</v>
      </c>
      <c r="F1433" s="254">
        <v>2000000</v>
      </c>
      <c r="G1433" s="254">
        <f>ROUNDDOWN(D1433*F1433,-3)</f>
        <v>2000000</v>
      </c>
      <c r="H1433" s="178">
        <v>1</v>
      </c>
      <c r="I1433" s="179" t="s">
        <v>51</v>
      </c>
      <c r="J1433" s="254">
        <v>2000000</v>
      </c>
      <c r="K1433" s="254">
        <f>ROUNDDOWN(H1433*J1433,-3)</f>
        <v>2000000</v>
      </c>
      <c r="L1433" s="178">
        <v>1</v>
      </c>
      <c r="M1433" s="179" t="s">
        <v>51</v>
      </c>
      <c r="N1433" s="254">
        <v>2000000</v>
      </c>
      <c r="O1433" s="254">
        <f>ROUNDDOWN(L1433*N1433,-3)</f>
        <v>2000000</v>
      </c>
      <c r="P1433" s="251">
        <f t="shared" si="108"/>
        <v>0</v>
      </c>
    </row>
    <row r="1434" spans="2:16" ht="15.9" hidden="1" x14ac:dyDescent="0.4">
      <c r="B1434" s="208">
        <v>525115</v>
      </c>
      <c r="C1434" s="180" t="s">
        <v>90</v>
      </c>
      <c r="D1434" s="178"/>
      <c r="E1434" s="179"/>
      <c r="F1434" s="254"/>
      <c r="G1434" s="254">
        <f>SUM(G1435:G1436)</f>
        <v>99160000</v>
      </c>
      <c r="H1434" s="178"/>
      <c r="I1434" s="179"/>
      <c r="J1434" s="254"/>
      <c r="K1434" s="254">
        <f>SUM(K1435:K1436)</f>
        <v>99160000</v>
      </c>
      <c r="L1434" s="178"/>
      <c r="M1434" s="179"/>
      <c r="N1434" s="254"/>
      <c r="O1434" s="254">
        <f>SUM(O1435:O1436)</f>
        <v>99160000</v>
      </c>
      <c r="P1434" s="251">
        <f t="shared" si="108"/>
        <v>0</v>
      </c>
    </row>
    <row r="1435" spans="2:16" ht="15.9" hidden="1" x14ac:dyDescent="0.4">
      <c r="B1435" s="208"/>
      <c r="C1435" s="180" t="s">
        <v>594</v>
      </c>
      <c r="D1435" s="178">
        <v>80</v>
      </c>
      <c r="E1435" s="179" t="s">
        <v>57</v>
      </c>
      <c r="F1435" s="254">
        <v>1127000</v>
      </c>
      <c r="G1435" s="254">
        <f>ROUNDDOWN(D1435*F1435,-3)</f>
        <v>90160000</v>
      </c>
      <c r="H1435" s="178">
        <v>80</v>
      </c>
      <c r="I1435" s="179" t="s">
        <v>57</v>
      </c>
      <c r="J1435" s="254">
        <v>1127000</v>
      </c>
      <c r="K1435" s="254">
        <f>ROUNDDOWN(H1435*J1435,-3)</f>
        <v>90160000</v>
      </c>
      <c r="L1435" s="178">
        <v>80</v>
      </c>
      <c r="M1435" s="179" t="s">
        <v>57</v>
      </c>
      <c r="N1435" s="254">
        <v>1127000</v>
      </c>
      <c r="O1435" s="254">
        <f>ROUNDDOWN(L1435*N1435,-3)</f>
        <v>90160000</v>
      </c>
      <c r="P1435" s="251">
        <f t="shared" si="108"/>
        <v>0</v>
      </c>
    </row>
    <row r="1436" spans="2:16" ht="15.9" hidden="1" x14ac:dyDescent="0.4">
      <c r="B1436" s="208"/>
      <c r="C1436" s="180" t="s">
        <v>595</v>
      </c>
      <c r="D1436" s="178">
        <v>60</v>
      </c>
      <c r="E1436" s="179" t="s">
        <v>40</v>
      </c>
      <c r="F1436" s="254">
        <v>150000</v>
      </c>
      <c r="G1436" s="254">
        <f>ROUNDDOWN(D1436*F1436,-3)</f>
        <v>9000000</v>
      </c>
      <c r="H1436" s="178">
        <v>60</v>
      </c>
      <c r="I1436" s="179" t="s">
        <v>40</v>
      </c>
      <c r="J1436" s="254">
        <v>150000</v>
      </c>
      <c r="K1436" s="254">
        <f>ROUNDDOWN(H1436*J1436,-3)</f>
        <v>9000000</v>
      </c>
      <c r="L1436" s="178">
        <v>60</v>
      </c>
      <c r="M1436" s="179" t="s">
        <v>40</v>
      </c>
      <c r="N1436" s="254">
        <v>150000</v>
      </c>
      <c r="O1436" s="254">
        <f>ROUNDDOWN(L1436*N1436,-3)</f>
        <v>9000000</v>
      </c>
      <c r="P1436" s="251">
        <f t="shared" si="108"/>
        <v>0</v>
      </c>
    </row>
    <row r="1437" spans="2:16" ht="15.9" hidden="1" x14ac:dyDescent="0.4">
      <c r="B1437" s="208" t="s">
        <v>396</v>
      </c>
      <c r="C1437" s="180" t="s">
        <v>596</v>
      </c>
      <c r="D1437" s="269"/>
      <c r="E1437" s="270"/>
      <c r="F1437" s="254">
        <v>0</v>
      </c>
      <c r="G1437" s="254">
        <f>G1438</f>
        <v>11712134000</v>
      </c>
      <c r="H1437" s="269"/>
      <c r="I1437" s="270"/>
      <c r="J1437" s="254">
        <v>0</v>
      </c>
      <c r="K1437" s="254">
        <f>K1438</f>
        <v>11712134000</v>
      </c>
      <c r="L1437" s="269"/>
      <c r="M1437" s="270"/>
      <c r="N1437" s="254">
        <v>0</v>
      </c>
      <c r="O1437" s="254">
        <f>O1438</f>
        <v>11712134000</v>
      </c>
      <c r="P1437" s="251">
        <f t="shared" si="108"/>
        <v>0</v>
      </c>
    </row>
    <row r="1438" spans="2:16" ht="15.9" hidden="1" x14ac:dyDescent="0.4">
      <c r="B1438" s="208">
        <v>525119</v>
      </c>
      <c r="C1438" s="180" t="s">
        <v>42</v>
      </c>
      <c r="D1438" s="178"/>
      <c r="E1438" s="179" t="s">
        <v>27</v>
      </c>
      <c r="F1438" s="180"/>
      <c r="G1438" s="254">
        <f>G1439+G1440</f>
        <v>11712134000</v>
      </c>
      <c r="H1438" s="178"/>
      <c r="I1438" s="179" t="s">
        <v>27</v>
      </c>
      <c r="J1438" s="180"/>
      <c r="K1438" s="254">
        <f>K1439+K1440</f>
        <v>11712134000</v>
      </c>
      <c r="L1438" s="178"/>
      <c r="M1438" s="179" t="s">
        <v>27</v>
      </c>
      <c r="N1438" s="180"/>
      <c r="O1438" s="254">
        <f>O1439+O1440</f>
        <v>11712134000</v>
      </c>
      <c r="P1438" s="251">
        <f t="shared" si="108"/>
        <v>0</v>
      </c>
    </row>
    <row r="1439" spans="2:16" ht="15.9" hidden="1" x14ac:dyDescent="0.4">
      <c r="B1439" s="208" t="s">
        <v>27</v>
      </c>
      <c r="C1439" s="180" t="s">
        <v>597</v>
      </c>
      <c r="D1439" s="178">
        <v>197460</v>
      </c>
      <c r="E1439" s="179" t="s">
        <v>57</v>
      </c>
      <c r="F1439" s="254">
        <v>40000</v>
      </c>
      <c r="G1439" s="254">
        <f>ROUNDDOWN(D1439*F1439,-3)</f>
        <v>7898400000</v>
      </c>
      <c r="H1439" s="178">
        <v>197460</v>
      </c>
      <c r="I1439" s="179" t="s">
        <v>57</v>
      </c>
      <c r="J1439" s="254">
        <v>40000</v>
      </c>
      <c r="K1439" s="254">
        <f>ROUNDDOWN(H1439*J1439,-3)</f>
        <v>7898400000</v>
      </c>
      <c r="L1439" s="178">
        <v>197460</v>
      </c>
      <c r="M1439" s="179" t="s">
        <v>57</v>
      </c>
      <c r="N1439" s="254">
        <v>40000</v>
      </c>
      <c r="O1439" s="254">
        <f>ROUNDDOWN(L1439*N1439,-3)</f>
        <v>7898400000</v>
      </c>
      <c r="P1439" s="251">
        <f t="shared" si="108"/>
        <v>0</v>
      </c>
    </row>
    <row r="1440" spans="2:16" ht="15.9" hidden="1" x14ac:dyDescent="0.4">
      <c r="B1440" s="208" t="s">
        <v>27</v>
      </c>
      <c r="C1440" s="180" t="s">
        <v>45</v>
      </c>
      <c r="D1440" s="178">
        <v>1</v>
      </c>
      <c r="E1440" s="179" t="s">
        <v>38</v>
      </c>
      <c r="F1440" s="254">
        <v>3813734000</v>
      </c>
      <c r="G1440" s="254">
        <f>ROUNDDOWN(D1440*F1440,-3)</f>
        <v>3813734000</v>
      </c>
      <c r="H1440" s="178">
        <v>1</v>
      </c>
      <c r="I1440" s="179" t="s">
        <v>38</v>
      </c>
      <c r="J1440" s="254">
        <v>3813734000</v>
      </c>
      <c r="K1440" s="254">
        <f>ROUNDDOWN(H1440*J1440,-3)</f>
        <v>3813734000</v>
      </c>
      <c r="L1440" s="178">
        <v>1</v>
      </c>
      <c r="M1440" s="179" t="s">
        <v>38</v>
      </c>
      <c r="N1440" s="254">
        <v>3813734000</v>
      </c>
      <c r="O1440" s="254">
        <f>ROUNDDOWN(L1440*N1440,-3)</f>
        <v>3813734000</v>
      </c>
      <c r="P1440" s="251">
        <f t="shared" si="108"/>
        <v>0</v>
      </c>
    </row>
    <row r="1441" spans="2:16" s="9" customFormat="1" ht="15.9" hidden="1" x14ac:dyDescent="0.4">
      <c r="B1441" s="288"/>
      <c r="C1441" s="289"/>
      <c r="D1441" s="290"/>
      <c r="E1441" s="291"/>
      <c r="F1441" s="292"/>
      <c r="G1441" s="292"/>
      <c r="H1441" s="290"/>
      <c r="I1441" s="291"/>
      <c r="J1441" s="292"/>
      <c r="K1441" s="292"/>
      <c r="L1441" s="290"/>
      <c r="M1441" s="291"/>
      <c r="N1441" s="292"/>
      <c r="O1441" s="292"/>
      <c r="P1441" s="251">
        <f t="shared" si="108"/>
        <v>0</v>
      </c>
    </row>
    <row r="1442" spans="2:16" ht="15.9" hidden="1" x14ac:dyDescent="0.4">
      <c r="B1442" s="282" t="s">
        <v>598</v>
      </c>
      <c r="C1442" s="180" t="s">
        <v>599</v>
      </c>
      <c r="D1442" s="254">
        <v>1243</v>
      </c>
      <c r="E1442" s="270" t="s">
        <v>30</v>
      </c>
      <c r="F1442" s="254">
        <v>0</v>
      </c>
      <c r="G1442" s="254">
        <f>G1443+G1534</f>
        <v>10453721000</v>
      </c>
      <c r="H1442" s="254">
        <v>1243</v>
      </c>
      <c r="I1442" s="270" t="s">
        <v>30</v>
      </c>
      <c r="J1442" s="254">
        <v>0</v>
      </c>
      <c r="K1442" s="254">
        <f>K1443+K1534</f>
        <v>10453721000</v>
      </c>
      <c r="L1442" s="254">
        <v>1243</v>
      </c>
      <c r="M1442" s="270" t="s">
        <v>30</v>
      </c>
      <c r="N1442" s="254">
        <v>0</v>
      </c>
      <c r="O1442" s="254">
        <f>O1443+O1534</f>
        <v>10453721000</v>
      </c>
      <c r="P1442" s="251">
        <f t="shared" si="108"/>
        <v>0</v>
      </c>
    </row>
    <row r="1443" spans="2:16" ht="15.9" hidden="1" x14ac:dyDescent="0.4">
      <c r="B1443" s="208" t="s">
        <v>600</v>
      </c>
      <c r="C1443" s="180" t="s">
        <v>601</v>
      </c>
      <c r="D1443" s="269">
        <f>D1444+D1463+D1482+D1491+D1506</f>
        <v>118</v>
      </c>
      <c r="E1443" s="270" t="s">
        <v>30</v>
      </c>
      <c r="F1443" s="254">
        <v>0</v>
      </c>
      <c r="G1443" s="269">
        <f>G1444+G1463+G1482+G1491+G1506+G1521</f>
        <v>897898000</v>
      </c>
      <c r="H1443" s="269">
        <f>H1444+H1463+H1482+H1491+H1506</f>
        <v>118</v>
      </c>
      <c r="I1443" s="270" t="s">
        <v>30</v>
      </c>
      <c r="J1443" s="254">
        <v>0</v>
      </c>
      <c r="K1443" s="269">
        <f>K1444+K1463+K1482+K1491+K1506+K1521</f>
        <v>897898000</v>
      </c>
      <c r="L1443" s="269">
        <f>L1444+L1463+L1482+L1491+L1506</f>
        <v>118</v>
      </c>
      <c r="M1443" s="270" t="s">
        <v>30</v>
      </c>
      <c r="N1443" s="254">
        <v>0</v>
      </c>
      <c r="O1443" s="269">
        <f>O1444+O1463+O1482+O1491+O1506+O1521</f>
        <v>897898000</v>
      </c>
      <c r="P1443" s="251">
        <f t="shared" si="108"/>
        <v>0</v>
      </c>
    </row>
    <row r="1444" spans="2:16" ht="15.9" hidden="1" x14ac:dyDescent="0.4">
      <c r="B1444" s="268" t="s">
        <v>281</v>
      </c>
      <c r="C1444" s="180" t="s">
        <v>602</v>
      </c>
      <c r="D1444" s="269">
        <f>D1445</f>
        <v>17</v>
      </c>
      <c r="E1444" s="270" t="s">
        <v>30</v>
      </c>
      <c r="F1444" s="254">
        <v>0</v>
      </c>
      <c r="G1444" s="254">
        <f>G1445</f>
        <v>28475000</v>
      </c>
      <c r="H1444" s="269">
        <f>H1445</f>
        <v>17</v>
      </c>
      <c r="I1444" s="270" t="s">
        <v>30</v>
      </c>
      <c r="J1444" s="254">
        <v>0</v>
      </c>
      <c r="K1444" s="254">
        <f>K1445</f>
        <v>28475000</v>
      </c>
      <c r="L1444" s="269">
        <f>L1445</f>
        <v>17</v>
      </c>
      <c r="M1444" s="270" t="s">
        <v>30</v>
      </c>
      <c r="N1444" s="254">
        <v>0</v>
      </c>
      <c r="O1444" s="254">
        <f>O1445</f>
        <v>28475000</v>
      </c>
      <c r="P1444" s="251">
        <f t="shared" si="108"/>
        <v>0</v>
      </c>
    </row>
    <row r="1445" spans="2:16" ht="15.9" hidden="1" x14ac:dyDescent="0.4">
      <c r="B1445" s="208" t="s">
        <v>34</v>
      </c>
      <c r="C1445" s="180" t="s">
        <v>603</v>
      </c>
      <c r="D1445" s="269">
        <v>17</v>
      </c>
      <c r="E1445" s="270" t="s">
        <v>30</v>
      </c>
      <c r="F1445" s="254">
        <v>0</v>
      </c>
      <c r="G1445" s="254">
        <f>G1446+G1450+G1455+G1458+G1453</f>
        <v>28475000</v>
      </c>
      <c r="H1445" s="269">
        <v>17</v>
      </c>
      <c r="I1445" s="270" t="s">
        <v>30</v>
      </c>
      <c r="J1445" s="254">
        <v>0</v>
      </c>
      <c r="K1445" s="254">
        <f>K1446+K1450+K1455+K1458+K1453</f>
        <v>28475000</v>
      </c>
      <c r="L1445" s="269">
        <v>17</v>
      </c>
      <c r="M1445" s="270" t="s">
        <v>30</v>
      </c>
      <c r="N1445" s="254">
        <v>0</v>
      </c>
      <c r="O1445" s="254">
        <f>O1446+O1450+O1455+O1458+O1453</f>
        <v>28475000</v>
      </c>
      <c r="P1445" s="251">
        <f t="shared" si="108"/>
        <v>0</v>
      </c>
    </row>
    <row r="1446" spans="2:16" ht="15.9" hidden="1" x14ac:dyDescent="0.4">
      <c r="B1446" s="268"/>
      <c r="C1446" s="180"/>
      <c r="D1446" s="178"/>
      <c r="E1446" s="179"/>
      <c r="F1446" s="254"/>
      <c r="G1446" s="254"/>
      <c r="H1446" s="178"/>
      <c r="I1446" s="179"/>
      <c r="J1446" s="254"/>
      <c r="K1446" s="254"/>
      <c r="L1446" s="178"/>
      <c r="M1446" s="179"/>
      <c r="N1446" s="254"/>
      <c r="O1446" s="254"/>
      <c r="P1446" s="251">
        <f t="shared" si="108"/>
        <v>0</v>
      </c>
    </row>
    <row r="1447" spans="2:16" ht="15.9" hidden="1" x14ac:dyDescent="0.4">
      <c r="B1447" s="208"/>
      <c r="C1447" s="180"/>
      <c r="D1447" s="178"/>
      <c r="E1447" s="179"/>
      <c r="F1447" s="254"/>
      <c r="G1447" s="254"/>
      <c r="H1447" s="178"/>
      <c r="I1447" s="179"/>
      <c r="J1447" s="254"/>
      <c r="K1447" s="254"/>
      <c r="L1447" s="178"/>
      <c r="M1447" s="179"/>
      <c r="N1447" s="254"/>
      <c r="O1447" s="254"/>
      <c r="P1447" s="251">
        <f t="shared" si="108"/>
        <v>0</v>
      </c>
    </row>
    <row r="1448" spans="2:16" ht="15.9" hidden="1" x14ac:dyDescent="0.4">
      <c r="B1448" s="208"/>
      <c r="C1448" s="180"/>
      <c r="D1448" s="178"/>
      <c r="E1448" s="179"/>
      <c r="F1448" s="254"/>
      <c r="G1448" s="254"/>
      <c r="H1448" s="178"/>
      <c r="I1448" s="179"/>
      <c r="J1448" s="254"/>
      <c r="K1448" s="254"/>
      <c r="L1448" s="178"/>
      <c r="M1448" s="179"/>
      <c r="N1448" s="254"/>
      <c r="O1448" s="254"/>
      <c r="P1448" s="251">
        <f t="shared" si="108"/>
        <v>0</v>
      </c>
    </row>
    <row r="1449" spans="2:16" ht="15.9" hidden="1" x14ac:dyDescent="0.4">
      <c r="B1449" s="208"/>
      <c r="C1449" s="180"/>
      <c r="D1449" s="178"/>
      <c r="E1449" s="179"/>
      <c r="F1449" s="254"/>
      <c r="G1449" s="254"/>
      <c r="H1449" s="178"/>
      <c r="I1449" s="179"/>
      <c r="J1449" s="254"/>
      <c r="K1449" s="254"/>
      <c r="L1449" s="178"/>
      <c r="M1449" s="179"/>
      <c r="N1449" s="254"/>
      <c r="O1449" s="254"/>
      <c r="P1449" s="251">
        <f t="shared" si="108"/>
        <v>0</v>
      </c>
    </row>
    <row r="1450" spans="2:16" ht="15.9" hidden="1" x14ac:dyDescent="0.4">
      <c r="B1450" s="268"/>
      <c r="C1450" s="180"/>
      <c r="D1450" s="178"/>
      <c r="E1450" s="179"/>
      <c r="F1450" s="254"/>
      <c r="G1450" s="254"/>
      <c r="H1450" s="178"/>
      <c r="I1450" s="179"/>
      <c r="J1450" s="254"/>
      <c r="K1450" s="254"/>
      <c r="L1450" s="178"/>
      <c r="M1450" s="179"/>
      <c r="N1450" s="254"/>
      <c r="O1450" s="254"/>
      <c r="P1450" s="251">
        <f t="shared" si="108"/>
        <v>0</v>
      </c>
    </row>
    <row r="1451" spans="2:16" ht="15.9" hidden="1" x14ac:dyDescent="0.4">
      <c r="B1451" s="268"/>
      <c r="C1451" s="180"/>
      <c r="D1451" s="178"/>
      <c r="E1451" s="179"/>
      <c r="F1451" s="254"/>
      <c r="G1451" s="254"/>
      <c r="H1451" s="178"/>
      <c r="I1451" s="179"/>
      <c r="J1451" s="254"/>
      <c r="K1451" s="254"/>
      <c r="L1451" s="178"/>
      <c r="M1451" s="179"/>
      <c r="N1451" s="254"/>
      <c r="O1451" s="254"/>
      <c r="P1451" s="251">
        <f t="shared" si="108"/>
        <v>0</v>
      </c>
    </row>
    <row r="1452" spans="2:16" ht="15.9" hidden="1" x14ac:dyDescent="0.4">
      <c r="B1452" s="268"/>
      <c r="C1452" s="180"/>
      <c r="D1452" s="178"/>
      <c r="E1452" s="179"/>
      <c r="F1452" s="254"/>
      <c r="G1452" s="254"/>
      <c r="H1452" s="178"/>
      <c r="I1452" s="179"/>
      <c r="J1452" s="254"/>
      <c r="K1452" s="254"/>
      <c r="L1452" s="178"/>
      <c r="M1452" s="179"/>
      <c r="N1452" s="254"/>
      <c r="O1452" s="254"/>
      <c r="P1452" s="251">
        <f t="shared" si="108"/>
        <v>0</v>
      </c>
    </row>
    <row r="1453" spans="2:16" ht="15.9" hidden="1" x14ac:dyDescent="0.4">
      <c r="B1453" s="268"/>
      <c r="C1453" s="180"/>
      <c r="D1453" s="178"/>
      <c r="E1453" s="179"/>
      <c r="F1453" s="254"/>
      <c r="G1453" s="254"/>
      <c r="H1453" s="178"/>
      <c r="I1453" s="179"/>
      <c r="J1453" s="254"/>
      <c r="K1453" s="254"/>
      <c r="L1453" s="178"/>
      <c r="M1453" s="179"/>
      <c r="N1453" s="254"/>
      <c r="O1453" s="254"/>
      <c r="P1453" s="251">
        <f t="shared" si="108"/>
        <v>0</v>
      </c>
    </row>
    <row r="1454" spans="2:16" ht="15.9" hidden="1" x14ac:dyDescent="0.4">
      <c r="B1454" s="268"/>
      <c r="C1454" s="180"/>
      <c r="D1454" s="178"/>
      <c r="E1454" s="179"/>
      <c r="F1454" s="254"/>
      <c r="G1454" s="254"/>
      <c r="H1454" s="178"/>
      <c r="I1454" s="179"/>
      <c r="J1454" s="254"/>
      <c r="K1454" s="254"/>
      <c r="L1454" s="178"/>
      <c r="M1454" s="179"/>
      <c r="N1454" s="254"/>
      <c r="O1454" s="254"/>
      <c r="P1454" s="251">
        <f t="shared" si="108"/>
        <v>0</v>
      </c>
    </row>
    <row r="1455" spans="2:16" ht="15.9" hidden="1" x14ac:dyDescent="0.4">
      <c r="B1455" s="208">
        <v>525119</v>
      </c>
      <c r="C1455" s="180" t="s">
        <v>42</v>
      </c>
      <c r="D1455" s="178"/>
      <c r="E1455" s="179"/>
      <c r="F1455" s="180"/>
      <c r="G1455" s="254">
        <f>SUM(G1456:G1457)</f>
        <v>12750000</v>
      </c>
      <c r="H1455" s="178"/>
      <c r="I1455" s="179"/>
      <c r="J1455" s="180"/>
      <c r="K1455" s="254">
        <f>SUM(K1456:K1457)</f>
        <v>12750000</v>
      </c>
      <c r="L1455" s="178"/>
      <c r="M1455" s="179"/>
      <c r="N1455" s="180"/>
      <c r="O1455" s="254">
        <f>SUM(O1456:O1457)</f>
        <v>12750000</v>
      </c>
      <c r="P1455" s="251">
        <f t="shared" si="108"/>
        <v>0</v>
      </c>
    </row>
    <row r="1456" spans="2:16" ht="15.9" hidden="1" x14ac:dyDescent="0.4">
      <c r="B1456" s="208" t="s">
        <v>27</v>
      </c>
      <c r="C1456" s="180" t="s">
        <v>44</v>
      </c>
      <c r="D1456" s="178">
        <v>17</v>
      </c>
      <c r="E1456" s="179" t="s">
        <v>40</v>
      </c>
      <c r="F1456" s="254">
        <v>450000</v>
      </c>
      <c r="G1456" s="254">
        <f>ROUNDDOWN(D1456*F1456,-3)</f>
        <v>7650000</v>
      </c>
      <c r="H1456" s="178">
        <v>17</v>
      </c>
      <c r="I1456" s="179" t="s">
        <v>40</v>
      </c>
      <c r="J1456" s="254">
        <v>450000</v>
      </c>
      <c r="K1456" s="254">
        <f>ROUNDDOWN(H1456*J1456,-3)</f>
        <v>7650000</v>
      </c>
      <c r="L1456" s="178">
        <v>17</v>
      </c>
      <c r="M1456" s="179" t="s">
        <v>40</v>
      </c>
      <c r="N1456" s="254">
        <v>450000</v>
      </c>
      <c r="O1456" s="254">
        <f>ROUNDDOWN(L1456*N1456,-3)</f>
        <v>7650000</v>
      </c>
      <c r="P1456" s="251">
        <f t="shared" si="108"/>
        <v>0</v>
      </c>
    </row>
    <row r="1457" spans="2:16" ht="15.9" hidden="1" x14ac:dyDescent="0.4">
      <c r="B1457" s="208" t="s">
        <v>27</v>
      </c>
      <c r="C1457" s="180" t="s">
        <v>607</v>
      </c>
      <c r="D1457" s="178">
        <v>17</v>
      </c>
      <c r="E1457" s="179" t="s">
        <v>40</v>
      </c>
      <c r="F1457" s="254">
        <v>300000</v>
      </c>
      <c r="G1457" s="254">
        <f>ROUNDDOWN(D1457*F1457,-3)</f>
        <v>5100000</v>
      </c>
      <c r="H1457" s="178">
        <v>17</v>
      </c>
      <c r="I1457" s="179" t="s">
        <v>40</v>
      </c>
      <c r="J1457" s="254">
        <v>300000</v>
      </c>
      <c r="K1457" s="254">
        <f>ROUNDDOWN(H1457*J1457,-3)</f>
        <v>5100000</v>
      </c>
      <c r="L1457" s="178">
        <v>17</v>
      </c>
      <c r="M1457" s="179" t="s">
        <v>40</v>
      </c>
      <c r="N1457" s="254">
        <v>300000</v>
      </c>
      <c r="O1457" s="254">
        <f>ROUNDDOWN(L1457*N1457,-3)</f>
        <v>5100000</v>
      </c>
      <c r="P1457" s="251">
        <f t="shared" si="108"/>
        <v>0</v>
      </c>
    </row>
    <row r="1458" spans="2:16" ht="15.9" hidden="1" x14ac:dyDescent="0.4">
      <c r="B1458" s="208">
        <v>525111</v>
      </c>
      <c r="C1458" s="180" t="s">
        <v>174</v>
      </c>
      <c r="D1458" s="178"/>
      <c r="E1458" s="179"/>
      <c r="F1458" s="254"/>
      <c r="G1458" s="254">
        <f>SUM(G1459:G1462)</f>
        <v>15725000</v>
      </c>
      <c r="H1458" s="178"/>
      <c r="I1458" s="179"/>
      <c r="J1458" s="254"/>
      <c r="K1458" s="254">
        <f>SUM(K1459:K1462)</f>
        <v>15725000</v>
      </c>
      <c r="L1458" s="178"/>
      <c r="M1458" s="179"/>
      <c r="N1458" s="254"/>
      <c r="O1458" s="254">
        <f>SUM(O1459:O1462)</f>
        <v>15725000</v>
      </c>
      <c r="P1458" s="251">
        <f t="shared" si="108"/>
        <v>0</v>
      </c>
    </row>
    <row r="1459" spans="2:16" ht="15.9" hidden="1" x14ac:dyDescent="0.4">
      <c r="B1459" s="208"/>
      <c r="C1459" s="180" t="s">
        <v>608</v>
      </c>
      <c r="D1459" s="178">
        <v>136</v>
      </c>
      <c r="E1459" s="179" t="s">
        <v>40</v>
      </c>
      <c r="F1459" s="254">
        <v>70000</v>
      </c>
      <c r="G1459" s="254">
        <f>F1459*D1459</f>
        <v>9520000</v>
      </c>
      <c r="H1459" s="178">
        <v>136</v>
      </c>
      <c r="I1459" s="179" t="s">
        <v>40</v>
      </c>
      <c r="J1459" s="254">
        <v>70000</v>
      </c>
      <c r="K1459" s="254">
        <f>J1459*H1459</f>
        <v>9520000</v>
      </c>
      <c r="L1459" s="178">
        <v>136</v>
      </c>
      <c r="M1459" s="179" t="s">
        <v>40</v>
      </c>
      <c r="N1459" s="254">
        <v>70000</v>
      </c>
      <c r="O1459" s="254">
        <f>N1459*L1459</f>
        <v>9520000</v>
      </c>
      <c r="P1459" s="251">
        <f t="shared" si="108"/>
        <v>0</v>
      </c>
    </row>
    <row r="1460" spans="2:16" ht="15.9" hidden="1" x14ac:dyDescent="0.4">
      <c r="B1460" s="208"/>
      <c r="C1460" s="180" t="s">
        <v>609</v>
      </c>
      <c r="D1460" s="178">
        <v>51</v>
      </c>
      <c r="E1460" s="179" t="s">
        <v>40</v>
      </c>
      <c r="F1460" s="254">
        <v>70000</v>
      </c>
      <c r="G1460" s="254">
        <f>F1460*D1460</f>
        <v>3570000</v>
      </c>
      <c r="H1460" s="178">
        <v>51</v>
      </c>
      <c r="I1460" s="179" t="s">
        <v>40</v>
      </c>
      <c r="J1460" s="254">
        <v>70000</v>
      </c>
      <c r="K1460" s="254">
        <f>J1460*H1460</f>
        <v>3570000</v>
      </c>
      <c r="L1460" s="178">
        <v>51</v>
      </c>
      <c r="M1460" s="179" t="s">
        <v>40</v>
      </c>
      <c r="N1460" s="254">
        <v>70000</v>
      </c>
      <c r="O1460" s="254">
        <f>N1460*L1460</f>
        <v>3570000</v>
      </c>
      <c r="P1460" s="251">
        <f t="shared" si="108"/>
        <v>0</v>
      </c>
    </row>
    <row r="1461" spans="2:16" ht="15.9" hidden="1" x14ac:dyDescent="0.4">
      <c r="B1461" s="208"/>
      <c r="C1461" s="180" t="s">
        <v>610</v>
      </c>
      <c r="D1461" s="178">
        <v>34</v>
      </c>
      <c r="E1461" s="179" t="s">
        <v>47</v>
      </c>
      <c r="F1461" s="254">
        <v>25000</v>
      </c>
      <c r="G1461" s="254">
        <f>F1461*D1461</f>
        <v>850000</v>
      </c>
      <c r="H1461" s="178">
        <v>34</v>
      </c>
      <c r="I1461" s="179" t="s">
        <v>47</v>
      </c>
      <c r="J1461" s="254">
        <v>25000</v>
      </c>
      <c r="K1461" s="254">
        <f>J1461*H1461</f>
        <v>850000</v>
      </c>
      <c r="L1461" s="178">
        <v>34</v>
      </c>
      <c r="M1461" s="179" t="s">
        <v>47</v>
      </c>
      <c r="N1461" s="254">
        <v>25000</v>
      </c>
      <c r="O1461" s="254">
        <f>N1461*L1461</f>
        <v>850000</v>
      </c>
      <c r="P1461" s="251">
        <f t="shared" si="108"/>
        <v>0</v>
      </c>
    </row>
    <row r="1462" spans="2:16" ht="15.9" hidden="1" x14ac:dyDescent="0.4">
      <c r="B1462" s="208"/>
      <c r="C1462" s="180" t="s">
        <v>611</v>
      </c>
      <c r="D1462" s="178">
        <v>119</v>
      </c>
      <c r="E1462" s="179" t="s">
        <v>47</v>
      </c>
      <c r="F1462" s="254">
        <v>15000</v>
      </c>
      <c r="G1462" s="254">
        <f>F1462*D1462</f>
        <v>1785000</v>
      </c>
      <c r="H1462" s="178">
        <v>119</v>
      </c>
      <c r="I1462" s="179" t="s">
        <v>47</v>
      </c>
      <c r="J1462" s="254">
        <v>15000</v>
      </c>
      <c r="K1462" s="254">
        <f>J1462*H1462</f>
        <v>1785000</v>
      </c>
      <c r="L1462" s="178">
        <v>119</v>
      </c>
      <c r="M1462" s="179" t="s">
        <v>47</v>
      </c>
      <c r="N1462" s="254">
        <v>15000</v>
      </c>
      <c r="O1462" s="254">
        <f>N1462*L1462</f>
        <v>1785000</v>
      </c>
      <c r="P1462" s="251">
        <f t="shared" si="108"/>
        <v>0</v>
      </c>
    </row>
    <row r="1463" spans="2:16" ht="15.9" hidden="1" x14ac:dyDescent="0.4">
      <c r="B1463" s="208" t="s">
        <v>612</v>
      </c>
      <c r="C1463" s="180" t="s">
        <v>613</v>
      </c>
      <c r="D1463" s="269">
        <f>D1464</f>
        <v>14</v>
      </c>
      <c r="E1463" s="270" t="s">
        <v>30</v>
      </c>
      <c r="F1463" s="254">
        <v>0</v>
      </c>
      <c r="G1463" s="254">
        <f>G1464</f>
        <v>23450000</v>
      </c>
      <c r="H1463" s="269">
        <f>H1464</f>
        <v>14</v>
      </c>
      <c r="I1463" s="270" t="s">
        <v>30</v>
      </c>
      <c r="J1463" s="254">
        <v>0</v>
      </c>
      <c r="K1463" s="254">
        <f>K1464</f>
        <v>23450000</v>
      </c>
      <c r="L1463" s="269">
        <f>L1464</f>
        <v>14</v>
      </c>
      <c r="M1463" s="270" t="s">
        <v>30</v>
      </c>
      <c r="N1463" s="254">
        <v>0</v>
      </c>
      <c r="O1463" s="254">
        <f>O1464</f>
        <v>23450000</v>
      </c>
      <c r="P1463" s="251">
        <f t="shared" si="108"/>
        <v>0</v>
      </c>
    </row>
    <row r="1464" spans="2:16" ht="15.9" hidden="1" x14ac:dyDescent="0.4">
      <c r="B1464" s="208" t="s">
        <v>34</v>
      </c>
      <c r="C1464" s="180" t="s">
        <v>614</v>
      </c>
      <c r="D1464" s="269">
        <v>14</v>
      </c>
      <c r="E1464" s="270" t="s">
        <v>30</v>
      </c>
      <c r="F1464" s="254">
        <v>0</v>
      </c>
      <c r="G1464" s="254">
        <f>G1465+G1469+G1474+G1477+G1472</f>
        <v>23450000</v>
      </c>
      <c r="H1464" s="269">
        <v>14</v>
      </c>
      <c r="I1464" s="270" t="s">
        <v>30</v>
      </c>
      <c r="J1464" s="254">
        <v>0</v>
      </c>
      <c r="K1464" s="254">
        <f>K1465+K1469+K1474+K1477+K1472</f>
        <v>23450000</v>
      </c>
      <c r="L1464" s="269">
        <v>14</v>
      </c>
      <c r="M1464" s="270" t="s">
        <v>30</v>
      </c>
      <c r="N1464" s="254">
        <v>0</v>
      </c>
      <c r="O1464" s="254">
        <f>O1465+O1469+O1474+O1477+O1472</f>
        <v>23450000</v>
      </c>
      <c r="P1464" s="251">
        <f t="shared" si="108"/>
        <v>0</v>
      </c>
    </row>
    <row r="1465" spans="2:16" ht="15.9" hidden="1" x14ac:dyDescent="0.4">
      <c r="B1465" s="268"/>
      <c r="C1465" s="180"/>
      <c r="D1465" s="178"/>
      <c r="E1465" s="179"/>
      <c r="F1465" s="254"/>
      <c r="G1465" s="254"/>
      <c r="H1465" s="178"/>
      <c r="I1465" s="179"/>
      <c r="J1465" s="254"/>
      <c r="K1465" s="254"/>
      <c r="L1465" s="178"/>
      <c r="M1465" s="179"/>
      <c r="N1465" s="254"/>
      <c r="O1465" s="254"/>
      <c r="P1465" s="251">
        <f t="shared" si="108"/>
        <v>0</v>
      </c>
    </row>
    <row r="1466" spans="2:16" ht="15.9" hidden="1" x14ac:dyDescent="0.4">
      <c r="B1466" s="208"/>
      <c r="C1466" s="180"/>
      <c r="D1466" s="178"/>
      <c r="E1466" s="179"/>
      <c r="F1466" s="254"/>
      <c r="G1466" s="254"/>
      <c r="H1466" s="178"/>
      <c r="I1466" s="179"/>
      <c r="J1466" s="254"/>
      <c r="K1466" s="254"/>
      <c r="L1466" s="178"/>
      <c r="M1466" s="179"/>
      <c r="N1466" s="254"/>
      <c r="O1466" s="254"/>
      <c r="P1466" s="251">
        <f t="shared" si="108"/>
        <v>0</v>
      </c>
    </row>
    <row r="1467" spans="2:16" ht="15.9" hidden="1" x14ac:dyDescent="0.4">
      <c r="B1467" s="208"/>
      <c r="C1467" s="180"/>
      <c r="D1467" s="178"/>
      <c r="E1467" s="179"/>
      <c r="F1467" s="254"/>
      <c r="G1467" s="254"/>
      <c r="H1467" s="178"/>
      <c r="I1467" s="179"/>
      <c r="J1467" s="254"/>
      <c r="K1467" s="254"/>
      <c r="L1467" s="178"/>
      <c r="M1467" s="179"/>
      <c r="N1467" s="254"/>
      <c r="O1467" s="254"/>
      <c r="P1467" s="251">
        <f t="shared" si="108"/>
        <v>0</v>
      </c>
    </row>
    <row r="1468" spans="2:16" ht="15.9" hidden="1" x14ac:dyDescent="0.4">
      <c r="B1468" s="208"/>
      <c r="C1468" s="180"/>
      <c r="D1468" s="178"/>
      <c r="E1468" s="179"/>
      <c r="F1468" s="254"/>
      <c r="G1468" s="254"/>
      <c r="H1468" s="178"/>
      <c r="I1468" s="179"/>
      <c r="J1468" s="254"/>
      <c r="K1468" s="254"/>
      <c r="L1468" s="178"/>
      <c r="M1468" s="179"/>
      <c r="N1468" s="254"/>
      <c r="O1468" s="254"/>
      <c r="P1468" s="251">
        <f t="shared" si="108"/>
        <v>0</v>
      </c>
    </row>
    <row r="1469" spans="2:16" ht="15.9" hidden="1" x14ac:dyDescent="0.4">
      <c r="B1469" s="268"/>
      <c r="C1469" s="180"/>
      <c r="D1469" s="178"/>
      <c r="E1469" s="179"/>
      <c r="F1469" s="254"/>
      <c r="G1469" s="254"/>
      <c r="H1469" s="178"/>
      <c r="I1469" s="179"/>
      <c r="J1469" s="254"/>
      <c r="K1469" s="254"/>
      <c r="L1469" s="178"/>
      <c r="M1469" s="179"/>
      <c r="N1469" s="254"/>
      <c r="O1469" s="254"/>
      <c r="P1469" s="251">
        <f t="shared" si="108"/>
        <v>0</v>
      </c>
    </row>
    <row r="1470" spans="2:16" ht="15.9" hidden="1" x14ac:dyDescent="0.4">
      <c r="B1470" s="268"/>
      <c r="C1470" s="180"/>
      <c r="D1470" s="178"/>
      <c r="E1470" s="179"/>
      <c r="F1470" s="254"/>
      <c r="G1470" s="254"/>
      <c r="H1470" s="178"/>
      <c r="I1470" s="179"/>
      <c r="J1470" s="254"/>
      <c r="K1470" s="254"/>
      <c r="L1470" s="178"/>
      <c r="M1470" s="179"/>
      <c r="N1470" s="254"/>
      <c r="O1470" s="254"/>
      <c r="P1470" s="251">
        <f t="shared" si="108"/>
        <v>0</v>
      </c>
    </row>
    <row r="1471" spans="2:16" ht="15.9" hidden="1" x14ac:dyDescent="0.4">
      <c r="B1471" s="268"/>
      <c r="C1471" s="180"/>
      <c r="D1471" s="178"/>
      <c r="E1471" s="179"/>
      <c r="F1471" s="254"/>
      <c r="G1471" s="254"/>
      <c r="H1471" s="178"/>
      <c r="I1471" s="179"/>
      <c r="J1471" s="254"/>
      <c r="K1471" s="254"/>
      <c r="L1471" s="178"/>
      <c r="M1471" s="179"/>
      <c r="N1471" s="254"/>
      <c r="O1471" s="254"/>
      <c r="P1471" s="251">
        <f t="shared" si="108"/>
        <v>0</v>
      </c>
    </row>
    <row r="1472" spans="2:16" ht="15.9" hidden="1" x14ac:dyDescent="0.4">
      <c r="B1472" s="268"/>
      <c r="C1472" s="180"/>
      <c r="D1472" s="178"/>
      <c r="E1472" s="179"/>
      <c r="F1472" s="254"/>
      <c r="G1472" s="254"/>
      <c r="H1472" s="178"/>
      <c r="I1472" s="179"/>
      <c r="J1472" s="254"/>
      <c r="K1472" s="254"/>
      <c r="L1472" s="178"/>
      <c r="M1472" s="179"/>
      <c r="N1472" s="254"/>
      <c r="O1472" s="254"/>
      <c r="P1472" s="251">
        <f t="shared" si="108"/>
        <v>0</v>
      </c>
    </row>
    <row r="1473" spans="2:16" ht="15.9" hidden="1" x14ac:dyDescent="0.4">
      <c r="B1473" s="268"/>
      <c r="C1473" s="180"/>
      <c r="D1473" s="178"/>
      <c r="E1473" s="179"/>
      <c r="F1473" s="254"/>
      <c r="G1473" s="254"/>
      <c r="H1473" s="178"/>
      <c r="I1473" s="179"/>
      <c r="J1473" s="254"/>
      <c r="K1473" s="254"/>
      <c r="L1473" s="178"/>
      <c r="M1473" s="179"/>
      <c r="N1473" s="254"/>
      <c r="O1473" s="254"/>
      <c r="P1473" s="251">
        <f t="shared" si="108"/>
        <v>0</v>
      </c>
    </row>
    <row r="1474" spans="2:16" ht="15.9" hidden="1" x14ac:dyDescent="0.4">
      <c r="B1474" s="208">
        <v>525119</v>
      </c>
      <c r="C1474" s="180" t="s">
        <v>42</v>
      </c>
      <c r="D1474" s="178"/>
      <c r="E1474" s="179"/>
      <c r="F1474" s="180"/>
      <c r="G1474" s="254">
        <f>SUM(G1475:G1476)</f>
        <v>10500000</v>
      </c>
      <c r="H1474" s="178"/>
      <c r="I1474" s="179"/>
      <c r="J1474" s="180"/>
      <c r="K1474" s="254">
        <f>SUM(K1475:K1476)</f>
        <v>10500000</v>
      </c>
      <c r="L1474" s="178"/>
      <c r="M1474" s="179"/>
      <c r="N1474" s="180"/>
      <c r="O1474" s="254">
        <f>SUM(O1475:O1476)</f>
        <v>10500000</v>
      </c>
      <c r="P1474" s="251">
        <f t="shared" si="108"/>
        <v>0</v>
      </c>
    </row>
    <row r="1475" spans="2:16" ht="15.9" hidden="1" x14ac:dyDescent="0.4">
      <c r="B1475" s="208" t="s">
        <v>27</v>
      </c>
      <c r="C1475" s="180" t="s">
        <v>44</v>
      </c>
      <c r="D1475" s="178">
        <v>14</v>
      </c>
      <c r="E1475" s="179" t="s">
        <v>40</v>
      </c>
      <c r="F1475" s="254">
        <v>450000</v>
      </c>
      <c r="G1475" s="254">
        <f>ROUNDDOWN(D1475*F1475,-3)</f>
        <v>6300000</v>
      </c>
      <c r="H1475" s="178">
        <v>14</v>
      </c>
      <c r="I1475" s="179" t="s">
        <v>40</v>
      </c>
      <c r="J1475" s="254">
        <v>450000</v>
      </c>
      <c r="K1475" s="254">
        <f>ROUNDDOWN(H1475*J1475,-3)</f>
        <v>6300000</v>
      </c>
      <c r="L1475" s="178">
        <v>14</v>
      </c>
      <c r="M1475" s="179" t="s">
        <v>40</v>
      </c>
      <c r="N1475" s="254">
        <v>450000</v>
      </c>
      <c r="O1475" s="254">
        <f>ROUNDDOWN(L1475*N1475,-3)</f>
        <v>6300000</v>
      </c>
      <c r="P1475" s="251">
        <f t="shared" si="108"/>
        <v>0</v>
      </c>
    </row>
    <row r="1476" spans="2:16" ht="15.9" hidden="1" x14ac:dyDescent="0.4">
      <c r="B1476" s="208" t="s">
        <v>27</v>
      </c>
      <c r="C1476" s="180" t="s">
        <v>607</v>
      </c>
      <c r="D1476" s="178">
        <v>14</v>
      </c>
      <c r="E1476" s="179" t="s">
        <v>40</v>
      </c>
      <c r="F1476" s="254">
        <v>300000</v>
      </c>
      <c r="G1476" s="254">
        <f>ROUNDDOWN(D1476*F1476,-3)</f>
        <v>4200000</v>
      </c>
      <c r="H1476" s="178">
        <v>14</v>
      </c>
      <c r="I1476" s="179" t="s">
        <v>40</v>
      </c>
      <c r="J1476" s="254">
        <v>300000</v>
      </c>
      <c r="K1476" s="254">
        <f>ROUNDDOWN(H1476*J1476,-3)</f>
        <v>4200000</v>
      </c>
      <c r="L1476" s="178">
        <v>14</v>
      </c>
      <c r="M1476" s="179" t="s">
        <v>40</v>
      </c>
      <c r="N1476" s="254">
        <v>300000</v>
      </c>
      <c r="O1476" s="254">
        <f>ROUNDDOWN(L1476*N1476,-3)</f>
        <v>4200000</v>
      </c>
      <c r="P1476" s="251">
        <f t="shared" si="108"/>
        <v>0</v>
      </c>
    </row>
    <row r="1477" spans="2:16" ht="15.9" hidden="1" x14ac:dyDescent="0.4">
      <c r="B1477" s="208">
        <v>525111</v>
      </c>
      <c r="C1477" s="180" t="s">
        <v>174</v>
      </c>
      <c r="D1477" s="178"/>
      <c r="E1477" s="179"/>
      <c r="F1477" s="254"/>
      <c r="G1477" s="254">
        <f>SUM(G1478:G1481)</f>
        <v>12950000</v>
      </c>
      <c r="H1477" s="178"/>
      <c r="I1477" s="179"/>
      <c r="J1477" s="254"/>
      <c r="K1477" s="254">
        <f>SUM(K1478:K1481)</f>
        <v>12950000</v>
      </c>
      <c r="L1477" s="178"/>
      <c r="M1477" s="179"/>
      <c r="N1477" s="254"/>
      <c r="O1477" s="254">
        <f>SUM(O1478:O1481)</f>
        <v>12950000</v>
      </c>
      <c r="P1477" s="251">
        <f t="shared" si="108"/>
        <v>0</v>
      </c>
    </row>
    <row r="1478" spans="2:16" ht="15.9" hidden="1" x14ac:dyDescent="0.4">
      <c r="B1478" s="208"/>
      <c r="C1478" s="180" t="s">
        <v>608</v>
      </c>
      <c r="D1478" s="178">
        <v>112</v>
      </c>
      <c r="E1478" s="179" t="s">
        <v>40</v>
      </c>
      <c r="F1478" s="254">
        <v>70000</v>
      </c>
      <c r="G1478" s="254">
        <f>F1478*D1478</f>
        <v>7840000</v>
      </c>
      <c r="H1478" s="178">
        <v>112</v>
      </c>
      <c r="I1478" s="179" t="s">
        <v>40</v>
      </c>
      <c r="J1478" s="254">
        <v>70000</v>
      </c>
      <c r="K1478" s="254">
        <f>J1478*H1478</f>
        <v>7840000</v>
      </c>
      <c r="L1478" s="178">
        <v>112</v>
      </c>
      <c r="M1478" s="179" t="s">
        <v>40</v>
      </c>
      <c r="N1478" s="254">
        <v>70000</v>
      </c>
      <c r="O1478" s="254">
        <f>N1478*L1478</f>
        <v>7840000</v>
      </c>
      <c r="P1478" s="251">
        <f t="shared" si="108"/>
        <v>0</v>
      </c>
    </row>
    <row r="1479" spans="2:16" ht="15.9" hidden="1" x14ac:dyDescent="0.4">
      <c r="B1479" s="208"/>
      <c r="C1479" s="180" t="s">
        <v>609</v>
      </c>
      <c r="D1479" s="178">
        <v>42</v>
      </c>
      <c r="E1479" s="179" t="s">
        <v>40</v>
      </c>
      <c r="F1479" s="254">
        <v>70000</v>
      </c>
      <c r="G1479" s="254">
        <f>F1479*D1479</f>
        <v>2940000</v>
      </c>
      <c r="H1479" s="178">
        <v>42</v>
      </c>
      <c r="I1479" s="179" t="s">
        <v>40</v>
      </c>
      <c r="J1479" s="254">
        <v>70000</v>
      </c>
      <c r="K1479" s="254">
        <f>J1479*H1479</f>
        <v>2940000</v>
      </c>
      <c r="L1479" s="178">
        <v>42</v>
      </c>
      <c r="M1479" s="179" t="s">
        <v>40</v>
      </c>
      <c r="N1479" s="254">
        <v>70000</v>
      </c>
      <c r="O1479" s="254">
        <f>N1479*L1479</f>
        <v>2940000</v>
      </c>
      <c r="P1479" s="251">
        <f t="shared" si="108"/>
        <v>0</v>
      </c>
    </row>
    <row r="1480" spans="2:16" ht="15.9" hidden="1" x14ac:dyDescent="0.4">
      <c r="B1480" s="208"/>
      <c r="C1480" s="180" t="s">
        <v>610</v>
      </c>
      <c r="D1480" s="178">
        <v>28</v>
      </c>
      <c r="E1480" s="179" t="s">
        <v>47</v>
      </c>
      <c r="F1480" s="254">
        <v>25000</v>
      </c>
      <c r="G1480" s="254">
        <f>F1480*D1480</f>
        <v>700000</v>
      </c>
      <c r="H1480" s="178">
        <v>28</v>
      </c>
      <c r="I1480" s="179" t="s">
        <v>47</v>
      </c>
      <c r="J1480" s="254">
        <v>25000</v>
      </c>
      <c r="K1480" s="254">
        <f>J1480*H1480</f>
        <v>700000</v>
      </c>
      <c r="L1480" s="178">
        <v>28</v>
      </c>
      <c r="M1480" s="179" t="s">
        <v>47</v>
      </c>
      <c r="N1480" s="254">
        <v>25000</v>
      </c>
      <c r="O1480" s="254">
        <f>N1480*L1480</f>
        <v>700000</v>
      </c>
      <c r="P1480" s="251">
        <f t="shared" si="108"/>
        <v>0</v>
      </c>
    </row>
    <row r="1481" spans="2:16" ht="15.9" hidden="1" x14ac:dyDescent="0.4">
      <c r="B1481" s="208"/>
      <c r="C1481" s="180" t="s">
        <v>611</v>
      </c>
      <c r="D1481" s="178">
        <v>98</v>
      </c>
      <c r="E1481" s="179" t="s">
        <v>47</v>
      </c>
      <c r="F1481" s="254">
        <v>15000</v>
      </c>
      <c r="G1481" s="254">
        <f>F1481*D1481</f>
        <v>1470000</v>
      </c>
      <c r="H1481" s="178">
        <v>98</v>
      </c>
      <c r="I1481" s="179" t="s">
        <v>47</v>
      </c>
      <c r="J1481" s="254">
        <v>15000</v>
      </c>
      <c r="K1481" s="254">
        <f>J1481*H1481</f>
        <v>1470000</v>
      </c>
      <c r="L1481" s="178">
        <v>98</v>
      </c>
      <c r="M1481" s="179" t="s">
        <v>47</v>
      </c>
      <c r="N1481" s="254">
        <v>15000</v>
      </c>
      <c r="O1481" s="254">
        <f>N1481*L1481</f>
        <v>1470000</v>
      </c>
      <c r="P1481" s="251">
        <f t="shared" si="108"/>
        <v>0</v>
      </c>
    </row>
    <row r="1482" spans="2:16" ht="15.9" hidden="1" x14ac:dyDescent="0.4">
      <c r="B1482" s="268" t="s">
        <v>195</v>
      </c>
      <c r="C1482" s="180" t="s">
        <v>615</v>
      </c>
      <c r="D1482" s="269">
        <f>D1483</f>
        <v>8</v>
      </c>
      <c r="E1482" s="270" t="s">
        <v>30</v>
      </c>
      <c r="F1482" s="254">
        <v>0</v>
      </c>
      <c r="G1482" s="254">
        <f>G1483</f>
        <v>23840000</v>
      </c>
      <c r="H1482" s="269">
        <f>H1483</f>
        <v>8</v>
      </c>
      <c r="I1482" s="270" t="s">
        <v>30</v>
      </c>
      <c r="J1482" s="254">
        <v>0</v>
      </c>
      <c r="K1482" s="254">
        <f>K1483</f>
        <v>23840000</v>
      </c>
      <c r="L1482" s="269">
        <f>L1483</f>
        <v>8</v>
      </c>
      <c r="M1482" s="270" t="s">
        <v>30</v>
      </c>
      <c r="N1482" s="254">
        <v>0</v>
      </c>
      <c r="O1482" s="254">
        <f>O1483</f>
        <v>23840000</v>
      </c>
      <c r="P1482" s="251">
        <f t="shared" si="108"/>
        <v>0</v>
      </c>
    </row>
    <row r="1483" spans="2:16" ht="15.9" hidden="1" x14ac:dyDescent="0.4">
      <c r="B1483" s="208" t="s">
        <v>34</v>
      </c>
      <c r="C1483" s="180" t="s">
        <v>616</v>
      </c>
      <c r="D1483" s="269">
        <v>8</v>
      </c>
      <c r="E1483" s="270" t="s">
        <v>30</v>
      </c>
      <c r="F1483" s="254">
        <v>0</v>
      </c>
      <c r="G1483" s="254">
        <f>G1484+G1488+G1486</f>
        <v>23840000</v>
      </c>
      <c r="H1483" s="269">
        <v>8</v>
      </c>
      <c r="I1483" s="270" t="s">
        <v>30</v>
      </c>
      <c r="J1483" s="254">
        <v>0</v>
      </c>
      <c r="K1483" s="254">
        <f>K1484+K1488+K1486</f>
        <v>23840000</v>
      </c>
      <c r="L1483" s="269">
        <v>8</v>
      </c>
      <c r="M1483" s="270" t="s">
        <v>30</v>
      </c>
      <c r="N1483" s="254">
        <v>0</v>
      </c>
      <c r="O1483" s="254">
        <f>O1484+O1488+O1486</f>
        <v>23840000</v>
      </c>
      <c r="P1483" s="251">
        <f t="shared" si="108"/>
        <v>0</v>
      </c>
    </row>
    <row r="1484" spans="2:16" ht="15.9" hidden="1" x14ac:dyDescent="0.4">
      <c r="B1484" s="268"/>
      <c r="C1484" s="180"/>
      <c r="D1484" s="178"/>
      <c r="E1484" s="179"/>
      <c r="F1484" s="254"/>
      <c r="G1484" s="254"/>
      <c r="H1484" s="178"/>
      <c r="I1484" s="179"/>
      <c r="J1484" s="254"/>
      <c r="K1484" s="254"/>
      <c r="L1484" s="178"/>
      <c r="M1484" s="179"/>
      <c r="N1484" s="254"/>
      <c r="O1484" s="254"/>
      <c r="P1484" s="251">
        <f t="shared" si="108"/>
        <v>0</v>
      </c>
    </row>
    <row r="1485" spans="2:16" ht="15.9" hidden="1" x14ac:dyDescent="0.4">
      <c r="B1485" s="268"/>
      <c r="C1485" s="180"/>
      <c r="D1485" s="178"/>
      <c r="E1485" s="179"/>
      <c r="F1485" s="254"/>
      <c r="G1485" s="254"/>
      <c r="H1485" s="178"/>
      <c r="I1485" s="179"/>
      <c r="J1485" s="254"/>
      <c r="K1485" s="254"/>
      <c r="L1485" s="178"/>
      <c r="M1485" s="179"/>
      <c r="N1485" s="254"/>
      <c r="O1485" s="254"/>
      <c r="P1485" s="251">
        <f t="shared" si="108"/>
        <v>0</v>
      </c>
    </row>
    <row r="1486" spans="2:16" ht="15.9" hidden="1" x14ac:dyDescent="0.4">
      <c r="B1486" s="268"/>
      <c r="C1486" s="180"/>
      <c r="D1486" s="178"/>
      <c r="E1486" s="179"/>
      <c r="F1486" s="254"/>
      <c r="G1486" s="254"/>
      <c r="H1486" s="178"/>
      <c r="I1486" s="179"/>
      <c r="J1486" s="254"/>
      <c r="K1486" s="254"/>
      <c r="L1486" s="178"/>
      <c r="M1486" s="179"/>
      <c r="N1486" s="254"/>
      <c r="O1486" s="254"/>
      <c r="P1486" s="251">
        <f t="shared" si="108"/>
        <v>0</v>
      </c>
    </row>
    <row r="1487" spans="2:16" ht="15.9" hidden="1" x14ac:dyDescent="0.4">
      <c r="B1487" s="268"/>
      <c r="C1487" s="180"/>
      <c r="D1487" s="178"/>
      <c r="E1487" s="179"/>
      <c r="F1487" s="254"/>
      <c r="G1487" s="254"/>
      <c r="H1487" s="178"/>
      <c r="I1487" s="179"/>
      <c r="J1487" s="254"/>
      <c r="K1487" s="254"/>
      <c r="L1487" s="178"/>
      <c r="M1487" s="179"/>
      <c r="N1487" s="254"/>
      <c r="O1487" s="254"/>
      <c r="P1487" s="251">
        <f t="shared" si="108"/>
        <v>0</v>
      </c>
    </row>
    <row r="1488" spans="2:16" ht="15.9" hidden="1" x14ac:dyDescent="0.4">
      <c r="B1488" s="208">
        <v>525119</v>
      </c>
      <c r="C1488" s="180" t="s">
        <v>42</v>
      </c>
      <c r="D1488" s="178"/>
      <c r="E1488" s="179"/>
      <c r="F1488" s="180"/>
      <c r="G1488" s="254">
        <f>SUM(G1489:G1490)</f>
        <v>23840000</v>
      </c>
      <c r="H1488" s="178"/>
      <c r="I1488" s="179"/>
      <c r="J1488" s="180"/>
      <c r="K1488" s="254">
        <f>SUM(K1489:K1490)</f>
        <v>23840000</v>
      </c>
      <c r="L1488" s="178"/>
      <c r="M1488" s="179"/>
      <c r="N1488" s="180"/>
      <c r="O1488" s="254">
        <f>SUM(O1489:O1490)</f>
        <v>23840000</v>
      </c>
      <c r="P1488" s="251">
        <f t="shared" si="108"/>
        <v>0</v>
      </c>
    </row>
    <row r="1489" spans="2:16" ht="15.9" hidden="1" x14ac:dyDescent="0.4">
      <c r="B1489" s="208" t="s">
        <v>27</v>
      </c>
      <c r="C1489" s="180" t="s">
        <v>44</v>
      </c>
      <c r="D1489" s="178">
        <v>8</v>
      </c>
      <c r="E1489" s="179" t="s">
        <v>40</v>
      </c>
      <c r="F1489" s="254">
        <v>450000</v>
      </c>
      <c r="G1489" s="254">
        <f>ROUNDDOWN(D1489*F1489,-3)</f>
        <v>3600000</v>
      </c>
      <c r="H1489" s="178">
        <v>8</v>
      </c>
      <c r="I1489" s="179" t="s">
        <v>40</v>
      </c>
      <c r="J1489" s="254">
        <v>450000</v>
      </c>
      <c r="K1489" s="254">
        <f>ROUNDDOWN(H1489*J1489,-3)</f>
        <v>3600000</v>
      </c>
      <c r="L1489" s="178">
        <v>8</v>
      </c>
      <c r="M1489" s="179" t="s">
        <v>40</v>
      </c>
      <c r="N1489" s="254">
        <v>450000</v>
      </c>
      <c r="O1489" s="254">
        <f>ROUNDDOWN(L1489*N1489,-3)</f>
        <v>3600000</v>
      </c>
      <c r="P1489" s="251">
        <f t="shared" si="108"/>
        <v>0</v>
      </c>
    </row>
    <row r="1490" spans="2:16" ht="15.9" hidden="1" x14ac:dyDescent="0.4">
      <c r="B1490" s="208" t="s">
        <v>27</v>
      </c>
      <c r="C1490" s="180" t="s">
        <v>45</v>
      </c>
      <c r="D1490" s="178">
        <v>8</v>
      </c>
      <c r="E1490" s="179" t="s">
        <v>40</v>
      </c>
      <c r="F1490" s="254">
        <v>2530000</v>
      </c>
      <c r="G1490" s="254">
        <f>ROUNDDOWN(D1490*F1490,-3)</f>
        <v>20240000</v>
      </c>
      <c r="H1490" s="178">
        <v>8</v>
      </c>
      <c r="I1490" s="179" t="s">
        <v>40</v>
      </c>
      <c r="J1490" s="254">
        <v>2530000</v>
      </c>
      <c r="K1490" s="254">
        <f>ROUNDDOWN(H1490*J1490,-3)</f>
        <v>20240000</v>
      </c>
      <c r="L1490" s="178">
        <v>8</v>
      </c>
      <c r="M1490" s="179" t="s">
        <v>40</v>
      </c>
      <c r="N1490" s="254">
        <v>2530000</v>
      </c>
      <c r="O1490" s="254">
        <f>ROUNDDOWN(L1490*N1490,-3)</f>
        <v>20240000</v>
      </c>
      <c r="P1490" s="251">
        <f t="shared" si="108"/>
        <v>0</v>
      </c>
    </row>
    <row r="1491" spans="2:16" ht="15.9" hidden="1" x14ac:dyDescent="0.4">
      <c r="B1491" s="268" t="s">
        <v>325</v>
      </c>
      <c r="C1491" s="180" t="s">
        <v>617</v>
      </c>
      <c r="D1491" s="269">
        <f>D1492</f>
        <v>41</v>
      </c>
      <c r="E1491" s="270" t="s">
        <v>30</v>
      </c>
      <c r="F1491" s="254">
        <v>0</v>
      </c>
      <c r="G1491" s="254">
        <f>G1492</f>
        <v>84039000</v>
      </c>
      <c r="H1491" s="269">
        <f>H1492</f>
        <v>41</v>
      </c>
      <c r="I1491" s="270" t="s">
        <v>30</v>
      </c>
      <c r="J1491" s="254">
        <v>0</v>
      </c>
      <c r="K1491" s="254">
        <f>K1492</f>
        <v>84039000</v>
      </c>
      <c r="L1491" s="269">
        <f>L1492</f>
        <v>41</v>
      </c>
      <c r="M1491" s="270" t="s">
        <v>30</v>
      </c>
      <c r="N1491" s="254">
        <v>0</v>
      </c>
      <c r="O1491" s="254">
        <f>O1492</f>
        <v>84039000</v>
      </c>
      <c r="P1491" s="251">
        <f t="shared" si="108"/>
        <v>0</v>
      </c>
    </row>
    <row r="1492" spans="2:16" ht="29.15" hidden="1" x14ac:dyDescent="0.4">
      <c r="B1492" s="208" t="s">
        <v>34</v>
      </c>
      <c r="C1492" s="180" t="s">
        <v>618</v>
      </c>
      <c r="D1492" s="269">
        <v>41</v>
      </c>
      <c r="E1492" s="270" t="s">
        <v>30</v>
      </c>
      <c r="F1492" s="254">
        <v>0</v>
      </c>
      <c r="G1492" s="254">
        <f>G1493+G1496+G1498+G1502</f>
        <v>84039000</v>
      </c>
      <c r="H1492" s="269">
        <v>41</v>
      </c>
      <c r="I1492" s="270" t="s">
        <v>30</v>
      </c>
      <c r="J1492" s="254">
        <v>0</v>
      </c>
      <c r="K1492" s="254">
        <f>K1493+K1496+K1498+K1502</f>
        <v>84039000</v>
      </c>
      <c r="L1492" s="269">
        <v>41</v>
      </c>
      <c r="M1492" s="270" t="s">
        <v>30</v>
      </c>
      <c r="N1492" s="254">
        <v>0</v>
      </c>
      <c r="O1492" s="254">
        <f>O1493+O1496+O1498+O1502</f>
        <v>84039000</v>
      </c>
      <c r="P1492" s="251">
        <f t="shared" si="108"/>
        <v>0</v>
      </c>
    </row>
    <row r="1493" spans="2:16" ht="15.9" hidden="1" x14ac:dyDescent="0.4">
      <c r="B1493" s="208"/>
      <c r="C1493" s="180"/>
      <c r="D1493" s="178"/>
      <c r="E1493" s="179"/>
      <c r="F1493" s="180"/>
      <c r="G1493" s="254"/>
      <c r="H1493" s="178"/>
      <c r="I1493" s="179"/>
      <c r="J1493" s="180"/>
      <c r="K1493" s="254"/>
      <c r="L1493" s="178"/>
      <c r="M1493" s="179"/>
      <c r="N1493" s="180"/>
      <c r="O1493" s="254"/>
      <c r="P1493" s="251">
        <f t="shared" si="108"/>
        <v>0</v>
      </c>
    </row>
    <row r="1494" spans="2:16" ht="15.9" hidden="1" x14ac:dyDescent="0.4">
      <c r="B1494" s="208"/>
      <c r="C1494" s="180"/>
      <c r="D1494" s="178"/>
      <c r="E1494" s="179"/>
      <c r="F1494" s="254"/>
      <c r="G1494" s="254"/>
      <c r="H1494" s="178"/>
      <c r="I1494" s="179"/>
      <c r="J1494" s="254"/>
      <c r="K1494" s="254"/>
      <c r="L1494" s="178"/>
      <c r="M1494" s="179"/>
      <c r="N1494" s="254"/>
      <c r="O1494" s="254"/>
      <c r="P1494" s="251">
        <f t="shared" si="108"/>
        <v>0</v>
      </c>
    </row>
    <row r="1495" spans="2:16" ht="15.9" hidden="1" x14ac:dyDescent="0.4">
      <c r="B1495" s="208"/>
      <c r="C1495" s="180"/>
      <c r="D1495" s="178"/>
      <c r="E1495" s="179"/>
      <c r="F1495" s="254"/>
      <c r="G1495" s="254"/>
      <c r="H1495" s="178"/>
      <c r="I1495" s="179"/>
      <c r="J1495" s="254"/>
      <c r="K1495" s="254"/>
      <c r="L1495" s="178"/>
      <c r="M1495" s="179"/>
      <c r="N1495" s="254"/>
      <c r="O1495" s="254"/>
      <c r="P1495" s="251">
        <f t="shared" ref="P1495:P1558" si="109">K1495-O1495</f>
        <v>0</v>
      </c>
    </row>
    <row r="1496" spans="2:16" ht="15.9" hidden="1" x14ac:dyDescent="0.4">
      <c r="B1496" s="208"/>
      <c r="C1496" s="180"/>
      <c r="D1496" s="178"/>
      <c r="E1496" s="179"/>
      <c r="F1496" s="180"/>
      <c r="G1496" s="254"/>
      <c r="H1496" s="178"/>
      <c r="I1496" s="179"/>
      <c r="J1496" s="180"/>
      <c r="K1496" s="254"/>
      <c r="L1496" s="178"/>
      <c r="M1496" s="179"/>
      <c r="N1496" s="180"/>
      <c r="O1496" s="254"/>
      <c r="P1496" s="251">
        <f t="shared" si="109"/>
        <v>0</v>
      </c>
    </row>
    <row r="1497" spans="2:16" ht="15.9" hidden="1" x14ac:dyDescent="0.4">
      <c r="B1497" s="208"/>
      <c r="C1497" s="180"/>
      <c r="D1497" s="178"/>
      <c r="E1497" s="179"/>
      <c r="F1497" s="254"/>
      <c r="G1497" s="254"/>
      <c r="H1497" s="178"/>
      <c r="I1497" s="179"/>
      <c r="J1497" s="254"/>
      <c r="K1497" s="254"/>
      <c r="L1497" s="178"/>
      <c r="M1497" s="179"/>
      <c r="N1497" s="254"/>
      <c r="O1497" s="254"/>
      <c r="P1497" s="251">
        <f t="shared" si="109"/>
        <v>0</v>
      </c>
    </row>
    <row r="1498" spans="2:16" ht="15.9" hidden="1" x14ac:dyDescent="0.4">
      <c r="B1498" s="208"/>
      <c r="C1498" s="180"/>
      <c r="D1498" s="178"/>
      <c r="E1498" s="179"/>
      <c r="F1498" s="180"/>
      <c r="G1498" s="254"/>
      <c r="H1498" s="178"/>
      <c r="I1498" s="179"/>
      <c r="J1498" s="180"/>
      <c r="K1498" s="254"/>
      <c r="L1498" s="178"/>
      <c r="M1498" s="179"/>
      <c r="N1498" s="180"/>
      <c r="O1498" s="254"/>
      <c r="P1498" s="251">
        <f t="shared" si="109"/>
        <v>0</v>
      </c>
    </row>
    <row r="1499" spans="2:16" ht="15.9" hidden="1" x14ac:dyDescent="0.4">
      <c r="B1499" s="208"/>
      <c r="C1499" s="180"/>
      <c r="D1499" s="178"/>
      <c r="E1499" s="179"/>
      <c r="F1499" s="254"/>
      <c r="G1499" s="254"/>
      <c r="H1499" s="178"/>
      <c r="I1499" s="179"/>
      <c r="J1499" s="254"/>
      <c r="K1499" s="254"/>
      <c r="L1499" s="178"/>
      <c r="M1499" s="179"/>
      <c r="N1499" s="254"/>
      <c r="O1499" s="254"/>
      <c r="P1499" s="251">
        <f t="shared" si="109"/>
        <v>0</v>
      </c>
    </row>
    <row r="1500" spans="2:16" ht="15.9" hidden="1" x14ac:dyDescent="0.4">
      <c r="B1500" s="208"/>
      <c r="C1500" s="180"/>
      <c r="D1500" s="178"/>
      <c r="E1500" s="179"/>
      <c r="F1500" s="254"/>
      <c r="G1500" s="254"/>
      <c r="H1500" s="178"/>
      <c r="I1500" s="179"/>
      <c r="J1500" s="254"/>
      <c r="K1500" s="254"/>
      <c r="L1500" s="178"/>
      <c r="M1500" s="179"/>
      <c r="N1500" s="254"/>
      <c r="O1500" s="254"/>
      <c r="P1500" s="251">
        <f t="shared" si="109"/>
        <v>0</v>
      </c>
    </row>
    <row r="1501" spans="2:16" ht="15.9" hidden="1" x14ac:dyDescent="0.4">
      <c r="B1501" s="208"/>
      <c r="C1501" s="180"/>
      <c r="D1501" s="178"/>
      <c r="E1501" s="179"/>
      <c r="F1501" s="254"/>
      <c r="G1501" s="254"/>
      <c r="H1501" s="178"/>
      <c r="I1501" s="179"/>
      <c r="J1501" s="254"/>
      <c r="K1501" s="254"/>
      <c r="L1501" s="178"/>
      <c r="M1501" s="179"/>
      <c r="N1501" s="254"/>
      <c r="O1501" s="254"/>
      <c r="P1501" s="251">
        <f t="shared" si="109"/>
        <v>0</v>
      </c>
    </row>
    <row r="1502" spans="2:16" ht="15.9" hidden="1" x14ac:dyDescent="0.4">
      <c r="B1502" s="208">
        <v>525119</v>
      </c>
      <c r="C1502" s="180" t="s">
        <v>42</v>
      </c>
      <c r="D1502" s="178"/>
      <c r="E1502" s="179"/>
      <c r="F1502" s="180"/>
      <c r="G1502" s="254">
        <f>SUM(G1503:G1505)</f>
        <v>84039000</v>
      </c>
      <c r="H1502" s="178"/>
      <c r="I1502" s="179"/>
      <c r="J1502" s="180"/>
      <c r="K1502" s="254">
        <f>SUM(K1503:K1505)</f>
        <v>84039000</v>
      </c>
      <c r="L1502" s="178"/>
      <c r="M1502" s="179"/>
      <c r="N1502" s="180"/>
      <c r="O1502" s="254">
        <f>SUM(O1503:O1505)</f>
        <v>84039000</v>
      </c>
      <c r="P1502" s="251">
        <f t="shared" si="109"/>
        <v>0</v>
      </c>
    </row>
    <row r="1503" spans="2:16" ht="15.9" hidden="1" x14ac:dyDescent="0.4">
      <c r="B1503" s="208"/>
      <c r="C1503" s="180" t="s">
        <v>607</v>
      </c>
      <c r="D1503" s="178">
        <v>41</v>
      </c>
      <c r="E1503" s="179" t="s">
        <v>40</v>
      </c>
      <c r="F1503" s="254">
        <v>300000</v>
      </c>
      <c r="G1503" s="254">
        <f>ROUNDDOWN(D1503*F1503,-3)</f>
        <v>12300000</v>
      </c>
      <c r="H1503" s="178">
        <v>41</v>
      </c>
      <c r="I1503" s="179" t="s">
        <v>40</v>
      </c>
      <c r="J1503" s="254">
        <v>300000</v>
      </c>
      <c r="K1503" s="254">
        <f>ROUNDDOWN(H1503*J1503,-3)</f>
        <v>12300000</v>
      </c>
      <c r="L1503" s="178">
        <v>41</v>
      </c>
      <c r="M1503" s="179" t="s">
        <v>40</v>
      </c>
      <c r="N1503" s="254">
        <v>300000</v>
      </c>
      <c r="O1503" s="254">
        <f>ROUNDDOWN(L1503*N1503,-3)</f>
        <v>12300000</v>
      </c>
      <c r="P1503" s="251">
        <f t="shared" si="109"/>
        <v>0</v>
      </c>
    </row>
    <row r="1504" spans="2:16" ht="15.9" hidden="1" x14ac:dyDescent="0.4">
      <c r="B1504" s="208"/>
      <c r="C1504" s="180" t="s">
        <v>254</v>
      </c>
      <c r="D1504" s="178">
        <v>1</v>
      </c>
      <c r="E1504" s="179" t="s">
        <v>38</v>
      </c>
      <c r="F1504" s="254">
        <v>14339000</v>
      </c>
      <c r="G1504" s="254">
        <f>ROUNDDOWN(D1504*F1504,-3)</f>
        <v>14339000</v>
      </c>
      <c r="H1504" s="178">
        <v>1</v>
      </c>
      <c r="I1504" s="179" t="s">
        <v>38</v>
      </c>
      <c r="J1504" s="254">
        <v>14339000</v>
      </c>
      <c r="K1504" s="254">
        <f>ROUNDDOWN(H1504*J1504,-3)</f>
        <v>14339000</v>
      </c>
      <c r="L1504" s="178">
        <v>1</v>
      </c>
      <c r="M1504" s="179" t="s">
        <v>38</v>
      </c>
      <c r="N1504" s="254">
        <v>14339000</v>
      </c>
      <c r="O1504" s="254">
        <f>ROUNDDOWN(L1504*N1504,-3)</f>
        <v>14339000</v>
      </c>
      <c r="P1504" s="251">
        <f t="shared" si="109"/>
        <v>0</v>
      </c>
    </row>
    <row r="1505" spans="2:16" ht="15.9" hidden="1" x14ac:dyDescent="0.4">
      <c r="B1505" s="208" t="s">
        <v>27</v>
      </c>
      <c r="C1505" s="180" t="s">
        <v>72</v>
      </c>
      <c r="D1505" s="178">
        <v>287</v>
      </c>
      <c r="E1505" s="179" t="s">
        <v>231</v>
      </c>
      <c r="F1505" s="254">
        <v>200000</v>
      </c>
      <c r="G1505" s="254">
        <f>ROUNDDOWN(D1505*F1505,-3)</f>
        <v>57400000</v>
      </c>
      <c r="H1505" s="178">
        <v>287</v>
      </c>
      <c r="I1505" s="179" t="s">
        <v>231</v>
      </c>
      <c r="J1505" s="254">
        <v>200000</v>
      </c>
      <c r="K1505" s="254">
        <f>ROUNDDOWN(H1505*J1505,-3)</f>
        <v>57400000</v>
      </c>
      <c r="L1505" s="178">
        <v>287</v>
      </c>
      <c r="M1505" s="179" t="s">
        <v>231</v>
      </c>
      <c r="N1505" s="254">
        <v>200000</v>
      </c>
      <c r="O1505" s="254">
        <f>ROUNDDOWN(L1505*N1505,-3)</f>
        <v>57400000</v>
      </c>
      <c r="P1505" s="251">
        <f t="shared" si="109"/>
        <v>0</v>
      </c>
    </row>
    <row r="1506" spans="2:16" ht="15.9" hidden="1" x14ac:dyDescent="0.4">
      <c r="B1506" s="268" t="s">
        <v>251</v>
      </c>
      <c r="C1506" s="180" t="s">
        <v>619</v>
      </c>
      <c r="D1506" s="269">
        <f>D1507</f>
        <v>38</v>
      </c>
      <c r="E1506" s="270" t="s">
        <v>30</v>
      </c>
      <c r="F1506" s="254">
        <v>0</v>
      </c>
      <c r="G1506" s="254">
        <f>G1507</f>
        <v>67294000</v>
      </c>
      <c r="H1506" s="269">
        <f>H1507</f>
        <v>38</v>
      </c>
      <c r="I1506" s="270" t="s">
        <v>30</v>
      </c>
      <c r="J1506" s="254">
        <v>0</v>
      </c>
      <c r="K1506" s="254">
        <f>K1507</f>
        <v>67294000</v>
      </c>
      <c r="L1506" s="269">
        <f>L1507</f>
        <v>38</v>
      </c>
      <c r="M1506" s="270" t="s">
        <v>30</v>
      </c>
      <c r="N1506" s="254">
        <v>0</v>
      </c>
      <c r="O1506" s="254">
        <f>O1507</f>
        <v>67294000</v>
      </c>
      <c r="P1506" s="251">
        <f t="shared" si="109"/>
        <v>0</v>
      </c>
    </row>
    <row r="1507" spans="2:16" ht="29.15" hidden="1" x14ac:dyDescent="0.4">
      <c r="B1507" s="208" t="s">
        <v>34</v>
      </c>
      <c r="C1507" s="180" t="s">
        <v>620</v>
      </c>
      <c r="D1507" s="269">
        <v>38</v>
      </c>
      <c r="E1507" s="270" t="s">
        <v>30</v>
      </c>
      <c r="F1507" s="254">
        <v>0</v>
      </c>
      <c r="G1507" s="254">
        <f>G1508+G1511+G1515+G1517</f>
        <v>67294000</v>
      </c>
      <c r="H1507" s="269">
        <v>38</v>
      </c>
      <c r="I1507" s="270" t="s">
        <v>30</v>
      </c>
      <c r="J1507" s="254">
        <v>0</v>
      </c>
      <c r="K1507" s="254">
        <f>K1508+K1511+K1515+K1517</f>
        <v>67294000</v>
      </c>
      <c r="L1507" s="269">
        <v>38</v>
      </c>
      <c r="M1507" s="270" t="s">
        <v>30</v>
      </c>
      <c r="N1507" s="254">
        <v>0</v>
      </c>
      <c r="O1507" s="254">
        <f>O1508+O1511+O1515+O1517</f>
        <v>67294000</v>
      </c>
      <c r="P1507" s="251">
        <f t="shared" si="109"/>
        <v>0</v>
      </c>
    </row>
    <row r="1508" spans="2:16" ht="15.9" hidden="1" x14ac:dyDescent="0.4">
      <c r="B1508" s="208"/>
      <c r="C1508" s="180"/>
      <c r="D1508" s="178"/>
      <c r="E1508" s="179"/>
      <c r="F1508" s="180"/>
      <c r="G1508" s="254"/>
      <c r="H1508" s="178"/>
      <c r="I1508" s="179"/>
      <c r="J1508" s="180"/>
      <c r="K1508" s="254"/>
      <c r="L1508" s="178"/>
      <c r="M1508" s="179"/>
      <c r="N1508" s="180"/>
      <c r="O1508" s="254"/>
      <c r="P1508" s="251">
        <f t="shared" si="109"/>
        <v>0</v>
      </c>
    </row>
    <row r="1509" spans="2:16" ht="15.9" hidden="1" x14ac:dyDescent="0.4">
      <c r="B1509" s="208"/>
      <c r="C1509" s="180"/>
      <c r="D1509" s="178"/>
      <c r="E1509" s="179"/>
      <c r="F1509" s="254"/>
      <c r="G1509" s="254"/>
      <c r="H1509" s="178"/>
      <c r="I1509" s="179"/>
      <c r="J1509" s="254"/>
      <c r="K1509" s="254"/>
      <c r="L1509" s="178"/>
      <c r="M1509" s="179"/>
      <c r="N1509" s="254"/>
      <c r="O1509" s="254"/>
      <c r="P1509" s="251">
        <f t="shared" si="109"/>
        <v>0</v>
      </c>
    </row>
    <row r="1510" spans="2:16" ht="15.9" hidden="1" x14ac:dyDescent="0.4">
      <c r="B1510" s="208"/>
      <c r="C1510" s="180"/>
      <c r="D1510" s="178"/>
      <c r="E1510" s="179"/>
      <c r="F1510" s="254"/>
      <c r="G1510" s="254"/>
      <c r="H1510" s="178"/>
      <c r="I1510" s="179"/>
      <c r="J1510" s="254"/>
      <c r="K1510" s="254"/>
      <c r="L1510" s="178"/>
      <c r="M1510" s="179"/>
      <c r="N1510" s="254"/>
      <c r="O1510" s="254"/>
      <c r="P1510" s="251">
        <f t="shared" si="109"/>
        <v>0</v>
      </c>
    </row>
    <row r="1511" spans="2:16" ht="15.9" hidden="1" x14ac:dyDescent="0.4">
      <c r="B1511" s="208"/>
      <c r="C1511" s="180"/>
      <c r="D1511" s="178"/>
      <c r="E1511" s="179"/>
      <c r="F1511" s="180"/>
      <c r="G1511" s="254"/>
      <c r="H1511" s="178"/>
      <c r="I1511" s="179"/>
      <c r="J1511" s="180"/>
      <c r="K1511" s="254"/>
      <c r="L1511" s="178"/>
      <c r="M1511" s="179"/>
      <c r="N1511" s="180"/>
      <c r="O1511" s="254"/>
      <c r="P1511" s="251">
        <f t="shared" si="109"/>
        <v>0</v>
      </c>
    </row>
    <row r="1512" spans="2:16" ht="15.9" hidden="1" x14ac:dyDescent="0.4">
      <c r="B1512" s="208"/>
      <c r="C1512" s="180"/>
      <c r="D1512" s="178"/>
      <c r="E1512" s="179"/>
      <c r="F1512" s="254"/>
      <c r="G1512" s="254"/>
      <c r="H1512" s="178"/>
      <c r="I1512" s="179"/>
      <c r="J1512" s="254"/>
      <c r="K1512" s="254"/>
      <c r="L1512" s="178"/>
      <c r="M1512" s="179"/>
      <c r="N1512" s="254"/>
      <c r="O1512" s="254"/>
      <c r="P1512" s="251">
        <f t="shared" si="109"/>
        <v>0</v>
      </c>
    </row>
    <row r="1513" spans="2:16" ht="15.9" hidden="1" x14ac:dyDescent="0.4">
      <c r="B1513" s="208"/>
      <c r="C1513" s="180"/>
      <c r="D1513" s="178"/>
      <c r="E1513" s="179"/>
      <c r="F1513" s="254"/>
      <c r="G1513" s="254"/>
      <c r="H1513" s="178"/>
      <c r="I1513" s="179"/>
      <c r="J1513" s="254"/>
      <c r="K1513" s="254"/>
      <c r="L1513" s="178"/>
      <c r="M1513" s="179"/>
      <c r="N1513" s="254"/>
      <c r="O1513" s="254"/>
      <c r="P1513" s="251">
        <f t="shared" si="109"/>
        <v>0</v>
      </c>
    </row>
    <row r="1514" spans="2:16" ht="15.9" hidden="1" x14ac:dyDescent="0.4">
      <c r="B1514" s="208"/>
      <c r="C1514" s="180"/>
      <c r="D1514" s="178"/>
      <c r="E1514" s="179"/>
      <c r="F1514" s="254"/>
      <c r="G1514" s="254"/>
      <c r="H1514" s="178"/>
      <c r="I1514" s="179"/>
      <c r="J1514" s="254"/>
      <c r="K1514" s="254"/>
      <c r="L1514" s="178"/>
      <c r="M1514" s="179"/>
      <c r="N1514" s="254"/>
      <c r="O1514" s="254"/>
      <c r="P1514" s="251">
        <f t="shared" si="109"/>
        <v>0</v>
      </c>
    </row>
    <row r="1515" spans="2:16" ht="15.9" hidden="1" x14ac:dyDescent="0.4">
      <c r="B1515" s="208"/>
      <c r="C1515" s="180"/>
      <c r="D1515" s="178"/>
      <c r="E1515" s="179"/>
      <c r="F1515" s="180"/>
      <c r="G1515" s="254"/>
      <c r="H1515" s="178"/>
      <c r="I1515" s="179"/>
      <c r="J1515" s="180"/>
      <c r="K1515" s="254"/>
      <c r="L1515" s="178"/>
      <c r="M1515" s="179"/>
      <c r="N1515" s="180"/>
      <c r="O1515" s="254"/>
      <c r="P1515" s="251">
        <f t="shared" si="109"/>
        <v>0</v>
      </c>
    </row>
    <row r="1516" spans="2:16" ht="15.9" hidden="1" x14ac:dyDescent="0.4">
      <c r="B1516" s="208"/>
      <c r="C1516" s="180"/>
      <c r="D1516" s="178"/>
      <c r="E1516" s="179"/>
      <c r="F1516" s="254"/>
      <c r="G1516" s="254"/>
      <c r="H1516" s="178"/>
      <c r="I1516" s="179"/>
      <c r="J1516" s="254"/>
      <c r="K1516" s="254"/>
      <c r="L1516" s="178"/>
      <c r="M1516" s="179"/>
      <c r="N1516" s="254"/>
      <c r="O1516" s="254"/>
      <c r="P1516" s="251">
        <f t="shared" si="109"/>
        <v>0</v>
      </c>
    </row>
    <row r="1517" spans="2:16" ht="15.9" hidden="1" x14ac:dyDescent="0.4">
      <c r="B1517" s="208">
        <v>525119</v>
      </c>
      <c r="C1517" s="180" t="s">
        <v>42</v>
      </c>
      <c r="D1517" s="178"/>
      <c r="E1517" s="179"/>
      <c r="F1517" s="180"/>
      <c r="G1517" s="254">
        <f>SUM(G1518:G1520)</f>
        <v>67294000</v>
      </c>
      <c r="H1517" s="178"/>
      <c r="I1517" s="179"/>
      <c r="J1517" s="180"/>
      <c r="K1517" s="254">
        <f>SUM(K1518:K1520)</f>
        <v>67294000</v>
      </c>
      <c r="L1517" s="178"/>
      <c r="M1517" s="179"/>
      <c r="N1517" s="180"/>
      <c r="O1517" s="254">
        <f>SUM(O1518:O1520)</f>
        <v>67294000</v>
      </c>
      <c r="P1517" s="251">
        <f t="shared" si="109"/>
        <v>0</v>
      </c>
    </row>
    <row r="1518" spans="2:16" ht="15.9" hidden="1" x14ac:dyDescent="0.4">
      <c r="B1518" s="208"/>
      <c r="C1518" s="180" t="s">
        <v>607</v>
      </c>
      <c r="D1518" s="178">
        <v>36</v>
      </c>
      <c r="E1518" s="179" t="s">
        <v>40</v>
      </c>
      <c r="F1518" s="254">
        <v>300000</v>
      </c>
      <c r="G1518" s="254">
        <f>ROUNDDOWN(D1518*F1518,-3)</f>
        <v>10800000</v>
      </c>
      <c r="H1518" s="178">
        <v>36</v>
      </c>
      <c r="I1518" s="179" t="s">
        <v>40</v>
      </c>
      <c r="J1518" s="254">
        <v>300000</v>
      </c>
      <c r="K1518" s="254">
        <f>ROUNDDOWN(H1518*J1518,-3)</f>
        <v>10800000</v>
      </c>
      <c r="L1518" s="178">
        <v>36</v>
      </c>
      <c r="M1518" s="179" t="s">
        <v>40</v>
      </c>
      <c r="N1518" s="254">
        <v>300000</v>
      </c>
      <c r="O1518" s="254">
        <f>ROUNDDOWN(L1518*N1518,-3)</f>
        <v>10800000</v>
      </c>
      <c r="P1518" s="251">
        <f t="shared" si="109"/>
        <v>0</v>
      </c>
    </row>
    <row r="1519" spans="2:16" ht="15.9" hidden="1" x14ac:dyDescent="0.4">
      <c r="B1519" s="208"/>
      <c r="C1519" s="180" t="s">
        <v>254</v>
      </c>
      <c r="D1519" s="178">
        <v>1</v>
      </c>
      <c r="E1519" s="179" t="s">
        <v>38</v>
      </c>
      <c r="F1519" s="254">
        <v>13294000</v>
      </c>
      <c r="G1519" s="254">
        <f>ROUNDDOWN(D1519*F1519,-3)</f>
        <v>13294000</v>
      </c>
      <c r="H1519" s="178">
        <v>1</v>
      </c>
      <c r="I1519" s="179" t="s">
        <v>38</v>
      </c>
      <c r="J1519" s="254">
        <v>13294000</v>
      </c>
      <c r="K1519" s="254">
        <f>ROUNDDOWN(H1519*J1519,-3)</f>
        <v>13294000</v>
      </c>
      <c r="L1519" s="178">
        <v>1</v>
      </c>
      <c r="M1519" s="179" t="s">
        <v>38</v>
      </c>
      <c r="N1519" s="254">
        <v>13294000</v>
      </c>
      <c r="O1519" s="254">
        <f>ROUNDDOWN(L1519*N1519,-3)</f>
        <v>13294000</v>
      </c>
      <c r="P1519" s="251">
        <f t="shared" si="109"/>
        <v>0</v>
      </c>
    </row>
    <row r="1520" spans="2:16" ht="15.9" hidden="1" x14ac:dyDescent="0.4">
      <c r="B1520" s="208" t="s">
        <v>27</v>
      </c>
      <c r="C1520" s="180" t="s">
        <v>621</v>
      </c>
      <c r="D1520" s="178">
        <v>216</v>
      </c>
      <c r="E1520" s="179" t="s">
        <v>231</v>
      </c>
      <c r="F1520" s="254">
        <v>200000</v>
      </c>
      <c r="G1520" s="254">
        <f>ROUNDDOWN(D1520*F1520,-3)</f>
        <v>43200000</v>
      </c>
      <c r="H1520" s="178">
        <v>216</v>
      </c>
      <c r="I1520" s="179" t="s">
        <v>231</v>
      </c>
      <c r="J1520" s="254">
        <v>200000</v>
      </c>
      <c r="K1520" s="254">
        <f>ROUNDDOWN(H1520*J1520,-3)</f>
        <v>43200000</v>
      </c>
      <c r="L1520" s="178">
        <v>216</v>
      </c>
      <c r="M1520" s="179" t="s">
        <v>231</v>
      </c>
      <c r="N1520" s="254">
        <v>200000</v>
      </c>
      <c r="O1520" s="254">
        <f>ROUNDDOWN(L1520*N1520,-3)</f>
        <v>43200000</v>
      </c>
      <c r="P1520" s="251">
        <f t="shared" si="109"/>
        <v>0</v>
      </c>
    </row>
    <row r="1521" spans="2:16" s="5" customFormat="1" ht="15.9" hidden="1" x14ac:dyDescent="0.4">
      <c r="B1521" s="268" t="s">
        <v>622</v>
      </c>
      <c r="C1521" s="180" t="s">
        <v>202</v>
      </c>
      <c r="D1521" s="254">
        <f>D1522+D1529</f>
        <v>2</v>
      </c>
      <c r="E1521" s="270" t="s">
        <v>422</v>
      </c>
      <c r="F1521" s="254">
        <v>0</v>
      </c>
      <c r="G1521" s="254">
        <f>G1522+G1529</f>
        <v>670800000</v>
      </c>
      <c r="H1521" s="254">
        <f>H1522+H1529</f>
        <v>2</v>
      </c>
      <c r="I1521" s="270" t="s">
        <v>422</v>
      </c>
      <c r="J1521" s="254">
        <v>0</v>
      </c>
      <c r="K1521" s="254">
        <f>K1522+K1529</f>
        <v>670800000</v>
      </c>
      <c r="L1521" s="254">
        <f>L1522+L1529</f>
        <v>2</v>
      </c>
      <c r="M1521" s="270" t="s">
        <v>422</v>
      </c>
      <c r="N1521" s="254">
        <v>0</v>
      </c>
      <c r="O1521" s="254">
        <f>O1522+O1529</f>
        <v>670800000</v>
      </c>
      <c r="P1521" s="251">
        <f t="shared" si="109"/>
        <v>0</v>
      </c>
    </row>
    <row r="1522" spans="2:16" ht="15.9" hidden="1" x14ac:dyDescent="0.4">
      <c r="B1522" s="208" t="s">
        <v>34</v>
      </c>
      <c r="C1522" s="180" t="s">
        <v>623</v>
      </c>
      <c r="D1522" s="269">
        <v>1</v>
      </c>
      <c r="E1522" s="270" t="s">
        <v>27</v>
      </c>
      <c r="F1522" s="254">
        <v>0</v>
      </c>
      <c r="G1522" s="254">
        <f>G1523+G1526</f>
        <v>242000000</v>
      </c>
      <c r="H1522" s="269">
        <v>1</v>
      </c>
      <c r="I1522" s="270" t="s">
        <v>27</v>
      </c>
      <c r="J1522" s="254">
        <v>0</v>
      </c>
      <c r="K1522" s="254">
        <f>K1523+K1526</f>
        <v>242000000</v>
      </c>
      <c r="L1522" s="269">
        <v>1</v>
      </c>
      <c r="M1522" s="270" t="s">
        <v>27</v>
      </c>
      <c r="N1522" s="254">
        <v>0</v>
      </c>
      <c r="O1522" s="254">
        <f>O1523+O1526</f>
        <v>242000000</v>
      </c>
      <c r="P1522" s="251">
        <f t="shared" si="109"/>
        <v>0</v>
      </c>
    </row>
    <row r="1523" spans="2:16" ht="15.9" hidden="1" x14ac:dyDescent="0.4">
      <c r="B1523" s="208">
        <v>525112</v>
      </c>
      <c r="C1523" s="180" t="s">
        <v>97</v>
      </c>
      <c r="D1523" s="178"/>
      <c r="E1523" s="179" t="s">
        <v>27</v>
      </c>
      <c r="F1523" s="180"/>
      <c r="G1523" s="254">
        <f>SUM(G1524:G1525)</f>
        <v>50000000</v>
      </c>
      <c r="H1523" s="178"/>
      <c r="I1523" s="179" t="s">
        <v>27</v>
      </c>
      <c r="J1523" s="180"/>
      <c r="K1523" s="254">
        <f>SUM(K1524:K1525)</f>
        <v>50000000</v>
      </c>
      <c r="L1523" s="178"/>
      <c r="M1523" s="179" t="s">
        <v>27</v>
      </c>
      <c r="N1523" s="180"/>
      <c r="O1523" s="254">
        <f>SUM(O1524:O1525)</f>
        <v>50000000</v>
      </c>
      <c r="P1523" s="251">
        <f t="shared" si="109"/>
        <v>0</v>
      </c>
    </row>
    <row r="1524" spans="2:16" ht="15.9" hidden="1" x14ac:dyDescent="0.4">
      <c r="B1524" s="208" t="s">
        <v>27</v>
      </c>
      <c r="C1524" s="180" t="s">
        <v>624</v>
      </c>
      <c r="D1524" s="178">
        <v>1</v>
      </c>
      <c r="E1524" s="179" t="s">
        <v>51</v>
      </c>
      <c r="F1524" s="254">
        <v>25000000</v>
      </c>
      <c r="G1524" s="254">
        <f>ROUNDDOWN(D1524*F1524,-3)</f>
        <v>25000000</v>
      </c>
      <c r="H1524" s="178">
        <v>1</v>
      </c>
      <c r="I1524" s="179" t="s">
        <v>51</v>
      </c>
      <c r="J1524" s="254">
        <v>25000000</v>
      </c>
      <c r="K1524" s="254">
        <f>ROUNDDOWN(H1524*J1524,-3)</f>
        <v>25000000</v>
      </c>
      <c r="L1524" s="178">
        <v>1</v>
      </c>
      <c r="M1524" s="179" t="s">
        <v>51</v>
      </c>
      <c r="N1524" s="254">
        <v>25000000</v>
      </c>
      <c r="O1524" s="254">
        <f>ROUNDDOWN(L1524*N1524,-3)</f>
        <v>25000000</v>
      </c>
      <c r="P1524" s="251">
        <f t="shared" si="109"/>
        <v>0</v>
      </c>
    </row>
    <row r="1525" spans="2:16" ht="15.9" hidden="1" x14ac:dyDescent="0.4">
      <c r="B1525" s="208"/>
      <c r="C1525" s="180" t="s">
        <v>625</v>
      </c>
      <c r="D1525" s="178">
        <v>1</v>
      </c>
      <c r="E1525" s="179" t="s">
        <v>51</v>
      </c>
      <c r="F1525" s="254">
        <v>25000000</v>
      </c>
      <c r="G1525" s="254">
        <f>ROUNDDOWN(D1525*F1525,-3)</f>
        <v>25000000</v>
      </c>
      <c r="H1525" s="178">
        <v>1</v>
      </c>
      <c r="I1525" s="179" t="s">
        <v>51</v>
      </c>
      <c r="J1525" s="254">
        <v>25000000</v>
      </c>
      <c r="K1525" s="254">
        <f>ROUNDDOWN(H1525*J1525,-3)</f>
        <v>25000000</v>
      </c>
      <c r="L1525" s="178">
        <v>1</v>
      </c>
      <c r="M1525" s="179" t="s">
        <v>51</v>
      </c>
      <c r="N1525" s="254">
        <v>25000000</v>
      </c>
      <c r="O1525" s="254">
        <f>ROUNDDOWN(L1525*N1525,-3)</f>
        <v>25000000</v>
      </c>
      <c r="P1525" s="251">
        <f t="shared" si="109"/>
        <v>0</v>
      </c>
    </row>
    <row r="1526" spans="2:16" ht="15.9" hidden="1" x14ac:dyDescent="0.4">
      <c r="B1526" s="208">
        <v>525111</v>
      </c>
      <c r="C1526" s="180" t="s">
        <v>174</v>
      </c>
      <c r="D1526" s="178">
        <v>0</v>
      </c>
      <c r="E1526" s="179" t="s">
        <v>27</v>
      </c>
      <c r="F1526" s="180">
        <v>0</v>
      </c>
      <c r="G1526" s="254">
        <f>SUM(G1527:G1528)</f>
        <v>192000000</v>
      </c>
      <c r="H1526" s="178">
        <v>0</v>
      </c>
      <c r="I1526" s="179" t="s">
        <v>27</v>
      </c>
      <c r="J1526" s="180">
        <v>0</v>
      </c>
      <c r="K1526" s="254">
        <f>SUM(K1527:K1528)</f>
        <v>192000000</v>
      </c>
      <c r="L1526" s="178">
        <v>0</v>
      </c>
      <c r="M1526" s="179" t="s">
        <v>27</v>
      </c>
      <c r="N1526" s="180">
        <v>0</v>
      </c>
      <c r="O1526" s="254">
        <f>SUM(O1527:O1528)</f>
        <v>192000000</v>
      </c>
      <c r="P1526" s="251">
        <f t="shared" si="109"/>
        <v>0</v>
      </c>
    </row>
    <row r="1527" spans="2:16" ht="15.9" hidden="1" x14ac:dyDescent="0.4">
      <c r="B1527" s="208" t="s">
        <v>27</v>
      </c>
      <c r="C1527" s="180" t="s">
        <v>626</v>
      </c>
      <c r="D1527" s="178">
        <v>480</v>
      </c>
      <c r="E1527" s="179" t="s">
        <v>47</v>
      </c>
      <c r="F1527" s="254">
        <v>150000</v>
      </c>
      <c r="G1527" s="254">
        <f>ROUNDDOWN(D1527*F1527,-3)</f>
        <v>72000000</v>
      </c>
      <c r="H1527" s="178">
        <v>480</v>
      </c>
      <c r="I1527" s="179" t="s">
        <v>47</v>
      </c>
      <c r="J1527" s="254">
        <v>150000</v>
      </c>
      <c r="K1527" s="254">
        <f>ROUNDDOWN(H1527*J1527,-3)</f>
        <v>72000000</v>
      </c>
      <c r="L1527" s="178">
        <v>480</v>
      </c>
      <c r="M1527" s="179" t="s">
        <v>47</v>
      </c>
      <c r="N1527" s="254">
        <v>150000</v>
      </c>
      <c r="O1527" s="254">
        <f>ROUNDDOWN(L1527*N1527,-3)</f>
        <v>72000000</v>
      </c>
      <c r="P1527" s="251">
        <f t="shared" si="109"/>
        <v>0</v>
      </c>
    </row>
    <row r="1528" spans="2:16" ht="15.9" hidden="1" x14ac:dyDescent="0.4">
      <c r="B1528" s="208"/>
      <c r="C1528" s="180" t="s">
        <v>627</v>
      </c>
      <c r="D1528" s="178">
        <v>800</v>
      </c>
      <c r="E1528" s="179" t="s">
        <v>47</v>
      </c>
      <c r="F1528" s="254">
        <v>150000</v>
      </c>
      <c r="G1528" s="254">
        <f>ROUNDDOWN(D1528*F1528,-3)</f>
        <v>120000000</v>
      </c>
      <c r="H1528" s="178">
        <v>800</v>
      </c>
      <c r="I1528" s="179" t="s">
        <v>47</v>
      </c>
      <c r="J1528" s="254">
        <v>150000</v>
      </c>
      <c r="K1528" s="254">
        <f>ROUNDDOWN(H1528*J1528,-3)</f>
        <v>120000000</v>
      </c>
      <c r="L1528" s="178">
        <v>800</v>
      </c>
      <c r="M1528" s="179" t="s">
        <v>47</v>
      </c>
      <c r="N1528" s="254">
        <v>150000</v>
      </c>
      <c r="O1528" s="254">
        <f>ROUNDDOWN(L1528*N1528,-3)</f>
        <v>120000000</v>
      </c>
      <c r="P1528" s="251">
        <f t="shared" si="109"/>
        <v>0</v>
      </c>
    </row>
    <row r="1529" spans="2:16" ht="15.9" hidden="1" x14ac:dyDescent="0.4">
      <c r="B1529" s="208" t="s">
        <v>52</v>
      </c>
      <c r="C1529" s="180" t="s">
        <v>628</v>
      </c>
      <c r="D1529" s="269">
        <v>1</v>
      </c>
      <c r="E1529" s="270" t="s">
        <v>27</v>
      </c>
      <c r="F1529" s="254">
        <v>0</v>
      </c>
      <c r="G1529" s="254">
        <f>G1530+G1532</f>
        <v>428800000</v>
      </c>
      <c r="H1529" s="269">
        <v>1</v>
      </c>
      <c r="I1529" s="270" t="s">
        <v>27</v>
      </c>
      <c r="J1529" s="254">
        <v>0</v>
      </c>
      <c r="K1529" s="254">
        <f>K1530+K1532</f>
        <v>428800000</v>
      </c>
      <c r="L1529" s="269">
        <v>1</v>
      </c>
      <c r="M1529" s="270" t="s">
        <v>27</v>
      </c>
      <c r="N1529" s="254">
        <v>0</v>
      </c>
      <c r="O1529" s="254">
        <f>O1530+O1532</f>
        <v>428800000</v>
      </c>
      <c r="P1529" s="251">
        <f t="shared" si="109"/>
        <v>0</v>
      </c>
    </row>
    <row r="1530" spans="2:16" ht="15.9" hidden="1" x14ac:dyDescent="0.4">
      <c r="B1530" s="208">
        <v>525111</v>
      </c>
      <c r="C1530" s="180" t="s">
        <v>174</v>
      </c>
      <c r="D1530" s="178"/>
      <c r="E1530" s="179" t="s">
        <v>27</v>
      </c>
      <c r="F1530" s="180">
        <v>0</v>
      </c>
      <c r="G1530" s="254">
        <f>G1531</f>
        <v>228800000</v>
      </c>
      <c r="H1530" s="178"/>
      <c r="I1530" s="179" t="s">
        <v>27</v>
      </c>
      <c r="J1530" s="180">
        <v>0</v>
      </c>
      <c r="K1530" s="254">
        <f>K1531</f>
        <v>228800000</v>
      </c>
      <c r="L1530" s="178"/>
      <c r="M1530" s="179" t="s">
        <v>27</v>
      </c>
      <c r="N1530" s="180">
        <v>0</v>
      </c>
      <c r="O1530" s="254">
        <f>O1531</f>
        <v>228800000</v>
      </c>
      <c r="P1530" s="251">
        <f t="shared" si="109"/>
        <v>0</v>
      </c>
    </row>
    <row r="1531" spans="2:16" ht="15.9" hidden="1" x14ac:dyDescent="0.4">
      <c r="B1531" s="208" t="s">
        <v>27</v>
      </c>
      <c r="C1531" s="180" t="s">
        <v>629</v>
      </c>
      <c r="D1531" s="178">
        <f>2*2*10*52</f>
        <v>2080</v>
      </c>
      <c r="E1531" s="179" t="s">
        <v>47</v>
      </c>
      <c r="F1531" s="254">
        <v>110000</v>
      </c>
      <c r="G1531" s="254">
        <f>ROUNDDOWN(D1531*F1531,-3)</f>
        <v>228800000</v>
      </c>
      <c r="H1531" s="178">
        <f>2*2*10*52</f>
        <v>2080</v>
      </c>
      <c r="I1531" s="179" t="s">
        <v>47</v>
      </c>
      <c r="J1531" s="254">
        <v>110000</v>
      </c>
      <c r="K1531" s="254">
        <f>ROUNDDOWN(H1531*J1531,-3)</f>
        <v>228800000</v>
      </c>
      <c r="L1531" s="178">
        <f>2*2*10*52</f>
        <v>2080</v>
      </c>
      <c r="M1531" s="179" t="s">
        <v>47</v>
      </c>
      <c r="N1531" s="254">
        <v>110000</v>
      </c>
      <c r="O1531" s="254">
        <f>ROUNDDOWN(L1531*N1531,-3)</f>
        <v>228800000</v>
      </c>
      <c r="P1531" s="251">
        <f t="shared" si="109"/>
        <v>0</v>
      </c>
    </row>
    <row r="1532" spans="2:16" ht="15.9" hidden="1" x14ac:dyDescent="0.4">
      <c r="B1532" s="208">
        <v>525112</v>
      </c>
      <c r="C1532" s="180" t="s">
        <v>97</v>
      </c>
      <c r="D1532" s="178">
        <v>0</v>
      </c>
      <c r="E1532" s="179" t="s">
        <v>27</v>
      </c>
      <c r="F1532" s="180">
        <v>0</v>
      </c>
      <c r="G1532" s="254">
        <f>SUM(G1533:G1533)</f>
        <v>200000000</v>
      </c>
      <c r="H1532" s="178">
        <v>0</v>
      </c>
      <c r="I1532" s="179" t="s">
        <v>27</v>
      </c>
      <c r="J1532" s="180">
        <v>0</v>
      </c>
      <c r="K1532" s="254">
        <f>SUM(K1533:K1533)</f>
        <v>200000000</v>
      </c>
      <c r="L1532" s="178">
        <v>0</v>
      </c>
      <c r="M1532" s="179" t="s">
        <v>27</v>
      </c>
      <c r="N1532" s="180">
        <v>0</v>
      </c>
      <c r="O1532" s="254">
        <f>SUM(O1533:O1533)</f>
        <v>200000000</v>
      </c>
      <c r="P1532" s="251">
        <f t="shared" si="109"/>
        <v>0</v>
      </c>
    </row>
    <row r="1533" spans="2:16" ht="15.9" hidden="1" x14ac:dyDescent="0.4">
      <c r="B1533" s="208" t="s">
        <v>27</v>
      </c>
      <c r="C1533" s="180" t="s">
        <v>630</v>
      </c>
      <c r="D1533" s="178">
        <v>1</v>
      </c>
      <c r="E1533" s="179" t="s">
        <v>38</v>
      </c>
      <c r="F1533" s="254">
        <v>200000000</v>
      </c>
      <c r="G1533" s="254">
        <f>ROUNDDOWN(D1533*F1533,-3)</f>
        <v>200000000</v>
      </c>
      <c r="H1533" s="178">
        <v>1</v>
      </c>
      <c r="I1533" s="179" t="s">
        <v>38</v>
      </c>
      <c r="J1533" s="254">
        <v>200000000</v>
      </c>
      <c r="K1533" s="254">
        <f>ROUNDDOWN(H1533*J1533,-3)</f>
        <v>200000000</v>
      </c>
      <c r="L1533" s="178">
        <v>1</v>
      </c>
      <c r="M1533" s="179" t="s">
        <v>38</v>
      </c>
      <c r="N1533" s="254">
        <v>200000000</v>
      </c>
      <c r="O1533" s="254">
        <f>ROUNDDOWN(L1533*N1533,-3)</f>
        <v>200000000</v>
      </c>
      <c r="P1533" s="251">
        <f t="shared" si="109"/>
        <v>0</v>
      </c>
    </row>
    <row r="1534" spans="2:16" ht="15.9" x14ac:dyDescent="0.4">
      <c r="B1534" s="282" t="s">
        <v>631</v>
      </c>
      <c r="C1534" s="180" t="s">
        <v>632</v>
      </c>
      <c r="D1534" s="254">
        <v>1125</v>
      </c>
      <c r="E1534" s="270" t="s">
        <v>30</v>
      </c>
      <c r="F1534" s="254">
        <v>0</v>
      </c>
      <c r="G1534" s="254">
        <f>G1535+G1591+G1647+G1688+G1779+G1871+G1969</f>
        <v>9555823000</v>
      </c>
      <c r="H1534" s="254">
        <v>1125</v>
      </c>
      <c r="I1534" s="270" t="s">
        <v>30</v>
      </c>
      <c r="J1534" s="254">
        <v>0</v>
      </c>
      <c r="K1534" s="254">
        <f>K1535+K1591+K1647+K1688+K1779+K1871+K1969</f>
        <v>9555823000</v>
      </c>
      <c r="L1534" s="254">
        <v>1125</v>
      </c>
      <c r="M1534" s="270" t="s">
        <v>30</v>
      </c>
      <c r="N1534" s="254">
        <v>0</v>
      </c>
      <c r="O1534" s="254">
        <f>O1535+O1591+O1647+O1688+O1779+O1871+O1969+O2080</f>
        <v>9555823000</v>
      </c>
      <c r="P1534" s="251">
        <f t="shared" si="109"/>
        <v>0</v>
      </c>
    </row>
    <row r="1535" spans="2:16" ht="15.9" x14ac:dyDescent="0.4">
      <c r="B1535" s="268" t="s">
        <v>281</v>
      </c>
      <c r="C1535" s="180" t="s">
        <v>602</v>
      </c>
      <c r="D1535" s="254">
        <f>D1536+D1563+D1547+D1580</f>
        <v>184</v>
      </c>
      <c r="E1535" s="270" t="s">
        <v>30</v>
      </c>
      <c r="F1535" s="254">
        <v>0</v>
      </c>
      <c r="G1535" s="254">
        <f>G1536+G1563+G1547+G1580</f>
        <v>1392780000</v>
      </c>
      <c r="H1535" s="254">
        <f>H1536+H1563+H1547+H1580</f>
        <v>184</v>
      </c>
      <c r="I1535" s="270" t="s">
        <v>30</v>
      </c>
      <c r="J1535" s="254">
        <v>0</v>
      </c>
      <c r="K1535" s="254">
        <f>K1536+K1563+K1547+K1580</f>
        <v>1392780000</v>
      </c>
      <c r="L1535" s="254">
        <f>L1536+L1563+L1547+L1580</f>
        <v>184</v>
      </c>
      <c r="M1535" s="270" t="s">
        <v>30</v>
      </c>
      <c r="N1535" s="254">
        <v>0</v>
      </c>
      <c r="O1535" s="254">
        <f>O1536+O1563+O1547+O1580</f>
        <v>1268307000</v>
      </c>
      <c r="P1535" s="251">
        <f t="shared" si="109"/>
        <v>124473000</v>
      </c>
    </row>
    <row r="1536" spans="2:16" ht="15.9" x14ac:dyDescent="0.4">
      <c r="B1536" s="208" t="s">
        <v>34</v>
      </c>
      <c r="C1536" s="180" t="s">
        <v>633</v>
      </c>
      <c r="D1536" s="269">
        <v>64</v>
      </c>
      <c r="E1536" s="270" t="s">
        <v>30</v>
      </c>
      <c r="F1536" s="254">
        <v>0</v>
      </c>
      <c r="G1536" s="254">
        <f>G1537+G1541</f>
        <v>317241000</v>
      </c>
      <c r="H1536" s="269">
        <v>64</v>
      </c>
      <c r="I1536" s="270" t="s">
        <v>30</v>
      </c>
      <c r="J1536" s="254">
        <v>0</v>
      </c>
      <c r="K1536" s="254">
        <f>K1537+K1541</f>
        <v>317241000</v>
      </c>
      <c r="L1536" s="269">
        <v>64</v>
      </c>
      <c r="M1536" s="270" t="s">
        <v>30</v>
      </c>
      <c r="N1536" s="254">
        <v>0</v>
      </c>
      <c r="O1536" s="254">
        <f>O1537+O1541</f>
        <v>295210000</v>
      </c>
      <c r="P1536" s="251">
        <f t="shared" si="109"/>
        <v>22031000</v>
      </c>
    </row>
    <row r="1537" spans="2:16" ht="15.9" hidden="1" x14ac:dyDescent="0.4">
      <c r="B1537" s="208">
        <v>525111</v>
      </c>
      <c r="C1537" s="180" t="s">
        <v>174</v>
      </c>
      <c r="D1537" s="178"/>
      <c r="E1537" s="179"/>
      <c r="F1537" s="180">
        <v>0</v>
      </c>
      <c r="G1537" s="254">
        <f>SUM(G1538:G1540)</f>
        <v>171875000</v>
      </c>
      <c r="H1537" s="178"/>
      <c r="I1537" s="179"/>
      <c r="J1537" s="180">
        <v>0</v>
      </c>
      <c r="K1537" s="254">
        <f>SUM(K1538:K1540)</f>
        <v>171875000</v>
      </c>
      <c r="L1537" s="178"/>
      <c r="M1537" s="179"/>
      <c r="N1537" s="180">
        <v>0</v>
      </c>
      <c r="O1537" s="254">
        <f>SUM(O1538:O1540)</f>
        <v>171875000</v>
      </c>
      <c r="P1537" s="251">
        <f t="shared" si="109"/>
        <v>0</v>
      </c>
    </row>
    <row r="1538" spans="2:16" ht="15.9" hidden="1" x14ac:dyDescent="0.4">
      <c r="B1538" s="208" t="s">
        <v>27</v>
      </c>
      <c r="C1538" s="180" t="s">
        <v>604</v>
      </c>
      <c r="D1538" s="178">
        <v>417</v>
      </c>
      <c r="E1538" s="179" t="s">
        <v>47</v>
      </c>
      <c r="F1538" s="254">
        <v>150000</v>
      </c>
      <c r="G1538" s="254">
        <f>ROUNDDOWN(D1538*F1538,-3)</f>
        <v>62550000</v>
      </c>
      <c r="H1538" s="178">
        <v>417</v>
      </c>
      <c r="I1538" s="179" t="s">
        <v>47</v>
      </c>
      <c r="J1538" s="254">
        <v>150000</v>
      </c>
      <c r="K1538" s="254">
        <f>ROUNDDOWN(H1538*J1538,-3)</f>
        <v>62550000</v>
      </c>
      <c r="L1538" s="178">
        <v>417</v>
      </c>
      <c r="M1538" s="179" t="s">
        <v>47</v>
      </c>
      <c r="N1538" s="254">
        <v>150000</v>
      </c>
      <c r="O1538" s="254">
        <f>ROUNDDOWN(L1538*N1538,-3)</f>
        <v>62550000</v>
      </c>
      <c r="P1538" s="251">
        <f t="shared" si="109"/>
        <v>0</v>
      </c>
    </row>
    <row r="1539" spans="2:16" ht="15.9" hidden="1" x14ac:dyDescent="0.4">
      <c r="B1539" s="208" t="s">
        <v>27</v>
      </c>
      <c r="C1539" s="180" t="s">
        <v>605</v>
      </c>
      <c r="D1539" s="178">
        <v>1</v>
      </c>
      <c r="E1539" s="179" t="s">
        <v>38</v>
      </c>
      <c r="F1539" s="254">
        <v>9140000</v>
      </c>
      <c r="G1539" s="254">
        <f>ROUNDDOWN(D1539*F1539,-3)</f>
        <v>9140000</v>
      </c>
      <c r="H1539" s="178">
        <v>1</v>
      </c>
      <c r="I1539" s="179" t="s">
        <v>38</v>
      </c>
      <c r="J1539" s="254">
        <v>9140000</v>
      </c>
      <c r="K1539" s="254">
        <f>ROUNDDOWN(H1539*J1539,-3)</f>
        <v>9140000</v>
      </c>
      <c r="L1539" s="178">
        <v>1</v>
      </c>
      <c r="M1539" s="179" t="s">
        <v>38</v>
      </c>
      <c r="N1539" s="254">
        <v>9140000</v>
      </c>
      <c r="O1539" s="254">
        <f>ROUNDDOWN(L1539*N1539,-3)</f>
        <v>9140000</v>
      </c>
      <c r="P1539" s="251">
        <f t="shared" si="109"/>
        <v>0</v>
      </c>
    </row>
    <row r="1540" spans="2:16" ht="15.9" hidden="1" x14ac:dyDescent="0.4">
      <c r="B1540" s="208" t="s">
        <v>27</v>
      </c>
      <c r="C1540" s="180" t="s">
        <v>50</v>
      </c>
      <c r="D1540" s="178">
        <v>1</v>
      </c>
      <c r="E1540" s="179" t="s">
        <v>38</v>
      </c>
      <c r="F1540" s="254">
        <v>100185000</v>
      </c>
      <c r="G1540" s="254">
        <f>ROUNDDOWN(D1540*F1540,-3)</f>
        <v>100185000</v>
      </c>
      <c r="H1540" s="178">
        <v>1</v>
      </c>
      <c r="I1540" s="179" t="s">
        <v>38</v>
      </c>
      <c r="J1540" s="254">
        <v>100185000</v>
      </c>
      <c r="K1540" s="254">
        <f>ROUNDDOWN(H1540*J1540,-3)</f>
        <v>100185000</v>
      </c>
      <c r="L1540" s="178">
        <v>1</v>
      </c>
      <c r="M1540" s="179" t="s">
        <v>38</v>
      </c>
      <c r="N1540" s="254">
        <v>100185000</v>
      </c>
      <c r="O1540" s="254">
        <f>ROUNDDOWN(L1540*N1540,-3)</f>
        <v>100185000</v>
      </c>
      <c r="P1540" s="251">
        <f t="shared" si="109"/>
        <v>0</v>
      </c>
    </row>
    <row r="1541" spans="2:16" ht="15.9" x14ac:dyDescent="0.4">
      <c r="B1541" s="208">
        <v>525119</v>
      </c>
      <c r="C1541" s="180" t="s">
        <v>42</v>
      </c>
      <c r="D1541" s="178"/>
      <c r="E1541" s="179"/>
      <c r="F1541" s="180">
        <v>0</v>
      </c>
      <c r="G1541" s="254">
        <f>SUM(G1542:G1546)</f>
        <v>145366000</v>
      </c>
      <c r="H1541" s="178"/>
      <c r="I1541" s="179"/>
      <c r="J1541" s="180">
        <v>0</v>
      </c>
      <c r="K1541" s="254">
        <f>SUM(K1542:K1546)</f>
        <v>145366000</v>
      </c>
      <c r="L1541" s="178"/>
      <c r="M1541" s="179"/>
      <c r="N1541" s="180">
        <v>0</v>
      </c>
      <c r="O1541" s="254">
        <f>SUM(O1542:O1546)</f>
        <v>123335000</v>
      </c>
      <c r="P1541" s="251">
        <f t="shared" si="109"/>
        <v>22031000</v>
      </c>
    </row>
    <row r="1542" spans="2:16" ht="15.9" hidden="1" x14ac:dyDescent="0.4">
      <c r="B1542" s="208" t="s">
        <v>27</v>
      </c>
      <c r="C1542" s="180" t="s">
        <v>634</v>
      </c>
      <c r="D1542" s="178">
        <v>1</v>
      </c>
      <c r="E1542" s="179" t="s">
        <v>38</v>
      </c>
      <c r="F1542" s="254">
        <v>61535000</v>
      </c>
      <c r="G1542" s="254">
        <f>ROUNDDOWN(D1542*F1542,-3)</f>
        <v>61535000</v>
      </c>
      <c r="H1542" s="178">
        <v>1</v>
      </c>
      <c r="I1542" s="179" t="s">
        <v>38</v>
      </c>
      <c r="J1542" s="254">
        <v>61535000</v>
      </c>
      <c r="K1542" s="254">
        <f>ROUNDDOWN(H1542*J1542,-3)</f>
        <v>61535000</v>
      </c>
      <c r="L1542" s="178">
        <v>1</v>
      </c>
      <c r="M1542" s="179" t="s">
        <v>38</v>
      </c>
      <c r="N1542" s="254">
        <v>61535000</v>
      </c>
      <c r="O1542" s="254">
        <f>ROUNDDOWN(L1542*N1542,-3)</f>
        <v>61535000</v>
      </c>
      <c r="P1542" s="251">
        <f t="shared" si="109"/>
        <v>0</v>
      </c>
    </row>
    <row r="1543" spans="2:16" ht="15.9" hidden="1" x14ac:dyDescent="0.4">
      <c r="B1543" s="208" t="s">
        <v>27</v>
      </c>
      <c r="C1543" s="180" t="s">
        <v>44</v>
      </c>
      <c r="D1543" s="178">
        <v>64</v>
      </c>
      <c r="E1543" s="179" t="s">
        <v>40</v>
      </c>
      <c r="F1543" s="254">
        <v>450000</v>
      </c>
      <c r="G1543" s="254">
        <f>ROUNDDOWN(D1543*F1543,-3)</f>
        <v>28800000</v>
      </c>
      <c r="H1543" s="178">
        <v>64</v>
      </c>
      <c r="I1543" s="179" t="s">
        <v>40</v>
      </c>
      <c r="J1543" s="254">
        <v>450000</v>
      </c>
      <c r="K1543" s="254">
        <f>ROUNDDOWN(H1543*J1543,-3)</f>
        <v>28800000</v>
      </c>
      <c r="L1543" s="178">
        <v>64</v>
      </c>
      <c r="M1543" s="179" t="s">
        <v>40</v>
      </c>
      <c r="N1543" s="254">
        <v>450000</v>
      </c>
      <c r="O1543" s="254">
        <f>ROUNDDOWN(L1543*N1543,-3)</f>
        <v>28800000</v>
      </c>
      <c r="P1543" s="251">
        <f t="shared" si="109"/>
        <v>0</v>
      </c>
    </row>
    <row r="1544" spans="2:16" ht="15.9" hidden="1" x14ac:dyDescent="0.4">
      <c r="B1544" s="208" t="s">
        <v>27</v>
      </c>
      <c r="C1544" s="180" t="s">
        <v>41</v>
      </c>
      <c r="D1544" s="178">
        <v>64</v>
      </c>
      <c r="E1544" s="179" t="s">
        <v>40</v>
      </c>
      <c r="F1544" s="254">
        <v>300000</v>
      </c>
      <c r="G1544" s="254">
        <f>ROUNDDOWN(D1544*F1544,-3)</f>
        <v>19200000</v>
      </c>
      <c r="H1544" s="178">
        <v>64</v>
      </c>
      <c r="I1544" s="179" t="s">
        <v>40</v>
      </c>
      <c r="J1544" s="254">
        <v>300000</v>
      </c>
      <c r="K1544" s="254">
        <f>ROUNDDOWN(H1544*J1544,-3)</f>
        <v>19200000</v>
      </c>
      <c r="L1544" s="178">
        <v>64</v>
      </c>
      <c r="M1544" s="179" t="s">
        <v>40</v>
      </c>
      <c r="N1544" s="254">
        <v>300000</v>
      </c>
      <c r="O1544" s="254">
        <f>ROUNDDOWN(L1544*N1544,-3)</f>
        <v>19200000</v>
      </c>
      <c r="P1544" s="251">
        <f t="shared" si="109"/>
        <v>0</v>
      </c>
    </row>
    <row r="1545" spans="2:16" ht="15.9" hidden="1" x14ac:dyDescent="0.4">
      <c r="B1545" s="208"/>
      <c r="C1545" s="180" t="s">
        <v>635</v>
      </c>
      <c r="D1545" s="178">
        <v>1</v>
      </c>
      <c r="E1545" s="179" t="s">
        <v>38</v>
      </c>
      <c r="F1545" s="254">
        <v>13800000</v>
      </c>
      <c r="G1545" s="254">
        <f>ROUNDDOWN(D1545*F1545,-3)</f>
        <v>13800000</v>
      </c>
      <c r="H1545" s="178">
        <v>1</v>
      </c>
      <c r="I1545" s="179" t="s">
        <v>38</v>
      </c>
      <c r="J1545" s="254">
        <v>13800000</v>
      </c>
      <c r="K1545" s="254">
        <f>ROUNDDOWN(H1545*J1545,-3)</f>
        <v>13800000</v>
      </c>
      <c r="L1545" s="178">
        <v>1</v>
      </c>
      <c r="M1545" s="179" t="s">
        <v>38</v>
      </c>
      <c r="N1545" s="254">
        <v>13800000</v>
      </c>
      <c r="O1545" s="254">
        <f>ROUNDDOWN(L1545*N1545,-3)</f>
        <v>13800000</v>
      </c>
      <c r="P1545" s="251">
        <f t="shared" si="109"/>
        <v>0</v>
      </c>
    </row>
    <row r="1546" spans="2:16" ht="15.9" x14ac:dyDescent="0.4">
      <c r="B1546" s="208" t="s">
        <v>27</v>
      </c>
      <c r="C1546" s="180" t="s">
        <v>636</v>
      </c>
      <c r="D1546" s="178">
        <v>1</v>
      </c>
      <c r="E1546" s="179" t="s">
        <v>38</v>
      </c>
      <c r="F1546" s="254">
        <v>22031000</v>
      </c>
      <c r="G1546" s="254">
        <f>ROUNDDOWN(D1546*F1546,-3)</f>
        <v>22031000</v>
      </c>
      <c r="H1546" s="178">
        <v>1</v>
      </c>
      <c r="I1546" s="179" t="s">
        <v>38</v>
      </c>
      <c r="J1546" s="254">
        <v>22031000</v>
      </c>
      <c r="K1546" s="254">
        <f>ROUNDDOWN(H1546*J1546,-3)</f>
        <v>22031000</v>
      </c>
      <c r="L1546" s="178">
        <v>0</v>
      </c>
      <c r="M1546" s="179" t="s">
        <v>38</v>
      </c>
      <c r="N1546" s="254">
        <v>22031000</v>
      </c>
      <c r="O1546" s="254">
        <f>ROUNDDOWN(L1546*N1546,-3)</f>
        <v>0</v>
      </c>
      <c r="P1546" s="251">
        <f t="shared" si="109"/>
        <v>22031000</v>
      </c>
    </row>
    <row r="1547" spans="2:16" ht="15.9" x14ac:dyDescent="0.4">
      <c r="B1547" s="208" t="s">
        <v>52</v>
      </c>
      <c r="C1547" s="180" t="s">
        <v>637</v>
      </c>
      <c r="D1547" s="269">
        <v>48</v>
      </c>
      <c r="E1547" s="270" t="s">
        <v>30</v>
      </c>
      <c r="F1547" s="254">
        <v>0</v>
      </c>
      <c r="G1547" s="254">
        <f>G1548+G1556</f>
        <v>370625000</v>
      </c>
      <c r="H1547" s="269">
        <v>48</v>
      </c>
      <c r="I1547" s="270" t="s">
        <v>30</v>
      </c>
      <c r="J1547" s="254">
        <v>0</v>
      </c>
      <c r="K1547" s="254">
        <f>K1548+K1556</f>
        <v>370625000</v>
      </c>
      <c r="L1547" s="269">
        <v>48</v>
      </c>
      <c r="M1547" s="270" t="s">
        <v>30</v>
      </c>
      <c r="N1547" s="254">
        <v>0</v>
      </c>
      <c r="O1547" s="254">
        <f>O1548+O1556</f>
        <v>323263000</v>
      </c>
      <c r="P1547" s="251">
        <f t="shared" si="109"/>
        <v>47362000</v>
      </c>
    </row>
    <row r="1548" spans="2:16" ht="15.9" x14ac:dyDescent="0.4">
      <c r="B1548" s="208">
        <v>525111</v>
      </c>
      <c r="C1548" s="180" t="s">
        <v>174</v>
      </c>
      <c r="D1548" s="178"/>
      <c r="E1548" s="179"/>
      <c r="F1548" s="180">
        <v>0</v>
      </c>
      <c r="G1548" s="254">
        <f>SUM(G1549:G1555)</f>
        <v>258430000</v>
      </c>
      <c r="H1548" s="178"/>
      <c r="I1548" s="179"/>
      <c r="J1548" s="180">
        <v>0</v>
      </c>
      <c r="K1548" s="254">
        <f>SUM(K1549:K1555)</f>
        <v>258430000</v>
      </c>
      <c r="L1548" s="178"/>
      <c r="M1548" s="179"/>
      <c r="N1548" s="180">
        <v>0</v>
      </c>
      <c r="O1548" s="254">
        <f>SUM(O1549:O1555)</f>
        <v>258430000</v>
      </c>
      <c r="P1548" s="251">
        <f t="shared" si="109"/>
        <v>0</v>
      </c>
    </row>
    <row r="1549" spans="2:16" ht="15.9" hidden="1" x14ac:dyDescent="0.4">
      <c r="B1549" s="208" t="s">
        <v>27</v>
      </c>
      <c r="C1549" s="180" t="s">
        <v>46</v>
      </c>
      <c r="D1549" s="178">
        <v>146</v>
      </c>
      <c r="E1549" s="179" t="s">
        <v>47</v>
      </c>
      <c r="F1549" s="254">
        <v>150000</v>
      </c>
      <c r="G1549" s="254">
        <f t="shared" ref="G1549:G1555" si="110">ROUNDDOWN(D1549*F1549,-3)</f>
        <v>21900000</v>
      </c>
      <c r="H1549" s="178">
        <v>146</v>
      </c>
      <c r="I1549" s="179" t="s">
        <v>47</v>
      </c>
      <c r="J1549" s="254">
        <v>150000</v>
      </c>
      <c r="K1549" s="254">
        <f t="shared" ref="K1549:K1555" si="111">ROUNDDOWN(H1549*J1549,-3)</f>
        <v>21900000</v>
      </c>
      <c r="L1549" s="178">
        <v>146</v>
      </c>
      <c r="M1549" s="179" t="s">
        <v>47</v>
      </c>
      <c r="N1549" s="254">
        <v>150000</v>
      </c>
      <c r="O1549" s="254">
        <f t="shared" ref="O1549:O1555" si="112">ROUNDDOWN(L1549*N1549,-3)</f>
        <v>21900000</v>
      </c>
      <c r="P1549" s="251">
        <f t="shared" si="109"/>
        <v>0</v>
      </c>
    </row>
    <row r="1550" spans="2:16" ht="15.9" hidden="1" x14ac:dyDescent="0.4">
      <c r="B1550" s="208" t="s">
        <v>27</v>
      </c>
      <c r="C1550" s="180" t="s">
        <v>48</v>
      </c>
      <c r="D1550" s="178">
        <v>1044</v>
      </c>
      <c r="E1550" s="179" t="s">
        <v>47</v>
      </c>
      <c r="F1550" s="254">
        <v>150000</v>
      </c>
      <c r="G1550" s="254">
        <f t="shared" si="110"/>
        <v>156600000</v>
      </c>
      <c r="H1550" s="178">
        <v>1044</v>
      </c>
      <c r="I1550" s="179" t="s">
        <v>47</v>
      </c>
      <c r="J1550" s="254">
        <v>150000</v>
      </c>
      <c r="K1550" s="254">
        <f t="shared" si="111"/>
        <v>156600000</v>
      </c>
      <c r="L1550" s="178">
        <v>1044</v>
      </c>
      <c r="M1550" s="179" t="s">
        <v>47</v>
      </c>
      <c r="N1550" s="254">
        <v>150000</v>
      </c>
      <c r="O1550" s="254">
        <f t="shared" si="112"/>
        <v>156600000</v>
      </c>
      <c r="P1550" s="251">
        <f t="shared" si="109"/>
        <v>0</v>
      </c>
    </row>
    <row r="1551" spans="2:16" ht="15.9" hidden="1" x14ac:dyDescent="0.4">
      <c r="B1551" s="208"/>
      <c r="C1551" s="180" t="s">
        <v>49</v>
      </c>
      <c r="D1551" s="178">
        <v>137</v>
      </c>
      <c r="E1551" s="179" t="s">
        <v>47</v>
      </c>
      <c r="F1551" s="254">
        <v>150000</v>
      </c>
      <c r="G1551" s="254">
        <f t="shared" si="110"/>
        <v>20550000</v>
      </c>
      <c r="H1551" s="178">
        <v>137</v>
      </c>
      <c r="I1551" s="179" t="s">
        <v>47</v>
      </c>
      <c r="J1551" s="254">
        <v>150000</v>
      </c>
      <c r="K1551" s="254">
        <f t="shared" si="111"/>
        <v>20550000</v>
      </c>
      <c r="L1551" s="178">
        <v>137</v>
      </c>
      <c r="M1551" s="179" t="s">
        <v>47</v>
      </c>
      <c r="N1551" s="254">
        <v>150000</v>
      </c>
      <c r="O1551" s="254">
        <f t="shared" si="112"/>
        <v>20550000</v>
      </c>
      <c r="P1551" s="251">
        <f t="shared" si="109"/>
        <v>0</v>
      </c>
    </row>
    <row r="1552" spans="2:16" ht="15.9" hidden="1" x14ac:dyDescent="0.4">
      <c r="B1552" s="208"/>
      <c r="C1552" s="180" t="s">
        <v>605</v>
      </c>
      <c r="D1552" s="178">
        <v>1</v>
      </c>
      <c r="E1552" s="179" t="s">
        <v>66</v>
      </c>
      <c r="F1552" s="254">
        <v>2940000</v>
      </c>
      <c r="G1552" s="254">
        <f t="shared" si="110"/>
        <v>2940000</v>
      </c>
      <c r="H1552" s="178">
        <v>1</v>
      </c>
      <c r="I1552" s="179" t="s">
        <v>66</v>
      </c>
      <c r="J1552" s="254">
        <v>2940000</v>
      </c>
      <c r="K1552" s="254">
        <f t="shared" si="111"/>
        <v>2940000</v>
      </c>
      <c r="L1552" s="178">
        <v>1</v>
      </c>
      <c r="M1552" s="179" t="s">
        <v>66</v>
      </c>
      <c r="N1552" s="254">
        <v>2940000</v>
      </c>
      <c r="O1552" s="254">
        <f t="shared" si="112"/>
        <v>2940000</v>
      </c>
      <c r="P1552" s="251">
        <f t="shared" si="109"/>
        <v>0</v>
      </c>
    </row>
    <row r="1553" spans="2:16" ht="15.9" hidden="1" x14ac:dyDescent="0.4">
      <c r="B1553" s="208" t="s">
        <v>27</v>
      </c>
      <c r="C1553" s="180" t="s">
        <v>638</v>
      </c>
      <c r="D1553" s="178">
        <v>1</v>
      </c>
      <c r="E1553" s="179" t="s">
        <v>66</v>
      </c>
      <c r="F1553" s="254">
        <v>33600000</v>
      </c>
      <c r="G1553" s="254">
        <f t="shared" si="110"/>
        <v>33600000</v>
      </c>
      <c r="H1553" s="178">
        <v>1</v>
      </c>
      <c r="I1553" s="179" t="s">
        <v>66</v>
      </c>
      <c r="J1553" s="254">
        <v>33600000</v>
      </c>
      <c r="K1553" s="254">
        <f t="shared" si="111"/>
        <v>33600000</v>
      </c>
      <c r="L1553" s="178">
        <v>1</v>
      </c>
      <c r="M1553" s="179" t="s">
        <v>66</v>
      </c>
      <c r="N1553" s="254">
        <v>33600000</v>
      </c>
      <c r="O1553" s="254">
        <f t="shared" si="112"/>
        <v>33600000</v>
      </c>
      <c r="P1553" s="251">
        <f t="shared" si="109"/>
        <v>0</v>
      </c>
    </row>
    <row r="1554" spans="2:16" ht="15.9" hidden="1" x14ac:dyDescent="0.4">
      <c r="B1554" s="208" t="s">
        <v>27</v>
      </c>
      <c r="C1554" s="180" t="s">
        <v>60</v>
      </c>
      <c r="D1554" s="178">
        <v>1</v>
      </c>
      <c r="E1554" s="179" t="s">
        <v>66</v>
      </c>
      <c r="F1554" s="254">
        <v>5040000</v>
      </c>
      <c r="G1554" s="254">
        <f t="shared" si="110"/>
        <v>5040000</v>
      </c>
      <c r="H1554" s="178">
        <v>1</v>
      </c>
      <c r="I1554" s="179" t="s">
        <v>66</v>
      </c>
      <c r="J1554" s="254">
        <v>5040000</v>
      </c>
      <c r="K1554" s="254">
        <f t="shared" si="111"/>
        <v>5040000</v>
      </c>
      <c r="L1554" s="178">
        <v>1</v>
      </c>
      <c r="M1554" s="179" t="s">
        <v>66</v>
      </c>
      <c r="N1554" s="254">
        <v>5040000</v>
      </c>
      <c r="O1554" s="254">
        <f t="shared" si="112"/>
        <v>5040000</v>
      </c>
      <c r="P1554" s="251">
        <f t="shared" si="109"/>
        <v>0</v>
      </c>
    </row>
    <row r="1555" spans="2:16" ht="15.9" hidden="1" x14ac:dyDescent="0.4">
      <c r="B1555" s="208"/>
      <c r="C1555" s="180" t="s">
        <v>639</v>
      </c>
      <c r="D1555" s="178">
        <v>1</v>
      </c>
      <c r="E1555" s="179" t="s">
        <v>66</v>
      </c>
      <c r="F1555" s="254">
        <v>17800000</v>
      </c>
      <c r="G1555" s="254">
        <f t="shared" si="110"/>
        <v>17800000</v>
      </c>
      <c r="H1555" s="178">
        <v>1</v>
      </c>
      <c r="I1555" s="179" t="s">
        <v>66</v>
      </c>
      <c r="J1555" s="254">
        <v>17800000</v>
      </c>
      <c r="K1555" s="254">
        <f t="shared" si="111"/>
        <v>17800000</v>
      </c>
      <c r="L1555" s="178">
        <v>1</v>
      </c>
      <c r="M1555" s="179" t="s">
        <v>66</v>
      </c>
      <c r="N1555" s="254">
        <v>17800000</v>
      </c>
      <c r="O1555" s="254">
        <f t="shared" si="112"/>
        <v>17800000</v>
      </c>
      <c r="P1555" s="251">
        <f t="shared" si="109"/>
        <v>0</v>
      </c>
    </row>
    <row r="1556" spans="2:16" ht="15.9" x14ac:dyDescent="0.4">
      <c r="B1556" s="208">
        <v>525119</v>
      </c>
      <c r="C1556" s="180" t="s">
        <v>42</v>
      </c>
      <c r="D1556" s="178"/>
      <c r="E1556" s="179"/>
      <c r="F1556" s="180">
        <v>0</v>
      </c>
      <c r="G1556" s="254">
        <f>SUM(G1557:G1562)</f>
        <v>112195000</v>
      </c>
      <c r="H1556" s="178"/>
      <c r="I1556" s="179"/>
      <c r="J1556" s="180">
        <v>0</v>
      </c>
      <c r="K1556" s="254">
        <f>SUM(K1557:K1562)</f>
        <v>112195000</v>
      </c>
      <c r="L1556" s="178"/>
      <c r="M1556" s="179"/>
      <c r="N1556" s="180">
        <v>0</v>
      </c>
      <c r="O1556" s="254">
        <f>SUM(O1557:O1562)</f>
        <v>64833000</v>
      </c>
      <c r="P1556" s="251">
        <f t="shared" si="109"/>
        <v>47362000</v>
      </c>
    </row>
    <row r="1557" spans="2:16" ht="15.9" hidden="1" x14ac:dyDescent="0.4">
      <c r="B1557" s="208" t="s">
        <v>27</v>
      </c>
      <c r="C1557" s="180" t="s">
        <v>606</v>
      </c>
      <c r="D1557" s="178">
        <v>1</v>
      </c>
      <c r="E1557" s="179" t="s">
        <v>66</v>
      </c>
      <c r="F1557" s="254">
        <v>28905000</v>
      </c>
      <c r="G1557" s="254">
        <f t="shared" ref="G1557:G1562" si="113">ROUNDDOWN(D1557*F1557,-3)</f>
        <v>28905000</v>
      </c>
      <c r="H1557" s="178">
        <v>1</v>
      </c>
      <c r="I1557" s="179" t="s">
        <v>66</v>
      </c>
      <c r="J1557" s="254">
        <v>28905000</v>
      </c>
      <c r="K1557" s="254">
        <f t="shared" ref="K1557:K1562" si="114">ROUNDDOWN(H1557*J1557,-3)</f>
        <v>28905000</v>
      </c>
      <c r="L1557" s="178">
        <v>1</v>
      </c>
      <c r="M1557" s="179" t="s">
        <v>66</v>
      </c>
      <c r="N1557" s="254">
        <v>28905000</v>
      </c>
      <c r="O1557" s="254">
        <f t="shared" ref="O1557:O1562" si="115">ROUNDDOWN(L1557*N1557,-3)</f>
        <v>28905000</v>
      </c>
      <c r="P1557" s="251">
        <f t="shared" si="109"/>
        <v>0</v>
      </c>
    </row>
    <row r="1558" spans="2:16" ht="15.9" hidden="1" x14ac:dyDescent="0.4">
      <c r="B1558" s="208" t="s">
        <v>27</v>
      </c>
      <c r="C1558" s="180" t="s">
        <v>44</v>
      </c>
      <c r="D1558" s="178">
        <v>48</v>
      </c>
      <c r="E1558" s="179" t="s">
        <v>40</v>
      </c>
      <c r="F1558" s="254">
        <v>450000</v>
      </c>
      <c r="G1558" s="254">
        <f t="shared" si="113"/>
        <v>21600000</v>
      </c>
      <c r="H1558" s="178">
        <v>48</v>
      </c>
      <c r="I1558" s="179" t="s">
        <v>40</v>
      </c>
      <c r="J1558" s="254">
        <v>450000</v>
      </c>
      <c r="K1558" s="254">
        <f t="shared" si="114"/>
        <v>21600000</v>
      </c>
      <c r="L1558" s="178">
        <v>48</v>
      </c>
      <c r="M1558" s="179" t="s">
        <v>40</v>
      </c>
      <c r="N1558" s="254">
        <v>450000</v>
      </c>
      <c r="O1558" s="254">
        <f t="shared" si="115"/>
        <v>21600000</v>
      </c>
      <c r="P1558" s="251">
        <f t="shared" si="109"/>
        <v>0</v>
      </c>
    </row>
    <row r="1559" spans="2:16" ht="15.9" x14ac:dyDescent="0.4">
      <c r="B1559" s="208" t="s">
        <v>27</v>
      </c>
      <c r="C1559" s="180" t="s">
        <v>58</v>
      </c>
      <c r="D1559" s="178">
        <v>432</v>
      </c>
      <c r="E1559" s="179" t="s">
        <v>40</v>
      </c>
      <c r="F1559" s="254">
        <v>85000</v>
      </c>
      <c r="G1559" s="254">
        <f t="shared" si="113"/>
        <v>36720000</v>
      </c>
      <c r="H1559" s="178">
        <v>432</v>
      </c>
      <c r="I1559" s="179" t="s">
        <v>40</v>
      </c>
      <c r="J1559" s="254">
        <v>85000</v>
      </c>
      <c r="K1559" s="254">
        <f t="shared" si="114"/>
        <v>36720000</v>
      </c>
      <c r="L1559" s="178">
        <v>0</v>
      </c>
      <c r="M1559" s="179" t="s">
        <v>40</v>
      </c>
      <c r="N1559" s="254">
        <v>85000</v>
      </c>
      <c r="O1559" s="254">
        <f t="shared" si="115"/>
        <v>0</v>
      </c>
      <c r="P1559" s="251">
        <f t="shared" ref="P1559:P1622" si="116">K1559-O1559</f>
        <v>36720000</v>
      </c>
    </row>
    <row r="1560" spans="2:16" ht="15.9" hidden="1" x14ac:dyDescent="0.4">
      <c r="B1560" s="208" t="s">
        <v>27</v>
      </c>
      <c r="C1560" s="180" t="s">
        <v>640</v>
      </c>
      <c r="D1560" s="178">
        <v>1</v>
      </c>
      <c r="E1560" s="179" t="s">
        <v>66</v>
      </c>
      <c r="F1560" s="254">
        <v>11328000</v>
      </c>
      <c r="G1560" s="254">
        <f t="shared" si="113"/>
        <v>11328000</v>
      </c>
      <c r="H1560" s="178">
        <v>1</v>
      </c>
      <c r="I1560" s="179" t="s">
        <v>66</v>
      </c>
      <c r="J1560" s="254">
        <v>11328000</v>
      </c>
      <c r="K1560" s="254">
        <f t="shared" si="114"/>
        <v>11328000</v>
      </c>
      <c r="L1560" s="178">
        <v>1</v>
      </c>
      <c r="M1560" s="179" t="s">
        <v>66</v>
      </c>
      <c r="N1560" s="254">
        <v>11328000</v>
      </c>
      <c r="O1560" s="254">
        <f t="shared" si="115"/>
        <v>11328000</v>
      </c>
      <c r="P1560" s="251">
        <f t="shared" si="116"/>
        <v>0</v>
      </c>
    </row>
    <row r="1561" spans="2:16" ht="15.9" hidden="1" x14ac:dyDescent="0.4">
      <c r="B1561" s="208" t="s">
        <v>27</v>
      </c>
      <c r="C1561" s="180" t="s">
        <v>641</v>
      </c>
      <c r="D1561" s="178">
        <v>1</v>
      </c>
      <c r="E1561" s="179" t="s">
        <v>38</v>
      </c>
      <c r="F1561" s="254">
        <v>3000000</v>
      </c>
      <c r="G1561" s="254">
        <f t="shared" si="113"/>
        <v>3000000</v>
      </c>
      <c r="H1561" s="178">
        <v>1</v>
      </c>
      <c r="I1561" s="179" t="s">
        <v>38</v>
      </c>
      <c r="J1561" s="254">
        <v>3000000</v>
      </c>
      <c r="K1561" s="254">
        <f t="shared" si="114"/>
        <v>3000000</v>
      </c>
      <c r="L1561" s="178">
        <v>1</v>
      </c>
      <c r="M1561" s="179" t="s">
        <v>38</v>
      </c>
      <c r="N1561" s="254">
        <v>3000000</v>
      </c>
      <c r="O1561" s="254">
        <f t="shared" si="115"/>
        <v>3000000</v>
      </c>
      <c r="P1561" s="251">
        <f t="shared" si="116"/>
        <v>0</v>
      </c>
    </row>
    <row r="1562" spans="2:16" ht="15.9" x14ac:dyDescent="0.4">
      <c r="B1562" s="208"/>
      <c r="C1562" s="180" t="s">
        <v>642</v>
      </c>
      <c r="D1562" s="178">
        <v>1</v>
      </c>
      <c r="E1562" s="179" t="s">
        <v>38</v>
      </c>
      <c r="F1562" s="254">
        <v>10642000</v>
      </c>
      <c r="G1562" s="254">
        <f t="shared" si="113"/>
        <v>10642000</v>
      </c>
      <c r="H1562" s="178">
        <v>1</v>
      </c>
      <c r="I1562" s="179" t="s">
        <v>38</v>
      </c>
      <c r="J1562" s="254">
        <v>10642000</v>
      </c>
      <c r="K1562" s="254">
        <f t="shared" si="114"/>
        <v>10642000</v>
      </c>
      <c r="L1562" s="178">
        <v>0</v>
      </c>
      <c r="M1562" s="179" t="s">
        <v>38</v>
      </c>
      <c r="N1562" s="254">
        <v>10642000</v>
      </c>
      <c r="O1562" s="254">
        <f t="shared" si="115"/>
        <v>0</v>
      </c>
      <c r="P1562" s="251">
        <f t="shared" si="116"/>
        <v>10642000</v>
      </c>
    </row>
    <row r="1563" spans="2:16" ht="15.9" x14ac:dyDescent="0.4">
      <c r="B1563" s="208" t="s">
        <v>62</v>
      </c>
      <c r="C1563" s="180" t="s">
        <v>643</v>
      </c>
      <c r="D1563" s="269">
        <v>48</v>
      </c>
      <c r="E1563" s="270" t="s">
        <v>30</v>
      </c>
      <c r="F1563" s="254">
        <v>0</v>
      </c>
      <c r="G1563" s="254">
        <f>G1564+G1571</f>
        <v>573875000</v>
      </c>
      <c r="H1563" s="269">
        <v>48</v>
      </c>
      <c r="I1563" s="270" t="s">
        <v>30</v>
      </c>
      <c r="J1563" s="254">
        <v>0</v>
      </c>
      <c r="K1563" s="254">
        <f>K1564+K1571</f>
        <v>573875000</v>
      </c>
      <c r="L1563" s="269">
        <v>48</v>
      </c>
      <c r="M1563" s="270" t="s">
        <v>30</v>
      </c>
      <c r="N1563" s="254">
        <v>0</v>
      </c>
      <c r="O1563" s="254">
        <f>O1564+O1571</f>
        <v>524915000</v>
      </c>
      <c r="P1563" s="251">
        <f t="shared" si="116"/>
        <v>48960000</v>
      </c>
    </row>
    <row r="1564" spans="2:16" ht="15.9" hidden="1" x14ac:dyDescent="0.4">
      <c r="B1564" s="208">
        <v>525111</v>
      </c>
      <c r="C1564" s="180" t="s">
        <v>174</v>
      </c>
      <c r="D1564" s="178"/>
      <c r="E1564" s="179"/>
      <c r="F1564" s="180">
        <v>0</v>
      </c>
      <c r="G1564" s="254">
        <f>SUM(G1565:G1570)</f>
        <v>433730000</v>
      </c>
      <c r="H1564" s="178"/>
      <c r="I1564" s="179"/>
      <c r="J1564" s="180">
        <v>0</v>
      </c>
      <c r="K1564" s="254">
        <f>SUM(K1565:K1570)</f>
        <v>433730000</v>
      </c>
      <c r="L1564" s="178"/>
      <c r="M1564" s="179"/>
      <c r="N1564" s="180">
        <v>0</v>
      </c>
      <c r="O1564" s="254">
        <f>SUM(O1565:O1570)</f>
        <v>433730000</v>
      </c>
      <c r="P1564" s="251">
        <f t="shared" si="116"/>
        <v>0</v>
      </c>
    </row>
    <row r="1565" spans="2:16" ht="15.9" hidden="1" x14ac:dyDescent="0.4">
      <c r="B1565" s="208" t="s">
        <v>27</v>
      </c>
      <c r="C1565" s="180" t="s">
        <v>46</v>
      </c>
      <c r="D1565" s="178">
        <v>572</v>
      </c>
      <c r="E1565" s="179" t="s">
        <v>47</v>
      </c>
      <c r="F1565" s="254">
        <v>150000</v>
      </c>
      <c r="G1565" s="254">
        <f t="shared" ref="G1565:G1570" si="117">ROUNDDOWN(D1565*F1565,-3)</f>
        <v>85800000</v>
      </c>
      <c r="H1565" s="178">
        <v>572</v>
      </c>
      <c r="I1565" s="179" t="s">
        <v>47</v>
      </c>
      <c r="J1565" s="254">
        <v>150000</v>
      </c>
      <c r="K1565" s="254">
        <f t="shared" ref="K1565:K1570" si="118">ROUNDDOWN(H1565*J1565,-3)</f>
        <v>85800000</v>
      </c>
      <c r="L1565" s="178">
        <v>572</v>
      </c>
      <c r="M1565" s="179" t="s">
        <v>47</v>
      </c>
      <c r="N1565" s="254">
        <v>150000</v>
      </c>
      <c r="O1565" s="254">
        <f t="shared" ref="O1565:O1570" si="119">ROUNDDOWN(L1565*N1565,-3)</f>
        <v>85800000</v>
      </c>
      <c r="P1565" s="251">
        <f t="shared" si="116"/>
        <v>0</v>
      </c>
    </row>
    <row r="1566" spans="2:16" ht="15.9" hidden="1" x14ac:dyDescent="0.4">
      <c r="B1566" s="208" t="s">
        <v>27</v>
      </c>
      <c r="C1566" s="180" t="s">
        <v>48</v>
      </c>
      <c r="D1566" s="178">
        <v>1644</v>
      </c>
      <c r="E1566" s="179" t="s">
        <v>47</v>
      </c>
      <c r="F1566" s="254">
        <v>150000</v>
      </c>
      <c r="G1566" s="254">
        <f t="shared" si="117"/>
        <v>246600000</v>
      </c>
      <c r="H1566" s="178">
        <v>1644</v>
      </c>
      <c r="I1566" s="179" t="s">
        <v>47</v>
      </c>
      <c r="J1566" s="254">
        <v>150000</v>
      </c>
      <c r="K1566" s="254">
        <f t="shared" si="118"/>
        <v>246600000</v>
      </c>
      <c r="L1566" s="178">
        <v>1644</v>
      </c>
      <c r="M1566" s="179" t="s">
        <v>47</v>
      </c>
      <c r="N1566" s="254">
        <v>150000</v>
      </c>
      <c r="O1566" s="254">
        <f t="shared" si="119"/>
        <v>246600000</v>
      </c>
      <c r="P1566" s="251">
        <f t="shared" si="116"/>
        <v>0</v>
      </c>
    </row>
    <row r="1567" spans="2:16" ht="15.9" hidden="1" x14ac:dyDescent="0.4">
      <c r="B1567" s="208" t="s">
        <v>27</v>
      </c>
      <c r="C1567" s="180" t="s">
        <v>638</v>
      </c>
      <c r="D1567" s="178">
        <v>1</v>
      </c>
      <c r="E1567" s="179" t="s">
        <v>38</v>
      </c>
      <c r="F1567" s="254">
        <v>22400000</v>
      </c>
      <c r="G1567" s="254">
        <f t="shared" si="117"/>
        <v>22400000</v>
      </c>
      <c r="H1567" s="178">
        <v>1</v>
      </c>
      <c r="I1567" s="179" t="s">
        <v>38</v>
      </c>
      <c r="J1567" s="254">
        <v>22400000</v>
      </c>
      <c r="K1567" s="254">
        <f t="shared" si="118"/>
        <v>22400000</v>
      </c>
      <c r="L1567" s="178">
        <v>1</v>
      </c>
      <c r="M1567" s="179" t="s">
        <v>38</v>
      </c>
      <c r="N1567" s="254">
        <v>22400000</v>
      </c>
      <c r="O1567" s="254">
        <f t="shared" si="119"/>
        <v>22400000</v>
      </c>
      <c r="P1567" s="251">
        <f t="shared" si="116"/>
        <v>0</v>
      </c>
    </row>
    <row r="1568" spans="2:16" ht="15.9" hidden="1" x14ac:dyDescent="0.4">
      <c r="B1568" s="208"/>
      <c r="C1568" s="180" t="s">
        <v>49</v>
      </c>
      <c r="D1568" s="178">
        <v>283</v>
      </c>
      <c r="E1568" s="179" t="s">
        <v>47</v>
      </c>
      <c r="F1568" s="254">
        <v>150000</v>
      </c>
      <c r="G1568" s="254">
        <f t="shared" si="117"/>
        <v>42450000</v>
      </c>
      <c r="H1568" s="178">
        <v>283</v>
      </c>
      <c r="I1568" s="179" t="s">
        <v>47</v>
      </c>
      <c r="J1568" s="254">
        <v>150000</v>
      </c>
      <c r="K1568" s="254">
        <f t="shared" si="118"/>
        <v>42450000</v>
      </c>
      <c r="L1568" s="178">
        <v>283</v>
      </c>
      <c r="M1568" s="179" t="s">
        <v>47</v>
      </c>
      <c r="N1568" s="254">
        <v>150000</v>
      </c>
      <c r="O1568" s="254">
        <f t="shared" si="119"/>
        <v>42450000</v>
      </c>
      <c r="P1568" s="251">
        <f t="shared" si="116"/>
        <v>0</v>
      </c>
    </row>
    <row r="1569" spans="2:16" ht="15.9" hidden="1" x14ac:dyDescent="0.4">
      <c r="B1569" s="208"/>
      <c r="C1569" s="180" t="s">
        <v>644</v>
      </c>
      <c r="D1569" s="178">
        <v>1</v>
      </c>
      <c r="E1569" s="179" t="s">
        <v>38</v>
      </c>
      <c r="F1569" s="254">
        <v>16800000</v>
      </c>
      <c r="G1569" s="254">
        <f t="shared" si="117"/>
        <v>16800000</v>
      </c>
      <c r="H1569" s="178">
        <v>1</v>
      </c>
      <c r="I1569" s="179" t="s">
        <v>38</v>
      </c>
      <c r="J1569" s="254">
        <v>16800000</v>
      </c>
      <c r="K1569" s="254">
        <f t="shared" si="118"/>
        <v>16800000</v>
      </c>
      <c r="L1569" s="178">
        <v>1</v>
      </c>
      <c r="M1569" s="179" t="s">
        <v>38</v>
      </c>
      <c r="N1569" s="254">
        <v>16800000</v>
      </c>
      <c r="O1569" s="254">
        <f t="shared" si="119"/>
        <v>16800000</v>
      </c>
      <c r="P1569" s="251">
        <f t="shared" si="116"/>
        <v>0</v>
      </c>
    </row>
    <row r="1570" spans="2:16" ht="15.9" hidden="1" x14ac:dyDescent="0.4">
      <c r="B1570" s="208" t="s">
        <v>27</v>
      </c>
      <c r="C1570" s="180" t="s">
        <v>60</v>
      </c>
      <c r="D1570" s="178">
        <v>96</v>
      </c>
      <c r="E1570" s="179" t="s">
        <v>40</v>
      </c>
      <c r="F1570" s="254">
        <v>205000</v>
      </c>
      <c r="G1570" s="254">
        <f t="shared" si="117"/>
        <v>19680000</v>
      </c>
      <c r="H1570" s="178">
        <v>96</v>
      </c>
      <c r="I1570" s="179" t="s">
        <v>40</v>
      </c>
      <c r="J1570" s="254">
        <v>205000</v>
      </c>
      <c r="K1570" s="254">
        <f t="shared" si="118"/>
        <v>19680000</v>
      </c>
      <c r="L1570" s="178">
        <v>96</v>
      </c>
      <c r="M1570" s="179" t="s">
        <v>40</v>
      </c>
      <c r="N1570" s="254">
        <v>205000</v>
      </c>
      <c r="O1570" s="254">
        <f t="shared" si="119"/>
        <v>19680000</v>
      </c>
      <c r="P1570" s="251">
        <f t="shared" si="116"/>
        <v>0</v>
      </c>
    </row>
    <row r="1571" spans="2:16" ht="15.9" x14ac:dyDescent="0.4">
      <c r="B1571" s="208">
        <v>525119</v>
      </c>
      <c r="C1571" s="180" t="s">
        <v>42</v>
      </c>
      <c r="D1571" s="178"/>
      <c r="E1571" s="179"/>
      <c r="F1571" s="180">
        <v>0</v>
      </c>
      <c r="G1571" s="254">
        <f>SUM(G1572:G1579)</f>
        <v>140145000</v>
      </c>
      <c r="H1571" s="178"/>
      <c r="I1571" s="179"/>
      <c r="J1571" s="180">
        <v>0</v>
      </c>
      <c r="K1571" s="254">
        <f>SUM(K1572:K1579)</f>
        <v>140145000</v>
      </c>
      <c r="L1571" s="178"/>
      <c r="M1571" s="179"/>
      <c r="N1571" s="180">
        <v>0</v>
      </c>
      <c r="O1571" s="254">
        <f>SUM(O1572:O1579)</f>
        <v>91185000</v>
      </c>
      <c r="P1571" s="251">
        <f t="shared" si="116"/>
        <v>48960000</v>
      </c>
    </row>
    <row r="1572" spans="2:16" ht="15.9" hidden="1" x14ac:dyDescent="0.4">
      <c r="B1572" s="208" t="s">
        <v>27</v>
      </c>
      <c r="C1572" s="180" t="s">
        <v>44</v>
      </c>
      <c r="D1572" s="178">
        <v>48</v>
      </c>
      <c r="E1572" s="179" t="s">
        <v>40</v>
      </c>
      <c r="F1572" s="254">
        <v>450000</v>
      </c>
      <c r="G1572" s="254">
        <f t="shared" ref="G1572:G1579" si="120">ROUNDDOWN(D1572*F1572,-3)</f>
        <v>21600000</v>
      </c>
      <c r="H1572" s="178">
        <v>48</v>
      </c>
      <c r="I1572" s="179" t="s">
        <v>40</v>
      </c>
      <c r="J1572" s="254">
        <v>450000</v>
      </c>
      <c r="K1572" s="254">
        <f t="shared" ref="K1572:K1579" si="121">ROUNDDOWN(H1572*J1572,-3)</f>
        <v>21600000</v>
      </c>
      <c r="L1572" s="178">
        <v>48</v>
      </c>
      <c r="M1572" s="179" t="s">
        <v>40</v>
      </c>
      <c r="N1572" s="254">
        <v>450000</v>
      </c>
      <c r="O1572" s="254">
        <f t="shared" ref="O1572:O1579" si="122">ROUNDDOWN(L1572*N1572,-3)</f>
        <v>21600000</v>
      </c>
      <c r="P1572" s="251">
        <f t="shared" si="116"/>
        <v>0</v>
      </c>
    </row>
    <row r="1573" spans="2:16" ht="15.9" hidden="1" x14ac:dyDescent="0.4">
      <c r="B1573" s="208"/>
      <c r="C1573" s="180" t="s">
        <v>645</v>
      </c>
      <c r="D1573" s="178">
        <v>1</v>
      </c>
      <c r="E1573" s="179" t="s">
        <v>38</v>
      </c>
      <c r="F1573" s="254">
        <v>720000</v>
      </c>
      <c r="G1573" s="254">
        <f t="shared" si="120"/>
        <v>720000</v>
      </c>
      <c r="H1573" s="178">
        <v>1</v>
      </c>
      <c r="I1573" s="179" t="s">
        <v>38</v>
      </c>
      <c r="J1573" s="254">
        <v>720000</v>
      </c>
      <c r="K1573" s="254">
        <f t="shared" si="121"/>
        <v>720000</v>
      </c>
      <c r="L1573" s="178">
        <v>1</v>
      </c>
      <c r="M1573" s="179" t="s">
        <v>38</v>
      </c>
      <c r="N1573" s="254">
        <v>720000</v>
      </c>
      <c r="O1573" s="254">
        <f t="shared" si="122"/>
        <v>720000</v>
      </c>
      <c r="P1573" s="251">
        <f t="shared" si="116"/>
        <v>0</v>
      </c>
    </row>
    <row r="1574" spans="2:16" ht="15.9" hidden="1" x14ac:dyDescent="0.4">
      <c r="B1574" s="208"/>
      <c r="C1574" s="180" t="s">
        <v>646</v>
      </c>
      <c r="D1574" s="178">
        <v>1</v>
      </c>
      <c r="E1574" s="179" t="s">
        <v>38</v>
      </c>
      <c r="F1574" s="254">
        <v>865000</v>
      </c>
      <c r="G1574" s="254">
        <f t="shared" si="120"/>
        <v>865000</v>
      </c>
      <c r="H1574" s="178">
        <v>1</v>
      </c>
      <c r="I1574" s="179" t="s">
        <v>38</v>
      </c>
      <c r="J1574" s="254">
        <v>865000</v>
      </c>
      <c r="K1574" s="254">
        <f t="shared" si="121"/>
        <v>865000</v>
      </c>
      <c r="L1574" s="178">
        <v>1</v>
      </c>
      <c r="M1574" s="179" t="s">
        <v>38</v>
      </c>
      <c r="N1574" s="254">
        <v>865000</v>
      </c>
      <c r="O1574" s="254">
        <f t="shared" si="122"/>
        <v>865000</v>
      </c>
      <c r="P1574" s="251">
        <f t="shared" si="116"/>
        <v>0</v>
      </c>
    </row>
    <row r="1575" spans="2:16" ht="15.9" hidden="1" x14ac:dyDescent="0.4">
      <c r="B1575" s="208"/>
      <c r="C1575" s="180" t="s">
        <v>647</v>
      </c>
      <c r="D1575" s="178">
        <v>1</v>
      </c>
      <c r="E1575" s="179" t="s">
        <v>38</v>
      </c>
      <c r="F1575" s="254">
        <v>10000000</v>
      </c>
      <c r="G1575" s="254">
        <f t="shared" si="120"/>
        <v>10000000</v>
      </c>
      <c r="H1575" s="178">
        <v>1</v>
      </c>
      <c r="I1575" s="179" t="s">
        <v>38</v>
      </c>
      <c r="J1575" s="254">
        <v>10000000</v>
      </c>
      <c r="K1575" s="254">
        <f t="shared" si="121"/>
        <v>10000000</v>
      </c>
      <c r="L1575" s="178">
        <v>1</v>
      </c>
      <c r="M1575" s="179" t="s">
        <v>38</v>
      </c>
      <c r="N1575" s="254">
        <v>10000000</v>
      </c>
      <c r="O1575" s="254">
        <f t="shared" si="122"/>
        <v>10000000</v>
      </c>
      <c r="P1575" s="251">
        <f t="shared" si="116"/>
        <v>0</v>
      </c>
    </row>
    <row r="1576" spans="2:16" ht="15.9" x14ac:dyDescent="0.4">
      <c r="B1576" s="208" t="s">
        <v>27</v>
      </c>
      <c r="C1576" s="180" t="s">
        <v>58</v>
      </c>
      <c r="D1576" s="178">
        <v>576</v>
      </c>
      <c r="E1576" s="179" t="s">
        <v>59</v>
      </c>
      <c r="F1576" s="254">
        <v>85000</v>
      </c>
      <c r="G1576" s="254">
        <f t="shared" si="120"/>
        <v>48960000</v>
      </c>
      <c r="H1576" s="178">
        <v>576</v>
      </c>
      <c r="I1576" s="179" t="s">
        <v>59</v>
      </c>
      <c r="J1576" s="254">
        <v>85000</v>
      </c>
      <c r="K1576" s="254">
        <f t="shared" si="121"/>
        <v>48960000</v>
      </c>
      <c r="L1576" s="178">
        <v>0</v>
      </c>
      <c r="M1576" s="179" t="s">
        <v>59</v>
      </c>
      <c r="N1576" s="254">
        <v>85000</v>
      </c>
      <c r="O1576" s="254">
        <f t="shared" si="122"/>
        <v>0</v>
      </c>
      <c r="P1576" s="251">
        <f t="shared" si="116"/>
        <v>48960000</v>
      </c>
    </row>
    <row r="1577" spans="2:16" ht="15.9" hidden="1" x14ac:dyDescent="0.4">
      <c r="B1577" s="208" t="s">
        <v>27</v>
      </c>
      <c r="C1577" s="180" t="s">
        <v>640</v>
      </c>
      <c r="D1577" s="178">
        <v>1</v>
      </c>
      <c r="E1577" s="179" t="s">
        <v>54</v>
      </c>
      <c r="F1577" s="254">
        <v>5000000</v>
      </c>
      <c r="G1577" s="254">
        <f t="shared" si="120"/>
        <v>5000000</v>
      </c>
      <c r="H1577" s="178">
        <v>1</v>
      </c>
      <c r="I1577" s="179" t="s">
        <v>54</v>
      </c>
      <c r="J1577" s="254">
        <v>5000000</v>
      </c>
      <c r="K1577" s="254">
        <f t="shared" si="121"/>
        <v>5000000</v>
      </c>
      <c r="L1577" s="178">
        <v>1</v>
      </c>
      <c r="M1577" s="179" t="s">
        <v>54</v>
      </c>
      <c r="N1577" s="254">
        <v>5000000</v>
      </c>
      <c r="O1577" s="254">
        <f t="shared" si="122"/>
        <v>5000000</v>
      </c>
      <c r="P1577" s="251">
        <f t="shared" si="116"/>
        <v>0</v>
      </c>
    </row>
    <row r="1578" spans="2:16" ht="15.9" hidden="1" x14ac:dyDescent="0.4">
      <c r="B1578" s="208"/>
      <c r="C1578" s="180" t="s">
        <v>72</v>
      </c>
      <c r="D1578" s="178">
        <v>240</v>
      </c>
      <c r="E1578" s="179" t="s">
        <v>445</v>
      </c>
      <c r="F1578" s="254">
        <v>200000</v>
      </c>
      <c r="G1578" s="254">
        <f t="shared" si="120"/>
        <v>48000000</v>
      </c>
      <c r="H1578" s="178">
        <v>240</v>
      </c>
      <c r="I1578" s="179" t="s">
        <v>445</v>
      </c>
      <c r="J1578" s="254">
        <v>200000</v>
      </c>
      <c r="K1578" s="254">
        <f t="shared" si="121"/>
        <v>48000000</v>
      </c>
      <c r="L1578" s="178">
        <v>240</v>
      </c>
      <c r="M1578" s="179" t="s">
        <v>445</v>
      </c>
      <c r="N1578" s="254">
        <v>200000</v>
      </c>
      <c r="O1578" s="254">
        <f t="shared" si="122"/>
        <v>48000000</v>
      </c>
      <c r="P1578" s="251">
        <f t="shared" si="116"/>
        <v>0</v>
      </c>
    </row>
    <row r="1579" spans="2:16" ht="15.9" hidden="1" x14ac:dyDescent="0.4">
      <c r="B1579" s="208" t="s">
        <v>27</v>
      </c>
      <c r="C1579" s="180" t="s">
        <v>635</v>
      </c>
      <c r="D1579" s="178">
        <v>1</v>
      </c>
      <c r="E1579" s="179" t="s">
        <v>66</v>
      </c>
      <c r="F1579" s="254">
        <v>5000000</v>
      </c>
      <c r="G1579" s="254">
        <f t="shared" si="120"/>
        <v>5000000</v>
      </c>
      <c r="H1579" s="178">
        <v>1</v>
      </c>
      <c r="I1579" s="179" t="s">
        <v>66</v>
      </c>
      <c r="J1579" s="254">
        <v>5000000</v>
      </c>
      <c r="K1579" s="254">
        <f t="shared" si="121"/>
        <v>5000000</v>
      </c>
      <c r="L1579" s="178">
        <v>1</v>
      </c>
      <c r="M1579" s="179" t="s">
        <v>66</v>
      </c>
      <c r="N1579" s="254">
        <v>5000000</v>
      </c>
      <c r="O1579" s="254">
        <f t="shared" si="122"/>
        <v>5000000</v>
      </c>
      <c r="P1579" s="251">
        <f t="shared" si="116"/>
        <v>0</v>
      </c>
    </row>
    <row r="1580" spans="2:16" ht="15.9" x14ac:dyDescent="0.4">
      <c r="B1580" s="208" t="s">
        <v>69</v>
      </c>
      <c r="C1580" s="180" t="s">
        <v>648</v>
      </c>
      <c r="D1580" s="269">
        <v>24</v>
      </c>
      <c r="E1580" s="270" t="s">
        <v>30</v>
      </c>
      <c r="F1580" s="254">
        <v>0</v>
      </c>
      <c r="G1580" s="254">
        <f>G1581+G1585</f>
        <v>131039000</v>
      </c>
      <c r="H1580" s="269">
        <v>24</v>
      </c>
      <c r="I1580" s="270" t="s">
        <v>30</v>
      </c>
      <c r="J1580" s="254">
        <v>0</v>
      </c>
      <c r="K1580" s="254">
        <f>K1581+K1585</f>
        <v>131039000</v>
      </c>
      <c r="L1580" s="269">
        <v>24</v>
      </c>
      <c r="M1580" s="270" t="s">
        <v>30</v>
      </c>
      <c r="N1580" s="254">
        <v>0</v>
      </c>
      <c r="O1580" s="254">
        <f>O1581+O1585</f>
        <v>124919000</v>
      </c>
      <c r="P1580" s="251">
        <f t="shared" si="116"/>
        <v>6120000</v>
      </c>
    </row>
    <row r="1581" spans="2:16" ht="15.9" hidden="1" x14ac:dyDescent="0.4">
      <c r="B1581" s="208">
        <v>525111</v>
      </c>
      <c r="C1581" s="180" t="s">
        <v>174</v>
      </c>
      <c r="D1581" s="178">
        <v>0</v>
      </c>
      <c r="E1581" s="179"/>
      <c r="F1581" s="180">
        <v>0</v>
      </c>
      <c r="G1581" s="254">
        <f>SUM(G1582:G1584)</f>
        <v>103920000</v>
      </c>
      <c r="H1581" s="178">
        <v>0</v>
      </c>
      <c r="I1581" s="179"/>
      <c r="J1581" s="180">
        <v>0</v>
      </c>
      <c r="K1581" s="254">
        <f>SUM(K1582:K1584)</f>
        <v>103920000</v>
      </c>
      <c r="L1581" s="178">
        <v>0</v>
      </c>
      <c r="M1581" s="179"/>
      <c r="N1581" s="180">
        <v>0</v>
      </c>
      <c r="O1581" s="254">
        <f>SUM(O1582:O1584)</f>
        <v>103920000</v>
      </c>
      <c r="P1581" s="251">
        <f t="shared" si="116"/>
        <v>0</v>
      </c>
    </row>
    <row r="1582" spans="2:16" ht="15.9" hidden="1" x14ac:dyDescent="0.4">
      <c r="B1582" s="208" t="s">
        <v>27</v>
      </c>
      <c r="C1582" s="180" t="s">
        <v>46</v>
      </c>
      <c r="D1582" s="178">
        <v>156</v>
      </c>
      <c r="E1582" s="179" t="s">
        <v>47</v>
      </c>
      <c r="F1582" s="254">
        <v>150000</v>
      </c>
      <c r="G1582" s="254">
        <f>ROUNDDOWN(D1582*F1582,-3)</f>
        <v>23400000</v>
      </c>
      <c r="H1582" s="178">
        <v>156</v>
      </c>
      <c r="I1582" s="179" t="s">
        <v>47</v>
      </c>
      <c r="J1582" s="254">
        <v>150000</v>
      </c>
      <c r="K1582" s="254">
        <f>ROUNDDOWN(H1582*J1582,-3)</f>
        <v>23400000</v>
      </c>
      <c r="L1582" s="178">
        <v>156</v>
      </c>
      <c r="M1582" s="179" t="s">
        <v>47</v>
      </c>
      <c r="N1582" s="254">
        <v>150000</v>
      </c>
      <c r="O1582" s="254">
        <f>ROUNDDOWN(L1582*N1582,-3)</f>
        <v>23400000</v>
      </c>
      <c r="P1582" s="251">
        <f t="shared" si="116"/>
        <v>0</v>
      </c>
    </row>
    <row r="1583" spans="2:16" ht="15.9" hidden="1" x14ac:dyDescent="0.4">
      <c r="B1583" s="208" t="s">
        <v>27</v>
      </c>
      <c r="C1583" s="180" t="s">
        <v>48</v>
      </c>
      <c r="D1583" s="178">
        <v>504</v>
      </c>
      <c r="E1583" s="179" t="s">
        <v>47</v>
      </c>
      <c r="F1583" s="254">
        <v>150000</v>
      </c>
      <c r="G1583" s="254">
        <f>ROUNDDOWN(D1583*F1583,-3)</f>
        <v>75600000</v>
      </c>
      <c r="H1583" s="178">
        <v>504</v>
      </c>
      <c r="I1583" s="179" t="s">
        <v>47</v>
      </c>
      <c r="J1583" s="254">
        <v>150000</v>
      </c>
      <c r="K1583" s="254">
        <f>ROUNDDOWN(H1583*J1583,-3)</f>
        <v>75600000</v>
      </c>
      <c r="L1583" s="178">
        <v>504</v>
      </c>
      <c r="M1583" s="179" t="s">
        <v>47</v>
      </c>
      <c r="N1583" s="254">
        <v>150000</v>
      </c>
      <c r="O1583" s="254">
        <f>ROUNDDOWN(L1583*N1583,-3)</f>
        <v>75600000</v>
      </c>
      <c r="P1583" s="251">
        <f t="shared" si="116"/>
        <v>0</v>
      </c>
    </row>
    <row r="1584" spans="2:16" ht="15.9" hidden="1" x14ac:dyDescent="0.4">
      <c r="B1584" s="208" t="s">
        <v>27</v>
      </c>
      <c r="C1584" s="180" t="s">
        <v>60</v>
      </c>
      <c r="D1584" s="178">
        <v>24</v>
      </c>
      <c r="E1584" s="179" t="s">
        <v>40</v>
      </c>
      <c r="F1584" s="254">
        <v>205000</v>
      </c>
      <c r="G1584" s="254">
        <f>ROUNDDOWN(D1584*F1584,-3)</f>
        <v>4920000</v>
      </c>
      <c r="H1584" s="178">
        <v>24</v>
      </c>
      <c r="I1584" s="179" t="s">
        <v>40</v>
      </c>
      <c r="J1584" s="254">
        <v>205000</v>
      </c>
      <c r="K1584" s="254">
        <f>ROUNDDOWN(H1584*J1584,-3)</f>
        <v>4920000</v>
      </c>
      <c r="L1584" s="178">
        <v>24</v>
      </c>
      <c r="M1584" s="179" t="s">
        <v>40</v>
      </c>
      <c r="N1584" s="254">
        <v>205000</v>
      </c>
      <c r="O1584" s="254">
        <f>ROUNDDOWN(L1584*N1584,-3)</f>
        <v>4920000</v>
      </c>
      <c r="P1584" s="251">
        <f t="shared" si="116"/>
        <v>0</v>
      </c>
    </row>
    <row r="1585" spans="2:16" ht="15.9" x14ac:dyDescent="0.4">
      <c r="B1585" s="208">
        <v>525119</v>
      </c>
      <c r="C1585" s="180" t="s">
        <v>42</v>
      </c>
      <c r="D1585" s="178">
        <v>0</v>
      </c>
      <c r="E1585" s="179"/>
      <c r="F1585" s="180">
        <v>0</v>
      </c>
      <c r="G1585" s="254">
        <f>SUM(G1586:G1590)</f>
        <v>27119000</v>
      </c>
      <c r="H1585" s="178">
        <v>0</v>
      </c>
      <c r="I1585" s="179"/>
      <c r="J1585" s="180">
        <v>0</v>
      </c>
      <c r="K1585" s="254">
        <f>SUM(K1586:K1590)</f>
        <v>27119000</v>
      </c>
      <c r="L1585" s="178">
        <v>0</v>
      </c>
      <c r="M1585" s="179"/>
      <c r="N1585" s="180">
        <v>0</v>
      </c>
      <c r="O1585" s="254">
        <f>SUM(O1586:O1590)</f>
        <v>20999000</v>
      </c>
      <c r="P1585" s="251">
        <f t="shared" si="116"/>
        <v>6120000</v>
      </c>
    </row>
    <row r="1586" spans="2:16" ht="15.9" hidden="1" x14ac:dyDescent="0.4">
      <c r="B1586" s="208" t="s">
        <v>27</v>
      </c>
      <c r="C1586" s="180" t="s">
        <v>44</v>
      </c>
      <c r="D1586" s="178">
        <v>24</v>
      </c>
      <c r="E1586" s="179" t="s">
        <v>40</v>
      </c>
      <c r="F1586" s="254">
        <v>450000</v>
      </c>
      <c r="G1586" s="254">
        <f t="shared" ref="G1586:G1590" si="123">ROUNDDOWN(D1586*F1586,-3)</f>
        <v>10800000</v>
      </c>
      <c r="H1586" s="178">
        <v>24</v>
      </c>
      <c r="I1586" s="179" t="s">
        <v>40</v>
      </c>
      <c r="J1586" s="254">
        <v>450000</v>
      </c>
      <c r="K1586" s="254">
        <f t="shared" ref="K1586:K1590" si="124">ROUNDDOWN(H1586*J1586,-3)</f>
        <v>10800000</v>
      </c>
      <c r="L1586" s="178">
        <v>24</v>
      </c>
      <c r="M1586" s="179" t="s">
        <v>40</v>
      </c>
      <c r="N1586" s="254">
        <v>450000</v>
      </c>
      <c r="O1586" s="254">
        <f t="shared" ref="O1586:O1590" si="125">ROUNDDOWN(L1586*N1586,-3)</f>
        <v>10800000</v>
      </c>
      <c r="P1586" s="251">
        <f t="shared" si="116"/>
        <v>0</v>
      </c>
    </row>
    <row r="1587" spans="2:16" ht="15.9" x14ac:dyDescent="0.4">
      <c r="B1587" s="208" t="s">
        <v>27</v>
      </c>
      <c r="C1587" s="180" t="s">
        <v>58</v>
      </c>
      <c r="D1587" s="178">
        <v>72</v>
      </c>
      <c r="E1587" s="179" t="s">
        <v>59</v>
      </c>
      <c r="F1587" s="254">
        <v>85000</v>
      </c>
      <c r="G1587" s="254">
        <f t="shared" si="123"/>
        <v>6120000</v>
      </c>
      <c r="H1587" s="178">
        <v>72</v>
      </c>
      <c r="I1587" s="179" t="s">
        <v>59</v>
      </c>
      <c r="J1587" s="254">
        <v>85000</v>
      </c>
      <c r="K1587" s="254">
        <f t="shared" si="124"/>
        <v>6120000</v>
      </c>
      <c r="L1587" s="178">
        <v>0</v>
      </c>
      <c r="M1587" s="179" t="s">
        <v>59</v>
      </c>
      <c r="N1587" s="254">
        <v>85000</v>
      </c>
      <c r="O1587" s="254">
        <f t="shared" si="125"/>
        <v>0</v>
      </c>
      <c r="P1587" s="251">
        <f t="shared" si="116"/>
        <v>6120000</v>
      </c>
    </row>
    <row r="1588" spans="2:16" ht="15.9" hidden="1" x14ac:dyDescent="0.4">
      <c r="B1588" s="208" t="s">
        <v>27</v>
      </c>
      <c r="C1588" s="180" t="s">
        <v>640</v>
      </c>
      <c r="D1588" s="178">
        <v>1</v>
      </c>
      <c r="E1588" s="179" t="s">
        <v>38</v>
      </c>
      <c r="F1588" s="254">
        <v>5000000</v>
      </c>
      <c r="G1588" s="254">
        <f t="shared" si="123"/>
        <v>5000000</v>
      </c>
      <c r="H1588" s="178">
        <v>1</v>
      </c>
      <c r="I1588" s="179" t="s">
        <v>38</v>
      </c>
      <c r="J1588" s="254">
        <v>5000000</v>
      </c>
      <c r="K1588" s="254">
        <f t="shared" si="124"/>
        <v>5000000</v>
      </c>
      <c r="L1588" s="178">
        <v>1</v>
      </c>
      <c r="M1588" s="179" t="s">
        <v>38</v>
      </c>
      <c r="N1588" s="254">
        <v>5000000</v>
      </c>
      <c r="O1588" s="254">
        <f t="shared" si="125"/>
        <v>5000000</v>
      </c>
      <c r="P1588" s="251">
        <f t="shared" si="116"/>
        <v>0</v>
      </c>
    </row>
    <row r="1589" spans="2:16" ht="15.9" hidden="1" x14ac:dyDescent="0.4">
      <c r="B1589" s="208"/>
      <c r="C1589" s="180" t="s">
        <v>55</v>
      </c>
      <c r="D1589" s="178">
        <v>1</v>
      </c>
      <c r="E1589" s="179" t="s">
        <v>38</v>
      </c>
      <c r="F1589" s="254">
        <v>199000</v>
      </c>
      <c r="G1589" s="254">
        <f t="shared" si="123"/>
        <v>199000</v>
      </c>
      <c r="H1589" s="178">
        <v>1</v>
      </c>
      <c r="I1589" s="179" t="s">
        <v>38</v>
      </c>
      <c r="J1589" s="254">
        <v>199000</v>
      </c>
      <c r="K1589" s="254">
        <f t="shared" si="124"/>
        <v>199000</v>
      </c>
      <c r="L1589" s="178">
        <v>1</v>
      </c>
      <c r="M1589" s="179" t="s">
        <v>38</v>
      </c>
      <c r="N1589" s="254">
        <v>199000</v>
      </c>
      <c r="O1589" s="254">
        <f t="shared" si="125"/>
        <v>199000</v>
      </c>
      <c r="P1589" s="251">
        <f t="shared" si="116"/>
        <v>0</v>
      </c>
    </row>
    <row r="1590" spans="2:16" ht="15.9" hidden="1" x14ac:dyDescent="0.4">
      <c r="B1590" s="208" t="s">
        <v>27</v>
      </c>
      <c r="C1590" s="180" t="s">
        <v>635</v>
      </c>
      <c r="D1590" s="178">
        <v>1</v>
      </c>
      <c r="E1590" s="179" t="s">
        <v>38</v>
      </c>
      <c r="F1590" s="254">
        <v>5000000</v>
      </c>
      <c r="G1590" s="254">
        <f t="shared" si="123"/>
        <v>5000000</v>
      </c>
      <c r="H1590" s="178">
        <v>1</v>
      </c>
      <c r="I1590" s="179" t="s">
        <v>38</v>
      </c>
      <c r="J1590" s="254">
        <v>5000000</v>
      </c>
      <c r="K1590" s="254">
        <f t="shared" si="124"/>
        <v>5000000</v>
      </c>
      <c r="L1590" s="178">
        <v>1</v>
      </c>
      <c r="M1590" s="179" t="s">
        <v>38</v>
      </c>
      <c r="N1590" s="254">
        <v>5000000</v>
      </c>
      <c r="O1590" s="254">
        <f t="shared" si="125"/>
        <v>5000000</v>
      </c>
      <c r="P1590" s="251">
        <f t="shared" si="116"/>
        <v>0</v>
      </c>
    </row>
    <row r="1591" spans="2:16" ht="15.9" x14ac:dyDescent="0.4">
      <c r="B1591" s="268" t="s">
        <v>189</v>
      </c>
      <c r="C1591" s="180" t="s">
        <v>613</v>
      </c>
      <c r="D1591" s="269">
        <f>D1592+D1603+D1619+D1636</f>
        <v>180</v>
      </c>
      <c r="E1591" s="270" t="s">
        <v>30</v>
      </c>
      <c r="F1591" s="254">
        <v>0</v>
      </c>
      <c r="G1591" s="254">
        <f>G1592+G1603+G1619+G1636</f>
        <v>1205408000</v>
      </c>
      <c r="H1591" s="269">
        <f>H1592+H1603+H1619+H1636</f>
        <v>180</v>
      </c>
      <c r="I1591" s="270" t="s">
        <v>30</v>
      </c>
      <c r="J1591" s="254">
        <v>0</v>
      </c>
      <c r="K1591" s="254">
        <f>K1592+K1603+K1619+K1636</f>
        <v>1205408000</v>
      </c>
      <c r="L1591" s="269">
        <f>L1592+L1603+L1619+L1636</f>
        <v>180</v>
      </c>
      <c r="M1591" s="270" t="s">
        <v>30</v>
      </c>
      <c r="N1591" s="254">
        <v>0</v>
      </c>
      <c r="O1591" s="254">
        <f>O1592+O1603+O1619+O1636</f>
        <v>1052036000</v>
      </c>
      <c r="P1591" s="251">
        <f t="shared" si="116"/>
        <v>153372000</v>
      </c>
    </row>
    <row r="1592" spans="2:16" ht="15.9" x14ac:dyDescent="0.4">
      <c r="B1592" s="208" t="s">
        <v>34</v>
      </c>
      <c r="C1592" s="180" t="s">
        <v>649</v>
      </c>
      <c r="D1592" s="269">
        <v>54</v>
      </c>
      <c r="E1592" s="270" t="s">
        <v>30</v>
      </c>
      <c r="F1592" s="254">
        <v>0</v>
      </c>
      <c r="G1592" s="254">
        <f>G1593+G1597</f>
        <v>291541000</v>
      </c>
      <c r="H1592" s="269">
        <v>54</v>
      </c>
      <c r="I1592" s="270" t="s">
        <v>30</v>
      </c>
      <c r="J1592" s="254">
        <v>0</v>
      </c>
      <c r="K1592" s="254">
        <f>K1593+K1597</f>
        <v>291541000</v>
      </c>
      <c r="L1592" s="269">
        <v>54</v>
      </c>
      <c r="M1592" s="270" t="s">
        <v>30</v>
      </c>
      <c r="N1592" s="254">
        <v>0</v>
      </c>
      <c r="O1592" s="254">
        <f>O1593+O1597</f>
        <v>271600000</v>
      </c>
      <c r="P1592" s="251">
        <f t="shared" si="116"/>
        <v>19941000</v>
      </c>
    </row>
    <row r="1593" spans="2:16" ht="15.9" hidden="1" x14ac:dyDescent="0.4">
      <c r="B1593" s="208">
        <v>525111</v>
      </c>
      <c r="C1593" s="180" t="s">
        <v>174</v>
      </c>
      <c r="D1593" s="178">
        <v>0</v>
      </c>
      <c r="E1593" s="179"/>
      <c r="F1593" s="180">
        <v>0</v>
      </c>
      <c r="G1593" s="254">
        <f>SUM(G1594:G1596)</f>
        <v>175545000</v>
      </c>
      <c r="H1593" s="178">
        <v>0</v>
      </c>
      <c r="I1593" s="179"/>
      <c r="J1593" s="180">
        <v>0</v>
      </c>
      <c r="K1593" s="254">
        <f>SUM(K1594:K1596)</f>
        <v>175545000</v>
      </c>
      <c r="L1593" s="178">
        <v>0</v>
      </c>
      <c r="M1593" s="179"/>
      <c r="N1593" s="180">
        <v>0</v>
      </c>
      <c r="O1593" s="254">
        <f>SUM(O1594:O1596)</f>
        <v>175545000</v>
      </c>
      <c r="P1593" s="251">
        <f t="shared" si="116"/>
        <v>0</v>
      </c>
    </row>
    <row r="1594" spans="2:16" ht="15.9" hidden="1" x14ac:dyDescent="0.4">
      <c r="B1594" s="208" t="s">
        <v>27</v>
      </c>
      <c r="C1594" s="180" t="s">
        <v>49</v>
      </c>
      <c r="D1594" s="178">
        <v>334</v>
      </c>
      <c r="E1594" s="179" t="s">
        <v>47</v>
      </c>
      <c r="F1594" s="254">
        <v>150000</v>
      </c>
      <c r="G1594" s="254">
        <f>ROUNDDOWN(D1594*F1594,-3)</f>
        <v>50100000</v>
      </c>
      <c r="H1594" s="178">
        <v>334</v>
      </c>
      <c r="I1594" s="179" t="s">
        <v>47</v>
      </c>
      <c r="J1594" s="254">
        <v>150000</v>
      </c>
      <c r="K1594" s="254">
        <f>ROUNDDOWN(H1594*J1594,-3)</f>
        <v>50100000</v>
      </c>
      <c r="L1594" s="178">
        <v>334</v>
      </c>
      <c r="M1594" s="179" t="s">
        <v>47</v>
      </c>
      <c r="N1594" s="254">
        <v>150000</v>
      </c>
      <c r="O1594" s="254">
        <f>ROUNDDOWN(L1594*N1594,-3)</f>
        <v>50100000</v>
      </c>
      <c r="P1594" s="251">
        <f t="shared" si="116"/>
        <v>0</v>
      </c>
    </row>
    <row r="1595" spans="2:16" ht="15.9" hidden="1" x14ac:dyDescent="0.4">
      <c r="B1595" s="208" t="s">
        <v>27</v>
      </c>
      <c r="C1595" s="180" t="s">
        <v>650</v>
      </c>
      <c r="D1595" s="178">
        <v>1</v>
      </c>
      <c r="E1595" s="179" t="s">
        <v>54</v>
      </c>
      <c r="F1595" s="254">
        <v>18300000</v>
      </c>
      <c r="G1595" s="254">
        <f>ROUNDDOWN(D1595*F1595,-3)</f>
        <v>18300000</v>
      </c>
      <c r="H1595" s="178">
        <v>1</v>
      </c>
      <c r="I1595" s="179" t="s">
        <v>54</v>
      </c>
      <c r="J1595" s="254">
        <v>18300000</v>
      </c>
      <c r="K1595" s="254">
        <f>ROUNDDOWN(H1595*J1595,-3)</f>
        <v>18300000</v>
      </c>
      <c r="L1595" s="178">
        <v>1</v>
      </c>
      <c r="M1595" s="179" t="s">
        <v>54</v>
      </c>
      <c r="N1595" s="254">
        <v>18300000</v>
      </c>
      <c r="O1595" s="254">
        <f>ROUNDDOWN(L1595*N1595,-3)</f>
        <v>18300000</v>
      </c>
      <c r="P1595" s="251">
        <f t="shared" si="116"/>
        <v>0</v>
      </c>
    </row>
    <row r="1596" spans="2:16" ht="15.9" hidden="1" x14ac:dyDescent="0.4">
      <c r="B1596" s="208"/>
      <c r="C1596" s="180" t="s">
        <v>639</v>
      </c>
      <c r="D1596" s="178">
        <v>1</v>
      </c>
      <c r="E1596" s="179" t="s">
        <v>38</v>
      </c>
      <c r="F1596" s="254">
        <v>107145000</v>
      </c>
      <c r="G1596" s="254">
        <f>ROUNDDOWN(D1596*F1596,-3)</f>
        <v>107145000</v>
      </c>
      <c r="H1596" s="178">
        <v>1</v>
      </c>
      <c r="I1596" s="179" t="s">
        <v>38</v>
      </c>
      <c r="J1596" s="254">
        <v>107145000</v>
      </c>
      <c r="K1596" s="254">
        <f>ROUNDDOWN(H1596*J1596,-3)</f>
        <v>107145000</v>
      </c>
      <c r="L1596" s="178">
        <v>1</v>
      </c>
      <c r="M1596" s="179" t="s">
        <v>38</v>
      </c>
      <c r="N1596" s="254">
        <v>107145000</v>
      </c>
      <c r="O1596" s="254">
        <f>ROUNDDOWN(L1596*N1596,-3)</f>
        <v>107145000</v>
      </c>
      <c r="P1596" s="251">
        <f t="shared" si="116"/>
        <v>0</v>
      </c>
    </row>
    <row r="1597" spans="2:16" ht="15.9" x14ac:dyDescent="0.4">
      <c r="B1597" s="208">
        <v>525119</v>
      </c>
      <c r="C1597" s="180" t="s">
        <v>42</v>
      </c>
      <c r="D1597" s="178">
        <v>0</v>
      </c>
      <c r="E1597" s="179"/>
      <c r="F1597" s="180">
        <v>0</v>
      </c>
      <c r="G1597" s="254">
        <f>SUM(G1598:G1602)</f>
        <v>115996000</v>
      </c>
      <c r="H1597" s="178">
        <v>0</v>
      </c>
      <c r="I1597" s="179"/>
      <c r="J1597" s="180">
        <v>0</v>
      </c>
      <c r="K1597" s="254">
        <f>SUM(K1598:K1602)</f>
        <v>115996000</v>
      </c>
      <c r="L1597" s="178">
        <v>0</v>
      </c>
      <c r="M1597" s="179"/>
      <c r="N1597" s="180">
        <v>0</v>
      </c>
      <c r="O1597" s="254">
        <f>SUM(O1598:O1602)</f>
        <v>96055000</v>
      </c>
      <c r="P1597" s="251">
        <f t="shared" si="116"/>
        <v>19941000</v>
      </c>
    </row>
    <row r="1598" spans="2:16" ht="15.9" hidden="1" x14ac:dyDescent="0.4">
      <c r="B1598" s="208" t="s">
        <v>27</v>
      </c>
      <c r="C1598" s="180" t="s">
        <v>651</v>
      </c>
      <c r="D1598" s="178">
        <v>1</v>
      </c>
      <c r="E1598" s="179" t="s">
        <v>38</v>
      </c>
      <c r="F1598" s="254">
        <v>44155000</v>
      </c>
      <c r="G1598" s="254">
        <f>ROUNDDOWN(D1598*F1598,-3)</f>
        <v>44155000</v>
      </c>
      <c r="H1598" s="178">
        <v>1</v>
      </c>
      <c r="I1598" s="179" t="s">
        <v>38</v>
      </c>
      <c r="J1598" s="254">
        <v>44155000</v>
      </c>
      <c r="K1598" s="254">
        <f>ROUNDDOWN(H1598*J1598,-3)</f>
        <v>44155000</v>
      </c>
      <c r="L1598" s="178">
        <v>1</v>
      </c>
      <c r="M1598" s="179" t="s">
        <v>38</v>
      </c>
      <c r="N1598" s="254">
        <v>44155000</v>
      </c>
      <c r="O1598" s="254">
        <f>ROUNDDOWN(L1598*N1598,-3)</f>
        <v>44155000</v>
      </c>
      <c r="P1598" s="251">
        <f t="shared" si="116"/>
        <v>0</v>
      </c>
    </row>
    <row r="1599" spans="2:16" ht="15.9" hidden="1" x14ac:dyDescent="0.4">
      <c r="B1599" s="208" t="s">
        <v>27</v>
      </c>
      <c r="C1599" s="180" t="s">
        <v>44</v>
      </c>
      <c r="D1599" s="178">
        <v>54</v>
      </c>
      <c r="E1599" s="179" t="s">
        <v>40</v>
      </c>
      <c r="F1599" s="254">
        <v>450000</v>
      </c>
      <c r="G1599" s="254">
        <f>ROUNDDOWN(D1599*F1599,-3)</f>
        <v>24300000</v>
      </c>
      <c r="H1599" s="178">
        <v>54</v>
      </c>
      <c r="I1599" s="179" t="s">
        <v>40</v>
      </c>
      <c r="J1599" s="254">
        <v>450000</v>
      </c>
      <c r="K1599" s="254">
        <f>ROUNDDOWN(H1599*J1599,-3)</f>
        <v>24300000</v>
      </c>
      <c r="L1599" s="178">
        <v>54</v>
      </c>
      <c r="M1599" s="179" t="s">
        <v>40</v>
      </c>
      <c r="N1599" s="254">
        <v>450000</v>
      </c>
      <c r="O1599" s="254">
        <f>ROUNDDOWN(L1599*N1599,-3)</f>
        <v>24300000</v>
      </c>
      <c r="P1599" s="251">
        <f t="shared" si="116"/>
        <v>0</v>
      </c>
    </row>
    <row r="1600" spans="2:16" ht="15.9" hidden="1" x14ac:dyDescent="0.4">
      <c r="B1600" s="208" t="s">
        <v>27</v>
      </c>
      <c r="C1600" s="180" t="s">
        <v>41</v>
      </c>
      <c r="D1600" s="178">
        <v>1</v>
      </c>
      <c r="E1600" s="179" t="s">
        <v>66</v>
      </c>
      <c r="F1600" s="254">
        <v>16200000</v>
      </c>
      <c r="G1600" s="254">
        <f>ROUNDDOWN(D1600*F1600,-3)</f>
        <v>16200000</v>
      </c>
      <c r="H1600" s="178">
        <v>1</v>
      </c>
      <c r="I1600" s="179" t="s">
        <v>66</v>
      </c>
      <c r="J1600" s="254">
        <v>16200000</v>
      </c>
      <c r="K1600" s="254">
        <f>ROUNDDOWN(H1600*J1600,-3)</f>
        <v>16200000</v>
      </c>
      <c r="L1600" s="178">
        <v>1</v>
      </c>
      <c r="M1600" s="179" t="s">
        <v>66</v>
      </c>
      <c r="N1600" s="254">
        <v>16200000</v>
      </c>
      <c r="O1600" s="254">
        <f>ROUNDDOWN(L1600*N1600,-3)</f>
        <v>16200000</v>
      </c>
      <c r="P1600" s="251">
        <f t="shared" si="116"/>
        <v>0</v>
      </c>
    </row>
    <row r="1601" spans="2:16" ht="15.9" x14ac:dyDescent="0.4">
      <c r="B1601" s="208" t="s">
        <v>27</v>
      </c>
      <c r="C1601" s="180" t="s">
        <v>65</v>
      </c>
      <c r="D1601" s="178">
        <v>1</v>
      </c>
      <c r="E1601" s="179" t="s">
        <v>66</v>
      </c>
      <c r="F1601" s="254">
        <v>19941000</v>
      </c>
      <c r="G1601" s="254">
        <f>ROUNDDOWN(D1601*F1601,-3)</f>
        <v>19941000</v>
      </c>
      <c r="H1601" s="178">
        <v>1</v>
      </c>
      <c r="I1601" s="179" t="s">
        <v>66</v>
      </c>
      <c r="J1601" s="254">
        <v>19941000</v>
      </c>
      <c r="K1601" s="254">
        <f>ROUNDDOWN(H1601*J1601,-3)</f>
        <v>19941000</v>
      </c>
      <c r="L1601" s="178">
        <v>0</v>
      </c>
      <c r="M1601" s="179" t="s">
        <v>66</v>
      </c>
      <c r="N1601" s="254">
        <v>19941000</v>
      </c>
      <c r="O1601" s="254">
        <f>ROUNDDOWN(L1601*N1601,-3)</f>
        <v>0</v>
      </c>
      <c r="P1601" s="251">
        <f t="shared" si="116"/>
        <v>19941000</v>
      </c>
    </row>
    <row r="1602" spans="2:16" ht="15.9" hidden="1" x14ac:dyDescent="0.4">
      <c r="B1602" s="208" t="s">
        <v>27</v>
      </c>
      <c r="C1602" s="180" t="s">
        <v>652</v>
      </c>
      <c r="D1602" s="178">
        <v>1</v>
      </c>
      <c r="E1602" s="179" t="s">
        <v>38</v>
      </c>
      <c r="F1602" s="254">
        <v>11400000</v>
      </c>
      <c r="G1602" s="254">
        <f>ROUNDDOWN(D1602*F1602,-3)</f>
        <v>11400000</v>
      </c>
      <c r="H1602" s="178">
        <v>1</v>
      </c>
      <c r="I1602" s="179" t="s">
        <v>38</v>
      </c>
      <c r="J1602" s="254">
        <v>11400000</v>
      </c>
      <c r="K1602" s="254">
        <f>ROUNDDOWN(H1602*J1602,-3)</f>
        <v>11400000</v>
      </c>
      <c r="L1602" s="178">
        <v>1</v>
      </c>
      <c r="M1602" s="179" t="s">
        <v>38</v>
      </c>
      <c r="N1602" s="254">
        <v>11400000</v>
      </c>
      <c r="O1602" s="254">
        <f>ROUNDDOWN(L1602*N1602,-3)</f>
        <v>11400000</v>
      </c>
      <c r="P1602" s="251">
        <f t="shared" si="116"/>
        <v>0</v>
      </c>
    </row>
    <row r="1603" spans="2:16" ht="15.9" x14ac:dyDescent="0.4">
      <c r="B1603" s="208" t="s">
        <v>52</v>
      </c>
      <c r="C1603" s="180" t="s">
        <v>653</v>
      </c>
      <c r="D1603" s="269">
        <v>54</v>
      </c>
      <c r="E1603" s="270" t="s">
        <v>30</v>
      </c>
      <c r="F1603" s="254">
        <v>0</v>
      </c>
      <c r="G1603" s="254">
        <f>G1604+G1612</f>
        <v>349795000</v>
      </c>
      <c r="H1603" s="269">
        <v>54</v>
      </c>
      <c r="I1603" s="270" t="s">
        <v>30</v>
      </c>
      <c r="J1603" s="254">
        <v>0</v>
      </c>
      <c r="K1603" s="254">
        <f>K1604+K1612</f>
        <v>349795000</v>
      </c>
      <c r="L1603" s="269">
        <v>54</v>
      </c>
      <c r="M1603" s="270" t="s">
        <v>30</v>
      </c>
      <c r="N1603" s="254">
        <v>0</v>
      </c>
      <c r="O1603" s="254">
        <f>O1604+O1612</f>
        <v>293044000</v>
      </c>
      <c r="P1603" s="251">
        <f t="shared" si="116"/>
        <v>56751000</v>
      </c>
    </row>
    <row r="1604" spans="2:16" ht="15.9" hidden="1" x14ac:dyDescent="0.4">
      <c r="B1604" s="208">
        <v>525111</v>
      </c>
      <c r="C1604" s="180" t="s">
        <v>174</v>
      </c>
      <c r="D1604" s="178">
        <v>0</v>
      </c>
      <c r="E1604" s="179"/>
      <c r="F1604" s="180">
        <v>0</v>
      </c>
      <c r="G1604" s="254">
        <f>SUM(G1605:G1611)</f>
        <v>223200000</v>
      </c>
      <c r="H1604" s="178">
        <v>0</v>
      </c>
      <c r="I1604" s="179"/>
      <c r="J1604" s="180">
        <v>0</v>
      </c>
      <c r="K1604" s="254">
        <f>SUM(K1605:K1611)</f>
        <v>223200000</v>
      </c>
      <c r="L1604" s="178">
        <v>0</v>
      </c>
      <c r="M1604" s="179"/>
      <c r="N1604" s="180">
        <v>0</v>
      </c>
      <c r="O1604" s="254">
        <f>SUM(O1605:O1611)</f>
        <v>223200000</v>
      </c>
      <c r="P1604" s="251">
        <f t="shared" si="116"/>
        <v>0</v>
      </c>
    </row>
    <row r="1605" spans="2:16" ht="15.9" hidden="1" x14ac:dyDescent="0.4">
      <c r="B1605" s="208"/>
      <c r="C1605" s="180" t="s">
        <v>46</v>
      </c>
      <c r="D1605" s="178">
        <v>201</v>
      </c>
      <c r="E1605" s="179" t="s">
        <v>47</v>
      </c>
      <c r="F1605" s="293">
        <v>150000</v>
      </c>
      <c r="G1605" s="254">
        <f t="shared" ref="G1605:G1611" si="126">ROUNDDOWN(D1605*F1605,-3)</f>
        <v>30150000</v>
      </c>
      <c r="H1605" s="178">
        <v>201</v>
      </c>
      <c r="I1605" s="179" t="s">
        <v>47</v>
      </c>
      <c r="J1605" s="293">
        <v>150000</v>
      </c>
      <c r="K1605" s="254">
        <f t="shared" ref="K1605:K1611" si="127">ROUNDDOWN(H1605*J1605,-3)</f>
        <v>30150000</v>
      </c>
      <c r="L1605" s="178">
        <v>201</v>
      </c>
      <c r="M1605" s="179" t="s">
        <v>47</v>
      </c>
      <c r="N1605" s="293">
        <v>150000</v>
      </c>
      <c r="O1605" s="254">
        <f t="shared" ref="O1605:O1611" si="128">ROUNDDOWN(L1605*N1605,-3)</f>
        <v>30150000</v>
      </c>
      <c r="P1605" s="251">
        <f t="shared" si="116"/>
        <v>0</v>
      </c>
    </row>
    <row r="1606" spans="2:16" ht="15.9" hidden="1" x14ac:dyDescent="0.4">
      <c r="B1606" s="208"/>
      <c r="C1606" s="180" t="s">
        <v>48</v>
      </c>
      <c r="D1606" s="178">
        <v>582</v>
      </c>
      <c r="E1606" s="179" t="s">
        <v>47</v>
      </c>
      <c r="F1606" s="293">
        <v>150000</v>
      </c>
      <c r="G1606" s="254">
        <f t="shared" si="126"/>
        <v>87300000</v>
      </c>
      <c r="H1606" s="178">
        <v>582</v>
      </c>
      <c r="I1606" s="179" t="s">
        <v>47</v>
      </c>
      <c r="J1606" s="293">
        <v>150000</v>
      </c>
      <c r="K1606" s="254">
        <f t="shared" si="127"/>
        <v>87300000</v>
      </c>
      <c r="L1606" s="178">
        <v>582</v>
      </c>
      <c r="M1606" s="179" t="s">
        <v>47</v>
      </c>
      <c r="N1606" s="293">
        <v>150000</v>
      </c>
      <c r="O1606" s="254">
        <f t="shared" si="128"/>
        <v>87300000</v>
      </c>
      <c r="P1606" s="251">
        <f t="shared" si="116"/>
        <v>0</v>
      </c>
    </row>
    <row r="1607" spans="2:16" ht="15.9" hidden="1" x14ac:dyDescent="0.4">
      <c r="B1607" s="208" t="s">
        <v>27</v>
      </c>
      <c r="C1607" s="180" t="s">
        <v>49</v>
      </c>
      <c r="D1607" s="178">
        <v>206</v>
      </c>
      <c r="E1607" s="179" t="s">
        <v>47</v>
      </c>
      <c r="F1607" s="254">
        <v>150000</v>
      </c>
      <c r="G1607" s="254">
        <f t="shared" si="126"/>
        <v>30900000</v>
      </c>
      <c r="H1607" s="178">
        <v>206</v>
      </c>
      <c r="I1607" s="179" t="s">
        <v>47</v>
      </c>
      <c r="J1607" s="254">
        <v>150000</v>
      </c>
      <c r="K1607" s="254">
        <f t="shared" si="127"/>
        <v>30900000</v>
      </c>
      <c r="L1607" s="178">
        <v>206</v>
      </c>
      <c r="M1607" s="179" t="s">
        <v>47</v>
      </c>
      <c r="N1607" s="254">
        <v>150000</v>
      </c>
      <c r="O1607" s="254">
        <f t="shared" si="128"/>
        <v>30900000</v>
      </c>
      <c r="P1607" s="251">
        <f t="shared" si="116"/>
        <v>0</v>
      </c>
    </row>
    <row r="1608" spans="2:16" ht="15.9" hidden="1" x14ac:dyDescent="0.4">
      <c r="B1608" s="208" t="s">
        <v>27</v>
      </c>
      <c r="C1608" s="180" t="s">
        <v>650</v>
      </c>
      <c r="D1608" s="178">
        <v>1</v>
      </c>
      <c r="E1608" s="179" t="s">
        <v>38</v>
      </c>
      <c r="F1608" s="254">
        <v>4680000</v>
      </c>
      <c r="G1608" s="254">
        <f t="shared" si="126"/>
        <v>4680000</v>
      </c>
      <c r="H1608" s="178">
        <v>1</v>
      </c>
      <c r="I1608" s="179" t="s">
        <v>38</v>
      </c>
      <c r="J1608" s="254">
        <v>4680000</v>
      </c>
      <c r="K1608" s="254">
        <f t="shared" si="127"/>
        <v>4680000</v>
      </c>
      <c r="L1608" s="178">
        <v>1</v>
      </c>
      <c r="M1608" s="179" t="s">
        <v>38</v>
      </c>
      <c r="N1608" s="254">
        <v>4680000</v>
      </c>
      <c r="O1608" s="254">
        <f t="shared" si="128"/>
        <v>4680000</v>
      </c>
      <c r="P1608" s="251">
        <f t="shared" si="116"/>
        <v>0</v>
      </c>
    </row>
    <row r="1609" spans="2:16" ht="15.9" hidden="1" x14ac:dyDescent="0.4">
      <c r="B1609" s="208" t="s">
        <v>27</v>
      </c>
      <c r="C1609" s="180" t="s">
        <v>638</v>
      </c>
      <c r="D1609" s="178">
        <v>1</v>
      </c>
      <c r="E1609" s="179" t="s">
        <v>38</v>
      </c>
      <c r="F1609" s="254">
        <v>37800000</v>
      </c>
      <c r="G1609" s="254">
        <f t="shared" si="126"/>
        <v>37800000</v>
      </c>
      <c r="H1609" s="178">
        <v>1</v>
      </c>
      <c r="I1609" s="179" t="s">
        <v>38</v>
      </c>
      <c r="J1609" s="254">
        <v>37800000</v>
      </c>
      <c r="K1609" s="254">
        <f t="shared" si="127"/>
        <v>37800000</v>
      </c>
      <c r="L1609" s="178">
        <v>1</v>
      </c>
      <c r="M1609" s="179" t="s">
        <v>38</v>
      </c>
      <c r="N1609" s="254">
        <v>37800000</v>
      </c>
      <c r="O1609" s="254">
        <f t="shared" si="128"/>
        <v>37800000</v>
      </c>
      <c r="P1609" s="251">
        <f t="shared" si="116"/>
        <v>0</v>
      </c>
    </row>
    <row r="1610" spans="2:16" ht="15.9" hidden="1" x14ac:dyDescent="0.4">
      <c r="B1610" s="208"/>
      <c r="C1610" s="180" t="s">
        <v>60</v>
      </c>
      <c r="D1610" s="178">
        <v>378</v>
      </c>
      <c r="E1610" s="179" t="s">
        <v>47</v>
      </c>
      <c r="F1610" s="254">
        <v>15000</v>
      </c>
      <c r="G1610" s="254">
        <f t="shared" si="126"/>
        <v>5670000</v>
      </c>
      <c r="H1610" s="178">
        <v>378</v>
      </c>
      <c r="I1610" s="179" t="s">
        <v>47</v>
      </c>
      <c r="J1610" s="254">
        <v>15000</v>
      </c>
      <c r="K1610" s="254">
        <f t="shared" si="127"/>
        <v>5670000</v>
      </c>
      <c r="L1610" s="178">
        <v>378</v>
      </c>
      <c r="M1610" s="179" t="s">
        <v>47</v>
      </c>
      <c r="N1610" s="254">
        <v>15000</v>
      </c>
      <c r="O1610" s="254">
        <f t="shared" si="128"/>
        <v>5670000</v>
      </c>
      <c r="P1610" s="251">
        <f t="shared" si="116"/>
        <v>0</v>
      </c>
    </row>
    <row r="1611" spans="2:16" ht="15.9" hidden="1" x14ac:dyDescent="0.4">
      <c r="B1611" s="208"/>
      <c r="C1611" s="180" t="s">
        <v>639</v>
      </c>
      <c r="D1611" s="178">
        <v>1</v>
      </c>
      <c r="E1611" s="179" t="s">
        <v>38</v>
      </c>
      <c r="F1611" s="254">
        <v>26700000</v>
      </c>
      <c r="G1611" s="254">
        <f t="shared" si="126"/>
        <v>26700000</v>
      </c>
      <c r="H1611" s="178">
        <v>1</v>
      </c>
      <c r="I1611" s="179" t="s">
        <v>38</v>
      </c>
      <c r="J1611" s="254">
        <v>26700000</v>
      </c>
      <c r="K1611" s="254">
        <f t="shared" si="127"/>
        <v>26700000</v>
      </c>
      <c r="L1611" s="178">
        <v>1</v>
      </c>
      <c r="M1611" s="179" t="s">
        <v>38</v>
      </c>
      <c r="N1611" s="254">
        <v>26700000</v>
      </c>
      <c r="O1611" s="254">
        <f t="shared" si="128"/>
        <v>26700000</v>
      </c>
      <c r="P1611" s="251">
        <f t="shared" si="116"/>
        <v>0</v>
      </c>
    </row>
    <row r="1612" spans="2:16" ht="15.9" x14ac:dyDescent="0.4">
      <c r="B1612" s="208">
        <v>525119</v>
      </c>
      <c r="C1612" s="180" t="s">
        <v>42</v>
      </c>
      <c r="D1612" s="178">
        <v>0</v>
      </c>
      <c r="E1612" s="179"/>
      <c r="F1612" s="180">
        <v>0</v>
      </c>
      <c r="G1612" s="254">
        <f>SUM(G1613:G1618)</f>
        <v>126595000</v>
      </c>
      <c r="H1612" s="178">
        <v>0</v>
      </c>
      <c r="I1612" s="179"/>
      <c r="J1612" s="180">
        <v>0</v>
      </c>
      <c r="K1612" s="254">
        <f>SUM(K1613:K1618)</f>
        <v>126595000</v>
      </c>
      <c r="L1612" s="178">
        <v>0</v>
      </c>
      <c r="M1612" s="179"/>
      <c r="N1612" s="180">
        <v>0</v>
      </c>
      <c r="O1612" s="254">
        <f>SUM(O1613:O1618)</f>
        <v>69844000</v>
      </c>
      <c r="P1612" s="251">
        <f t="shared" si="116"/>
        <v>56751000</v>
      </c>
    </row>
    <row r="1613" spans="2:16" ht="15.9" hidden="1" x14ac:dyDescent="0.4">
      <c r="B1613" s="208" t="s">
        <v>27</v>
      </c>
      <c r="C1613" s="180" t="s">
        <v>606</v>
      </c>
      <c r="D1613" s="178">
        <v>1</v>
      </c>
      <c r="E1613" s="179" t="s">
        <v>38</v>
      </c>
      <c r="F1613" s="254">
        <v>29650000</v>
      </c>
      <c r="G1613" s="254">
        <f t="shared" ref="G1613:G1618" si="129">ROUNDDOWN(D1613*F1613,-3)</f>
        <v>29650000</v>
      </c>
      <c r="H1613" s="178">
        <v>1</v>
      </c>
      <c r="I1613" s="179" t="s">
        <v>38</v>
      </c>
      <c r="J1613" s="254">
        <v>29650000</v>
      </c>
      <c r="K1613" s="254">
        <f t="shared" ref="K1613:K1618" si="130">ROUNDDOWN(H1613*J1613,-3)</f>
        <v>29650000</v>
      </c>
      <c r="L1613" s="178">
        <v>1</v>
      </c>
      <c r="M1613" s="179" t="s">
        <v>38</v>
      </c>
      <c r="N1613" s="254">
        <v>29650000</v>
      </c>
      <c r="O1613" s="254">
        <f t="shared" ref="O1613:O1618" si="131">ROUNDDOWN(L1613*N1613,-3)</f>
        <v>29650000</v>
      </c>
      <c r="P1613" s="251">
        <f t="shared" si="116"/>
        <v>0</v>
      </c>
    </row>
    <row r="1614" spans="2:16" ht="15.9" hidden="1" x14ac:dyDescent="0.4">
      <c r="B1614" s="208" t="s">
        <v>27</v>
      </c>
      <c r="C1614" s="180" t="s">
        <v>44</v>
      </c>
      <c r="D1614" s="178">
        <v>54</v>
      </c>
      <c r="E1614" s="179" t="s">
        <v>40</v>
      </c>
      <c r="F1614" s="254">
        <v>450000</v>
      </c>
      <c r="G1614" s="254">
        <f t="shared" si="129"/>
        <v>24300000</v>
      </c>
      <c r="H1614" s="178">
        <v>54</v>
      </c>
      <c r="I1614" s="179" t="s">
        <v>40</v>
      </c>
      <c r="J1614" s="254">
        <v>450000</v>
      </c>
      <c r="K1614" s="254">
        <f t="shared" si="130"/>
        <v>24300000</v>
      </c>
      <c r="L1614" s="178">
        <v>54</v>
      </c>
      <c r="M1614" s="179" t="s">
        <v>40</v>
      </c>
      <c r="N1614" s="254">
        <v>450000</v>
      </c>
      <c r="O1614" s="254">
        <f t="shared" si="131"/>
        <v>24300000</v>
      </c>
      <c r="P1614" s="251">
        <f t="shared" si="116"/>
        <v>0</v>
      </c>
    </row>
    <row r="1615" spans="2:16" ht="15.9" x14ac:dyDescent="0.4">
      <c r="B1615" s="208"/>
      <c r="C1615" s="180" t="s">
        <v>58</v>
      </c>
      <c r="D1615" s="178">
        <v>486</v>
      </c>
      <c r="E1615" s="179" t="s">
        <v>59</v>
      </c>
      <c r="F1615" s="254">
        <v>85000</v>
      </c>
      <c r="G1615" s="254">
        <f t="shared" si="129"/>
        <v>41310000</v>
      </c>
      <c r="H1615" s="178">
        <v>486</v>
      </c>
      <c r="I1615" s="179" t="s">
        <v>59</v>
      </c>
      <c r="J1615" s="254">
        <v>85000</v>
      </c>
      <c r="K1615" s="254">
        <f t="shared" si="130"/>
        <v>41310000</v>
      </c>
      <c r="L1615" s="178">
        <v>0</v>
      </c>
      <c r="M1615" s="179" t="s">
        <v>59</v>
      </c>
      <c r="N1615" s="254">
        <v>85000</v>
      </c>
      <c r="O1615" s="254">
        <f t="shared" si="131"/>
        <v>0</v>
      </c>
      <c r="P1615" s="251">
        <f t="shared" si="116"/>
        <v>41310000</v>
      </c>
    </row>
    <row r="1616" spans="2:16" ht="15.9" hidden="1" x14ac:dyDescent="0.4">
      <c r="B1616" s="208"/>
      <c r="C1616" s="180" t="s">
        <v>654</v>
      </c>
      <c r="D1616" s="178">
        <v>1</v>
      </c>
      <c r="E1616" s="179" t="s">
        <v>38</v>
      </c>
      <c r="F1616" s="254">
        <v>12744000</v>
      </c>
      <c r="G1616" s="254">
        <f t="shared" si="129"/>
        <v>12744000</v>
      </c>
      <c r="H1616" s="178">
        <v>1</v>
      </c>
      <c r="I1616" s="179" t="s">
        <v>38</v>
      </c>
      <c r="J1616" s="254">
        <v>12744000</v>
      </c>
      <c r="K1616" s="254">
        <f t="shared" si="130"/>
        <v>12744000</v>
      </c>
      <c r="L1616" s="178">
        <v>1</v>
      </c>
      <c r="M1616" s="179" t="s">
        <v>38</v>
      </c>
      <c r="N1616" s="254">
        <v>12744000</v>
      </c>
      <c r="O1616" s="254">
        <f t="shared" si="131"/>
        <v>12744000</v>
      </c>
      <c r="P1616" s="251">
        <f t="shared" si="116"/>
        <v>0</v>
      </c>
    </row>
    <row r="1617" spans="2:16" ht="15.9" x14ac:dyDescent="0.4">
      <c r="B1617" s="208" t="s">
        <v>27</v>
      </c>
      <c r="C1617" s="180" t="s">
        <v>642</v>
      </c>
      <c r="D1617" s="178">
        <v>1</v>
      </c>
      <c r="E1617" s="179" t="s">
        <v>38</v>
      </c>
      <c r="F1617" s="254">
        <v>15441000</v>
      </c>
      <c r="G1617" s="254">
        <f t="shared" si="129"/>
        <v>15441000</v>
      </c>
      <c r="H1617" s="178">
        <v>1</v>
      </c>
      <c r="I1617" s="179" t="s">
        <v>38</v>
      </c>
      <c r="J1617" s="254">
        <v>15441000</v>
      </c>
      <c r="K1617" s="254">
        <f t="shared" si="130"/>
        <v>15441000</v>
      </c>
      <c r="L1617" s="178">
        <v>0</v>
      </c>
      <c r="M1617" s="179" t="s">
        <v>38</v>
      </c>
      <c r="N1617" s="254">
        <v>15441000</v>
      </c>
      <c r="O1617" s="254">
        <f t="shared" si="131"/>
        <v>0</v>
      </c>
      <c r="P1617" s="251">
        <f t="shared" si="116"/>
        <v>15441000</v>
      </c>
    </row>
    <row r="1618" spans="2:16" ht="15.9" hidden="1" x14ac:dyDescent="0.4">
      <c r="B1618" s="208" t="s">
        <v>27</v>
      </c>
      <c r="C1618" s="180" t="s">
        <v>635</v>
      </c>
      <c r="D1618" s="178">
        <v>1</v>
      </c>
      <c r="E1618" s="179" t="s">
        <v>38</v>
      </c>
      <c r="F1618" s="254">
        <v>3150000</v>
      </c>
      <c r="G1618" s="254">
        <f t="shared" si="129"/>
        <v>3150000</v>
      </c>
      <c r="H1618" s="178">
        <v>1</v>
      </c>
      <c r="I1618" s="179" t="s">
        <v>38</v>
      </c>
      <c r="J1618" s="254">
        <v>3150000</v>
      </c>
      <c r="K1618" s="254">
        <f t="shared" si="130"/>
        <v>3150000</v>
      </c>
      <c r="L1618" s="178">
        <v>1</v>
      </c>
      <c r="M1618" s="179" t="s">
        <v>38</v>
      </c>
      <c r="N1618" s="254">
        <v>3150000</v>
      </c>
      <c r="O1618" s="254">
        <f t="shared" si="131"/>
        <v>3150000</v>
      </c>
      <c r="P1618" s="251">
        <f t="shared" si="116"/>
        <v>0</v>
      </c>
    </row>
    <row r="1619" spans="2:16" ht="15.9" x14ac:dyDescent="0.4">
      <c r="B1619" s="208" t="s">
        <v>62</v>
      </c>
      <c r="C1619" s="180" t="s">
        <v>655</v>
      </c>
      <c r="D1619" s="269">
        <v>48</v>
      </c>
      <c r="E1619" s="270" t="s">
        <v>30</v>
      </c>
      <c r="F1619" s="254">
        <v>0</v>
      </c>
      <c r="G1619" s="254">
        <f>G1620+G1627</f>
        <v>482533000</v>
      </c>
      <c r="H1619" s="269">
        <v>48</v>
      </c>
      <c r="I1619" s="270" t="s">
        <v>30</v>
      </c>
      <c r="J1619" s="254">
        <v>0</v>
      </c>
      <c r="K1619" s="254">
        <f>K1620+K1627</f>
        <v>482533000</v>
      </c>
      <c r="L1619" s="269">
        <v>48</v>
      </c>
      <c r="M1619" s="270" t="s">
        <v>30</v>
      </c>
      <c r="N1619" s="254">
        <v>0</v>
      </c>
      <c r="O1619" s="254">
        <f>O1620+O1627</f>
        <v>411973000</v>
      </c>
      <c r="P1619" s="251">
        <f t="shared" si="116"/>
        <v>70560000</v>
      </c>
    </row>
    <row r="1620" spans="2:16" ht="15.9" hidden="1" x14ac:dyDescent="0.4">
      <c r="B1620" s="208">
        <v>525111</v>
      </c>
      <c r="C1620" s="180" t="s">
        <v>174</v>
      </c>
      <c r="D1620" s="178">
        <v>0</v>
      </c>
      <c r="E1620" s="179"/>
      <c r="F1620" s="180">
        <v>0</v>
      </c>
      <c r="G1620" s="254">
        <f>SUM(G1621:G1626)</f>
        <v>361650000</v>
      </c>
      <c r="H1620" s="178">
        <v>0</v>
      </c>
      <c r="I1620" s="179"/>
      <c r="J1620" s="180">
        <v>0</v>
      </c>
      <c r="K1620" s="254">
        <f>SUM(K1621:K1626)</f>
        <v>361650000</v>
      </c>
      <c r="L1620" s="178">
        <v>0</v>
      </c>
      <c r="M1620" s="179"/>
      <c r="N1620" s="180">
        <v>0</v>
      </c>
      <c r="O1620" s="254">
        <f>SUM(O1621:O1626)</f>
        <v>361650000</v>
      </c>
      <c r="P1620" s="251">
        <f t="shared" si="116"/>
        <v>0</v>
      </c>
    </row>
    <row r="1621" spans="2:16" ht="15.9" hidden="1" x14ac:dyDescent="0.4">
      <c r="B1621" s="208" t="s">
        <v>27</v>
      </c>
      <c r="C1621" s="180" t="s">
        <v>46</v>
      </c>
      <c r="D1621" s="178">
        <v>298</v>
      </c>
      <c r="E1621" s="179" t="s">
        <v>47</v>
      </c>
      <c r="F1621" s="254">
        <v>150000</v>
      </c>
      <c r="G1621" s="254">
        <f t="shared" ref="G1621:G1626" si="132">ROUNDDOWN(D1621*F1621,-3)</f>
        <v>44700000</v>
      </c>
      <c r="H1621" s="178">
        <v>298</v>
      </c>
      <c r="I1621" s="179" t="s">
        <v>47</v>
      </c>
      <c r="J1621" s="254">
        <v>150000</v>
      </c>
      <c r="K1621" s="254">
        <f t="shared" ref="K1621:K1626" si="133">ROUNDDOWN(H1621*J1621,-3)</f>
        <v>44700000</v>
      </c>
      <c r="L1621" s="178">
        <v>298</v>
      </c>
      <c r="M1621" s="179" t="s">
        <v>47</v>
      </c>
      <c r="N1621" s="254">
        <v>150000</v>
      </c>
      <c r="O1621" s="254">
        <f t="shared" ref="O1621:O1626" si="134">ROUNDDOWN(L1621*N1621,-3)</f>
        <v>44700000</v>
      </c>
      <c r="P1621" s="251">
        <f t="shared" si="116"/>
        <v>0</v>
      </c>
    </row>
    <row r="1622" spans="2:16" ht="15.9" hidden="1" x14ac:dyDescent="0.4">
      <c r="B1622" s="208" t="s">
        <v>27</v>
      </c>
      <c r="C1622" s="180" t="s">
        <v>48</v>
      </c>
      <c r="D1622" s="178">
        <v>1572</v>
      </c>
      <c r="E1622" s="179" t="s">
        <v>47</v>
      </c>
      <c r="F1622" s="254">
        <v>150000</v>
      </c>
      <c r="G1622" s="254">
        <f t="shared" si="132"/>
        <v>235800000</v>
      </c>
      <c r="H1622" s="178">
        <v>1572</v>
      </c>
      <c r="I1622" s="179" t="s">
        <v>47</v>
      </c>
      <c r="J1622" s="254">
        <v>150000</v>
      </c>
      <c r="K1622" s="254">
        <f t="shared" si="133"/>
        <v>235800000</v>
      </c>
      <c r="L1622" s="178">
        <v>1572</v>
      </c>
      <c r="M1622" s="179" t="s">
        <v>47</v>
      </c>
      <c r="N1622" s="254">
        <v>150000</v>
      </c>
      <c r="O1622" s="254">
        <f t="shared" si="134"/>
        <v>235800000</v>
      </c>
      <c r="P1622" s="251">
        <f t="shared" si="116"/>
        <v>0</v>
      </c>
    </row>
    <row r="1623" spans="2:16" ht="15.9" hidden="1" x14ac:dyDescent="0.4">
      <c r="B1623" s="208"/>
      <c r="C1623" s="180" t="s">
        <v>49</v>
      </c>
      <c r="D1623" s="178">
        <v>177</v>
      </c>
      <c r="E1623" s="179" t="s">
        <v>47</v>
      </c>
      <c r="F1623" s="254">
        <v>150000</v>
      </c>
      <c r="G1623" s="254">
        <f t="shared" si="132"/>
        <v>26550000</v>
      </c>
      <c r="H1623" s="178">
        <v>177</v>
      </c>
      <c r="I1623" s="179" t="s">
        <v>47</v>
      </c>
      <c r="J1623" s="254">
        <v>150000</v>
      </c>
      <c r="K1623" s="254">
        <f t="shared" si="133"/>
        <v>26550000</v>
      </c>
      <c r="L1623" s="178">
        <v>177</v>
      </c>
      <c r="M1623" s="179" t="s">
        <v>47</v>
      </c>
      <c r="N1623" s="254">
        <v>150000</v>
      </c>
      <c r="O1623" s="254">
        <f t="shared" si="134"/>
        <v>26550000</v>
      </c>
      <c r="P1623" s="251">
        <f t="shared" ref="P1623:P1686" si="135">K1623-O1623</f>
        <v>0</v>
      </c>
    </row>
    <row r="1624" spans="2:16" ht="15.9" hidden="1" x14ac:dyDescent="0.4">
      <c r="B1624" s="208" t="s">
        <v>27</v>
      </c>
      <c r="C1624" s="180" t="s">
        <v>656</v>
      </c>
      <c r="D1624" s="178">
        <v>1</v>
      </c>
      <c r="E1624" s="179" t="s">
        <v>38</v>
      </c>
      <c r="F1624" s="254">
        <v>11400000</v>
      </c>
      <c r="G1624" s="254">
        <f t="shared" si="132"/>
        <v>11400000</v>
      </c>
      <c r="H1624" s="178">
        <v>1</v>
      </c>
      <c r="I1624" s="179" t="s">
        <v>38</v>
      </c>
      <c r="J1624" s="254">
        <v>11400000</v>
      </c>
      <c r="K1624" s="254">
        <f t="shared" si="133"/>
        <v>11400000</v>
      </c>
      <c r="L1624" s="178">
        <v>1</v>
      </c>
      <c r="M1624" s="179" t="s">
        <v>38</v>
      </c>
      <c r="N1624" s="254">
        <v>11400000</v>
      </c>
      <c r="O1624" s="254">
        <f t="shared" si="134"/>
        <v>11400000</v>
      </c>
      <c r="P1624" s="251">
        <f t="shared" si="135"/>
        <v>0</v>
      </c>
    </row>
    <row r="1625" spans="2:16" ht="15.9" hidden="1" x14ac:dyDescent="0.4">
      <c r="B1625" s="208"/>
      <c r="C1625" s="180" t="s">
        <v>657</v>
      </c>
      <c r="D1625" s="178">
        <v>1</v>
      </c>
      <c r="E1625" s="179" t="s">
        <v>38</v>
      </c>
      <c r="F1625" s="254">
        <v>23520000</v>
      </c>
      <c r="G1625" s="254">
        <f t="shared" si="132"/>
        <v>23520000</v>
      </c>
      <c r="H1625" s="178">
        <v>1</v>
      </c>
      <c r="I1625" s="179" t="s">
        <v>38</v>
      </c>
      <c r="J1625" s="254">
        <v>23520000</v>
      </c>
      <c r="K1625" s="254">
        <f t="shared" si="133"/>
        <v>23520000</v>
      </c>
      <c r="L1625" s="178">
        <v>1</v>
      </c>
      <c r="M1625" s="179" t="s">
        <v>38</v>
      </c>
      <c r="N1625" s="254">
        <v>23520000</v>
      </c>
      <c r="O1625" s="254">
        <f t="shared" si="134"/>
        <v>23520000</v>
      </c>
      <c r="P1625" s="251">
        <f t="shared" si="135"/>
        <v>0</v>
      </c>
    </row>
    <row r="1626" spans="2:16" ht="15.9" hidden="1" x14ac:dyDescent="0.4">
      <c r="B1626" s="208" t="s">
        <v>27</v>
      </c>
      <c r="C1626" s="180" t="s">
        <v>60</v>
      </c>
      <c r="D1626" s="178">
        <v>1</v>
      </c>
      <c r="E1626" s="179" t="s">
        <v>38</v>
      </c>
      <c r="F1626" s="254">
        <v>19680000</v>
      </c>
      <c r="G1626" s="254">
        <f t="shared" si="132"/>
        <v>19680000</v>
      </c>
      <c r="H1626" s="178">
        <v>1</v>
      </c>
      <c r="I1626" s="179" t="s">
        <v>38</v>
      </c>
      <c r="J1626" s="254">
        <v>19680000</v>
      </c>
      <c r="K1626" s="254">
        <f t="shared" si="133"/>
        <v>19680000</v>
      </c>
      <c r="L1626" s="178">
        <v>1</v>
      </c>
      <c r="M1626" s="179" t="s">
        <v>38</v>
      </c>
      <c r="N1626" s="254">
        <v>19680000</v>
      </c>
      <c r="O1626" s="254">
        <f t="shared" si="134"/>
        <v>19680000</v>
      </c>
      <c r="P1626" s="251">
        <f t="shared" si="135"/>
        <v>0</v>
      </c>
    </row>
    <row r="1627" spans="2:16" ht="15.9" x14ac:dyDescent="0.4">
      <c r="B1627" s="208">
        <v>525119</v>
      </c>
      <c r="C1627" s="180" t="s">
        <v>42</v>
      </c>
      <c r="D1627" s="178">
        <v>0</v>
      </c>
      <c r="E1627" s="179"/>
      <c r="F1627" s="180">
        <v>0</v>
      </c>
      <c r="G1627" s="254">
        <f>SUM(G1628:G1635)</f>
        <v>120883000</v>
      </c>
      <c r="H1627" s="178">
        <v>0</v>
      </c>
      <c r="I1627" s="179"/>
      <c r="J1627" s="180">
        <v>0</v>
      </c>
      <c r="K1627" s="254">
        <f>SUM(K1628:K1635)</f>
        <v>120883000</v>
      </c>
      <c r="L1627" s="178">
        <v>0</v>
      </c>
      <c r="M1627" s="179"/>
      <c r="N1627" s="180">
        <v>0</v>
      </c>
      <c r="O1627" s="254">
        <f>SUM(O1628:O1635)</f>
        <v>50323000</v>
      </c>
      <c r="P1627" s="251">
        <f t="shared" si="135"/>
        <v>70560000</v>
      </c>
    </row>
    <row r="1628" spans="2:16" ht="15.9" hidden="1" x14ac:dyDescent="0.4">
      <c r="B1628" s="208" t="s">
        <v>27</v>
      </c>
      <c r="C1628" s="180" t="s">
        <v>606</v>
      </c>
      <c r="D1628" s="178">
        <v>1</v>
      </c>
      <c r="E1628" s="179" t="s">
        <v>38</v>
      </c>
      <c r="F1628" s="254">
        <v>10070000</v>
      </c>
      <c r="G1628" s="254">
        <f t="shared" ref="G1628:G1635" si="136">ROUNDDOWN(D1628*F1628,-3)</f>
        <v>10070000</v>
      </c>
      <c r="H1628" s="178">
        <v>1</v>
      </c>
      <c r="I1628" s="179" t="s">
        <v>38</v>
      </c>
      <c r="J1628" s="254">
        <v>10070000</v>
      </c>
      <c r="K1628" s="254">
        <f t="shared" ref="K1628:K1635" si="137">ROUNDDOWN(H1628*J1628,-3)</f>
        <v>10070000</v>
      </c>
      <c r="L1628" s="178">
        <v>1</v>
      </c>
      <c r="M1628" s="179" t="s">
        <v>38</v>
      </c>
      <c r="N1628" s="254">
        <v>10070000</v>
      </c>
      <c r="O1628" s="254">
        <f t="shared" ref="O1628:O1635" si="138">ROUNDDOWN(L1628*N1628,-3)</f>
        <v>10070000</v>
      </c>
      <c r="P1628" s="251">
        <f t="shared" si="135"/>
        <v>0</v>
      </c>
    </row>
    <row r="1629" spans="2:16" ht="15.9" hidden="1" x14ac:dyDescent="0.4">
      <c r="B1629" s="208"/>
      <c r="C1629" s="180" t="s">
        <v>645</v>
      </c>
      <c r="D1629" s="178">
        <v>1</v>
      </c>
      <c r="E1629" s="179" t="s">
        <v>38</v>
      </c>
      <c r="F1629" s="254">
        <v>660000</v>
      </c>
      <c r="G1629" s="254">
        <f t="shared" si="136"/>
        <v>660000</v>
      </c>
      <c r="H1629" s="178">
        <v>1</v>
      </c>
      <c r="I1629" s="179" t="s">
        <v>38</v>
      </c>
      <c r="J1629" s="254">
        <v>660000</v>
      </c>
      <c r="K1629" s="254">
        <f t="shared" si="137"/>
        <v>660000</v>
      </c>
      <c r="L1629" s="178">
        <v>1</v>
      </c>
      <c r="M1629" s="179" t="s">
        <v>38</v>
      </c>
      <c r="N1629" s="254">
        <v>660000</v>
      </c>
      <c r="O1629" s="254">
        <f t="shared" si="138"/>
        <v>660000</v>
      </c>
      <c r="P1629" s="251">
        <f t="shared" si="135"/>
        <v>0</v>
      </c>
    </row>
    <row r="1630" spans="2:16" ht="15.9" hidden="1" x14ac:dyDescent="0.4">
      <c r="B1630" s="208"/>
      <c r="C1630" s="180" t="s">
        <v>646</v>
      </c>
      <c r="D1630" s="178">
        <v>1</v>
      </c>
      <c r="E1630" s="179" t="s">
        <v>38</v>
      </c>
      <c r="F1630" s="254">
        <v>793000</v>
      </c>
      <c r="G1630" s="254">
        <f t="shared" si="136"/>
        <v>793000</v>
      </c>
      <c r="H1630" s="178">
        <v>1</v>
      </c>
      <c r="I1630" s="179" t="s">
        <v>38</v>
      </c>
      <c r="J1630" s="254">
        <v>793000</v>
      </c>
      <c r="K1630" s="254">
        <f t="shared" si="137"/>
        <v>793000</v>
      </c>
      <c r="L1630" s="178">
        <v>1</v>
      </c>
      <c r="M1630" s="179" t="s">
        <v>38</v>
      </c>
      <c r="N1630" s="254">
        <v>793000</v>
      </c>
      <c r="O1630" s="254">
        <f t="shared" si="138"/>
        <v>793000</v>
      </c>
      <c r="P1630" s="251">
        <f t="shared" si="135"/>
        <v>0</v>
      </c>
    </row>
    <row r="1631" spans="2:16" ht="15.9" x14ac:dyDescent="0.4">
      <c r="B1631" s="208" t="s">
        <v>27</v>
      </c>
      <c r="C1631" s="180" t="s">
        <v>44</v>
      </c>
      <c r="D1631" s="178">
        <v>48</v>
      </c>
      <c r="E1631" s="179" t="s">
        <v>40</v>
      </c>
      <c r="F1631" s="254">
        <v>450000</v>
      </c>
      <c r="G1631" s="254">
        <f t="shared" si="136"/>
        <v>21600000</v>
      </c>
      <c r="H1631" s="178">
        <v>48</v>
      </c>
      <c r="I1631" s="179" t="s">
        <v>40</v>
      </c>
      <c r="J1631" s="254">
        <v>450000</v>
      </c>
      <c r="K1631" s="254">
        <f t="shared" si="137"/>
        <v>21600000</v>
      </c>
      <c r="L1631" s="178">
        <v>0</v>
      </c>
      <c r="M1631" s="179" t="s">
        <v>40</v>
      </c>
      <c r="N1631" s="254">
        <v>450000</v>
      </c>
      <c r="O1631" s="254">
        <f t="shared" si="138"/>
        <v>0</v>
      </c>
      <c r="P1631" s="251">
        <f t="shared" si="135"/>
        <v>21600000</v>
      </c>
    </row>
    <row r="1632" spans="2:16" ht="15.9" x14ac:dyDescent="0.4">
      <c r="B1632" s="208" t="s">
        <v>27</v>
      </c>
      <c r="C1632" s="180" t="s">
        <v>58</v>
      </c>
      <c r="D1632" s="178">
        <v>576</v>
      </c>
      <c r="E1632" s="179" t="s">
        <v>59</v>
      </c>
      <c r="F1632" s="254">
        <v>85000</v>
      </c>
      <c r="G1632" s="254">
        <f t="shared" si="136"/>
        <v>48960000</v>
      </c>
      <c r="H1632" s="178">
        <v>576</v>
      </c>
      <c r="I1632" s="179" t="s">
        <v>59</v>
      </c>
      <c r="J1632" s="254">
        <v>85000</v>
      </c>
      <c r="K1632" s="254">
        <f t="shared" si="137"/>
        <v>48960000</v>
      </c>
      <c r="L1632" s="178">
        <v>0</v>
      </c>
      <c r="M1632" s="179" t="s">
        <v>59</v>
      </c>
      <c r="N1632" s="254">
        <v>85000</v>
      </c>
      <c r="O1632" s="254">
        <f t="shared" si="138"/>
        <v>0</v>
      </c>
      <c r="P1632" s="251">
        <f t="shared" si="135"/>
        <v>48960000</v>
      </c>
    </row>
    <row r="1633" spans="2:16" ht="15.9" hidden="1" x14ac:dyDescent="0.4">
      <c r="B1633" s="208" t="s">
        <v>27</v>
      </c>
      <c r="C1633" s="180" t="s">
        <v>640</v>
      </c>
      <c r="D1633" s="178">
        <v>1</v>
      </c>
      <c r="E1633" s="179" t="s">
        <v>38</v>
      </c>
      <c r="F1633" s="254">
        <v>5000000</v>
      </c>
      <c r="G1633" s="254">
        <f t="shared" si="136"/>
        <v>5000000</v>
      </c>
      <c r="H1633" s="178">
        <v>1</v>
      </c>
      <c r="I1633" s="179" t="s">
        <v>38</v>
      </c>
      <c r="J1633" s="254">
        <v>5000000</v>
      </c>
      <c r="K1633" s="254">
        <f t="shared" si="137"/>
        <v>5000000</v>
      </c>
      <c r="L1633" s="178">
        <v>1</v>
      </c>
      <c r="M1633" s="179" t="s">
        <v>38</v>
      </c>
      <c r="N1633" s="254">
        <v>5000000</v>
      </c>
      <c r="O1633" s="254">
        <f t="shared" si="138"/>
        <v>5000000</v>
      </c>
      <c r="P1633" s="251">
        <f t="shared" si="135"/>
        <v>0</v>
      </c>
    </row>
    <row r="1634" spans="2:16" ht="15.9" hidden="1" x14ac:dyDescent="0.4">
      <c r="B1634" s="208"/>
      <c r="C1634" s="180" t="s">
        <v>72</v>
      </c>
      <c r="D1634" s="178">
        <v>144</v>
      </c>
      <c r="E1634" s="179" t="s">
        <v>40</v>
      </c>
      <c r="F1634" s="254">
        <v>200000</v>
      </c>
      <c r="G1634" s="254">
        <f t="shared" si="136"/>
        <v>28800000</v>
      </c>
      <c r="H1634" s="178">
        <v>144</v>
      </c>
      <c r="I1634" s="179" t="s">
        <v>40</v>
      </c>
      <c r="J1634" s="254">
        <v>200000</v>
      </c>
      <c r="K1634" s="254">
        <f t="shared" si="137"/>
        <v>28800000</v>
      </c>
      <c r="L1634" s="178">
        <v>144</v>
      </c>
      <c r="M1634" s="179" t="s">
        <v>40</v>
      </c>
      <c r="N1634" s="254">
        <v>200000</v>
      </c>
      <c r="O1634" s="254">
        <f t="shared" si="138"/>
        <v>28800000</v>
      </c>
      <c r="P1634" s="251">
        <f t="shared" si="135"/>
        <v>0</v>
      </c>
    </row>
    <row r="1635" spans="2:16" ht="15.9" hidden="1" x14ac:dyDescent="0.4">
      <c r="B1635" s="208" t="s">
        <v>27</v>
      </c>
      <c r="C1635" s="180" t="s">
        <v>635</v>
      </c>
      <c r="D1635" s="178">
        <v>1</v>
      </c>
      <c r="E1635" s="179" t="s">
        <v>38</v>
      </c>
      <c r="F1635" s="254">
        <v>5000000</v>
      </c>
      <c r="G1635" s="254">
        <f t="shared" si="136"/>
        <v>5000000</v>
      </c>
      <c r="H1635" s="178">
        <v>1</v>
      </c>
      <c r="I1635" s="179" t="s">
        <v>38</v>
      </c>
      <c r="J1635" s="254">
        <v>5000000</v>
      </c>
      <c r="K1635" s="254">
        <f t="shared" si="137"/>
        <v>5000000</v>
      </c>
      <c r="L1635" s="178">
        <v>1</v>
      </c>
      <c r="M1635" s="179" t="s">
        <v>38</v>
      </c>
      <c r="N1635" s="254">
        <v>5000000</v>
      </c>
      <c r="O1635" s="254">
        <f t="shared" si="138"/>
        <v>5000000</v>
      </c>
      <c r="P1635" s="251">
        <f t="shared" si="135"/>
        <v>0</v>
      </c>
    </row>
    <row r="1636" spans="2:16" ht="15.9" x14ac:dyDescent="0.4">
      <c r="B1636" s="208" t="s">
        <v>69</v>
      </c>
      <c r="C1636" s="180" t="s">
        <v>78</v>
      </c>
      <c r="D1636" s="269">
        <v>24</v>
      </c>
      <c r="E1636" s="270" t="s">
        <v>30</v>
      </c>
      <c r="F1636" s="254">
        <v>0</v>
      </c>
      <c r="G1636" s="254">
        <f>G1637+G1641</f>
        <v>81539000</v>
      </c>
      <c r="H1636" s="269">
        <v>24</v>
      </c>
      <c r="I1636" s="270" t="s">
        <v>30</v>
      </c>
      <c r="J1636" s="254">
        <v>0</v>
      </c>
      <c r="K1636" s="254">
        <f>K1637+K1641</f>
        <v>81539000</v>
      </c>
      <c r="L1636" s="269">
        <v>24</v>
      </c>
      <c r="M1636" s="270" t="s">
        <v>30</v>
      </c>
      <c r="N1636" s="254">
        <v>0</v>
      </c>
      <c r="O1636" s="254">
        <f>O1637+O1641</f>
        <v>75419000</v>
      </c>
      <c r="P1636" s="251">
        <f t="shared" si="135"/>
        <v>6120000</v>
      </c>
    </row>
    <row r="1637" spans="2:16" ht="15.9" hidden="1" x14ac:dyDescent="0.4">
      <c r="B1637" s="208">
        <v>525111</v>
      </c>
      <c r="C1637" s="180" t="s">
        <v>174</v>
      </c>
      <c r="D1637" s="178">
        <v>0</v>
      </c>
      <c r="E1637" s="179"/>
      <c r="F1637" s="180">
        <v>0</v>
      </c>
      <c r="G1637" s="254">
        <f>SUM(G1638:G1640)</f>
        <v>54420000</v>
      </c>
      <c r="H1637" s="178">
        <v>0</v>
      </c>
      <c r="I1637" s="179"/>
      <c r="J1637" s="180">
        <v>0</v>
      </c>
      <c r="K1637" s="254">
        <f>SUM(K1638:K1640)</f>
        <v>54420000</v>
      </c>
      <c r="L1637" s="178">
        <v>0</v>
      </c>
      <c r="M1637" s="179"/>
      <c r="N1637" s="180">
        <v>0</v>
      </c>
      <c r="O1637" s="254">
        <f>SUM(O1638:O1640)</f>
        <v>54420000</v>
      </c>
      <c r="P1637" s="251">
        <f t="shared" si="135"/>
        <v>0</v>
      </c>
    </row>
    <row r="1638" spans="2:16" ht="15.9" hidden="1" x14ac:dyDescent="0.4">
      <c r="B1638" s="208" t="s">
        <v>27</v>
      </c>
      <c r="C1638" s="180" t="s">
        <v>46</v>
      </c>
      <c r="D1638" s="178">
        <v>78</v>
      </c>
      <c r="E1638" s="179" t="s">
        <v>47</v>
      </c>
      <c r="F1638" s="254">
        <v>150000</v>
      </c>
      <c r="G1638" s="254">
        <f>ROUNDDOWN(D1638*F1638,-3)</f>
        <v>11700000</v>
      </c>
      <c r="H1638" s="178">
        <v>78</v>
      </c>
      <c r="I1638" s="179" t="s">
        <v>47</v>
      </c>
      <c r="J1638" s="254">
        <v>150000</v>
      </c>
      <c r="K1638" s="254">
        <f>ROUNDDOWN(H1638*J1638,-3)</f>
        <v>11700000</v>
      </c>
      <c r="L1638" s="178">
        <v>78</v>
      </c>
      <c r="M1638" s="179" t="s">
        <v>47</v>
      </c>
      <c r="N1638" s="254">
        <v>150000</v>
      </c>
      <c r="O1638" s="254">
        <f>ROUNDDOWN(L1638*N1638,-3)</f>
        <v>11700000</v>
      </c>
      <c r="P1638" s="251">
        <f t="shared" si="135"/>
        <v>0</v>
      </c>
    </row>
    <row r="1639" spans="2:16" ht="15.9" hidden="1" x14ac:dyDescent="0.4">
      <c r="B1639" s="208" t="s">
        <v>27</v>
      </c>
      <c r="C1639" s="180" t="s">
        <v>48</v>
      </c>
      <c r="D1639" s="178">
        <v>252</v>
      </c>
      <c r="E1639" s="179" t="s">
        <v>47</v>
      </c>
      <c r="F1639" s="254">
        <v>150000</v>
      </c>
      <c r="G1639" s="254">
        <f>ROUNDDOWN(D1639*F1639,-3)</f>
        <v>37800000</v>
      </c>
      <c r="H1639" s="178">
        <v>252</v>
      </c>
      <c r="I1639" s="179" t="s">
        <v>47</v>
      </c>
      <c r="J1639" s="254">
        <v>150000</v>
      </c>
      <c r="K1639" s="254">
        <f>ROUNDDOWN(H1639*J1639,-3)</f>
        <v>37800000</v>
      </c>
      <c r="L1639" s="178">
        <v>252</v>
      </c>
      <c r="M1639" s="179" t="s">
        <v>47</v>
      </c>
      <c r="N1639" s="254">
        <v>150000</v>
      </c>
      <c r="O1639" s="254">
        <f>ROUNDDOWN(L1639*N1639,-3)</f>
        <v>37800000</v>
      </c>
      <c r="P1639" s="251">
        <f t="shared" si="135"/>
        <v>0</v>
      </c>
    </row>
    <row r="1640" spans="2:16" ht="15.9" hidden="1" x14ac:dyDescent="0.4">
      <c r="B1640" s="208" t="s">
        <v>27</v>
      </c>
      <c r="C1640" s="180" t="s">
        <v>60</v>
      </c>
      <c r="D1640" s="178">
        <v>24</v>
      </c>
      <c r="E1640" s="179" t="s">
        <v>40</v>
      </c>
      <c r="F1640" s="254">
        <v>205000</v>
      </c>
      <c r="G1640" s="254">
        <f>ROUNDDOWN(D1640*F1640,-3)</f>
        <v>4920000</v>
      </c>
      <c r="H1640" s="178">
        <v>24</v>
      </c>
      <c r="I1640" s="179" t="s">
        <v>40</v>
      </c>
      <c r="J1640" s="254">
        <v>205000</v>
      </c>
      <c r="K1640" s="254">
        <f>ROUNDDOWN(H1640*J1640,-3)</f>
        <v>4920000</v>
      </c>
      <c r="L1640" s="178">
        <v>24</v>
      </c>
      <c r="M1640" s="179" t="s">
        <v>40</v>
      </c>
      <c r="N1640" s="254">
        <v>205000</v>
      </c>
      <c r="O1640" s="254">
        <f>ROUNDDOWN(L1640*N1640,-3)</f>
        <v>4920000</v>
      </c>
      <c r="P1640" s="251">
        <f t="shared" si="135"/>
        <v>0</v>
      </c>
    </row>
    <row r="1641" spans="2:16" ht="15.9" x14ac:dyDescent="0.4">
      <c r="B1641" s="208">
        <v>525119</v>
      </c>
      <c r="C1641" s="180" t="s">
        <v>42</v>
      </c>
      <c r="D1641" s="178">
        <v>0</v>
      </c>
      <c r="E1641" s="179"/>
      <c r="F1641" s="180">
        <v>0</v>
      </c>
      <c r="G1641" s="254">
        <f>SUM(G1642:G1646)</f>
        <v>27119000</v>
      </c>
      <c r="H1641" s="178">
        <v>0</v>
      </c>
      <c r="I1641" s="179"/>
      <c r="J1641" s="180">
        <v>0</v>
      </c>
      <c r="K1641" s="254">
        <f>SUM(K1642:K1646)</f>
        <v>27119000</v>
      </c>
      <c r="L1641" s="178">
        <v>0</v>
      </c>
      <c r="M1641" s="179"/>
      <c r="N1641" s="180">
        <v>0</v>
      </c>
      <c r="O1641" s="254">
        <f>SUM(O1642:O1646)</f>
        <v>20999000</v>
      </c>
      <c r="P1641" s="251">
        <f t="shared" si="135"/>
        <v>6120000</v>
      </c>
    </row>
    <row r="1642" spans="2:16" ht="15.9" hidden="1" x14ac:dyDescent="0.4">
      <c r="B1642" s="208" t="s">
        <v>27</v>
      </c>
      <c r="C1642" s="180" t="s">
        <v>44</v>
      </c>
      <c r="D1642" s="178">
        <v>24</v>
      </c>
      <c r="E1642" s="179" t="s">
        <v>40</v>
      </c>
      <c r="F1642" s="254">
        <v>450000</v>
      </c>
      <c r="G1642" s="254">
        <f t="shared" ref="G1642:G1646" si="139">ROUNDDOWN(D1642*F1642,-3)</f>
        <v>10800000</v>
      </c>
      <c r="H1642" s="178">
        <v>24</v>
      </c>
      <c r="I1642" s="179" t="s">
        <v>40</v>
      </c>
      <c r="J1642" s="254">
        <v>450000</v>
      </c>
      <c r="K1642" s="254">
        <f t="shared" ref="K1642:K1646" si="140">ROUNDDOWN(H1642*J1642,-3)</f>
        <v>10800000</v>
      </c>
      <c r="L1642" s="178">
        <v>24</v>
      </c>
      <c r="M1642" s="179" t="s">
        <v>40</v>
      </c>
      <c r="N1642" s="254">
        <v>450000</v>
      </c>
      <c r="O1642" s="254">
        <f t="shared" ref="O1642:O1646" si="141">ROUNDDOWN(L1642*N1642,-3)</f>
        <v>10800000</v>
      </c>
      <c r="P1642" s="251">
        <f t="shared" si="135"/>
        <v>0</v>
      </c>
    </row>
    <row r="1643" spans="2:16" ht="15.9" x14ac:dyDescent="0.4">
      <c r="B1643" s="208" t="s">
        <v>27</v>
      </c>
      <c r="C1643" s="180" t="s">
        <v>58</v>
      </c>
      <c r="D1643" s="178">
        <v>72</v>
      </c>
      <c r="E1643" s="179" t="s">
        <v>59</v>
      </c>
      <c r="F1643" s="254">
        <v>85000</v>
      </c>
      <c r="G1643" s="254">
        <f t="shared" si="139"/>
        <v>6120000</v>
      </c>
      <c r="H1643" s="178">
        <v>72</v>
      </c>
      <c r="I1643" s="179" t="s">
        <v>59</v>
      </c>
      <c r="J1643" s="254">
        <v>85000</v>
      </c>
      <c r="K1643" s="254">
        <f t="shared" si="140"/>
        <v>6120000</v>
      </c>
      <c r="L1643" s="178">
        <v>0</v>
      </c>
      <c r="M1643" s="179" t="s">
        <v>59</v>
      </c>
      <c r="N1643" s="254">
        <v>85000</v>
      </c>
      <c r="O1643" s="254">
        <f t="shared" si="141"/>
        <v>0</v>
      </c>
      <c r="P1643" s="251">
        <f t="shared" si="135"/>
        <v>6120000</v>
      </c>
    </row>
    <row r="1644" spans="2:16" ht="15.9" hidden="1" x14ac:dyDescent="0.4">
      <c r="B1644" s="208" t="s">
        <v>27</v>
      </c>
      <c r="C1644" s="180" t="s">
        <v>640</v>
      </c>
      <c r="D1644" s="178">
        <v>1</v>
      </c>
      <c r="E1644" s="179" t="s">
        <v>38</v>
      </c>
      <c r="F1644" s="254">
        <v>5000000</v>
      </c>
      <c r="G1644" s="254">
        <f t="shared" si="139"/>
        <v>5000000</v>
      </c>
      <c r="H1644" s="178">
        <v>1</v>
      </c>
      <c r="I1644" s="179" t="s">
        <v>38</v>
      </c>
      <c r="J1644" s="254">
        <v>5000000</v>
      </c>
      <c r="K1644" s="254">
        <f t="shared" si="140"/>
        <v>5000000</v>
      </c>
      <c r="L1644" s="178">
        <v>1</v>
      </c>
      <c r="M1644" s="179" t="s">
        <v>38</v>
      </c>
      <c r="N1644" s="254">
        <v>5000000</v>
      </c>
      <c r="O1644" s="254">
        <f t="shared" si="141"/>
        <v>5000000</v>
      </c>
      <c r="P1644" s="251">
        <f t="shared" si="135"/>
        <v>0</v>
      </c>
    </row>
    <row r="1645" spans="2:16" ht="15.9" hidden="1" x14ac:dyDescent="0.4">
      <c r="B1645" s="208"/>
      <c r="C1645" s="180" t="s">
        <v>646</v>
      </c>
      <c r="D1645" s="178">
        <v>1</v>
      </c>
      <c r="E1645" s="179" t="s">
        <v>38</v>
      </c>
      <c r="F1645" s="254">
        <v>199000</v>
      </c>
      <c r="G1645" s="254">
        <f t="shared" si="139"/>
        <v>199000</v>
      </c>
      <c r="H1645" s="178">
        <v>1</v>
      </c>
      <c r="I1645" s="179" t="s">
        <v>38</v>
      </c>
      <c r="J1645" s="254">
        <v>199000</v>
      </c>
      <c r="K1645" s="254">
        <f t="shared" si="140"/>
        <v>199000</v>
      </c>
      <c r="L1645" s="178">
        <v>1</v>
      </c>
      <c r="M1645" s="179" t="s">
        <v>38</v>
      </c>
      <c r="N1645" s="254">
        <v>199000</v>
      </c>
      <c r="O1645" s="254">
        <f t="shared" si="141"/>
        <v>199000</v>
      </c>
      <c r="P1645" s="251">
        <f t="shared" si="135"/>
        <v>0</v>
      </c>
    </row>
    <row r="1646" spans="2:16" ht="15.9" hidden="1" x14ac:dyDescent="0.4">
      <c r="B1646" s="208" t="s">
        <v>27</v>
      </c>
      <c r="C1646" s="180" t="s">
        <v>635</v>
      </c>
      <c r="D1646" s="178">
        <v>1</v>
      </c>
      <c r="E1646" s="179" t="s">
        <v>38</v>
      </c>
      <c r="F1646" s="254">
        <v>5000000</v>
      </c>
      <c r="G1646" s="254">
        <f t="shared" si="139"/>
        <v>5000000</v>
      </c>
      <c r="H1646" s="178">
        <v>1</v>
      </c>
      <c r="I1646" s="179" t="s">
        <v>38</v>
      </c>
      <c r="J1646" s="254">
        <v>5000000</v>
      </c>
      <c r="K1646" s="254">
        <f t="shared" si="140"/>
        <v>5000000</v>
      </c>
      <c r="L1646" s="178">
        <v>1</v>
      </c>
      <c r="M1646" s="179" t="s">
        <v>38</v>
      </c>
      <c r="N1646" s="254">
        <v>5000000</v>
      </c>
      <c r="O1646" s="254">
        <f t="shared" si="141"/>
        <v>5000000</v>
      </c>
      <c r="P1646" s="251">
        <f t="shared" si="135"/>
        <v>0</v>
      </c>
    </row>
    <row r="1647" spans="2:16" ht="15.9" x14ac:dyDescent="0.4">
      <c r="B1647" s="268" t="s">
        <v>195</v>
      </c>
      <c r="C1647" s="180" t="s">
        <v>615</v>
      </c>
      <c r="D1647" s="269">
        <f>D1648+D1664+D1653+D1677</f>
        <v>92</v>
      </c>
      <c r="E1647" s="270" t="s">
        <v>30</v>
      </c>
      <c r="F1647" s="254">
        <v>0</v>
      </c>
      <c r="G1647" s="254">
        <f>G1648+G1664+G1653+G1677</f>
        <v>468031000</v>
      </c>
      <c r="H1647" s="269">
        <f>H1648+H1664+H1653+H1677</f>
        <v>92</v>
      </c>
      <c r="I1647" s="270" t="s">
        <v>30</v>
      </c>
      <c r="J1647" s="254">
        <v>0</v>
      </c>
      <c r="K1647" s="254">
        <f>K1648+K1664+K1653+K1677</f>
        <v>468031000</v>
      </c>
      <c r="L1647" s="269">
        <f>L1648+L1664+L1653+L1677</f>
        <v>92</v>
      </c>
      <c r="M1647" s="270" t="s">
        <v>30</v>
      </c>
      <c r="N1647" s="254">
        <v>0</v>
      </c>
      <c r="O1647" s="254">
        <f>O1648+O1664+O1653+O1677</f>
        <v>420601000</v>
      </c>
      <c r="P1647" s="251">
        <f t="shared" si="135"/>
        <v>47430000</v>
      </c>
    </row>
    <row r="1648" spans="2:16" ht="15.9" hidden="1" x14ac:dyDescent="0.4">
      <c r="B1648" s="208" t="s">
        <v>34</v>
      </c>
      <c r="C1648" s="180" t="s">
        <v>658</v>
      </c>
      <c r="D1648" s="269">
        <v>22</v>
      </c>
      <c r="E1648" s="270" t="s">
        <v>30</v>
      </c>
      <c r="F1648" s="254">
        <v>0</v>
      </c>
      <c r="G1648" s="254">
        <f>G1649</f>
        <v>7700000</v>
      </c>
      <c r="H1648" s="269">
        <v>22</v>
      </c>
      <c r="I1648" s="270" t="s">
        <v>30</v>
      </c>
      <c r="J1648" s="254">
        <v>0</v>
      </c>
      <c r="K1648" s="254">
        <f>K1649</f>
        <v>7700000</v>
      </c>
      <c r="L1648" s="269">
        <v>22</v>
      </c>
      <c r="M1648" s="270" t="s">
        <v>30</v>
      </c>
      <c r="N1648" s="254">
        <v>0</v>
      </c>
      <c r="O1648" s="254">
        <f>O1649</f>
        <v>7700000</v>
      </c>
      <c r="P1648" s="251">
        <f t="shared" si="135"/>
        <v>0</v>
      </c>
    </row>
    <row r="1649" spans="2:16" ht="15.9" hidden="1" x14ac:dyDescent="0.4">
      <c r="B1649" s="208">
        <v>525119</v>
      </c>
      <c r="C1649" s="180" t="s">
        <v>42</v>
      </c>
      <c r="D1649" s="178">
        <v>0</v>
      </c>
      <c r="E1649" s="179"/>
      <c r="F1649" s="180">
        <v>0</v>
      </c>
      <c r="G1649" s="254">
        <f>SUM(G1650:G1652)</f>
        <v>7700000</v>
      </c>
      <c r="H1649" s="178">
        <v>0</v>
      </c>
      <c r="I1649" s="179"/>
      <c r="J1649" s="180">
        <v>0</v>
      </c>
      <c r="K1649" s="254">
        <f>SUM(K1650:K1652)</f>
        <v>7700000</v>
      </c>
      <c r="L1649" s="178">
        <v>0</v>
      </c>
      <c r="M1649" s="179"/>
      <c r="N1649" s="180">
        <v>0</v>
      </c>
      <c r="O1649" s="254">
        <f>SUM(O1650:O1652)</f>
        <v>7700000</v>
      </c>
      <c r="P1649" s="251">
        <f t="shared" si="135"/>
        <v>0</v>
      </c>
    </row>
    <row r="1650" spans="2:16" ht="15.9" hidden="1" x14ac:dyDescent="0.4">
      <c r="B1650" s="208" t="s">
        <v>27</v>
      </c>
      <c r="C1650" s="180" t="s">
        <v>44</v>
      </c>
      <c r="D1650" s="178">
        <v>22</v>
      </c>
      <c r="E1650" s="179" t="s">
        <v>40</v>
      </c>
      <c r="F1650" s="254">
        <v>225000</v>
      </c>
      <c r="G1650" s="254">
        <f>ROUNDDOWN(D1650*F1650,-3)</f>
        <v>4950000</v>
      </c>
      <c r="H1650" s="178">
        <v>22</v>
      </c>
      <c r="I1650" s="179" t="s">
        <v>40</v>
      </c>
      <c r="J1650" s="254">
        <v>225000</v>
      </c>
      <c r="K1650" s="254">
        <f>ROUNDDOWN(H1650*J1650,-3)</f>
        <v>4950000</v>
      </c>
      <c r="L1650" s="178">
        <v>22</v>
      </c>
      <c r="M1650" s="179" t="s">
        <v>40</v>
      </c>
      <c r="N1650" s="254">
        <v>225000</v>
      </c>
      <c r="O1650" s="254">
        <f>ROUNDDOWN(L1650*N1650,-3)</f>
        <v>4950000</v>
      </c>
      <c r="P1650" s="251">
        <f t="shared" si="135"/>
        <v>0</v>
      </c>
    </row>
    <row r="1651" spans="2:16" ht="15.9" hidden="1" x14ac:dyDescent="0.4">
      <c r="B1651" s="208" t="s">
        <v>27</v>
      </c>
      <c r="C1651" s="180" t="s">
        <v>72</v>
      </c>
      <c r="D1651" s="178">
        <v>22</v>
      </c>
      <c r="E1651" s="179" t="s">
        <v>40</v>
      </c>
      <c r="F1651" s="254">
        <v>100000</v>
      </c>
      <c r="G1651" s="254">
        <f>ROUNDDOWN(D1651*F1651,-3)</f>
        <v>2200000</v>
      </c>
      <c r="H1651" s="178">
        <v>22</v>
      </c>
      <c r="I1651" s="179" t="s">
        <v>40</v>
      </c>
      <c r="J1651" s="254">
        <v>100000</v>
      </c>
      <c r="K1651" s="254">
        <f>ROUNDDOWN(H1651*J1651,-3)</f>
        <v>2200000</v>
      </c>
      <c r="L1651" s="178">
        <v>22</v>
      </c>
      <c r="M1651" s="179" t="s">
        <v>40</v>
      </c>
      <c r="N1651" s="254">
        <v>100000</v>
      </c>
      <c r="O1651" s="254">
        <f>ROUNDDOWN(L1651*N1651,-3)</f>
        <v>2200000</v>
      </c>
      <c r="P1651" s="251">
        <f t="shared" si="135"/>
        <v>0</v>
      </c>
    </row>
    <row r="1652" spans="2:16" ht="15.9" hidden="1" x14ac:dyDescent="0.4">
      <c r="B1652" s="208" t="s">
        <v>27</v>
      </c>
      <c r="C1652" s="180" t="s">
        <v>635</v>
      </c>
      <c r="D1652" s="178">
        <v>1</v>
      </c>
      <c r="E1652" s="179" t="s">
        <v>38</v>
      </c>
      <c r="F1652" s="254">
        <v>550000</v>
      </c>
      <c r="G1652" s="254">
        <f>ROUNDDOWN(D1652*F1652,-3)</f>
        <v>550000</v>
      </c>
      <c r="H1652" s="178">
        <v>1</v>
      </c>
      <c r="I1652" s="179" t="s">
        <v>38</v>
      </c>
      <c r="J1652" s="254">
        <v>550000</v>
      </c>
      <c r="K1652" s="254">
        <f>ROUNDDOWN(H1652*J1652,-3)</f>
        <v>550000</v>
      </c>
      <c r="L1652" s="178">
        <v>1</v>
      </c>
      <c r="M1652" s="179" t="s">
        <v>38</v>
      </c>
      <c r="N1652" s="254">
        <v>550000</v>
      </c>
      <c r="O1652" s="254">
        <f>ROUNDDOWN(L1652*N1652,-3)</f>
        <v>550000</v>
      </c>
      <c r="P1652" s="251">
        <f t="shared" si="135"/>
        <v>0</v>
      </c>
    </row>
    <row r="1653" spans="2:16" ht="15.9" x14ac:dyDescent="0.4">
      <c r="B1653" s="208" t="s">
        <v>52</v>
      </c>
      <c r="C1653" s="180" t="s">
        <v>659</v>
      </c>
      <c r="D1653" s="269">
        <v>22</v>
      </c>
      <c r="E1653" s="270" t="s">
        <v>30</v>
      </c>
      <c r="F1653" s="254">
        <v>0</v>
      </c>
      <c r="G1653" s="254">
        <f>G1654+G1659</f>
        <v>151732000</v>
      </c>
      <c r="H1653" s="269">
        <v>22</v>
      </c>
      <c r="I1653" s="270" t="s">
        <v>30</v>
      </c>
      <c r="J1653" s="254">
        <v>0</v>
      </c>
      <c r="K1653" s="254">
        <f>K1654+K1659</f>
        <v>151732000</v>
      </c>
      <c r="L1653" s="269">
        <v>22</v>
      </c>
      <c r="M1653" s="270" t="s">
        <v>30</v>
      </c>
      <c r="N1653" s="254">
        <v>0</v>
      </c>
      <c r="O1653" s="254">
        <f>O1654+O1659</f>
        <v>134902000</v>
      </c>
      <c r="P1653" s="251">
        <f t="shared" si="135"/>
        <v>16830000</v>
      </c>
    </row>
    <row r="1654" spans="2:16" ht="15.9" hidden="1" x14ac:dyDescent="0.4">
      <c r="B1654" s="208">
        <v>525111</v>
      </c>
      <c r="C1654" s="180" t="s">
        <v>174</v>
      </c>
      <c r="D1654" s="178">
        <v>0</v>
      </c>
      <c r="E1654" s="179"/>
      <c r="F1654" s="180">
        <v>0</v>
      </c>
      <c r="G1654" s="254">
        <f>SUM(G1655:G1658)</f>
        <v>119260000</v>
      </c>
      <c r="H1654" s="178">
        <v>0</v>
      </c>
      <c r="I1654" s="179"/>
      <c r="J1654" s="180">
        <v>0</v>
      </c>
      <c r="K1654" s="254">
        <f>SUM(K1655:K1658)</f>
        <v>119260000</v>
      </c>
      <c r="L1654" s="178">
        <v>0</v>
      </c>
      <c r="M1654" s="179"/>
      <c r="N1654" s="180">
        <v>0</v>
      </c>
      <c r="O1654" s="254">
        <f>SUM(O1655:O1658)</f>
        <v>119260000</v>
      </c>
      <c r="P1654" s="251">
        <f t="shared" si="135"/>
        <v>0</v>
      </c>
    </row>
    <row r="1655" spans="2:16" ht="15.9" hidden="1" x14ac:dyDescent="0.4">
      <c r="B1655" s="208"/>
      <c r="C1655" s="180" t="s">
        <v>46</v>
      </c>
      <c r="D1655" s="178">
        <v>95</v>
      </c>
      <c r="E1655" s="179" t="s">
        <v>47</v>
      </c>
      <c r="F1655" s="254">
        <v>150000</v>
      </c>
      <c r="G1655" s="254">
        <f>ROUNDDOWN(D1655*F1655,-3)</f>
        <v>14250000</v>
      </c>
      <c r="H1655" s="178">
        <v>95</v>
      </c>
      <c r="I1655" s="179" t="s">
        <v>47</v>
      </c>
      <c r="J1655" s="254">
        <v>150000</v>
      </c>
      <c r="K1655" s="254">
        <f>ROUNDDOWN(H1655*J1655,-3)</f>
        <v>14250000</v>
      </c>
      <c r="L1655" s="178">
        <v>95</v>
      </c>
      <c r="M1655" s="179" t="s">
        <v>47</v>
      </c>
      <c r="N1655" s="254">
        <v>150000</v>
      </c>
      <c r="O1655" s="254">
        <f>ROUNDDOWN(L1655*N1655,-3)</f>
        <v>14250000</v>
      </c>
      <c r="P1655" s="251">
        <f t="shared" si="135"/>
        <v>0</v>
      </c>
    </row>
    <row r="1656" spans="2:16" ht="15.9" hidden="1" x14ac:dyDescent="0.4">
      <c r="B1656" s="208"/>
      <c r="C1656" s="180" t="s">
        <v>48</v>
      </c>
      <c r="D1656" s="178">
        <v>582</v>
      </c>
      <c r="E1656" s="179" t="s">
        <v>47</v>
      </c>
      <c r="F1656" s="254">
        <v>150000</v>
      </c>
      <c r="G1656" s="254">
        <f>ROUNDDOWN(D1656*F1656,-3)</f>
        <v>87300000</v>
      </c>
      <c r="H1656" s="178">
        <v>582</v>
      </c>
      <c r="I1656" s="179" t="s">
        <v>47</v>
      </c>
      <c r="J1656" s="254">
        <v>150000</v>
      </c>
      <c r="K1656" s="254">
        <f>ROUNDDOWN(H1656*J1656,-3)</f>
        <v>87300000</v>
      </c>
      <c r="L1656" s="178">
        <v>582</v>
      </c>
      <c r="M1656" s="179" t="s">
        <v>47</v>
      </c>
      <c r="N1656" s="254">
        <v>150000</v>
      </c>
      <c r="O1656" s="254">
        <f>ROUNDDOWN(L1656*N1656,-3)</f>
        <v>87300000</v>
      </c>
      <c r="P1656" s="251">
        <f t="shared" si="135"/>
        <v>0</v>
      </c>
    </row>
    <row r="1657" spans="2:16" ht="15.9" hidden="1" x14ac:dyDescent="0.4">
      <c r="B1657" s="208"/>
      <c r="C1657" s="180" t="s">
        <v>60</v>
      </c>
      <c r="D1657" s="178">
        <v>1</v>
      </c>
      <c r="E1657" s="179" t="s">
        <v>38</v>
      </c>
      <c r="F1657" s="254">
        <v>2310000</v>
      </c>
      <c r="G1657" s="254">
        <f>ROUNDDOWN(D1657*F1657,-3)</f>
        <v>2310000</v>
      </c>
      <c r="H1657" s="178">
        <v>1</v>
      </c>
      <c r="I1657" s="179" t="s">
        <v>38</v>
      </c>
      <c r="J1657" s="254">
        <v>2310000</v>
      </c>
      <c r="K1657" s="254">
        <f>ROUNDDOWN(H1657*J1657,-3)</f>
        <v>2310000</v>
      </c>
      <c r="L1657" s="178">
        <v>1</v>
      </c>
      <c r="M1657" s="179" t="s">
        <v>38</v>
      </c>
      <c r="N1657" s="254">
        <v>2310000</v>
      </c>
      <c r="O1657" s="254">
        <f>ROUNDDOWN(L1657*N1657,-3)</f>
        <v>2310000</v>
      </c>
      <c r="P1657" s="251">
        <f t="shared" si="135"/>
        <v>0</v>
      </c>
    </row>
    <row r="1658" spans="2:16" ht="15.9" hidden="1" x14ac:dyDescent="0.4">
      <c r="B1658" s="208" t="s">
        <v>27</v>
      </c>
      <c r="C1658" s="180" t="s">
        <v>638</v>
      </c>
      <c r="D1658" s="178">
        <v>1</v>
      </c>
      <c r="E1658" s="179" t="s">
        <v>38</v>
      </c>
      <c r="F1658" s="254">
        <v>15400000</v>
      </c>
      <c r="G1658" s="254">
        <f>ROUNDDOWN(D1658*F1658,-3)</f>
        <v>15400000</v>
      </c>
      <c r="H1658" s="178">
        <v>1</v>
      </c>
      <c r="I1658" s="179" t="s">
        <v>38</v>
      </c>
      <c r="J1658" s="254">
        <v>15400000</v>
      </c>
      <c r="K1658" s="254">
        <f>ROUNDDOWN(H1658*J1658,-3)</f>
        <v>15400000</v>
      </c>
      <c r="L1658" s="178">
        <v>1</v>
      </c>
      <c r="M1658" s="179" t="s">
        <v>38</v>
      </c>
      <c r="N1658" s="254">
        <v>15400000</v>
      </c>
      <c r="O1658" s="254">
        <f>ROUNDDOWN(L1658*N1658,-3)</f>
        <v>15400000</v>
      </c>
      <c r="P1658" s="251">
        <f t="shared" si="135"/>
        <v>0</v>
      </c>
    </row>
    <row r="1659" spans="2:16" ht="15.9" x14ac:dyDescent="0.4">
      <c r="B1659" s="208">
        <v>525119</v>
      </c>
      <c r="C1659" s="180" t="s">
        <v>42</v>
      </c>
      <c r="D1659" s="178">
        <v>0</v>
      </c>
      <c r="E1659" s="179"/>
      <c r="F1659" s="180">
        <v>0</v>
      </c>
      <c r="G1659" s="254">
        <f>SUM(G1660:G1663)</f>
        <v>32472000</v>
      </c>
      <c r="H1659" s="178">
        <v>0</v>
      </c>
      <c r="I1659" s="179"/>
      <c r="J1659" s="180">
        <v>0</v>
      </c>
      <c r="K1659" s="254">
        <f>SUM(K1660:K1663)</f>
        <v>32472000</v>
      </c>
      <c r="L1659" s="178">
        <v>0</v>
      </c>
      <c r="M1659" s="179"/>
      <c r="N1659" s="180">
        <v>0</v>
      </c>
      <c r="O1659" s="254">
        <f>SUM(O1660:O1663)</f>
        <v>15642000</v>
      </c>
      <c r="P1659" s="251">
        <f t="shared" si="135"/>
        <v>16830000</v>
      </c>
    </row>
    <row r="1660" spans="2:16" ht="15.9" hidden="1" x14ac:dyDescent="0.4">
      <c r="B1660" s="208" t="s">
        <v>27</v>
      </c>
      <c r="C1660" s="180" t="s">
        <v>44</v>
      </c>
      <c r="D1660" s="178">
        <v>22</v>
      </c>
      <c r="E1660" s="179" t="s">
        <v>40</v>
      </c>
      <c r="F1660" s="254">
        <v>450000</v>
      </c>
      <c r="G1660" s="254">
        <f t="shared" ref="G1660:G1663" si="142">ROUNDDOWN(D1660*F1660,-3)</f>
        <v>9900000</v>
      </c>
      <c r="H1660" s="178">
        <v>22</v>
      </c>
      <c r="I1660" s="179" t="s">
        <v>40</v>
      </c>
      <c r="J1660" s="254">
        <v>450000</v>
      </c>
      <c r="K1660" s="254">
        <f t="shared" ref="K1660:K1663" si="143">ROUNDDOWN(H1660*J1660,-3)</f>
        <v>9900000</v>
      </c>
      <c r="L1660" s="178">
        <v>22</v>
      </c>
      <c r="M1660" s="179" t="s">
        <v>40</v>
      </c>
      <c r="N1660" s="254">
        <v>450000</v>
      </c>
      <c r="O1660" s="254">
        <f t="shared" ref="O1660:O1663" si="144">ROUNDDOWN(L1660*N1660,-3)</f>
        <v>9900000</v>
      </c>
      <c r="P1660" s="251">
        <f t="shared" si="135"/>
        <v>0</v>
      </c>
    </row>
    <row r="1661" spans="2:16" ht="15.9" x14ac:dyDescent="0.4">
      <c r="B1661" s="208"/>
      <c r="C1661" s="180" t="s">
        <v>58</v>
      </c>
      <c r="D1661" s="178">
        <v>198</v>
      </c>
      <c r="E1661" s="179" t="s">
        <v>59</v>
      </c>
      <c r="F1661" s="254">
        <v>85000</v>
      </c>
      <c r="G1661" s="254">
        <f t="shared" si="142"/>
        <v>16830000</v>
      </c>
      <c r="H1661" s="178">
        <v>198</v>
      </c>
      <c r="I1661" s="179" t="s">
        <v>59</v>
      </c>
      <c r="J1661" s="254">
        <v>85000</v>
      </c>
      <c r="K1661" s="254">
        <f t="shared" si="143"/>
        <v>16830000</v>
      </c>
      <c r="L1661" s="178">
        <v>0</v>
      </c>
      <c r="M1661" s="179" t="s">
        <v>59</v>
      </c>
      <c r="N1661" s="254">
        <v>85000</v>
      </c>
      <c r="O1661" s="254">
        <f t="shared" si="144"/>
        <v>0</v>
      </c>
      <c r="P1661" s="251">
        <f t="shared" si="135"/>
        <v>16830000</v>
      </c>
    </row>
    <row r="1662" spans="2:16" ht="15.9" hidden="1" x14ac:dyDescent="0.4">
      <c r="B1662" s="208"/>
      <c r="C1662" s="180" t="s">
        <v>660</v>
      </c>
      <c r="D1662" s="178">
        <v>1</v>
      </c>
      <c r="E1662" s="179" t="s">
        <v>38</v>
      </c>
      <c r="F1662" s="254">
        <v>5192000</v>
      </c>
      <c r="G1662" s="254">
        <f t="shared" si="142"/>
        <v>5192000</v>
      </c>
      <c r="H1662" s="178">
        <v>1</v>
      </c>
      <c r="I1662" s="179" t="s">
        <v>38</v>
      </c>
      <c r="J1662" s="254">
        <v>5192000</v>
      </c>
      <c r="K1662" s="254">
        <f t="shared" si="143"/>
        <v>5192000</v>
      </c>
      <c r="L1662" s="178">
        <v>1</v>
      </c>
      <c r="M1662" s="179" t="s">
        <v>38</v>
      </c>
      <c r="N1662" s="254">
        <v>5192000</v>
      </c>
      <c r="O1662" s="254">
        <f t="shared" si="144"/>
        <v>5192000</v>
      </c>
      <c r="P1662" s="251">
        <f t="shared" si="135"/>
        <v>0</v>
      </c>
    </row>
    <row r="1663" spans="2:16" ht="15.9" hidden="1" x14ac:dyDescent="0.4">
      <c r="B1663" s="208" t="s">
        <v>27</v>
      </c>
      <c r="C1663" s="180" t="s">
        <v>635</v>
      </c>
      <c r="D1663" s="178">
        <v>1</v>
      </c>
      <c r="E1663" s="179" t="s">
        <v>38</v>
      </c>
      <c r="F1663" s="254">
        <v>550000</v>
      </c>
      <c r="G1663" s="254">
        <f t="shared" si="142"/>
        <v>550000</v>
      </c>
      <c r="H1663" s="178">
        <v>1</v>
      </c>
      <c r="I1663" s="179" t="s">
        <v>38</v>
      </c>
      <c r="J1663" s="254">
        <v>550000</v>
      </c>
      <c r="K1663" s="254">
        <f t="shared" si="143"/>
        <v>550000</v>
      </c>
      <c r="L1663" s="178">
        <v>1</v>
      </c>
      <c r="M1663" s="179" t="s">
        <v>38</v>
      </c>
      <c r="N1663" s="254">
        <v>550000</v>
      </c>
      <c r="O1663" s="254">
        <f t="shared" si="144"/>
        <v>550000</v>
      </c>
      <c r="P1663" s="251">
        <f t="shared" si="135"/>
        <v>0</v>
      </c>
    </row>
    <row r="1664" spans="2:16" ht="15.9" x14ac:dyDescent="0.4">
      <c r="B1664" s="208" t="s">
        <v>62</v>
      </c>
      <c r="C1664" s="180" t="s">
        <v>661</v>
      </c>
      <c r="D1664" s="269">
        <v>24</v>
      </c>
      <c r="E1664" s="270" t="s">
        <v>30</v>
      </c>
      <c r="F1664" s="254">
        <v>0</v>
      </c>
      <c r="G1664" s="254">
        <f>G1665+G1670</f>
        <v>227060000</v>
      </c>
      <c r="H1664" s="269">
        <v>24</v>
      </c>
      <c r="I1664" s="270" t="s">
        <v>30</v>
      </c>
      <c r="J1664" s="254">
        <v>0</v>
      </c>
      <c r="K1664" s="254">
        <f>K1665+K1670</f>
        <v>227060000</v>
      </c>
      <c r="L1664" s="269">
        <v>24</v>
      </c>
      <c r="M1664" s="270" t="s">
        <v>30</v>
      </c>
      <c r="N1664" s="254">
        <v>0</v>
      </c>
      <c r="O1664" s="254">
        <f>O1665+O1670</f>
        <v>202580000</v>
      </c>
      <c r="P1664" s="251">
        <f t="shared" si="135"/>
        <v>24480000</v>
      </c>
    </row>
    <row r="1665" spans="2:16" ht="15.9" hidden="1" x14ac:dyDescent="0.4">
      <c r="B1665" s="208">
        <v>525111</v>
      </c>
      <c r="C1665" s="180" t="s">
        <v>174</v>
      </c>
      <c r="D1665" s="178">
        <v>0</v>
      </c>
      <c r="E1665" s="179"/>
      <c r="F1665" s="180">
        <v>0</v>
      </c>
      <c r="G1665" s="254">
        <f>SUM(G1666:G1669)</f>
        <v>181020000</v>
      </c>
      <c r="H1665" s="178">
        <v>0</v>
      </c>
      <c r="I1665" s="179"/>
      <c r="J1665" s="180">
        <v>0</v>
      </c>
      <c r="K1665" s="254">
        <f>SUM(K1666:K1669)</f>
        <v>181020000</v>
      </c>
      <c r="L1665" s="178">
        <v>0</v>
      </c>
      <c r="M1665" s="179"/>
      <c r="N1665" s="180">
        <v>0</v>
      </c>
      <c r="O1665" s="254">
        <f>SUM(O1666:O1669)</f>
        <v>181020000</v>
      </c>
      <c r="P1665" s="251">
        <f t="shared" si="135"/>
        <v>0</v>
      </c>
    </row>
    <row r="1666" spans="2:16" ht="15.9" hidden="1" x14ac:dyDescent="0.4">
      <c r="B1666" s="208" t="s">
        <v>27</v>
      </c>
      <c r="C1666" s="180" t="s">
        <v>46</v>
      </c>
      <c r="D1666" s="178">
        <f>300/2</f>
        <v>150</v>
      </c>
      <c r="E1666" s="179" t="s">
        <v>47</v>
      </c>
      <c r="F1666" s="254">
        <v>150000</v>
      </c>
      <c r="G1666" s="254">
        <f>ROUNDDOWN(D1666*F1666,-3)</f>
        <v>22500000</v>
      </c>
      <c r="H1666" s="178">
        <f>300/2</f>
        <v>150</v>
      </c>
      <c r="I1666" s="179" t="s">
        <v>47</v>
      </c>
      <c r="J1666" s="254">
        <v>150000</v>
      </c>
      <c r="K1666" s="254">
        <f>ROUNDDOWN(H1666*J1666,-3)</f>
        <v>22500000</v>
      </c>
      <c r="L1666" s="178">
        <f>300/2</f>
        <v>150</v>
      </c>
      <c r="M1666" s="179" t="s">
        <v>47</v>
      </c>
      <c r="N1666" s="254">
        <v>150000</v>
      </c>
      <c r="O1666" s="254">
        <f>ROUNDDOWN(L1666*N1666,-3)</f>
        <v>22500000</v>
      </c>
      <c r="P1666" s="251">
        <f t="shared" si="135"/>
        <v>0</v>
      </c>
    </row>
    <row r="1667" spans="2:16" ht="15.9" hidden="1" x14ac:dyDescent="0.4">
      <c r="B1667" s="208" t="s">
        <v>27</v>
      </c>
      <c r="C1667" s="180" t="s">
        <v>48</v>
      </c>
      <c r="D1667" s="178">
        <f>1848/2</f>
        <v>924</v>
      </c>
      <c r="E1667" s="179" t="s">
        <v>47</v>
      </c>
      <c r="F1667" s="254">
        <v>150000</v>
      </c>
      <c r="G1667" s="254">
        <f>ROUNDDOWN(D1667*F1667,-3)</f>
        <v>138600000</v>
      </c>
      <c r="H1667" s="178">
        <f>1848/2</f>
        <v>924</v>
      </c>
      <c r="I1667" s="179" t="s">
        <v>47</v>
      </c>
      <c r="J1667" s="254">
        <v>150000</v>
      </c>
      <c r="K1667" s="254">
        <f>ROUNDDOWN(H1667*J1667,-3)</f>
        <v>138600000</v>
      </c>
      <c r="L1667" s="178">
        <f>1848/2</f>
        <v>924</v>
      </c>
      <c r="M1667" s="179" t="s">
        <v>47</v>
      </c>
      <c r="N1667" s="254">
        <v>150000</v>
      </c>
      <c r="O1667" s="254">
        <f>ROUNDDOWN(L1667*N1667,-3)</f>
        <v>138600000</v>
      </c>
      <c r="P1667" s="251">
        <f t="shared" si="135"/>
        <v>0</v>
      </c>
    </row>
    <row r="1668" spans="2:16" ht="15.9" hidden="1" x14ac:dyDescent="0.4">
      <c r="B1668" s="208" t="s">
        <v>27</v>
      </c>
      <c r="C1668" s="180" t="s">
        <v>638</v>
      </c>
      <c r="D1668" s="178">
        <v>1</v>
      </c>
      <c r="E1668" s="179" t="s">
        <v>38</v>
      </c>
      <c r="F1668" s="254">
        <v>10080000</v>
      </c>
      <c r="G1668" s="254">
        <f>ROUNDDOWN(D1668*F1668,-3)</f>
        <v>10080000</v>
      </c>
      <c r="H1668" s="178">
        <v>1</v>
      </c>
      <c r="I1668" s="179" t="s">
        <v>38</v>
      </c>
      <c r="J1668" s="254">
        <v>10080000</v>
      </c>
      <c r="K1668" s="254">
        <f>ROUNDDOWN(H1668*J1668,-3)</f>
        <v>10080000</v>
      </c>
      <c r="L1668" s="178">
        <v>1</v>
      </c>
      <c r="M1668" s="179" t="s">
        <v>38</v>
      </c>
      <c r="N1668" s="254">
        <v>10080000</v>
      </c>
      <c r="O1668" s="254">
        <f>ROUNDDOWN(L1668*N1668,-3)</f>
        <v>10080000</v>
      </c>
      <c r="P1668" s="251">
        <f t="shared" si="135"/>
        <v>0</v>
      </c>
    </row>
    <row r="1669" spans="2:16" ht="15.9" hidden="1" x14ac:dyDescent="0.4">
      <c r="B1669" s="208" t="s">
        <v>27</v>
      </c>
      <c r="C1669" s="180" t="s">
        <v>60</v>
      </c>
      <c r="D1669" s="178">
        <v>1</v>
      </c>
      <c r="E1669" s="179" t="s">
        <v>38</v>
      </c>
      <c r="F1669" s="254">
        <v>9840000</v>
      </c>
      <c r="G1669" s="254">
        <f>ROUNDDOWN(D1669*F1669,-3)</f>
        <v>9840000</v>
      </c>
      <c r="H1669" s="178">
        <v>1</v>
      </c>
      <c r="I1669" s="179" t="s">
        <v>38</v>
      </c>
      <c r="J1669" s="254">
        <v>9840000</v>
      </c>
      <c r="K1669" s="254">
        <f>ROUNDDOWN(H1669*J1669,-3)</f>
        <v>9840000</v>
      </c>
      <c r="L1669" s="178">
        <v>1</v>
      </c>
      <c r="M1669" s="179" t="s">
        <v>38</v>
      </c>
      <c r="N1669" s="254">
        <v>9840000</v>
      </c>
      <c r="O1669" s="254">
        <f>ROUNDDOWN(L1669*N1669,-3)</f>
        <v>9840000</v>
      </c>
      <c r="P1669" s="251">
        <f t="shared" si="135"/>
        <v>0</v>
      </c>
    </row>
    <row r="1670" spans="2:16" ht="15.9" x14ac:dyDescent="0.4">
      <c r="B1670" s="208">
        <v>525119</v>
      </c>
      <c r="C1670" s="180" t="s">
        <v>42</v>
      </c>
      <c r="D1670" s="178">
        <v>0</v>
      </c>
      <c r="E1670" s="179"/>
      <c r="F1670" s="180">
        <v>0</v>
      </c>
      <c r="G1670" s="254">
        <f>SUM(G1671:G1676)</f>
        <v>46040000</v>
      </c>
      <c r="H1670" s="178">
        <v>0</v>
      </c>
      <c r="I1670" s="179"/>
      <c r="J1670" s="180">
        <v>0</v>
      </c>
      <c r="K1670" s="254">
        <f>SUM(K1671:K1676)</f>
        <v>46040000</v>
      </c>
      <c r="L1670" s="178">
        <v>0</v>
      </c>
      <c r="M1670" s="179"/>
      <c r="N1670" s="180">
        <v>0</v>
      </c>
      <c r="O1670" s="254">
        <f>SUM(O1671:O1676)</f>
        <v>21560000</v>
      </c>
      <c r="P1670" s="251">
        <f t="shared" si="135"/>
        <v>24480000</v>
      </c>
    </row>
    <row r="1671" spans="2:16" ht="15.9" hidden="1" x14ac:dyDescent="0.4">
      <c r="B1671" s="208" t="s">
        <v>27</v>
      </c>
      <c r="C1671" s="180" t="s">
        <v>44</v>
      </c>
      <c r="D1671" s="178">
        <v>24</v>
      </c>
      <c r="E1671" s="179" t="s">
        <v>40</v>
      </c>
      <c r="F1671" s="254">
        <v>450000</v>
      </c>
      <c r="G1671" s="254">
        <f t="shared" ref="G1671:G1676" si="145">ROUNDDOWN(D1671*F1671,-3)</f>
        <v>10800000</v>
      </c>
      <c r="H1671" s="178">
        <v>24</v>
      </c>
      <c r="I1671" s="179" t="s">
        <v>40</v>
      </c>
      <c r="J1671" s="254">
        <v>450000</v>
      </c>
      <c r="K1671" s="254">
        <f t="shared" ref="K1671:K1676" si="146">ROUNDDOWN(H1671*J1671,-3)</f>
        <v>10800000</v>
      </c>
      <c r="L1671" s="178">
        <v>24</v>
      </c>
      <c r="M1671" s="179" t="s">
        <v>40</v>
      </c>
      <c r="N1671" s="254">
        <v>450000</v>
      </c>
      <c r="O1671" s="254">
        <f t="shared" ref="O1671:O1676" si="147">ROUNDDOWN(L1671*N1671,-3)</f>
        <v>10800000</v>
      </c>
      <c r="P1671" s="251">
        <f t="shared" si="135"/>
        <v>0</v>
      </c>
    </row>
    <row r="1672" spans="2:16" ht="15.9" x14ac:dyDescent="0.4">
      <c r="B1672" s="208" t="s">
        <v>27</v>
      </c>
      <c r="C1672" s="180" t="s">
        <v>58</v>
      </c>
      <c r="D1672" s="178">
        <v>288</v>
      </c>
      <c r="E1672" s="179" t="s">
        <v>59</v>
      </c>
      <c r="F1672" s="254">
        <v>85000</v>
      </c>
      <c r="G1672" s="254">
        <f t="shared" si="145"/>
        <v>24480000</v>
      </c>
      <c r="H1672" s="178">
        <v>288</v>
      </c>
      <c r="I1672" s="179" t="s">
        <v>59</v>
      </c>
      <c r="J1672" s="254">
        <v>85000</v>
      </c>
      <c r="K1672" s="254">
        <f t="shared" si="146"/>
        <v>24480000</v>
      </c>
      <c r="L1672" s="178">
        <v>0</v>
      </c>
      <c r="M1672" s="179" t="s">
        <v>59</v>
      </c>
      <c r="N1672" s="254">
        <v>85000</v>
      </c>
      <c r="O1672" s="254">
        <f t="shared" si="147"/>
        <v>0</v>
      </c>
      <c r="P1672" s="251">
        <f t="shared" si="135"/>
        <v>24480000</v>
      </c>
    </row>
    <row r="1673" spans="2:16" ht="15.9" hidden="1" x14ac:dyDescent="0.4">
      <c r="B1673" s="208"/>
      <c r="C1673" s="180" t="s">
        <v>645</v>
      </c>
      <c r="D1673" s="178">
        <v>1</v>
      </c>
      <c r="E1673" s="179" t="s">
        <v>662</v>
      </c>
      <c r="F1673" s="254">
        <v>345000</v>
      </c>
      <c r="G1673" s="254">
        <f t="shared" si="145"/>
        <v>345000</v>
      </c>
      <c r="H1673" s="178">
        <v>1</v>
      </c>
      <c r="I1673" s="179" t="s">
        <v>662</v>
      </c>
      <c r="J1673" s="254">
        <v>345000</v>
      </c>
      <c r="K1673" s="254">
        <f t="shared" si="146"/>
        <v>345000</v>
      </c>
      <c r="L1673" s="178">
        <v>1</v>
      </c>
      <c r="M1673" s="179" t="s">
        <v>662</v>
      </c>
      <c r="N1673" s="254">
        <v>345000</v>
      </c>
      <c r="O1673" s="254">
        <f t="shared" si="147"/>
        <v>345000</v>
      </c>
      <c r="P1673" s="251">
        <f t="shared" si="135"/>
        <v>0</v>
      </c>
    </row>
    <row r="1674" spans="2:16" ht="15.9" hidden="1" x14ac:dyDescent="0.4">
      <c r="B1674" s="208"/>
      <c r="C1674" s="180" t="s">
        <v>55</v>
      </c>
      <c r="D1674" s="178">
        <v>1</v>
      </c>
      <c r="E1674" s="179" t="s">
        <v>38</v>
      </c>
      <c r="F1674" s="254">
        <v>415000</v>
      </c>
      <c r="G1674" s="254">
        <f t="shared" si="145"/>
        <v>415000</v>
      </c>
      <c r="H1674" s="178">
        <v>1</v>
      </c>
      <c r="I1674" s="179" t="s">
        <v>38</v>
      </c>
      <c r="J1674" s="254">
        <v>415000</v>
      </c>
      <c r="K1674" s="254">
        <f t="shared" si="146"/>
        <v>415000</v>
      </c>
      <c r="L1674" s="178">
        <v>1</v>
      </c>
      <c r="M1674" s="179" t="s">
        <v>38</v>
      </c>
      <c r="N1674" s="254">
        <v>415000</v>
      </c>
      <c r="O1674" s="254">
        <f t="shared" si="147"/>
        <v>415000</v>
      </c>
      <c r="P1674" s="251">
        <f t="shared" si="135"/>
        <v>0</v>
      </c>
    </row>
    <row r="1675" spans="2:16" ht="15.9" hidden="1" x14ac:dyDescent="0.4">
      <c r="B1675" s="208" t="s">
        <v>27</v>
      </c>
      <c r="C1675" s="180" t="s">
        <v>640</v>
      </c>
      <c r="D1675" s="178">
        <v>1</v>
      </c>
      <c r="E1675" s="179" t="s">
        <v>38</v>
      </c>
      <c r="F1675" s="254">
        <v>5000000</v>
      </c>
      <c r="G1675" s="254">
        <f t="shared" si="145"/>
        <v>5000000</v>
      </c>
      <c r="H1675" s="178">
        <v>1</v>
      </c>
      <c r="I1675" s="179" t="s">
        <v>38</v>
      </c>
      <c r="J1675" s="254">
        <v>5000000</v>
      </c>
      <c r="K1675" s="254">
        <f t="shared" si="146"/>
        <v>5000000</v>
      </c>
      <c r="L1675" s="178">
        <v>1</v>
      </c>
      <c r="M1675" s="179" t="s">
        <v>38</v>
      </c>
      <c r="N1675" s="254">
        <v>5000000</v>
      </c>
      <c r="O1675" s="254">
        <f t="shared" si="147"/>
        <v>5000000</v>
      </c>
      <c r="P1675" s="251">
        <f t="shared" si="135"/>
        <v>0</v>
      </c>
    </row>
    <row r="1676" spans="2:16" ht="15.9" hidden="1" x14ac:dyDescent="0.4">
      <c r="B1676" s="208" t="s">
        <v>27</v>
      </c>
      <c r="C1676" s="180" t="s">
        <v>635</v>
      </c>
      <c r="D1676" s="178">
        <v>1</v>
      </c>
      <c r="E1676" s="179" t="s">
        <v>38</v>
      </c>
      <c r="F1676" s="254">
        <v>5000000</v>
      </c>
      <c r="G1676" s="254">
        <f t="shared" si="145"/>
        <v>5000000</v>
      </c>
      <c r="H1676" s="178">
        <v>1</v>
      </c>
      <c r="I1676" s="179" t="s">
        <v>38</v>
      </c>
      <c r="J1676" s="254">
        <v>5000000</v>
      </c>
      <c r="K1676" s="254">
        <f t="shared" si="146"/>
        <v>5000000</v>
      </c>
      <c r="L1676" s="178">
        <v>1</v>
      </c>
      <c r="M1676" s="179" t="s">
        <v>38</v>
      </c>
      <c r="N1676" s="254">
        <v>5000000</v>
      </c>
      <c r="O1676" s="254">
        <f t="shared" si="147"/>
        <v>5000000</v>
      </c>
      <c r="P1676" s="251">
        <f t="shared" si="135"/>
        <v>0</v>
      </c>
    </row>
    <row r="1677" spans="2:16" ht="15.9" x14ac:dyDescent="0.4">
      <c r="B1677" s="208" t="s">
        <v>69</v>
      </c>
      <c r="C1677" s="180" t="s">
        <v>663</v>
      </c>
      <c r="D1677" s="269">
        <v>24</v>
      </c>
      <c r="E1677" s="270" t="s">
        <v>30</v>
      </c>
      <c r="F1677" s="254">
        <v>0</v>
      </c>
      <c r="G1677" s="254">
        <f>G1678+G1682</f>
        <v>81539000</v>
      </c>
      <c r="H1677" s="269">
        <v>24</v>
      </c>
      <c r="I1677" s="270" t="s">
        <v>30</v>
      </c>
      <c r="J1677" s="254">
        <v>0</v>
      </c>
      <c r="K1677" s="254">
        <f>K1678+K1682</f>
        <v>81539000</v>
      </c>
      <c r="L1677" s="269">
        <v>24</v>
      </c>
      <c r="M1677" s="270" t="s">
        <v>30</v>
      </c>
      <c r="N1677" s="254">
        <v>0</v>
      </c>
      <c r="O1677" s="254">
        <f>O1678+O1682</f>
        <v>75419000</v>
      </c>
      <c r="P1677" s="251">
        <f t="shared" si="135"/>
        <v>6120000</v>
      </c>
    </row>
    <row r="1678" spans="2:16" ht="15.9" hidden="1" x14ac:dyDescent="0.4">
      <c r="B1678" s="208">
        <v>525111</v>
      </c>
      <c r="C1678" s="180" t="s">
        <v>174</v>
      </c>
      <c r="D1678" s="178"/>
      <c r="E1678" s="179"/>
      <c r="F1678" s="180"/>
      <c r="G1678" s="254">
        <f>SUM(G1679:G1681)</f>
        <v>54420000</v>
      </c>
      <c r="H1678" s="178"/>
      <c r="I1678" s="179"/>
      <c r="J1678" s="180"/>
      <c r="K1678" s="254">
        <f>SUM(K1679:K1681)</f>
        <v>54420000</v>
      </c>
      <c r="L1678" s="178"/>
      <c r="M1678" s="179"/>
      <c r="N1678" s="180"/>
      <c r="O1678" s="254">
        <f>SUM(O1679:O1681)</f>
        <v>54420000</v>
      </c>
      <c r="P1678" s="251">
        <f t="shared" si="135"/>
        <v>0</v>
      </c>
    </row>
    <row r="1679" spans="2:16" ht="15.9" hidden="1" x14ac:dyDescent="0.4">
      <c r="B1679" s="208" t="s">
        <v>27</v>
      </c>
      <c r="C1679" s="180" t="s">
        <v>46</v>
      </c>
      <c r="D1679" s="178">
        <v>78</v>
      </c>
      <c r="E1679" s="179" t="s">
        <v>47</v>
      </c>
      <c r="F1679" s="254">
        <v>150000</v>
      </c>
      <c r="G1679" s="254">
        <f>ROUNDDOWN(D1679*F1679,-3)</f>
        <v>11700000</v>
      </c>
      <c r="H1679" s="178">
        <v>78</v>
      </c>
      <c r="I1679" s="179" t="s">
        <v>47</v>
      </c>
      <c r="J1679" s="254">
        <v>150000</v>
      </c>
      <c r="K1679" s="254">
        <f>ROUNDDOWN(H1679*J1679,-3)</f>
        <v>11700000</v>
      </c>
      <c r="L1679" s="178">
        <v>78</v>
      </c>
      <c r="M1679" s="179" t="s">
        <v>47</v>
      </c>
      <c r="N1679" s="254">
        <v>150000</v>
      </c>
      <c r="O1679" s="254">
        <f>ROUNDDOWN(L1679*N1679,-3)</f>
        <v>11700000</v>
      </c>
      <c r="P1679" s="251">
        <f t="shared" si="135"/>
        <v>0</v>
      </c>
    </row>
    <row r="1680" spans="2:16" ht="15.9" hidden="1" x14ac:dyDescent="0.4">
      <c r="B1680" s="208" t="s">
        <v>27</v>
      </c>
      <c r="C1680" s="180" t="s">
        <v>48</v>
      </c>
      <c r="D1680" s="178">
        <v>252</v>
      </c>
      <c r="E1680" s="179" t="s">
        <v>47</v>
      </c>
      <c r="F1680" s="254">
        <v>150000</v>
      </c>
      <c r="G1680" s="254">
        <f>ROUNDDOWN(D1680*F1680,-3)</f>
        <v>37800000</v>
      </c>
      <c r="H1680" s="178">
        <v>252</v>
      </c>
      <c r="I1680" s="179" t="s">
        <v>47</v>
      </c>
      <c r="J1680" s="254">
        <v>150000</v>
      </c>
      <c r="K1680" s="254">
        <f>ROUNDDOWN(H1680*J1680,-3)</f>
        <v>37800000</v>
      </c>
      <c r="L1680" s="178">
        <v>252</v>
      </c>
      <c r="M1680" s="179" t="s">
        <v>47</v>
      </c>
      <c r="N1680" s="254">
        <v>150000</v>
      </c>
      <c r="O1680" s="254">
        <f>ROUNDDOWN(L1680*N1680,-3)</f>
        <v>37800000</v>
      </c>
      <c r="P1680" s="251">
        <f t="shared" si="135"/>
        <v>0</v>
      </c>
    </row>
    <row r="1681" spans="2:16" ht="15.9" hidden="1" x14ac:dyDescent="0.4">
      <c r="B1681" s="208" t="s">
        <v>27</v>
      </c>
      <c r="C1681" s="180" t="s">
        <v>60</v>
      </c>
      <c r="D1681" s="178">
        <v>1</v>
      </c>
      <c r="E1681" s="179" t="s">
        <v>662</v>
      </c>
      <c r="F1681" s="254">
        <v>4920000</v>
      </c>
      <c r="G1681" s="254">
        <f>ROUNDDOWN(D1681*F1681,-3)</f>
        <v>4920000</v>
      </c>
      <c r="H1681" s="178">
        <v>1</v>
      </c>
      <c r="I1681" s="179" t="s">
        <v>662</v>
      </c>
      <c r="J1681" s="254">
        <v>4920000</v>
      </c>
      <c r="K1681" s="254">
        <f>ROUNDDOWN(H1681*J1681,-3)</f>
        <v>4920000</v>
      </c>
      <c r="L1681" s="178">
        <v>1</v>
      </c>
      <c r="M1681" s="179" t="s">
        <v>662</v>
      </c>
      <c r="N1681" s="254">
        <v>4920000</v>
      </c>
      <c r="O1681" s="254">
        <f>ROUNDDOWN(L1681*N1681,-3)</f>
        <v>4920000</v>
      </c>
      <c r="P1681" s="251">
        <f t="shared" si="135"/>
        <v>0</v>
      </c>
    </row>
    <row r="1682" spans="2:16" ht="15.9" x14ac:dyDescent="0.4">
      <c r="B1682" s="208">
        <v>525119</v>
      </c>
      <c r="C1682" s="180" t="s">
        <v>42</v>
      </c>
      <c r="D1682" s="178"/>
      <c r="E1682" s="179"/>
      <c r="F1682" s="180"/>
      <c r="G1682" s="254">
        <f>SUM(G1683:G1687)</f>
        <v>27119000</v>
      </c>
      <c r="H1682" s="178"/>
      <c r="I1682" s="179"/>
      <c r="J1682" s="180"/>
      <c r="K1682" s="254">
        <f>SUM(K1683:K1687)</f>
        <v>27119000</v>
      </c>
      <c r="L1682" s="178"/>
      <c r="M1682" s="179"/>
      <c r="N1682" s="180"/>
      <c r="O1682" s="254">
        <f>SUM(O1683:O1687)</f>
        <v>20999000</v>
      </c>
      <c r="P1682" s="251">
        <f t="shared" si="135"/>
        <v>6120000</v>
      </c>
    </row>
    <row r="1683" spans="2:16" ht="15.9" hidden="1" x14ac:dyDescent="0.4">
      <c r="B1683" s="208" t="s">
        <v>27</v>
      </c>
      <c r="C1683" s="180" t="s">
        <v>44</v>
      </c>
      <c r="D1683" s="178">
        <v>24</v>
      </c>
      <c r="E1683" s="179" t="s">
        <v>40</v>
      </c>
      <c r="F1683" s="254">
        <v>450000</v>
      </c>
      <c r="G1683" s="254">
        <f t="shared" ref="G1683:G1687" si="148">ROUNDDOWN(D1683*F1683,-3)</f>
        <v>10800000</v>
      </c>
      <c r="H1683" s="178">
        <v>24</v>
      </c>
      <c r="I1683" s="179" t="s">
        <v>40</v>
      </c>
      <c r="J1683" s="254">
        <v>450000</v>
      </c>
      <c r="K1683" s="254">
        <f t="shared" ref="K1683:K1687" si="149">ROUNDDOWN(H1683*J1683,-3)</f>
        <v>10800000</v>
      </c>
      <c r="L1683" s="178">
        <v>24</v>
      </c>
      <c r="M1683" s="179" t="s">
        <v>40</v>
      </c>
      <c r="N1683" s="254">
        <v>450000</v>
      </c>
      <c r="O1683" s="254">
        <f t="shared" ref="O1683:O1687" si="150">ROUNDDOWN(L1683*N1683,-3)</f>
        <v>10800000</v>
      </c>
      <c r="P1683" s="251">
        <f t="shared" si="135"/>
        <v>0</v>
      </c>
    </row>
    <row r="1684" spans="2:16" ht="15.9" x14ac:dyDescent="0.4">
      <c r="B1684" s="208" t="s">
        <v>27</v>
      </c>
      <c r="C1684" s="180" t="s">
        <v>58</v>
      </c>
      <c r="D1684" s="178">
        <v>72</v>
      </c>
      <c r="E1684" s="179" t="s">
        <v>59</v>
      </c>
      <c r="F1684" s="254">
        <v>85000</v>
      </c>
      <c r="G1684" s="254">
        <f t="shared" si="148"/>
        <v>6120000</v>
      </c>
      <c r="H1684" s="178">
        <v>72</v>
      </c>
      <c r="I1684" s="179" t="s">
        <v>59</v>
      </c>
      <c r="J1684" s="254">
        <v>85000</v>
      </c>
      <c r="K1684" s="254">
        <f t="shared" si="149"/>
        <v>6120000</v>
      </c>
      <c r="L1684" s="178">
        <v>0</v>
      </c>
      <c r="M1684" s="179" t="s">
        <v>59</v>
      </c>
      <c r="N1684" s="254">
        <v>85000</v>
      </c>
      <c r="O1684" s="254">
        <f t="shared" si="150"/>
        <v>0</v>
      </c>
      <c r="P1684" s="251">
        <f t="shared" si="135"/>
        <v>6120000</v>
      </c>
    </row>
    <row r="1685" spans="2:16" ht="15.9" hidden="1" x14ac:dyDescent="0.4">
      <c r="B1685" s="208" t="s">
        <v>27</v>
      </c>
      <c r="C1685" s="180" t="s">
        <v>640</v>
      </c>
      <c r="D1685" s="178">
        <v>1</v>
      </c>
      <c r="E1685" s="179" t="s">
        <v>38</v>
      </c>
      <c r="F1685" s="254">
        <v>5000000</v>
      </c>
      <c r="G1685" s="254">
        <f t="shared" si="148"/>
        <v>5000000</v>
      </c>
      <c r="H1685" s="178">
        <v>1</v>
      </c>
      <c r="I1685" s="179" t="s">
        <v>38</v>
      </c>
      <c r="J1685" s="254">
        <v>5000000</v>
      </c>
      <c r="K1685" s="254">
        <f t="shared" si="149"/>
        <v>5000000</v>
      </c>
      <c r="L1685" s="178">
        <v>1</v>
      </c>
      <c r="M1685" s="179" t="s">
        <v>38</v>
      </c>
      <c r="N1685" s="254">
        <v>5000000</v>
      </c>
      <c r="O1685" s="254">
        <f t="shared" si="150"/>
        <v>5000000</v>
      </c>
      <c r="P1685" s="251">
        <f t="shared" si="135"/>
        <v>0</v>
      </c>
    </row>
    <row r="1686" spans="2:16" ht="15.9" hidden="1" x14ac:dyDescent="0.4">
      <c r="B1686" s="208"/>
      <c r="C1686" s="180" t="s">
        <v>646</v>
      </c>
      <c r="D1686" s="178">
        <v>1</v>
      </c>
      <c r="E1686" s="179" t="s">
        <v>38</v>
      </c>
      <c r="F1686" s="254">
        <v>199000</v>
      </c>
      <c r="G1686" s="254">
        <f t="shared" si="148"/>
        <v>199000</v>
      </c>
      <c r="H1686" s="178">
        <v>1</v>
      </c>
      <c r="I1686" s="179" t="s">
        <v>38</v>
      </c>
      <c r="J1686" s="254">
        <v>199000</v>
      </c>
      <c r="K1686" s="254">
        <f t="shared" si="149"/>
        <v>199000</v>
      </c>
      <c r="L1686" s="178">
        <v>1</v>
      </c>
      <c r="M1686" s="179" t="s">
        <v>38</v>
      </c>
      <c r="N1686" s="254">
        <v>199000</v>
      </c>
      <c r="O1686" s="254">
        <f t="shared" si="150"/>
        <v>199000</v>
      </c>
      <c r="P1686" s="251">
        <f t="shared" si="135"/>
        <v>0</v>
      </c>
    </row>
    <row r="1687" spans="2:16" ht="15.9" hidden="1" x14ac:dyDescent="0.4">
      <c r="B1687" s="208" t="s">
        <v>27</v>
      </c>
      <c r="C1687" s="180" t="s">
        <v>635</v>
      </c>
      <c r="D1687" s="178">
        <v>1</v>
      </c>
      <c r="E1687" s="179" t="s">
        <v>38</v>
      </c>
      <c r="F1687" s="254">
        <v>5000000</v>
      </c>
      <c r="G1687" s="254">
        <f t="shared" si="148"/>
        <v>5000000</v>
      </c>
      <c r="H1687" s="178">
        <v>1</v>
      </c>
      <c r="I1687" s="179" t="s">
        <v>38</v>
      </c>
      <c r="J1687" s="254">
        <v>5000000</v>
      </c>
      <c r="K1687" s="254">
        <f t="shared" si="149"/>
        <v>5000000</v>
      </c>
      <c r="L1687" s="178">
        <v>1</v>
      </c>
      <c r="M1687" s="179" t="s">
        <v>38</v>
      </c>
      <c r="N1687" s="254">
        <v>5000000</v>
      </c>
      <c r="O1687" s="254">
        <f t="shared" si="150"/>
        <v>5000000</v>
      </c>
      <c r="P1687" s="251">
        <f t="shared" ref="P1687:P1750" si="151">K1687-O1687</f>
        <v>0</v>
      </c>
    </row>
    <row r="1688" spans="2:16" ht="15.9" x14ac:dyDescent="0.4">
      <c r="B1688" s="268" t="s">
        <v>249</v>
      </c>
      <c r="C1688" s="180" t="s">
        <v>664</v>
      </c>
      <c r="D1688" s="269">
        <f>D1689+D1700+D1711+D1729+D1768+D1750</f>
        <v>223</v>
      </c>
      <c r="E1688" s="270" t="s">
        <v>30</v>
      </c>
      <c r="F1688" s="254">
        <v>0</v>
      </c>
      <c r="G1688" s="269">
        <f>G1689+G1700+G1711+G1729+G1768+G1750</f>
        <v>1119978000</v>
      </c>
      <c r="H1688" s="269">
        <f>H1689+H1700+H1711+H1729+H1768+H1750</f>
        <v>223</v>
      </c>
      <c r="I1688" s="270" t="s">
        <v>30</v>
      </c>
      <c r="J1688" s="254">
        <v>0</v>
      </c>
      <c r="K1688" s="269">
        <f>K1689+K1700+K1711+K1729+K1768+K1750</f>
        <v>1119978000</v>
      </c>
      <c r="L1688" s="269">
        <f>L1689+L1700+L1711+L1729+L1768+L1750</f>
        <v>223</v>
      </c>
      <c r="M1688" s="270" t="s">
        <v>30</v>
      </c>
      <c r="N1688" s="254">
        <v>0</v>
      </c>
      <c r="O1688" s="269">
        <f>O1689+O1700+O1711+O1729+O1768+O1750</f>
        <v>1034458000</v>
      </c>
      <c r="P1688" s="251">
        <f t="shared" si="151"/>
        <v>85520000</v>
      </c>
    </row>
    <row r="1689" spans="2:16" ht="29.15" x14ac:dyDescent="0.4">
      <c r="B1689" s="208" t="s">
        <v>34</v>
      </c>
      <c r="C1689" s="180" t="s">
        <v>665</v>
      </c>
      <c r="D1689" s="269">
        <v>43</v>
      </c>
      <c r="E1689" s="270" t="s">
        <v>30</v>
      </c>
      <c r="F1689" s="254">
        <v>0</v>
      </c>
      <c r="G1689" s="254">
        <f>G1690+G1694</f>
        <v>192739000</v>
      </c>
      <c r="H1689" s="269">
        <v>43</v>
      </c>
      <c r="I1689" s="270" t="s">
        <v>30</v>
      </c>
      <c r="J1689" s="254">
        <v>0</v>
      </c>
      <c r="K1689" s="254">
        <f>K1690+K1694</f>
        <v>192739000</v>
      </c>
      <c r="L1689" s="269">
        <v>43</v>
      </c>
      <c r="M1689" s="270" t="s">
        <v>30</v>
      </c>
      <c r="N1689" s="254">
        <v>0</v>
      </c>
      <c r="O1689" s="254">
        <f>O1690+O1694</f>
        <v>182087000</v>
      </c>
      <c r="P1689" s="251">
        <f t="shared" si="151"/>
        <v>10652000</v>
      </c>
    </row>
    <row r="1690" spans="2:16" ht="15.9" hidden="1" x14ac:dyDescent="0.4">
      <c r="B1690" s="208">
        <v>525111</v>
      </c>
      <c r="C1690" s="180" t="s">
        <v>174</v>
      </c>
      <c r="D1690" s="178"/>
      <c r="E1690" s="179"/>
      <c r="F1690" s="180">
        <v>0</v>
      </c>
      <c r="G1690" s="254">
        <f>SUM(G1691:G1693)</f>
        <v>99337000</v>
      </c>
      <c r="H1690" s="178"/>
      <c r="I1690" s="179"/>
      <c r="J1690" s="180">
        <v>0</v>
      </c>
      <c r="K1690" s="254">
        <f>SUM(K1691:K1693)</f>
        <v>99337000</v>
      </c>
      <c r="L1690" s="178"/>
      <c r="M1690" s="179"/>
      <c r="N1690" s="180">
        <v>0</v>
      </c>
      <c r="O1690" s="254">
        <f>SUM(O1691:O1693)</f>
        <v>99337000</v>
      </c>
      <c r="P1690" s="251">
        <f t="shared" si="151"/>
        <v>0</v>
      </c>
    </row>
    <row r="1691" spans="2:16" ht="15.9" hidden="1" x14ac:dyDescent="0.4">
      <c r="B1691" s="208" t="s">
        <v>27</v>
      </c>
      <c r="C1691" s="180" t="s">
        <v>49</v>
      </c>
      <c r="D1691" s="178">
        <v>278</v>
      </c>
      <c r="E1691" s="179" t="s">
        <v>47</v>
      </c>
      <c r="F1691" s="254">
        <v>150000</v>
      </c>
      <c r="G1691" s="254">
        <f>ROUNDDOWN(D1691*F1691,-3)</f>
        <v>41700000</v>
      </c>
      <c r="H1691" s="178">
        <v>278</v>
      </c>
      <c r="I1691" s="179" t="s">
        <v>47</v>
      </c>
      <c r="J1691" s="254">
        <v>150000</v>
      </c>
      <c r="K1691" s="254">
        <f>ROUNDDOWN(H1691*J1691,-3)</f>
        <v>41700000</v>
      </c>
      <c r="L1691" s="178">
        <v>278</v>
      </c>
      <c r="M1691" s="179" t="s">
        <v>47</v>
      </c>
      <c r="N1691" s="254">
        <v>150000</v>
      </c>
      <c r="O1691" s="254">
        <f>ROUNDDOWN(L1691*N1691,-3)</f>
        <v>41700000</v>
      </c>
      <c r="P1691" s="251">
        <f t="shared" si="151"/>
        <v>0</v>
      </c>
    </row>
    <row r="1692" spans="2:16" ht="15.9" hidden="1" x14ac:dyDescent="0.4">
      <c r="B1692" s="208"/>
      <c r="C1692" s="180" t="s">
        <v>605</v>
      </c>
      <c r="D1692" s="178">
        <v>1</v>
      </c>
      <c r="E1692" s="179" t="s">
        <v>38</v>
      </c>
      <c r="F1692" s="254">
        <v>14017500</v>
      </c>
      <c r="G1692" s="254">
        <f>ROUNDDOWN(D1692*F1692,-3)</f>
        <v>14017000</v>
      </c>
      <c r="H1692" s="178">
        <v>1</v>
      </c>
      <c r="I1692" s="179" t="s">
        <v>38</v>
      </c>
      <c r="J1692" s="254">
        <v>14017500</v>
      </c>
      <c r="K1692" s="254">
        <f>ROUNDDOWN(H1692*J1692,-3)</f>
        <v>14017000</v>
      </c>
      <c r="L1692" s="178">
        <v>1</v>
      </c>
      <c r="M1692" s="179" t="s">
        <v>38</v>
      </c>
      <c r="N1692" s="254">
        <v>14017500</v>
      </c>
      <c r="O1692" s="254">
        <f>ROUNDDOWN(L1692*N1692,-3)</f>
        <v>14017000</v>
      </c>
      <c r="P1692" s="251">
        <f t="shared" si="151"/>
        <v>0</v>
      </c>
    </row>
    <row r="1693" spans="2:16" ht="15.9" hidden="1" x14ac:dyDescent="0.4">
      <c r="B1693" s="208"/>
      <c r="C1693" s="180" t="s">
        <v>639</v>
      </c>
      <c r="D1693" s="178">
        <v>1</v>
      </c>
      <c r="E1693" s="179" t="s">
        <v>38</v>
      </c>
      <c r="F1693" s="254">
        <v>43620000</v>
      </c>
      <c r="G1693" s="254">
        <f>ROUNDDOWN(D1693*F1693,-3)</f>
        <v>43620000</v>
      </c>
      <c r="H1693" s="178">
        <v>1</v>
      </c>
      <c r="I1693" s="179" t="s">
        <v>38</v>
      </c>
      <c r="J1693" s="254">
        <v>43620000</v>
      </c>
      <c r="K1693" s="254">
        <f>ROUNDDOWN(H1693*J1693,-3)</f>
        <v>43620000</v>
      </c>
      <c r="L1693" s="178">
        <v>1</v>
      </c>
      <c r="M1693" s="179" t="s">
        <v>38</v>
      </c>
      <c r="N1693" s="254">
        <v>43620000</v>
      </c>
      <c r="O1693" s="254">
        <f>ROUNDDOWN(L1693*N1693,-3)</f>
        <v>43620000</v>
      </c>
      <c r="P1693" s="251">
        <f t="shared" si="151"/>
        <v>0</v>
      </c>
    </row>
    <row r="1694" spans="2:16" ht="15.9" x14ac:dyDescent="0.4">
      <c r="B1694" s="208">
        <v>525119</v>
      </c>
      <c r="C1694" s="180" t="s">
        <v>42</v>
      </c>
      <c r="D1694" s="178">
        <v>0</v>
      </c>
      <c r="E1694" s="179"/>
      <c r="F1694" s="180">
        <v>0</v>
      </c>
      <c r="G1694" s="254">
        <f>SUM(G1695:G1699)</f>
        <v>93402000</v>
      </c>
      <c r="H1694" s="178">
        <v>0</v>
      </c>
      <c r="I1694" s="179"/>
      <c r="J1694" s="180">
        <v>0</v>
      </c>
      <c r="K1694" s="254">
        <f>SUM(K1695:K1699)</f>
        <v>93402000</v>
      </c>
      <c r="L1694" s="178">
        <v>0</v>
      </c>
      <c r="M1694" s="179"/>
      <c r="N1694" s="180">
        <v>0</v>
      </c>
      <c r="O1694" s="254">
        <f>SUM(O1695:O1699)</f>
        <v>82750000</v>
      </c>
      <c r="P1694" s="251">
        <f t="shared" si="151"/>
        <v>10652000</v>
      </c>
    </row>
    <row r="1695" spans="2:16" ht="15.9" hidden="1" x14ac:dyDescent="0.4">
      <c r="B1695" s="208"/>
      <c r="C1695" s="180" t="s">
        <v>666</v>
      </c>
      <c r="D1695" s="178">
        <v>1</v>
      </c>
      <c r="E1695" s="179" t="s">
        <v>38</v>
      </c>
      <c r="F1695" s="254">
        <v>850000</v>
      </c>
      <c r="G1695" s="254">
        <f>ROUNDDOWN(D1695*F1695,-3)</f>
        <v>850000</v>
      </c>
      <c r="H1695" s="178">
        <v>1</v>
      </c>
      <c r="I1695" s="179" t="s">
        <v>38</v>
      </c>
      <c r="J1695" s="254">
        <v>850000</v>
      </c>
      <c r="K1695" s="254">
        <f>ROUNDDOWN(H1695*J1695,-3)</f>
        <v>850000</v>
      </c>
      <c r="L1695" s="178">
        <v>1</v>
      </c>
      <c r="M1695" s="179" t="s">
        <v>38</v>
      </c>
      <c r="N1695" s="254">
        <v>850000</v>
      </c>
      <c r="O1695" s="254">
        <f>ROUNDDOWN(L1695*N1695,-3)</f>
        <v>850000</v>
      </c>
      <c r="P1695" s="251">
        <f t="shared" si="151"/>
        <v>0</v>
      </c>
    </row>
    <row r="1696" spans="2:16" ht="15.9" hidden="1" x14ac:dyDescent="0.4">
      <c r="B1696" s="208"/>
      <c r="C1696" s="180" t="s">
        <v>667</v>
      </c>
      <c r="D1696" s="178">
        <v>43</v>
      </c>
      <c r="E1696" s="179" t="s">
        <v>40</v>
      </c>
      <c r="F1696" s="254">
        <v>300000</v>
      </c>
      <c r="G1696" s="254">
        <f>ROUNDDOWN(D1696*F1696,-3)</f>
        <v>12900000</v>
      </c>
      <c r="H1696" s="178">
        <v>43</v>
      </c>
      <c r="I1696" s="179" t="s">
        <v>40</v>
      </c>
      <c r="J1696" s="254">
        <v>300000</v>
      </c>
      <c r="K1696" s="254">
        <f>ROUNDDOWN(H1696*J1696,-3)</f>
        <v>12900000</v>
      </c>
      <c r="L1696" s="178">
        <v>43</v>
      </c>
      <c r="M1696" s="179" t="s">
        <v>40</v>
      </c>
      <c r="N1696" s="254">
        <v>300000</v>
      </c>
      <c r="O1696" s="254">
        <f>ROUNDDOWN(L1696*N1696,-3)</f>
        <v>12900000</v>
      </c>
      <c r="P1696" s="251">
        <f t="shared" si="151"/>
        <v>0</v>
      </c>
    </row>
    <row r="1697" spans="2:16" ht="15.9" x14ac:dyDescent="0.4">
      <c r="B1697" s="208"/>
      <c r="C1697" s="180" t="s">
        <v>668</v>
      </c>
      <c r="D1697" s="178">
        <v>1</v>
      </c>
      <c r="E1697" s="179" t="s">
        <v>38</v>
      </c>
      <c r="F1697" s="254">
        <v>10652000</v>
      </c>
      <c r="G1697" s="254">
        <f>ROUNDDOWN(D1697*F1697,-3)</f>
        <v>10652000</v>
      </c>
      <c r="H1697" s="178">
        <v>1</v>
      </c>
      <c r="I1697" s="179" t="s">
        <v>38</v>
      </c>
      <c r="J1697" s="254">
        <v>10652000</v>
      </c>
      <c r="K1697" s="254">
        <f>ROUNDDOWN(H1697*J1697,-3)</f>
        <v>10652000</v>
      </c>
      <c r="L1697" s="178">
        <v>0</v>
      </c>
      <c r="M1697" s="179" t="s">
        <v>38</v>
      </c>
      <c r="N1697" s="254">
        <v>10652000</v>
      </c>
      <c r="O1697" s="254">
        <f>ROUNDDOWN(L1697*N1697,-3)</f>
        <v>0</v>
      </c>
      <c r="P1697" s="251">
        <f t="shared" si="151"/>
        <v>10652000</v>
      </c>
    </row>
    <row r="1698" spans="2:16" ht="15.9" hidden="1" x14ac:dyDescent="0.4">
      <c r="B1698" s="208"/>
      <c r="C1698" s="180" t="s">
        <v>669</v>
      </c>
      <c r="D1698" s="178">
        <v>301</v>
      </c>
      <c r="E1698" s="179" t="s">
        <v>40</v>
      </c>
      <c r="F1698" s="254">
        <v>200000</v>
      </c>
      <c r="G1698" s="254">
        <f>ROUNDDOWN(D1698*F1698,-3)</f>
        <v>60200000</v>
      </c>
      <c r="H1698" s="178">
        <v>301</v>
      </c>
      <c r="I1698" s="179" t="s">
        <v>40</v>
      </c>
      <c r="J1698" s="254">
        <v>200000</v>
      </c>
      <c r="K1698" s="254">
        <f>ROUNDDOWN(H1698*J1698,-3)</f>
        <v>60200000</v>
      </c>
      <c r="L1698" s="178">
        <v>301</v>
      </c>
      <c r="M1698" s="179" t="s">
        <v>40</v>
      </c>
      <c r="N1698" s="254">
        <v>200000</v>
      </c>
      <c r="O1698" s="254">
        <f>ROUNDDOWN(L1698*N1698,-3)</f>
        <v>60200000</v>
      </c>
      <c r="P1698" s="251">
        <f t="shared" si="151"/>
        <v>0</v>
      </c>
    </row>
    <row r="1699" spans="2:16" ht="15.9" hidden="1" x14ac:dyDescent="0.4">
      <c r="B1699" s="208"/>
      <c r="C1699" s="180" t="s">
        <v>670</v>
      </c>
      <c r="D1699" s="178">
        <v>1</v>
      </c>
      <c r="E1699" s="179" t="s">
        <v>38</v>
      </c>
      <c r="F1699" s="254">
        <v>8800000</v>
      </c>
      <c r="G1699" s="254">
        <f>ROUNDDOWN(D1699*F1699,-3)</f>
        <v>8800000</v>
      </c>
      <c r="H1699" s="178">
        <v>1</v>
      </c>
      <c r="I1699" s="179" t="s">
        <v>38</v>
      </c>
      <c r="J1699" s="254">
        <v>8800000</v>
      </c>
      <c r="K1699" s="254">
        <f>ROUNDDOWN(H1699*J1699,-3)</f>
        <v>8800000</v>
      </c>
      <c r="L1699" s="178">
        <v>1</v>
      </c>
      <c r="M1699" s="179" t="s">
        <v>38</v>
      </c>
      <c r="N1699" s="254">
        <v>8800000</v>
      </c>
      <c r="O1699" s="254">
        <f>ROUNDDOWN(L1699*N1699,-3)</f>
        <v>8800000</v>
      </c>
      <c r="P1699" s="251">
        <f t="shared" si="151"/>
        <v>0</v>
      </c>
    </row>
    <row r="1700" spans="2:16" ht="29.15" x14ac:dyDescent="0.4">
      <c r="B1700" s="208" t="s">
        <v>52</v>
      </c>
      <c r="C1700" s="180" t="s">
        <v>671</v>
      </c>
      <c r="D1700" s="269">
        <v>84</v>
      </c>
      <c r="E1700" s="270" t="s">
        <v>30</v>
      </c>
      <c r="F1700" s="254">
        <v>0</v>
      </c>
      <c r="G1700" s="254">
        <f>G1701+G1705</f>
        <v>371106000</v>
      </c>
      <c r="H1700" s="269">
        <v>84</v>
      </c>
      <c r="I1700" s="270" t="s">
        <v>30</v>
      </c>
      <c r="J1700" s="254">
        <v>0</v>
      </c>
      <c r="K1700" s="254">
        <f>K1701+K1705</f>
        <v>371106000</v>
      </c>
      <c r="L1700" s="269">
        <v>84</v>
      </c>
      <c r="M1700" s="270" t="s">
        <v>30</v>
      </c>
      <c r="N1700" s="254">
        <v>0</v>
      </c>
      <c r="O1700" s="254">
        <f>O1701+O1705</f>
        <v>346770000</v>
      </c>
      <c r="P1700" s="251">
        <f t="shared" si="151"/>
        <v>24336000</v>
      </c>
    </row>
    <row r="1701" spans="2:16" ht="15.9" hidden="1" x14ac:dyDescent="0.4">
      <c r="B1701" s="208">
        <v>525111</v>
      </c>
      <c r="C1701" s="180" t="s">
        <v>174</v>
      </c>
      <c r="D1701" s="178"/>
      <c r="E1701" s="179"/>
      <c r="F1701" s="180">
        <v>0</v>
      </c>
      <c r="G1701" s="254">
        <f>SUM(G1702:G1704)</f>
        <v>197370000</v>
      </c>
      <c r="H1701" s="178"/>
      <c r="I1701" s="179"/>
      <c r="J1701" s="180">
        <v>0</v>
      </c>
      <c r="K1701" s="254">
        <f>SUM(K1702:K1704)</f>
        <v>197370000</v>
      </c>
      <c r="L1701" s="178"/>
      <c r="M1701" s="179"/>
      <c r="N1701" s="180">
        <v>0</v>
      </c>
      <c r="O1701" s="254">
        <f>SUM(O1702:O1704)</f>
        <v>197370000</v>
      </c>
      <c r="P1701" s="251">
        <f t="shared" si="151"/>
        <v>0</v>
      </c>
    </row>
    <row r="1702" spans="2:16" ht="15.9" hidden="1" x14ac:dyDescent="0.4">
      <c r="B1702" s="208"/>
      <c r="C1702" s="180" t="s">
        <v>672</v>
      </c>
      <c r="D1702" s="178">
        <v>556</v>
      </c>
      <c r="E1702" s="179" t="s">
        <v>47</v>
      </c>
      <c r="F1702" s="254">
        <v>150000</v>
      </c>
      <c r="G1702" s="254">
        <f>ROUNDDOWN(D1702*F1702,-3)</f>
        <v>83400000</v>
      </c>
      <c r="H1702" s="178">
        <v>556</v>
      </c>
      <c r="I1702" s="179" t="s">
        <v>47</v>
      </c>
      <c r="J1702" s="254">
        <v>150000</v>
      </c>
      <c r="K1702" s="254">
        <f>ROUNDDOWN(H1702*J1702,-3)</f>
        <v>83400000</v>
      </c>
      <c r="L1702" s="178">
        <v>556</v>
      </c>
      <c r="M1702" s="179" t="s">
        <v>47</v>
      </c>
      <c r="N1702" s="254">
        <v>150000</v>
      </c>
      <c r="O1702" s="254">
        <f>ROUNDDOWN(L1702*N1702,-3)</f>
        <v>83400000</v>
      </c>
      <c r="P1702" s="251">
        <f t="shared" si="151"/>
        <v>0</v>
      </c>
    </row>
    <row r="1703" spans="2:16" ht="15.9" hidden="1" x14ac:dyDescent="0.4">
      <c r="B1703" s="208"/>
      <c r="C1703" s="180" t="s">
        <v>673</v>
      </c>
      <c r="D1703" s="178">
        <v>1</v>
      </c>
      <c r="E1703" s="179" t="s">
        <v>38</v>
      </c>
      <c r="F1703" s="254">
        <v>27930000</v>
      </c>
      <c r="G1703" s="254">
        <f>ROUNDDOWN(D1703*F1703,-3)</f>
        <v>27930000</v>
      </c>
      <c r="H1703" s="178">
        <v>1</v>
      </c>
      <c r="I1703" s="179" t="s">
        <v>38</v>
      </c>
      <c r="J1703" s="254">
        <v>27930000</v>
      </c>
      <c r="K1703" s="254">
        <f>ROUNDDOWN(H1703*J1703,-3)</f>
        <v>27930000</v>
      </c>
      <c r="L1703" s="178">
        <v>1</v>
      </c>
      <c r="M1703" s="179" t="s">
        <v>38</v>
      </c>
      <c r="N1703" s="254">
        <v>27930000</v>
      </c>
      <c r="O1703" s="254">
        <f>ROUNDDOWN(L1703*N1703,-3)</f>
        <v>27930000</v>
      </c>
      <c r="P1703" s="251">
        <f t="shared" si="151"/>
        <v>0</v>
      </c>
    </row>
    <row r="1704" spans="2:16" ht="15.9" hidden="1" x14ac:dyDescent="0.4">
      <c r="B1704" s="208"/>
      <c r="C1704" s="180" t="s">
        <v>76</v>
      </c>
      <c r="D1704" s="178">
        <v>1</v>
      </c>
      <c r="E1704" s="179" t="s">
        <v>38</v>
      </c>
      <c r="F1704" s="254">
        <v>86040000</v>
      </c>
      <c r="G1704" s="254">
        <f>ROUNDDOWN(D1704*F1704,-3)</f>
        <v>86040000</v>
      </c>
      <c r="H1704" s="178">
        <v>1</v>
      </c>
      <c r="I1704" s="179" t="s">
        <v>38</v>
      </c>
      <c r="J1704" s="254">
        <v>86040000</v>
      </c>
      <c r="K1704" s="254">
        <f>ROUNDDOWN(H1704*J1704,-3)</f>
        <v>86040000</v>
      </c>
      <c r="L1704" s="178">
        <v>1</v>
      </c>
      <c r="M1704" s="179" t="s">
        <v>38</v>
      </c>
      <c r="N1704" s="254">
        <v>86040000</v>
      </c>
      <c r="O1704" s="254">
        <f>ROUNDDOWN(L1704*N1704,-3)</f>
        <v>86040000</v>
      </c>
      <c r="P1704" s="251">
        <f t="shared" si="151"/>
        <v>0</v>
      </c>
    </row>
    <row r="1705" spans="2:16" ht="15.9" x14ac:dyDescent="0.4">
      <c r="B1705" s="208">
        <v>525119</v>
      </c>
      <c r="C1705" s="180" t="s">
        <v>42</v>
      </c>
      <c r="D1705" s="178">
        <v>0</v>
      </c>
      <c r="E1705" s="179"/>
      <c r="F1705" s="180">
        <v>0</v>
      </c>
      <c r="G1705" s="254">
        <f>SUM(G1706:G1710)</f>
        <v>173736000</v>
      </c>
      <c r="H1705" s="178">
        <v>0</v>
      </c>
      <c r="I1705" s="179"/>
      <c r="J1705" s="180">
        <v>0</v>
      </c>
      <c r="K1705" s="254">
        <f>SUM(K1706:K1710)</f>
        <v>173736000</v>
      </c>
      <c r="L1705" s="178">
        <v>0</v>
      </c>
      <c r="M1705" s="179"/>
      <c r="N1705" s="180">
        <v>0</v>
      </c>
      <c r="O1705" s="254">
        <f>SUM(O1706:O1710)</f>
        <v>149400000</v>
      </c>
      <c r="P1705" s="251">
        <f t="shared" si="151"/>
        <v>24336000</v>
      </c>
    </row>
    <row r="1706" spans="2:16" ht="15.9" hidden="1" x14ac:dyDescent="0.4">
      <c r="B1706" s="208"/>
      <c r="C1706" s="180" t="s">
        <v>41</v>
      </c>
      <c r="D1706" s="178">
        <v>1</v>
      </c>
      <c r="E1706" s="179" t="s">
        <v>38</v>
      </c>
      <c r="F1706" s="254">
        <v>25200000</v>
      </c>
      <c r="G1706" s="254">
        <f>ROUNDDOWN(D1706*F1706,-3)</f>
        <v>25200000</v>
      </c>
      <c r="H1706" s="178">
        <v>1</v>
      </c>
      <c r="I1706" s="179" t="s">
        <v>38</v>
      </c>
      <c r="J1706" s="254">
        <v>25200000</v>
      </c>
      <c r="K1706" s="254">
        <f>ROUNDDOWN(H1706*J1706,-3)</f>
        <v>25200000</v>
      </c>
      <c r="L1706" s="178">
        <v>1</v>
      </c>
      <c r="M1706" s="179" t="s">
        <v>38</v>
      </c>
      <c r="N1706" s="254">
        <v>25200000</v>
      </c>
      <c r="O1706" s="254">
        <f>ROUNDDOWN(L1706*N1706,-3)</f>
        <v>25200000</v>
      </c>
      <c r="P1706" s="251">
        <f t="shared" si="151"/>
        <v>0</v>
      </c>
    </row>
    <row r="1707" spans="2:16" ht="15.9" hidden="1" x14ac:dyDescent="0.4">
      <c r="B1707" s="208"/>
      <c r="C1707" s="180" t="s">
        <v>71</v>
      </c>
      <c r="D1707" s="178">
        <v>1</v>
      </c>
      <c r="E1707" s="179" t="s">
        <v>674</v>
      </c>
      <c r="F1707" s="254">
        <v>3400000</v>
      </c>
      <c r="G1707" s="254">
        <f>ROUNDDOWN(D1707*F1707,-3)</f>
        <v>3400000</v>
      </c>
      <c r="H1707" s="178">
        <v>1</v>
      </c>
      <c r="I1707" s="179" t="s">
        <v>674</v>
      </c>
      <c r="J1707" s="254">
        <v>3400000</v>
      </c>
      <c r="K1707" s="254">
        <f>ROUNDDOWN(H1707*J1707,-3)</f>
        <v>3400000</v>
      </c>
      <c r="L1707" s="178">
        <v>1</v>
      </c>
      <c r="M1707" s="179" t="s">
        <v>674</v>
      </c>
      <c r="N1707" s="254">
        <v>3400000</v>
      </c>
      <c r="O1707" s="254">
        <f>ROUNDDOWN(L1707*N1707,-3)</f>
        <v>3400000</v>
      </c>
      <c r="P1707" s="251">
        <f t="shared" si="151"/>
        <v>0</v>
      </c>
    </row>
    <row r="1708" spans="2:16" ht="15.9" hidden="1" x14ac:dyDescent="0.4">
      <c r="B1708" s="208"/>
      <c r="C1708" s="180" t="s">
        <v>670</v>
      </c>
      <c r="D1708" s="178">
        <v>1</v>
      </c>
      <c r="E1708" s="179" t="s">
        <v>38</v>
      </c>
      <c r="F1708" s="254">
        <v>3200000</v>
      </c>
      <c r="G1708" s="254">
        <f>ROUNDDOWN(D1708*F1708,-3)</f>
        <v>3200000</v>
      </c>
      <c r="H1708" s="178">
        <v>1</v>
      </c>
      <c r="I1708" s="179" t="s">
        <v>38</v>
      </c>
      <c r="J1708" s="254">
        <v>3200000</v>
      </c>
      <c r="K1708" s="254">
        <f>ROUNDDOWN(H1708*J1708,-3)</f>
        <v>3200000</v>
      </c>
      <c r="L1708" s="178">
        <v>1</v>
      </c>
      <c r="M1708" s="179" t="s">
        <v>38</v>
      </c>
      <c r="N1708" s="254">
        <v>3200000</v>
      </c>
      <c r="O1708" s="254">
        <f>ROUNDDOWN(L1708*N1708,-3)</f>
        <v>3200000</v>
      </c>
      <c r="P1708" s="251">
        <f t="shared" si="151"/>
        <v>0</v>
      </c>
    </row>
    <row r="1709" spans="2:16" ht="15.9" x14ac:dyDescent="0.4">
      <c r="B1709" s="208"/>
      <c r="C1709" s="180" t="s">
        <v>642</v>
      </c>
      <c r="D1709" s="178">
        <v>1</v>
      </c>
      <c r="E1709" s="179" t="s">
        <v>38</v>
      </c>
      <c r="F1709" s="254">
        <v>24336000</v>
      </c>
      <c r="G1709" s="254">
        <f>ROUNDDOWN(D1709*F1709,-3)</f>
        <v>24336000</v>
      </c>
      <c r="H1709" s="178">
        <v>1</v>
      </c>
      <c r="I1709" s="179" t="s">
        <v>38</v>
      </c>
      <c r="J1709" s="254">
        <v>24336000</v>
      </c>
      <c r="K1709" s="254">
        <f>ROUNDDOWN(H1709*J1709,-3)</f>
        <v>24336000</v>
      </c>
      <c r="L1709" s="178">
        <v>0</v>
      </c>
      <c r="M1709" s="179" t="s">
        <v>38</v>
      </c>
      <c r="N1709" s="254">
        <v>24336000</v>
      </c>
      <c r="O1709" s="254">
        <f>ROUNDDOWN(L1709*N1709,-3)</f>
        <v>0</v>
      </c>
      <c r="P1709" s="251">
        <f t="shared" si="151"/>
        <v>24336000</v>
      </c>
    </row>
    <row r="1710" spans="2:16" ht="15.9" hidden="1" x14ac:dyDescent="0.4">
      <c r="B1710" s="208"/>
      <c r="C1710" s="180" t="s">
        <v>669</v>
      </c>
      <c r="D1710" s="178">
        <v>588</v>
      </c>
      <c r="E1710" s="179" t="s">
        <v>445</v>
      </c>
      <c r="F1710" s="254">
        <v>200000</v>
      </c>
      <c r="G1710" s="254">
        <f>ROUNDDOWN(D1710*F1710,-3)</f>
        <v>117600000</v>
      </c>
      <c r="H1710" s="178">
        <v>588</v>
      </c>
      <c r="I1710" s="179" t="s">
        <v>445</v>
      </c>
      <c r="J1710" s="254">
        <v>200000</v>
      </c>
      <c r="K1710" s="254">
        <f>ROUNDDOWN(H1710*J1710,-3)</f>
        <v>117600000</v>
      </c>
      <c r="L1710" s="178">
        <v>588</v>
      </c>
      <c r="M1710" s="179" t="s">
        <v>445</v>
      </c>
      <c r="N1710" s="254">
        <v>200000</v>
      </c>
      <c r="O1710" s="254">
        <f>ROUNDDOWN(L1710*N1710,-3)</f>
        <v>117600000</v>
      </c>
      <c r="P1710" s="251">
        <f t="shared" si="151"/>
        <v>0</v>
      </c>
    </row>
    <row r="1711" spans="2:16" ht="29.15" x14ac:dyDescent="0.4">
      <c r="B1711" s="208" t="s">
        <v>62</v>
      </c>
      <c r="C1711" s="180" t="s">
        <v>675</v>
      </c>
      <c r="D1711" s="269">
        <v>24</v>
      </c>
      <c r="E1711" s="270" t="s">
        <v>30</v>
      </c>
      <c r="F1711" s="254">
        <v>0</v>
      </c>
      <c r="G1711" s="254">
        <f>G1712+G1722</f>
        <v>114706000</v>
      </c>
      <c r="H1711" s="269">
        <v>24</v>
      </c>
      <c r="I1711" s="270" t="s">
        <v>30</v>
      </c>
      <c r="J1711" s="254">
        <v>0</v>
      </c>
      <c r="K1711" s="254">
        <f>K1712+K1722</f>
        <v>114706000</v>
      </c>
      <c r="L1711" s="269">
        <v>24</v>
      </c>
      <c r="M1711" s="270" t="s">
        <v>30</v>
      </c>
      <c r="N1711" s="254">
        <v>0</v>
      </c>
      <c r="O1711" s="254">
        <f>O1712+O1722</f>
        <v>105760000</v>
      </c>
      <c r="P1711" s="251">
        <f t="shared" si="151"/>
        <v>8946000</v>
      </c>
    </row>
    <row r="1712" spans="2:16" ht="15.9" hidden="1" x14ac:dyDescent="0.4">
      <c r="B1712" s="208">
        <v>525111</v>
      </c>
      <c r="C1712" s="180" t="s">
        <v>174</v>
      </c>
      <c r="D1712" s="178"/>
      <c r="E1712" s="179"/>
      <c r="F1712" s="180">
        <v>0</v>
      </c>
      <c r="G1712" s="254">
        <f>SUM(G1713:G1721)</f>
        <v>67910000</v>
      </c>
      <c r="H1712" s="178"/>
      <c r="I1712" s="179"/>
      <c r="J1712" s="180">
        <v>0</v>
      </c>
      <c r="K1712" s="254">
        <f>SUM(K1713:K1721)</f>
        <v>67910000</v>
      </c>
      <c r="L1712" s="178"/>
      <c r="M1712" s="179"/>
      <c r="N1712" s="180">
        <v>0</v>
      </c>
      <c r="O1712" s="254">
        <f>SUM(O1713:O1721)</f>
        <v>67910000</v>
      </c>
      <c r="P1712" s="251">
        <f t="shared" si="151"/>
        <v>0</v>
      </c>
    </row>
    <row r="1713" spans="2:16" ht="15.9" hidden="1" x14ac:dyDescent="0.4">
      <c r="B1713" s="208" t="s">
        <v>27</v>
      </c>
      <c r="C1713" s="180" t="s">
        <v>46</v>
      </c>
      <c r="D1713" s="178">
        <v>9</v>
      </c>
      <c r="E1713" s="179" t="s">
        <v>47</v>
      </c>
      <c r="F1713" s="254">
        <v>150000</v>
      </c>
      <c r="G1713" s="254">
        <f t="shared" ref="G1713:G1721" si="152">ROUNDDOWN(D1713*F1713,-3)</f>
        <v>1350000</v>
      </c>
      <c r="H1713" s="178">
        <v>9</v>
      </c>
      <c r="I1713" s="179" t="s">
        <v>47</v>
      </c>
      <c r="J1713" s="254">
        <v>150000</v>
      </c>
      <c r="K1713" s="254">
        <f t="shared" ref="K1713:K1721" si="153">ROUNDDOWN(H1713*J1713,-3)</f>
        <v>1350000</v>
      </c>
      <c r="L1713" s="178">
        <v>9</v>
      </c>
      <c r="M1713" s="179" t="s">
        <v>47</v>
      </c>
      <c r="N1713" s="254">
        <v>150000</v>
      </c>
      <c r="O1713" s="254">
        <f t="shared" ref="O1713:O1721" si="154">ROUNDDOWN(L1713*N1713,-3)</f>
        <v>1350000</v>
      </c>
      <c r="P1713" s="251">
        <f t="shared" si="151"/>
        <v>0</v>
      </c>
    </row>
    <row r="1714" spans="2:16" ht="15.9" hidden="1" x14ac:dyDescent="0.4">
      <c r="B1714" s="208" t="s">
        <v>27</v>
      </c>
      <c r="C1714" s="180" t="s">
        <v>48</v>
      </c>
      <c r="D1714" s="178">
        <v>112</v>
      </c>
      <c r="E1714" s="179" t="s">
        <v>47</v>
      </c>
      <c r="F1714" s="254">
        <v>150000</v>
      </c>
      <c r="G1714" s="254">
        <f t="shared" si="152"/>
        <v>16800000</v>
      </c>
      <c r="H1714" s="178">
        <v>112</v>
      </c>
      <c r="I1714" s="179" t="s">
        <v>47</v>
      </c>
      <c r="J1714" s="254">
        <v>150000</v>
      </c>
      <c r="K1714" s="254">
        <f t="shared" si="153"/>
        <v>16800000</v>
      </c>
      <c r="L1714" s="178">
        <v>112</v>
      </c>
      <c r="M1714" s="179" t="s">
        <v>47</v>
      </c>
      <c r="N1714" s="254">
        <v>150000</v>
      </c>
      <c r="O1714" s="254">
        <f t="shared" si="154"/>
        <v>16800000</v>
      </c>
      <c r="P1714" s="251">
        <f t="shared" si="151"/>
        <v>0</v>
      </c>
    </row>
    <row r="1715" spans="2:16" ht="15.9" hidden="1" x14ac:dyDescent="0.4">
      <c r="B1715" s="208"/>
      <c r="C1715" s="180" t="s">
        <v>672</v>
      </c>
      <c r="D1715" s="178">
        <v>97</v>
      </c>
      <c r="E1715" s="179" t="s">
        <v>47</v>
      </c>
      <c r="F1715" s="254">
        <v>150000</v>
      </c>
      <c r="G1715" s="254">
        <f t="shared" si="152"/>
        <v>14550000</v>
      </c>
      <c r="H1715" s="178">
        <v>97</v>
      </c>
      <c r="I1715" s="179" t="s">
        <v>47</v>
      </c>
      <c r="J1715" s="254">
        <v>150000</v>
      </c>
      <c r="K1715" s="254">
        <f t="shared" si="153"/>
        <v>14550000</v>
      </c>
      <c r="L1715" s="178">
        <v>97</v>
      </c>
      <c r="M1715" s="179" t="s">
        <v>47</v>
      </c>
      <c r="N1715" s="254">
        <v>150000</v>
      </c>
      <c r="O1715" s="254">
        <f t="shared" si="154"/>
        <v>14550000</v>
      </c>
      <c r="P1715" s="251">
        <f t="shared" si="151"/>
        <v>0</v>
      </c>
    </row>
    <row r="1716" spans="2:16" ht="15.9" hidden="1" x14ac:dyDescent="0.4">
      <c r="B1716" s="208"/>
      <c r="C1716" s="180" t="s">
        <v>638</v>
      </c>
      <c r="D1716" s="178">
        <v>1</v>
      </c>
      <c r="E1716" s="179" t="s">
        <v>38</v>
      </c>
      <c r="F1716" s="254">
        <v>6720000</v>
      </c>
      <c r="G1716" s="254">
        <f t="shared" si="152"/>
        <v>6720000</v>
      </c>
      <c r="H1716" s="178">
        <v>1</v>
      </c>
      <c r="I1716" s="179" t="s">
        <v>38</v>
      </c>
      <c r="J1716" s="254">
        <v>6720000</v>
      </c>
      <c r="K1716" s="254">
        <f t="shared" si="153"/>
        <v>6720000</v>
      </c>
      <c r="L1716" s="178">
        <v>1</v>
      </c>
      <c r="M1716" s="179" t="s">
        <v>38</v>
      </c>
      <c r="N1716" s="254">
        <v>6720000</v>
      </c>
      <c r="O1716" s="254">
        <f t="shared" si="154"/>
        <v>6720000</v>
      </c>
      <c r="P1716" s="251">
        <f t="shared" si="151"/>
        <v>0</v>
      </c>
    </row>
    <row r="1717" spans="2:16" ht="15.9" hidden="1" x14ac:dyDescent="0.4">
      <c r="B1717" s="208"/>
      <c r="C1717" s="180" t="s">
        <v>673</v>
      </c>
      <c r="D1717" s="178">
        <v>1</v>
      </c>
      <c r="E1717" s="179" t="s">
        <v>38</v>
      </c>
      <c r="F1717" s="254">
        <v>4680000</v>
      </c>
      <c r="G1717" s="254">
        <f t="shared" si="152"/>
        <v>4680000</v>
      </c>
      <c r="H1717" s="178">
        <v>1</v>
      </c>
      <c r="I1717" s="179" t="s">
        <v>38</v>
      </c>
      <c r="J1717" s="254">
        <v>4680000</v>
      </c>
      <c r="K1717" s="254">
        <f t="shared" si="153"/>
        <v>4680000</v>
      </c>
      <c r="L1717" s="178">
        <v>1</v>
      </c>
      <c r="M1717" s="179" t="s">
        <v>38</v>
      </c>
      <c r="N1717" s="254">
        <v>4680000</v>
      </c>
      <c r="O1717" s="254">
        <f t="shared" si="154"/>
        <v>4680000</v>
      </c>
      <c r="P1717" s="251">
        <f t="shared" si="151"/>
        <v>0</v>
      </c>
    </row>
    <row r="1718" spans="2:16" ht="15.9" hidden="1" x14ac:dyDescent="0.4">
      <c r="B1718" s="208"/>
      <c r="C1718" s="180" t="s">
        <v>76</v>
      </c>
      <c r="D1718" s="178">
        <v>1</v>
      </c>
      <c r="E1718" s="179" t="s">
        <v>38</v>
      </c>
      <c r="F1718" s="254">
        <v>7250000</v>
      </c>
      <c r="G1718" s="254">
        <f t="shared" si="152"/>
        <v>7250000</v>
      </c>
      <c r="H1718" s="178">
        <v>1</v>
      </c>
      <c r="I1718" s="179" t="s">
        <v>38</v>
      </c>
      <c r="J1718" s="254">
        <v>7250000</v>
      </c>
      <c r="K1718" s="254">
        <f t="shared" si="153"/>
        <v>7250000</v>
      </c>
      <c r="L1718" s="178">
        <v>1</v>
      </c>
      <c r="M1718" s="179" t="s">
        <v>38</v>
      </c>
      <c r="N1718" s="254">
        <v>7250000</v>
      </c>
      <c r="O1718" s="254">
        <f t="shared" si="154"/>
        <v>7250000</v>
      </c>
      <c r="P1718" s="251">
        <f t="shared" si="151"/>
        <v>0</v>
      </c>
    </row>
    <row r="1719" spans="2:16" ht="15.9" hidden="1" x14ac:dyDescent="0.4">
      <c r="B1719" s="208"/>
      <c r="C1719" s="180" t="s">
        <v>676</v>
      </c>
      <c r="D1719" s="178">
        <v>24</v>
      </c>
      <c r="E1719" s="179" t="s">
        <v>40</v>
      </c>
      <c r="F1719" s="254">
        <v>250000</v>
      </c>
      <c r="G1719" s="254">
        <f t="shared" si="152"/>
        <v>6000000</v>
      </c>
      <c r="H1719" s="178">
        <v>24</v>
      </c>
      <c r="I1719" s="179" t="s">
        <v>40</v>
      </c>
      <c r="J1719" s="254">
        <v>250000</v>
      </c>
      <c r="K1719" s="254">
        <f t="shared" si="153"/>
        <v>6000000</v>
      </c>
      <c r="L1719" s="178">
        <v>24</v>
      </c>
      <c r="M1719" s="179" t="s">
        <v>40</v>
      </c>
      <c r="N1719" s="254">
        <v>250000</v>
      </c>
      <c r="O1719" s="254">
        <f t="shared" si="154"/>
        <v>6000000</v>
      </c>
      <c r="P1719" s="251">
        <f t="shared" si="151"/>
        <v>0</v>
      </c>
    </row>
    <row r="1720" spans="2:16" ht="15.9" hidden="1" x14ac:dyDescent="0.4">
      <c r="B1720" s="208"/>
      <c r="C1720" s="180" t="s">
        <v>677</v>
      </c>
      <c r="D1720" s="178">
        <v>24</v>
      </c>
      <c r="E1720" s="179" t="s">
        <v>40</v>
      </c>
      <c r="F1720" s="254">
        <v>240000</v>
      </c>
      <c r="G1720" s="254">
        <f t="shared" si="152"/>
        <v>5760000</v>
      </c>
      <c r="H1720" s="178">
        <v>24</v>
      </c>
      <c r="I1720" s="179" t="s">
        <v>40</v>
      </c>
      <c r="J1720" s="254">
        <v>240000</v>
      </c>
      <c r="K1720" s="254">
        <f t="shared" si="153"/>
        <v>5760000</v>
      </c>
      <c r="L1720" s="178">
        <v>24</v>
      </c>
      <c r="M1720" s="179" t="s">
        <v>40</v>
      </c>
      <c r="N1720" s="254">
        <v>240000</v>
      </c>
      <c r="O1720" s="254">
        <f t="shared" si="154"/>
        <v>5760000</v>
      </c>
      <c r="P1720" s="251">
        <f t="shared" si="151"/>
        <v>0</v>
      </c>
    </row>
    <row r="1721" spans="2:16" ht="15.9" hidden="1" x14ac:dyDescent="0.4">
      <c r="B1721" s="208"/>
      <c r="C1721" s="180" t="s">
        <v>60</v>
      </c>
      <c r="D1721" s="178">
        <v>24</v>
      </c>
      <c r="E1721" s="179" t="s">
        <v>40</v>
      </c>
      <c r="F1721" s="254">
        <v>200000</v>
      </c>
      <c r="G1721" s="254">
        <f t="shared" si="152"/>
        <v>4800000</v>
      </c>
      <c r="H1721" s="178">
        <v>24</v>
      </c>
      <c r="I1721" s="179" t="s">
        <v>40</v>
      </c>
      <c r="J1721" s="254">
        <v>200000</v>
      </c>
      <c r="K1721" s="254">
        <f t="shared" si="153"/>
        <v>4800000</v>
      </c>
      <c r="L1721" s="178">
        <v>24</v>
      </c>
      <c r="M1721" s="179" t="s">
        <v>40</v>
      </c>
      <c r="N1721" s="254">
        <v>200000</v>
      </c>
      <c r="O1721" s="254">
        <f t="shared" si="154"/>
        <v>4800000</v>
      </c>
      <c r="P1721" s="251">
        <f t="shared" si="151"/>
        <v>0</v>
      </c>
    </row>
    <row r="1722" spans="2:16" ht="15.9" x14ac:dyDescent="0.4">
      <c r="B1722" s="208">
        <v>525119</v>
      </c>
      <c r="C1722" s="180" t="s">
        <v>42</v>
      </c>
      <c r="D1722" s="178"/>
      <c r="E1722" s="179"/>
      <c r="F1722" s="180">
        <v>0</v>
      </c>
      <c r="G1722" s="254">
        <f>SUM(G1723:G1728)</f>
        <v>46796000</v>
      </c>
      <c r="H1722" s="178"/>
      <c r="I1722" s="179"/>
      <c r="J1722" s="180">
        <v>0</v>
      </c>
      <c r="K1722" s="254">
        <f>SUM(K1723:K1728)</f>
        <v>46796000</v>
      </c>
      <c r="L1722" s="178"/>
      <c r="M1722" s="179"/>
      <c r="N1722" s="180">
        <v>0</v>
      </c>
      <c r="O1722" s="254">
        <f>SUM(O1723:O1728)</f>
        <v>37850000</v>
      </c>
      <c r="P1722" s="251">
        <f t="shared" si="151"/>
        <v>8946000</v>
      </c>
    </row>
    <row r="1723" spans="2:16" ht="15.9" hidden="1" x14ac:dyDescent="0.4">
      <c r="B1723" s="208"/>
      <c r="C1723" s="180" t="s">
        <v>44</v>
      </c>
      <c r="D1723" s="178">
        <v>24</v>
      </c>
      <c r="E1723" s="179" t="s">
        <v>40</v>
      </c>
      <c r="F1723" s="254">
        <v>675000</v>
      </c>
      <c r="G1723" s="254">
        <f t="shared" ref="G1723:G1728" si="155">ROUNDDOWN(D1723*F1723,-3)</f>
        <v>16200000</v>
      </c>
      <c r="H1723" s="178">
        <v>24</v>
      </c>
      <c r="I1723" s="179" t="s">
        <v>40</v>
      </c>
      <c r="J1723" s="254">
        <v>675000</v>
      </c>
      <c r="K1723" s="254">
        <f t="shared" ref="K1723:K1728" si="156">ROUNDDOWN(H1723*J1723,-3)</f>
        <v>16200000</v>
      </c>
      <c r="L1723" s="178">
        <v>24</v>
      </c>
      <c r="M1723" s="179" t="s">
        <v>40</v>
      </c>
      <c r="N1723" s="254">
        <v>675000</v>
      </c>
      <c r="O1723" s="254">
        <f t="shared" ref="O1723:O1728" si="157">ROUNDDOWN(L1723*N1723,-3)</f>
        <v>16200000</v>
      </c>
      <c r="P1723" s="251">
        <f t="shared" si="151"/>
        <v>0</v>
      </c>
    </row>
    <row r="1724" spans="2:16" ht="15.9" x14ac:dyDescent="0.4">
      <c r="B1724" s="277"/>
      <c r="C1724" s="180" t="s">
        <v>58</v>
      </c>
      <c r="D1724" s="178">
        <v>48</v>
      </c>
      <c r="E1724" s="179" t="s">
        <v>59</v>
      </c>
      <c r="F1724" s="254">
        <v>85000</v>
      </c>
      <c r="G1724" s="254">
        <f t="shared" si="155"/>
        <v>4080000</v>
      </c>
      <c r="H1724" s="178">
        <v>48</v>
      </c>
      <c r="I1724" s="179" t="s">
        <v>59</v>
      </c>
      <c r="J1724" s="254">
        <v>85000</v>
      </c>
      <c r="K1724" s="254">
        <f t="shared" si="156"/>
        <v>4080000</v>
      </c>
      <c r="L1724" s="178">
        <v>0</v>
      </c>
      <c r="M1724" s="179" t="s">
        <v>59</v>
      </c>
      <c r="N1724" s="254">
        <v>85000</v>
      </c>
      <c r="O1724" s="254">
        <f t="shared" si="157"/>
        <v>0</v>
      </c>
      <c r="P1724" s="251">
        <f t="shared" si="151"/>
        <v>4080000</v>
      </c>
    </row>
    <row r="1725" spans="2:16" ht="15.9" hidden="1" x14ac:dyDescent="0.4">
      <c r="B1725" s="208"/>
      <c r="C1725" s="180" t="s">
        <v>678</v>
      </c>
      <c r="D1725" s="178">
        <v>1</v>
      </c>
      <c r="E1725" s="179" t="s">
        <v>38</v>
      </c>
      <c r="F1725" s="254">
        <v>1250000</v>
      </c>
      <c r="G1725" s="254">
        <f t="shared" si="155"/>
        <v>1250000</v>
      </c>
      <c r="H1725" s="178">
        <v>1</v>
      </c>
      <c r="I1725" s="179" t="s">
        <v>38</v>
      </c>
      <c r="J1725" s="254">
        <v>1250000</v>
      </c>
      <c r="K1725" s="254">
        <f t="shared" si="156"/>
        <v>1250000</v>
      </c>
      <c r="L1725" s="178">
        <v>1</v>
      </c>
      <c r="M1725" s="179" t="s">
        <v>38</v>
      </c>
      <c r="N1725" s="254">
        <v>1250000</v>
      </c>
      <c r="O1725" s="254">
        <f t="shared" si="157"/>
        <v>1250000</v>
      </c>
      <c r="P1725" s="251">
        <f t="shared" si="151"/>
        <v>0</v>
      </c>
    </row>
    <row r="1726" spans="2:16" ht="15.9" hidden="1" x14ac:dyDescent="0.4">
      <c r="B1726" s="208"/>
      <c r="C1726" s="180" t="s">
        <v>670</v>
      </c>
      <c r="D1726" s="178">
        <v>1</v>
      </c>
      <c r="E1726" s="179" t="s">
        <v>38</v>
      </c>
      <c r="F1726" s="254">
        <v>1200000</v>
      </c>
      <c r="G1726" s="254">
        <f t="shared" si="155"/>
        <v>1200000</v>
      </c>
      <c r="H1726" s="178">
        <v>1</v>
      </c>
      <c r="I1726" s="179" t="s">
        <v>38</v>
      </c>
      <c r="J1726" s="254">
        <v>1200000</v>
      </c>
      <c r="K1726" s="254">
        <f t="shared" si="156"/>
        <v>1200000</v>
      </c>
      <c r="L1726" s="178">
        <v>1</v>
      </c>
      <c r="M1726" s="179" t="s">
        <v>38</v>
      </c>
      <c r="N1726" s="254">
        <v>1200000</v>
      </c>
      <c r="O1726" s="254">
        <f t="shared" si="157"/>
        <v>1200000</v>
      </c>
      <c r="P1726" s="251">
        <f t="shared" si="151"/>
        <v>0</v>
      </c>
    </row>
    <row r="1727" spans="2:16" ht="15.9" x14ac:dyDescent="0.4">
      <c r="B1727" s="208"/>
      <c r="C1727" s="180" t="s">
        <v>642</v>
      </c>
      <c r="D1727" s="178">
        <v>1</v>
      </c>
      <c r="E1727" s="179" t="s">
        <v>38</v>
      </c>
      <c r="F1727" s="254">
        <v>4866000</v>
      </c>
      <c r="G1727" s="254">
        <f t="shared" si="155"/>
        <v>4866000</v>
      </c>
      <c r="H1727" s="178">
        <v>1</v>
      </c>
      <c r="I1727" s="179" t="s">
        <v>38</v>
      </c>
      <c r="J1727" s="254">
        <v>4866000</v>
      </c>
      <c r="K1727" s="254">
        <f t="shared" si="156"/>
        <v>4866000</v>
      </c>
      <c r="L1727" s="178">
        <v>0</v>
      </c>
      <c r="M1727" s="179" t="s">
        <v>38</v>
      </c>
      <c r="N1727" s="254">
        <v>4866000</v>
      </c>
      <c r="O1727" s="254">
        <f t="shared" si="157"/>
        <v>0</v>
      </c>
      <c r="P1727" s="251">
        <f t="shared" si="151"/>
        <v>4866000</v>
      </c>
    </row>
    <row r="1728" spans="2:16" ht="15.9" hidden="1" x14ac:dyDescent="0.4">
      <c r="B1728" s="208"/>
      <c r="C1728" s="180" t="s">
        <v>669</v>
      </c>
      <c r="D1728" s="178">
        <v>96</v>
      </c>
      <c r="E1728" s="179" t="s">
        <v>445</v>
      </c>
      <c r="F1728" s="254">
        <v>200000</v>
      </c>
      <c r="G1728" s="254">
        <f t="shared" si="155"/>
        <v>19200000</v>
      </c>
      <c r="H1728" s="178">
        <v>96</v>
      </c>
      <c r="I1728" s="179" t="s">
        <v>445</v>
      </c>
      <c r="J1728" s="254">
        <v>200000</v>
      </c>
      <c r="K1728" s="254">
        <f t="shared" si="156"/>
        <v>19200000</v>
      </c>
      <c r="L1728" s="178">
        <v>96</v>
      </c>
      <c r="M1728" s="179" t="s">
        <v>445</v>
      </c>
      <c r="N1728" s="254">
        <v>200000</v>
      </c>
      <c r="O1728" s="254">
        <f t="shared" si="157"/>
        <v>19200000</v>
      </c>
      <c r="P1728" s="251">
        <f t="shared" si="151"/>
        <v>0</v>
      </c>
    </row>
    <row r="1729" spans="2:16" ht="29.15" x14ac:dyDescent="0.4">
      <c r="B1729" s="208" t="s">
        <v>69</v>
      </c>
      <c r="C1729" s="180" t="s">
        <v>679</v>
      </c>
      <c r="D1729" s="269">
        <v>24</v>
      </c>
      <c r="E1729" s="270" t="s">
        <v>30</v>
      </c>
      <c r="F1729" s="254">
        <v>0</v>
      </c>
      <c r="G1729" s="254">
        <f>G1730+G1740</f>
        <v>199018000</v>
      </c>
      <c r="H1729" s="269">
        <v>24</v>
      </c>
      <c r="I1729" s="270" t="s">
        <v>30</v>
      </c>
      <c r="J1729" s="254">
        <v>0</v>
      </c>
      <c r="K1729" s="254">
        <f>K1730+K1740</f>
        <v>199018000</v>
      </c>
      <c r="L1729" s="269">
        <v>24</v>
      </c>
      <c r="M1729" s="270" t="s">
        <v>30</v>
      </c>
      <c r="N1729" s="254">
        <v>0</v>
      </c>
      <c r="O1729" s="254">
        <f>O1730+O1740</f>
        <v>175792000</v>
      </c>
      <c r="P1729" s="251">
        <f t="shared" si="151"/>
        <v>23226000</v>
      </c>
    </row>
    <row r="1730" spans="2:16" ht="15.9" hidden="1" x14ac:dyDescent="0.4">
      <c r="B1730" s="208">
        <v>525111</v>
      </c>
      <c r="C1730" s="180" t="s">
        <v>174</v>
      </c>
      <c r="D1730" s="178"/>
      <c r="E1730" s="179"/>
      <c r="F1730" s="180">
        <v>0</v>
      </c>
      <c r="G1730" s="254">
        <f>SUM(G1731:G1739)</f>
        <v>127295000</v>
      </c>
      <c r="H1730" s="178"/>
      <c r="I1730" s="179"/>
      <c r="J1730" s="180">
        <v>0</v>
      </c>
      <c r="K1730" s="254">
        <f>SUM(K1731:K1739)</f>
        <v>127295000</v>
      </c>
      <c r="L1730" s="178"/>
      <c r="M1730" s="179"/>
      <c r="N1730" s="180">
        <v>0</v>
      </c>
      <c r="O1730" s="254">
        <f>SUM(O1731:O1739)</f>
        <v>127295000</v>
      </c>
      <c r="P1730" s="251">
        <f t="shared" si="151"/>
        <v>0</v>
      </c>
    </row>
    <row r="1731" spans="2:16" ht="15.9" hidden="1" x14ac:dyDescent="0.4">
      <c r="B1731" s="208" t="s">
        <v>27</v>
      </c>
      <c r="C1731" s="180" t="s">
        <v>46</v>
      </c>
      <c r="D1731" s="178">
        <v>47</v>
      </c>
      <c r="E1731" s="179" t="s">
        <v>47</v>
      </c>
      <c r="F1731" s="254">
        <v>150000</v>
      </c>
      <c r="G1731" s="254">
        <f t="shared" ref="G1731:G1739" si="158">ROUNDDOWN(D1731*F1731,-3)</f>
        <v>7050000</v>
      </c>
      <c r="H1731" s="178">
        <v>47</v>
      </c>
      <c r="I1731" s="179" t="s">
        <v>47</v>
      </c>
      <c r="J1731" s="254">
        <v>150000</v>
      </c>
      <c r="K1731" s="254">
        <f t="shared" ref="K1731:K1739" si="159">ROUNDDOWN(H1731*J1731,-3)</f>
        <v>7050000</v>
      </c>
      <c r="L1731" s="178">
        <v>47</v>
      </c>
      <c r="M1731" s="179" t="s">
        <v>47</v>
      </c>
      <c r="N1731" s="254">
        <v>150000</v>
      </c>
      <c r="O1731" s="254">
        <f t="shared" ref="O1731:O1739" si="160">ROUNDDOWN(L1731*N1731,-3)</f>
        <v>7050000</v>
      </c>
      <c r="P1731" s="251">
        <f t="shared" si="151"/>
        <v>0</v>
      </c>
    </row>
    <row r="1732" spans="2:16" ht="15.9" hidden="1" x14ac:dyDescent="0.4">
      <c r="B1732" s="208" t="s">
        <v>27</v>
      </c>
      <c r="C1732" s="180" t="s">
        <v>48</v>
      </c>
      <c r="D1732" s="178">
        <v>314</v>
      </c>
      <c r="E1732" s="179" t="s">
        <v>47</v>
      </c>
      <c r="F1732" s="254">
        <v>150000</v>
      </c>
      <c r="G1732" s="254">
        <f t="shared" si="158"/>
        <v>47100000</v>
      </c>
      <c r="H1732" s="178">
        <v>314</v>
      </c>
      <c r="I1732" s="179" t="s">
        <v>47</v>
      </c>
      <c r="J1732" s="254">
        <v>150000</v>
      </c>
      <c r="K1732" s="254">
        <f t="shared" si="159"/>
        <v>47100000</v>
      </c>
      <c r="L1732" s="178">
        <v>314</v>
      </c>
      <c r="M1732" s="179" t="s">
        <v>47</v>
      </c>
      <c r="N1732" s="254">
        <v>150000</v>
      </c>
      <c r="O1732" s="254">
        <f t="shared" si="160"/>
        <v>47100000</v>
      </c>
      <c r="P1732" s="251">
        <f t="shared" si="151"/>
        <v>0</v>
      </c>
    </row>
    <row r="1733" spans="2:16" ht="15.9" hidden="1" x14ac:dyDescent="0.4">
      <c r="B1733" s="208"/>
      <c r="C1733" s="180" t="s">
        <v>672</v>
      </c>
      <c r="D1733" s="178">
        <v>186</v>
      </c>
      <c r="E1733" s="179" t="s">
        <v>47</v>
      </c>
      <c r="F1733" s="254">
        <v>150000</v>
      </c>
      <c r="G1733" s="254">
        <f t="shared" si="158"/>
        <v>27900000</v>
      </c>
      <c r="H1733" s="178">
        <v>186</v>
      </c>
      <c r="I1733" s="179" t="s">
        <v>47</v>
      </c>
      <c r="J1733" s="254">
        <v>150000</v>
      </c>
      <c r="K1733" s="254">
        <f t="shared" si="159"/>
        <v>27900000</v>
      </c>
      <c r="L1733" s="178">
        <v>186</v>
      </c>
      <c r="M1733" s="179" t="s">
        <v>47</v>
      </c>
      <c r="N1733" s="254">
        <v>150000</v>
      </c>
      <c r="O1733" s="254">
        <f t="shared" si="160"/>
        <v>27900000</v>
      </c>
      <c r="P1733" s="251">
        <f t="shared" si="151"/>
        <v>0</v>
      </c>
    </row>
    <row r="1734" spans="2:16" ht="15.9" hidden="1" x14ac:dyDescent="0.4">
      <c r="B1734" s="208"/>
      <c r="C1734" s="180" t="s">
        <v>638</v>
      </c>
      <c r="D1734" s="178">
        <v>1</v>
      </c>
      <c r="E1734" s="179" t="s">
        <v>38</v>
      </c>
      <c r="F1734" s="254">
        <v>12880000</v>
      </c>
      <c r="G1734" s="254">
        <f t="shared" si="158"/>
        <v>12880000</v>
      </c>
      <c r="H1734" s="178">
        <v>1</v>
      </c>
      <c r="I1734" s="179" t="s">
        <v>38</v>
      </c>
      <c r="J1734" s="254">
        <v>12880000</v>
      </c>
      <c r="K1734" s="254">
        <f t="shared" si="159"/>
        <v>12880000</v>
      </c>
      <c r="L1734" s="178">
        <v>1</v>
      </c>
      <c r="M1734" s="179" t="s">
        <v>38</v>
      </c>
      <c r="N1734" s="254">
        <v>12880000</v>
      </c>
      <c r="O1734" s="254">
        <f t="shared" si="160"/>
        <v>12880000</v>
      </c>
      <c r="P1734" s="251">
        <f t="shared" si="151"/>
        <v>0</v>
      </c>
    </row>
    <row r="1735" spans="2:16" ht="15.9" hidden="1" x14ac:dyDescent="0.4">
      <c r="B1735" s="208"/>
      <c r="C1735" s="180" t="s">
        <v>673</v>
      </c>
      <c r="D1735" s="178">
        <v>1</v>
      </c>
      <c r="E1735" s="179" t="s">
        <v>38</v>
      </c>
      <c r="F1735" s="254">
        <v>8555000</v>
      </c>
      <c r="G1735" s="254">
        <f t="shared" si="158"/>
        <v>8555000</v>
      </c>
      <c r="H1735" s="178">
        <v>1</v>
      </c>
      <c r="I1735" s="179" t="s">
        <v>38</v>
      </c>
      <c r="J1735" s="254">
        <v>8555000</v>
      </c>
      <c r="K1735" s="254">
        <f t="shared" si="159"/>
        <v>8555000</v>
      </c>
      <c r="L1735" s="178">
        <v>1</v>
      </c>
      <c r="M1735" s="179" t="s">
        <v>38</v>
      </c>
      <c r="N1735" s="254">
        <v>8555000</v>
      </c>
      <c r="O1735" s="254">
        <f t="shared" si="160"/>
        <v>8555000</v>
      </c>
      <c r="P1735" s="251">
        <f t="shared" si="151"/>
        <v>0</v>
      </c>
    </row>
    <row r="1736" spans="2:16" ht="15.9" hidden="1" x14ac:dyDescent="0.4">
      <c r="B1736" s="208"/>
      <c r="C1736" s="180" t="s">
        <v>76</v>
      </c>
      <c r="D1736" s="178">
        <v>1</v>
      </c>
      <c r="E1736" s="179" t="s">
        <v>38</v>
      </c>
      <c r="F1736" s="254">
        <v>7250000</v>
      </c>
      <c r="G1736" s="254">
        <f t="shared" si="158"/>
        <v>7250000</v>
      </c>
      <c r="H1736" s="178">
        <v>1</v>
      </c>
      <c r="I1736" s="179" t="s">
        <v>38</v>
      </c>
      <c r="J1736" s="254">
        <v>7250000</v>
      </c>
      <c r="K1736" s="254">
        <f t="shared" si="159"/>
        <v>7250000</v>
      </c>
      <c r="L1736" s="178">
        <v>1</v>
      </c>
      <c r="M1736" s="179" t="s">
        <v>38</v>
      </c>
      <c r="N1736" s="254">
        <v>7250000</v>
      </c>
      <c r="O1736" s="254">
        <f t="shared" si="160"/>
        <v>7250000</v>
      </c>
      <c r="P1736" s="251">
        <f t="shared" si="151"/>
        <v>0</v>
      </c>
    </row>
    <row r="1737" spans="2:16" ht="15.9" hidden="1" x14ac:dyDescent="0.4">
      <c r="B1737" s="208"/>
      <c r="C1737" s="180" t="s">
        <v>676</v>
      </c>
      <c r="D1737" s="178">
        <v>1</v>
      </c>
      <c r="E1737" s="179" t="s">
        <v>38</v>
      </c>
      <c r="F1737" s="254">
        <v>6000000</v>
      </c>
      <c r="G1737" s="254">
        <f t="shared" si="158"/>
        <v>6000000</v>
      </c>
      <c r="H1737" s="178">
        <v>1</v>
      </c>
      <c r="I1737" s="179" t="s">
        <v>38</v>
      </c>
      <c r="J1737" s="254">
        <v>6000000</v>
      </c>
      <c r="K1737" s="254">
        <f t="shared" si="159"/>
        <v>6000000</v>
      </c>
      <c r="L1737" s="178">
        <v>1</v>
      </c>
      <c r="M1737" s="179" t="s">
        <v>38</v>
      </c>
      <c r="N1737" s="254">
        <v>6000000</v>
      </c>
      <c r="O1737" s="254">
        <f t="shared" si="160"/>
        <v>6000000</v>
      </c>
      <c r="P1737" s="251">
        <f t="shared" si="151"/>
        <v>0</v>
      </c>
    </row>
    <row r="1738" spans="2:16" ht="15.9" hidden="1" x14ac:dyDescent="0.4">
      <c r="B1738" s="208"/>
      <c r="C1738" s="180" t="s">
        <v>677</v>
      </c>
      <c r="D1738" s="178">
        <v>1</v>
      </c>
      <c r="E1738" s="179" t="s">
        <v>38</v>
      </c>
      <c r="F1738" s="254">
        <v>5760000</v>
      </c>
      <c r="G1738" s="254">
        <f t="shared" si="158"/>
        <v>5760000</v>
      </c>
      <c r="H1738" s="178">
        <v>1</v>
      </c>
      <c r="I1738" s="179" t="s">
        <v>38</v>
      </c>
      <c r="J1738" s="254">
        <v>5760000</v>
      </c>
      <c r="K1738" s="254">
        <f t="shared" si="159"/>
        <v>5760000</v>
      </c>
      <c r="L1738" s="178">
        <v>1</v>
      </c>
      <c r="M1738" s="179" t="s">
        <v>38</v>
      </c>
      <c r="N1738" s="254">
        <v>5760000</v>
      </c>
      <c r="O1738" s="254">
        <f t="shared" si="160"/>
        <v>5760000</v>
      </c>
      <c r="P1738" s="251">
        <f t="shared" si="151"/>
        <v>0</v>
      </c>
    </row>
    <row r="1739" spans="2:16" ht="15.9" hidden="1" x14ac:dyDescent="0.4">
      <c r="B1739" s="208"/>
      <c r="C1739" s="180" t="s">
        <v>60</v>
      </c>
      <c r="D1739" s="178">
        <v>1</v>
      </c>
      <c r="E1739" s="179" t="s">
        <v>38</v>
      </c>
      <c r="F1739" s="254">
        <v>4800000</v>
      </c>
      <c r="G1739" s="254">
        <f t="shared" si="158"/>
        <v>4800000</v>
      </c>
      <c r="H1739" s="178">
        <v>1</v>
      </c>
      <c r="I1739" s="179" t="s">
        <v>38</v>
      </c>
      <c r="J1739" s="254">
        <v>4800000</v>
      </c>
      <c r="K1739" s="254">
        <f t="shared" si="159"/>
        <v>4800000</v>
      </c>
      <c r="L1739" s="178">
        <v>1</v>
      </c>
      <c r="M1739" s="179" t="s">
        <v>38</v>
      </c>
      <c r="N1739" s="254">
        <v>4800000</v>
      </c>
      <c r="O1739" s="254">
        <f t="shared" si="160"/>
        <v>4800000</v>
      </c>
      <c r="P1739" s="251">
        <f t="shared" si="151"/>
        <v>0</v>
      </c>
    </row>
    <row r="1740" spans="2:16" ht="15.9" x14ac:dyDescent="0.4">
      <c r="B1740" s="208">
        <v>525119</v>
      </c>
      <c r="C1740" s="180" t="s">
        <v>42</v>
      </c>
      <c r="D1740" s="178"/>
      <c r="E1740" s="179"/>
      <c r="F1740" s="180">
        <v>0</v>
      </c>
      <c r="G1740" s="254">
        <f>SUM(G1741:G1749)</f>
        <v>71723000</v>
      </c>
      <c r="H1740" s="178"/>
      <c r="I1740" s="179"/>
      <c r="J1740" s="180">
        <v>0</v>
      </c>
      <c r="K1740" s="254">
        <f>SUM(K1741:K1749)</f>
        <v>71723000</v>
      </c>
      <c r="L1740" s="178"/>
      <c r="M1740" s="179"/>
      <c r="N1740" s="180">
        <v>0</v>
      </c>
      <c r="O1740" s="254">
        <f>SUM(O1741:O1749)</f>
        <v>48497000</v>
      </c>
      <c r="P1740" s="251">
        <f t="shared" si="151"/>
        <v>23226000</v>
      </c>
    </row>
    <row r="1741" spans="2:16" ht="15.9" hidden="1" x14ac:dyDescent="0.4">
      <c r="B1741" s="208"/>
      <c r="C1741" s="180" t="s">
        <v>645</v>
      </c>
      <c r="D1741" s="178">
        <v>1</v>
      </c>
      <c r="E1741" s="179" t="s">
        <v>66</v>
      </c>
      <c r="F1741" s="293">
        <v>180000</v>
      </c>
      <c r="G1741" s="254">
        <f t="shared" ref="G1741:G1749" si="161">ROUNDDOWN(D1741*F1741,-3)</f>
        <v>180000</v>
      </c>
      <c r="H1741" s="178">
        <v>1</v>
      </c>
      <c r="I1741" s="179" t="s">
        <v>66</v>
      </c>
      <c r="J1741" s="293">
        <v>180000</v>
      </c>
      <c r="K1741" s="254">
        <f t="shared" ref="K1741:K1749" si="162">ROUNDDOWN(H1741*J1741,-3)</f>
        <v>180000</v>
      </c>
      <c r="L1741" s="178">
        <v>1</v>
      </c>
      <c r="M1741" s="179" t="s">
        <v>66</v>
      </c>
      <c r="N1741" s="293">
        <v>180000</v>
      </c>
      <c r="O1741" s="254">
        <f t="shared" ref="O1741:O1749" si="163">ROUNDDOWN(L1741*N1741,-3)</f>
        <v>180000</v>
      </c>
      <c r="P1741" s="251">
        <f t="shared" si="151"/>
        <v>0</v>
      </c>
    </row>
    <row r="1742" spans="2:16" ht="15.9" hidden="1" x14ac:dyDescent="0.4">
      <c r="B1742" s="208"/>
      <c r="C1742" s="180" t="s">
        <v>64</v>
      </c>
      <c r="D1742" s="178">
        <v>1</v>
      </c>
      <c r="E1742" s="179" t="s">
        <v>38</v>
      </c>
      <c r="F1742" s="293">
        <v>5000000</v>
      </c>
      <c r="G1742" s="254">
        <f t="shared" si="161"/>
        <v>5000000</v>
      </c>
      <c r="H1742" s="178">
        <v>1</v>
      </c>
      <c r="I1742" s="179" t="s">
        <v>38</v>
      </c>
      <c r="J1742" s="293">
        <v>5000000</v>
      </c>
      <c r="K1742" s="254">
        <f t="shared" si="162"/>
        <v>5000000</v>
      </c>
      <c r="L1742" s="178">
        <v>1</v>
      </c>
      <c r="M1742" s="179" t="s">
        <v>38</v>
      </c>
      <c r="N1742" s="293">
        <v>5000000</v>
      </c>
      <c r="O1742" s="254">
        <f t="shared" si="163"/>
        <v>5000000</v>
      </c>
      <c r="P1742" s="251">
        <f t="shared" si="151"/>
        <v>0</v>
      </c>
    </row>
    <row r="1743" spans="2:16" ht="15.9" x14ac:dyDescent="0.4">
      <c r="B1743" s="208"/>
      <c r="C1743" s="180" t="s">
        <v>680</v>
      </c>
      <c r="D1743" s="178">
        <v>1</v>
      </c>
      <c r="E1743" s="179" t="s">
        <v>38</v>
      </c>
      <c r="F1743" s="293">
        <v>4866000</v>
      </c>
      <c r="G1743" s="254">
        <f t="shared" si="161"/>
        <v>4866000</v>
      </c>
      <c r="H1743" s="178">
        <v>1</v>
      </c>
      <c r="I1743" s="179" t="s">
        <v>38</v>
      </c>
      <c r="J1743" s="293">
        <v>4866000</v>
      </c>
      <c r="K1743" s="254">
        <f t="shared" si="162"/>
        <v>4866000</v>
      </c>
      <c r="L1743" s="178">
        <v>0</v>
      </c>
      <c r="M1743" s="179" t="s">
        <v>38</v>
      </c>
      <c r="N1743" s="293">
        <v>4866000</v>
      </c>
      <c r="O1743" s="254">
        <f t="shared" si="163"/>
        <v>0</v>
      </c>
      <c r="P1743" s="251">
        <f t="shared" si="151"/>
        <v>4866000</v>
      </c>
    </row>
    <row r="1744" spans="2:16" ht="15.9" hidden="1" x14ac:dyDescent="0.4">
      <c r="B1744" s="208"/>
      <c r="C1744" s="180" t="s">
        <v>55</v>
      </c>
      <c r="D1744" s="178">
        <v>1</v>
      </c>
      <c r="E1744" s="179" t="s">
        <v>66</v>
      </c>
      <c r="F1744" s="293">
        <v>217000</v>
      </c>
      <c r="G1744" s="254">
        <f t="shared" si="161"/>
        <v>217000</v>
      </c>
      <c r="H1744" s="178">
        <v>1</v>
      </c>
      <c r="I1744" s="179" t="s">
        <v>66</v>
      </c>
      <c r="J1744" s="293">
        <v>217000</v>
      </c>
      <c r="K1744" s="254">
        <f t="shared" si="162"/>
        <v>217000</v>
      </c>
      <c r="L1744" s="178">
        <v>1</v>
      </c>
      <c r="M1744" s="179" t="s">
        <v>66</v>
      </c>
      <c r="N1744" s="293">
        <v>217000</v>
      </c>
      <c r="O1744" s="254">
        <f t="shared" si="163"/>
        <v>217000</v>
      </c>
      <c r="P1744" s="251">
        <f t="shared" si="151"/>
        <v>0</v>
      </c>
    </row>
    <row r="1745" spans="2:16" ht="15.9" hidden="1" x14ac:dyDescent="0.4">
      <c r="B1745" s="208"/>
      <c r="C1745" s="180" t="s">
        <v>44</v>
      </c>
      <c r="D1745" s="178">
        <v>24</v>
      </c>
      <c r="E1745" s="179" t="s">
        <v>40</v>
      </c>
      <c r="F1745" s="254">
        <v>675000</v>
      </c>
      <c r="G1745" s="254">
        <f t="shared" si="161"/>
        <v>16200000</v>
      </c>
      <c r="H1745" s="178">
        <v>24</v>
      </c>
      <c r="I1745" s="179" t="s">
        <v>40</v>
      </c>
      <c r="J1745" s="254">
        <v>675000</v>
      </c>
      <c r="K1745" s="254">
        <f t="shared" si="162"/>
        <v>16200000</v>
      </c>
      <c r="L1745" s="178">
        <v>24</v>
      </c>
      <c r="M1745" s="179" t="s">
        <v>40</v>
      </c>
      <c r="N1745" s="254">
        <v>675000</v>
      </c>
      <c r="O1745" s="254">
        <f t="shared" si="163"/>
        <v>16200000</v>
      </c>
      <c r="P1745" s="251">
        <f t="shared" si="151"/>
        <v>0</v>
      </c>
    </row>
    <row r="1746" spans="2:16" ht="15.9" x14ac:dyDescent="0.4">
      <c r="B1746" s="277"/>
      <c r="C1746" s="180" t="s">
        <v>58</v>
      </c>
      <c r="D1746" s="178">
        <f>9*24</f>
        <v>216</v>
      </c>
      <c r="E1746" s="179" t="s">
        <v>59</v>
      </c>
      <c r="F1746" s="254">
        <v>85000</v>
      </c>
      <c r="G1746" s="254">
        <f t="shared" si="161"/>
        <v>18360000</v>
      </c>
      <c r="H1746" s="178">
        <f>9*24</f>
        <v>216</v>
      </c>
      <c r="I1746" s="179" t="s">
        <v>59</v>
      </c>
      <c r="J1746" s="254">
        <v>85000</v>
      </c>
      <c r="K1746" s="254">
        <f t="shared" si="162"/>
        <v>18360000</v>
      </c>
      <c r="L1746" s="178">
        <v>0</v>
      </c>
      <c r="M1746" s="179" t="s">
        <v>59</v>
      </c>
      <c r="N1746" s="254">
        <v>85000</v>
      </c>
      <c r="O1746" s="254">
        <f t="shared" si="163"/>
        <v>0</v>
      </c>
      <c r="P1746" s="251">
        <f t="shared" si="151"/>
        <v>18360000</v>
      </c>
    </row>
    <row r="1747" spans="2:16" ht="15.9" hidden="1" x14ac:dyDescent="0.4">
      <c r="B1747" s="208"/>
      <c r="C1747" s="180" t="s">
        <v>678</v>
      </c>
      <c r="D1747" s="178">
        <v>1</v>
      </c>
      <c r="E1747" s="179" t="s">
        <v>38</v>
      </c>
      <c r="F1747" s="254">
        <v>1250000</v>
      </c>
      <c r="G1747" s="254">
        <f t="shared" si="161"/>
        <v>1250000</v>
      </c>
      <c r="H1747" s="178">
        <v>1</v>
      </c>
      <c r="I1747" s="179" t="s">
        <v>38</v>
      </c>
      <c r="J1747" s="254">
        <v>1250000</v>
      </c>
      <c r="K1747" s="254">
        <f t="shared" si="162"/>
        <v>1250000</v>
      </c>
      <c r="L1747" s="178">
        <v>1</v>
      </c>
      <c r="M1747" s="179" t="s">
        <v>38</v>
      </c>
      <c r="N1747" s="254">
        <v>1250000</v>
      </c>
      <c r="O1747" s="254">
        <f t="shared" si="163"/>
        <v>1250000</v>
      </c>
      <c r="P1747" s="251">
        <f t="shared" si="151"/>
        <v>0</v>
      </c>
    </row>
    <row r="1748" spans="2:16" ht="15.9" hidden="1" x14ac:dyDescent="0.4">
      <c r="B1748" s="208"/>
      <c r="C1748" s="180" t="s">
        <v>670</v>
      </c>
      <c r="D1748" s="178">
        <v>1</v>
      </c>
      <c r="E1748" s="179" t="s">
        <v>38</v>
      </c>
      <c r="F1748" s="254">
        <v>1650000</v>
      </c>
      <c r="G1748" s="254">
        <f t="shared" si="161"/>
        <v>1650000</v>
      </c>
      <c r="H1748" s="178">
        <v>1</v>
      </c>
      <c r="I1748" s="179" t="s">
        <v>38</v>
      </c>
      <c r="J1748" s="254">
        <v>1650000</v>
      </c>
      <c r="K1748" s="254">
        <f t="shared" si="162"/>
        <v>1650000</v>
      </c>
      <c r="L1748" s="178">
        <v>1</v>
      </c>
      <c r="M1748" s="179" t="s">
        <v>38</v>
      </c>
      <c r="N1748" s="254">
        <v>1650000</v>
      </c>
      <c r="O1748" s="254">
        <f t="shared" si="163"/>
        <v>1650000</v>
      </c>
      <c r="P1748" s="251">
        <f t="shared" si="151"/>
        <v>0</v>
      </c>
    </row>
    <row r="1749" spans="2:16" ht="15.9" hidden="1" x14ac:dyDescent="0.4">
      <c r="B1749" s="208"/>
      <c r="C1749" s="180" t="s">
        <v>669</v>
      </c>
      <c r="D1749" s="178">
        <v>120</v>
      </c>
      <c r="E1749" s="179" t="s">
        <v>445</v>
      </c>
      <c r="F1749" s="254">
        <v>200000</v>
      </c>
      <c r="G1749" s="254">
        <f t="shared" si="161"/>
        <v>24000000</v>
      </c>
      <c r="H1749" s="178">
        <v>120</v>
      </c>
      <c r="I1749" s="179" t="s">
        <v>445</v>
      </c>
      <c r="J1749" s="254">
        <v>200000</v>
      </c>
      <c r="K1749" s="254">
        <f t="shared" si="162"/>
        <v>24000000</v>
      </c>
      <c r="L1749" s="178">
        <v>120</v>
      </c>
      <c r="M1749" s="179" t="s">
        <v>445</v>
      </c>
      <c r="N1749" s="254">
        <v>200000</v>
      </c>
      <c r="O1749" s="254">
        <f t="shared" si="163"/>
        <v>24000000</v>
      </c>
      <c r="P1749" s="251">
        <f t="shared" si="151"/>
        <v>0</v>
      </c>
    </row>
    <row r="1750" spans="2:16" ht="29.15" x14ac:dyDescent="0.4">
      <c r="B1750" s="208" t="s">
        <v>77</v>
      </c>
      <c r="C1750" s="180" t="s">
        <v>681</v>
      </c>
      <c r="D1750" s="269">
        <v>24</v>
      </c>
      <c r="E1750" s="270" t="s">
        <v>30</v>
      </c>
      <c r="F1750" s="254">
        <v>0</v>
      </c>
      <c r="G1750" s="254">
        <f>G1751+G1758</f>
        <v>172299000</v>
      </c>
      <c r="H1750" s="269">
        <v>24</v>
      </c>
      <c r="I1750" s="270" t="s">
        <v>30</v>
      </c>
      <c r="J1750" s="254">
        <v>0</v>
      </c>
      <c r="K1750" s="254">
        <f>K1751+K1758</f>
        <v>172299000</v>
      </c>
      <c r="L1750" s="269">
        <v>24</v>
      </c>
      <c r="M1750" s="270" t="s">
        <v>30</v>
      </c>
      <c r="N1750" s="254">
        <v>0</v>
      </c>
      <c r="O1750" s="254">
        <f>O1751+O1758</f>
        <v>160059000</v>
      </c>
      <c r="P1750" s="251">
        <f t="shared" si="151"/>
        <v>12240000</v>
      </c>
    </row>
    <row r="1751" spans="2:16" ht="15.9" hidden="1" x14ac:dyDescent="0.4">
      <c r="B1751" s="208">
        <v>525111</v>
      </c>
      <c r="C1751" s="180" t="s">
        <v>174</v>
      </c>
      <c r="D1751" s="178"/>
      <c r="E1751" s="179"/>
      <c r="F1751" s="180">
        <v>0</v>
      </c>
      <c r="G1751" s="254">
        <f>SUM(G1752:G1757)</f>
        <v>118900000</v>
      </c>
      <c r="H1751" s="178"/>
      <c r="I1751" s="179"/>
      <c r="J1751" s="180">
        <v>0</v>
      </c>
      <c r="K1751" s="254">
        <f>SUM(K1752:K1757)</f>
        <v>118900000</v>
      </c>
      <c r="L1751" s="178"/>
      <c r="M1751" s="179"/>
      <c r="N1751" s="180">
        <v>0</v>
      </c>
      <c r="O1751" s="254">
        <f>SUM(O1752:O1757)</f>
        <v>118900000</v>
      </c>
      <c r="P1751" s="251">
        <f t="shared" ref="P1751:P1814" si="164">K1751-O1751</f>
        <v>0</v>
      </c>
    </row>
    <row r="1752" spans="2:16" ht="15.9" hidden="1" x14ac:dyDescent="0.4">
      <c r="B1752" s="208" t="s">
        <v>27</v>
      </c>
      <c r="C1752" s="180" t="s">
        <v>46</v>
      </c>
      <c r="D1752" s="178">
        <v>110</v>
      </c>
      <c r="E1752" s="179" t="s">
        <v>47</v>
      </c>
      <c r="F1752" s="254">
        <v>150000</v>
      </c>
      <c r="G1752" s="254">
        <f t="shared" ref="G1752:G1757" si="165">ROUNDDOWN(D1752*F1752,-3)</f>
        <v>16500000</v>
      </c>
      <c r="H1752" s="178">
        <v>110</v>
      </c>
      <c r="I1752" s="179" t="s">
        <v>47</v>
      </c>
      <c r="J1752" s="254">
        <v>150000</v>
      </c>
      <c r="K1752" s="254">
        <f t="shared" ref="K1752:K1757" si="166">ROUNDDOWN(H1752*J1752,-3)</f>
        <v>16500000</v>
      </c>
      <c r="L1752" s="178">
        <v>110</v>
      </c>
      <c r="M1752" s="179" t="s">
        <v>47</v>
      </c>
      <c r="N1752" s="254">
        <v>150000</v>
      </c>
      <c r="O1752" s="254">
        <f t="shared" ref="O1752:O1757" si="167">ROUNDDOWN(L1752*N1752,-3)</f>
        <v>16500000</v>
      </c>
      <c r="P1752" s="251">
        <f t="shared" si="164"/>
        <v>0</v>
      </c>
    </row>
    <row r="1753" spans="2:16" ht="15.9" hidden="1" x14ac:dyDescent="0.4">
      <c r="B1753" s="208" t="s">
        <v>27</v>
      </c>
      <c r="C1753" s="180" t="s">
        <v>48</v>
      </c>
      <c r="D1753" s="178">
        <v>457</v>
      </c>
      <c r="E1753" s="179" t="s">
        <v>47</v>
      </c>
      <c r="F1753" s="254">
        <v>150000</v>
      </c>
      <c r="G1753" s="254">
        <f t="shared" si="165"/>
        <v>68550000</v>
      </c>
      <c r="H1753" s="178">
        <v>457</v>
      </c>
      <c r="I1753" s="179" t="s">
        <v>47</v>
      </c>
      <c r="J1753" s="254">
        <v>150000</v>
      </c>
      <c r="K1753" s="254">
        <f t="shared" si="166"/>
        <v>68550000</v>
      </c>
      <c r="L1753" s="178">
        <v>457</v>
      </c>
      <c r="M1753" s="179" t="s">
        <v>47</v>
      </c>
      <c r="N1753" s="254">
        <v>150000</v>
      </c>
      <c r="O1753" s="254">
        <f t="shared" si="167"/>
        <v>68550000</v>
      </c>
      <c r="P1753" s="251">
        <f t="shared" si="164"/>
        <v>0</v>
      </c>
    </row>
    <row r="1754" spans="2:16" ht="15.9" hidden="1" x14ac:dyDescent="0.4">
      <c r="B1754" s="208"/>
      <c r="C1754" s="180" t="s">
        <v>672</v>
      </c>
      <c r="D1754" s="178">
        <v>89</v>
      </c>
      <c r="E1754" s="179" t="s">
        <v>47</v>
      </c>
      <c r="F1754" s="254">
        <v>150000</v>
      </c>
      <c r="G1754" s="254">
        <f t="shared" si="165"/>
        <v>13350000</v>
      </c>
      <c r="H1754" s="178">
        <v>89</v>
      </c>
      <c r="I1754" s="179" t="s">
        <v>47</v>
      </c>
      <c r="J1754" s="254">
        <v>150000</v>
      </c>
      <c r="K1754" s="254">
        <f t="shared" si="166"/>
        <v>13350000</v>
      </c>
      <c r="L1754" s="178">
        <v>89</v>
      </c>
      <c r="M1754" s="179" t="s">
        <v>47</v>
      </c>
      <c r="N1754" s="254">
        <v>150000</v>
      </c>
      <c r="O1754" s="254">
        <f t="shared" si="167"/>
        <v>13350000</v>
      </c>
      <c r="P1754" s="251">
        <f t="shared" si="164"/>
        <v>0</v>
      </c>
    </row>
    <row r="1755" spans="2:16" ht="15.9" hidden="1" x14ac:dyDescent="0.4">
      <c r="B1755" s="208"/>
      <c r="C1755" s="180" t="s">
        <v>638</v>
      </c>
      <c r="D1755" s="178">
        <v>1</v>
      </c>
      <c r="E1755" s="179" t="s">
        <v>38</v>
      </c>
      <c r="F1755" s="254">
        <v>6160000</v>
      </c>
      <c r="G1755" s="254">
        <f t="shared" si="165"/>
        <v>6160000</v>
      </c>
      <c r="H1755" s="178">
        <v>1</v>
      </c>
      <c r="I1755" s="179" t="s">
        <v>38</v>
      </c>
      <c r="J1755" s="254">
        <v>6160000</v>
      </c>
      <c r="K1755" s="254">
        <f t="shared" si="166"/>
        <v>6160000</v>
      </c>
      <c r="L1755" s="178">
        <v>1</v>
      </c>
      <c r="M1755" s="179" t="s">
        <v>38</v>
      </c>
      <c r="N1755" s="254">
        <v>6160000</v>
      </c>
      <c r="O1755" s="254">
        <f t="shared" si="167"/>
        <v>6160000</v>
      </c>
      <c r="P1755" s="251">
        <f t="shared" si="164"/>
        <v>0</v>
      </c>
    </row>
    <row r="1756" spans="2:16" ht="15.9" hidden="1" x14ac:dyDescent="0.4">
      <c r="B1756" s="208"/>
      <c r="C1756" s="180" t="s">
        <v>673</v>
      </c>
      <c r="D1756" s="178">
        <v>1</v>
      </c>
      <c r="E1756" s="179" t="s">
        <v>38</v>
      </c>
      <c r="F1756" s="254">
        <v>4620000</v>
      </c>
      <c r="G1756" s="254">
        <f t="shared" si="165"/>
        <v>4620000</v>
      </c>
      <c r="H1756" s="178">
        <v>1</v>
      </c>
      <c r="I1756" s="179" t="s">
        <v>38</v>
      </c>
      <c r="J1756" s="254">
        <v>4620000</v>
      </c>
      <c r="K1756" s="254">
        <f t="shared" si="166"/>
        <v>4620000</v>
      </c>
      <c r="L1756" s="178">
        <v>1</v>
      </c>
      <c r="M1756" s="179" t="s">
        <v>38</v>
      </c>
      <c r="N1756" s="254">
        <v>4620000</v>
      </c>
      <c r="O1756" s="254">
        <f t="shared" si="167"/>
        <v>4620000</v>
      </c>
      <c r="P1756" s="251">
        <f t="shared" si="164"/>
        <v>0</v>
      </c>
    </row>
    <row r="1757" spans="2:16" ht="15.9" hidden="1" x14ac:dyDescent="0.4">
      <c r="B1757" s="208"/>
      <c r="C1757" s="180" t="s">
        <v>60</v>
      </c>
      <c r="D1757" s="178">
        <v>1</v>
      </c>
      <c r="E1757" s="179" t="s">
        <v>38</v>
      </c>
      <c r="F1757" s="254">
        <v>9720000</v>
      </c>
      <c r="G1757" s="254">
        <f t="shared" si="165"/>
        <v>9720000</v>
      </c>
      <c r="H1757" s="178">
        <v>1</v>
      </c>
      <c r="I1757" s="179" t="s">
        <v>38</v>
      </c>
      <c r="J1757" s="254">
        <v>9720000</v>
      </c>
      <c r="K1757" s="254">
        <f t="shared" si="166"/>
        <v>9720000</v>
      </c>
      <c r="L1757" s="178">
        <v>1</v>
      </c>
      <c r="M1757" s="179" t="s">
        <v>38</v>
      </c>
      <c r="N1757" s="254">
        <v>9720000</v>
      </c>
      <c r="O1757" s="254">
        <f t="shared" si="167"/>
        <v>9720000</v>
      </c>
      <c r="P1757" s="251">
        <f t="shared" si="164"/>
        <v>0</v>
      </c>
    </row>
    <row r="1758" spans="2:16" ht="15.9" x14ac:dyDescent="0.4">
      <c r="B1758" s="208">
        <v>525119</v>
      </c>
      <c r="C1758" s="180" t="s">
        <v>42</v>
      </c>
      <c r="D1758" s="178"/>
      <c r="E1758" s="179"/>
      <c r="F1758" s="180">
        <v>0</v>
      </c>
      <c r="G1758" s="254">
        <f>SUM(G1759:G1767)</f>
        <v>53399000</v>
      </c>
      <c r="H1758" s="178"/>
      <c r="I1758" s="179"/>
      <c r="J1758" s="180">
        <v>0</v>
      </c>
      <c r="K1758" s="254">
        <f>SUM(K1759:K1767)</f>
        <v>53399000</v>
      </c>
      <c r="L1758" s="178"/>
      <c r="M1758" s="179"/>
      <c r="N1758" s="180">
        <v>0</v>
      </c>
      <c r="O1758" s="254">
        <f>SUM(O1759:O1767)</f>
        <v>41159000</v>
      </c>
      <c r="P1758" s="251">
        <f t="shared" si="164"/>
        <v>12240000</v>
      </c>
    </row>
    <row r="1759" spans="2:16" ht="31.95" hidden="1" customHeight="1" x14ac:dyDescent="0.4">
      <c r="B1759" s="208"/>
      <c r="C1759" s="180" t="s">
        <v>645</v>
      </c>
      <c r="D1759" s="178">
        <v>1</v>
      </c>
      <c r="E1759" s="179" t="s">
        <v>66</v>
      </c>
      <c r="F1759" s="293">
        <v>165000</v>
      </c>
      <c r="G1759" s="254">
        <f t="shared" ref="G1759:G1767" si="168">ROUNDDOWN(D1759*F1759,-3)</f>
        <v>165000</v>
      </c>
      <c r="H1759" s="178">
        <v>1</v>
      </c>
      <c r="I1759" s="179" t="s">
        <v>66</v>
      </c>
      <c r="J1759" s="293">
        <v>165000</v>
      </c>
      <c r="K1759" s="254">
        <f t="shared" ref="K1759:K1767" si="169">ROUNDDOWN(H1759*J1759,-3)</f>
        <v>165000</v>
      </c>
      <c r="L1759" s="178">
        <v>1</v>
      </c>
      <c r="M1759" s="179" t="s">
        <v>66</v>
      </c>
      <c r="N1759" s="293">
        <v>165000</v>
      </c>
      <c r="O1759" s="254">
        <f t="shared" ref="O1759:O1767" si="170">ROUNDDOWN(L1759*N1759,-3)</f>
        <v>165000</v>
      </c>
      <c r="P1759" s="251">
        <f t="shared" si="164"/>
        <v>0</v>
      </c>
    </row>
    <row r="1760" spans="2:16" ht="15.9" hidden="1" x14ac:dyDescent="0.4">
      <c r="B1760" s="208"/>
      <c r="C1760" s="180" t="s">
        <v>64</v>
      </c>
      <c r="D1760" s="178">
        <v>1</v>
      </c>
      <c r="E1760" s="179" t="s">
        <v>38</v>
      </c>
      <c r="F1760" s="293">
        <v>6595000</v>
      </c>
      <c r="G1760" s="254">
        <f t="shared" si="168"/>
        <v>6595000</v>
      </c>
      <c r="H1760" s="178">
        <v>1</v>
      </c>
      <c r="I1760" s="179" t="s">
        <v>38</v>
      </c>
      <c r="J1760" s="293">
        <v>6595000</v>
      </c>
      <c r="K1760" s="254">
        <f t="shared" si="169"/>
        <v>6595000</v>
      </c>
      <c r="L1760" s="178">
        <v>1</v>
      </c>
      <c r="M1760" s="179" t="s">
        <v>38</v>
      </c>
      <c r="N1760" s="293">
        <v>6595000</v>
      </c>
      <c r="O1760" s="254">
        <f t="shared" si="170"/>
        <v>6595000</v>
      </c>
      <c r="P1760" s="251">
        <f t="shared" si="164"/>
        <v>0</v>
      </c>
    </row>
    <row r="1761" spans="2:16" ht="15.9" hidden="1" x14ac:dyDescent="0.4">
      <c r="B1761" s="208"/>
      <c r="C1761" s="180" t="s">
        <v>39</v>
      </c>
      <c r="D1761" s="178">
        <v>1</v>
      </c>
      <c r="E1761" s="179" t="s">
        <v>38</v>
      </c>
      <c r="F1761" s="293">
        <v>2500000</v>
      </c>
      <c r="G1761" s="254">
        <f t="shared" si="168"/>
        <v>2500000</v>
      </c>
      <c r="H1761" s="178">
        <v>1</v>
      </c>
      <c r="I1761" s="179" t="s">
        <v>38</v>
      </c>
      <c r="J1761" s="293">
        <v>2500000</v>
      </c>
      <c r="K1761" s="254">
        <f t="shared" si="169"/>
        <v>2500000</v>
      </c>
      <c r="L1761" s="178">
        <v>1</v>
      </c>
      <c r="M1761" s="179" t="s">
        <v>38</v>
      </c>
      <c r="N1761" s="293">
        <v>2500000</v>
      </c>
      <c r="O1761" s="254">
        <f t="shared" si="170"/>
        <v>2500000</v>
      </c>
      <c r="P1761" s="251">
        <f t="shared" si="164"/>
        <v>0</v>
      </c>
    </row>
    <row r="1762" spans="2:16" ht="15.9" hidden="1" x14ac:dyDescent="0.4">
      <c r="B1762" s="208"/>
      <c r="C1762" s="180" t="s">
        <v>55</v>
      </c>
      <c r="D1762" s="178">
        <v>1</v>
      </c>
      <c r="E1762" s="179" t="s">
        <v>66</v>
      </c>
      <c r="F1762" s="293">
        <v>199000</v>
      </c>
      <c r="G1762" s="254">
        <f t="shared" si="168"/>
        <v>199000</v>
      </c>
      <c r="H1762" s="178">
        <v>1</v>
      </c>
      <c r="I1762" s="179" t="s">
        <v>66</v>
      </c>
      <c r="J1762" s="293">
        <v>199000</v>
      </c>
      <c r="K1762" s="254">
        <f t="shared" si="169"/>
        <v>199000</v>
      </c>
      <c r="L1762" s="178">
        <v>1</v>
      </c>
      <c r="M1762" s="179" t="s">
        <v>66</v>
      </c>
      <c r="N1762" s="293">
        <v>199000</v>
      </c>
      <c r="O1762" s="254">
        <f t="shared" si="170"/>
        <v>199000</v>
      </c>
      <c r="P1762" s="251">
        <f t="shared" si="164"/>
        <v>0</v>
      </c>
    </row>
    <row r="1763" spans="2:16" ht="15.9" hidden="1" x14ac:dyDescent="0.4">
      <c r="B1763" s="208"/>
      <c r="C1763" s="180" t="s">
        <v>44</v>
      </c>
      <c r="D1763" s="178">
        <v>24</v>
      </c>
      <c r="E1763" s="179" t="s">
        <v>40</v>
      </c>
      <c r="F1763" s="254">
        <v>450000</v>
      </c>
      <c r="G1763" s="254">
        <f t="shared" si="168"/>
        <v>10800000</v>
      </c>
      <c r="H1763" s="178">
        <v>24</v>
      </c>
      <c r="I1763" s="179" t="s">
        <v>40</v>
      </c>
      <c r="J1763" s="254">
        <v>450000</v>
      </c>
      <c r="K1763" s="254">
        <f t="shared" si="169"/>
        <v>10800000</v>
      </c>
      <c r="L1763" s="178">
        <v>24</v>
      </c>
      <c r="M1763" s="179" t="s">
        <v>40</v>
      </c>
      <c r="N1763" s="254">
        <v>450000</v>
      </c>
      <c r="O1763" s="254">
        <f t="shared" si="170"/>
        <v>10800000</v>
      </c>
      <c r="P1763" s="251">
        <f t="shared" si="164"/>
        <v>0</v>
      </c>
    </row>
    <row r="1764" spans="2:16" ht="15.9" x14ac:dyDescent="0.4">
      <c r="B1764" s="277"/>
      <c r="C1764" s="180" t="s">
        <v>58</v>
      </c>
      <c r="D1764" s="178">
        <v>144</v>
      </c>
      <c r="E1764" s="179" t="s">
        <v>59</v>
      </c>
      <c r="F1764" s="254">
        <v>85000</v>
      </c>
      <c r="G1764" s="254">
        <f t="shared" si="168"/>
        <v>12240000</v>
      </c>
      <c r="H1764" s="178">
        <v>144</v>
      </c>
      <c r="I1764" s="179" t="s">
        <v>59</v>
      </c>
      <c r="J1764" s="254">
        <v>85000</v>
      </c>
      <c r="K1764" s="254">
        <f t="shared" si="169"/>
        <v>12240000</v>
      </c>
      <c r="L1764" s="178">
        <v>0</v>
      </c>
      <c r="M1764" s="179" t="s">
        <v>59</v>
      </c>
      <c r="N1764" s="254">
        <v>85000</v>
      </c>
      <c r="O1764" s="254">
        <f t="shared" si="170"/>
        <v>0</v>
      </c>
      <c r="P1764" s="251">
        <f t="shared" si="164"/>
        <v>12240000</v>
      </c>
    </row>
    <row r="1765" spans="2:16" ht="15.9" hidden="1" x14ac:dyDescent="0.4">
      <c r="B1765" s="208"/>
      <c r="C1765" s="180" t="s">
        <v>678</v>
      </c>
      <c r="D1765" s="178">
        <v>1</v>
      </c>
      <c r="E1765" s="179" t="s">
        <v>38</v>
      </c>
      <c r="F1765" s="254">
        <v>4500000</v>
      </c>
      <c r="G1765" s="254">
        <f t="shared" si="168"/>
        <v>4500000</v>
      </c>
      <c r="H1765" s="178">
        <v>1</v>
      </c>
      <c r="I1765" s="179" t="s">
        <v>38</v>
      </c>
      <c r="J1765" s="254">
        <v>4500000</v>
      </c>
      <c r="K1765" s="254">
        <f t="shared" si="169"/>
        <v>4500000</v>
      </c>
      <c r="L1765" s="178">
        <v>1</v>
      </c>
      <c r="M1765" s="179" t="s">
        <v>38</v>
      </c>
      <c r="N1765" s="254">
        <v>4500000</v>
      </c>
      <c r="O1765" s="254">
        <f t="shared" si="170"/>
        <v>4500000</v>
      </c>
      <c r="P1765" s="251">
        <f t="shared" si="164"/>
        <v>0</v>
      </c>
    </row>
    <row r="1766" spans="2:16" ht="15.9" hidden="1" x14ac:dyDescent="0.4">
      <c r="B1766" s="208"/>
      <c r="C1766" s="180" t="s">
        <v>670</v>
      </c>
      <c r="D1766" s="178">
        <v>1</v>
      </c>
      <c r="E1766" s="179" t="s">
        <v>38</v>
      </c>
      <c r="F1766" s="254">
        <v>2000000</v>
      </c>
      <c r="G1766" s="254">
        <f t="shared" si="168"/>
        <v>2000000</v>
      </c>
      <c r="H1766" s="178">
        <v>1</v>
      </c>
      <c r="I1766" s="179" t="s">
        <v>38</v>
      </c>
      <c r="J1766" s="254">
        <v>2000000</v>
      </c>
      <c r="K1766" s="254">
        <f t="shared" si="169"/>
        <v>2000000</v>
      </c>
      <c r="L1766" s="178">
        <v>1</v>
      </c>
      <c r="M1766" s="179" t="s">
        <v>38</v>
      </c>
      <c r="N1766" s="254">
        <v>2000000</v>
      </c>
      <c r="O1766" s="254">
        <f t="shared" si="170"/>
        <v>2000000</v>
      </c>
      <c r="P1766" s="251">
        <f t="shared" si="164"/>
        <v>0</v>
      </c>
    </row>
    <row r="1767" spans="2:16" ht="15.9" hidden="1" x14ac:dyDescent="0.4">
      <c r="B1767" s="208"/>
      <c r="C1767" s="180" t="s">
        <v>669</v>
      </c>
      <c r="D1767" s="178">
        <v>72</v>
      </c>
      <c r="E1767" s="179" t="s">
        <v>445</v>
      </c>
      <c r="F1767" s="254">
        <v>200000</v>
      </c>
      <c r="G1767" s="254">
        <f t="shared" si="168"/>
        <v>14400000</v>
      </c>
      <c r="H1767" s="178">
        <v>72</v>
      </c>
      <c r="I1767" s="179" t="s">
        <v>445</v>
      </c>
      <c r="J1767" s="254">
        <v>200000</v>
      </c>
      <c r="K1767" s="254">
        <f t="shared" si="169"/>
        <v>14400000</v>
      </c>
      <c r="L1767" s="178">
        <v>72</v>
      </c>
      <c r="M1767" s="179" t="s">
        <v>445</v>
      </c>
      <c r="N1767" s="254">
        <v>200000</v>
      </c>
      <c r="O1767" s="254">
        <f t="shared" si="170"/>
        <v>14400000</v>
      </c>
      <c r="P1767" s="251">
        <f t="shared" si="164"/>
        <v>0</v>
      </c>
    </row>
    <row r="1768" spans="2:16" ht="29.15" x14ac:dyDescent="0.4">
      <c r="B1768" s="208" t="s">
        <v>380</v>
      </c>
      <c r="C1768" s="180" t="s">
        <v>682</v>
      </c>
      <c r="D1768" s="269">
        <v>24</v>
      </c>
      <c r="E1768" s="270" t="s">
        <v>30</v>
      </c>
      <c r="F1768" s="254">
        <v>0</v>
      </c>
      <c r="G1768" s="254">
        <f>G1769+G1773</f>
        <v>70110000</v>
      </c>
      <c r="H1768" s="269">
        <v>24</v>
      </c>
      <c r="I1768" s="270" t="s">
        <v>30</v>
      </c>
      <c r="J1768" s="254">
        <v>0</v>
      </c>
      <c r="K1768" s="254">
        <f>K1769+K1773</f>
        <v>70110000</v>
      </c>
      <c r="L1768" s="269">
        <v>24</v>
      </c>
      <c r="M1768" s="270" t="s">
        <v>30</v>
      </c>
      <c r="N1768" s="254">
        <v>0</v>
      </c>
      <c r="O1768" s="254">
        <f>O1769+O1773</f>
        <v>63990000</v>
      </c>
      <c r="P1768" s="251">
        <f t="shared" si="164"/>
        <v>6120000</v>
      </c>
    </row>
    <row r="1769" spans="2:16" ht="15.9" hidden="1" x14ac:dyDescent="0.4">
      <c r="B1769" s="208">
        <v>525111</v>
      </c>
      <c r="C1769" s="180" t="s">
        <v>174</v>
      </c>
      <c r="D1769" s="178"/>
      <c r="E1769" s="179"/>
      <c r="F1769" s="180">
        <v>0</v>
      </c>
      <c r="G1769" s="254">
        <f>SUM(G1770:G1772)</f>
        <v>50220000</v>
      </c>
      <c r="H1769" s="178"/>
      <c r="I1769" s="179"/>
      <c r="J1769" s="180">
        <v>0</v>
      </c>
      <c r="K1769" s="254">
        <f>SUM(K1770:K1772)</f>
        <v>50220000</v>
      </c>
      <c r="L1769" s="178"/>
      <c r="M1769" s="179"/>
      <c r="N1769" s="180">
        <v>0</v>
      </c>
      <c r="O1769" s="254">
        <f>SUM(O1770:O1772)</f>
        <v>50220000</v>
      </c>
      <c r="P1769" s="251">
        <f t="shared" si="164"/>
        <v>0</v>
      </c>
    </row>
    <row r="1770" spans="2:16" ht="15.9" hidden="1" x14ac:dyDescent="0.4">
      <c r="B1770" s="208" t="s">
        <v>27</v>
      </c>
      <c r="C1770" s="180" t="s">
        <v>46</v>
      </c>
      <c r="D1770" s="178">
        <v>64</v>
      </c>
      <c r="E1770" s="179" t="s">
        <v>47</v>
      </c>
      <c r="F1770" s="254">
        <v>150000</v>
      </c>
      <c r="G1770" s="254">
        <f>ROUNDDOWN(D1770*F1770,-3)</f>
        <v>9600000</v>
      </c>
      <c r="H1770" s="178">
        <v>64</v>
      </c>
      <c r="I1770" s="179" t="s">
        <v>47</v>
      </c>
      <c r="J1770" s="254">
        <v>150000</v>
      </c>
      <c r="K1770" s="254">
        <f>ROUNDDOWN(H1770*J1770,-3)</f>
        <v>9600000</v>
      </c>
      <c r="L1770" s="178">
        <v>64</v>
      </c>
      <c r="M1770" s="179" t="s">
        <v>47</v>
      </c>
      <c r="N1770" s="254">
        <v>150000</v>
      </c>
      <c r="O1770" s="254">
        <f>ROUNDDOWN(L1770*N1770,-3)</f>
        <v>9600000</v>
      </c>
      <c r="P1770" s="251">
        <f t="shared" si="164"/>
        <v>0</v>
      </c>
    </row>
    <row r="1771" spans="2:16" ht="15.9" hidden="1" x14ac:dyDescent="0.4">
      <c r="B1771" s="208" t="s">
        <v>27</v>
      </c>
      <c r="C1771" s="180" t="s">
        <v>48</v>
      </c>
      <c r="D1771" s="178">
        <v>238</v>
      </c>
      <c r="E1771" s="179" t="s">
        <v>47</v>
      </c>
      <c r="F1771" s="254">
        <v>150000</v>
      </c>
      <c r="G1771" s="254">
        <f>ROUNDDOWN(D1771*F1771,-3)</f>
        <v>35700000</v>
      </c>
      <c r="H1771" s="178">
        <v>238</v>
      </c>
      <c r="I1771" s="179" t="s">
        <v>47</v>
      </c>
      <c r="J1771" s="254">
        <v>150000</v>
      </c>
      <c r="K1771" s="254">
        <f>ROUNDDOWN(H1771*J1771,-3)</f>
        <v>35700000</v>
      </c>
      <c r="L1771" s="178">
        <v>238</v>
      </c>
      <c r="M1771" s="179" t="s">
        <v>47</v>
      </c>
      <c r="N1771" s="254">
        <v>150000</v>
      </c>
      <c r="O1771" s="254">
        <f>ROUNDDOWN(L1771*N1771,-3)</f>
        <v>35700000</v>
      </c>
      <c r="P1771" s="251">
        <f t="shared" si="164"/>
        <v>0</v>
      </c>
    </row>
    <row r="1772" spans="2:16" ht="15.9" hidden="1" x14ac:dyDescent="0.4">
      <c r="B1772" s="208"/>
      <c r="C1772" s="180" t="s">
        <v>60</v>
      </c>
      <c r="D1772" s="178">
        <v>1</v>
      </c>
      <c r="E1772" s="179" t="s">
        <v>38</v>
      </c>
      <c r="F1772" s="254">
        <v>4920000</v>
      </c>
      <c r="G1772" s="254">
        <f>ROUNDDOWN(D1772*F1772,-3)</f>
        <v>4920000</v>
      </c>
      <c r="H1772" s="178">
        <v>1</v>
      </c>
      <c r="I1772" s="179" t="s">
        <v>38</v>
      </c>
      <c r="J1772" s="254">
        <v>4920000</v>
      </c>
      <c r="K1772" s="254">
        <f>ROUNDDOWN(H1772*J1772,-3)</f>
        <v>4920000</v>
      </c>
      <c r="L1772" s="178">
        <v>1</v>
      </c>
      <c r="M1772" s="179" t="s">
        <v>38</v>
      </c>
      <c r="N1772" s="254">
        <v>4920000</v>
      </c>
      <c r="O1772" s="254">
        <f>ROUNDDOWN(L1772*N1772,-3)</f>
        <v>4920000</v>
      </c>
      <c r="P1772" s="251">
        <f t="shared" si="164"/>
        <v>0</v>
      </c>
    </row>
    <row r="1773" spans="2:16" ht="15.9" x14ac:dyDescent="0.4">
      <c r="B1773" s="208">
        <v>525119</v>
      </c>
      <c r="C1773" s="180" t="s">
        <v>42</v>
      </c>
      <c r="D1773" s="178"/>
      <c r="E1773" s="179"/>
      <c r="F1773" s="180">
        <v>0</v>
      </c>
      <c r="G1773" s="254">
        <f>SUM(G1774:G1778)</f>
        <v>19890000</v>
      </c>
      <c r="H1773" s="178"/>
      <c r="I1773" s="179"/>
      <c r="J1773" s="180">
        <v>0</v>
      </c>
      <c r="K1773" s="254">
        <f>SUM(K1774:K1778)</f>
        <v>19890000</v>
      </c>
      <c r="L1773" s="178"/>
      <c r="M1773" s="179"/>
      <c r="N1773" s="180">
        <v>0</v>
      </c>
      <c r="O1773" s="254">
        <f>SUM(O1774:O1778)</f>
        <v>13770000</v>
      </c>
      <c r="P1773" s="251">
        <f t="shared" si="164"/>
        <v>6120000</v>
      </c>
    </row>
    <row r="1774" spans="2:16" ht="15.9" hidden="1" x14ac:dyDescent="0.4">
      <c r="B1774" s="208"/>
      <c r="C1774" s="180" t="s">
        <v>55</v>
      </c>
      <c r="D1774" s="178">
        <v>1</v>
      </c>
      <c r="E1774" s="179" t="s">
        <v>38</v>
      </c>
      <c r="F1774" s="254">
        <v>235000</v>
      </c>
      <c r="G1774" s="254">
        <f t="shared" ref="G1774:G1778" si="171">ROUNDDOWN(D1774*F1774,-3)</f>
        <v>235000</v>
      </c>
      <c r="H1774" s="178">
        <v>1</v>
      </c>
      <c r="I1774" s="179" t="s">
        <v>38</v>
      </c>
      <c r="J1774" s="254">
        <v>235000</v>
      </c>
      <c r="K1774" s="254">
        <f t="shared" ref="K1774:K1778" si="172">ROUNDDOWN(H1774*J1774,-3)</f>
        <v>235000</v>
      </c>
      <c r="L1774" s="178">
        <v>1</v>
      </c>
      <c r="M1774" s="179" t="s">
        <v>38</v>
      </c>
      <c r="N1774" s="254">
        <v>235000</v>
      </c>
      <c r="O1774" s="254">
        <f t="shared" ref="O1774:O1778" si="173">ROUNDDOWN(L1774*N1774,-3)</f>
        <v>235000</v>
      </c>
      <c r="P1774" s="251">
        <f t="shared" si="164"/>
        <v>0</v>
      </c>
    </row>
    <row r="1775" spans="2:16" ht="15.9" hidden="1" x14ac:dyDescent="0.4">
      <c r="B1775" s="208"/>
      <c r="C1775" s="180" t="s">
        <v>44</v>
      </c>
      <c r="D1775" s="178">
        <v>24</v>
      </c>
      <c r="E1775" s="179" t="s">
        <v>40</v>
      </c>
      <c r="F1775" s="254">
        <v>450000</v>
      </c>
      <c r="G1775" s="254">
        <f t="shared" si="171"/>
        <v>10800000</v>
      </c>
      <c r="H1775" s="178">
        <v>24</v>
      </c>
      <c r="I1775" s="179" t="s">
        <v>40</v>
      </c>
      <c r="J1775" s="254">
        <v>450000</v>
      </c>
      <c r="K1775" s="254">
        <f t="shared" si="172"/>
        <v>10800000</v>
      </c>
      <c r="L1775" s="178">
        <v>24</v>
      </c>
      <c r="M1775" s="179" t="s">
        <v>40</v>
      </c>
      <c r="N1775" s="254">
        <v>450000</v>
      </c>
      <c r="O1775" s="254">
        <f t="shared" si="173"/>
        <v>10800000</v>
      </c>
      <c r="P1775" s="251">
        <f t="shared" si="164"/>
        <v>0</v>
      </c>
    </row>
    <row r="1776" spans="2:16" ht="15.9" x14ac:dyDescent="0.4">
      <c r="B1776" s="208"/>
      <c r="C1776" s="180" t="s">
        <v>58</v>
      </c>
      <c r="D1776" s="178">
        <v>72</v>
      </c>
      <c r="E1776" s="179" t="s">
        <v>59</v>
      </c>
      <c r="F1776" s="254">
        <v>85000</v>
      </c>
      <c r="G1776" s="254">
        <f t="shared" si="171"/>
        <v>6120000</v>
      </c>
      <c r="H1776" s="178">
        <v>72</v>
      </c>
      <c r="I1776" s="179" t="s">
        <v>59</v>
      </c>
      <c r="J1776" s="254">
        <v>85000</v>
      </c>
      <c r="K1776" s="254">
        <f t="shared" si="172"/>
        <v>6120000</v>
      </c>
      <c r="L1776" s="178">
        <v>0</v>
      </c>
      <c r="M1776" s="179" t="s">
        <v>59</v>
      </c>
      <c r="N1776" s="254">
        <v>85000</v>
      </c>
      <c r="O1776" s="254">
        <f t="shared" si="173"/>
        <v>0</v>
      </c>
      <c r="P1776" s="251">
        <f t="shared" si="164"/>
        <v>6120000</v>
      </c>
    </row>
    <row r="1777" spans="2:16" ht="15.9" hidden="1" x14ac:dyDescent="0.4">
      <c r="B1777" s="208"/>
      <c r="C1777" s="180" t="s">
        <v>39</v>
      </c>
      <c r="D1777" s="178">
        <v>1</v>
      </c>
      <c r="E1777" s="179" t="s">
        <v>662</v>
      </c>
      <c r="F1777" s="254">
        <v>235000</v>
      </c>
      <c r="G1777" s="254">
        <f t="shared" si="171"/>
        <v>235000</v>
      </c>
      <c r="H1777" s="178">
        <v>1</v>
      </c>
      <c r="I1777" s="179" t="s">
        <v>662</v>
      </c>
      <c r="J1777" s="254">
        <v>235000</v>
      </c>
      <c r="K1777" s="254">
        <f t="shared" si="172"/>
        <v>235000</v>
      </c>
      <c r="L1777" s="178">
        <v>1</v>
      </c>
      <c r="M1777" s="179" t="s">
        <v>662</v>
      </c>
      <c r="N1777" s="254">
        <v>235000</v>
      </c>
      <c r="O1777" s="254">
        <f t="shared" si="173"/>
        <v>235000</v>
      </c>
      <c r="P1777" s="251">
        <f t="shared" si="164"/>
        <v>0</v>
      </c>
    </row>
    <row r="1778" spans="2:16" ht="15.9" hidden="1" x14ac:dyDescent="0.4">
      <c r="B1778" s="208" t="s">
        <v>27</v>
      </c>
      <c r="C1778" s="180" t="s">
        <v>678</v>
      </c>
      <c r="D1778" s="178">
        <v>1</v>
      </c>
      <c r="E1778" s="179" t="s">
        <v>38</v>
      </c>
      <c r="F1778" s="254">
        <v>2500000</v>
      </c>
      <c r="G1778" s="254">
        <f t="shared" si="171"/>
        <v>2500000</v>
      </c>
      <c r="H1778" s="178">
        <v>1</v>
      </c>
      <c r="I1778" s="179" t="s">
        <v>38</v>
      </c>
      <c r="J1778" s="254">
        <v>2500000</v>
      </c>
      <c r="K1778" s="254">
        <f t="shared" si="172"/>
        <v>2500000</v>
      </c>
      <c r="L1778" s="178">
        <v>1</v>
      </c>
      <c r="M1778" s="179" t="s">
        <v>38</v>
      </c>
      <c r="N1778" s="254">
        <v>2500000</v>
      </c>
      <c r="O1778" s="254">
        <f t="shared" si="173"/>
        <v>2500000</v>
      </c>
      <c r="P1778" s="251">
        <f t="shared" si="164"/>
        <v>0</v>
      </c>
    </row>
    <row r="1779" spans="2:16" ht="15.9" x14ac:dyDescent="0.4">
      <c r="B1779" s="268" t="s">
        <v>683</v>
      </c>
      <c r="C1779" s="180" t="s">
        <v>684</v>
      </c>
      <c r="D1779" s="269">
        <f>D1780+D1791+D1802+D1822+D1860</f>
        <v>184</v>
      </c>
      <c r="E1779" s="270" t="s">
        <v>30</v>
      </c>
      <c r="F1779" s="254">
        <v>0</v>
      </c>
      <c r="G1779" s="269">
        <f>G1780+G1791+G1802+G1822+G1860+G1841</f>
        <v>966413000</v>
      </c>
      <c r="H1779" s="269">
        <f>H1780+H1791+H1802+H1822+H1860</f>
        <v>184</v>
      </c>
      <c r="I1779" s="270" t="s">
        <v>30</v>
      </c>
      <c r="J1779" s="254">
        <v>0</v>
      </c>
      <c r="K1779" s="269">
        <f>K1780+K1791+K1802+K1822+K1860+K1841</f>
        <v>966413000</v>
      </c>
      <c r="L1779" s="269">
        <f>L1780+L1791+L1802+L1822+L1860</f>
        <v>184</v>
      </c>
      <c r="M1779" s="270" t="s">
        <v>30</v>
      </c>
      <c r="N1779" s="254">
        <v>0</v>
      </c>
      <c r="O1779" s="269">
        <f>O1780+O1791+O1802+O1822+O1860+O1841</f>
        <v>855133000</v>
      </c>
      <c r="P1779" s="251">
        <f t="shared" si="164"/>
        <v>111280000</v>
      </c>
    </row>
    <row r="1780" spans="2:16" ht="29.15" x14ac:dyDescent="0.4">
      <c r="B1780" s="208" t="s">
        <v>34</v>
      </c>
      <c r="C1780" s="180" t="s">
        <v>685</v>
      </c>
      <c r="D1780" s="269">
        <v>49</v>
      </c>
      <c r="E1780" s="270" t="s">
        <v>30</v>
      </c>
      <c r="F1780" s="254">
        <v>0</v>
      </c>
      <c r="G1780" s="254">
        <f>G1781+G1785</f>
        <v>201606000</v>
      </c>
      <c r="H1780" s="269">
        <v>49</v>
      </c>
      <c r="I1780" s="270" t="s">
        <v>30</v>
      </c>
      <c r="J1780" s="254">
        <v>0</v>
      </c>
      <c r="K1780" s="254">
        <f>K1781+K1785</f>
        <v>201606000</v>
      </c>
      <c r="L1780" s="269">
        <v>49</v>
      </c>
      <c r="M1780" s="270" t="s">
        <v>30</v>
      </c>
      <c r="N1780" s="254">
        <v>0</v>
      </c>
      <c r="O1780" s="254">
        <f>O1781+O1785</f>
        <v>187210000</v>
      </c>
      <c r="P1780" s="251">
        <f t="shared" si="164"/>
        <v>14396000</v>
      </c>
    </row>
    <row r="1781" spans="2:16" ht="15.9" hidden="1" x14ac:dyDescent="0.4">
      <c r="B1781" s="208">
        <v>525111</v>
      </c>
      <c r="C1781" s="180" t="s">
        <v>174</v>
      </c>
      <c r="D1781" s="178"/>
      <c r="E1781" s="179"/>
      <c r="F1781" s="180">
        <v>0</v>
      </c>
      <c r="G1781" s="254">
        <f>SUM(G1782:G1784)</f>
        <v>104410000</v>
      </c>
      <c r="H1781" s="178"/>
      <c r="I1781" s="179"/>
      <c r="J1781" s="180">
        <v>0</v>
      </c>
      <c r="K1781" s="254">
        <f>SUM(K1782:K1784)</f>
        <v>104410000</v>
      </c>
      <c r="L1781" s="178"/>
      <c r="M1781" s="179"/>
      <c r="N1781" s="180">
        <v>0</v>
      </c>
      <c r="O1781" s="254">
        <f>SUM(O1782:O1784)</f>
        <v>104410000</v>
      </c>
      <c r="P1781" s="251">
        <f t="shared" si="164"/>
        <v>0</v>
      </c>
    </row>
    <row r="1782" spans="2:16" ht="15.9" hidden="1" x14ac:dyDescent="0.4">
      <c r="B1782" s="208" t="s">
        <v>27</v>
      </c>
      <c r="C1782" s="180" t="s">
        <v>49</v>
      </c>
      <c r="D1782" s="178">
        <v>216</v>
      </c>
      <c r="E1782" s="179" t="s">
        <v>47</v>
      </c>
      <c r="F1782" s="254">
        <v>150000</v>
      </c>
      <c r="G1782" s="254">
        <f>ROUNDDOWN(D1782*F1782,-3)</f>
        <v>32400000</v>
      </c>
      <c r="H1782" s="178">
        <v>216</v>
      </c>
      <c r="I1782" s="179" t="s">
        <v>47</v>
      </c>
      <c r="J1782" s="254">
        <v>150000</v>
      </c>
      <c r="K1782" s="254">
        <f>ROUNDDOWN(H1782*J1782,-3)</f>
        <v>32400000</v>
      </c>
      <c r="L1782" s="178">
        <v>216</v>
      </c>
      <c r="M1782" s="179" t="s">
        <v>47</v>
      </c>
      <c r="N1782" s="254">
        <v>150000</v>
      </c>
      <c r="O1782" s="254">
        <f>ROUNDDOWN(L1782*N1782,-3)</f>
        <v>32400000</v>
      </c>
      <c r="P1782" s="251">
        <f t="shared" si="164"/>
        <v>0</v>
      </c>
    </row>
    <row r="1783" spans="2:16" ht="15.9" hidden="1" x14ac:dyDescent="0.4">
      <c r="B1783" s="208"/>
      <c r="C1783" s="180" t="s">
        <v>605</v>
      </c>
      <c r="D1783" s="178">
        <v>1</v>
      </c>
      <c r="E1783" s="179" t="s">
        <v>38</v>
      </c>
      <c r="F1783" s="254">
        <v>14990000</v>
      </c>
      <c r="G1783" s="254">
        <f>ROUNDDOWN(D1783*F1783,-3)</f>
        <v>14990000</v>
      </c>
      <c r="H1783" s="178">
        <v>1</v>
      </c>
      <c r="I1783" s="179" t="s">
        <v>38</v>
      </c>
      <c r="J1783" s="254">
        <v>14990000</v>
      </c>
      <c r="K1783" s="254">
        <f>ROUNDDOWN(H1783*J1783,-3)</f>
        <v>14990000</v>
      </c>
      <c r="L1783" s="178">
        <v>1</v>
      </c>
      <c r="M1783" s="179" t="s">
        <v>38</v>
      </c>
      <c r="N1783" s="254">
        <v>14990000</v>
      </c>
      <c r="O1783" s="254">
        <f>ROUNDDOWN(L1783*N1783,-3)</f>
        <v>14990000</v>
      </c>
      <c r="P1783" s="251">
        <f t="shared" si="164"/>
        <v>0</v>
      </c>
    </row>
    <row r="1784" spans="2:16" ht="15.9" hidden="1" x14ac:dyDescent="0.4">
      <c r="B1784" s="208"/>
      <c r="C1784" s="180" t="s">
        <v>639</v>
      </c>
      <c r="D1784" s="178">
        <v>1</v>
      </c>
      <c r="E1784" s="179" t="s">
        <v>38</v>
      </c>
      <c r="F1784" s="254">
        <v>57020000</v>
      </c>
      <c r="G1784" s="254">
        <f>ROUNDDOWN(D1784*F1784,-3)</f>
        <v>57020000</v>
      </c>
      <c r="H1784" s="178">
        <v>1</v>
      </c>
      <c r="I1784" s="179" t="s">
        <v>38</v>
      </c>
      <c r="J1784" s="254">
        <v>57020000</v>
      </c>
      <c r="K1784" s="254">
        <f>ROUNDDOWN(H1784*J1784,-3)</f>
        <v>57020000</v>
      </c>
      <c r="L1784" s="178">
        <v>1</v>
      </c>
      <c r="M1784" s="179" t="s">
        <v>38</v>
      </c>
      <c r="N1784" s="254">
        <v>57020000</v>
      </c>
      <c r="O1784" s="254">
        <f>ROUNDDOWN(L1784*N1784,-3)</f>
        <v>57020000</v>
      </c>
      <c r="P1784" s="251">
        <f t="shared" si="164"/>
        <v>0</v>
      </c>
    </row>
    <row r="1785" spans="2:16" ht="15.9" x14ac:dyDescent="0.4">
      <c r="B1785" s="208">
        <v>525119</v>
      </c>
      <c r="C1785" s="180" t="s">
        <v>42</v>
      </c>
      <c r="D1785" s="178">
        <v>0</v>
      </c>
      <c r="E1785" s="179"/>
      <c r="F1785" s="180">
        <v>0</v>
      </c>
      <c r="G1785" s="254">
        <f>SUM(G1786:G1790)</f>
        <v>97196000</v>
      </c>
      <c r="H1785" s="178">
        <v>0</v>
      </c>
      <c r="I1785" s="179"/>
      <c r="J1785" s="180">
        <v>0</v>
      </c>
      <c r="K1785" s="254">
        <f>SUM(K1786:K1790)</f>
        <v>97196000</v>
      </c>
      <c r="L1785" s="178">
        <v>0</v>
      </c>
      <c r="M1785" s="179"/>
      <c r="N1785" s="180">
        <v>0</v>
      </c>
      <c r="O1785" s="254">
        <f>SUM(O1786:O1790)</f>
        <v>82800000</v>
      </c>
      <c r="P1785" s="251">
        <f t="shared" si="164"/>
        <v>14396000</v>
      </c>
    </row>
    <row r="1786" spans="2:16" ht="15.9" hidden="1" x14ac:dyDescent="0.4">
      <c r="B1786" s="208"/>
      <c r="C1786" s="180" t="s">
        <v>666</v>
      </c>
      <c r="D1786" s="178">
        <v>1</v>
      </c>
      <c r="E1786" s="179" t="s">
        <v>38</v>
      </c>
      <c r="F1786" s="254">
        <v>1700000</v>
      </c>
      <c r="G1786" s="254">
        <f>ROUNDDOWN(D1786*F1786,-3)</f>
        <v>1700000</v>
      </c>
      <c r="H1786" s="178">
        <v>1</v>
      </c>
      <c r="I1786" s="179" t="s">
        <v>38</v>
      </c>
      <c r="J1786" s="254">
        <v>1700000</v>
      </c>
      <c r="K1786" s="254">
        <f>ROUNDDOWN(H1786*J1786,-3)</f>
        <v>1700000</v>
      </c>
      <c r="L1786" s="178">
        <v>1</v>
      </c>
      <c r="M1786" s="179" t="s">
        <v>38</v>
      </c>
      <c r="N1786" s="254">
        <v>1700000</v>
      </c>
      <c r="O1786" s="254">
        <f>ROUNDDOWN(L1786*N1786,-3)</f>
        <v>1700000</v>
      </c>
      <c r="P1786" s="251">
        <f t="shared" si="164"/>
        <v>0</v>
      </c>
    </row>
    <row r="1787" spans="2:16" ht="15.9" hidden="1" x14ac:dyDescent="0.4">
      <c r="B1787" s="208"/>
      <c r="C1787" s="180" t="s">
        <v>667</v>
      </c>
      <c r="D1787" s="178">
        <v>49</v>
      </c>
      <c r="E1787" s="179" t="s">
        <v>40</v>
      </c>
      <c r="F1787" s="254">
        <v>300000</v>
      </c>
      <c r="G1787" s="254">
        <f>ROUNDDOWN(D1787*F1787,-3)</f>
        <v>14700000</v>
      </c>
      <c r="H1787" s="178">
        <v>49</v>
      </c>
      <c r="I1787" s="179" t="s">
        <v>40</v>
      </c>
      <c r="J1787" s="254">
        <v>300000</v>
      </c>
      <c r="K1787" s="254">
        <f>ROUNDDOWN(H1787*J1787,-3)</f>
        <v>14700000</v>
      </c>
      <c r="L1787" s="178">
        <v>49</v>
      </c>
      <c r="M1787" s="179" t="s">
        <v>40</v>
      </c>
      <c r="N1787" s="254">
        <v>300000</v>
      </c>
      <c r="O1787" s="254">
        <f>ROUNDDOWN(L1787*N1787,-3)</f>
        <v>14700000</v>
      </c>
      <c r="P1787" s="251">
        <f t="shared" si="164"/>
        <v>0</v>
      </c>
    </row>
    <row r="1788" spans="2:16" ht="15.9" x14ac:dyDescent="0.4">
      <c r="B1788" s="208"/>
      <c r="C1788" s="180" t="s">
        <v>668</v>
      </c>
      <c r="D1788" s="178">
        <v>1</v>
      </c>
      <c r="E1788" s="179" t="s">
        <v>38</v>
      </c>
      <c r="F1788" s="254">
        <v>14396000</v>
      </c>
      <c r="G1788" s="254">
        <f>ROUNDDOWN(D1788*F1788,-3)</f>
        <v>14396000</v>
      </c>
      <c r="H1788" s="178">
        <v>1</v>
      </c>
      <c r="I1788" s="179" t="s">
        <v>38</v>
      </c>
      <c r="J1788" s="254">
        <v>14396000</v>
      </c>
      <c r="K1788" s="254">
        <f>ROUNDDOWN(H1788*J1788,-3)</f>
        <v>14396000</v>
      </c>
      <c r="L1788" s="178">
        <v>0</v>
      </c>
      <c r="M1788" s="179" t="s">
        <v>38</v>
      </c>
      <c r="N1788" s="254">
        <v>14396000</v>
      </c>
      <c r="O1788" s="254">
        <f>ROUNDDOWN(L1788*N1788,-3)</f>
        <v>0</v>
      </c>
      <c r="P1788" s="251">
        <f t="shared" si="164"/>
        <v>14396000</v>
      </c>
    </row>
    <row r="1789" spans="2:16" ht="15.9" hidden="1" x14ac:dyDescent="0.4">
      <c r="B1789" s="208"/>
      <c r="C1789" s="180" t="s">
        <v>669</v>
      </c>
      <c r="D1789" s="178">
        <v>294</v>
      </c>
      <c r="E1789" s="179" t="s">
        <v>686</v>
      </c>
      <c r="F1789" s="254">
        <v>200000</v>
      </c>
      <c r="G1789" s="254">
        <f>ROUNDDOWN(D1789*F1789,-3)</f>
        <v>58800000</v>
      </c>
      <c r="H1789" s="178">
        <v>294</v>
      </c>
      <c r="I1789" s="179" t="s">
        <v>686</v>
      </c>
      <c r="J1789" s="254">
        <v>200000</v>
      </c>
      <c r="K1789" s="254">
        <f>ROUNDDOWN(H1789*J1789,-3)</f>
        <v>58800000</v>
      </c>
      <c r="L1789" s="178">
        <v>294</v>
      </c>
      <c r="M1789" s="179" t="s">
        <v>686</v>
      </c>
      <c r="N1789" s="254">
        <v>200000</v>
      </c>
      <c r="O1789" s="254">
        <f>ROUNDDOWN(L1789*N1789,-3)</f>
        <v>58800000</v>
      </c>
      <c r="P1789" s="251">
        <f t="shared" si="164"/>
        <v>0</v>
      </c>
    </row>
    <row r="1790" spans="2:16" ht="15.9" hidden="1" x14ac:dyDescent="0.4">
      <c r="B1790" s="208"/>
      <c r="C1790" s="180" t="s">
        <v>670</v>
      </c>
      <c r="D1790" s="178">
        <v>1</v>
      </c>
      <c r="E1790" s="179" t="s">
        <v>38</v>
      </c>
      <c r="F1790" s="254">
        <v>7600000</v>
      </c>
      <c r="G1790" s="254">
        <f>ROUNDDOWN(D1790*F1790,-3)</f>
        <v>7600000</v>
      </c>
      <c r="H1790" s="178">
        <v>1</v>
      </c>
      <c r="I1790" s="179" t="s">
        <v>38</v>
      </c>
      <c r="J1790" s="254">
        <v>7600000</v>
      </c>
      <c r="K1790" s="254">
        <f>ROUNDDOWN(H1790*J1790,-3)</f>
        <v>7600000</v>
      </c>
      <c r="L1790" s="178">
        <v>1</v>
      </c>
      <c r="M1790" s="179" t="s">
        <v>38</v>
      </c>
      <c r="N1790" s="254">
        <v>7600000</v>
      </c>
      <c r="O1790" s="254">
        <f>ROUNDDOWN(L1790*N1790,-3)</f>
        <v>7600000</v>
      </c>
      <c r="P1790" s="251">
        <f t="shared" si="164"/>
        <v>0</v>
      </c>
    </row>
    <row r="1791" spans="2:16" ht="29.15" x14ac:dyDescent="0.4">
      <c r="B1791" s="208" t="s">
        <v>52</v>
      </c>
      <c r="C1791" s="180" t="s">
        <v>687</v>
      </c>
      <c r="D1791" s="269">
        <v>63</v>
      </c>
      <c r="E1791" s="270" t="s">
        <v>30</v>
      </c>
      <c r="F1791" s="254">
        <v>0</v>
      </c>
      <c r="G1791" s="254">
        <f>G1792+G1796</f>
        <v>217737000</v>
      </c>
      <c r="H1791" s="269">
        <v>63</v>
      </c>
      <c r="I1791" s="270" t="s">
        <v>30</v>
      </c>
      <c r="J1791" s="254">
        <v>0</v>
      </c>
      <c r="K1791" s="254">
        <f>K1792+K1796</f>
        <v>217737000</v>
      </c>
      <c r="L1791" s="269">
        <v>63</v>
      </c>
      <c r="M1791" s="270" t="s">
        <v>30</v>
      </c>
      <c r="N1791" s="254">
        <v>0</v>
      </c>
      <c r="O1791" s="254">
        <f>O1792+O1796</f>
        <v>198075000</v>
      </c>
      <c r="P1791" s="251">
        <f t="shared" si="164"/>
        <v>19662000</v>
      </c>
    </row>
    <row r="1792" spans="2:16" ht="15.9" hidden="1" x14ac:dyDescent="0.4">
      <c r="B1792" s="208">
        <v>525111</v>
      </c>
      <c r="C1792" s="180" t="s">
        <v>174</v>
      </c>
      <c r="D1792" s="178"/>
      <c r="E1792" s="179"/>
      <c r="F1792" s="180">
        <v>0</v>
      </c>
      <c r="G1792" s="254">
        <f>SUM(G1793:G1795)</f>
        <v>150105000</v>
      </c>
      <c r="H1792" s="178"/>
      <c r="I1792" s="179"/>
      <c r="J1792" s="180">
        <v>0</v>
      </c>
      <c r="K1792" s="254">
        <f>SUM(K1793:K1795)</f>
        <v>150105000</v>
      </c>
      <c r="L1792" s="178"/>
      <c r="M1792" s="179"/>
      <c r="N1792" s="180">
        <v>0</v>
      </c>
      <c r="O1792" s="254">
        <f>SUM(O1793:O1795)</f>
        <v>150105000</v>
      </c>
      <c r="P1792" s="251">
        <f t="shared" si="164"/>
        <v>0</v>
      </c>
    </row>
    <row r="1793" spans="2:16" ht="15.9" hidden="1" x14ac:dyDescent="0.4">
      <c r="B1793" s="208"/>
      <c r="C1793" s="180" t="s">
        <v>672</v>
      </c>
      <c r="D1793" s="178">
        <v>324</v>
      </c>
      <c r="E1793" s="179" t="s">
        <v>47</v>
      </c>
      <c r="F1793" s="254">
        <v>150000</v>
      </c>
      <c r="G1793" s="254">
        <f>ROUNDDOWN(D1793*F1793,-3)</f>
        <v>48600000</v>
      </c>
      <c r="H1793" s="178">
        <v>324</v>
      </c>
      <c r="I1793" s="179" t="s">
        <v>47</v>
      </c>
      <c r="J1793" s="254">
        <v>150000</v>
      </c>
      <c r="K1793" s="254">
        <f>ROUNDDOWN(H1793*J1793,-3)</f>
        <v>48600000</v>
      </c>
      <c r="L1793" s="178">
        <v>324</v>
      </c>
      <c r="M1793" s="179" t="s">
        <v>47</v>
      </c>
      <c r="N1793" s="254">
        <v>150000</v>
      </c>
      <c r="O1793" s="254">
        <f>ROUNDDOWN(L1793*N1793,-3)</f>
        <v>48600000</v>
      </c>
      <c r="P1793" s="251">
        <f t="shared" si="164"/>
        <v>0</v>
      </c>
    </row>
    <row r="1794" spans="2:16" ht="15.9" hidden="1" x14ac:dyDescent="0.4">
      <c r="B1794" s="208"/>
      <c r="C1794" s="180" t="s">
        <v>673</v>
      </c>
      <c r="D1794" s="178">
        <v>1</v>
      </c>
      <c r="E1794" s="179" t="s">
        <v>38</v>
      </c>
      <c r="F1794" s="254">
        <v>24375000</v>
      </c>
      <c r="G1794" s="254">
        <f>ROUNDDOWN(D1794*F1794,-3)</f>
        <v>24375000</v>
      </c>
      <c r="H1794" s="178">
        <v>1</v>
      </c>
      <c r="I1794" s="179" t="s">
        <v>38</v>
      </c>
      <c r="J1794" s="254">
        <v>24375000</v>
      </c>
      <c r="K1794" s="254">
        <f>ROUNDDOWN(H1794*J1794,-3)</f>
        <v>24375000</v>
      </c>
      <c r="L1794" s="178">
        <v>1</v>
      </c>
      <c r="M1794" s="179" t="s">
        <v>38</v>
      </c>
      <c r="N1794" s="254">
        <v>24375000</v>
      </c>
      <c r="O1794" s="254">
        <f>ROUNDDOWN(L1794*N1794,-3)</f>
        <v>24375000</v>
      </c>
      <c r="P1794" s="251">
        <f t="shared" si="164"/>
        <v>0</v>
      </c>
    </row>
    <row r="1795" spans="2:16" ht="15.9" hidden="1" x14ac:dyDescent="0.4">
      <c r="B1795" s="208"/>
      <c r="C1795" s="180" t="s">
        <v>76</v>
      </c>
      <c r="D1795" s="178">
        <v>1</v>
      </c>
      <c r="E1795" s="179" t="s">
        <v>38</v>
      </c>
      <c r="F1795" s="254">
        <v>77130000</v>
      </c>
      <c r="G1795" s="254">
        <f>ROUNDDOWN(D1795*F1795,-3)</f>
        <v>77130000</v>
      </c>
      <c r="H1795" s="178">
        <v>1</v>
      </c>
      <c r="I1795" s="179" t="s">
        <v>38</v>
      </c>
      <c r="J1795" s="254">
        <v>77130000</v>
      </c>
      <c r="K1795" s="254">
        <f>ROUNDDOWN(H1795*J1795,-3)</f>
        <v>77130000</v>
      </c>
      <c r="L1795" s="178">
        <v>1</v>
      </c>
      <c r="M1795" s="179" t="s">
        <v>38</v>
      </c>
      <c r="N1795" s="254">
        <v>77130000</v>
      </c>
      <c r="O1795" s="254">
        <f>ROUNDDOWN(L1795*N1795,-3)</f>
        <v>77130000</v>
      </c>
      <c r="P1795" s="251">
        <f t="shared" si="164"/>
        <v>0</v>
      </c>
    </row>
    <row r="1796" spans="2:16" ht="15.9" x14ac:dyDescent="0.4">
      <c r="B1796" s="208">
        <v>525119</v>
      </c>
      <c r="C1796" s="180" t="s">
        <v>42</v>
      </c>
      <c r="D1796" s="178">
        <v>0</v>
      </c>
      <c r="E1796" s="179"/>
      <c r="F1796" s="180">
        <v>0</v>
      </c>
      <c r="G1796" s="254">
        <f>SUM(G1797:G1801)</f>
        <v>67632000</v>
      </c>
      <c r="H1796" s="178">
        <v>0</v>
      </c>
      <c r="I1796" s="179"/>
      <c r="J1796" s="180">
        <v>0</v>
      </c>
      <c r="K1796" s="254">
        <f>SUM(K1797:K1801)</f>
        <v>67632000</v>
      </c>
      <c r="L1796" s="178">
        <v>0</v>
      </c>
      <c r="M1796" s="179"/>
      <c r="N1796" s="180">
        <v>0</v>
      </c>
      <c r="O1796" s="254">
        <f>SUM(O1797:O1801)</f>
        <v>47970000</v>
      </c>
      <c r="P1796" s="251">
        <f t="shared" si="164"/>
        <v>19662000</v>
      </c>
    </row>
    <row r="1797" spans="2:16" ht="15.9" hidden="1" x14ac:dyDescent="0.4">
      <c r="B1797" s="208"/>
      <c r="C1797" s="180" t="s">
        <v>688</v>
      </c>
      <c r="D1797" s="178">
        <v>1</v>
      </c>
      <c r="E1797" s="179" t="s">
        <v>38</v>
      </c>
      <c r="F1797" s="254">
        <v>2550000</v>
      </c>
      <c r="G1797" s="254">
        <f>ROUNDDOWN(D1797*F1797,-3)</f>
        <v>2550000</v>
      </c>
      <c r="H1797" s="178">
        <v>1</v>
      </c>
      <c r="I1797" s="179" t="s">
        <v>38</v>
      </c>
      <c r="J1797" s="254">
        <v>2550000</v>
      </c>
      <c r="K1797" s="254">
        <f>ROUNDDOWN(H1797*J1797,-3)</f>
        <v>2550000</v>
      </c>
      <c r="L1797" s="178">
        <v>1</v>
      </c>
      <c r="M1797" s="179" t="s">
        <v>38</v>
      </c>
      <c r="N1797" s="254">
        <v>2550000</v>
      </c>
      <c r="O1797" s="254">
        <f>ROUNDDOWN(L1797*N1797,-3)</f>
        <v>2550000</v>
      </c>
      <c r="P1797" s="251">
        <f t="shared" si="164"/>
        <v>0</v>
      </c>
    </row>
    <row r="1798" spans="2:16" ht="15.9" hidden="1" x14ac:dyDescent="0.4">
      <c r="B1798" s="208"/>
      <c r="C1798" s="180" t="s">
        <v>72</v>
      </c>
      <c r="D1798" s="178">
        <v>378</v>
      </c>
      <c r="E1798" s="179" t="s">
        <v>57</v>
      </c>
      <c r="F1798" s="254">
        <v>40000</v>
      </c>
      <c r="G1798" s="254">
        <f>ROUNDDOWN(D1798*F1798,-3)</f>
        <v>15120000</v>
      </c>
      <c r="H1798" s="178">
        <v>378</v>
      </c>
      <c r="I1798" s="179" t="s">
        <v>57</v>
      </c>
      <c r="J1798" s="254">
        <v>40000</v>
      </c>
      <c r="K1798" s="254">
        <f>ROUNDDOWN(H1798*J1798,-3)</f>
        <v>15120000</v>
      </c>
      <c r="L1798" s="178">
        <v>378</v>
      </c>
      <c r="M1798" s="179" t="s">
        <v>57</v>
      </c>
      <c r="N1798" s="254">
        <v>40000</v>
      </c>
      <c r="O1798" s="254">
        <f>ROUNDDOWN(L1798*N1798,-3)</f>
        <v>15120000</v>
      </c>
      <c r="P1798" s="251">
        <f t="shared" si="164"/>
        <v>0</v>
      </c>
    </row>
    <row r="1799" spans="2:16" ht="15.9" hidden="1" x14ac:dyDescent="0.4">
      <c r="B1799" s="208"/>
      <c r="C1799" s="180" t="s">
        <v>41</v>
      </c>
      <c r="D1799" s="178">
        <v>1</v>
      </c>
      <c r="E1799" s="179" t="s">
        <v>38</v>
      </c>
      <c r="F1799" s="254">
        <v>18900000</v>
      </c>
      <c r="G1799" s="254">
        <f>ROUNDDOWN(D1799*F1799,-3)</f>
        <v>18900000</v>
      </c>
      <c r="H1799" s="178">
        <v>1</v>
      </c>
      <c r="I1799" s="179" t="s">
        <v>38</v>
      </c>
      <c r="J1799" s="254">
        <v>18900000</v>
      </c>
      <c r="K1799" s="254">
        <f>ROUNDDOWN(H1799*J1799,-3)</f>
        <v>18900000</v>
      </c>
      <c r="L1799" s="178">
        <v>1</v>
      </c>
      <c r="M1799" s="179" t="s">
        <v>38</v>
      </c>
      <c r="N1799" s="254">
        <v>18900000</v>
      </c>
      <c r="O1799" s="254">
        <f>ROUNDDOWN(L1799*N1799,-3)</f>
        <v>18900000</v>
      </c>
      <c r="P1799" s="251">
        <f t="shared" si="164"/>
        <v>0</v>
      </c>
    </row>
    <row r="1800" spans="2:16" ht="15.9" hidden="1" x14ac:dyDescent="0.4">
      <c r="B1800" s="208"/>
      <c r="C1800" s="180" t="s">
        <v>670</v>
      </c>
      <c r="D1800" s="178">
        <v>1</v>
      </c>
      <c r="E1800" s="179" t="s">
        <v>38</v>
      </c>
      <c r="F1800" s="254">
        <v>11400000</v>
      </c>
      <c r="G1800" s="254">
        <f>ROUNDDOWN(D1800*F1800,-3)</f>
        <v>11400000</v>
      </c>
      <c r="H1800" s="178">
        <v>1</v>
      </c>
      <c r="I1800" s="179" t="s">
        <v>38</v>
      </c>
      <c r="J1800" s="254">
        <v>11400000</v>
      </c>
      <c r="K1800" s="254">
        <f>ROUNDDOWN(H1800*J1800,-3)</f>
        <v>11400000</v>
      </c>
      <c r="L1800" s="178">
        <v>1</v>
      </c>
      <c r="M1800" s="179" t="s">
        <v>38</v>
      </c>
      <c r="N1800" s="254">
        <v>11400000</v>
      </c>
      <c r="O1800" s="254">
        <f>ROUNDDOWN(L1800*N1800,-3)</f>
        <v>11400000</v>
      </c>
      <c r="P1800" s="251">
        <f t="shared" si="164"/>
        <v>0</v>
      </c>
    </row>
    <row r="1801" spans="2:16" ht="15.9" x14ac:dyDescent="0.4">
      <c r="B1801" s="208"/>
      <c r="C1801" s="180" t="s">
        <v>642</v>
      </c>
      <c r="D1801" s="178">
        <v>1</v>
      </c>
      <c r="E1801" s="179" t="s">
        <v>38</v>
      </c>
      <c r="F1801" s="254">
        <v>19662000</v>
      </c>
      <c r="G1801" s="254">
        <f>ROUNDDOWN(D1801*F1801,-3)</f>
        <v>19662000</v>
      </c>
      <c r="H1801" s="178">
        <v>1</v>
      </c>
      <c r="I1801" s="179" t="s">
        <v>38</v>
      </c>
      <c r="J1801" s="254">
        <v>19662000</v>
      </c>
      <c r="K1801" s="254">
        <f>ROUNDDOWN(H1801*J1801,-3)</f>
        <v>19662000</v>
      </c>
      <c r="L1801" s="178">
        <v>0</v>
      </c>
      <c r="M1801" s="179" t="s">
        <v>38</v>
      </c>
      <c r="N1801" s="254">
        <v>19662000</v>
      </c>
      <c r="O1801" s="254">
        <f>ROUNDDOWN(L1801*N1801,-3)</f>
        <v>0</v>
      </c>
      <c r="P1801" s="251">
        <f t="shared" si="164"/>
        <v>19662000</v>
      </c>
    </row>
    <row r="1802" spans="2:16" ht="29.15" x14ac:dyDescent="0.4">
      <c r="B1802" s="208" t="s">
        <v>62</v>
      </c>
      <c r="C1802" s="180" t="s">
        <v>689</v>
      </c>
      <c r="D1802" s="269">
        <v>24</v>
      </c>
      <c r="E1802" s="270" t="s">
        <v>30</v>
      </c>
      <c r="F1802" s="254">
        <v>0</v>
      </c>
      <c r="G1802" s="254">
        <f>G1803+G1813</f>
        <v>115038000</v>
      </c>
      <c r="H1802" s="269">
        <v>24</v>
      </c>
      <c r="I1802" s="270" t="s">
        <v>30</v>
      </c>
      <c r="J1802" s="254">
        <v>0</v>
      </c>
      <c r="K1802" s="254">
        <f>K1803+K1813</f>
        <v>115038000</v>
      </c>
      <c r="L1802" s="269">
        <v>24</v>
      </c>
      <c r="M1802" s="270" t="s">
        <v>30</v>
      </c>
      <c r="N1802" s="254">
        <v>0</v>
      </c>
      <c r="O1802" s="254">
        <f>O1803+O1813</f>
        <v>103572000</v>
      </c>
      <c r="P1802" s="251">
        <f t="shared" si="164"/>
        <v>11466000</v>
      </c>
    </row>
    <row r="1803" spans="2:16" ht="15.9" hidden="1" x14ac:dyDescent="0.4">
      <c r="B1803" s="208">
        <v>525111</v>
      </c>
      <c r="C1803" s="180" t="s">
        <v>174</v>
      </c>
      <c r="D1803" s="178"/>
      <c r="E1803" s="179"/>
      <c r="F1803" s="180">
        <v>0</v>
      </c>
      <c r="G1803" s="254">
        <f>SUM(G1804:G1812)</f>
        <v>71870000</v>
      </c>
      <c r="H1803" s="178"/>
      <c r="I1803" s="179"/>
      <c r="J1803" s="180">
        <v>0</v>
      </c>
      <c r="K1803" s="254">
        <f>SUM(K1804:K1812)</f>
        <v>71870000</v>
      </c>
      <c r="L1803" s="178"/>
      <c r="M1803" s="179"/>
      <c r="N1803" s="180">
        <v>0</v>
      </c>
      <c r="O1803" s="254">
        <f>SUM(O1804:O1812)</f>
        <v>71870000</v>
      </c>
      <c r="P1803" s="251">
        <f t="shared" si="164"/>
        <v>0</v>
      </c>
    </row>
    <row r="1804" spans="2:16" ht="15.9" hidden="1" x14ac:dyDescent="0.4">
      <c r="B1804" s="208" t="s">
        <v>27</v>
      </c>
      <c r="C1804" s="180" t="s">
        <v>46</v>
      </c>
      <c r="D1804" s="178">
        <v>60</v>
      </c>
      <c r="E1804" s="179" t="s">
        <v>47</v>
      </c>
      <c r="F1804" s="254">
        <v>150000</v>
      </c>
      <c r="G1804" s="254">
        <f t="shared" ref="G1804:G1812" si="174">ROUNDDOWN(D1804*F1804,-3)</f>
        <v>9000000</v>
      </c>
      <c r="H1804" s="178">
        <v>60</v>
      </c>
      <c r="I1804" s="179" t="s">
        <v>47</v>
      </c>
      <c r="J1804" s="254">
        <v>150000</v>
      </c>
      <c r="K1804" s="254">
        <f t="shared" ref="K1804:K1812" si="175">ROUNDDOWN(H1804*J1804,-3)</f>
        <v>9000000</v>
      </c>
      <c r="L1804" s="178">
        <v>60</v>
      </c>
      <c r="M1804" s="179" t="s">
        <v>47</v>
      </c>
      <c r="N1804" s="254">
        <v>150000</v>
      </c>
      <c r="O1804" s="254">
        <f t="shared" ref="O1804:O1812" si="176">ROUNDDOWN(L1804*N1804,-3)</f>
        <v>9000000</v>
      </c>
      <c r="P1804" s="251">
        <f t="shared" si="164"/>
        <v>0</v>
      </c>
    </row>
    <row r="1805" spans="2:16" ht="15.9" hidden="1" x14ac:dyDescent="0.4">
      <c r="B1805" s="208" t="s">
        <v>27</v>
      </c>
      <c r="C1805" s="180" t="s">
        <v>48</v>
      </c>
      <c r="D1805" s="178">
        <v>154</v>
      </c>
      <c r="E1805" s="179" t="s">
        <v>47</v>
      </c>
      <c r="F1805" s="254">
        <v>150000</v>
      </c>
      <c r="G1805" s="254">
        <f t="shared" si="174"/>
        <v>23100000</v>
      </c>
      <c r="H1805" s="178">
        <v>154</v>
      </c>
      <c r="I1805" s="179" t="s">
        <v>47</v>
      </c>
      <c r="J1805" s="254">
        <v>150000</v>
      </c>
      <c r="K1805" s="254">
        <f t="shared" si="175"/>
        <v>23100000</v>
      </c>
      <c r="L1805" s="178">
        <v>154</v>
      </c>
      <c r="M1805" s="179" t="s">
        <v>47</v>
      </c>
      <c r="N1805" s="254">
        <v>150000</v>
      </c>
      <c r="O1805" s="254">
        <f t="shared" si="176"/>
        <v>23100000</v>
      </c>
      <c r="P1805" s="251">
        <f t="shared" si="164"/>
        <v>0</v>
      </c>
    </row>
    <row r="1806" spans="2:16" ht="15.9" hidden="1" x14ac:dyDescent="0.4">
      <c r="B1806" s="208"/>
      <c r="C1806" s="180" t="s">
        <v>672</v>
      </c>
      <c r="D1806" s="178">
        <v>46</v>
      </c>
      <c r="E1806" s="179" t="s">
        <v>47</v>
      </c>
      <c r="F1806" s="254">
        <v>150000</v>
      </c>
      <c r="G1806" s="254">
        <f t="shared" si="174"/>
        <v>6900000</v>
      </c>
      <c r="H1806" s="178">
        <v>46</v>
      </c>
      <c r="I1806" s="179" t="s">
        <v>47</v>
      </c>
      <c r="J1806" s="254">
        <v>150000</v>
      </c>
      <c r="K1806" s="254">
        <f t="shared" si="175"/>
        <v>6900000</v>
      </c>
      <c r="L1806" s="178">
        <v>46</v>
      </c>
      <c r="M1806" s="179" t="s">
        <v>47</v>
      </c>
      <c r="N1806" s="254">
        <v>150000</v>
      </c>
      <c r="O1806" s="254">
        <f t="shared" si="176"/>
        <v>6900000</v>
      </c>
      <c r="P1806" s="251">
        <f t="shared" si="164"/>
        <v>0</v>
      </c>
    </row>
    <row r="1807" spans="2:16" ht="15.9" hidden="1" x14ac:dyDescent="0.4">
      <c r="B1807" s="208"/>
      <c r="C1807" s="180" t="s">
        <v>638</v>
      </c>
      <c r="D1807" s="178">
        <v>1</v>
      </c>
      <c r="E1807" s="179" t="s">
        <v>38</v>
      </c>
      <c r="F1807" s="254">
        <v>6720000</v>
      </c>
      <c r="G1807" s="254">
        <f t="shared" si="174"/>
        <v>6720000</v>
      </c>
      <c r="H1807" s="178">
        <v>1</v>
      </c>
      <c r="I1807" s="179" t="s">
        <v>38</v>
      </c>
      <c r="J1807" s="254">
        <v>6720000</v>
      </c>
      <c r="K1807" s="254">
        <f t="shared" si="175"/>
        <v>6720000</v>
      </c>
      <c r="L1807" s="178">
        <v>1</v>
      </c>
      <c r="M1807" s="179" t="s">
        <v>38</v>
      </c>
      <c r="N1807" s="254">
        <v>6720000</v>
      </c>
      <c r="O1807" s="254">
        <f t="shared" si="176"/>
        <v>6720000</v>
      </c>
      <c r="P1807" s="251">
        <f t="shared" si="164"/>
        <v>0</v>
      </c>
    </row>
    <row r="1808" spans="2:16" ht="15.9" hidden="1" x14ac:dyDescent="0.4">
      <c r="B1808" s="208"/>
      <c r="C1808" s="180" t="s">
        <v>673</v>
      </c>
      <c r="D1808" s="178">
        <v>1</v>
      </c>
      <c r="E1808" s="179" t="s">
        <v>38</v>
      </c>
      <c r="F1808" s="254">
        <v>2340000</v>
      </c>
      <c r="G1808" s="254">
        <f t="shared" si="174"/>
        <v>2340000</v>
      </c>
      <c r="H1808" s="178">
        <v>1</v>
      </c>
      <c r="I1808" s="179" t="s">
        <v>38</v>
      </c>
      <c r="J1808" s="254">
        <v>2340000</v>
      </c>
      <c r="K1808" s="254">
        <f t="shared" si="175"/>
        <v>2340000</v>
      </c>
      <c r="L1808" s="178">
        <v>1</v>
      </c>
      <c r="M1808" s="179" t="s">
        <v>38</v>
      </c>
      <c r="N1808" s="254">
        <v>2340000</v>
      </c>
      <c r="O1808" s="254">
        <f t="shared" si="176"/>
        <v>2340000</v>
      </c>
      <c r="P1808" s="251">
        <f t="shared" si="164"/>
        <v>0</v>
      </c>
    </row>
    <row r="1809" spans="2:16" ht="15.9" hidden="1" x14ac:dyDescent="0.4">
      <c r="B1809" s="208"/>
      <c r="C1809" s="180" t="s">
        <v>76</v>
      </c>
      <c r="D1809" s="178">
        <v>1</v>
      </c>
      <c r="E1809" s="179" t="s">
        <v>38</v>
      </c>
      <c r="F1809" s="254">
        <v>7250000</v>
      </c>
      <c r="G1809" s="254">
        <f t="shared" si="174"/>
        <v>7250000</v>
      </c>
      <c r="H1809" s="178">
        <v>1</v>
      </c>
      <c r="I1809" s="179" t="s">
        <v>38</v>
      </c>
      <c r="J1809" s="254">
        <v>7250000</v>
      </c>
      <c r="K1809" s="254">
        <f t="shared" si="175"/>
        <v>7250000</v>
      </c>
      <c r="L1809" s="178">
        <v>1</v>
      </c>
      <c r="M1809" s="179" t="s">
        <v>38</v>
      </c>
      <c r="N1809" s="254">
        <v>7250000</v>
      </c>
      <c r="O1809" s="254">
        <f t="shared" si="176"/>
        <v>7250000</v>
      </c>
      <c r="P1809" s="251">
        <f t="shared" si="164"/>
        <v>0</v>
      </c>
    </row>
    <row r="1810" spans="2:16" ht="15.9" hidden="1" x14ac:dyDescent="0.4">
      <c r="B1810" s="208"/>
      <c r="C1810" s="180" t="s">
        <v>676</v>
      </c>
      <c r="D1810" s="178">
        <v>24</v>
      </c>
      <c r="E1810" s="179" t="s">
        <v>40</v>
      </c>
      <c r="F1810" s="254">
        <v>250000</v>
      </c>
      <c r="G1810" s="254">
        <f t="shared" si="174"/>
        <v>6000000</v>
      </c>
      <c r="H1810" s="178">
        <v>24</v>
      </c>
      <c r="I1810" s="179" t="s">
        <v>40</v>
      </c>
      <c r="J1810" s="254">
        <v>250000</v>
      </c>
      <c r="K1810" s="254">
        <f t="shared" si="175"/>
        <v>6000000</v>
      </c>
      <c r="L1810" s="178">
        <v>24</v>
      </c>
      <c r="M1810" s="179" t="s">
        <v>40</v>
      </c>
      <c r="N1810" s="254">
        <v>250000</v>
      </c>
      <c r="O1810" s="254">
        <f t="shared" si="176"/>
        <v>6000000</v>
      </c>
      <c r="P1810" s="251">
        <f t="shared" si="164"/>
        <v>0</v>
      </c>
    </row>
    <row r="1811" spans="2:16" ht="15.9" hidden="1" x14ac:dyDescent="0.4">
      <c r="B1811" s="208"/>
      <c r="C1811" s="180" t="s">
        <v>677</v>
      </c>
      <c r="D1811" s="178">
        <v>24</v>
      </c>
      <c r="E1811" s="179" t="s">
        <v>40</v>
      </c>
      <c r="F1811" s="254">
        <v>240000</v>
      </c>
      <c r="G1811" s="254">
        <f t="shared" si="174"/>
        <v>5760000</v>
      </c>
      <c r="H1811" s="178">
        <v>24</v>
      </c>
      <c r="I1811" s="179" t="s">
        <v>40</v>
      </c>
      <c r="J1811" s="254">
        <v>240000</v>
      </c>
      <c r="K1811" s="254">
        <f t="shared" si="175"/>
        <v>5760000</v>
      </c>
      <c r="L1811" s="178">
        <v>24</v>
      </c>
      <c r="M1811" s="179" t="s">
        <v>40</v>
      </c>
      <c r="N1811" s="254">
        <v>240000</v>
      </c>
      <c r="O1811" s="254">
        <f t="shared" si="176"/>
        <v>5760000</v>
      </c>
      <c r="P1811" s="251">
        <f t="shared" si="164"/>
        <v>0</v>
      </c>
    </row>
    <row r="1812" spans="2:16" ht="15.9" hidden="1" x14ac:dyDescent="0.4">
      <c r="B1812" s="208"/>
      <c r="C1812" s="180" t="s">
        <v>60</v>
      </c>
      <c r="D1812" s="178">
        <v>24</v>
      </c>
      <c r="E1812" s="179" t="s">
        <v>40</v>
      </c>
      <c r="F1812" s="254">
        <v>200000</v>
      </c>
      <c r="G1812" s="254">
        <f t="shared" si="174"/>
        <v>4800000</v>
      </c>
      <c r="H1812" s="178">
        <v>24</v>
      </c>
      <c r="I1812" s="179" t="s">
        <v>40</v>
      </c>
      <c r="J1812" s="254">
        <v>200000</v>
      </c>
      <c r="K1812" s="254">
        <f t="shared" si="175"/>
        <v>4800000</v>
      </c>
      <c r="L1812" s="178">
        <v>24</v>
      </c>
      <c r="M1812" s="179" t="s">
        <v>40</v>
      </c>
      <c r="N1812" s="254">
        <v>200000</v>
      </c>
      <c r="O1812" s="254">
        <f t="shared" si="176"/>
        <v>4800000</v>
      </c>
      <c r="P1812" s="251">
        <f t="shared" si="164"/>
        <v>0</v>
      </c>
    </row>
    <row r="1813" spans="2:16" ht="15.9" x14ac:dyDescent="0.4">
      <c r="B1813" s="208">
        <v>525119</v>
      </c>
      <c r="C1813" s="180" t="s">
        <v>42</v>
      </c>
      <c r="D1813" s="178"/>
      <c r="E1813" s="179"/>
      <c r="F1813" s="180">
        <v>0</v>
      </c>
      <c r="G1813" s="254">
        <f>SUM(G1814:G1821)</f>
        <v>43168000</v>
      </c>
      <c r="H1813" s="178"/>
      <c r="I1813" s="179"/>
      <c r="J1813" s="180">
        <v>0</v>
      </c>
      <c r="K1813" s="254">
        <f>SUM(K1814:K1821)</f>
        <v>43168000</v>
      </c>
      <c r="L1813" s="178"/>
      <c r="M1813" s="179"/>
      <c r="N1813" s="180">
        <v>0</v>
      </c>
      <c r="O1813" s="254">
        <f>SUM(O1814:O1821)</f>
        <v>31702000</v>
      </c>
      <c r="P1813" s="251">
        <f t="shared" si="164"/>
        <v>11466000</v>
      </c>
    </row>
    <row r="1814" spans="2:16" ht="15.9" hidden="1" x14ac:dyDescent="0.4">
      <c r="B1814" s="208"/>
      <c r="C1814" s="180" t="s">
        <v>645</v>
      </c>
      <c r="D1814" s="178">
        <v>1</v>
      </c>
      <c r="E1814" s="179" t="s">
        <v>38</v>
      </c>
      <c r="F1814" s="293">
        <v>180000</v>
      </c>
      <c r="G1814" s="254">
        <f t="shared" ref="G1814:G1821" si="177">ROUNDDOWN(D1814*F1814,-3)</f>
        <v>180000</v>
      </c>
      <c r="H1814" s="178">
        <v>1</v>
      </c>
      <c r="I1814" s="179" t="s">
        <v>38</v>
      </c>
      <c r="J1814" s="293">
        <v>180000</v>
      </c>
      <c r="K1814" s="254">
        <f t="shared" ref="K1814:K1821" si="178">ROUNDDOWN(H1814*J1814,-3)</f>
        <v>180000</v>
      </c>
      <c r="L1814" s="178">
        <v>1</v>
      </c>
      <c r="M1814" s="179" t="s">
        <v>38</v>
      </c>
      <c r="N1814" s="293">
        <v>180000</v>
      </c>
      <c r="O1814" s="254">
        <f t="shared" ref="O1814:O1821" si="179">ROUNDDOWN(L1814*N1814,-3)</f>
        <v>180000</v>
      </c>
      <c r="P1814" s="251">
        <f t="shared" si="164"/>
        <v>0</v>
      </c>
    </row>
    <row r="1815" spans="2:16" ht="15.9" hidden="1" x14ac:dyDescent="0.4">
      <c r="B1815" s="208"/>
      <c r="C1815" s="180" t="s">
        <v>37</v>
      </c>
      <c r="D1815" s="178">
        <v>1</v>
      </c>
      <c r="E1815" s="179" t="s">
        <v>38</v>
      </c>
      <c r="F1815" s="293">
        <v>4255000</v>
      </c>
      <c r="G1815" s="254">
        <f t="shared" si="177"/>
        <v>4255000</v>
      </c>
      <c r="H1815" s="178">
        <v>1</v>
      </c>
      <c r="I1815" s="179" t="s">
        <v>38</v>
      </c>
      <c r="J1815" s="293">
        <v>4255000</v>
      </c>
      <c r="K1815" s="254">
        <f t="shared" si="178"/>
        <v>4255000</v>
      </c>
      <c r="L1815" s="178">
        <v>1</v>
      </c>
      <c r="M1815" s="179" t="s">
        <v>38</v>
      </c>
      <c r="N1815" s="293">
        <v>4255000</v>
      </c>
      <c r="O1815" s="254">
        <f t="shared" si="179"/>
        <v>4255000</v>
      </c>
      <c r="P1815" s="251">
        <f t="shared" ref="P1815:P1878" si="180">K1815-O1815</f>
        <v>0</v>
      </c>
    </row>
    <row r="1816" spans="2:16" ht="15.9" hidden="1" x14ac:dyDescent="0.4">
      <c r="B1816" s="208"/>
      <c r="C1816" s="180" t="s">
        <v>55</v>
      </c>
      <c r="D1816" s="178">
        <v>1</v>
      </c>
      <c r="E1816" s="179" t="s">
        <v>38</v>
      </c>
      <c r="F1816" s="293">
        <v>217000</v>
      </c>
      <c r="G1816" s="254">
        <f t="shared" si="177"/>
        <v>217000</v>
      </c>
      <c r="H1816" s="178">
        <v>1</v>
      </c>
      <c r="I1816" s="179" t="s">
        <v>38</v>
      </c>
      <c r="J1816" s="293">
        <v>217000</v>
      </c>
      <c r="K1816" s="254">
        <f t="shared" si="178"/>
        <v>217000</v>
      </c>
      <c r="L1816" s="178">
        <v>1</v>
      </c>
      <c r="M1816" s="179" t="s">
        <v>38</v>
      </c>
      <c r="N1816" s="293">
        <v>217000</v>
      </c>
      <c r="O1816" s="254">
        <f t="shared" si="179"/>
        <v>217000</v>
      </c>
      <c r="P1816" s="251">
        <f t="shared" si="180"/>
        <v>0</v>
      </c>
    </row>
    <row r="1817" spans="2:16" ht="15.9" hidden="1" x14ac:dyDescent="0.4">
      <c r="B1817" s="208"/>
      <c r="C1817" s="180" t="s">
        <v>44</v>
      </c>
      <c r="D1817" s="178">
        <v>24</v>
      </c>
      <c r="E1817" s="179" t="s">
        <v>40</v>
      </c>
      <c r="F1817" s="254">
        <v>675000</v>
      </c>
      <c r="G1817" s="254">
        <f t="shared" si="177"/>
        <v>16200000</v>
      </c>
      <c r="H1817" s="178">
        <v>24</v>
      </c>
      <c r="I1817" s="179" t="s">
        <v>40</v>
      </c>
      <c r="J1817" s="254">
        <v>675000</v>
      </c>
      <c r="K1817" s="254">
        <f t="shared" si="178"/>
        <v>16200000</v>
      </c>
      <c r="L1817" s="178">
        <v>24</v>
      </c>
      <c r="M1817" s="179" t="s">
        <v>40</v>
      </c>
      <c r="N1817" s="254">
        <v>675000</v>
      </c>
      <c r="O1817" s="254">
        <f t="shared" si="179"/>
        <v>16200000</v>
      </c>
      <c r="P1817" s="251">
        <f t="shared" si="180"/>
        <v>0</v>
      </c>
    </row>
    <row r="1818" spans="2:16" ht="15.9" x14ac:dyDescent="0.4">
      <c r="B1818" s="277"/>
      <c r="C1818" s="180" t="s">
        <v>58</v>
      </c>
      <c r="D1818" s="178">
        <v>72</v>
      </c>
      <c r="E1818" s="179" t="s">
        <v>59</v>
      </c>
      <c r="F1818" s="254">
        <v>85000</v>
      </c>
      <c r="G1818" s="254">
        <f t="shared" si="177"/>
        <v>6120000</v>
      </c>
      <c r="H1818" s="178">
        <v>72</v>
      </c>
      <c r="I1818" s="179" t="s">
        <v>59</v>
      </c>
      <c r="J1818" s="254">
        <v>85000</v>
      </c>
      <c r="K1818" s="254">
        <f t="shared" si="178"/>
        <v>6120000</v>
      </c>
      <c r="L1818" s="178">
        <v>0</v>
      </c>
      <c r="M1818" s="179" t="s">
        <v>59</v>
      </c>
      <c r="N1818" s="254">
        <v>85000</v>
      </c>
      <c r="O1818" s="254">
        <f t="shared" si="179"/>
        <v>0</v>
      </c>
      <c r="P1818" s="251">
        <f t="shared" si="180"/>
        <v>6120000</v>
      </c>
    </row>
    <row r="1819" spans="2:16" ht="15.9" hidden="1" x14ac:dyDescent="0.4">
      <c r="B1819" s="208"/>
      <c r="C1819" s="180" t="s">
        <v>678</v>
      </c>
      <c r="D1819" s="178">
        <v>1</v>
      </c>
      <c r="E1819" s="179" t="s">
        <v>38</v>
      </c>
      <c r="F1819" s="254">
        <v>1250000</v>
      </c>
      <c r="G1819" s="254">
        <f t="shared" si="177"/>
        <v>1250000</v>
      </c>
      <c r="H1819" s="178">
        <v>1</v>
      </c>
      <c r="I1819" s="179" t="s">
        <v>38</v>
      </c>
      <c r="J1819" s="254">
        <v>1250000</v>
      </c>
      <c r="K1819" s="254">
        <f t="shared" si="178"/>
        <v>1250000</v>
      </c>
      <c r="L1819" s="178">
        <v>1</v>
      </c>
      <c r="M1819" s="179" t="s">
        <v>38</v>
      </c>
      <c r="N1819" s="254">
        <v>1250000</v>
      </c>
      <c r="O1819" s="254">
        <f t="shared" si="179"/>
        <v>1250000</v>
      </c>
      <c r="P1819" s="251">
        <f t="shared" si="180"/>
        <v>0</v>
      </c>
    </row>
    <row r="1820" spans="2:16" ht="15.9" x14ac:dyDescent="0.4">
      <c r="B1820" s="208"/>
      <c r="C1820" s="180" t="s">
        <v>642</v>
      </c>
      <c r="D1820" s="178">
        <v>1</v>
      </c>
      <c r="E1820" s="179" t="s">
        <v>38</v>
      </c>
      <c r="F1820" s="254">
        <v>5346000</v>
      </c>
      <c r="G1820" s="254">
        <f t="shared" si="177"/>
        <v>5346000</v>
      </c>
      <c r="H1820" s="178">
        <v>1</v>
      </c>
      <c r="I1820" s="179" t="s">
        <v>38</v>
      </c>
      <c r="J1820" s="254">
        <v>5346000</v>
      </c>
      <c r="K1820" s="254">
        <f t="shared" si="178"/>
        <v>5346000</v>
      </c>
      <c r="L1820" s="178">
        <v>0</v>
      </c>
      <c r="M1820" s="179" t="s">
        <v>38</v>
      </c>
      <c r="N1820" s="254">
        <v>5346000</v>
      </c>
      <c r="O1820" s="254">
        <f t="shared" si="179"/>
        <v>0</v>
      </c>
      <c r="P1820" s="251">
        <f t="shared" si="180"/>
        <v>5346000</v>
      </c>
    </row>
    <row r="1821" spans="2:16" ht="15.9" hidden="1" x14ac:dyDescent="0.4">
      <c r="B1821" s="208"/>
      <c r="C1821" s="180" t="s">
        <v>669</v>
      </c>
      <c r="D1821" s="178">
        <v>48</v>
      </c>
      <c r="E1821" s="179" t="s">
        <v>445</v>
      </c>
      <c r="F1821" s="254">
        <v>200000</v>
      </c>
      <c r="G1821" s="254">
        <f t="shared" si="177"/>
        <v>9600000</v>
      </c>
      <c r="H1821" s="178">
        <v>48</v>
      </c>
      <c r="I1821" s="179" t="s">
        <v>445</v>
      </c>
      <c r="J1821" s="254">
        <v>200000</v>
      </c>
      <c r="K1821" s="254">
        <f t="shared" si="178"/>
        <v>9600000</v>
      </c>
      <c r="L1821" s="178">
        <v>48</v>
      </c>
      <c r="M1821" s="179" t="s">
        <v>445</v>
      </c>
      <c r="N1821" s="254">
        <v>200000</v>
      </c>
      <c r="O1821" s="254">
        <f t="shared" si="179"/>
        <v>9600000</v>
      </c>
      <c r="P1821" s="251">
        <f t="shared" si="180"/>
        <v>0</v>
      </c>
    </row>
    <row r="1822" spans="2:16" ht="29.15" x14ac:dyDescent="0.4">
      <c r="B1822" s="208" t="s">
        <v>69</v>
      </c>
      <c r="C1822" s="180" t="s">
        <v>690</v>
      </c>
      <c r="D1822" s="269">
        <v>24</v>
      </c>
      <c r="E1822" s="270" t="s">
        <v>30</v>
      </c>
      <c r="F1822" s="254">
        <v>0</v>
      </c>
      <c r="G1822" s="254">
        <f>G1823+G1831</f>
        <v>199938000</v>
      </c>
      <c r="H1822" s="269">
        <v>24</v>
      </c>
      <c r="I1822" s="270" t="s">
        <v>30</v>
      </c>
      <c r="J1822" s="254">
        <v>0</v>
      </c>
      <c r="K1822" s="254">
        <f>K1823+K1831</f>
        <v>199938000</v>
      </c>
      <c r="L1822" s="269">
        <v>24</v>
      </c>
      <c r="M1822" s="270" t="s">
        <v>30</v>
      </c>
      <c r="N1822" s="254">
        <v>0</v>
      </c>
      <c r="O1822" s="254">
        <f>O1823+O1831</f>
        <v>176712000</v>
      </c>
      <c r="P1822" s="251">
        <f t="shared" si="180"/>
        <v>23226000</v>
      </c>
    </row>
    <row r="1823" spans="2:16" ht="15.9" hidden="1" x14ac:dyDescent="0.4">
      <c r="B1823" s="208">
        <v>525111</v>
      </c>
      <c r="C1823" s="180" t="s">
        <v>174</v>
      </c>
      <c r="D1823" s="178"/>
      <c r="E1823" s="179"/>
      <c r="F1823" s="180">
        <v>0</v>
      </c>
      <c r="G1823" s="254">
        <f>SUM(G1824:G1830)</f>
        <v>133810000</v>
      </c>
      <c r="H1823" s="178"/>
      <c r="I1823" s="179"/>
      <c r="J1823" s="180">
        <v>0</v>
      </c>
      <c r="K1823" s="254">
        <f>SUM(K1824:K1830)</f>
        <v>133810000</v>
      </c>
      <c r="L1823" s="178"/>
      <c r="M1823" s="179"/>
      <c r="N1823" s="180">
        <v>0</v>
      </c>
      <c r="O1823" s="254">
        <f>SUM(O1824:O1830)</f>
        <v>133810000</v>
      </c>
      <c r="P1823" s="251">
        <f t="shared" si="180"/>
        <v>0</v>
      </c>
    </row>
    <row r="1824" spans="2:16" ht="15.9" hidden="1" x14ac:dyDescent="0.4">
      <c r="B1824" s="208" t="s">
        <v>27</v>
      </c>
      <c r="C1824" s="180" t="s">
        <v>46</v>
      </c>
      <c r="D1824" s="178">
        <v>90</v>
      </c>
      <c r="E1824" s="179" t="s">
        <v>47</v>
      </c>
      <c r="F1824" s="254">
        <v>150000</v>
      </c>
      <c r="G1824" s="254">
        <f t="shared" ref="G1824:G1830" si="181">ROUNDDOWN(D1824*F1824,-3)</f>
        <v>13500000</v>
      </c>
      <c r="H1824" s="178">
        <v>90</v>
      </c>
      <c r="I1824" s="179" t="s">
        <v>47</v>
      </c>
      <c r="J1824" s="254">
        <v>150000</v>
      </c>
      <c r="K1824" s="254">
        <f t="shared" ref="K1824:K1830" si="182">ROUNDDOWN(H1824*J1824,-3)</f>
        <v>13500000</v>
      </c>
      <c r="L1824" s="178">
        <v>90</v>
      </c>
      <c r="M1824" s="179" t="s">
        <v>47</v>
      </c>
      <c r="N1824" s="254">
        <v>150000</v>
      </c>
      <c r="O1824" s="254">
        <f t="shared" ref="O1824:O1830" si="183">ROUNDDOWN(L1824*N1824,-3)</f>
        <v>13500000</v>
      </c>
      <c r="P1824" s="251">
        <f t="shared" si="180"/>
        <v>0</v>
      </c>
    </row>
    <row r="1825" spans="2:16" ht="15.9" hidden="1" x14ac:dyDescent="0.4">
      <c r="B1825" s="208" t="s">
        <v>27</v>
      </c>
      <c r="C1825" s="180" t="s">
        <v>48</v>
      </c>
      <c r="D1825" s="178">
        <v>447</v>
      </c>
      <c r="E1825" s="179" t="s">
        <v>47</v>
      </c>
      <c r="F1825" s="254">
        <v>150000</v>
      </c>
      <c r="G1825" s="254">
        <f t="shared" si="181"/>
        <v>67050000</v>
      </c>
      <c r="H1825" s="178">
        <v>447</v>
      </c>
      <c r="I1825" s="179" t="s">
        <v>47</v>
      </c>
      <c r="J1825" s="254">
        <v>150000</v>
      </c>
      <c r="K1825" s="254">
        <f t="shared" si="182"/>
        <v>67050000</v>
      </c>
      <c r="L1825" s="178">
        <v>447</v>
      </c>
      <c r="M1825" s="179" t="s">
        <v>47</v>
      </c>
      <c r="N1825" s="254">
        <v>150000</v>
      </c>
      <c r="O1825" s="254">
        <f t="shared" si="183"/>
        <v>67050000</v>
      </c>
      <c r="P1825" s="251">
        <f t="shared" si="180"/>
        <v>0</v>
      </c>
    </row>
    <row r="1826" spans="2:16" ht="15.9" hidden="1" x14ac:dyDescent="0.4">
      <c r="B1826" s="208"/>
      <c r="C1826" s="180" t="s">
        <v>672</v>
      </c>
      <c r="D1826" s="178">
        <v>135</v>
      </c>
      <c r="E1826" s="179" t="s">
        <v>47</v>
      </c>
      <c r="F1826" s="254">
        <v>150000</v>
      </c>
      <c r="G1826" s="254">
        <f t="shared" si="181"/>
        <v>20250000</v>
      </c>
      <c r="H1826" s="178">
        <v>135</v>
      </c>
      <c r="I1826" s="179" t="s">
        <v>47</v>
      </c>
      <c r="J1826" s="254">
        <v>150000</v>
      </c>
      <c r="K1826" s="254">
        <f t="shared" si="182"/>
        <v>20250000</v>
      </c>
      <c r="L1826" s="178">
        <v>135</v>
      </c>
      <c r="M1826" s="179" t="s">
        <v>47</v>
      </c>
      <c r="N1826" s="254">
        <v>150000</v>
      </c>
      <c r="O1826" s="254">
        <f t="shared" si="183"/>
        <v>20250000</v>
      </c>
      <c r="P1826" s="251">
        <f t="shared" si="180"/>
        <v>0</v>
      </c>
    </row>
    <row r="1827" spans="2:16" ht="15.9" hidden="1" x14ac:dyDescent="0.4">
      <c r="B1827" s="208"/>
      <c r="C1827" s="180" t="s">
        <v>638</v>
      </c>
      <c r="D1827" s="178">
        <v>1</v>
      </c>
      <c r="E1827" s="179" t="s">
        <v>38</v>
      </c>
      <c r="F1827" s="254">
        <v>14000000</v>
      </c>
      <c r="G1827" s="254">
        <f t="shared" si="181"/>
        <v>14000000</v>
      </c>
      <c r="H1827" s="178">
        <v>1</v>
      </c>
      <c r="I1827" s="179" t="s">
        <v>38</v>
      </c>
      <c r="J1827" s="254">
        <v>14000000</v>
      </c>
      <c r="K1827" s="254">
        <f t="shared" si="182"/>
        <v>14000000</v>
      </c>
      <c r="L1827" s="178">
        <v>1</v>
      </c>
      <c r="M1827" s="179" t="s">
        <v>38</v>
      </c>
      <c r="N1827" s="254">
        <v>14000000</v>
      </c>
      <c r="O1827" s="254">
        <f t="shared" si="183"/>
        <v>14000000</v>
      </c>
      <c r="P1827" s="251">
        <f t="shared" si="180"/>
        <v>0</v>
      </c>
    </row>
    <row r="1828" spans="2:16" ht="15.9" hidden="1" x14ac:dyDescent="0.4">
      <c r="B1828" s="208"/>
      <c r="C1828" s="180" t="s">
        <v>673</v>
      </c>
      <c r="D1828" s="178">
        <v>1</v>
      </c>
      <c r="E1828" s="179" t="s">
        <v>38</v>
      </c>
      <c r="F1828" s="254">
        <v>6960000</v>
      </c>
      <c r="G1828" s="254">
        <f t="shared" si="181"/>
        <v>6960000</v>
      </c>
      <c r="H1828" s="178">
        <v>1</v>
      </c>
      <c r="I1828" s="179" t="s">
        <v>38</v>
      </c>
      <c r="J1828" s="254">
        <v>6960000</v>
      </c>
      <c r="K1828" s="254">
        <f t="shared" si="182"/>
        <v>6960000</v>
      </c>
      <c r="L1828" s="178">
        <v>1</v>
      </c>
      <c r="M1828" s="179" t="s">
        <v>38</v>
      </c>
      <c r="N1828" s="254">
        <v>6960000</v>
      </c>
      <c r="O1828" s="254">
        <f t="shared" si="183"/>
        <v>6960000</v>
      </c>
      <c r="P1828" s="251">
        <f t="shared" si="180"/>
        <v>0</v>
      </c>
    </row>
    <row r="1829" spans="2:16" ht="15.9" hidden="1" x14ac:dyDescent="0.4">
      <c r="B1829" s="208"/>
      <c r="C1829" s="180" t="s">
        <v>76</v>
      </c>
      <c r="D1829" s="178">
        <v>1</v>
      </c>
      <c r="E1829" s="179" t="s">
        <v>38</v>
      </c>
      <c r="F1829" s="254">
        <v>7250000</v>
      </c>
      <c r="G1829" s="254">
        <f t="shared" si="181"/>
        <v>7250000</v>
      </c>
      <c r="H1829" s="178">
        <v>1</v>
      </c>
      <c r="I1829" s="179" t="s">
        <v>38</v>
      </c>
      <c r="J1829" s="254">
        <v>7250000</v>
      </c>
      <c r="K1829" s="254">
        <f t="shared" si="182"/>
        <v>7250000</v>
      </c>
      <c r="L1829" s="178">
        <v>1</v>
      </c>
      <c r="M1829" s="179" t="s">
        <v>38</v>
      </c>
      <c r="N1829" s="254">
        <v>7250000</v>
      </c>
      <c r="O1829" s="254">
        <f t="shared" si="183"/>
        <v>7250000</v>
      </c>
      <c r="P1829" s="251">
        <f t="shared" si="180"/>
        <v>0</v>
      </c>
    </row>
    <row r="1830" spans="2:16" ht="15.9" hidden="1" x14ac:dyDescent="0.4">
      <c r="B1830" s="208"/>
      <c r="C1830" s="180" t="s">
        <v>60</v>
      </c>
      <c r="D1830" s="178">
        <v>24</v>
      </c>
      <c r="E1830" s="179" t="s">
        <v>40</v>
      </c>
      <c r="F1830" s="254">
        <v>200000</v>
      </c>
      <c r="G1830" s="254">
        <f t="shared" si="181"/>
        <v>4800000</v>
      </c>
      <c r="H1830" s="178">
        <v>24</v>
      </c>
      <c r="I1830" s="179" t="s">
        <v>40</v>
      </c>
      <c r="J1830" s="254">
        <v>200000</v>
      </c>
      <c r="K1830" s="254">
        <f t="shared" si="182"/>
        <v>4800000</v>
      </c>
      <c r="L1830" s="178">
        <v>24</v>
      </c>
      <c r="M1830" s="179" t="s">
        <v>40</v>
      </c>
      <c r="N1830" s="254">
        <v>200000</v>
      </c>
      <c r="O1830" s="254">
        <f t="shared" si="183"/>
        <v>4800000</v>
      </c>
      <c r="P1830" s="251">
        <f t="shared" si="180"/>
        <v>0</v>
      </c>
    </row>
    <row r="1831" spans="2:16" ht="15.9" x14ac:dyDescent="0.4">
      <c r="B1831" s="208">
        <v>525119</v>
      </c>
      <c r="C1831" s="180" t="s">
        <v>42</v>
      </c>
      <c r="D1831" s="178"/>
      <c r="E1831" s="179"/>
      <c r="F1831" s="180">
        <v>0</v>
      </c>
      <c r="G1831" s="254">
        <f>SUM(G1832:G1840)</f>
        <v>66128000</v>
      </c>
      <c r="H1831" s="178"/>
      <c r="I1831" s="179"/>
      <c r="J1831" s="180">
        <v>0</v>
      </c>
      <c r="K1831" s="254">
        <f>SUM(K1832:K1840)</f>
        <v>66128000</v>
      </c>
      <c r="L1831" s="178"/>
      <c r="M1831" s="179"/>
      <c r="N1831" s="180">
        <v>0</v>
      </c>
      <c r="O1831" s="254">
        <f>SUM(O1832:O1840)</f>
        <v>42902000</v>
      </c>
      <c r="P1831" s="251">
        <f t="shared" si="180"/>
        <v>23226000</v>
      </c>
    </row>
    <row r="1832" spans="2:16" ht="15.9" hidden="1" x14ac:dyDescent="0.4">
      <c r="B1832" s="208"/>
      <c r="C1832" s="180" t="s">
        <v>645</v>
      </c>
      <c r="D1832" s="178">
        <v>1</v>
      </c>
      <c r="E1832" s="179" t="s">
        <v>38</v>
      </c>
      <c r="F1832" s="293">
        <v>180000</v>
      </c>
      <c r="G1832" s="254">
        <f t="shared" ref="G1832:G1840" si="184">ROUNDDOWN(D1832*F1832,-3)</f>
        <v>180000</v>
      </c>
      <c r="H1832" s="178">
        <v>1</v>
      </c>
      <c r="I1832" s="179" t="s">
        <v>38</v>
      </c>
      <c r="J1832" s="293">
        <v>180000</v>
      </c>
      <c r="K1832" s="254">
        <f t="shared" ref="K1832:K1840" si="185">ROUNDDOWN(H1832*J1832,-3)</f>
        <v>180000</v>
      </c>
      <c r="L1832" s="178">
        <v>1</v>
      </c>
      <c r="M1832" s="179" t="s">
        <v>38</v>
      </c>
      <c r="N1832" s="293">
        <v>180000</v>
      </c>
      <c r="O1832" s="254">
        <f t="shared" ref="O1832:O1840" si="186">ROUNDDOWN(L1832*N1832,-3)</f>
        <v>180000</v>
      </c>
      <c r="P1832" s="251">
        <f t="shared" si="180"/>
        <v>0</v>
      </c>
    </row>
    <row r="1833" spans="2:16" ht="15.9" x14ac:dyDescent="0.4">
      <c r="B1833" s="208"/>
      <c r="C1833" s="180" t="s">
        <v>254</v>
      </c>
      <c r="D1833" s="178">
        <v>1</v>
      </c>
      <c r="E1833" s="179" t="s">
        <v>38</v>
      </c>
      <c r="F1833" s="293">
        <v>4866000</v>
      </c>
      <c r="G1833" s="254">
        <f t="shared" si="184"/>
        <v>4866000</v>
      </c>
      <c r="H1833" s="178">
        <v>1</v>
      </c>
      <c r="I1833" s="179" t="s">
        <v>38</v>
      </c>
      <c r="J1833" s="293">
        <v>4866000</v>
      </c>
      <c r="K1833" s="254">
        <f t="shared" si="185"/>
        <v>4866000</v>
      </c>
      <c r="L1833" s="178">
        <v>0</v>
      </c>
      <c r="M1833" s="179" t="s">
        <v>38</v>
      </c>
      <c r="N1833" s="293">
        <v>4866000</v>
      </c>
      <c r="O1833" s="254">
        <f t="shared" si="186"/>
        <v>0</v>
      </c>
      <c r="P1833" s="251">
        <f t="shared" si="180"/>
        <v>4866000</v>
      </c>
    </row>
    <row r="1834" spans="2:16" ht="15.9" hidden="1" x14ac:dyDescent="0.4">
      <c r="B1834" s="208"/>
      <c r="C1834" s="180" t="s">
        <v>37</v>
      </c>
      <c r="D1834" s="178">
        <v>1</v>
      </c>
      <c r="E1834" s="179" t="s">
        <v>38</v>
      </c>
      <c r="F1834" s="293">
        <v>4255000</v>
      </c>
      <c r="G1834" s="254">
        <f t="shared" si="184"/>
        <v>4255000</v>
      </c>
      <c r="H1834" s="178">
        <v>1</v>
      </c>
      <c r="I1834" s="179" t="s">
        <v>38</v>
      </c>
      <c r="J1834" s="293">
        <v>4255000</v>
      </c>
      <c r="K1834" s="254">
        <f t="shared" si="185"/>
        <v>4255000</v>
      </c>
      <c r="L1834" s="178">
        <v>1</v>
      </c>
      <c r="M1834" s="179" t="s">
        <v>38</v>
      </c>
      <c r="N1834" s="293">
        <v>4255000</v>
      </c>
      <c r="O1834" s="254">
        <f t="shared" si="186"/>
        <v>4255000</v>
      </c>
      <c r="P1834" s="251">
        <f t="shared" si="180"/>
        <v>0</v>
      </c>
    </row>
    <row r="1835" spans="2:16" ht="15.9" hidden="1" x14ac:dyDescent="0.4">
      <c r="B1835" s="208"/>
      <c r="C1835" s="180" t="s">
        <v>55</v>
      </c>
      <c r="D1835" s="178">
        <v>1</v>
      </c>
      <c r="E1835" s="179" t="s">
        <v>38</v>
      </c>
      <c r="F1835" s="293">
        <v>217000</v>
      </c>
      <c r="G1835" s="254">
        <f t="shared" si="184"/>
        <v>217000</v>
      </c>
      <c r="H1835" s="178">
        <v>1</v>
      </c>
      <c r="I1835" s="179" t="s">
        <v>38</v>
      </c>
      <c r="J1835" s="293">
        <v>217000</v>
      </c>
      <c r="K1835" s="254">
        <f t="shared" si="185"/>
        <v>217000</v>
      </c>
      <c r="L1835" s="178">
        <v>1</v>
      </c>
      <c r="M1835" s="179" t="s">
        <v>38</v>
      </c>
      <c r="N1835" s="293">
        <v>217000</v>
      </c>
      <c r="O1835" s="254">
        <f t="shared" si="186"/>
        <v>217000</v>
      </c>
      <c r="P1835" s="251">
        <f t="shared" si="180"/>
        <v>0</v>
      </c>
    </row>
    <row r="1836" spans="2:16" ht="15.9" hidden="1" x14ac:dyDescent="0.4">
      <c r="B1836" s="277"/>
      <c r="C1836" s="180" t="s">
        <v>44</v>
      </c>
      <c r="D1836" s="178">
        <v>24</v>
      </c>
      <c r="E1836" s="179" t="s">
        <v>40</v>
      </c>
      <c r="F1836" s="254">
        <v>675000</v>
      </c>
      <c r="G1836" s="254">
        <f t="shared" si="184"/>
        <v>16200000</v>
      </c>
      <c r="H1836" s="178">
        <v>24</v>
      </c>
      <c r="I1836" s="179" t="s">
        <v>40</v>
      </c>
      <c r="J1836" s="254">
        <v>675000</v>
      </c>
      <c r="K1836" s="254">
        <f t="shared" si="185"/>
        <v>16200000</v>
      </c>
      <c r="L1836" s="178">
        <v>24</v>
      </c>
      <c r="M1836" s="179" t="s">
        <v>40</v>
      </c>
      <c r="N1836" s="254">
        <v>675000</v>
      </c>
      <c r="O1836" s="254">
        <f t="shared" si="186"/>
        <v>16200000</v>
      </c>
      <c r="P1836" s="251">
        <f t="shared" si="180"/>
        <v>0</v>
      </c>
    </row>
    <row r="1837" spans="2:16" ht="15.9" x14ac:dyDescent="0.4">
      <c r="B1837" s="208" t="s">
        <v>27</v>
      </c>
      <c r="C1837" s="180" t="s">
        <v>58</v>
      </c>
      <c r="D1837" s="178">
        <f>9*24</f>
        <v>216</v>
      </c>
      <c r="E1837" s="179" t="s">
        <v>59</v>
      </c>
      <c r="F1837" s="254">
        <v>85000</v>
      </c>
      <c r="G1837" s="254">
        <f t="shared" si="184"/>
        <v>18360000</v>
      </c>
      <c r="H1837" s="178">
        <f>9*24</f>
        <v>216</v>
      </c>
      <c r="I1837" s="179" t="s">
        <v>59</v>
      </c>
      <c r="J1837" s="254">
        <v>85000</v>
      </c>
      <c r="K1837" s="254">
        <f t="shared" si="185"/>
        <v>18360000</v>
      </c>
      <c r="L1837" s="178">
        <v>0</v>
      </c>
      <c r="M1837" s="179" t="s">
        <v>59</v>
      </c>
      <c r="N1837" s="254">
        <v>85000</v>
      </c>
      <c r="O1837" s="254">
        <f t="shared" si="186"/>
        <v>0</v>
      </c>
      <c r="P1837" s="251">
        <f t="shared" si="180"/>
        <v>18360000</v>
      </c>
    </row>
    <row r="1838" spans="2:16" ht="15.9" hidden="1" x14ac:dyDescent="0.4">
      <c r="B1838" s="208"/>
      <c r="C1838" s="180" t="s">
        <v>678</v>
      </c>
      <c r="D1838" s="178">
        <v>1</v>
      </c>
      <c r="E1838" s="179" t="s">
        <v>38</v>
      </c>
      <c r="F1838" s="254">
        <v>4450000</v>
      </c>
      <c r="G1838" s="254">
        <f t="shared" si="184"/>
        <v>4450000</v>
      </c>
      <c r="H1838" s="178">
        <v>1</v>
      </c>
      <c r="I1838" s="179" t="s">
        <v>38</v>
      </c>
      <c r="J1838" s="254">
        <v>4450000</v>
      </c>
      <c r="K1838" s="254">
        <f t="shared" si="185"/>
        <v>4450000</v>
      </c>
      <c r="L1838" s="178">
        <v>1</v>
      </c>
      <c r="M1838" s="179" t="s">
        <v>38</v>
      </c>
      <c r="N1838" s="254">
        <v>4450000</v>
      </c>
      <c r="O1838" s="254">
        <f t="shared" si="186"/>
        <v>4450000</v>
      </c>
      <c r="P1838" s="251">
        <f t="shared" si="180"/>
        <v>0</v>
      </c>
    </row>
    <row r="1839" spans="2:16" ht="15.9" hidden="1" x14ac:dyDescent="0.4">
      <c r="B1839" s="208"/>
      <c r="C1839" s="180" t="s">
        <v>670</v>
      </c>
      <c r="D1839" s="178">
        <v>1</v>
      </c>
      <c r="E1839" s="179" t="s">
        <v>38</v>
      </c>
      <c r="F1839" s="254">
        <v>3200000</v>
      </c>
      <c r="G1839" s="254">
        <f t="shared" si="184"/>
        <v>3200000</v>
      </c>
      <c r="H1839" s="178">
        <v>1</v>
      </c>
      <c r="I1839" s="179" t="s">
        <v>38</v>
      </c>
      <c r="J1839" s="254">
        <v>3200000</v>
      </c>
      <c r="K1839" s="254">
        <f t="shared" si="185"/>
        <v>3200000</v>
      </c>
      <c r="L1839" s="178">
        <v>1</v>
      </c>
      <c r="M1839" s="179" t="s">
        <v>38</v>
      </c>
      <c r="N1839" s="254">
        <v>3200000</v>
      </c>
      <c r="O1839" s="254">
        <f t="shared" si="186"/>
        <v>3200000</v>
      </c>
      <c r="P1839" s="251">
        <f t="shared" si="180"/>
        <v>0</v>
      </c>
    </row>
    <row r="1840" spans="2:16" ht="15.9" hidden="1" x14ac:dyDescent="0.4">
      <c r="B1840" s="208"/>
      <c r="C1840" s="180" t="s">
        <v>669</v>
      </c>
      <c r="D1840" s="178">
        <v>72</v>
      </c>
      <c r="E1840" s="179" t="s">
        <v>445</v>
      </c>
      <c r="F1840" s="254">
        <v>200000</v>
      </c>
      <c r="G1840" s="254">
        <f t="shared" si="184"/>
        <v>14400000</v>
      </c>
      <c r="H1840" s="178">
        <v>72</v>
      </c>
      <c r="I1840" s="179" t="s">
        <v>445</v>
      </c>
      <c r="J1840" s="254">
        <v>200000</v>
      </c>
      <c r="K1840" s="254">
        <f t="shared" si="185"/>
        <v>14400000</v>
      </c>
      <c r="L1840" s="178">
        <v>72</v>
      </c>
      <c r="M1840" s="179" t="s">
        <v>445</v>
      </c>
      <c r="N1840" s="254">
        <v>200000</v>
      </c>
      <c r="O1840" s="254">
        <f t="shared" si="186"/>
        <v>14400000</v>
      </c>
      <c r="P1840" s="251">
        <f t="shared" si="180"/>
        <v>0</v>
      </c>
    </row>
    <row r="1841" spans="2:16" ht="29.15" x14ac:dyDescent="0.4">
      <c r="B1841" s="208" t="s">
        <v>77</v>
      </c>
      <c r="C1841" s="180" t="s">
        <v>691</v>
      </c>
      <c r="D1841" s="269">
        <v>24</v>
      </c>
      <c r="E1841" s="270" t="s">
        <v>30</v>
      </c>
      <c r="F1841" s="254">
        <v>0</v>
      </c>
      <c r="G1841" s="254">
        <f>G1842+G1850</f>
        <v>179369000</v>
      </c>
      <c r="H1841" s="269">
        <v>24</v>
      </c>
      <c r="I1841" s="270" t="s">
        <v>30</v>
      </c>
      <c r="J1841" s="254">
        <v>0</v>
      </c>
      <c r="K1841" s="254">
        <f>K1842+K1850</f>
        <v>179369000</v>
      </c>
      <c r="L1841" s="269">
        <v>24</v>
      </c>
      <c r="M1841" s="270" t="s">
        <v>30</v>
      </c>
      <c r="N1841" s="254">
        <v>0</v>
      </c>
      <c r="O1841" s="254">
        <f>O1842+O1850</f>
        <v>142959000</v>
      </c>
      <c r="P1841" s="251">
        <f t="shared" si="180"/>
        <v>36410000</v>
      </c>
    </row>
    <row r="1842" spans="2:16" ht="15.9" x14ac:dyDescent="0.4">
      <c r="B1842" s="208">
        <v>525111</v>
      </c>
      <c r="C1842" s="180" t="s">
        <v>174</v>
      </c>
      <c r="D1842" s="178"/>
      <c r="E1842" s="179"/>
      <c r="F1842" s="180">
        <v>0</v>
      </c>
      <c r="G1842" s="254">
        <f>SUM(G1843:G1849)</f>
        <v>119850000</v>
      </c>
      <c r="H1842" s="178"/>
      <c r="I1842" s="179"/>
      <c r="J1842" s="180">
        <v>0</v>
      </c>
      <c r="K1842" s="254">
        <f>SUM(K1843:K1849)</f>
        <v>119850000</v>
      </c>
      <c r="L1842" s="178"/>
      <c r="M1842" s="179"/>
      <c r="N1842" s="180">
        <v>0</v>
      </c>
      <c r="O1842" s="254">
        <f>SUM(O1843:O1849)</f>
        <v>112600000</v>
      </c>
      <c r="P1842" s="251">
        <f t="shared" si="180"/>
        <v>7250000</v>
      </c>
    </row>
    <row r="1843" spans="2:16" ht="15.9" hidden="1" x14ac:dyDescent="0.4">
      <c r="B1843" s="208" t="s">
        <v>27</v>
      </c>
      <c r="C1843" s="180" t="s">
        <v>46</v>
      </c>
      <c r="D1843" s="178">
        <v>90</v>
      </c>
      <c r="E1843" s="179" t="s">
        <v>47</v>
      </c>
      <c r="F1843" s="254">
        <v>150000</v>
      </c>
      <c r="G1843" s="254">
        <f t="shared" ref="G1843:G1849" si="187">ROUNDDOWN(D1843*F1843,-3)</f>
        <v>13500000</v>
      </c>
      <c r="H1843" s="178">
        <v>90</v>
      </c>
      <c r="I1843" s="179" t="s">
        <v>47</v>
      </c>
      <c r="J1843" s="254">
        <v>150000</v>
      </c>
      <c r="K1843" s="254">
        <f t="shared" ref="K1843:K1849" si="188">ROUNDDOWN(H1843*J1843,-3)</f>
        <v>13500000</v>
      </c>
      <c r="L1843" s="178">
        <v>90</v>
      </c>
      <c r="M1843" s="179" t="s">
        <v>47</v>
      </c>
      <c r="N1843" s="254">
        <v>150000</v>
      </c>
      <c r="O1843" s="254">
        <f t="shared" ref="O1843:O1849" si="189">ROUNDDOWN(L1843*N1843,-3)</f>
        <v>13500000</v>
      </c>
      <c r="P1843" s="251">
        <f t="shared" si="180"/>
        <v>0</v>
      </c>
    </row>
    <row r="1844" spans="2:16" ht="15.9" hidden="1" x14ac:dyDescent="0.4">
      <c r="B1844" s="208" t="s">
        <v>27</v>
      </c>
      <c r="C1844" s="180" t="s">
        <v>48</v>
      </c>
      <c r="D1844" s="178">
        <v>435</v>
      </c>
      <c r="E1844" s="179" t="s">
        <v>47</v>
      </c>
      <c r="F1844" s="254">
        <v>150000</v>
      </c>
      <c r="G1844" s="254">
        <f t="shared" si="187"/>
        <v>65250000</v>
      </c>
      <c r="H1844" s="178">
        <v>435</v>
      </c>
      <c r="I1844" s="179" t="s">
        <v>47</v>
      </c>
      <c r="J1844" s="254">
        <v>150000</v>
      </c>
      <c r="K1844" s="254">
        <f t="shared" si="188"/>
        <v>65250000</v>
      </c>
      <c r="L1844" s="178">
        <v>435</v>
      </c>
      <c r="M1844" s="179" t="s">
        <v>47</v>
      </c>
      <c r="N1844" s="254">
        <v>150000</v>
      </c>
      <c r="O1844" s="254">
        <f t="shared" si="189"/>
        <v>65250000</v>
      </c>
      <c r="P1844" s="251">
        <f t="shared" si="180"/>
        <v>0</v>
      </c>
    </row>
    <row r="1845" spans="2:16" ht="15.9" hidden="1" x14ac:dyDescent="0.4">
      <c r="B1845" s="208"/>
      <c r="C1845" s="180" t="s">
        <v>672</v>
      </c>
      <c r="D1845" s="178">
        <v>89</v>
      </c>
      <c r="E1845" s="179" t="s">
        <v>47</v>
      </c>
      <c r="F1845" s="254">
        <v>150000</v>
      </c>
      <c r="G1845" s="254">
        <f t="shared" si="187"/>
        <v>13350000</v>
      </c>
      <c r="H1845" s="178">
        <v>89</v>
      </c>
      <c r="I1845" s="179" t="s">
        <v>47</v>
      </c>
      <c r="J1845" s="254">
        <v>150000</v>
      </c>
      <c r="K1845" s="254">
        <f t="shared" si="188"/>
        <v>13350000</v>
      </c>
      <c r="L1845" s="178">
        <v>89</v>
      </c>
      <c r="M1845" s="179" t="s">
        <v>47</v>
      </c>
      <c r="N1845" s="254">
        <v>150000</v>
      </c>
      <c r="O1845" s="254">
        <f t="shared" si="189"/>
        <v>13350000</v>
      </c>
      <c r="P1845" s="251">
        <f t="shared" si="180"/>
        <v>0</v>
      </c>
    </row>
    <row r="1846" spans="2:16" ht="15.9" hidden="1" x14ac:dyDescent="0.4">
      <c r="B1846" s="208"/>
      <c r="C1846" s="180" t="s">
        <v>638</v>
      </c>
      <c r="D1846" s="178">
        <v>1</v>
      </c>
      <c r="E1846" s="179" t="s">
        <v>38</v>
      </c>
      <c r="F1846" s="254">
        <v>6160000</v>
      </c>
      <c r="G1846" s="254">
        <f t="shared" si="187"/>
        <v>6160000</v>
      </c>
      <c r="H1846" s="178">
        <v>1</v>
      </c>
      <c r="I1846" s="179" t="s">
        <v>38</v>
      </c>
      <c r="J1846" s="254">
        <v>6160000</v>
      </c>
      <c r="K1846" s="254">
        <f t="shared" si="188"/>
        <v>6160000</v>
      </c>
      <c r="L1846" s="178">
        <v>1</v>
      </c>
      <c r="M1846" s="179" t="s">
        <v>38</v>
      </c>
      <c r="N1846" s="254">
        <v>6160000</v>
      </c>
      <c r="O1846" s="254">
        <f t="shared" si="189"/>
        <v>6160000</v>
      </c>
      <c r="P1846" s="251">
        <f t="shared" si="180"/>
        <v>0</v>
      </c>
    </row>
    <row r="1847" spans="2:16" ht="15.9" hidden="1" x14ac:dyDescent="0.4">
      <c r="B1847" s="208"/>
      <c r="C1847" s="180" t="s">
        <v>673</v>
      </c>
      <c r="D1847" s="178">
        <v>1</v>
      </c>
      <c r="E1847" s="179" t="s">
        <v>38</v>
      </c>
      <c r="F1847" s="254">
        <v>4620000</v>
      </c>
      <c r="G1847" s="254">
        <f t="shared" si="187"/>
        <v>4620000</v>
      </c>
      <c r="H1847" s="178">
        <v>1</v>
      </c>
      <c r="I1847" s="179" t="s">
        <v>38</v>
      </c>
      <c r="J1847" s="254">
        <v>4620000</v>
      </c>
      <c r="K1847" s="254">
        <f t="shared" si="188"/>
        <v>4620000</v>
      </c>
      <c r="L1847" s="178">
        <v>1</v>
      </c>
      <c r="M1847" s="179" t="s">
        <v>38</v>
      </c>
      <c r="N1847" s="254">
        <v>4620000</v>
      </c>
      <c r="O1847" s="254">
        <f t="shared" si="189"/>
        <v>4620000</v>
      </c>
      <c r="P1847" s="251">
        <f t="shared" si="180"/>
        <v>0</v>
      </c>
    </row>
    <row r="1848" spans="2:16" ht="15.9" x14ac:dyDescent="0.4">
      <c r="B1848" s="208"/>
      <c r="C1848" s="180" t="s">
        <v>76</v>
      </c>
      <c r="D1848" s="178">
        <v>1</v>
      </c>
      <c r="E1848" s="179" t="s">
        <v>38</v>
      </c>
      <c r="F1848" s="254">
        <v>7250000</v>
      </c>
      <c r="G1848" s="254">
        <f t="shared" si="187"/>
        <v>7250000</v>
      </c>
      <c r="H1848" s="178">
        <v>1</v>
      </c>
      <c r="I1848" s="179" t="s">
        <v>38</v>
      </c>
      <c r="J1848" s="254">
        <v>7250000</v>
      </c>
      <c r="K1848" s="254">
        <f t="shared" si="188"/>
        <v>7250000</v>
      </c>
      <c r="L1848" s="178">
        <v>0</v>
      </c>
      <c r="M1848" s="179" t="s">
        <v>38</v>
      </c>
      <c r="N1848" s="254">
        <v>7250000</v>
      </c>
      <c r="O1848" s="254">
        <f t="shared" si="189"/>
        <v>0</v>
      </c>
      <c r="P1848" s="251">
        <f t="shared" si="180"/>
        <v>7250000</v>
      </c>
    </row>
    <row r="1849" spans="2:16" ht="15.9" hidden="1" x14ac:dyDescent="0.4">
      <c r="B1849" s="208"/>
      <c r="C1849" s="180" t="s">
        <v>60</v>
      </c>
      <c r="D1849" s="178">
        <v>1</v>
      </c>
      <c r="E1849" s="179" t="s">
        <v>38</v>
      </c>
      <c r="F1849" s="254">
        <v>9720000</v>
      </c>
      <c r="G1849" s="254">
        <f t="shared" si="187"/>
        <v>9720000</v>
      </c>
      <c r="H1849" s="178">
        <v>1</v>
      </c>
      <c r="I1849" s="179" t="s">
        <v>38</v>
      </c>
      <c r="J1849" s="254">
        <v>9720000</v>
      </c>
      <c r="K1849" s="254">
        <f t="shared" si="188"/>
        <v>9720000</v>
      </c>
      <c r="L1849" s="178">
        <v>1</v>
      </c>
      <c r="M1849" s="179" t="s">
        <v>38</v>
      </c>
      <c r="N1849" s="254">
        <v>9720000</v>
      </c>
      <c r="O1849" s="254">
        <f t="shared" si="189"/>
        <v>9720000</v>
      </c>
      <c r="P1849" s="251">
        <f t="shared" si="180"/>
        <v>0</v>
      </c>
    </row>
    <row r="1850" spans="2:16" ht="15.9" x14ac:dyDescent="0.4">
      <c r="B1850" s="208">
        <v>525119</v>
      </c>
      <c r="C1850" s="180" t="s">
        <v>42</v>
      </c>
      <c r="D1850" s="178"/>
      <c r="E1850" s="179"/>
      <c r="F1850" s="180">
        <v>0</v>
      </c>
      <c r="G1850" s="254">
        <f>SUM(G1851:G1859)</f>
        <v>59519000</v>
      </c>
      <c r="H1850" s="178"/>
      <c r="I1850" s="179"/>
      <c r="J1850" s="180">
        <v>0</v>
      </c>
      <c r="K1850" s="254">
        <f>SUM(K1851:K1859)</f>
        <v>59519000</v>
      </c>
      <c r="L1850" s="178"/>
      <c r="M1850" s="179"/>
      <c r="N1850" s="180">
        <v>0</v>
      </c>
      <c r="O1850" s="254">
        <f>SUM(O1851:O1859)</f>
        <v>30359000</v>
      </c>
      <c r="P1850" s="251">
        <f t="shared" si="180"/>
        <v>29160000</v>
      </c>
    </row>
    <row r="1851" spans="2:16" ht="15.9" hidden="1" x14ac:dyDescent="0.4">
      <c r="B1851" s="208"/>
      <c r="C1851" s="180" t="s">
        <v>645</v>
      </c>
      <c r="D1851" s="178">
        <v>1</v>
      </c>
      <c r="E1851" s="179" t="s">
        <v>38</v>
      </c>
      <c r="F1851" s="293">
        <v>165000</v>
      </c>
      <c r="G1851" s="254">
        <f t="shared" ref="G1851:G1859" si="190">ROUNDDOWN(D1851*F1851,-3)</f>
        <v>165000</v>
      </c>
      <c r="H1851" s="178">
        <v>1</v>
      </c>
      <c r="I1851" s="179" t="s">
        <v>38</v>
      </c>
      <c r="J1851" s="293">
        <v>165000</v>
      </c>
      <c r="K1851" s="254">
        <f t="shared" ref="K1851:K1859" si="191">ROUNDDOWN(H1851*J1851,-3)</f>
        <v>165000</v>
      </c>
      <c r="L1851" s="178">
        <v>1</v>
      </c>
      <c r="M1851" s="179" t="s">
        <v>38</v>
      </c>
      <c r="N1851" s="293">
        <v>165000</v>
      </c>
      <c r="O1851" s="254">
        <f t="shared" ref="O1851:O1859" si="192">ROUNDDOWN(L1851*N1851,-3)</f>
        <v>165000</v>
      </c>
      <c r="P1851" s="251">
        <f t="shared" si="180"/>
        <v>0</v>
      </c>
    </row>
    <row r="1852" spans="2:16" ht="15.9" hidden="1" x14ac:dyDescent="0.4">
      <c r="B1852" s="208"/>
      <c r="C1852" s="180" t="s">
        <v>692</v>
      </c>
      <c r="D1852" s="178">
        <v>1</v>
      </c>
      <c r="E1852" s="179" t="s">
        <v>38</v>
      </c>
      <c r="F1852" s="293">
        <v>2500000</v>
      </c>
      <c r="G1852" s="254">
        <f t="shared" si="190"/>
        <v>2500000</v>
      </c>
      <c r="H1852" s="178">
        <v>1</v>
      </c>
      <c r="I1852" s="179" t="s">
        <v>38</v>
      </c>
      <c r="J1852" s="293">
        <v>2500000</v>
      </c>
      <c r="K1852" s="254">
        <f t="shared" si="191"/>
        <v>2500000</v>
      </c>
      <c r="L1852" s="178">
        <v>1</v>
      </c>
      <c r="M1852" s="179" t="s">
        <v>38</v>
      </c>
      <c r="N1852" s="293">
        <v>2500000</v>
      </c>
      <c r="O1852" s="254">
        <f t="shared" si="192"/>
        <v>2500000</v>
      </c>
      <c r="P1852" s="251">
        <f t="shared" si="180"/>
        <v>0</v>
      </c>
    </row>
    <row r="1853" spans="2:16" ht="15.9" hidden="1" x14ac:dyDescent="0.4">
      <c r="B1853" s="208"/>
      <c r="C1853" s="180" t="s">
        <v>37</v>
      </c>
      <c r="D1853" s="178">
        <v>1</v>
      </c>
      <c r="E1853" s="179" t="s">
        <v>38</v>
      </c>
      <c r="F1853" s="293">
        <v>6595000</v>
      </c>
      <c r="G1853" s="254">
        <f t="shared" si="190"/>
        <v>6595000</v>
      </c>
      <c r="H1853" s="178">
        <v>1</v>
      </c>
      <c r="I1853" s="179" t="s">
        <v>38</v>
      </c>
      <c r="J1853" s="293">
        <v>6595000</v>
      </c>
      <c r="K1853" s="254">
        <f t="shared" si="191"/>
        <v>6595000</v>
      </c>
      <c r="L1853" s="178">
        <v>1</v>
      </c>
      <c r="M1853" s="179" t="s">
        <v>38</v>
      </c>
      <c r="N1853" s="293">
        <v>6595000</v>
      </c>
      <c r="O1853" s="254">
        <f t="shared" si="192"/>
        <v>6595000</v>
      </c>
      <c r="P1853" s="251">
        <f t="shared" si="180"/>
        <v>0</v>
      </c>
    </row>
    <row r="1854" spans="2:16" ht="15.9" hidden="1" x14ac:dyDescent="0.4">
      <c r="B1854" s="208"/>
      <c r="C1854" s="180" t="s">
        <v>55</v>
      </c>
      <c r="D1854" s="178">
        <v>1</v>
      </c>
      <c r="E1854" s="179" t="s">
        <v>38</v>
      </c>
      <c r="F1854" s="293">
        <v>199000</v>
      </c>
      <c r="G1854" s="254">
        <f t="shared" si="190"/>
        <v>199000</v>
      </c>
      <c r="H1854" s="178">
        <v>1</v>
      </c>
      <c r="I1854" s="179" t="s">
        <v>38</v>
      </c>
      <c r="J1854" s="293">
        <v>199000</v>
      </c>
      <c r="K1854" s="254">
        <f t="shared" si="191"/>
        <v>199000</v>
      </c>
      <c r="L1854" s="178">
        <v>1</v>
      </c>
      <c r="M1854" s="179" t="s">
        <v>38</v>
      </c>
      <c r="N1854" s="293">
        <v>199000</v>
      </c>
      <c r="O1854" s="254">
        <f t="shared" si="192"/>
        <v>199000</v>
      </c>
      <c r="P1854" s="251">
        <f t="shared" si="180"/>
        <v>0</v>
      </c>
    </row>
    <row r="1855" spans="2:16" ht="15.9" x14ac:dyDescent="0.4">
      <c r="B1855" s="277"/>
      <c r="C1855" s="180" t="s">
        <v>44</v>
      </c>
      <c r="D1855" s="178">
        <v>24</v>
      </c>
      <c r="E1855" s="179" t="s">
        <v>40</v>
      </c>
      <c r="F1855" s="254">
        <v>450000</v>
      </c>
      <c r="G1855" s="254">
        <f t="shared" si="190"/>
        <v>10800000</v>
      </c>
      <c r="H1855" s="178">
        <v>24</v>
      </c>
      <c r="I1855" s="179" t="s">
        <v>40</v>
      </c>
      <c r="J1855" s="254">
        <v>450000</v>
      </c>
      <c r="K1855" s="254">
        <f t="shared" si="191"/>
        <v>10800000</v>
      </c>
      <c r="L1855" s="178">
        <v>0</v>
      </c>
      <c r="M1855" s="179" t="s">
        <v>40</v>
      </c>
      <c r="N1855" s="254">
        <v>450000</v>
      </c>
      <c r="O1855" s="254">
        <f t="shared" si="192"/>
        <v>0</v>
      </c>
      <c r="P1855" s="251">
        <f t="shared" si="180"/>
        <v>10800000</v>
      </c>
    </row>
    <row r="1856" spans="2:16" ht="15.9" x14ac:dyDescent="0.4">
      <c r="B1856" s="208" t="s">
        <v>27</v>
      </c>
      <c r="C1856" s="180" t="s">
        <v>58</v>
      </c>
      <c r="D1856" s="178">
        <f>9*24</f>
        <v>216</v>
      </c>
      <c r="E1856" s="179" t="s">
        <v>59</v>
      </c>
      <c r="F1856" s="254">
        <v>85000</v>
      </c>
      <c r="G1856" s="254">
        <f t="shared" si="190"/>
        <v>18360000</v>
      </c>
      <c r="H1856" s="178">
        <f>9*24</f>
        <v>216</v>
      </c>
      <c r="I1856" s="179" t="s">
        <v>59</v>
      </c>
      <c r="J1856" s="254">
        <v>85000</v>
      </c>
      <c r="K1856" s="254">
        <f t="shared" si="191"/>
        <v>18360000</v>
      </c>
      <c r="L1856" s="178">
        <v>0</v>
      </c>
      <c r="M1856" s="179" t="s">
        <v>59</v>
      </c>
      <c r="N1856" s="254">
        <v>85000</v>
      </c>
      <c r="O1856" s="254">
        <f t="shared" si="192"/>
        <v>0</v>
      </c>
      <c r="P1856" s="251">
        <f t="shared" si="180"/>
        <v>18360000</v>
      </c>
    </row>
    <row r="1857" spans="2:16" ht="15.9" hidden="1" x14ac:dyDescent="0.4">
      <c r="B1857" s="208"/>
      <c r="C1857" s="180" t="s">
        <v>678</v>
      </c>
      <c r="D1857" s="178">
        <v>1</v>
      </c>
      <c r="E1857" s="179" t="s">
        <v>38</v>
      </c>
      <c r="F1857" s="254">
        <v>4500000</v>
      </c>
      <c r="G1857" s="254">
        <f t="shared" si="190"/>
        <v>4500000</v>
      </c>
      <c r="H1857" s="178">
        <v>1</v>
      </c>
      <c r="I1857" s="179" t="s">
        <v>38</v>
      </c>
      <c r="J1857" s="254">
        <v>4500000</v>
      </c>
      <c r="K1857" s="254">
        <f t="shared" si="191"/>
        <v>4500000</v>
      </c>
      <c r="L1857" s="178">
        <v>1</v>
      </c>
      <c r="M1857" s="179" t="s">
        <v>38</v>
      </c>
      <c r="N1857" s="254">
        <v>4500000</v>
      </c>
      <c r="O1857" s="254">
        <f t="shared" si="192"/>
        <v>4500000</v>
      </c>
      <c r="P1857" s="251">
        <f t="shared" si="180"/>
        <v>0</v>
      </c>
    </row>
    <row r="1858" spans="2:16" ht="15.9" hidden="1" x14ac:dyDescent="0.4">
      <c r="B1858" s="208"/>
      <c r="C1858" s="180" t="s">
        <v>670</v>
      </c>
      <c r="D1858" s="178">
        <v>1</v>
      </c>
      <c r="E1858" s="179" t="s">
        <v>38</v>
      </c>
      <c r="F1858" s="254">
        <v>2000000</v>
      </c>
      <c r="G1858" s="254">
        <f t="shared" si="190"/>
        <v>2000000</v>
      </c>
      <c r="H1858" s="178">
        <v>1</v>
      </c>
      <c r="I1858" s="179" t="s">
        <v>38</v>
      </c>
      <c r="J1858" s="254">
        <v>2000000</v>
      </c>
      <c r="K1858" s="254">
        <f t="shared" si="191"/>
        <v>2000000</v>
      </c>
      <c r="L1858" s="178">
        <v>1</v>
      </c>
      <c r="M1858" s="179" t="s">
        <v>38</v>
      </c>
      <c r="N1858" s="254">
        <v>2000000</v>
      </c>
      <c r="O1858" s="254">
        <f t="shared" si="192"/>
        <v>2000000</v>
      </c>
      <c r="P1858" s="251">
        <f t="shared" si="180"/>
        <v>0</v>
      </c>
    </row>
    <row r="1859" spans="2:16" ht="15.9" hidden="1" x14ac:dyDescent="0.4">
      <c r="B1859" s="208"/>
      <c r="C1859" s="180" t="s">
        <v>669</v>
      </c>
      <c r="D1859" s="178">
        <v>72</v>
      </c>
      <c r="E1859" s="179" t="s">
        <v>445</v>
      </c>
      <c r="F1859" s="254">
        <v>200000</v>
      </c>
      <c r="G1859" s="254">
        <f t="shared" si="190"/>
        <v>14400000</v>
      </c>
      <c r="H1859" s="178">
        <v>72</v>
      </c>
      <c r="I1859" s="179" t="s">
        <v>445</v>
      </c>
      <c r="J1859" s="254">
        <v>200000</v>
      </c>
      <c r="K1859" s="254">
        <f t="shared" si="191"/>
        <v>14400000</v>
      </c>
      <c r="L1859" s="178">
        <v>72</v>
      </c>
      <c r="M1859" s="179" t="s">
        <v>445</v>
      </c>
      <c r="N1859" s="254">
        <v>200000</v>
      </c>
      <c r="O1859" s="254">
        <f t="shared" si="192"/>
        <v>14400000</v>
      </c>
      <c r="P1859" s="251">
        <f t="shared" si="180"/>
        <v>0</v>
      </c>
    </row>
    <row r="1860" spans="2:16" ht="29.15" x14ac:dyDescent="0.4">
      <c r="B1860" s="208" t="s">
        <v>380</v>
      </c>
      <c r="C1860" s="180" t="s">
        <v>693</v>
      </c>
      <c r="D1860" s="269">
        <v>24</v>
      </c>
      <c r="E1860" s="270" t="s">
        <v>30</v>
      </c>
      <c r="F1860" s="254">
        <v>0</v>
      </c>
      <c r="G1860" s="254">
        <f>G1861+G1865</f>
        <v>52725000</v>
      </c>
      <c r="H1860" s="269">
        <v>24</v>
      </c>
      <c r="I1860" s="270" t="s">
        <v>30</v>
      </c>
      <c r="J1860" s="254">
        <v>0</v>
      </c>
      <c r="K1860" s="254">
        <f>K1861+K1865</f>
        <v>52725000</v>
      </c>
      <c r="L1860" s="269">
        <v>24</v>
      </c>
      <c r="M1860" s="270" t="s">
        <v>30</v>
      </c>
      <c r="N1860" s="254">
        <v>0</v>
      </c>
      <c r="O1860" s="254">
        <f>O1861+O1865</f>
        <v>46605000</v>
      </c>
      <c r="P1860" s="251">
        <f t="shared" si="180"/>
        <v>6120000</v>
      </c>
    </row>
    <row r="1861" spans="2:16" ht="15.9" hidden="1" x14ac:dyDescent="0.4">
      <c r="B1861" s="208">
        <v>525111</v>
      </c>
      <c r="C1861" s="180" t="s">
        <v>174</v>
      </c>
      <c r="D1861" s="178"/>
      <c r="E1861" s="179"/>
      <c r="F1861" s="180">
        <v>0</v>
      </c>
      <c r="G1861" s="254">
        <f>SUM(G1862:G1864)</f>
        <v>30570000</v>
      </c>
      <c r="H1861" s="178"/>
      <c r="I1861" s="179"/>
      <c r="J1861" s="180">
        <v>0</v>
      </c>
      <c r="K1861" s="254">
        <f>SUM(K1862:K1864)</f>
        <v>30570000</v>
      </c>
      <c r="L1861" s="178"/>
      <c r="M1861" s="179"/>
      <c r="N1861" s="180">
        <v>0</v>
      </c>
      <c r="O1861" s="254">
        <f>SUM(O1862:O1864)</f>
        <v>30570000</v>
      </c>
      <c r="P1861" s="251">
        <f t="shared" si="180"/>
        <v>0</v>
      </c>
    </row>
    <row r="1862" spans="2:16" ht="15.9" hidden="1" x14ac:dyDescent="0.4">
      <c r="B1862" s="208" t="s">
        <v>27</v>
      </c>
      <c r="C1862" s="180" t="s">
        <v>46</v>
      </c>
      <c r="D1862" s="178">
        <v>30</v>
      </c>
      <c r="E1862" s="179" t="s">
        <v>47</v>
      </c>
      <c r="F1862" s="254">
        <v>150000</v>
      </c>
      <c r="G1862" s="254">
        <f>ROUNDDOWN(D1862*F1862,-3)</f>
        <v>4500000</v>
      </c>
      <c r="H1862" s="178">
        <v>30</v>
      </c>
      <c r="I1862" s="179" t="s">
        <v>47</v>
      </c>
      <c r="J1862" s="254">
        <v>150000</v>
      </c>
      <c r="K1862" s="254">
        <f>ROUNDDOWN(H1862*J1862,-3)</f>
        <v>4500000</v>
      </c>
      <c r="L1862" s="178">
        <v>30</v>
      </c>
      <c r="M1862" s="179" t="s">
        <v>47</v>
      </c>
      <c r="N1862" s="254">
        <v>150000</v>
      </c>
      <c r="O1862" s="254">
        <f>ROUNDDOWN(L1862*N1862,-3)</f>
        <v>4500000</v>
      </c>
      <c r="P1862" s="251">
        <f t="shared" si="180"/>
        <v>0</v>
      </c>
    </row>
    <row r="1863" spans="2:16" ht="15.9" hidden="1" x14ac:dyDescent="0.4">
      <c r="B1863" s="208" t="s">
        <v>27</v>
      </c>
      <c r="C1863" s="180" t="s">
        <v>48</v>
      </c>
      <c r="D1863" s="178">
        <v>141</v>
      </c>
      <c r="E1863" s="179" t="s">
        <v>47</v>
      </c>
      <c r="F1863" s="254">
        <v>150000</v>
      </c>
      <c r="G1863" s="254">
        <f>ROUNDDOWN(D1863*F1863,-3)</f>
        <v>21150000</v>
      </c>
      <c r="H1863" s="178">
        <v>141</v>
      </c>
      <c r="I1863" s="179" t="s">
        <v>47</v>
      </c>
      <c r="J1863" s="254">
        <v>150000</v>
      </c>
      <c r="K1863" s="254">
        <f>ROUNDDOWN(H1863*J1863,-3)</f>
        <v>21150000</v>
      </c>
      <c r="L1863" s="178">
        <v>141</v>
      </c>
      <c r="M1863" s="179" t="s">
        <v>47</v>
      </c>
      <c r="N1863" s="254">
        <v>150000</v>
      </c>
      <c r="O1863" s="254">
        <f>ROUNDDOWN(L1863*N1863,-3)</f>
        <v>21150000</v>
      </c>
      <c r="P1863" s="251">
        <f t="shared" si="180"/>
        <v>0</v>
      </c>
    </row>
    <row r="1864" spans="2:16" ht="15.9" hidden="1" x14ac:dyDescent="0.4">
      <c r="B1864" s="208"/>
      <c r="C1864" s="180" t="s">
        <v>60</v>
      </c>
      <c r="D1864" s="178">
        <v>1</v>
      </c>
      <c r="E1864" s="179" t="s">
        <v>38</v>
      </c>
      <c r="F1864" s="254">
        <v>4920000</v>
      </c>
      <c r="G1864" s="254">
        <f>ROUNDDOWN(D1864*F1864,-3)</f>
        <v>4920000</v>
      </c>
      <c r="H1864" s="178">
        <v>1</v>
      </c>
      <c r="I1864" s="179" t="s">
        <v>38</v>
      </c>
      <c r="J1864" s="254">
        <v>4920000</v>
      </c>
      <c r="K1864" s="254">
        <f>ROUNDDOWN(H1864*J1864,-3)</f>
        <v>4920000</v>
      </c>
      <c r="L1864" s="178">
        <v>1</v>
      </c>
      <c r="M1864" s="179" t="s">
        <v>38</v>
      </c>
      <c r="N1864" s="254">
        <v>4920000</v>
      </c>
      <c r="O1864" s="254">
        <f>ROUNDDOWN(L1864*N1864,-3)</f>
        <v>4920000</v>
      </c>
      <c r="P1864" s="251">
        <f t="shared" si="180"/>
        <v>0</v>
      </c>
    </row>
    <row r="1865" spans="2:16" ht="15.9" x14ac:dyDescent="0.4">
      <c r="B1865" s="208">
        <v>525119</v>
      </c>
      <c r="C1865" s="180" t="s">
        <v>42</v>
      </c>
      <c r="D1865" s="178"/>
      <c r="E1865" s="179"/>
      <c r="F1865" s="180">
        <v>0</v>
      </c>
      <c r="G1865" s="254">
        <f>SUM(G1866:G1870)</f>
        <v>22155000</v>
      </c>
      <c r="H1865" s="178"/>
      <c r="I1865" s="179"/>
      <c r="J1865" s="180">
        <v>0</v>
      </c>
      <c r="K1865" s="254">
        <f>SUM(K1866:K1870)</f>
        <v>22155000</v>
      </c>
      <c r="L1865" s="178"/>
      <c r="M1865" s="179"/>
      <c r="N1865" s="180">
        <v>0</v>
      </c>
      <c r="O1865" s="254">
        <f>SUM(O1866:O1870)</f>
        <v>16035000</v>
      </c>
      <c r="P1865" s="251">
        <f t="shared" si="180"/>
        <v>6120000</v>
      </c>
    </row>
    <row r="1866" spans="2:16" ht="15.9" hidden="1" x14ac:dyDescent="0.4">
      <c r="B1866" s="208"/>
      <c r="C1866" s="180" t="s">
        <v>67</v>
      </c>
      <c r="D1866" s="178">
        <v>1</v>
      </c>
      <c r="E1866" s="179" t="s">
        <v>38</v>
      </c>
      <c r="F1866" s="293">
        <v>2500000</v>
      </c>
      <c r="G1866" s="254">
        <f t="shared" ref="G1866:G1870" si="193">ROUNDDOWN(D1866*F1866,-3)</f>
        <v>2500000</v>
      </c>
      <c r="H1866" s="178">
        <v>1</v>
      </c>
      <c r="I1866" s="179" t="s">
        <v>38</v>
      </c>
      <c r="J1866" s="293">
        <v>2500000</v>
      </c>
      <c r="K1866" s="254">
        <f t="shared" ref="K1866:K1870" si="194">ROUNDDOWN(H1866*J1866,-3)</f>
        <v>2500000</v>
      </c>
      <c r="L1866" s="178">
        <v>1</v>
      </c>
      <c r="M1866" s="179" t="s">
        <v>38</v>
      </c>
      <c r="N1866" s="293">
        <v>2500000</v>
      </c>
      <c r="O1866" s="254">
        <f t="shared" ref="O1866:O1870" si="195">ROUNDDOWN(L1866*N1866,-3)</f>
        <v>2500000</v>
      </c>
      <c r="P1866" s="251">
        <f t="shared" si="180"/>
        <v>0</v>
      </c>
    </row>
    <row r="1867" spans="2:16" ht="15.9" hidden="1" x14ac:dyDescent="0.4">
      <c r="B1867" s="208"/>
      <c r="C1867" s="180" t="s">
        <v>55</v>
      </c>
      <c r="D1867" s="178">
        <v>1</v>
      </c>
      <c r="E1867" s="179" t="s">
        <v>38</v>
      </c>
      <c r="F1867" s="293">
        <v>235000</v>
      </c>
      <c r="G1867" s="254">
        <f t="shared" si="193"/>
        <v>235000</v>
      </c>
      <c r="H1867" s="178">
        <v>1</v>
      </c>
      <c r="I1867" s="179" t="s">
        <v>38</v>
      </c>
      <c r="J1867" s="293">
        <v>235000</v>
      </c>
      <c r="K1867" s="254">
        <f t="shared" si="194"/>
        <v>235000</v>
      </c>
      <c r="L1867" s="178">
        <v>1</v>
      </c>
      <c r="M1867" s="179" t="s">
        <v>38</v>
      </c>
      <c r="N1867" s="293">
        <v>235000</v>
      </c>
      <c r="O1867" s="254">
        <f t="shared" si="195"/>
        <v>235000</v>
      </c>
      <c r="P1867" s="251">
        <f t="shared" si="180"/>
        <v>0</v>
      </c>
    </row>
    <row r="1868" spans="2:16" ht="15.9" hidden="1" x14ac:dyDescent="0.4">
      <c r="B1868" s="208"/>
      <c r="C1868" s="180" t="s">
        <v>44</v>
      </c>
      <c r="D1868" s="178">
        <v>24</v>
      </c>
      <c r="E1868" s="179" t="s">
        <v>40</v>
      </c>
      <c r="F1868" s="254">
        <v>450000</v>
      </c>
      <c r="G1868" s="254">
        <f t="shared" si="193"/>
        <v>10800000</v>
      </c>
      <c r="H1868" s="178">
        <v>24</v>
      </c>
      <c r="I1868" s="179" t="s">
        <v>40</v>
      </c>
      <c r="J1868" s="254">
        <v>450000</v>
      </c>
      <c r="K1868" s="254">
        <f t="shared" si="194"/>
        <v>10800000</v>
      </c>
      <c r="L1868" s="178">
        <v>24</v>
      </c>
      <c r="M1868" s="179" t="s">
        <v>40</v>
      </c>
      <c r="N1868" s="254">
        <v>450000</v>
      </c>
      <c r="O1868" s="254">
        <f t="shared" si="195"/>
        <v>10800000</v>
      </c>
      <c r="P1868" s="251">
        <f t="shared" si="180"/>
        <v>0</v>
      </c>
    </row>
    <row r="1869" spans="2:16" ht="15.9" x14ac:dyDescent="0.4">
      <c r="B1869" s="277"/>
      <c r="C1869" s="180" t="s">
        <v>58</v>
      </c>
      <c r="D1869" s="178">
        <v>72</v>
      </c>
      <c r="E1869" s="179" t="s">
        <v>59</v>
      </c>
      <c r="F1869" s="254">
        <v>85000</v>
      </c>
      <c r="G1869" s="254">
        <f t="shared" si="193"/>
        <v>6120000</v>
      </c>
      <c r="H1869" s="178">
        <v>72</v>
      </c>
      <c r="I1869" s="179" t="s">
        <v>59</v>
      </c>
      <c r="J1869" s="254">
        <v>85000</v>
      </c>
      <c r="K1869" s="254">
        <f t="shared" si="194"/>
        <v>6120000</v>
      </c>
      <c r="L1869" s="178">
        <v>0</v>
      </c>
      <c r="M1869" s="179" t="s">
        <v>59</v>
      </c>
      <c r="N1869" s="254">
        <v>85000</v>
      </c>
      <c r="O1869" s="254">
        <f t="shared" si="195"/>
        <v>0</v>
      </c>
      <c r="P1869" s="251">
        <f t="shared" si="180"/>
        <v>6120000</v>
      </c>
    </row>
    <row r="1870" spans="2:16" ht="15.9" hidden="1" x14ac:dyDescent="0.4">
      <c r="B1870" s="208"/>
      <c r="C1870" s="180" t="s">
        <v>678</v>
      </c>
      <c r="D1870" s="178">
        <v>1</v>
      </c>
      <c r="E1870" s="179" t="s">
        <v>38</v>
      </c>
      <c r="F1870" s="254">
        <v>2500000</v>
      </c>
      <c r="G1870" s="254">
        <f t="shared" si="193"/>
        <v>2500000</v>
      </c>
      <c r="H1870" s="178">
        <v>1</v>
      </c>
      <c r="I1870" s="179" t="s">
        <v>38</v>
      </c>
      <c r="J1870" s="254">
        <v>2500000</v>
      </c>
      <c r="K1870" s="254">
        <f t="shared" si="194"/>
        <v>2500000</v>
      </c>
      <c r="L1870" s="178">
        <v>1</v>
      </c>
      <c r="M1870" s="179" t="s">
        <v>38</v>
      </c>
      <c r="N1870" s="254">
        <v>2500000</v>
      </c>
      <c r="O1870" s="254">
        <f t="shared" si="195"/>
        <v>2500000</v>
      </c>
      <c r="P1870" s="251">
        <f t="shared" si="180"/>
        <v>0</v>
      </c>
    </row>
    <row r="1871" spans="2:16" ht="15.9" x14ac:dyDescent="0.4">
      <c r="B1871" s="268" t="s">
        <v>325</v>
      </c>
      <c r="C1871" s="180" t="s">
        <v>617</v>
      </c>
      <c r="D1871" s="269">
        <f>D1872+D1897+D1883+D1894+D1912+D1958</f>
        <v>200</v>
      </c>
      <c r="E1871" s="270" t="s">
        <v>30</v>
      </c>
      <c r="F1871" s="254">
        <v>0</v>
      </c>
      <c r="G1871" s="269">
        <f>G1872+G1897+G1883+G1894+G1912+G1958+G1927+G1942</f>
        <v>1806081000</v>
      </c>
      <c r="H1871" s="269">
        <f>H1872+H1897+H1883+H1894+H1912+H1958</f>
        <v>200</v>
      </c>
      <c r="I1871" s="270" t="s">
        <v>30</v>
      </c>
      <c r="J1871" s="254">
        <v>0</v>
      </c>
      <c r="K1871" s="269">
        <f>K1872+K1897+K1883+K1894+K1912+K1958+K1927+K1942</f>
        <v>1806081000</v>
      </c>
      <c r="L1871" s="269">
        <f>L1872+L1897+L1883+L1894+L1912+L1958</f>
        <v>200</v>
      </c>
      <c r="M1871" s="270" t="s">
        <v>30</v>
      </c>
      <c r="N1871" s="254">
        <v>0</v>
      </c>
      <c r="O1871" s="269">
        <f>O1872+O1897+O1883+O1894+O1912+O1958+O1927+O1942</f>
        <v>1664807000</v>
      </c>
      <c r="P1871" s="251">
        <f t="shared" si="180"/>
        <v>141274000</v>
      </c>
    </row>
    <row r="1872" spans="2:16" ht="29.15" x14ac:dyDescent="0.4">
      <c r="B1872" s="208" t="s">
        <v>34</v>
      </c>
      <c r="C1872" s="180" t="s">
        <v>694</v>
      </c>
      <c r="D1872" s="269">
        <v>46</v>
      </c>
      <c r="E1872" s="270" t="s">
        <v>30</v>
      </c>
      <c r="F1872" s="254">
        <v>0</v>
      </c>
      <c r="G1872" s="254">
        <f>G1873+G1877</f>
        <v>222099000</v>
      </c>
      <c r="H1872" s="269">
        <v>46</v>
      </c>
      <c r="I1872" s="270" t="s">
        <v>30</v>
      </c>
      <c r="J1872" s="254">
        <v>0</v>
      </c>
      <c r="K1872" s="254">
        <f>K1873+K1877</f>
        <v>222099000</v>
      </c>
      <c r="L1872" s="269">
        <v>46</v>
      </c>
      <c r="M1872" s="270" t="s">
        <v>30</v>
      </c>
      <c r="N1872" s="254">
        <v>0</v>
      </c>
      <c r="O1872" s="254">
        <f>O1873+O1877</f>
        <v>206715000</v>
      </c>
      <c r="P1872" s="251">
        <f t="shared" si="180"/>
        <v>15384000</v>
      </c>
    </row>
    <row r="1873" spans="2:16" ht="15.9" hidden="1" x14ac:dyDescent="0.4">
      <c r="B1873" s="208">
        <v>525111</v>
      </c>
      <c r="C1873" s="180" t="s">
        <v>174</v>
      </c>
      <c r="D1873" s="178">
        <v>0</v>
      </c>
      <c r="E1873" s="179"/>
      <c r="F1873" s="180">
        <v>0</v>
      </c>
      <c r="G1873" s="254">
        <f>SUM(G1874:G1876)</f>
        <v>117615000</v>
      </c>
      <c r="H1873" s="178">
        <v>0</v>
      </c>
      <c r="I1873" s="179"/>
      <c r="J1873" s="180">
        <v>0</v>
      </c>
      <c r="K1873" s="254">
        <f>SUM(K1874:K1876)</f>
        <v>117615000</v>
      </c>
      <c r="L1873" s="178">
        <v>0</v>
      </c>
      <c r="M1873" s="179"/>
      <c r="N1873" s="180">
        <v>0</v>
      </c>
      <c r="O1873" s="254">
        <f>SUM(O1874:O1876)</f>
        <v>117615000</v>
      </c>
      <c r="P1873" s="251">
        <f t="shared" si="180"/>
        <v>0</v>
      </c>
    </row>
    <row r="1874" spans="2:16" ht="15.9" hidden="1" x14ac:dyDescent="0.4">
      <c r="B1874" s="208"/>
      <c r="C1874" s="180" t="s">
        <v>672</v>
      </c>
      <c r="D1874" s="178">
        <v>282</v>
      </c>
      <c r="E1874" s="179" t="s">
        <v>47</v>
      </c>
      <c r="F1874" s="254">
        <v>150000</v>
      </c>
      <c r="G1874" s="254">
        <f>ROUNDDOWN(D1874*F1874,-3)</f>
        <v>42300000</v>
      </c>
      <c r="H1874" s="178">
        <v>282</v>
      </c>
      <c r="I1874" s="179" t="s">
        <v>47</v>
      </c>
      <c r="J1874" s="254">
        <v>150000</v>
      </c>
      <c r="K1874" s="254">
        <f>ROUNDDOWN(H1874*J1874,-3)</f>
        <v>42300000</v>
      </c>
      <c r="L1874" s="178">
        <v>282</v>
      </c>
      <c r="M1874" s="179" t="s">
        <v>47</v>
      </c>
      <c r="N1874" s="254">
        <v>150000</v>
      </c>
      <c r="O1874" s="254">
        <f>ROUNDDOWN(L1874*N1874,-3)</f>
        <v>42300000</v>
      </c>
      <c r="P1874" s="251">
        <f t="shared" si="180"/>
        <v>0</v>
      </c>
    </row>
    <row r="1875" spans="2:16" ht="15.9" hidden="1" x14ac:dyDescent="0.4">
      <c r="B1875" s="208"/>
      <c r="C1875" s="180" t="s">
        <v>644</v>
      </c>
      <c r="D1875" s="178">
        <v>1</v>
      </c>
      <c r="E1875" s="179" t="s">
        <v>38</v>
      </c>
      <c r="F1875" s="254">
        <v>14175000</v>
      </c>
      <c r="G1875" s="254">
        <f>ROUNDDOWN(D1875*F1875,-3)</f>
        <v>14175000</v>
      </c>
      <c r="H1875" s="178">
        <v>1</v>
      </c>
      <c r="I1875" s="179" t="s">
        <v>38</v>
      </c>
      <c r="J1875" s="254">
        <v>14175000</v>
      </c>
      <c r="K1875" s="254">
        <f>ROUNDDOWN(H1875*J1875,-3)</f>
        <v>14175000</v>
      </c>
      <c r="L1875" s="178">
        <v>1</v>
      </c>
      <c r="M1875" s="179" t="s">
        <v>38</v>
      </c>
      <c r="N1875" s="254">
        <v>14175000</v>
      </c>
      <c r="O1875" s="254">
        <f>ROUNDDOWN(L1875*N1875,-3)</f>
        <v>14175000</v>
      </c>
      <c r="P1875" s="251">
        <f t="shared" si="180"/>
        <v>0</v>
      </c>
    </row>
    <row r="1876" spans="2:16" ht="15.9" hidden="1" x14ac:dyDescent="0.4">
      <c r="B1876" s="208"/>
      <c r="C1876" s="180" t="s">
        <v>76</v>
      </c>
      <c r="D1876" s="178">
        <v>1</v>
      </c>
      <c r="E1876" s="179" t="s">
        <v>38</v>
      </c>
      <c r="F1876" s="254">
        <v>61140000</v>
      </c>
      <c r="G1876" s="254">
        <f>ROUNDDOWN(D1876*F1876,-3)</f>
        <v>61140000</v>
      </c>
      <c r="H1876" s="178">
        <v>1</v>
      </c>
      <c r="I1876" s="179" t="s">
        <v>38</v>
      </c>
      <c r="J1876" s="254">
        <v>61140000</v>
      </c>
      <c r="K1876" s="254">
        <f>ROUNDDOWN(H1876*J1876,-3)</f>
        <v>61140000</v>
      </c>
      <c r="L1876" s="178">
        <v>1</v>
      </c>
      <c r="M1876" s="179" t="s">
        <v>38</v>
      </c>
      <c r="N1876" s="254">
        <v>61140000</v>
      </c>
      <c r="O1876" s="254">
        <f>ROUNDDOWN(L1876*N1876,-3)</f>
        <v>61140000</v>
      </c>
      <c r="P1876" s="251">
        <f t="shared" si="180"/>
        <v>0</v>
      </c>
    </row>
    <row r="1877" spans="2:16" ht="15.9" x14ac:dyDescent="0.4">
      <c r="B1877" s="208">
        <v>525119</v>
      </c>
      <c r="C1877" s="180" t="s">
        <v>42</v>
      </c>
      <c r="D1877" s="178"/>
      <c r="E1877" s="179"/>
      <c r="F1877" s="180">
        <v>0</v>
      </c>
      <c r="G1877" s="254">
        <f>SUM(G1878:G1882)</f>
        <v>104484000</v>
      </c>
      <c r="H1877" s="178"/>
      <c r="I1877" s="179"/>
      <c r="J1877" s="180">
        <v>0</v>
      </c>
      <c r="K1877" s="254">
        <f>SUM(K1878:K1882)</f>
        <v>104484000</v>
      </c>
      <c r="L1877" s="178"/>
      <c r="M1877" s="179"/>
      <c r="N1877" s="180">
        <v>0</v>
      </c>
      <c r="O1877" s="254">
        <f>SUM(O1878:O1882)</f>
        <v>89100000</v>
      </c>
      <c r="P1877" s="251">
        <f t="shared" si="180"/>
        <v>15384000</v>
      </c>
    </row>
    <row r="1878" spans="2:16" ht="15.9" hidden="1" x14ac:dyDescent="0.4">
      <c r="B1878" s="208"/>
      <c r="C1878" s="180" t="s">
        <v>37</v>
      </c>
      <c r="D1878" s="178">
        <v>1</v>
      </c>
      <c r="E1878" s="179" t="s">
        <v>38</v>
      </c>
      <c r="F1878" s="293">
        <v>1700000</v>
      </c>
      <c r="G1878" s="254">
        <f>ROUNDDOWN(D1878*F1878,-3)</f>
        <v>1700000</v>
      </c>
      <c r="H1878" s="178">
        <v>1</v>
      </c>
      <c r="I1878" s="179" t="s">
        <v>38</v>
      </c>
      <c r="J1878" s="293">
        <v>1700000</v>
      </c>
      <c r="K1878" s="254">
        <f>ROUNDDOWN(H1878*J1878,-3)</f>
        <v>1700000</v>
      </c>
      <c r="L1878" s="178">
        <v>1</v>
      </c>
      <c r="M1878" s="179" t="s">
        <v>38</v>
      </c>
      <c r="N1878" s="293">
        <v>1700000</v>
      </c>
      <c r="O1878" s="254">
        <f>ROUNDDOWN(L1878*N1878,-3)</f>
        <v>1700000</v>
      </c>
      <c r="P1878" s="251">
        <f t="shared" si="180"/>
        <v>0</v>
      </c>
    </row>
    <row r="1879" spans="2:16" ht="15.9" hidden="1" x14ac:dyDescent="0.4">
      <c r="B1879" s="208"/>
      <c r="C1879" s="180" t="s">
        <v>669</v>
      </c>
      <c r="D1879" s="178">
        <v>322</v>
      </c>
      <c r="E1879" s="179" t="s">
        <v>445</v>
      </c>
      <c r="F1879" s="254">
        <v>200000</v>
      </c>
      <c r="G1879" s="254">
        <f>ROUNDDOWN(D1879*F1879,-3)</f>
        <v>64400000</v>
      </c>
      <c r="H1879" s="178">
        <v>322</v>
      </c>
      <c r="I1879" s="179" t="s">
        <v>445</v>
      </c>
      <c r="J1879" s="254">
        <v>200000</v>
      </c>
      <c r="K1879" s="254">
        <f>ROUNDDOWN(H1879*J1879,-3)</f>
        <v>64400000</v>
      </c>
      <c r="L1879" s="178">
        <v>322</v>
      </c>
      <c r="M1879" s="179" t="s">
        <v>445</v>
      </c>
      <c r="N1879" s="254">
        <v>200000</v>
      </c>
      <c r="O1879" s="254">
        <f>ROUNDDOWN(L1879*N1879,-3)</f>
        <v>64400000</v>
      </c>
      <c r="P1879" s="251">
        <f t="shared" ref="P1879:P1942" si="196">K1879-O1879</f>
        <v>0</v>
      </c>
    </row>
    <row r="1880" spans="2:16" ht="15.9" hidden="1" x14ac:dyDescent="0.4">
      <c r="B1880" s="208"/>
      <c r="C1880" s="180" t="s">
        <v>41</v>
      </c>
      <c r="D1880" s="178">
        <v>1</v>
      </c>
      <c r="E1880" s="179" t="s">
        <v>38</v>
      </c>
      <c r="F1880" s="254">
        <v>13800000</v>
      </c>
      <c r="G1880" s="254">
        <f>ROUNDDOWN(D1880*F1880,-3)</f>
        <v>13800000</v>
      </c>
      <c r="H1880" s="178">
        <v>1</v>
      </c>
      <c r="I1880" s="179" t="s">
        <v>38</v>
      </c>
      <c r="J1880" s="254">
        <v>13800000</v>
      </c>
      <c r="K1880" s="254">
        <f>ROUNDDOWN(H1880*J1880,-3)</f>
        <v>13800000</v>
      </c>
      <c r="L1880" s="178">
        <v>1</v>
      </c>
      <c r="M1880" s="179" t="s">
        <v>38</v>
      </c>
      <c r="N1880" s="254">
        <v>13800000</v>
      </c>
      <c r="O1880" s="254">
        <f>ROUNDDOWN(L1880*N1880,-3)</f>
        <v>13800000</v>
      </c>
      <c r="P1880" s="251">
        <f t="shared" si="196"/>
        <v>0</v>
      </c>
    </row>
    <row r="1881" spans="2:16" ht="15.9" hidden="1" x14ac:dyDescent="0.4">
      <c r="B1881" s="208"/>
      <c r="C1881" s="180" t="s">
        <v>695</v>
      </c>
      <c r="D1881" s="178">
        <v>1</v>
      </c>
      <c r="E1881" s="179" t="s">
        <v>38</v>
      </c>
      <c r="F1881" s="254">
        <v>9200000</v>
      </c>
      <c r="G1881" s="254">
        <f>ROUNDDOWN(D1881*F1881,-3)</f>
        <v>9200000</v>
      </c>
      <c r="H1881" s="178">
        <v>1</v>
      </c>
      <c r="I1881" s="179" t="s">
        <v>38</v>
      </c>
      <c r="J1881" s="254">
        <v>9200000</v>
      </c>
      <c r="K1881" s="254">
        <f>ROUNDDOWN(H1881*J1881,-3)</f>
        <v>9200000</v>
      </c>
      <c r="L1881" s="178">
        <v>1</v>
      </c>
      <c r="M1881" s="179" t="s">
        <v>38</v>
      </c>
      <c r="N1881" s="254">
        <v>9200000</v>
      </c>
      <c r="O1881" s="254">
        <f>ROUNDDOWN(L1881*N1881,-3)</f>
        <v>9200000</v>
      </c>
      <c r="P1881" s="251">
        <f t="shared" si="196"/>
        <v>0</v>
      </c>
    </row>
    <row r="1882" spans="2:16" ht="15.9" x14ac:dyDescent="0.4">
      <c r="B1882" s="208"/>
      <c r="C1882" s="180" t="s">
        <v>642</v>
      </c>
      <c r="D1882" s="178">
        <v>1</v>
      </c>
      <c r="E1882" s="179" t="s">
        <v>38</v>
      </c>
      <c r="F1882" s="254">
        <v>15384000</v>
      </c>
      <c r="G1882" s="254">
        <f>ROUNDDOWN(D1882*F1882,-3)</f>
        <v>15384000</v>
      </c>
      <c r="H1882" s="178">
        <v>1</v>
      </c>
      <c r="I1882" s="179" t="s">
        <v>38</v>
      </c>
      <c r="J1882" s="254">
        <v>15384000</v>
      </c>
      <c r="K1882" s="254">
        <f>ROUNDDOWN(H1882*J1882,-3)</f>
        <v>15384000</v>
      </c>
      <c r="L1882" s="178">
        <v>0</v>
      </c>
      <c r="M1882" s="179" t="s">
        <v>38</v>
      </c>
      <c r="N1882" s="254">
        <v>15384000</v>
      </c>
      <c r="O1882" s="254">
        <f>ROUNDDOWN(L1882*N1882,-3)</f>
        <v>0</v>
      </c>
      <c r="P1882" s="251">
        <f t="shared" si="196"/>
        <v>15384000</v>
      </c>
    </row>
    <row r="1883" spans="2:16" ht="29.15" x14ac:dyDescent="0.4">
      <c r="B1883" s="208" t="s">
        <v>52</v>
      </c>
      <c r="C1883" s="180" t="s">
        <v>696</v>
      </c>
      <c r="D1883" s="269">
        <v>23</v>
      </c>
      <c r="E1883" s="270" t="s">
        <v>30</v>
      </c>
      <c r="F1883" s="254">
        <v>0</v>
      </c>
      <c r="G1883" s="254">
        <f>G1884+G1888</f>
        <v>132199000</v>
      </c>
      <c r="H1883" s="269">
        <v>23</v>
      </c>
      <c r="I1883" s="270" t="s">
        <v>30</v>
      </c>
      <c r="J1883" s="254">
        <v>0</v>
      </c>
      <c r="K1883" s="254">
        <f>K1884+K1888</f>
        <v>132199000</v>
      </c>
      <c r="L1883" s="269">
        <v>23</v>
      </c>
      <c r="M1883" s="270" t="s">
        <v>30</v>
      </c>
      <c r="N1883" s="254">
        <v>0</v>
      </c>
      <c r="O1883" s="254">
        <f>O1884+O1888</f>
        <v>124507000</v>
      </c>
      <c r="P1883" s="251">
        <f t="shared" si="196"/>
        <v>7692000</v>
      </c>
    </row>
    <row r="1884" spans="2:16" ht="15.9" hidden="1" x14ac:dyDescent="0.4">
      <c r="B1884" s="208">
        <v>525111</v>
      </c>
      <c r="C1884" s="180" t="s">
        <v>174</v>
      </c>
      <c r="D1884" s="178">
        <v>0</v>
      </c>
      <c r="E1884" s="179"/>
      <c r="F1884" s="180">
        <v>0</v>
      </c>
      <c r="G1884" s="254">
        <f>SUM(G1885:G1887)</f>
        <v>79957000</v>
      </c>
      <c r="H1884" s="178">
        <v>0</v>
      </c>
      <c r="I1884" s="179"/>
      <c r="J1884" s="180">
        <v>0</v>
      </c>
      <c r="K1884" s="254">
        <f>SUM(K1885:K1887)</f>
        <v>79957000</v>
      </c>
      <c r="L1884" s="178">
        <v>0</v>
      </c>
      <c r="M1884" s="179"/>
      <c r="N1884" s="180">
        <v>0</v>
      </c>
      <c r="O1884" s="254">
        <f>SUM(O1885:O1887)</f>
        <v>79957000</v>
      </c>
      <c r="P1884" s="251">
        <f t="shared" si="196"/>
        <v>0</v>
      </c>
    </row>
    <row r="1885" spans="2:16" ht="15.9" hidden="1" x14ac:dyDescent="0.4">
      <c r="B1885" s="208"/>
      <c r="C1885" s="180" t="s">
        <v>672</v>
      </c>
      <c r="D1885" s="178">
        <v>282</v>
      </c>
      <c r="E1885" s="179" t="s">
        <v>47</v>
      </c>
      <c r="F1885" s="254">
        <v>150000</v>
      </c>
      <c r="G1885" s="254">
        <f>ROUNDDOWN(D1885*F1885,-3)</f>
        <v>42300000</v>
      </c>
      <c r="H1885" s="178">
        <v>282</v>
      </c>
      <c r="I1885" s="179" t="s">
        <v>47</v>
      </c>
      <c r="J1885" s="254">
        <v>150000</v>
      </c>
      <c r="K1885" s="254">
        <f>ROUNDDOWN(H1885*J1885,-3)</f>
        <v>42300000</v>
      </c>
      <c r="L1885" s="178">
        <v>282</v>
      </c>
      <c r="M1885" s="179" t="s">
        <v>47</v>
      </c>
      <c r="N1885" s="254">
        <v>150000</v>
      </c>
      <c r="O1885" s="254">
        <f>ROUNDDOWN(L1885*N1885,-3)</f>
        <v>42300000</v>
      </c>
      <c r="P1885" s="251">
        <f t="shared" si="196"/>
        <v>0</v>
      </c>
    </row>
    <row r="1886" spans="2:16" ht="15.9" hidden="1" x14ac:dyDescent="0.4">
      <c r="B1886" s="208"/>
      <c r="C1886" s="180" t="s">
        <v>644</v>
      </c>
      <c r="D1886" s="178">
        <v>1</v>
      </c>
      <c r="E1886" s="179" t="s">
        <v>38</v>
      </c>
      <c r="F1886" s="254">
        <v>7087000</v>
      </c>
      <c r="G1886" s="254">
        <f>ROUNDDOWN(D1886*F1886,-3)</f>
        <v>7087000</v>
      </c>
      <c r="H1886" s="178">
        <v>1</v>
      </c>
      <c r="I1886" s="179" t="s">
        <v>38</v>
      </c>
      <c r="J1886" s="254">
        <v>7087000</v>
      </c>
      <c r="K1886" s="254">
        <f>ROUNDDOWN(H1886*J1886,-3)</f>
        <v>7087000</v>
      </c>
      <c r="L1886" s="178">
        <v>1</v>
      </c>
      <c r="M1886" s="179" t="s">
        <v>38</v>
      </c>
      <c r="N1886" s="254">
        <v>7087000</v>
      </c>
      <c r="O1886" s="254">
        <f>ROUNDDOWN(L1886*N1886,-3)</f>
        <v>7087000</v>
      </c>
      <c r="P1886" s="251">
        <f t="shared" si="196"/>
        <v>0</v>
      </c>
    </row>
    <row r="1887" spans="2:16" ht="15.9" hidden="1" x14ac:dyDescent="0.4">
      <c r="B1887" s="208"/>
      <c r="C1887" s="180" t="s">
        <v>76</v>
      </c>
      <c r="D1887" s="178">
        <v>1</v>
      </c>
      <c r="E1887" s="179" t="s">
        <v>38</v>
      </c>
      <c r="F1887" s="254">
        <v>30570000</v>
      </c>
      <c r="G1887" s="254">
        <f>ROUNDDOWN(D1887*F1887,-3)</f>
        <v>30570000</v>
      </c>
      <c r="H1887" s="178">
        <v>1</v>
      </c>
      <c r="I1887" s="179" t="s">
        <v>38</v>
      </c>
      <c r="J1887" s="254">
        <v>30570000</v>
      </c>
      <c r="K1887" s="254">
        <f>ROUNDDOWN(H1887*J1887,-3)</f>
        <v>30570000</v>
      </c>
      <c r="L1887" s="178">
        <v>1</v>
      </c>
      <c r="M1887" s="179" t="s">
        <v>38</v>
      </c>
      <c r="N1887" s="254">
        <v>30570000</v>
      </c>
      <c r="O1887" s="254">
        <f>ROUNDDOWN(L1887*N1887,-3)</f>
        <v>30570000</v>
      </c>
      <c r="P1887" s="251">
        <f t="shared" si="196"/>
        <v>0</v>
      </c>
    </row>
    <row r="1888" spans="2:16" ht="15.9" x14ac:dyDescent="0.4">
      <c r="B1888" s="208">
        <v>525119</v>
      </c>
      <c r="C1888" s="180" t="s">
        <v>42</v>
      </c>
      <c r="D1888" s="178"/>
      <c r="E1888" s="179"/>
      <c r="F1888" s="180">
        <v>0</v>
      </c>
      <c r="G1888" s="254">
        <f>SUM(G1889:G1893)</f>
        <v>52242000</v>
      </c>
      <c r="H1888" s="178"/>
      <c r="I1888" s="179"/>
      <c r="J1888" s="180">
        <v>0</v>
      </c>
      <c r="K1888" s="254">
        <f>SUM(K1889:K1893)</f>
        <v>52242000</v>
      </c>
      <c r="L1888" s="178"/>
      <c r="M1888" s="179"/>
      <c r="N1888" s="180">
        <v>0</v>
      </c>
      <c r="O1888" s="254">
        <f>SUM(O1889:O1893)</f>
        <v>44550000</v>
      </c>
      <c r="P1888" s="251">
        <f t="shared" si="196"/>
        <v>7692000</v>
      </c>
    </row>
    <row r="1889" spans="2:16" ht="15.9" hidden="1" x14ac:dyDescent="0.4">
      <c r="B1889" s="208"/>
      <c r="C1889" s="180" t="s">
        <v>37</v>
      </c>
      <c r="D1889" s="178">
        <v>1</v>
      </c>
      <c r="E1889" s="179" t="s">
        <v>38</v>
      </c>
      <c r="F1889" s="293">
        <v>850000</v>
      </c>
      <c r="G1889" s="254">
        <f>ROUNDDOWN(D1889*F1889,-3)</f>
        <v>850000</v>
      </c>
      <c r="H1889" s="178">
        <v>1</v>
      </c>
      <c r="I1889" s="179" t="s">
        <v>38</v>
      </c>
      <c r="J1889" s="293">
        <v>850000</v>
      </c>
      <c r="K1889" s="254">
        <f>ROUNDDOWN(H1889*J1889,-3)</f>
        <v>850000</v>
      </c>
      <c r="L1889" s="178">
        <v>1</v>
      </c>
      <c r="M1889" s="179" t="s">
        <v>38</v>
      </c>
      <c r="N1889" s="293">
        <v>850000</v>
      </c>
      <c r="O1889" s="254">
        <f>ROUNDDOWN(L1889*N1889,-3)</f>
        <v>850000</v>
      </c>
      <c r="P1889" s="251">
        <f t="shared" si="196"/>
        <v>0</v>
      </c>
    </row>
    <row r="1890" spans="2:16" ht="15.9" hidden="1" x14ac:dyDescent="0.4">
      <c r="B1890" s="208"/>
      <c r="C1890" s="180" t="s">
        <v>669</v>
      </c>
      <c r="D1890" s="178">
        <v>161</v>
      </c>
      <c r="E1890" s="179" t="s">
        <v>445</v>
      </c>
      <c r="F1890" s="254">
        <v>200000</v>
      </c>
      <c r="G1890" s="254">
        <f>ROUNDDOWN(D1890*F1890,-3)</f>
        <v>32200000</v>
      </c>
      <c r="H1890" s="178">
        <v>161</v>
      </c>
      <c r="I1890" s="179" t="s">
        <v>445</v>
      </c>
      <c r="J1890" s="254">
        <v>200000</v>
      </c>
      <c r="K1890" s="254">
        <f>ROUNDDOWN(H1890*J1890,-3)</f>
        <v>32200000</v>
      </c>
      <c r="L1890" s="178">
        <v>161</v>
      </c>
      <c r="M1890" s="179" t="s">
        <v>445</v>
      </c>
      <c r="N1890" s="254">
        <v>200000</v>
      </c>
      <c r="O1890" s="254">
        <f>ROUNDDOWN(L1890*N1890,-3)</f>
        <v>32200000</v>
      </c>
      <c r="P1890" s="251">
        <f t="shared" si="196"/>
        <v>0</v>
      </c>
    </row>
    <row r="1891" spans="2:16" ht="15.9" hidden="1" x14ac:dyDescent="0.4">
      <c r="B1891" s="208"/>
      <c r="C1891" s="180" t="s">
        <v>697</v>
      </c>
      <c r="D1891" s="178">
        <v>1</v>
      </c>
      <c r="E1891" s="179" t="s">
        <v>38</v>
      </c>
      <c r="F1891" s="254">
        <v>6900000</v>
      </c>
      <c r="G1891" s="254">
        <f>ROUNDDOWN(D1891*F1891,-3)</f>
        <v>6900000</v>
      </c>
      <c r="H1891" s="178">
        <v>1</v>
      </c>
      <c r="I1891" s="179" t="s">
        <v>38</v>
      </c>
      <c r="J1891" s="254">
        <v>6900000</v>
      </c>
      <c r="K1891" s="254">
        <f>ROUNDDOWN(H1891*J1891,-3)</f>
        <v>6900000</v>
      </c>
      <c r="L1891" s="178">
        <v>1</v>
      </c>
      <c r="M1891" s="179" t="s">
        <v>38</v>
      </c>
      <c r="N1891" s="254">
        <v>6900000</v>
      </c>
      <c r="O1891" s="254">
        <f>ROUNDDOWN(L1891*N1891,-3)</f>
        <v>6900000</v>
      </c>
      <c r="P1891" s="251">
        <f t="shared" si="196"/>
        <v>0</v>
      </c>
    </row>
    <row r="1892" spans="2:16" ht="15.9" hidden="1" x14ac:dyDescent="0.4">
      <c r="B1892" s="208"/>
      <c r="C1892" s="180" t="s">
        <v>695</v>
      </c>
      <c r="D1892" s="178">
        <v>1</v>
      </c>
      <c r="E1892" s="179" t="s">
        <v>38</v>
      </c>
      <c r="F1892" s="254">
        <v>4600000</v>
      </c>
      <c r="G1892" s="254">
        <f>ROUNDDOWN(D1892*F1892,-3)</f>
        <v>4600000</v>
      </c>
      <c r="H1892" s="178">
        <v>1</v>
      </c>
      <c r="I1892" s="179" t="s">
        <v>38</v>
      </c>
      <c r="J1892" s="254">
        <v>4600000</v>
      </c>
      <c r="K1892" s="254">
        <f>ROUNDDOWN(H1892*J1892,-3)</f>
        <v>4600000</v>
      </c>
      <c r="L1892" s="178">
        <v>1</v>
      </c>
      <c r="M1892" s="179" t="s">
        <v>38</v>
      </c>
      <c r="N1892" s="254">
        <v>4600000</v>
      </c>
      <c r="O1892" s="254">
        <f>ROUNDDOWN(L1892*N1892,-3)</f>
        <v>4600000</v>
      </c>
      <c r="P1892" s="251">
        <f t="shared" si="196"/>
        <v>0</v>
      </c>
    </row>
    <row r="1893" spans="2:16" ht="15.9" x14ac:dyDescent="0.4">
      <c r="B1893" s="208"/>
      <c r="C1893" s="180" t="s">
        <v>642</v>
      </c>
      <c r="D1893" s="178">
        <v>1</v>
      </c>
      <c r="E1893" s="179" t="s">
        <v>38</v>
      </c>
      <c r="F1893" s="254">
        <v>7692000</v>
      </c>
      <c r="G1893" s="254">
        <f>ROUNDDOWN(D1893*F1893,-3)</f>
        <v>7692000</v>
      </c>
      <c r="H1893" s="178">
        <v>1</v>
      </c>
      <c r="I1893" s="179" t="s">
        <v>38</v>
      </c>
      <c r="J1893" s="254">
        <v>7692000</v>
      </c>
      <c r="K1893" s="254">
        <f>ROUNDDOWN(H1893*J1893,-3)</f>
        <v>7692000</v>
      </c>
      <c r="L1893" s="178">
        <v>0</v>
      </c>
      <c r="M1893" s="179" t="s">
        <v>38</v>
      </c>
      <c r="N1893" s="254">
        <v>7692000</v>
      </c>
      <c r="O1893" s="254">
        <f>ROUNDDOWN(L1893*N1893,-3)</f>
        <v>0</v>
      </c>
      <c r="P1893" s="251">
        <f t="shared" si="196"/>
        <v>7692000</v>
      </c>
    </row>
    <row r="1894" spans="2:16" ht="29.15" hidden="1" x14ac:dyDescent="0.4">
      <c r="B1894" s="208" t="s">
        <v>62</v>
      </c>
      <c r="C1894" s="180" t="s">
        <v>698</v>
      </c>
      <c r="D1894" s="269">
        <v>42</v>
      </c>
      <c r="E1894" s="270" t="s">
        <v>30</v>
      </c>
      <c r="F1894" s="254">
        <v>0</v>
      </c>
      <c r="G1894" s="254">
        <f>G1895</f>
        <v>18900000</v>
      </c>
      <c r="H1894" s="269">
        <v>42</v>
      </c>
      <c r="I1894" s="270" t="s">
        <v>30</v>
      </c>
      <c r="J1894" s="254">
        <v>0</v>
      </c>
      <c r="K1894" s="254">
        <f>K1895</f>
        <v>18900000</v>
      </c>
      <c r="L1894" s="269">
        <v>42</v>
      </c>
      <c r="M1894" s="270" t="s">
        <v>30</v>
      </c>
      <c r="N1894" s="254">
        <v>0</v>
      </c>
      <c r="O1894" s="254">
        <f>O1895</f>
        <v>18900000</v>
      </c>
      <c r="P1894" s="251">
        <f t="shared" si="196"/>
        <v>0</v>
      </c>
    </row>
    <row r="1895" spans="2:16" ht="15.9" hidden="1" x14ac:dyDescent="0.4">
      <c r="B1895" s="208">
        <v>525119</v>
      </c>
      <c r="C1895" s="180" t="s">
        <v>42</v>
      </c>
      <c r="D1895" s="178"/>
      <c r="E1895" s="179"/>
      <c r="F1895" s="180">
        <v>0</v>
      </c>
      <c r="G1895" s="254">
        <f>SUM(G1896:G1896)</f>
        <v>18900000</v>
      </c>
      <c r="H1895" s="178"/>
      <c r="I1895" s="179"/>
      <c r="J1895" s="180">
        <v>0</v>
      </c>
      <c r="K1895" s="254">
        <f>SUM(K1896:K1896)</f>
        <v>18900000</v>
      </c>
      <c r="L1895" s="178"/>
      <c r="M1895" s="179"/>
      <c r="N1895" s="180">
        <v>0</v>
      </c>
      <c r="O1895" s="254">
        <f>SUM(O1896:O1896)</f>
        <v>18900000</v>
      </c>
      <c r="P1895" s="251">
        <f t="shared" si="196"/>
        <v>0</v>
      </c>
    </row>
    <row r="1896" spans="2:16" ht="15.9" hidden="1" x14ac:dyDescent="0.4">
      <c r="B1896" s="208"/>
      <c r="C1896" s="180" t="s">
        <v>44</v>
      </c>
      <c r="D1896" s="178">
        <v>42</v>
      </c>
      <c r="E1896" s="179" t="s">
        <v>40</v>
      </c>
      <c r="F1896" s="254">
        <v>450000</v>
      </c>
      <c r="G1896" s="254">
        <f>ROUNDDOWN(D1896*F1896,-3)</f>
        <v>18900000</v>
      </c>
      <c r="H1896" s="178">
        <v>42</v>
      </c>
      <c r="I1896" s="179" t="s">
        <v>40</v>
      </c>
      <c r="J1896" s="254">
        <v>450000</v>
      </c>
      <c r="K1896" s="254">
        <f>ROUNDDOWN(H1896*J1896,-3)</f>
        <v>18900000</v>
      </c>
      <c r="L1896" s="178">
        <v>42</v>
      </c>
      <c r="M1896" s="179" t="s">
        <v>40</v>
      </c>
      <c r="N1896" s="254">
        <v>450000</v>
      </c>
      <c r="O1896" s="254">
        <f>ROUNDDOWN(L1896*N1896,-3)</f>
        <v>18900000</v>
      </c>
      <c r="P1896" s="251">
        <f t="shared" si="196"/>
        <v>0</v>
      </c>
    </row>
    <row r="1897" spans="2:16" ht="29.15" x14ac:dyDescent="0.4">
      <c r="B1897" s="208" t="s">
        <v>69</v>
      </c>
      <c r="C1897" s="180" t="s">
        <v>699</v>
      </c>
      <c r="D1897" s="269">
        <v>17</v>
      </c>
      <c r="E1897" s="270" t="s">
        <v>30</v>
      </c>
      <c r="F1897" s="254">
        <v>0</v>
      </c>
      <c r="G1897" s="254">
        <f>G1898+G1906</f>
        <v>74808000</v>
      </c>
      <c r="H1897" s="269">
        <v>17</v>
      </c>
      <c r="I1897" s="270" t="s">
        <v>30</v>
      </c>
      <c r="J1897" s="254">
        <v>0</v>
      </c>
      <c r="K1897" s="254">
        <f>K1898+K1906</f>
        <v>74808000</v>
      </c>
      <c r="L1897" s="269">
        <v>17</v>
      </c>
      <c r="M1897" s="270" t="s">
        <v>30</v>
      </c>
      <c r="N1897" s="254">
        <v>0</v>
      </c>
      <c r="O1897" s="254">
        <f>O1898+O1906</f>
        <v>66770000</v>
      </c>
      <c r="P1897" s="251">
        <f t="shared" si="196"/>
        <v>8038000</v>
      </c>
    </row>
    <row r="1898" spans="2:16" ht="15.9" hidden="1" x14ac:dyDescent="0.4">
      <c r="B1898" s="208">
        <v>525111</v>
      </c>
      <c r="C1898" s="180" t="s">
        <v>174</v>
      </c>
      <c r="D1898" s="178">
        <v>0</v>
      </c>
      <c r="E1898" s="179"/>
      <c r="F1898" s="180">
        <v>0</v>
      </c>
      <c r="G1898" s="254">
        <f>SUM(G1899:G1905)</f>
        <v>50125000</v>
      </c>
      <c r="H1898" s="178">
        <v>0</v>
      </c>
      <c r="I1898" s="179"/>
      <c r="J1898" s="180">
        <v>0</v>
      </c>
      <c r="K1898" s="254">
        <f>SUM(K1899:K1905)</f>
        <v>50125000</v>
      </c>
      <c r="L1898" s="178">
        <v>0</v>
      </c>
      <c r="M1898" s="179"/>
      <c r="N1898" s="180">
        <v>0</v>
      </c>
      <c r="O1898" s="254">
        <f>SUM(O1899:O1905)</f>
        <v>50125000</v>
      </c>
      <c r="P1898" s="251">
        <f t="shared" si="196"/>
        <v>0</v>
      </c>
    </row>
    <row r="1899" spans="2:16" ht="15.9" hidden="1" x14ac:dyDescent="0.4">
      <c r="B1899" s="208" t="s">
        <v>27</v>
      </c>
      <c r="C1899" s="180" t="s">
        <v>46</v>
      </c>
      <c r="D1899" s="178">
        <v>3</v>
      </c>
      <c r="E1899" s="179" t="s">
        <v>47</v>
      </c>
      <c r="F1899" s="254">
        <v>150000</v>
      </c>
      <c r="G1899" s="254">
        <f t="shared" ref="G1899:G1905" si="197">ROUNDDOWN(D1899*F1899,-3)</f>
        <v>450000</v>
      </c>
      <c r="H1899" s="178">
        <v>3</v>
      </c>
      <c r="I1899" s="179" t="s">
        <v>47</v>
      </c>
      <c r="J1899" s="254">
        <v>150000</v>
      </c>
      <c r="K1899" s="254">
        <f t="shared" ref="K1899:K1905" si="198">ROUNDDOWN(H1899*J1899,-3)</f>
        <v>450000</v>
      </c>
      <c r="L1899" s="178">
        <v>3</v>
      </c>
      <c r="M1899" s="179" t="s">
        <v>47</v>
      </c>
      <c r="N1899" s="254">
        <v>150000</v>
      </c>
      <c r="O1899" s="254">
        <f t="shared" ref="O1899:O1905" si="199">ROUNDDOWN(L1899*N1899,-3)</f>
        <v>450000</v>
      </c>
      <c r="P1899" s="251">
        <f t="shared" si="196"/>
        <v>0</v>
      </c>
    </row>
    <row r="1900" spans="2:16" ht="15.9" hidden="1" x14ac:dyDescent="0.4">
      <c r="B1900" s="208" t="s">
        <v>27</v>
      </c>
      <c r="C1900" s="180" t="s">
        <v>48</v>
      </c>
      <c r="D1900" s="178">
        <v>48</v>
      </c>
      <c r="E1900" s="179" t="s">
        <v>47</v>
      </c>
      <c r="F1900" s="254">
        <v>150000</v>
      </c>
      <c r="G1900" s="254">
        <f t="shared" si="197"/>
        <v>7200000</v>
      </c>
      <c r="H1900" s="178">
        <v>48</v>
      </c>
      <c r="I1900" s="179" t="s">
        <v>47</v>
      </c>
      <c r="J1900" s="254">
        <v>150000</v>
      </c>
      <c r="K1900" s="254">
        <f t="shared" si="198"/>
        <v>7200000</v>
      </c>
      <c r="L1900" s="178">
        <v>48</v>
      </c>
      <c r="M1900" s="179" t="s">
        <v>47</v>
      </c>
      <c r="N1900" s="254">
        <v>150000</v>
      </c>
      <c r="O1900" s="254">
        <f t="shared" si="199"/>
        <v>7200000</v>
      </c>
      <c r="P1900" s="251">
        <f t="shared" si="196"/>
        <v>0</v>
      </c>
    </row>
    <row r="1901" spans="2:16" ht="15.9" hidden="1" x14ac:dyDescent="0.4">
      <c r="B1901" s="208"/>
      <c r="C1901" s="180" t="s">
        <v>49</v>
      </c>
      <c r="D1901" s="178">
        <v>114</v>
      </c>
      <c r="E1901" s="179" t="s">
        <v>40</v>
      </c>
      <c r="F1901" s="254">
        <v>150000</v>
      </c>
      <c r="G1901" s="254">
        <f t="shared" si="197"/>
        <v>17100000</v>
      </c>
      <c r="H1901" s="178">
        <v>114</v>
      </c>
      <c r="I1901" s="179" t="s">
        <v>40</v>
      </c>
      <c r="J1901" s="254">
        <v>150000</v>
      </c>
      <c r="K1901" s="254">
        <f t="shared" si="198"/>
        <v>17100000</v>
      </c>
      <c r="L1901" s="178">
        <v>114</v>
      </c>
      <c r="M1901" s="179" t="s">
        <v>40</v>
      </c>
      <c r="N1901" s="254">
        <v>150000</v>
      </c>
      <c r="O1901" s="254">
        <f t="shared" si="199"/>
        <v>17100000</v>
      </c>
      <c r="P1901" s="251">
        <f t="shared" si="196"/>
        <v>0</v>
      </c>
    </row>
    <row r="1902" spans="2:16" ht="15.9" hidden="1" x14ac:dyDescent="0.4">
      <c r="B1902" s="208"/>
      <c r="C1902" s="180" t="s">
        <v>76</v>
      </c>
      <c r="D1902" s="178">
        <v>1</v>
      </c>
      <c r="E1902" s="179" t="s">
        <v>66</v>
      </c>
      <c r="F1902" s="254">
        <v>8900000</v>
      </c>
      <c r="G1902" s="254">
        <f t="shared" si="197"/>
        <v>8900000</v>
      </c>
      <c r="H1902" s="178">
        <v>1</v>
      </c>
      <c r="I1902" s="179" t="s">
        <v>66</v>
      </c>
      <c r="J1902" s="254">
        <v>8900000</v>
      </c>
      <c r="K1902" s="254">
        <f t="shared" si="198"/>
        <v>8900000</v>
      </c>
      <c r="L1902" s="178">
        <v>1</v>
      </c>
      <c r="M1902" s="179" t="s">
        <v>66</v>
      </c>
      <c r="N1902" s="254">
        <v>8900000</v>
      </c>
      <c r="O1902" s="254">
        <f t="shared" si="199"/>
        <v>8900000</v>
      </c>
      <c r="P1902" s="251">
        <f t="shared" si="196"/>
        <v>0</v>
      </c>
    </row>
    <row r="1903" spans="2:16" ht="15.9" hidden="1" x14ac:dyDescent="0.4">
      <c r="B1903" s="208"/>
      <c r="C1903" s="180" t="s">
        <v>700</v>
      </c>
      <c r="D1903" s="178">
        <v>1</v>
      </c>
      <c r="E1903" s="179" t="s">
        <v>54</v>
      </c>
      <c r="F1903" s="254">
        <v>1005000</v>
      </c>
      <c r="G1903" s="254">
        <f t="shared" si="197"/>
        <v>1005000</v>
      </c>
      <c r="H1903" s="178">
        <v>1</v>
      </c>
      <c r="I1903" s="179" t="s">
        <v>54</v>
      </c>
      <c r="J1903" s="254">
        <v>1005000</v>
      </c>
      <c r="K1903" s="254">
        <f t="shared" si="198"/>
        <v>1005000</v>
      </c>
      <c r="L1903" s="178">
        <v>1</v>
      </c>
      <c r="M1903" s="179" t="s">
        <v>54</v>
      </c>
      <c r="N1903" s="254">
        <v>1005000</v>
      </c>
      <c r="O1903" s="254">
        <f t="shared" si="199"/>
        <v>1005000</v>
      </c>
      <c r="P1903" s="251">
        <f t="shared" si="196"/>
        <v>0</v>
      </c>
    </row>
    <row r="1904" spans="2:16" ht="15.9" hidden="1" x14ac:dyDescent="0.4">
      <c r="B1904" s="208"/>
      <c r="C1904" s="180" t="s">
        <v>657</v>
      </c>
      <c r="D1904" s="178">
        <v>1</v>
      </c>
      <c r="E1904" s="179" t="s">
        <v>66</v>
      </c>
      <c r="F1904" s="254">
        <v>11900000</v>
      </c>
      <c r="G1904" s="254">
        <f t="shared" si="197"/>
        <v>11900000</v>
      </c>
      <c r="H1904" s="178">
        <v>1</v>
      </c>
      <c r="I1904" s="179" t="s">
        <v>66</v>
      </c>
      <c r="J1904" s="254">
        <v>11900000</v>
      </c>
      <c r="K1904" s="254">
        <f t="shared" si="198"/>
        <v>11900000</v>
      </c>
      <c r="L1904" s="178">
        <v>1</v>
      </c>
      <c r="M1904" s="179" t="s">
        <v>66</v>
      </c>
      <c r="N1904" s="254">
        <v>11900000</v>
      </c>
      <c r="O1904" s="254">
        <f t="shared" si="199"/>
        <v>11900000</v>
      </c>
      <c r="P1904" s="251">
        <f t="shared" si="196"/>
        <v>0</v>
      </c>
    </row>
    <row r="1905" spans="2:16" ht="15.9" hidden="1" x14ac:dyDescent="0.4">
      <c r="B1905" s="208"/>
      <c r="C1905" s="180" t="s">
        <v>60</v>
      </c>
      <c r="D1905" s="178">
        <v>1</v>
      </c>
      <c r="E1905" s="179" t="s">
        <v>66</v>
      </c>
      <c r="F1905" s="254">
        <v>3570000</v>
      </c>
      <c r="G1905" s="254">
        <f t="shared" si="197"/>
        <v>3570000</v>
      </c>
      <c r="H1905" s="178">
        <v>1</v>
      </c>
      <c r="I1905" s="179" t="s">
        <v>66</v>
      </c>
      <c r="J1905" s="254">
        <v>3570000</v>
      </c>
      <c r="K1905" s="254">
        <f t="shared" si="198"/>
        <v>3570000</v>
      </c>
      <c r="L1905" s="178">
        <v>1</v>
      </c>
      <c r="M1905" s="179" t="s">
        <v>66</v>
      </c>
      <c r="N1905" s="254">
        <v>3570000</v>
      </c>
      <c r="O1905" s="254">
        <f t="shared" si="199"/>
        <v>3570000</v>
      </c>
      <c r="P1905" s="251">
        <f t="shared" si="196"/>
        <v>0</v>
      </c>
    </row>
    <row r="1906" spans="2:16" ht="15.9" x14ac:dyDescent="0.4">
      <c r="B1906" s="208">
        <v>525119</v>
      </c>
      <c r="C1906" s="180" t="s">
        <v>42</v>
      </c>
      <c r="D1906" s="178"/>
      <c r="E1906" s="179"/>
      <c r="F1906" s="180">
        <v>0</v>
      </c>
      <c r="G1906" s="254">
        <f>SUM(G1907:G1911)</f>
        <v>24683000</v>
      </c>
      <c r="H1906" s="178"/>
      <c r="I1906" s="179"/>
      <c r="J1906" s="180">
        <v>0</v>
      </c>
      <c r="K1906" s="254">
        <f>SUM(K1907:K1911)</f>
        <v>24683000</v>
      </c>
      <c r="L1906" s="178"/>
      <c r="M1906" s="179"/>
      <c r="N1906" s="180">
        <v>0</v>
      </c>
      <c r="O1906" s="254">
        <f>SUM(O1907:O1911)</f>
        <v>16645000</v>
      </c>
      <c r="P1906" s="251">
        <f t="shared" si="196"/>
        <v>8038000</v>
      </c>
    </row>
    <row r="1907" spans="2:16" ht="15.9" hidden="1" x14ac:dyDescent="0.4">
      <c r="B1907" s="208" t="s">
        <v>27</v>
      </c>
      <c r="C1907" s="180" t="s">
        <v>44</v>
      </c>
      <c r="D1907" s="178">
        <v>17</v>
      </c>
      <c r="E1907" s="179" t="s">
        <v>40</v>
      </c>
      <c r="F1907" s="254">
        <v>450000</v>
      </c>
      <c r="G1907" s="254">
        <f t="shared" ref="G1907:G1911" si="200">ROUNDDOWN(D1907*F1907,-3)</f>
        <v>7650000</v>
      </c>
      <c r="H1907" s="178">
        <v>17</v>
      </c>
      <c r="I1907" s="179" t="s">
        <v>40</v>
      </c>
      <c r="J1907" s="254">
        <v>450000</v>
      </c>
      <c r="K1907" s="254">
        <f t="shared" ref="K1907:K1911" si="201">ROUNDDOWN(H1907*J1907,-3)</f>
        <v>7650000</v>
      </c>
      <c r="L1907" s="178">
        <v>17</v>
      </c>
      <c r="M1907" s="179" t="s">
        <v>40</v>
      </c>
      <c r="N1907" s="254">
        <v>450000</v>
      </c>
      <c r="O1907" s="254">
        <f t="shared" ref="O1907:O1911" si="202">ROUNDDOWN(L1907*N1907,-3)</f>
        <v>7650000</v>
      </c>
      <c r="P1907" s="251">
        <f t="shared" si="196"/>
        <v>0</v>
      </c>
    </row>
    <row r="1908" spans="2:16" ht="15.9" x14ac:dyDescent="0.4">
      <c r="B1908" s="208" t="s">
        <v>27</v>
      </c>
      <c r="C1908" s="180" t="s">
        <v>58</v>
      </c>
      <c r="D1908" s="178">
        <v>34</v>
      </c>
      <c r="E1908" s="179" t="s">
        <v>59</v>
      </c>
      <c r="F1908" s="254">
        <v>85000</v>
      </c>
      <c r="G1908" s="254">
        <f t="shared" si="200"/>
        <v>2890000</v>
      </c>
      <c r="H1908" s="178">
        <v>34</v>
      </c>
      <c r="I1908" s="179" t="s">
        <v>59</v>
      </c>
      <c r="J1908" s="254">
        <v>85000</v>
      </c>
      <c r="K1908" s="254">
        <f t="shared" si="201"/>
        <v>2890000</v>
      </c>
      <c r="L1908" s="178">
        <v>0</v>
      </c>
      <c r="M1908" s="179" t="s">
        <v>59</v>
      </c>
      <c r="N1908" s="254">
        <v>85000</v>
      </c>
      <c r="O1908" s="254">
        <f t="shared" si="202"/>
        <v>0</v>
      </c>
      <c r="P1908" s="251">
        <f t="shared" si="196"/>
        <v>2890000</v>
      </c>
    </row>
    <row r="1909" spans="2:16" ht="15.9" hidden="1" x14ac:dyDescent="0.4">
      <c r="B1909" s="208"/>
      <c r="C1909" s="180" t="s">
        <v>701</v>
      </c>
      <c r="D1909" s="178">
        <v>1</v>
      </c>
      <c r="E1909" s="179" t="s">
        <v>54</v>
      </c>
      <c r="F1909" s="254">
        <v>1330000</v>
      </c>
      <c r="G1909" s="254">
        <f t="shared" si="200"/>
        <v>1330000</v>
      </c>
      <c r="H1909" s="178">
        <v>1</v>
      </c>
      <c r="I1909" s="179" t="s">
        <v>54</v>
      </c>
      <c r="J1909" s="254">
        <v>1330000</v>
      </c>
      <c r="K1909" s="254">
        <f t="shared" si="201"/>
        <v>1330000</v>
      </c>
      <c r="L1909" s="178">
        <v>1</v>
      </c>
      <c r="M1909" s="179" t="s">
        <v>54</v>
      </c>
      <c r="N1909" s="254">
        <v>1330000</v>
      </c>
      <c r="O1909" s="254">
        <f t="shared" si="202"/>
        <v>1330000</v>
      </c>
      <c r="P1909" s="251">
        <f t="shared" si="196"/>
        <v>0</v>
      </c>
    </row>
    <row r="1910" spans="2:16" ht="15.9" x14ac:dyDescent="0.4">
      <c r="B1910" s="208"/>
      <c r="C1910" s="180" t="s">
        <v>702</v>
      </c>
      <c r="D1910" s="178">
        <v>1</v>
      </c>
      <c r="E1910" s="179" t="s">
        <v>54</v>
      </c>
      <c r="F1910" s="254">
        <v>5148000</v>
      </c>
      <c r="G1910" s="254">
        <f t="shared" si="200"/>
        <v>5148000</v>
      </c>
      <c r="H1910" s="178">
        <v>1</v>
      </c>
      <c r="I1910" s="179" t="s">
        <v>54</v>
      </c>
      <c r="J1910" s="254">
        <v>5148000</v>
      </c>
      <c r="K1910" s="254">
        <f t="shared" si="201"/>
        <v>5148000</v>
      </c>
      <c r="L1910" s="178">
        <v>0</v>
      </c>
      <c r="M1910" s="179" t="s">
        <v>54</v>
      </c>
      <c r="N1910" s="254">
        <v>5148000</v>
      </c>
      <c r="O1910" s="254">
        <f t="shared" si="202"/>
        <v>0</v>
      </c>
      <c r="P1910" s="251">
        <f t="shared" si="196"/>
        <v>5148000</v>
      </c>
    </row>
    <row r="1911" spans="2:16" ht="15.9" hidden="1" x14ac:dyDescent="0.4">
      <c r="B1911" s="208"/>
      <c r="C1911" s="180" t="s">
        <v>703</v>
      </c>
      <c r="D1911" s="178">
        <v>1</v>
      </c>
      <c r="E1911" s="179" t="s">
        <v>38</v>
      </c>
      <c r="F1911" s="254">
        <f>5865000 +1800000</f>
        <v>7665000</v>
      </c>
      <c r="G1911" s="254">
        <f t="shared" si="200"/>
        <v>7665000</v>
      </c>
      <c r="H1911" s="178">
        <v>1</v>
      </c>
      <c r="I1911" s="179" t="s">
        <v>38</v>
      </c>
      <c r="J1911" s="254">
        <f>5865000 +1800000</f>
        <v>7665000</v>
      </c>
      <c r="K1911" s="254">
        <f t="shared" si="201"/>
        <v>7665000</v>
      </c>
      <c r="L1911" s="178">
        <v>1</v>
      </c>
      <c r="M1911" s="179" t="s">
        <v>38</v>
      </c>
      <c r="N1911" s="254">
        <f>5865000 +1800000</f>
        <v>7665000</v>
      </c>
      <c r="O1911" s="254">
        <f t="shared" si="202"/>
        <v>7665000</v>
      </c>
      <c r="P1911" s="251">
        <f t="shared" si="196"/>
        <v>0</v>
      </c>
    </row>
    <row r="1912" spans="2:16" ht="29.15" x14ac:dyDescent="0.4">
      <c r="B1912" s="208" t="s">
        <v>77</v>
      </c>
      <c r="C1912" s="180" t="s">
        <v>704</v>
      </c>
      <c r="D1912" s="269">
        <v>48</v>
      </c>
      <c r="E1912" s="270" t="s">
        <v>30</v>
      </c>
      <c r="F1912" s="254">
        <v>0</v>
      </c>
      <c r="G1912" s="254">
        <f>G1913+G1921</f>
        <v>383142000</v>
      </c>
      <c r="H1912" s="269">
        <v>48</v>
      </c>
      <c r="I1912" s="270" t="s">
        <v>30</v>
      </c>
      <c r="J1912" s="254">
        <v>0</v>
      </c>
      <c r="K1912" s="254">
        <f>K1913+K1921</f>
        <v>383142000</v>
      </c>
      <c r="L1912" s="269">
        <v>48</v>
      </c>
      <c r="M1912" s="270" t="s">
        <v>30</v>
      </c>
      <c r="N1912" s="254">
        <v>0</v>
      </c>
      <c r="O1912" s="254">
        <f>O1913+O1921</f>
        <v>346422000</v>
      </c>
      <c r="P1912" s="251">
        <f t="shared" si="196"/>
        <v>36720000</v>
      </c>
    </row>
    <row r="1913" spans="2:16" ht="15.9" hidden="1" x14ac:dyDescent="0.4">
      <c r="B1913" s="208">
        <v>525111</v>
      </c>
      <c r="C1913" s="180" t="s">
        <v>174</v>
      </c>
      <c r="D1913" s="178"/>
      <c r="E1913" s="179"/>
      <c r="F1913" s="180"/>
      <c r="G1913" s="254">
        <f>SUM(G1914:G1920)</f>
        <v>257762000</v>
      </c>
      <c r="H1913" s="178"/>
      <c r="I1913" s="179"/>
      <c r="J1913" s="180"/>
      <c r="K1913" s="254">
        <f>SUM(K1914:K1920)</f>
        <v>257762000</v>
      </c>
      <c r="L1913" s="178"/>
      <c r="M1913" s="179"/>
      <c r="N1913" s="180"/>
      <c r="O1913" s="254">
        <f>SUM(O1914:O1920)</f>
        <v>257762000</v>
      </c>
      <c r="P1913" s="251">
        <f t="shared" si="196"/>
        <v>0</v>
      </c>
    </row>
    <row r="1914" spans="2:16" ht="15.9" hidden="1" x14ac:dyDescent="0.4">
      <c r="B1914" s="208" t="s">
        <v>27</v>
      </c>
      <c r="C1914" s="180" t="s">
        <v>46</v>
      </c>
      <c r="D1914" s="178">
        <v>217</v>
      </c>
      <c r="E1914" s="179" t="s">
        <v>47</v>
      </c>
      <c r="F1914" s="254">
        <v>150000</v>
      </c>
      <c r="G1914" s="254">
        <f t="shared" ref="G1914:G1920" si="203">ROUNDDOWN(D1914*F1914,-3)</f>
        <v>32550000</v>
      </c>
      <c r="H1914" s="178">
        <v>217</v>
      </c>
      <c r="I1914" s="179" t="s">
        <v>47</v>
      </c>
      <c r="J1914" s="254">
        <v>150000</v>
      </c>
      <c r="K1914" s="254">
        <f t="shared" ref="K1914:K1920" si="204">ROUNDDOWN(H1914*J1914,-3)</f>
        <v>32550000</v>
      </c>
      <c r="L1914" s="178">
        <v>217</v>
      </c>
      <c r="M1914" s="179" t="s">
        <v>47</v>
      </c>
      <c r="N1914" s="254">
        <v>150000</v>
      </c>
      <c r="O1914" s="254">
        <f t="shared" ref="O1914:O1920" si="205">ROUNDDOWN(L1914*N1914,-3)</f>
        <v>32550000</v>
      </c>
      <c r="P1914" s="251">
        <f t="shared" si="196"/>
        <v>0</v>
      </c>
    </row>
    <row r="1915" spans="2:16" ht="15.9" hidden="1" x14ac:dyDescent="0.4">
      <c r="B1915" s="208" t="s">
        <v>27</v>
      </c>
      <c r="C1915" s="180" t="s">
        <v>48</v>
      </c>
      <c r="D1915" s="178">
        <v>790</v>
      </c>
      <c r="E1915" s="179" t="s">
        <v>47</v>
      </c>
      <c r="F1915" s="254">
        <v>150000</v>
      </c>
      <c r="G1915" s="254">
        <f t="shared" si="203"/>
        <v>118500000</v>
      </c>
      <c r="H1915" s="178">
        <v>790</v>
      </c>
      <c r="I1915" s="179" t="s">
        <v>47</v>
      </c>
      <c r="J1915" s="254">
        <v>150000</v>
      </c>
      <c r="K1915" s="254">
        <f t="shared" si="204"/>
        <v>118500000</v>
      </c>
      <c r="L1915" s="178">
        <v>790</v>
      </c>
      <c r="M1915" s="179" t="s">
        <v>47</v>
      </c>
      <c r="N1915" s="254">
        <v>150000</v>
      </c>
      <c r="O1915" s="254">
        <f t="shared" si="205"/>
        <v>118500000</v>
      </c>
      <c r="P1915" s="251">
        <f t="shared" si="196"/>
        <v>0</v>
      </c>
    </row>
    <row r="1916" spans="2:16" ht="15.9" hidden="1" x14ac:dyDescent="0.4">
      <c r="B1916" s="208"/>
      <c r="C1916" s="180" t="s">
        <v>672</v>
      </c>
      <c r="D1916" s="178">
        <v>243</v>
      </c>
      <c r="E1916" s="179" t="s">
        <v>47</v>
      </c>
      <c r="F1916" s="254">
        <v>150000</v>
      </c>
      <c r="G1916" s="254">
        <f t="shared" si="203"/>
        <v>36450000</v>
      </c>
      <c r="H1916" s="178">
        <v>243</v>
      </c>
      <c r="I1916" s="179" t="s">
        <v>47</v>
      </c>
      <c r="J1916" s="254">
        <v>150000</v>
      </c>
      <c r="K1916" s="254">
        <f t="shared" si="204"/>
        <v>36450000</v>
      </c>
      <c r="L1916" s="178">
        <v>243</v>
      </c>
      <c r="M1916" s="179" t="s">
        <v>47</v>
      </c>
      <c r="N1916" s="254">
        <v>150000</v>
      </c>
      <c r="O1916" s="254">
        <f t="shared" si="205"/>
        <v>36450000</v>
      </c>
      <c r="P1916" s="251">
        <f t="shared" si="196"/>
        <v>0</v>
      </c>
    </row>
    <row r="1917" spans="2:16" ht="15.9" hidden="1" x14ac:dyDescent="0.4">
      <c r="B1917" s="208"/>
      <c r="C1917" s="180" t="s">
        <v>673</v>
      </c>
      <c r="D1917" s="178">
        <v>1</v>
      </c>
      <c r="E1917" s="179" t="s">
        <v>38</v>
      </c>
      <c r="F1917" s="254">
        <f>1480000+2220000</f>
        <v>3700000</v>
      </c>
      <c r="G1917" s="254">
        <f t="shared" si="203"/>
        <v>3700000</v>
      </c>
      <c r="H1917" s="178">
        <v>1</v>
      </c>
      <c r="I1917" s="179" t="s">
        <v>38</v>
      </c>
      <c r="J1917" s="254">
        <f>1480000+2220000</f>
        <v>3700000</v>
      </c>
      <c r="K1917" s="254">
        <f t="shared" si="204"/>
        <v>3700000</v>
      </c>
      <c r="L1917" s="178">
        <v>1</v>
      </c>
      <c r="M1917" s="179" t="s">
        <v>38</v>
      </c>
      <c r="N1917" s="254">
        <f>1480000+2220000</f>
        <v>3700000</v>
      </c>
      <c r="O1917" s="254">
        <f t="shared" si="205"/>
        <v>3700000</v>
      </c>
      <c r="P1917" s="251">
        <f t="shared" si="196"/>
        <v>0</v>
      </c>
    </row>
    <row r="1918" spans="2:16" ht="15.9" hidden="1" x14ac:dyDescent="0.4">
      <c r="B1918" s="208"/>
      <c r="C1918" s="180" t="s">
        <v>76</v>
      </c>
      <c r="D1918" s="178">
        <v>1</v>
      </c>
      <c r="E1918" s="179" t="s">
        <v>38</v>
      </c>
      <c r="F1918" s="254">
        <v>12802000</v>
      </c>
      <c r="G1918" s="254">
        <f t="shared" si="203"/>
        <v>12802000</v>
      </c>
      <c r="H1918" s="178">
        <v>1</v>
      </c>
      <c r="I1918" s="179" t="s">
        <v>38</v>
      </c>
      <c r="J1918" s="254">
        <v>12802000</v>
      </c>
      <c r="K1918" s="254">
        <f t="shared" si="204"/>
        <v>12802000</v>
      </c>
      <c r="L1918" s="178">
        <v>1</v>
      </c>
      <c r="M1918" s="179" t="s">
        <v>38</v>
      </c>
      <c r="N1918" s="254">
        <v>12802000</v>
      </c>
      <c r="O1918" s="254">
        <f t="shared" si="205"/>
        <v>12802000</v>
      </c>
      <c r="P1918" s="251">
        <f t="shared" si="196"/>
        <v>0</v>
      </c>
    </row>
    <row r="1919" spans="2:16" ht="15.9" hidden="1" x14ac:dyDescent="0.4">
      <c r="B1919" s="208"/>
      <c r="C1919" s="180" t="s">
        <v>638</v>
      </c>
      <c r="D1919" s="178">
        <v>1</v>
      </c>
      <c r="E1919" s="179" t="s">
        <v>38</v>
      </c>
      <c r="F1919" s="254">
        <v>33600000</v>
      </c>
      <c r="G1919" s="254">
        <f t="shared" si="203"/>
        <v>33600000</v>
      </c>
      <c r="H1919" s="178">
        <v>1</v>
      </c>
      <c r="I1919" s="179" t="s">
        <v>38</v>
      </c>
      <c r="J1919" s="254">
        <v>33600000</v>
      </c>
      <c r="K1919" s="254">
        <f t="shared" si="204"/>
        <v>33600000</v>
      </c>
      <c r="L1919" s="178">
        <v>1</v>
      </c>
      <c r="M1919" s="179" t="s">
        <v>38</v>
      </c>
      <c r="N1919" s="254">
        <v>33600000</v>
      </c>
      <c r="O1919" s="254">
        <f t="shared" si="205"/>
        <v>33600000</v>
      </c>
      <c r="P1919" s="251">
        <f t="shared" si="196"/>
        <v>0</v>
      </c>
    </row>
    <row r="1920" spans="2:16" ht="15.9" hidden="1" x14ac:dyDescent="0.4">
      <c r="B1920" s="208"/>
      <c r="C1920" s="180" t="s">
        <v>60</v>
      </c>
      <c r="D1920" s="178">
        <v>1</v>
      </c>
      <c r="E1920" s="179" t="s">
        <v>38</v>
      </c>
      <c r="F1920" s="254">
        <v>20160000</v>
      </c>
      <c r="G1920" s="254">
        <f t="shared" si="203"/>
        <v>20160000</v>
      </c>
      <c r="H1920" s="178">
        <v>1</v>
      </c>
      <c r="I1920" s="179" t="s">
        <v>38</v>
      </c>
      <c r="J1920" s="254">
        <v>20160000</v>
      </c>
      <c r="K1920" s="254">
        <f t="shared" si="204"/>
        <v>20160000</v>
      </c>
      <c r="L1920" s="178">
        <v>1</v>
      </c>
      <c r="M1920" s="179" t="s">
        <v>38</v>
      </c>
      <c r="N1920" s="254">
        <v>20160000</v>
      </c>
      <c r="O1920" s="254">
        <f t="shared" si="205"/>
        <v>20160000</v>
      </c>
      <c r="P1920" s="251">
        <f t="shared" si="196"/>
        <v>0</v>
      </c>
    </row>
    <row r="1921" spans="2:16" ht="15.9" x14ac:dyDescent="0.4">
      <c r="B1921" s="208">
        <v>525119</v>
      </c>
      <c r="C1921" s="180" t="s">
        <v>42</v>
      </c>
      <c r="D1921" s="178"/>
      <c r="E1921" s="179"/>
      <c r="F1921" s="180">
        <v>0</v>
      </c>
      <c r="G1921" s="254">
        <f>SUM(G1922:G1926)</f>
        <v>125380000</v>
      </c>
      <c r="H1921" s="178"/>
      <c r="I1921" s="179"/>
      <c r="J1921" s="180">
        <v>0</v>
      </c>
      <c r="K1921" s="254">
        <f>SUM(K1922:K1926)</f>
        <v>125380000</v>
      </c>
      <c r="L1921" s="178"/>
      <c r="M1921" s="179"/>
      <c r="N1921" s="180">
        <v>0</v>
      </c>
      <c r="O1921" s="254">
        <f>SUM(O1922:O1926)</f>
        <v>88660000</v>
      </c>
      <c r="P1921" s="251">
        <f t="shared" si="196"/>
        <v>36720000</v>
      </c>
    </row>
    <row r="1922" spans="2:16" ht="15.9" hidden="1" x14ac:dyDescent="0.4">
      <c r="B1922" s="208"/>
      <c r="C1922" s="180" t="s">
        <v>705</v>
      </c>
      <c r="D1922" s="178">
        <v>1</v>
      </c>
      <c r="E1922" s="179" t="s">
        <v>38</v>
      </c>
      <c r="F1922" s="254">
        <v>27600000</v>
      </c>
      <c r="G1922" s="254">
        <f t="shared" ref="G1922:G1926" si="206">ROUNDDOWN(D1922*F1922,-3)</f>
        <v>27600000</v>
      </c>
      <c r="H1922" s="178">
        <v>1</v>
      </c>
      <c r="I1922" s="179" t="s">
        <v>38</v>
      </c>
      <c r="J1922" s="254">
        <v>27600000</v>
      </c>
      <c r="K1922" s="254">
        <f t="shared" ref="K1922:K1926" si="207">ROUNDDOWN(H1922*J1922,-3)</f>
        <v>27600000</v>
      </c>
      <c r="L1922" s="178">
        <v>1</v>
      </c>
      <c r="M1922" s="179" t="s">
        <v>38</v>
      </c>
      <c r="N1922" s="254">
        <v>27600000</v>
      </c>
      <c r="O1922" s="254">
        <f t="shared" ref="O1922:O1926" si="208">ROUNDDOWN(L1922*N1922,-3)</f>
        <v>27600000</v>
      </c>
      <c r="P1922" s="251">
        <f t="shared" si="196"/>
        <v>0</v>
      </c>
    </row>
    <row r="1923" spans="2:16" ht="15.9" hidden="1" x14ac:dyDescent="0.4">
      <c r="B1923" s="208" t="s">
        <v>27</v>
      </c>
      <c r="C1923" s="180" t="s">
        <v>44</v>
      </c>
      <c r="D1923" s="178">
        <v>48</v>
      </c>
      <c r="E1923" s="179" t="s">
        <v>40</v>
      </c>
      <c r="F1923" s="254">
        <v>900000</v>
      </c>
      <c r="G1923" s="254">
        <f t="shared" si="206"/>
        <v>43200000</v>
      </c>
      <c r="H1923" s="178">
        <v>48</v>
      </c>
      <c r="I1923" s="179" t="s">
        <v>40</v>
      </c>
      <c r="J1923" s="254">
        <v>900000</v>
      </c>
      <c r="K1923" s="254">
        <f t="shared" si="207"/>
        <v>43200000</v>
      </c>
      <c r="L1923" s="178">
        <v>48</v>
      </c>
      <c r="M1923" s="179" t="s">
        <v>40</v>
      </c>
      <c r="N1923" s="254">
        <v>900000</v>
      </c>
      <c r="O1923" s="254">
        <f t="shared" si="208"/>
        <v>43200000</v>
      </c>
      <c r="P1923" s="251">
        <f t="shared" si="196"/>
        <v>0</v>
      </c>
    </row>
    <row r="1924" spans="2:16" ht="15.9" x14ac:dyDescent="0.4">
      <c r="B1924" s="208" t="s">
        <v>27</v>
      </c>
      <c r="C1924" s="180" t="s">
        <v>58</v>
      </c>
      <c r="D1924" s="178">
        <v>432</v>
      </c>
      <c r="E1924" s="179" t="s">
        <v>59</v>
      </c>
      <c r="F1924" s="254">
        <v>85000</v>
      </c>
      <c r="G1924" s="254">
        <f t="shared" si="206"/>
        <v>36720000</v>
      </c>
      <c r="H1924" s="178">
        <v>432</v>
      </c>
      <c r="I1924" s="179" t="s">
        <v>59</v>
      </c>
      <c r="J1924" s="254">
        <v>85000</v>
      </c>
      <c r="K1924" s="254">
        <f t="shared" si="207"/>
        <v>36720000</v>
      </c>
      <c r="L1924" s="178">
        <v>0</v>
      </c>
      <c r="M1924" s="179" t="s">
        <v>59</v>
      </c>
      <c r="N1924" s="254">
        <v>85000</v>
      </c>
      <c r="O1924" s="254">
        <f t="shared" si="208"/>
        <v>0</v>
      </c>
      <c r="P1924" s="251">
        <f t="shared" si="196"/>
        <v>36720000</v>
      </c>
    </row>
    <row r="1925" spans="2:16" ht="15.9" hidden="1" x14ac:dyDescent="0.4">
      <c r="B1925" s="208"/>
      <c r="C1925" s="180" t="s">
        <v>635</v>
      </c>
      <c r="D1925" s="178">
        <v>1</v>
      </c>
      <c r="E1925" s="179" t="s">
        <v>38</v>
      </c>
      <c r="F1925" s="254">
        <v>8400000</v>
      </c>
      <c r="G1925" s="254">
        <f t="shared" si="206"/>
        <v>8400000</v>
      </c>
      <c r="H1925" s="178">
        <v>1</v>
      </c>
      <c r="I1925" s="179" t="s">
        <v>38</v>
      </c>
      <c r="J1925" s="254">
        <v>8400000</v>
      </c>
      <c r="K1925" s="254">
        <f t="shared" si="207"/>
        <v>8400000</v>
      </c>
      <c r="L1925" s="178">
        <v>1</v>
      </c>
      <c r="M1925" s="179" t="s">
        <v>38</v>
      </c>
      <c r="N1925" s="254">
        <v>8400000</v>
      </c>
      <c r="O1925" s="254">
        <f t="shared" si="208"/>
        <v>8400000</v>
      </c>
      <c r="P1925" s="251">
        <f t="shared" si="196"/>
        <v>0</v>
      </c>
    </row>
    <row r="1926" spans="2:16" ht="15.9" hidden="1" x14ac:dyDescent="0.4">
      <c r="B1926" s="208"/>
      <c r="C1926" s="180" t="s">
        <v>706</v>
      </c>
      <c r="D1926" s="178">
        <v>1</v>
      </c>
      <c r="E1926" s="179" t="s">
        <v>38</v>
      </c>
      <c r="F1926" s="254">
        <v>9460000</v>
      </c>
      <c r="G1926" s="254">
        <f t="shared" si="206"/>
        <v>9460000</v>
      </c>
      <c r="H1926" s="178">
        <v>1</v>
      </c>
      <c r="I1926" s="179" t="s">
        <v>38</v>
      </c>
      <c r="J1926" s="254">
        <v>9460000</v>
      </c>
      <c r="K1926" s="254">
        <f t="shared" si="207"/>
        <v>9460000</v>
      </c>
      <c r="L1926" s="178">
        <v>1</v>
      </c>
      <c r="M1926" s="179" t="s">
        <v>38</v>
      </c>
      <c r="N1926" s="254">
        <v>9460000</v>
      </c>
      <c r="O1926" s="254">
        <f t="shared" si="208"/>
        <v>9460000</v>
      </c>
      <c r="P1926" s="251">
        <f t="shared" si="196"/>
        <v>0</v>
      </c>
    </row>
    <row r="1927" spans="2:16" ht="29.15" x14ac:dyDescent="0.4">
      <c r="B1927" s="208" t="s">
        <v>380</v>
      </c>
      <c r="C1927" s="180" t="s">
        <v>707</v>
      </c>
      <c r="D1927" s="269">
        <v>48</v>
      </c>
      <c r="E1927" s="270" t="s">
        <v>30</v>
      </c>
      <c r="F1927" s="254">
        <v>0</v>
      </c>
      <c r="G1927" s="254">
        <f>G1928+G1935</f>
        <v>614236000</v>
      </c>
      <c r="H1927" s="269">
        <v>48</v>
      </c>
      <c r="I1927" s="270" t="s">
        <v>30</v>
      </c>
      <c r="J1927" s="254">
        <v>0</v>
      </c>
      <c r="K1927" s="254">
        <f>K1928+K1935</f>
        <v>614236000</v>
      </c>
      <c r="L1927" s="269">
        <v>48</v>
      </c>
      <c r="M1927" s="270" t="s">
        <v>30</v>
      </c>
      <c r="N1927" s="254">
        <v>0</v>
      </c>
      <c r="O1927" s="254">
        <f>O1928+O1935</f>
        <v>565276000</v>
      </c>
      <c r="P1927" s="251">
        <f t="shared" si="196"/>
        <v>48960000</v>
      </c>
    </row>
    <row r="1928" spans="2:16" ht="15.9" hidden="1" x14ac:dyDescent="0.4">
      <c r="B1928" s="208">
        <v>525111</v>
      </c>
      <c r="C1928" s="180" t="s">
        <v>174</v>
      </c>
      <c r="D1928" s="178"/>
      <c r="E1928" s="179"/>
      <c r="F1928" s="180"/>
      <c r="G1928" s="254">
        <f>SUM(G1929:G1934)</f>
        <v>410140000</v>
      </c>
      <c r="H1928" s="178"/>
      <c r="I1928" s="179"/>
      <c r="J1928" s="180"/>
      <c r="K1928" s="254">
        <f>SUM(K1929:K1934)</f>
        <v>410140000</v>
      </c>
      <c r="L1928" s="178"/>
      <c r="M1928" s="179"/>
      <c r="N1928" s="180"/>
      <c r="O1928" s="254">
        <f>SUM(O1929:O1934)</f>
        <v>410140000</v>
      </c>
      <c r="P1928" s="251">
        <f t="shared" si="196"/>
        <v>0</v>
      </c>
    </row>
    <row r="1929" spans="2:16" ht="15.9" hidden="1" x14ac:dyDescent="0.4">
      <c r="B1929" s="208" t="s">
        <v>27</v>
      </c>
      <c r="C1929" s="180" t="s">
        <v>46</v>
      </c>
      <c r="D1929" s="178">
        <v>368</v>
      </c>
      <c r="E1929" s="179" t="s">
        <v>47</v>
      </c>
      <c r="F1929" s="254">
        <v>150000</v>
      </c>
      <c r="G1929" s="254">
        <f t="shared" ref="G1929:G1934" si="209">ROUNDDOWN(D1929*F1929,-3)</f>
        <v>55200000</v>
      </c>
      <c r="H1929" s="178">
        <v>368</v>
      </c>
      <c r="I1929" s="179" t="s">
        <v>47</v>
      </c>
      <c r="J1929" s="254">
        <v>150000</v>
      </c>
      <c r="K1929" s="254">
        <f t="shared" ref="K1929:K1934" si="210">ROUNDDOWN(H1929*J1929,-3)</f>
        <v>55200000</v>
      </c>
      <c r="L1929" s="178">
        <v>368</v>
      </c>
      <c r="M1929" s="179" t="s">
        <v>47</v>
      </c>
      <c r="N1929" s="254">
        <v>150000</v>
      </c>
      <c r="O1929" s="254">
        <f t="shared" ref="O1929:O1934" si="211">ROUNDDOWN(L1929*N1929,-3)</f>
        <v>55200000</v>
      </c>
      <c r="P1929" s="251">
        <f t="shared" si="196"/>
        <v>0</v>
      </c>
    </row>
    <row r="1930" spans="2:16" ht="15.9" hidden="1" x14ac:dyDescent="0.4">
      <c r="B1930" s="208" t="s">
        <v>27</v>
      </c>
      <c r="C1930" s="180" t="s">
        <v>48</v>
      </c>
      <c r="D1930" s="178">
        <v>1444</v>
      </c>
      <c r="E1930" s="179" t="s">
        <v>47</v>
      </c>
      <c r="F1930" s="254">
        <v>150000</v>
      </c>
      <c r="G1930" s="254">
        <f t="shared" si="209"/>
        <v>216600000</v>
      </c>
      <c r="H1930" s="178">
        <v>1444</v>
      </c>
      <c r="I1930" s="179" t="s">
        <v>47</v>
      </c>
      <c r="J1930" s="254">
        <v>150000</v>
      </c>
      <c r="K1930" s="254">
        <f t="shared" si="210"/>
        <v>216600000</v>
      </c>
      <c r="L1930" s="178">
        <v>1444</v>
      </c>
      <c r="M1930" s="179" t="s">
        <v>47</v>
      </c>
      <c r="N1930" s="254">
        <v>150000</v>
      </c>
      <c r="O1930" s="254">
        <f t="shared" si="211"/>
        <v>216600000</v>
      </c>
      <c r="P1930" s="251">
        <f t="shared" si="196"/>
        <v>0</v>
      </c>
    </row>
    <row r="1931" spans="2:16" ht="15.9" hidden="1" x14ac:dyDescent="0.4">
      <c r="B1931" s="208"/>
      <c r="C1931" s="180" t="s">
        <v>672</v>
      </c>
      <c r="D1931" s="178">
        <v>420</v>
      </c>
      <c r="E1931" s="179" t="s">
        <v>47</v>
      </c>
      <c r="F1931" s="254">
        <v>150000</v>
      </c>
      <c r="G1931" s="254">
        <f t="shared" si="209"/>
        <v>63000000</v>
      </c>
      <c r="H1931" s="178">
        <v>420</v>
      </c>
      <c r="I1931" s="179" t="s">
        <v>47</v>
      </c>
      <c r="J1931" s="254">
        <v>150000</v>
      </c>
      <c r="K1931" s="254">
        <f t="shared" si="210"/>
        <v>63000000</v>
      </c>
      <c r="L1931" s="178">
        <v>420</v>
      </c>
      <c r="M1931" s="179" t="s">
        <v>47</v>
      </c>
      <c r="N1931" s="254">
        <v>150000</v>
      </c>
      <c r="O1931" s="254">
        <f t="shared" si="211"/>
        <v>63000000</v>
      </c>
      <c r="P1931" s="251">
        <f t="shared" si="196"/>
        <v>0</v>
      </c>
    </row>
    <row r="1932" spans="2:16" ht="15.9" hidden="1" x14ac:dyDescent="0.4">
      <c r="B1932" s="208"/>
      <c r="C1932" s="180" t="s">
        <v>673</v>
      </c>
      <c r="D1932" s="178">
        <v>1</v>
      </c>
      <c r="E1932" s="179" t="s">
        <v>38</v>
      </c>
      <c r="F1932" s="254">
        <v>6940000</v>
      </c>
      <c r="G1932" s="254">
        <f t="shared" si="209"/>
        <v>6940000</v>
      </c>
      <c r="H1932" s="178">
        <v>1</v>
      </c>
      <c r="I1932" s="179" t="s">
        <v>38</v>
      </c>
      <c r="J1932" s="254">
        <v>6940000</v>
      </c>
      <c r="K1932" s="254">
        <f t="shared" si="210"/>
        <v>6940000</v>
      </c>
      <c r="L1932" s="178">
        <v>1</v>
      </c>
      <c r="M1932" s="179" t="s">
        <v>38</v>
      </c>
      <c r="N1932" s="254">
        <v>6940000</v>
      </c>
      <c r="O1932" s="254">
        <f t="shared" si="211"/>
        <v>6940000</v>
      </c>
      <c r="P1932" s="251">
        <f t="shared" si="196"/>
        <v>0</v>
      </c>
    </row>
    <row r="1933" spans="2:16" ht="15.9" hidden="1" x14ac:dyDescent="0.4">
      <c r="B1933" s="208"/>
      <c r="C1933" s="180" t="s">
        <v>638</v>
      </c>
      <c r="D1933" s="178">
        <v>1</v>
      </c>
      <c r="E1933" s="179" t="s">
        <v>38</v>
      </c>
      <c r="F1933" s="254">
        <v>50400000</v>
      </c>
      <c r="G1933" s="254">
        <f t="shared" si="209"/>
        <v>50400000</v>
      </c>
      <c r="H1933" s="178">
        <v>1</v>
      </c>
      <c r="I1933" s="179" t="s">
        <v>38</v>
      </c>
      <c r="J1933" s="254">
        <v>50400000</v>
      </c>
      <c r="K1933" s="254">
        <f t="shared" si="210"/>
        <v>50400000</v>
      </c>
      <c r="L1933" s="178">
        <v>1</v>
      </c>
      <c r="M1933" s="179" t="s">
        <v>38</v>
      </c>
      <c r="N1933" s="254">
        <v>50400000</v>
      </c>
      <c r="O1933" s="254">
        <f t="shared" si="211"/>
        <v>50400000</v>
      </c>
      <c r="P1933" s="251">
        <f t="shared" si="196"/>
        <v>0</v>
      </c>
    </row>
    <row r="1934" spans="2:16" ht="15.9" hidden="1" x14ac:dyDescent="0.4">
      <c r="B1934" s="208"/>
      <c r="C1934" s="180" t="s">
        <v>60</v>
      </c>
      <c r="D1934" s="178">
        <v>1</v>
      </c>
      <c r="E1934" s="179" t="s">
        <v>38</v>
      </c>
      <c r="F1934" s="254">
        <v>18000000</v>
      </c>
      <c r="G1934" s="254">
        <f t="shared" si="209"/>
        <v>18000000</v>
      </c>
      <c r="H1934" s="178">
        <v>1</v>
      </c>
      <c r="I1934" s="179" t="s">
        <v>38</v>
      </c>
      <c r="J1934" s="254">
        <v>18000000</v>
      </c>
      <c r="K1934" s="254">
        <f t="shared" si="210"/>
        <v>18000000</v>
      </c>
      <c r="L1934" s="178">
        <v>1</v>
      </c>
      <c r="M1934" s="179" t="s">
        <v>38</v>
      </c>
      <c r="N1934" s="254">
        <v>18000000</v>
      </c>
      <c r="O1934" s="254">
        <f t="shared" si="211"/>
        <v>18000000</v>
      </c>
      <c r="P1934" s="251">
        <f t="shared" si="196"/>
        <v>0</v>
      </c>
    </row>
    <row r="1935" spans="2:16" ht="15.9" x14ac:dyDescent="0.4">
      <c r="B1935" s="208">
        <v>525119</v>
      </c>
      <c r="C1935" s="180" t="s">
        <v>42</v>
      </c>
      <c r="D1935" s="178"/>
      <c r="E1935" s="179"/>
      <c r="F1935" s="180">
        <v>0</v>
      </c>
      <c r="G1935" s="254">
        <f>SUM(G1936:G1941)</f>
        <v>204096000</v>
      </c>
      <c r="H1935" s="178"/>
      <c r="I1935" s="179"/>
      <c r="J1935" s="180">
        <v>0</v>
      </c>
      <c r="K1935" s="254">
        <f>SUM(K1936:K1941)</f>
        <v>204096000</v>
      </c>
      <c r="L1935" s="178"/>
      <c r="M1935" s="179"/>
      <c r="N1935" s="180">
        <v>0</v>
      </c>
      <c r="O1935" s="254">
        <f>SUM(O1936:O1941)</f>
        <v>155136000</v>
      </c>
      <c r="P1935" s="251">
        <f t="shared" si="196"/>
        <v>48960000</v>
      </c>
    </row>
    <row r="1936" spans="2:16" ht="15.9" hidden="1" x14ac:dyDescent="0.4">
      <c r="B1936" s="208"/>
      <c r="C1936" s="180" t="s">
        <v>708</v>
      </c>
      <c r="D1936" s="178">
        <v>1</v>
      </c>
      <c r="E1936" s="179" t="s">
        <v>38</v>
      </c>
      <c r="F1936" s="254">
        <v>98480000</v>
      </c>
      <c r="G1936" s="254">
        <f t="shared" ref="G1936:G1941" si="212">ROUNDDOWN(D1936*F1936,-3)</f>
        <v>98480000</v>
      </c>
      <c r="H1936" s="178">
        <v>1</v>
      </c>
      <c r="I1936" s="179" t="s">
        <v>38</v>
      </c>
      <c r="J1936" s="254">
        <v>98480000</v>
      </c>
      <c r="K1936" s="254">
        <f t="shared" ref="K1936:K1941" si="213">ROUNDDOWN(H1936*J1936,-3)</f>
        <v>98480000</v>
      </c>
      <c r="L1936" s="178">
        <v>1</v>
      </c>
      <c r="M1936" s="179" t="s">
        <v>38</v>
      </c>
      <c r="N1936" s="254">
        <v>98480000</v>
      </c>
      <c r="O1936" s="254">
        <f t="shared" ref="O1936:O1941" si="214">ROUNDDOWN(L1936*N1936,-3)</f>
        <v>98480000</v>
      </c>
      <c r="P1936" s="251">
        <f t="shared" si="196"/>
        <v>0</v>
      </c>
    </row>
    <row r="1937" spans="2:16" ht="15.9" hidden="1" x14ac:dyDescent="0.4">
      <c r="B1937" s="208" t="s">
        <v>27</v>
      </c>
      <c r="C1937" s="180" t="s">
        <v>44</v>
      </c>
      <c r="D1937" s="178">
        <v>48</v>
      </c>
      <c r="E1937" s="179" t="s">
        <v>40</v>
      </c>
      <c r="F1937" s="254">
        <v>450000</v>
      </c>
      <c r="G1937" s="254">
        <f t="shared" si="212"/>
        <v>21600000</v>
      </c>
      <c r="H1937" s="178">
        <v>48</v>
      </c>
      <c r="I1937" s="179" t="s">
        <v>40</v>
      </c>
      <c r="J1937" s="254">
        <v>450000</v>
      </c>
      <c r="K1937" s="254">
        <f t="shared" si="213"/>
        <v>21600000</v>
      </c>
      <c r="L1937" s="178">
        <v>48</v>
      </c>
      <c r="M1937" s="179" t="s">
        <v>40</v>
      </c>
      <c r="N1937" s="254">
        <v>450000</v>
      </c>
      <c r="O1937" s="254">
        <f t="shared" si="214"/>
        <v>21600000</v>
      </c>
      <c r="P1937" s="251">
        <f t="shared" si="196"/>
        <v>0</v>
      </c>
    </row>
    <row r="1938" spans="2:16" ht="15.9" x14ac:dyDescent="0.4">
      <c r="B1938" s="208" t="s">
        <v>27</v>
      </c>
      <c r="C1938" s="180" t="s">
        <v>58</v>
      </c>
      <c r="D1938" s="178">
        <v>576</v>
      </c>
      <c r="E1938" s="179" t="s">
        <v>59</v>
      </c>
      <c r="F1938" s="254">
        <v>85000</v>
      </c>
      <c r="G1938" s="254">
        <f t="shared" si="212"/>
        <v>48960000</v>
      </c>
      <c r="H1938" s="178">
        <v>576</v>
      </c>
      <c r="I1938" s="179" t="s">
        <v>59</v>
      </c>
      <c r="J1938" s="254">
        <v>85000</v>
      </c>
      <c r="K1938" s="254">
        <f t="shared" si="213"/>
        <v>48960000</v>
      </c>
      <c r="L1938" s="178">
        <v>0</v>
      </c>
      <c r="M1938" s="179" t="s">
        <v>59</v>
      </c>
      <c r="N1938" s="254">
        <v>85000</v>
      </c>
      <c r="O1938" s="254">
        <f t="shared" si="214"/>
        <v>0</v>
      </c>
      <c r="P1938" s="251">
        <f t="shared" si="196"/>
        <v>48960000</v>
      </c>
    </row>
    <row r="1939" spans="2:16" ht="15.9" hidden="1" x14ac:dyDescent="0.4">
      <c r="B1939" s="208" t="s">
        <v>27</v>
      </c>
      <c r="C1939" s="180" t="s">
        <v>709</v>
      </c>
      <c r="D1939" s="178">
        <v>1</v>
      </c>
      <c r="E1939" s="179" t="s">
        <v>38</v>
      </c>
      <c r="F1939" s="254">
        <v>22656000</v>
      </c>
      <c r="G1939" s="254">
        <f t="shared" si="212"/>
        <v>22656000</v>
      </c>
      <c r="H1939" s="178">
        <v>1</v>
      </c>
      <c r="I1939" s="179" t="s">
        <v>38</v>
      </c>
      <c r="J1939" s="254">
        <v>22656000</v>
      </c>
      <c r="K1939" s="254">
        <f t="shared" si="213"/>
        <v>22656000</v>
      </c>
      <c r="L1939" s="178">
        <v>1</v>
      </c>
      <c r="M1939" s="179" t="s">
        <v>38</v>
      </c>
      <c r="N1939" s="254">
        <v>22656000</v>
      </c>
      <c r="O1939" s="254">
        <f t="shared" si="214"/>
        <v>22656000</v>
      </c>
      <c r="P1939" s="251">
        <f t="shared" si="196"/>
        <v>0</v>
      </c>
    </row>
    <row r="1940" spans="2:16" ht="15.9" hidden="1" x14ac:dyDescent="0.4">
      <c r="B1940" s="208"/>
      <c r="C1940" s="180" t="s">
        <v>635</v>
      </c>
      <c r="D1940" s="178">
        <v>1</v>
      </c>
      <c r="E1940" s="179" t="s">
        <v>38</v>
      </c>
      <c r="F1940" s="254">
        <v>2400000</v>
      </c>
      <c r="G1940" s="254">
        <f t="shared" si="212"/>
        <v>2400000</v>
      </c>
      <c r="H1940" s="178">
        <v>1</v>
      </c>
      <c r="I1940" s="179" t="s">
        <v>38</v>
      </c>
      <c r="J1940" s="254">
        <v>2400000</v>
      </c>
      <c r="K1940" s="254">
        <f t="shared" si="213"/>
        <v>2400000</v>
      </c>
      <c r="L1940" s="178">
        <v>1</v>
      </c>
      <c r="M1940" s="179" t="s">
        <v>38</v>
      </c>
      <c r="N1940" s="254">
        <v>2400000</v>
      </c>
      <c r="O1940" s="254">
        <f t="shared" si="214"/>
        <v>2400000</v>
      </c>
      <c r="P1940" s="251">
        <f t="shared" si="196"/>
        <v>0</v>
      </c>
    </row>
    <row r="1941" spans="2:16" ht="15.9" hidden="1" x14ac:dyDescent="0.4">
      <c r="B1941" s="208"/>
      <c r="C1941" s="180" t="s">
        <v>706</v>
      </c>
      <c r="D1941" s="178">
        <v>1</v>
      </c>
      <c r="E1941" s="179" t="s">
        <v>38</v>
      </c>
      <c r="F1941" s="254">
        <v>10000000</v>
      </c>
      <c r="G1941" s="254">
        <f t="shared" si="212"/>
        <v>10000000</v>
      </c>
      <c r="H1941" s="178">
        <v>1</v>
      </c>
      <c r="I1941" s="179" t="s">
        <v>38</v>
      </c>
      <c r="J1941" s="254">
        <v>10000000</v>
      </c>
      <c r="K1941" s="254">
        <f t="shared" si="213"/>
        <v>10000000</v>
      </c>
      <c r="L1941" s="178">
        <v>1</v>
      </c>
      <c r="M1941" s="179" t="s">
        <v>38</v>
      </c>
      <c r="N1941" s="254">
        <v>10000000</v>
      </c>
      <c r="O1941" s="254">
        <f t="shared" si="214"/>
        <v>10000000</v>
      </c>
      <c r="P1941" s="251">
        <f t="shared" si="196"/>
        <v>0</v>
      </c>
    </row>
    <row r="1942" spans="2:16" ht="29.15" x14ac:dyDescent="0.4">
      <c r="B1942" s="208" t="s">
        <v>382</v>
      </c>
      <c r="C1942" s="180" t="s">
        <v>710</v>
      </c>
      <c r="D1942" s="269">
        <v>24</v>
      </c>
      <c r="E1942" s="270" t="s">
        <v>30</v>
      </c>
      <c r="F1942" s="254">
        <v>0</v>
      </c>
      <c r="G1942" s="254">
        <f>G1943+G1950</f>
        <v>254893000</v>
      </c>
      <c r="H1942" s="269">
        <v>24</v>
      </c>
      <c r="I1942" s="270" t="s">
        <v>30</v>
      </c>
      <c r="J1942" s="254">
        <v>0</v>
      </c>
      <c r="K1942" s="254">
        <f>K1943+K1950</f>
        <v>254893000</v>
      </c>
      <c r="L1942" s="269">
        <v>24</v>
      </c>
      <c r="M1942" s="270" t="s">
        <v>30</v>
      </c>
      <c r="N1942" s="254">
        <v>0</v>
      </c>
      <c r="O1942" s="254">
        <f>O1943+O1950</f>
        <v>236533000</v>
      </c>
      <c r="P1942" s="251">
        <f t="shared" si="196"/>
        <v>18360000</v>
      </c>
    </row>
    <row r="1943" spans="2:16" ht="15.9" hidden="1" x14ac:dyDescent="0.4">
      <c r="B1943" s="208">
        <v>525111</v>
      </c>
      <c r="C1943" s="180" t="s">
        <v>174</v>
      </c>
      <c r="D1943" s="178"/>
      <c r="E1943" s="179"/>
      <c r="F1943" s="180"/>
      <c r="G1943" s="254">
        <f>SUM(G1944:G1949)</f>
        <v>170770000</v>
      </c>
      <c r="H1943" s="178"/>
      <c r="I1943" s="179"/>
      <c r="J1943" s="180"/>
      <c r="K1943" s="254">
        <f>SUM(K1944:K1949)</f>
        <v>170770000</v>
      </c>
      <c r="L1943" s="178"/>
      <c r="M1943" s="179"/>
      <c r="N1943" s="180"/>
      <c r="O1943" s="254">
        <f>SUM(O1944:O1949)</f>
        <v>170770000</v>
      </c>
      <c r="P1943" s="251">
        <f t="shared" ref="P1943:P2006" si="215">K1943-O1943</f>
        <v>0</v>
      </c>
    </row>
    <row r="1944" spans="2:16" ht="15.9" hidden="1" x14ac:dyDescent="0.4">
      <c r="B1944" s="208" t="s">
        <v>27</v>
      </c>
      <c r="C1944" s="180" t="s">
        <v>46</v>
      </c>
      <c r="D1944" s="178">
        <v>184</v>
      </c>
      <c r="E1944" s="179" t="s">
        <v>47</v>
      </c>
      <c r="F1944" s="254">
        <v>150000</v>
      </c>
      <c r="G1944" s="254">
        <f t="shared" ref="G1944:G1949" si="216">ROUNDDOWN(D1944*F1944,-3)</f>
        <v>27600000</v>
      </c>
      <c r="H1944" s="178">
        <v>184</v>
      </c>
      <c r="I1944" s="179" t="s">
        <v>47</v>
      </c>
      <c r="J1944" s="254">
        <v>150000</v>
      </c>
      <c r="K1944" s="254">
        <f t="shared" ref="K1944:K1949" si="217">ROUNDDOWN(H1944*J1944,-3)</f>
        <v>27600000</v>
      </c>
      <c r="L1944" s="178">
        <v>184</v>
      </c>
      <c r="M1944" s="179" t="s">
        <v>47</v>
      </c>
      <c r="N1944" s="254">
        <v>150000</v>
      </c>
      <c r="O1944" s="254">
        <f t="shared" ref="O1944:O1949" si="218">ROUNDDOWN(L1944*N1944,-3)</f>
        <v>27600000</v>
      </c>
      <c r="P1944" s="251">
        <f t="shared" si="215"/>
        <v>0</v>
      </c>
    </row>
    <row r="1945" spans="2:16" ht="15.9" hidden="1" x14ac:dyDescent="0.4">
      <c r="B1945" s="208" t="s">
        <v>27</v>
      </c>
      <c r="C1945" s="180" t="s">
        <v>48</v>
      </c>
      <c r="D1945" s="178">
        <v>724</v>
      </c>
      <c r="E1945" s="179" t="s">
        <v>47</v>
      </c>
      <c r="F1945" s="254">
        <v>150000</v>
      </c>
      <c r="G1945" s="254">
        <f t="shared" si="216"/>
        <v>108600000</v>
      </c>
      <c r="H1945" s="178">
        <v>724</v>
      </c>
      <c r="I1945" s="179" t="s">
        <v>47</v>
      </c>
      <c r="J1945" s="254">
        <v>150000</v>
      </c>
      <c r="K1945" s="254">
        <f t="shared" si="217"/>
        <v>108600000</v>
      </c>
      <c r="L1945" s="178">
        <v>724</v>
      </c>
      <c r="M1945" s="179" t="s">
        <v>47</v>
      </c>
      <c r="N1945" s="254">
        <v>150000</v>
      </c>
      <c r="O1945" s="254">
        <f t="shared" si="218"/>
        <v>108600000</v>
      </c>
      <c r="P1945" s="251">
        <f t="shared" si="215"/>
        <v>0</v>
      </c>
    </row>
    <row r="1946" spans="2:16" ht="15.9" hidden="1" x14ac:dyDescent="0.4">
      <c r="B1946" s="208"/>
      <c r="C1946" s="180" t="s">
        <v>672</v>
      </c>
      <c r="D1946" s="178">
        <v>89</v>
      </c>
      <c r="E1946" s="179" t="s">
        <v>47</v>
      </c>
      <c r="F1946" s="254">
        <v>150000</v>
      </c>
      <c r="G1946" s="254">
        <f t="shared" si="216"/>
        <v>13350000</v>
      </c>
      <c r="H1946" s="178">
        <v>89</v>
      </c>
      <c r="I1946" s="179" t="s">
        <v>47</v>
      </c>
      <c r="J1946" s="254">
        <v>150000</v>
      </c>
      <c r="K1946" s="254">
        <f t="shared" si="217"/>
        <v>13350000</v>
      </c>
      <c r="L1946" s="178">
        <v>89</v>
      </c>
      <c r="M1946" s="179" t="s">
        <v>47</v>
      </c>
      <c r="N1946" s="254">
        <v>150000</v>
      </c>
      <c r="O1946" s="254">
        <f t="shared" si="218"/>
        <v>13350000</v>
      </c>
      <c r="P1946" s="251">
        <f t="shared" si="215"/>
        <v>0</v>
      </c>
    </row>
    <row r="1947" spans="2:16" ht="15.9" hidden="1" x14ac:dyDescent="0.4">
      <c r="B1947" s="208"/>
      <c r="C1947" s="180" t="s">
        <v>673</v>
      </c>
      <c r="D1947" s="178">
        <v>1</v>
      </c>
      <c r="E1947" s="179" t="s">
        <v>38</v>
      </c>
      <c r="F1947" s="254">
        <v>3820000</v>
      </c>
      <c r="G1947" s="254">
        <f t="shared" si="216"/>
        <v>3820000</v>
      </c>
      <c r="H1947" s="178">
        <v>1</v>
      </c>
      <c r="I1947" s="179" t="s">
        <v>38</v>
      </c>
      <c r="J1947" s="254">
        <v>3820000</v>
      </c>
      <c r="K1947" s="254">
        <f t="shared" si="217"/>
        <v>3820000</v>
      </c>
      <c r="L1947" s="178">
        <v>1</v>
      </c>
      <c r="M1947" s="179" t="s">
        <v>38</v>
      </c>
      <c r="N1947" s="254">
        <v>3820000</v>
      </c>
      <c r="O1947" s="254">
        <f t="shared" si="218"/>
        <v>3820000</v>
      </c>
      <c r="P1947" s="251">
        <f t="shared" si="215"/>
        <v>0</v>
      </c>
    </row>
    <row r="1948" spans="2:16" ht="15.9" hidden="1" x14ac:dyDescent="0.4">
      <c r="B1948" s="208"/>
      <c r="C1948" s="180" t="s">
        <v>711</v>
      </c>
      <c r="D1948" s="178">
        <v>1</v>
      </c>
      <c r="E1948" s="179" t="s">
        <v>38</v>
      </c>
      <c r="F1948" s="254">
        <v>8400000</v>
      </c>
      <c r="G1948" s="254">
        <f t="shared" si="216"/>
        <v>8400000</v>
      </c>
      <c r="H1948" s="178">
        <v>1</v>
      </c>
      <c r="I1948" s="179" t="s">
        <v>38</v>
      </c>
      <c r="J1948" s="254">
        <v>8400000</v>
      </c>
      <c r="K1948" s="254">
        <f t="shared" si="217"/>
        <v>8400000</v>
      </c>
      <c r="L1948" s="178">
        <v>1</v>
      </c>
      <c r="M1948" s="179" t="s">
        <v>38</v>
      </c>
      <c r="N1948" s="254">
        <v>8400000</v>
      </c>
      <c r="O1948" s="254">
        <f t="shared" si="218"/>
        <v>8400000</v>
      </c>
      <c r="P1948" s="251">
        <f t="shared" si="215"/>
        <v>0</v>
      </c>
    </row>
    <row r="1949" spans="2:16" ht="15.9" hidden="1" x14ac:dyDescent="0.4">
      <c r="B1949" s="208"/>
      <c r="C1949" s="180" t="s">
        <v>60</v>
      </c>
      <c r="D1949" s="178">
        <v>1</v>
      </c>
      <c r="E1949" s="179" t="s">
        <v>38</v>
      </c>
      <c r="F1949" s="254">
        <v>9000000</v>
      </c>
      <c r="G1949" s="254">
        <f t="shared" si="216"/>
        <v>9000000</v>
      </c>
      <c r="H1949" s="178">
        <v>1</v>
      </c>
      <c r="I1949" s="179" t="s">
        <v>38</v>
      </c>
      <c r="J1949" s="254">
        <v>9000000</v>
      </c>
      <c r="K1949" s="254">
        <f t="shared" si="217"/>
        <v>9000000</v>
      </c>
      <c r="L1949" s="178">
        <v>1</v>
      </c>
      <c r="M1949" s="179" t="s">
        <v>38</v>
      </c>
      <c r="N1949" s="254">
        <v>9000000</v>
      </c>
      <c r="O1949" s="254">
        <f t="shared" si="218"/>
        <v>9000000</v>
      </c>
      <c r="P1949" s="251">
        <f t="shared" si="215"/>
        <v>0</v>
      </c>
    </row>
    <row r="1950" spans="2:16" ht="15.9" x14ac:dyDescent="0.4">
      <c r="B1950" s="208">
        <v>525119</v>
      </c>
      <c r="C1950" s="180" t="s">
        <v>42</v>
      </c>
      <c r="D1950" s="178"/>
      <c r="E1950" s="179"/>
      <c r="F1950" s="180">
        <v>0</v>
      </c>
      <c r="G1950" s="254">
        <f>SUM(G1951:G1957)</f>
        <v>84123000</v>
      </c>
      <c r="H1950" s="178"/>
      <c r="I1950" s="179"/>
      <c r="J1950" s="180">
        <v>0</v>
      </c>
      <c r="K1950" s="254">
        <f>SUM(K1951:K1957)</f>
        <v>84123000</v>
      </c>
      <c r="L1950" s="178"/>
      <c r="M1950" s="179"/>
      <c r="N1950" s="180">
        <v>0</v>
      </c>
      <c r="O1950" s="254">
        <f>SUM(O1951:O1957)</f>
        <v>65763000</v>
      </c>
      <c r="P1950" s="251">
        <f t="shared" si="215"/>
        <v>18360000</v>
      </c>
    </row>
    <row r="1951" spans="2:16" ht="15.9" hidden="1" x14ac:dyDescent="0.4">
      <c r="B1951" s="208"/>
      <c r="C1951" s="180" t="s">
        <v>708</v>
      </c>
      <c r="D1951" s="178">
        <v>1</v>
      </c>
      <c r="E1951" s="179" t="s">
        <v>38</v>
      </c>
      <c r="F1951" s="254">
        <v>14035000</v>
      </c>
      <c r="G1951" s="254">
        <f t="shared" ref="G1951:G1957" si="219">ROUNDDOWN(D1951*F1951,-3)</f>
        <v>14035000</v>
      </c>
      <c r="H1951" s="178">
        <v>1</v>
      </c>
      <c r="I1951" s="179" t="s">
        <v>38</v>
      </c>
      <c r="J1951" s="254">
        <v>14035000</v>
      </c>
      <c r="K1951" s="254">
        <f t="shared" ref="K1951:K1957" si="220">ROUNDDOWN(H1951*J1951,-3)</f>
        <v>14035000</v>
      </c>
      <c r="L1951" s="178">
        <v>1</v>
      </c>
      <c r="M1951" s="179" t="s">
        <v>38</v>
      </c>
      <c r="N1951" s="254">
        <v>14035000</v>
      </c>
      <c r="O1951" s="254">
        <f t="shared" ref="O1951:O1957" si="221">ROUNDDOWN(L1951*N1951,-3)</f>
        <v>14035000</v>
      </c>
      <c r="P1951" s="251">
        <f t="shared" si="215"/>
        <v>0</v>
      </c>
    </row>
    <row r="1952" spans="2:16" ht="15.9" hidden="1" x14ac:dyDescent="0.4">
      <c r="B1952" s="208" t="s">
        <v>27</v>
      </c>
      <c r="C1952" s="180" t="s">
        <v>44</v>
      </c>
      <c r="D1952" s="178">
        <v>24</v>
      </c>
      <c r="E1952" s="179" t="s">
        <v>40</v>
      </c>
      <c r="F1952" s="254">
        <v>450000</v>
      </c>
      <c r="G1952" s="254">
        <f t="shared" si="219"/>
        <v>10800000</v>
      </c>
      <c r="H1952" s="178">
        <v>24</v>
      </c>
      <c r="I1952" s="179" t="s">
        <v>40</v>
      </c>
      <c r="J1952" s="254">
        <v>450000</v>
      </c>
      <c r="K1952" s="254">
        <f t="shared" si="220"/>
        <v>10800000</v>
      </c>
      <c r="L1952" s="178">
        <v>24</v>
      </c>
      <c r="M1952" s="179" t="s">
        <v>40</v>
      </c>
      <c r="N1952" s="254">
        <v>450000</v>
      </c>
      <c r="O1952" s="254">
        <f t="shared" si="221"/>
        <v>10800000</v>
      </c>
      <c r="P1952" s="251">
        <f t="shared" si="215"/>
        <v>0</v>
      </c>
    </row>
    <row r="1953" spans="2:16" ht="15.9" x14ac:dyDescent="0.4">
      <c r="B1953" s="208" t="s">
        <v>27</v>
      </c>
      <c r="C1953" s="180" t="s">
        <v>58</v>
      </c>
      <c r="D1953" s="178">
        <v>216</v>
      </c>
      <c r="E1953" s="179" t="s">
        <v>59</v>
      </c>
      <c r="F1953" s="254">
        <v>85000</v>
      </c>
      <c r="G1953" s="254">
        <f t="shared" si="219"/>
        <v>18360000</v>
      </c>
      <c r="H1953" s="178">
        <v>216</v>
      </c>
      <c r="I1953" s="179" t="s">
        <v>59</v>
      </c>
      <c r="J1953" s="254">
        <v>85000</v>
      </c>
      <c r="K1953" s="254">
        <f t="shared" si="220"/>
        <v>18360000</v>
      </c>
      <c r="L1953" s="178">
        <v>0</v>
      </c>
      <c r="M1953" s="179" t="s">
        <v>59</v>
      </c>
      <c r="N1953" s="254">
        <v>85000</v>
      </c>
      <c r="O1953" s="254">
        <f t="shared" si="221"/>
        <v>0</v>
      </c>
      <c r="P1953" s="251">
        <f t="shared" si="215"/>
        <v>18360000</v>
      </c>
    </row>
    <row r="1954" spans="2:16" ht="15.9" hidden="1" x14ac:dyDescent="0.4">
      <c r="B1954" s="208" t="s">
        <v>27</v>
      </c>
      <c r="C1954" s="180" t="s">
        <v>709</v>
      </c>
      <c r="D1954" s="178">
        <v>1</v>
      </c>
      <c r="E1954" s="179" t="s">
        <v>38</v>
      </c>
      <c r="F1954" s="254">
        <v>11328000</v>
      </c>
      <c r="G1954" s="254">
        <f t="shared" si="219"/>
        <v>11328000</v>
      </c>
      <c r="H1954" s="178">
        <v>1</v>
      </c>
      <c r="I1954" s="179" t="s">
        <v>38</v>
      </c>
      <c r="J1954" s="254">
        <v>11328000</v>
      </c>
      <c r="K1954" s="254">
        <f t="shared" si="220"/>
        <v>11328000</v>
      </c>
      <c r="L1954" s="178">
        <v>1</v>
      </c>
      <c r="M1954" s="179" t="s">
        <v>38</v>
      </c>
      <c r="N1954" s="254">
        <v>11328000</v>
      </c>
      <c r="O1954" s="254">
        <f t="shared" si="221"/>
        <v>11328000</v>
      </c>
      <c r="P1954" s="251">
        <f t="shared" si="215"/>
        <v>0</v>
      </c>
    </row>
    <row r="1955" spans="2:16" ht="15.9" hidden="1" x14ac:dyDescent="0.4">
      <c r="B1955" s="208"/>
      <c r="C1955" s="180" t="s">
        <v>635</v>
      </c>
      <c r="D1955" s="178">
        <v>1</v>
      </c>
      <c r="E1955" s="179" t="s">
        <v>38</v>
      </c>
      <c r="F1955" s="254">
        <v>1200000</v>
      </c>
      <c r="G1955" s="254">
        <f t="shared" si="219"/>
        <v>1200000</v>
      </c>
      <c r="H1955" s="178">
        <v>1</v>
      </c>
      <c r="I1955" s="179" t="s">
        <v>38</v>
      </c>
      <c r="J1955" s="254">
        <v>1200000</v>
      </c>
      <c r="K1955" s="254">
        <f t="shared" si="220"/>
        <v>1200000</v>
      </c>
      <c r="L1955" s="178">
        <v>1</v>
      </c>
      <c r="M1955" s="179" t="s">
        <v>38</v>
      </c>
      <c r="N1955" s="254">
        <v>1200000</v>
      </c>
      <c r="O1955" s="254">
        <f t="shared" si="221"/>
        <v>1200000</v>
      </c>
      <c r="P1955" s="251">
        <f t="shared" si="215"/>
        <v>0</v>
      </c>
    </row>
    <row r="1956" spans="2:16" ht="15.9" hidden="1" x14ac:dyDescent="0.4">
      <c r="B1956" s="208"/>
      <c r="C1956" s="180" t="s">
        <v>706</v>
      </c>
      <c r="D1956" s="178">
        <v>1</v>
      </c>
      <c r="E1956" s="179" t="s">
        <v>38</v>
      </c>
      <c r="F1956" s="254">
        <v>2000000</v>
      </c>
      <c r="G1956" s="254">
        <f t="shared" si="219"/>
        <v>2000000</v>
      </c>
      <c r="H1956" s="178">
        <v>1</v>
      </c>
      <c r="I1956" s="179" t="s">
        <v>38</v>
      </c>
      <c r="J1956" s="254">
        <v>2000000</v>
      </c>
      <c r="K1956" s="254">
        <f t="shared" si="220"/>
        <v>2000000</v>
      </c>
      <c r="L1956" s="178">
        <v>1</v>
      </c>
      <c r="M1956" s="179" t="s">
        <v>38</v>
      </c>
      <c r="N1956" s="254">
        <v>2000000</v>
      </c>
      <c r="O1956" s="254">
        <f t="shared" si="221"/>
        <v>2000000</v>
      </c>
      <c r="P1956" s="251">
        <f t="shared" si="215"/>
        <v>0</v>
      </c>
    </row>
    <row r="1957" spans="2:16" ht="15.9" hidden="1" x14ac:dyDescent="0.4">
      <c r="B1957" s="208"/>
      <c r="C1957" s="180" t="s">
        <v>712</v>
      </c>
      <c r="D1957" s="178">
        <v>24</v>
      </c>
      <c r="E1957" s="179" t="s">
        <v>40</v>
      </c>
      <c r="F1957" s="254">
        <v>1100000</v>
      </c>
      <c r="G1957" s="254">
        <f t="shared" si="219"/>
        <v>26400000</v>
      </c>
      <c r="H1957" s="178">
        <v>24</v>
      </c>
      <c r="I1957" s="179" t="s">
        <v>40</v>
      </c>
      <c r="J1957" s="254">
        <v>1100000</v>
      </c>
      <c r="K1957" s="254">
        <f t="shared" si="220"/>
        <v>26400000</v>
      </c>
      <c r="L1957" s="178">
        <v>24</v>
      </c>
      <c r="M1957" s="179" t="s">
        <v>40</v>
      </c>
      <c r="N1957" s="254">
        <v>1100000</v>
      </c>
      <c r="O1957" s="254">
        <f t="shared" si="221"/>
        <v>26400000</v>
      </c>
      <c r="P1957" s="251">
        <f t="shared" si="215"/>
        <v>0</v>
      </c>
    </row>
    <row r="1958" spans="2:16" ht="29.15" x14ac:dyDescent="0.4">
      <c r="B1958" s="208" t="s">
        <v>384</v>
      </c>
      <c r="C1958" s="180" t="s">
        <v>713</v>
      </c>
      <c r="D1958" s="269">
        <v>24</v>
      </c>
      <c r="E1958" s="270" t="s">
        <v>30</v>
      </c>
      <c r="F1958" s="254">
        <v>0</v>
      </c>
      <c r="G1958" s="254">
        <f>G1959+G1963</f>
        <v>105804000</v>
      </c>
      <c r="H1958" s="269">
        <v>24</v>
      </c>
      <c r="I1958" s="270" t="s">
        <v>30</v>
      </c>
      <c r="J1958" s="254">
        <v>0</v>
      </c>
      <c r="K1958" s="254">
        <f>K1959+K1963</f>
        <v>105804000</v>
      </c>
      <c r="L1958" s="269">
        <v>24</v>
      </c>
      <c r="M1958" s="270" t="s">
        <v>30</v>
      </c>
      <c r="N1958" s="254">
        <v>0</v>
      </c>
      <c r="O1958" s="254">
        <f>O1959+O1963</f>
        <v>99684000</v>
      </c>
      <c r="P1958" s="251">
        <f t="shared" si="215"/>
        <v>6120000</v>
      </c>
    </row>
    <row r="1959" spans="2:16" ht="15.9" hidden="1" x14ac:dyDescent="0.4">
      <c r="B1959" s="208">
        <v>525111</v>
      </c>
      <c r="C1959" s="180" t="s">
        <v>174</v>
      </c>
      <c r="D1959" s="178"/>
      <c r="E1959" s="179"/>
      <c r="F1959" s="180"/>
      <c r="G1959" s="254">
        <f>SUM(G1960:G1962)</f>
        <v>56220000</v>
      </c>
      <c r="H1959" s="178"/>
      <c r="I1959" s="179"/>
      <c r="J1959" s="180"/>
      <c r="K1959" s="254">
        <f>SUM(K1960:K1962)</f>
        <v>56220000</v>
      </c>
      <c r="L1959" s="178"/>
      <c r="M1959" s="179"/>
      <c r="N1959" s="180"/>
      <c r="O1959" s="254">
        <f>SUM(O1960:O1962)</f>
        <v>56220000</v>
      </c>
      <c r="P1959" s="251">
        <f t="shared" si="215"/>
        <v>0</v>
      </c>
    </row>
    <row r="1960" spans="2:16" ht="15.9" hidden="1" x14ac:dyDescent="0.4">
      <c r="B1960" s="208" t="s">
        <v>27</v>
      </c>
      <c r="C1960" s="180" t="s">
        <v>46</v>
      </c>
      <c r="D1960" s="178">
        <v>84</v>
      </c>
      <c r="E1960" s="179" t="s">
        <v>47</v>
      </c>
      <c r="F1960" s="254">
        <v>150000</v>
      </c>
      <c r="G1960" s="254">
        <f>ROUNDDOWN(D1960*F1960,-3)</f>
        <v>12600000</v>
      </c>
      <c r="H1960" s="178">
        <v>84</v>
      </c>
      <c r="I1960" s="179" t="s">
        <v>47</v>
      </c>
      <c r="J1960" s="254">
        <v>150000</v>
      </c>
      <c r="K1960" s="254">
        <f>ROUNDDOWN(H1960*J1960,-3)</f>
        <v>12600000</v>
      </c>
      <c r="L1960" s="178">
        <v>84</v>
      </c>
      <c r="M1960" s="179" t="s">
        <v>47</v>
      </c>
      <c r="N1960" s="254">
        <v>150000</v>
      </c>
      <c r="O1960" s="254">
        <f>ROUNDDOWN(L1960*N1960,-3)</f>
        <v>12600000</v>
      </c>
      <c r="P1960" s="251">
        <f t="shared" si="215"/>
        <v>0</v>
      </c>
    </row>
    <row r="1961" spans="2:16" ht="15.9" hidden="1" x14ac:dyDescent="0.4">
      <c r="B1961" s="208" t="s">
        <v>27</v>
      </c>
      <c r="C1961" s="180" t="s">
        <v>48</v>
      </c>
      <c r="D1961" s="178">
        <v>262</v>
      </c>
      <c r="E1961" s="179" t="s">
        <v>47</v>
      </c>
      <c r="F1961" s="254">
        <v>150000</v>
      </c>
      <c r="G1961" s="254">
        <f>ROUNDDOWN(D1961*F1961,-3)</f>
        <v>39300000</v>
      </c>
      <c r="H1961" s="178">
        <v>262</v>
      </c>
      <c r="I1961" s="179" t="s">
        <v>47</v>
      </c>
      <c r="J1961" s="254">
        <v>150000</v>
      </c>
      <c r="K1961" s="254">
        <f>ROUNDDOWN(H1961*J1961,-3)</f>
        <v>39300000</v>
      </c>
      <c r="L1961" s="178">
        <v>262</v>
      </c>
      <c r="M1961" s="179" t="s">
        <v>47</v>
      </c>
      <c r="N1961" s="254">
        <v>150000</v>
      </c>
      <c r="O1961" s="254">
        <f>ROUNDDOWN(L1961*N1961,-3)</f>
        <v>39300000</v>
      </c>
      <c r="P1961" s="251">
        <f t="shared" si="215"/>
        <v>0</v>
      </c>
    </row>
    <row r="1962" spans="2:16" ht="15.9" hidden="1" x14ac:dyDescent="0.4">
      <c r="B1962" s="208"/>
      <c r="C1962" s="180" t="s">
        <v>60</v>
      </c>
      <c r="D1962" s="178">
        <v>1</v>
      </c>
      <c r="E1962" s="179" t="s">
        <v>38</v>
      </c>
      <c r="F1962" s="254">
        <v>4320000</v>
      </c>
      <c r="G1962" s="254">
        <f>ROUNDDOWN(D1962*F1962,-3)</f>
        <v>4320000</v>
      </c>
      <c r="H1962" s="178">
        <v>1</v>
      </c>
      <c r="I1962" s="179" t="s">
        <v>38</v>
      </c>
      <c r="J1962" s="254">
        <v>4320000</v>
      </c>
      <c r="K1962" s="254">
        <f>ROUNDDOWN(H1962*J1962,-3)</f>
        <v>4320000</v>
      </c>
      <c r="L1962" s="178">
        <v>1</v>
      </c>
      <c r="M1962" s="179" t="s">
        <v>38</v>
      </c>
      <c r="N1962" s="254">
        <v>4320000</v>
      </c>
      <c r="O1962" s="254">
        <f>ROUNDDOWN(L1962*N1962,-3)</f>
        <v>4320000</v>
      </c>
      <c r="P1962" s="251">
        <f t="shared" si="215"/>
        <v>0</v>
      </c>
    </row>
    <row r="1963" spans="2:16" ht="15.9" x14ac:dyDescent="0.4">
      <c r="B1963" s="208">
        <v>525119</v>
      </c>
      <c r="C1963" s="180" t="s">
        <v>42</v>
      </c>
      <c r="D1963" s="178"/>
      <c r="E1963" s="179"/>
      <c r="F1963" s="180"/>
      <c r="G1963" s="254">
        <f>SUM(G1964:G1968)</f>
        <v>49584000</v>
      </c>
      <c r="H1963" s="178"/>
      <c r="I1963" s="179"/>
      <c r="J1963" s="180"/>
      <c r="K1963" s="254">
        <f>SUM(K1964:K1968)</f>
        <v>49584000</v>
      </c>
      <c r="L1963" s="178"/>
      <c r="M1963" s="179"/>
      <c r="N1963" s="180"/>
      <c r="O1963" s="254">
        <f>SUM(O1964:O1968)</f>
        <v>43464000</v>
      </c>
      <c r="P1963" s="251">
        <f t="shared" si="215"/>
        <v>6120000</v>
      </c>
    </row>
    <row r="1964" spans="2:16" ht="15.9" hidden="1" x14ac:dyDescent="0.4">
      <c r="B1964" s="208"/>
      <c r="C1964" s="180" t="s">
        <v>44</v>
      </c>
      <c r="D1964" s="178">
        <v>24</v>
      </c>
      <c r="E1964" s="179" t="s">
        <v>40</v>
      </c>
      <c r="F1964" s="254">
        <v>450000</v>
      </c>
      <c r="G1964" s="254">
        <f t="shared" ref="G1964:G1968" si="222">ROUNDDOWN(D1964*F1964,-3)</f>
        <v>10800000</v>
      </c>
      <c r="H1964" s="178">
        <v>24</v>
      </c>
      <c r="I1964" s="179" t="s">
        <v>40</v>
      </c>
      <c r="J1964" s="254">
        <v>450000</v>
      </c>
      <c r="K1964" s="254">
        <f t="shared" ref="K1964:K1968" si="223">ROUNDDOWN(H1964*J1964,-3)</f>
        <v>10800000</v>
      </c>
      <c r="L1964" s="178">
        <v>24</v>
      </c>
      <c r="M1964" s="179" t="s">
        <v>40</v>
      </c>
      <c r="N1964" s="254">
        <v>450000</v>
      </c>
      <c r="O1964" s="254">
        <f t="shared" ref="O1964:O1968" si="224">ROUNDDOWN(L1964*N1964,-3)</f>
        <v>10800000</v>
      </c>
      <c r="P1964" s="251">
        <f t="shared" si="215"/>
        <v>0</v>
      </c>
    </row>
    <row r="1965" spans="2:16" ht="15.9" x14ac:dyDescent="0.4">
      <c r="B1965" s="208" t="s">
        <v>27</v>
      </c>
      <c r="C1965" s="180" t="s">
        <v>58</v>
      </c>
      <c r="D1965" s="178">
        <v>72</v>
      </c>
      <c r="E1965" s="179" t="s">
        <v>59</v>
      </c>
      <c r="F1965" s="254">
        <v>85000</v>
      </c>
      <c r="G1965" s="254">
        <f t="shared" si="222"/>
        <v>6120000</v>
      </c>
      <c r="H1965" s="178">
        <v>72</v>
      </c>
      <c r="I1965" s="179" t="s">
        <v>59</v>
      </c>
      <c r="J1965" s="254">
        <v>85000</v>
      </c>
      <c r="K1965" s="254">
        <f t="shared" si="223"/>
        <v>6120000</v>
      </c>
      <c r="L1965" s="178">
        <v>0</v>
      </c>
      <c r="M1965" s="179" t="s">
        <v>59</v>
      </c>
      <c r="N1965" s="254">
        <v>85000</v>
      </c>
      <c r="O1965" s="254">
        <f t="shared" si="224"/>
        <v>0</v>
      </c>
      <c r="P1965" s="251">
        <f t="shared" si="215"/>
        <v>6120000</v>
      </c>
    </row>
    <row r="1966" spans="2:16" ht="15.9" hidden="1" x14ac:dyDescent="0.4">
      <c r="B1966" s="208" t="s">
        <v>27</v>
      </c>
      <c r="C1966" s="180" t="s">
        <v>709</v>
      </c>
      <c r="D1966" s="178">
        <v>1</v>
      </c>
      <c r="E1966" s="179" t="s">
        <v>38</v>
      </c>
      <c r="F1966" s="254">
        <v>5664000</v>
      </c>
      <c r="G1966" s="254">
        <f t="shared" si="222"/>
        <v>5664000</v>
      </c>
      <c r="H1966" s="178">
        <v>1</v>
      </c>
      <c r="I1966" s="179" t="s">
        <v>38</v>
      </c>
      <c r="J1966" s="254">
        <v>5664000</v>
      </c>
      <c r="K1966" s="254">
        <f t="shared" si="223"/>
        <v>5664000</v>
      </c>
      <c r="L1966" s="178">
        <v>1</v>
      </c>
      <c r="M1966" s="179" t="s">
        <v>38</v>
      </c>
      <c r="N1966" s="254">
        <v>5664000</v>
      </c>
      <c r="O1966" s="254">
        <f t="shared" si="224"/>
        <v>5664000</v>
      </c>
      <c r="P1966" s="251">
        <f t="shared" si="215"/>
        <v>0</v>
      </c>
    </row>
    <row r="1967" spans="2:16" ht="15.9" hidden="1" x14ac:dyDescent="0.4">
      <c r="B1967" s="208"/>
      <c r="C1967" s="180" t="s">
        <v>635</v>
      </c>
      <c r="D1967" s="178">
        <v>1</v>
      </c>
      <c r="E1967" s="179" t="s">
        <v>38</v>
      </c>
      <c r="F1967" s="254">
        <v>600000</v>
      </c>
      <c r="G1967" s="254">
        <f t="shared" si="222"/>
        <v>600000</v>
      </c>
      <c r="H1967" s="178">
        <v>1</v>
      </c>
      <c r="I1967" s="179" t="s">
        <v>38</v>
      </c>
      <c r="J1967" s="254">
        <v>600000</v>
      </c>
      <c r="K1967" s="254">
        <f t="shared" si="223"/>
        <v>600000</v>
      </c>
      <c r="L1967" s="178">
        <v>1</v>
      </c>
      <c r="M1967" s="179" t="s">
        <v>38</v>
      </c>
      <c r="N1967" s="254">
        <v>600000</v>
      </c>
      <c r="O1967" s="254">
        <f t="shared" si="224"/>
        <v>600000</v>
      </c>
      <c r="P1967" s="251">
        <f t="shared" si="215"/>
        <v>0</v>
      </c>
    </row>
    <row r="1968" spans="2:16" ht="15.9" hidden="1" x14ac:dyDescent="0.4">
      <c r="B1968" s="208"/>
      <c r="C1968" s="180" t="s">
        <v>712</v>
      </c>
      <c r="D1968" s="178">
        <v>24</v>
      </c>
      <c r="E1968" s="179" t="s">
        <v>40</v>
      </c>
      <c r="F1968" s="254">
        <v>1100000</v>
      </c>
      <c r="G1968" s="254">
        <f t="shared" si="222"/>
        <v>26400000</v>
      </c>
      <c r="H1968" s="178">
        <v>24</v>
      </c>
      <c r="I1968" s="179" t="s">
        <v>40</v>
      </c>
      <c r="J1968" s="254">
        <v>1100000</v>
      </c>
      <c r="K1968" s="254">
        <f t="shared" si="223"/>
        <v>26400000</v>
      </c>
      <c r="L1968" s="178">
        <v>24</v>
      </c>
      <c r="M1968" s="179" t="s">
        <v>40</v>
      </c>
      <c r="N1968" s="254">
        <v>1100000</v>
      </c>
      <c r="O1968" s="254">
        <f t="shared" si="224"/>
        <v>26400000</v>
      </c>
      <c r="P1968" s="251">
        <f t="shared" si="215"/>
        <v>0</v>
      </c>
    </row>
    <row r="1969" spans="2:16" ht="15.9" x14ac:dyDescent="0.4">
      <c r="B1969" s="268" t="s">
        <v>251</v>
      </c>
      <c r="C1969" s="180" t="s">
        <v>619</v>
      </c>
      <c r="D1969" s="269">
        <f>D1970+D2038+D2006+D2021+D2053+D2069+D2003+D1981+D1992</f>
        <v>308</v>
      </c>
      <c r="E1969" s="270" t="s">
        <v>30</v>
      </c>
      <c r="F1969" s="254">
        <v>0</v>
      </c>
      <c r="G1969" s="269">
        <f>G1970+G2038+G2006+G2021+G2053+G2069+G2003+G1981+G1992</f>
        <v>2597132000</v>
      </c>
      <c r="H1969" s="269">
        <f>H1970+H2038+H2006+H2021+H2053+H2069+H2003+H1981+H1992</f>
        <v>308</v>
      </c>
      <c r="I1969" s="270" t="s">
        <v>30</v>
      </c>
      <c r="J1969" s="254">
        <v>0</v>
      </c>
      <c r="K1969" s="269">
        <f>K1970+K2038+K2006+K2021+K2053+K2069+K2003+K1981+K1992</f>
        <v>2597132000</v>
      </c>
      <c r="L1969" s="269">
        <f>L1970+L2038+L2006+L2021+L2053+L2069+L2003+L1981+L1992</f>
        <v>308</v>
      </c>
      <c r="M1969" s="270" t="s">
        <v>30</v>
      </c>
      <c r="N1969" s="254">
        <v>0</v>
      </c>
      <c r="O1969" s="269">
        <f>O1970+O2038+O2006+O2021+O2053+O2069+O2003+O1981+O1992</f>
        <v>2433833000</v>
      </c>
      <c r="P1969" s="251">
        <f t="shared" si="215"/>
        <v>163299000</v>
      </c>
    </row>
    <row r="1970" spans="2:16" ht="29.15" x14ac:dyDescent="0.4">
      <c r="B1970" s="208" t="s">
        <v>34</v>
      </c>
      <c r="C1970" s="180" t="s">
        <v>714</v>
      </c>
      <c r="D1970" s="269">
        <v>23</v>
      </c>
      <c r="E1970" s="270" t="s">
        <v>30</v>
      </c>
      <c r="F1970" s="254">
        <v>0</v>
      </c>
      <c r="G1970" s="254">
        <f>G1971+G1975</f>
        <v>117467000</v>
      </c>
      <c r="H1970" s="269">
        <v>23</v>
      </c>
      <c r="I1970" s="270" t="s">
        <v>30</v>
      </c>
      <c r="J1970" s="254">
        <v>0</v>
      </c>
      <c r="K1970" s="254">
        <f>K1971+K1975</f>
        <v>117467000</v>
      </c>
      <c r="L1970" s="269">
        <v>23</v>
      </c>
      <c r="M1970" s="270" t="s">
        <v>30</v>
      </c>
      <c r="N1970" s="254">
        <v>0</v>
      </c>
      <c r="O1970" s="254">
        <f>O1971+O1975</f>
        <v>109775000</v>
      </c>
      <c r="P1970" s="251">
        <f t="shared" si="215"/>
        <v>7692000</v>
      </c>
    </row>
    <row r="1971" spans="2:16" ht="15.9" hidden="1" x14ac:dyDescent="0.4">
      <c r="B1971" s="208">
        <v>525111</v>
      </c>
      <c r="C1971" s="180" t="s">
        <v>174</v>
      </c>
      <c r="D1971" s="178">
        <v>0</v>
      </c>
      <c r="E1971" s="179"/>
      <c r="F1971" s="180">
        <v>0</v>
      </c>
      <c r="G1971" s="254">
        <f>SUM(G1972:G1974)</f>
        <v>70625000</v>
      </c>
      <c r="H1971" s="178">
        <v>0</v>
      </c>
      <c r="I1971" s="179"/>
      <c r="J1971" s="180">
        <v>0</v>
      </c>
      <c r="K1971" s="254">
        <f>SUM(K1972:K1974)</f>
        <v>70625000</v>
      </c>
      <c r="L1971" s="178">
        <v>0</v>
      </c>
      <c r="M1971" s="179"/>
      <c r="N1971" s="180">
        <v>0</v>
      </c>
      <c r="O1971" s="254">
        <f>SUM(O1972:O1974)</f>
        <v>70625000</v>
      </c>
      <c r="P1971" s="251">
        <f t="shared" si="215"/>
        <v>0</v>
      </c>
    </row>
    <row r="1972" spans="2:16" ht="15.9" hidden="1" x14ac:dyDescent="0.4">
      <c r="B1972" s="208" t="s">
        <v>27</v>
      </c>
      <c r="C1972" s="180" t="s">
        <v>49</v>
      </c>
      <c r="D1972" s="178">
        <v>110</v>
      </c>
      <c r="E1972" s="179" t="s">
        <v>47</v>
      </c>
      <c r="F1972" s="254">
        <v>150000</v>
      </c>
      <c r="G1972" s="254">
        <f>ROUNDDOWN(D1972*F1972,-3)</f>
        <v>16500000</v>
      </c>
      <c r="H1972" s="178">
        <v>110</v>
      </c>
      <c r="I1972" s="179" t="s">
        <v>47</v>
      </c>
      <c r="J1972" s="254">
        <v>150000</v>
      </c>
      <c r="K1972" s="254">
        <f>ROUNDDOWN(H1972*J1972,-3)</f>
        <v>16500000</v>
      </c>
      <c r="L1972" s="178">
        <v>110</v>
      </c>
      <c r="M1972" s="179" t="s">
        <v>47</v>
      </c>
      <c r="N1972" s="254">
        <v>150000</v>
      </c>
      <c r="O1972" s="254">
        <f>ROUNDDOWN(L1972*N1972,-3)</f>
        <v>16500000</v>
      </c>
      <c r="P1972" s="251">
        <f t="shared" si="215"/>
        <v>0</v>
      </c>
    </row>
    <row r="1973" spans="2:16" ht="15.9" hidden="1" x14ac:dyDescent="0.4">
      <c r="B1973" s="208" t="s">
        <v>27</v>
      </c>
      <c r="C1973" s="180" t="s">
        <v>68</v>
      </c>
      <c r="D1973" s="178">
        <v>1</v>
      </c>
      <c r="E1973" s="179" t="s">
        <v>38</v>
      </c>
      <c r="F1973" s="254">
        <v>6325000</v>
      </c>
      <c r="G1973" s="254">
        <f>ROUNDDOWN(D1973*F1973,-3)</f>
        <v>6325000</v>
      </c>
      <c r="H1973" s="178">
        <v>1</v>
      </c>
      <c r="I1973" s="179" t="s">
        <v>38</v>
      </c>
      <c r="J1973" s="254">
        <v>6325000</v>
      </c>
      <c r="K1973" s="254">
        <f>ROUNDDOWN(H1973*J1973,-3)</f>
        <v>6325000</v>
      </c>
      <c r="L1973" s="178">
        <v>1</v>
      </c>
      <c r="M1973" s="179" t="s">
        <v>38</v>
      </c>
      <c r="N1973" s="254">
        <v>6325000</v>
      </c>
      <c r="O1973" s="254">
        <f>ROUNDDOWN(L1973*N1973,-3)</f>
        <v>6325000</v>
      </c>
      <c r="P1973" s="251">
        <f t="shared" si="215"/>
        <v>0</v>
      </c>
    </row>
    <row r="1974" spans="2:16" ht="15.9" hidden="1" x14ac:dyDescent="0.4">
      <c r="B1974" s="208"/>
      <c r="C1974" s="180" t="s">
        <v>50</v>
      </c>
      <c r="D1974" s="178">
        <v>1</v>
      </c>
      <c r="E1974" s="179" t="s">
        <v>38</v>
      </c>
      <c r="F1974" s="254">
        <v>47800000</v>
      </c>
      <c r="G1974" s="254">
        <f>ROUNDDOWN(D1974*F1974,-3)</f>
        <v>47800000</v>
      </c>
      <c r="H1974" s="178">
        <v>1</v>
      </c>
      <c r="I1974" s="179" t="s">
        <v>38</v>
      </c>
      <c r="J1974" s="254">
        <v>47800000</v>
      </c>
      <c r="K1974" s="254">
        <f>ROUNDDOWN(H1974*J1974,-3)</f>
        <v>47800000</v>
      </c>
      <c r="L1974" s="178">
        <v>1</v>
      </c>
      <c r="M1974" s="179" t="s">
        <v>38</v>
      </c>
      <c r="N1974" s="254">
        <v>47800000</v>
      </c>
      <c r="O1974" s="254">
        <f>ROUNDDOWN(L1974*N1974,-3)</f>
        <v>47800000</v>
      </c>
      <c r="P1974" s="251">
        <f t="shared" si="215"/>
        <v>0</v>
      </c>
    </row>
    <row r="1975" spans="2:16" ht="15.9" x14ac:dyDescent="0.4">
      <c r="B1975" s="208">
        <v>525119</v>
      </c>
      <c r="C1975" s="180" t="s">
        <v>42</v>
      </c>
      <c r="D1975" s="178"/>
      <c r="E1975" s="179"/>
      <c r="F1975" s="180">
        <v>0</v>
      </c>
      <c r="G1975" s="254">
        <f>SUM(G1976:G1980)</f>
        <v>46842000</v>
      </c>
      <c r="H1975" s="178"/>
      <c r="I1975" s="179"/>
      <c r="J1975" s="180">
        <v>0</v>
      </c>
      <c r="K1975" s="254">
        <f>SUM(K1976:K1980)</f>
        <v>46842000</v>
      </c>
      <c r="L1975" s="178"/>
      <c r="M1975" s="179"/>
      <c r="N1975" s="180">
        <v>0</v>
      </c>
      <c r="O1975" s="254">
        <f>SUM(O1976:O1980)</f>
        <v>39150000</v>
      </c>
      <c r="P1975" s="251">
        <f t="shared" si="215"/>
        <v>7692000</v>
      </c>
    </row>
    <row r="1976" spans="2:16" ht="15.9" hidden="1" x14ac:dyDescent="0.4">
      <c r="B1976" s="208" t="s">
        <v>27</v>
      </c>
      <c r="C1976" s="180" t="s">
        <v>64</v>
      </c>
      <c r="D1976" s="178">
        <v>1</v>
      </c>
      <c r="E1976" s="179" t="s">
        <v>38</v>
      </c>
      <c r="F1976" s="254">
        <v>850000</v>
      </c>
      <c r="G1976" s="254">
        <f>ROUNDDOWN(D1976*F1976,-3)</f>
        <v>850000</v>
      </c>
      <c r="H1976" s="178">
        <v>1</v>
      </c>
      <c r="I1976" s="179" t="s">
        <v>38</v>
      </c>
      <c r="J1976" s="254">
        <v>850000</v>
      </c>
      <c r="K1976" s="254">
        <f>ROUNDDOWN(H1976*J1976,-3)</f>
        <v>850000</v>
      </c>
      <c r="L1976" s="178">
        <v>1</v>
      </c>
      <c r="M1976" s="179" t="s">
        <v>38</v>
      </c>
      <c r="N1976" s="254">
        <v>850000</v>
      </c>
      <c r="O1976" s="254">
        <f>ROUNDDOWN(L1976*N1976,-3)</f>
        <v>850000</v>
      </c>
      <c r="P1976" s="251">
        <f t="shared" si="215"/>
        <v>0</v>
      </c>
    </row>
    <row r="1977" spans="2:16" ht="15.9" hidden="1" x14ac:dyDescent="0.4">
      <c r="B1977" s="208" t="s">
        <v>27</v>
      </c>
      <c r="C1977" s="180" t="s">
        <v>669</v>
      </c>
      <c r="D1977" s="178">
        <v>138</v>
      </c>
      <c r="E1977" s="179" t="s">
        <v>73</v>
      </c>
      <c r="F1977" s="254">
        <v>200000</v>
      </c>
      <c r="G1977" s="254">
        <f>ROUNDDOWN(D1977*F1977,-3)</f>
        <v>27600000</v>
      </c>
      <c r="H1977" s="178">
        <v>138</v>
      </c>
      <c r="I1977" s="179" t="s">
        <v>73</v>
      </c>
      <c r="J1977" s="254">
        <v>200000</v>
      </c>
      <c r="K1977" s="254">
        <f>ROUNDDOWN(H1977*J1977,-3)</f>
        <v>27600000</v>
      </c>
      <c r="L1977" s="178">
        <v>138</v>
      </c>
      <c r="M1977" s="179" t="s">
        <v>73</v>
      </c>
      <c r="N1977" s="254">
        <v>200000</v>
      </c>
      <c r="O1977" s="254">
        <f>ROUNDDOWN(L1977*N1977,-3)</f>
        <v>27600000</v>
      </c>
      <c r="P1977" s="251">
        <f t="shared" si="215"/>
        <v>0</v>
      </c>
    </row>
    <row r="1978" spans="2:16" ht="15.9" x14ac:dyDescent="0.4">
      <c r="B1978" s="208" t="s">
        <v>27</v>
      </c>
      <c r="C1978" s="180" t="s">
        <v>254</v>
      </c>
      <c r="D1978" s="178">
        <v>1</v>
      </c>
      <c r="E1978" s="179" t="s">
        <v>38</v>
      </c>
      <c r="F1978" s="254">
        <v>7692000</v>
      </c>
      <c r="G1978" s="254">
        <f>ROUNDDOWN(D1978*F1978,-3)</f>
        <v>7692000</v>
      </c>
      <c r="H1978" s="178">
        <v>1</v>
      </c>
      <c r="I1978" s="179" t="s">
        <v>38</v>
      </c>
      <c r="J1978" s="254">
        <v>7692000</v>
      </c>
      <c r="K1978" s="254">
        <f>ROUNDDOWN(H1978*J1978,-3)</f>
        <v>7692000</v>
      </c>
      <c r="L1978" s="178">
        <v>0</v>
      </c>
      <c r="M1978" s="179" t="s">
        <v>38</v>
      </c>
      <c r="N1978" s="254">
        <v>7692000</v>
      </c>
      <c r="O1978" s="254">
        <f>ROUNDDOWN(L1978*N1978,-3)</f>
        <v>0</v>
      </c>
      <c r="P1978" s="251">
        <f t="shared" si="215"/>
        <v>7692000</v>
      </c>
    </row>
    <row r="1979" spans="2:16" ht="15.9" hidden="1" x14ac:dyDescent="0.4">
      <c r="B1979" s="208" t="s">
        <v>27</v>
      </c>
      <c r="C1979" s="180" t="s">
        <v>41</v>
      </c>
      <c r="D1979" s="178">
        <v>1</v>
      </c>
      <c r="E1979" s="179" t="s">
        <v>38</v>
      </c>
      <c r="F1979" s="254">
        <v>6900000</v>
      </c>
      <c r="G1979" s="254">
        <f>ROUNDDOWN(D1979*F1979,-3)</f>
        <v>6900000</v>
      </c>
      <c r="H1979" s="178">
        <v>1</v>
      </c>
      <c r="I1979" s="179" t="s">
        <v>38</v>
      </c>
      <c r="J1979" s="254">
        <v>6900000</v>
      </c>
      <c r="K1979" s="254">
        <f>ROUNDDOWN(H1979*J1979,-3)</f>
        <v>6900000</v>
      </c>
      <c r="L1979" s="178">
        <v>1</v>
      </c>
      <c r="M1979" s="179" t="s">
        <v>38</v>
      </c>
      <c r="N1979" s="254">
        <v>6900000</v>
      </c>
      <c r="O1979" s="254">
        <f>ROUNDDOWN(L1979*N1979,-3)</f>
        <v>6900000</v>
      </c>
      <c r="P1979" s="251">
        <f t="shared" si="215"/>
        <v>0</v>
      </c>
    </row>
    <row r="1980" spans="2:16" ht="15.9" hidden="1" x14ac:dyDescent="0.4">
      <c r="B1980" s="208" t="s">
        <v>27</v>
      </c>
      <c r="C1980" s="180" t="s">
        <v>706</v>
      </c>
      <c r="D1980" s="178">
        <v>1</v>
      </c>
      <c r="E1980" s="179" t="s">
        <v>38</v>
      </c>
      <c r="F1980" s="254">
        <v>3800000</v>
      </c>
      <c r="G1980" s="254">
        <f>ROUNDDOWN(D1980*F1980,-3)</f>
        <v>3800000</v>
      </c>
      <c r="H1980" s="178">
        <v>1</v>
      </c>
      <c r="I1980" s="179" t="s">
        <v>38</v>
      </c>
      <c r="J1980" s="254">
        <v>3800000</v>
      </c>
      <c r="K1980" s="254">
        <f>ROUNDDOWN(H1980*J1980,-3)</f>
        <v>3800000</v>
      </c>
      <c r="L1980" s="178">
        <v>1</v>
      </c>
      <c r="M1980" s="179" t="s">
        <v>38</v>
      </c>
      <c r="N1980" s="254">
        <v>3800000</v>
      </c>
      <c r="O1980" s="254">
        <f>ROUNDDOWN(L1980*N1980,-3)</f>
        <v>3800000</v>
      </c>
      <c r="P1980" s="251">
        <f t="shared" si="215"/>
        <v>0</v>
      </c>
    </row>
    <row r="1981" spans="2:16" ht="29.15" x14ac:dyDescent="0.4">
      <c r="B1981" s="208" t="s">
        <v>52</v>
      </c>
      <c r="C1981" s="180" t="s">
        <v>715</v>
      </c>
      <c r="D1981" s="269">
        <v>38</v>
      </c>
      <c r="E1981" s="270" t="s">
        <v>30</v>
      </c>
      <c r="F1981" s="254">
        <v>0</v>
      </c>
      <c r="G1981" s="254">
        <f>G1982+G1986</f>
        <v>189652000</v>
      </c>
      <c r="H1981" s="269">
        <v>38</v>
      </c>
      <c r="I1981" s="270" t="s">
        <v>30</v>
      </c>
      <c r="J1981" s="254">
        <v>0</v>
      </c>
      <c r="K1981" s="254">
        <f>K1982+K1986</f>
        <v>189652000</v>
      </c>
      <c r="L1981" s="269">
        <v>38</v>
      </c>
      <c r="M1981" s="270" t="s">
        <v>30</v>
      </c>
      <c r="N1981" s="254">
        <v>0</v>
      </c>
      <c r="O1981" s="254">
        <f>O1982+O1986</f>
        <v>175940000</v>
      </c>
      <c r="P1981" s="251">
        <f t="shared" si="215"/>
        <v>13712000</v>
      </c>
    </row>
    <row r="1982" spans="2:16" ht="15.9" hidden="1" x14ac:dyDescent="0.4">
      <c r="B1982" s="208">
        <v>525111</v>
      </c>
      <c r="C1982" s="180" t="s">
        <v>174</v>
      </c>
      <c r="D1982" s="178">
        <v>0</v>
      </c>
      <c r="E1982" s="179"/>
      <c r="F1982" s="180">
        <v>0</v>
      </c>
      <c r="G1982" s="254">
        <f>SUM(G1983:G1985)</f>
        <v>110490000</v>
      </c>
      <c r="H1982" s="178">
        <v>0</v>
      </c>
      <c r="I1982" s="179"/>
      <c r="J1982" s="180">
        <v>0</v>
      </c>
      <c r="K1982" s="254">
        <f>SUM(K1983:K1985)</f>
        <v>110490000</v>
      </c>
      <c r="L1982" s="178">
        <v>0</v>
      </c>
      <c r="M1982" s="179"/>
      <c r="N1982" s="180">
        <v>0</v>
      </c>
      <c r="O1982" s="254">
        <f>SUM(O1983:O1985)</f>
        <v>110490000</v>
      </c>
      <c r="P1982" s="251">
        <f t="shared" si="215"/>
        <v>0</v>
      </c>
    </row>
    <row r="1983" spans="2:16" ht="15.9" hidden="1" x14ac:dyDescent="0.4">
      <c r="B1983" s="208" t="s">
        <v>27</v>
      </c>
      <c r="C1983" s="180" t="s">
        <v>49</v>
      </c>
      <c r="D1983" s="178">
        <v>220</v>
      </c>
      <c r="E1983" s="179" t="s">
        <v>47</v>
      </c>
      <c r="F1983" s="254">
        <v>150000</v>
      </c>
      <c r="G1983" s="254">
        <f>ROUNDDOWN(D1983*F1983,-3)</f>
        <v>33000000</v>
      </c>
      <c r="H1983" s="178">
        <v>220</v>
      </c>
      <c r="I1983" s="179" t="s">
        <v>47</v>
      </c>
      <c r="J1983" s="254">
        <v>150000</v>
      </c>
      <c r="K1983" s="254">
        <f>ROUNDDOWN(H1983*J1983,-3)</f>
        <v>33000000</v>
      </c>
      <c r="L1983" s="178">
        <v>220</v>
      </c>
      <c r="M1983" s="179" t="s">
        <v>47</v>
      </c>
      <c r="N1983" s="254">
        <v>150000</v>
      </c>
      <c r="O1983" s="254">
        <f>ROUNDDOWN(L1983*N1983,-3)</f>
        <v>33000000</v>
      </c>
      <c r="P1983" s="251">
        <f t="shared" si="215"/>
        <v>0</v>
      </c>
    </row>
    <row r="1984" spans="2:16" ht="15.9" hidden="1" x14ac:dyDescent="0.4">
      <c r="B1984" s="208" t="s">
        <v>27</v>
      </c>
      <c r="C1984" s="180" t="s">
        <v>68</v>
      </c>
      <c r="D1984" s="178">
        <v>1</v>
      </c>
      <c r="E1984" s="179" t="s">
        <v>38</v>
      </c>
      <c r="F1984" s="254">
        <v>12290000</v>
      </c>
      <c r="G1984" s="254">
        <f>ROUNDDOWN(D1984*F1984,-3)</f>
        <v>12290000</v>
      </c>
      <c r="H1984" s="178">
        <v>1</v>
      </c>
      <c r="I1984" s="179" t="s">
        <v>38</v>
      </c>
      <c r="J1984" s="254">
        <v>12290000</v>
      </c>
      <c r="K1984" s="254">
        <f>ROUNDDOWN(H1984*J1984,-3)</f>
        <v>12290000</v>
      </c>
      <c r="L1984" s="178">
        <v>1</v>
      </c>
      <c r="M1984" s="179" t="s">
        <v>38</v>
      </c>
      <c r="N1984" s="254">
        <v>12290000</v>
      </c>
      <c r="O1984" s="254">
        <f>ROUNDDOWN(L1984*N1984,-3)</f>
        <v>12290000</v>
      </c>
      <c r="P1984" s="251">
        <f t="shared" si="215"/>
        <v>0</v>
      </c>
    </row>
    <row r="1985" spans="2:16" ht="15.9" hidden="1" x14ac:dyDescent="0.4">
      <c r="B1985" s="208"/>
      <c r="C1985" s="180" t="s">
        <v>50</v>
      </c>
      <c r="D1985" s="178">
        <v>1</v>
      </c>
      <c r="E1985" s="179" t="s">
        <v>38</v>
      </c>
      <c r="F1985" s="254">
        <v>65200000</v>
      </c>
      <c r="G1985" s="254">
        <f>ROUNDDOWN(D1985*F1985,-3)</f>
        <v>65200000</v>
      </c>
      <c r="H1985" s="178">
        <v>1</v>
      </c>
      <c r="I1985" s="179" t="s">
        <v>38</v>
      </c>
      <c r="J1985" s="254">
        <v>65200000</v>
      </c>
      <c r="K1985" s="254">
        <f>ROUNDDOWN(H1985*J1985,-3)</f>
        <v>65200000</v>
      </c>
      <c r="L1985" s="178">
        <v>1</v>
      </c>
      <c r="M1985" s="179" t="s">
        <v>38</v>
      </c>
      <c r="N1985" s="254">
        <v>65200000</v>
      </c>
      <c r="O1985" s="254">
        <f>ROUNDDOWN(L1985*N1985,-3)</f>
        <v>65200000</v>
      </c>
      <c r="P1985" s="251">
        <f t="shared" si="215"/>
        <v>0</v>
      </c>
    </row>
    <row r="1986" spans="2:16" ht="15.9" x14ac:dyDescent="0.4">
      <c r="B1986" s="208">
        <v>525119</v>
      </c>
      <c r="C1986" s="180" t="s">
        <v>42</v>
      </c>
      <c r="D1986" s="178"/>
      <c r="E1986" s="179"/>
      <c r="F1986" s="180">
        <v>0</v>
      </c>
      <c r="G1986" s="254">
        <f>SUM(G1987:G1991)</f>
        <v>79162000</v>
      </c>
      <c r="H1986" s="178"/>
      <c r="I1986" s="179"/>
      <c r="J1986" s="180">
        <v>0</v>
      </c>
      <c r="K1986" s="254">
        <f>SUM(K1987:K1991)</f>
        <v>79162000</v>
      </c>
      <c r="L1986" s="178"/>
      <c r="M1986" s="179"/>
      <c r="N1986" s="180">
        <v>0</v>
      </c>
      <c r="O1986" s="254">
        <f>SUM(O1987:O1991)</f>
        <v>65450000</v>
      </c>
      <c r="P1986" s="251">
        <f t="shared" si="215"/>
        <v>13712000</v>
      </c>
    </row>
    <row r="1987" spans="2:16" ht="15.9" hidden="1" x14ac:dyDescent="0.4">
      <c r="B1987" s="208" t="s">
        <v>27</v>
      </c>
      <c r="C1987" s="180" t="s">
        <v>64</v>
      </c>
      <c r="D1987" s="178">
        <v>1</v>
      </c>
      <c r="E1987" s="179" t="s">
        <v>38</v>
      </c>
      <c r="F1987" s="254">
        <v>850000</v>
      </c>
      <c r="G1987" s="254">
        <f>ROUNDDOWN(D1987*F1987,-3)</f>
        <v>850000</v>
      </c>
      <c r="H1987" s="178">
        <v>1</v>
      </c>
      <c r="I1987" s="179" t="s">
        <v>38</v>
      </c>
      <c r="J1987" s="254">
        <v>850000</v>
      </c>
      <c r="K1987" s="254">
        <f>ROUNDDOWN(H1987*J1987,-3)</f>
        <v>850000</v>
      </c>
      <c r="L1987" s="178">
        <v>1</v>
      </c>
      <c r="M1987" s="179" t="s">
        <v>38</v>
      </c>
      <c r="N1987" s="254">
        <v>850000</v>
      </c>
      <c r="O1987" s="254">
        <f>ROUNDDOWN(L1987*N1987,-3)</f>
        <v>850000</v>
      </c>
      <c r="P1987" s="251">
        <f t="shared" si="215"/>
        <v>0</v>
      </c>
    </row>
    <row r="1988" spans="2:16" ht="15.9" hidden="1" x14ac:dyDescent="0.4">
      <c r="B1988" s="208" t="s">
        <v>27</v>
      </c>
      <c r="C1988" s="180" t="s">
        <v>669</v>
      </c>
      <c r="D1988" s="178">
        <v>228</v>
      </c>
      <c r="E1988" s="179" t="s">
        <v>73</v>
      </c>
      <c r="F1988" s="254">
        <v>200000</v>
      </c>
      <c r="G1988" s="254">
        <f>ROUNDDOWN(D1988*F1988,-3)</f>
        <v>45600000</v>
      </c>
      <c r="H1988" s="178">
        <v>228</v>
      </c>
      <c r="I1988" s="179" t="s">
        <v>73</v>
      </c>
      <c r="J1988" s="254">
        <v>200000</v>
      </c>
      <c r="K1988" s="254">
        <f>ROUNDDOWN(H1988*J1988,-3)</f>
        <v>45600000</v>
      </c>
      <c r="L1988" s="178">
        <v>228</v>
      </c>
      <c r="M1988" s="179" t="s">
        <v>73</v>
      </c>
      <c r="N1988" s="254">
        <v>200000</v>
      </c>
      <c r="O1988" s="254">
        <f>ROUNDDOWN(L1988*N1988,-3)</f>
        <v>45600000</v>
      </c>
      <c r="P1988" s="251">
        <f t="shared" si="215"/>
        <v>0</v>
      </c>
    </row>
    <row r="1989" spans="2:16" ht="15.9" x14ac:dyDescent="0.4">
      <c r="B1989" s="208" t="s">
        <v>27</v>
      </c>
      <c r="C1989" s="180" t="s">
        <v>254</v>
      </c>
      <c r="D1989" s="178">
        <v>1</v>
      </c>
      <c r="E1989" s="179" t="s">
        <v>38</v>
      </c>
      <c r="F1989" s="254">
        <v>13712000</v>
      </c>
      <c r="G1989" s="254">
        <f>ROUNDDOWN(D1989*F1989,-3)</f>
        <v>13712000</v>
      </c>
      <c r="H1989" s="178">
        <v>1</v>
      </c>
      <c r="I1989" s="179" t="s">
        <v>38</v>
      </c>
      <c r="J1989" s="254">
        <v>13712000</v>
      </c>
      <c r="K1989" s="254">
        <f>ROUNDDOWN(H1989*J1989,-3)</f>
        <v>13712000</v>
      </c>
      <c r="L1989" s="178">
        <v>0</v>
      </c>
      <c r="M1989" s="179" t="s">
        <v>38</v>
      </c>
      <c r="N1989" s="254">
        <v>13712000</v>
      </c>
      <c r="O1989" s="254">
        <f>ROUNDDOWN(L1989*N1989,-3)</f>
        <v>0</v>
      </c>
      <c r="P1989" s="251">
        <f t="shared" si="215"/>
        <v>13712000</v>
      </c>
    </row>
    <row r="1990" spans="2:16" ht="15.9" hidden="1" x14ac:dyDescent="0.4">
      <c r="B1990" s="208" t="s">
        <v>27</v>
      </c>
      <c r="C1990" s="180" t="s">
        <v>41</v>
      </c>
      <c r="D1990" s="178">
        <v>1</v>
      </c>
      <c r="E1990" s="179" t="s">
        <v>38</v>
      </c>
      <c r="F1990" s="254">
        <v>11400000</v>
      </c>
      <c r="G1990" s="254">
        <f>ROUNDDOWN(D1990*F1990,-3)</f>
        <v>11400000</v>
      </c>
      <c r="H1990" s="178">
        <v>1</v>
      </c>
      <c r="I1990" s="179" t="s">
        <v>38</v>
      </c>
      <c r="J1990" s="254">
        <v>11400000</v>
      </c>
      <c r="K1990" s="254">
        <f>ROUNDDOWN(H1990*J1990,-3)</f>
        <v>11400000</v>
      </c>
      <c r="L1990" s="178">
        <v>1</v>
      </c>
      <c r="M1990" s="179" t="s">
        <v>38</v>
      </c>
      <c r="N1990" s="254">
        <v>11400000</v>
      </c>
      <c r="O1990" s="254">
        <f>ROUNDDOWN(L1990*N1990,-3)</f>
        <v>11400000</v>
      </c>
      <c r="P1990" s="251">
        <f t="shared" si="215"/>
        <v>0</v>
      </c>
    </row>
    <row r="1991" spans="2:16" ht="15.9" hidden="1" x14ac:dyDescent="0.4">
      <c r="B1991" s="208" t="s">
        <v>27</v>
      </c>
      <c r="C1991" s="180" t="s">
        <v>706</v>
      </c>
      <c r="D1991" s="178">
        <v>1</v>
      </c>
      <c r="E1991" s="179" t="s">
        <v>38</v>
      </c>
      <c r="F1991" s="254">
        <v>7600000</v>
      </c>
      <c r="G1991" s="254">
        <f>ROUNDDOWN(D1991*F1991,-3)</f>
        <v>7600000</v>
      </c>
      <c r="H1991" s="178">
        <v>1</v>
      </c>
      <c r="I1991" s="179" t="s">
        <v>38</v>
      </c>
      <c r="J1991" s="254">
        <v>7600000</v>
      </c>
      <c r="K1991" s="254">
        <f>ROUNDDOWN(H1991*J1991,-3)</f>
        <v>7600000</v>
      </c>
      <c r="L1991" s="178">
        <v>1</v>
      </c>
      <c r="M1991" s="179" t="s">
        <v>38</v>
      </c>
      <c r="N1991" s="254">
        <v>7600000</v>
      </c>
      <c r="O1991" s="254">
        <f>ROUNDDOWN(L1991*N1991,-3)</f>
        <v>7600000</v>
      </c>
      <c r="P1991" s="251">
        <f t="shared" si="215"/>
        <v>0</v>
      </c>
    </row>
    <row r="1992" spans="2:16" ht="29.15" x14ac:dyDescent="0.4">
      <c r="B1992" s="208" t="s">
        <v>62</v>
      </c>
      <c r="C1992" s="180" t="s">
        <v>716</v>
      </c>
      <c r="D1992" s="269">
        <v>29</v>
      </c>
      <c r="E1992" s="270" t="s">
        <v>30</v>
      </c>
      <c r="F1992" s="254">
        <v>0</v>
      </c>
      <c r="G1992" s="254">
        <f>G1993+G1997</f>
        <v>164276000</v>
      </c>
      <c r="H1992" s="269">
        <v>29</v>
      </c>
      <c r="I1992" s="270" t="s">
        <v>30</v>
      </c>
      <c r="J1992" s="254">
        <v>0</v>
      </c>
      <c r="K1992" s="254">
        <f>K1993+K1997</f>
        <v>164276000</v>
      </c>
      <c r="L1992" s="269">
        <v>29</v>
      </c>
      <c r="M1992" s="270" t="s">
        <v>30</v>
      </c>
      <c r="N1992" s="254">
        <v>0</v>
      </c>
      <c r="O1992" s="254">
        <f>O1993+O1997</f>
        <v>152445000</v>
      </c>
      <c r="P1992" s="251">
        <f t="shared" si="215"/>
        <v>11831000</v>
      </c>
    </row>
    <row r="1993" spans="2:16" ht="15.9" hidden="1" x14ac:dyDescent="0.4">
      <c r="B1993" s="208">
        <v>525111</v>
      </c>
      <c r="C1993" s="180" t="s">
        <v>174</v>
      </c>
      <c r="D1993" s="178">
        <v>0</v>
      </c>
      <c r="E1993" s="179"/>
      <c r="F1993" s="180">
        <v>0</v>
      </c>
      <c r="G1993" s="254">
        <f>SUM(G1994:G1996)</f>
        <v>99645000</v>
      </c>
      <c r="H1993" s="178">
        <v>0</v>
      </c>
      <c r="I1993" s="179"/>
      <c r="J1993" s="180">
        <v>0</v>
      </c>
      <c r="K1993" s="254">
        <f>SUM(K1994:K1996)</f>
        <v>99645000</v>
      </c>
      <c r="L1993" s="178">
        <v>0</v>
      </c>
      <c r="M1993" s="179"/>
      <c r="N1993" s="180">
        <v>0</v>
      </c>
      <c r="O1993" s="254">
        <f>SUM(O1994:O1996)</f>
        <v>99645000</v>
      </c>
      <c r="P1993" s="251">
        <f t="shared" si="215"/>
        <v>0</v>
      </c>
    </row>
    <row r="1994" spans="2:16" ht="15.9" hidden="1" x14ac:dyDescent="0.4">
      <c r="B1994" s="208"/>
      <c r="C1994" s="180" t="s">
        <v>672</v>
      </c>
      <c r="D1994" s="178">
        <v>220</v>
      </c>
      <c r="E1994" s="179" t="s">
        <v>47</v>
      </c>
      <c r="F1994" s="254">
        <v>150000</v>
      </c>
      <c r="G1994" s="254">
        <f>ROUNDDOWN(D1994*F1994,-3)</f>
        <v>33000000</v>
      </c>
      <c r="H1994" s="178">
        <v>220</v>
      </c>
      <c r="I1994" s="179" t="s">
        <v>47</v>
      </c>
      <c r="J1994" s="254">
        <v>150000</v>
      </c>
      <c r="K1994" s="254">
        <f>ROUNDDOWN(H1994*J1994,-3)</f>
        <v>33000000</v>
      </c>
      <c r="L1994" s="178">
        <v>220</v>
      </c>
      <c r="M1994" s="179" t="s">
        <v>47</v>
      </c>
      <c r="N1994" s="254">
        <v>150000</v>
      </c>
      <c r="O1994" s="254">
        <f>ROUNDDOWN(L1994*N1994,-3)</f>
        <v>33000000</v>
      </c>
      <c r="P1994" s="251">
        <f t="shared" si="215"/>
        <v>0</v>
      </c>
    </row>
    <row r="1995" spans="2:16" ht="15.9" hidden="1" x14ac:dyDescent="0.4">
      <c r="B1995" s="208"/>
      <c r="C1995" s="180" t="s">
        <v>644</v>
      </c>
      <c r="D1995" s="178">
        <v>1</v>
      </c>
      <c r="E1995" s="179" t="s">
        <v>38</v>
      </c>
      <c r="F1995" s="254">
        <v>11885000</v>
      </c>
      <c r="G1995" s="254">
        <f>ROUNDDOWN(D1995*F1995,-3)</f>
        <v>11885000</v>
      </c>
      <c r="H1995" s="178">
        <v>1</v>
      </c>
      <c r="I1995" s="179" t="s">
        <v>38</v>
      </c>
      <c r="J1995" s="254">
        <v>11885000</v>
      </c>
      <c r="K1995" s="254">
        <f>ROUNDDOWN(H1995*J1995,-3)</f>
        <v>11885000</v>
      </c>
      <c r="L1995" s="178">
        <v>1</v>
      </c>
      <c r="M1995" s="179" t="s">
        <v>38</v>
      </c>
      <c r="N1995" s="254">
        <v>11885000</v>
      </c>
      <c r="O1995" s="254">
        <f>ROUNDDOWN(L1995*N1995,-3)</f>
        <v>11885000</v>
      </c>
      <c r="P1995" s="251">
        <f t="shared" si="215"/>
        <v>0</v>
      </c>
    </row>
    <row r="1996" spans="2:16" ht="15.9" hidden="1" x14ac:dyDescent="0.4">
      <c r="B1996" s="208"/>
      <c r="C1996" s="180" t="s">
        <v>76</v>
      </c>
      <c r="D1996" s="178">
        <v>1</v>
      </c>
      <c r="E1996" s="179" t="s">
        <v>38</v>
      </c>
      <c r="F1996" s="254">
        <v>54760000</v>
      </c>
      <c r="G1996" s="254">
        <f>ROUNDDOWN(D1996*F1996,-3)</f>
        <v>54760000</v>
      </c>
      <c r="H1996" s="178">
        <v>1</v>
      </c>
      <c r="I1996" s="179" t="s">
        <v>38</v>
      </c>
      <c r="J1996" s="254">
        <v>54760000</v>
      </c>
      <c r="K1996" s="254">
        <f>ROUNDDOWN(H1996*J1996,-3)</f>
        <v>54760000</v>
      </c>
      <c r="L1996" s="178">
        <v>1</v>
      </c>
      <c r="M1996" s="179" t="s">
        <v>38</v>
      </c>
      <c r="N1996" s="254">
        <v>54760000</v>
      </c>
      <c r="O1996" s="254">
        <f>ROUNDDOWN(L1996*N1996,-3)</f>
        <v>54760000</v>
      </c>
      <c r="P1996" s="251">
        <f t="shared" si="215"/>
        <v>0</v>
      </c>
    </row>
    <row r="1997" spans="2:16" ht="15.9" x14ac:dyDescent="0.4">
      <c r="B1997" s="208">
        <v>525119</v>
      </c>
      <c r="C1997" s="180" t="s">
        <v>42</v>
      </c>
      <c r="D1997" s="178"/>
      <c r="E1997" s="179"/>
      <c r="F1997" s="180">
        <v>0</v>
      </c>
      <c r="G1997" s="254">
        <f>SUM(G1998:G2002)</f>
        <v>64631000</v>
      </c>
      <c r="H1997" s="178"/>
      <c r="I1997" s="179"/>
      <c r="J1997" s="180">
        <v>0</v>
      </c>
      <c r="K1997" s="254">
        <f>SUM(K1998:K2002)</f>
        <v>64631000</v>
      </c>
      <c r="L1997" s="178"/>
      <c r="M1997" s="179"/>
      <c r="N1997" s="180">
        <v>0</v>
      </c>
      <c r="O1997" s="254">
        <f>SUM(O1998:O2002)</f>
        <v>52800000</v>
      </c>
      <c r="P1997" s="251">
        <f t="shared" si="215"/>
        <v>11831000</v>
      </c>
    </row>
    <row r="1998" spans="2:16" ht="15.9" hidden="1" x14ac:dyDescent="0.4">
      <c r="B1998" s="208"/>
      <c r="C1998" s="180" t="s">
        <v>37</v>
      </c>
      <c r="D1998" s="178">
        <v>1</v>
      </c>
      <c r="E1998" s="179" t="s">
        <v>38</v>
      </c>
      <c r="F1998" s="293">
        <v>1700000</v>
      </c>
      <c r="G1998" s="254">
        <f>ROUNDDOWN(D1998*F1998,-3)</f>
        <v>1700000</v>
      </c>
      <c r="H1998" s="178">
        <v>1</v>
      </c>
      <c r="I1998" s="179" t="s">
        <v>38</v>
      </c>
      <c r="J1998" s="293">
        <v>1700000</v>
      </c>
      <c r="K1998" s="254">
        <f>ROUNDDOWN(H1998*J1998,-3)</f>
        <v>1700000</v>
      </c>
      <c r="L1998" s="178">
        <v>1</v>
      </c>
      <c r="M1998" s="179" t="s">
        <v>38</v>
      </c>
      <c r="N1998" s="293">
        <v>1700000</v>
      </c>
      <c r="O1998" s="254">
        <f>ROUNDDOWN(L1998*N1998,-3)</f>
        <v>1700000</v>
      </c>
      <c r="P1998" s="251">
        <f t="shared" si="215"/>
        <v>0</v>
      </c>
    </row>
    <row r="1999" spans="2:16" ht="15.9" hidden="1" x14ac:dyDescent="0.4">
      <c r="B1999" s="208"/>
      <c r="C1999" s="180" t="s">
        <v>669</v>
      </c>
      <c r="D1999" s="178">
        <v>174</v>
      </c>
      <c r="E1999" s="179" t="s">
        <v>445</v>
      </c>
      <c r="F1999" s="254">
        <v>200000</v>
      </c>
      <c r="G1999" s="254">
        <f>ROUNDDOWN(D1999*F1999,-3)</f>
        <v>34800000</v>
      </c>
      <c r="H1999" s="178">
        <v>174</v>
      </c>
      <c r="I1999" s="179" t="s">
        <v>445</v>
      </c>
      <c r="J1999" s="254">
        <v>200000</v>
      </c>
      <c r="K1999" s="254">
        <f>ROUNDDOWN(H1999*J1999,-3)</f>
        <v>34800000</v>
      </c>
      <c r="L1999" s="178">
        <v>174</v>
      </c>
      <c r="M1999" s="179" t="s">
        <v>445</v>
      </c>
      <c r="N1999" s="254">
        <v>200000</v>
      </c>
      <c r="O1999" s="254">
        <f>ROUNDDOWN(L1999*N1999,-3)</f>
        <v>34800000</v>
      </c>
      <c r="P1999" s="251">
        <f t="shared" si="215"/>
        <v>0</v>
      </c>
    </row>
    <row r="2000" spans="2:16" ht="15.9" hidden="1" x14ac:dyDescent="0.4">
      <c r="B2000" s="208"/>
      <c r="C2000" s="180" t="s">
        <v>697</v>
      </c>
      <c r="D2000" s="178">
        <v>1</v>
      </c>
      <c r="E2000" s="179" t="s">
        <v>38</v>
      </c>
      <c r="F2000" s="254">
        <v>8700000</v>
      </c>
      <c r="G2000" s="254">
        <f>ROUNDDOWN(D2000*F2000,-3)</f>
        <v>8700000</v>
      </c>
      <c r="H2000" s="178">
        <v>1</v>
      </c>
      <c r="I2000" s="179" t="s">
        <v>38</v>
      </c>
      <c r="J2000" s="254">
        <v>8700000</v>
      </c>
      <c r="K2000" s="254">
        <f>ROUNDDOWN(H2000*J2000,-3)</f>
        <v>8700000</v>
      </c>
      <c r="L2000" s="178">
        <v>1</v>
      </c>
      <c r="M2000" s="179" t="s">
        <v>38</v>
      </c>
      <c r="N2000" s="254">
        <v>8700000</v>
      </c>
      <c r="O2000" s="254">
        <f>ROUNDDOWN(L2000*N2000,-3)</f>
        <v>8700000</v>
      </c>
      <c r="P2000" s="251">
        <f t="shared" si="215"/>
        <v>0</v>
      </c>
    </row>
    <row r="2001" spans="2:16" ht="15.9" hidden="1" x14ac:dyDescent="0.4">
      <c r="B2001" s="208"/>
      <c r="C2001" s="180" t="s">
        <v>695</v>
      </c>
      <c r="D2001" s="178">
        <v>1</v>
      </c>
      <c r="E2001" s="179" t="s">
        <v>38</v>
      </c>
      <c r="F2001" s="254">
        <v>7600000</v>
      </c>
      <c r="G2001" s="254">
        <f>ROUNDDOWN(D2001*F2001,-3)</f>
        <v>7600000</v>
      </c>
      <c r="H2001" s="178">
        <v>1</v>
      </c>
      <c r="I2001" s="179" t="s">
        <v>38</v>
      </c>
      <c r="J2001" s="254">
        <v>7600000</v>
      </c>
      <c r="K2001" s="254">
        <f>ROUNDDOWN(H2001*J2001,-3)</f>
        <v>7600000</v>
      </c>
      <c r="L2001" s="178">
        <v>1</v>
      </c>
      <c r="M2001" s="179" t="s">
        <v>38</v>
      </c>
      <c r="N2001" s="254">
        <v>7600000</v>
      </c>
      <c r="O2001" s="254">
        <f>ROUNDDOWN(L2001*N2001,-3)</f>
        <v>7600000</v>
      </c>
      <c r="P2001" s="251">
        <f t="shared" si="215"/>
        <v>0</v>
      </c>
    </row>
    <row r="2002" spans="2:16" ht="15.9" x14ac:dyDescent="0.4">
      <c r="B2002" s="208"/>
      <c r="C2002" s="180" t="s">
        <v>642</v>
      </c>
      <c r="D2002" s="178">
        <v>1</v>
      </c>
      <c r="E2002" s="179" t="s">
        <v>38</v>
      </c>
      <c r="F2002" s="254">
        <v>11831000</v>
      </c>
      <c r="G2002" s="254">
        <f>ROUNDDOWN(D2002*F2002,-3)</f>
        <v>11831000</v>
      </c>
      <c r="H2002" s="178">
        <v>1</v>
      </c>
      <c r="I2002" s="179" t="s">
        <v>38</v>
      </c>
      <c r="J2002" s="254">
        <v>11831000</v>
      </c>
      <c r="K2002" s="254">
        <f>ROUNDDOWN(H2002*J2002,-3)</f>
        <v>11831000</v>
      </c>
      <c r="L2002" s="178">
        <v>0</v>
      </c>
      <c r="M2002" s="179" t="s">
        <v>38</v>
      </c>
      <c r="N2002" s="254">
        <v>11831000</v>
      </c>
      <c r="O2002" s="254">
        <f>ROUNDDOWN(L2002*N2002,-3)</f>
        <v>0</v>
      </c>
      <c r="P2002" s="251">
        <f t="shared" si="215"/>
        <v>11831000</v>
      </c>
    </row>
    <row r="2003" spans="2:16" ht="29.15" hidden="1" x14ac:dyDescent="0.4">
      <c r="B2003" s="208" t="s">
        <v>69</v>
      </c>
      <c r="C2003" s="180" t="s">
        <v>717</v>
      </c>
      <c r="D2003" s="269">
        <v>46</v>
      </c>
      <c r="E2003" s="270" t="s">
        <v>30</v>
      </c>
      <c r="F2003" s="254">
        <v>0</v>
      </c>
      <c r="G2003" s="254">
        <f>G2004</f>
        <v>18900000</v>
      </c>
      <c r="H2003" s="269">
        <v>46</v>
      </c>
      <c r="I2003" s="270" t="s">
        <v>30</v>
      </c>
      <c r="J2003" s="254">
        <v>0</v>
      </c>
      <c r="K2003" s="254">
        <f>K2004</f>
        <v>18900000</v>
      </c>
      <c r="L2003" s="269">
        <v>46</v>
      </c>
      <c r="M2003" s="270" t="s">
        <v>30</v>
      </c>
      <c r="N2003" s="254">
        <v>0</v>
      </c>
      <c r="O2003" s="254">
        <f>O2004</f>
        <v>18900000</v>
      </c>
      <c r="P2003" s="251">
        <f t="shared" si="215"/>
        <v>0</v>
      </c>
    </row>
    <row r="2004" spans="2:16" ht="15.9" hidden="1" x14ac:dyDescent="0.4">
      <c r="B2004" s="208">
        <v>525119</v>
      </c>
      <c r="C2004" s="180" t="s">
        <v>42</v>
      </c>
      <c r="D2004" s="178"/>
      <c r="E2004" s="179"/>
      <c r="F2004" s="180">
        <v>0</v>
      </c>
      <c r="G2004" s="254">
        <f>SUM(G2005:G2005)</f>
        <v>18900000</v>
      </c>
      <c r="H2004" s="178"/>
      <c r="I2004" s="179"/>
      <c r="J2004" s="180">
        <v>0</v>
      </c>
      <c r="K2004" s="254">
        <f>SUM(K2005:K2005)</f>
        <v>18900000</v>
      </c>
      <c r="L2004" s="178"/>
      <c r="M2004" s="179"/>
      <c r="N2004" s="180">
        <v>0</v>
      </c>
      <c r="O2004" s="254">
        <f>SUM(O2005:O2005)</f>
        <v>18900000</v>
      </c>
      <c r="P2004" s="251">
        <f t="shared" si="215"/>
        <v>0</v>
      </c>
    </row>
    <row r="2005" spans="2:16" ht="15.9" hidden="1" x14ac:dyDescent="0.4">
      <c r="B2005" s="208"/>
      <c r="C2005" s="180" t="s">
        <v>44</v>
      </c>
      <c r="D2005" s="178">
        <v>42</v>
      </c>
      <c r="E2005" s="179" t="s">
        <v>40</v>
      </c>
      <c r="F2005" s="254">
        <v>450000</v>
      </c>
      <c r="G2005" s="254">
        <f>ROUNDDOWN(D2005*F2005,-3)</f>
        <v>18900000</v>
      </c>
      <c r="H2005" s="178">
        <v>42</v>
      </c>
      <c r="I2005" s="179" t="s">
        <v>40</v>
      </c>
      <c r="J2005" s="254">
        <v>450000</v>
      </c>
      <c r="K2005" s="254">
        <f>ROUNDDOWN(H2005*J2005,-3)</f>
        <v>18900000</v>
      </c>
      <c r="L2005" s="178">
        <v>42</v>
      </c>
      <c r="M2005" s="179" t="s">
        <v>40</v>
      </c>
      <c r="N2005" s="254">
        <v>450000</v>
      </c>
      <c r="O2005" s="254">
        <f>ROUNDDOWN(L2005*N2005,-3)</f>
        <v>18900000</v>
      </c>
      <c r="P2005" s="251">
        <f t="shared" si="215"/>
        <v>0</v>
      </c>
    </row>
    <row r="2006" spans="2:16" ht="29.15" x14ac:dyDescent="0.4">
      <c r="B2006" s="208" t="s">
        <v>77</v>
      </c>
      <c r="C2006" s="180" t="s">
        <v>718</v>
      </c>
      <c r="D2006" s="269">
        <v>28</v>
      </c>
      <c r="E2006" s="270" t="s">
        <v>30</v>
      </c>
      <c r="F2006" s="254">
        <v>0</v>
      </c>
      <c r="G2006" s="254">
        <f>G2007+G2014</f>
        <v>133512000</v>
      </c>
      <c r="H2006" s="269">
        <v>28</v>
      </c>
      <c r="I2006" s="270" t="s">
        <v>30</v>
      </c>
      <c r="J2006" s="254">
        <v>0</v>
      </c>
      <c r="K2006" s="254">
        <f>K2007+K2014</f>
        <v>133512000</v>
      </c>
      <c r="L2006" s="269">
        <v>28</v>
      </c>
      <c r="M2006" s="270" t="s">
        <v>30</v>
      </c>
      <c r="N2006" s="254">
        <v>0</v>
      </c>
      <c r="O2006" s="254">
        <f>O2007+O2014</f>
        <v>119810000</v>
      </c>
      <c r="P2006" s="251">
        <f t="shared" si="215"/>
        <v>13702000</v>
      </c>
    </row>
    <row r="2007" spans="2:16" ht="15.9" hidden="1" x14ac:dyDescent="0.4">
      <c r="B2007" s="208">
        <v>525111</v>
      </c>
      <c r="C2007" s="180" t="s">
        <v>174</v>
      </c>
      <c r="D2007" s="178">
        <v>0</v>
      </c>
      <c r="E2007" s="179"/>
      <c r="F2007" s="180">
        <v>0</v>
      </c>
      <c r="G2007" s="254">
        <f>SUM(G2008:G2013)</f>
        <v>89150000</v>
      </c>
      <c r="H2007" s="178">
        <v>0</v>
      </c>
      <c r="I2007" s="179"/>
      <c r="J2007" s="180">
        <v>0</v>
      </c>
      <c r="K2007" s="254">
        <f>SUM(K2008:K2013)</f>
        <v>89150000</v>
      </c>
      <c r="L2007" s="178">
        <v>0</v>
      </c>
      <c r="M2007" s="179"/>
      <c r="N2007" s="180">
        <v>0</v>
      </c>
      <c r="O2007" s="254">
        <f>SUM(O2008:O2013)</f>
        <v>89150000</v>
      </c>
      <c r="P2007" s="251">
        <f t="shared" ref="P2007:P2070" si="225">K2007-O2007</f>
        <v>0</v>
      </c>
    </row>
    <row r="2008" spans="2:16" ht="15.9" hidden="1" x14ac:dyDescent="0.4">
      <c r="B2008" s="208" t="s">
        <v>27</v>
      </c>
      <c r="C2008" s="180" t="s">
        <v>48</v>
      </c>
      <c r="D2008" s="178">
        <v>156</v>
      </c>
      <c r="E2008" s="179" t="s">
        <v>47</v>
      </c>
      <c r="F2008" s="254">
        <v>150000</v>
      </c>
      <c r="G2008" s="254">
        <f t="shared" ref="G2008:G2013" si="226">ROUNDDOWN(D2008*F2008,-3)</f>
        <v>23400000</v>
      </c>
      <c r="H2008" s="178">
        <v>156</v>
      </c>
      <c r="I2008" s="179" t="s">
        <v>47</v>
      </c>
      <c r="J2008" s="254">
        <v>150000</v>
      </c>
      <c r="K2008" s="254">
        <f t="shared" ref="K2008:K2013" si="227">ROUNDDOWN(H2008*J2008,-3)</f>
        <v>23400000</v>
      </c>
      <c r="L2008" s="178">
        <v>156</v>
      </c>
      <c r="M2008" s="179" t="s">
        <v>47</v>
      </c>
      <c r="N2008" s="254">
        <v>150000</v>
      </c>
      <c r="O2008" s="254">
        <f t="shared" ref="O2008:O2013" si="228">ROUNDDOWN(L2008*N2008,-3)</f>
        <v>23400000</v>
      </c>
      <c r="P2008" s="251">
        <f t="shared" si="225"/>
        <v>0</v>
      </c>
    </row>
    <row r="2009" spans="2:16" ht="15.9" hidden="1" x14ac:dyDescent="0.4">
      <c r="B2009" s="208" t="s">
        <v>27</v>
      </c>
      <c r="C2009" s="180" t="s">
        <v>49</v>
      </c>
      <c r="D2009" s="178">
        <v>137</v>
      </c>
      <c r="E2009" s="179" t="s">
        <v>40</v>
      </c>
      <c r="F2009" s="254">
        <v>150000</v>
      </c>
      <c r="G2009" s="254">
        <f t="shared" si="226"/>
        <v>20550000</v>
      </c>
      <c r="H2009" s="178">
        <v>137</v>
      </c>
      <c r="I2009" s="179" t="s">
        <v>40</v>
      </c>
      <c r="J2009" s="254">
        <v>150000</v>
      </c>
      <c r="K2009" s="254">
        <f t="shared" si="227"/>
        <v>20550000</v>
      </c>
      <c r="L2009" s="178">
        <v>137</v>
      </c>
      <c r="M2009" s="179" t="s">
        <v>40</v>
      </c>
      <c r="N2009" s="254">
        <v>150000</v>
      </c>
      <c r="O2009" s="254">
        <f t="shared" si="228"/>
        <v>20550000</v>
      </c>
      <c r="P2009" s="251">
        <f t="shared" si="225"/>
        <v>0</v>
      </c>
    </row>
    <row r="2010" spans="2:16" ht="15.9" hidden="1" x14ac:dyDescent="0.4">
      <c r="B2010" s="208"/>
      <c r="C2010" s="180" t="s">
        <v>76</v>
      </c>
      <c r="D2010" s="178">
        <v>1</v>
      </c>
      <c r="E2010" s="179" t="s">
        <v>66</v>
      </c>
      <c r="F2010" s="254">
        <v>17800000</v>
      </c>
      <c r="G2010" s="254">
        <f t="shared" si="226"/>
        <v>17800000</v>
      </c>
      <c r="H2010" s="178">
        <v>1</v>
      </c>
      <c r="I2010" s="179" t="s">
        <v>66</v>
      </c>
      <c r="J2010" s="254">
        <v>17800000</v>
      </c>
      <c r="K2010" s="254">
        <f t="shared" si="227"/>
        <v>17800000</v>
      </c>
      <c r="L2010" s="178">
        <v>1</v>
      </c>
      <c r="M2010" s="179" t="s">
        <v>66</v>
      </c>
      <c r="N2010" s="254">
        <v>17800000</v>
      </c>
      <c r="O2010" s="254">
        <f t="shared" si="228"/>
        <v>17800000</v>
      </c>
      <c r="P2010" s="251">
        <f t="shared" si="225"/>
        <v>0</v>
      </c>
    </row>
    <row r="2011" spans="2:16" ht="15.9" hidden="1" x14ac:dyDescent="0.4">
      <c r="B2011" s="208"/>
      <c r="C2011" s="180" t="s">
        <v>700</v>
      </c>
      <c r="D2011" s="178">
        <v>1</v>
      </c>
      <c r="E2011" s="179" t="s">
        <v>54</v>
      </c>
      <c r="F2011" s="254">
        <v>1920000</v>
      </c>
      <c r="G2011" s="254">
        <f t="shared" si="226"/>
        <v>1920000</v>
      </c>
      <c r="H2011" s="178">
        <v>1</v>
      </c>
      <c r="I2011" s="179" t="s">
        <v>54</v>
      </c>
      <c r="J2011" s="254">
        <v>1920000</v>
      </c>
      <c r="K2011" s="254">
        <f t="shared" si="227"/>
        <v>1920000</v>
      </c>
      <c r="L2011" s="178">
        <v>1</v>
      </c>
      <c r="M2011" s="179" t="s">
        <v>54</v>
      </c>
      <c r="N2011" s="254">
        <v>1920000</v>
      </c>
      <c r="O2011" s="254">
        <f t="shared" si="228"/>
        <v>1920000</v>
      </c>
      <c r="P2011" s="251">
        <f t="shared" si="225"/>
        <v>0</v>
      </c>
    </row>
    <row r="2012" spans="2:16" ht="15.9" hidden="1" x14ac:dyDescent="0.4">
      <c r="B2012" s="208"/>
      <c r="C2012" s="180" t="s">
        <v>657</v>
      </c>
      <c r="D2012" s="178">
        <v>1</v>
      </c>
      <c r="E2012" s="179" t="s">
        <v>66</v>
      </c>
      <c r="F2012" s="254">
        <v>19600000</v>
      </c>
      <c r="G2012" s="254">
        <f t="shared" si="226"/>
        <v>19600000</v>
      </c>
      <c r="H2012" s="178">
        <v>1</v>
      </c>
      <c r="I2012" s="179" t="s">
        <v>66</v>
      </c>
      <c r="J2012" s="254">
        <v>19600000</v>
      </c>
      <c r="K2012" s="254">
        <f t="shared" si="227"/>
        <v>19600000</v>
      </c>
      <c r="L2012" s="178">
        <v>1</v>
      </c>
      <c r="M2012" s="179" t="s">
        <v>66</v>
      </c>
      <c r="N2012" s="254">
        <v>19600000</v>
      </c>
      <c r="O2012" s="254">
        <f t="shared" si="228"/>
        <v>19600000</v>
      </c>
      <c r="P2012" s="251">
        <f t="shared" si="225"/>
        <v>0</v>
      </c>
    </row>
    <row r="2013" spans="2:16" ht="15.9" hidden="1" x14ac:dyDescent="0.4">
      <c r="B2013" s="208"/>
      <c r="C2013" s="180" t="s">
        <v>60</v>
      </c>
      <c r="D2013" s="178">
        <v>1</v>
      </c>
      <c r="E2013" s="179" t="s">
        <v>66</v>
      </c>
      <c r="F2013" s="254">
        <v>5880000</v>
      </c>
      <c r="G2013" s="254">
        <f t="shared" si="226"/>
        <v>5880000</v>
      </c>
      <c r="H2013" s="178">
        <v>1</v>
      </c>
      <c r="I2013" s="179" t="s">
        <v>66</v>
      </c>
      <c r="J2013" s="254">
        <v>5880000</v>
      </c>
      <c r="K2013" s="254">
        <f t="shared" si="227"/>
        <v>5880000</v>
      </c>
      <c r="L2013" s="178">
        <v>1</v>
      </c>
      <c r="M2013" s="179" t="s">
        <v>66</v>
      </c>
      <c r="N2013" s="254">
        <v>5880000</v>
      </c>
      <c r="O2013" s="254">
        <f t="shared" si="228"/>
        <v>5880000</v>
      </c>
      <c r="P2013" s="251">
        <f t="shared" si="225"/>
        <v>0</v>
      </c>
    </row>
    <row r="2014" spans="2:16" ht="15.9" x14ac:dyDescent="0.4">
      <c r="B2014" s="208">
        <v>525119</v>
      </c>
      <c r="C2014" s="180" t="s">
        <v>42</v>
      </c>
      <c r="D2014" s="178"/>
      <c r="E2014" s="179"/>
      <c r="F2014" s="180">
        <v>0</v>
      </c>
      <c r="G2014" s="254">
        <f>SUM(G2015:G2020)</f>
        <v>44362000</v>
      </c>
      <c r="H2014" s="178"/>
      <c r="I2014" s="179"/>
      <c r="J2014" s="180">
        <v>0</v>
      </c>
      <c r="K2014" s="254">
        <f>SUM(K2015:K2020)</f>
        <v>44362000</v>
      </c>
      <c r="L2014" s="178"/>
      <c r="M2014" s="179"/>
      <c r="N2014" s="180">
        <v>0</v>
      </c>
      <c r="O2014" s="254">
        <f>SUM(O2015:O2020)</f>
        <v>30660000</v>
      </c>
      <c r="P2014" s="251">
        <f t="shared" si="225"/>
        <v>13702000</v>
      </c>
    </row>
    <row r="2015" spans="2:16" ht="15.9" x14ac:dyDescent="0.4">
      <c r="B2015" s="208"/>
      <c r="C2015" s="180" t="s">
        <v>65</v>
      </c>
      <c r="D2015" s="178">
        <v>1</v>
      </c>
      <c r="E2015" s="179" t="s">
        <v>38</v>
      </c>
      <c r="F2015" s="293">
        <v>8942000</v>
      </c>
      <c r="G2015" s="254">
        <f>F2015*D2015</f>
        <v>8942000</v>
      </c>
      <c r="H2015" s="178">
        <v>1</v>
      </c>
      <c r="I2015" s="179" t="s">
        <v>38</v>
      </c>
      <c r="J2015" s="293">
        <v>8942000</v>
      </c>
      <c r="K2015" s="254">
        <f>J2015*H2015</f>
        <v>8942000</v>
      </c>
      <c r="L2015" s="178">
        <v>0</v>
      </c>
      <c r="M2015" s="179" t="s">
        <v>38</v>
      </c>
      <c r="N2015" s="293">
        <v>8942000</v>
      </c>
      <c r="O2015" s="254">
        <f>N2015*L2015</f>
        <v>0</v>
      </c>
      <c r="P2015" s="251">
        <f t="shared" si="225"/>
        <v>8942000</v>
      </c>
    </row>
    <row r="2016" spans="2:16" ht="15.9" hidden="1" x14ac:dyDescent="0.4">
      <c r="B2016" s="208"/>
      <c r="C2016" s="180" t="s">
        <v>44</v>
      </c>
      <c r="D2016" s="178">
        <v>28</v>
      </c>
      <c r="E2016" s="179" t="s">
        <v>40</v>
      </c>
      <c r="F2016" s="254">
        <v>450000</v>
      </c>
      <c r="G2016" s="254">
        <f t="shared" ref="G2016:G2020" si="229">F2016*D2016</f>
        <v>12600000</v>
      </c>
      <c r="H2016" s="178">
        <v>28</v>
      </c>
      <c r="I2016" s="179" t="s">
        <v>40</v>
      </c>
      <c r="J2016" s="254">
        <v>450000</v>
      </c>
      <c r="K2016" s="254">
        <f t="shared" ref="K2016:K2020" si="230">J2016*H2016</f>
        <v>12600000</v>
      </c>
      <c r="L2016" s="178">
        <v>28</v>
      </c>
      <c r="M2016" s="179" t="s">
        <v>40</v>
      </c>
      <c r="N2016" s="254">
        <v>450000</v>
      </c>
      <c r="O2016" s="254">
        <f t="shared" ref="O2016:O2020" si="231">N2016*L2016</f>
        <v>12600000</v>
      </c>
      <c r="P2016" s="251">
        <f t="shared" si="225"/>
        <v>0</v>
      </c>
    </row>
    <row r="2017" spans="2:16" ht="15.9" x14ac:dyDescent="0.4">
      <c r="B2017" s="208"/>
      <c r="C2017" s="180" t="s">
        <v>58</v>
      </c>
      <c r="D2017" s="178">
        <v>56</v>
      </c>
      <c r="E2017" s="179" t="s">
        <v>59</v>
      </c>
      <c r="F2017" s="254">
        <v>85000</v>
      </c>
      <c r="G2017" s="254">
        <f t="shared" si="229"/>
        <v>4760000</v>
      </c>
      <c r="H2017" s="178">
        <v>56</v>
      </c>
      <c r="I2017" s="179" t="s">
        <v>59</v>
      </c>
      <c r="J2017" s="254">
        <v>85000</v>
      </c>
      <c r="K2017" s="254">
        <f t="shared" si="230"/>
        <v>4760000</v>
      </c>
      <c r="L2017" s="178">
        <v>0</v>
      </c>
      <c r="M2017" s="179" t="s">
        <v>59</v>
      </c>
      <c r="N2017" s="254">
        <v>85000</v>
      </c>
      <c r="O2017" s="254">
        <f t="shared" si="231"/>
        <v>0</v>
      </c>
      <c r="P2017" s="251">
        <f t="shared" si="225"/>
        <v>4760000</v>
      </c>
    </row>
    <row r="2018" spans="2:16" ht="15.9" hidden="1" x14ac:dyDescent="0.4">
      <c r="B2018" s="208"/>
      <c r="C2018" s="180" t="s">
        <v>64</v>
      </c>
      <c r="D2018" s="178">
        <v>1</v>
      </c>
      <c r="E2018" s="179" t="s">
        <v>38</v>
      </c>
      <c r="F2018" s="254">
        <v>9460000</v>
      </c>
      <c r="G2018" s="254">
        <f t="shared" si="229"/>
        <v>9460000</v>
      </c>
      <c r="H2018" s="178">
        <v>1</v>
      </c>
      <c r="I2018" s="179" t="s">
        <v>38</v>
      </c>
      <c r="J2018" s="254">
        <v>9460000</v>
      </c>
      <c r="K2018" s="254">
        <f t="shared" si="230"/>
        <v>9460000</v>
      </c>
      <c r="L2018" s="178">
        <v>1</v>
      </c>
      <c r="M2018" s="179" t="s">
        <v>38</v>
      </c>
      <c r="N2018" s="254">
        <v>9460000</v>
      </c>
      <c r="O2018" s="254">
        <f t="shared" si="231"/>
        <v>9460000</v>
      </c>
      <c r="P2018" s="251">
        <f t="shared" si="225"/>
        <v>0</v>
      </c>
    </row>
    <row r="2019" spans="2:16" ht="15.9" hidden="1" x14ac:dyDescent="0.4">
      <c r="B2019" s="208"/>
      <c r="C2019" s="180" t="s">
        <v>706</v>
      </c>
      <c r="D2019" s="178">
        <v>1</v>
      </c>
      <c r="E2019" s="179" t="s">
        <v>38</v>
      </c>
      <c r="F2019" s="254">
        <v>3600000</v>
      </c>
      <c r="G2019" s="254">
        <f t="shared" si="229"/>
        <v>3600000</v>
      </c>
      <c r="H2019" s="178">
        <v>1</v>
      </c>
      <c r="I2019" s="179" t="s">
        <v>38</v>
      </c>
      <c r="J2019" s="254">
        <v>3600000</v>
      </c>
      <c r="K2019" s="254">
        <f t="shared" si="230"/>
        <v>3600000</v>
      </c>
      <c r="L2019" s="178">
        <v>1</v>
      </c>
      <c r="M2019" s="179" t="s">
        <v>38</v>
      </c>
      <c r="N2019" s="254">
        <v>3600000</v>
      </c>
      <c r="O2019" s="254">
        <f t="shared" si="231"/>
        <v>3600000</v>
      </c>
      <c r="P2019" s="251">
        <f t="shared" si="225"/>
        <v>0</v>
      </c>
    </row>
    <row r="2020" spans="2:16" ht="15.9" hidden="1" x14ac:dyDescent="0.4">
      <c r="B2020" s="208"/>
      <c r="C2020" s="180" t="s">
        <v>719</v>
      </c>
      <c r="D2020" s="178">
        <v>1</v>
      </c>
      <c r="E2020" s="179" t="s">
        <v>38</v>
      </c>
      <c r="F2020" s="254">
        <v>5000000</v>
      </c>
      <c r="G2020" s="254">
        <f t="shared" si="229"/>
        <v>5000000</v>
      </c>
      <c r="H2020" s="178">
        <v>1</v>
      </c>
      <c r="I2020" s="179" t="s">
        <v>38</v>
      </c>
      <c r="J2020" s="254">
        <v>5000000</v>
      </c>
      <c r="K2020" s="254">
        <f t="shared" si="230"/>
        <v>5000000</v>
      </c>
      <c r="L2020" s="178">
        <v>1</v>
      </c>
      <c r="M2020" s="179" t="s">
        <v>38</v>
      </c>
      <c r="N2020" s="254">
        <v>5000000</v>
      </c>
      <c r="O2020" s="254">
        <f t="shared" si="231"/>
        <v>5000000</v>
      </c>
      <c r="P2020" s="251">
        <f t="shared" si="225"/>
        <v>0</v>
      </c>
    </row>
    <row r="2021" spans="2:16" ht="29.15" x14ac:dyDescent="0.4">
      <c r="B2021" s="208" t="s">
        <v>380</v>
      </c>
      <c r="C2021" s="180" t="s">
        <v>720</v>
      </c>
      <c r="D2021" s="269">
        <v>48</v>
      </c>
      <c r="E2021" s="270" t="s">
        <v>30</v>
      </c>
      <c r="F2021" s="254">
        <v>0</v>
      </c>
      <c r="G2021" s="254">
        <f>G2022+G2030</f>
        <v>496692000</v>
      </c>
      <c r="H2021" s="269">
        <v>48</v>
      </c>
      <c r="I2021" s="270" t="s">
        <v>30</v>
      </c>
      <c r="J2021" s="254">
        <v>0</v>
      </c>
      <c r="K2021" s="254">
        <f>K2022+K2030</f>
        <v>496692000</v>
      </c>
      <c r="L2021" s="269">
        <v>48</v>
      </c>
      <c r="M2021" s="270" t="s">
        <v>30</v>
      </c>
      <c r="N2021" s="254">
        <v>0</v>
      </c>
      <c r="O2021" s="254">
        <f>O2022+O2030</f>
        <v>447650000</v>
      </c>
      <c r="P2021" s="251">
        <f t="shared" si="225"/>
        <v>49042000</v>
      </c>
    </row>
    <row r="2022" spans="2:16" ht="15.9" hidden="1" x14ac:dyDescent="0.4">
      <c r="B2022" s="208">
        <v>525111</v>
      </c>
      <c r="C2022" s="180" t="s">
        <v>174</v>
      </c>
      <c r="D2022" s="178">
        <v>0</v>
      </c>
      <c r="E2022" s="179"/>
      <c r="F2022" s="180">
        <v>0</v>
      </c>
      <c r="G2022" s="254">
        <f>SUM(G2023:G2029)</f>
        <v>371230000</v>
      </c>
      <c r="H2022" s="178">
        <v>0</v>
      </c>
      <c r="I2022" s="179"/>
      <c r="J2022" s="180">
        <v>0</v>
      </c>
      <c r="K2022" s="254">
        <f>SUM(K2023:K2029)</f>
        <v>371230000</v>
      </c>
      <c r="L2022" s="178">
        <v>0</v>
      </c>
      <c r="M2022" s="179"/>
      <c r="N2022" s="180">
        <v>0</v>
      </c>
      <c r="O2022" s="254">
        <f>SUM(O2023:O2029)</f>
        <v>371230000</v>
      </c>
      <c r="P2022" s="251">
        <f t="shared" si="225"/>
        <v>0</v>
      </c>
    </row>
    <row r="2023" spans="2:16" ht="15.9" hidden="1" x14ac:dyDescent="0.4">
      <c r="B2023" s="208" t="s">
        <v>27</v>
      </c>
      <c r="C2023" s="180" t="s">
        <v>46</v>
      </c>
      <c r="D2023" s="178">
        <v>240</v>
      </c>
      <c r="E2023" s="179" t="s">
        <v>47</v>
      </c>
      <c r="F2023" s="254">
        <v>150000</v>
      </c>
      <c r="G2023" s="254">
        <f t="shared" ref="G2023:G2029" si="232">ROUNDDOWN(D2023*F2023,-3)</f>
        <v>36000000</v>
      </c>
      <c r="H2023" s="178">
        <v>240</v>
      </c>
      <c r="I2023" s="179" t="s">
        <v>47</v>
      </c>
      <c r="J2023" s="254">
        <v>150000</v>
      </c>
      <c r="K2023" s="254">
        <f t="shared" ref="K2023:K2029" si="233">ROUNDDOWN(H2023*J2023,-3)</f>
        <v>36000000</v>
      </c>
      <c r="L2023" s="178">
        <v>240</v>
      </c>
      <c r="M2023" s="179" t="s">
        <v>47</v>
      </c>
      <c r="N2023" s="254">
        <v>150000</v>
      </c>
      <c r="O2023" s="254">
        <f t="shared" ref="O2023:O2029" si="234">ROUNDDOWN(L2023*N2023,-3)</f>
        <v>36000000</v>
      </c>
      <c r="P2023" s="251">
        <f t="shared" si="225"/>
        <v>0</v>
      </c>
    </row>
    <row r="2024" spans="2:16" ht="15.9" hidden="1" x14ac:dyDescent="0.4">
      <c r="B2024" s="208" t="s">
        <v>27</v>
      </c>
      <c r="C2024" s="180" t="s">
        <v>48</v>
      </c>
      <c r="D2024" s="178">
        <v>1606</v>
      </c>
      <c r="E2024" s="179" t="s">
        <v>47</v>
      </c>
      <c r="F2024" s="254">
        <v>150000</v>
      </c>
      <c r="G2024" s="254">
        <f t="shared" si="232"/>
        <v>240900000</v>
      </c>
      <c r="H2024" s="178">
        <v>1606</v>
      </c>
      <c r="I2024" s="179" t="s">
        <v>47</v>
      </c>
      <c r="J2024" s="254">
        <v>150000</v>
      </c>
      <c r="K2024" s="254">
        <f t="shared" si="233"/>
        <v>240900000</v>
      </c>
      <c r="L2024" s="178">
        <v>1606</v>
      </c>
      <c r="M2024" s="179" t="s">
        <v>47</v>
      </c>
      <c r="N2024" s="254">
        <v>150000</v>
      </c>
      <c r="O2024" s="254">
        <f t="shared" si="234"/>
        <v>240900000</v>
      </c>
      <c r="P2024" s="251">
        <f t="shared" si="225"/>
        <v>0</v>
      </c>
    </row>
    <row r="2025" spans="2:16" ht="15.9" hidden="1" x14ac:dyDescent="0.4">
      <c r="B2025" s="208"/>
      <c r="C2025" s="180" t="s">
        <v>672</v>
      </c>
      <c r="D2025" s="178">
        <v>137</v>
      </c>
      <c r="E2025" s="179" t="s">
        <v>47</v>
      </c>
      <c r="F2025" s="254">
        <v>150000</v>
      </c>
      <c r="G2025" s="254">
        <f t="shared" si="232"/>
        <v>20550000</v>
      </c>
      <c r="H2025" s="178">
        <v>137</v>
      </c>
      <c r="I2025" s="179" t="s">
        <v>47</v>
      </c>
      <c r="J2025" s="254">
        <v>150000</v>
      </c>
      <c r="K2025" s="254">
        <f t="shared" si="233"/>
        <v>20550000</v>
      </c>
      <c r="L2025" s="178">
        <v>137</v>
      </c>
      <c r="M2025" s="179" t="s">
        <v>47</v>
      </c>
      <c r="N2025" s="254">
        <v>150000</v>
      </c>
      <c r="O2025" s="254">
        <f t="shared" si="234"/>
        <v>20550000</v>
      </c>
      <c r="P2025" s="251">
        <f t="shared" si="225"/>
        <v>0</v>
      </c>
    </row>
    <row r="2026" spans="2:16" ht="15.9" hidden="1" x14ac:dyDescent="0.4">
      <c r="B2026" s="208" t="s">
        <v>27</v>
      </c>
      <c r="C2026" s="180" t="s">
        <v>673</v>
      </c>
      <c r="D2026" s="178">
        <v>1</v>
      </c>
      <c r="E2026" s="179" t="s">
        <v>38</v>
      </c>
      <c r="F2026" s="254">
        <v>2220000</v>
      </c>
      <c r="G2026" s="254">
        <f t="shared" si="232"/>
        <v>2220000</v>
      </c>
      <c r="H2026" s="178">
        <v>1</v>
      </c>
      <c r="I2026" s="179" t="s">
        <v>38</v>
      </c>
      <c r="J2026" s="254">
        <v>2220000</v>
      </c>
      <c r="K2026" s="254">
        <f t="shared" si="233"/>
        <v>2220000</v>
      </c>
      <c r="L2026" s="178">
        <v>1</v>
      </c>
      <c r="M2026" s="179" t="s">
        <v>38</v>
      </c>
      <c r="N2026" s="254">
        <v>2220000</v>
      </c>
      <c r="O2026" s="254">
        <f t="shared" si="234"/>
        <v>2220000</v>
      </c>
      <c r="P2026" s="251">
        <f t="shared" si="225"/>
        <v>0</v>
      </c>
    </row>
    <row r="2027" spans="2:16" ht="15.9" hidden="1" x14ac:dyDescent="0.4">
      <c r="B2027" s="208" t="s">
        <v>27</v>
      </c>
      <c r="C2027" s="180" t="s">
        <v>76</v>
      </c>
      <c r="D2027" s="178">
        <v>1</v>
      </c>
      <c r="E2027" s="179" t="s">
        <v>38</v>
      </c>
      <c r="F2027" s="254">
        <v>17800000</v>
      </c>
      <c r="G2027" s="254">
        <f t="shared" si="232"/>
        <v>17800000</v>
      </c>
      <c r="H2027" s="178">
        <v>1</v>
      </c>
      <c r="I2027" s="179" t="s">
        <v>38</v>
      </c>
      <c r="J2027" s="254">
        <v>17800000</v>
      </c>
      <c r="K2027" s="254">
        <f t="shared" si="233"/>
        <v>17800000</v>
      </c>
      <c r="L2027" s="178">
        <v>1</v>
      </c>
      <c r="M2027" s="179" t="s">
        <v>38</v>
      </c>
      <c r="N2027" s="254">
        <v>17800000</v>
      </c>
      <c r="O2027" s="254">
        <f t="shared" si="234"/>
        <v>17800000</v>
      </c>
      <c r="P2027" s="251">
        <f t="shared" si="225"/>
        <v>0</v>
      </c>
    </row>
    <row r="2028" spans="2:16" ht="15.9" hidden="1" x14ac:dyDescent="0.4">
      <c r="B2028" s="208" t="s">
        <v>27</v>
      </c>
      <c r="C2028" s="180" t="s">
        <v>638</v>
      </c>
      <c r="D2028" s="178">
        <v>1</v>
      </c>
      <c r="E2028" s="179" t="s">
        <v>38</v>
      </c>
      <c r="F2028" s="254">
        <v>33600000</v>
      </c>
      <c r="G2028" s="254">
        <f t="shared" si="232"/>
        <v>33600000</v>
      </c>
      <c r="H2028" s="178">
        <v>1</v>
      </c>
      <c r="I2028" s="179" t="s">
        <v>38</v>
      </c>
      <c r="J2028" s="254">
        <v>33600000</v>
      </c>
      <c r="K2028" s="254">
        <f t="shared" si="233"/>
        <v>33600000</v>
      </c>
      <c r="L2028" s="178">
        <v>1</v>
      </c>
      <c r="M2028" s="179" t="s">
        <v>38</v>
      </c>
      <c r="N2028" s="254">
        <v>33600000</v>
      </c>
      <c r="O2028" s="254">
        <f t="shared" si="234"/>
        <v>33600000</v>
      </c>
      <c r="P2028" s="251">
        <f t="shared" si="225"/>
        <v>0</v>
      </c>
    </row>
    <row r="2029" spans="2:16" ht="15.9" hidden="1" x14ac:dyDescent="0.4">
      <c r="B2029" s="208"/>
      <c r="C2029" s="180" t="s">
        <v>60</v>
      </c>
      <c r="D2029" s="178">
        <v>1</v>
      </c>
      <c r="E2029" s="179" t="s">
        <v>38</v>
      </c>
      <c r="F2029" s="254">
        <v>20160000</v>
      </c>
      <c r="G2029" s="254">
        <f t="shared" si="232"/>
        <v>20160000</v>
      </c>
      <c r="H2029" s="178">
        <v>1</v>
      </c>
      <c r="I2029" s="179" t="s">
        <v>38</v>
      </c>
      <c r="J2029" s="254">
        <v>20160000</v>
      </c>
      <c r="K2029" s="254">
        <f t="shared" si="233"/>
        <v>20160000</v>
      </c>
      <c r="L2029" s="178">
        <v>1</v>
      </c>
      <c r="M2029" s="179" t="s">
        <v>38</v>
      </c>
      <c r="N2029" s="254">
        <v>20160000</v>
      </c>
      <c r="O2029" s="254">
        <f t="shared" si="234"/>
        <v>20160000</v>
      </c>
      <c r="P2029" s="251">
        <f t="shared" si="225"/>
        <v>0</v>
      </c>
    </row>
    <row r="2030" spans="2:16" ht="15.9" x14ac:dyDescent="0.4">
      <c r="B2030" s="208">
        <v>525119</v>
      </c>
      <c r="C2030" s="180" t="s">
        <v>42</v>
      </c>
      <c r="D2030" s="178"/>
      <c r="E2030" s="179"/>
      <c r="F2030" s="180">
        <v>0</v>
      </c>
      <c r="G2030" s="254">
        <f>SUM(G2031:G2037)</f>
        <v>125462000</v>
      </c>
      <c r="H2030" s="178"/>
      <c r="I2030" s="179"/>
      <c r="J2030" s="180">
        <v>0</v>
      </c>
      <c r="K2030" s="254">
        <f>SUM(K2031:K2037)</f>
        <v>125462000</v>
      </c>
      <c r="L2030" s="178"/>
      <c r="M2030" s="179"/>
      <c r="N2030" s="180">
        <v>0</v>
      </c>
      <c r="O2030" s="254">
        <f>SUM(O2031:O2037)</f>
        <v>76420000</v>
      </c>
      <c r="P2030" s="251">
        <f t="shared" si="225"/>
        <v>49042000</v>
      </c>
    </row>
    <row r="2031" spans="2:16" ht="15.9" hidden="1" x14ac:dyDescent="0.4">
      <c r="B2031" s="208"/>
      <c r="C2031" s="180" t="s">
        <v>705</v>
      </c>
      <c r="D2031" s="178">
        <v>1</v>
      </c>
      <c r="E2031" s="179" t="s">
        <v>38</v>
      </c>
      <c r="F2031" s="254">
        <v>9460000</v>
      </c>
      <c r="G2031" s="254">
        <f t="shared" ref="G2031:G2035" si="235">ROUNDDOWN(D2031*F2031,-3)</f>
        <v>9460000</v>
      </c>
      <c r="H2031" s="178">
        <v>1</v>
      </c>
      <c r="I2031" s="179" t="s">
        <v>38</v>
      </c>
      <c r="J2031" s="254">
        <v>9460000</v>
      </c>
      <c r="K2031" s="254">
        <f t="shared" ref="K2031:K2035" si="236">ROUNDDOWN(H2031*J2031,-3)</f>
        <v>9460000</v>
      </c>
      <c r="L2031" s="178">
        <v>1</v>
      </c>
      <c r="M2031" s="179" t="s">
        <v>38</v>
      </c>
      <c r="N2031" s="254">
        <v>9460000</v>
      </c>
      <c r="O2031" s="254">
        <f t="shared" ref="O2031:O2035" si="237">ROUNDDOWN(L2031*N2031,-3)</f>
        <v>9460000</v>
      </c>
      <c r="P2031" s="251">
        <f t="shared" si="225"/>
        <v>0</v>
      </c>
    </row>
    <row r="2032" spans="2:16" ht="15.9" hidden="1" x14ac:dyDescent="0.4">
      <c r="B2032" s="208" t="s">
        <v>27</v>
      </c>
      <c r="C2032" s="180" t="s">
        <v>44</v>
      </c>
      <c r="D2032" s="178">
        <v>48</v>
      </c>
      <c r="E2032" s="179" t="s">
        <v>40</v>
      </c>
      <c r="F2032" s="254">
        <v>900000</v>
      </c>
      <c r="G2032" s="254">
        <f t="shared" si="235"/>
        <v>43200000</v>
      </c>
      <c r="H2032" s="178">
        <v>48</v>
      </c>
      <c r="I2032" s="179" t="s">
        <v>40</v>
      </c>
      <c r="J2032" s="254">
        <v>900000</v>
      </c>
      <c r="K2032" s="254">
        <f t="shared" si="236"/>
        <v>43200000</v>
      </c>
      <c r="L2032" s="178">
        <v>48</v>
      </c>
      <c r="M2032" s="179" t="s">
        <v>40</v>
      </c>
      <c r="N2032" s="254">
        <v>900000</v>
      </c>
      <c r="O2032" s="254">
        <f t="shared" si="237"/>
        <v>43200000</v>
      </c>
      <c r="P2032" s="251">
        <f t="shared" si="225"/>
        <v>0</v>
      </c>
    </row>
    <row r="2033" spans="2:16" ht="15.9" x14ac:dyDescent="0.4">
      <c r="B2033" s="208" t="s">
        <v>27</v>
      </c>
      <c r="C2033" s="180" t="s">
        <v>58</v>
      </c>
      <c r="D2033" s="178">
        <v>432</v>
      </c>
      <c r="E2033" s="179" t="s">
        <v>59</v>
      </c>
      <c r="F2033" s="254">
        <v>85000</v>
      </c>
      <c r="G2033" s="254">
        <f t="shared" si="235"/>
        <v>36720000</v>
      </c>
      <c r="H2033" s="178">
        <v>432</v>
      </c>
      <c r="I2033" s="179" t="s">
        <v>59</v>
      </c>
      <c r="J2033" s="254">
        <v>85000</v>
      </c>
      <c r="K2033" s="254">
        <f t="shared" si="236"/>
        <v>36720000</v>
      </c>
      <c r="L2033" s="178">
        <v>0</v>
      </c>
      <c r="M2033" s="179" t="s">
        <v>59</v>
      </c>
      <c r="N2033" s="254">
        <v>85000</v>
      </c>
      <c r="O2033" s="254">
        <f t="shared" si="237"/>
        <v>0</v>
      </c>
      <c r="P2033" s="251">
        <f t="shared" si="225"/>
        <v>36720000</v>
      </c>
    </row>
    <row r="2034" spans="2:16" ht="15.9" hidden="1" x14ac:dyDescent="0.4">
      <c r="B2034" s="208" t="s">
        <v>27</v>
      </c>
      <c r="C2034" s="180" t="s">
        <v>635</v>
      </c>
      <c r="D2034" s="178">
        <v>1</v>
      </c>
      <c r="E2034" s="179" t="s">
        <v>38</v>
      </c>
      <c r="F2034" s="254">
        <v>6000000</v>
      </c>
      <c r="G2034" s="254">
        <f t="shared" si="235"/>
        <v>6000000</v>
      </c>
      <c r="H2034" s="178">
        <v>1</v>
      </c>
      <c r="I2034" s="179" t="s">
        <v>38</v>
      </c>
      <c r="J2034" s="254">
        <v>6000000</v>
      </c>
      <c r="K2034" s="254">
        <f t="shared" si="236"/>
        <v>6000000</v>
      </c>
      <c r="L2034" s="178">
        <v>1</v>
      </c>
      <c r="M2034" s="179" t="s">
        <v>38</v>
      </c>
      <c r="N2034" s="254">
        <v>6000000</v>
      </c>
      <c r="O2034" s="254">
        <f t="shared" si="237"/>
        <v>6000000</v>
      </c>
      <c r="P2034" s="251">
        <f t="shared" si="225"/>
        <v>0</v>
      </c>
    </row>
    <row r="2035" spans="2:16" ht="15.9" hidden="1" x14ac:dyDescent="0.4">
      <c r="B2035" s="208"/>
      <c r="C2035" s="180" t="s">
        <v>706</v>
      </c>
      <c r="D2035" s="178">
        <v>1</v>
      </c>
      <c r="E2035" s="179" t="s">
        <v>38</v>
      </c>
      <c r="F2035" s="254">
        <v>1200000</v>
      </c>
      <c r="G2035" s="254">
        <f t="shared" si="235"/>
        <v>1200000</v>
      </c>
      <c r="H2035" s="178">
        <v>1</v>
      </c>
      <c r="I2035" s="179" t="s">
        <v>38</v>
      </c>
      <c r="J2035" s="254">
        <v>1200000</v>
      </c>
      <c r="K2035" s="254">
        <f t="shared" si="236"/>
        <v>1200000</v>
      </c>
      <c r="L2035" s="178">
        <v>1</v>
      </c>
      <c r="M2035" s="179" t="s">
        <v>38</v>
      </c>
      <c r="N2035" s="254">
        <v>1200000</v>
      </c>
      <c r="O2035" s="254">
        <f t="shared" si="237"/>
        <v>1200000</v>
      </c>
      <c r="P2035" s="251">
        <f t="shared" si="225"/>
        <v>0</v>
      </c>
    </row>
    <row r="2036" spans="2:16" ht="15.9" x14ac:dyDescent="0.4">
      <c r="B2036" s="208"/>
      <c r="C2036" s="180" t="s">
        <v>721</v>
      </c>
      <c r="D2036" s="178">
        <v>1</v>
      </c>
      <c r="E2036" s="179" t="s">
        <v>38</v>
      </c>
      <c r="F2036" s="254">
        <v>12322000</v>
      </c>
      <c r="G2036" s="254">
        <f>F2036*D2036</f>
        <v>12322000</v>
      </c>
      <c r="H2036" s="178">
        <v>1</v>
      </c>
      <c r="I2036" s="179" t="s">
        <v>38</v>
      </c>
      <c r="J2036" s="254">
        <v>12322000</v>
      </c>
      <c r="K2036" s="254">
        <f>J2036*H2036</f>
        <v>12322000</v>
      </c>
      <c r="L2036" s="178">
        <v>0</v>
      </c>
      <c r="M2036" s="179" t="s">
        <v>38</v>
      </c>
      <c r="N2036" s="254">
        <v>12322000</v>
      </c>
      <c r="O2036" s="254">
        <f>N2036*L2036</f>
        <v>0</v>
      </c>
      <c r="P2036" s="251">
        <f t="shared" si="225"/>
        <v>12322000</v>
      </c>
    </row>
    <row r="2037" spans="2:16" ht="15.9" hidden="1" x14ac:dyDescent="0.4">
      <c r="B2037" s="208" t="s">
        <v>27</v>
      </c>
      <c r="C2037" s="180" t="s">
        <v>722</v>
      </c>
      <c r="D2037" s="178">
        <v>1</v>
      </c>
      <c r="E2037" s="179" t="s">
        <v>38</v>
      </c>
      <c r="F2037" s="254">
        <v>16560000</v>
      </c>
      <c r="G2037" s="254">
        <f>F2037*D2037</f>
        <v>16560000</v>
      </c>
      <c r="H2037" s="178">
        <v>1</v>
      </c>
      <c r="I2037" s="179" t="s">
        <v>38</v>
      </c>
      <c r="J2037" s="254">
        <v>16560000</v>
      </c>
      <c r="K2037" s="254">
        <f>J2037*H2037</f>
        <v>16560000</v>
      </c>
      <c r="L2037" s="178">
        <v>1</v>
      </c>
      <c r="M2037" s="179" t="s">
        <v>38</v>
      </c>
      <c r="N2037" s="254">
        <v>16560000</v>
      </c>
      <c r="O2037" s="254">
        <f>N2037*L2037</f>
        <v>16560000</v>
      </c>
      <c r="P2037" s="251">
        <f t="shared" si="225"/>
        <v>0</v>
      </c>
    </row>
    <row r="2038" spans="2:16" ht="29.15" x14ac:dyDescent="0.4">
      <c r="B2038" s="208" t="s">
        <v>382</v>
      </c>
      <c r="C2038" s="180" t="s">
        <v>723</v>
      </c>
      <c r="D2038" s="269">
        <v>48</v>
      </c>
      <c r="E2038" s="270" t="s">
        <v>30</v>
      </c>
      <c r="F2038" s="254">
        <v>0</v>
      </c>
      <c r="G2038" s="254">
        <f>G2039+G2046</f>
        <v>1082136000</v>
      </c>
      <c r="H2038" s="269">
        <v>48</v>
      </c>
      <c r="I2038" s="270" t="s">
        <v>30</v>
      </c>
      <c r="J2038" s="254">
        <v>0</v>
      </c>
      <c r="K2038" s="254">
        <f>K2039+K2046</f>
        <v>1082136000</v>
      </c>
      <c r="L2038" s="269">
        <v>48</v>
      </c>
      <c r="M2038" s="270" t="s">
        <v>30</v>
      </c>
      <c r="N2038" s="254">
        <v>0</v>
      </c>
      <c r="O2038" s="254">
        <f>O2039+O2046</f>
        <v>1033176000</v>
      </c>
      <c r="P2038" s="251">
        <f t="shared" si="225"/>
        <v>48960000</v>
      </c>
    </row>
    <row r="2039" spans="2:16" ht="15.9" hidden="1" x14ac:dyDescent="0.4">
      <c r="B2039" s="208">
        <v>525111</v>
      </c>
      <c r="C2039" s="180" t="s">
        <v>174</v>
      </c>
      <c r="D2039" s="178">
        <v>0</v>
      </c>
      <c r="E2039" s="179"/>
      <c r="F2039" s="180">
        <v>0</v>
      </c>
      <c r="G2039" s="254">
        <f>SUM(G2040:G2045)</f>
        <v>911010000</v>
      </c>
      <c r="H2039" s="178">
        <v>0</v>
      </c>
      <c r="I2039" s="179"/>
      <c r="J2039" s="180">
        <v>0</v>
      </c>
      <c r="K2039" s="254">
        <f>SUM(K2040:K2045)</f>
        <v>911010000</v>
      </c>
      <c r="L2039" s="178">
        <v>0</v>
      </c>
      <c r="M2039" s="179"/>
      <c r="N2039" s="180">
        <v>0</v>
      </c>
      <c r="O2039" s="254">
        <f>SUM(O2040:O2045)</f>
        <v>911010000</v>
      </c>
      <c r="P2039" s="251">
        <f t="shared" si="225"/>
        <v>0</v>
      </c>
    </row>
    <row r="2040" spans="2:16" ht="15.9" hidden="1" x14ac:dyDescent="0.4">
      <c r="B2040" s="208" t="s">
        <v>27</v>
      </c>
      <c r="C2040" s="180" t="s">
        <v>46</v>
      </c>
      <c r="D2040" s="178">
        <v>986</v>
      </c>
      <c r="E2040" s="179" t="s">
        <v>47</v>
      </c>
      <c r="F2040" s="254">
        <v>150000</v>
      </c>
      <c r="G2040" s="254">
        <f t="shared" ref="G2040:G2045" si="238">ROUNDDOWN(D2040*F2040,-3)</f>
        <v>147900000</v>
      </c>
      <c r="H2040" s="178">
        <v>986</v>
      </c>
      <c r="I2040" s="179" t="s">
        <v>47</v>
      </c>
      <c r="J2040" s="254">
        <v>150000</v>
      </c>
      <c r="K2040" s="254">
        <f t="shared" ref="K2040:K2045" si="239">ROUNDDOWN(H2040*J2040,-3)</f>
        <v>147900000</v>
      </c>
      <c r="L2040" s="178">
        <v>986</v>
      </c>
      <c r="M2040" s="179" t="s">
        <v>47</v>
      </c>
      <c r="N2040" s="254">
        <v>150000</v>
      </c>
      <c r="O2040" s="254">
        <f t="shared" ref="O2040:O2045" si="240">ROUNDDOWN(L2040*N2040,-3)</f>
        <v>147900000</v>
      </c>
      <c r="P2040" s="251">
        <f t="shared" si="225"/>
        <v>0</v>
      </c>
    </row>
    <row r="2041" spans="2:16" ht="15.9" hidden="1" x14ac:dyDescent="0.4">
      <c r="B2041" s="208" t="s">
        <v>27</v>
      </c>
      <c r="C2041" s="180" t="s">
        <v>48</v>
      </c>
      <c r="D2041" s="178">
        <v>4356</v>
      </c>
      <c r="E2041" s="179" t="s">
        <v>47</v>
      </c>
      <c r="F2041" s="254">
        <v>150000</v>
      </c>
      <c r="G2041" s="254">
        <f t="shared" si="238"/>
        <v>653400000</v>
      </c>
      <c r="H2041" s="178">
        <v>4356</v>
      </c>
      <c r="I2041" s="179" t="s">
        <v>47</v>
      </c>
      <c r="J2041" s="254">
        <v>150000</v>
      </c>
      <c r="K2041" s="254">
        <f t="shared" si="239"/>
        <v>653400000</v>
      </c>
      <c r="L2041" s="178">
        <v>4356</v>
      </c>
      <c r="M2041" s="179" t="s">
        <v>47</v>
      </c>
      <c r="N2041" s="254">
        <v>150000</v>
      </c>
      <c r="O2041" s="254">
        <f t="shared" si="240"/>
        <v>653400000</v>
      </c>
      <c r="P2041" s="251">
        <f t="shared" si="225"/>
        <v>0</v>
      </c>
    </row>
    <row r="2042" spans="2:16" ht="15.9" hidden="1" x14ac:dyDescent="0.4">
      <c r="B2042" s="208"/>
      <c r="C2042" s="180" t="s">
        <v>672</v>
      </c>
      <c r="D2042" s="178">
        <v>177</v>
      </c>
      <c r="E2042" s="179" t="s">
        <v>47</v>
      </c>
      <c r="F2042" s="254">
        <v>150000</v>
      </c>
      <c r="G2042" s="254">
        <f t="shared" si="238"/>
        <v>26550000</v>
      </c>
      <c r="H2042" s="178">
        <v>177</v>
      </c>
      <c r="I2042" s="179" t="s">
        <v>47</v>
      </c>
      <c r="J2042" s="254">
        <v>150000</v>
      </c>
      <c r="K2042" s="254">
        <f t="shared" si="239"/>
        <v>26550000</v>
      </c>
      <c r="L2042" s="178">
        <v>177</v>
      </c>
      <c r="M2042" s="179" t="s">
        <v>47</v>
      </c>
      <c r="N2042" s="254">
        <v>150000</v>
      </c>
      <c r="O2042" s="254">
        <f t="shared" si="240"/>
        <v>26550000</v>
      </c>
      <c r="P2042" s="251">
        <f t="shared" si="225"/>
        <v>0</v>
      </c>
    </row>
    <row r="2043" spans="2:16" ht="15.9" hidden="1" x14ac:dyDescent="0.4">
      <c r="B2043" s="208"/>
      <c r="C2043" s="180" t="s">
        <v>673</v>
      </c>
      <c r="D2043" s="178">
        <v>1</v>
      </c>
      <c r="E2043" s="179" t="s">
        <v>38</v>
      </c>
      <c r="F2043" s="254">
        <v>4680000</v>
      </c>
      <c r="G2043" s="254">
        <f t="shared" si="238"/>
        <v>4680000</v>
      </c>
      <c r="H2043" s="178">
        <v>1</v>
      </c>
      <c r="I2043" s="179" t="s">
        <v>38</v>
      </c>
      <c r="J2043" s="254">
        <v>4680000</v>
      </c>
      <c r="K2043" s="254">
        <f t="shared" si="239"/>
        <v>4680000</v>
      </c>
      <c r="L2043" s="178">
        <v>1</v>
      </c>
      <c r="M2043" s="179" t="s">
        <v>38</v>
      </c>
      <c r="N2043" s="254">
        <v>4680000</v>
      </c>
      <c r="O2043" s="254">
        <f t="shared" si="240"/>
        <v>4680000</v>
      </c>
      <c r="P2043" s="251">
        <f t="shared" si="225"/>
        <v>0</v>
      </c>
    </row>
    <row r="2044" spans="2:16" ht="15.9" hidden="1" x14ac:dyDescent="0.4">
      <c r="B2044" s="208"/>
      <c r="C2044" s="180" t="s">
        <v>638</v>
      </c>
      <c r="D2044" s="178">
        <v>1</v>
      </c>
      <c r="E2044" s="179" t="s">
        <v>38</v>
      </c>
      <c r="F2044" s="254">
        <v>50400000</v>
      </c>
      <c r="G2044" s="254">
        <f t="shared" si="238"/>
        <v>50400000</v>
      </c>
      <c r="H2044" s="178">
        <v>1</v>
      </c>
      <c r="I2044" s="179" t="s">
        <v>38</v>
      </c>
      <c r="J2044" s="254">
        <v>50400000</v>
      </c>
      <c r="K2044" s="254">
        <f t="shared" si="239"/>
        <v>50400000</v>
      </c>
      <c r="L2044" s="178">
        <v>1</v>
      </c>
      <c r="M2044" s="179" t="s">
        <v>38</v>
      </c>
      <c r="N2044" s="254">
        <v>50400000</v>
      </c>
      <c r="O2044" s="254">
        <f t="shared" si="240"/>
        <v>50400000</v>
      </c>
      <c r="P2044" s="251">
        <f t="shared" si="225"/>
        <v>0</v>
      </c>
    </row>
    <row r="2045" spans="2:16" ht="15.9" hidden="1" x14ac:dyDescent="0.4">
      <c r="B2045" s="208"/>
      <c r="C2045" s="180" t="s">
        <v>60</v>
      </c>
      <c r="D2045" s="178">
        <v>1</v>
      </c>
      <c r="E2045" s="179" t="s">
        <v>38</v>
      </c>
      <c r="F2045" s="254">
        <v>28080000</v>
      </c>
      <c r="G2045" s="254">
        <f t="shared" si="238"/>
        <v>28080000</v>
      </c>
      <c r="H2045" s="178">
        <v>1</v>
      </c>
      <c r="I2045" s="179" t="s">
        <v>38</v>
      </c>
      <c r="J2045" s="254">
        <v>28080000</v>
      </c>
      <c r="K2045" s="254">
        <f t="shared" si="239"/>
        <v>28080000</v>
      </c>
      <c r="L2045" s="178">
        <v>1</v>
      </c>
      <c r="M2045" s="179" t="s">
        <v>38</v>
      </c>
      <c r="N2045" s="254">
        <v>28080000</v>
      </c>
      <c r="O2045" s="254">
        <f t="shared" si="240"/>
        <v>28080000</v>
      </c>
      <c r="P2045" s="251">
        <f t="shared" si="225"/>
        <v>0</v>
      </c>
    </row>
    <row r="2046" spans="2:16" ht="15.9" x14ac:dyDescent="0.4">
      <c r="B2046" s="208">
        <v>525119</v>
      </c>
      <c r="C2046" s="180" t="s">
        <v>42</v>
      </c>
      <c r="D2046" s="178"/>
      <c r="E2046" s="179"/>
      <c r="F2046" s="180">
        <v>0</v>
      </c>
      <c r="G2046" s="254">
        <f>SUM(G2047:G2052)</f>
        <v>171126000</v>
      </c>
      <c r="H2046" s="178"/>
      <c r="I2046" s="179"/>
      <c r="J2046" s="180">
        <v>0</v>
      </c>
      <c r="K2046" s="254">
        <f>SUM(K2047:K2052)</f>
        <v>171126000</v>
      </c>
      <c r="L2046" s="178"/>
      <c r="M2046" s="179"/>
      <c r="N2046" s="180">
        <v>0</v>
      </c>
      <c r="O2046" s="254">
        <f>SUM(O2047:O2052)</f>
        <v>122166000</v>
      </c>
      <c r="P2046" s="251">
        <f t="shared" si="225"/>
        <v>48960000</v>
      </c>
    </row>
    <row r="2047" spans="2:16" ht="15.9" hidden="1" x14ac:dyDescent="0.4">
      <c r="B2047" s="208" t="s">
        <v>27</v>
      </c>
      <c r="C2047" s="180" t="s">
        <v>708</v>
      </c>
      <c r="D2047" s="178">
        <v>1</v>
      </c>
      <c r="E2047" s="179" t="s">
        <v>38</v>
      </c>
      <c r="F2047" s="254">
        <v>71510000</v>
      </c>
      <c r="G2047" s="254">
        <f t="shared" ref="G2047:G2052" si="241">ROUNDDOWN(D2047*F2047,-3)</f>
        <v>71510000</v>
      </c>
      <c r="H2047" s="178">
        <v>1</v>
      </c>
      <c r="I2047" s="179" t="s">
        <v>38</v>
      </c>
      <c r="J2047" s="254">
        <v>71510000</v>
      </c>
      <c r="K2047" s="254">
        <f t="shared" ref="K2047:K2052" si="242">ROUNDDOWN(H2047*J2047,-3)</f>
        <v>71510000</v>
      </c>
      <c r="L2047" s="178">
        <v>1</v>
      </c>
      <c r="M2047" s="179" t="s">
        <v>38</v>
      </c>
      <c r="N2047" s="254">
        <v>71510000</v>
      </c>
      <c r="O2047" s="254">
        <f t="shared" ref="O2047:O2052" si="243">ROUNDDOWN(L2047*N2047,-3)</f>
        <v>71510000</v>
      </c>
      <c r="P2047" s="251">
        <f t="shared" si="225"/>
        <v>0</v>
      </c>
    </row>
    <row r="2048" spans="2:16" ht="15.9" hidden="1" x14ac:dyDescent="0.4">
      <c r="B2048" s="208"/>
      <c r="C2048" s="180" t="s">
        <v>44</v>
      </c>
      <c r="D2048" s="178">
        <v>48</v>
      </c>
      <c r="E2048" s="179" t="s">
        <v>40</v>
      </c>
      <c r="F2048" s="254">
        <v>450000</v>
      </c>
      <c r="G2048" s="254">
        <f t="shared" si="241"/>
        <v>21600000</v>
      </c>
      <c r="H2048" s="178">
        <v>48</v>
      </c>
      <c r="I2048" s="179" t="s">
        <v>40</v>
      </c>
      <c r="J2048" s="254">
        <v>450000</v>
      </c>
      <c r="K2048" s="254">
        <f t="shared" si="242"/>
        <v>21600000</v>
      </c>
      <c r="L2048" s="178">
        <v>48</v>
      </c>
      <c r="M2048" s="179" t="s">
        <v>40</v>
      </c>
      <c r="N2048" s="254">
        <v>450000</v>
      </c>
      <c r="O2048" s="254">
        <f t="shared" si="243"/>
        <v>21600000</v>
      </c>
      <c r="P2048" s="251">
        <f t="shared" si="225"/>
        <v>0</v>
      </c>
    </row>
    <row r="2049" spans="2:16" ht="15.9" x14ac:dyDescent="0.4">
      <c r="B2049" s="208" t="s">
        <v>27</v>
      </c>
      <c r="C2049" s="180" t="s">
        <v>58</v>
      </c>
      <c r="D2049" s="178">
        <v>576</v>
      </c>
      <c r="E2049" s="179" t="s">
        <v>59</v>
      </c>
      <c r="F2049" s="254">
        <v>85000</v>
      </c>
      <c r="G2049" s="254">
        <f t="shared" si="241"/>
        <v>48960000</v>
      </c>
      <c r="H2049" s="178">
        <v>576</v>
      </c>
      <c r="I2049" s="179" t="s">
        <v>59</v>
      </c>
      <c r="J2049" s="254">
        <v>85000</v>
      </c>
      <c r="K2049" s="254">
        <f t="shared" si="242"/>
        <v>48960000</v>
      </c>
      <c r="L2049" s="178">
        <v>0</v>
      </c>
      <c r="M2049" s="179" t="s">
        <v>59</v>
      </c>
      <c r="N2049" s="254">
        <v>85000</v>
      </c>
      <c r="O2049" s="254">
        <f t="shared" si="243"/>
        <v>0</v>
      </c>
      <c r="P2049" s="251">
        <f t="shared" si="225"/>
        <v>48960000</v>
      </c>
    </row>
    <row r="2050" spans="2:16" ht="15.9" hidden="1" x14ac:dyDescent="0.4">
      <c r="B2050" s="208" t="s">
        <v>27</v>
      </c>
      <c r="C2050" s="180" t="s">
        <v>709</v>
      </c>
      <c r="D2050" s="178">
        <v>1</v>
      </c>
      <c r="E2050" s="179" t="s">
        <v>38</v>
      </c>
      <c r="F2050" s="254">
        <v>22656000</v>
      </c>
      <c r="G2050" s="254">
        <f t="shared" si="241"/>
        <v>22656000</v>
      </c>
      <c r="H2050" s="178">
        <v>1</v>
      </c>
      <c r="I2050" s="179" t="s">
        <v>38</v>
      </c>
      <c r="J2050" s="254">
        <v>22656000</v>
      </c>
      <c r="K2050" s="254">
        <f t="shared" si="242"/>
        <v>22656000</v>
      </c>
      <c r="L2050" s="178">
        <v>1</v>
      </c>
      <c r="M2050" s="179" t="s">
        <v>38</v>
      </c>
      <c r="N2050" s="254">
        <v>22656000</v>
      </c>
      <c r="O2050" s="254">
        <f t="shared" si="243"/>
        <v>22656000</v>
      </c>
      <c r="P2050" s="251">
        <f t="shared" si="225"/>
        <v>0</v>
      </c>
    </row>
    <row r="2051" spans="2:16" ht="15.9" hidden="1" x14ac:dyDescent="0.4">
      <c r="B2051" s="208" t="s">
        <v>27</v>
      </c>
      <c r="C2051" s="180" t="s">
        <v>635</v>
      </c>
      <c r="D2051" s="178">
        <v>1</v>
      </c>
      <c r="E2051" s="179" t="s">
        <v>38</v>
      </c>
      <c r="F2051" s="254">
        <v>2400000</v>
      </c>
      <c r="G2051" s="254">
        <f t="shared" si="241"/>
        <v>2400000</v>
      </c>
      <c r="H2051" s="178">
        <v>1</v>
      </c>
      <c r="I2051" s="179" t="s">
        <v>38</v>
      </c>
      <c r="J2051" s="254">
        <v>2400000</v>
      </c>
      <c r="K2051" s="254">
        <f t="shared" si="242"/>
        <v>2400000</v>
      </c>
      <c r="L2051" s="178">
        <v>1</v>
      </c>
      <c r="M2051" s="179" t="s">
        <v>38</v>
      </c>
      <c r="N2051" s="254">
        <v>2400000</v>
      </c>
      <c r="O2051" s="254">
        <f t="shared" si="243"/>
        <v>2400000</v>
      </c>
      <c r="P2051" s="251">
        <f t="shared" si="225"/>
        <v>0</v>
      </c>
    </row>
    <row r="2052" spans="2:16" ht="15.9" hidden="1" x14ac:dyDescent="0.4">
      <c r="B2052" s="208"/>
      <c r="C2052" s="180" t="s">
        <v>706</v>
      </c>
      <c r="D2052" s="178">
        <v>1</v>
      </c>
      <c r="E2052" s="179" t="s">
        <v>38</v>
      </c>
      <c r="F2052" s="254">
        <v>4000000</v>
      </c>
      <c r="G2052" s="254">
        <f t="shared" si="241"/>
        <v>4000000</v>
      </c>
      <c r="H2052" s="178">
        <v>1</v>
      </c>
      <c r="I2052" s="179" t="s">
        <v>38</v>
      </c>
      <c r="J2052" s="254">
        <v>4000000</v>
      </c>
      <c r="K2052" s="254">
        <f t="shared" si="242"/>
        <v>4000000</v>
      </c>
      <c r="L2052" s="178">
        <v>1</v>
      </c>
      <c r="M2052" s="179" t="s">
        <v>38</v>
      </c>
      <c r="N2052" s="254">
        <v>4000000</v>
      </c>
      <c r="O2052" s="254">
        <f t="shared" si="243"/>
        <v>4000000</v>
      </c>
      <c r="P2052" s="251">
        <f t="shared" si="225"/>
        <v>0</v>
      </c>
    </row>
    <row r="2053" spans="2:16" ht="29.15" x14ac:dyDescent="0.4">
      <c r="B2053" s="208" t="s">
        <v>384</v>
      </c>
      <c r="C2053" s="180" t="s">
        <v>724</v>
      </c>
      <c r="D2053" s="269">
        <v>24</v>
      </c>
      <c r="E2053" s="270" t="s">
        <v>30</v>
      </c>
      <c r="F2053" s="254">
        <v>0</v>
      </c>
      <c r="G2053" s="254">
        <f>G2054+G2061</f>
        <v>278943000</v>
      </c>
      <c r="H2053" s="269">
        <v>24</v>
      </c>
      <c r="I2053" s="270" t="s">
        <v>30</v>
      </c>
      <c r="J2053" s="254">
        <v>0</v>
      </c>
      <c r="K2053" s="254">
        <f>K2054+K2061</f>
        <v>278943000</v>
      </c>
      <c r="L2053" s="269">
        <v>24</v>
      </c>
      <c r="M2053" s="270" t="s">
        <v>30</v>
      </c>
      <c r="N2053" s="254">
        <v>0</v>
      </c>
      <c r="O2053" s="254">
        <f>O2054+O2061</f>
        <v>260583000</v>
      </c>
      <c r="P2053" s="251">
        <f t="shared" si="225"/>
        <v>18360000</v>
      </c>
    </row>
    <row r="2054" spans="2:16" ht="15.9" hidden="1" x14ac:dyDescent="0.4">
      <c r="B2054" s="208">
        <v>525111</v>
      </c>
      <c r="C2054" s="180" t="s">
        <v>174</v>
      </c>
      <c r="D2054" s="178">
        <v>0</v>
      </c>
      <c r="E2054" s="179"/>
      <c r="F2054" s="180">
        <v>0</v>
      </c>
      <c r="G2054" s="254">
        <f>SUM(G2055:G2060)</f>
        <v>193620000</v>
      </c>
      <c r="H2054" s="178">
        <v>0</v>
      </c>
      <c r="I2054" s="179"/>
      <c r="J2054" s="180">
        <v>0</v>
      </c>
      <c r="K2054" s="254">
        <f>SUM(K2055:K2060)</f>
        <v>193620000</v>
      </c>
      <c r="L2054" s="178">
        <v>0</v>
      </c>
      <c r="M2054" s="179"/>
      <c r="N2054" s="180">
        <v>0</v>
      </c>
      <c r="O2054" s="254">
        <f>SUM(O2055:O2060)</f>
        <v>193620000</v>
      </c>
      <c r="P2054" s="251">
        <f t="shared" si="225"/>
        <v>0</v>
      </c>
    </row>
    <row r="2055" spans="2:16" ht="15.9" hidden="1" x14ac:dyDescent="0.4">
      <c r="B2055" s="208" t="s">
        <v>27</v>
      </c>
      <c r="C2055" s="180" t="s">
        <v>46</v>
      </c>
      <c r="D2055" s="178">
        <v>241</v>
      </c>
      <c r="E2055" s="179" t="s">
        <v>47</v>
      </c>
      <c r="F2055" s="254">
        <v>150000</v>
      </c>
      <c r="G2055" s="254">
        <f t="shared" ref="G2055:G2060" si="244">ROUNDDOWN(D2055*F2055,-3)</f>
        <v>36150000</v>
      </c>
      <c r="H2055" s="178">
        <v>241</v>
      </c>
      <c r="I2055" s="179" t="s">
        <v>47</v>
      </c>
      <c r="J2055" s="254">
        <v>150000</v>
      </c>
      <c r="K2055" s="254">
        <f t="shared" ref="K2055:K2060" si="245">ROUNDDOWN(H2055*J2055,-3)</f>
        <v>36150000</v>
      </c>
      <c r="L2055" s="178">
        <v>241</v>
      </c>
      <c r="M2055" s="179" t="s">
        <v>47</v>
      </c>
      <c r="N2055" s="254">
        <v>150000</v>
      </c>
      <c r="O2055" s="254">
        <f t="shared" ref="O2055:O2060" si="246">ROUNDDOWN(L2055*N2055,-3)</f>
        <v>36150000</v>
      </c>
      <c r="P2055" s="251">
        <f t="shared" si="225"/>
        <v>0</v>
      </c>
    </row>
    <row r="2056" spans="2:16" ht="15.9" hidden="1" x14ac:dyDescent="0.4">
      <c r="B2056" s="208" t="s">
        <v>27</v>
      </c>
      <c r="C2056" s="180" t="s">
        <v>48</v>
      </c>
      <c r="D2056" s="178">
        <v>834</v>
      </c>
      <c r="E2056" s="179" t="s">
        <v>47</v>
      </c>
      <c r="F2056" s="254">
        <v>150000</v>
      </c>
      <c r="G2056" s="254">
        <f t="shared" si="244"/>
        <v>125100000</v>
      </c>
      <c r="H2056" s="178">
        <v>834</v>
      </c>
      <c r="I2056" s="179" t="s">
        <v>47</v>
      </c>
      <c r="J2056" s="254">
        <v>150000</v>
      </c>
      <c r="K2056" s="254">
        <f t="shared" si="245"/>
        <v>125100000</v>
      </c>
      <c r="L2056" s="178">
        <v>834</v>
      </c>
      <c r="M2056" s="179" t="s">
        <v>47</v>
      </c>
      <c r="N2056" s="254">
        <v>150000</v>
      </c>
      <c r="O2056" s="254">
        <f t="shared" si="246"/>
        <v>125100000</v>
      </c>
      <c r="P2056" s="251">
        <f t="shared" si="225"/>
        <v>0</v>
      </c>
    </row>
    <row r="2057" spans="2:16" ht="15.9" hidden="1" x14ac:dyDescent="0.4">
      <c r="B2057" s="208"/>
      <c r="C2057" s="180" t="s">
        <v>672</v>
      </c>
      <c r="D2057" s="178">
        <v>89</v>
      </c>
      <c r="E2057" s="179" t="s">
        <v>47</v>
      </c>
      <c r="F2057" s="254">
        <v>150000</v>
      </c>
      <c r="G2057" s="254">
        <f t="shared" si="244"/>
        <v>13350000</v>
      </c>
      <c r="H2057" s="178">
        <v>89</v>
      </c>
      <c r="I2057" s="179" t="s">
        <v>47</v>
      </c>
      <c r="J2057" s="254">
        <v>150000</v>
      </c>
      <c r="K2057" s="254">
        <f t="shared" si="245"/>
        <v>13350000</v>
      </c>
      <c r="L2057" s="178">
        <v>89</v>
      </c>
      <c r="M2057" s="179" t="s">
        <v>47</v>
      </c>
      <c r="N2057" s="254">
        <v>150000</v>
      </c>
      <c r="O2057" s="254">
        <f t="shared" si="246"/>
        <v>13350000</v>
      </c>
      <c r="P2057" s="251">
        <f t="shared" si="225"/>
        <v>0</v>
      </c>
    </row>
    <row r="2058" spans="2:16" ht="15.9" hidden="1" x14ac:dyDescent="0.4">
      <c r="B2058" s="208"/>
      <c r="C2058" s="180" t="s">
        <v>673</v>
      </c>
      <c r="D2058" s="178">
        <v>1</v>
      </c>
      <c r="E2058" s="179" t="s">
        <v>38</v>
      </c>
      <c r="F2058" s="254">
        <v>1620000</v>
      </c>
      <c r="G2058" s="254">
        <f t="shared" si="244"/>
        <v>1620000</v>
      </c>
      <c r="H2058" s="178">
        <v>1</v>
      </c>
      <c r="I2058" s="179" t="s">
        <v>38</v>
      </c>
      <c r="J2058" s="254">
        <v>1620000</v>
      </c>
      <c r="K2058" s="254">
        <f t="shared" si="245"/>
        <v>1620000</v>
      </c>
      <c r="L2058" s="178">
        <v>1</v>
      </c>
      <c r="M2058" s="179" t="s">
        <v>38</v>
      </c>
      <c r="N2058" s="254">
        <v>1620000</v>
      </c>
      <c r="O2058" s="254">
        <f t="shared" si="246"/>
        <v>1620000</v>
      </c>
      <c r="P2058" s="251">
        <f t="shared" si="225"/>
        <v>0</v>
      </c>
    </row>
    <row r="2059" spans="2:16" ht="15.9" hidden="1" x14ac:dyDescent="0.4">
      <c r="B2059" s="208"/>
      <c r="C2059" s="180" t="s">
        <v>711</v>
      </c>
      <c r="D2059" s="178">
        <v>1</v>
      </c>
      <c r="E2059" s="179" t="s">
        <v>38</v>
      </c>
      <c r="F2059" s="254">
        <v>8400000</v>
      </c>
      <c r="G2059" s="254">
        <f t="shared" si="244"/>
        <v>8400000</v>
      </c>
      <c r="H2059" s="178">
        <v>1</v>
      </c>
      <c r="I2059" s="179" t="s">
        <v>38</v>
      </c>
      <c r="J2059" s="254">
        <v>8400000</v>
      </c>
      <c r="K2059" s="254">
        <f t="shared" si="245"/>
        <v>8400000</v>
      </c>
      <c r="L2059" s="178">
        <v>1</v>
      </c>
      <c r="M2059" s="179" t="s">
        <v>38</v>
      </c>
      <c r="N2059" s="254">
        <v>8400000</v>
      </c>
      <c r="O2059" s="254">
        <f t="shared" si="246"/>
        <v>8400000</v>
      </c>
      <c r="P2059" s="251">
        <f t="shared" si="225"/>
        <v>0</v>
      </c>
    </row>
    <row r="2060" spans="2:16" ht="15.9" hidden="1" x14ac:dyDescent="0.4">
      <c r="B2060" s="208"/>
      <c r="C2060" s="180" t="s">
        <v>60</v>
      </c>
      <c r="D2060" s="178">
        <v>1</v>
      </c>
      <c r="E2060" s="179" t="s">
        <v>38</v>
      </c>
      <c r="F2060" s="254">
        <v>9000000</v>
      </c>
      <c r="G2060" s="254">
        <f t="shared" si="244"/>
        <v>9000000</v>
      </c>
      <c r="H2060" s="178">
        <v>1</v>
      </c>
      <c r="I2060" s="179" t="s">
        <v>38</v>
      </c>
      <c r="J2060" s="254">
        <v>9000000</v>
      </c>
      <c r="K2060" s="254">
        <f t="shared" si="245"/>
        <v>9000000</v>
      </c>
      <c r="L2060" s="178">
        <v>1</v>
      </c>
      <c r="M2060" s="179" t="s">
        <v>38</v>
      </c>
      <c r="N2060" s="254">
        <v>9000000</v>
      </c>
      <c r="O2060" s="254">
        <f t="shared" si="246"/>
        <v>9000000</v>
      </c>
      <c r="P2060" s="251">
        <f t="shared" si="225"/>
        <v>0</v>
      </c>
    </row>
    <row r="2061" spans="2:16" ht="15.9" x14ac:dyDescent="0.4">
      <c r="B2061" s="208">
        <v>525119</v>
      </c>
      <c r="C2061" s="180" t="s">
        <v>42</v>
      </c>
      <c r="D2061" s="178"/>
      <c r="E2061" s="179"/>
      <c r="F2061" s="180">
        <v>0</v>
      </c>
      <c r="G2061" s="254">
        <f>SUM(G2062:G2068)</f>
        <v>85323000</v>
      </c>
      <c r="H2061" s="178"/>
      <c r="I2061" s="179"/>
      <c r="J2061" s="180">
        <v>0</v>
      </c>
      <c r="K2061" s="254">
        <f>SUM(K2062:K2068)</f>
        <v>85323000</v>
      </c>
      <c r="L2061" s="178"/>
      <c r="M2061" s="179"/>
      <c r="N2061" s="180">
        <v>0</v>
      </c>
      <c r="O2061" s="254">
        <f>SUM(O2062:O2068)</f>
        <v>66963000</v>
      </c>
      <c r="P2061" s="251">
        <f t="shared" si="225"/>
        <v>18360000</v>
      </c>
    </row>
    <row r="2062" spans="2:16" ht="15.9" hidden="1" x14ac:dyDescent="0.4">
      <c r="B2062" s="208"/>
      <c r="C2062" s="180" t="s">
        <v>708</v>
      </c>
      <c r="D2062" s="178">
        <v>1</v>
      </c>
      <c r="E2062" s="179" t="s">
        <v>38</v>
      </c>
      <c r="F2062" s="254">
        <v>14035000</v>
      </c>
      <c r="G2062" s="254">
        <f t="shared" ref="G2062:G2068" si="247">ROUNDDOWN(D2062*F2062,-3)</f>
        <v>14035000</v>
      </c>
      <c r="H2062" s="178">
        <v>1</v>
      </c>
      <c r="I2062" s="179" t="s">
        <v>38</v>
      </c>
      <c r="J2062" s="254">
        <v>14035000</v>
      </c>
      <c r="K2062" s="254">
        <f t="shared" ref="K2062:K2068" si="248">ROUNDDOWN(H2062*J2062,-3)</f>
        <v>14035000</v>
      </c>
      <c r="L2062" s="178">
        <v>1</v>
      </c>
      <c r="M2062" s="179" t="s">
        <v>38</v>
      </c>
      <c r="N2062" s="254">
        <v>14035000</v>
      </c>
      <c r="O2062" s="254">
        <f t="shared" ref="O2062:O2068" si="249">ROUNDDOWN(L2062*N2062,-3)</f>
        <v>14035000</v>
      </c>
      <c r="P2062" s="251">
        <f t="shared" si="225"/>
        <v>0</v>
      </c>
    </row>
    <row r="2063" spans="2:16" ht="15.9" hidden="1" x14ac:dyDescent="0.4">
      <c r="B2063" s="208"/>
      <c r="C2063" s="180" t="s">
        <v>44</v>
      </c>
      <c r="D2063" s="178">
        <v>24</v>
      </c>
      <c r="E2063" s="179" t="s">
        <v>40</v>
      </c>
      <c r="F2063" s="254">
        <v>450000</v>
      </c>
      <c r="G2063" s="254">
        <f t="shared" si="247"/>
        <v>10800000</v>
      </c>
      <c r="H2063" s="178">
        <v>24</v>
      </c>
      <c r="I2063" s="179" t="s">
        <v>40</v>
      </c>
      <c r="J2063" s="254">
        <v>450000</v>
      </c>
      <c r="K2063" s="254">
        <f t="shared" si="248"/>
        <v>10800000</v>
      </c>
      <c r="L2063" s="178">
        <v>24</v>
      </c>
      <c r="M2063" s="179" t="s">
        <v>40</v>
      </c>
      <c r="N2063" s="254">
        <v>450000</v>
      </c>
      <c r="O2063" s="254">
        <f t="shared" si="249"/>
        <v>10800000</v>
      </c>
      <c r="P2063" s="251">
        <f t="shared" si="225"/>
        <v>0</v>
      </c>
    </row>
    <row r="2064" spans="2:16" ht="15.9" x14ac:dyDescent="0.4">
      <c r="B2064" s="208" t="s">
        <v>27</v>
      </c>
      <c r="C2064" s="180" t="s">
        <v>58</v>
      </c>
      <c r="D2064" s="178">
        <v>216</v>
      </c>
      <c r="E2064" s="179" t="s">
        <v>59</v>
      </c>
      <c r="F2064" s="254">
        <v>85000</v>
      </c>
      <c r="G2064" s="254">
        <f t="shared" si="247"/>
        <v>18360000</v>
      </c>
      <c r="H2064" s="178">
        <v>216</v>
      </c>
      <c r="I2064" s="179" t="s">
        <v>59</v>
      </c>
      <c r="J2064" s="254">
        <v>85000</v>
      </c>
      <c r="K2064" s="254">
        <f t="shared" si="248"/>
        <v>18360000</v>
      </c>
      <c r="L2064" s="178">
        <v>0</v>
      </c>
      <c r="M2064" s="179" t="s">
        <v>59</v>
      </c>
      <c r="N2064" s="254">
        <v>85000</v>
      </c>
      <c r="O2064" s="254">
        <f t="shared" si="249"/>
        <v>0</v>
      </c>
      <c r="P2064" s="251">
        <f t="shared" si="225"/>
        <v>18360000</v>
      </c>
    </row>
    <row r="2065" spans="2:16" ht="15.9" hidden="1" x14ac:dyDescent="0.4">
      <c r="B2065" s="208" t="s">
        <v>27</v>
      </c>
      <c r="C2065" s="180" t="s">
        <v>709</v>
      </c>
      <c r="D2065" s="178">
        <v>1</v>
      </c>
      <c r="E2065" s="179" t="s">
        <v>38</v>
      </c>
      <c r="F2065" s="254">
        <v>11328000</v>
      </c>
      <c r="G2065" s="254">
        <f t="shared" si="247"/>
        <v>11328000</v>
      </c>
      <c r="H2065" s="178">
        <v>1</v>
      </c>
      <c r="I2065" s="179" t="s">
        <v>38</v>
      </c>
      <c r="J2065" s="254">
        <v>11328000</v>
      </c>
      <c r="K2065" s="254">
        <f t="shared" si="248"/>
        <v>11328000</v>
      </c>
      <c r="L2065" s="178">
        <v>1</v>
      </c>
      <c r="M2065" s="179" t="s">
        <v>38</v>
      </c>
      <c r="N2065" s="254">
        <v>11328000</v>
      </c>
      <c r="O2065" s="254">
        <f t="shared" si="249"/>
        <v>11328000</v>
      </c>
      <c r="P2065" s="251">
        <f t="shared" si="225"/>
        <v>0</v>
      </c>
    </row>
    <row r="2066" spans="2:16" ht="15.9" hidden="1" x14ac:dyDescent="0.4">
      <c r="B2066" s="208" t="s">
        <v>27</v>
      </c>
      <c r="C2066" s="180" t="s">
        <v>635</v>
      </c>
      <c r="D2066" s="178">
        <v>1</v>
      </c>
      <c r="E2066" s="179" t="s">
        <v>38</v>
      </c>
      <c r="F2066" s="254">
        <v>1200000</v>
      </c>
      <c r="G2066" s="254">
        <f t="shared" si="247"/>
        <v>1200000</v>
      </c>
      <c r="H2066" s="178">
        <v>1</v>
      </c>
      <c r="I2066" s="179" t="s">
        <v>38</v>
      </c>
      <c r="J2066" s="254">
        <v>1200000</v>
      </c>
      <c r="K2066" s="254">
        <f t="shared" si="248"/>
        <v>1200000</v>
      </c>
      <c r="L2066" s="178">
        <v>1</v>
      </c>
      <c r="M2066" s="179" t="s">
        <v>38</v>
      </c>
      <c r="N2066" s="254">
        <v>1200000</v>
      </c>
      <c r="O2066" s="254">
        <f t="shared" si="249"/>
        <v>1200000</v>
      </c>
      <c r="P2066" s="251">
        <f t="shared" si="225"/>
        <v>0</v>
      </c>
    </row>
    <row r="2067" spans="2:16" ht="15.9" hidden="1" x14ac:dyDescent="0.4">
      <c r="B2067" s="208"/>
      <c r="C2067" s="180" t="s">
        <v>706</v>
      </c>
      <c r="D2067" s="178">
        <v>1</v>
      </c>
      <c r="E2067" s="179" t="s">
        <v>38</v>
      </c>
      <c r="F2067" s="254">
        <v>2000000</v>
      </c>
      <c r="G2067" s="254">
        <f t="shared" si="247"/>
        <v>2000000</v>
      </c>
      <c r="H2067" s="178">
        <v>1</v>
      </c>
      <c r="I2067" s="179" t="s">
        <v>38</v>
      </c>
      <c r="J2067" s="254">
        <v>2000000</v>
      </c>
      <c r="K2067" s="254">
        <f t="shared" si="248"/>
        <v>2000000</v>
      </c>
      <c r="L2067" s="178">
        <v>1</v>
      </c>
      <c r="M2067" s="179" t="s">
        <v>38</v>
      </c>
      <c r="N2067" s="254">
        <v>2000000</v>
      </c>
      <c r="O2067" s="254">
        <f t="shared" si="249"/>
        <v>2000000</v>
      </c>
      <c r="P2067" s="251">
        <f t="shared" si="225"/>
        <v>0</v>
      </c>
    </row>
    <row r="2068" spans="2:16" ht="15.9" hidden="1" x14ac:dyDescent="0.4">
      <c r="B2068" s="208" t="s">
        <v>27</v>
      </c>
      <c r="C2068" s="180" t="s">
        <v>712</v>
      </c>
      <c r="D2068" s="178">
        <v>24</v>
      </c>
      <c r="E2068" s="179" t="s">
        <v>40</v>
      </c>
      <c r="F2068" s="254">
        <v>1150000</v>
      </c>
      <c r="G2068" s="254">
        <f t="shared" si="247"/>
        <v>27600000</v>
      </c>
      <c r="H2068" s="178">
        <v>24</v>
      </c>
      <c r="I2068" s="179" t="s">
        <v>40</v>
      </c>
      <c r="J2068" s="254">
        <v>1150000</v>
      </c>
      <c r="K2068" s="254">
        <f t="shared" si="248"/>
        <v>27600000</v>
      </c>
      <c r="L2068" s="178">
        <v>24</v>
      </c>
      <c r="M2068" s="179" t="s">
        <v>40</v>
      </c>
      <c r="N2068" s="254">
        <v>1150000</v>
      </c>
      <c r="O2068" s="254">
        <f t="shared" si="249"/>
        <v>27600000</v>
      </c>
      <c r="P2068" s="251">
        <f t="shared" si="225"/>
        <v>0</v>
      </c>
    </row>
    <row r="2069" spans="2:16" ht="29.15" hidden="1" x14ac:dyDescent="0.4">
      <c r="B2069" s="208" t="s">
        <v>386</v>
      </c>
      <c r="C2069" s="180" t="s">
        <v>725</v>
      </c>
      <c r="D2069" s="269">
        <v>24</v>
      </c>
      <c r="E2069" s="270" t="s">
        <v>30</v>
      </c>
      <c r="F2069" s="254">
        <v>0</v>
      </c>
      <c r="G2069" s="254">
        <f>G2070+G2074</f>
        <v>115554000</v>
      </c>
      <c r="H2069" s="269">
        <v>24</v>
      </c>
      <c r="I2069" s="270" t="s">
        <v>30</v>
      </c>
      <c r="J2069" s="254">
        <v>0</v>
      </c>
      <c r="K2069" s="254">
        <f>K2070+K2074</f>
        <v>115554000</v>
      </c>
      <c r="L2069" s="269">
        <v>24</v>
      </c>
      <c r="M2069" s="270" t="s">
        <v>30</v>
      </c>
      <c r="N2069" s="254">
        <v>0</v>
      </c>
      <c r="O2069" s="254">
        <f>O2070+O2074</f>
        <v>115554000</v>
      </c>
      <c r="P2069" s="251">
        <f t="shared" si="225"/>
        <v>0</v>
      </c>
    </row>
    <row r="2070" spans="2:16" ht="15.9" hidden="1" x14ac:dyDescent="0.4">
      <c r="B2070" s="208">
        <v>525111</v>
      </c>
      <c r="C2070" s="180" t="s">
        <v>174</v>
      </c>
      <c r="D2070" s="178">
        <v>0</v>
      </c>
      <c r="E2070" s="179"/>
      <c r="F2070" s="180">
        <v>0</v>
      </c>
      <c r="G2070" s="254">
        <f>SUM(G2071:G2073)</f>
        <v>64770000</v>
      </c>
      <c r="H2070" s="178">
        <v>0</v>
      </c>
      <c r="I2070" s="179"/>
      <c r="J2070" s="180">
        <v>0</v>
      </c>
      <c r="K2070" s="254">
        <f>SUM(K2071:K2073)</f>
        <v>64770000</v>
      </c>
      <c r="L2070" s="178">
        <v>0</v>
      </c>
      <c r="M2070" s="179"/>
      <c r="N2070" s="180">
        <v>0</v>
      </c>
      <c r="O2070" s="254">
        <f>SUM(O2071:O2073)</f>
        <v>64770000</v>
      </c>
      <c r="P2070" s="251">
        <f t="shared" si="225"/>
        <v>0</v>
      </c>
    </row>
    <row r="2071" spans="2:16" ht="15.9" hidden="1" x14ac:dyDescent="0.4">
      <c r="B2071" s="208" t="s">
        <v>27</v>
      </c>
      <c r="C2071" s="180" t="s">
        <v>46</v>
      </c>
      <c r="D2071" s="178">
        <v>114</v>
      </c>
      <c r="E2071" s="179" t="s">
        <v>47</v>
      </c>
      <c r="F2071" s="254">
        <v>150000</v>
      </c>
      <c r="G2071" s="254">
        <f>ROUNDDOWN(D2071*F2071,-3)</f>
        <v>17100000</v>
      </c>
      <c r="H2071" s="178">
        <v>114</v>
      </c>
      <c r="I2071" s="179" t="s">
        <v>47</v>
      </c>
      <c r="J2071" s="254">
        <v>150000</v>
      </c>
      <c r="K2071" s="254">
        <f>ROUNDDOWN(H2071*J2071,-3)</f>
        <v>17100000</v>
      </c>
      <c r="L2071" s="178">
        <v>114</v>
      </c>
      <c r="M2071" s="179" t="s">
        <v>47</v>
      </c>
      <c r="N2071" s="254">
        <v>150000</v>
      </c>
      <c r="O2071" s="254">
        <f>ROUNDDOWN(L2071*N2071,-3)</f>
        <v>17100000</v>
      </c>
      <c r="P2071" s="251">
        <f t="shared" ref="P2071:P2139" si="250">K2071-O2071</f>
        <v>0</v>
      </c>
    </row>
    <row r="2072" spans="2:16" ht="15.9" hidden="1" x14ac:dyDescent="0.4">
      <c r="B2072" s="208" t="s">
        <v>27</v>
      </c>
      <c r="C2072" s="180" t="s">
        <v>48</v>
      </c>
      <c r="D2072" s="178">
        <v>289</v>
      </c>
      <c r="E2072" s="179" t="s">
        <v>47</v>
      </c>
      <c r="F2072" s="254">
        <v>150000</v>
      </c>
      <c r="G2072" s="254">
        <f>ROUNDDOWN(D2072*F2072,-3)</f>
        <v>43350000</v>
      </c>
      <c r="H2072" s="178">
        <v>289</v>
      </c>
      <c r="I2072" s="179" t="s">
        <v>47</v>
      </c>
      <c r="J2072" s="254">
        <v>150000</v>
      </c>
      <c r="K2072" s="254">
        <f>ROUNDDOWN(H2072*J2072,-3)</f>
        <v>43350000</v>
      </c>
      <c r="L2072" s="178">
        <v>289</v>
      </c>
      <c r="M2072" s="179" t="s">
        <v>47</v>
      </c>
      <c r="N2072" s="254">
        <v>150000</v>
      </c>
      <c r="O2072" s="254">
        <f>ROUNDDOWN(L2072*N2072,-3)</f>
        <v>43350000</v>
      </c>
      <c r="P2072" s="251">
        <f t="shared" si="250"/>
        <v>0</v>
      </c>
    </row>
    <row r="2073" spans="2:16" ht="15.9" hidden="1" x14ac:dyDescent="0.4">
      <c r="B2073" s="208"/>
      <c r="C2073" s="180" t="s">
        <v>60</v>
      </c>
      <c r="D2073" s="178">
        <v>1</v>
      </c>
      <c r="E2073" s="179" t="s">
        <v>38</v>
      </c>
      <c r="F2073" s="254">
        <v>4320000</v>
      </c>
      <c r="G2073" s="254">
        <f>ROUNDDOWN(D2073*F2073,-3)</f>
        <v>4320000</v>
      </c>
      <c r="H2073" s="178">
        <v>1</v>
      </c>
      <c r="I2073" s="179" t="s">
        <v>38</v>
      </c>
      <c r="J2073" s="254">
        <v>4320000</v>
      </c>
      <c r="K2073" s="254">
        <f>ROUNDDOWN(H2073*J2073,-3)</f>
        <v>4320000</v>
      </c>
      <c r="L2073" s="178">
        <v>1</v>
      </c>
      <c r="M2073" s="179" t="s">
        <v>38</v>
      </c>
      <c r="N2073" s="254">
        <v>4320000</v>
      </c>
      <c r="O2073" s="254">
        <f>ROUNDDOWN(L2073*N2073,-3)</f>
        <v>4320000</v>
      </c>
      <c r="P2073" s="251">
        <f t="shared" si="250"/>
        <v>0</v>
      </c>
    </row>
    <row r="2074" spans="2:16" ht="15.9" hidden="1" x14ac:dyDescent="0.4">
      <c r="B2074" s="208">
        <v>525119</v>
      </c>
      <c r="C2074" s="180" t="s">
        <v>42</v>
      </c>
      <c r="D2074" s="178"/>
      <c r="E2074" s="179"/>
      <c r="F2074" s="180">
        <v>0</v>
      </c>
      <c r="G2074" s="254">
        <f>SUM(G2075:G2079)</f>
        <v>50784000</v>
      </c>
      <c r="H2074" s="178"/>
      <c r="I2074" s="179"/>
      <c r="J2074" s="180">
        <v>0</v>
      </c>
      <c r="K2074" s="254">
        <f>SUM(K2075:K2079)</f>
        <v>50784000</v>
      </c>
      <c r="L2074" s="178"/>
      <c r="M2074" s="179"/>
      <c r="N2074" s="180">
        <v>0</v>
      </c>
      <c r="O2074" s="254">
        <f>SUM(O2075:O2079)</f>
        <v>50784000</v>
      </c>
      <c r="P2074" s="251">
        <f t="shared" si="250"/>
        <v>0</v>
      </c>
    </row>
    <row r="2075" spans="2:16" ht="15.9" hidden="1" x14ac:dyDescent="0.4">
      <c r="B2075" s="208"/>
      <c r="C2075" s="180" t="s">
        <v>44</v>
      </c>
      <c r="D2075" s="178">
        <v>24</v>
      </c>
      <c r="E2075" s="179" t="s">
        <v>40</v>
      </c>
      <c r="F2075" s="254">
        <v>450000</v>
      </c>
      <c r="G2075" s="254">
        <f t="shared" ref="G2075:G2079" si="251">ROUNDDOWN(D2075*F2075,-3)</f>
        <v>10800000</v>
      </c>
      <c r="H2075" s="178">
        <v>24</v>
      </c>
      <c r="I2075" s="179" t="s">
        <v>40</v>
      </c>
      <c r="J2075" s="254">
        <v>450000</v>
      </c>
      <c r="K2075" s="254">
        <f t="shared" ref="K2075:K2079" si="252">ROUNDDOWN(H2075*J2075,-3)</f>
        <v>10800000</v>
      </c>
      <c r="L2075" s="178">
        <v>24</v>
      </c>
      <c r="M2075" s="179" t="s">
        <v>40</v>
      </c>
      <c r="N2075" s="254">
        <v>450000</v>
      </c>
      <c r="O2075" s="254">
        <f t="shared" ref="O2075:O2079" si="253">ROUNDDOWN(L2075*N2075,-3)</f>
        <v>10800000</v>
      </c>
      <c r="P2075" s="251">
        <f t="shared" si="250"/>
        <v>0</v>
      </c>
    </row>
    <row r="2076" spans="2:16" ht="15.9" hidden="1" x14ac:dyDescent="0.4">
      <c r="B2076" s="208"/>
      <c r="C2076" s="180" t="s">
        <v>58</v>
      </c>
      <c r="D2076" s="178">
        <v>72</v>
      </c>
      <c r="E2076" s="179" t="s">
        <v>59</v>
      </c>
      <c r="F2076" s="254">
        <v>85000</v>
      </c>
      <c r="G2076" s="254">
        <f t="shared" si="251"/>
        <v>6120000</v>
      </c>
      <c r="H2076" s="178">
        <v>72</v>
      </c>
      <c r="I2076" s="179" t="s">
        <v>59</v>
      </c>
      <c r="J2076" s="254">
        <v>85000</v>
      </c>
      <c r="K2076" s="254">
        <f t="shared" si="252"/>
        <v>6120000</v>
      </c>
      <c r="L2076" s="178">
        <v>72</v>
      </c>
      <c r="M2076" s="179" t="s">
        <v>59</v>
      </c>
      <c r="N2076" s="254">
        <v>85000</v>
      </c>
      <c r="O2076" s="254">
        <f t="shared" si="253"/>
        <v>6120000</v>
      </c>
      <c r="P2076" s="251">
        <f t="shared" si="250"/>
        <v>0</v>
      </c>
    </row>
    <row r="2077" spans="2:16" ht="15.9" hidden="1" x14ac:dyDescent="0.4">
      <c r="B2077" s="208" t="s">
        <v>27</v>
      </c>
      <c r="C2077" s="180" t="s">
        <v>709</v>
      </c>
      <c r="D2077" s="178">
        <v>1</v>
      </c>
      <c r="E2077" s="179" t="s">
        <v>38</v>
      </c>
      <c r="F2077" s="254">
        <v>5664000</v>
      </c>
      <c r="G2077" s="254">
        <f t="shared" si="251"/>
        <v>5664000</v>
      </c>
      <c r="H2077" s="178">
        <v>1</v>
      </c>
      <c r="I2077" s="179" t="s">
        <v>38</v>
      </c>
      <c r="J2077" s="254">
        <v>5664000</v>
      </c>
      <c r="K2077" s="254">
        <f t="shared" si="252"/>
        <v>5664000</v>
      </c>
      <c r="L2077" s="178">
        <v>1</v>
      </c>
      <c r="M2077" s="179" t="s">
        <v>38</v>
      </c>
      <c r="N2077" s="254">
        <v>5664000</v>
      </c>
      <c r="O2077" s="254">
        <f t="shared" si="253"/>
        <v>5664000</v>
      </c>
      <c r="P2077" s="251">
        <f t="shared" si="250"/>
        <v>0</v>
      </c>
    </row>
    <row r="2078" spans="2:16" ht="15.9" hidden="1" x14ac:dyDescent="0.4">
      <c r="B2078" s="208" t="s">
        <v>27</v>
      </c>
      <c r="C2078" s="180" t="s">
        <v>635</v>
      </c>
      <c r="D2078" s="178">
        <v>1</v>
      </c>
      <c r="E2078" s="179" t="s">
        <v>38</v>
      </c>
      <c r="F2078" s="254">
        <v>600000</v>
      </c>
      <c r="G2078" s="254">
        <f t="shared" si="251"/>
        <v>600000</v>
      </c>
      <c r="H2078" s="178">
        <v>1</v>
      </c>
      <c r="I2078" s="179" t="s">
        <v>38</v>
      </c>
      <c r="J2078" s="254">
        <v>600000</v>
      </c>
      <c r="K2078" s="254">
        <f t="shared" si="252"/>
        <v>600000</v>
      </c>
      <c r="L2078" s="178">
        <v>1</v>
      </c>
      <c r="M2078" s="179" t="s">
        <v>38</v>
      </c>
      <c r="N2078" s="254">
        <v>600000</v>
      </c>
      <c r="O2078" s="254">
        <f t="shared" si="253"/>
        <v>600000</v>
      </c>
      <c r="P2078" s="251">
        <f t="shared" si="250"/>
        <v>0</v>
      </c>
    </row>
    <row r="2079" spans="2:16" ht="15.9" hidden="1" x14ac:dyDescent="0.4">
      <c r="B2079" s="208" t="s">
        <v>27</v>
      </c>
      <c r="C2079" s="180" t="s">
        <v>712</v>
      </c>
      <c r="D2079" s="178">
        <v>24</v>
      </c>
      <c r="E2079" s="179" t="s">
        <v>40</v>
      </c>
      <c r="F2079" s="254">
        <v>1150000</v>
      </c>
      <c r="G2079" s="254">
        <f t="shared" si="251"/>
        <v>27600000</v>
      </c>
      <c r="H2079" s="178">
        <v>24</v>
      </c>
      <c r="I2079" s="179" t="s">
        <v>40</v>
      </c>
      <c r="J2079" s="254">
        <v>1150000</v>
      </c>
      <c r="K2079" s="254">
        <f t="shared" si="252"/>
        <v>27600000</v>
      </c>
      <c r="L2079" s="178">
        <v>24</v>
      </c>
      <c r="M2079" s="179" t="s">
        <v>40</v>
      </c>
      <c r="N2079" s="254">
        <v>1150000</v>
      </c>
      <c r="O2079" s="254">
        <f t="shared" si="253"/>
        <v>27600000</v>
      </c>
      <c r="P2079" s="251">
        <f t="shared" si="250"/>
        <v>0</v>
      </c>
    </row>
    <row r="2080" spans="2:16" ht="15.9" x14ac:dyDescent="0.4">
      <c r="B2080" s="268">
        <v>601</v>
      </c>
      <c r="C2080" s="180" t="s">
        <v>202</v>
      </c>
      <c r="D2080" s="254" t="e">
        <f>D2081+#REF!+D2088+D2105</f>
        <v>#REF!</v>
      </c>
      <c r="E2080" s="270" t="s">
        <v>171</v>
      </c>
      <c r="F2080" s="254">
        <v>0</v>
      </c>
      <c r="G2080" s="254" t="e">
        <f>G2081+#REF!+G2088+G2105</f>
        <v>#REF!</v>
      </c>
      <c r="H2080" s="254">
        <f>H2081</f>
        <v>0</v>
      </c>
      <c r="I2080" s="270" t="s">
        <v>171</v>
      </c>
      <c r="J2080" s="254">
        <v>0</v>
      </c>
      <c r="K2080" s="254">
        <f>K2081</f>
        <v>0</v>
      </c>
      <c r="L2080" s="254">
        <f>L2081</f>
        <v>0</v>
      </c>
      <c r="M2080" s="270" t="s">
        <v>171</v>
      </c>
      <c r="N2080" s="254">
        <v>0</v>
      </c>
      <c r="O2080" s="254">
        <f>O2081</f>
        <v>826648000</v>
      </c>
      <c r="P2080" s="251">
        <f t="shared" si="250"/>
        <v>-826648000</v>
      </c>
    </row>
    <row r="2081" spans="2:16" ht="15.9" x14ac:dyDescent="0.4">
      <c r="B2081" s="208" t="s">
        <v>34</v>
      </c>
      <c r="C2081" s="180" t="s">
        <v>851</v>
      </c>
      <c r="D2081" s="269">
        <v>0</v>
      </c>
      <c r="E2081" s="270" t="s">
        <v>27</v>
      </c>
      <c r="F2081" s="254">
        <v>0</v>
      </c>
      <c r="G2081" s="254" t="e">
        <f>G2082+G2084+#REF!+#REF!</f>
        <v>#REF!</v>
      </c>
      <c r="H2081" s="269">
        <v>0</v>
      </c>
      <c r="I2081" s="270" t="s">
        <v>27</v>
      </c>
      <c r="J2081" s="254">
        <v>0</v>
      </c>
      <c r="K2081" s="254">
        <f>K2082</f>
        <v>0</v>
      </c>
      <c r="L2081" s="269">
        <v>0</v>
      </c>
      <c r="M2081" s="270" t="s">
        <v>27</v>
      </c>
      <c r="N2081" s="254">
        <v>0</v>
      </c>
      <c r="O2081" s="254">
        <f>O2082</f>
        <v>826648000</v>
      </c>
      <c r="P2081" s="251">
        <f t="shared" si="250"/>
        <v>-826648000</v>
      </c>
    </row>
    <row r="2082" spans="2:16" ht="15.9" x14ac:dyDescent="0.4">
      <c r="B2082" s="208">
        <v>525119</v>
      </c>
      <c r="C2082" s="180" t="s">
        <v>42</v>
      </c>
      <c r="D2082" s="178"/>
      <c r="E2082" s="179"/>
      <c r="F2082" s="180"/>
      <c r="G2082" s="254"/>
      <c r="H2082" s="178"/>
      <c r="I2082" s="179"/>
      <c r="J2082" s="180"/>
      <c r="K2082" s="254"/>
      <c r="L2082" s="178"/>
      <c r="M2082" s="179"/>
      <c r="N2082" s="180"/>
      <c r="O2082" s="254">
        <f>SUM(O2083:O2084)</f>
        <v>826648000</v>
      </c>
      <c r="P2082" s="251">
        <f t="shared" si="250"/>
        <v>-826648000</v>
      </c>
    </row>
    <row r="2083" spans="2:16" ht="15.9" x14ac:dyDescent="0.4">
      <c r="B2083" s="208"/>
      <c r="C2083" s="180" t="s">
        <v>58</v>
      </c>
      <c r="D2083" s="178"/>
      <c r="E2083" s="179"/>
      <c r="F2083" s="254"/>
      <c r="G2083" s="254"/>
      <c r="H2083" s="178"/>
      <c r="I2083" s="179"/>
      <c r="J2083" s="254"/>
      <c r="K2083" s="254"/>
      <c r="L2083" s="178">
        <v>1</v>
      </c>
      <c r="M2083" s="179" t="s">
        <v>38</v>
      </c>
      <c r="N2083" s="254">
        <v>726648000</v>
      </c>
      <c r="O2083" s="254">
        <f t="shared" ref="O2083:O2084" si="254">ROUNDDOWN(L2083*N2083,-3)</f>
        <v>726648000</v>
      </c>
      <c r="P2083" s="251">
        <f t="shared" si="250"/>
        <v>-726648000</v>
      </c>
    </row>
    <row r="2084" spans="2:16" ht="15.9" x14ac:dyDescent="0.4">
      <c r="B2084" s="208"/>
      <c r="C2084" s="180" t="s">
        <v>721</v>
      </c>
      <c r="D2084" s="178"/>
      <c r="E2084" s="179"/>
      <c r="F2084" s="180"/>
      <c r="G2084" s="254"/>
      <c r="H2084" s="178"/>
      <c r="I2084" s="179"/>
      <c r="J2084" s="180"/>
      <c r="K2084" s="254"/>
      <c r="L2084" s="178">
        <v>1</v>
      </c>
      <c r="M2084" s="179" t="s">
        <v>38</v>
      </c>
      <c r="N2084" s="254">
        <v>100000000</v>
      </c>
      <c r="O2084" s="254">
        <f t="shared" si="254"/>
        <v>100000000</v>
      </c>
      <c r="P2084" s="251">
        <f t="shared" si="250"/>
        <v>-100000000</v>
      </c>
    </row>
    <row r="2085" spans="2:16" s="9" customFormat="1" ht="15.9" hidden="1" x14ac:dyDescent="0.4">
      <c r="B2085" s="288"/>
      <c r="C2085" s="289"/>
      <c r="D2085" s="290"/>
      <c r="E2085" s="291"/>
      <c r="F2085" s="292"/>
      <c r="G2085" s="292"/>
      <c r="H2085" s="290"/>
      <c r="I2085" s="291"/>
      <c r="J2085" s="292"/>
      <c r="K2085" s="292"/>
      <c r="L2085" s="290"/>
      <c r="M2085" s="291"/>
      <c r="N2085" s="292"/>
      <c r="O2085" s="292"/>
      <c r="P2085" s="251">
        <f t="shared" si="250"/>
        <v>0</v>
      </c>
    </row>
    <row r="2086" spans="2:16" ht="15.9" hidden="1" x14ac:dyDescent="0.4">
      <c r="B2086" s="208" t="s">
        <v>726</v>
      </c>
      <c r="C2086" s="180" t="s">
        <v>727</v>
      </c>
      <c r="D2086" s="269">
        <f>D2087</f>
        <v>0</v>
      </c>
      <c r="E2086" s="294" t="str">
        <f>E2087</f>
        <v>Orang</v>
      </c>
      <c r="F2086" s="254"/>
      <c r="G2086" s="254">
        <f>G2087</f>
        <v>0</v>
      </c>
      <c r="H2086" s="269">
        <f>H2087</f>
        <v>0</v>
      </c>
      <c r="I2086" s="294" t="str">
        <f>I2087</f>
        <v>Orang</v>
      </c>
      <c r="J2086" s="254"/>
      <c r="K2086" s="254">
        <f>K2087</f>
        <v>0</v>
      </c>
      <c r="L2086" s="269">
        <f>L2087</f>
        <v>0</v>
      </c>
      <c r="M2086" s="294" t="str">
        <f>M2087</f>
        <v>Orang</v>
      </c>
      <c r="N2086" s="254"/>
      <c r="O2086" s="254">
        <f>O2087</f>
        <v>0</v>
      </c>
      <c r="P2086" s="251">
        <f t="shared" si="250"/>
        <v>0</v>
      </c>
    </row>
    <row r="2087" spans="2:16" ht="15.9" hidden="1" x14ac:dyDescent="0.4">
      <c r="B2087" s="208" t="s">
        <v>728</v>
      </c>
      <c r="C2087" s="180" t="s">
        <v>729</v>
      </c>
      <c r="D2087" s="254">
        <f>D2088+D2099+D2108+D2116+D2126+D2135</f>
        <v>0</v>
      </c>
      <c r="E2087" s="270" t="s">
        <v>30</v>
      </c>
      <c r="F2087" s="254">
        <v>0</v>
      </c>
      <c r="G2087" s="254">
        <f>G2088+G2099+G2108+G2116+G2126+G2135+G2143</f>
        <v>0</v>
      </c>
      <c r="H2087" s="254">
        <f>H2088+H2099+H2108+H2116+H2126+H2135</f>
        <v>0</v>
      </c>
      <c r="I2087" s="270" t="s">
        <v>30</v>
      </c>
      <c r="J2087" s="254">
        <v>0</v>
      </c>
      <c r="K2087" s="254">
        <f>K2088+K2099+K2108+K2116+K2126+K2135+K2143</f>
        <v>0</v>
      </c>
      <c r="L2087" s="254">
        <f>L2088+L2099+L2108+L2116+L2126+L2135</f>
        <v>0</v>
      </c>
      <c r="M2087" s="270" t="s">
        <v>30</v>
      </c>
      <c r="N2087" s="254">
        <v>0</v>
      </c>
      <c r="O2087" s="254">
        <f>O2088+O2099+O2108+O2116+O2126+O2135+O2143</f>
        <v>0</v>
      </c>
      <c r="P2087" s="251">
        <f t="shared" si="250"/>
        <v>0</v>
      </c>
    </row>
    <row r="2088" spans="2:16" ht="15.9" hidden="1" x14ac:dyDescent="0.4">
      <c r="B2088" s="268" t="s">
        <v>87</v>
      </c>
      <c r="C2088" s="180" t="s">
        <v>292</v>
      </c>
      <c r="D2088" s="269">
        <f>D2089</f>
        <v>0</v>
      </c>
      <c r="E2088" s="270" t="s">
        <v>171</v>
      </c>
      <c r="F2088" s="254">
        <v>0</v>
      </c>
      <c r="G2088" s="254">
        <f>G2089</f>
        <v>0</v>
      </c>
      <c r="H2088" s="269">
        <f>H2089</f>
        <v>0</v>
      </c>
      <c r="I2088" s="270" t="s">
        <v>171</v>
      </c>
      <c r="J2088" s="254">
        <v>0</v>
      </c>
      <c r="K2088" s="254">
        <f>K2089</f>
        <v>0</v>
      </c>
      <c r="L2088" s="269">
        <f>L2089</f>
        <v>0</v>
      </c>
      <c r="M2088" s="270" t="s">
        <v>171</v>
      </c>
      <c r="N2088" s="254">
        <v>0</v>
      </c>
      <c r="O2088" s="254">
        <f>O2089</f>
        <v>0</v>
      </c>
      <c r="P2088" s="251">
        <f t="shared" si="250"/>
        <v>0</v>
      </c>
    </row>
    <row r="2089" spans="2:16" ht="15.9" hidden="1" x14ac:dyDescent="0.4">
      <c r="B2089" s="208"/>
      <c r="C2089" s="180"/>
      <c r="D2089" s="269"/>
      <c r="E2089" s="270"/>
      <c r="F2089" s="254"/>
      <c r="G2089" s="254"/>
      <c r="H2089" s="269"/>
      <c r="I2089" s="270"/>
      <c r="J2089" s="254"/>
      <c r="K2089" s="254"/>
      <c r="L2089" s="269"/>
      <c r="M2089" s="270"/>
      <c r="N2089" s="254"/>
      <c r="O2089" s="254"/>
      <c r="P2089" s="251">
        <f t="shared" si="250"/>
        <v>0</v>
      </c>
    </row>
    <row r="2090" spans="2:16" ht="15.9" hidden="1" x14ac:dyDescent="0.4">
      <c r="B2090" s="284"/>
      <c r="C2090" s="180"/>
      <c r="D2090" s="286"/>
      <c r="E2090" s="285"/>
      <c r="F2090" s="285"/>
      <c r="G2090" s="286"/>
      <c r="H2090" s="286"/>
      <c r="I2090" s="285"/>
      <c r="J2090" s="285"/>
      <c r="K2090" s="286"/>
      <c r="L2090" s="286"/>
      <c r="M2090" s="285"/>
      <c r="N2090" s="285"/>
      <c r="O2090" s="286"/>
      <c r="P2090" s="251">
        <f t="shared" si="250"/>
        <v>0</v>
      </c>
    </row>
    <row r="2091" spans="2:16" ht="15.9" hidden="1" x14ac:dyDescent="0.4">
      <c r="B2091" s="284"/>
      <c r="C2091" s="180"/>
      <c r="D2091" s="286"/>
      <c r="E2091" s="285"/>
      <c r="F2091" s="286"/>
      <c r="G2091" s="286"/>
      <c r="H2091" s="286"/>
      <c r="I2091" s="285"/>
      <c r="J2091" s="286"/>
      <c r="K2091" s="286"/>
      <c r="L2091" s="286"/>
      <c r="M2091" s="285"/>
      <c r="N2091" s="286"/>
      <c r="O2091" s="286"/>
      <c r="P2091" s="251">
        <f t="shared" si="250"/>
        <v>0</v>
      </c>
    </row>
    <row r="2092" spans="2:16" ht="15.9" hidden="1" x14ac:dyDescent="0.4">
      <c r="B2092" s="284"/>
      <c r="C2092" s="180"/>
      <c r="D2092" s="286"/>
      <c r="E2092" s="285"/>
      <c r="F2092" s="285"/>
      <c r="G2092" s="286"/>
      <c r="H2092" s="286"/>
      <c r="I2092" s="285"/>
      <c r="J2092" s="285"/>
      <c r="K2092" s="286"/>
      <c r="L2092" s="286"/>
      <c r="M2092" s="285"/>
      <c r="N2092" s="285"/>
      <c r="O2092" s="286"/>
      <c r="P2092" s="251">
        <f t="shared" si="250"/>
        <v>0</v>
      </c>
    </row>
    <row r="2093" spans="2:16" ht="15.9" hidden="1" x14ac:dyDescent="0.4">
      <c r="B2093" s="284"/>
      <c r="C2093" s="180"/>
      <c r="D2093" s="286"/>
      <c r="E2093" s="285"/>
      <c r="F2093" s="286"/>
      <c r="G2093" s="286"/>
      <c r="H2093" s="286"/>
      <c r="I2093" s="285"/>
      <c r="J2093" s="286"/>
      <c r="K2093" s="286"/>
      <c r="L2093" s="286"/>
      <c r="M2093" s="285"/>
      <c r="N2093" s="286"/>
      <c r="O2093" s="286"/>
      <c r="P2093" s="251">
        <f t="shared" si="250"/>
        <v>0</v>
      </c>
    </row>
    <row r="2094" spans="2:16" ht="15.9" hidden="1" x14ac:dyDescent="0.4">
      <c r="B2094" s="284"/>
      <c r="C2094" s="180"/>
      <c r="D2094" s="286"/>
      <c r="E2094" s="285"/>
      <c r="F2094" s="286"/>
      <c r="G2094" s="286"/>
      <c r="H2094" s="286"/>
      <c r="I2094" s="285"/>
      <c r="J2094" s="286"/>
      <c r="K2094" s="286"/>
      <c r="L2094" s="286"/>
      <c r="M2094" s="285"/>
      <c r="N2094" s="286"/>
      <c r="O2094" s="286"/>
      <c r="P2094" s="251">
        <f t="shared" si="250"/>
        <v>0</v>
      </c>
    </row>
    <row r="2095" spans="2:16" ht="15.9" hidden="1" x14ac:dyDescent="0.4">
      <c r="B2095" s="284"/>
      <c r="C2095" s="180"/>
      <c r="D2095" s="286"/>
      <c r="E2095" s="285"/>
      <c r="F2095" s="286"/>
      <c r="G2095" s="286"/>
      <c r="H2095" s="286"/>
      <c r="I2095" s="285"/>
      <c r="J2095" s="286"/>
      <c r="K2095" s="286"/>
      <c r="L2095" s="286"/>
      <c r="M2095" s="285"/>
      <c r="N2095" s="286"/>
      <c r="O2095" s="286"/>
      <c r="P2095" s="251">
        <f t="shared" si="250"/>
        <v>0</v>
      </c>
    </row>
    <row r="2096" spans="2:16" ht="15.9" hidden="1" x14ac:dyDescent="0.4">
      <c r="B2096" s="284"/>
      <c r="C2096" s="180"/>
      <c r="D2096" s="286"/>
      <c r="E2096" s="285"/>
      <c r="F2096" s="285"/>
      <c r="G2096" s="286"/>
      <c r="H2096" s="286"/>
      <c r="I2096" s="285"/>
      <c r="J2096" s="285"/>
      <c r="K2096" s="286"/>
      <c r="L2096" s="286"/>
      <c r="M2096" s="285"/>
      <c r="N2096" s="285"/>
      <c r="O2096" s="286"/>
      <c r="P2096" s="251">
        <f t="shared" si="250"/>
        <v>0</v>
      </c>
    </row>
    <row r="2097" spans="2:16" ht="15.9" hidden="1" x14ac:dyDescent="0.4">
      <c r="B2097" s="284"/>
      <c r="C2097" s="180"/>
      <c r="D2097" s="286"/>
      <c r="E2097" s="285"/>
      <c r="F2097" s="286"/>
      <c r="G2097" s="286"/>
      <c r="H2097" s="286"/>
      <c r="I2097" s="285"/>
      <c r="J2097" s="286"/>
      <c r="K2097" s="286"/>
      <c r="L2097" s="286"/>
      <c r="M2097" s="285"/>
      <c r="N2097" s="286"/>
      <c r="O2097" s="286"/>
      <c r="P2097" s="251">
        <f t="shared" si="250"/>
        <v>0</v>
      </c>
    </row>
    <row r="2098" spans="2:16" ht="15.9" hidden="1" x14ac:dyDescent="0.4">
      <c r="B2098" s="284"/>
      <c r="C2098" s="180"/>
      <c r="D2098" s="286"/>
      <c r="E2098" s="285"/>
      <c r="F2098" s="286"/>
      <c r="G2098" s="286"/>
      <c r="H2098" s="286"/>
      <c r="I2098" s="285"/>
      <c r="J2098" s="286"/>
      <c r="K2098" s="286"/>
      <c r="L2098" s="286"/>
      <c r="M2098" s="285"/>
      <c r="N2098" s="286"/>
      <c r="O2098" s="286"/>
      <c r="P2098" s="251">
        <f t="shared" si="250"/>
        <v>0</v>
      </c>
    </row>
    <row r="2099" spans="2:16" ht="15.9" hidden="1" x14ac:dyDescent="0.4">
      <c r="B2099" s="268"/>
      <c r="C2099" s="180"/>
      <c r="D2099" s="269"/>
      <c r="E2099" s="270"/>
      <c r="F2099" s="254"/>
      <c r="G2099" s="254"/>
      <c r="H2099" s="269"/>
      <c r="I2099" s="270"/>
      <c r="J2099" s="254"/>
      <c r="K2099" s="254"/>
      <c r="L2099" s="269"/>
      <c r="M2099" s="270"/>
      <c r="N2099" s="254"/>
      <c r="O2099" s="254"/>
      <c r="P2099" s="251">
        <f t="shared" si="250"/>
        <v>0</v>
      </c>
    </row>
    <row r="2100" spans="2:16" ht="15.9" hidden="1" x14ac:dyDescent="0.4">
      <c r="B2100" s="284"/>
      <c r="C2100" s="180"/>
      <c r="D2100" s="286"/>
      <c r="E2100" s="295"/>
      <c r="F2100" s="286"/>
      <c r="G2100" s="286"/>
      <c r="H2100" s="286"/>
      <c r="I2100" s="295"/>
      <c r="J2100" s="286"/>
      <c r="K2100" s="286"/>
      <c r="L2100" s="286"/>
      <c r="M2100" s="295"/>
      <c r="N2100" s="286"/>
      <c r="O2100" s="286"/>
      <c r="P2100" s="251">
        <f t="shared" si="250"/>
        <v>0</v>
      </c>
    </row>
    <row r="2101" spans="2:16" ht="15.9" hidden="1" x14ac:dyDescent="0.4">
      <c r="B2101" s="284"/>
      <c r="C2101" s="180"/>
      <c r="D2101" s="286"/>
      <c r="E2101" s="285"/>
      <c r="F2101" s="285"/>
      <c r="G2101" s="286"/>
      <c r="H2101" s="286"/>
      <c r="I2101" s="285"/>
      <c r="J2101" s="285"/>
      <c r="K2101" s="286"/>
      <c r="L2101" s="286"/>
      <c r="M2101" s="285"/>
      <c r="N2101" s="285"/>
      <c r="O2101" s="286"/>
      <c r="P2101" s="251">
        <f t="shared" si="250"/>
        <v>0</v>
      </c>
    </row>
    <row r="2102" spans="2:16" ht="15.9" hidden="1" x14ac:dyDescent="0.4">
      <c r="B2102" s="284"/>
      <c r="C2102" s="180"/>
      <c r="D2102" s="286"/>
      <c r="E2102" s="285"/>
      <c r="F2102" s="286"/>
      <c r="G2102" s="286"/>
      <c r="H2102" s="286"/>
      <c r="I2102" s="285"/>
      <c r="J2102" s="286"/>
      <c r="K2102" s="286"/>
      <c r="L2102" s="286"/>
      <c r="M2102" s="285"/>
      <c r="N2102" s="286"/>
      <c r="O2102" s="286"/>
      <c r="P2102" s="251">
        <f t="shared" si="250"/>
        <v>0</v>
      </c>
    </row>
    <row r="2103" spans="2:16" ht="15.9" hidden="1" x14ac:dyDescent="0.4">
      <c r="B2103" s="284"/>
      <c r="C2103" s="180"/>
      <c r="D2103" s="286"/>
      <c r="E2103" s="285"/>
      <c r="F2103" s="285"/>
      <c r="G2103" s="286"/>
      <c r="H2103" s="286"/>
      <c r="I2103" s="285"/>
      <c r="J2103" s="285"/>
      <c r="K2103" s="286"/>
      <c r="L2103" s="286"/>
      <c r="M2103" s="285"/>
      <c r="N2103" s="285"/>
      <c r="O2103" s="286"/>
      <c r="P2103" s="251">
        <f t="shared" si="250"/>
        <v>0</v>
      </c>
    </row>
    <row r="2104" spans="2:16" ht="15.9" hidden="1" x14ac:dyDescent="0.4">
      <c r="B2104" s="284"/>
      <c r="C2104" s="180"/>
      <c r="D2104" s="286"/>
      <c r="E2104" s="285"/>
      <c r="F2104" s="286"/>
      <c r="G2104" s="286"/>
      <c r="H2104" s="286"/>
      <c r="I2104" s="285"/>
      <c r="J2104" s="286"/>
      <c r="K2104" s="286"/>
      <c r="L2104" s="286"/>
      <c r="M2104" s="285"/>
      <c r="N2104" s="286"/>
      <c r="O2104" s="286"/>
      <c r="P2104" s="251">
        <f t="shared" si="250"/>
        <v>0</v>
      </c>
    </row>
    <row r="2105" spans="2:16" ht="15.9" hidden="1" x14ac:dyDescent="0.4">
      <c r="B2105" s="284"/>
      <c r="C2105" s="180"/>
      <c r="D2105" s="286"/>
      <c r="E2105" s="285"/>
      <c r="F2105" s="286"/>
      <c r="G2105" s="286"/>
      <c r="H2105" s="286"/>
      <c r="I2105" s="285"/>
      <c r="J2105" s="286"/>
      <c r="K2105" s="286"/>
      <c r="L2105" s="286"/>
      <c r="M2105" s="285"/>
      <c r="N2105" s="286"/>
      <c r="O2105" s="286"/>
      <c r="P2105" s="251">
        <f t="shared" si="250"/>
        <v>0</v>
      </c>
    </row>
    <row r="2106" spans="2:16" ht="15.9" hidden="1" x14ac:dyDescent="0.4">
      <c r="B2106" s="284"/>
      <c r="C2106" s="180"/>
      <c r="D2106" s="286"/>
      <c r="E2106" s="285"/>
      <c r="F2106" s="285"/>
      <c r="G2106" s="286"/>
      <c r="H2106" s="286"/>
      <c r="I2106" s="285"/>
      <c r="J2106" s="285"/>
      <c r="K2106" s="286"/>
      <c r="L2106" s="286"/>
      <c r="M2106" s="285"/>
      <c r="N2106" s="285"/>
      <c r="O2106" s="286"/>
      <c r="P2106" s="251">
        <f t="shared" si="250"/>
        <v>0</v>
      </c>
    </row>
    <row r="2107" spans="2:16" ht="15.9" hidden="1" x14ac:dyDescent="0.4">
      <c r="B2107" s="284"/>
      <c r="C2107" s="180"/>
      <c r="D2107" s="286"/>
      <c r="E2107" s="285"/>
      <c r="F2107" s="286"/>
      <c r="G2107" s="286"/>
      <c r="H2107" s="286"/>
      <c r="I2107" s="285"/>
      <c r="J2107" s="286"/>
      <c r="K2107" s="286"/>
      <c r="L2107" s="286"/>
      <c r="M2107" s="285"/>
      <c r="N2107" s="286"/>
      <c r="O2107" s="286"/>
      <c r="P2107" s="251">
        <f t="shared" si="250"/>
        <v>0</v>
      </c>
    </row>
    <row r="2108" spans="2:16" ht="15.9" hidden="1" x14ac:dyDescent="0.4">
      <c r="B2108" s="268"/>
      <c r="C2108" s="180"/>
      <c r="D2108" s="269"/>
      <c r="E2108" s="180"/>
      <c r="F2108" s="180"/>
      <c r="G2108" s="254"/>
      <c r="H2108" s="269"/>
      <c r="I2108" s="180"/>
      <c r="J2108" s="180"/>
      <c r="K2108" s="254"/>
      <c r="L2108" s="269"/>
      <c r="M2108" s="180"/>
      <c r="N2108" s="180"/>
      <c r="O2108" s="254"/>
      <c r="P2108" s="251">
        <f t="shared" si="250"/>
        <v>0</v>
      </c>
    </row>
    <row r="2109" spans="2:16" ht="15.9" hidden="1" x14ac:dyDescent="0.4">
      <c r="B2109" s="284"/>
      <c r="C2109" s="180"/>
      <c r="D2109" s="286"/>
      <c r="E2109" s="285"/>
      <c r="F2109" s="285"/>
      <c r="G2109" s="286"/>
      <c r="H2109" s="286"/>
      <c r="I2109" s="285"/>
      <c r="J2109" s="285"/>
      <c r="K2109" s="286"/>
      <c r="L2109" s="286"/>
      <c r="M2109" s="285"/>
      <c r="N2109" s="285"/>
      <c r="O2109" s="286"/>
      <c r="P2109" s="251">
        <f t="shared" si="250"/>
        <v>0</v>
      </c>
    </row>
    <row r="2110" spans="2:16" ht="15.9" hidden="1" x14ac:dyDescent="0.4">
      <c r="B2110" s="284"/>
      <c r="C2110" s="180"/>
      <c r="D2110" s="286"/>
      <c r="E2110" s="285"/>
      <c r="F2110" s="285"/>
      <c r="G2110" s="286"/>
      <c r="H2110" s="286"/>
      <c r="I2110" s="285"/>
      <c r="J2110" s="285"/>
      <c r="K2110" s="286"/>
      <c r="L2110" s="286"/>
      <c r="M2110" s="285"/>
      <c r="N2110" s="285"/>
      <c r="O2110" s="286"/>
      <c r="P2110" s="251">
        <f t="shared" si="250"/>
        <v>0</v>
      </c>
    </row>
    <row r="2111" spans="2:16" ht="15.9" hidden="1" x14ac:dyDescent="0.4">
      <c r="B2111" s="284"/>
      <c r="C2111" s="180"/>
      <c r="D2111" s="286"/>
      <c r="E2111" s="285"/>
      <c r="F2111" s="286"/>
      <c r="G2111" s="286"/>
      <c r="H2111" s="286"/>
      <c r="I2111" s="285"/>
      <c r="J2111" s="286"/>
      <c r="K2111" s="286"/>
      <c r="L2111" s="286"/>
      <c r="M2111" s="285"/>
      <c r="N2111" s="286"/>
      <c r="O2111" s="286"/>
      <c r="P2111" s="251">
        <f t="shared" si="250"/>
        <v>0</v>
      </c>
    </row>
    <row r="2112" spans="2:16" ht="15.9" hidden="1" x14ac:dyDescent="0.4">
      <c r="B2112" s="284"/>
      <c r="C2112" s="180"/>
      <c r="D2112" s="286"/>
      <c r="E2112" s="285"/>
      <c r="F2112" s="285"/>
      <c r="G2112" s="286"/>
      <c r="H2112" s="286"/>
      <c r="I2112" s="285"/>
      <c r="J2112" s="285"/>
      <c r="K2112" s="286"/>
      <c r="L2112" s="286"/>
      <c r="M2112" s="285"/>
      <c r="N2112" s="285"/>
      <c r="O2112" s="286"/>
      <c r="P2112" s="251">
        <f t="shared" si="250"/>
        <v>0</v>
      </c>
    </row>
    <row r="2113" spans="2:16" ht="15.9" hidden="1" x14ac:dyDescent="0.4">
      <c r="B2113" s="284"/>
      <c r="C2113" s="180"/>
      <c r="D2113" s="286"/>
      <c r="E2113" s="285"/>
      <c r="F2113" s="286"/>
      <c r="G2113" s="286"/>
      <c r="H2113" s="286"/>
      <c r="I2113" s="285"/>
      <c r="J2113" s="286"/>
      <c r="K2113" s="286"/>
      <c r="L2113" s="286"/>
      <c r="M2113" s="285"/>
      <c r="N2113" s="286"/>
      <c r="O2113" s="286"/>
      <c r="P2113" s="251">
        <f t="shared" si="250"/>
        <v>0</v>
      </c>
    </row>
    <row r="2114" spans="2:16" ht="15.9" hidden="1" x14ac:dyDescent="0.4">
      <c r="B2114" s="284"/>
      <c r="C2114" s="180"/>
      <c r="D2114" s="286"/>
      <c r="E2114" s="285"/>
      <c r="F2114" s="286"/>
      <c r="G2114" s="286"/>
      <c r="H2114" s="286"/>
      <c r="I2114" s="285"/>
      <c r="J2114" s="286"/>
      <c r="K2114" s="286"/>
      <c r="L2114" s="286"/>
      <c r="M2114" s="285"/>
      <c r="N2114" s="286"/>
      <c r="O2114" s="286"/>
      <c r="P2114" s="251">
        <f t="shared" si="250"/>
        <v>0</v>
      </c>
    </row>
    <row r="2115" spans="2:16" ht="15.9" hidden="1" x14ac:dyDescent="0.4">
      <c r="B2115" s="284"/>
      <c r="C2115" s="180"/>
      <c r="D2115" s="286"/>
      <c r="E2115" s="285"/>
      <c r="F2115" s="286"/>
      <c r="G2115" s="286"/>
      <c r="H2115" s="286"/>
      <c r="I2115" s="285"/>
      <c r="J2115" s="286"/>
      <c r="K2115" s="286"/>
      <c r="L2115" s="286"/>
      <c r="M2115" s="285"/>
      <c r="N2115" s="286"/>
      <c r="O2115" s="286"/>
      <c r="P2115" s="251">
        <f t="shared" si="250"/>
        <v>0</v>
      </c>
    </row>
    <row r="2116" spans="2:16" ht="15.9" hidden="1" x14ac:dyDescent="0.4">
      <c r="B2116" s="268"/>
      <c r="C2116" s="180"/>
      <c r="D2116" s="269"/>
      <c r="E2116" s="180"/>
      <c r="F2116" s="180"/>
      <c r="G2116" s="254"/>
      <c r="H2116" s="269"/>
      <c r="I2116" s="180"/>
      <c r="J2116" s="180"/>
      <c r="K2116" s="254"/>
      <c r="L2116" s="269"/>
      <c r="M2116" s="180"/>
      <c r="N2116" s="180"/>
      <c r="O2116" s="254"/>
      <c r="P2116" s="251">
        <f t="shared" si="250"/>
        <v>0</v>
      </c>
    </row>
    <row r="2117" spans="2:16" ht="15.9" hidden="1" x14ac:dyDescent="0.4">
      <c r="B2117" s="284"/>
      <c r="C2117" s="180"/>
      <c r="D2117" s="286"/>
      <c r="E2117" s="285"/>
      <c r="F2117" s="285"/>
      <c r="G2117" s="286"/>
      <c r="H2117" s="286"/>
      <c r="I2117" s="285"/>
      <c r="J2117" s="285"/>
      <c r="K2117" s="286"/>
      <c r="L2117" s="286"/>
      <c r="M2117" s="285"/>
      <c r="N2117" s="285"/>
      <c r="O2117" s="286"/>
      <c r="P2117" s="251">
        <f t="shared" si="250"/>
        <v>0</v>
      </c>
    </row>
    <row r="2118" spans="2:16" ht="15.9" hidden="1" x14ac:dyDescent="0.4">
      <c r="B2118" s="284"/>
      <c r="C2118" s="180"/>
      <c r="D2118" s="286"/>
      <c r="E2118" s="285"/>
      <c r="F2118" s="285"/>
      <c r="G2118" s="286"/>
      <c r="H2118" s="286"/>
      <c r="I2118" s="285"/>
      <c r="J2118" s="285"/>
      <c r="K2118" s="286"/>
      <c r="L2118" s="286"/>
      <c r="M2118" s="285"/>
      <c r="N2118" s="285"/>
      <c r="O2118" s="286"/>
      <c r="P2118" s="251">
        <f t="shared" si="250"/>
        <v>0</v>
      </c>
    </row>
    <row r="2119" spans="2:16" ht="15.9" hidden="1" x14ac:dyDescent="0.4">
      <c r="B2119" s="284"/>
      <c r="C2119" s="180"/>
      <c r="D2119" s="286"/>
      <c r="E2119" s="285"/>
      <c r="F2119" s="286"/>
      <c r="G2119" s="286"/>
      <c r="H2119" s="286"/>
      <c r="I2119" s="285"/>
      <c r="J2119" s="286"/>
      <c r="K2119" s="286"/>
      <c r="L2119" s="286"/>
      <c r="M2119" s="285"/>
      <c r="N2119" s="286"/>
      <c r="O2119" s="286"/>
      <c r="P2119" s="251">
        <f t="shared" si="250"/>
        <v>0</v>
      </c>
    </row>
    <row r="2120" spans="2:16" ht="15.9" hidden="1" x14ac:dyDescent="0.4">
      <c r="B2120" s="284"/>
      <c r="C2120" s="180"/>
      <c r="D2120" s="286"/>
      <c r="E2120" s="285"/>
      <c r="F2120" s="285"/>
      <c r="G2120" s="286"/>
      <c r="H2120" s="286"/>
      <c r="I2120" s="285"/>
      <c r="J2120" s="285"/>
      <c r="K2120" s="286"/>
      <c r="L2120" s="286"/>
      <c r="M2120" s="285"/>
      <c r="N2120" s="285"/>
      <c r="O2120" s="286"/>
      <c r="P2120" s="251">
        <f t="shared" si="250"/>
        <v>0</v>
      </c>
    </row>
    <row r="2121" spans="2:16" ht="15.9" hidden="1" x14ac:dyDescent="0.4">
      <c r="B2121" s="284"/>
      <c r="C2121" s="180"/>
      <c r="D2121" s="286"/>
      <c r="E2121" s="285"/>
      <c r="F2121" s="286"/>
      <c r="G2121" s="286"/>
      <c r="H2121" s="286"/>
      <c r="I2121" s="285"/>
      <c r="J2121" s="286"/>
      <c r="K2121" s="286"/>
      <c r="L2121" s="286"/>
      <c r="M2121" s="285"/>
      <c r="N2121" s="286"/>
      <c r="O2121" s="286"/>
      <c r="P2121" s="251">
        <f t="shared" si="250"/>
        <v>0</v>
      </c>
    </row>
    <row r="2122" spans="2:16" ht="15.9" hidden="1" x14ac:dyDescent="0.4">
      <c r="B2122" s="284"/>
      <c r="C2122" s="180"/>
      <c r="D2122" s="286"/>
      <c r="E2122" s="285"/>
      <c r="F2122" s="286"/>
      <c r="G2122" s="286"/>
      <c r="H2122" s="286"/>
      <c r="I2122" s="285"/>
      <c r="J2122" s="286"/>
      <c r="K2122" s="286"/>
      <c r="L2122" s="286"/>
      <c r="M2122" s="285"/>
      <c r="N2122" s="286"/>
      <c r="O2122" s="286"/>
      <c r="P2122" s="251">
        <f t="shared" si="250"/>
        <v>0</v>
      </c>
    </row>
    <row r="2123" spans="2:16" ht="15.9" hidden="1" x14ac:dyDescent="0.4">
      <c r="B2123" s="284"/>
      <c r="C2123" s="180"/>
      <c r="D2123" s="286"/>
      <c r="E2123" s="285"/>
      <c r="F2123" s="286"/>
      <c r="G2123" s="286"/>
      <c r="H2123" s="286"/>
      <c r="I2123" s="285"/>
      <c r="J2123" s="286"/>
      <c r="K2123" s="286"/>
      <c r="L2123" s="286"/>
      <c r="M2123" s="285"/>
      <c r="N2123" s="286"/>
      <c r="O2123" s="286"/>
      <c r="P2123" s="251">
        <f t="shared" si="250"/>
        <v>0</v>
      </c>
    </row>
    <row r="2124" spans="2:16" ht="15.9" hidden="1" x14ac:dyDescent="0.4">
      <c r="B2124" s="284"/>
      <c r="C2124" s="180"/>
      <c r="D2124" s="286"/>
      <c r="E2124" s="285"/>
      <c r="F2124" s="285"/>
      <c r="G2124" s="286"/>
      <c r="H2124" s="286"/>
      <c r="I2124" s="285"/>
      <c r="J2124" s="285"/>
      <c r="K2124" s="286"/>
      <c r="L2124" s="286"/>
      <c r="M2124" s="285"/>
      <c r="N2124" s="285"/>
      <c r="O2124" s="286"/>
      <c r="P2124" s="251">
        <f t="shared" si="250"/>
        <v>0</v>
      </c>
    </row>
    <row r="2125" spans="2:16" ht="15.9" hidden="1" x14ac:dyDescent="0.4">
      <c r="B2125" s="284"/>
      <c r="C2125" s="180"/>
      <c r="D2125" s="286"/>
      <c r="E2125" s="285"/>
      <c r="F2125" s="286"/>
      <c r="G2125" s="286"/>
      <c r="H2125" s="286"/>
      <c r="I2125" s="285"/>
      <c r="J2125" s="286"/>
      <c r="K2125" s="286"/>
      <c r="L2125" s="286"/>
      <c r="M2125" s="285"/>
      <c r="N2125" s="286"/>
      <c r="O2125" s="286"/>
      <c r="P2125" s="251">
        <f t="shared" si="250"/>
        <v>0</v>
      </c>
    </row>
    <row r="2126" spans="2:16" ht="15.9" hidden="1" x14ac:dyDescent="0.4">
      <c r="B2126" s="268"/>
      <c r="C2126" s="283"/>
      <c r="D2126" s="269"/>
      <c r="E2126" s="180"/>
      <c r="F2126" s="180"/>
      <c r="G2126" s="254"/>
      <c r="H2126" s="269"/>
      <c r="I2126" s="180"/>
      <c r="J2126" s="180"/>
      <c r="K2126" s="254"/>
      <c r="L2126" s="269"/>
      <c r="M2126" s="180"/>
      <c r="N2126" s="180"/>
      <c r="O2126" s="254"/>
      <c r="P2126" s="251">
        <f t="shared" si="250"/>
        <v>0</v>
      </c>
    </row>
    <row r="2127" spans="2:16" ht="15.9" hidden="1" x14ac:dyDescent="0.4">
      <c r="B2127" s="284"/>
      <c r="C2127" s="283"/>
      <c r="D2127" s="286"/>
      <c r="E2127" s="285"/>
      <c r="F2127" s="285"/>
      <c r="G2127" s="286"/>
      <c r="H2127" s="286"/>
      <c r="I2127" s="285"/>
      <c r="J2127" s="285"/>
      <c r="K2127" s="286"/>
      <c r="L2127" s="286"/>
      <c r="M2127" s="285"/>
      <c r="N2127" s="285"/>
      <c r="O2127" s="286"/>
      <c r="P2127" s="251">
        <f t="shared" si="250"/>
        <v>0</v>
      </c>
    </row>
    <row r="2128" spans="2:16" ht="15.9" hidden="1" x14ac:dyDescent="0.4">
      <c r="B2128" s="284"/>
      <c r="C2128" s="180"/>
      <c r="D2128" s="286"/>
      <c r="E2128" s="285"/>
      <c r="F2128" s="285"/>
      <c r="G2128" s="286"/>
      <c r="H2128" s="286"/>
      <c r="I2128" s="285"/>
      <c r="J2128" s="285"/>
      <c r="K2128" s="286"/>
      <c r="L2128" s="286"/>
      <c r="M2128" s="285"/>
      <c r="N2128" s="285"/>
      <c r="O2128" s="286"/>
      <c r="P2128" s="251">
        <f t="shared" si="250"/>
        <v>0</v>
      </c>
    </row>
    <row r="2129" spans="2:16" ht="15.9" hidden="1" x14ac:dyDescent="0.4">
      <c r="B2129" s="284"/>
      <c r="C2129" s="180"/>
      <c r="D2129" s="286"/>
      <c r="E2129" s="285"/>
      <c r="F2129" s="286"/>
      <c r="G2129" s="286"/>
      <c r="H2129" s="286"/>
      <c r="I2129" s="285"/>
      <c r="J2129" s="286"/>
      <c r="K2129" s="286"/>
      <c r="L2129" s="286"/>
      <c r="M2129" s="285"/>
      <c r="N2129" s="286"/>
      <c r="O2129" s="286"/>
      <c r="P2129" s="251">
        <f t="shared" si="250"/>
        <v>0</v>
      </c>
    </row>
    <row r="2130" spans="2:16" ht="15.9" hidden="1" x14ac:dyDescent="0.4">
      <c r="B2130" s="284"/>
      <c r="C2130" s="180"/>
      <c r="D2130" s="286"/>
      <c r="E2130" s="285"/>
      <c r="F2130" s="285"/>
      <c r="G2130" s="286"/>
      <c r="H2130" s="286"/>
      <c r="I2130" s="285"/>
      <c r="J2130" s="285"/>
      <c r="K2130" s="286"/>
      <c r="L2130" s="286"/>
      <c r="M2130" s="285"/>
      <c r="N2130" s="285"/>
      <c r="O2130" s="286"/>
      <c r="P2130" s="251">
        <f t="shared" si="250"/>
        <v>0</v>
      </c>
    </row>
    <row r="2131" spans="2:16" ht="15.9" hidden="1" x14ac:dyDescent="0.4">
      <c r="B2131" s="284"/>
      <c r="C2131" s="180"/>
      <c r="D2131" s="286"/>
      <c r="E2131" s="285"/>
      <c r="F2131" s="286"/>
      <c r="G2131" s="286"/>
      <c r="H2131" s="286"/>
      <c r="I2131" s="285"/>
      <c r="J2131" s="286"/>
      <c r="K2131" s="286"/>
      <c r="L2131" s="286"/>
      <c r="M2131" s="285"/>
      <c r="N2131" s="286"/>
      <c r="O2131" s="286"/>
      <c r="P2131" s="251">
        <f t="shared" si="250"/>
        <v>0</v>
      </c>
    </row>
    <row r="2132" spans="2:16" ht="15.9" hidden="1" x14ac:dyDescent="0.4">
      <c r="B2132" s="284"/>
      <c r="C2132" s="180"/>
      <c r="D2132" s="286"/>
      <c r="E2132" s="285"/>
      <c r="F2132" s="286"/>
      <c r="G2132" s="286"/>
      <c r="H2132" s="286"/>
      <c r="I2132" s="285"/>
      <c r="J2132" s="286"/>
      <c r="K2132" s="286"/>
      <c r="L2132" s="286"/>
      <c r="M2132" s="285"/>
      <c r="N2132" s="286"/>
      <c r="O2132" s="286"/>
      <c r="P2132" s="251">
        <f t="shared" si="250"/>
        <v>0</v>
      </c>
    </row>
    <row r="2133" spans="2:16" ht="15.9" hidden="1" x14ac:dyDescent="0.4">
      <c r="B2133" s="284"/>
      <c r="C2133" s="180"/>
      <c r="D2133" s="286"/>
      <c r="E2133" s="285"/>
      <c r="F2133" s="286"/>
      <c r="G2133" s="286"/>
      <c r="H2133" s="286"/>
      <c r="I2133" s="285"/>
      <c r="J2133" s="286"/>
      <c r="K2133" s="286"/>
      <c r="L2133" s="286"/>
      <c r="M2133" s="285"/>
      <c r="N2133" s="286"/>
      <c r="O2133" s="286"/>
      <c r="P2133" s="251">
        <f t="shared" si="250"/>
        <v>0</v>
      </c>
    </row>
    <row r="2134" spans="2:16" ht="15.9" hidden="1" x14ac:dyDescent="0.4">
      <c r="B2134" s="284"/>
      <c r="C2134" s="180"/>
      <c r="D2134" s="286"/>
      <c r="E2134" s="285"/>
      <c r="F2134" s="286"/>
      <c r="G2134" s="286"/>
      <c r="H2134" s="286"/>
      <c r="I2134" s="285"/>
      <c r="J2134" s="286"/>
      <c r="K2134" s="286"/>
      <c r="L2134" s="286"/>
      <c r="M2134" s="285"/>
      <c r="N2134" s="286"/>
      <c r="O2134" s="286"/>
      <c r="P2134" s="251">
        <f t="shared" si="250"/>
        <v>0</v>
      </c>
    </row>
    <row r="2135" spans="2:16" ht="15.9" hidden="1" x14ac:dyDescent="0.4">
      <c r="B2135" s="268"/>
      <c r="C2135" s="283"/>
      <c r="D2135" s="269"/>
      <c r="E2135" s="180"/>
      <c r="F2135" s="180"/>
      <c r="G2135" s="254"/>
      <c r="H2135" s="269"/>
      <c r="I2135" s="180"/>
      <c r="J2135" s="180"/>
      <c r="K2135" s="254"/>
      <c r="L2135" s="269"/>
      <c r="M2135" s="180"/>
      <c r="N2135" s="180"/>
      <c r="O2135" s="254"/>
      <c r="P2135" s="251">
        <f t="shared" si="250"/>
        <v>0</v>
      </c>
    </row>
    <row r="2136" spans="2:16" ht="15.9" hidden="1" x14ac:dyDescent="0.4">
      <c r="B2136" s="284"/>
      <c r="C2136" s="283"/>
      <c r="D2136" s="286"/>
      <c r="E2136" s="285"/>
      <c r="F2136" s="285"/>
      <c r="G2136" s="286"/>
      <c r="H2136" s="286"/>
      <c r="I2136" s="285"/>
      <c r="J2136" s="285"/>
      <c r="K2136" s="286"/>
      <c r="L2136" s="286"/>
      <c r="M2136" s="285"/>
      <c r="N2136" s="285"/>
      <c r="O2136" s="286"/>
      <c r="P2136" s="251">
        <f t="shared" si="250"/>
        <v>0</v>
      </c>
    </row>
    <row r="2137" spans="2:16" ht="15.9" hidden="1" x14ac:dyDescent="0.4">
      <c r="B2137" s="284"/>
      <c r="C2137" s="180"/>
      <c r="D2137" s="286"/>
      <c r="E2137" s="285"/>
      <c r="F2137" s="285"/>
      <c r="G2137" s="286"/>
      <c r="H2137" s="286"/>
      <c r="I2137" s="285"/>
      <c r="J2137" s="285"/>
      <c r="K2137" s="286"/>
      <c r="L2137" s="286"/>
      <c r="M2137" s="285"/>
      <c r="N2137" s="285"/>
      <c r="O2137" s="286"/>
      <c r="P2137" s="251">
        <f t="shared" si="250"/>
        <v>0</v>
      </c>
    </row>
    <row r="2138" spans="2:16" ht="15.9" hidden="1" x14ac:dyDescent="0.4">
      <c r="B2138" s="284"/>
      <c r="C2138" s="180"/>
      <c r="D2138" s="286"/>
      <c r="E2138" s="285"/>
      <c r="F2138" s="286"/>
      <c r="G2138" s="286"/>
      <c r="H2138" s="286"/>
      <c r="I2138" s="285"/>
      <c r="J2138" s="286"/>
      <c r="K2138" s="286"/>
      <c r="L2138" s="286"/>
      <c r="M2138" s="285"/>
      <c r="N2138" s="286"/>
      <c r="O2138" s="286"/>
      <c r="P2138" s="251">
        <f t="shared" si="250"/>
        <v>0</v>
      </c>
    </row>
    <row r="2139" spans="2:16" ht="15.9" hidden="1" x14ac:dyDescent="0.4">
      <c r="B2139" s="284"/>
      <c r="C2139" s="180"/>
      <c r="D2139" s="286"/>
      <c r="E2139" s="285"/>
      <c r="F2139" s="285"/>
      <c r="G2139" s="286"/>
      <c r="H2139" s="286"/>
      <c r="I2139" s="285"/>
      <c r="J2139" s="285"/>
      <c r="K2139" s="286"/>
      <c r="L2139" s="286"/>
      <c r="M2139" s="285"/>
      <c r="N2139" s="285"/>
      <c r="O2139" s="286"/>
      <c r="P2139" s="251">
        <f t="shared" si="250"/>
        <v>0</v>
      </c>
    </row>
    <row r="2140" spans="2:16" ht="15.9" hidden="1" x14ac:dyDescent="0.4">
      <c r="B2140" s="284"/>
      <c r="C2140" s="180"/>
      <c r="D2140" s="286"/>
      <c r="E2140" s="285"/>
      <c r="F2140" s="286"/>
      <c r="G2140" s="286"/>
      <c r="H2140" s="286"/>
      <c r="I2140" s="285"/>
      <c r="J2140" s="286"/>
      <c r="K2140" s="286"/>
      <c r="L2140" s="286"/>
      <c r="M2140" s="285"/>
      <c r="N2140" s="286"/>
      <c r="O2140" s="286"/>
      <c r="P2140" s="251">
        <f t="shared" ref="P2140:P2203" si="255">K2140-O2140</f>
        <v>0</v>
      </c>
    </row>
    <row r="2141" spans="2:16" ht="15.9" hidden="1" x14ac:dyDescent="0.4">
      <c r="B2141" s="284"/>
      <c r="C2141" s="180"/>
      <c r="D2141" s="286"/>
      <c r="E2141" s="285"/>
      <c r="F2141" s="286"/>
      <c r="G2141" s="286"/>
      <c r="H2141" s="286"/>
      <c r="I2141" s="285"/>
      <c r="J2141" s="286"/>
      <c r="K2141" s="286"/>
      <c r="L2141" s="286"/>
      <c r="M2141" s="285"/>
      <c r="N2141" s="286"/>
      <c r="O2141" s="286"/>
      <c r="P2141" s="251">
        <f t="shared" si="255"/>
        <v>0</v>
      </c>
    </row>
    <row r="2142" spans="2:16" ht="15.9" hidden="1" x14ac:dyDescent="0.4">
      <c r="B2142" s="284"/>
      <c r="C2142" s="180"/>
      <c r="D2142" s="286"/>
      <c r="E2142" s="285"/>
      <c r="F2142" s="286"/>
      <c r="G2142" s="286"/>
      <c r="H2142" s="286"/>
      <c r="I2142" s="285"/>
      <c r="J2142" s="286"/>
      <c r="K2142" s="286"/>
      <c r="L2142" s="286"/>
      <c r="M2142" s="285"/>
      <c r="N2142" s="286"/>
      <c r="O2142" s="286"/>
      <c r="P2142" s="251">
        <f t="shared" si="255"/>
        <v>0</v>
      </c>
    </row>
    <row r="2143" spans="2:16" ht="15.9" hidden="1" x14ac:dyDescent="0.4">
      <c r="B2143" s="268"/>
      <c r="C2143" s="180"/>
      <c r="D2143" s="269"/>
      <c r="E2143" s="180"/>
      <c r="F2143" s="180"/>
      <c r="G2143" s="254"/>
      <c r="H2143" s="269"/>
      <c r="I2143" s="180"/>
      <c r="J2143" s="180"/>
      <c r="K2143" s="254"/>
      <c r="L2143" s="269"/>
      <c r="M2143" s="180"/>
      <c r="N2143" s="180"/>
      <c r="O2143" s="254"/>
      <c r="P2143" s="251">
        <f t="shared" si="255"/>
        <v>0</v>
      </c>
    </row>
    <row r="2144" spans="2:16" ht="15.9" hidden="1" x14ac:dyDescent="0.4">
      <c r="B2144" s="284"/>
      <c r="C2144" s="180"/>
      <c r="D2144" s="286"/>
      <c r="E2144" s="285"/>
      <c r="F2144" s="285"/>
      <c r="G2144" s="286"/>
      <c r="H2144" s="286"/>
      <c r="I2144" s="285"/>
      <c r="J2144" s="285"/>
      <c r="K2144" s="286"/>
      <c r="L2144" s="286"/>
      <c r="M2144" s="285"/>
      <c r="N2144" s="285"/>
      <c r="O2144" s="286"/>
      <c r="P2144" s="251">
        <f t="shared" si="255"/>
        <v>0</v>
      </c>
    </row>
    <row r="2145" spans="2:16" ht="15.9" hidden="1" x14ac:dyDescent="0.4">
      <c r="B2145" s="284"/>
      <c r="C2145" s="180"/>
      <c r="D2145" s="286"/>
      <c r="E2145" s="285"/>
      <c r="F2145" s="285"/>
      <c r="G2145" s="286"/>
      <c r="H2145" s="286"/>
      <c r="I2145" s="285"/>
      <c r="J2145" s="285"/>
      <c r="K2145" s="286"/>
      <c r="L2145" s="286"/>
      <c r="M2145" s="285"/>
      <c r="N2145" s="285"/>
      <c r="O2145" s="286"/>
      <c r="P2145" s="251">
        <f t="shared" si="255"/>
        <v>0</v>
      </c>
    </row>
    <row r="2146" spans="2:16" ht="15.9" hidden="1" x14ac:dyDescent="0.4">
      <c r="B2146" s="284"/>
      <c r="C2146" s="180"/>
      <c r="D2146" s="286"/>
      <c r="E2146" s="285"/>
      <c r="F2146" s="286"/>
      <c r="G2146" s="286"/>
      <c r="H2146" s="286"/>
      <c r="I2146" s="285"/>
      <c r="J2146" s="286"/>
      <c r="K2146" s="286"/>
      <c r="L2146" s="286"/>
      <c r="M2146" s="285"/>
      <c r="N2146" s="286"/>
      <c r="O2146" s="286"/>
      <c r="P2146" s="251">
        <f t="shared" si="255"/>
        <v>0</v>
      </c>
    </row>
    <row r="2147" spans="2:16" ht="15.9" hidden="1" x14ac:dyDescent="0.4">
      <c r="B2147" s="284"/>
      <c r="C2147" s="180"/>
      <c r="D2147" s="286"/>
      <c r="E2147" s="285"/>
      <c r="F2147" s="286"/>
      <c r="G2147" s="286"/>
      <c r="H2147" s="286"/>
      <c r="I2147" s="285"/>
      <c r="J2147" s="286"/>
      <c r="K2147" s="286"/>
      <c r="L2147" s="286"/>
      <c r="M2147" s="285"/>
      <c r="N2147" s="286"/>
      <c r="O2147" s="286"/>
      <c r="P2147" s="251">
        <f t="shared" si="255"/>
        <v>0</v>
      </c>
    </row>
    <row r="2148" spans="2:16" ht="15.9" hidden="1" x14ac:dyDescent="0.4">
      <c r="B2148" s="284"/>
      <c r="C2148" s="180"/>
      <c r="D2148" s="286"/>
      <c r="E2148" s="285"/>
      <c r="F2148" s="286"/>
      <c r="G2148" s="286"/>
      <c r="H2148" s="286"/>
      <c r="I2148" s="285"/>
      <c r="J2148" s="286"/>
      <c r="K2148" s="286"/>
      <c r="L2148" s="286"/>
      <c r="M2148" s="285"/>
      <c r="N2148" s="286"/>
      <c r="O2148" s="286"/>
      <c r="P2148" s="251">
        <f t="shared" si="255"/>
        <v>0</v>
      </c>
    </row>
    <row r="2149" spans="2:16" s="4" customFormat="1" ht="15.9" hidden="1" x14ac:dyDescent="0.4">
      <c r="B2149" s="262" t="s">
        <v>730</v>
      </c>
      <c r="C2149" s="263" t="s">
        <v>731</v>
      </c>
      <c r="D2149" s="264"/>
      <c r="E2149" s="263"/>
      <c r="F2149" s="263"/>
      <c r="G2149" s="265">
        <f>G2150+G2208</f>
        <v>1310616000</v>
      </c>
      <c r="H2149" s="264"/>
      <c r="I2149" s="263"/>
      <c r="J2149" s="263"/>
      <c r="K2149" s="265">
        <f>K2150+K2208</f>
        <v>1310616000</v>
      </c>
      <c r="L2149" s="264"/>
      <c r="M2149" s="263"/>
      <c r="N2149" s="263"/>
      <c r="O2149" s="265">
        <f>O2150+O2208</f>
        <v>1310616000</v>
      </c>
      <c r="P2149" s="251">
        <f t="shared" si="255"/>
        <v>0</v>
      </c>
    </row>
    <row r="2150" spans="2:16" ht="15.9" hidden="1" x14ac:dyDescent="0.4">
      <c r="B2150" s="262" t="s">
        <v>732</v>
      </c>
      <c r="C2150" s="266" t="s">
        <v>733</v>
      </c>
      <c r="D2150" s="280"/>
      <c r="E2150" s="274"/>
      <c r="F2150" s="261"/>
      <c r="G2150" s="261">
        <f>G2151</f>
        <v>0</v>
      </c>
      <c r="H2150" s="280"/>
      <c r="I2150" s="274"/>
      <c r="J2150" s="261"/>
      <c r="K2150" s="261">
        <f>K2151</f>
        <v>0</v>
      </c>
      <c r="L2150" s="280"/>
      <c r="M2150" s="274"/>
      <c r="N2150" s="261"/>
      <c r="O2150" s="261">
        <f>O2151</f>
        <v>0</v>
      </c>
      <c r="P2150" s="251">
        <f t="shared" si="255"/>
        <v>0</v>
      </c>
    </row>
    <row r="2151" spans="2:16" ht="29.15" hidden="1" x14ac:dyDescent="0.4">
      <c r="B2151" s="268" t="s">
        <v>734</v>
      </c>
      <c r="C2151" s="180" t="s">
        <v>735</v>
      </c>
      <c r="D2151" s="275">
        <f>D2152</f>
        <v>1</v>
      </c>
      <c r="E2151" s="179" t="s">
        <v>736</v>
      </c>
      <c r="F2151" s="254"/>
      <c r="G2151" s="254">
        <f>G2152</f>
        <v>0</v>
      </c>
      <c r="H2151" s="275">
        <f>H2152</f>
        <v>1</v>
      </c>
      <c r="I2151" s="179" t="s">
        <v>736</v>
      </c>
      <c r="J2151" s="254"/>
      <c r="K2151" s="254">
        <f>K2152</f>
        <v>0</v>
      </c>
      <c r="L2151" s="275">
        <f>L2152</f>
        <v>1</v>
      </c>
      <c r="M2151" s="179" t="s">
        <v>736</v>
      </c>
      <c r="N2151" s="254"/>
      <c r="O2151" s="254">
        <f>O2152</f>
        <v>0</v>
      </c>
      <c r="P2151" s="251">
        <f t="shared" si="255"/>
        <v>0</v>
      </c>
    </row>
    <row r="2152" spans="2:16" ht="15.9" hidden="1" x14ac:dyDescent="0.4">
      <c r="B2152" s="208" t="s">
        <v>737</v>
      </c>
      <c r="C2152" s="180" t="s">
        <v>738</v>
      </c>
      <c r="D2152" s="275">
        <v>1</v>
      </c>
      <c r="E2152" s="179" t="s">
        <v>146</v>
      </c>
      <c r="F2152" s="254"/>
      <c r="G2152" s="254">
        <f>G2153</f>
        <v>0</v>
      </c>
      <c r="H2152" s="275">
        <v>1</v>
      </c>
      <c r="I2152" s="179" t="s">
        <v>146</v>
      </c>
      <c r="J2152" s="254"/>
      <c r="K2152" s="254">
        <f>K2153</f>
        <v>0</v>
      </c>
      <c r="L2152" s="275">
        <v>1</v>
      </c>
      <c r="M2152" s="179" t="s">
        <v>146</v>
      </c>
      <c r="N2152" s="254"/>
      <c r="O2152" s="254">
        <f>O2153</f>
        <v>0</v>
      </c>
      <c r="P2152" s="251">
        <f t="shared" si="255"/>
        <v>0</v>
      </c>
    </row>
    <row r="2153" spans="2:16" ht="15.9" hidden="1" x14ac:dyDescent="0.4">
      <c r="B2153" s="268"/>
      <c r="C2153" s="180"/>
      <c r="D2153" s="254"/>
      <c r="E2153" s="270"/>
      <c r="F2153" s="254"/>
      <c r="G2153" s="254"/>
      <c r="H2153" s="254"/>
      <c r="I2153" s="270"/>
      <c r="J2153" s="254"/>
      <c r="K2153" s="254"/>
      <c r="L2153" s="254"/>
      <c r="M2153" s="270"/>
      <c r="N2153" s="254"/>
      <c r="O2153" s="254"/>
      <c r="P2153" s="251">
        <f t="shared" si="255"/>
        <v>0</v>
      </c>
    </row>
    <row r="2154" spans="2:16" ht="15.9" hidden="1" x14ac:dyDescent="0.4">
      <c r="B2154" s="296"/>
      <c r="C2154" s="266"/>
      <c r="D2154" s="297"/>
      <c r="E2154" s="298"/>
      <c r="F2154" s="297"/>
      <c r="G2154" s="297"/>
      <c r="H2154" s="297"/>
      <c r="I2154" s="298"/>
      <c r="J2154" s="297"/>
      <c r="K2154" s="297"/>
      <c r="L2154" s="297"/>
      <c r="M2154" s="298"/>
      <c r="N2154" s="297"/>
      <c r="O2154" s="297"/>
      <c r="P2154" s="251">
        <f t="shared" si="255"/>
        <v>0</v>
      </c>
    </row>
    <row r="2155" spans="2:16" ht="15.9" hidden="1" x14ac:dyDescent="0.4">
      <c r="B2155" s="296"/>
      <c r="C2155" s="266"/>
      <c r="D2155" s="299"/>
      <c r="E2155" s="300"/>
      <c r="F2155" s="299"/>
      <c r="G2155" s="297"/>
      <c r="H2155" s="299"/>
      <c r="I2155" s="300"/>
      <c r="J2155" s="299"/>
      <c r="K2155" s="297"/>
      <c r="L2155" s="299"/>
      <c r="M2155" s="300"/>
      <c r="N2155" s="299"/>
      <c r="O2155" s="297"/>
      <c r="P2155" s="251">
        <f t="shared" si="255"/>
        <v>0</v>
      </c>
    </row>
    <row r="2156" spans="2:16" ht="15.9" hidden="1" x14ac:dyDescent="0.4">
      <c r="B2156" s="296"/>
      <c r="C2156" s="266"/>
      <c r="D2156" s="299"/>
      <c r="E2156" s="300"/>
      <c r="F2156" s="297"/>
      <c r="G2156" s="297"/>
      <c r="H2156" s="299"/>
      <c r="I2156" s="300"/>
      <c r="J2156" s="297"/>
      <c r="K2156" s="297"/>
      <c r="L2156" s="299"/>
      <c r="M2156" s="300"/>
      <c r="N2156" s="297"/>
      <c r="O2156" s="297"/>
      <c r="P2156" s="251">
        <f t="shared" si="255"/>
        <v>0</v>
      </c>
    </row>
    <row r="2157" spans="2:16" ht="15.9" hidden="1" x14ac:dyDescent="0.4">
      <c r="B2157" s="296"/>
      <c r="C2157" s="266"/>
      <c r="D2157" s="299"/>
      <c r="E2157" s="300"/>
      <c r="F2157" s="299"/>
      <c r="G2157" s="297"/>
      <c r="H2157" s="299"/>
      <c r="I2157" s="300"/>
      <c r="J2157" s="299"/>
      <c r="K2157" s="297"/>
      <c r="L2157" s="299"/>
      <c r="M2157" s="300"/>
      <c r="N2157" s="299"/>
      <c r="O2157" s="297"/>
      <c r="P2157" s="251">
        <f t="shared" si="255"/>
        <v>0</v>
      </c>
    </row>
    <row r="2158" spans="2:16" ht="15.9" hidden="1" x14ac:dyDescent="0.4">
      <c r="B2158" s="296"/>
      <c r="C2158" s="266"/>
      <c r="D2158" s="299"/>
      <c r="E2158" s="300"/>
      <c r="F2158" s="297"/>
      <c r="G2158" s="297"/>
      <c r="H2158" s="299"/>
      <c r="I2158" s="300"/>
      <c r="J2158" s="297"/>
      <c r="K2158" s="297"/>
      <c r="L2158" s="299"/>
      <c r="M2158" s="300"/>
      <c r="N2158" s="297"/>
      <c r="O2158" s="297"/>
      <c r="P2158" s="251">
        <f t="shared" si="255"/>
        <v>0</v>
      </c>
    </row>
    <row r="2159" spans="2:16" ht="15.9" hidden="1" x14ac:dyDescent="0.4">
      <c r="B2159" s="296"/>
      <c r="C2159" s="266"/>
      <c r="D2159" s="297"/>
      <c r="E2159" s="298"/>
      <c r="F2159" s="297"/>
      <c r="G2159" s="297"/>
      <c r="H2159" s="297"/>
      <c r="I2159" s="298"/>
      <c r="J2159" s="297"/>
      <c r="K2159" s="297"/>
      <c r="L2159" s="297"/>
      <c r="M2159" s="298"/>
      <c r="N2159" s="297"/>
      <c r="O2159" s="297"/>
      <c r="P2159" s="251">
        <f t="shared" si="255"/>
        <v>0</v>
      </c>
    </row>
    <row r="2160" spans="2:16" ht="15.9" hidden="1" x14ac:dyDescent="0.4">
      <c r="B2160" s="296"/>
      <c r="C2160" s="266"/>
      <c r="D2160" s="299"/>
      <c r="E2160" s="300"/>
      <c r="F2160" s="299"/>
      <c r="G2160" s="297"/>
      <c r="H2160" s="299"/>
      <c r="I2160" s="300"/>
      <c r="J2160" s="299"/>
      <c r="K2160" s="297"/>
      <c r="L2160" s="299"/>
      <c r="M2160" s="300"/>
      <c r="N2160" s="299"/>
      <c r="O2160" s="297"/>
      <c r="P2160" s="251">
        <f t="shared" si="255"/>
        <v>0</v>
      </c>
    </row>
    <row r="2161" spans="2:16" ht="15.9" hidden="1" x14ac:dyDescent="0.4">
      <c r="B2161" s="296"/>
      <c r="C2161" s="266"/>
      <c r="D2161" s="299"/>
      <c r="E2161" s="300"/>
      <c r="F2161" s="297"/>
      <c r="G2161" s="297"/>
      <c r="H2161" s="299"/>
      <c r="I2161" s="300"/>
      <c r="J2161" s="297"/>
      <c r="K2161" s="297"/>
      <c r="L2161" s="299"/>
      <c r="M2161" s="300"/>
      <c r="N2161" s="297"/>
      <c r="O2161" s="297"/>
      <c r="P2161" s="251">
        <f t="shared" si="255"/>
        <v>0</v>
      </c>
    </row>
    <row r="2162" spans="2:16" ht="15.9" hidden="1" x14ac:dyDescent="0.4">
      <c r="B2162" s="296"/>
      <c r="C2162" s="266"/>
      <c r="D2162" s="299"/>
      <c r="E2162" s="300"/>
      <c r="F2162" s="299"/>
      <c r="G2162" s="297"/>
      <c r="H2162" s="299"/>
      <c r="I2162" s="300"/>
      <c r="J2162" s="299"/>
      <c r="K2162" s="297"/>
      <c r="L2162" s="299"/>
      <c r="M2162" s="300"/>
      <c r="N2162" s="299"/>
      <c r="O2162" s="297"/>
      <c r="P2162" s="251">
        <f t="shared" si="255"/>
        <v>0</v>
      </c>
    </row>
    <row r="2163" spans="2:16" ht="15.9" hidden="1" x14ac:dyDescent="0.4">
      <c r="B2163" s="296"/>
      <c r="C2163" s="266"/>
      <c r="D2163" s="299"/>
      <c r="E2163" s="300"/>
      <c r="F2163" s="297"/>
      <c r="G2163" s="297"/>
      <c r="H2163" s="299"/>
      <c r="I2163" s="300"/>
      <c r="J2163" s="297"/>
      <c r="K2163" s="297"/>
      <c r="L2163" s="299"/>
      <c r="M2163" s="300"/>
      <c r="N2163" s="297"/>
      <c r="O2163" s="297"/>
      <c r="P2163" s="251">
        <f t="shared" si="255"/>
        <v>0</v>
      </c>
    </row>
    <row r="2164" spans="2:16" ht="15.9" hidden="1" x14ac:dyDescent="0.4">
      <c r="B2164" s="296"/>
      <c r="C2164" s="266"/>
      <c r="D2164" s="297"/>
      <c r="E2164" s="298"/>
      <c r="F2164" s="297"/>
      <c r="G2164" s="297"/>
      <c r="H2164" s="297"/>
      <c r="I2164" s="298"/>
      <c r="J2164" s="297"/>
      <c r="K2164" s="297"/>
      <c r="L2164" s="297"/>
      <c r="M2164" s="298"/>
      <c r="N2164" s="297"/>
      <c r="O2164" s="297"/>
      <c r="P2164" s="251">
        <f t="shared" si="255"/>
        <v>0</v>
      </c>
    </row>
    <row r="2165" spans="2:16" ht="15.9" hidden="1" x14ac:dyDescent="0.4">
      <c r="B2165" s="296"/>
      <c r="C2165" s="266"/>
      <c r="D2165" s="299"/>
      <c r="E2165" s="300"/>
      <c r="F2165" s="299"/>
      <c r="G2165" s="297"/>
      <c r="H2165" s="299"/>
      <c r="I2165" s="300"/>
      <c r="J2165" s="299"/>
      <c r="K2165" s="297"/>
      <c r="L2165" s="299"/>
      <c r="M2165" s="300"/>
      <c r="N2165" s="299"/>
      <c r="O2165" s="297"/>
      <c r="P2165" s="251">
        <f t="shared" si="255"/>
        <v>0</v>
      </c>
    </row>
    <row r="2166" spans="2:16" ht="15.9" hidden="1" x14ac:dyDescent="0.4">
      <c r="B2166" s="296"/>
      <c r="C2166" s="266"/>
      <c r="D2166" s="299"/>
      <c r="E2166" s="300"/>
      <c r="F2166" s="297"/>
      <c r="G2166" s="297"/>
      <c r="H2166" s="299"/>
      <c r="I2166" s="300"/>
      <c r="J2166" s="297"/>
      <c r="K2166" s="297"/>
      <c r="L2166" s="299"/>
      <c r="M2166" s="300"/>
      <c r="N2166" s="297"/>
      <c r="O2166" s="297"/>
      <c r="P2166" s="251">
        <f t="shared" si="255"/>
        <v>0</v>
      </c>
    </row>
    <row r="2167" spans="2:16" ht="15.9" hidden="1" x14ac:dyDescent="0.4">
      <c r="B2167" s="296"/>
      <c r="C2167" s="266"/>
      <c r="D2167" s="299"/>
      <c r="E2167" s="300"/>
      <c r="F2167" s="299"/>
      <c r="G2167" s="297"/>
      <c r="H2167" s="299"/>
      <c r="I2167" s="300"/>
      <c r="J2167" s="299"/>
      <c r="K2167" s="297"/>
      <c r="L2167" s="299"/>
      <c r="M2167" s="300"/>
      <c r="N2167" s="299"/>
      <c r="O2167" s="297"/>
      <c r="P2167" s="251">
        <f t="shared" si="255"/>
        <v>0</v>
      </c>
    </row>
    <row r="2168" spans="2:16" ht="15.9" hidden="1" x14ac:dyDescent="0.4">
      <c r="B2168" s="296"/>
      <c r="C2168" s="266"/>
      <c r="D2168" s="299"/>
      <c r="E2168" s="300"/>
      <c r="F2168" s="297"/>
      <c r="G2168" s="297"/>
      <c r="H2168" s="299"/>
      <c r="I2168" s="300"/>
      <c r="J2168" s="297"/>
      <c r="K2168" s="297"/>
      <c r="L2168" s="299"/>
      <c r="M2168" s="300"/>
      <c r="N2168" s="297"/>
      <c r="O2168" s="297"/>
      <c r="P2168" s="251">
        <f t="shared" si="255"/>
        <v>0</v>
      </c>
    </row>
    <row r="2169" spans="2:16" ht="15.9" hidden="1" x14ac:dyDescent="0.4">
      <c r="B2169" s="296"/>
      <c r="C2169" s="266"/>
      <c r="D2169" s="297"/>
      <c r="E2169" s="298"/>
      <c r="F2169" s="297"/>
      <c r="G2169" s="297"/>
      <c r="H2169" s="297"/>
      <c r="I2169" s="298"/>
      <c r="J2169" s="297"/>
      <c r="K2169" s="297"/>
      <c r="L2169" s="297"/>
      <c r="M2169" s="298"/>
      <c r="N2169" s="297"/>
      <c r="O2169" s="297"/>
      <c r="P2169" s="251">
        <f t="shared" si="255"/>
        <v>0</v>
      </c>
    </row>
    <row r="2170" spans="2:16" ht="15.9" hidden="1" x14ac:dyDescent="0.4">
      <c r="B2170" s="296"/>
      <c r="C2170" s="266"/>
      <c r="D2170" s="299"/>
      <c r="E2170" s="300"/>
      <c r="F2170" s="299"/>
      <c r="G2170" s="297"/>
      <c r="H2170" s="299"/>
      <c r="I2170" s="300"/>
      <c r="J2170" s="299"/>
      <c r="K2170" s="297"/>
      <c r="L2170" s="299"/>
      <c r="M2170" s="300"/>
      <c r="N2170" s="299"/>
      <c r="O2170" s="297"/>
      <c r="P2170" s="251">
        <f t="shared" si="255"/>
        <v>0</v>
      </c>
    </row>
    <row r="2171" spans="2:16" ht="15.9" hidden="1" x14ac:dyDescent="0.4">
      <c r="B2171" s="296"/>
      <c r="C2171" s="266"/>
      <c r="D2171" s="299"/>
      <c r="E2171" s="300"/>
      <c r="F2171" s="297"/>
      <c r="G2171" s="297"/>
      <c r="H2171" s="299"/>
      <c r="I2171" s="300"/>
      <c r="J2171" s="297"/>
      <c r="K2171" s="297"/>
      <c r="L2171" s="299"/>
      <c r="M2171" s="300"/>
      <c r="N2171" s="297"/>
      <c r="O2171" s="297"/>
      <c r="P2171" s="251">
        <f t="shared" si="255"/>
        <v>0</v>
      </c>
    </row>
    <row r="2172" spans="2:16" ht="15.9" hidden="1" x14ac:dyDescent="0.4">
      <c r="B2172" s="296"/>
      <c r="C2172" s="266"/>
      <c r="D2172" s="299"/>
      <c r="E2172" s="300"/>
      <c r="F2172" s="299"/>
      <c r="G2172" s="297"/>
      <c r="H2172" s="299"/>
      <c r="I2172" s="300"/>
      <c r="J2172" s="299"/>
      <c r="K2172" s="297"/>
      <c r="L2172" s="299"/>
      <c r="M2172" s="300"/>
      <c r="N2172" s="299"/>
      <c r="O2172" s="297"/>
      <c r="P2172" s="251">
        <f t="shared" si="255"/>
        <v>0</v>
      </c>
    </row>
    <row r="2173" spans="2:16" ht="15.9" hidden="1" x14ac:dyDescent="0.4">
      <c r="B2173" s="296"/>
      <c r="C2173" s="266"/>
      <c r="D2173" s="299"/>
      <c r="E2173" s="300"/>
      <c r="F2173" s="297"/>
      <c r="G2173" s="297"/>
      <c r="H2173" s="299"/>
      <c r="I2173" s="300"/>
      <c r="J2173" s="297"/>
      <c r="K2173" s="297"/>
      <c r="L2173" s="299"/>
      <c r="M2173" s="300"/>
      <c r="N2173" s="297"/>
      <c r="O2173" s="297"/>
      <c r="P2173" s="251">
        <f t="shared" si="255"/>
        <v>0</v>
      </c>
    </row>
    <row r="2174" spans="2:16" ht="15.9" hidden="1" x14ac:dyDescent="0.4">
      <c r="B2174" s="296"/>
      <c r="C2174" s="266"/>
      <c r="D2174" s="297"/>
      <c r="E2174" s="298"/>
      <c r="F2174" s="297"/>
      <c r="G2174" s="297"/>
      <c r="H2174" s="297"/>
      <c r="I2174" s="298"/>
      <c r="J2174" s="297"/>
      <c r="K2174" s="297"/>
      <c r="L2174" s="297"/>
      <c r="M2174" s="298"/>
      <c r="N2174" s="297"/>
      <c r="O2174" s="297"/>
      <c r="P2174" s="251">
        <f t="shared" si="255"/>
        <v>0</v>
      </c>
    </row>
    <row r="2175" spans="2:16" ht="15.9" hidden="1" x14ac:dyDescent="0.4">
      <c r="B2175" s="296"/>
      <c r="C2175" s="266"/>
      <c r="D2175" s="299"/>
      <c r="E2175" s="300"/>
      <c r="F2175" s="299"/>
      <c r="G2175" s="297"/>
      <c r="H2175" s="299"/>
      <c r="I2175" s="300"/>
      <c r="J2175" s="299"/>
      <c r="K2175" s="297"/>
      <c r="L2175" s="299"/>
      <c r="M2175" s="300"/>
      <c r="N2175" s="299"/>
      <c r="O2175" s="297"/>
      <c r="P2175" s="251">
        <f t="shared" si="255"/>
        <v>0</v>
      </c>
    </row>
    <row r="2176" spans="2:16" ht="15.9" hidden="1" x14ac:dyDescent="0.4">
      <c r="B2176" s="296"/>
      <c r="C2176" s="266"/>
      <c r="D2176" s="299"/>
      <c r="E2176" s="300"/>
      <c r="F2176" s="297"/>
      <c r="G2176" s="297"/>
      <c r="H2176" s="299"/>
      <c r="I2176" s="300"/>
      <c r="J2176" s="297"/>
      <c r="K2176" s="297"/>
      <c r="L2176" s="299"/>
      <c r="M2176" s="300"/>
      <c r="N2176" s="297"/>
      <c r="O2176" s="297"/>
      <c r="P2176" s="251">
        <f t="shared" si="255"/>
        <v>0</v>
      </c>
    </row>
    <row r="2177" spans="2:16" ht="15.9" hidden="1" x14ac:dyDescent="0.4">
      <c r="B2177" s="296"/>
      <c r="C2177" s="266"/>
      <c r="D2177" s="299"/>
      <c r="E2177" s="300"/>
      <c r="F2177" s="299"/>
      <c r="G2177" s="297"/>
      <c r="H2177" s="299"/>
      <c r="I2177" s="300"/>
      <c r="J2177" s="299"/>
      <c r="K2177" s="297"/>
      <c r="L2177" s="299"/>
      <c r="M2177" s="300"/>
      <c r="N2177" s="299"/>
      <c r="O2177" s="297"/>
      <c r="P2177" s="251">
        <f t="shared" si="255"/>
        <v>0</v>
      </c>
    </row>
    <row r="2178" spans="2:16" ht="15.9" hidden="1" x14ac:dyDescent="0.4">
      <c r="B2178" s="296"/>
      <c r="C2178" s="266"/>
      <c r="D2178" s="299"/>
      <c r="E2178" s="300"/>
      <c r="F2178" s="297"/>
      <c r="G2178" s="297"/>
      <c r="H2178" s="299"/>
      <c r="I2178" s="300"/>
      <c r="J2178" s="297"/>
      <c r="K2178" s="297"/>
      <c r="L2178" s="299"/>
      <c r="M2178" s="300"/>
      <c r="N2178" s="297"/>
      <c r="O2178" s="297"/>
      <c r="P2178" s="251">
        <f t="shared" si="255"/>
        <v>0</v>
      </c>
    </row>
    <row r="2179" spans="2:16" ht="15.9" hidden="1" x14ac:dyDescent="0.4">
      <c r="B2179" s="296"/>
      <c r="C2179" s="266"/>
      <c r="D2179" s="297"/>
      <c r="E2179" s="298"/>
      <c r="F2179" s="297"/>
      <c r="G2179" s="297"/>
      <c r="H2179" s="297"/>
      <c r="I2179" s="298"/>
      <c r="J2179" s="297"/>
      <c r="K2179" s="297"/>
      <c r="L2179" s="297"/>
      <c r="M2179" s="298"/>
      <c r="N2179" s="297"/>
      <c r="O2179" s="297"/>
      <c r="P2179" s="251">
        <f t="shared" si="255"/>
        <v>0</v>
      </c>
    </row>
    <row r="2180" spans="2:16" ht="15.9" hidden="1" x14ac:dyDescent="0.4">
      <c r="B2180" s="296"/>
      <c r="C2180" s="266"/>
      <c r="D2180" s="299"/>
      <c r="E2180" s="300"/>
      <c r="F2180" s="299"/>
      <c r="G2180" s="297"/>
      <c r="H2180" s="299"/>
      <c r="I2180" s="300"/>
      <c r="J2180" s="299"/>
      <c r="K2180" s="297"/>
      <c r="L2180" s="299"/>
      <c r="M2180" s="300"/>
      <c r="N2180" s="299"/>
      <c r="O2180" s="297"/>
      <c r="P2180" s="251">
        <f t="shared" si="255"/>
        <v>0</v>
      </c>
    </row>
    <row r="2181" spans="2:16" ht="15.9" hidden="1" x14ac:dyDescent="0.4">
      <c r="B2181" s="296"/>
      <c r="C2181" s="266"/>
      <c r="D2181" s="299"/>
      <c r="E2181" s="300"/>
      <c r="F2181" s="297"/>
      <c r="G2181" s="297"/>
      <c r="H2181" s="299"/>
      <c r="I2181" s="300"/>
      <c r="J2181" s="297"/>
      <c r="K2181" s="297"/>
      <c r="L2181" s="299"/>
      <c r="M2181" s="300"/>
      <c r="N2181" s="297"/>
      <c r="O2181" s="297"/>
      <c r="P2181" s="251">
        <f t="shared" si="255"/>
        <v>0</v>
      </c>
    </row>
    <row r="2182" spans="2:16" ht="15.9" hidden="1" x14ac:dyDescent="0.4">
      <c r="B2182" s="296"/>
      <c r="C2182" s="266"/>
      <c r="D2182" s="299"/>
      <c r="E2182" s="300"/>
      <c r="F2182" s="299"/>
      <c r="G2182" s="297"/>
      <c r="H2182" s="299"/>
      <c r="I2182" s="300"/>
      <c r="J2182" s="299"/>
      <c r="K2182" s="297"/>
      <c r="L2182" s="299"/>
      <c r="M2182" s="300"/>
      <c r="N2182" s="299"/>
      <c r="O2182" s="297"/>
      <c r="P2182" s="251">
        <f t="shared" si="255"/>
        <v>0</v>
      </c>
    </row>
    <row r="2183" spans="2:16" ht="15.9" hidden="1" x14ac:dyDescent="0.4">
      <c r="B2183" s="296"/>
      <c r="C2183" s="266"/>
      <c r="D2183" s="299"/>
      <c r="E2183" s="300"/>
      <c r="F2183" s="297"/>
      <c r="G2183" s="297"/>
      <c r="H2183" s="299"/>
      <c r="I2183" s="300"/>
      <c r="J2183" s="297"/>
      <c r="K2183" s="297"/>
      <c r="L2183" s="299"/>
      <c r="M2183" s="300"/>
      <c r="N2183" s="297"/>
      <c r="O2183" s="297"/>
      <c r="P2183" s="251">
        <f t="shared" si="255"/>
        <v>0</v>
      </c>
    </row>
    <row r="2184" spans="2:16" ht="15.9" hidden="1" x14ac:dyDescent="0.4">
      <c r="B2184" s="296"/>
      <c r="C2184" s="266"/>
      <c r="D2184" s="297"/>
      <c r="E2184" s="298"/>
      <c r="F2184" s="297"/>
      <c r="G2184" s="297"/>
      <c r="H2184" s="297"/>
      <c r="I2184" s="298"/>
      <c r="J2184" s="297"/>
      <c r="K2184" s="297"/>
      <c r="L2184" s="297"/>
      <c r="M2184" s="298"/>
      <c r="N2184" s="297"/>
      <c r="O2184" s="297"/>
      <c r="P2184" s="251">
        <f t="shared" si="255"/>
        <v>0</v>
      </c>
    </row>
    <row r="2185" spans="2:16" ht="15.9" hidden="1" x14ac:dyDescent="0.4">
      <c r="B2185" s="296"/>
      <c r="C2185" s="266"/>
      <c r="D2185" s="299"/>
      <c r="E2185" s="300"/>
      <c r="F2185" s="299"/>
      <c r="G2185" s="297"/>
      <c r="H2185" s="299"/>
      <c r="I2185" s="300"/>
      <c r="J2185" s="299"/>
      <c r="K2185" s="297"/>
      <c r="L2185" s="299"/>
      <c r="M2185" s="300"/>
      <c r="N2185" s="299"/>
      <c r="O2185" s="297"/>
      <c r="P2185" s="251">
        <f t="shared" si="255"/>
        <v>0</v>
      </c>
    </row>
    <row r="2186" spans="2:16" ht="15.9" hidden="1" x14ac:dyDescent="0.4">
      <c r="B2186" s="296"/>
      <c r="C2186" s="266"/>
      <c r="D2186" s="299"/>
      <c r="E2186" s="300"/>
      <c r="F2186" s="297"/>
      <c r="G2186" s="297"/>
      <c r="H2186" s="299"/>
      <c r="I2186" s="300"/>
      <c r="J2186" s="297"/>
      <c r="K2186" s="297"/>
      <c r="L2186" s="299"/>
      <c r="M2186" s="300"/>
      <c r="N2186" s="297"/>
      <c r="O2186" s="297"/>
      <c r="P2186" s="251">
        <f t="shared" si="255"/>
        <v>0</v>
      </c>
    </row>
    <row r="2187" spans="2:16" ht="15.9" hidden="1" x14ac:dyDescent="0.4">
      <c r="B2187" s="296"/>
      <c r="C2187" s="266"/>
      <c r="D2187" s="299"/>
      <c r="E2187" s="300"/>
      <c r="F2187" s="299"/>
      <c r="G2187" s="297"/>
      <c r="H2187" s="299"/>
      <c r="I2187" s="300"/>
      <c r="J2187" s="299"/>
      <c r="K2187" s="297"/>
      <c r="L2187" s="299"/>
      <c r="M2187" s="300"/>
      <c r="N2187" s="299"/>
      <c r="O2187" s="297"/>
      <c r="P2187" s="251">
        <f t="shared" si="255"/>
        <v>0</v>
      </c>
    </row>
    <row r="2188" spans="2:16" ht="15.9" hidden="1" x14ac:dyDescent="0.4">
      <c r="B2188" s="296"/>
      <c r="C2188" s="266"/>
      <c r="D2188" s="299"/>
      <c r="E2188" s="300"/>
      <c r="F2188" s="297"/>
      <c r="G2188" s="297"/>
      <c r="H2188" s="299"/>
      <c r="I2188" s="300"/>
      <c r="J2188" s="297"/>
      <c r="K2188" s="297"/>
      <c r="L2188" s="299"/>
      <c r="M2188" s="300"/>
      <c r="N2188" s="297"/>
      <c r="O2188" s="297"/>
      <c r="P2188" s="251">
        <f t="shared" si="255"/>
        <v>0</v>
      </c>
    </row>
    <row r="2189" spans="2:16" ht="15.9" hidden="1" x14ac:dyDescent="0.4">
      <c r="B2189" s="296"/>
      <c r="C2189" s="266"/>
      <c r="D2189" s="297"/>
      <c r="E2189" s="298"/>
      <c r="F2189" s="297"/>
      <c r="G2189" s="297"/>
      <c r="H2189" s="297"/>
      <c r="I2189" s="298"/>
      <c r="J2189" s="297"/>
      <c r="K2189" s="297"/>
      <c r="L2189" s="297"/>
      <c r="M2189" s="298"/>
      <c r="N2189" s="297"/>
      <c r="O2189" s="297"/>
      <c r="P2189" s="251">
        <f t="shared" si="255"/>
        <v>0</v>
      </c>
    </row>
    <row r="2190" spans="2:16" ht="15.9" hidden="1" x14ac:dyDescent="0.4">
      <c r="B2190" s="296"/>
      <c r="C2190" s="266"/>
      <c r="D2190" s="299"/>
      <c r="E2190" s="300"/>
      <c r="F2190" s="299"/>
      <c r="G2190" s="297"/>
      <c r="H2190" s="299"/>
      <c r="I2190" s="300"/>
      <c r="J2190" s="299"/>
      <c r="K2190" s="297"/>
      <c r="L2190" s="299"/>
      <c r="M2190" s="300"/>
      <c r="N2190" s="299"/>
      <c r="O2190" s="297"/>
      <c r="P2190" s="251">
        <f t="shared" si="255"/>
        <v>0</v>
      </c>
    </row>
    <row r="2191" spans="2:16" ht="15.9" hidden="1" x14ac:dyDescent="0.4">
      <c r="B2191" s="296"/>
      <c r="C2191" s="266"/>
      <c r="D2191" s="299"/>
      <c r="E2191" s="300"/>
      <c r="F2191" s="297"/>
      <c r="G2191" s="297"/>
      <c r="H2191" s="299"/>
      <c r="I2191" s="300"/>
      <c r="J2191" s="297"/>
      <c r="K2191" s="297"/>
      <c r="L2191" s="299"/>
      <c r="M2191" s="300"/>
      <c r="N2191" s="297"/>
      <c r="O2191" s="297"/>
      <c r="P2191" s="251">
        <f t="shared" si="255"/>
        <v>0</v>
      </c>
    </row>
    <row r="2192" spans="2:16" ht="15.9" hidden="1" x14ac:dyDescent="0.4">
      <c r="B2192" s="296"/>
      <c r="C2192" s="266"/>
      <c r="D2192" s="299"/>
      <c r="E2192" s="300"/>
      <c r="F2192" s="299"/>
      <c r="G2192" s="297"/>
      <c r="H2192" s="299"/>
      <c r="I2192" s="300"/>
      <c r="J2192" s="299"/>
      <c r="K2192" s="297"/>
      <c r="L2192" s="299"/>
      <c r="M2192" s="300"/>
      <c r="N2192" s="299"/>
      <c r="O2192" s="297"/>
      <c r="P2192" s="251">
        <f t="shared" si="255"/>
        <v>0</v>
      </c>
    </row>
    <row r="2193" spans="2:16" ht="15.9" hidden="1" x14ac:dyDescent="0.4">
      <c r="B2193" s="296"/>
      <c r="C2193" s="266"/>
      <c r="D2193" s="299"/>
      <c r="E2193" s="300"/>
      <c r="F2193" s="297"/>
      <c r="G2193" s="297"/>
      <c r="H2193" s="299"/>
      <c r="I2193" s="300"/>
      <c r="J2193" s="297"/>
      <c r="K2193" s="297"/>
      <c r="L2193" s="299"/>
      <c r="M2193" s="300"/>
      <c r="N2193" s="297"/>
      <c r="O2193" s="297"/>
      <c r="P2193" s="251">
        <f t="shared" si="255"/>
        <v>0</v>
      </c>
    </row>
    <row r="2194" spans="2:16" ht="15.9" hidden="1" x14ac:dyDescent="0.4">
      <c r="B2194" s="296"/>
      <c r="C2194" s="266"/>
      <c r="D2194" s="297"/>
      <c r="E2194" s="298"/>
      <c r="F2194" s="297"/>
      <c r="G2194" s="297"/>
      <c r="H2194" s="297"/>
      <c r="I2194" s="298"/>
      <c r="J2194" s="297"/>
      <c r="K2194" s="297"/>
      <c r="L2194" s="297"/>
      <c r="M2194" s="298"/>
      <c r="N2194" s="297"/>
      <c r="O2194" s="297"/>
      <c r="P2194" s="251">
        <f t="shared" si="255"/>
        <v>0</v>
      </c>
    </row>
    <row r="2195" spans="2:16" ht="15.9" hidden="1" x14ac:dyDescent="0.4">
      <c r="B2195" s="296"/>
      <c r="C2195" s="266"/>
      <c r="D2195" s="299"/>
      <c r="E2195" s="300"/>
      <c r="F2195" s="299"/>
      <c r="G2195" s="297"/>
      <c r="H2195" s="299"/>
      <c r="I2195" s="300"/>
      <c r="J2195" s="299"/>
      <c r="K2195" s="297"/>
      <c r="L2195" s="299"/>
      <c r="M2195" s="300"/>
      <c r="N2195" s="299"/>
      <c r="O2195" s="297"/>
      <c r="P2195" s="251">
        <f t="shared" si="255"/>
        <v>0</v>
      </c>
    </row>
    <row r="2196" spans="2:16" ht="15.9" hidden="1" x14ac:dyDescent="0.4">
      <c r="B2196" s="296"/>
      <c r="C2196" s="266"/>
      <c r="D2196" s="299"/>
      <c r="E2196" s="300"/>
      <c r="F2196" s="297"/>
      <c r="G2196" s="297"/>
      <c r="H2196" s="299"/>
      <c r="I2196" s="300"/>
      <c r="J2196" s="297"/>
      <c r="K2196" s="297"/>
      <c r="L2196" s="299"/>
      <c r="M2196" s="300"/>
      <c r="N2196" s="297"/>
      <c r="O2196" s="297"/>
      <c r="P2196" s="251">
        <f t="shared" si="255"/>
        <v>0</v>
      </c>
    </row>
    <row r="2197" spans="2:16" ht="15.9" hidden="1" x14ac:dyDescent="0.4">
      <c r="B2197" s="296"/>
      <c r="C2197" s="266"/>
      <c r="D2197" s="297"/>
      <c r="E2197" s="298"/>
      <c r="F2197" s="297"/>
      <c r="G2197" s="297"/>
      <c r="H2197" s="297"/>
      <c r="I2197" s="298"/>
      <c r="J2197" s="297"/>
      <c r="K2197" s="297"/>
      <c r="L2197" s="297"/>
      <c r="M2197" s="298"/>
      <c r="N2197" s="297"/>
      <c r="O2197" s="297"/>
      <c r="P2197" s="251">
        <f t="shared" si="255"/>
        <v>0</v>
      </c>
    </row>
    <row r="2198" spans="2:16" ht="15.9" hidden="1" x14ac:dyDescent="0.4">
      <c r="B2198" s="296"/>
      <c r="C2198" s="266"/>
      <c r="D2198" s="299"/>
      <c r="E2198" s="300"/>
      <c r="F2198" s="299"/>
      <c r="G2198" s="297"/>
      <c r="H2198" s="299"/>
      <c r="I2198" s="300"/>
      <c r="J2198" s="299"/>
      <c r="K2198" s="297"/>
      <c r="L2198" s="299"/>
      <c r="M2198" s="300"/>
      <c r="N2198" s="299"/>
      <c r="O2198" s="297"/>
      <c r="P2198" s="251">
        <f t="shared" si="255"/>
        <v>0</v>
      </c>
    </row>
    <row r="2199" spans="2:16" ht="15.9" hidden="1" x14ac:dyDescent="0.4">
      <c r="B2199" s="296"/>
      <c r="C2199" s="266"/>
      <c r="D2199" s="299"/>
      <c r="E2199" s="300"/>
      <c r="F2199" s="297"/>
      <c r="G2199" s="297"/>
      <c r="H2199" s="299"/>
      <c r="I2199" s="300"/>
      <c r="J2199" s="297"/>
      <c r="K2199" s="297"/>
      <c r="L2199" s="299"/>
      <c r="M2199" s="300"/>
      <c r="N2199" s="297"/>
      <c r="O2199" s="297"/>
      <c r="P2199" s="251">
        <f t="shared" si="255"/>
        <v>0</v>
      </c>
    </row>
    <row r="2200" spans="2:16" ht="15.9" hidden="1" x14ac:dyDescent="0.4">
      <c r="B2200" s="296"/>
      <c r="C2200" s="266"/>
      <c r="D2200" s="299"/>
      <c r="E2200" s="300"/>
      <c r="F2200" s="299"/>
      <c r="G2200" s="297"/>
      <c r="H2200" s="299"/>
      <c r="I2200" s="300"/>
      <c r="J2200" s="299"/>
      <c r="K2200" s="297"/>
      <c r="L2200" s="299"/>
      <c r="M2200" s="300"/>
      <c r="N2200" s="299"/>
      <c r="O2200" s="297"/>
      <c r="P2200" s="251">
        <f t="shared" si="255"/>
        <v>0</v>
      </c>
    </row>
    <row r="2201" spans="2:16" ht="15.9" hidden="1" x14ac:dyDescent="0.4">
      <c r="B2201" s="296"/>
      <c r="C2201" s="266"/>
      <c r="D2201" s="299"/>
      <c r="E2201" s="300"/>
      <c r="F2201" s="297"/>
      <c r="G2201" s="297"/>
      <c r="H2201" s="299"/>
      <c r="I2201" s="300"/>
      <c r="J2201" s="297"/>
      <c r="K2201" s="297"/>
      <c r="L2201" s="299"/>
      <c r="M2201" s="300"/>
      <c r="N2201" s="297"/>
      <c r="O2201" s="297"/>
      <c r="P2201" s="251">
        <f t="shared" si="255"/>
        <v>0</v>
      </c>
    </row>
    <row r="2202" spans="2:16" ht="15.9" hidden="1" x14ac:dyDescent="0.4">
      <c r="B2202" s="296"/>
      <c r="C2202" s="266"/>
      <c r="D2202" s="297"/>
      <c r="E2202" s="298"/>
      <c r="F2202" s="297"/>
      <c r="G2202" s="297"/>
      <c r="H2202" s="297"/>
      <c r="I2202" s="298"/>
      <c r="J2202" s="297"/>
      <c r="K2202" s="297"/>
      <c r="L2202" s="297"/>
      <c r="M2202" s="298"/>
      <c r="N2202" s="297"/>
      <c r="O2202" s="297"/>
      <c r="P2202" s="251">
        <f t="shared" si="255"/>
        <v>0</v>
      </c>
    </row>
    <row r="2203" spans="2:16" ht="15.9" hidden="1" x14ac:dyDescent="0.4">
      <c r="B2203" s="296"/>
      <c r="C2203" s="266"/>
      <c r="D2203" s="299"/>
      <c r="E2203" s="300"/>
      <c r="F2203" s="299"/>
      <c r="G2203" s="297"/>
      <c r="H2203" s="299"/>
      <c r="I2203" s="300"/>
      <c r="J2203" s="299"/>
      <c r="K2203" s="297"/>
      <c r="L2203" s="299"/>
      <c r="M2203" s="300"/>
      <c r="N2203" s="299"/>
      <c r="O2203" s="297"/>
      <c r="P2203" s="251">
        <f t="shared" si="255"/>
        <v>0</v>
      </c>
    </row>
    <row r="2204" spans="2:16" ht="15.9" hidden="1" x14ac:dyDescent="0.4">
      <c r="B2204" s="296"/>
      <c r="C2204" s="266"/>
      <c r="D2204" s="299"/>
      <c r="E2204" s="300"/>
      <c r="F2204" s="297"/>
      <c r="G2204" s="297"/>
      <c r="H2204" s="299"/>
      <c r="I2204" s="300"/>
      <c r="J2204" s="297"/>
      <c r="K2204" s="297"/>
      <c r="L2204" s="299"/>
      <c r="M2204" s="300"/>
      <c r="N2204" s="297"/>
      <c r="O2204" s="297"/>
      <c r="P2204" s="251">
        <f t="shared" ref="P2204:P2267" si="256">K2204-O2204</f>
        <v>0</v>
      </c>
    </row>
    <row r="2205" spans="2:16" ht="15.9" hidden="1" x14ac:dyDescent="0.4">
      <c r="B2205" s="296"/>
      <c r="C2205" s="266"/>
      <c r="D2205" s="299"/>
      <c r="E2205" s="300"/>
      <c r="F2205" s="297"/>
      <c r="G2205" s="297"/>
      <c r="H2205" s="299"/>
      <c r="I2205" s="300"/>
      <c r="J2205" s="297"/>
      <c r="K2205" s="297"/>
      <c r="L2205" s="299"/>
      <c r="M2205" s="300"/>
      <c r="N2205" s="297"/>
      <c r="O2205" s="297"/>
      <c r="P2205" s="251">
        <f t="shared" si="256"/>
        <v>0</v>
      </c>
    </row>
    <row r="2206" spans="2:16" ht="15.9" hidden="1" x14ac:dyDescent="0.4">
      <c r="B2206" s="296"/>
      <c r="C2206" s="266"/>
      <c r="D2206" s="299"/>
      <c r="E2206" s="300"/>
      <c r="F2206" s="299"/>
      <c r="G2206" s="297"/>
      <c r="H2206" s="299"/>
      <c r="I2206" s="300"/>
      <c r="J2206" s="299"/>
      <c r="K2206" s="297"/>
      <c r="L2206" s="299"/>
      <c r="M2206" s="300"/>
      <c r="N2206" s="299"/>
      <c r="O2206" s="297"/>
      <c r="P2206" s="251">
        <f t="shared" si="256"/>
        <v>0</v>
      </c>
    </row>
    <row r="2207" spans="2:16" ht="15.9" hidden="1" x14ac:dyDescent="0.4">
      <c r="B2207" s="296"/>
      <c r="C2207" s="266"/>
      <c r="D2207" s="299"/>
      <c r="E2207" s="300"/>
      <c r="F2207" s="297"/>
      <c r="G2207" s="297"/>
      <c r="H2207" s="299"/>
      <c r="I2207" s="300"/>
      <c r="J2207" s="297"/>
      <c r="K2207" s="297"/>
      <c r="L2207" s="299"/>
      <c r="M2207" s="300"/>
      <c r="N2207" s="297"/>
      <c r="O2207" s="297"/>
      <c r="P2207" s="251">
        <f t="shared" si="256"/>
        <v>0</v>
      </c>
    </row>
    <row r="2208" spans="2:16" ht="15.9" hidden="1" collapsed="1" x14ac:dyDescent="0.4">
      <c r="B2208" s="268" t="s">
        <v>739</v>
      </c>
      <c r="C2208" s="180" t="s">
        <v>740</v>
      </c>
      <c r="D2208" s="178"/>
      <c r="E2208" s="179"/>
      <c r="F2208" s="254"/>
      <c r="G2208" s="254">
        <f>G2209+G2338</f>
        <v>1310616000</v>
      </c>
      <c r="H2208" s="178"/>
      <c r="I2208" s="179"/>
      <c r="J2208" s="254"/>
      <c r="K2208" s="254">
        <f>K2209+K2338</f>
        <v>1310616000</v>
      </c>
      <c r="L2208" s="178"/>
      <c r="M2208" s="179"/>
      <c r="N2208" s="254"/>
      <c r="O2208" s="254">
        <f>O2209+O2338</f>
        <v>1310616000</v>
      </c>
      <c r="P2208" s="251">
        <f t="shared" si="256"/>
        <v>0</v>
      </c>
    </row>
    <row r="2209" spans="2:16" ht="15.9" hidden="1" x14ac:dyDescent="0.4">
      <c r="B2209" s="268" t="s">
        <v>741</v>
      </c>
      <c r="C2209" s="180" t="s">
        <v>742</v>
      </c>
      <c r="D2209" s="178">
        <v>2</v>
      </c>
      <c r="E2209" s="179" t="s">
        <v>146</v>
      </c>
      <c r="F2209" s="254"/>
      <c r="G2209" s="254">
        <f>G2210+G2227</f>
        <v>1310616000</v>
      </c>
      <c r="H2209" s="178">
        <v>2</v>
      </c>
      <c r="I2209" s="179" t="s">
        <v>146</v>
      </c>
      <c r="J2209" s="254"/>
      <c r="K2209" s="254">
        <f>K2210+K2227</f>
        <v>1310616000</v>
      </c>
      <c r="L2209" s="178">
        <v>2</v>
      </c>
      <c r="M2209" s="179" t="s">
        <v>146</v>
      </c>
      <c r="N2209" s="254"/>
      <c r="O2209" s="254">
        <f>O2210+O2227</f>
        <v>1310616000</v>
      </c>
      <c r="P2209" s="251">
        <f t="shared" si="256"/>
        <v>0</v>
      </c>
    </row>
    <row r="2210" spans="2:16" ht="15.9" hidden="1" x14ac:dyDescent="0.4">
      <c r="B2210" s="208" t="s">
        <v>743</v>
      </c>
      <c r="C2210" s="180" t="s">
        <v>744</v>
      </c>
      <c r="D2210" s="178">
        <v>1</v>
      </c>
      <c r="E2210" s="179" t="s">
        <v>146</v>
      </c>
      <c r="F2210" s="254"/>
      <c r="G2210" s="254">
        <f>G2211</f>
        <v>0</v>
      </c>
      <c r="H2210" s="178">
        <v>1</v>
      </c>
      <c r="I2210" s="179" t="s">
        <v>146</v>
      </c>
      <c r="J2210" s="254"/>
      <c r="K2210" s="254">
        <f>K2211</f>
        <v>0</v>
      </c>
      <c r="L2210" s="178">
        <v>1</v>
      </c>
      <c r="M2210" s="179" t="s">
        <v>146</v>
      </c>
      <c r="N2210" s="254"/>
      <c r="O2210" s="254">
        <f>O2211</f>
        <v>0</v>
      </c>
      <c r="P2210" s="251">
        <f t="shared" si="256"/>
        <v>0</v>
      </c>
    </row>
    <row r="2211" spans="2:16" ht="15.9" hidden="1" x14ac:dyDescent="0.4">
      <c r="B2211" s="268"/>
      <c r="C2211" s="180"/>
      <c r="D2211" s="269"/>
      <c r="E2211" s="270"/>
      <c r="F2211" s="254"/>
      <c r="G2211" s="254"/>
      <c r="H2211" s="269"/>
      <c r="I2211" s="270"/>
      <c r="J2211" s="254"/>
      <c r="K2211" s="254"/>
      <c r="L2211" s="269"/>
      <c r="M2211" s="270"/>
      <c r="N2211" s="254"/>
      <c r="O2211" s="254"/>
      <c r="P2211" s="251">
        <f t="shared" si="256"/>
        <v>0</v>
      </c>
    </row>
    <row r="2212" spans="2:16" ht="15.9" hidden="1" x14ac:dyDescent="0.4">
      <c r="B2212" s="208"/>
      <c r="C2212" s="180"/>
      <c r="D2212" s="269"/>
      <c r="E2212" s="270"/>
      <c r="F2212" s="254"/>
      <c r="G2212" s="254"/>
      <c r="H2212" s="269"/>
      <c r="I2212" s="270"/>
      <c r="J2212" s="254"/>
      <c r="K2212" s="254"/>
      <c r="L2212" s="269"/>
      <c r="M2212" s="270"/>
      <c r="N2212" s="254"/>
      <c r="O2212" s="254"/>
      <c r="P2212" s="251">
        <f t="shared" si="256"/>
        <v>0</v>
      </c>
    </row>
    <row r="2213" spans="2:16" ht="15.9" hidden="1" x14ac:dyDescent="0.4">
      <c r="B2213" s="208"/>
      <c r="C2213" s="180"/>
      <c r="D2213" s="178"/>
      <c r="E2213" s="179"/>
      <c r="F2213" s="180"/>
      <c r="G2213" s="254"/>
      <c r="H2213" s="178"/>
      <c r="I2213" s="179"/>
      <c r="J2213" s="180"/>
      <c r="K2213" s="254"/>
      <c r="L2213" s="178"/>
      <c r="M2213" s="179"/>
      <c r="N2213" s="180"/>
      <c r="O2213" s="254"/>
      <c r="P2213" s="251">
        <f t="shared" si="256"/>
        <v>0</v>
      </c>
    </row>
    <row r="2214" spans="2:16" ht="15.9" hidden="1" x14ac:dyDescent="0.4">
      <c r="B2214" s="208"/>
      <c r="C2214" s="180"/>
      <c r="D2214" s="178"/>
      <c r="E2214" s="179"/>
      <c r="F2214" s="254"/>
      <c r="G2214" s="254"/>
      <c r="H2214" s="178"/>
      <c r="I2214" s="179"/>
      <c r="J2214" s="254"/>
      <c r="K2214" s="254"/>
      <c r="L2214" s="178"/>
      <c r="M2214" s="179"/>
      <c r="N2214" s="254"/>
      <c r="O2214" s="254"/>
      <c r="P2214" s="251">
        <f t="shared" si="256"/>
        <v>0</v>
      </c>
    </row>
    <row r="2215" spans="2:16" ht="15.9" hidden="1" x14ac:dyDescent="0.4">
      <c r="B2215" s="208"/>
      <c r="C2215" s="180"/>
      <c r="D2215" s="178"/>
      <c r="E2215" s="179"/>
      <c r="F2215" s="180"/>
      <c r="G2215" s="254"/>
      <c r="H2215" s="178"/>
      <c r="I2215" s="179"/>
      <c r="J2215" s="180"/>
      <c r="K2215" s="254"/>
      <c r="L2215" s="178"/>
      <c r="M2215" s="179"/>
      <c r="N2215" s="180"/>
      <c r="O2215" s="254"/>
      <c r="P2215" s="251">
        <f t="shared" si="256"/>
        <v>0</v>
      </c>
    </row>
    <row r="2216" spans="2:16" ht="15.9" hidden="1" x14ac:dyDescent="0.4">
      <c r="B2216" s="208"/>
      <c r="C2216" s="180"/>
      <c r="D2216" s="178"/>
      <c r="E2216" s="179"/>
      <c r="F2216" s="254"/>
      <c r="G2216" s="254"/>
      <c r="H2216" s="178"/>
      <c r="I2216" s="179"/>
      <c r="J2216" s="254"/>
      <c r="K2216" s="254"/>
      <c r="L2216" s="178"/>
      <c r="M2216" s="179"/>
      <c r="N2216" s="254"/>
      <c r="O2216" s="254"/>
      <c r="P2216" s="251">
        <f t="shared" si="256"/>
        <v>0</v>
      </c>
    </row>
    <row r="2217" spans="2:16" ht="15.9" hidden="1" x14ac:dyDescent="0.4">
      <c r="B2217" s="208"/>
      <c r="C2217" s="180"/>
      <c r="D2217" s="178"/>
      <c r="E2217" s="179"/>
      <c r="F2217" s="254"/>
      <c r="G2217" s="254"/>
      <c r="H2217" s="178"/>
      <c r="I2217" s="179"/>
      <c r="J2217" s="254"/>
      <c r="K2217" s="254"/>
      <c r="L2217" s="178"/>
      <c r="M2217" s="179"/>
      <c r="N2217" s="254"/>
      <c r="O2217" s="254"/>
      <c r="P2217" s="251">
        <f t="shared" si="256"/>
        <v>0</v>
      </c>
    </row>
    <row r="2218" spans="2:16" ht="15.9" hidden="1" x14ac:dyDescent="0.4">
      <c r="B2218" s="208"/>
      <c r="C2218" s="180"/>
      <c r="D2218" s="178"/>
      <c r="E2218" s="179"/>
      <c r="F2218" s="254"/>
      <c r="G2218" s="254"/>
      <c r="H2218" s="178"/>
      <c r="I2218" s="179"/>
      <c r="J2218" s="254"/>
      <c r="K2218" s="254"/>
      <c r="L2218" s="178"/>
      <c r="M2218" s="179"/>
      <c r="N2218" s="254"/>
      <c r="O2218" s="254"/>
      <c r="P2218" s="251">
        <f t="shared" si="256"/>
        <v>0</v>
      </c>
    </row>
    <row r="2219" spans="2:16" ht="15.9" hidden="1" x14ac:dyDescent="0.4">
      <c r="B2219" s="208"/>
      <c r="C2219" s="180"/>
      <c r="D2219" s="178"/>
      <c r="E2219" s="179"/>
      <c r="F2219" s="254"/>
      <c r="G2219" s="254"/>
      <c r="H2219" s="178"/>
      <c r="I2219" s="179"/>
      <c r="J2219" s="254"/>
      <c r="K2219" s="254"/>
      <c r="L2219" s="178"/>
      <c r="M2219" s="179"/>
      <c r="N2219" s="254"/>
      <c r="O2219" s="254"/>
      <c r="P2219" s="251">
        <f t="shared" si="256"/>
        <v>0</v>
      </c>
    </row>
    <row r="2220" spans="2:16" ht="15.9" hidden="1" x14ac:dyDescent="0.4">
      <c r="B2220" s="272"/>
      <c r="C2220" s="266"/>
      <c r="D2220" s="279"/>
      <c r="E2220" s="267"/>
      <c r="F2220" s="261"/>
      <c r="G2220" s="261"/>
      <c r="H2220" s="279"/>
      <c r="I2220" s="267"/>
      <c r="J2220" s="261"/>
      <c r="K2220" s="261"/>
      <c r="L2220" s="279"/>
      <c r="M2220" s="267"/>
      <c r="N2220" s="261"/>
      <c r="O2220" s="261"/>
      <c r="P2220" s="251">
        <f t="shared" si="256"/>
        <v>0</v>
      </c>
    </row>
    <row r="2221" spans="2:16" ht="15.9" hidden="1" x14ac:dyDescent="0.4">
      <c r="B2221" s="272"/>
      <c r="C2221" s="266"/>
      <c r="D2221" s="273"/>
      <c r="E2221" s="274"/>
      <c r="F2221" s="266"/>
      <c r="G2221" s="297"/>
      <c r="H2221" s="273"/>
      <c r="I2221" s="274"/>
      <c r="J2221" s="266"/>
      <c r="K2221" s="297"/>
      <c r="L2221" s="273"/>
      <c r="M2221" s="274"/>
      <c r="N2221" s="266"/>
      <c r="O2221" s="297"/>
      <c r="P2221" s="251">
        <f t="shared" si="256"/>
        <v>0</v>
      </c>
    </row>
    <row r="2222" spans="2:16" ht="15.9" hidden="1" x14ac:dyDescent="0.4">
      <c r="B2222" s="272"/>
      <c r="C2222" s="266"/>
      <c r="D2222" s="299"/>
      <c r="E2222" s="300"/>
      <c r="F2222" s="297"/>
      <c r="G2222" s="297"/>
      <c r="H2222" s="299"/>
      <c r="I2222" s="300"/>
      <c r="J2222" s="297"/>
      <c r="K2222" s="297"/>
      <c r="L2222" s="299"/>
      <c r="M2222" s="300"/>
      <c r="N2222" s="297"/>
      <c r="O2222" s="297"/>
      <c r="P2222" s="251">
        <f t="shared" si="256"/>
        <v>0</v>
      </c>
    </row>
    <row r="2223" spans="2:16" ht="15.9" hidden="1" x14ac:dyDescent="0.4">
      <c r="B2223" s="272"/>
      <c r="C2223" s="266"/>
      <c r="D2223" s="299"/>
      <c r="E2223" s="300"/>
      <c r="F2223" s="297"/>
      <c r="G2223" s="297"/>
      <c r="H2223" s="299"/>
      <c r="I2223" s="300"/>
      <c r="J2223" s="297"/>
      <c r="K2223" s="297"/>
      <c r="L2223" s="299"/>
      <c r="M2223" s="300"/>
      <c r="N2223" s="297"/>
      <c r="O2223" s="297"/>
      <c r="P2223" s="251">
        <f t="shared" si="256"/>
        <v>0</v>
      </c>
    </row>
    <row r="2224" spans="2:16" ht="15.9" hidden="1" x14ac:dyDescent="0.4">
      <c r="B2224" s="272"/>
      <c r="C2224" s="266"/>
      <c r="D2224" s="299"/>
      <c r="E2224" s="300"/>
      <c r="F2224" s="297"/>
      <c r="G2224" s="297"/>
      <c r="H2224" s="299"/>
      <c r="I2224" s="300"/>
      <c r="J2224" s="297"/>
      <c r="K2224" s="297"/>
      <c r="L2224" s="299"/>
      <c r="M2224" s="300"/>
      <c r="N2224" s="297"/>
      <c r="O2224" s="297"/>
      <c r="P2224" s="251">
        <f t="shared" si="256"/>
        <v>0</v>
      </c>
    </row>
    <row r="2225" spans="2:16" ht="15.9" hidden="1" x14ac:dyDescent="0.4">
      <c r="B2225" s="272"/>
      <c r="C2225" s="266"/>
      <c r="D2225" s="299"/>
      <c r="E2225" s="300"/>
      <c r="F2225" s="297"/>
      <c r="G2225" s="297"/>
      <c r="H2225" s="299"/>
      <c r="I2225" s="300"/>
      <c r="J2225" s="297"/>
      <c r="K2225" s="297"/>
      <c r="L2225" s="299"/>
      <c r="M2225" s="300"/>
      <c r="N2225" s="297"/>
      <c r="O2225" s="297"/>
      <c r="P2225" s="251">
        <f t="shared" si="256"/>
        <v>0</v>
      </c>
    </row>
    <row r="2226" spans="2:16" ht="15.9" hidden="1" x14ac:dyDescent="0.4">
      <c r="B2226" s="272"/>
      <c r="C2226" s="266"/>
      <c r="D2226" s="299"/>
      <c r="E2226" s="300"/>
      <c r="F2226" s="297"/>
      <c r="G2226" s="297"/>
      <c r="H2226" s="299"/>
      <c r="I2226" s="300"/>
      <c r="J2226" s="297"/>
      <c r="K2226" s="297"/>
      <c r="L2226" s="299"/>
      <c r="M2226" s="300"/>
      <c r="N2226" s="297"/>
      <c r="O2226" s="297"/>
      <c r="P2226" s="251">
        <f t="shared" si="256"/>
        <v>0</v>
      </c>
    </row>
    <row r="2227" spans="2:16" ht="15.9" hidden="1" collapsed="1" x14ac:dyDescent="0.4">
      <c r="B2227" s="268" t="s">
        <v>745</v>
      </c>
      <c r="C2227" s="180" t="s">
        <v>746</v>
      </c>
      <c r="D2227" s="269">
        <v>1</v>
      </c>
      <c r="E2227" s="270" t="s">
        <v>146</v>
      </c>
      <c r="F2227" s="254">
        <v>0</v>
      </c>
      <c r="G2227" s="254">
        <f>G2228+G2289</f>
        <v>1310616000</v>
      </c>
      <c r="H2227" s="269">
        <v>1</v>
      </c>
      <c r="I2227" s="270" t="s">
        <v>146</v>
      </c>
      <c r="J2227" s="254">
        <v>0</v>
      </c>
      <c r="K2227" s="254">
        <f>K2228+K2289</f>
        <v>1310616000</v>
      </c>
      <c r="L2227" s="269">
        <v>1</v>
      </c>
      <c r="M2227" s="270" t="s">
        <v>146</v>
      </c>
      <c r="N2227" s="254">
        <v>0</v>
      </c>
      <c r="O2227" s="254">
        <f>O2228+O2289</f>
        <v>1310616000</v>
      </c>
      <c r="P2227" s="251">
        <f t="shared" si="256"/>
        <v>0</v>
      </c>
    </row>
    <row r="2228" spans="2:16" ht="15.9" hidden="1" x14ac:dyDescent="0.4">
      <c r="B2228" s="268"/>
      <c r="C2228" s="180"/>
      <c r="D2228" s="269"/>
      <c r="E2228" s="270"/>
      <c r="F2228" s="254"/>
      <c r="G2228" s="254"/>
      <c r="H2228" s="269"/>
      <c r="I2228" s="270"/>
      <c r="J2228" s="254"/>
      <c r="K2228" s="254"/>
      <c r="L2228" s="269"/>
      <c r="M2228" s="270"/>
      <c r="N2228" s="254"/>
      <c r="O2228" s="254"/>
      <c r="P2228" s="251">
        <f t="shared" si="256"/>
        <v>0</v>
      </c>
    </row>
    <row r="2229" spans="2:16" ht="15.9" hidden="1" x14ac:dyDescent="0.4">
      <c r="B2229" s="272"/>
      <c r="C2229" s="266"/>
      <c r="D2229" s="279"/>
      <c r="E2229" s="267"/>
      <c r="F2229" s="261"/>
      <c r="G2229" s="261"/>
      <c r="H2229" s="279"/>
      <c r="I2229" s="267"/>
      <c r="J2229" s="261"/>
      <c r="K2229" s="261"/>
      <c r="L2229" s="279"/>
      <c r="M2229" s="267"/>
      <c r="N2229" s="261"/>
      <c r="O2229" s="261"/>
      <c r="P2229" s="251">
        <f t="shared" si="256"/>
        <v>0</v>
      </c>
    </row>
    <row r="2230" spans="2:16" ht="15.9" hidden="1" x14ac:dyDescent="0.4">
      <c r="B2230" s="272"/>
      <c r="C2230" s="266"/>
      <c r="D2230" s="280"/>
      <c r="E2230" s="274"/>
      <c r="F2230" s="266"/>
      <c r="G2230" s="261"/>
      <c r="H2230" s="280"/>
      <c r="I2230" s="274"/>
      <c r="J2230" s="266"/>
      <c r="K2230" s="261"/>
      <c r="L2230" s="280"/>
      <c r="M2230" s="274"/>
      <c r="N2230" s="266"/>
      <c r="O2230" s="261"/>
      <c r="P2230" s="251">
        <f t="shared" si="256"/>
        <v>0</v>
      </c>
    </row>
    <row r="2231" spans="2:16" ht="15.9" hidden="1" x14ac:dyDescent="0.4">
      <c r="B2231" s="301"/>
      <c r="C2231" s="266"/>
      <c r="D2231" s="273"/>
      <c r="E2231" s="274"/>
      <c r="F2231" s="261"/>
      <c r="G2231" s="261"/>
      <c r="H2231" s="273"/>
      <c r="I2231" s="274"/>
      <c r="J2231" s="261"/>
      <c r="K2231" s="261"/>
      <c r="L2231" s="273"/>
      <c r="M2231" s="274"/>
      <c r="N2231" s="261"/>
      <c r="O2231" s="261"/>
      <c r="P2231" s="251">
        <f t="shared" si="256"/>
        <v>0</v>
      </c>
    </row>
    <row r="2232" spans="2:16" ht="15.9" hidden="1" x14ac:dyDescent="0.4">
      <c r="B2232" s="272"/>
      <c r="C2232" s="266"/>
      <c r="D2232" s="273"/>
      <c r="E2232" s="274"/>
      <c r="F2232" s="261"/>
      <c r="G2232" s="261"/>
      <c r="H2232" s="273"/>
      <c r="I2232" s="274"/>
      <c r="J2232" s="261"/>
      <c r="K2232" s="261"/>
      <c r="L2232" s="273"/>
      <c r="M2232" s="274"/>
      <c r="N2232" s="261"/>
      <c r="O2232" s="261"/>
      <c r="P2232" s="251">
        <f t="shared" si="256"/>
        <v>0</v>
      </c>
    </row>
    <row r="2233" spans="2:16" ht="15.9" hidden="1" x14ac:dyDescent="0.4">
      <c r="B2233" s="272"/>
      <c r="C2233" s="266"/>
      <c r="D2233" s="273"/>
      <c r="E2233" s="274"/>
      <c r="F2233" s="261"/>
      <c r="G2233" s="261"/>
      <c r="H2233" s="273"/>
      <c r="I2233" s="274"/>
      <c r="J2233" s="261"/>
      <c r="K2233" s="261"/>
      <c r="L2233" s="273"/>
      <c r="M2233" s="274"/>
      <c r="N2233" s="261"/>
      <c r="O2233" s="261"/>
      <c r="P2233" s="251">
        <f t="shared" si="256"/>
        <v>0</v>
      </c>
    </row>
    <row r="2234" spans="2:16" ht="15.9" hidden="1" x14ac:dyDescent="0.4">
      <c r="B2234" s="272"/>
      <c r="C2234" s="266"/>
      <c r="D2234" s="273"/>
      <c r="E2234" s="274"/>
      <c r="F2234" s="266"/>
      <c r="G2234" s="261"/>
      <c r="H2234" s="273"/>
      <c r="I2234" s="274"/>
      <c r="J2234" s="266"/>
      <c r="K2234" s="261"/>
      <c r="L2234" s="273"/>
      <c r="M2234" s="274"/>
      <c r="N2234" s="266"/>
      <c r="O2234" s="261"/>
      <c r="P2234" s="251">
        <f t="shared" si="256"/>
        <v>0</v>
      </c>
    </row>
    <row r="2235" spans="2:16" ht="15.9" hidden="1" x14ac:dyDescent="0.4">
      <c r="B2235" s="272"/>
      <c r="C2235" s="266"/>
      <c r="D2235" s="273"/>
      <c r="E2235" s="274"/>
      <c r="F2235" s="261"/>
      <c r="G2235" s="261"/>
      <c r="H2235" s="273"/>
      <c r="I2235" s="274"/>
      <c r="J2235" s="261"/>
      <c r="K2235" s="261"/>
      <c r="L2235" s="273"/>
      <c r="M2235" s="274"/>
      <c r="N2235" s="261"/>
      <c r="O2235" s="261"/>
      <c r="P2235" s="251">
        <f t="shared" si="256"/>
        <v>0</v>
      </c>
    </row>
    <row r="2236" spans="2:16" ht="15.9" hidden="1" x14ac:dyDescent="0.4">
      <c r="B2236" s="272"/>
      <c r="C2236" s="266"/>
      <c r="D2236" s="273"/>
      <c r="E2236" s="274"/>
      <c r="F2236" s="261"/>
      <c r="G2236" s="261"/>
      <c r="H2236" s="273"/>
      <c r="I2236" s="274"/>
      <c r="J2236" s="261"/>
      <c r="K2236" s="261"/>
      <c r="L2236" s="273"/>
      <c r="M2236" s="274"/>
      <c r="N2236" s="261"/>
      <c r="O2236" s="261"/>
      <c r="P2236" s="251">
        <f t="shared" si="256"/>
        <v>0</v>
      </c>
    </row>
    <row r="2237" spans="2:16" ht="15.9" hidden="1" x14ac:dyDescent="0.4">
      <c r="B2237" s="272"/>
      <c r="C2237" s="266"/>
      <c r="D2237" s="273"/>
      <c r="E2237" s="274"/>
      <c r="F2237" s="261"/>
      <c r="G2237" s="261"/>
      <c r="H2237" s="273"/>
      <c r="I2237" s="274"/>
      <c r="J2237" s="261"/>
      <c r="K2237" s="261"/>
      <c r="L2237" s="273"/>
      <c r="M2237" s="274"/>
      <c r="N2237" s="261"/>
      <c r="O2237" s="261"/>
      <c r="P2237" s="251">
        <f t="shared" si="256"/>
        <v>0</v>
      </c>
    </row>
    <row r="2238" spans="2:16" ht="15.9" hidden="1" x14ac:dyDescent="0.4">
      <c r="B2238" s="272"/>
      <c r="C2238" s="266"/>
      <c r="D2238" s="273"/>
      <c r="E2238" s="274"/>
      <c r="F2238" s="266"/>
      <c r="G2238" s="261"/>
      <c r="H2238" s="273"/>
      <c r="I2238" s="274"/>
      <c r="J2238" s="266"/>
      <c r="K2238" s="261"/>
      <c r="L2238" s="273"/>
      <c r="M2238" s="274"/>
      <c r="N2238" s="266"/>
      <c r="O2238" s="261"/>
      <c r="P2238" s="251">
        <f t="shared" si="256"/>
        <v>0</v>
      </c>
    </row>
    <row r="2239" spans="2:16" ht="15.9" hidden="1" x14ac:dyDescent="0.4">
      <c r="B2239" s="272"/>
      <c r="C2239" s="266"/>
      <c r="D2239" s="273"/>
      <c r="E2239" s="274"/>
      <c r="F2239" s="261"/>
      <c r="G2239" s="261"/>
      <c r="H2239" s="273"/>
      <c r="I2239" s="274"/>
      <c r="J2239" s="261"/>
      <c r="K2239" s="261"/>
      <c r="L2239" s="273"/>
      <c r="M2239" s="274"/>
      <c r="N2239" s="261"/>
      <c r="O2239" s="261"/>
      <c r="P2239" s="251">
        <f t="shared" si="256"/>
        <v>0</v>
      </c>
    </row>
    <row r="2240" spans="2:16" ht="15.9" hidden="1" x14ac:dyDescent="0.4">
      <c r="B2240" s="272"/>
      <c r="C2240" s="266"/>
      <c r="D2240" s="273"/>
      <c r="E2240" s="274"/>
      <c r="F2240" s="261"/>
      <c r="G2240" s="261"/>
      <c r="H2240" s="273"/>
      <c r="I2240" s="274"/>
      <c r="J2240" s="261"/>
      <c r="K2240" s="261"/>
      <c r="L2240" s="273"/>
      <c r="M2240" s="274"/>
      <c r="N2240" s="261"/>
      <c r="O2240" s="261"/>
      <c r="P2240" s="251">
        <f t="shared" si="256"/>
        <v>0</v>
      </c>
    </row>
    <row r="2241" spans="2:16" ht="15.9" hidden="1" x14ac:dyDescent="0.4">
      <c r="B2241" s="272"/>
      <c r="C2241" s="266"/>
      <c r="D2241" s="273"/>
      <c r="E2241" s="274"/>
      <c r="F2241" s="261"/>
      <c r="G2241" s="261"/>
      <c r="H2241" s="273"/>
      <c r="I2241" s="274"/>
      <c r="J2241" s="261"/>
      <c r="K2241" s="261"/>
      <c r="L2241" s="273"/>
      <c r="M2241" s="274"/>
      <c r="N2241" s="261"/>
      <c r="O2241" s="261"/>
      <c r="P2241" s="251">
        <f t="shared" si="256"/>
        <v>0</v>
      </c>
    </row>
    <row r="2242" spans="2:16" ht="15.9" hidden="1" x14ac:dyDescent="0.4">
      <c r="B2242" s="272"/>
      <c r="C2242" s="266"/>
      <c r="D2242" s="273"/>
      <c r="E2242" s="274"/>
      <c r="F2242" s="266"/>
      <c r="G2242" s="261"/>
      <c r="H2242" s="273"/>
      <c r="I2242" s="274"/>
      <c r="J2242" s="266"/>
      <c r="K2242" s="261"/>
      <c r="L2242" s="273"/>
      <c r="M2242" s="274"/>
      <c r="N2242" s="266"/>
      <c r="O2242" s="261"/>
      <c r="P2242" s="251">
        <f t="shared" si="256"/>
        <v>0</v>
      </c>
    </row>
    <row r="2243" spans="2:16" ht="15.9" hidden="1" x14ac:dyDescent="0.4">
      <c r="B2243" s="272"/>
      <c r="C2243" s="266"/>
      <c r="D2243" s="273"/>
      <c r="E2243" s="274"/>
      <c r="F2243" s="261"/>
      <c r="G2243" s="261"/>
      <c r="H2243" s="273"/>
      <c r="I2243" s="274"/>
      <c r="J2243" s="261"/>
      <c r="K2243" s="261"/>
      <c r="L2243" s="273"/>
      <c r="M2243" s="274"/>
      <c r="N2243" s="261"/>
      <c r="O2243" s="261"/>
      <c r="P2243" s="251">
        <f t="shared" si="256"/>
        <v>0</v>
      </c>
    </row>
    <row r="2244" spans="2:16" ht="15.9" hidden="1" x14ac:dyDescent="0.4">
      <c r="B2244" s="272"/>
      <c r="C2244" s="266"/>
      <c r="D2244" s="273"/>
      <c r="E2244" s="274"/>
      <c r="F2244" s="261"/>
      <c r="G2244" s="261"/>
      <c r="H2244" s="273"/>
      <c r="I2244" s="274"/>
      <c r="J2244" s="261"/>
      <c r="K2244" s="261"/>
      <c r="L2244" s="273"/>
      <c r="M2244" s="274"/>
      <c r="N2244" s="261"/>
      <c r="O2244" s="261"/>
      <c r="P2244" s="251">
        <f t="shared" si="256"/>
        <v>0</v>
      </c>
    </row>
    <row r="2245" spans="2:16" ht="15.9" hidden="1" x14ac:dyDescent="0.4">
      <c r="B2245" s="272"/>
      <c r="C2245" s="266"/>
      <c r="D2245" s="273"/>
      <c r="E2245" s="274"/>
      <c r="F2245" s="261"/>
      <c r="G2245" s="261"/>
      <c r="H2245" s="273"/>
      <c r="I2245" s="274"/>
      <c r="J2245" s="261"/>
      <c r="K2245" s="261"/>
      <c r="L2245" s="273"/>
      <c r="M2245" s="274"/>
      <c r="N2245" s="261"/>
      <c r="O2245" s="261"/>
      <c r="P2245" s="251">
        <f t="shared" si="256"/>
        <v>0</v>
      </c>
    </row>
    <row r="2246" spans="2:16" ht="15.9" hidden="1" x14ac:dyDescent="0.4">
      <c r="B2246" s="272"/>
      <c r="C2246" s="266"/>
      <c r="D2246" s="273"/>
      <c r="E2246" s="274"/>
      <c r="F2246" s="266"/>
      <c r="G2246" s="261"/>
      <c r="H2246" s="273"/>
      <c r="I2246" s="274"/>
      <c r="J2246" s="266"/>
      <c r="K2246" s="261"/>
      <c r="L2246" s="273"/>
      <c r="M2246" s="274"/>
      <c r="N2246" s="266"/>
      <c r="O2246" s="261"/>
      <c r="P2246" s="251">
        <f t="shared" si="256"/>
        <v>0</v>
      </c>
    </row>
    <row r="2247" spans="2:16" ht="15.9" hidden="1" x14ac:dyDescent="0.4">
      <c r="B2247" s="272"/>
      <c r="C2247" s="266"/>
      <c r="D2247" s="273"/>
      <c r="E2247" s="274"/>
      <c r="F2247" s="261"/>
      <c r="G2247" s="261"/>
      <c r="H2247" s="273"/>
      <c r="I2247" s="274"/>
      <c r="J2247" s="261"/>
      <c r="K2247" s="261"/>
      <c r="L2247" s="273"/>
      <c r="M2247" s="274"/>
      <c r="N2247" s="261"/>
      <c r="O2247" s="261"/>
      <c r="P2247" s="251">
        <f t="shared" si="256"/>
        <v>0</v>
      </c>
    </row>
    <row r="2248" spans="2:16" ht="15.9" hidden="1" x14ac:dyDescent="0.4">
      <c r="B2248" s="272"/>
      <c r="C2248" s="266"/>
      <c r="D2248" s="273"/>
      <c r="E2248" s="274"/>
      <c r="F2248" s="261"/>
      <c r="G2248" s="261"/>
      <c r="H2248" s="273"/>
      <c r="I2248" s="274"/>
      <c r="J2248" s="261"/>
      <c r="K2248" s="261"/>
      <c r="L2248" s="273"/>
      <c r="M2248" s="274"/>
      <c r="N2248" s="261"/>
      <c r="O2248" s="261"/>
      <c r="P2248" s="251">
        <f t="shared" si="256"/>
        <v>0</v>
      </c>
    </row>
    <row r="2249" spans="2:16" ht="15.9" hidden="1" x14ac:dyDescent="0.4">
      <c r="B2249" s="272"/>
      <c r="C2249" s="266"/>
      <c r="D2249" s="273"/>
      <c r="E2249" s="274"/>
      <c r="F2249" s="261"/>
      <c r="G2249" s="261"/>
      <c r="H2249" s="273"/>
      <c r="I2249" s="274"/>
      <c r="J2249" s="261"/>
      <c r="K2249" s="261"/>
      <c r="L2249" s="273"/>
      <c r="M2249" s="274"/>
      <c r="N2249" s="261"/>
      <c r="O2249" s="261"/>
      <c r="P2249" s="251">
        <f t="shared" si="256"/>
        <v>0</v>
      </c>
    </row>
    <row r="2250" spans="2:16" ht="15.9" hidden="1" x14ac:dyDescent="0.4">
      <c r="B2250" s="272"/>
      <c r="C2250" s="266"/>
      <c r="D2250" s="273"/>
      <c r="E2250" s="274"/>
      <c r="F2250" s="266"/>
      <c r="G2250" s="261"/>
      <c r="H2250" s="273"/>
      <c r="I2250" s="274"/>
      <c r="J2250" s="266"/>
      <c r="K2250" s="261"/>
      <c r="L2250" s="273"/>
      <c r="M2250" s="274"/>
      <c r="N2250" s="266"/>
      <c r="O2250" s="261"/>
      <c r="P2250" s="251">
        <f t="shared" si="256"/>
        <v>0</v>
      </c>
    </row>
    <row r="2251" spans="2:16" ht="15.9" hidden="1" x14ac:dyDescent="0.4">
      <c r="B2251" s="272"/>
      <c r="C2251" s="266"/>
      <c r="D2251" s="273"/>
      <c r="E2251" s="274"/>
      <c r="F2251" s="261"/>
      <c r="G2251" s="261"/>
      <c r="H2251" s="273"/>
      <c r="I2251" s="274"/>
      <c r="J2251" s="261"/>
      <c r="K2251" s="261"/>
      <c r="L2251" s="273"/>
      <c r="M2251" s="274"/>
      <c r="N2251" s="261"/>
      <c r="O2251" s="261"/>
      <c r="P2251" s="251">
        <f t="shared" si="256"/>
        <v>0</v>
      </c>
    </row>
    <row r="2252" spans="2:16" ht="15.9" hidden="1" x14ac:dyDescent="0.4">
      <c r="B2252" s="272"/>
      <c r="C2252" s="266"/>
      <c r="D2252" s="273"/>
      <c r="E2252" s="274"/>
      <c r="F2252" s="261"/>
      <c r="G2252" s="261"/>
      <c r="H2252" s="273"/>
      <c r="I2252" s="274"/>
      <c r="J2252" s="261"/>
      <c r="K2252" s="261"/>
      <c r="L2252" s="273"/>
      <c r="M2252" s="274"/>
      <c r="N2252" s="261"/>
      <c r="O2252" s="261"/>
      <c r="P2252" s="251">
        <f t="shared" si="256"/>
        <v>0</v>
      </c>
    </row>
    <row r="2253" spans="2:16" ht="15.9" hidden="1" x14ac:dyDescent="0.4">
      <c r="B2253" s="272"/>
      <c r="C2253" s="266"/>
      <c r="D2253" s="273"/>
      <c r="E2253" s="274"/>
      <c r="F2253" s="261"/>
      <c r="G2253" s="261"/>
      <c r="H2253" s="273"/>
      <c r="I2253" s="274"/>
      <c r="J2253" s="261"/>
      <c r="K2253" s="261"/>
      <c r="L2253" s="273"/>
      <c r="M2253" s="274"/>
      <c r="N2253" s="261"/>
      <c r="O2253" s="261"/>
      <c r="P2253" s="251">
        <f t="shared" si="256"/>
        <v>0</v>
      </c>
    </row>
    <row r="2254" spans="2:16" ht="15.9" hidden="1" x14ac:dyDescent="0.4">
      <c r="B2254" s="272"/>
      <c r="C2254" s="266"/>
      <c r="D2254" s="273"/>
      <c r="E2254" s="274"/>
      <c r="F2254" s="266"/>
      <c r="G2254" s="261"/>
      <c r="H2254" s="273"/>
      <c r="I2254" s="274"/>
      <c r="J2254" s="266"/>
      <c r="K2254" s="261"/>
      <c r="L2254" s="273"/>
      <c r="M2254" s="274"/>
      <c r="N2254" s="266"/>
      <c r="O2254" s="261"/>
      <c r="P2254" s="251">
        <f t="shared" si="256"/>
        <v>0</v>
      </c>
    </row>
    <row r="2255" spans="2:16" ht="15.9" hidden="1" x14ac:dyDescent="0.4">
      <c r="B2255" s="272"/>
      <c r="C2255" s="266"/>
      <c r="D2255" s="273"/>
      <c r="E2255" s="274"/>
      <c r="F2255" s="261"/>
      <c r="G2255" s="261"/>
      <c r="H2255" s="273"/>
      <c r="I2255" s="274"/>
      <c r="J2255" s="261"/>
      <c r="K2255" s="261"/>
      <c r="L2255" s="273"/>
      <c r="M2255" s="274"/>
      <c r="N2255" s="261"/>
      <c r="O2255" s="261"/>
      <c r="P2255" s="251">
        <f t="shared" si="256"/>
        <v>0</v>
      </c>
    </row>
    <row r="2256" spans="2:16" ht="15.9" hidden="1" x14ac:dyDescent="0.4">
      <c r="B2256" s="272"/>
      <c r="C2256" s="266"/>
      <c r="D2256" s="273"/>
      <c r="E2256" s="274"/>
      <c r="F2256" s="261"/>
      <c r="G2256" s="261"/>
      <c r="H2256" s="273"/>
      <c r="I2256" s="274"/>
      <c r="J2256" s="261"/>
      <c r="K2256" s="261"/>
      <c r="L2256" s="273"/>
      <c r="M2256" s="274"/>
      <c r="N2256" s="261"/>
      <c r="O2256" s="261"/>
      <c r="P2256" s="251">
        <f t="shared" si="256"/>
        <v>0</v>
      </c>
    </row>
    <row r="2257" spans="2:16" ht="15.9" hidden="1" x14ac:dyDescent="0.4">
      <c r="B2257" s="272"/>
      <c r="C2257" s="266"/>
      <c r="D2257" s="273"/>
      <c r="E2257" s="274"/>
      <c r="F2257" s="261"/>
      <c r="G2257" s="261"/>
      <c r="H2257" s="273"/>
      <c r="I2257" s="274"/>
      <c r="J2257" s="261"/>
      <c r="K2257" s="261"/>
      <c r="L2257" s="273"/>
      <c r="M2257" s="274"/>
      <c r="N2257" s="261"/>
      <c r="O2257" s="261"/>
      <c r="P2257" s="251">
        <f t="shared" si="256"/>
        <v>0</v>
      </c>
    </row>
    <row r="2258" spans="2:16" ht="15.9" hidden="1" x14ac:dyDescent="0.4">
      <c r="B2258" s="272"/>
      <c r="C2258" s="266"/>
      <c r="D2258" s="273"/>
      <c r="E2258" s="274"/>
      <c r="F2258" s="266"/>
      <c r="G2258" s="261"/>
      <c r="H2258" s="273"/>
      <c r="I2258" s="274"/>
      <c r="J2258" s="266"/>
      <c r="K2258" s="261"/>
      <c r="L2258" s="273"/>
      <c r="M2258" s="274"/>
      <c r="N2258" s="266"/>
      <c r="O2258" s="261"/>
      <c r="P2258" s="251">
        <f t="shared" si="256"/>
        <v>0</v>
      </c>
    </row>
    <row r="2259" spans="2:16" ht="15.9" hidden="1" x14ac:dyDescent="0.4">
      <c r="B2259" s="272"/>
      <c r="C2259" s="266"/>
      <c r="D2259" s="273"/>
      <c r="E2259" s="274"/>
      <c r="F2259" s="261"/>
      <c r="G2259" s="261"/>
      <c r="H2259" s="273"/>
      <c r="I2259" s="274"/>
      <c r="J2259" s="261"/>
      <c r="K2259" s="261"/>
      <c r="L2259" s="273"/>
      <c r="M2259" s="274"/>
      <c r="N2259" s="261"/>
      <c r="O2259" s="261"/>
      <c r="P2259" s="251">
        <f t="shared" si="256"/>
        <v>0</v>
      </c>
    </row>
    <row r="2260" spans="2:16" ht="15.9" hidden="1" x14ac:dyDescent="0.4">
      <c r="B2260" s="272"/>
      <c r="C2260" s="266"/>
      <c r="D2260" s="273"/>
      <c r="E2260" s="274"/>
      <c r="F2260" s="266"/>
      <c r="G2260" s="261"/>
      <c r="H2260" s="273"/>
      <c r="I2260" s="274"/>
      <c r="J2260" s="266"/>
      <c r="K2260" s="261"/>
      <c r="L2260" s="273"/>
      <c r="M2260" s="274"/>
      <c r="N2260" s="266"/>
      <c r="O2260" s="261"/>
      <c r="P2260" s="251">
        <f t="shared" si="256"/>
        <v>0</v>
      </c>
    </row>
    <row r="2261" spans="2:16" ht="15.9" hidden="1" x14ac:dyDescent="0.4">
      <c r="B2261" s="272"/>
      <c r="C2261" s="266"/>
      <c r="D2261" s="273"/>
      <c r="E2261" s="274"/>
      <c r="F2261" s="261"/>
      <c r="G2261" s="261"/>
      <c r="H2261" s="273"/>
      <c r="I2261" s="274"/>
      <c r="J2261" s="261"/>
      <c r="K2261" s="261"/>
      <c r="L2261" s="273"/>
      <c r="M2261" s="274"/>
      <c r="N2261" s="261"/>
      <c r="O2261" s="261"/>
      <c r="P2261" s="251">
        <f t="shared" si="256"/>
        <v>0</v>
      </c>
    </row>
    <row r="2262" spans="2:16" ht="15.9" hidden="1" x14ac:dyDescent="0.4">
      <c r="B2262" s="272"/>
      <c r="C2262" s="266"/>
      <c r="D2262" s="273"/>
      <c r="E2262" s="274"/>
      <c r="F2262" s="266"/>
      <c r="G2262" s="261"/>
      <c r="H2262" s="273"/>
      <c r="I2262" s="274"/>
      <c r="J2262" s="266"/>
      <c r="K2262" s="261"/>
      <c r="L2262" s="273"/>
      <c r="M2262" s="274"/>
      <c r="N2262" s="266"/>
      <c r="O2262" s="261"/>
      <c r="P2262" s="251">
        <f t="shared" si="256"/>
        <v>0</v>
      </c>
    </row>
    <row r="2263" spans="2:16" ht="15.9" hidden="1" x14ac:dyDescent="0.4">
      <c r="B2263" s="272"/>
      <c r="C2263" s="266"/>
      <c r="D2263" s="273"/>
      <c r="E2263" s="274"/>
      <c r="F2263" s="261"/>
      <c r="G2263" s="261"/>
      <c r="H2263" s="273"/>
      <c r="I2263" s="274"/>
      <c r="J2263" s="261"/>
      <c r="K2263" s="261"/>
      <c r="L2263" s="273"/>
      <c r="M2263" s="274"/>
      <c r="N2263" s="261"/>
      <c r="O2263" s="261"/>
      <c r="P2263" s="251">
        <f t="shared" si="256"/>
        <v>0</v>
      </c>
    </row>
    <row r="2264" spans="2:16" ht="15.9" hidden="1" x14ac:dyDescent="0.4">
      <c r="B2264" s="272"/>
      <c r="C2264" s="266"/>
      <c r="D2264" s="273"/>
      <c r="E2264" s="274"/>
      <c r="F2264" s="266"/>
      <c r="G2264" s="261"/>
      <c r="H2264" s="273"/>
      <c r="I2264" s="274"/>
      <c r="J2264" s="266"/>
      <c r="K2264" s="261"/>
      <c r="L2264" s="273"/>
      <c r="M2264" s="274"/>
      <c r="N2264" s="266"/>
      <c r="O2264" s="261"/>
      <c r="P2264" s="251">
        <f t="shared" si="256"/>
        <v>0</v>
      </c>
    </row>
    <row r="2265" spans="2:16" ht="15.9" hidden="1" x14ac:dyDescent="0.4">
      <c r="B2265" s="272"/>
      <c r="C2265" s="266"/>
      <c r="D2265" s="273"/>
      <c r="E2265" s="274"/>
      <c r="F2265" s="261"/>
      <c r="G2265" s="261"/>
      <c r="H2265" s="273"/>
      <c r="I2265" s="274"/>
      <c r="J2265" s="261"/>
      <c r="K2265" s="261"/>
      <c r="L2265" s="273"/>
      <c r="M2265" s="274"/>
      <c r="N2265" s="261"/>
      <c r="O2265" s="261"/>
      <c r="P2265" s="251">
        <f t="shared" si="256"/>
        <v>0</v>
      </c>
    </row>
    <row r="2266" spans="2:16" ht="15.9" hidden="1" x14ac:dyDescent="0.4">
      <c r="B2266" s="272"/>
      <c r="C2266" s="266"/>
      <c r="D2266" s="266"/>
      <c r="E2266" s="274"/>
      <c r="F2266" s="261"/>
      <c r="G2266" s="261"/>
      <c r="H2266" s="266"/>
      <c r="I2266" s="274"/>
      <c r="J2266" s="261"/>
      <c r="K2266" s="261"/>
      <c r="L2266" s="266"/>
      <c r="M2266" s="274"/>
      <c r="N2266" s="261"/>
      <c r="O2266" s="261"/>
      <c r="P2266" s="251">
        <f t="shared" si="256"/>
        <v>0</v>
      </c>
    </row>
    <row r="2267" spans="2:16" ht="15.9" hidden="1" x14ac:dyDescent="0.4">
      <c r="B2267" s="272"/>
      <c r="C2267" s="266"/>
      <c r="D2267" s="273"/>
      <c r="E2267" s="274"/>
      <c r="F2267" s="261"/>
      <c r="G2267" s="261"/>
      <c r="H2267" s="273"/>
      <c r="I2267" s="274"/>
      <c r="J2267" s="261"/>
      <c r="K2267" s="261"/>
      <c r="L2267" s="273"/>
      <c r="M2267" s="274"/>
      <c r="N2267" s="261"/>
      <c r="O2267" s="261"/>
      <c r="P2267" s="251">
        <f t="shared" si="256"/>
        <v>0</v>
      </c>
    </row>
    <row r="2268" spans="2:16" ht="15.9" hidden="1" x14ac:dyDescent="0.4">
      <c r="B2268" s="272"/>
      <c r="C2268" s="266"/>
      <c r="D2268" s="273"/>
      <c r="E2268" s="274"/>
      <c r="F2268" s="261"/>
      <c r="G2268" s="261"/>
      <c r="H2268" s="273"/>
      <c r="I2268" s="274"/>
      <c r="J2268" s="261"/>
      <c r="K2268" s="261"/>
      <c r="L2268" s="273"/>
      <c r="M2268" s="274"/>
      <c r="N2268" s="261"/>
      <c r="O2268" s="261"/>
      <c r="P2268" s="251">
        <f t="shared" ref="P2268:P2331" si="257">K2268-O2268</f>
        <v>0</v>
      </c>
    </row>
    <row r="2269" spans="2:16" ht="15.9" hidden="1" x14ac:dyDescent="0.4">
      <c r="B2269" s="272"/>
      <c r="C2269" s="266"/>
      <c r="D2269" s="273"/>
      <c r="E2269" s="274"/>
      <c r="F2269" s="261"/>
      <c r="G2269" s="261"/>
      <c r="H2269" s="273"/>
      <c r="I2269" s="274"/>
      <c r="J2269" s="261"/>
      <c r="K2269" s="261"/>
      <c r="L2269" s="273"/>
      <c r="M2269" s="274"/>
      <c r="N2269" s="261"/>
      <c r="O2269" s="261"/>
      <c r="P2269" s="251">
        <f t="shared" si="257"/>
        <v>0</v>
      </c>
    </row>
    <row r="2270" spans="2:16" ht="15.9" hidden="1" x14ac:dyDescent="0.4">
      <c r="B2270" s="272"/>
      <c r="C2270" s="266"/>
      <c r="D2270" s="273"/>
      <c r="E2270" s="274"/>
      <c r="F2270" s="261"/>
      <c r="G2270" s="261"/>
      <c r="H2270" s="273"/>
      <c r="I2270" s="274"/>
      <c r="J2270" s="261"/>
      <c r="K2270" s="261"/>
      <c r="L2270" s="273"/>
      <c r="M2270" s="274"/>
      <c r="N2270" s="261"/>
      <c r="O2270" s="261"/>
      <c r="P2270" s="251">
        <f t="shared" si="257"/>
        <v>0</v>
      </c>
    </row>
    <row r="2271" spans="2:16" ht="15.9" hidden="1" x14ac:dyDescent="0.4">
      <c r="B2271" s="272"/>
      <c r="C2271" s="266"/>
      <c r="D2271" s="280"/>
      <c r="E2271" s="274"/>
      <c r="F2271" s="266"/>
      <c r="G2271" s="261"/>
      <c r="H2271" s="280"/>
      <c r="I2271" s="274"/>
      <c r="J2271" s="266"/>
      <c r="K2271" s="261"/>
      <c r="L2271" s="280"/>
      <c r="M2271" s="274"/>
      <c r="N2271" s="266"/>
      <c r="O2271" s="261"/>
      <c r="P2271" s="251">
        <f t="shared" si="257"/>
        <v>0</v>
      </c>
    </row>
    <row r="2272" spans="2:16" ht="15.9" hidden="1" x14ac:dyDescent="0.4">
      <c r="B2272" s="272"/>
      <c r="C2272" s="266"/>
      <c r="D2272" s="273"/>
      <c r="E2272" s="274"/>
      <c r="F2272" s="261"/>
      <c r="G2272" s="261"/>
      <c r="H2272" s="273"/>
      <c r="I2272" s="274"/>
      <c r="J2272" s="261"/>
      <c r="K2272" s="261"/>
      <c r="L2272" s="273"/>
      <c r="M2272" s="274"/>
      <c r="N2272" s="261"/>
      <c r="O2272" s="261"/>
      <c r="P2272" s="251">
        <f t="shared" si="257"/>
        <v>0</v>
      </c>
    </row>
    <row r="2273" spans="2:16" ht="15.9" hidden="1" x14ac:dyDescent="0.4">
      <c r="B2273" s="272"/>
      <c r="C2273" s="266"/>
      <c r="D2273" s="280"/>
      <c r="E2273" s="274"/>
      <c r="F2273" s="266"/>
      <c r="G2273" s="261"/>
      <c r="H2273" s="280"/>
      <c r="I2273" s="274"/>
      <c r="J2273" s="266"/>
      <c r="K2273" s="261"/>
      <c r="L2273" s="280"/>
      <c r="M2273" s="274"/>
      <c r="N2273" s="266"/>
      <c r="O2273" s="261"/>
      <c r="P2273" s="251">
        <f t="shared" si="257"/>
        <v>0</v>
      </c>
    </row>
    <row r="2274" spans="2:16" ht="15.9" hidden="1" x14ac:dyDescent="0.4">
      <c r="B2274" s="272"/>
      <c r="C2274" s="266"/>
      <c r="D2274" s="273"/>
      <c r="E2274" s="274"/>
      <c r="F2274" s="261"/>
      <c r="G2274" s="261"/>
      <c r="H2274" s="273"/>
      <c r="I2274" s="274"/>
      <c r="J2274" s="261"/>
      <c r="K2274" s="261"/>
      <c r="L2274" s="273"/>
      <c r="M2274" s="274"/>
      <c r="N2274" s="261"/>
      <c r="O2274" s="261"/>
      <c r="P2274" s="251">
        <f t="shared" si="257"/>
        <v>0</v>
      </c>
    </row>
    <row r="2275" spans="2:16" ht="15.9" hidden="1" x14ac:dyDescent="0.4">
      <c r="B2275" s="272"/>
      <c r="C2275" s="266"/>
      <c r="D2275" s="280"/>
      <c r="E2275" s="274"/>
      <c r="F2275" s="266"/>
      <c r="G2275" s="261"/>
      <c r="H2275" s="280"/>
      <c r="I2275" s="274"/>
      <c r="J2275" s="266"/>
      <c r="K2275" s="261"/>
      <c r="L2275" s="280"/>
      <c r="M2275" s="274"/>
      <c r="N2275" s="266"/>
      <c r="O2275" s="261"/>
      <c r="P2275" s="251">
        <f t="shared" si="257"/>
        <v>0</v>
      </c>
    </row>
    <row r="2276" spans="2:16" ht="15.9" hidden="1" x14ac:dyDescent="0.4">
      <c r="B2276" s="272"/>
      <c r="C2276" s="266"/>
      <c r="D2276" s="273"/>
      <c r="E2276" s="274"/>
      <c r="F2276" s="261"/>
      <c r="G2276" s="261"/>
      <c r="H2276" s="273"/>
      <c r="I2276" s="274"/>
      <c r="J2276" s="261"/>
      <c r="K2276" s="261"/>
      <c r="L2276" s="273"/>
      <c r="M2276" s="274"/>
      <c r="N2276" s="261"/>
      <c r="O2276" s="261"/>
      <c r="P2276" s="251">
        <f t="shared" si="257"/>
        <v>0</v>
      </c>
    </row>
    <row r="2277" spans="2:16" ht="15.9" hidden="1" x14ac:dyDescent="0.4">
      <c r="B2277" s="272"/>
      <c r="C2277" s="266"/>
      <c r="D2277" s="280"/>
      <c r="E2277" s="274"/>
      <c r="F2277" s="266"/>
      <c r="G2277" s="261"/>
      <c r="H2277" s="280"/>
      <c r="I2277" s="274"/>
      <c r="J2277" s="266"/>
      <c r="K2277" s="261"/>
      <c r="L2277" s="280"/>
      <c r="M2277" s="274"/>
      <c r="N2277" s="266"/>
      <c r="O2277" s="261"/>
      <c r="P2277" s="251">
        <f t="shared" si="257"/>
        <v>0</v>
      </c>
    </row>
    <row r="2278" spans="2:16" ht="15.9" hidden="1" x14ac:dyDescent="0.4">
      <c r="B2278" s="272"/>
      <c r="C2278" s="266"/>
      <c r="D2278" s="273"/>
      <c r="E2278" s="274"/>
      <c r="F2278" s="261"/>
      <c r="G2278" s="261"/>
      <c r="H2278" s="273"/>
      <c r="I2278" s="274"/>
      <c r="J2278" s="261"/>
      <c r="K2278" s="261"/>
      <c r="L2278" s="273"/>
      <c r="M2278" s="274"/>
      <c r="N2278" s="261"/>
      <c r="O2278" s="261"/>
      <c r="P2278" s="251">
        <f t="shared" si="257"/>
        <v>0</v>
      </c>
    </row>
    <row r="2279" spans="2:16" ht="15.9" hidden="1" x14ac:dyDescent="0.4">
      <c r="B2279" s="272"/>
      <c r="C2279" s="266"/>
      <c r="D2279" s="280"/>
      <c r="E2279" s="274"/>
      <c r="F2279" s="266"/>
      <c r="G2279" s="261"/>
      <c r="H2279" s="280"/>
      <c r="I2279" s="274"/>
      <c r="J2279" s="266"/>
      <c r="K2279" s="261"/>
      <c r="L2279" s="280"/>
      <c r="M2279" s="274"/>
      <c r="N2279" s="266"/>
      <c r="O2279" s="261"/>
      <c r="P2279" s="251">
        <f t="shared" si="257"/>
        <v>0</v>
      </c>
    </row>
    <row r="2280" spans="2:16" ht="15.9" hidden="1" x14ac:dyDescent="0.4">
      <c r="B2280" s="272"/>
      <c r="C2280" s="266"/>
      <c r="D2280" s="273"/>
      <c r="E2280" s="274"/>
      <c r="F2280" s="261"/>
      <c r="G2280" s="261"/>
      <c r="H2280" s="273"/>
      <c r="I2280" s="274"/>
      <c r="J2280" s="261"/>
      <c r="K2280" s="261"/>
      <c r="L2280" s="273"/>
      <c r="M2280" s="274"/>
      <c r="N2280" s="261"/>
      <c r="O2280" s="261"/>
      <c r="P2280" s="251">
        <f t="shared" si="257"/>
        <v>0</v>
      </c>
    </row>
    <row r="2281" spans="2:16" ht="15.9" hidden="1" x14ac:dyDescent="0.4">
      <c r="B2281" s="272"/>
      <c r="C2281" s="266"/>
      <c r="D2281" s="280"/>
      <c r="E2281" s="274"/>
      <c r="F2281" s="266"/>
      <c r="G2281" s="261"/>
      <c r="H2281" s="280"/>
      <c r="I2281" s="274"/>
      <c r="J2281" s="266"/>
      <c r="K2281" s="261"/>
      <c r="L2281" s="280"/>
      <c r="M2281" s="274"/>
      <c r="N2281" s="266"/>
      <c r="O2281" s="261"/>
      <c r="P2281" s="251">
        <f t="shared" si="257"/>
        <v>0</v>
      </c>
    </row>
    <row r="2282" spans="2:16" ht="15.9" hidden="1" x14ac:dyDescent="0.4">
      <c r="B2282" s="272"/>
      <c r="C2282" s="266"/>
      <c r="D2282" s="273"/>
      <c r="E2282" s="274"/>
      <c r="F2282" s="261"/>
      <c r="G2282" s="261"/>
      <c r="H2282" s="273"/>
      <c r="I2282" s="274"/>
      <c r="J2282" s="261"/>
      <c r="K2282" s="261"/>
      <c r="L2282" s="273"/>
      <c r="M2282" s="274"/>
      <c r="N2282" s="261"/>
      <c r="O2282" s="261"/>
      <c r="P2282" s="251">
        <f t="shared" si="257"/>
        <v>0</v>
      </c>
    </row>
    <row r="2283" spans="2:16" ht="15.9" hidden="1" x14ac:dyDescent="0.4">
      <c r="B2283" s="272"/>
      <c r="C2283" s="266"/>
      <c r="D2283" s="280"/>
      <c r="E2283" s="274"/>
      <c r="F2283" s="266"/>
      <c r="G2283" s="261"/>
      <c r="H2283" s="280"/>
      <c r="I2283" s="274"/>
      <c r="J2283" s="266"/>
      <c r="K2283" s="261"/>
      <c r="L2283" s="280"/>
      <c r="M2283" s="274"/>
      <c r="N2283" s="266"/>
      <c r="O2283" s="261"/>
      <c r="P2283" s="251">
        <f t="shared" si="257"/>
        <v>0</v>
      </c>
    </row>
    <row r="2284" spans="2:16" ht="15.9" hidden="1" x14ac:dyDescent="0.4">
      <c r="B2284" s="272"/>
      <c r="C2284" s="266"/>
      <c r="D2284" s="273"/>
      <c r="E2284" s="274"/>
      <c r="F2284" s="261"/>
      <c r="G2284" s="261"/>
      <c r="H2284" s="273"/>
      <c r="I2284" s="274"/>
      <c r="J2284" s="261"/>
      <c r="K2284" s="261"/>
      <c r="L2284" s="273"/>
      <c r="M2284" s="274"/>
      <c r="N2284" s="261"/>
      <c r="O2284" s="261"/>
      <c r="P2284" s="251">
        <f t="shared" si="257"/>
        <v>0</v>
      </c>
    </row>
    <row r="2285" spans="2:16" ht="15.9" hidden="1" x14ac:dyDescent="0.4">
      <c r="B2285" s="272"/>
      <c r="C2285" s="266"/>
      <c r="D2285" s="280"/>
      <c r="E2285" s="274"/>
      <c r="F2285" s="266"/>
      <c r="G2285" s="261"/>
      <c r="H2285" s="280"/>
      <c r="I2285" s="274"/>
      <c r="J2285" s="266"/>
      <c r="K2285" s="261"/>
      <c r="L2285" s="280"/>
      <c r="M2285" s="274"/>
      <c r="N2285" s="266"/>
      <c r="O2285" s="261"/>
      <c r="P2285" s="251">
        <f t="shared" si="257"/>
        <v>0</v>
      </c>
    </row>
    <row r="2286" spans="2:16" ht="15.9" hidden="1" x14ac:dyDescent="0.4">
      <c r="B2286" s="272"/>
      <c r="C2286" s="266"/>
      <c r="D2286" s="273"/>
      <c r="E2286" s="274"/>
      <c r="F2286" s="261"/>
      <c r="G2286" s="261"/>
      <c r="H2286" s="273"/>
      <c r="I2286" s="274"/>
      <c r="J2286" s="261"/>
      <c r="K2286" s="261"/>
      <c r="L2286" s="273"/>
      <c r="M2286" s="274"/>
      <c r="N2286" s="261"/>
      <c r="O2286" s="261"/>
      <c r="P2286" s="251">
        <f t="shared" si="257"/>
        <v>0</v>
      </c>
    </row>
    <row r="2287" spans="2:16" ht="15.9" hidden="1" x14ac:dyDescent="0.4">
      <c r="B2287" s="272"/>
      <c r="C2287" s="266"/>
      <c r="D2287" s="273"/>
      <c r="E2287" s="274"/>
      <c r="F2287" s="261"/>
      <c r="G2287" s="261"/>
      <c r="H2287" s="273"/>
      <c r="I2287" s="274"/>
      <c r="J2287" s="261"/>
      <c r="K2287" s="261"/>
      <c r="L2287" s="273"/>
      <c r="M2287" s="274"/>
      <c r="N2287" s="261"/>
      <c r="O2287" s="261"/>
      <c r="P2287" s="251">
        <f t="shared" si="257"/>
        <v>0</v>
      </c>
    </row>
    <row r="2288" spans="2:16" ht="15.9" hidden="1" x14ac:dyDescent="0.4">
      <c r="B2288" s="272"/>
      <c r="C2288" s="266"/>
      <c r="D2288" s="273"/>
      <c r="E2288" s="274"/>
      <c r="F2288" s="261"/>
      <c r="G2288" s="261"/>
      <c r="H2288" s="273"/>
      <c r="I2288" s="274"/>
      <c r="J2288" s="261"/>
      <c r="K2288" s="261"/>
      <c r="L2288" s="273"/>
      <c r="M2288" s="274"/>
      <c r="N2288" s="261"/>
      <c r="O2288" s="261"/>
      <c r="P2288" s="251">
        <f t="shared" si="257"/>
        <v>0</v>
      </c>
    </row>
    <row r="2289" spans="2:16" ht="15.9" hidden="1" collapsed="1" x14ac:dyDescent="0.4">
      <c r="B2289" s="268" t="s">
        <v>747</v>
      </c>
      <c r="C2289" s="180" t="s">
        <v>748</v>
      </c>
      <c r="D2289" s="254">
        <f>D2290+D2315+D2306+D2323</f>
        <v>0</v>
      </c>
      <c r="E2289" s="270" t="s">
        <v>27</v>
      </c>
      <c r="F2289" s="254">
        <v>0</v>
      </c>
      <c r="G2289" s="254">
        <f>G2290+G2315+G2306+G2323+G2335</f>
        <v>1310616000</v>
      </c>
      <c r="H2289" s="254">
        <f>H2290+H2315+H2306+H2323</f>
        <v>0</v>
      </c>
      <c r="I2289" s="270" t="s">
        <v>27</v>
      </c>
      <c r="J2289" s="254">
        <v>0</v>
      </c>
      <c r="K2289" s="254">
        <f>K2290+K2315+K2306+K2323+K2335</f>
        <v>1310616000</v>
      </c>
      <c r="L2289" s="254">
        <f>L2290+L2315+L2306+L2323</f>
        <v>0</v>
      </c>
      <c r="M2289" s="270" t="s">
        <v>27</v>
      </c>
      <c r="N2289" s="254">
        <v>0</v>
      </c>
      <c r="O2289" s="254">
        <f>O2290+O2315+O2306+O2323+O2335</f>
        <v>1310616000</v>
      </c>
      <c r="P2289" s="251">
        <f t="shared" si="257"/>
        <v>0</v>
      </c>
    </row>
    <row r="2290" spans="2:16" ht="15.9" hidden="1" x14ac:dyDescent="0.4">
      <c r="B2290" s="208"/>
      <c r="C2290" s="180"/>
      <c r="D2290" s="269"/>
      <c r="E2290" s="270"/>
      <c r="F2290" s="254"/>
      <c r="G2290" s="254"/>
      <c r="H2290" s="269"/>
      <c r="I2290" s="270"/>
      <c r="J2290" s="254"/>
      <c r="K2290" s="254"/>
      <c r="L2290" s="269"/>
      <c r="M2290" s="270"/>
      <c r="N2290" s="254"/>
      <c r="O2290" s="254"/>
      <c r="P2290" s="251">
        <f t="shared" si="257"/>
        <v>0</v>
      </c>
    </row>
    <row r="2291" spans="2:16" ht="15.9" hidden="1" x14ac:dyDescent="0.4">
      <c r="B2291" s="208"/>
      <c r="C2291" s="180"/>
      <c r="D2291" s="178"/>
      <c r="E2291" s="179"/>
      <c r="F2291" s="302"/>
      <c r="G2291" s="254"/>
      <c r="H2291" s="178"/>
      <c r="I2291" s="179"/>
      <c r="J2291" s="302"/>
      <c r="K2291" s="254"/>
      <c r="L2291" s="178"/>
      <c r="M2291" s="179"/>
      <c r="N2291" s="302"/>
      <c r="O2291" s="254"/>
      <c r="P2291" s="251">
        <f t="shared" si="257"/>
        <v>0</v>
      </c>
    </row>
    <row r="2292" spans="2:16" ht="15.9" hidden="1" x14ac:dyDescent="0.4">
      <c r="B2292" s="208"/>
      <c r="C2292" s="180"/>
      <c r="D2292" s="178"/>
      <c r="E2292" s="179"/>
      <c r="F2292" s="254"/>
      <c r="G2292" s="254"/>
      <c r="H2292" s="178"/>
      <c r="I2292" s="179"/>
      <c r="J2292" s="254"/>
      <c r="K2292" s="254"/>
      <c r="L2292" s="178"/>
      <c r="M2292" s="179"/>
      <c r="N2292" s="254"/>
      <c r="O2292" s="254"/>
      <c r="P2292" s="251">
        <f t="shared" si="257"/>
        <v>0</v>
      </c>
    </row>
    <row r="2293" spans="2:16" ht="15.9" hidden="1" x14ac:dyDescent="0.4">
      <c r="B2293" s="208"/>
      <c r="C2293" s="180"/>
      <c r="D2293" s="178"/>
      <c r="E2293" s="179"/>
      <c r="F2293" s="180"/>
      <c r="G2293" s="254"/>
      <c r="H2293" s="178"/>
      <c r="I2293" s="179"/>
      <c r="J2293" s="180"/>
      <c r="K2293" s="254"/>
      <c r="L2293" s="178"/>
      <c r="M2293" s="179"/>
      <c r="N2293" s="180"/>
      <c r="O2293" s="254"/>
      <c r="P2293" s="251">
        <f t="shared" si="257"/>
        <v>0</v>
      </c>
    </row>
    <row r="2294" spans="2:16" ht="15.9" hidden="1" x14ac:dyDescent="0.4">
      <c r="B2294" s="208"/>
      <c r="C2294" s="180"/>
      <c r="D2294" s="178"/>
      <c r="E2294" s="179"/>
      <c r="F2294" s="254"/>
      <c r="G2294" s="254"/>
      <c r="H2294" s="178"/>
      <c r="I2294" s="179"/>
      <c r="J2294" s="254"/>
      <c r="K2294" s="254"/>
      <c r="L2294" s="178"/>
      <c r="M2294" s="179"/>
      <c r="N2294" s="254"/>
      <c r="O2294" s="254"/>
      <c r="P2294" s="251">
        <f t="shared" si="257"/>
        <v>0</v>
      </c>
    </row>
    <row r="2295" spans="2:16" ht="15.9" hidden="1" x14ac:dyDescent="0.4">
      <c r="B2295" s="303"/>
      <c r="C2295" s="180"/>
      <c r="D2295" s="178"/>
      <c r="E2295" s="179"/>
      <c r="F2295" s="180"/>
      <c r="G2295" s="254"/>
      <c r="H2295" s="178"/>
      <c r="I2295" s="179"/>
      <c r="J2295" s="180"/>
      <c r="K2295" s="254"/>
      <c r="L2295" s="178"/>
      <c r="M2295" s="179"/>
      <c r="N2295" s="180"/>
      <c r="O2295" s="254"/>
      <c r="P2295" s="251">
        <f t="shared" si="257"/>
        <v>0</v>
      </c>
    </row>
    <row r="2296" spans="2:16" ht="15.9" hidden="1" x14ac:dyDescent="0.4">
      <c r="B2296" s="208"/>
      <c r="C2296" s="180"/>
      <c r="D2296" s="178"/>
      <c r="E2296" s="179"/>
      <c r="F2296" s="254"/>
      <c r="G2296" s="254"/>
      <c r="H2296" s="178"/>
      <c r="I2296" s="179"/>
      <c r="J2296" s="254"/>
      <c r="K2296" s="254"/>
      <c r="L2296" s="178"/>
      <c r="M2296" s="179"/>
      <c r="N2296" s="254"/>
      <c r="O2296" s="254"/>
      <c r="P2296" s="251">
        <f t="shared" si="257"/>
        <v>0</v>
      </c>
    </row>
    <row r="2297" spans="2:16" ht="15.9" hidden="1" x14ac:dyDescent="0.4">
      <c r="B2297" s="208"/>
      <c r="C2297" s="180"/>
      <c r="D2297" s="178"/>
      <c r="E2297" s="179"/>
      <c r="F2297" s="254"/>
      <c r="G2297" s="254"/>
      <c r="H2297" s="178"/>
      <c r="I2297" s="179"/>
      <c r="J2297" s="254"/>
      <c r="K2297" s="254"/>
      <c r="L2297" s="178"/>
      <c r="M2297" s="179"/>
      <c r="N2297" s="254"/>
      <c r="O2297" s="254"/>
      <c r="P2297" s="251">
        <f t="shared" si="257"/>
        <v>0</v>
      </c>
    </row>
    <row r="2298" spans="2:16" ht="15.9" hidden="1" x14ac:dyDescent="0.4">
      <c r="B2298" s="208"/>
      <c r="C2298" s="180"/>
      <c r="D2298" s="178"/>
      <c r="E2298" s="179"/>
      <c r="F2298" s="254"/>
      <c r="G2298" s="254"/>
      <c r="H2298" s="178"/>
      <c r="I2298" s="179"/>
      <c r="J2298" s="254"/>
      <c r="K2298" s="254"/>
      <c r="L2298" s="178"/>
      <c r="M2298" s="179"/>
      <c r="N2298" s="254"/>
      <c r="O2298" s="254"/>
      <c r="P2298" s="251">
        <f t="shared" si="257"/>
        <v>0</v>
      </c>
    </row>
    <row r="2299" spans="2:16" ht="15.9" hidden="1" x14ac:dyDescent="0.4">
      <c r="B2299" s="208"/>
      <c r="C2299" s="180"/>
      <c r="D2299" s="178"/>
      <c r="E2299" s="179"/>
      <c r="F2299" s="254"/>
      <c r="G2299" s="254"/>
      <c r="H2299" s="178"/>
      <c r="I2299" s="179"/>
      <c r="J2299" s="254"/>
      <c r="K2299" s="254"/>
      <c r="L2299" s="178"/>
      <c r="M2299" s="179"/>
      <c r="N2299" s="254"/>
      <c r="O2299" s="254"/>
      <c r="P2299" s="251">
        <f t="shared" si="257"/>
        <v>0</v>
      </c>
    </row>
    <row r="2300" spans="2:16" ht="15.9" hidden="1" x14ac:dyDescent="0.4">
      <c r="B2300" s="208"/>
      <c r="C2300" s="180"/>
      <c r="D2300" s="178"/>
      <c r="E2300" s="179"/>
      <c r="F2300" s="254"/>
      <c r="G2300" s="254"/>
      <c r="H2300" s="178"/>
      <c r="I2300" s="179"/>
      <c r="J2300" s="254"/>
      <c r="K2300" s="254"/>
      <c r="L2300" s="178"/>
      <c r="M2300" s="179"/>
      <c r="N2300" s="254"/>
      <c r="O2300" s="254"/>
      <c r="P2300" s="251">
        <f t="shared" si="257"/>
        <v>0</v>
      </c>
    </row>
    <row r="2301" spans="2:16" ht="15.9" hidden="1" x14ac:dyDescent="0.4">
      <c r="B2301" s="208"/>
      <c r="C2301" s="180"/>
      <c r="D2301" s="178"/>
      <c r="E2301" s="179"/>
      <c r="F2301" s="254"/>
      <c r="G2301" s="254"/>
      <c r="H2301" s="178"/>
      <c r="I2301" s="179"/>
      <c r="J2301" s="254"/>
      <c r="K2301" s="254"/>
      <c r="L2301" s="178"/>
      <c r="M2301" s="179"/>
      <c r="N2301" s="254"/>
      <c r="O2301" s="254"/>
      <c r="P2301" s="251">
        <f t="shared" si="257"/>
        <v>0</v>
      </c>
    </row>
    <row r="2302" spans="2:16" ht="15.9" hidden="1" x14ac:dyDescent="0.4">
      <c r="B2302" s="208"/>
      <c r="C2302" s="180"/>
      <c r="D2302" s="178"/>
      <c r="E2302" s="179"/>
      <c r="F2302" s="254"/>
      <c r="G2302" s="254"/>
      <c r="H2302" s="178"/>
      <c r="I2302" s="179"/>
      <c r="J2302" s="254"/>
      <c r="K2302" s="254"/>
      <c r="L2302" s="178"/>
      <c r="M2302" s="179"/>
      <c r="N2302" s="254"/>
      <c r="O2302" s="254"/>
      <c r="P2302" s="251">
        <f t="shared" si="257"/>
        <v>0</v>
      </c>
    </row>
    <row r="2303" spans="2:16" ht="15.9" hidden="1" x14ac:dyDescent="0.4">
      <c r="B2303" s="208"/>
      <c r="C2303" s="180"/>
      <c r="D2303" s="178"/>
      <c r="E2303" s="179"/>
      <c r="F2303" s="254"/>
      <c r="G2303" s="254"/>
      <c r="H2303" s="178"/>
      <c r="I2303" s="179"/>
      <c r="J2303" s="254"/>
      <c r="K2303" s="254"/>
      <c r="L2303" s="178"/>
      <c r="M2303" s="179"/>
      <c r="N2303" s="254"/>
      <c r="O2303" s="254"/>
      <c r="P2303" s="251">
        <f t="shared" si="257"/>
        <v>0</v>
      </c>
    </row>
    <row r="2304" spans="2:16" ht="15.9" hidden="1" x14ac:dyDescent="0.4">
      <c r="B2304" s="208"/>
      <c r="C2304" s="180"/>
      <c r="D2304" s="178"/>
      <c r="E2304" s="179"/>
      <c r="F2304" s="180"/>
      <c r="G2304" s="254"/>
      <c r="H2304" s="178"/>
      <c r="I2304" s="179"/>
      <c r="J2304" s="180"/>
      <c r="K2304" s="254"/>
      <c r="L2304" s="178"/>
      <c r="M2304" s="179"/>
      <c r="N2304" s="180"/>
      <c r="O2304" s="254"/>
      <c r="P2304" s="251">
        <f t="shared" si="257"/>
        <v>0</v>
      </c>
    </row>
    <row r="2305" spans="2:16" ht="15.9" hidden="1" x14ac:dyDescent="0.4">
      <c r="B2305" s="208"/>
      <c r="C2305" s="293"/>
      <c r="D2305" s="304"/>
      <c r="E2305" s="293"/>
      <c r="F2305" s="293"/>
      <c r="G2305" s="254"/>
      <c r="H2305" s="304"/>
      <c r="I2305" s="293"/>
      <c r="J2305" s="293"/>
      <c r="K2305" s="254"/>
      <c r="L2305" s="304"/>
      <c r="M2305" s="293"/>
      <c r="N2305" s="293"/>
      <c r="O2305" s="254"/>
      <c r="P2305" s="251">
        <f t="shared" si="257"/>
        <v>0</v>
      </c>
    </row>
    <row r="2306" spans="2:16" ht="15.9" hidden="1" x14ac:dyDescent="0.4">
      <c r="B2306" s="208"/>
      <c r="C2306" s="180"/>
      <c r="D2306" s="269"/>
      <c r="E2306" s="270"/>
      <c r="F2306" s="254"/>
      <c r="G2306" s="254"/>
      <c r="H2306" s="269"/>
      <c r="I2306" s="270"/>
      <c r="J2306" s="254"/>
      <c r="K2306" s="254"/>
      <c r="L2306" s="269"/>
      <c r="M2306" s="270"/>
      <c r="N2306" s="254"/>
      <c r="O2306" s="254"/>
      <c r="P2306" s="251">
        <f t="shared" si="257"/>
        <v>0</v>
      </c>
    </row>
    <row r="2307" spans="2:16" ht="15.9" hidden="1" x14ac:dyDescent="0.4">
      <c r="B2307" s="208"/>
      <c r="C2307" s="180"/>
      <c r="D2307" s="178"/>
      <c r="E2307" s="179"/>
      <c r="F2307" s="180"/>
      <c r="G2307" s="254"/>
      <c r="H2307" s="178"/>
      <c r="I2307" s="179"/>
      <c r="J2307" s="180"/>
      <c r="K2307" s="254"/>
      <c r="L2307" s="178"/>
      <c r="M2307" s="179"/>
      <c r="N2307" s="180"/>
      <c r="O2307" s="254"/>
      <c r="P2307" s="251">
        <f t="shared" si="257"/>
        <v>0</v>
      </c>
    </row>
    <row r="2308" spans="2:16" ht="15.9" hidden="1" x14ac:dyDescent="0.4">
      <c r="B2308" s="208"/>
      <c r="C2308" s="180"/>
      <c r="D2308" s="178"/>
      <c r="E2308" s="179"/>
      <c r="F2308" s="254"/>
      <c r="G2308" s="254"/>
      <c r="H2308" s="178"/>
      <c r="I2308" s="179"/>
      <c r="J2308" s="254"/>
      <c r="K2308" s="254"/>
      <c r="L2308" s="178"/>
      <c r="M2308" s="179"/>
      <c r="N2308" s="254"/>
      <c r="O2308" s="254"/>
      <c r="P2308" s="251">
        <f t="shared" si="257"/>
        <v>0</v>
      </c>
    </row>
    <row r="2309" spans="2:16" ht="15.9" hidden="1" x14ac:dyDescent="0.4">
      <c r="B2309" s="208"/>
      <c r="C2309" s="180"/>
      <c r="D2309" s="178"/>
      <c r="E2309" s="179"/>
      <c r="F2309" s="302"/>
      <c r="G2309" s="254"/>
      <c r="H2309" s="178"/>
      <c r="I2309" s="179"/>
      <c r="J2309" s="302"/>
      <c r="K2309" s="254"/>
      <c r="L2309" s="178"/>
      <c r="M2309" s="179"/>
      <c r="N2309" s="302"/>
      <c r="O2309" s="254"/>
      <c r="P2309" s="251">
        <f t="shared" si="257"/>
        <v>0</v>
      </c>
    </row>
    <row r="2310" spans="2:16" ht="15.9" hidden="1" x14ac:dyDescent="0.4">
      <c r="B2310" s="208"/>
      <c r="C2310" s="180"/>
      <c r="D2310" s="178"/>
      <c r="E2310" s="179"/>
      <c r="F2310" s="254"/>
      <c r="G2310" s="254"/>
      <c r="H2310" s="178"/>
      <c r="I2310" s="179"/>
      <c r="J2310" s="254"/>
      <c r="K2310" s="254"/>
      <c r="L2310" s="178"/>
      <c r="M2310" s="179"/>
      <c r="N2310" s="254"/>
      <c r="O2310" s="254"/>
      <c r="P2310" s="251">
        <f t="shared" si="257"/>
        <v>0</v>
      </c>
    </row>
    <row r="2311" spans="2:16" ht="15.9" hidden="1" x14ac:dyDescent="0.4">
      <c r="B2311" s="208"/>
      <c r="C2311" s="180"/>
      <c r="D2311" s="178"/>
      <c r="E2311" s="179"/>
      <c r="F2311" s="302"/>
      <c r="G2311" s="254"/>
      <c r="H2311" s="178"/>
      <c r="I2311" s="179"/>
      <c r="J2311" s="302"/>
      <c r="K2311" s="254"/>
      <c r="L2311" s="178"/>
      <c r="M2311" s="179"/>
      <c r="N2311" s="302"/>
      <c r="O2311" s="254"/>
      <c r="P2311" s="251">
        <f t="shared" si="257"/>
        <v>0</v>
      </c>
    </row>
    <row r="2312" spans="2:16" ht="15.9" hidden="1" x14ac:dyDescent="0.4">
      <c r="B2312" s="208"/>
      <c r="C2312" s="180"/>
      <c r="D2312" s="178"/>
      <c r="E2312" s="179"/>
      <c r="F2312" s="254"/>
      <c r="G2312" s="254"/>
      <c r="H2312" s="178"/>
      <c r="I2312" s="179"/>
      <c r="J2312" s="254"/>
      <c r="K2312" s="254"/>
      <c r="L2312" s="178"/>
      <c r="M2312" s="179"/>
      <c r="N2312" s="254"/>
      <c r="O2312" s="254"/>
      <c r="P2312" s="251">
        <f t="shared" si="257"/>
        <v>0</v>
      </c>
    </row>
    <row r="2313" spans="2:16" ht="15.9" hidden="1" x14ac:dyDescent="0.4">
      <c r="B2313" s="208"/>
      <c r="C2313" s="180"/>
      <c r="D2313" s="178"/>
      <c r="E2313" s="179"/>
      <c r="F2313" s="180"/>
      <c r="G2313" s="254"/>
      <c r="H2313" s="178"/>
      <c r="I2313" s="179"/>
      <c r="J2313" s="180"/>
      <c r="K2313" s="254"/>
      <c r="L2313" s="178"/>
      <c r="M2313" s="179"/>
      <c r="N2313" s="180"/>
      <c r="O2313" s="254"/>
      <c r="P2313" s="251">
        <f t="shared" si="257"/>
        <v>0</v>
      </c>
    </row>
    <row r="2314" spans="2:16" ht="15.9" hidden="1" x14ac:dyDescent="0.4">
      <c r="B2314" s="208"/>
      <c r="C2314" s="180"/>
      <c r="D2314" s="178"/>
      <c r="E2314" s="179"/>
      <c r="F2314" s="254"/>
      <c r="G2314" s="254"/>
      <c r="H2314" s="178"/>
      <c r="I2314" s="179"/>
      <c r="J2314" s="254"/>
      <c r="K2314" s="254"/>
      <c r="L2314" s="178"/>
      <c r="M2314" s="179"/>
      <c r="N2314" s="254"/>
      <c r="O2314" s="254"/>
      <c r="P2314" s="251">
        <f t="shared" si="257"/>
        <v>0</v>
      </c>
    </row>
    <row r="2315" spans="2:16" ht="15.9" hidden="1" x14ac:dyDescent="0.4">
      <c r="B2315" s="208"/>
      <c r="C2315" s="180"/>
      <c r="D2315" s="269"/>
      <c r="E2315" s="270"/>
      <c r="F2315" s="254"/>
      <c r="G2315" s="254"/>
      <c r="H2315" s="269"/>
      <c r="I2315" s="270"/>
      <c r="J2315" s="254"/>
      <c r="K2315" s="254"/>
      <c r="L2315" s="269"/>
      <c r="M2315" s="270"/>
      <c r="N2315" s="254"/>
      <c r="O2315" s="254"/>
      <c r="P2315" s="251">
        <f t="shared" si="257"/>
        <v>0</v>
      </c>
    </row>
    <row r="2316" spans="2:16" ht="15.9" hidden="1" x14ac:dyDescent="0.4">
      <c r="B2316" s="208"/>
      <c r="C2316" s="180"/>
      <c r="D2316" s="178"/>
      <c r="E2316" s="179"/>
      <c r="F2316" s="180"/>
      <c r="G2316" s="254"/>
      <c r="H2316" s="178"/>
      <c r="I2316" s="179"/>
      <c r="J2316" s="180"/>
      <c r="K2316" s="254"/>
      <c r="L2316" s="178"/>
      <c r="M2316" s="179"/>
      <c r="N2316" s="180"/>
      <c r="O2316" s="254"/>
      <c r="P2316" s="251">
        <f t="shared" si="257"/>
        <v>0</v>
      </c>
    </row>
    <row r="2317" spans="2:16" ht="15.9" hidden="1" x14ac:dyDescent="0.4">
      <c r="B2317" s="208"/>
      <c r="C2317" s="180"/>
      <c r="D2317" s="178"/>
      <c r="E2317" s="179"/>
      <c r="F2317" s="254"/>
      <c r="G2317" s="254"/>
      <c r="H2317" s="178"/>
      <c r="I2317" s="179"/>
      <c r="J2317" s="254"/>
      <c r="K2317" s="254"/>
      <c r="L2317" s="178"/>
      <c r="M2317" s="179"/>
      <c r="N2317" s="254"/>
      <c r="O2317" s="254"/>
      <c r="P2317" s="251">
        <f t="shared" si="257"/>
        <v>0</v>
      </c>
    </row>
    <row r="2318" spans="2:16" ht="15.9" hidden="1" x14ac:dyDescent="0.4">
      <c r="B2318" s="208"/>
      <c r="C2318" s="180"/>
      <c r="D2318" s="178"/>
      <c r="E2318" s="179"/>
      <c r="F2318" s="254"/>
      <c r="G2318" s="254"/>
      <c r="H2318" s="178"/>
      <c r="I2318" s="179"/>
      <c r="J2318" s="254"/>
      <c r="K2318" s="254"/>
      <c r="L2318" s="178"/>
      <c r="M2318" s="179"/>
      <c r="N2318" s="254"/>
      <c r="O2318" s="254"/>
      <c r="P2318" s="251">
        <f t="shared" si="257"/>
        <v>0</v>
      </c>
    </row>
    <row r="2319" spans="2:16" ht="15.9" hidden="1" x14ac:dyDescent="0.4">
      <c r="B2319" s="208"/>
      <c r="C2319" s="180"/>
      <c r="D2319" s="178"/>
      <c r="E2319" s="179"/>
      <c r="F2319" s="254"/>
      <c r="G2319" s="254"/>
      <c r="H2319" s="178"/>
      <c r="I2319" s="179"/>
      <c r="J2319" s="254"/>
      <c r="K2319" s="254"/>
      <c r="L2319" s="178"/>
      <c r="M2319" s="179"/>
      <c r="N2319" s="254"/>
      <c r="O2319" s="254"/>
      <c r="P2319" s="251">
        <f t="shared" si="257"/>
        <v>0</v>
      </c>
    </row>
    <row r="2320" spans="2:16" ht="15.9" hidden="1" x14ac:dyDescent="0.4">
      <c r="B2320" s="208"/>
      <c r="C2320" s="180"/>
      <c r="D2320" s="178"/>
      <c r="E2320" s="179"/>
      <c r="F2320" s="180"/>
      <c r="G2320" s="254"/>
      <c r="H2320" s="178"/>
      <c r="I2320" s="179"/>
      <c r="J2320" s="180"/>
      <c r="K2320" s="254"/>
      <c r="L2320" s="178"/>
      <c r="M2320" s="179"/>
      <c r="N2320" s="180"/>
      <c r="O2320" s="254"/>
      <c r="P2320" s="251">
        <f t="shared" si="257"/>
        <v>0</v>
      </c>
    </row>
    <row r="2321" spans="2:16" ht="15.9" hidden="1" x14ac:dyDescent="0.4">
      <c r="B2321" s="208"/>
      <c r="C2321" s="180"/>
      <c r="D2321" s="178"/>
      <c r="E2321" s="179"/>
      <c r="F2321" s="254"/>
      <c r="G2321" s="254"/>
      <c r="H2321" s="178"/>
      <c r="I2321" s="179"/>
      <c r="J2321" s="254"/>
      <c r="K2321" s="254"/>
      <c r="L2321" s="178"/>
      <c r="M2321" s="179"/>
      <c r="N2321" s="254"/>
      <c r="O2321" s="254"/>
      <c r="P2321" s="251">
        <f t="shared" si="257"/>
        <v>0</v>
      </c>
    </row>
    <row r="2322" spans="2:16" ht="15.9" hidden="1" x14ac:dyDescent="0.4">
      <c r="B2322" s="208"/>
      <c r="C2322" s="180"/>
      <c r="D2322" s="178"/>
      <c r="E2322" s="179"/>
      <c r="F2322" s="254"/>
      <c r="G2322" s="254"/>
      <c r="H2322" s="178"/>
      <c r="I2322" s="179"/>
      <c r="J2322" s="254"/>
      <c r="K2322" s="254"/>
      <c r="L2322" s="178"/>
      <c r="M2322" s="179"/>
      <c r="N2322" s="254"/>
      <c r="O2322" s="254"/>
      <c r="P2322" s="251">
        <f t="shared" si="257"/>
        <v>0</v>
      </c>
    </row>
    <row r="2323" spans="2:16" ht="15.9" hidden="1" x14ac:dyDescent="0.4">
      <c r="B2323" s="208" t="s">
        <v>69</v>
      </c>
      <c r="C2323" s="180" t="s">
        <v>749</v>
      </c>
      <c r="D2323" s="269">
        <v>0</v>
      </c>
      <c r="E2323" s="270" t="s">
        <v>27</v>
      </c>
      <c r="F2323" s="254">
        <v>0</v>
      </c>
      <c r="G2323" s="254">
        <f>G2324+G2330+G2333</f>
        <v>1310616000</v>
      </c>
      <c r="H2323" s="269">
        <v>0</v>
      </c>
      <c r="I2323" s="270" t="s">
        <v>27</v>
      </c>
      <c r="J2323" s="254">
        <v>0</v>
      </c>
      <c r="K2323" s="254">
        <f>K2324+K2330+K2333</f>
        <v>1310616000</v>
      </c>
      <c r="L2323" s="269">
        <v>0</v>
      </c>
      <c r="M2323" s="270" t="s">
        <v>27</v>
      </c>
      <c r="N2323" s="254">
        <v>0</v>
      </c>
      <c r="O2323" s="254">
        <f>O2324+O2330+O2333</f>
        <v>1310616000</v>
      </c>
      <c r="P2323" s="251">
        <f t="shared" si="257"/>
        <v>0</v>
      </c>
    </row>
    <row r="2324" spans="2:16" ht="15.9" hidden="1" x14ac:dyDescent="0.4">
      <c r="B2324" s="208"/>
      <c r="C2324" s="180"/>
      <c r="D2324" s="178"/>
      <c r="E2324" s="179"/>
      <c r="F2324" s="180"/>
      <c r="G2324" s="254"/>
      <c r="H2324" s="178"/>
      <c r="I2324" s="179"/>
      <c r="J2324" s="180"/>
      <c r="K2324" s="254"/>
      <c r="L2324" s="178"/>
      <c r="M2324" s="179"/>
      <c r="N2324" s="180"/>
      <c r="O2324" s="254"/>
      <c r="P2324" s="251">
        <f t="shared" si="257"/>
        <v>0</v>
      </c>
    </row>
    <row r="2325" spans="2:16" ht="15.9" hidden="1" x14ac:dyDescent="0.4">
      <c r="B2325" s="208"/>
      <c r="C2325" s="180"/>
      <c r="D2325" s="178"/>
      <c r="E2325" s="179"/>
      <c r="F2325" s="254"/>
      <c r="G2325" s="254"/>
      <c r="H2325" s="178"/>
      <c r="I2325" s="179"/>
      <c r="J2325" s="254"/>
      <c r="K2325" s="254"/>
      <c r="L2325" s="178"/>
      <c r="M2325" s="179"/>
      <c r="N2325" s="254"/>
      <c r="O2325" s="254"/>
      <c r="P2325" s="251">
        <f t="shared" si="257"/>
        <v>0</v>
      </c>
    </row>
    <row r="2326" spans="2:16" ht="15.9" hidden="1" x14ac:dyDescent="0.4">
      <c r="B2326" s="208"/>
      <c r="C2326" s="180"/>
      <c r="D2326" s="178"/>
      <c r="E2326" s="179"/>
      <c r="F2326" s="254"/>
      <c r="G2326" s="254"/>
      <c r="H2326" s="178"/>
      <c r="I2326" s="179"/>
      <c r="J2326" s="254"/>
      <c r="K2326" s="254"/>
      <c r="L2326" s="178"/>
      <c r="M2326" s="179"/>
      <c r="N2326" s="254"/>
      <c r="O2326" s="254"/>
      <c r="P2326" s="251">
        <f t="shared" si="257"/>
        <v>0</v>
      </c>
    </row>
    <row r="2327" spans="2:16" ht="15.9" hidden="1" x14ac:dyDescent="0.4">
      <c r="B2327" s="208"/>
      <c r="C2327" s="180"/>
      <c r="D2327" s="178"/>
      <c r="E2327" s="179"/>
      <c r="F2327" s="254"/>
      <c r="G2327" s="254"/>
      <c r="H2327" s="178"/>
      <c r="I2327" s="179"/>
      <c r="J2327" s="254"/>
      <c r="K2327" s="254"/>
      <c r="L2327" s="178"/>
      <c r="M2327" s="179"/>
      <c r="N2327" s="254"/>
      <c r="O2327" s="254"/>
      <c r="P2327" s="251">
        <f t="shared" si="257"/>
        <v>0</v>
      </c>
    </row>
    <row r="2328" spans="2:16" ht="15.9" hidden="1" x14ac:dyDescent="0.4">
      <c r="B2328" s="208"/>
      <c r="C2328" s="180"/>
      <c r="D2328" s="178"/>
      <c r="E2328" s="179"/>
      <c r="F2328" s="254"/>
      <c r="G2328" s="254"/>
      <c r="H2328" s="178"/>
      <c r="I2328" s="179"/>
      <c r="J2328" s="254"/>
      <c r="K2328" s="254"/>
      <c r="L2328" s="178"/>
      <c r="M2328" s="179"/>
      <c r="N2328" s="254"/>
      <c r="O2328" s="254"/>
      <c r="P2328" s="251">
        <f t="shared" si="257"/>
        <v>0</v>
      </c>
    </row>
    <row r="2329" spans="2:16" ht="15.9" hidden="1" x14ac:dyDescent="0.4">
      <c r="B2329" s="208"/>
      <c r="C2329" s="180"/>
      <c r="D2329" s="178"/>
      <c r="E2329" s="179"/>
      <c r="F2329" s="254"/>
      <c r="G2329" s="254"/>
      <c r="H2329" s="178"/>
      <c r="I2329" s="179"/>
      <c r="J2329" s="254"/>
      <c r="K2329" s="254"/>
      <c r="L2329" s="178"/>
      <c r="M2329" s="179"/>
      <c r="N2329" s="254"/>
      <c r="O2329" s="254"/>
      <c r="P2329" s="251">
        <f t="shared" si="257"/>
        <v>0</v>
      </c>
    </row>
    <row r="2330" spans="2:16" ht="15.9" hidden="1" x14ac:dyDescent="0.4">
      <c r="B2330" s="208"/>
      <c r="C2330" s="180"/>
      <c r="D2330" s="178"/>
      <c r="E2330" s="179"/>
      <c r="F2330" s="180"/>
      <c r="G2330" s="254"/>
      <c r="H2330" s="178"/>
      <c r="I2330" s="179"/>
      <c r="J2330" s="180"/>
      <c r="K2330" s="254"/>
      <c r="L2330" s="178"/>
      <c r="M2330" s="179"/>
      <c r="N2330" s="180"/>
      <c r="O2330" s="254"/>
      <c r="P2330" s="251">
        <f t="shared" si="257"/>
        <v>0</v>
      </c>
    </row>
    <row r="2331" spans="2:16" ht="15.9" hidden="1" x14ac:dyDescent="0.4">
      <c r="B2331" s="208"/>
      <c r="C2331" s="180"/>
      <c r="D2331" s="178"/>
      <c r="E2331" s="179"/>
      <c r="F2331" s="254"/>
      <c r="G2331" s="254"/>
      <c r="H2331" s="178"/>
      <c r="I2331" s="179"/>
      <c r="J2331" s="254"/>
      <c r="K2331" s="254"/>
      <c r="L2331" s="178"/>
      <c r="M2331" s="179"/>
      <c r="N2331" s="254"/>
      <c r="O2331" s="254"/>
      <c r="P2331" s="251">
        <f t="shared" si="257"/>
        <v>0</v>
      </c>
    </row>
    <row r="2332" spans="2:16" ht="15.9" hidden="1" x14ac:dyDescent="0.4">
      <c r="B2332" s="208"/>
      <c r="C2332" s="180"/>
      <c r="D2332" s="178"/>
      <c r="E2332" s="179"/>
      <c r="F2332" s="254"/>
      <c r="G2332" s="254"/>
      <c r="H2332" s="178"/>
      <c r="I2332" s="179"/>
      <c r="J2332" s="254"/>
      <c r="K2332" s="254"/>
      <c r="L2332" s="178"/>
      <c r="M2332" s="179"/>
      <c r="N2332" s="254"/>
      <c r="O2332" s="254"/>
      <c r="P2332" s="251">
        <f t="shared" ref="P2332:P2395" si="258">K2332-O2332</f>
        <v>0</v>
      </c>
    </row>
    <row r="2333" spans="2:16" ht="15.9" hidden="1" x14ac:dyDescent="0.4">
      <c r="B2333" s="208">
        <v>525111</v>
      </c>
      <c r="C2333" s="180" t="s">
        <v>174</v>
      </c>
      <c r="D2333" s="178"/>
      <c r="E2333" s="179"/>
      <c r="F2333" s="180"/>
      <c r="G2333" s="254">
        <f>G2334</f>
        <v>1310616000</v>
      </c>
      <c r="H2333" s="178"/>
      <c r="I2333" s="179"/>
      <c r="J2333" s="180"/>
      <c r="K2333" s="254">
        <f>K2334</f>
        <v>1310616000</v>
      </c>
      <c r="L2333" s="178"/>
      <c r="M2333" s="179"/>
      <c r="N2333" s="180"/>
      <c r="O2333" s="254">
        <f>O2334</f>
        <v>1310616000</v>
      </c>
      <c r="P2333" s="251">
        <f t="shared" si="258"/>
        <v>0</v>
      </c>
    </row>
    <row r="2334" spans="2:16" ht="15.9" hidden="1" x14ac:dyDescent="0.4">
      <c r="B2334" s="208" t="s">
        <v>27</v>
      </c>
      <c r="C2334" s="180" t="s">
        <v>750</v>
      </c>
      <c r="D2334" s="178">
        <v>1</v>
      </c>
      <c r="E2334" s="179" t="s">
        <v>38</v>
      </c>
      <c r="F2334" s="254">
        <v>1310616000</v>
      </c>
      <c r="G2334" s="254">
        <f>ROUNDDOWN(D2334*F2334,-3)</f>
        <v>1310616000</v>
      </c>
      <c r="H2334" s="178">
        <v>1</v>
      </c>
      <c r="I2334" s="179" t="s">
        <v>38</v>
      </c>
      <c r="J2334" s="254">
        <v>1310616000</v>
      </c>
      <c r="K2334" s="254">
        <f>ROUNDDOWN(H2334*J2334,-3)</f>
        <v>1310616000</v>
      </c>
      <c r="L2334" s="178">
        <v>1</v>
      </c>
      <c r="M2334" s="179" t="s">
        <v>38</v>
      </c>
      <c r="N2334" s="254">
        <v>1310616000</v>
      </c>
      <c r="O2334" s="254">
        <f>ROUNDDOWN(L2334*N2334,-3)</f>
        <v>1310616000</v>
      </c>
      <c r="P2334" s="251">
        <f t="shared" si="258"/>
        <v>0</v>
      </c>
    </row>
    <row r="2335" spans="2:16" ht="15.9" hidden="1" x14ac:dyDescent="0.4">
      <c r="B2335" s="208"/>
      <c r="C2335" s="180"/>
      <c r="D2335" s="269"/>
      <c r="E2335" s="270"/>
      <c r="F2335" s="254"/>
      <c r="G2335" s="254"/>
      <c r="H2335" s="269"/>
      <c r="I2335" s="270"/>
      <c r="J2335" s="254"/>
      <c r="K2335" s="254"/>
      <c r="L2335" s="269"/>
      <c r="M2335" s="270"/>
      <c r="N2335" s="254"/>
      <c r="O2335" s="254"/>
      <c r="P2335" s="251">
        <f t="shared" si="258"/>
        <v>0</v>
      </c>
    </row>
    <row r="2336" spans="2:16" ht="15.9" hidden="1" x14ac:dyDescent="0.4">
      <c r="B2336" s="208"/>
      <c r="C2336" s="180"/>
      <c r="D2336" s="178"/>
      <c r="E2336" s="179"/>
      <c r="F2336" s="180"/>
      <c r="G2336" s="254"/>
      <c r="H2336" s="178"/>
      <c r="I2336" s="179"/>
      <c r="J2336" s="180"/>
      <c r="K2336" s="254"/>
      <c r="L2336" s="178"/>
      <c r="M2336" s="179"/>
      <c r="N2336" s="180"/>
      <c r="O2336" s="254"/>
      <c r="P2336" s="251">
        <f t="shared" si="258"/>
        <v>0</v>
      </c>
    </row>
    <row r="2337" spans="2:16" ht="15.9" hidden="1" x14ac:dyDescent="0.4">
      <c r="B2337" s="208"/>
      <c r="C2337" s="180"/>
      <c r="D2337" s="178"/>
      <c r="E2337" s="179"/>
      <c r="F2337" s="254"/>
      <c r="G2337" s="254"/>
      <c r="H2337" s="178"/>
      <c r="I2337" s="179"/>
      <c r="J2337" s="254"/>
      <c r="K2337" s="254"/>
      <c r="L2337" s="178"/>
      <c r="M2337" s="179"/>
      <c r="N2337" s="254"/>
      <c r="O2337" s="254"/>
      <c r="P2337" s="251">
        <f t="shared" si="258"/>
        <v>0</v>
      </c>
    </row>
    <row r="2338" spans="2:16" ht="58.3" hidden="1" x14ac:dyDescent="0.4">
      <c r="B2338" s="268" t="s">
        <v>751</v>
      </c>
      <c r="C2338" s="180" t="s">
        <v>752</v>
      </c>
      <c r="D2338" s="178">
        <v>3</v>
      </c>
      <c r="E2338" s="179" t="s">
        <v>753</v>
      </c>
      <c r="F2338" s="254"/>
      <c r="G2338" s="254">
        <f>G2339+G2388+G2402</f>
        <v>0</v>
      </c>
      <c r="H2338" s="178">
        <v>3</v>
      </c>
      <c r="I2338" s="179" t="s">
        <v>753</v>
      </c>
      <c r="J2338" s="254"/>
      <c r="K2338" s="254">
        <f>K2339+K2388+K2402</f>
        <v>0</v>
      </c>
      <c r="L2338" s="178">
        <v>3</v>
      </c>
      <c r="M2338" s="179" t="s">
        <v>753</v>
      </c>
      <c r="N2338" s="254"/>
      <c r="O2338" s="254">
        <f>O2339+O2388+O2402</f>
        <v>0</v>
      </c>
      <c r="P2338" s="251">
        <f t="shared" si="258"/>
        <v>0</v>
      </c>
    </row>
    <row r="2339" spans="2:16" ht="15.9" hidden="1" x14ac:dyDescent="0.4">
      <c r="B2339" s="268" t="s">
        <v>754</v>
      </c>
      <c r="C2339" s="180" t="s">
        <v>755</v>
      </c>
      <c r="D2339" s="178">
        <v>1</v>
      </c>
      <c r="E2339" s="179" t="s">
        <v>86</v>
      </c>
      <c r="F2339" s="254"/>
      <c r="G2339" s="254">
        <f>G2340+G2384</f>
        <v>0</v>
      </c>
      <c r="H2339" s="178">
        <v>1</v>
      </c>
      <c r="I2339" s="179" t="s">
        <v>86</v>
      </c>
      <c r="J2339" s="254"/>
      <c r="K2339" s="254">
        <f>K2340+K2384</f>
        <v>0</v>
      </c>
      <c r="L2339" s="178">
        <v>1</v>
      </c>
      <c r="M2339" s="179" t="s">
        <v>86</v>
      </c>
      <c r="N2339" s="254"/>
      <c r="O2339" s="254">
        <f>O2340+O2384</f>
        <v>0</v>
      </c>
      <c r="P2339" s="251">
        <f t="shared" si="258"/>
        <v>0</v>
      </c>
    </row>
    <row r="2340" spans="2:16" ht="15.9" hidden="1" x14ac:dyDescent="0.4">
      <c r="B2340" s="268"/>
      <c r="C2340" s="180"/>
      <c r="D2340" s="269"/>
      <c r="E2340" s="270"/>
      <c r="F2340" s="254"/>
      <c r="G2340" s="254"/>
      <c r="H2340" s="269"/>
      <c r="I2340" s="270"/>
      <c r="J2340" s="254"/>
      <c r="K2340" s="254"/>
      <c r="L2340" s="269"/>
      <c r="M2340" s="270"/>
      <c r="N2340" s="254"/>
      <c r="O2340" s="254"/>
      <c r="P2340" s="251">
        <f t="shared" si="258"/>
        <v>0</v>
      </c>
    </row>
    <row r="2341" spans="2:16" ht="15.9" hidden="1" x14ac:dyDescent="0.4">
      <c r="B2341" s="272"/>
      <c r="C2341" s="266"/>
      <c r="D2341" s="279"/>
      <c r="E2341" s="267"/>
      <c r="F2341" s="261"/>
      <c r="G2341" s="261"/>
      <c r="H2341" s="279"/>
      <c r="I2341" s="267"/>
      <c r="J2341" s="261"/>
      <c r="K2341" s="261"/>
      <c r="L2341" s="279"/>
      <c r="M2341" s="267"/>
      <c r="N2341" s="261"/>
      <c r="O2341" s="261"/>
      <c r="P2341" s="251">
        <f t="shared" si="258"/>
        <v>0</v>
      </c>
    </row>
    <row r="2342" spans="2:16" ht="15.9" hidden="1" x14ac:dyDescent="0.4">
      <c r="B2342" s="272"/>
      <c r="C2342" s="266"/>
      <c r="D2342" s="273"/>
      <c r="E2342" s="274"/>
      <c r="F2342" s="266"/>
      <c r="G2342" s="261"/>
      <c r="H2342" s="273"/>
      <c r="I2342" s="274"/>
      <c r="J2342" s="266"/>
      <c r="K2342" s="261"/>
      <c r="L2342" s="273"/>
      <c r="M2342" s="274"/>
      <c r="N2342" s="266"/>
      <c r="O2342" s="261"/>
      <c r="P2342" s="251">
        <f t="shared" si="258"/>
        <v>0</v>
      </c>
    </row>
    <row r="2343" spans="2:16" ht="15.9" hidden="1" x14ac:dyDescent="0.4">
      <c r="B2343" s="272"/>
      <c r="C2343" s="266"/>
      <c r="D2343" s="273"/>
      <c r="E2343" s="274"/>
      <c r="F2343" s="261"/>
      <c r="G2343" s="261"/>
      <c r="H2343" s="273"/>
      <c r="I2343" s="274"/>
      <c r="J2343" s="261"/>
      <c r="K2343" s="261"/>
      <c r="L2343" s="273"/>
      <c r="M2343" s="274"/>
      <c r="N2343" s="261"/>
      <c r="O2343" s="261"/>
      <c r="P2343" s="251">
        <f t="shared" si="258"/>
        <v>0</v>
      </c>
    </row>
    <row r="2344" spans="2:16" ht="15.9" hidden="1" x14ac:dyDescent="0.4">
      <c r="B2344" s="272"/>
      <c r="C2344" s="266"/>
      <c r="D2344" s="273"/>
      <c r="E2344" s="274"/>
      <c r="F2344" s="261"/>
      <c r="G2344" s="261"/>
      <c r="H2344" s="273"/>
      <c r="I2344" s="274"/>
      <c r="J2344" s="261"/>
      <c r="K2344" s="261"/>
      <c r="L2344" s="273"/>
      <c r="M2344" s="274"/>
      <c r="N2344" s="261"/>
      <c r="O2344" s="261"/>
      <c r="P2344" s="251">
        <f t="shared" si="258"/>
        <v>0</v>
      </c>
    </row>
    <row r="2345" spans="2:16" ht="15.9" hidden="1" x14ac:dyDescent="0.4">
      <c r="B2345" s="272"/>
      <c r="C2345" s="266"/>
      <c r="D2345" s="273"/>
      <c r="E2345" s="274"/>
      <c r="F2345" s="261"/>
      <c r="G2345" s="261"/>
      <c r="H2345" s="273"/>
      <c r="I2345" s="274"/>
      <c r="J2345" s="261"/>
      <c r="K2345" s="261"/>
      <c r="L2345" s="273"/>
      <c r="M2345" s="274"/>
      <c r="N2345" s="261"/>
      <c r="O2345" s="261"/>
      <c r="P2345" s="251">
        <f t="shared" si="258"/>
        <v>0</v>
      </c>
    </row>
    <row r="2346" spans="2:16" ht="15.9" hidden="1" x14ac:dyDescent="0.4">
      <c r="B2346" s="272"/>
      <c r="C2346" s="266"/>
      <c r="D2346" s="279"/>
      <c r="E2346" s="267"/>
      <c r="F2346" s="261"/>
      <c r="G2346" s="261"/>
      <c r="H2346" s="279"/>
      <c r="I2346" s="267"/>
      <c r="J2346" s="261"/>
      <c r="K2346" s="261"/>
      <c r="L2346" s="279"/>
      <c r="M2346" s="267"/>
      <c r="N2346" s="261"/>
      <c r="O2346" s="261"/>
      <c r="P2346" s="251">
        <f t="shared" si="258"/>
        <v>0</v>
      </c>
    </row>
    <row r="2347" spans="2:16" ht="15.9" hidden="1" x14ac:dyDescent="0.4">
      <c r="B2347" s="272"/>
      <c r="C2347" s="266"/>
      <c r="D2347" s="273"/>
      <c r="E2347" s="274"/>
      <c r="F2347" s="266"/>
      <c r="G2347" s="261"/>
      <c r="H2347" s="273"/>
      <c r="I2347" s="274"/>
      <c r="J2347" s="266"/>
      <c r="K2347" s="261"/>
      <c r="L2347" s="273"/>
      <c r="M2347" s="274"/>
      <c r="N2347" s="266"/>
      <c r="O2347" s="261"/>
      <c r="P2347" s="251">
        <f t="shared" si="258"/>
        <v>0</v>
      </c>
    </row>
    <row r="2348" spans="2:16" ht="15.9" hidden="1" x14ac:dyDescent="0.4">
      <c r="B2348" s="272"/>
      <c r="C2348" s="266"/>
      <c r="D2348" s="273"/>
      <c r="E2348" s="274"/>
      <c r="F2348" s="261"/>
      <c r="G2348" s="261"/>
      <c r="H2348" s="273"/>
      <c r="I2348" s="274"/>
      <c r="J2348" s="261"/>
      <c r="K2348" s="261"/>
      <c r="L2348" s="273"/>
      <c r="M2348" s="274"/>
      <c r="N2348" s="261"/>
      <c r="O2348" s="261"/>
      <c r="P2348" s="251">
        <f t="shared" si="258"/>
        <v>0</v>
      </c>
    </row>
    <row r="2349" spans="2:16" ht="15.9" hidden="1" x14ac:dyDescent="0.4">
      <c r="B2349" s="272"/>
      <c r="C2349" s="266"/>
      <c r="D2349" s="273"/>
      <c r="E2349" s="274"/>
      <c r="F2349" s="261"/>
      <c r="G2349" s="261"/>
      <c r="H2349" s="273"/>
      <c r="I2349" s="274"/>
      <c r="J2349" s="261"/>
      <c r="K2349" s="261"/>
      <c r="L2349" s="273"/>
      <c r="M2349" s="274"/>
      <c r="N2349" s="261"/>
      <c r="O2349" s="261"/>
      <c r="P2349" s="251">
        <f t="shared" si="258"/>
        <v>0</v>
      </c>
    </row>
    <row r="2350" spans="2:16" ht="15.9" hidden="1" x14ac:dyDescent="0.4">
      <c r="B2350" s="272"/>
      <c r="C2350" s="266"/>
      <c r="D2350" s="273"/>
      <c r="E2350" s="274"/>
      <c r="F2350" s="261"/>
      <c r="G2350" s="261"/>
      <c r="H2350" s="273"/>
      <c r="I2350" s="274"/>
      <c r="J2350" s="261"/>
      <c r="K2350" s="261"/>
      <c r="L2350" s="273"/>
      <c r="M2350" s="274"/>
      <c r="N2350" s="261"/>
      <c r="O2350" s="261"/>
      <c r="P2350" s="251">
        <f t="shared" si="258"/>
        <v>0</v>
      </c>
    </row>
    <row r="2351" spans="2:16" ht="15.9" hidden="1" x14ac:dyDescent="0.4">
      <c r="B2351" s="272"/>
      <c r="C2351" s="266"/>
      <c r="D2351" s="279"/>
      <c r="E2351" s="267"/>
      <c r="F2351" s="261"/>
      <c r="G2351" s="261"/>
      <c r="H2351" s="279"/>
      <c r="I2351" s="267"/>
      <c r="J2351" s="261"/>
      <c r="K2351" s="261"/>
      <c r="L2351" s="279"/>
      <c r="M2351" s="267"/>
      <c r="N2351" s="261"/>
      <c r="O2351" s="261"/>
      <c r="P2351" s="251">
        <f t="shared" si="258"/>
        <v>0</v>
      </c>
    </row>
    <row r="2352" spans="2:16" ht="15.9" hidden="1" x14ac:dyDescent="0.4">
      <c r="B2352" s="272"/>
      <c r="C2352" s="266"/>
      <c r="D2352" s="273"/>
      <c r="E2352" s="274"/>
      <c r="F2352" s="266"/>
      <c r="G2352" s="261"/>
      <c r="H2352" s="273"/>
      <c r="I2352" s="274"/>
      <c r="J2352" s="266"/>
      <c r="K2352" s="261"/>
      <c r="L2352" s="273"/>
      <c r="M2352" s="274"/>
      <c r="N2352" s="266"/>
      <c r="O2352" s="261"/>
      <c r="P2352" s="251">
        <f t="shared" si="258"/>
        <v>0</v>
      </c>
    </row>
    <row r="2353" spans="2:16" ht="15.9" hidden="1" x14ac:dyDescent="0.4">
      <c r="B2353" s="272"/>
      <c r="C2353" s="266"/>
      <c r="D2353" s="273"/>
      <c r="E2353" s="274"/>
      <c r="F2353" s="261"/>
      <c r="G2353" s="261"/>
      <c r="H2353" s="273"/>
      <c r="I2353" s="274"/>
      <c r="J2353" s="261"/>
      <c r="K2353" s="261"/>
      <c r="L2353" s="273"/>
      <c r="M2353" s="274"/>
      <c r="N2353" s="261"/>
      <c r="O2353" s="261"/>
      <c r="P2353" s="251">
        <f t="shared" si="258"/>
        <v>0</v>
      </c>
    </row>
    <row r="2354" spans="2:16" ht="15.9" hidden="1" x14ac:dyDescent="0.4">
      <c r="B2354" s="272"/>
      <c r="C2354" s="266"/>
      <c r="D2354" s="273"/>
      <c r="E2354" s="274"/>
      <c r="F2354" s="266"/>
      <c r="G2354" s="261"/>
      <c r="H2354" s="273"/>
      <c r="I2354" s="274"/>
      <c r="J2354" s="266"/>
      <c r="K2354" s="261"/>
      <c r="L2354" s="273"/>
      <c r="M2354" s="274"/>
      <c r="N2354" s="266"/>
      <c r="O2354" s="261"/>
      <c r="P2354" s="251">
        <f t="shared" si="258"/>
        <v>0</v>
      </c>
    </row>
    <row r="2355" spans="2:16" ht="15.9" hidden="1" x14ac:dyDescent="0.4">
      <c r="B2355" s="272"/>
      <c r="C2355" s="266"/>
      <c r="D2355" s="273"/>
      <c r="E2355" s="274"/>
      <c r="F2355" s="261"/>
      <c r="G2355" s="261"/>
      <c r="H2355" s="273"/>
      <c r="I2355" s="274"/>
      <c r="J2355" s="261"/>
      <c r="K2355" s="261"/>
      <c r="L2355" s="273"/>
      <c r="M2355" s="274"/>
      <c r="N2355" s="261"/>
      <c r="O2355" s="261"/>
      <c r="P2355" s="251">
        <f t="shared" si="258"/>
        <v>0</v>
      </c>
    </row>
    <row r="2356" spans="2:16" ht="15.9" hidden="1" x14ac:dyDescent="0.4">
      <c r="B2356" s="272"/>
      <c r="C2356" s="266"/>
      <c r="D2356" s="279"/>
      <c r="E2356" s="267"/>
      <c r="F2356" s="261"/>
      <c r="G2356" s="261"/>
      <c r="H2356" s="279"/>
      <c r="I2356" s="267"/>
      <c r="J2356" s="261"/>
      <c r="K2356" s="261"/>
      <c r="L2356" s="279"/>
      <c r="M2356" s="267"/>
      <c r="N2356" s="261"/>
      <c r="O2356" s="261"/>
      <c r="P2356" s="251">
        <f t="shared" si="258"/>
        <v>0</v>
      </c>
    </row>
    <row r="2357" spans="2:16" ht="15.9" hidden="1" x14ac:dyDescent="0.4">
      <c r="B2357" s="272"/>
      <c r="C2357" s="266"/>
      <c r="D2357" s="273"/>
      <c r="E2357" s="274"/>
      <c r="F2357" s="266"/>
      <c r="G2357" s="261"/>
      <c r="H2357" s="273"/>
      <c r="I2357" s="274"/>
      <c r="J2357" s="266"/>
      <c r="K2357" s="261"/>
      <c r="L2357" s="273"/>
      <c r="M2357" s="274"/>
      <c r="N2357" s="266"/>
      <c r="O2357" s="261"/>
      <c r="P2357" s="251">
        <f t="shared" si="258"/>
        <v>0</v>
      </c>
    </row>
    <row r="2358" spans="2:16" ht="15.9" hidden="1" x14ac:dyDescent="0.4">
      <c r="B2358" s="272"/>
      <c r="C2358" s="266"/>
      <c r="D2358" s="273"/>
      <c r="E2358" s="274"/>
      <c r="F2358" s="261"/>
      <c r="G2358" s="261"/>
      <c r="H2358" s="273"/>
      <c r="I2358" s="274"/>
      <c r="J2358" s="261"/>
      <c r="K2358" s="261"/>
      <c r="L2358" s="273"/>
      <c r="M2358" s="274"/>
      <c r="N2358" s="261"/>
      <c r="O2358" s="261"/>
      <c r="P2358" s="251">
        <f t="shared" si="258"/>
        <v>0</v>
      </c>
    </row>
    <row r="2359" spans="2:16" ht="15.9" hidden="1" x14ac:dyDescent="0.4">
      <c r="B2359" s="272"/>
      <c r="C2359" s="266"/>
      <c r="D2359" s="273"/>
      <c r="E2359" s="274"/>
      <c r="F2359" s="266"/>
      <c r="G2359" s="261"/>
      <c r="H2359" s="273"/>
      <c r="I2359" s="274"/>
      <c r="J2359" s="266"/>
      <c r="K2359" s="261"/>
      <c r="L2359" s="273"/>
      <c r="M2359" s="274"/>
      <c r="N2359" s="266"/>
      <c r="O2359" s="261"/>
      <c r="P2359" s="251">
        <f t="shared" si="258"/>
        <v>0</v>
      </c>
    </row>
    <row r="2360" spans="2:16" ht="15.9" hidden="1" x14ac:dyDescent="0.4">
      <c r="B2360" s="272"/>
      <c r="C2360" s="266"/>
      <c r="D2360" s="273"/>
      <c r="E2360" s="274"/>
      <c r="F2360" s="261"/>
      <c r="G2360" s="261"/>
      <c r="H2360" s="273"/>
      <c r="I2360" s="274"/>
      <c r="J2360" s="261"/>
      <c r="K2360" s="261"/>
      <c r="L2360" s="273"/>
      <c r="M2360" s="274"/>
      <c r="N2360" s="261"/>
      <c r="O2360" s="261"/>
      <c r="P2360" s="251">
        <f t="shared" si="258"/>
        <v>0</v>
      </c>
    </row>
    <row r="2361" spans="2:16" ht="15.9" hidden="1" x14ac:dyDescent="0.4">
      <c r="B2361" s="272"/>
      <c r="C2361" s="266"/>
      <c r="D2361" s="279"/>
      <c r="E2361" s="267"/>
      <c r="F2361" s="261"/>
      <c r="G2361" s="261"/>
      <c r="H2361" s="279"/>
      <c r="I2361" s="267"/>
      <c r="J2361" s="261"/>
      <c r="K2361" s="261"/>
      <c r="L2361" s="279"/>
      <c r="M2361" s="267"/>
      <c r="N2361" s="261"/>
      <c r="O2361" s="261"/>
      <c r="P2361" s="251">
        <f t="shared" si="258"/>
        <v>0</v>
      </c>
    </row>
    <row r="2362" spans="2:16" ht="15.9" hidden="1" x14ac:dyDescent="0.4">
      <c r="B2362" s="272"/>
      <c r="C2362" s="266"/>
      <c r="D2362" s="273"/>
      <c r="E2362" s="274"/>
      <c r="F2362" s="266"/>
      <c r="G2362" s="261"/>
      <c r="H2362" s="273"/>
      <c r="I2362" s="274"/>
      <c r="J2362" s="266"/>
      <c r="K2362" s="261"/>
      <c r="L2362" s="273"/>
      <c r="M2362" s="274"/>
      <c r="N2362" s="266"/>
      <c r="O2362" s="261"/>
      <c r="P2362" s="251">
        <f t="shared" si="258"/>
        <v>0</v>
      </c>
    </row>
    <row r="2363" spans="2:16" ht="15.9" hidden="1" x14ac:dyDescent="0.4">
      <c r="B2363" s="272"/>
      <c r="C2363" s="266"/>
      <c r="D2363" s="273"/>
      <c r="E2363" s="274"/>
      <c r="F2363" s="261"/>
      <c r="G2363" s="261"/>
      <c r="H2363" s="273"/>
      <c r="I2363" s="274"/>
      <c r="J2363" s="261"/>
      <c r="K2363" s="261"/>
      <c r="L2363" s="273"/>
      <c r="M2363" s="274"/>
      <c r="N2363" s="261"/>
      <c r="O2363" s="261"/>
      <c r="P2363" s="251">
        <f t="shared" si="258"/>
        <v>0</v>
      </c>
    </row>
    <row r="2364" spans="2:16" ht="15.9" hidden="1" x14ac:dyDescent="0.4">
      <c r="B2364" s="272"/>
      <c r="C2364" s="266"/>
      <c r="D2364" s="273"/>
      <c r="E2364" s="274"/>
      <c r="F2364" s="266"/>
      <c r="G2364" s="261"/>
      <c r="H2364" s="273"/>
      <c r="I2364" s="274"/>
      <c r="J2364" s="266"/>
      <c r="K2364" s="261"/>
      <c r="L2364" s="273"/>
      <c r="M2364" s="274"/>
      <c r="N2364" s="266"/>
      <c r="O2364" s="261"/>
      <c r="P2364" s="251">
        <f t="shared" si="258"/>
        <v>0</v>
      </c>
    </row>
    <row r="2365" spans="2:16" ht="15.9" hidden="1" x14ac:dyDescent="0.4">
      <c r="B2365" s="272"/>
      <c r="C2365" s="266"/>
      <c r="D2365" s="273"/>
      <c r="E2365" s="274"/>
      <c r="F2365" s="261"/>
      <c r="G2365" s="261"/>
      <c r="H2365" s="273"/>
      <c r="I2365" s="274"/>
      <c r="J2365" s="261"/>
      <c r="K2365" s="261"/>
      <c r="L2365" s="273"/>
      <c r="M2365" s="274"/>
      <c r="N2365" s="261"/>
      <c r="O2365" s="261"/>
      <c r="P2365" s="251">
        <f t="shared" si="258"/>
        <v>0</v>
      </c>
    </row>
    <row r="2366" spans="2:16" ht="15.9" hidden="1" x14ac:dyDescent="0.4">
      <c r="B2366" s="272"/>
      <c r="C2366" s="266"/>
      <c r="D2366" s="279"/>
      <c r="E2366" s="267"/>
      <c r="F2366" s="261"/>
      <c r="G2366" s="261"/>
      <c r="H2366" s="279"/>
      <c r="I2366" s="267"/>
      <c r="J2366" s="261"/>
      <c r="K2366" s="261"/>
      <c r="L2366" s="279"/>
      <c r="M2366" s="267"/>
      <c r="N2366" s="261"/>
      <c r="O2366" s="261"/>
      <c r="P2366" s="251">
        <f t="shared" si="258"/>
        <v>0</v>
      </c>
    </row>
    <row r="2367" spans="2:16" ht="15.9" hidden="1" x14ac:dyDescent="0.4">
      <c r="B2367" s="272"/>
      <c r="C2367" s="266"/>
      <c r="D2367" s="273"/>
      <c r="E2367" s="274"/>
      <c r="F2367" s="266"/>
      <c r="G2367" s="261"/>
      <c r="H2367" s="273"/>
      <c r="I2367" s="274"/>
      <c r="J2367" s="266"/>
      <c r="K2367" s="261"/>
      <c r="L2367" s="273"/>
      <c r="M2367" s="274"/>
      <c r="N2367" s="266"/>
      <c r="O2367" s="261"/>
      <c r="P2367" s="251">
        <f t="shared" si="258"/>
        <v>0</v>
      </c>
    </row>
    <row r="2368" spans="2:16" ht="15.9" hidden="1" x14ac:dyDescent="0.4">
      <c r="B2368" s="272"/>
      <c r="C2368" s="266"/>
      <c r="D2368" s="273"/>
      <c r="E2368" s="274"/>
      <c r="F2368" s="261"/>
      <c r="G2368" s="261"/>
      <c r="H2368" s="273"/>
      <c r="I2368" s="274"/>
      <c r="J2368" s="261"/>
      <c r="K2368" s="261"/>
      <c r="L2368" s="273"/>
      <c r="M2368" s="274"/>
      <c r="N2368" s="261"/>
      <c r="O2368" s="261"/>
      <c r="P2368" s="251">
        <f t="shared" si="258"/>
        <v>0</v>
      </c>
    </row>
    <row r="2369" spans="2:16" ht="15.9" hidden="1" x14ac:dyDescent="0.4">
      <c r="B2369" s="272"/>
      <c r="C2369" s="266"/>
      <c r="D2369" s="273"/>
      <c r="E2369" s="274"/>
      <c r="F2369" s="266"/>
      <c r="G2369" s="261"/>
      <c r="H2369" s="273"/>
      <c r="I2369" s="274"/>
      <c r="J2369" s="266"/>
      <c r="K2369" s="261"/>
      <c r="L2369" s="273"/>
      <c r="M2369" s="274"/>
      <c r="N2369" s="266"/>
      <c r="O2369" s="261"/>
      <c r="P2369" s="251">
        <f t="shared" si="258"/>
        <v>0</v>
      </c>
    </row>
    <row r="2370" spans="2:16" ht="15.9" hidden="1" x14ac:dyDescent="0.4">
      <c r="B2370" s="272"/>
      <c r="C2370" s="266"/>
      <c r="D2370" s="273"/>
      <c r="E2370" s="274"/>
      <c r="F2370" s="261"/>
      <c r="G2370" s="261"/>
      <c r="H2370" s="273"/>
      <c r="I2370" s="274"/>
      <c r="J2370" s="261"/>
      <c r="K2370" s="261"/>
      <c r="L2370" s="273"/>
      <c r="M2370" s="274"/>
      <c r="N2370" s="261"/>
      <c r="O2370" s="261"/>
      <c r="P2370" s="251">
        <f t="shared" si="258"/>
        <v>0</v>
      </c>
    </row>
    <row r="2371" spans="2:16" ht="15.9" hidden="1" x14ac:dyDescent="0.4">
      <c r="B2371" s="272"/>
      <c r="C2371" s="266"/>
      <c r="D2371" s="279"/>
      <c r="E2371" s="267"/>
      <c r="F2371" s="261"/>
      <c r="G2371" s="261"/>
      <c r="H2371" s="279"/>
      <c r="I2371" s="267"/>
      <c r="J2371" s="261"/>
      <c r="K2371" s="261"/>
      <c r="L2371" s="279"/>
      <c r="M2371" s="267"/>
      <c r="N2371" s="261"/>
      <c r="O2371" s="261"/>
      <c r="P2371" s="251">
        <f t="shared" si="258"/>
        <v>0</v>
      </c>
    </row>
    <row r="2372" spans="2:16" ht="15.9" hidden="1" x14ac:dyDescent="0.4">
      <c r="B2372" s="272"/>
      <c r="C2372" s="266"/>
      <c r="D2372" s="273"/>
      <c r="E2372" s="274"/>
      <c r="F2372" s="266"/>
      <c r="G2372" s="261"/>
      <c r="H2372" s="273"/>
      <c r="I2372" s="274"/>
      <c r="J2372" s="266"/>
      <c r="K2372" s="261"/>
      <c r="L2372" s="273"/>
      <c r="M2372" s="274"/>
      <c r="N2372" s="266"/>
      <c r="O2372" s="261"/>
      <c r="P2372" s="251">
        <f t="shared" si="258"/>
        <v>0</v>
      </c>
    </row>
    <row r="2373" spans="2:16" ht="15.9" hidden="1" x14ac:dyDescent="0.4">
      <c r="B2373" s="272"/>
      <c r="C2373" s="266"/>
      <c r="D2373" s="273"/>
      <c r="E2373" s="274"/>
      <c r="F2373" s="261"/>
      <c r="G2373" s="261"/>
      <c r="H2373" s="273"/>
      <c r="I2373" s="274"/>
      <c r="J2373" s="261"/>
      <c r="K2373" s="261"/>
      <c r="L2373" s="273"/>
      <c r="M2373" s="274"/>
      <c r="N2373" s="261"/>
      <c r="O2373" s="261"/>
      <c r="P2373" s="251">
        <f t="shared" si="258"/>
        <v>0</v>
      </c>
    </row>
    <row r="2374" spans="2:16" ht="15.9" hidden="1" x14ac:dyDescent="0.4">
      <c r="B2374" s="272"/>
      <c r="C2374" s="266"/>
      <c r="D2374" s="273"/>
      <c r="E2374" s="274"/>
      <c r="F2374" s="261"/>
      <c r="G2374" s="261"/>
      <c r="H2374" s="273"/>
      <c r="I2374" s="274"/>
      <c r="J2374" s="261"/>
      <c r="K2374" s="261"/>
      <c r="L2374" s="273"/>
      <c r="M2374" s="274"/>
      <c r="N2374" s="261"/>
      <c r="O2374" s="261"/>
      <c r="P2374" s="251">
        <f t="shared" si="258"/>
        <v>0</v>
      </c>
    </row>
    <row r="2375" spans="2:16" ht="15.9" hidden="1" x14ac:dyDescent="0.4">
      <c r="B2375" s="272"/>
      <c r="C2375" s="266"/>
      <c r="D2375" s="273"/>
      <c r="E2375" s="274"/>
      <c r="F2375" s="261"/>
      <c r="G2375" s="261"/>
      <c r="H2375" s="273"/>
      <c r="I2375" s="274"/>
      <c r="J2375" s="261"/>
      <c r="K2375" s="261"/>
      <c r="L2375" s="273"/>
      <c r="M2375" s="274"/>
      <c r="N2375" s="261"/>
      <c r="O2375" s="261"/>
      <c r="P2375" s="251">
        <f t="shared" si="258"/>
        <v>0</v>
      </c>
    </row>
    <row r="2376" spans="2:16" ht="15.9" hidden="1" x14ac:dyDescent="0.4">
      <c r="B2376" s="272"/>
      <c r="C2376" s="266"/>
      <c r="D2376" s="279"/>
      <c r="E2376" s="267"/>
      <c r="F2376" s="261"/>
      <c r="G2376" s="261"/>
      <c r="H2376" s="279"/>
      <c r="I2376" s="267"/>
      <c r="J2376" s="261"/>
      <c r="K2376" s="261"/>
      <c r="L2376" s="279"/>
      <c r="M2376" s="267"/>
      <c r="N2376" s="261"/>
      <c r="O2376" s="261"/>
      <c r="P2376" s="251">
        <f t="shared" si="258"/>
        <v>0</v>
      </c>
    </row>
    <row r="2377" spans="2:16" ht="15.9" hidden="1" x14ac:dyDescent="0.4">
      <c r="B2377" s="272"/>
      <c r="C2377" s="266"/>
      <c r="D2377" s="273"/>
      <c r="E2377" s="274"/>
      <c r="F2377" s="266"/>
      <c r="G2377" s="261"/>
      <c r="H2377" s="273"/>
      <c r="I2377" s="274"/>
      <c r="J2377" s="266"/>
      <c r="K2377" s="261"/>
      <c r="L2377" s="273"/>
      <c r="M2377" s="274"/>
      <c r="N2377" s="266"/>
      <c r="O2377" s="261"/>
      <c r="P2377" s="251">
        <f t="shared" si="258"/>
        <v>0</v>
      </c>
    </row>
    <row r="2378" spans="2:16" ht="15.9" hidden="1" x14ac:dyDescent="0.4">
      <c r="B2378" s="272"/>
      <c r="C2378" s="266"/>
      <c r="D2378" s="273"/>
      <c r="E2378" s="274"/>
      <c r="F2378" s="261"/>
      <c r="G2378" s="261"/>
      <c r="H2378" s="273"/>
      <c r="I2378" s="274"/>
      <c r="J2378" s="261"/>
      <c r="K2378" s="261"/>
      <c r="L2378" s="273"/>
      <c r="M2378" s="274"/>
      <c r="N2378" s="261"/>
      <c r="O2378" s="261"/>
      <c r="P2378" s="251">
        <f t="shared" si="258"/>
        <v>0</v>
      </c>
    </row>
    <row r="2379" spans="2:16" ht="15.9" hidden="1" x14ac:dyDescent="0.4">
      <c r="B2379" s="272"/>
      <c r="C2379" s="266"/>
      <c r="D2379" s="273"/>
      <c r="E2379" s="274"/>
      <c r="F2379" s="266"/>
      <c r="G2379" s="261"/>
      <c r="H2379" s="273"/>
      <c r="I2379" s="274"/>
      <c r="J2379" s="266"/>
      <c r="K2379" s="261"/>
      <c r="L2379" s="273"/>
      <c r="M2379" s="274"/>
      <c r="N2379" s="266"/>
      <c r="O2379" s="261"/>
      <c r="P2379" s="251">
        <f t="shared" si="258"/>
        <v>0</v>
      </c>
    </row>
    <row r="2380" spans="2:16" ht="15.9" hidden="1" x14ac:dyDescent="0.4">
      <c r="B2380" s="272"/>
      <c r="C2380" s="266"/>
      <c r="D2380" s="273"/>
      <c r="E2380" s="274"/>
      <c r="F2380" s="261"/>
      <c r="G2380" s="261"/>
      <c r="H2380" s="273"/>
      <c r="I2380" s="274"/>
      <c r="J2380" s="261"/>
      <c r="K2380" s="261"/>
      <c r="L2380" s="273"/>
      <c r="M2380" s="274"/>
      <c r="N2380" s="261"/>
      <c r="O2380" s="261"/>
      <c r="P2380" s="251">
        <f t="shared" si="258"/>
        <v>0</v>
      </c>
    </row>
    <row r="2381" spans="2:16" ht="15.9" hidden="1" x14ac:dyDescent="0.4">
      <c r="B2381" s="272"/>
      <c r="C2381" s="266"/>
      <c r="D2381" s="279"/>
      <c r="E2381" s="267"/>
      <c r="F2381" s="261"/>
      <c r="G2381" s="261"/>
      <c r="H2381" s="279"/>
      <c r="I2381" s="267"/>
      <c r="J2381" s="261"/>
      <c r="K2381" s="261"/>
      <c r="L2381" s="279"/>
      <c r="M2381" s="267"/>
      <c r="N2381" s="261"/>
      <c r="O2381" s="261"/>
      <c r="P2381" s="251">
        <f t="shared" si="258"/>
        <v>0</v>
      </c>
    </row>
    <row r="2382" spans="2:16" ht="15.9" hidden="1" x14ac:dyDescent="0.4">
      <c r="B2382" s="272"/>
      <c r="C2382" s="266"/>
      <c r="D2382" s="273"/>
      <c r="E2382" s="274"/>
      <c r="F2382" s="266"/>
      <c r="G2382" s="261"/>
      <c r="H2382" s="273"/>
      <c r="I2382" s="274"/>
      <c r="J2382" s="266"/>
      <c r="K2382" s="261"/>
      <c r="L2382" s="273"/>
      <c r="M2382" s="274"/>
      <c r="N2382" s="266"/>
      <c r="O2382" s="261"/>
      <c r="P2382" s="251">
        <f t="shared" si="258"/>
        <v>0</v>
      </c>
    </row>
    <row r="2383" spans="2:16" ht="15.9" hidden="1" x14ac:dyDescent="0.4">
      <c r="B2383" s="272"/>
      <c r="C2383" s="266"/>
      <c r="D2383" s="273"/>
      <c r="E2383" s="274"/>
      <c r="F2383" s="261"/>
      <c r="G2383" s="261"/>
      <c r="H2383" s="273"/>
      <c r="I2383" s="274"/>
      <c r="J2383" s="261"/>
      <c r="K2383" s="261"/>
      <c r="L2383" s="273"/>
      <c r="M2383" s="274"/>
      <c r="N2383" s="261"/>
      <c r="O2383" s="261"/>
      <c r="P2383" s="251">
        <f t="shared" si="258"/>
        <v>0</v>
      </c>
    </row>
    <row r="2384" spans="2:16" ht="15.9" hidden="1" collapsed="1" x14ac:dyDescent="0.4">
      <c r="B2384" s="268"/>
      <c r="C2384" s="180"/>
      <c r="D2384" s="269"/>
      <c r="E2384" s="270"/>
      <c r="F2384" s="254"/>
      <c r="G2384" s="254"/>
      <c r="H2384" s="269"/>
      <c r="I2384" s="270"/>
      <c r="J2384" s="254"/>
      <c r="K2384" s="254"/>
      <c r="L2384" s="269"/>
      <c r="M2384" s="270"/>
      <c r="N2384" s="254"/>
      <c r="O2384" s="254"/>
      <c r="P2384" s="251">
        <f t="shared" si="258"/>
        <v>0</v>
      </c>
    </row>
    <row r="2385" spans="2:16" ht="15.9" hidden="1" collapsed="1" x14ac:dyDescent="0.4">
      <c r="B2385" s="208"/>
      <c r="C2385" s="180"/>
      <c r="D2385" s="269"/>
      <c r="E2385" s="270"/>
      <c r="F2385" s="254"/>
      <c r="G2385" s="254"/>
      <c r="H2385" s="269"/>
      <c r="I2385" s="270"/>
      <c r="J2385" s="254"/>
      <c r="K2385" s="254"/>
      <c r="L2385" s="269"/>
      <c r="M2385" s="270"/>
      <c r="N2385" s="254"/>
      <c r="O2385" s="254"/>
      <c r="P2385" s="251">
        <f t="shared" si="258"/>
        <v>0</v>
      </c>
    </row>
    <row r="2386" spans="2:16" ht="15.9" hidden="1" x14ac:dyDescent="0.4">
      <c r="B2386" s="208"/>
      <c r="C2386" s="180"/>
      <c r="D2386" s="178"/>
      <c r="E2386" s="179"/>
      <c r="F2386" s="180"/>
      <c r="G2386" s="254"/>
      <c r="H2386" s="178"/>
      <c r="I2386" s="179"/>
      <c r="J2386" s="180"/>
      <c r="K2386" s="254"/>
      <c r="L2386" s="178"/>
      <c r="M2386" s="179"/>
      <c r="N2386" s="180"/>
      <c r="O2386" s="254"/>
      <c r="P2386" s="251">
        <f t="shared" si="258"/>
        <v>0</v>
      </c>
    </row>
    <row r="2387" spans="2:16" ht="15.9" hidden="1" x14ac:dyDescent="0.4">
      <c r="B2387" s="208"/>
      <c r="C2387" s="180"/>
      <c r="D2387" s="178"/>
      <c r="E2387" s="179"/>
      <c r="F2387" s="254"/>
      <c r="G2387" s="254"/>
      <c r="H2387" s="178"/>
      <c r="I2387" s="179"/>
      <c r="J2387" s="254"/>
      <c r="K2387" s="254"/>
      <c r="L2387" s="178"/>
      <c r="M2387" s="179"/>
      <c r="N2387" s="254"/>
      <c r="O2387" s="254"/>
      <c r="P2387" s="251">
        <f t="shared" si="258"/>
        <v>0</v>
      </c>
    </row>
    <row r="2388" spans="2:16" ht="15.9" hidden="1" x14ac:dyDescent="0.4">
      <c r="B2388" s="268" t="s">
        <v>756</v>
      </c>
      <c r="C2388" s="180" t="s">
        <v>757</v>
      </c>
      <c r="D2388" s="178">
        <v>1</v>
      </c>
      <c r="E2388" s="179" t="s">
        <v>86</v>
      </c>
      <c r="F2388" s="254"/>
      <c r="G2388" s="254">
        <f>G2389</f>
        <v>0</v>
      </c>
      <c r="H2388" s="178">
        <v>1</v>
      </c>
      <c r="I2388" s="179" t="s">
        <v>86</v>
      </c>
      <c r="J2388" s="254"/>
      <c r="K2388" s="254">
        <f>K2389</f>
        <v>0</v>
      </c>
      <c r="L2388" s="178">
        <v>1</v>
      </c>
      <c r="M2388" s="179" t="s">
        <v>86</v>
      </c>
      <c r="N2388" s="254"/>
      <c r="O2388" s="254">
        <f>O2389</f>
        <v>0</v>
      </c>
      <c r="P2388" s="251">
        <f t="shared" si="258"/>
        <v>0</v>
      </c>
    </row>
    <row r="2389" spans="2:16" ht="15.9" hidden="1" x14ac:dyDescent="0.4">
      <c r="B2389" s="268"/>
      <c r="C2389" s="180"/>
      <c r="D2389" s="269"/>
      <c r="E2389" s="270"/>
      <c r="F2389" s="254"/>
      <c r="G2389" s="254"/>
      <c r="H2389" s="269"/>
      <c r="I2389" s="270"/>
      <c r="J2389" s="254"/>
      <c r="K2389" s="254"/>
      <c r="L2389" s="269"/>
      <c r="M2389" s="270"/>
      <c r="N2389" s="254"/>
      <c r="O2389" s="254"/>
      <c r="P2389" s="251">
        <f t="shared" si="258"/>
        <v>0</v>
      </c>
    </row>
    <row r="2390" spans="2:16" ht="15.9" hidden="1" x14ac:dyDescent="0.4">
      <c r="B2390" s="272"/>
      <c r="C2390" s="266"/>
      <c r="D2390" s="279"/>
      <c r="E2390" s="267"/>
      <c r="F2390" s="261"/>
      <c r="G2390" s="261"/>
      <c r="H2390" s="279"/>
      <c r="I2390" s="267"/>
      <c r="J2390" s="261"/>
      <c r="K2390" s="261"/>
      <c r="L2390" s="279"/>
      <c r="M2390" s="267"/>
      <c r="N2390" s="261"/>
      <c r="O2390" s="261"/>
      <c r="P2390" s="251">
        <f t="shared" si="258"/>
        <v>0</v>
      </c>
    </row>
    <row r="2391" spans="2:16" ht="15.9" hidden="1" x14ac:dyDescent="0.4">
      <c r="B2391" s="272"/>
      <c r="C2391" s="266"/>
      <c r="D2391" s="273"/>
      <c r="E2391" s="274"/>
      <c r="F2391" s="266"/>
      <c r="G2391" s="261"/>
      <c r="H2391" s="273"/>
      <c r="I2391" s="274"/>
      <c r="J2391" s="266"/>
      <c r="K2391" s="261"/>
      <c r="L2391" s="273"/>
      <c r="M2391" s="274"/>
      <c r="N2391" s="266"/>
      <c r="O2391" s="261"/>
      <c r="P2391" s="251">
        <f t="shared" si="258"/>
        <v>0</v>
      </c>
    </row>
    <row r="2392" spans="2:16" ht="15.9" hidden="1" x14ac:dyDescent="0.4">
      <c r="B2392" s="272"/>
      <c r="C2392" s="266"/>
      <c r="D2392" s="273"/>
      <c r="E2392" s="274"/>
      <c r="F2392" s="261"/>
      <c r="G2392" s="261"/>
      <c r="H2392" s="273"/>
      <c r="I2392" s="274"/>
      <c r="J2392" s="261"/>
      <c r="K2392" s="261"/>
      <c r="L2392" s="273"/>
      <c r="M2392" s="274"/>
      <c r="N2392" s="261"/>
      <c r="O2392" s="261"/>
      <c r="P2392" s="251">
        <f t="shared" si="258"/>
        <v>0</v>
      </c>
    </row>
    <row r="2393" spans="2:16" ht="15.9" hidden="1" x14ac:dyDescent="0.4">
      <c r="B2393" s="272"/>
      <c r="C2393" s="266"/>
      <c r="D2393" s="279"/>
      <c r="E2393" s="267"/>
      <c r="F2393" s="261"/>
      <c r="G2393" s="261"/>
      <c r="H2393" s="279"/>
      <c r="I2393" s="267"/>
      <c r="J2393" s="261"/>
      <c r="K2393" s="261"/>
      <c r="L2393" s="279"/>
      <c r="M2393" s="267"/>
      <c r="N2393" s="261"/>
      <c r="O2393" s="261"/>
      <c r="P2393" s="251">
        <f t="shared" si="258"/>
        <v>0</v>
      </c>
    </row>
    <row r="2394" spans="2:16" ht="15.9" hidden="1" x14ac:dyDescent="0.4">
      <c r="B2394" s="272"/>
      <c r="C2394" s="266"/>
      <c r="D2394" s="273"/>
      <c r="E2394" s="274"/>
      <c r="F2394" s="266"/>
      <c r="G2394" s="261"/>
      <c r="H2394" s="273"/>
      <c r="I2394" s="274"/>
      <c r="J2394" s="266"/>
      <c r="K2394" s="261"/>
      <c r="L2394" s="273"/>
      <c r="M2394" s="274"/>
      <c r="N2394" s="266"/>
      <c r="O2394" s="261"/>
      <c r="P2394" s="251">
        <f t="shared" si="258"/>
        <v>0</v>
      </c>
    </row>
    <row r="2395" spans="2:16" ht="15.9" hidden="1" x14ac:dyDescent="0.4">
      <c r="B2395" s="272"/>
      <c r="C2395" s="266"/>
      <c r="D2395" s="273"/>
      <c r="E2395" s="274"/>
      <c r="F2395" s="261"/>
      <c r="G2395" s="261"/>
      <c r="H2395" s="273"/>
      <c r="I2395" s="274"/>
      <c r="J2395" s="261"/>
      <c r="K2395" s="261"/>
      <c r="L2395" s="273"/>
      <c r="M2395" s="274"/>
      <c r="N2395" s="261"/>
      <c r="O2395" s="261"/>
      <c r="P2395" s="251">
        <f t="shared" si="258"/>
        <v>0</v>
      </c>
    </row>
    <row r="2396" spans="2:16" ht="15.9" hidden="1" x14ac:dyDescent="0.4">
      <c r="B2396" s="272"/>
      <c r="C2396" s="266"/>
      <c r="D2396" s="279"/>
      <c r="E2396" s="267"/>
      <c r="F2396" s="261"/>
      <c r="G2396" s="261"/>
      <c r="H2396" s="279"/>
      <c r="I2396" s="267"/>
      <c r="J2396" s="261"/>
      <c r="K2396" s="261"/>
      <c r="L2396" s="279"/>
      <c r="M2396" s="267"/>
      <c r="N2396" s="261"/>
      <c r="O2396" s="261"/>
      <c r="P2396" s="251">
        <f t="shared" ref="P2396:P2428" si="259">K2396-O2396</f>
        <v>0</v>
      </c>
    </row>
    <row r="2397" spans="2:16" ht="15.9" hidden="1" x14ac:dyDescent="0.4">
      <c r="B2397" s="272"/>
      <c r="C2397" s="266"/>
      <c r="D2397" s="273"/>
      <c r="E2397" s="274"/>
      <c r="F2397" s="266"/>
      <c r="G2397" s="261"/>
      <c r="H2397" s="273"/>
      <c r="I2397" s="274"/>
      <c r="J2397" s="266"/>
      <c r="K2397" s="261"/>
      <c r="L2397" s="273"/>
      <c r="M2397" s="274"/>
      <c r="N2397" s="266"/>
      <c r="O2397" s="261"/>
      <c r="P2397" s="251">
        <f t="shared" si="259"/>
        <v>0</v>
      </c>
    </row>
    <row r="2398" spans="2:16" ht="15.9" hidden="1" x14ac:dyDescent="0.4">
      <c r="B2398" s="272"/>
      <c r="C2398" s="266"/>
      <c r="D2398" s="273"/>
      <c r="E2398" s="274"/>
      <c r="F2398" s="261"/>
      <c r="G2398" s="261"/>
      <c r="H2398" s="273"/>
      <c r="I2398" s="274"/>
      <c r="J2398" s="261"/>
      <c r="K2398" s="261"/>
      <c r="L2398" s="273"/>
      <c r="M2398" s="274"/>
      <c r="N2398" s="261"/>
      <c r="O2398" s="261"/>
      <c r="P2398" s="251">
        <f t="shared" si="259"/>
        <v>0</v>
      </c>
    </row>
    <row r="2399" spans="2:16" ht="15.9" hidden="1" x14ac:dyDescent="0.4">
      <c r="B2399" s="272"/>
      <c r="C2399" s="266"/>
      <c r="D2399" s="279"/>
      <c r="E2399" s="267"/>
      <c r="F2399" s="261"/>
      <c r="G2399" s="261"/>
      <c r="H2399" s="279"/>
      <c r="I2399" s="267"/>
      <c r="J2399" s="261"/>
      <c r="K2399" s="261"/>
      <c r="L2399" s="279"/>
      <c r="M2399" s="267"/>
      <c r="N2399" s="261"/>
      <c r="O2399" s="261"/>
      <c r="P2399" s="251">
        <f t="shared" si="259"/>
        <v>0</v>
      </c>
    </row>
    <row r="2400" spans="2:16" ht="15.9" hidden="1" x14ac:dyDescent="0.4">
      <c r="B2400" s="272"/>
      <c r="C2400" s="266"/>
      <c r="D2400" s="273"/>
      <c r="E2400" s="274"/>
      <c r="F2400" s="266"/>
      <c r="G2400" s="261"/>
      <c r="H2400" s="273"/>
      <c r="I2400" s="274"/>
      <c r="J2400" s="266"/>
      <c r="K2400" s="261"/>
      <c r="L2400" s="273"/>
      <c r="M2400" s="274"/>
      <c r="N2400" s="266"/>
      <c r="O2400" s="261"/>
      <c r="P2400" s="251">
        <f t="shared" si="259"/>
        <v>0</v>
      </c>
    </row>
    <row r="2401" spans="2:16" ht="15.9" hidden="1" x14ac:dyDescent="0.4">
      <c r="B2401" s="272"/>
      <c r="C2401" s="266"/>
      <c r="D2401" s="273"/>
      <c r="E2401" s="274"/>
      <c r="F2401" s="261"/>
      <c r="G2401" s="261"/>
      <c r="H2401" s="273"/>
      <c r="I2401" s="274"/>
      <c r="J2401" s="261"/>
      <c r="K2401" s="261"/>
      <c r="L2401" s="273"/>
      <c r="M2401" s="274"/>
      <c r="N2401" s="261"/>
      <c r="O2401" s="261"/>
      <c r="P2401" s="251">
        <f t="shared" si="259"/>
        <v>0</v>
      </c>
    </row>
    <row r="2402" spans="2:16" ht="15.9" hidden="1" collapsed="1" x14ac:dyDescent="0.4">
      <c r="B2402" s="268" t="s">
        <v>758</v>
      </c>
      <c r="C2402" s="180" t="s">
        <v>759</v>
      </c>
      <c r="D2402" s="178">
        <v>1</v>
      </c>
      <c r="E2402" s="179" t="s">
        <v>86</v>
      </c>
      <c r="F2402" s="254"/>
      <c r="G2402" s="254">
        <f>G2403</f>
        <v>0</v>
      </c>
      <c r="H2402" s="178">
        <v>1</v>
      </c>
      <c r="I2402" s="179" t="s">
        <v>86</v>
      </c>
      <c r="J2402" s="254"/>
      <c r="K2402" s="254">
        <f>K2403</f>
        <v>0</v>
      </c>
      <c r="L2402" s="178">
        <v>1</v>
      </c>
      <c r="M2402" s="179" t="s">
        <v>86</v>
      </c>
      <c r="N2402" s="254"/>
      <c r="O2402" s="254">
        <f>O2403</f>
        <v>0</v>
      </c>
      <c r="P2402" s="251">
        <f t="shared" si="259"/>
        <v>0</v>
      </c>
    </row>
    <row r="2403" spans="2:16" ht="15.9" hidden="1" x14ac:dyDescent="0.4">
      <c r="B2403" s="268"/>
      <c r="C2403" s="180"/>
      <c r="D2403" s="269"/>
      <c r="E2403" s="270"/>
      <c r="F2403" s="254"/>
      <c r="G2403" s="254"/>
      <c r="H2403" s="269"/>
      <c r="I2403" s="270"/>
      <c r="J2403" s="254"/>
      <c r="K2403" s="254"/>
      <c r="L2403" s="269"/>
      <c r="M2403" s="270"/>
      <c r="N2403" s="254"/>
      <c r="O2403" s="254"/>
      <c r="P2403" s="251">
        <f t="shared" si="259"/>
        <v>0</v>
      </c>
    </row>
    <row r="2404" spans="2:16" ht="15.9" hidden="1" collapsed="1" x14ac:dyDescent="0.4">
      <c r="B2404" s="272"/>
      <c r="C2404" s="266"/>
      <c r="D2404" s="279"/>
      <c r="E2404" s="267"/>
      <c r="F2404" s="261"/>
      <c r="G2404" s="261"/>
      <c r="H2404" s="279"/>
      <c r="I2404" s="267"/>
      <c r="J2404" s="261"/>
      <c r="K2404" s="261"/>
      <c r="L2404" s="279"/>
      <c r="M2404" s="267"/>
      <c r="N2404" s="261"/>
      <c r="O2404" s="261"/>
      <c r="P2404" s="251">
        <f t="shared" si="259"/>
        <v>0</v>
      </c>
    </row>
    <row r="2405" spans="2:16" ht="15.9" hidden="1" x14ac:dyDescent="0.4">
      <c r="B2405" s="272"/>
      <c r="C2405" s="266"/>
      <c r="D2405" s="273"/>
      <c r="E2405" s="274"/>
      <c r="F2405" s="266"/>
      <c r="G2405" s="261"/>
      <c r="H2405" s="273"/>
      <c r="I2405" s="274"/>
      <c r="J2405" s="266"/>
      <c r="K2405" s="261"/>
      <c r="L2405" s="273"/>
      <c r="M2405" s="274"/>
      <c r="N2405" s="266"/>
      <c r="O2405" s="261"/>
      <c r="P2405" s="251">
        <f t="shared" si="259"/>
        <v>0</v>
      </c>
    </row>
    <row r="2406" spans="2:16" ht="15.9" hidden="1" x14ac:dyDescent="0.4">
      <c r="B2406" s="272"/>
      <c r="C2406" s="266"/>
      <c r="D2406" s="273"/>
      <c r="E2406" s="274"/>
      <c r="F2406" s="261"/>
      <c r="G2406" s="261"/>
      <c r="H2406" s="273"/>
      <c r="I2406" s="274"/>
      <c r="J2406" s="261"/>
      <c r="K2406" s="261"/>
      <c r="L2406" s="273"/>
      <c r="M2406" s="274"/>
      <c r="N2406" s="261"/>
      <c r="O2406" s="261"/>
      <c r="P2406" s="251">
        <f t="shared" si="259"/>
        <v>0</v>
      </c>
    </row>
    <row r="2407" spans="2:16" ht="15.9" hidden="1" x14ac:dyDescent="0.4">
      <c r="B2407" s="272"/>
      <c r="C2407" s="266"/>
      <c r="D2407" s="273"/>
      <c r="E2407" s="274"/>
      <c r="F2407" s="261"/>
      <c r="G2407" s="261"/>
      <c r="H2407" s="273"/>
      <c r="I2407" s="274"/>
      <c r="J2407" s="261"/>
      <c r="K2407" s="261"/>
      <c r="L2407" s="273"/>
      <c r="M2407" s="274"/>
      <c r="N2407" s="261"/>
      <c r="O2407" s="261"/>
      <c r="P2407" s="251">
        <f t="shared" si="259"/>
        <v>0</v>
      </c>
    </row>
    <row r="2408" spans="2:16" ht="15.9" hidden="1" x14ac:dyDescent="0.4">
      <c r="B2408" s="272"/>
      <c r="C2408" s="266"/>
      <c r="D2408" s="273"/>
      <c r="E2408" s="274"/>
      <c r="F2408" s="261"/>
      <c r="G2408" s="261"/>
      <c r="H2408" s="273"/>
      <c r="I2408" s="274"/>
      <c r="J2408" s="261"/>
      <c r="K2408" s="261"/>
      <c r="L2408" s="273"/>
      <c r="M2408" s="274"/>
      <c r="N2408" s="261"/>
      <c r="O2408" s="261"/>
      <c r="P2408" s="251">
        <f t="shared" si="259"/>
        <v>0</v>
      </c>
    </row>
    <row r="2409" spans="2:16" ht="15.9" hidden="1" x14ac:dyDescent="0.4">
      <c r="B2409" s="272"/>
      <c r="C2409" s="266"/>
      <c r="D2409" s="279"/>
      <c r="E2409" s="267"/>
      <c r="F2409" s="261"/>
      <c r="G2409" s="261"/>
      <c r="H2409" s="279"/>
      <c r="I2409" s="267"/>
      <c r="J2409" s="261"/>
      <c r="K2409" s="261"/>
      <c r="L2409" s="279"/>
      <c r="M2409" s="267"/>
      <c r="N2409" s="261"/>
      <c r="O2409" s="261"/>
      <c r="P2409" s="251">
        <f t="shared" si="259"/>
        <v>0</v>
      </c>
    </row>
    <row r="2410" spans="2:16" ht="15.9" hidden="1" x14ac:dyDescent="0.4">
      <c r="B2410" s="272"/>
      <c r="C2410" s="266"/>
      <c r="D2410" s="273"/>
      <c r="E2410" s="274"/>
      <c r="F2410" s="266"/>
      <c r="G2410" s="261"/>
      <c r="H2410" s="273"/>
      <c r="I2410" s="274"/>
      <c r="J2410" s="266"/>
      <c r="K2410" s="261"/>
      <c r="L2410" s="273"/>
      <c r="M2410" s="274"/>
      <c r="N2410" s="266"/>
      <c r="O2410" s="261"/>
      <c r="P2410" s="251">
        <f t="shared" si="259"/>
        <v>0</v>
      </c>
    </row>
    <row r="2411" spans="2:16" ht="15.9" hidden="1" x14ac:dyDescent="0.4">
      <c r="B2411" s="272"/>
      <c r="C2411" s="266"/>
      <c r="D2411" s="273"/>
      <c r="E2411" s="274"/>
      <c r="F2411" s="261"/>
      <c r="G2411" s="261"/>
      <c r="H2411" s="273"/>
      <c r="I2411" s="274"/>
      <c r="J2411" s="261"/>
      <c r="K2411" s="261"/>
      <c r="L2411" s="273"/>
      <c r="M2411" s="274"/>
      <c r="N2411" s="261"/>
      <c r="O2411" s="261"/>
      <c r="P2411" s="251">
        <f t="shared" si="259"/>
        <v>0</v>
      </c>
    </row>
    <row r="2412" spans="2:16" ht="15.9" hidden="1" x14ac:dyDescent="0.4">
      <c r="B2412" s="272"/>
      <c r="C2412" s="266"/>
      <c r="D2412" s="273"/>
      <c r="E2412" s="274"/>
      <c r="F2412" s="261"/>
      <c r="G2412" s="261"/>
      <c r="H2412" s="273"/>
      <c r="I2412" s="274"/>
      <c r="J2412" s="261"/>
      <c r="K2412" s="261"/>
      <c r="L2412" s="273"/>
      <c r="M2412" s="274"/>
      <c r="N2412" s="261"/>
      <c r="O2412" s="261"/>
      <c r="P2412" s="251">
        <f t="shared" si="259"/>
        <v>0</v>
      </c>
    </row>
    <row r="2413" spans="2:16" ht="15.9" hidden="1" x14ac:dyDescent="0.4">
      <c r="B2413" s="272"/>
      <c r="C2413" s="266"/>
      <c r="D2413" s="273"/>
      <c r="E2413" s="274"/>
      <c r="F2413" s="261"/>
      <c r="G2413" s="261"/>
      <c r="H2413" s="273"/>
      <c r="I2413" s="274"/>
      <c r="J2413" s="261"/>
      <c r="K2413" s="261"/>
      <c r="L2413" s="273"/>
      <c r="M2413" s="274"/>
      <c r="N2413" s="261"/>
      <c r="O2413" s="261"/>
      <c r="P2413" s="251">
        <f t="shared" si="259"/>
        <v>0</v>
      </c>
    </row>
    <row r="2414" spans="2:16" ht="15.9" hidden="1" x14ac:dyDescent="0.4">
      <c r="B2414" s="272"/>
      <c r="C2414" s="266"/>
      <c r="D2414" s="279"/>
      <c r="E2414" s="267"/>
      <c r="F2414" s="261"/>
      <c r="G2414" s="261"/>
      <c r="H2414" s="279"/>
      <c r="I2414" s="267"/>
      <c r="J2414" s="261"/>
      <c r="K2414" s="261"/>
      <c r="L2414" s="279"/>
      <c r="M2414" s="267"/>
      <c r="N2414" s="261"/>
      <c r="O2414" s="261"/>
      <c r="P2414" s="251">
        <f t="shared" si="259"/>
        <v>0</v>
      </c>
    </row>
    <row r="2415" spans="2:16" ht="15.9" hidden="1" x14ac:dyDescent="0.4">
      <c r="B2415" s="272"/>
      <c r="C2415" s="266"/>
      <c r="D2415" s="273"/>
      <c r="E2415" s="274"/>
      <c r="F2415" s="266"/>
      <c r="G2415" s="261"/>
      <c r="H2415" s="273"/>
      <c r="I2415" s="274"/>
      <c r="J2415" s="266"/>
      <c r="K2415" s="261"/>
      <c r="L2415" s="273"/>
      <c r="M2415" s="274"/>
      <c r="N2415" s="266"/>
      <c r="O2415" s="261"/>
      <c r="P2415" s="251">
        <f t="shared" si="259"/>
        <v>0</v>
      </c>
    </row>
    <row r="2416" spans="2:16" ht="15.9" hidden="1" x14ac:dyDescent="0.4">
      <c r="B2416" s="272"/>
      <c r="C2416" s="266"/>
      <c r="D2416" s="273"/>
      <c r="E2416" s="274"/>
      <c r="F2416" s="261"/>
      <c r="G2416" s="261"/>
      <c r="H2416" s="273"/>
      <c r="I2416" s="274"/>
      <c r="J2416" s="261"/>
      <c r="K2416" s="261"/>
      <c r="L2416" s="273"/>
      <c r="M2416" s="274"/>
      <c r="N2416" s="261"/>
      <c r="O2416" s="261"/>
      <c r="P2416" s="251">
        <f t="shared" si="259"/>
        <v>0</v>
      </c>
    </row>
    <row r="2417" spans="2:16" ht="15.9" hidden="1" x14ac:dyDescent="0.4">
      <c r="B2417" s="208"/>
      <c r="C2417" s="180"/>
      <c r="D2417" s="269"/>
      <c r="E2417" s="270"/>
      <c r="F2417" s="254"/>
      <c r="G2417" s="254"/>
      <c r="H2417" s="269"/>
      <c r="I2417" s="270"/>
      <c r="J2417" s="254"/>
      <c r="K2417" s="254"/>
      <c r="L2417" s="269"/>
      <c r="M2417" s="270"/>
      <c r="N2417" s="254"/>
      <c r="O2417" s="254"/>
      <c r="P2417" s="251">
        <f t="shared" si="259"/>
        <v>0</v>
      </c>
    </row>
    <row r="2418" spans="2:16" ht="15.9" hidden="1" x14ac:dyDescent="0.4">
      <c r="B2418" s="284"/>
      <c r="C2418" s="180"/>
      <c r="D2418" s="178"/>
      <c r="E2418" s="179"/>
      <c r="F2418" s="180"/>
      <c r="G2418" s="254"/>
      <c r="H2418" s="178"/>
      <c r="I2418" s="179"/>
      <c r="J2418" s="180"/>
      <c r="K2418" s="254"/>
      <c r="L2418" s="178"/>
      <c r="M2418" s="179"/>
      <c r="N2418" s="180"/>
      <c r="O2418" s="254"/>
      <c r="P2418" s="251">
        <f t="shared" si="259"/>
        <v>0</v>
      </c>
    </row>
    <row r="2419" spans="2:16" ht="15.9" hidden="1" x14ac:dyDescent="0.4">
      <c r="B2419" s="208"/>
      <c r="C2419" s="180"/>
      <c r="D2419" s="178"/>
      <c r="E2419" s="179"/>
      <c r="F2419" s="254"/>
      <c r="G2419" s="254"/>
      <c r="H2419" s="178"/>
      <c r="I2419" s="179"/>
      <c r="J2419" s="254"/>
      <c r="K2419" s="254"/>
      <c r="L2419" s="178"/>
      <c r="M2419" s="179"/>
      <c r="N2419" s="254"/>
      <c r="O2419" s="254"/>
      <c r="P2419" s="251">
        <f t="shared" si="259"/>
        <v>0</v>
      </c>
    </row>
    <row r="2420" spans="2:16" ht="15.9" hidden="1" x14ac:dyDescent="0.4">
      <c r="B2420" s="208"/>
      <c r="C2420" s="180"/>
      <c r="D2420" s="178"/>
      <c r="E2420" s="179"/>
      <c r="F2420" s="254"/>
      <c r="G2420" s="254"/>
      <c r="H2420" s="178"/>
      <c r="I2420" s="179"/>
      <c r="J2420" s="254"/>
      <c r="K2420" s="254"/>
      <c r="L2420" s="178"/>
      <c r="M2420" s="179"/>
      <c r="N2420" s="254"/>
      <c r="O2420" s="254"/>
      <c r="P2420" s="251">
        <f t="shared" si="259"/>
        <v>0</v>
      </c>
    </row>
    <row r="2421" spans="2:16" ht="15.9" hidden="1" x14ac:dyDescent="0.4">
      <c r="B2421" s="284"/>
      <c r="C2421" s="180"/>
      <c r="D2421" s="178"/>
      <c r="E2421" s="179"/>
      <c r="F2421" s="180"/>
      <c r="G2421" s="254"/>
      <c r="H2421" s="178"/>
      <c r="I2421" s="179"/>
      <c r="J2421" s="180"/>
      <c r="K2421" s="254"/>
      <c r="L2421" s="178"/>
      <c r="M2421" s="179"/>
      <c r="N2421" s="180"/>
      <c r="O2421" s="254"/>
      <c r="P2421" s="251">
        <f t="shared" si="259"/>
        <v>0</v>
      </c>
    </row>
    <row r="2422" spans="2:16" ht="15.9" hidden="1" x14ac:dyDescent="0.4">
      <c r="B2422" s="208"/>
      <c r="C2422" s="180"/>
      <c r="D2422" s="178"/>
      <c r="E2422" s="179"/>
      <c r="F2422" s="254"/>
      <c r="G2422" s="254"/>
      <c r="H2422" s="178"/>
      <c r="I2422" s="179"/>
      <c r="J2422" s="254"/>
      <c r="K2422" s="254"/>
      <c r="L2422" s="178"/>
      <c r="M2422" s="179"/>
      <c r="N2422" s="254"/>
      <c r="O2422" s="254"/>
      <c r="P2422" s="251">
        <f t="shared" si="259"/>
        <v>0</v>
      </c>
    </row>
    <row r="2423" spans="2:16" ht="15.9" hidden="1" x14ac:dyDescent="0.4">
      <c r="B2423" s="208"/>
      <c r="C2423" s="180"/>
      <c r="D2423" s="178"/>
      <c r="E2423" s="179"/>
      <c r="F2423" s="254"/>
      <c r="G2423" s="254"/>
      <c r="H2423" s="178"/>
      <c r="I2423" s="179"/>
      <c r="J2423" s="254"/>
      <c r="K2423" s="254"/>
      <c r="L2423" s="178"/>
      <c r="M2423" s="179"/>
      <c r="N2423" s="254"/>
      <c r="O2423" s="254"/>
      <c r="P2423" s="251">
        <f t="shared" si="259"/>
        <v>0</v>
      </c>
    </row>
    <row r="2424" spans="2:16" ht="15.9" hidden="1" x14ac:dyDescent="0.4">
      <c r="B2424" s="208"/>
      <c r="C2424" s="180"/>
      <c r="D2424" s="178"/>
      <c r="E2424" s="179"/>
      <c r="F2424" s="254"/>
      <c r="G2424" s="254"/>
      <c r="H2424" s="178"/>
      <c r="I2424" s="179"/>
      <c r="J2424" s="254"/>
      <c r="K2424" s="254"/>
      <c r="L2424" s="178"/>
      <c r="M2424" s="179"/>
      <c r="N2424" s="254"/>
      <c r="O2424" s="254"/>
      <c r="P2424" s="251">
        <f t="shared" si="259"/>
        <v>0</v>
      </c>
    </row>
    <row r="2425" spans="2:16" ht="15.9" hidden="1" x14ac:dyDescent="0.4">
      <c r="B2425" s="208"/>
      <c r="C2425" s="180"/>
      <c r="D2425" s="178"/>
      <c r="E2425" s="179"/>
      <c r="F2425" s="254"/>
      <c r="G2425" s="254"/>
      <c r="H2425" s="178"/>
      <c r="I2425" s="179"/>
      <c r="J2425" s="254"/>
      <c r="K2425" s="254"/>
      <c r="L2425" s="178"/>
      <c r="M2425" s="179"/>
      <c r="N2425" s="254"/>
      <c r="O2425" s="254"/>
      <c r="P2425" s="251">
        <f t="shared" si="259"/>
        <v>0</v>
      </c>
    </row>
    <row r="2426" spans="2:16" ht="15.9" hidden="1" x14ac:dyDescent="0.4">
      <c r="B2426" s="284"/>
      <c r="C2426" s="180"/>
      <c r="D2426" s="178"/>
      <c r="E2426" s="179"/>
      <c r="F2426" s="180"/>
      <c r="G2426" s="254"/>
      <c r="H2426" s="178"/>
      <c r="I2426" s="179"/>
      <c r="J2426" s="180"/>
      <c r="K2426" s="254"/>
      <c r="L2426" s="178"/>
      <c r="M2426" s="179"/>
      <c r="N2426" s="180"/>
      <c r="O2426" s="254"/>
      <c r="P2426" s="251">
        <f t="shared" si="259"/>
        <v>0</v>
      </c>
    </row>
    <row r="2427" spans="2:16" ht="15.9" hidden="1" x14ac:dyDescent="0.4">
      <c r="B2427" s="208"/>
      <c r="C2427" s="180"/>
      <c r="D2427" s="178"/>
      <c r="E2427" s="179"/>
      <c r="F2427" s="254"/>
      <c r="G2427" s="254"/>
      <c r="H2427" s="178"/>
      <c r="I2427" s="179"/>
      <c r="J2427" s="254"/>
      <c r="K2427" s="254"/>
      <c r="L2427" s="178"/>
      <c r="M2427" s="179"/>
      <c r="N2427" s="254"/>
      <c r="O2427" s="254"/>
      <c r="P2427" s="251">
        <f t="shared" si="259"/>
        <v>0</v>
      </c>
    </row>
    <row r="2428" spans="2:16" s="13" customFormat="1" ht="15.9" hidden="1" collapsed="1" x14ac:dyDescent="0.4">
      <c r="B2428" s="255"/>
      <c r="C2428" s="256"/>
      <c r="D2428" s="305"/>
      <c r="E2428" s="306"/>
      <c r="H2428" s="305"/>
      <c r="I2428" s="306"/>
      <c r="L2428" s="305"/>
      <c r="M2428" s="306"/>
      <c r="P2428" s="251">
        <f t="shared" si="259"/>
        <v>0</v>
      </c>
    </row>
    <row r="2429" spans="2:16" s="13" customFormat="1" ht="15.9" hidden="1" x14ac:dyDescent="0.4">
      <c r="B2429" s="255"/>
      <c r="C2429" s="256"/>
      <c r="D2429" s="305"/>
      <c r="E2429" s="306"/>
      <c r="H2429" s="305"/>
      <c r="I2429" s="306"/>
      <c r="L2429" s="305"/>
      <c r="M2429" s="306"/>
      <c r="P2429" s="251">
        <f t="shared" ref="P2429:P2476" si="260">G2429-O2429</f>
        <v>0</v>
      </c>
    </row>
    <row r="2430" spans="2:16" s="13" customFormat="1" ht="15.9" hidden="1" x14ac:dyDescent="0.4">
      <c r="B2430" s="255"/>
      <c r="C2430" s="256"/>
      <c r="D2430" s="305"/>
      <c r="E2430" s="306"/>
      <c r="H2430" s="305"/>
      <c r="I2430" s="306"/>
      <c r="L2430" s="305"/>
      <c r="M2430" s="306"/>
      <c r="P2430" s="251">
        <f t="shared" si="260"/>
        <v>0</v>
      </c>
    </row>
    <row r="2431" spans="2:16" s="13" customFormat="1" ht="15.9" hidden="1" x14ac:dyDescent="0.4">
      <c r="B2431" s="255"/>
      <c r="C2431" s="256"/>
      <c r="D2431" s="305"/>
      <c r="E2431" s="306"/>
      <c r="H2431" s="305"/>
      <c r="I2431" s="306"/>
      <c r="L2431" s="305"/>
      <c r="M2431" s="306"/>
      <c r="P2431" s="251">
        <f t="shared" si="260"/>
        <v>0</v>
      </c>
    </row>
    <row r="2432" spans="2:16" s="13" customFormat="1" ht="15.9" hidden="1" x14ac:dyDescent="0.4">
      <c r="B2432" s="255"/>
      <c r="C2432" s="256"/>
      <c r="D2432" s="305"/>
      <c r="E2432" s="306"/>
      <c r="H2432" s="305"/>
      <c r="I2432" s="306"/>
      <c r="L2432" s="305"/>
      <c r="M2432" s="306"/>
      <c r="P2432" s="251">
        <f t="shared" si="260"/>
        <v>0</v>
      </c>
    </row>
    <row r="2433" spans="2:16" s="13" customFormat="1" ht="15.9" hidden="1" x14ac:dyDescent="0.4">
      <c r="B2433" s="255"/>
      <c r="C2433" s="256"/>
      <c r="D2433" s="305"/>
      <c r="E2433" s="306"/>
      <c r="H2433" s="305"/>
      <c r="I2433" s="306"/>
      <c r="L2433" s="305"/>
      <c r="M2433" s="306"/>
      <c r="P2433" s="251">
        <f t="shared" si="260"/>
        <v>0</v>
      </c>
    </row>
    <row r="2434" spans="2:16" s="13" customFormat="1" ht="15.9" hidden="1" x14ac:dyDescent="0.4">
      <c r="B2434" s="255"/>
      <c r="C2434" s="256"/>
      <c r="D2434" s="305"/>
      <c r="E2434" s="306"/>
      <c r="H2434" s="305"/>
      <c r="I2434" s="306"/>
      <c r="L2434" s="305"/>
      <c r="M2434" s="306"/>
      <c r="P2434" s="251">
        <f t="shared" si="260"/>
        <v>0</v>
      </c>
    </row>
    <row r="2435" spans="2:16" s="13" customFormat="1" ht="15.9" hidden="1" x14ac:dyDescent="0.4">
      <c r="B2435" s="255"/>
      <c r="C2435" s="256"/>
      <c r="D2435" s="305"/>
      <c r="E2435" s="306"/>
      <c r="H2435" s="305"/>
      <c r="I2435" s="306"/>
      <c r="L2435" s="305"/>
      <c r="M2435" s="306"/>
      <c r="P2435" s="251">
        <f t="shared" si="260"/>
        <v>0</v>
      </c>
    </row>
    <row r="2436" spans="2:16" s="13" customFormat="1" ht="15.9" hidden="1" x14ac:dyDescent="0.4">
      <c r="B2436" s="255"/>
      <c r="C2436" s="256"/>
      <c r="D2436" s="305"/>
      <c r="E2436" s="306"/>
      <c r="H2436" s="305"/>
      <c r="I2436" s="306"/>
      <c r="L2436" s="305"/>
      <c r="M2436" s="306"/>
      <c r="P2436" s="251">
        <f t="shared" si="260"/>
        <v>0</v>
      </c>
    </row>
    <row r="2437" spans="2:16" s="13" customFormat="1" ht="15.9" hidden="1" x14ac:dyDescent="0.4">
      <c r="B2437" s="255"/>
      <c r="C2437" s="256"/>
      <c r="D2437" s="305"/>
      <c r="E2437" s="306"/>
      <c r="H2437" s="305"/>
      <c r="I2437" s="306"/>
      <c r="L2437" s="305"/>
      <c r="M2437" s="306"/>
      <c r="P2437" s="251">
        <f t="shared" si="260"/>
        <v>0</v>
      </c>
    </row>
    <row r="2438" spans="2:16" s="13" customFormat="1" ht="15.9" hidden="1" x14ac:dyDescent="0.4">
      <c r="B2438" s="255"/>
      <c r="C2438" s="256"/>
      <c r="D2438" s="305"/>
      <c r="E2438" s="306"/>
      <c r="H2438" s="305"/>
      <c r="I2438" s="306"/>
      <c r="L2438" s="305"/>
      <c r="M2438" s="306"/>
      <c r="P2438" s="251">
        <f t="shared" si="260"/>
        <v>0</v>
      </c>
    </row>
    <row r="2439" spans="2:16" s="13" customFormat="1" ht="15.9" hidden="1" x14ac:dyDescent="0.4">
      <c r="B2439" s="255"/>
      <c r="C2439" s="256"/>
      <c r="D2439" s="305"/>
      <c r="E2439" s="306"/>
      <c r="H2439" s="305"/>
      <c r="I2439" s="306"/>
      <c r="L2439" s="305"/>
      <c r="M2439" s="306"/>
      <c r="P2439" s="251">
        <f t="shared" si="260"/>
        <v>0</v>
      </c>
    </row>
    <row r="2440" spans="2:16" s="13" customFormat="1" ht="15.9" hidden="1" x14ac:dyDescent="0.4">
      <c r="B2440" s="255"/>
      <c r="C2440" s="256"/>
      <c r="D2440" s="305"/>
      <c r="E2440" s="306"/>
      <c r="H2440" s="305"/>
      <c r="I2440" s="306"/>
      <c r="L2440" s="305"/>
      <c r="M2440" s="306"/>
      <c r="P2440" s="251">
        <f t="shared" si="260"/>
        <v>0</v>
      </c>
    </row>
    <row r="2441" spans="2:16" s="13" customFormat="1" ht="15.9" hidden="1" x14ac:dyDescent="0.4">
      <c r="B2441" s="255"/>
      <c r="C2441" s="256"/>
      <c r="D2441" s="305"/>
      <c r="E2441" s="306"/>
      <c r="H2441" s="305"/>
      <c r="I2441" s="306"/>
      <c r="L2441" s="305"/>
      <c r="M2441" s="306"/>
      <c r="P2441" s="251">
        <f t="shared" si="260"/>
        <v>0</v>
      </c>
    </row>
    <row r="2442" spans="2:16" s="13" customFormat="1" ht="15.9" hidden="1" x14ac:dyDescent="0.4">
      <c r="B2442" s="255"/>
      <c r="C2442" s="256"/>
      <c r="D2442" s="305"/>
      <c r="E2442" s="306"/>
      <c r="H2442" s="305"/>
      <c r="I2442" s="306"/>
      <c r="L2442" s="305"/>
      <c r="M2442" s="306"/>
      <c r="P2442" s="251">
        <f t="shared" si="260"/>
        <v>0</v>
      </c>
    </row>
    <row r="2443" spans="2:16" s="13" customFormat="1" ht="15.9" hidden="1" x14ac:dyDescent="0.4">
      <c r="B2443" s="255"/>
      <c r="C2443" s="256"/>
      <c r="D2443" s="305"/>
      <c r="E2443" s="306"/>
      <c r="H2443" s="305"/>
      <c r="I2443" s="306"/>
      <c r="L2443" s="305"/>
      <c r="M2443" s="306"/>
      <c r="P2443" s="251">
        <f t="shared" si="260"/>
        <v>0</v>
      </c>
    </row>
    <row r="2444" spans="2:16" s="13" customFormat="1" ht="15.9" hidden="1" x14ac:dyDescent="0.4">
      <c r="B2444" s="255"/>
      <c r="C2444" s="256"/>
      <c r="D2444" s="305"/>
      <c r="E2444" s="306"/>
      <c r="H2444" s="305"/>
      <c r="I2444" s="306"/>
      <c r="L2444" s="305"/>
      <c r="M2444" s="306"/>
      <c r="P2444" s="251">
        <f t="shared" si="260"/>
        <v>0</v>
      </c>
    </row>
    <row r="2445" spans="2:16" s="13" customFormat="1" ht="15.9" hidden="1" x14ac:dyDescent="0.4">
      <c r="B2445" s="255"/>
      <c r="C2445" s="256"/>
      <c r="D2445" s="305"/>
      <c r="E2445" s="306"/>
      <c r="H2445" s="305"/>
      <c r="I2445" s="306"/>
      <c r="L2445" s="305"/>
      <c r="M2445" s="306"/>
      <c r="P2445" s="251">
        <f t="shared" si="260"/>
        <v>0</v>
      </c>
    </row>
    <row r="2446" spans="2:16" s="13" customFormat="1" ht="15.9" hidden="1" x14ac:dyDescent="0.4">
      <c r="B2446" s="255"/>
      <c r="C2446" s="256"/>
      <c r="D2446" s="305"/>
      <c r="E2446" s="306"/>
      <c r="H2446" s="305"/>
      <c r="I2446" s="306"/>
      <c r="L2446" s="305"/>
      <c r="M2446" s="306"/>
      <c r="P2446" s="251">
        <f t="shared" si="260"/>
        <v>0</v>
      </c>
    </row>
    <row r="2447" spans="2:16" s="13" customFormat="1" ht="15.9" hidden="1" x14ac:dyDescent="0.4">
      <c r="B2447" s="255"/>
      <c r="C2447" s="256"/>
      <c r="D2447" s="305"/>
      <c r="E2447" s="306"/>
      <c r="H2447" s="305"/>
      <c r="I2447" s="306"/>
      <c r="L2447" s="305"/>
      <c r="M2447" s="306"/>
      <c r="P2447" s="251">
        <f t="shared" si="260"/>
        <v>0</v>
      </c>
    </row>
    <row r="2448" spans="2:16" s="13" customFormat="1" ht="15.9" hidden="1" x14ac:dyDescent="0.4">
      <c r="B2448" s="255"/>
      <c r="C2448" s="256"/>
      <c r="D2448" s="305"/>
      <c r="E2448" s="306"/>
      <c r="H2448" s="305"/>
      <c r="I2448" s="306"/>
      <c r="L2448" s="305"/>
      <c r="M2448" s="306"/>
      <c r="P2448" s="251">
        <f t="shared" si="260"/>
        <v>0</v>
      </c>
    </row>
    <row r="2449" spans="2:16" s="13" customFormat="1" ht="15.9" hidden="1" x14ac:dyDescent="0.4">
      <c r="B2449" s="255"/>
      <c r="C2449" s="256"/>
      <c r="D2449" s="305"/>
      <c r="E2449" s="306"/>
      <c r="H2449" s="305"/>
      <c r="I2449" s="306"/>
      <c r="L2449" s="305"/>
      <c r="M2449" s="306"/>
      <c r="P2449" s="251">
        <f t="shared" si="260"/>
        <v>0</v>
      </c>
    </row>
    <row r="2450" spans="2:16" s="13" customFormat="1" ht="15.9" hidden="1" x14ac:dyDescent="0.4">
      <c r="B2450" s="255"/>
      <c r="C2450" s="256"/>
      <c r="D2450" s="305"/>
      <c r="E2450" s="306"/>
      <c r="H2450" s="305"/>
      <c r="I2450" s="306"/>
      <c r="L2450" s="305"/>
      <c r="M2450" s="306"/>
      <c r="P2450" s="251">
        <f t="shared" si="260"/>
        <v>0</v>
      </c>
    </row>
    <row r="2451" spans="2:16" s="13" customFormat="1" ht="15.9" hidden="1" x14ac:dyDescent="0.4">
      <c r="B2451" s="255"/>
      <c r="C2451" s="256"/>
      <c r="D2451" s="305"/>
      <c r="E2451" s="306"/>
      <c r="H2451" s="305"/>
      <c r="I2451" s="306"/>
      <c r="L2451" s="305"/>
      <c r="M2451" s="306"/>
      <c r="P2451" s="251">
        <f t="shared" si="260"/>
        <v>0</v>
      </c>
    </row>
    <row r="2452" spans="2:16" s="13" customFormat="1" ht="15.9" hidden="1" x14ac:dyDescent="0.4">
      <c r="B2452" s="255"/>
      <c r="C2452" s="256"/>
      <c r="D2452" s="305"/>
      <c r="E2452" s="306"/>
      <c r="H2452" s="305"/>
      <c r="I2452" s="306"/>
      <c r="L2452" s="305"/>
      <c r="M2452" s="306"/>
      <c r="P2452" s="251">
        <f t="shared" si="260"/>
        <v>0</v>
      </c>
    </row>
    <row r="2453" spans="2:16" s="13" customFormat="1" ht="15.9" hidden="1" x14ac:dyDescent="0.4">
      <c r="B2453" s="255"/>
      <c r="C2453" s="256"/>
      <c r="D2453" s="305"/>
      <c r="E2453" s="306"/>
      <c r="H2453" s="305"/>
      <c r="I2453" s="306"/>
      <c r="L2453" s="305"/>
      <c r="M2453" s="306"/>
      <c r="P2453" s="251">
        <f t="shared" si="260"/>
        <v>0</v>
      </c>
    </row>
    <row r="2454" spans="2:16" s="13" customFormat="1" ht="15.9" hidden="1" x14ac:dyDescent="0.4">
      <c r="B2454" s="255"/>
      <c r="C2454" s="256"/>
      <c r="D2454" s="305"/>
      <c r="E2454" s="306"/>
      <c r="H2454" s="305"/>
      <c r="I2454" s="306"/>
      <c r="L2454" s="305"/>
      <c r="M2454" s="306"/>
      <c r="P2454" s="251">
        <f t="shared" si="260"/>
        <v>0</v>
      </c>
    </row>
    <row r="2455" spans="2:16" s="13" customFormat="1" ht="15.9" hidden="1" x14ac:dyDescent="0.4">
      <c r="B2455" s="255"/>
      <c r="C2455" s="256"/>
      <c r="D2455" s="305"/>
      <c r="E2455" s="306"/>
      <c r="H2455" s="305"/>
      <c r="I2455" s="306"/>
      <c r="L2455" s="305"/>
      <c r="M2455" s="306"/>
      <c r="P2455" s="251">
        <f t="shared" si="260"/>
        <v>0</v>
      </c>
    </row>
    <row r="2456" spans="2:16" s="13" customFormat="1" ht="15.9" hidden="1" x14ac:dyDescent="0.4">
      <c r="B2456" s="255"/>
      <c r="C2456" s="256"/>
      <c r="D2456" s="305"/>
      <c r="E2456" s="306"/>
      <c r="H2456" s="305"/>
      <c r="I2456" s="306"/>
      <c r="L2456" s="305"/>
      <c r="M2456" s="306"/>
      <c r="P2456" s="251">
        <f t="shared" si="260"/>
        <v>0</v>
      </c>
    </row>
    <row r="2457" spans="2:16" s="13" customFormat="1" ht="15.9" hidden="1" x14ac:dyDescent="0.4">
      <c r="B2457" s="255"/>
      <c r="C2457" s="256"/>
      <c r="D2457" s="305"/>
      <c r="E2457" s="306"/>
      <c r="H2457" s="305"/>
      <c r="I2457" s="306"/>
      <c r="L2457" s="305"/>
      <c r="M2457" s="306"/>
      <c r="P2457" s="251">
        <f t="shared" si="260"/>
        <v>0</v>
      </c>
    </row>
    <row r="2458" spans="2:16" s="13" customFormat="1" ht="15.9" hidden="1" x14ac:dyDescent="0.4">
      <c r="B2458" s="255"/>
      <c r="C2458" s="256"/>
      <c r="D2458" s="305"/>
      <c r="E2458" s="306"/>
      <c r="H2458" s="305"/>
      <c r="I2458" s="306"/>
      <c r="L2458" s="305"/>
      <c r="M2458" s="306"/>
      <c r="P2458" s="251">
        <f t="shared" si="260"/>
        <v>0</v>
      </c>
    </row>
    <row r="2459" spans="2:16" s="13" customFormat="1" ht="15.9" hidden="1" x14ac:dyDescent="0.4">
      <c r="B2459" s="255"/>
      <c r="C2459" s="256"/>
      <c r="D2459" s="305"/>
      <c r="E2459" s="306"/>
      <c r="H2459" s="305"/>
      <c r="I2459" s="306"/>
      <c r="L2459" s="305"/>
      <c r="M2459" s="306"/>
      <c r="P2459" s="251">
        <f t="shared" si="260"/>
        <v>0</v>
      </c>
    </row>
    <row r="2460" spans="2:16" s="13" customFormat="1" ht="15.9" hidden="1" x14ac:dyDescent="0.4">
      <c r="B2460" s="255"/>
      <c r="C2460" s="256"/>
      <c r="D2460" s="305"/>
      <c r="E2460" s="306"/>
      <c r="H2460" s="305"/>
      <c r="I2460" s="306"/>
      <c r="L2460" s="305"/>
      <c r="M2460" s="306"/>
      <c r="P2460" s="251">
        <f t="shared" si="260"/>
        <v>0</v>
      </c>
    </row>
    <row r="2461" spans="2:16" s="13" customFormat="1" ht="15.9" hidden="1" x14ac:dyDescent="0.4">
      <c r="B2461" s="255"/>
      <c r="C2461" s="256"/>
      <c r="D2461" s="305"/>
      <c r="E2461" s="306"/>
      <c r="H2461" s="305"/>
      <c r="I2461" s="306"/>
      <c r="L2461" s="305"/>
      <c r="M2461" s="306"/>
      <c r="P2461" s="251">
        <f t="shared" si="260"/>
        <v>0</v>
      </c>
    </row>
    <row r="2462" spans="2:16" s="13" customFormat="1" ht="15.9" hidden="1" x14ac:dyDescent="0.4">
      <c r="B2462" s="255"/>
      <c r="C2462" s="256"/>
      <c r="D2462" s="305"/>
      <c r="E2462" s="306"/>
      <c r="H2462" s="305"/>
      <c r="I2462" s="306"/>
      <c r="L2462" s="305"/>
      <c r="M2462" s="306"/>
      <c r="P2462" s="251">
        <f t="shared" si="260"/>
        <v>0</v>
      </c>
    </row>
    <row r="2463" spans="2:16" s="13" customFormat="1" ht="15.9" hidden="1" x14ac:dyDescent="0.4">
      <c r="B2463" s="255"/>
      <c r="C2463" s="256"/>
      <c r="D2463" s="305"/>
      <c r="E2463" s="306"/>
      <c r="H2463" s="305"/>
      <c r="I2463" s="306"/>
      <c r="L2463" s="305"/>
      <c r="M2463" s="306"/>
      <c r="P2463" s="251">
        <f t="shared" si="260"/>
        <v>0</v>
      </c>
    </row>
    <row r="2464" spans="2:16" s="13" customFormat="1" ht="15.9" hidden="1" x14ac:dyDescent="0.4">
      <c r="B2464" s="255"/>
      <c r="C2464" s="256"/>
      <c r="D2464" s="305"/>
      <c r="E2464" s="306"/>
      <c r="H2464" s="305"/>
      <c r="I2464" s="306"/>
      <c r="L2464" s="305"/>
      <c r="M2464" s="306"/>
      <c r="P2464" s="251">
        <f t="shared" si="260"/>
        <v>0</v>
      </c>
    </row>
    <row r="2465" spans="2:16" s="13" customFormat="1" ht="15.9" hidden="1" x14ac:dyDescent="0.4">
      <c r="B2465" s="255"/>
      <c r="C2465" s="256"/>
      <c r="D2465" s="305"/>
      <c r="E2465" s="306"/>
      <c r="H2465" s="305"/>
      <c r="I2465" s="306"/>
      <c r="L2465" s="305"/>
      <c r="M2465" s="306"/>
      <c r="P2465" s="251">
        <f t="shared" si="260"/>
        <v>0</v>
      </c>
    </row>
    <row r="2466" spans="2:16" s="13" customFormat="1" ht="15.9" hidden="1" x14ac:dyDescent="0.4">
      <c r="B2466" s="255"/>
      <c r="C2466" s="256"/>
      <c r="D2466" s="305"/>
      <c r="E2466" s="306"/>
      <c r="H2466" s="305"/>
      <c r="I2466" s="306"/>
      <c r="L2466" s="305"/>
      <c r="M2466" s="306"/>
      <c r="P2466" s="251">
        <f t="shared" si="260"/>
        <v>0</v>
      </c>
    </row>
    <row r="2467" spans="2:16" s="13" customFormat="1" ht="15.9" hidden="1" x14ac:dyDescent="0.4">
      <c r="B2467" s="255"/>
      <c r="C2467" s="256"/>
      <c r="D2467" s="305"/>
      <c r="E2467" s="306"/>
      <c r="H2467" s="305"/>
      <c r="I2467" s="306"/>
      <c r="L2467" s="305"/>
      <c r="M2467" s="306"/>
      <c r="P2467" s="251">
        <f t="shared" si="260"/>
        <v>0</v>
      </c>
    </row>
    <row r="2468" spans="2:16" s="13" customFormat="1" ht="15.9" hidden="1" x14ac:dyDescent="0.4">
      <c r="B2468" s="255"/>
      <c r="C2468" s="256"/>
      <c r="D2468" s="305"/>
      <c r="E2468" s="306"/>
      <c r="H2468" s="305"/>
      <c r="I2468" s="306"/>
      <c r="L2468" s="305"/>
      <c r="M2468" s="306"/>
      <c r="P2468" s="251">
        <f t="shared" si="260"/>
        <v>0</v>
      </c>
    </row>
    <row r="2469" spans="2:16" s="13" customFormat="1" ht="15.9" hidden="1" x14ac:dyDescent="0.4">
      <c r="B2469" s="255"/>
      <c r="C2469" s="256"/>
      <c r="D2469" s="305"/>
      <c r="E2469" s="306"/>
      <c r="H2469" s="305"/>
      <c r="I2469" s="306"/>
      <c r="L2469" s="305"/>
      <c r="M2469" s="306"/>
      <c r="P2469" s="251">
        <f t="shared" si="260"/>
        <v>0</v>
      </c>
    </row>
    <row r="2470" spans="2:16" s="13" customFormat="1" ht="15.9" hidden="1" x14ac:dyDescent="0.4">
      <c r="B2470" s="255"/>
      <c r="C2470" s="256"/>
      <c r="D2470" s="305"/>
      <c r="E2470" s="306"/>
      <c r="H2470" s="305"/>
      <c r="I2470" s="306"/>
      <c r="L2470" s="305"/>
      <c r="M2470" s="306"/>
      <c r="P2470" s="251">
        <f t="shared" si="260"/>
        <v>0</v>
      </c>
    </row>
    <row r="2471" spans="2:16" s="13" customFormat="1" ht="15.9" hidden="1" x14ac:dyDescent="0.4">
      <c r="B2471" s="255"/>
      <c r="C2471" s="256"/>
      <c r="D2471" s="305"/>
      <c r="E2471" s="306"/>
      <c r="H2471" s="305"/>
      <c r="I2471" s="306"/>
      <c r="L2471" s="305"/>
      <c r="M2471" s="306"/>
      <c r="P2471" s="251">
        <f t="shared" si="260"/>
        <v>0</v>
      </c>
    </row>
    <row r="2472" spans="2:16" s="13" customFormat="1" ht="15.9" hidden="1" x14ac:dyDescent="0.4">
      <c r="B2472" s="255"/>
      <c r="C2472" s="256"/>
      <c r="D2472" s="305"/>
      <c r="E2472" s="306"/>
      <c r="H2472" s="305"/>
      <c r="I2472" s="306"/>
      <c r="L2472" s="305"/>
      <c r="M2472" s="306"/>
      <c r="P2472" s="251">
        <f t="shared" si="260"/>
        <v>0</v>
      </c>
    </row>
    <row r="2473" spans="2:16" s="13" customFormat="1" ht="15.9" hidden="1" x14ac:dyDescent="0.4">
      <c r="B2473" s="255"/>
      <c r="C2473" s="256"/>
      <c r="D2473" s="305"/>
      <c r="E2473" s="306"/>
      <c r="H2473" s="305"/>
      <c r="I2473" s="306"/>
      <c r="L2473" s="305"/>
      <c r="M2473" s="306"/>
      <c r="P2473" s="251">
        <f t="shared" si="260"/>
        <v>0</v>
      </c>
    </row>
    <row r="2474" spans="2:16" s="13" customFormat="1" ht="15.9" hidden="1" x14ac:dyDescent="0.4">
      <c r="B2474" s="255"/>
      <c r="C2474" s="256"/>
      <c r="D2474" s="305"/>
      <c r="E2474" s="306"/>
      <c r="H2474" s="305"/>
      <c r="I2474" s="306"/>
      <c r="L2474" s="305"/>
      <c r="M2474" s="306"/>
      <c r="P2474" s="251">
        <f t="shared" si="260"/>
        <v>0</v>
      </c>
    </row>
    <row r="2475" spans="2:16" s="13" customFormat="1" ht="15.9" hidden="1" x14ac:dyDescent="0.4">
      <c r="B2475" s="255"/>
      <c r="C2475" s="256"/>
      <c r="D2475" s="305"/>
      <c r="E2475" s="306"/>
      <c r="H2475" s="305"/>
      <c r="I2475" s="306"/>
      <c r="L2475" s="305"/>
      <c r="M2475" s="306"/>
      <c r="P2475" s="251">
        <f t="shared" si="260"/>
        <v>0</v>
      </c>
    </row>
    <row r="2476" spans="2:16" s="13" customFormat="1" ht="15.9" hidden="1" x14ac:dyDescent="0.4">
      <c r="B2476" s="255"/>
      <c r="C2476" s="256"/>
      <c r="D2476" s="305"/>
      <c r="E2476" s="306"/>
      <c r="H2476" s="305"/>
      <c r="I2476" s="306"/>
      <c r="L2476" s="305"/>
      <c r="M2476" s="306"/>
      <c r="P2476" s="251">
        <f t="shared" si="260"/>
        <v>0</v>
      </c>
    </row>
    <row r="2477" spans="2:16" s="13" customFormat="1" ht="15.9" hidden="1" x14ac:dyDescent="0.4">
      <c r="B2477" s="255"/>
      <c r="C2477" s="256"/>
      <c r="D2477" s="305"/>
      <c r="E2477" s="306"/>
      <c r="H2477" s="305"/>
      <c r="I2477" s="306"/>
      <c r="L2477" s="305"/>
      <c r="M2477" s="306"/>
      <c r="P2477" s="251">
        <f t="shared" ref="P2477" si="261">G2477-O2477</f>
        <v>0</v>
      </c>
    </row>
    <row r="2478" spans="2:16" s="13" customFormat="1" hidden="1" x14ac:dyDescent="0.4">
      <c r="B2478" s="255"/>
      <c r="C2478" s="256"/>
      <c r="D2478" s="305"/>
      <c r="E2478" s="306"/>
      <c r="H2478" s="305"/>
      <c r="I2478" s="306"/>
      <c r="L2478" s="305"/>
      <c r="M2478" s="306"/>
    </row>
    <row r="2479" spans="2:16" s="13" customFormat="1" hidden="1" x14ac:dyDescent="0.4">
      <c r="B2479" s="255"/>
      <c r="C2479" s="256"/>
      <c r="D2479" s="305"/>
      <c r="E2479" s="306"/>
      <c r="H2479" s="305"/>
      <c r="I2479" s="306"/>
      <c r="L2479" s="305"/>
      <c r="M2479" s="306"/>
    </row>
    <row r="2480" spans="2:16" s="13" customFormat="1" hidden="1" x14ac:dyDescent="0.4">
      <c r="B2480" s="255"/>
      <c r="C2480" s="256"/>
      <c r="D2480" s="305"/>
      <c r="E2480" s="306"/>
      <c r="H2480" s="305"/>
      <c r="I2480" s="306"/>
      <c r="L2480" s="305"/>
      <c r="M2480" s="306"/>
    </row>
    <row r="2481" spans="2:13" s="13" customFormat="1" hidden="1" x14ac:dyDescent="0.4">
      <c r="B2481" s="255"/>
      <c r="C2481" s="256"/>
      <c r="D2481" s="305"/>
      <c r="E2481" s="306"/>
      <c r="H2481" s="305"/>
      <c r="I2481" s="306"/>
      <c r="L2481" s="305"/>
      <c r="M2481" s="306"/>
    </row>
    <row r="2482" spans="2:13" s="13" customFormat="1" hidden="1" x14ac:dyDescent="0.4">
      <c r="B2482" s="255"/>
      <c r="C2482" s="256"/>
      <c r="D2482" s="305"/>
      <c r="E2482" s="306"/>
      <c r="H2482" s="305"/>
      <c r="I2482" s="306"/>
      <c r="L2482" s="305"/>
      <c r="M2482" s="306"/>
    </row>
    <row r="2483" spans="2:13" s="13" customFormat="1" hidden="1" x14ac:dyDescent="0.4">
      <c r="B2483" s="255"/>
      <c r="C2483" s="256"/>
      <c r="D2483" s="305"/>
      <c r="E2483" s="306"/>
      <c r="H2483" s="305"/>
      <c r="I2483" s="306"/>
      <c r="L2483" s="305"/>
      <c r="M2483" s="306"/>
    </row>
    <row r="2484" spans="2:13" s="13" customFormat="1" hidden="1" x14ac:dyDescent="0.4">
      <c r="B2484" s="255"/>
      <c r="C2484" s="256"/>
      <c r="D2484" s="305"/>
      <c r="E2484" s="306"/>
      <c r="H2484" s="305"/>
      <c r="I2484" s="306"/>
      <c r="L2484" s="305"/>
      <c r="M2484" s="306"/>
    </row>
    <row r="2485" spans="2:13" s="13" customFormat="1" hidden="1" x14ac:dyDescent="0.4">
      <c r="B2485" s="255"/>
      <c r="C2485" s="256"/>
      <c r="D2485" s="305"/>
      <c r="E2485" s="306"/>
      <c r="H2485" s="305"/>
      <c r="I2485" s="306"/>
      <c r="L2485" s="305"/>
      <c r="M2485" s="306"/>
    </row>
    <row r="2486" spans="2:13" s="13" customFormat="1" hidden="1" x14ac:dyDescent="0.4">
      <c r="B2486" s="255"/>
      <c r="C2486" s="256"/>
      <c r="D2486" s="305"/>
      <c r="E2486" s="306"/>
      <c r="H2486" s="305"/>
      <c r="I2486" s="306"/>
      <c r="L2486" s="305"/>
      <c r="M2486" s="306"/>
    </row>
    <row r="2487" spans="2:13" s="13" customFormat="1" hidden="1" x14ac:dyDescent="0.4">
      <c r="B2487" s="255"/>
      <c r="C2487" s="256"/>
      <c r="D2487" s="305"/>
      <c r="E2487" s="306"/>
      <c r="H2487" s="305"/>
      <c r="I2487" s="306"/>
      <c r="L2487" s="305"/>
      <c r="M2487" s="306"/>
    </row>
    <row r="2488" spans="2:13" s="13" customFormat="1" hidden="1" x14ac:dyDescent="0.4">
      <c r="B2488" s="255"/>
      <c r="C2488" s="256"/>
      <c r="D2488" s="305"/>
      <c r="E2488" s="306"/>
      <c r="H2488" s="305"/>
      <c r="I2488" s="306"/>
      <c r="L2488" s="305"/>
      <c r="M2488" s="306"/>
    </row>
    <row r="2489" spans="2:13" s="13" customFormat="1" hidden="1" x14ac:dyDescent="0.4">
      <c r="B2489" s="255"/>
      <c r="C2489" s="256"/>
      <c r="D2489" s="305"/>
      <c r="E2489" s="306"/>
      <c r="H2489" s="305"/>
      <c r="I2489" s="306"/>
      <c r="L2489" s="305"/>
      <c r="M2489" s="306"/>
    </row>
    <row r="2490" spans="2:13" s="13" customFormat="1" hidden="1" x14ac:dyDescent="0.4">
      <c r="B2490" s="255"/>
      <c r="C2490" s="256"/>
      <c r="D2490" s="305"/>
      <c r="E2490" s="306"/>
      <c r="H2490" s="305"/>
      <c r="I2490" s="306"/>
      <c r="L2490" s="305"/>
      <c r="M2490" s="306"/>
    </row>
    <row r="2491" spans="2:13" s="13" customFormat="1" hidden="1" x14ac:dyDescent="0.4">
      <c r="B2491" s="255"/>
      <c r="C2491" s="256"/>
      <c r="D2491" s="305"/>
      <c r="E2491" s="306"/>
      <c r="H2491" s="305"/>
      <c r="I2491" s="306"/>
      <c r="L2491" s="305"/>
      <c r="M2491" s="306"/>
    </row>
    <row r="2492" spans="2:13" s="13" customFormat="1" hidden="1" x14ac:dyDescent="0.4">
      <c r="B2492" s="255"/>
      <c r="C2492" s="256"/>
      <c r="D2492" s="305"/>
      <c r="E2492" s="306"/>
      <c r="H2492" s="305"/>
      <c r="I2492" s="306"/>
      <c r="L2492" s="305"/>
      <c r="M2492" s="306"/>
    </row>
    <row r="2493" spans="2:13" s="13" customFormat="1" hidden="1" x14ac:dyDescent="0.4">
      <c r="B2493" s="255"/>
      <c r="C2493" s="256"/>
      <c r="D2493" s="305"/>
      <c r="E2493" s="306"/>
      <c r="H2493" s="305"/>
      <c r="I2493" s="306"/>
      <c r="L2493" s="305"/>
      <c r="M2493" s="306"/>
    </row>
    <row r="2494" spans="2:13" s="13" customFormat="1" hidden="1" x14ac:dyDescent="0.4">
      <c r="B2494" s="255"/>
      <c r="C2494" s="256"/>
      <c r="D2494" s="305"/>
      <c r="E2494" s="306"/>
      <c r="H2494" s="305"/>
      <c r="I2494" s="306"/>
      <c r="L2494" s="305"/>
      <c r="M2494" s="306"/>
    </row>
    <row r="2495" spans="2:13" s="13" customFormat="1" hidden="1" x14ac:dyDescent="0.4">
      <c r="B2495" s="255"/>
      <c r="C2495" s="256"/>
      <c r="D2495" s="305"/>
      <c r="E2495" s="306"/>
      <c r="H2495" s="305"/>
      <c r="I2495" s="306"/>
      <c r="L2495" s="305"/>
      <c r="M2495" s="306"/>
    </row>
    <row r="2496" spans="2:13" s="13" customFormat="1" hidden="1" x14ac:dyDescent="0.4">
      <c r="B2496" s="255"/>
      <c r="C2496" s="256"/>
      <c r="D2496" s="305"/>
      <c r="E2496" s="306"/>
      <c r="H2496" s="305"/>
      <c r="I2496" s="306"/>
      <c r="L2496" s="305"/>
      <c r="M2496" s="306"/>
    </row>
    <row r="2497" spans="2:13" s="13" customFormat="1" hidden="1" x14ac:dyDescent="0.4">
      <c r="B2497" s="255"/>
      <c r="C2497" s="256"/>
      <c r="D2497" s="305"/>
      <c r="E2497" s="306"/>
      <c r="H2497" s="305"/>
      <c r="I2497" s="306"/>
      <c r="L2497" s="305"/>
      <c r="M2497" s="306"/>
    </row>
    <row r="2498" spans="2:13" s="13" customFormat="1" hidden="1" x14ac:dyDescent="0.4">
      <c r="B2498" s="255"/>
      <c r="C2498" s="256"/>
      <c r="D2498" s="305"/>
      <c r="E2498" s="306"/>
      <c r="H2498" s="305"/>
      <c r="I2498" s="306"/>
      <c r="L2498" s="305"/>
      <c r="M2498" s="306"/>
    </row>
    <row r="2499" spans="2:13" s="13" customFormat="1" hidden="1" x14ac:dyDescent="0.4">
      <c r="B2499" s="255"/>
      <c r="C2499" s="256"/>
      <c r="D2499" s="305"/>
      <c r="E2499" s="306"/>
      <c r="H2499" s="305"/>
      <c r="I2499" s="306"/>
      <c r="L2499" s="305"/>
      <c r="M2499" s="306"/>
    </row>
    <row r="2500" spans="2:13" s="13" customFormat="1" hidden="1" x14ac:dyDescent="0.4">
      <c r="B2500" s="255"/>
      <c r="C2500" s="256"/>
      <c r="D2500" s="305"/>
      <c r="E2500" s="306"/>
      <c r="H2500" s="305"/>
      <c r="I2500" s="306"/>
      <c r="L2500" s="305"/>
      <c r="M2500" s="306"/>
    </row>
    <row r="2501" spans="2:13" s="13" customFormat="1" hidden="1" x14ac:dyDescent="0.4">
      <c r="B2501" s="255"/>
      <c r="C2501" s="256"/>
      <c r="D2501" s="305"/>
      <c r="E2501" s="306"/>
      <c r="H2501" s="305"/>
      <c r="I2501" s="306"/>
      <c r="L2501" s="305"/>
      <c r="M2501" s="306"/>
    </row>
    <row r="2502" spans="2:13" s="13" customFormat="1" hidden="1" x14ac:dyDescent="0.4">
      <c r="B2502" s="255"/>
      <c r="C2502" s="256"/>
      <c r="D2502" s="305"/>
      <c r="E2502" s="306"/>
      <c r="H2502" s="305"/>
      <c r="I2502" s="306"/>
      <c r="L2502" s="305"/>
      <c r="M2502" s="306"/>
    </row>
    <row r="2503" spans="2:13" s="13" customFormat="1" hidden="1" x14ac:dyDescent="0.4">
      <c r="B2503" s="255"/>
      <c r="C2503" s="256"/>
      <c r="D2503" s="305"/>
      <c r="E2503" s="306"/>
      <c r="H2503" s="305"/>
      <c r="I2503" s="306"/>
      <c r="L2503" s="305"/>
      <c r="M2503" s="306"/>
    </row>
    <row r="2504" spans="2:13" s="13" customFormat="1" hidden="1" x14ac:dyDescent="0.4">
      <c r="B2504" s="255"/>
      <c r="C2504" s="256"/>
      <c r="D2504" s="305"/>
      <c r="E2504" s="306"/>
      <c r="H2504" s="305"/>
      <c r="I2504" s="306"/>
      <c r="L2504" s="305"/>
      <c r="M2504" s="306"/>
    </row>
    <row r="2505" spans="2:13" s="13" customFormat="1" hidden="1" x14ac:dyDescent="0.4">
      <c r="B2505" s="255"/>
      <c r="C2505" s="256"/>
      <c r="D2505" s="305"/>
      <c r="E2505" s="306"/>
      <c r="H2505" s="305"/>
      <c r="I2505" s="306"/>
      <c r="L2505" s="305"/>
      <c r="M2505" s="306"/>
    </row>
    <row r="2506" spans="2:13" s="13" customFormat="1" hidden="1" x14ac:dyDescent="0.4">
      <c r="B2506" s="255"/>
      <c r="C2506" s="256"/>
      <c r="D2506" s="305"/>
      <c r="E2506" s="306"/>
      <c r="H2506" s="305"/>
      <c r="I2506" s="306"/>
      <c r="L2506" s="305"/>
      <c r="M2506" s="306"/>
    </row>
    <row r="2507" spans="2:13" s="13" customFormat="1" hidden="1" x14ac:dyDescent="0.4">
      <c r="B2507" s="255"/>
      <c r="C2507" s="256"/>
      <c r="D2507" s="305"/>
      <c r="E2507" s="306"/>
      <c r="H2507" s="305"/>
      <c r="I2507" s="306"/>
      <c r="L2507" s="305"/>
      <c r="M2507" s="306"/>
    </row>
    <row r="2508" spans="2:13" s="13" customFormat="1" hidden="1" x14ac:dyDescent="0.4">
      <c r="B2508" s="255"/>
      <c r="C2508" s="256"/>
      <c r="D2508" s="305"/>
      <c r="E2508" s="306"/>
      <c r="H2508" s="305"/>
      <c r="I2508" s="306"/>
      <c r="L2508" s="305"/>
      <c r="M2508" s="306"/>
    </row>
    <row r="2509" spans="2:13" s="13" customFormat="1" hidden="1" x14ac:dyDescent="0.4">
      <c r="B2509" s="255"/>
      <c r="C2509" s="256"/>
      <c r="D2509" s="305"/>
      <c r="E2509" s="306"/>
      <c r="H2509" s="305"/>
      <c r="I2509" s="306"/>
      <c r="L2509" s="305"/>
      <c r="M2509" s="306"/>
    </row>
    <row r="2510" spans="2:13" s="13" customFormat="1" hidden="1" x14ac:dyDescent="0.4">
      <c r="B2510" s="255"/>
      <c r="C2510" s="256"/>
      <c r="D2510" s="305"/>
      <c r="E2510" s="306"/>
      <c r="H2510" s="305"/>
      <c r="I2510" s="306"/>
      <c r="L2510" s="305"/>
      <c r="M2510" s="306"/>
    </row>
    <row r="2511" spans="2:13" s="13" customFormat="1" hidden="1" x14ac:dyDescent="0.4">
      <c r="B2511" s="255"/>
      <c r="C2511" s="256"/>
      <c r="D2511" s="305"/>
      <c r="E2511" s="306"/>
      <c r="H2511" s="305"/>
      <c r="I2511" s="306"/>
      <c r="L2511" s="305"/>
      <c r="M2511" s="306"/>
    </row>
    <row r="2512" spans="2:13" s="13" customFormat="1" hidden="1" x14ac:dyDescent="0.4">
      <c r="B2512" s="255"/>
      <c r="C2512" s="256"/>
      <c r="D2512" s="305"/>
      <c r="E2512" s="306"/>
      <c r="H2512" s="305"/>
      <c r="I2512" s="306"/>
      <c r="L2512" s="305"/>
      <c r="M2512" s="306"/>
    </row>
    <row r="2513" spans="2:13" s="13" customFormat="1" hidden="1" x14ac:dyDescent="0.4">
      <c r="B2513" s="255"/>
      <c r="C2513" s="256"/>
      <c r="D2513" s="305"/>
      <c r="E2513" s="306"/>
      <c r="H2513" s="305"/>
      <c r="I2513" s="306"/>
      <c r="L2513" s="305"/>
      <c r="M2513" s="306"/>
    </row>
    <row r="2514" spans="2:13" s="13" customFormat="1" hidden="1" x14ac:dyDescent="0.4">
      <c r="B2514" s="255"/>
      <c r="C2514" s="256"/>
      <c r="D2514" s="305"/>
      <c r="E2514" s="306"/>
      <c r="H2514" s="305"/>
      <c r="I2514" s="306"/>
      <c r="L2514" s="305"/>
      <c r="M2514" s="306"/>
    </row>
    <row r="2515" spans="2:13" s="13" customFormat="1" hidden="1" x14ac:dyDescent="0.4">
      <c r="B2515" s="255"/>
      <c r="C2515" s="256"/>
      <c r="D2515" s="305"/>
      <c r="E2515" s="306"/>
      <c r="H2515" s="305"/>
      <c r="I2515" s="306"/>
      <c r="L2515" s="305"/>
      <c r="M2515" s="306"/>
    </row>
    <row r="2516" spans="2:13" s="13" customFormat="1" hidden="1" x14ac:dyDescent="0.4">
      <c r="B2516" s="255"/>
      <c r="C2516" s="256"/>
      <c r="D2516" s="305"/>
      <c r="E2516" s="306"/>
      <c r="H2516" s="305"/>
      <c r="I2516" s="306"/>
      <c r="L2516" s="305"/>
      <c r="M2516" s="306"/>
    </row>
    <row r="2517" spans="2:13" s="13" customFormat="1" hidden="1" x14ac:dyDescent="0.4">
      <c r="B2517" s="255"/>
      <c r="C2517" s="256"/>
      <c r="D2517" s="305"/>
      <c r="E2517" s="306"/>
      <c r="H2517" s="305"/>
      <c r="I2517" s="306"/>
      <c r="L2517" s="305"/>
      <c r="M2517" s="306"/>
    </row>
    <row r="2518" spans="2:13" s="13" customFormat="1" hidden="1" x14ac:dyDescent="0.4">
      <c r="B2518" s="255"/>
      <c r="C2518" s="256"/>
      <c r="D2518" s="305"/>
      <c r="E2518" s="306"/>
      <c r="H2518" s="305"/>
      <c r="I2518" s="306"/>
      <c r="L2518" s="305"/>
      <c r="M2518" s="306"/>
    </row>
    <row r="2519" spans="2:13" s="13" customFormat="1" hidden="1" x14ac:dyDescent="0.4">
      <c r="B2519" s="255"/>
      <c r="C2519" s="256"/>
      <c r="D2519" s="305"/>
      <c r="E2519" s="306"/>
      <c r="H2519" s="305"/>
      <c r="I2519" s="306"/>
      <c r="L2519" s="305"/>
      <c r="M2519" s="306"/>
    </row>
    <row r="2520" spans="2:13" s="13" customFormat="1" hidden="1" x14ac:dyDescent="0.4">
      <c r="B2520" s="255"/>
      <c r="C2520" s="256"/>
      <c r="D2520" s="305"/>
      <c r="E2520" s="306"/>
      <c r="H2520" s="305"/>
      <c r="I2520" s="306"/>
      <c r="L2520" s="305"/>
      <c r="M2520" s="306"/>
    </row>
    <row r="2521" spans="2:13" s="13" customFormat="1" hidden="1" x14ac:dyDescent="0.4">
      <c r="B2521" s="255"/>
      <c r="C2521" s="256"/>
      <c r="D2521" s="305"/>
      <c r="E2521" s="306"/>
      <c r="H2521" s="305"/>
      <c r="I2521" s="306"/>
      <c r="L2521" s="305"/>
      <c r="M2521" s="306"/>
    </row>
    <row r="2522" spans="2:13" s="13" customFormat="1" hidden="1" x14ac:dyDescent="0.4">
      <c r="B2522" s="255"/>
      <c r="C2522" s="256"/>
      <c r="D2522" s="305"/>
      <c r="E2522" s="306"/>
      <c r="H2522" s="305"/>
      <c r="I2522" s="306"/>
      <c r="L2522" s="305"/>
      <c r="M2522" s="306"/>
    </row>
    <row r="2523" spans="2:13" s="13" customFormat="1" hidden="1" x14ac:dyDescent="0.4">
      <c r="B2523" s="255"/>
      <c r="C2523" s="256"/>
      <c r="D2523" s="305"/>
      <c r="E2523" s="306"/>
      <c r="H2523" s="305"/>
      <c r="I2523" s="306"/>
      <c r="L2523" s="305"/>
      <c r="M2523" s="306"/>
    </row>
    <row r="2524" spans="2:13" s="13" customFormat="1" hidden="1" x14ac:dyDescent="0.4">
      <c r="B2524" s="255"/>
      <c r="C2524" s="256"/>
      <c r="D2524" s="305"/>
      <c r="E2524" s="306"/>
      <c r="H2524" s="305"/>
      <c r="I2524" s="306"/>
      <c r="L2524" s="305"/>
      <c r="M2524" s="306"/>
    </row>
    <row r="2525" spans="2:13" s="13" customFormat="1" hidden="1" x14ac:dyDescent="0.4">
      <c r="B2525" s="255"/>
      <c r="C2525" s="256"/>
      <c r="D2525" s="305"/>
      <c r="E2525" s="306"/>
      <c r="H2525" s="305"/>
      <c r="I2525" s="306"/>
      <c r="L2525" s="305"/>
      <c r="M2525" s="306"/>
    </row>
    <row r="2526" spans="2:13" s="13" customFormat="1" hidden="1" x14ac:dyDescent="0.4">
      <c r="B2526" s="255"/>
      <c r="C2526" s="256"/>
      <c r="D2526" s="305"/>
      <c r="E2526" s="306"/>
      <c r="H2526" s="305"/>
      <c r="I2526" s="306"/>
      <c r="L2526" s="305"/>
      <c r="M2526" s="306"/>
    </row>
    <row r="2527" spans="2:13" s="13" customFormat="1" hidden="1" x14ac:dyDescent="0.4">
      <c r="B2527" s="255"/>
      <c r="C2527" s="256"/>
      <c r="D2527" s="305"/>
      <c r="E2527" s="306"/>
      <c r="H2527" s="305"/>
      <c r="I2527" s="306"/>
      <c r="L2527" s="305"/>
      <c r="M2527" s="306"/>
    </row>
    <row r="2528" spans="2:13" s="13" customFormat="1" hidden="1" x14ac:dyDescent="0.4">
      <c r="B2528" s="255"/>
      <c r="C2528" s="256"/>
      <c r="D2528" s="305"/>
      <c r="E2528" s="306"/>
      <c r="H2528" s="305"/>
      <c r="I2528" s="306"/>
      <c r="L2528" s="305"/>
      <c r="M2528" s="306"/>
    </row>
    <row r="2529" spans="2:13" s="13" customFormat="1" hidden="1" x14ac:dyDescent="0.4">
      <c r="B2529" s="255"/>
      <c r="C2529" s="256"/>
      <c r="D2529" s="305"/>
      <c r="E2529" s="306"/>
      <c r="H2529" s="305"/>
      <c r="I2529" s="306"/>
      <c r="L2529" s="305"/>
      <c r="M2529" s="306"/>
    </row>
    <row r="2530" spans="2:13" s="13" customFormat="1" hidden="1" x14ac:dyDescent="0.4">
      <c r="B2530" s="255"/>
      <c r="C2530" s="256"/>
      <c r="D2530" s="305"/>
      <c r="E2530" s="306"/>
      <c r="H2530" s="305"/>
      <c r="I2530" s="306"/>
      <c r="L2530" s="305"/>
      <c r="M2530" s="306"/>
    </row>
    <row r="2531" spans="2:13" s="13" customFormat="1" hidden="1" x14ac:dyDescent="0.4">
      <c r="B2531" s="255"/>
      <c r="C2531" s="256"/>
      <c r="D2531" s="305"/>
      <c r="E2531" s="306"/>
      <c r="H2531" s="305"/>
      <c r="I2531" s="306"/>
      <c r="L2531" s="305"/>
      <c r="M2531" s="306"/>
    </row>
    <row r="2532" spans="2:13" s="13" customFormat="1" hidden="1" x14ac:dyDescent="0.4">
      <c r="B2532" s="255"/>
      <c r="C2532" s="256"/>
      <c r="D2532" s="305"/>
      <c r="E2532" s="306"/>
      <c r="H2532" s="305"/>
      <c r="I2532" s="306"/>
      <c r="L2532" s="305"/>
      <c r="M2532" s="306"/>
    </row>
    <row r="2533" spans="2:13" s="13" customFormat="1" hidden="1" x14ac:dyDescent="0.4">
      <c r="B2533" s="255"/>
      <c r="C2533" s="256"/>
      <c r="D2533" s="305"/>
      <c r="E2533" s="306"/>
      <c r="H2533" s="305"/>
      <c r="I2533" s="306"/>
      <c r="L2533" s="305"/>
      <c r="M2533" s="306"/>
    </row>
    <row r="2534" spans="2:13" s="13" customFormat="1" hidden="1" x14ac:dyDescent="0.4">
      <c r="B2534" s="255"/>
      <c r="C2534" s="256"/>
      <c r="D2534" s="305"/>
      <c r="E2534" s="306"/>
      <c r="H2534" s="305"/>
      <c r="I2534" s="306"/>
      <c r="L2534" s="305"/>
      <c r="M2534" s="306"/>
    </row>
    <row r="2535" spans="2:13" s="13" customFormat="1" hidden="1" x14ac:dyDescent="0.4">
      <c r="B2535" s="255"/>
      <c r="C2535" s="256"/>
      <c r="D2535" s="305"/>
      <c r="E2535" s="306"/>
      <c r="H2535" s="305"/>
      <c r="I2535" s="306"/>
      <c r="L2535" s="305"/>
      <c r="M2535" s="306"/>
    </row>
    <row r="2536" spans="2:13" s="13" customFormat="1" hidden="1" x14ac:dyDescent="0.4">
      <c r="B2536" s="255"/>
      <c r="C2536" s="256"/>
      <c r="D2536" s="305"/>
      <c r="E2536" s="306"/>
      <c r="H2536" s="305"/>
      <c r="I2536" s="306"/>
      <c r="L2536" s="305"/>
      <c r="M2536" s="306"/>
    </row>
    <row r="2537" spans="2:13" s="13" customFormat="1" hidden="1" x14ac:dyDescent="0.4">
      <c r="B2537" s="255"/>
      <c r="C2537" s="256"/>
      <c r="D2537" s="305"/>
      <c r="E2537" s="306"/>
      <c r="H2537" s="305"/>
      <c r="I2537" s="306"/>
      <c r="L2537" s="305"/>
      <c r="M2537" s="306"/>
    </row>
    <row r="2538" spans="2:13" s="13" customFormat="1" hidden="1" x14ac:dyDescent="0.4">
      <c r="B2538" s="255"/>
      <c r="C2538" s="256"/>
      <c r="D2538" s="305"/>
      <c r="E2538" s="306"/>
      <c r="H2538" s="305"/>
      <c r="I2538" s="306"/>
      <c r="L2538" s="305"/>
      <c r="M2538" s="306"/>
    </row>
    <row r="2539" spans="2:13" s="13" customFormat="1" hidden="1" x14ac:dyDescent="0.4">
      <c r="B2539" s="255"/>
      <c r="C2539" s="256"/>
      <c r="D2539" s="305"/>
      <c r="E2539" s="306"/>
      <c r="H2539" s="305"/>
      <c r="I2539" s="306"/>
      <c r="L2539" s="305"/>
      <c r="M2539" s="306"/>
    </row>
    <row r="2540" spans="2:13" s="13" customFormat="1" hidden="1" x14ac:dyDescent="0.4">
      <c r="B2540" s="255"/>
      <c r="C2540" s="256"/>
      <c r="D2540" s="305"/>
      <c r="E2540" s="306"/>
      <c r="H2540" s="305"/>
      <c r="I2540" s="306"/>
      <c r="L2540" s="305"/>
      <c r="M2540" s="306"/>
    </row>
    <row r="2541" spans="2:13" s="13" customFormat="1" hidden="1" x14ac:dyDescent="0.4">
      <c r="B2541" s="255"/>
      <c r="C2541" s="256"/>
      <c r="D2541" s="305"/>
      <c r="E2541" s="306"/>
      <c r="H2541" s="305"/>
      <c r="I2541" s="306"/>
      <c r="L2541" s="305"/>
      <c r="M2541" s="306"/>
    </row>
    <row r="2542" spans="2:13" s="13" customFormat="1" hidden="1" x14ac:dyDescent="0.4">
      <c r="B2542" s="255"/>
      <c r="C2542" s="256"/>
      <c r="D2542" s="305"/>
      <c r="E2542" s="306"/>
      <c r="H2542" s="305"/>
      <c r="I2542" s="306"/>
      <c r="L2542" s="305"/>
      <c r="M2542" s="306"/>
    </row>
    <row r="2543" spans="2:13" s="13" customFormat="1" hidden="1" x14ac:dyDescent="0.4">
      <c r="B2543" s="255"/>
      <c r="C2543" s="256"/>
      <c r="D2543" s="305"/>
      <c r="E2543" s="306"/>
      <c r="H2543" s="305"/>
      <c r="I2543" s="306"/>
      <c r="L2543" s="305"/>
      <c r="M2543" s="306"/>
    </row>
    <row r="2544" spans="2:13" s="13" customFormat="1" hidden="1" x14ac:dyDescent="0.4">
      <c r="B2544" s="255"/>
      <c r="C2544" s="256"/>
      <c r="D2544" s="305"/>
      <c r="E2544" s="306"/>
      <c r="H2544" s="305"/>
      <c r="I2544" s="306"/>
      <c r="L2544" s="305"/>
      <c r="M2544" s="306"/>
    </row>
    <row r="2545" spans="2:13" s="13" customFormat="1" hidden="1" x14ac:dyDescent="0.4">
      <c r="B2545" s="255"/>
      <c r="C2545" s="256"/>
      <c r="D2545" s="305"/>
      <c r="E2545" s="306"/>
      <c r="H2545" s="305"/>
      <c r="I2545" s="306"/>
      <c r="L2545" s="305"/>
      <c r="M2545" s="306"/>
    </row>
    <row r="2546" spans="2:13" s="13" customFormat="1" hidden="1" x14ac:dyDescent="0.4">
      <c r="B2546" s="255"/>
      <c r="C2546" s="256"/>
      <c r="D2546" s="305"/>
      <c r="E2546" s="306"/>
      <c r="H2546" s="305"/>
      <c r="I2546" s="306"/>
      <c r="L2546" s="305"/>
      <c r="M2546" s="306"/>
    </row>
    <row r="2547" spans="2:13" s="13" customFormat="1" hidden="1" x14ac:dyDescent="0.4">
      <c r="B2547" s="255"/>
      <c r="C2547" s="256"/>
      <c r="D2547" s="305"/>
      <c r="E2547" s="306"/>
      <c r="H2547" s="305"/>
      <c r="I2547" s="306"/>
      <c r="L2547" s="305"/>
      <c r="M2547" s="306"/>
    </row>
    <row r="2548" spans="2:13" s="13" customFormat="1" hidden="1" x14ac:dyDescent="0.4">
      <c r="B2548" s="255"/>
      <c r="C2548" s="256"/>
      <c r="D2548" s="305"/>
      <c r="E2548" s="306"/>
      <c r="H2548" s="305"/>
      <c r="I2548" s="306"/>
      <c r="L2548" s="305"/>
      <c r="M2548" s="306"/>
    </row>
    <row r="2549" spans="2:13" s="13" customFormat="1" hidden="1" x14ac:dyDescent="0.4">
      <c r="B2549" s="255"/>
      <c r="C2549" s="256"/>
      <c r="D2549" s="305"/>
      <c r="E2549" s="306"/>
      <c r="H2549" s="305"/>
      <c r="I2549" s="306"/>
      <c r="L2549" s="305"/>
      <c r="M2549" s="306"/>
    </row>
    <row r="2550" spans="2:13" s="13" customFormat="1" hidden="1" x14ac:dyDescent="0.4">
      <c r="B2550" s="255"/>
      <c r="C2550" s="256"/>
      <c r="D2550" s="305"/>
      <c r="E2550" s="306"/>
      <c r="H2550" s="305"/>
      <c r="I2550" s="306"/>
      <c r="L2550" s="305"/>
      <c r="M2550" s="306"/>
    </row>
    <row r="2551" spans="2:13" s="13" customFormat="1" hidden="1" x14ac:dyDescent="0.4">
      <c r="B2551" s="255"/>
      <c r="C2551" s="256"/>
      <c r="D2551" s="305"/>
      <c r="E2551" s="306"/>
      <c r="H2551" s="305"/>
      <c r="I2551" s="306"/>
      <c r="L2551" s="305"/>
      <c r="M2551" s="306"/>
    </row>
    <row r="2552" spans="2:13" s="13" customFormat="1" hidden="1" x14ac:dyDescent="0.4">
      <c r="B2552" s="255"/>
      <c r="C2552" s="256"/>
      <c r="D2552" s="305"/>
      <c r="E2552" s="306"/>
      <c r="H2552" s="305"/>
      <c r="I2552" s="306"/>
      <c r="L2552" s="305"/>
      <c r="M2552" s="306"/>
    </row>
    <row r="2553" spans="2:13" s="13" customFormat="1" hidden="1" x14ac:dyDescent="0.4">
      <c r="B2553" s="255"/>
      <c r="C2553" s="256"/>
      <c r="D2553" s="305"/>
      <c r="E2553" s="306"/>
      <c r="H2553" s="305"/>
      <c r="I2553" s="306"/>
      <c r="L2553" s="305"/>
      <c r="M2553" s="306"/>
    </row>
    <row r="2554" spans="2:13" s="13" customFormat="1" hidden="1" x14ac:dyDescent="0.4">
      <c r="B2554" s="255"/>
      <c r="C2554" s="256"/>
      <c r="D2554" s="305"/>
      <c r="E2554" s="306"/>
      <c r="H2554" s="305"/>
      <c r="I2554" s="306"/>
      <c r="L2554" s="305"/>
      <c r="M2554" s="306"/>
    </row>
    <row r="2555" spans="2:13" s="13" customFormat="1" hidden="1" x14ac:dyDescent="0.4">
      <c r="B2555" s="255"/>
      <c r="C2555" s="256"/>
      <c r="D2555" s="305"/>
      <c r="E2555" s="306"/>
      <c r="H2555" s="305"/>
      <c r="I2555" s="306"/>
      <c r="L2555" s="305"/>
      <c r="M2555" s="306"/>
    </row>
    <row r="2556" spans="2:13" s="13" customFormat="1" hidden="1" x14ac:dyDescent="0.4">
      <c r="B2556" s="255"/>
      <c r="C2556" s="256"/>
      <c r="D2556" s="305"/>
      <c r="E2556" s="306"/>
      <c r="H2556" s="305"/>
      <c r="I2556" s="306"/>
      <c r="L2556" s="305"/>
      <c r="M2556" s="306"/>
    </row>
    <row r="2557" spans="2:13" s="13" customFormat="1" hidden="1" x14ac:dyDescent="0.4">
      <c r="B2557" s="255"/>
      <c r="C2557" s="256"/>
      <c r="D2557" s="305"/>
      <c r="E2557" s="306"/>
      <c r="H2557" s="305"/>
      <c r="I2557" s="306"/>
      <c r="L2557" s="305"/>
      <c r="M2557" s="306"/>
    </row>
    <row r="2558" spans="2:13" s="13" customFormat="1" hidden="1" x14ac:dyDescent="0.4">
      <c r="B2558" s="255"/>
      <c r="C2558" s="256"/>
      <c r="D2558" s="305"/>
      <c r="E2558" s="306"/>
      <c r="H2558" s="305"/>
      <c r="I2558" s="306"/>
      <c r="L2558" s="305"/>
      <c r="M2558" s="306"/>
    </row>
    <row r="2559" spans="2:13" s="13" customFormat="1" hidden="1" x14ac:dyDescent="0.4">
      <c r="B2559" s="255"/>
      <c r="C2559" s="256"/>
      <c r="D2559" s="305"/>
      <c r="E2559" s="306"/>
      <c r="H2559" s="305"/>
      <c r="I2559" s="306"/>
      <c r="L2559" s="305"/>
      <c r="M2559" s="306"/>
    </row>
    <row r="2560" spans="2:13" s="13" customFormat="1" hidden="1" x14ac:dyDescent="0.4">
      <c r="B2560" s="255"/>
      <c r="C2560" s="256"/>
      <c r="D2560" s="305"/>
      <c r="E2560" s="306"/>
      <c r="H2560" s="305"/>
      <c r="I2560" s="306"/>
      <c r="L2560" s="305"/>
      <c r="M2560" s="306"/>
    </row>
    <row r="2561" spans="2:13" s="13" customFormat="1" hidden="1" x14ac:dyDescent="0.4">
      <c r="B2561" s="255"/>
      <c r="C2561" s="256"/>
      <c r="D2561" s="305"/>
      <c r="E2561" s="306"/>
      <c r="H2561" s="305"/>
      <c r="I2561" s="306"/>
      <c r="L2561" s="305"/>
      <c r="M2561" s="306"/>
    </row>
    <row r="2562" spans="2:13" s="13" customFormat="1" hidden="1" x14ac:dyDescent="0.4">
      <c r="B2562" s="255"/>
      <c r="C2562" s="256"/>
      <c r="D2562" s="305"/>
      <c r="E2562" s="306"/>
      <c r="H2562" s="305"/>
      <c r="I2562" s="306"/>
      <c r="L2562" s="305"/>
      <c r="M2562" s="306"/>
    </row>
    <row r="2563" spans="2:13" s="13" customFormat="1" hidden="1" x14ac:dyDescent="0.4">
      <c r="B2563" s="255"/>
      <c r="C2563" s="256"/>
      <c r="D2563" s="305"/>
      <c r="E2563" s="306"/>
      <c r="H2563" s="305"/>
      <c r="I2563" s="306"/>
      <c r="L2563" s="305"/>
      <c r="M2563" s="306"/>
    </row>
    <row r="2564" spans="2:13" s="13" customFormat="1" hidden="1" x14ac:dyDescent="0.4">
      <c r="B2564" s="255"/>
      <c r="C2564" s="256"/>
      <c r="D2564" s="305"/>
      <c r="E2564" s="306"/>
      <c r="H2564" s="305"/>
      <c r="I2564" s="306"/>
      <c r="L2564" s="305"/>
      <c r="M2564" s="306"/>
    </row>
    <row r="2565" spans="2:13" s="13" customFormat="1" hidden="1" x14ac:dyDescent="0.4">
      <c r="B2565" s="255"/>
      <c r="C2565" s="256"/>
      <c r="D2565" s="305"/>
      <c r="E2565" s="306"/>
      <c r="H2565" s="305"/>
      <c r="I2565" s="306"/>
      <c r="L2565" s="305"/>
      <c r="M2565" s="306"/>
    </row>
    <row r="2566" spans="2:13" s="13" customFormat="1" hidden="1" x14ac:dyDescent="0.4">
      <c r="B2566" s="255"/>
      <c r="C2566" s="256"/>
      <c r="D2566" s="305"/>
      <c r="E2566" s="306"/>
      <c r="H2566" s="305"/>
      <c r="I2566" s="306"/>
      <c r="L2566" s="305"/>
      <c r="M2566" s="306"/>
    </row>
    <row r="2567" spans="2:13" s="13" customFormat="1" hidden="1" x14ac:dyDescent="0.4">
      <c r="B2567" s="255"/>
      <c r="C2567" s="256"/>
      <c r="D2567" s="305"/>
      <c r="E2567" s="306"/>
      <c r="H2567" s="305"/>
      <c r="I2567" s="306"/>
      <c r="L2567" s="305"/>
      <c r="M2567" s="306"/>
    </row>
    <row r="2568" spans="2:13" s="13" customFormat="1" hidden="1" x14ac:dyDescent="0.4">
      <c r="B2568" s="255"/>
      <c r="C2568" s="256"/>
      <c r="D2568" s="305"/>
      <c r="E2568" s="306"/>
      <c r="H2568" s="305"/>
      <c r="I2568" s="306"/>
      <c r="L2568" s="305"/>
      <c r="M2568" s="306"/>
    </row>
    <row r="2569" spans="2:13" s="13" customFormat="1" hidden="1" x14ac:dyDescent="0.4">
      <c r="B2569" s="255"/>
      <c r="C2569" s="256"/>
      <c r="D2569" s="305"/>
      <c r="E2569" s="306"/>
      <c r="H2569" s="305"/>
      <c r="I2569" s="306"/>
      <c r="L2569" s="305"/>
      <c r="M2569" s="306"/>
    </row>
    <row r="2570" spans="2:13" s="13" customFormat="1" hidden="1" x14ac:dyDescent="0.4">
      <c r="B2570" s="255"/>
      <c r="C2570" s="256"/>
      <c r="D2570" s="305"/>
      <c r="E2570" s="306"/>
      <c r="H2570" s="305"/>
      <c r="I2570" s="306"/>
      <c r="L2570" s="305"/>
      <c r="M2570" s="306"/>
    </row>
    <row r="2571" spans="2:13" s="13" customFormat="1" hidden="1" x14ac:dyDescent="0.4">
      <c r="B2571" s="255"/>
      <c r="C2571" s="256"/>
      <c r="D2571" s="305"/>
      <c r="E2571" s="306"/>
      <c r="H2571" s="305"/>
      <c r="I2571" s="306"/>
      <c r="L2571" s="305"/>
      <c r="M2571" s="306"/>
    </row>
    <row r="2572" spans="2:13" s="13" customFormat="1" hidden="1" x14ac:dyDescent="0.4">
      <c r="B2572" s="255"/>
      <c r="C2572" s="256"/>
      <c r="D2572" s="305"/>
      <c r="E2572" s="306"/>
      <c r="H2572" s="305"/>
      <c r="I2572" s="306"/>
      <c r="L2572" s="305"/>
      <c r="M2572" s="306"/>
    </row>
    <row r="2573" spans="2:13" s="13" customFormat="1" hidden="1" x14ac:dyDescent="0.4">
      <c r="B2573" s="255"/>
      <c r="C2573" s="256"/>
      <c r="D2573" s="305"/>
      <c r="E2573" s="306"/>
      <c r="H2573" s="305"/>
      <c r="I2573" s="306"/>
      <c r="L2573" s="305"/>
      <c r="M2573" s="306"/>
    </row>
    <row r="2574" spans="2:13" s="13" customFormat="1" hidden="1" x14ac:dyDescent="0.4">
      <c r="B2574" s="255"/>
      <c r="C2574" s="256"/>
      <c r="D2574" s="305"/>
      <c r="E2574" s="306"/>
      <c r="H2574" s="305"/>
      <c r="I2574" s="306"/>
      <c r="L2574" s="305"/>
      <c r="M2574" s="306"/>
    </row>
    <row r="2575" spans="2:13" s="13" customFormat="1" hidden="1" x14ac:dyDescent="0.4">
      <c r="B2575" s="255"/>
      <c r="C2575" s="256"/>
      <c r="D2575" s="305"/>
      <c r="E2575" s="306"/>
      <c r="H2575" s="305"/>
      <c r="I2575" s="306"/>
      <c r="L2575" s="305"/>
      <c r="M2575" s="306"/>
    </row>
    <row r="2576" spans="2:13" s="13" customFormat="1" hidden="1" x14ac:dyDescent="0.4">
      <c r="B2576" s="255"/>
      <c r="C2576" s="256"/>
      <c r="D2576" s="305"/>
      <c r="E2576" s="306"/>
      <c r="H2576" s="305"/>
      <c r="I2576" s="306"/>
      <c r="L2576" s="305"/>
      <c r="M2576" s="306"/>
    </row>
    <row r="2577" spans="2:13" s="13" customFormat="1" hidden="1" x14ac:dyDescent="0.4">
      <c r="B2577" s="255"/>
      <c r="C2577" s="256"/>
      <c r="D2577" s="305"/>
      <c r="E2577" s="306"/>
      <c r="H2577" s="305"/>
      <c r="I2577" s="306"/>
      <c r="L2577" s="305"/>
      <c r="M2577" s="306"/>
    </row>
    <row r="2578" spans="2:13" s="13" customFormat="1" hidden="1" x14ac:dyDescent="0.4">
      <c r="B2578" s="255"/>
      <c r="C2578" s="256"/>
      <c r="D2578" s="305"/>
      <c r="E2578" s="306"/>
      <c r="H2578" s="305"/>
      <c r="I2578" s="306"/>
      <c r="L2578" s="305"/>
      <c r="M2578" s="306"/>
    </row>
    <row r="2579" spans="2:13" s="13" customFormat="1" hidden="1" x14ac:dyDescent="0.4">
      <c r="B2579" s="255"/>
      <c r="C2579" s="256"/>
      <c r="D2579" s="305"/>
      <c r="E2579" s="306"/>
      <c r="H2579" s="305"/>
      <c r="I2579" s="306"/>
      <c r="L2579" s="305"/>
      <c r="M2579" s="306"/>
    </row>
    <row r="2580" spans="2:13" s="13" customFormat="1" hidden="1" x14ac:dyDescent="0.4">
      <c r="B2580" s="255"/>
      <c r="C2580" s="256"/>
      <c r="D2580" s="305"/>
      <c r="E2580" s="306"/>
      <c r="H2580" s="305"/>
      <c r="I2580" s="306"/>
      <c r="L2580" s="305"/>
      <c r="M2580" s="306"/>
    </row>
    <row r="2581" spans="2:13" s="13" customFormat="1" hidden="1" x14ac:dyDescent="0.4">
      <c r="B2581" s="255"/>
      <c r="C2581" s="256"/>
      <c r="D2581" s="305"/>
      <c r="E2581" s="306"/>
      <c r="H2581" s="305"/>
      <c r="I2581" s="306"/>
      <c r="L2581" s="305"/>
      <c r="M2581" s="306"/>
    </row>
    <row r="2582" spans="2:13" s="13" customFormat="1" hidden="1" x14ac:dyDescent="0.4">
      <c r="B2582" s="255"/>
      <c r="C2582" s="256"/>
      <c r="D2582" s="305"/>
      <c r="E2582" s="306"/>
      <c r="H2582" s="305"/>
      <c r="I2582" s="306"/>
      <c r="L2582" s="305"/>
      <c r="M2582" s="306"/>
    </row>
    <row r="2583" spans="2:13" s="13" customFormat="1" hidden="1" x14ac:dyDescent="0.4">
      <c r="B2583" s="255"/>
      <c r="C2583" s="256"/>
      <c r="D2583" s="305"/>
      <c r="E2583" s="306"/>
      <c r="H2583" s="305"/>
      <c r="I2583" s="306"/>
      <c r="L2583" s="305"/>
      <c r="M2583" s="306"/>
    </row>
    <row r="2584" spans="2:13" s="13" customFormat="1" hidden="1" x14ac:dyDescent="0.4">
      <c r="B2584" s="255"/>
      <c r="C2584" s="256"/>
      <c r="D2584" s="305"/>
      <c r="E2584" s="306"/>
      <c r="H2584" s="305"/>
      <c r="I2584" s="306"/>
      <c r="L2584" s="305"/>
      <c r="M2584" s="306"/>
    </row>
    <row r="2585" spans="2:13" s="13" customFormat="1" hidden="1" x14ac:dyDescent="0.4">
      <c r="B2585" s="255"/>
      <c r="C2585" s="256"/>
      <c r="D2585" s="305"/>
      <c r="E2585" s="306"/>
      <c r="H2585" s="305"/>
      <c r="I2585" s="306"/>
      <c r="L2585" s="305"/>
      <c r="M2585" s="306"/>
    </row>
    <row r="2586" spans="2:13" s="13" customFormat="1" hidden="1" x14ac:dyDescent="0.4">
      <c r="B2586" s="255"/>
      <c r="C2586" s="256"/>
      <c r="D2586" s="305"/>
      <c r="E2586" s="306"/>
      <c r="H2586" s="305"/>
      <c r="I2586" s="306"/>
      <c r="L2586" s="305"/>
      <c r="M2586" s="306"/>
    </row>
    <row r="2587" spans="2:13" s="13" customFormat="1" hidden="1" x14ac:dyDescent="0.4">
      <c r="B2587" s="255"/>
      <c r="C2587" s="256"/>
      <c r="D2587" s="305"/>
      <c r="E2587" s="306"/>
      <c r="H2587" s="305"/>
      <c r="I2587" s="306"/>
      <c r="L2587" s="305"/>
      <c r="M2587" s="306"/>
    </row>
    <row r="2588" spans="2:13" s="13" customFormat="1" hidden="1" x14ac:dyDescent="0.4">
      <c r="B2588" s="255"/>
      <c r="C2588" s="256"/>
      <c r="D2588" s="305"/>
      <c r="E2588" s="306"/>
      <c r="H2588" s="305"/>
      <c r="I2588" s="306"/>
      <c r="L2588" s="305"/>
      <c r="M2588" s="306"/>
    </row>
    <row r="2589" spans="2:13" s="13" customFormat="1" hidden="1" x14ac:dyDescent="0.4">
      <c r="B2589" s="255"/>
      <c r="C2589" s="256"/>
      <c r="D2589" s="305"/>
      <c r="E2589" s="306"/>
      <c r="H2589" s="305"/>
      <c r="I2589" s="306"/>
      <c r="L2589" s="305"/>
      <c r="M2589" s="306"/>
    </row>
    <row r="2590" spans="2:13" s="13" customFormat="1" hidden="1" x14ac:dyDescent="0.4">
      <c r="B2590" s="255"/>
      <c r="C2590" s="256"/>
      <c r="D2590" s="305"/>
      <c r="E2590" s="306"/>
      <c r="H2590" s="305"/>
      <c r="I2590" s="306"/>
      <c r="L2590" s="305"/>
      <c r="M2590" s="306"/>
    </row>
    <row r="2591" spans="2:13" s="13" customFormat="1" hidden="1" x14ac:dyDescent="0.4">
      <c r="B2591" s="255"/>
      <c r="C2591" s="256"/>
      <c r="D2591" s="305"/>
      <c r="E2591" s="306"/>
      <c r="H2591" s="305"/>
      <c r="I2591" s="306"/>
      <c r="L2591" s="305"/>
      <c r="M2591" s="306"/>
    </row>
    <row r="2592" spans="2:13" s="13" customFormat="1" hidden="1" x14ac:dyDescent="0.4">
      <c r="B2592" s="255"/>
      <c r="C2592" s="256"/>
      <c r="D2592" s="305"/>
      <c r="E2592" s="306"/>
      <c r="H2592" s="305"/>
      <c r="I2592" s="306"/>
      <c r="L2592" s="305"/>
      <c r="M2592" s="306"/>
    </row>
    <row r="2593" spans="2:13" s="13" customFormat="1" hidden="1" x14ac:dyDescent="0.4">
      <c r="B2593" s="255"/>
      <c r="C2593" s="256"/>
      <c r="D2593" s="305"/>
      <c r="E2593" s="306"/>
      <c r="H2593" s="305"/>
      <c r="I2593" s="306"/>
      <c r="L2593" s="305"/>
      <c r="M2593" s="306"/>
    </row>
    <row r="2594" spans="2:13" s="13" customFormat="1" hidden="1" x14ac:dyDescent="0.4">
      <c r="B2594" s="255"/>
      <c r="C2594" s="256"/>
      <c r="D2594" s="305"/>
      <c r="E2594" s="306"/>
      <c r="H2594" s="305"/>
      <c r="I2594" s="306"/>
      <c r="L2594" s="305"/>
      <c r="M2594" s="306"/>
    </row>
    <row r="2595" spans="2:13" s="13" customFormat="1" hidden="1" x14ac:dyDescent="0.4">
      <c r="B2595" s="255"/>
      <c r="C2595" s="256"/>
      <c r="D2595" s="305"/>
      <c r="E2595" s="306"/>
      <c r="H2595" s="305"/>
      <c r="I2595" s="306"/>
      <c r="L2595" s="305"/>
      <c r="M2595" s="306"/>
    </row>
    <row r="2596" spans="2:13" s="13" customFormat="1" hidden="1" x14ac:dyDescent="0.4">
      <c r="B2596" s="255"/>
      <c r="C2596" s="256"/>
      <c r="D2596" s="305"/>
      <c r="E2596" s="306"/>
      <c r="H2596" s="305"/>
      <c r="I2596" s="306"/>
      <c r="L2596" s="305"/>
      <c r="M2596" s="306"/>
    </row>
    <row r="2597" spans="2:13" s="13" customFormat="1" hidden="1" x14ac:dyDescent="0.4">
      <c r="B2597" s="255"/>
      <c r="C2597" s="256"/>
      <c r="D2597" s="305"/>
      <c r="E2597" s="306"/>
      <c r="H2597" s="305"/>
      <c r="I2597" s="306"/>
      <c r="L2597" s="305"/>
      <c r="M2597" s="306"/>
    </row>
    <row r="2598" spans="2:13" s="13" customFormat="1" hidden="1" x14ac:dyDescent="0.4">
      <c r="B2598" s="255"/>
      <c r="C2598" s="256"/>
      <c r="D2598" s="305"/>
      <c r="E2598" s="306"/>
      <c r="H2598" s="305"/>
      <c r="I2598" s="306"/>
      <c r="L2598" s="305"/>
      <c r="M2598" s="306"/>
    </row>
    <row r="2599" spans="2:13" s="13" customFormat="1" hidden="1" x14ac:dyDescent="0.4">
      <c r="B2599" s="255"/>
      <c r="C2599" s="256"/>
      <c r="D2599" s="305"/>
      <c r="E2599" s="306"/>
      <c r="H2599" s="305"/>
      <c r="I2599" s="306"/>
      <c r="L2599" s="305"/>
      <c r="M2599" s="306"/>
    </row>
    <row r="2600" spans="2:13" s="13" customFormat="1" hidden="1" x14ac:dyDescent="0.4">
      <c r="B2600" s="255"/>
      <c r="C2600" s="256"/>
      <c r="D2600" s="305"/>
      <c r="E2600" s="306"/>
      <c r="H2600" s="305"/>
      <c r="I2600" s="306"/>
      <c r="L2600" s="305"/>
      <c r="M2600" s="306"/>
    </row>
    <row r="2601" spans="2:13" s="13" customFormat="1" hidden="1" x14ac:dyDescent="0.4">
      <c r="B2601" s="255"/>
      <c r="C2601" s="256"/>
      <c r="D2601" s="305"/>
      <c r="E2601" s="306"/>
      <c r="H2601" s="305"/>
      <c r="I2601" s="306"/>
      <c r="L2601" s="305"/>
      <c r="M2601" s="306"/>
    </row>
    <row r="2602" spans="2:13" s="13" customFormat="1" hidden="1" x14ac:dyDescent="0.4">
      <c r="B2602" s="255"/>
      <c r="C2602" s="256"/>
      <c r="D2602" s="305"/>
      <c r="E2602" s="306"/>
      <c r="H2602" s="305"/>
      <c r="I2602" s="306"/>
      <c r="L2602" s="305"/>
      <c r="M2602" s="306"/>
    </row>
    <row r="2603" spans="2:13" s="13" customFormat="1" hidden="1" x14ac:dyDescent="0.4">
      <c r="B2603" s="255"/>
      <c r="C2603" s="256"/>
      <c r="D2603" s="305"/>
      <c r="E2603" s="306"/>
      <c r="H2603" s="305"/>
      <c r="I2603" s="306"/>
      <c r="L2603" s="305"/>
      <c r="M2603" s="306"/>
    </row>
    <row r="2604" spans="2:13" s="13" customFormat="1" hidden="1" x14ac:dyDescent="0.4">
      <c r="B2604" s="255"/>
      <c r="C2604" s="256"/>
      <c r="D2604" s="305"/>
      <c r="E2604" s="306"/>
      <c r="H2604" s="305"/>
      <c r="I2604" s="306"/>
      <c r="L2604" s="305"/>
      <c r="M2604" s="306"/>
    </row>
    <row r="2605" spans="2:13" s="13" customFormat="1" hidden="1" x14ac:dyDescent="0.4">
      <c r="B2605" s="255"/>
      <c r="C2605" s="256"/>
      <c r="D2605" s="305"/>
      <c r="E2605" s="306"/>
      <c r="H2605" s="305"/>
      <c r="I2605" s="306"/>
      <c r="L2605" s="305"/>
      <c r="M2605" s="306"/>
    </row>
    <row r="2606" spans="2:13" s="13" customFormat="1" hidden="1" x14ac:dyDescent="0.4">
      <c r="B2606" s="255"/>
      <c r="C2606" s="256"/>
      <c r="D2606" s="305"/>
      <c r="E2606" s="306"/>
      <c r="H2606" s="305"/>
      <c r="I2606" s="306"/>
      <c r="L2606" s="305"/>
      <c r="M2606" s="306"/>
    </row>
    <row r="2607" spans="2:13" s="13" customFormat="1" hidden="1" x14ac:dyDescent="0.4">
      <c r="B2607" s="255"/>
      <c r="C2607" s="256"/>
      <c r="D2607" s="305"/>
      <c r="E2607" s="306"/>
      <c r="H2607" s="305"/>
      <c r="I2607" s="306"/>
      <c r="L2607" s="305"/>
      <c r="M2607" s="306"/>
    </row>
    <row r="2608" spans="2:13" s="13" customFormat="1" hidden="1" x14ac:dyDescent="0.4">
      <c r="B2608" s="255"/>
      <c r="C2608" s="256"/>
      <c r="D2608" s="305"/>
      <c r="E2608" s="306"/>
      <c r="H2608" s="305"/>
      <c r="I2608" s="306"/>
      <c r="L2608" s="305"/>
      <c r="M2608" s="306"/>
    </row>
    <row r="2609" spans="2:13" s="13" customFormat="1" hidden="1" x14ac:dyDescent="0.4">
      <c r="B2609" s="255"/>
      <c r="C2609" s="256"/>
      <c r="D2609" s="305"/>
      <c r="E2609" s="306"/>
      <c r="H2609" s="305"/>
      <c r="I2609" s="306"/>
      <c r="L2609" s="305"/>
      <c r="M2609" s="306"/>
    </row>
    <row r="2610" spans="2:13" s="13" customFormat="1" hidden="1" x14ac:dyDescent="0.4">
      <c r="B2610" s="255"/>
      <c r="C2610" s="256"/>
      <c r="D2610" s="305"/>
      <c r="E2610" s="306"/>
      <c r="H2610" s="305"/>
      <c r="I2610" s="306"/>
      <c r="L2610" s="305"/>
      <c r="M2610" s="306"/>
    </row>
    <row r="2611" spans="2:13" s="13" customFormat="1" hidden="1" x14ac:dyDescent="0.4">
      <c r="B2611" s="255"/>
      <c r="C2611" s="256"/>
      <c r="D2611" s="305"/>
      <c r="E2611" s="306"/>
      <c r="H2611" s="305"/>
      <c r="I2611" s="306"/>
      <c r="L2611" s="305"/>
      <c r="M2611" s="306"/>
    </row>
    <row r="2612" spans="2:13" s="13" customFormat="1" hidden="1" x14ac:dyDescent="0.4">
      <c r="B2612" s="255"/>
      <c r="C2612" s="256"/>
      <c r="D2612" s="305"/>
      <c r="E2612" s="306"/>
      <c r="H2612" s="305"/>
      <c r="I2612" s="306"/>
      <c r="L2612" s="305"/>
      <c r="M2612" s="306"/>
    </row>
    <row r="2613" spans="2:13" s="13" customFormat="1" hidden="1" x14ac:dyDescent="0.4">
      <c r="B2613" s="255"/>
      <c r="C2613" s="256"/>
      <c r="D2613" s="305"/>
      <c r="E2613" s="306"/>
      <c r="H2613" s="305"/>
      <c r="I2613" s="306"/>
      <c r="L2613" s="305"/>
      <c r="M2613" s="306"/>
    </row>
    <row r="2614" spans="2:13" s="13" customFormat="1" hidden="1" x14ac:dyDescent="0.4">
      <c r="B2614" s="255"/>
      <c r="C2614" s="256"/>
      <c r="D2614" s="305"/>
      <c r="E2614" s="306"/>
      <c r="H2614" s="305"/>
      <c r="I2614" s="306"/>
      <c r="L2614" s="305"/>
      <c r="M2614" s="306"/>
    </row>
    <row r="2615" spans="2:13" s="13" customFormat="1" hidden="1" x14ac:dyDescent="0.4">
      <c r="B2615" s="255"/>
      <c r="C2615" s="256"/>
      <c r="D2615" s="305"/>
      <c r="E2615" s="306"/>
      <c r="H2615" s="305"/>
      <c r="I2615" s="306"/>
      <c r="L2615" s="305"/>
      <c r="M2615" s="306"/>
    </row>
    <row r="2616" spans="2:13" s="13" customFormat="1" hidden="1" x14ac:dyDescent="0.4">
      <c r="B2616" s="255"/>
      <c r="C2616" s="256"/>
      <c r="D2616" s="305"/>
      <c r="E2616" s="306"/>
      <c r="H2616" s="305"/>
      <c r="I2616" s="306"/>
      <c r="L2616" s="305"/>
      <c r="M2616" s="306"/>
    </row>
    <row r="2617" spans="2:13" s="13" customFormat="1" hidden="1" x14ac:dyDescent="0.4">
      <c r="B2617" s="255"/>
      <c r="C2617" s="256"/>
      <c r="D2617" s="305"/>
      <c r="E2617" s="306"/>
      <c r="H2617" s="305"/>
      <c r="I2617" s="306"/>
      <c r="L2617" s="305"/>
      <c r="M2617" s="306"/>
    </row>
    <row r="2618" spans="2:13" s="13" customFormat="1" hidden="1" x14ac:dyDescent="0.4">
      <c r="B2618" s="255"/>
      <c r="C2618" s="256"/>
      <c r="D2618" s="305"/>
      <c r="E2618" s="306"/>
      <c r="H2618" s="305"/>
      <c r="I2618" s="306"/>
      <c r="L2618" s="305"/>
      <c r="M2618" s="306"/>
    </row>
    <row r="2619" spans="2:13" s="13" customFormat="1" hidden="1" x14ac:dyDescent="0.4">
      <c r="B2619" s="255"/>
      <c r="C2619" s="256"/>
      <c r="D2619" s="305"/>
      <c r="E2619" s="306"/>
      <c r="H2619" s="305"/>
      <c r="I2619" s="306"/>
      <c r="L2619" s="305"/>
      <c r="M2619" s="306"/>
    </row>
    <row r="2620" spans="2:13" s="13" customFormat="1" hidden="1" x14ac:dyDescent="0.4">
      <c r="B2620" s="255"/>
      <c r="C2620" s="256"/>
      <c r="D2620" s="305"/>
      <c r="E2620" s="306"/>
      <c r="H2620" s="305"/>
      <c r="I2620" s="306"/>
      <c r="L2620" s="305"/>
      <c r="M2620" s="306"/>
    </row>
    <row r="2621" spans="2:13" s="13" customFormat="1" hidden="1" x14ac:dyDescent="0.4">
      <c r="B2621" s="255"/>
      <c r="C2621" s="256"/>
      <c r="D2621" s="305"/>
      <c r="E2621" s="306"/>
      <c r="H2621" s="305"/>
      <c r="I2621" s="306"/>
      <c r="L2621" s="305"/>
      <c r="M2621" s="306"/>
    </row>
    <row r="2622" spans="2:13" s="13" customFormat="1" hidden="1" x14ac:dyDescent="0.4">
      <c r="B2622" s="255"/>
      <c r="C2622" s="256"/>
      <c r="D2622" s="305"/>
      <c r="E2622" s="306"/>
      <c r="H2622" s="305"/>
      <c r="I2622" s="306"/>
      <c r="L2622" s="305"/>
      <c r="M2622" s="306"/>
    </row>
    <row r="2623" spans="2:13" s="13" customFormat="1" hidden="1" x14ac:dyDescent="0.4">
      <c r="B2623" s="255"/>
      <c r="C2623" s="256"/>
      <c r="D2623" s="305"/>
      <c r="E2623" s="306"/>
      <c r="H2623" s="305"/>
      <c r="I2623" s="306"/>
      <c r="L2623" s="305"/>
      <c r="M2623" s="306"/>
    </row>
    <row r="2624" spans="2:13" s="13" customFormat="1" hidden="1" x14ac:dyDescent="0.4">
      <c r="B2624" s="255"/>
      <c r="C2624" s="256"/>
      <c r="D2624" s="305"/>
      <c r="E2624" s="306"/>
      <c r="H2624" s="305"/>
      <c r="I2624" s="306"/>
      <c r="L2624" s="305"/>
      <c r="M2624" s="306"/>
    </row>
    <row r="2625" spans="2:13" s="13" customFormat="1" hidden="1" x14ac:dyDescent="0.4">
      <c r="B2625" s="255"/>
      <c r="C2625" s="256"/>
      <c r="D2625" s="305"/>
      <c r="E2625" s="306"/>
      <c r="H2625" s="305"/>
      <c r="I2625" s="306"/>
      <c r="L2625" s="305"/>
      <c r="M2625" s="306"/>
    </row>
    <row r="2626" spans="2:13" s="13" customFormat="1" hidden="1" x14ac:dyDescent="0.4">
      <c r="B2626" s="255"/>
      <c r="C2626" s="256"/>
      <c r="D2626" s="305"/>
      <c r="E2626" s="306"/>
      <c r="H2626" s="305"/>
      <c r="I2626" s="306"/>
      <c r="L2626" s="305"/>
      <c r="M2626" s="306"/>
    </row>
    <row r="2627" spans="2:13" s="13" customFormat="1" hidden="1" x14ac:dyDescent="0.4">
      <c r="B2627" s="255"/>
      <c r="C2627" s="256"/>
      <c r="D2627" s="305"/>
      <c r="E2627" s="306"/>
      <c r="H2627" s="305"/>
      <c r="I2627" s="306"/>
      <c r="L2627" s="305"/>
      <c r="M2627" s="306"/>
    </row>
    <row r="2628" spans="2:13" s="13" customFormat="1" hidden="1" x14ac:dyDescent="0.4">
      <c r="B2628" s="255"/>
      <c r="C2628" s="256"/>
      <c r="D2628" s="305"/>
      <c r="E2628" s="306"/>
      <c r="H2628" s="305"/>
      <c r="I2628" s="306"/>
      <c r="L2628" s="305"/>
      <c r="M2628" s="306"/>
    </row>
    <row r="2629" spans="2:13" s="13" customFormat="1" hidden="1" x14ac:dyDescent="0.4">
      <c r="B2629" s="255"/>
      <c r="C2629" s="256"/>
      <c r="D2629" s="305"/>
      <c r="E2629" s="306"/>
      <c r="H2629" s="305"/>
      <c r="I2629" s="306"/>
      <c r="L2629" s="305"/>
      <c r="M2629" s="306"/>
    </row>
    <row r="2630" spans="2:13" s="13" customFormat="1" hidden="1" x14ac:dyDescent="0.4">
      <c r="B2630" s="255"/>
      <c r="C2630" s="256"/>
      <c r="D2630" s="305"/>
      <c r="E2630" s="306"/>
      <c r="H2630" s="305"/>
      <c r="I2630" s="306"/>
      <c r="L2630" s="305"/>
      <c r="M2630" s="306"/>
    </row>
    <row r="2631" spans="2:13" s="13" customFormat="1" hidden="1" x14ac:dyDescent="0.4">
      <c r="B2631" s="255"/>
      <c r="C2631" s="256"/>
      <c r="D2631" s="305"/>
      <c r="E2631" s="306"/>
      <c r="H2631" s="305"/>
      <c r="I2631" s="306"/>
      <c r="L2631" s="305"/>
      <c r="M2631" s="306"/>
    </row>
    <row r="2632" spans="2:13" s="13" customFormat="1" hidden="1" x14ac:dyDescent="0.4">
      <c r="B2632" s="255"/>
      <c r="C2632" s="256"/>
      <c r="D2632" s="305"/>
      <c r="E2632" s="306"/>
      <c r="H2632" s="305"/>
      <c r="I2632" s="306"/>
      <c r="L2632" s="305"/>
      <c r="M2632" s="306"/>
    </row>
    <row r="2633" spans="2:13" s="13" customFormat="1" hidden="1" x14ac:dyDescent="0.4">
      <c r="B2633" s="255"/>
      <c r="C2633" s="256"/>
      <c r="D2633" s="305"/>
      <c r="E2633" s="306"/>
      <c r="H2633" s="305"/>
      <c r="I2633" s="306"/>
      <c r="L2633" s="305"/>
      <c r="M2633" s="306"/>
    </row>
    <row r="2634" spans="2:13" s="13" customFormat="1" hidden="1" x14ac:dyDescent="0.4">
      <c r="B2634" s="255"/>
      <c r="C2634" s="256"/>
      <c r="D2634" s="305"/>
      <c r="E2634" s="306"/>
      <c r="H2634" s="305"/>
      <c r="I2634" s="306"/>
      <c r="L2634" s="305"/>
      <c r="M2634" s="306"/>
    </row>
    <row r="2635" spans="2:13" s="13" customFormat="1" hidden="1" x14ac:dyDescent="0.4">
      <c r="B2635" s="255"/>
      <c r="C2635" s="256"/>
      <c r="D2635" s="305"/>
      <c r="E2635" s="306"/>
      <c r="H2635" s="305"/>
      <c r="I2635" s="306"/>
      <c r="L2635" s="305"/>
      <c r="M2635" s="306"/>
    </row>
    <row r="2636" spans="2:13" s="13" customFormat="1" hidden="1" x14ac:dyDescent="0.4">
      <c r="B2636" s="255"/>
      <c r="C2636" s="256"/>
      <c r="D2636" s="305"/>
      <c r="E2636" s="306"/>
      <c r="H2636" s="305"/>
      <c r="I2636" s="306"/>
      <c r="L2636" s="305"/>
      <c r="M2636" s="306"/>
    </row>
    <row r="2637" spans="2:13" s="13" customFormat="1" hidden="1" x14ac:dyDescent="0.4">
      <c r="B2637" s="255"/>
      <c r="C2637" s="256"/>
      <c r="D2637" s="305"/>
      <c r="E2637" s="306"/>
      <c r="H2637" s="305"/>
      <c r="I2637" s="306"/>
      <c r="L2637" s="305"/>
      <c r="M2637" s="306"/>
    </row>
    <row r="2638" spans="2:13" s="13" customFormat="1" hidden="1" x14ac:dyDescent="0.4">
      <c r="B2638" s="255"/>
      <c r="C2638" s="256"/>
      <c r="D2638" s="305"/>
      <c r="E2638" s="306"/>
      <c r="H2638" s="305"/>
      <c r="I2638" s="306"/>
      <c r="L2638" s="305"/>
      <c r="M2638" s="306"/>
    </row>
    <row r="2639" spans="2:13" s="13" customFormat="1" hidden="1" x14ac:dyDescent="0.4">
      <c r="B2639" s="255"/>
      <c r="C2639" s="256"/>
      <c r="D2639" s="305"/>
      <c r="E2639" s="306"/>
      <c r="H2639" s="305"/>
      <c r="I2639" s="306"/>
      <c r="L2639" s="305"/>
      <c r="M2639" s="306"/>
    </row>
    <row r="2640" spans="2:13" s="13" customFormat="1" hidden="1" x14ac:dyDescent="0.4">
      <c r="B2640" s="255"/>
      <c r="C2640" s="256"/>
      <c r="D2640" s="305"/>
      <c r="E2640" s="306"/>
      <c r="H2640" s="305"/>
      <c r="I2640" s="306"/>
      <c r="L2640" s="305"/>
      <c r="M2640" s="306"/>
    </row>
    <row r="2641" spans="2:13" s="13" customFormat="1" hidden="1" x14ac:dyDescent="0.4">
      <c r="B2641" s="255"/>
      <c r="C2641" s="256"/>
      <c r="D2641" s="305"/>
      <c r="E2641" s="306"/>
      <c r="H2641" s="305"/>
      <c r="I2641" s="306"/>
      <c r="L2641" s="305"/>
      <c r="M2641" s="306"/>
    </row>
    <row r="2642" spans="2:13" s="13" customFormat="1" hidden="1" x14ac:dyDescent="0.4">
      <c r="B2642" s="255"/>
      <c r="C2642" s="256"/>
      <c r="D2642" s="305"/>
      <c r="E2642" s="306"/>
      <c r="H2642" s="305"/>
      <c r="I2642" s="306"/>
      <c r="L2642" s="305"/>
      <c r="M2642" s="306"/>
    </row>
    <row r="2643" spans="2:13" s="13" customFormat="1" hidden="1" x14ac:dyDescent="0.4">
      <c r="B2643" s="255"/>
      <c r="C2643" s="256"/>
      <c r="D2643" s="305"/>
      <c r="E2643" s="306"/>
      <c r="H2643" s="305"/>
      <c r="I2643" s="306"/>
      <c r="L2643" s="305"/>
      <c r="M2643" s="306"/>
    </row>
    <row r="2644" spans="2:13" s="13" customFormat="1" hidden="1" x14ac:dyDescent="0.4">
      <c r="B2644" s="255"/>
      <c r="C2644" s="256"/>
      <c r="D2644" s="305"/>
      <c r="E2644" s="306"/>
      <c r="H2644" s="305"/>
      <c r="I2644" s="306"/>
      <c r="L2644" s="305"/>
      <c r="M2644" s="306"/>
    </row>
    <row r="2645" spans="2:13" s="13" customFormat="1" hidden="1" x14ac:dyDescent="0.4">
      <c r="B2645" s="255"/>
      <c r="C2645" s="256"/>
      <c r="D2645" s="305"/>
      <c r="E2645" s="306"/>
      <c r="H2645" s="305"/>
      <c r="I2645" s="306"/>
      <c r="L2645" s="305"/>
      <c r="M2645" s="306"/>
    </row>
    <row r="2646" spans="2:13" s="13" customFormat="1" hidden="1" x14ac:dyDescent="0.4">
      <c r="B2646" s="255"/>
      <c r="C2646" s="256"/>
      <c r="D2646" s="305"/>
      <c r="E2646" s="306"/>
      <c r="H2646" s="305"/>
      <c r="I2646" s="306"/>
      <c r="L2646" s="305"/>
      <c r="M2646" s="306"/>
    </row>
    <row r="2647" spans="2:13" s="13" customFormat="1" hidden="1" x14ac:dyDescent="0.4">
      <c r="B2647" s="255"/>
      <c r="C2647" s="256"/>
      <c r="D2647" s="305"/>
      <c r="E2647" s="306"/>
      <c r="H2647" s="305"/>
      <c r="I2647" s="306"/>
      <c r="L2647" s="305"/>
      <c r="M2647" s="306"/>
    </row>
    <row r="2648" spans="2:13" s="13" customFormat="1" hidden="1" x14ac:dyDescent="0.4">
      <c r="B2648" s="255"/>
      <c r="C2648" s="256"/>
      <c r="D2648" s="305"/>
      <c r="E2648" s="306"/>
      <c r="H2648" s="305"/>
      <c r="I2648" s="306"/>
      <c r="L2648" s="305"/>
      <c r="M2648" s="306"/>
    </row>
    <row r="2649" spans="2:13" s="13" customFormat="1" hidden="1" x14ac:dyDescent="0.4">
      <c r="B2649" s="255"/>
      <c r="C2649" s="256"/>
      <c r="D2649" s="305"/>
      <c r="E2649" s="306"/>
      <c r="H2649" s="305"/>
      <c r="I2649" s="306"/>
      <c r="L2649" s="305"/>
      <c r="M2649" s="306"/>
    </row>
    <row r="2650" spans="2:13" s="13" customFormat="1" hidden="1" x14ac:dyDescent="0.4">
      <c r="B2650" s="255"/>
      <c r="C2650" s="256"/>
      <c r="D2650" s="305"/>
      <c r="E2650" s="306"/>
      <c r="H2650" s="305"/>
      <c r="I2650" s="306"/>
      <c r="L2650" s="305"/>
      <c r="M2650" s="306"/>
    </row>
    <row r="2651" spans="2:13" s="13" customFormat="1" hidden="1" x14ac:dyDescent="0.4">
      <c r="B2651" s="255"/>
      <c r="C2651" s="256"/>
      <c r="D2651" s="305"/>
      <c r="E2651" s="306"/>
      <c r="H2651" s="305"/>
      <c r="I2651" s="306"/>
      <c r="L2651" s="305"/>
      <c r="M2651" s="306"/>
    </row>
    <row r="2652" spans="2:13" s="13" customFormat="1" hidden="1" x14ac:dyDescent="0.4">
      <c r="B2652" s="255"/>
      <c r="C2652" s="256"/>
      <c r="D2652" s="305"/>
      <c r="E2652" s="306"/>
      <c r="H2652" s="305"/>
      <c r="I2652" s="306"/>
      <c r="L2652" s="305"/>
      <c r="M2652" s="306"/>
    </row>
    <row r="2653" spans="2:13" s="13" customFormat="1" hidden="1" x14ac:dyDescent="0.4">
      <c r="B2653" s="255"/>
      <c r="C2653" s="256"/>
      <c r="D2653" s="305"/>
      <c r="E2653" s="306"/>
      <c r="H2653" s="305"/>
      <c r="I2653" s="306"/>
      <c r="L2653" s="305"/>
      <c r="M2653" s="306"/>
    </row>
    <row r="2654" spans="2:13" s="13" customFormat="1" hidden="1" x14ac:dyDescent="0.4">
      <c r="B2654" s="255"/>
      <c r="C2654" s="256"/>
      <c r="D2654" s="305"/>
      <c r="E2654" s="306"/>
      <c r="H2654" s="305"/>
      <c r="I2654" s="306"/>
      <c r="L2654" s="305"/>
      <c r="M2654" s="306"/>
    </row>
    <row r="2655" spans="2:13" s="13" customFormat="1" hidden="1" x14ac:dyDescent="0.4">
      <c r="B2655" s="255"/>
      <c r="C2655" s="256"/>
      <c r="D2655" s="305"/>
      <c r="E2655" s="306"/>
      <c r="H2655" s="305"/>
      <c r="I2655" s="306"/>
      <c r="L2655" s="305"/>
      <c r="M2655" s="306"/>
    </row>
    <row r="2656" spans="2:13" s="13" customFormat="1" hidden="1" x14ac:dyDescent="0.4">
      <c r="B2656" s="255"/>
      <c r="C2656" s="256"/>
      <c r="D2656" s="305"/>
      <c r="E2656" s="306"/>
      <c r="H2656" s="305"/>
      <c r="I2656" s="306"/>
      <c r="L2656" s="305"/>
      <c r="M2656" s="306"/>
    </row>
    <row r="2657" spans="2:13" s="13" customFormat="1" hidden="1" x14ac:dyDescent="0.4">
      <c r="B2657" s="255"/>
      <c r="C2657" s="256"/>
      <c r="D2657" s="305"/>
      <c r="E2657" s="306"/>
      <c r="H2657" s="305"/>
      <c r="I2657" s="306"/>
      <c r="L2657" s="305"/>
      <c r="M2657" s="306"/>
    </row>
    <row r="2658" spans="2:13" s="13" customFormat="1" hidden="1" x14ac:dyDescent="0.4">
      <c r="B2658" s="255"/>
      <c r="C2658" s="256"/>
      <c r="D2658" s="305"/>
      <c r="E2658" s="306"/>
      <c r="H2658" s="305"/>
      <c r="I2658" s="306"/>
      <c r="L2658" s="305"/>
      <c r="M2658" s="306"/>
    </row>
    <row r="2659" spans="2:13" s="13" customFormat="1" hidden="1" x14ac:dyDescent="0.4">
      <c r="B2659" s="255"/>
      <c r="C2659" s="256"/>
      <c r="D2659" s="305"/>
      <c r="E2659" s="306"/>
      <c r="H2659" s="305"/>
      <c r="I2659" s="306"/>
      <c r="L2659" s="305"/>
      <c r="M2659" s="306"/>
    </row>
    <row r="2660" spans="2:13" s="13" customFormat="1" hidden="1" x14ac:dyDescent="0.4">
      <c r="B2660" s="255"/>
      <c r="C2660" s="256"/>
      <c r="D2660" s="305"/>
      <c r="E2660" s="306"/>
      <c r="H2660" s="305"/>
      <c r="I2660" s="306"/>
      <c r="L2660" s="305"/>
      <c r="M2660" s="306"/>
    </row>
    <row r="2661" spans="2:13" s="13" customFormat="1" hidden="1" x14ac:dyDescent="0.4">
      <c r="B2661" s="255"/>
      <c r="C2661" s="256"/>
      <c r="D2661" s="305"/>
      <c r="E2661" s="306"/>
      <c r="H2661" s="305"/>
      <c r="I2661" s="306"/>
      <c r="L2661" s="305"/>
      <c r="M2661" s="306"/>
    </row>
    <row r="2662" spans="2:13" s="13" customFormat="1" hidden="1" x14ac:dyDescent="0.4">
      <c r="B2662" s="255"/>
      <c r="C2662" s="256"/>
      <c r="D2662" s="305"/>
      <c r="E2662" s="306"/>
      <c r="H2662" s="305"/>
      <c r="I2662" s="306"/>
      <c r="L2662" s="305"/>
      <c r="M2662" s="306"/>
    </row>
    <row r="2663" spans="2:13" s="13" customFormat="1" hidden="1" x14ac:dyDescent="0.4">
      <c r="B2663" s="255"/>
      <c r="C2663" s="256"/>
      <c r="D2663" s="305"/>
      <c r="E2663" s="306"/>
      <c r="H2663" s="305"/>
      <c r="I2663" s="306"/>
      <c r="L2663" s="305"/>
      <c r="M2663" s="306"/>
    </row>
    <row r="2664" spans="2:13" s="13" customFormat="1" hidden="1" x14ac:dyDescent="0.4">
      <c r="B2664" s="255"/>
      <c r="C2664" s="256"/>
      <c r="D2664" s="305"/>
      <c r="E2664" s="306"/>
      <c r="H2664" s="305"/>
      <c r="I2664" s="306"/>
      <c r="L2664" s="305"/>
      <c r="M2664" s="306"/>
    </row>
    <row r="2665" spans="2:13" s="13" customFormat="1" hidden="1" x14ac:dyDescent="0.4">
      <c r="B2665" s="255"/>
      <c r="C2665" s="256"/>
      <c r="D2665" s="305"/>
      <c r="E2665" s="306"/>
      <c r="H2665" s="305"/>
      <c r="I2665" s="306"/>
      <c r="L2665" s="305"/>
      <c r="M2665" s="306"/>
    </row>
    <row r="2666" spans="2:13" s="13" customFormat="1" hidden="1" x14ac:dyDescent="0.4">
      <c r="B2666" s="255"/>
      <c r="C2666" s="256"/>
      <c r="D2666" s="305"/>
      <c r="E2666" s="306"/>
      <c r="H2666" s="305"/>
      <c r="I2666" s="306"/>
      <c r="L2666" s="305"/>
      <c r="M2666" s="306"/>
    </row>
    <row r="2667" spans="2:13" s="13" customFormat="1" hidden="1" x14ac:dyDescent="0.4">
      <c r="B2667" s="255"/>
      <c r="C2667" s="256"/>
      <c r="D2667" s="305"/>
      <c r="E2667" s="306"/>
      <c r="H2667" s="305"/>
      <c r="I2667" s="306"/>
      <c r="L2667" s="305"/>
      <c r="M2667" s="306"/>
    </row>
    <row r="2668" spans="2:13" s="13" customFormat="1" hidden="1" x14ac:dyDescent="0.4">
      <c r="B2668" s="255"/>
      <c r="C2668" s="256"/>
      <c r="D2668" s="305"/>
      <c r="E2668" s="306"/>
      <c r="H2668" s="305"/>
      <c r="I2668" s="306"/>
      <c r="L2668" s="305"/>
      <c r="M2668" s="306"/>
    </row>
    <row r="2669" spans="2:13" s="13" customFormat="1" hidden="1" x14ac:dyDescent="0.4">
      <c r="B2669" s="255"/>
      <c r="C2669" s="256"/>
      <c r="D2669" s="305"/>
      <c r="E2669" s="306"/>
      <c r="H2669" s="305"/>
      <c r="I2669" s="306"/>
      <c r="L2669" s="305"/>
      <c r="M2669" s="306"/>
    </row>
    <row r="2670" spans="2:13" s="13" customFormat="1" hidden="1" x14ac:dyDescent="0.4">
      <c r="B2670" s="255"/>
      <c r="C2670" s="256"/>
      <c r="D2670" s="305"/>
      <c r="E2670" s="306"/>
      <c r="H2670" s="305"/>
      <c r="I2670" s="306"/>
      <c r="L2670" s="305"/>
      <c r="M2670" s="306"/>
    </row>
    <row r="2671" spans="2:13" s="13" customFormat="1" hidden="1" x14ac:dyDescent="0.4">
      <c r="B2671" s="255"/>
      <c r="C2671" s="256"/>
      <c r="D2671" s="305"/>
      <c r="E2671" s="306"/>
      <c r="H2671" s="305"/>
      <c r="I2671" s="306"/>
      <c r="L2671" s="305"/>
      <c r="M2671" s="306"/>
    </row>
    <row r="2672" spans="2:13" s="13" customFormat="1" hidden="1" x14ac:dyDescent="0.4">
      <c r="B2672" s="255"/>
      <c r="C2672" s="256"/>
      <c r="D2672" s="305"/>
      <c r="E2672" s="306"/>
      <c r="H2672" s="305"/>
      <c r="I2672" s="306"/>
      <c r="L2672" s="305"/>
      <c r="M2672" s="306"/>
    </row>
    <row r="2673" spans="2:13" s="13" customFormat="1" hidden="1" x14ac:dyDescent="0.4">
      <c r="B2673" s="255"/>
      <c r="C2673" s="256"/>
      <c r="D2673" s="305"/>
      <c r="E2673" s="306"/>
      <c r="H2673" s="305"/>
      <c r="I2673" s="306"/>
      <c r="L2673" s="305"/>
      <c r="M2673" s="306"/>
    </row>
    <row r="2674" spans="2:13" s="13" customFormat="1" hidden="1" x14ac:dyDescent="0.4">
      <c r="B2674" s="255"/>
      <c r="C2674" s="256"/>
      <c r="D2674" s="305"/>
      <c r="E2674" s="306"/>
      <c r="H2674" s="305"/>
      <c r="I2674" s="306"/>
      <c r="L2674" s="305"/>
      <c r="M2674" s="306"/>
    </row>
    <row r="2675" spans="2:13" s="13" customFormat="1" hidden="1" x14ac:dyDescent="0.4">
      <c r="B2675" s="255"/>
      <c r="C2675" s="256"/>
      <c r="D2675" s="305"/>
      <c r="E2675" s="306"/>
      <c r="H2675" s="305"/>
      <c r="I2675" s="306"/>
      <c r="L2675" s="305"/>
      <c r="M2675" s="306"/>
    </row>
    <row r="2676" spans="2:13" s="13" customFormat="1" hidden="1" x14ac:dyDescent="0.4">
      <c r="B2676" s="255"/>
      <c r="C2676" s="256"/>
      <c r="D2676" s="305"/>
      <c r="E2676" s="306"/>
      <c r="H2676" s="305"/>
      <c r="I2676" s="306"/>
      <c r="L2676" s="305"/>
      <c r="M2676" s="306"/>
    </row>
    <row r="2677" spans="2:13" s="13" customFormat="1" hidden="1" x14ac:dyDescent="0.4">
      <c r="B2677" s="255"/>
      <c r="C2677" s="256"/>
      <c r="D2677" s="305"/>
      <c r="E2677" s="306"/>
      <c r="H2677" s="305"/>
      <c r="I2677" s="306"/>
      <c r="L2677" s="305"/>
      <c r="M2677" s="306"/>
    </row>
    <row r="2678" spans="2:13" s="13" customFormat="1" hidden="1" x14ac:dyDescent="0.4">
      <c r="B2678" s="255"/>
      <c r="C2678" s="256"/>
      <c r="D2678" s="305"/>
      <c r="E2678" s="306"/>
      <c r="H2678" s="305"/>
      <c r="I2678" s="306"/>
      <c r="L2678" s="305"/>
      <c r="M2678" s="306"/>
    </row>
    <row r="2679" spans="2:13" s="13" customFormat="1" hidden="1" x14ac:dyDescent="0.4">
      <c r="B2679" s="255"/>
      <c r="C2679" s="256"/>
      <c r="D2679" s="305"/>
      <c r="E2679" s="306"/>
      <c r="H2679" s="305"/>
      <c r="I2679" s="306"/>
      <c r="L2679" s="305"/>
      <c r="M2679" s="306"/>
    </row>
    <row r="2680" spans="2:13" s="13" customFormat="1" hidden="1" x14ac:dyDescent="0.4">
      <c r="B2680" s="255"/>
      <c r="C2680" s="256"/>
      <c r="D2680" s="305"/>
      <c r="E2680" s="306"/>
      <c r="H2680" s="305"/>
      <c r="I2680" s="306"/>
      <c r="L2680" s="305"/>
      <c r="M2680" s="306"/>
    </row>
    <row r="2681" spans="2:13" s="13" customFormat="1" hidden="1" x14ac:dyDescent="0.4">
      <c r="B2681" s="255"/>
      <c r="C2681" s="256"/>
      <c r="D2681" s="305"/>
      <c r="E2681" s="306"/>
      <c r="H2681" s="305"/>
      <c r="I2681" s="306"/>
      <c r="L2681" s="305"/>
      <c r="M2681" s="306"/>
    </row>
    <row r="2682" spans="2:13" s="13" customFormat="1" hidden="1" x14ac:dyDescent="0.4">
      <c r="B2682" s="255"/>
      <c r="C2682" s="256"/>
      <c r="D2682" s="305"/>
      <c r="E2682" s="306"/>
      <c r="H2682" s="305"/>
      <c r="I2682" s="306"/>
      <c r="L2682" s="305"/>
      <c r="M2682" s="306"/>
    </row>
    <row r="2683" spans="2:13" s="13" customFormat="1" hidden="1" x14ac:dyDescent="0.4">
      <c r="B2683" s="255"/>
      <c r="C2683" s="256"/>
      <c r="D2683" s="305"/>
      <c r="E2683" s="306"/>
      <c r="H2683" s="305"/>
      <c r="I2683" s="306"/>
      <c r="L2683" s="305"/>
      <c r="M2683" s="306"/>
    </row>
    <row r="2684" spans="2:13" s="13" customFormat="1" hidden="1" x14ac:dyDescent="0.4">
      <c r="B2684" s="255"/>
      <c r="C2684" s="256"/>
      <c r="D2684" s="305"/>
      <c r="E2684" s="306"/>
      <c r="H2684" s="305"/>
      <c r="I2684" s="306"/>
      <c r="L2684" s="305"/>
      <c r="M2684" s="306"/>
    </row>
    <row r="2685" spans="2:13" s="13" customFormat="1" hidden="1" x14ac:dyDescent="0.4">
      <c r="B2685" s="255"/>
      <c r="C2685" s="256"/>
      <c r="D2685" s="305"/>
      <c r="E2685" s="306"/>
      <c r="H2685" s="305"/>
      <c r="I2685" s="306"/>
      <c r="L2685" s="305"/>
      <c r="M2685" s="306"/>
    </row>
    <row r="2686" spans="2:13" s="13" customFormat="1" hidden="1" x14ac:dyDescent="0.4">
      <c r="B2686" s="255"/>
      <c r="C2686" s="256"/>
      <c r="D2686" s="305"/>
      <c r="E2686" s="306"/>
      <c r="H2686" s="305"/>
      <c r="I2686" s="306"/>
      <c r="L2686" s="305"/>
      <c r="M2686" s="306"/>
    </row>
    <row r="2687" spans="2:13" s="13" customFormat="1" hidden="1" x14ac:dyDescent="0.4">
      <c r="B2687" s="255"/>
      <c r="C2687" s="256"/>
      <c r="D2687" s="305"/>
      <c r="E2687" s="306"/>
      <c r="H2687" s="305"/>
      <c r="I2687" s="306"/>
      <c r="L2687" s="305"/>
      <c r="M2687" s="306"/>
    </row>
    <row r="2688" spans="2:13" s="13" customFormat="1" hidden="1" x14ac:dyDescent="0.4">
      <c r="B2688" s="255"/>
      <c r="C2688" s="256"/>
      <c r="D2688" s="305"/>
      <c r="E2688" s="306"/>
      <c r="H2688" s="305"/>
      <c r="I2688" s="306"/>
      <c r="L2688" s="305"/>
      <c r="M2688" s="306"/>
    </row>
    <row r="2689" spans="2:13" s="13" customFormat="1" hidden="1" x14ac:dyDescent="0.4">
      <c r="B2689" s="255"/>
      <c r="C2689" s="256"/>
      <c r="D2689" s="305"/>
      <c r="E2689" s="306"/>
      <c r="H2689" s="305"/>
      <c r="I2689" s="306"/>
      <c r="L2689" s="305"/>
      <c r="M2689" s="306"/>
    </row>
    <row r="2690" spans="2:13" s="13" customFormat="1" hidden="1" x14ac:dyDescent="0.4">
      <c r="B2690" s="255"/>
      <c r="C2690" s="256"/>
      <c r="D2690" s="305"/>
      <c r="E2690" s="306"/>
      <c r="H2690" s="305"/>
      <c r="I2690" s="306"/>
      <c r="L2690" s="305"/>
      <c r="M2690" s="306"/>
    </row>
    <row r="2691" spans="2:13" s="13" customFormat="1" hidden="1" x14ac:dyDescent="0.4">
      <c r="B2691" s="255"/>
      <c r="C2691" s="256"/>
      <c r="D2691" s="305"/>
      <c r="E2691" s="306"/>
      <c r="H2691" s="305"/>
      <c r="I2691" s="306"/>
      <c r="L2691" s="305"/>
      <c r="M2691" s="306"/>
    </row>
    <row r="2692" spans="2:13" s="13" customFormat="1" hidden="1" x14ac:dyDescent="0.4">
      <c r="B2692" s="255"/>
      <c r="C2692" s="256"/>
      <c r="D2692" s="305"/>
      <c r="E2692" s="306"/>
      <c r="H2692" s="305"/>
      <c r="I2692" s="306"/>
      <c r="L2692" s="305"/>
      <c r="M2692" s="306"/>
    </row>
    <row r="2693" spans="2:13" s="13" customFormat="1" hidden="1" x14ac:dyDescent="0.4">
      <c r="B2693" s="255"/>
      <c r="C2693" s="256"/>
      <c r="D2693" s="305"/>
      <c r="E2693" s="306"/>
      <c r="H2693" s="305"/>
      <c r="I2693" s="306"/>
      <c r="L2693" s="305"/>
      <c r="M2693" s="306"/>
    </row>
    <row r="2694" spans="2:13" s="13" customFormat="1" hidden="1" x14ac:dyDescent="0.4">
      <c r="B2694" s="255"/>
      <c r="C2694" s="256"/>
      <c r="D2694" s="305"/>
      <c r="E2694" s="306"/>
      <c r="H2694" s="305"/>
      <c r="I2694" s="306"/>
      <c r="L2694" s="305"/>
      <c r="M2694" s="306"/>
    </row>
    <row r="2695" spans="2:13" s="13" customFormat="1" hidden="1" x14ac:dyDescent="0.4">
      <c r="B2695" s="255"/>
      <c r="C2695" s="256"/>
      <c r="D2695" s="305"/>
      <c r="E2695" s="306"/>
      <c r="H2695" s="305"/>
      <c r="I2695" s="306"/>
      <c r="L2695" s="305"/>
      <c r="M2695" s="306"/>
    </row>
    <row r="2696" spans="2:13" s="13" customFormat="1" hidden="1" x14ac:dyDescent="0.4">
      <c r="B2696" s="255"/>
      <c r="C2696" s="256"/>
      <c r="D2696" s="305"/>
      <c r="E2696" s="306"/>
      <c r="H2696" s="305"/>
      <c r="I2696" s="306"/>
      <c r="L2696" s="305"/>
      <c r="M2696" s="306"/>
    </row>
    <row r="2697" spans="2:13" s="13" customFormat="1" hidden="1" x14ac:dyDescent="0.4">
      <c r="B2697" s="255"/>
      <c r="C2697" s="256"/>
      <c r="D2697" s="305"/>
      <c r="E2697" s="306"/>
      <c r="H2697" s="305"/>
      <c r="I2697" s="306"/>
      <c r="L2697" s="305"/>
      <c r="M2697" s="306"/>
    </row>
    <row r="2698" spans="2:13" s="13" customFormat="1" hidden="1" x14ac:dyDescent="0.4">
      <c r="B2698" s="255"/>
      <c r="C2698" s="256"/>
      <c r="D2698" s="305"/>
      <c r="E2698" s="306"/>
      <c r="H2698" s="305"/>
      <c r="I2698" s="306"/>
      <c r="L2698" s="305"/>
      <c r="M2698" s="306"/>
    </row>
    <row r="2699" spans="2:13" s="13" customFormat="1" hidden="1" x14ac:dyDescent="0.4">
      <c r="B2699" s="255"/>
      <c r="C2699" s="256"/>
      <c r="D2699" s="305"/>
      <c r="E2699" s="306"/>
      <c r="H2699" s="305"/>
      <c r="I2699" s="306"/>
      <c r="L2699" s="305"/>
      <c r="M2699" s="306"/>
    </row>
    <row r="2700" spans="2:13" s="13" customFormat="1" hidden="1" x14ac:dyDescent="0.4">
      <c r="B2700" s="255"/>
      <c r="C2700" s="256"/>
      <c r="D2700" s="305"/>
      <c r="E2700" s="306"/>
      <c r="H2700" s="305"/>
      <c r="I2700" s="306"/>
      <c r="L2700" s="305"/>
      <c r="M2700" s="306"/>
    </row>
    <row r="2701" spans="2:13" s="13" customFormat="1" hidden="1" x14ac:dyDescent="0.4">
      <c r="B2701" s="255"/>
      <c r="C2701" s="256"/>
      <c r="D2701" s="305"/>
      <c r="E2701" s="306"/>
      <c r="H2701" s="305"/>
      <c r="I2701" s="306"/>
      <c r="L2701" s="305"/>
      <c r="M2701" s="306"/>
    </row>
    <row r="2702" spans="2:13" s="13" customFormat="1" hidden="1" x14ac:dyDescent="0.4">
      <c r="B2702" s="255"/>
      <c r="C2702" s="256"/>
      <c r="D2702" s="305"/>
      <c r="E2702" s="306"/>
      <c r="H2702" s="305"/>
      <c r="I2702" s="306"/>
      <c r="L2702" s="305"/>
      <c r="M2702" s="306"/>
    </row>
    <row r="2703" spans="2:13" s="13" customFormat="1" hidden="1" x14ac:dyDescent="0.4">
      <c r="B2703" s="255"/>
      <c r="C2703" s="256"/>
      <c r="D2703" s="305"/>
      <c r="E2703" s="306"/>
      <c r="H2703" s="305"/>
      <c r="I2703" s="306"/>
      <c r="L2703" s="305"/>
      <c r="M2703" s="306"/>
    </row>
    <row r="2704" spans="2:13" s="13" customFormat="1" hidden="1" x14ac:dyDescent="0.4">
      <c r="B2704" s="255"/>
      <c r="C2704" s="256"/>
      <c r="D2704" s="305"/>
      <c r="E2704" s="306"/>
      <c r="H2704" s="305"/>
      <c r="I2704" s="306"/>
      <c r="L2704" s="305"/>
      <c r="M2704" s="306"/>
    </row>
    <row r="2705" spans="2:13" s="13" customFormat="1" hidden="1" x14ac:dyDescent="0.4">
      <c r="B2705" s="255"/>
      <c r="C2705" s="256"/>
      <c r="D2705" s="305"/>
      <c r="E2705" s="306"/>
      <c r="H2705" s="305"/>
      <c r="I2705" s="306"/>
      <c r="L2705" s="305"/>
      <c r="M2705" s="306"/>
    </row>
    <row r="2706" spans="2:13" s="13" customFormat="1" hidden="1" x14ac:dyDescent="0.4">
      <c r="B2706" s="255"/>
      <c r="C2706" s="256"/>
      <c r="D2706" s="305"/>
      <c r="E2706" s="306"/>
      <c r="H2706" s="305"/>
      <c r="I2706" s="306"/>
      <c r="L2706" s="305"/>
      <c r="M2706" s="306"/>
    </row>
    <row r="2707" spans="2:13" s="13" customFormat="1" hidden="1" x14ac:dyDescent="0.4">
      <c r="B2707" s="255"/>
      <c r="C2707" s="256"/>
      <c r="D2707" s="305"/>
      <c r="E2707" s="306"/>
      <c r="H2707" s="305"/>
      <c r="I2707" s="306"/>
      <c r="L2707" s="305"/>
      <c r="M2707" s="306"/>
    </row>
    <row r="2708" spans="2:13" s="13" customFormat="1" hidden="1" x14ac:dyDescent="0.4">
      <c r="B2708" s="255"/>
      <c r="C2708" s="256"/>
      <c r="D2708" s="305"/>
      <c r="E2708" s="306"/>
      <c r="H2708" s="305"/>
      <c r="I2708" s="306"/>
      <c r="L2708" s="305"/>
      <c r="M2708" s="306"/>
    </row>
    <row r="2709" spans="2:13" s="13" customFormat="1" hidden="1" x14ac:dyDescent="0.4">
      <c r="B2709" s="255"/>
      <c r="C2709" s="256"/>
      <c r="D2709" s="305"/>
      <c r="E2709" s="306"/>
      <c r="H2709" s="305"/>
      <c r="I2709" s="306"/>
      <c r="L2709" s="305"/>
      <c r="M2709" s="306"/>
    </row>
    <row r="2710" spans="2:13" s="13" customFormat="1" hidden="1" x14ac:dyDescent="0.4">
      <c r="B2710" s="255"/>
      <c r="C2710" s="256"/>
      <c r="D2710" s="305"/>
      <c r="E2710" s="306"/>
      <c r="H2710" s="305"/>
      <c r="I2710" s="306"/>
      <c r="L2710" s="305"/>
      <c r="M2710" s="306"/>
    </row>
    <row r="2711" spans="2:13" s="13" customFormat="1" hidden="1" x14ac:dyDescent="0.4">
      <c r="B2711" s="255"/>
      <c r="C2711" s="256"/>
      <c r="D2711" s="305"/>
      <c r="E2711" s="306"/>
      <c r="H2711" s="305"/>
      <c r="I2711" s="306"/>
      <c r="L2711" s="305"/>
      <c r="M2711" s="306"/>
    </row>
    <row r="2712" spans="2:13" s="13" customFormat="1" hidden="1" x14ac:dyDescent="0.4">
      <c r="B2712" s="255"/>
      <c r="C2712" s="256"/>
      <c r="D2712" s="305"/>
      <c r="E2712" s="306"/>
      <c r="H2712" s="305"/>
      <c r="I2712" s="306"/>
      <c r="L2712" s="305"/>
      <c r="M2712" s="306"/>
    </row>
    <row r="2713" spans="2:13" s="13" customFormat="1" hidden="1" x14ac:dyDescent="0.4">
      <c r="B2713" s="255"/>
      <c r="C2713" s="256"/>
      <c r="D2713" s="305"/>
      <c r="E2713" s="306"/>
      <c r="H2713" s="305"/>
      <c r="I2713" s="306"/>
      <c r="L2713" s="305"/>
      <c r="M2713" s="306"/>
    </row>
    <row r="2714" spans="2:13" s="13" customFormat="1" hidden="1" x14ac:dyDescent="0.4">
      <c r="B2714" s="255"/>
      <c r="C2714" s="256"/>
      <c r="D2714" s="305"/>
      <c r="E2714" s="306"/>
      <c r="H2714" s="305"/>
      <c r="I2714" s="306"/>
      <c r="L2714" s="305"/>
      <c r="M2714" s="306"/>
    </row>
    <row r="2715" spans="2:13" s="13" customFormat="1" hidden="1" x14ac:dyDescent="0.4">
      <c r="B2715" s="255"/>
      <c r="C2715" s="256"/>
      <c r="D2715" s="305"/>
      <c r="E2715" s="306"/>
      <c r="H2715" s="305"/>
      <c r="I2715" s="306"/>
      <c r="L2715" s="305"/>
      <c r="M2715" s="306"/>
    </row>
    <row r="2716" spans="2:13" s="13" customFormat="1" hidden="1" x14ac:dyDescent="0.4">
      <c r="B2716" s="255"/>
      <c r="C2716" s="256"/>
      <c r="D2716" s="305"/>
      <c r="E2716" s="306"/>
      <c r="H2716" s="305"/>
      <c r="I2716" s="306"/>
      <c r="L2716" s="305"/>
      <c r="M2716" s="306"/>
    </row>
    <row r="2717" spans="2:13" s="13" customFormat="1" hidden="1" x14ac:dyDescent="0.4">
      <c r="B2717" s="255"/>
      <c r="C2717" s="256"/>
      <c r="D2717" s="305"/>
      <c r="E2717" s="306"/>
      <c r="H2717" s="305"/>
      <c r="I2717" s="306"/>
      <c r="L2717" s="305"/>
      <c r="M2717" s="306"/>
    </row>
    <row r="2718" spans="2:13" s="13" customFormat="1" hidden="1" x14ac:dyDescent="0.4">
      <c r="B2718" s="255"/>
      <c r="C2718" s="256"/>
      <c r="D2718" s="305"/>
      <c r="E2718" s="306"/>
      <c r="H2718" s="305"/>
      <c r="I2718" s="306"/>
      <c r="L2718" s="305"/>
      <c r="M2718" s="306"/>
    </row>
    <row r="2719" spans="2:13" s="13" customFormat="1" hidden="1" x14ac:dyDescent="0.4">
      <c r="B2719" s="255"/>
      <c r="C2719" s="256"/>
      <c r="D2719" s="305"/>
      <c r="E2719" s="306"/>
      <c r="H2719" s="305"/>
      <c r="I2719" s="306"/>
      <c r="L2719" s="305"/>
      <c r="M2719" s="306"/>
    </row>
    <row r="2720" spans="2:13" s="13" customFormat="1" hidden="1" x14ac:dyDescent="0.4">
      <c r="B2720" s="255"/>
      <c r="C2720" s="256"/>
      <c r="D2720" s="305"/>
      <c r="E2720" s="306"/>
      <c r="H2720" s="305"/>
      <c r="I2720" s="306"/>
      <c r="L2720" s="305"/>
      <c r="M2720" s="306"/>
    </row>
    <row r="2721" spans="2:13" s="13" customFormat="1" hidden="1" x14ac:dyDescent="0.4">
      <c r="B2721" s="255"/>
      <c r="C2721" s="256"/>
      <c r="D2721" s="305"/>
      <c r="E2721" s="306"/>
      <c r="H2721" s="305"/>
      <c r="I2721" s="306"/>
      <c r="L2721" s="305"/>
      <c r="M2721" s="306"/>
    </row>
    <row r="2722" spans="2:13" s="13" customFormat="1" hidden="1" x14ac:dyDescent="0.4">
      <c r="B2722" s="255"/>
      <c r="C2722" s="256"/>
      <c r="D2722" s="305"/>
      <c r="E2722" s="306"/>
      <c r="H2722" s="305"/>
      <c r="I2722" s="306"/>
      <c r="L2722" s="305"/>
      <c r="M2722" s="306"/>
    </row>
    <row r="2723" spans="2:13" s="13" customFormat="1" hidden="1" x14ac:dyDescent="0.4">
      <c r="B2723" s="255"/>
      <c r="C2723" s="256"/>
      <c r="D2723" s="305"/>
      <c r="E2723" s="306"/>
      <c r="H2723" s="305"/>
      <c r="I2723" s="306"/>
      <c r="L2723" s="305"/>
      <c r="M2723" s="306"/>
    </row>
    <row r="2724" spans="2:13" s="13" customFormat="1" hidden="1" x14ac:dyDescent="0.4">
      <c r="B2724" s="255"/>
      <c r="C2724" s="256"/>
      <c r="D2724" s="305"/>
      <c r="E2724" s="306"/>
      <c r="H2724" s="305"/>
      <c r="I2724" s="306"/>
      <c r="L2724" s="305"/>
      <c r="M2724" s="306"/>
    </row>
    <row r="2725" spans="2:13" s="13" customFormat="1" hidden="1" x14ac:dyDescent="0.4">
      <c r="B2725" s="255"/>
      <c r="C2725" s="256"/>
      <c r="D2725" s="305"/>
      <c r="E2725" s="306"/>
      <c r="H2725" s="305"/>
      <c r="I2725" s="306"/>
      <c r="L2725" s="305"/>
      <c r="M2725" s="306"/>
    </row>
    <row r="2726" spans="2:13" s="13" customFormat="1" hidden="1" x14ac:dyDescent="0.4">
      <c r="B2726" s="255"/>
      <c r="C2726" s="256"/>
      <c r="D2726" s="305"/>
      <c r="E2726" s="306"/>
      <c r="H2726" s="305"/>
      <c r="I2726" s="306"/>
      <c r="L2726" s="305"/>
      <c r="M2726" s="306"/>
    </row>
    <row r="2727" spans="2:13" s="13" customFormat="1" hidden="1" x14ac:dyDescent="0.4">
      <c r="B2727" s="255"/>
      <c r="C2727" s="256"/>
      <c r="D2727" s="305"/>
      <c r="E2727" s="306"/>
      <c r="H2727" s="305"/>
      <c r="I2727" s="306"/>
      <c r="L2727" s="305"/>
      <c r="M2727" s="306"/>
    </row>
    <row r="2728" spans="2:13" s="13" customFormat="1" hidden="1" x14ac:dyDescent="0.4">
      <c r="B2728" s="255"/>
      <c r="C2728" s="256"/>
      <c r="D2728" s="305"/>
      <c r="E2728" s="306"/>
      <c r="H2728" s="305"/>
      <c r="I2728" s="306"/>
      <c r="L2728" s="305"/>
      <c r="M2728" s="306"/>
    </row>
    <row r="2729" spans="2:13" s="13" customFormat="1" hidden="1" x14ac:dyDescent="0.4">
      <c r="B2729" s="255"/>
      <c r="C2729" s="256"/>
      <c r="D2729" s="305"/>
      <c r="E2729" s="306"/>
      <c r="H2729" s="305"/>
      <c r="I2729" s="306"/>
      <c r="L2729" s="305"/>
      <c r="M2729" s="306"/>
    </row>
    <row r="2730" spans="2:13" s="13" customFormat="1" hidden="1" x14ac:dyDescent="0.4">
      <c r="B2730" s="255"/>
      <c r="C2730" s="256"/>
      <c r="D2730" s="305"/>
      <c r="E2730" s="306"/>
      <c r="H2730" s="305"/>
      <c r="I2730" s="306"/>
      <c r="L2730" s="305"/>
      <c r="M2730" s="306"/>
    </row>
    <row r="2731" spans="2:13" s="13" customFormat="1" hidden="1" x14ac:dyDescent="0.4">
      <c r="B2731" s="255"/>
      <c r="C2731" s="256"/>
      <c r="D2731" s="305"/>
      <c r="E2731" s="306"/>
      <c r="H2731" s="305"/>
      <c r="I2731" s="306"/>
      <c r="L2731" s="305"/>
      <c r="M2731" s="306"/>
    </row>
    <row r="2732" spans="2:13" s="13" customFormat="1" hidden="1" x14ac:dyDescent="0.4">
      <c r="B2732" s="255"/>
      <c r="C2732" s="256"/>
      <c r="D2732" s="305"/>
      <c r="E2732" s="306"/>
      <c r="H2732" s="305"/>
      <c r="I2732" s="306"/>
      <c r="L2732" s="305"/>
      <c r="M2732" s="306"/>
    </row>
    <row r="2733" spans="2:13" s="13" customFormat="1" hidden="1" x14ac:dyDescent="0.4">
      <c r="B2733" s="255"/>
      <c r="C2733" s="256"/>
      <c r="D2733" s="305"/>
      <c r="E2733" s="306"/>
      <c r="H2733" s="305"/>
      <c r="I2733" s="306"/>
      <c r="L2733" s="305"/>
      <c r="M2733" s="306"/>
    </row>
    <row r="2734" spans="2:13" s="13" customFormat="1" hidden="1" x14ac:dyDescent="0.4">
      <c r="B2734" s="255"/>
      <c r="C2734" s="256"/>
      <c r="D2734" s="305"/>
      <c r="E2734" s="306"/>
      <c r="H2734" s="305"/>
      <c r="I2734" s="306"/>
      <c r="L2734" s="305"/>
      <c r="M2734" s="306"/>
    </row>
    <row r="2735" spans="2:13" s="13" customFormat="1" hidden="1" x14ac:dyDescent="0.4">
      <c r="B2735" s="255"/>
      <c r="C2735" s="256"/>
      <c r="D2735" s="305"/>
      <c r="E2735" s="306"/>
      <c r="H2735" s="305"/>
      <c r="I2735" s="306"/>
      <c r="L2735" s="305"/>
      <c r="M2735" s="306"/>
    </row>
    <row r="2736" spans="2:13" s="13" customFormat="1" hidden="1" x14ac:dyDescent="0.4">
      <c r="B2736" s="255"/>
      <c r="C2736" s="256"/>
      <c r="D2736" s="305"/>
      <c r="E2736" s="306"/>
      <c r="H2736" s="305"/>
      <c r="I2736" s="306"/>
      <c r="L2736" s="305"/>
      <c r="M2736" s="306"/>
    </row>
    <row r="2737" spans="2:13" s="13" customFormat="1" hidden="1" x14ac:dyDescent="0.4">
      <c r="B2737" s="255"/>
      <c r="C2737" s="256"/>
      <c r="D2737" s="305"/>
      <c r="E2737" s="306"/>
      <c r="H2737" s="305"/>
      <c r="I2737" s="306"/>
      <c r="L2737" s="305"/>
      <c r="M2737" s="306"/>
    </row>
    <row r="2738" spans="2:13" s="13" customFormat="1" hidden="1" x14ac:dyDescent="0.4">
      <c r="B2738" s="255"/>
      <c r="C2738" s="256"/>
      <c r="D2738" s="305"/>
      <c r="E2738" s="306"/>
      <c r="H2738" s="305"/>
      <c r="I2738" s="306"/>
      <c r="L2738" s="305"/>
      <c r="M2738" s="306"/>
    </row>
    <row r="2739" spans="2:13" s="13" customFormat="1" hidden="1" x14ac:dyDescent="0.4">
      <c r="B2739" s="255"/>
      <c r="C2739" s="256"/>
      <c r="D2739" s="305"/>
      <c r="E2739" s="306"/>
      <c r="H2739" s="305"/>
      <c r="I2739" s="306"/>
      <c r="L2739" s="305"/>
      <c r="M2739" s="306"/>
    </row>
    <row r="2740" spans="2:13" s="13" customFormat="1" hidden="1" x14ac:dyDescent="0.4">
      <c r="B2740" s="255"/>
      <c r="C2740" s="256"/>
      <c r="D2740" s="305"/>
      <c r="E2740" s="306"/>
      <c r="H2740" s="305"/>
      <c r="I2740" s="306"/>
      <c r="L2740" s="305"/>
      <c r="M2740" s="306"/>
    </row>
    <row r="2741" spans="2:13" s="13" customFormat="1" hidden="1" x14ac:dyDescent="0.4">
      <c r="B2741" s="255"/>
      <c r="C2741" s="256"/>
      <c r="D2741" s="305"/>
      <c r="E2741" s="306"/>
      <c r="H2741" s="305"/>
      <c r="I2741" s="306"/>
      <c r="L2741" s="305"/>
      <c r="M2741" s="306"/>
    </row>
    <row r="2742" spans="2:13" s="13" customFormat="1" hidden="1" x14ac:dyDescent="0.4">
      <c r="B2742" s="255"/>
      <c r="C2742" s="256"/>
      <c r="D2742" s="305"/>
      <c r="E2742" s="306"/>
      <c r="H2742" s="305"/>
      <c r="I2742" s="306"/>
      <c r="L2742" s="305"/>
      <c r="M2742" s="306"/>
    </row>
    <row r="2743" spans="2:13" s="13" customFormat="1" hidden="1" x14ac:dyDescent="0.4">
      <c r="B2743" s="255"/>
      <c r="C2743" s="256"/>
      <c r="D2743" s="305"/>
      <c r="E2743" s="306"/>
      <c r="H2743" s="305"/>
      <c r="I2743" s="306"/>
      <c r="L2743" s="305"/>
      <c r="M2743" s="306"/>
    </row>
    <row r="2744" spans="2:13" s="13" customFormat="1" hidden="1" x14ac:dyDescent="0.4">
      <c r="B2744" s="255"/>
      <c r="C2744" s="256"/>
      <c r="D2744" s="305"/>
      <c r="E2744" s="306"/>
      <c r="H2744" s="305"/>
      <c r="I2744" s="306"/>
      <c r="L2744" s="305"/>
      <c r="M2744" s="306"/>
    </row>
    <row r="2745" spans="2:13" s="13" customFormat="1" hidden="1" x14ac:dyDescent="0.4">
      <c r="B2745" s="255"/>
      <c r="C2745" s="256"/>
      <c r="D2745" s="305"/>
      <c r="E2745" s="306"/>
      <c r="H2745" s="305"/>
      <c r="I2745" s="306"/>
      <c r="L2745" s="305"/>
      <c r="M2745" s="306"/>
    </row>
    <row r="2746" spans="2:13" s="13" customFormat="1" hidden="1" x14ac:dyDescent="0.4">
      <c r="B2746" s="255"/>
      <c r="C2746" s="256"/>
      <c r="D2746" s="305"/>
      <c r="E2746" s="306"/>
      <c r="H2746" s="305"/>
      <c r="I2746" s="306"/>
      <c r="L2746" s="305"/>
      <c r="M2746" s="306"/>
    </row>
    <row r="2747" spans="2:13" s="13" customFormat="1" hidden="1" x14ac:dyDescent="0.4">
      <c r="B2747" s="255"/>
      <c r="C2747" s="256"/>
      <c r="D2747" s="305"/>
      <c r="E2747" s="306"/>
      <c r="H2747" s="305"/>
      <c r="I2747" s="306"/>
      <c r="L2747" s="305"/>
      <c r="M2747" s="306"/>
    </row>
    <row r="2748" spans="2:13" s="13" customFormat="1" hidden="1" x14ac:dyDescent="0.4">
      <c r="B2748" s="255"/>
      <c r="C2748" s="256"/>
      <c r="D2748" s="305"/>
      <c r="E2748" s="306"/>
      <c r="H2748" s="305"/>
      <c r="I2748" s="306"/>
      <c r="L2748" s="305"/>
      <c r="M2748" s="306"/>
    </row>
    <row r="2749" spans="2:13" s="13" customFormat="1" hidden="1" x14ac:dyDescent="0.4">
      <c r="B2749" s="255"/>
      <c r="C2749" s="256"/>
      <c r="D2749" s="305"/>
      <c r="E2749" s="306"/>
      <c r="H2749" s="305"/>
      <c r="I2749" s="306"/>
      <c r="L2749" s="305"/>
      <c r="M2749" s="306"/>
    </row>
    <row r="2750" spans="2:13" s="13" customFormat="1" hidden="1" x14ac:dyDescent="0.4">
      <c r="B2750" s="255"/>
      <c r="C2750" s="256"/>
      <c r="D2750" s="305"/>
      <c r="E2750" s="306"/>
      <c r="H2750" s="305"/>
      <c r="I2750" s="306"/>
      <c r="L2750" s="305"/>
      <c r="M2750" s="306"/>
    </row>
    <row r="2751" spans="2:13" s="13" customFormat="1" hidden="1" x14ac:dyDescent="0.4">
      <c r="B2751" s="255"/>
      <c r="C2751" s="256"/>
      <c r="D2751" s="305"/>
      <c r="E2751" s="306"/>
      <c r="H2751" s="305"/>
      <c r="I2751" s="306"/>
      <c r="L2751" s="305"/>
      <c r="M2751" s="306"/>
    </row>
    <row r="2752" spans="2:13" s="13" customFormat="1" hidden="1" x14ac:dyDescent="0.4">
      <c r="B2752" s="255"/>
      <c r="C2752" s="256"/>
      <c r="D2752" s="305"/>
      <c r="E2752" s="306"/>
      <c r="H2752" s="305"/>
      <c r="I2752" s="306"/>
      <c r="L2752" s="305"/>
      <c r="M2752" s="306"/>
    </row>
    <row r="2753" spans="2:13" s="13" customFormat="1" hidden="1" x14ac:dyDescent="0.4">
      <c r="B2753" s="255"/>
      <c r="C2753" s="256"/>
      <c r="D2753" s="305"/>
      <c r="E2753" s="306"/>
      <c r="H2753" s="305"/>
      <c r="I2753" s="306"/>
      <c r="L2753" s="305"/>
      <c r="M2753" s="306"/>
    </row>
    <row r="2754" spans="2:13" s="13" customFormat="1" hidden="1" x14ac:dyDescent="0.4">
      <c r="B2754" s="255"/>
      <c r="C2754" s="256"/>
      <c r="D2754" s="305"/>
      <c r="E2754" s="306"/>
      <c r="H2754" s="305"/>
      <c r="I2754" s="306"/>
      <c r="L2754" s="305"/>
      <c r="M2754" s="306"/>
    </row>
    <row r="2755" spans="2:13" s="13" customFormat="1" hidden="1" x14ac:dyDescent="0.4">
      <c r="B2755" s="255"/>
      <c r="C2755" s="256"/>
      <c r="D2755" s="305"/>
      <c r="E2755" s="306"/>
      <c r="H2755" s="305"/>
      <c r="I2755" s="306"/>
      <c r="L2755" s="305"/>
      <c r="M2755" s="306"/>
    </row>
    <row r="2756" spans="2:13" s="13" customFormat="1" hidden="1" x14ac:dyDescent="0.4">
      <c r="B2756" s="255"/>
      <c r="C2756" s="256"/>
      <c r="D2756" s="305"/>
      <c r="E2756" s="306"/>
      <c r="H2756" s="305"/>
      <c r="I2756" s="306"/>
      <c r="L2756" s="305"/>
      <c r="M2756" s="306"/>
    </row>
    <row r="2757" spans="2:13" s="13" customFormat="1" hidden="1" x14ac:dyDescent="0.4">
      <c r="B2757" s="255"/>
      <c r="C2757" s="256"/>
      <c r="D2757" s="305"/>
      <c r="E2757" s="306"/>
      <c r="H2757" s="305"/>
      <c r="I2757" s="306"/>
      <c r="L2757" s="305"/>
      <c r="M2757" s="306"/>
    </row>
    <row r="2758" spans="2:13" s="13" customFormat="1" hidden="1" x14ac:dyDescent="0.4">
      <c r="B2758" s="255"/>
      <c r="C2758" s="256"/>
      <c r="D2758" s="305"/>
      <c r="E2758" s="306"/>
      <c r="H2758" s="305"/>
      <c r="I2758" s="306"/>
      <c r="L2758" s="305"/>
      <c r="M2758" s="306"/>
    </row>
    <row r="2759" spans="2:13" s="13" customFormat="1" hidden="1" x14ac:dyDescent="0.4">
      <c r="B2759" s="255"/>
      <c r="C2759" s="256"/>
      <c r="D2759" s="305"/>
      <c r="E2759" s="306"/>
      <c r="H2759" s="305"/>
      <c r="I2759" s="306"/>
      <c r="L2759" s="305"/>
      <c r="M2759" s="306"/>
    </row>
    <row r="2760" spans="2:13" s="13" customFormat="1" hidden="1" x14ac:dyDescent="0.4">
      <c r="B2760" s="255"/>
      <c r="C2760" s="256"/>
      <c r="D2760" s="305"/>
      <c r="E2760" s="306"/>
      <c r="H2760" s="305"/>
      <c r="I2760" s="306"/>
      <c r="L2760" s="305"/>
      <c r="M2760" s="306"/>
    </row>
    <row r="2761" spans="2:13" s="13" customFormat="1" hidden="1" x14ac:dyDescent="0.4">
      <c r="B2761" s="255"/>
      <c r="C2761" s="256"/>
      <c r="D2761" s="305"/>
      <c r="E2761" s="306"/>
      <c r="H2761" s="305"/>
      <c r="I2761" s="306"/>
      <c r="L2761" s="305"/>
      <c r="M2761" s="306"/>
    </row>
    <row r="2762" spans="2:13" s="13" customFormat="1" hidden="1" x14ac:dyDescent="0.4">
      <c r="B2762" s="255"/>
      <c r="C2762" s="256"/>
      <c r="D2762" s="305"/>
      <c r="E2762" s="306"/>
      <c r="H2762" s="305"/>
      <c r="I2762" s="306"/>
      <c r="L2762" s="305"/>
      <c r="M2762" s="306"/>
    </row>
    <row r="2763" spans="2:13" s="13" customFormat="1" hidden="1" x14ac:dyDescent="0.4">
      <c r="B2763" s="255"/>
      <c r="C2763" s="256"/>
      <c r="D2763" s="305"/>
      <c r="E2763" s="306"/>
      <c r="H2763" s="305"/>
      <c r="I2763" s="306"/>
      <c r="L2763" s="305"/>
      <c r="M2763" s="306"/>
    </row>
    <row r="2764" spans="2:13" s="13" customFormat="1" hidden="1" x14ac:dyDescent="0.4">
      <c r="B2764" s="255"/>
      <c r="C2764" s="256"/>
      <c r="D2764" s="305"/>
      <c r="E2764" s="306"/>
      <c r="H2764" s="305"/>
      <c r="I2764" s="306"/>
      <c r="L2764" s="305"/>
      <c r="M2764" s="306"/>
    </row>
    <row r="2765" spans="2:13" s="13" customFormat="1" hidden="1" x14ac:dyDescent="0.4">
      <c r="B2765" s="255"/>
      <c r="C2765" s="256"/>
      <c r="D2765" s="305"/>
      <c r="E2765" s="306"/>
      <c r="H2765" s="305"/>
      <c r="I2765" s="306"/>
      <c r="L2765" s="305"/>
      <c r="M2765" s="306"/>
    </row>
    <row r="2766" spans="2:13" s="13" customFormat="1" hidden="1" x14ac:dyDescent="0.4">
      <c r="B2766" s="255"/>
      <c r="C2766" s="256"/>
      <c r="D2766" s="305"/>
      <c r="E2766" s="306"/>
      <c r="H2766" s="305"/>
      <c r="I2766" s="306"/>
      <c r="L2766" s="305"/>
      <c r="M2766" s="306"/>
    </row>
    <row r="2767" spans="2:13" s="13" customFormat="1" hidden="1" x14ac:dyDescent="0.4">
      <c r="B2767" s="255"/>
      <c r="C2767" s="256"/>
      <c r="D2767" s="305"/>
      <c r="E2767" s="306"/>
      <c r="H2767" s="305"/>
      <c r="I2767" s="306"/>
      <c r="L2767" s="305"/>
      <c r="M2767" s="306"/>
    </row>
    <row r="2768" spans="2:13" s="13" customFormat="1" hidden="1" x14ac:dyDescent="0.4">
      <c r="B2768" s="255"/>
      <c r="C2768" s="256"/>
      <c r="D2768" s="305"/>
      <c r="E2768" s="306"/>
      <c r="H2768" s="305"/>
      <c r="I2768" s="306"/>
      <c r="L2768" s="305"/>
      <c r="M2768" s="306"/>
    </row>
    <row r="2769" spans="2:13" s="13" customFormat="1" hidden="1" x14ac:dyDescent="0.4">
      <c r="B2769" s="255"/>
      <c r="C2769" s="256"/>
      <c r="D2769" s="305"/>
      <c r="E2769" s="306"/>
      <c r="H2769" s="305"/>
      <c r="I2769" s="306"/>
      <c r="L2769" s="305"/>
      <c r="M2769" s="306"/>
    </row>
    <row r="2770" spans="2:13" s="13" customFormat="1" hidden="1" x14ac:dyDescent="0.4">
      <c r="B2770" s="255"/>
      <c r="C2770" s="256"/>
      <c r="D2770" s="305"/>
      <c r="E2770" s="306"/>
      <c r="H2770" s="305"/>
      <c r="I2770" s="306"/>
      <c r="L2770" s="305"/>
      <c r="M2770" s="306"/>
    </row>
    <row r="2771" spans="2:13" s="13" customFormat="1" hidden="1" x14ac:dyDescent="0.4">
      <c r="B2771" s="255"/>
      <c r="C2771" s="256"/>
      <c r="D2771" s="305"/>
      <c r="E2771" s="306"/>
      <c r="H2771" s="305"/>
      <c r="I2771" s="306"/>
      <c r="L2771" s="305"/>
      <c r="M2771" s="306"/>
    </row>
    <row r="2772" spans="2:13" s="13" customFormat="1" hidden="1" x14ac:dyDescent="0.4">
      <c r="B2772" s="255"/>
      <c r="C2772" s="256"/>
      <c r="D2772" s="305"/>
      <c r="E2772" s="306"/>
      <c r="H2772" s="305"/>
      <c r="I2772" s="306"/>
      <c r="L2772" s="305"/>
      <c r="M2772" s="306"/>
    </row>
    <row r="2773" spans="2:13" s="13" customFormat="1" hidden="1" x14ac:dyDescent="0.4">
      <c r="B2773" s="255"/>
      <c r="C2773" s="256"/>
      <c r="D2773" s="305"/>
      <c r="E2773" s="306"/>
      <c r="H2773" s="305"/>
      <c r="I2773" s="306"/>
      <c r="L2773" s="305"/>
      <c r="M2773" s="306"/>
    </row>
    <row r="2774" spans="2:13" s="13" customFormat="1" hidden="1" x14ac:dyDescent="0.4">
      <c r="B2774" s="255"/>
      <c r="C2774" s="256"/>
      <c r="D2774" s="305"/>
      <c r="E2774" s="306"/>
      <c r="H2774" s="305"/>
      <c r="I2774" s="306"/>
      <c r="L2774" s="305"/>
      <c r="M2774" s="306"/>
    </row>
    <row r="2775" spans="2:13" s="13" customFormat="1" hidden="1" x14ac:dyDescent="0.4">
      <c r="B2775" s="255"/>
      <c r="C2775" s="256"/>
      <c r="D2775" s="305"/>
      <c r="E2775" s="306"/>
      <c r="H2775" s="305"/>
      <c r="I2775" s="306"/>
      <c r="L2775" s="305"/>
      <c r="M2775" s="306"/>
    </row>
    <row r="2776" spans="2:13" s="13" customFormat="1" hidden="1" x14ac:dyDescent="0.4">
      <c r="B2776" s="255"/>
      <c r="C2776" s="256"/>
      <c r="D2776" s="305"/>
      <c r="E2776" s="306"/>
      <c r="H2776" s="305"/>
      <c r="I2776" s="306"/>
      <c r="L2776" s="305"/>
      <c r="M2776" s="306"/>
    </row>
    <row r="2777" spans="2:13" s="13" customFormat="1" hidden="1" x14ac:dyDescent="0.4">
      <c r="B2777" s="255"/>
      <c r="C2777" s="256"/>
      <c r="D2777" s="305"/>
      <c r="E2777" s="306"/>
      <c r="H2777" s="305"/>
      <c r="I2777" s="306"/>
      <c r="L2777" s="305"/>
      <c r="M2777" s="306"/>
    </row>
    <row r="2778" spans="2:13" s="13" customFormat="1" hidden="1" x14ac:dyDescent="0.4">
      <c r="B2778" s="255"/>
      <c r="C2778" s="256"/>
      <c r="D2778" s="305"/>
      <c r="E2778" s="306"/>
      <c r="H2778" s="305"/>
      <c r="I2778" s="306"/>
      <c r="L2778" s="305"/>
      <c r="M2778" s="306"/>
    </row>
    <row r="2779" spans="2:13" s="13" customFormat="1" hidden="1" x14ac:dyDescent="0.4">
      <c r="B2779" s="255"/>
      <c r="C2779" s="256"/>
      <c r="D2779" s="305"/>
      <c r="E2779" s="306"/>
      <c r="H2779" s="305"/>
      <c r="I2779" s="306"/>
      <c r="L2779" s="305"/>
      <c r="M2779" s="306"/>
    </row>
    <row r="2780" spans="2:13" s="13" customFormat="1" hidden="1" x14ac:dyDescent="0.4">
      <c r="B2780" s="255"/>
      <c r="C2780" s="256"/>
      <c r="D2780" s="305"/>
      <c r="E2780" s="306"/>
      <c r="H2780" s="305"/>
      <c r="I2780" s="306"/>
      <c r="L2780" s="305"/>
      <c r="M2780" s="306"/>
    </row>
    <row r="2781" spans="2:13" s="13" customFormat="1" hidden="1" x14ac:dyDescent="0.4">
      <c r="B2781" s="255"/>
      <c r="C2781" s="256"/>
      <c r="D2781" s="305"/>
      <c r="E2781" s="306"/>
      <c r="H2781" s="305"/>
      <c r="I2781" s="306"/>
      <c r="L2781" s="305"/>
      <c r="M2781" s="306"/>
    </row>
    <row r="2782" spans="2:13" s="13" customFormat="1" hidden="1" x14ac:dyDescent="0.4">
      <c r="B2782" s="255"/>
      <c r="C2782" s="256"/>
      <c r="D2782" s="305"/>
      <c r="E2782" s="306"/>
      <c r="H2782" s="305"/>
      <c r="I2782" s="306"/>
      <c r="L2782" s="305"/>
      <c r="M2782" s="306"/>
    </row>
    <row r="2783" spans="2:13" s="13" customFormat="1" hidden="1" x14ac:dyDescent="0.4">
      <c r="B2783" s="255"/>
      <c r="C2783" s="256"/>
      <c r="D2783" s="305"/>
      <c r="E2783" s="306"/>
      <c r="H2783" s="305"/>
      <c r="I2783" s="306"/>
      <c r="L2783" s="305"/>
      <c r="M2783" s="306"/>
    </row>
    <row r="2784" spans="2:13" s="13" customFormat="1" hidden="1" x14ac:dyDescent="0.4">
      <c r="B2784" s="255"/>
      <c r="C2784" s="256"/>
      <c r="D2784" s="305"/>
      <c r="E2784" s="306"/>
      <c r="H2784" s="305"/>
      <c r="I2784" s="306"/>
      <c r="L2784" s="305"/>
      <c r="M2784" s="306"/>
    </row>
    <row r="2785" spans="2:13" s="13" customFormat="1" hidden="1" x14ac:dyDescent="0.4">
      <c r="B2785" s="255"/>
      <c r="C2785" s="256"/>
      <c r="D2785" s="305"/>
      <c r="E2785" s="306"/>
      <c r="H2785" s="305"/>
      <c r="I2785" s="306"/>
      <c r="L2785" s="305"/>
      <c r="M2785" s="306"/>
    </row>
    <row r="2786" spans="2:13" s="13" customFormat="1" hidden="1" x14ac:dyDescent="0.4">
      <c r="B2786" s="255"/>
      <c r="C2786" s="256"/>
      <c r="D2786" s="305"/>
      <c r="E2786" s="306"/>
      <c r="H2786" s="305"/>
      <c r="I2786" s="306"/>
      <c r="L2786" s="305"/>
      <c r="M2786" s="306"/>
    </row>
    <row r="2787" spans="2:13" s="13" customFormat="1" hidden="1" x14ac:dyDescent="0.4">
      <c r="B2787" s="255"/>
      <c r="C2787" s="256"/>
      <c r="D2787" s="305"/>
      <c r="E2787" s="306"/>
      <c r="H2787" s="305"/>
      <c r="I2787" s="306"/>
      <c r="L2787" s="305"/>
      <c r="M2787" s="306"/>
    </row>
    <row r="2788" spans="2:13" s="13" customFormat="1" hidden="1" x14ac:dyDescent="0.4">
      <c r="B2788" s="255"/>
      <c r="C2788" s="256"/>
      <c r="D2788" s="305"/>
      <c r="E2788" s="306"/>
      <c r="H2788" s="305"/>
      <c r="I2788" s="306"/>
      <c r="L2788" s="305"/>
      <c r="M2788" s="306"/>
    </row>
    <row r="2789" spans="2:13" s="13" customFormat="1" hidden="1" x14ac:dyDescent="0.4">
      <c r="B2789" s="255"/>
      <c r="C2789" s="256"/>
      <c r="D2789" s="305"/>
      <c r="E2789" s="306"/>
      <c r="H2789" s="305"/>
      <c r="I2789" s="306"/>
      <c r="L2789" s="305"/>
      <c r="M2789" s="306"/>
    </row>
    <row r="2790" spans="2:13" s="13" customFormat="1" hidden="1" x14ac:dyDescent="0.4">
      <c r="B2790" s="255"/>
      <c r="C2790" s="256"/>
      <c r="D2790" s="305"/>
      <c r="E2790" s="306"/>
      <c r="H2790" s="305"/>
      <c r="I2790" s="306"/>
      <c r="L2790" s="305"/>
      <c r="M2790" s="306"/>
    </row>
    <row r="2791" spans="2:13" s="13" customFormat="1" hidden="1" x14ac:dyDescent="0.4">
      <c r="B2791" s="255"/>
      <c r="C2791" s="256"/>
      <c r="D2791" s="305"/>
      <c r="E2791" s="306"/>
      <c r="H2791" s="305"/>
      <c r="I2791" s="306"/>
      <c r="L2791" s="305"/>
      <c r="M2791" s="306"/>
    </row>
    <row r="2792" spans="2:13" s="13" customFormat="1" hidden="1" x14ac:dyDescent="0.4">
      <c r="B2792" s="255"/>
      <c r="C2792" s="256"/>
      <c r="D2792" s="305"/>
      <c r="E2792" s="306"/>
      <c r="H2792" s="305"/>
      <c r="I2792" s="306"/>
      <c r="L2792" s="305"/>
      <c r="M2792" s="306"/>
    </row>
    <row r="2793" spans="2:13" s="13" customFormat="1" hidden="1" x14ac:dyDescent="0.4">
      <c r="B2793" s="255"/>
      <c r="C2793" s="256"/>
      <c r="D2793" s="305"/>
      <c r="E2793" s="306"/>
      <c r="H2793" s="305"/>
      <c r="I2793" s="306"/>
      <c r="L2793" s="305"/>
      <c r="M2793" s="306"/>
    </row>
    <row r="2794" spans="2:13" s="13" customFormat="1" hidden="1" x14ac:dyDescent="0.4">
      <c r="B2794" s="255"/>
      <c r="C2794" s="256"/>
      <c r="D2794" s="305"/>
      <c r="E2794" s="306"/>
      <c r="H2794" s="305"/>
      <c r="I2794" s="306"/>
      <c r="L2794" s="305"/>
      <c r="M2794" s="306"/>
    </row>
    <row r="2795" spans="2:13" s="13" customFormat="1" hidden="1" x14ac:dyDescent="0.4">
      <c r="B2795" s="255"/>
      <c r="C2795" s="256"/>
      <c r="D2795" s="305"/>
      <c r="E2795" s="306"/>
      <c r="H2795" s="305"/>
      <c r="I2795" s="306"/>
      <c r="L2795" s="305"/>
      <c r="M2795" s="306"/>
    </row>
    <row r="2796" spans="2:13" s="13" customFormat="1" hidden="1" x14ac:dyDescent="0.4">
      <c r="B2796" s="255"/>
      <c r="C2796" s="256"/>
      <c r="D2796" s="305"/>
      <c r="E2796" s="306"/>
      <c r="H2796" s="305"/>
      <c r="I2796" s="306"/>
      <c r="L2796" s="305"/>
      <c r="M2796" s="306"/>
    </row>
    <row r="2797" spans="2:13" s="13" customFormat="1" hidden="1" x14ac:dyDescent="0.4">
      <c r="B2797" s="255"/>
      <c r="C2797" s="256"/>
      <c r="D2797" s="305"/>
      <c r="E2797" s="306"/>
      <c r="H2797" s="305"/>
      <c r="I2797" s="306"/>
      <c r="L2797" s="305"/>
      <c r="M2797" s="306"/>
    </row>
    <row r="2798" spans="2:13" s="13" customFormat="1" hidden="1" x14ac:dyDescent="0.4">
      <c r="B2798" s="255"/>
      <c r="C2798" s="256"/>
      <c r="D2798" s="305"/>
      <c r="E2798" s="306"/>
      <c r="H2798" s="305"/>
      <c r="I2798" s="306"/>
      <c r="L2798" s="305"/>
      <c r="M2798" s="306"/>
    </row>
    <row r="2799" spans="2:13" s="13" customFormat="1" hidden="1" x14ac:dyDescent="0.4">
      <c r="B2799" s="255"/>
      <c r="C2799" s="256"/>
      <c r="D2799" s="305"/>
      <c r="E2799" s="306"/>
      <c r="H2799" s="305"/>
      <c r="I2799" s="306"/>
      <c r="L2799" s="305"/>
      <c r="M2799" s="306"/>
    </row>
    <row r="2800" spans="2:13" s="13" customFormat="1" hidden="1" x14ac:dyDescent="0.4">
      <c r="B2800" s="255"/>
      <c r="C2800" s="256"/>
      <c r="D2800" s="305"/>
      <c r="E2800" s="306"/>
      <c r="H2800" s="305"/>
      <c r="I2800" s="306"/>
      <c r="L2800" s="305"/>
      <c r="M2800" s="306"/>
    </row>
    <row r="2801" spans="2:13" s="13" customFormat="1" hidden="1" x14ac:dyDescent="0.4">
      <c r="B2801" s="255"/>
      <c r="C2801" s="256"/>
      <c r="D2801" s="305"/>
      <c r="E2801" s="306"/>
      <c r="H2801" s="305"/>
      <c r="I2801" s="306"/>
      <c r="L2801" s="305"/>
      <c r="M2801" s="306"/>
    </row>
    <row r="2802" spans="2:13" s="13" customFormat="1" hidden="1" x14ac:dyDescent="0.4">
      <c r="B2802" s="255"/>
      <c r="C2802" s="256"/>
      <c r="D2802" s="305"/>
      <c r="E2802" s="306"/>
      <c r="H2802" s="305"/>
      <c r="I2802" s="306"/>
      <c r="L2802" s="305"/>
      <c r="M2802" s="306"/>
    </row>
    <row r="2803" spans="2:13" s="13" customFormat="1" hidden="1" x14ac:dyDescent="0.4">
      <c r="B2803" s="255"/>
      <c r="C2803" s="256"/>
      <c r="D2803" s="305"/>
      <c r="E2803" s="306"/>
      <c r="H2803" s="305"/>
      <c r="I2803" s="306"/>
      <c r="L2803" s="305"/>
      <c r="M2803" s="306"/>
    </row>
    <row r="2804" spans="2:13" s="13" customFormat="1" hidden="1" x14ac:dyDescent="0.4">
      <c r="B2804" s="255"/>
      <c r="C2804" s="256"/>
      <c r="D2804" s="305"/>
      <c r="E2804" s="306"/>
      <c r="H2804" s="305"/>
      <c r="I2804" s="306"/>
      <c r="L2804" s="305"/>
      <c r="M2804" s="306"/>
    </row>
    <row r="2805" spans="2:13" s="13" customFormat="1" hidden="1" x14ac:dyDescent="0.4">
      <c r="B2805" s="255"/>
      <c r="C2805" s="256"/>
      <c r="D2805" s="305"/>
      <c r="E2805" s="306"/>
      <c r="H2805" s="305"/>
      <c r="I2805" s="306"/>
      <c r="L2805" s="305"/>
      <c r="M2805" s="306"/>
    </row>
    <row r="2806" spans="2:13" s="13" customFormat="1" hidden="1" x14ac:dyDescent="0.4">
      <c r="B2806" s="255"/>
      <c r="C2806" s="256"/>
      <c r="D2806" s="305"/>
      <c r="E2806" s="306"/>
      <c r="H2806" s="305"/>
      <c r="I2806" s="306"/>
      <c r="L2806" s="305"/>
      <c r="M2806" s="306"/>
    </row>
    <row r="2807" spans="2:13" s="13" customFormat="1" hidden="1" x14ac:dyDescent="0.4">
      <c r="B2807" s="255"/>
      <c r="C2807" s="256"/>
      <c r="D2807" s="305"/>
      <c r="E2807" s="306"/>
      <c r="H2807" s="305"/>
      <c r="I2807" s="306"/>
      <c r="L2807" s="305"/>
      <c r="M2807" s="306"/>
    </row>
    <row r="2808" spans="2:13" s="13" customFormat="1" hidden="1" x14ac:dyDescent="0.4">
      <c r="B2808" s="255"/>
      <c r="C2808" s="256"/>
      <c r="D2808" s="305"/>
      <c r="E2808" s="306"/>
      <c r="H2808" s="305"/>
      <c r="I2808" s="306"/>
      <c r="L2808" s="305"/>
      <c r="M2808" s="306"/>
    </row>
    <row r="2809" spans="2:13" s="13" customFormat="1" hidden="1" x14ac:dyDescent="0.4">
      <c r="B2809" s="255"/>
      <c r="C2809" s="256"/>
      <c r="D2809" s="305"/>
      <c r="E2809" s="306"/>
      <c r="H2809" s="305"/>
      <c r="I2809" s="306"/>
      <c r="L2809" s="305"/>
      <c r="M2809" s="306"/>
    </row>
    <row r="2810" spans="2:13" s="13" customFormat="1" hidden="1" x14ac:dyDescent="0.4">
      <c r="B2810" s="255"/>
      <c r="C2810" s="256"/>
      <c r="D2810" s="305"/>
      <c r="E2810" s="306"/>
      <c r="H2810" s="305"/>
      <c r="I2810" s="306"/>
      <c r="L2810" s="305"/>
      <c r="M2810" s="306"/>
    </row>
    <row r="2811" spans="2:13" s="13" customFormat="1" hidden="1" x14ac:dyDescent="0.4">
      <c r="B2811" s="255"/>
      <c r="C2811" s="256"/>
      <c r="D2811" s="305"/>
      <c r="E2811" s="306"/>
      <c r="H2811" s="305"/>
      <c r="I2811" s="306"/>
      <c r="L2811" s="305"/>
      <c r="M2811" s="306"/>
    </row>
    <row r="2812" spans="2:13" s="13" customFormat="1" hidden="1" x14ac:dyDescent="0.4">
      <c r="B2812" s="255"/>
      <c r="C2812" s="256"/>
      <c r="D2812" s="305"/>
      <c r="E2812" s="306"/>
      <c r="H2812" s="305"/>
      <c r="I2812" s="306"/>
      <c r="L2812" s="305"/>
      <c r="M2812" s="306"/>
    </row>
    <row r="2813" spans="2:13" s="13" customFormat="1" hidden="1" x14ac:dyDescent="0.4">
      <c r="B2813" s="255"/>
      <c r="C2813" s="256"/>
      <c r="D2813" s="305"/>
      <c r="E2813" s="306"/>
      <c r="H2813" s="305"/>
      <c r="I2813" s="306"/>
      <c r="L2813" s="305"/>
      <c r="M2813" s="306"/>
    </row>
    <row r="2814" spans="2:13" s="13" customFormat="1" hidden="1" x14ac:dyDescent="0.4">
      <c r="B2814" s="255"/>
      <c r="C2814" s="256"/>
      <c r="D2814" s="305"/>
      <c r="E2814" s="306"/>
      <c r="H2814" s="305"/>
      <c r="I2814" s="306"/>
      <c r="L2814" s="305"/>
      <c r="M2814" s="306"/>
    </row>
    <row r="2815" spans="2:13" s="13" customFormat="1" hidden="1" x14ac:dyDescent="0.4">
      <c r="B2815" s="255"/>
      <c r="C2815" s="256"/>
      <c r="D2815" s="305"/>
      <c r="E2815" s="306"/>
      <c r="H2815" s="305"/>
      <c r="I2815" s="306"/>
      <c r="L2815" s="305"/>
      <c r="M2815" s="306"/>
    </row>
    <row r="2816" spans="2:13" s="13" customFormat="1" hidden="1" x14ac:dyDescent="0.4">
      <c r="B2816" s="255"/>
      <c r="C2816" s="256"/>
      <c r="D2816" s="305"/>
      <c r="E2816" s="306"/>
      <c r="H2816" s="305"/>
      <c r="I2816" s="306"/>
      <c r="L2816" s="305"/>
      <c r="M2816" s="306"/>
    </row>
    <row r="2817" spans="2:13" s="13" customFormat="1" hidden="1" x14ac:dyDescent="0.4">
      <c r="B2817" s="255"/>
      <c r="C2817" s="256"/>
      <c r="D2817" s="305"/>
      <c r="E2817" s="306"/>
      <c r="H2817" s="305"/>
      <c r="I2817" s="306"/>
      <c r="L2817" s="305"/>
      <c r="M2817" s="306"/>
    </row>
    <row r="2818" spans="2:13" s="13" customFormat="1" hidden="1" x14ac:dyDescent="0.4">
      <c r="B2818" s="255"/>
      <c r="C2818" s="256"/>
      <c r="D2818" s="305"/>
      <c r="E2818" s="306"/>
      <c r="H2818" s="305"/>
      <c r="I2818" s="306"/>
      <c r="L2818" s="305"/>
      <c r="M2818" s="306"/>
    </row>
    <row r="2819" spans="2:13" s="13" customFormat="1" hidden="1" x14ac:dyDescent="0.4">
      <c r="B2819" s="255"/>
      <c r="C2819" s="256"/>
      <c r="D2819" s="305"/>
      <c r="E2819" s="306"/>
      <c r="H2819" s="305"/>
      <c r="I2819" s="306"/>
      <c r="L2819" s="305"/>
      <c r="M2819" s="306"/>
    </row>
    <row r="2820" spans="2:13" s="13" customFormat="1" hidden="1" x14ac:dyDescent="0.4">
      <c r="B2820" s="255"/>
      <c r="C2820" s="256"/>
      <c r="D2820" s="305"/>
      <c r="E2820" s="306"/>
      <c r="H2820" s="305"/>
      <c r="I2820" s="306"/>
      <c r="L2820" s="305"/>
      <c r="M2820" s="306"/>
    </row>
    <row r="2821" spans="2:13" s="13" customFormat="1" hidden="1" x14ac:dyDescent="0.4">
      <c r="B2821" s="255"/>
      <c r="C2821" s="256"/>
      <c r="D2821" s="305"/>
      <c r="E2821" s="306"/>
      <c r="H2821" s="305"/>
      <c r="I2821" s="306"/>
      <c r="L2821" s="305"/>
      <c r="M2821" s="306"/>
    </row>
    <row r="2822" spans="2:13" s="13" customFormat="1" hidden="1" x14ac:dyDescent="0.4">
      <c r="B2822" s="255"/>
      <c r="C2822" s="256"/>
      <c r="D2822" s="305"/>
      <c r="E2822" s="306"/>
      <c r="H2822" s="305"/>
      <c r="I2822" s="306"/>
      <c r="L2822" s="305"/>
      <c r="M2822" s="306"/>
    </row>
    <row r="2823" spans="2:13" s="13" customFormat="1" hidden="1" x14ac:dyDescent="0.4">
      <c r="B2823" s="255"/>
      <c r="C2823" s="256"/>
      <c r="D2823" s="305"/>
      <c r="E2823" s="306"/>
      <c r="H2823" s="305"/>
      <c r="I2823" s="306"/>
      <c r="L2823" s="305"/>
      <c r="M2823" s="306"/>
    </row>
    <row r="2824" spans="2:13" s="13" customFormat="1" hidden="1" x14ac:dyDescent="0.4">
      <c r="B2824" s="255"/>
      <c r="C2824" s="256"/>
      <c r="D2824" s="305"/>
      <c r="E2824" s="306"/>
      <c r="H2824" s="305"/>
      <c r="I2824" s="306"/>
      <c r="L2824" s="305"/>
      <c r="M2824" s="306"/>
    </row>
    <row r="2825" spans="2:13" s="13" customFormat="1" hidden="1" x14ac:dyDescent="0.4">
      <c r="B2825" s="255"/>
      <c r="C2825" s="256"/>
      <c r="D2825" s="305"/>
      <c r="E2825" s="306"/>
      <c r="H2825" s="305"/>
      <c r="I2825" s="306"/>
      <c r="L2825" s="305"/>
      <c r="M2825" s="306"/>
    </row>
    <row r="2826" spans="2:13" s="13" customFormat="1" hidden="1" x14ac:dyDescent="0.4">
      <c r="B2826" s="255"/>
      <c r="C2826" s="256"/>
      <c r="D2826" s="305"/>
      <c r="E2826" s="306"/>
      <c r="H2826" s="305"/>
      <c r="I2826" s="306"/>
      <c r="L2826" s="305"/>
      <c r="M2826" s="306"/>
    </row>
    <row r="2827" spans="2:13" s="13" customFormat="1" hidden="1" x14ac:dyDescent="0.4">
      <c r="B2827" s="255"/>
      <c r="C2827" s="256"/>
      <c r="D2827" s="305"/>
      <c r="E2827" s="306"/>
      <c r="H2827" s="305"/>
      <c r="I2827" s="306"/>
      <c r="L2827" s="305"/>
      <c r="M2827" s="306"/>
    </row>
    <row r="2828" spans="2:13" s="13" customFormat="1" hidden="1" x14ac:dyDescent="0.4">
      <c r="B2828" s="255"/>
      <c r="C2828" s="256"/>
      <c r="D2828" s="305"/>
      <c r="E2828" s="306"/>
      <c r="H2828" s="305"/>
      <c r="I2828" s="306"/>
      <c r="L2828" s="305"/>
      <c r="M2828" s="306"/>
    </row>
    <row r="2829" spans="2:13" s="13" customFormat="1" hidden="1" x14ac:dyDescent="0.4">
      <c r="B2829" s="255"/>
      <c r="C2829" s="256"/>
      <c r="D2829" s="305"/>
      <c r="E2829" s="306"/>
      <c r="H2829" s="305"/>
      <c r="I2829" s="306"/>
      <c r="L2829" s="305"/>
      <c r="M2829" s="306"/>
    </row>
    <row r="2830" spans="2:13" s="13" customFormat="1" hidden="1" x14ac:dyDescent="0.4">
      <c r="B2830" s="255"/>
      <c r="C2830" s="256"/>
      <c r="D2830" s="305"/>
      <c r="E2830" s="306"/>
      <c r="H2830" s="305"/>
      <c r="I2830" s="306"/>
      <c r="L2830" s="305"/>
      <c r="M2830" s="306"/>
    </row>
    <row r="2831" spans="2:13" s="13" customFormat="1" hidden="1" x14ac:dyDescent="0.4">
      <c r="B2831" s="255"/>
      <c r="C2831" s="256"/>
      <c r="D2831" s="305"/>
      <c r="E2831" s="306"/>
      <c r="H2831" s="305"/>
      <c r="I2831" s="306"/>
      <c r="L2831" s="305"/>
      <c r="M2831" s="306"/>
    </row>
    <row r="2832" spans="2:13" s="13" customFormat="1" hidden="1" x14ac:dyDescent="0.4">
      <c r="B2832" s="255"/>
      <c r="C2832" s="256"/>
      <c r="D2832" s="305"/>
      <c r="E2832" s="306"/>
      <c r="H2832" s="305"/>
      <c r="I2832" s="306"/>
      <c r="L2832" s="305"/>
      <c r="M2832" s="306"/>
    </row>
    <row r="2833" spans="2:13" s="13" customFormat="1" hidden="1" x14ac:dyDescent="0.4">
      <c r="B2833" s="255"/>
      <c r="C2833" s="256"/>
      <c r="D2833" s="305"/>
      <c r="E2833" s="306"/>
      <c r="H2833" s="305"/>
      <c r="I2833" s="306"/>
      <c r="L2833" s="305"/>
      <c r="M2833" s="306"/>
    </row>
    <row r="2834" spans="2:13" s="13" customFormat="1" hidden="1" x14ac:dyDescent="0.4">
      <c r="B2834" s="255"/>
      <c r="C2834" s="256"/>
      <c r="D2834" s="305"/>
      <c r="E2834" s="306"/>
      <c r="H2834" s="305"/>
      <c r="I2834" s="306"/>
      <c r="L2834" s="305"/>
      <c r="M2834" s="306"/>
    </row>
    <row r="2835" spans="2:13" s="13" customFormat="1" hidden="1" x14ac:dyDescent="0.4">
      <c r="B2835" s="255"/>
      <c r="C2835" s="256"/>
      <c r="D2835" s="305"/>
      <c r="E2835" s="306"/>
      <c r="H2835" s="305"/>
      <c r="I2835" s="306"/>
      <c r="L2835" s="305"/>
      <c r="M2835" s="306"/>
    </row>
    <row r="2836" spans="2:13" s="13" customFormat="1" hidden="1" x14ac:dyDescent="0.4">
      <c r="B2836" s="255"/>
      <c r="C2836" s="256"/>
      <c r="D2836" s="305"/>
      <c r="E2836" s="306"/>
      <c r="H2836" s="305"/>
      <c r="I2836" s="306"/>
      <c r="L2836" s="305"/>
      <c r="M2836" s="306"/>
    </row>
    <row r="2837" spans="2:13" s="13" customFormat="1" hidden="1" x14ac:dyDescent="0.4">
      <c r="B2837" s="255"/>
      <c r="C2837" s="256"/>
      <c r="D2837" s="305"/>
      <c r="E2837" s="306"/>
      <c r="H2837" s="305"/>
      <c r="I2837" s="306"/>
      <c r="L2837" s="305"/>
      <c r="M2837" s="306"/>
    </row>
    <row r="2838" spans="2:13" s="13" customFormat="1" hidden="1" x14ac:dyDescent="0.4">
      <c r="B2838" s="255"/>
      <c r="C2838" s="256"/>
      <c r="D2838" s="305"/>
      <c r="E2838" s="306"/>
      <c r="H2838" s="305"/>
      <c r="I2838" s="306"/>
      <c r="L2838" s="305"/>
      <c r="M2838" s="306"/>
    </row>
    <row r="2839" spans="2:13" s="13" customFormat="1" hidden="1" x14ac:dyDescent="0.4">
      <c r="B2839" s="255"/>
      <c r="C2839" s="256"/>
      <c r="D2839" s="305"/>
      <c r="E2839" s="306"/>
      <c r="H2839" s="305"/>
      <c r="I2839" s="306"/>
      <c r="L2839" s="305"/>
      <c r="M2839" s="306"/>
    </row>
    <row r="2840" spans="2:13" s="13" customFormat="1" hidden="1" x14ac:dyDescent="0.4">
      <c r="B2840" s="255"/>
      <c r="C2840" s="256"/>
      <c r="D2840" s="305"/>
      <c r="E2840" s="306"/>
      <c r="H2840" s="305"/>
      <c r="I2840" s="306"/>
      <c r="L2840" s="305"/>
      <c r="M2840" s="306"/>
    </row>
    <row r="2841" spans="2:13" s="13" customFormat="1" hidden="1" x14ac:dyDescent="0.4">
      <c r="B2841" s="255"/>
      <c r="C2841" s="256"/>
      <c r="D2841" s="305"/>
      <c r="E2841" s="306"/>
      <c r="H2841" s="305"/>
      <c r="I2841" s="306"/>
      <c r="L2841" s="305"/>
      <c r="M2841" s="306"/>
    </row>
    <row r="2842" spans="2:13" s="13" customFormat="1" hidden="1" x14ac:dyDescent="0.4">
      <c r="B2842" s="255"/>
      <c r="C2842" s="256"/>
      <c r="D2842" s="305"/>
      <c r="E2842" s="306"/>
      <c r="H2842" s="305"/>
      <c r="I2842" s="306"/>
      <c r="L2842" s="305"/>
      <c r="M2842" s="306"/>
    </row>
    <row r="2843" spans="2:13" s="13" customFormat="1" hidden="1" x14ac:dyDescent="0.4">
      <c r="B2843" s="255"/>
      <c r="C2843" s="256"/>
      <c r="D2843" s="305"/>
      <c r="E2843" s="306"/>
      <c r="H2843" s="305"/>
      <c r="I2843" s="306"/>
      <c r="L2843" s="305"/>
      <c r="M2843" s="306"/>
    </row>
    <row r="2844" spans="2:13" s="13" customFormat="1" hidden="1" x14ac:dyDescent="0.4">
      <c r="B2844" s="255"/>
      <c r="C2844" s="256"/>
      <c r="D2844" s="305"/>
      <c r="E2844" s="306"/>
      <c r="H2844" s="305"/>
      <c r="I2844" s="306"/>
      <c r="L2844" s="305"/>
      <c r="M2844" s="306"/>
    </row>
    <row r="2845" spans="2:13" s="13" customFormat="1" hidden="1" x14ac:dyDescent="0.4">
      <c r="B2845" s="255"/>
      <c r="C2845" s="256"/>
      <c r="D2845" s="305"/>
      <c r="E2845" s="306"/>
      <c r="H2845" s="305"/>
      <c r="I2845" s="306"/>
      <c r="L2845" s="305"/>
      <c r="M2845" s="306"/>
    </row>
    <row r="2846" spans="2:13" s="13" customFormat="1" hidden="1" x14ac:dyDescent="0.4">
      <c r="B2846" s="255"/>
      <c r="C2846" s="256"/>
      <c r="D2846" s="305"/>
      <c r="E2846" s="306"/>
      <c r="H2846" s="305"/>
      <c r="I2846" s="306"/>
      <c r="L2846" s="305"/>
      <c r="M2846" s="306"/>
    </row>
    <row r="2847" spans="2:13" s="13" customFormat="1" hidden="1" x14ac:dyDescent="0.4">
      <c r="B2847" s="255"/>
      <c r="C2847" s="256"/>
      <c r="D2847" s="305"/>
      <c r="E2847" s="306"/>
      <c r="H2847" s="305"/>
      <c r="I2847" s="306"/>
      <c r="L2847" s="305"/>
      <c r="M2847" s="306"/>
    </row>
    <row r="2848" spans="2:13" s="13" customFormat="1" hidden="1" x14ac:dyDescent="0.4">
      <c r="B2848" s="255"/>
      <c r="C2848" s="256"/>
      <c r="D2848" s="305"/>
      <c r="E2848" s="306"/>
      <c r="H2848" s="305"/>
      <c r="I2848" s="306"/>
      <c r="L2848" s="305"/>
      <c r="M2848" s="306"/>
    </row>
    <row r="2849" spans="2:13" s="13" customFormat="1" hidden="1" x14ac:dyDescent="0.4">
      <c r="B2849" s="255"/>
      <c r="C2849" s="256"/>
      <c r="D2849" s="305"/>
      <c r="E2849" s="306"/>
      <c r="H2849" s="305"/>
      <c r="I2849" s="306"/>
      <c r="L2849" s="305"/>
      <c r="M2849" s="306"/>
    </row>
    <row r="2850" spans="2:13" s="13" customFormat="1" hidden="1" x14ac:dyDescent="0.4">
      <c r="B2850" s="255"/>
      <c r="C2850" s="256"/>
      <c r="D2850" s="305"/>
      <c r="E2850" s="306"/>
      <c r="H2850" s="305"/>
      <c r="I2850" s="306"/>
      <c r="L2850" s="305"/>
      <c r="M2850" s="306"/>
    </row>
    <row r="2851" spans="2:13" s="13" customFormat="1" hidden="1" x14ac:dyDescent="0.4">
      <c r="B2851" s="255"/>
      <c r="C2851" s="256"/>
      <c r="D2851" s="305"/>
      <c r="E2851" s="306"/>
      <c r="H2851" s="305"/>
      <c r="I2851" s="306"/>
      <c r="L2851" s="305"/>
      <c r="M2851" s="306"/>
    </row>
    <row r="2852" spans="2:13" s="13" customFormat="1" hidden="1" x14ac:dyDescent="0.4">
      <c r="B2852" s="255"/>
      <c r="C2852" s="256"/>
      <c r="D2852" s="305"/>
      <c r="E2852" s="306"/>
      <c r="H2852" s="305"/>
      <c r="I2852" s="306"/>
      <c r="L2852" s="305"/>
      <c r="M2852" s="306"/>
    </row>
    <row r="2853" spans="2:13" s="13" customFormat="1" hidden="1" x14ac:dyDescent="0.4">
      <c r="B2853" s="255"/>
      <c r="C2853" s="256"/>
      <c r="D2853" s="305"/>
      <c r="E2853" s="306"/>
      <c r="H2853" s="305"/>
      <c r="I2853" s="306"/>
      <c r="L2853" s="305"/>
      <c r="M2853" s="306"/>
    </row>
    <row r="2854" spans="2:13" s="13" customFormat="1" hidden="1" x14ac:dyDescent="0.4">
      <c r="B2854" s="255"/>
      <c r="C2854" s="256"/>
      <c r="D2854" s="305"/>
      <c r="E2854" s="306"/>
      <c r="H2854" s="305"/>
      <c r="I2854" s="306"/>
      <c r="L2854" s="305"/>
      <c r="M2854" s="306"/>
    </row>
    <row r="2855" spans="2:13" s="13" customFormat="1" hidden="1" x14ac:dyDescent="0.4">
      <c r="B2855" s="255"/>
      <c r="C2855" s="256"/>
      <c r="D2855" s="305"/>
      <c r="E2855" s="306"/>
      <c r="H2855" s="305"/>
      <c r="I2855" s="306"/>
      <c r="L2855" s="305"/>
      <c r="M2855" s="306"/>
    </row>
    <row r="2856" spans="2:13" s="13" customFormat="1" hidden="1" x14ac:dyDescent="0.4">
      <c r="B2856" s="255"/>
      <c r="C2856" s="256"/>
      <c r="D2856" s="305"/>
      <c r="E2856" s="306"/>
      <c r="H2856" s="305"/>
      <c r="I2856" s="306"/>
      <c r="L2856" s="305"/>
      <c r="M2856" s="306"/>
    </row>
    <row r="2857" spans="2:13" s="13" customFormat="1" hidden="1" x14ac:dyDescent="0.4">
      <c r="B2857" s="255"/>
      <c r="C2857" s="256"/>
      <c r="D2857" s="305"/>
      <c r="E2857" s="306"/>
      <c r="H2857" s="305"/>
      <c r="I2857" s="306"/>
      <c r="L2857" s="305"/>
      <c r="M2857" s="306"/>
    </row>
    <row r="2858" spans="2:13" s="13" customFormat="1" hidden="1" x14ac:dyDescent="0.4">
      <c r="B2858" s="255"/>
      <c r="C2858" s="256"/>
      <c r="D2858" s="305"/>
      <c r="E2858" s="306"/>
      <c r="H2858" s="305"/>
      <c r="I2858" s="306"/>
      <c r="L2858" s="305"/>
      <c r="M2858" s="306"/>
    </row>
    <row r="2859" spans="2:13" s="13" customFormat="1" hidden="1" x14ac:dyDescent="0.4">
      <c r="B2859" s="255"/>
      <c r="C2859" s="256"/>
      <c r="D2859" s="305"/>
      <c r="E2859" s="306"/>
      <c r="H2859" s="305"/>
      <c r="I2859" s="306"/>
      <c r="L2859" s="305"/>
      <c r="M2859" s="306"/>
    </row>
    <row r="2860" spans="2:13" s="13" customFormat="1" hidden="1" x14ac:dyDescent="0.4">
      <c r="B2860" s="255"/>
      <c r="C2860" s="256"/>
      <c r="D2860" s="305"/>
      <c r="E2860" s="306"/>
      <c r="H2860" s="305"/>
      <c r="I2860" s="306"/>
      <c r="L2860" s="305"/>
      <c r="M2860" s="306"/>
    </row>
    <row r="2861" spans="2:13" s="13" customFormat="1" hidden="1" x14ac:dyDescent="0.4">
      <c r="B2861" s="255"/>
      <c r="C2861" s="256"/>
      <c r="D2861" s="305"/>
      <c r="E2861" s="306"/>
      <c r="H2861" s="305"/>
      <c r="I2861" s="306"/>
      <c r="L2861" s="305"/>
      <c r="M2861" s="306"/>
    </row>
    <row r="2862" spans="2:13" s="13" customFormat="1" hidden="1" x14ac:dyDescent="0.4">
      <c r="B2862" s="255"/>
      <c r="C2862" s="256"/>
      <c r="D2862" s="305"/>
      <c r="E2862" s="306"/>
      <c r="H2862" s="305"/>
      <c r="I2862" s="306"/>
      <c r="L2862" s="305"/>
      <c r="M2862" s="306"/>
    </row>
    <row r="2863" spans="2:13" s="13" customFormat="1" hidden="1" x14ac:dyDescent="0.4">
      <c r="B2863" s="255"/>
      <c r="C2863" s="256"/>
      <c r="D2863" s="305"/>
      <c r="E2863" s="306"/>
      <c r="H2863" s="305"/>
      <c r="I2863" s="306"/>
      <c r="L2863" s="305"/>
      <c r="M2863" s="306"/>
    </row>
    <row r="2864" spans="2:13" s="13" customFormat="1" hidden="1" x14ac:dyDescent="0.4">
      <c r="B2864" s="255"/>
      <c r="C2864" s="256"/>
      <c r="D2864" s="305"/>
      <c r="E2864" s="306"/>
      <c r="H2864" s="305"/>
      <c r="I2864" s="306"/>
      <c r="L2864" s="305"/>
      <c r="M2864" s="306"/>
    </row>
    <row r="2865" spans="2:13" s="13" customFormat="1" hidden="1" x14ac:dyDescent="0.4">
      <c r="B2865" s="255"/>
      <c r="C2865" s="256"/>
      <c r="D2865" s="305"/>
      <c r="E2865" s="306"/>
      <c r="H2865" s="305"/>
      <c r="I2865" s="306"/>
      <c r="L2865" s="305"/>
      <c r="M2865" s="306"/>
    </row>
    <row r="2866" spans="2:13" s="13" customFormat="1" hidden="1" x14ac:dyDescent="0.4">
      <c r="B2866" s="255"/>
      <c r="C2866" s="256"/>
      <c r="D2866" s="305"/>
      <c r="E2866" s="306"/>
      <c r="H2866" s="305"/>
      <c r="I2866" s="306"/>
      <c r="L2866" s="305"/>
      <c r="M2866" s="306"/>
    </row>
    <row r="2867" spans="2:13" s="13" customFormat="1" hidden="1" x14ac:dyDescent="0.4">
      <c r="B2867" s="255"/>
      <c r="C2867" s="256"/>
      <c r="D2867" s="305"/>
      <c r="E2867" s="306"/>
      <c r="H2867" s="305"/>
      <c r="I2867" s="306"/>
      <c r="L2867" s="305"/>
      <c r="M2867" s="306"/>
    </row>
    <row r="2868" spans="2:13" s="13" customFormat="1" hidden="1" x14ac:dyDescent="0.4">
      <c r="B2868" s="255"/>
      <c r="C2868" s="256"/>
      <c r="D2868" s="305"/>
      <c r="E2868" s="306"/>
      <c r="H2868" s="305"/>
      <c r="I2868" s="306"/>
      <c r="L2868" s="305"/>
      <c r="M2868" s="306"/>
    </row>
    <row r="2869" spans="2:13" s="13" customFormat="1" hidden="1" x14ac:dyDescent="0.4">
      <c r="B2869" s="255"/>
      <c r="C2869" s="256"/>
      <c r="D2869" s="305"/>
      <c r="E2869" s="306"/>
      <c r="H2869" s="305"/>
      <c r="I2869" s="306"/>
      <c r="L2869" s="305"/>
      <c r="M2869" s="306"/>
    </row>
    <row r="2870" spans="2:13" s="13" customFormat="1" hidden="1" x14ac:dyDescent="0.4">
      <c r="B2870" s="255"/>
      <c r="C2870" s="256"/>
      <c r="D2870" s="305"/>
      <c r="E2870" s="306"/>
      <c r="H2870" s="305"/>
      <c r="I2870" s="306"/>
      <c r="L2870" s="305"/>
      <c r="M2870" s="306"/>
    </row>
    <row r="2871" spans="2:13" s="13" customFormat="1" hidden="1" x14ac:dyDescent="0.4">
      <c r="B2871" s="255"/>
      <c r="C2871" s="256"/>
      <c r="D2871" s="305"/>
      <c r="E2871" s="306"/>
      <c r="H2871" s="305"/>
      <c r="I2871" s="306"/>
      <c r="L2871" s="305"/>
      <c r="M2871" s="306"/>
    </row>
    <row r="2872" spans="2:13" s="13" customFormat="1" hidden="1" x14ac:dyDescent="0.4">
      <c r="B2872" s="255"/>
      <c r="C2872" s="256"/>
      <c r="D2872" s="305"/>
      <c r="E2872" s="306"/>
      <c r="H2872" s="305"/>
      <c r="I2872" s="306"/>
      <c r="L2872" s="305"/>
      <c r="M2872" s="306"/>
    </row>
    <row r="2873" spans="2:13" s="13" customFormat="1" hidden="1" x14ac:dyDescent="0.4">
      <c r="B2873" s="255"/>
      <c r="C2873" s="256"/>
      <c r="D2873" s="305"/>
      <c r="E2873" s="306"/>
      <c r="H2873" s="305"/>
      <c r="I2873" s="306"/>
      <c r="L2873" s="305"/>
      <c r="M2873" s="306"/>
    </row>
    <row r="2874" spans="2:13" s="13" customFormat="1" hidden="1" x14ac:dyDescent="0.4">
      <c r="B2874" s="255"/>
      <c r="C2874" s="256"/>
      <c r="D2874" s="305"/>
      <c r="E2874" s="306"/>
      <c r="H2874" s="305"/>
      <c r="I2874" s="306"/>
      <c r="L2874" s="305"/>
      <c r="M2874" s="306"/>
    </row>
    <row r="2875" spans="2:13" s="13" customFormat="1" hidden="1" x14ac:dyDescent="0.4">
      <c r="B2875" s="255"/>
      <c r="C2875" s="256"/>
      <c r="D2875" s="305"/>
      <c r="E2875" s="306"/>
      <c r="H2875" s="305"/>
      <c r="I2875" s="306"/>
      <c r="L2875" s="305"/>
      <c r="M2875" s="306"/>
    </row>
    <row r="2876" spans="2:13" s="13" customFormat="1" hidden="1" x14ac:dyDescent="0.4">
      <c r="B2876" s="255"/>
      <c r="C2876" s="256"/>
      <c r="D2876" s="305"/>
      <c r="E2876" s="306"/>
      <c r="H2876" s="305"/>
      <c r="I2876" s="306"/>
      <c r="L2876" s="305"/>
      <c r="M2876" s="306"/>
    </row>
    <row r="2877" spans="2:13" s="13" customFormat="1" hidden="1" x14ac:dyDescent="0.4">
      <c r="B2877" s="255"/>
      <c r="C2877" s="256"/>
      <c r="D2877" s="305"/>
      <c r="E2877" s="306"/>
      <c r="H2877" s="305"/>
      <c r="I2877" s="306"/>
      <c r="L2877" s="305"/>
      <c r="M2877" s="306"/>
    </row>
    <row r="2878" spans="2:13" s="13" customFormat="1" hidden="1" x14ac:dyDescent="0.4">
      <c r="B2878" s="255"/>
      <c r="C2878" s="256"/>
      <c r="D2878" s="305"/>
      <c r="E2878" s="306"/>
      <c r="H2878" s="305"/>
      <c r="I2878" s="306"/>
      <c r="L2878" s="305"/>
      <c r="M2878" s="306"/>
    </row>
    <row r="2879" spans="2:13" s="13" customFormat="1" hidden="1" x14ac:dyDescent="0.4">
      <c r="B2879" s="255"/>
      <c r="C2879" s="256"/>
      <c r="D2879" s="305"/>
      <c r="E2879" s="306"/>
      <c r="H2879" s="305"/>
      <c r="I2879" s="306"/>
      <c r="L2879" s="305"/>
      <c r="M2879" s="306"/>
    </row>
    <row r="2880" spans="2:13" s="13" customFormat="1" hidden="1" x14ac:dyDescent="0.4">
      <c r="B2880" s="255"/>
      <c r="C2880" s="256"/>
      <c r="D2880" s="305"/>
      <c r="E2880" s="306"/>
      <c r="H2880" s="305"/>
      <c r="I2880" s="306"/>
      <c r="L2880" s="305"/>
      <c r="M2880" s="306"/>
    </row>
    <row r="2881" spans="2:13" s="13" customFormat="1" hidden="1" x14ac:dyDescent="0.4">
      <c r="B2881" s="255"/>
      <c r="C2881" s="256"/>
      <c r="D2881" s="305"/>
      <c r="E2881" s="306"/>
      <c r="H2881" s="305"/>
      <c r="I2881" s="306"/>
      <c r="L2881" s="305"/>
      <c r="M2881" s="306"/>
    </row>
    <row r="2882" spans="2:13" s="13" customFormat="1" hidden="1" x14ac:dyDescent="0.4">
      <c r="B2882" s="255"/>
      <c r="C2882" s="256"/>
      <c r="D2882" s="305"/>
      <c r="E2882" s="306"/>
      <c r="H2882" s="305"/>
      <c r="I2882" s="306"/>
      <c r="L2882" s="305"/>
      <c r="M2882" s="306"/>
    </row>
    <row r="2883" spans="2:13" s="13" customFormat="1" hidden="1" x14ac:dyDescent="0.4">
      <c r="B2883" s="255"/>
      <c r="C2883" s="256"/>
      <c r="D2883" s="305"/>
      <c r="E2883" s="306"/>
      <c r="H2883" s="305"/>
      <c r="I2883" s="306"/>
      <c r="L2883" s="305"/>
      <c r="M2883" s="306"/>
    </row>
    <row r="2884" spans="2:13" s="13" customFormat="1" hidden="1" x14ac:dyDescent="0.4">
      <c r="B2884" s="255"/>
      <c r="C2884" s="256"/>
      <c r="D2884" s="305"/>
      <c r="E2884" s="306"/>
      <c r="H2884" s="305"/>
      <c r="I2884" s="306"/>
      <c r="L2884" s="305"/>
      <c r="M2884" s="306"/>
    </row>
    <row r="2885" spans="2:13" s="13" customFormat="1" hidden="1" x14ac:dyDescent="0.4">
      <c r="B2885" s="255"/>
      <c r="C2885" s="256"/>
      <c r="D2885" s="305"/>
      <c r="E2885" s="306"/>
      <c r="H2885" s="305"/>
      <c r="I2885" s="306"/>
      <c r="L2885" s="305"/>
      <c r="M2885" s="306"/>
    </row>
    <row r="2886" spans="2:13" s="13" customFormat="1" hidden="1" x14ac:dyDescent="0.4">
      <c r="B2886" s="255"/>
      <c r="C2886" s="256"/>
      <c r="D2886" s="305"/>
      <c r="E2886" s="306"/>
      <c r="H2886" s="305"/>
      <c r="I2886" s="306"/>
      <c r="L2886" s="305"/>
      <c r="M2886" s="306"/>
    </row>
    <row r="2887" spans="2:13" s="13" customFormat="1" hidden="1" x14ac:dyDescent="0.4">
      <c r="B2887" s="255"/>
      <c r="C2887" s="256"/>
      <c r="D2887" s="305"/>
      <c r="E2887" s="306"/>
      <c r="H2887" s="305"/>
      <c r="I2887" s="306"/>
      <c r="L2887" s="305"/>
      <c r="M2887" s="306"/>
    </row>
    <row r="2888" spans="2:13" s="13" customFormat="1" hidden="1" x14ac:dyDescent="0.4">
      <c r="B2888" s="255"/>
      <c r="C2888" s="256"/>
      <c r="D2888" s="305"/>
      <c r="E2888" s="306"/>
      <c r="H2888" s="305"/>
      <c r="I2888" s="306"/>
      <c r="L2888" s="305"/>
      <c r="M2888" s="306"/>
    </row>
    <row r="2889" spans="2:13" s="13" customFormat="1" hidden="1" x14ac:dyDescent="0.4">
      <c r="B2889" s="255"/>
      <c r="C2889" s="256"/>
      <c r="D2889" s="305"/>
      <c r="E2889" s="306"/>
      <c r="H2889" s="305"/>
      <c r="I2889" s="306"/>
      <c r="L2889" s="305"/>
      <c r="M2889" s="306"/>
    </row>
    <row r="2890" spans="2:13" s="13" customFormat="1" hidden="1" x14ac:dyDescent="0.4">
      <c r="B2890" s="255"/>
      <c r="C2890" s="256"/>
      <c r="D2890" s="305"/>
      <c r="E2890" s="306"/>
      <c r="H2890" s="305"/>
      <c r="I2890" s="306"/>
      <c r="L2890" s="305"/>
      <c r="M2890" s="306"/>
    </row>
    <row r="2891" spans="2:13" s="13" customFormat="1" hidden="1" x14ac:dyDescent="0.4">
      <c r="B2891" s="255"/>
      <c r="C2891" s="256"/>
      <c r="D2891" s="305"/>
      <c r="E2891" s="306"/>
      <c r="H2891" s="305"/>
      <c r="I2891" s="306"/>
      <c r="L2891" s="305"/>
      <c r="M2891" s="306"/>
    </row>
    <row r="2892" spans="2:13" s="13" customFormat="1" hidden="1" x14ac:dyDescent="0.4">
      <c r="B2892" s="255"/>
      <c r="C2892" s="256"/>
      <c r="D2892" s="305"/>
      <c r="E2892" s="306"/>
      <c r="H2892" s="305"/>
      <c r="I2892" s="306"/>
      <c r="L2892" s="305"/>
      <c r="M2892" s="306"/>
    </row>
    <row r="2893" spans="2:13" s="13" customFormat="1" hidden="1" x14ac:dyDescent="0.4">
      <c r="B2893" s="255"/>
      <c r="C2893" s="256"/>
      <c r="D2893" s="305"/>
      <c r="E2893" s="306"/>
      <c r="H2893" s="305"/>
      <c r="I2893" s="306"/>
      <c r="L2893" s="305"/>
      <c r="M2893" s="306"/>
    </row>
    <row r="2894" spans="2:13" s="13" customFormat="1" hidden="1" x14ac:dyDescent="0.4">
      <c r="B2894" s="255"/>
      <c r="C2894" s="256"/>
      <c r="D2894" s="305"/>
      <c r="E2894" s="306"/>
      <c r="H2894" s="305"/>
      <c r="I2894" s="306"/>
      <c r="L2894" s="305"/>
      <c r="M2894" s="306"/>
    </row>
    <row r="2895" spans="2:13" s="13" customFormat="1" hidden="1" x14ac:dyDescent="0.4">
      <c r="B2895" s="255"/>
      <c r="C2895" s="256"/>
      <c r="D2895" s="305"/>
      <c r="E2895" s="306"/>
      <c r="H2895" s="305"/>
      <c r="I2895" s="306"/>
      <c r="L2895" s="305"/>
      <c r="M2895" s="306"/>
    </row>
    <row r="2896" spans="2:13" s="13" customFormat="1" hidden="1" x14ac:dyDescent="0.4">
      <c r="B2896" s="255"/>
      <c r="C2896" s="256"/>
      <c r="D2896" s="305"/>
      <c r="E2896" s="306"/>
      <c r="H2896" s="305"/>
      <c r="I2896" s="306"/>
      <c r="L2896" s="305"/>
      <c r="M2896" s="306"/>
    </row>
    <row r="2897" spans="2:13" s="13" customFormat="1" hidden="1" x14ac:dyDescent="0.4">
      <c r="B2897" s="255"/>
      <c r="C2897" s="256"/>
      <c r="D2897" s="305"/>
      <c r="E2897" s="306"/>
      <c r="H2897" s="305"/>
      <c r="I2897" s="306"/>
      <c r="L2897" s="305"/>
      <c r="M2897" s="306"/>
    </row>
    <row r="2898" spans="2:13" s="13" customFormat="1" hidden="1" x14ac:dyDescent="0.4">
      <c r="B2898" s="255"/>
      <c r="C2898" s="256"/>
      <c r="D2898" s="305"/>
      <c r="E2898" s="306"/>
      <c r="H2898" s="305"/>
      <c r="I2898" s="306"/>
      <c r="L2898" s="305"/>
      <c r="M2898" s="306"/>
    </row>
    <row r="2899" spans="2:13" s="13" customFormat="1" hidden="1" x14ac:dyDescent="0.4">
      <c r="B2899" s="255"/>
      <c r="C2899" s="256"/>
      <c r="D2899" s="305"/>
      <c r="E2899" s="306"/>
      <c r="H2899" s="305"/>
      <c r="I2899" s="306"/>
      <c r="L2899" s="305"/>
      <c r="M2899" s="306"/>
    </row>
    <row r="2900" spans="2:13" s="13" customFormat="1" hidden="1" x14ac:dyDescent="0.4">
      <c r="B2900" s="255"/>
      <c r="C2900" s="256"/>
      <c r="D2900" s="305"/>
      <c r="E2900" s="306"/>
      <c r="H2900" s="305"/>
      <c r="I2900" s="306"/>
      <c r="L2900" s="305"/>
      <c r="M2900" s="306"/>
    </row>
    <row r="2901" spans="2:13" s="13" customFormat="1" hidden="1" x14ac:dyDescent="0.4">
      <c r="B2901" s="255"/>
      <c r="C2901" s="256"/>
      <c r="D2901" s="305"/>
      <c r="E2901" s="306"/>
      <c r="H2901" s="305"/>
      <c r="I2901" s="306"/>
      <c r="L2901" s="305"/>
      <c r="M2901" s="306"/>
    </row>
    <row r="2902" spans="2:13" s="13" customFormat="1" hidden="1" x14ac:dyDescent="0.4">
      <c r="B2902" s="255"/>
      <c r="C2902" s="256"/>
      <c r="D2902" s="305"/>
      <c r="E2902" s="306"/>
      <c r="H2902" s="305"/>
      <c r="I2902" s="306"/>
      <c r="L2902" s="305"/>
      <c r="M2902" s="306"/>
    </row>
    <row r="2903" spans="2:13" s="13" customFormat="1" hidden="1" x14ac:dyDescent="0.4">
      <c r="B2903" s="255"/>
      <c r="C2903" s="256"/>
      <c r="D2903" s="305"/>
      <c r="E2903" s="306"/>
      <c r="H2903" s="305"/>
      <c r="I2903" s="306"/>
      <c r="L2903" s="305"/>
      <c r="M2903" s="306"/>
    </row>
    <row r="2904" spans="2:13" s="13" customFormat="1" hidden="1" x14ac:dyDescent="0.4">
      <c r="B2904" s="255"/>
      <c r="C2904" s="256"/>
      <c r="D2904" s="305"/>
      <c r="E2904" s="306"/>
      <c r="H2904" s="305"/>
      <c r="I2904" s="306"/>
      <c r="L2904" s="305"/>
      <c r="M2904" s="306"/>
    </row>
    <row r="2905" spans="2:13" s="13" customFormat="1" hidden="1" x14ac:dyDescent="0.4">
      <c r="B2905" s="255"/>
      <c r="C2905" s="256"/>
      <c r="D2905" s="305"/>
      <c r="E2905" s="306"/>
      <c r="H2905" s="305"/>
      <c r="I2905" s="306"/>
      <c r="L2905" s="305"/>
      <c r="M2905" s="306"/>
    </row>
    <row r="2906" spans="2:13" s="13" customFormat="1" hidden="1" x14ac:dyDescent="0.4">
      <c r="B2906" s="255"/>
      <c r="C2906" s="256"/>
      <c r="D2906" s="305"/>
      <c r="E2906" s="306"/>
      <c r="H2906" s="305"/>
      <c r="I2906" s="306"/>
      <c r="L2906" s="305"/>
      <c r="M2906" s="306"/>
    </row>
    <row r="2907" spans="2:13" s="13" customFormat="1" hidden="1" x14ac:dyDescent="0.4">
      <c r="B2907" s="255"/>
      <c r="C2907" s="256"/>
      <c r="D2907" s="305"/>
      <c r="E2907" s="306"/>
      <c r="H2907" s="305"/>
      <c r="I2907" s="306"/>
      <c r="L2907" s="305"/>
      <c r="M2907" s="306"/>
    </row>
    <row r="2908" spans="2:13" s="13" customFormat="1" hidden="1" x14ac:dyDescent="0.4">
      <c r="B2908" s="255"/>
      <c r="C2908" s="256"/>
      <c r="D2908" s="305"/>
      <c r="E2908" s="306"/>
      <c r="H2908" s="305"/>
      <c r="I2908" s="306"/>
      <c r="L2908" s="305"/>
      <c r="M2908" s="306"/>
    </row>
    <row r="2909" spans="2:13" s="13" customFormat="1" hidden="1" x14ac:dyDescent="0.4">
      <c r="B2909" s="255"/>
      <c r="C2909" s="256"/>
      <c r="D2909" s="305"/>
      <c r="E2909" s="306"/>
      <c r="H2909" s="305"/>
      <c r="I2909" s="306"/>
      <c r="L2909" s="305"/>
      <c r="M2909" s="306"/>
    </row>
    <row r="2910" spans="2:13" s="13" customFormat="1" hidden="1" x14ac:dyDescent="0.4">
      <c r="B2910" s="255"/>
      <c r="C2910" s="256"/>
      <c r="D2910" s="305"/>
      <c r="E2910" s="306"/>
      <c r="H2910" s="305"/>
      <c r="I2910" s="306"/>
      <c r="L2910" s="305"/>
      <c r="M2910" s="306"/>
    </row>
    <row r="2911" spans="2:13" s="13" customFormat="1" hidden="1" x14ac:dyDescent="0.4">
      <c r="B2911" s="255"/>
      <c r="C2911" s="256"/>
      <c r="D2911" s="305"/>
      <c r="E2911" s="306"/>
      <c r="H2911" s="305"/>
      <c r="I2911" s="306"/>
      <c r="L2911" s="305"/>
      <c r="M2911" s="306"/>
    </row>
    <row r="2912" spans="2:13" s="13" customFormat="1" hidden="1" x14ac:dyDescent="0.4">
      <c r="B2912" s="255"/>
      <c r="C2912" s="256"/>
      <c r="D2912" s="305"/>
      <c r="E2912" s="306"/>
      <c r="H2912" s="305"/>
      <c r="I2912" s="306"/>
      <c r="L2912" s="305"/>
      <c r="M2912" s="306"/>
    </row>
    <row r="2913" spans="2:13" s="13" customFormat="1" hidden="1" x14ac:dyDescent="0.4">
      <c r="B2913" s="255"/>
      <c r="C2913" s="256"/>
      <c r="D2913" s="305"/>
      <c r="E2913" s="306"/>
      <c r="H2913" s="305"/>
      <c r="I2913" s="306"/>
      <c r="L2913" s="305"/>
      <c r="M2913" s="306"/>
    </row>
    <row r="2914" spans="2:13" s="13" customFormat="1" hidden="1" x14ac:dyDescent="0.4">
      <c r="B2914" s="255"/>
      <c r="C2914" s="256"/>
      <c r="D2914" s="305"/>
      <c r="E2914" s="306"/>
      <c r="H2914" s="305"/>
      <c r="I2914" s="306"/>
      <c r="L2914" s="305"/>
      <c r="M2914" s="306"/>
    </row>
    <row r="2915" spans="2:13" s="13" customFormat="1" hidden="1" x14ac:dyDescent="0.4">
      <c r="B2915" s="255"/>
      <c r="C2915" s="256"/>
      <c r="D2915" s="305"/>
      <c r="E2915" s="306"/>
      <c r="H2915" s="305"/>
      <c r="I2915" s="306"/>
      <c r="L2915" s="305"/>
      <c r="M2915" s="306"/>
    </row>
    <row r="2916" spans="2:13" s="13" customFormat="1" hidden="1" x14ac:dyDescent="0.4">
      <c r="B2916" s="255"/>
      <c r="C2916" s="256"/>
      <c r="D2916" s="305"/>
      <c r="E2916" s="306"/>
      <c r="H2916" s="305"/>
      <c r="I2916" s="306"/>
      <c r="L2916" s="305"/>
      <c r="M2916" s="306"/>
    </row>
    <row r="2917" spans="2:13" s="13" customFormat="1" hidden="1" x14ac:dyDescent="0.4">
      <c r="B2917" s="255"/>
      <c r="C2917" s="256"/>
      <c r="D2917" s="305"/>
      <c r="E2917" s="306"/>
      <c r="H2917" s="305"/>
      <c r="I2917" s="306"/>
      <c r="L2917" s="305"/>
      <c r="M2917" s="306"/>
    </row>
    <row r="2918" spans="2:13" s="13" customFormat="1" hidden="1" x14ac:dyDescent="0.4">
      <c r="B2918" s="255"/>
      <c r="C2918" s="256"/>
      <c r="D2918" s="305"/>
      <c r="E2918" s="306"/>
      <c r="H2918" s="305"/>
      <c r="I2918" s="306"/>
      <c r="L2918" s="305"/>
      <c r="M2918" s="306"/>
    </row>
    <row r="2919" spans="2:13" s="13" customFormat="1" hidden="1" x14ac:dyDescent="0.4">
      <c r="B2919" s="255"/>
      <c r="C2919" s="256"/>
      <c r="D2919" s="305"/>
      <c r="E2919" s="306"/>
      <c r="H2919" s="305"/>
      <c r="I2919" s="306"/>
      <c r="L2919" s="305"/>
      <c r="M2919" s="306"/>
    </row>
    <row r="2920" spans="2:13" s="13" customFormat="1" hidden="1" x14ac:dyDescent="0.4">
      <c r="B2920" s="255"/>
      <c r="C2920" s="256"/>
      <c r="D2920" s="305"/>
      <c r="E2920" s="306"/>
      <c r="H2920" s="305"/>
      <c r="I2920" s="306"/>
      <c r="L2920" s="305"/>
      <c r="M2920" s="306"/>
    </row>
    <row r="2921" spans="2:13" s="13" customFormat="1" hidden="1" x14ac:dyDescent="0.4">
      <c r="B2921" s="255"/>
      <c r="C2921" s="256"/>
      <c r="D2921" s="305"/>
      <c r="E2921" s="306"/>
      <c r="H2921" s="305"/>
      <c r="I2921" s="306"/>
      <c r="L2921" s="305"/>
      <c r="M2921" s="306"/>
    </row>
    <row r="2922" spans="2:13" s="13" customFormat="1" hidden="1" x14ac:dyDescent="0.4">
      <c r="B2922" s="255"/>
      <c r="C2922" s="256"/>
      <c r="D2922" s="305"/>
      <c r="E2922" s="306"/>
      <c r="H2922" s="305"/>
      <c r="I2922" s="306"/>
      <c r="L2922" s="305"/>
      <c r="M2922" s="306"/>
    </row>
    <row r="2923" spans="2:13" s="13" customFormat="1" hidden="1" x14ac:dyDescent="0.4">
      <c r="B2923" s="255"/>
      <c r="C2923" s="256"/>
      <c r="D2923" s="305"/>
      <c r="E2923" s="306"/>
      <c r="H2923" s="305"/>
      <c r="I2923" s="306"/>
      <c r="L2923" s="305"/>
      <c r="M2923" s="306"/>
    </row>
    <row r="2924" spans="2:13" s="13" customFormat="1" hidden="1" x14ac:dyDescent="0.4">
      <c r="B2924" s="255"/>
      <c r="C2924" s="256"/>
      <c r="D2924" s="305"/>
      <c r="E2924" s="306"/>
      <c r="H2924" s="305"/>
      <c r="I2924" s="306"/>
      <c r="L2924" s="305"/>
      <c r="M2924" s="306"/>
    </row>
    <row r="2925" spans="2:13" s="13" customFormat="1" hidden="1" x14ac:dyDescent="0.4">
      <c r="B2925" s="255"/>
      <c r="C2925" s="256"/>
      <c r="D2925" s="305"/>
      <c r="E2925" s="306"/>
      <c r="H2925" s="305"/>
      <c r="I2925" s="306"/>
      <c r="L2925" s="305"/>
      <c r="M2925" s="306"/>
    </row>
    <row r="2926" spans="2:13" s="13" customFormat="1" hidden="1" x14ac:dyDescent="0.4">
      <c r="B2926" s="255"/>
      <c r="C2926" s="256"/>
      <c r="D2926" s="305"/>
      <c r="E2926" s="306"/>
      <c r="H2926" s="305"/>
      <c r="I2926" s="306"/>
      <c r="L2926" s="305"/>
      <c r="M2926" s="306"/>
    </row>
    <row r="2927" spans="2:13" s="13" customFormat="1" hidden="1" x14ac:dyDescent="0.4">
      <c r="B2927" s="255"/>
      <c r="C2927" s="256"/>
      <c r="D2927" s="305"/>
      <c r="E2927" s="306"/>
      <c r="H2927" s="305"/>
      <c r="I2927" s="306"/>
      <c r="L2927" s="305"/>
      <c r="M2927" s="306"/>
    </row>
    <row r="2928" spans="2:13" s="13" customFormat="1" hidden="1" x14ac:dyDescent="0.4">
      <c r="B2928" s="255"/>
      <c r="C2928" s="256"/>
      <c r="D2928" s="305"/>
      <c r="E2928" s="306"/>
      <c r="H2928" s="305"/>
      <c r="I2928" s="306"/>
      <c r="L2928" s="305"/>
      <c r="M2928" s="306"/>
    </row>
    <row r="2929" spans="2:13" s="13" customFormat="1" hidden="1" x14ac:dyDescent="0.4">
      <c r="B2929" s="255"/>
      <c r="C2929" s="256"/>
      <c r="D2929" s="305"/>
      <c r="E2929" s="306"/>
      <c r="H2929" s="305"/>
      <c r="I2929" s="306"/>
      <c r="L2929" s="305"/>
      <c r="M2929" s="306"/>
    </row>
    <row r="2930" spans="2:13" s="13" customFormat="1" hidden="1" x14ac:dyDescent="0.4">
      <c r="B2930" s="255"/>
      <c r="C2930" s="256"/>
      <c r="D2930" s="305"/>
      <c r="E2930" s="306"/>
      <c r="H2930" s="305"/>
      <c r="I2930" s="306"/>
      <c r="L2930" s="305"/>
      <c r="M2930" s="306"/>
    </row>
    <row r="2931" spans="2:13" s="13" customFormat="1" hidden="1" x14ac:dyDescent="0.4">
      <c r="B2931" s="255"/>
      <c r="C2931" s="256"/>
      <c r="D2931" s="305"/>
      <c r="E2931" s="306"/>
      <c r="H2931" s="305"/>
      <c r="I2931" s="306"/>
      <c r="L2931" s="305"/>
      <c r="M2931" s="306"/>
    </row>
    <row r="2932" spans="2:13" s="13" customFormat="1" hidden="1" x14ac:dyDescent="0.4">
      <c r="B2932" s="255"/>
      <c r="C2932" s="256"/>
      <c r="D2932" s="305"/>
      <c r="E2932" s="306"/>
      <c r="H2932" s="305"/>
      <c r="I2932" s="306"/>
      <c r="L2932" s="305"/>
      <c r="M2932" s="306"/>
    </row>
    <row r="2933" spans="2:13" s="13" customFormat="1" hidden="1" x14ac:dyDescent="0.4">
      <c r="B2933" s="255"/>
      <c r="C2933" s="256"/>
      <c r="D2933" s="305"/>
      <c r="E2933" s="306"/>
      <c r="H2933" s="305"/>
      <c r="I2933" s="306"/>
      <c r="L2933" s="305"/>
      <c r="M2933" s="306"/>
    </row>
    <row r="2934" spans="2:13" s="13" customFormat="1" hidden="1" x14ac:dyDescent="0.4">
      <c r="B2934" s="255"/>
      <c r="C2934" s="256"/>
      <c r="D2934" s="305"/>
      <c r="E2934" s="306"/>
      <c r="H2934" s="305"/>
      <c r="I2934" s="306"/>
      <c r="L2934" s="305"/>
      <c r="M2934" s="306"/>
    </row>
    <row r="2935" spans="2:13" s="13" customFormat="1" hidden="1" x14ac:dyDescent="0.4">
      <c r="B2935" s="255"/>
      <c r="C2935" s="256"/>
      <c r="D2935" s="305"/>
      <c r="E2935" s="306"/>
      <c r="H2935" s="305"/>
      <c r="I2935" s="306"/>
      <c r="L2935" s="305"/>
      <c r="M2935" s="306"/>
    </row>
    <row r="2936" spans="2:13" s="13" customFormat="1" hidden="1" x14ac:dyDescent="0.4">
      <c r="B2936" s="255"/>
      <c r="C2936" s="256"/>
      <c r="D2936" s="305"/>
      <c r="E2936" s="306"/>
      <c r="H2936" s="305"/>
      <c r="I2936" s="306"/>
      <c r="L2936" s="305"/>
      <c r="M2936" s="306"/>
    </row>
    <row r="2937" spans="2:13" s="13" customFormat="1" hidden="1" x14ac:dyDescent="0.4">
      <c r="B2937" s="255"/>
      <c r="C2937" s="256"/>
      <c r="D2937" s="305"/>
      <c r="E2937" s="306"/>
      <c r="H2937" s="305"/>
      <c r="I2937" s="306"/>
      <c r="L2937" s="305"/>
      <c r="M2937" s="306"/>
    </row>
    <row r="2938" spans="2:13" s="13" customFormat="1" hidden="1" x14ac:dyDescent="0.4">
      <c r="B2938" s="255"/>
      <c r="C2938" s="256"/>
      <c r="D2938" s="305"/>
      <c r="E2938" s="306"/>
      <c r="H2938" s="305"/>
      <c r="I2938" s="306"/>
      <c r="L2938" s="305"/>
      <c r="M2938" s="306"/>
    </row>
    <row r="2939" spans="2:13" s="13" customFormat="1" hidden="1" x14ac:dyDescent="0.4">
      <c r="B2939" s="255"/>
      <c r="C2939" s="256"/>
      <c r="D2939" s="305"/>
      <c r="E2939" s="306"/>
      <c r="H2939" s="305"/>
      <c r="I2939" s="306"/>
      <c r="L2939" s="305"/>
      <c r="M2939" s="306"/>
    </row>
    <row r="2940" spans="2:13" s="13" customFormat="1" hidden="1" x14ac:dyDescent="0.4">
      <c r="B2940" s="255"/>
      <c r="C2940" s="256"/>
      <c r="D2940" s="305"/>
      <c r="E2940" s="306"/>
      <c r="H2940" s="305"/>
      <c r="I2940" s="306"/>
      <c r="L2940" s="305"/>
      <c r="M2940" s="306"/>
    </row>
    <row r="2941" spans="2:13" s="13" customFormat="1" hidden="1" x14ac:dyDescent="0.4">
      <c r="B2941" s="255"/>
      <c r="C2941" s="256"/>
      <c r="D2941" s="305"/>
      <c r="E2941" s="306"/>
      <c r="H2941" s="305"/>
      <c r="I2941" s="306"/>
      <c r="L2941" s="305"/>
      <c r="M2941" s="306"/>
    </row>
    <row r="2942" spans="2:13" s="13" customFormat="1" hidden="1" x14ac:dyDescent="0.4">
      <c r="B2942" s="255"/>
      <c r="C2942" s="256"/>
      <c r="D2942" s="305"/>
      <c r="E2942" s="306"/>
      <c r="H2942" s="305"/>
      <c r="I2942" s="306"/>
      <c r="L2942" s="305"/>
      <c r="M2942" s="306"/>
    </row>
    <row r="2943" spans="2:13" s="13" customFormat="1" hidden="1" x14ac:dyDescent="0.4">
      <c r="B2943" s="255"/>
      <c r="C2943" s="256"/>
      <c r="D2943" s="305"/>
      <c r="E2943" s="306"/>
      <c r="H2943" s="305"/>
      <c r="I2943" s="306"/>
      <c r="L2943" s="305"/>
      <c r="M2943" s="306"/>
    </row>
    <row r="2944" spans="2:13" s="13" customFormat="1" hidden="1" x14ac:dyDescent="0.4">
      <c r="B2944" s="255"/>
      <c r="C2944" s="256"/>
      <c r="D2944" s="305"/>
      <c r="E2944" s="306"/>
      <c r="H2944" s="305"/>
      <c r="I2944" s="306"/>
      <c r="L2944" s="305"/>
      <c r="M2944" s="306"/>
    </row>
    <row r="2945" spans="2:13" s="13" customFormat="1" hidden="1" x14ac:dyDescent="0.4">
      <c r="B2945" s="255"/>
      <c r="C2945" s="256"/>
      <c r="D2945" s="305"/>
      <c r="E2945" s="306"/>
      <c r="H2945" s="305"/>
      <c r="I2945" s="306"/>
      <c r="L2945" s="305"/>
      <c r="M2945" s="306"/>
    </row>
    <row r="2946" spans="2:13" s="13" customFormat="1" hidden="1" x14ac:dyDescent="0.4">
      <c r="B2946" s="255"/>
      <c r="C2946" s="256"/>
      <c r="D2946" s="305"/>
      <c r="E2946" s="306"/>
      <c r="H2946" s="305"/>
      <c r="I2946" s="306"/>
      <c r="L2946" s="305"/>
      <c r="M2946" s="306"/>
    </row>
    <row r="2947" spans="2:13" s="13" customFormat="1" hidden="1" x14ac:dyDescent="0.4">
      <c r="B2947" s="255"/>
      <c r="C2947" s="256"/>
      <c r="D2947" s="305"/>
      <c r="E2947" s="306"/>
      <c r="H2947" s="305"/>
      <c r="I2947" s="306"/>
      <c r="L2947" s="305"/>
      <c r="M2947" s="306"/>
    </row>
    <row r="2948" spans="2:13" s="13" customFormat="1" hidden="1" x14ac:dyDescent="0.4">
      <c r="B2948" s="255"/>
      <c r="C2948" s="256"/>
      <c r="D2948" s="305"/>
      <c r="E2948" s="306"/>
      <c r="H2948" s="305"/>
      <c r="I2948" s="306"/>
      <c r="L2948" s="305"/>
      <c r="M2948" s="306"/>
    </row>
    <row r="2949" spans="2:13" s="13" customFormat="1" hidden="1" x14ac:dyDescent="0.4">
      <c r="B2949" s="255"/>
      <c r="C2949" s="256"/>
      <c r="D2949" s="305"/>
      <c r="E2949" s="306"/>
      <c r="H2949" s="305"/>
      <c r="I2949" s="306"/>
      <c r="L2949" s="305"/>
      <c r="M2949" s="306"/>
    </row>
    <row r="2950" spans="2:13" s="13" customFormat="1" hidden="1" x14ac:dyDescent="0.4">
      <c r="B2950" s="255"/>
      <c r="C2950" s="256"/>
      <c r="D2950" s="305"/>
      <c r="E2950" s="306"/>
      <c r="H2950" s="305"/>
      <c r="I2950" s="306"/>
      <c r="L2950" s="305"/>
      <c r="M2950" s="306"/>
    </row>
    <row r="2951" spans="2:13" s="13" customFormat="1" hidden="1" x14ac:dyDescent="0.4">
      <c r="B2951" s="255"/>
      <c r="C2951" s="256"/>
      <c r="D2951" s="305"/>
      <c r="E2951" s="306"/>
      <c r="H2951" s="305"/>
      <c r="I2951" s="306"/>
      <c r="L2951" s="305"/>
      <c r="M2951" s="306"/>
    </row>
    <row r="2952" spans="2:13" s="13" customFormat="1" hidden="1" x14ac:dyDescent="0.4">
      <c r="B2952" s="255"/>
      <c r="C2952" s="256"/>
      <c r="D2952" s="305"/>
      <c r="E2952" s="306"/>
      <c r="H2952" s="305"/>
      <c r="I2952" s="306"/>
      <c r="L2952" s="305"/>
      <c r="M2952" s="306"/>
    </row>
    <row r="2953" spans="2:13" s="13" customFormat="1" hidden="1" x14ac:dyDescent="0.4">
      <c r="B2953" s="255"/>
      <c r="C2953" s="256"/>
      <c r="D2953" s="305"/>
      <c r="E2953" s="306"/>
      <c r="H2953" s="305"/>
      <c r="I2953" s="306"/>
      <c r="L2953" s="305"/>
      <c r="M2953" s="306"/>
    </row>
    <row r="2954" spans="2:13" s="13" customFormat="1" hidden="1" x14ac:dyDescent="0.4">
      <c r="B2954" s="255"/>
      <c r="C2954" s="256"/>
      <c r="D2954" s="305"/>
      <c r="E2954" s="306"/>
      <c r="H2954" s="305"/>
      <c r="I2954" s="306"/>
      <c r="L2954" s="305"/>
      <c r="M2954" s="306"/>
    </row>
    <row r="2955" spans="2:13" s="13" customFormat="1" hidden="1" x14ac:dyDescent="0.4">
      <c r="B2955" s="255"/>
      <c r="C2955" s="256"/>
      <c r="D2955" s="305"/>
      <c r="E2955" s="306"/>
      <c r="H2955" s="305"/>
      <c r="I2955" s="306"/>
      <c r="L2955" s="305"/>
      <c r="M2955" s="306"/>
    </row>
    <row r="2956" spans="2:13" s="13" customFormat="1" hidden="1" x14ac:dyDescent="0.4">
      <c r="B2956" s="255"/>
      <c r="C2956" s="256"/>
      <c r="D2956" s="305"/>
      <c r="E2956" s="306"/>
      <c r="H2956" s="305"/>
      <c r="I2956" s="306"/>
      <c r="L2956" s="305"/>
      <c r="M2956" s="306"/>
    </row>
    <row r="2957" spans="2:13" s="13" customFormat="1" hidden="1" x14ac:dyDescent="0.4">
      <c r="B2957" s="255"/>
      <c r="C2957" s="256"/>
      <c r="D2957" s="305"/>
      <c r="E2957" s="306"/>
      <c r="H2957" s="305"/>
      <c r="I2957" s="306"/>
      <c r="L2957" s="305"/>
      <c r="M2957" s="306"/>
    </row>
    <row r="2958" spans="2:13" s="13" customFormat="1" hidden="1" x14ac:dyDescent="0.4">
      <c r="B2958" s="255"/>
      <c r="C2958" s="256"/>
      <c r="D2958" s="305"/>
      <c r="E2958" s="306"/>
      <c r="H2958" s="305"/>
      <c r="I2958" s="306"/>
      <c r="L2958" s="305"/>
      <c r="M2958" s="306"/>
    </row>
    <row r="2959" spans="2:13" s="13" customFormat="1" hidden="1" x14ac:dyDescent="0.4">
      <c r="B2959" s="255"/>
      <c r="C2959" s="256"/>
      <c r="D2959" s="305"/>
      <c r="E2959" s="306"/>
      <c r="H2959" s="305"/>
      <c r="I2959" s="306"/>
      <c r="L2959" s="305"/>
      <c r="M2959" s="306"/>
    </row>
    <row r="2960" spans="2:13" s="13" customFormat="1" hidden="1" x14ac:dyDescent="0.4">
      <c r="B2960" s="255"/>
      <c r="C2960" s="256"/>
      <c r="D2960" s="305"/>
      <c r="E2960" s="306"/>
      <c r="H2960" s="305"/>
      <c r="I2960" s="306"/>
      <c r="L2960" s="305"/>
      <c r="M2960" s="306"/>
    </row>
    <row r="2961" spans="2:13" s="13" customFormat="1" hidden="1" x14ac:dyDescent="0.4">
      <c r="B2961" s="255"/>
      <c r="C2961" s="256"/>
      <c r="D2961" s="305"/>
      <c r="E2961" s="306"/>
      <c r="H2961" s="305"/>
      <c r="I2961" s="306"/>
      <c r="L2961" s="305"/>
      <c r="M2961" s="306"/>
    </row>
    <row r="2962" spans="2:13" s="13" customFormat="1" hidden="1" x14ac:dyDescent="0.4">
      <c r="B2962" s="255"/>
      <c r="C2962" s="256"/>
      <c r="D2962" s="305"/>
      <c r="E2962" s="306"/>
      <c r="H2962" s="305"/>
      <c r="I2962" s="306"/>
      <c r="L2962" s="305"/>
      <c r="M2962" s="306"/>
    </row>
    <row r="2963" spans="2:13" s="13" customFormat="1" hidden="1" x14ac:dyDescent="0.4">
      <c r="B2963" s="255"/>
      <c r="C2963" s="256"/>
      <c r="D2963" s="305"/>
      <c r="E2963" s="306"/>
      <c r="H2963" s="305"/>
      <c r="I2963" s="306"/>
      <c r="L2963" s="305"/>
      <c r="M2963" s="306"/>
    </row>
    <row r="2964" spans="2:13" s="13" customFormat="1" hidden="1" x14ac:dyDescent="0.4">
      <c r="B2964" s="255"/>
      <c r="C2964" s="256"/>
      <c r="D2964" s="305"/>
      <c r="E2964" s="306"/>
      <c r="H2964" s="305"/>
      <c r="I2964" s="306"/>
      <c r="L2964" s="305"/>
      <c r="M2964" s="306"/>
    </row>
    <row r="2965" spans="2:13" s="13" customFormat="1" hidden="1" x14ac:dyDescent="0.4">
      <c r="B2965" s="255"/>
      <c r="C2965" s="256"/>
      <c r="D2965" s="305"/>
      <c r="E2965" s="306"/>
      <c r="H2965" s="305"/>
      <c r="I2965" s="306"/>
      <c r="L2965" s="305"/>
      <c r="M2965" s="306"/>
    </row>
    <row r="2966" spans="2:13" s="13" customFormat="1" hidden="1" x14ac:dyDescent="0.4">
      <c r="B2966" s="255"/>
      <c r="C2966" s="256"/>
      <c r="D2966" s="305"/>
      <c r="E2966" s="306"/>
      <c r="H2966" s="305"/>
      <c r="I2966" s="306"/>
      <c r="L2966" s="305"/>
      <c r="M2966" s="306"/>
    </row>
    <row r="2967" spans="2:13" s="13" customFormat="1" hidden="1" x14ac:dyDescent="0.4">
      <c r="B2967" s="255"/>
      <c r="C2967" s="256"/>
      <c r="D2967" s="305"/>
      <c r="E2967" s="306"/>
      <c r="H2967" s="305"/>
      <c r="I2967" s="306"/>
      <c r="L2967" s="305"/>
      <c r="M2967" s="306"/>
    </row>
    <row r="2968" spans="2:13" s="13" customFormat="1" hidden="1" x14ac:dyDescent="0.4">
      <c r="B2968" s="255"/>
      <c r="C2968" s="256"/>
      <c r="D2968" s="305"/>
      <c r="E2968" s="306"/>
      <c r="H2968" s="305"/>
      <c r="I2968" s="306"/>
      <c r="L2968" s="305"/>
      <c r="M2968" s="306"/>
    </row>
    <row r="2969" spans="2:13" s="13" customFormat="1" hidden="1" x14ac:dyDescent="0.4">
      <c r="B2969" s="255"/>
      <c r="C2969" s="256"/>
      <c r="D2969" s="305"/>
      <c r="E2969" s="306"/>
      <c r="H2969" s="305"/>
      <c r="I2969" s="306"/>
      <c r="L2969" s="305"/>
      <c r="M2969" s="306"/>
    </row>
    <row r="2970" spans="2:13" s="13" customFormat="1" hidden="1" x14ac:dyDescent="0.4">
      <c r="B2970" s="255"/>
      <c r="C2970" s="256"/>
      <c r="D2970" s="305"/>
      <c r="E2970" s="306"/>
      <c r="H2970" s="305"/>
      <c r="I2970" s="306"/>
      <c r="L2970" s="305"/>
      <c r="M2970" s="306"/>
    </row>
    <row r="2971" spans="2:13" s="13" customFormat="1" hidden="1" x14ac:dyDescent="0.4">
      <c r="B2971" s="255"/>
      <c r="C2971" s="256"/>
      <c r="D2971" s="305"/>
      <c r="E2971" s="306"/>
      <c r="H2971" s="305"/>
      <c r="I2971" s="306"/>
      <c r="L2971" s="305"/>
      <c r="M2971" s="306"/>
    </row>
    <row r="2972" spans="2:13" s="13" customFormat="1" hidden="1" x14ac:dyDescent="0.4">
      <c r="B2972" s="255"/>
      <c r="C2972" s="256"/>
      <c r="D2972" s="305"/>
      <c r="E2972" s="306"/>
      <c r="H2972" s="305"/>
      <c r="I2972" s="306"/>
      <c r="L2972" s="305"/>
      <c r="M2972" s="306"/>
    </row>
    <row r="2973" spans="2:13" s="13" customFormat="1" hidden="1" x14ac:dyDescent="0.4">
      <c r="B2973" s="255"/>
      <c r="C2973" s="256"/>
      <c r="D2973" s="305"/>
      <c r="E2973" s="306"/>
      <c r="H2973" s="305"/>
      <c r="I2973" s="306"/>
      <c r="L2973" s="305"/>
      <c r="M2973" s="306"/>
    </row>
    <row r="2974" spans="2:13" s="13" customFormat="1" hidden="1" x14ac:dyDescent="0.4">
      <c r="B2974" s="255"/>
      <c r="C2974" s="256"/>
      <c r="D2974" s="305"/>
      <c r="E2974" s="306"/>
      <c r="H2974" s="305"/>
      <c r="I2974" s="306"/>
      <c r="L2974" s="305"/>
      <c r="M2974" s="306"/>
    </row>
    <row r="2975" spans="2:13" s="13" customFormat="1" hidden="1" x14ac:dyDescent="0.4">
      <c r="B2975" s="255"/>
      <c r="C2975" s="256"/>
      <c r="D2975" s="305"/>
      <c r="E2975" s="306"/>
      <c r="H2975" s="305"/>
      <c r="I2975" s="306"/>
      <c r="L2975" s="305"/>
      <c r="M2975" s="306"/>
    </row>
    <row r="2976" spans="2:13" s="13" customFormat="1" hidden="1" x14ac:dyDescent="0.4">
      <c r="B2976" s="255"/>
      <c r="C2976" s="256"/>
      <c r="D2976" s="305"/>
      <c r="E2976" s="306"/>
      <c r="H2976" s="305"/>
      <c r="I2976" s="306"/>
      <c r="L2976" s="305"/>
      <c r="M2976" s="306"/>
    </row>
    <row r="2977" spans="2:13" s="13" customFormat="1" hidden="1" x14ac:dyDescent="0.4">
      <c r="B2977" s="255"/>
      <c r="C2977" s="256"/>
      <c r="D2977" s="305"/>
      <c r="E2977" s="306"/>
      <c r="H2977" s="305"/>
      <c r="I2977" s="306"/>
      <c r="L2977" s="305"/>
      <c r="M2977" s="306"/>
    </row>
    <row r="2978" spans="2:13" s="13" customFormat="1" hidden="1" x14ac:dyDescent="0.4">
      <c r="B2978" s="255"/>
      <c r="C2978" s="256"/>
      <c r="D2978" s="305"/>
      <c r="E2978" s="306"/>
      <c r="H2978" s="305"/>
      <c r="I2978" s="306"/>
      <c r="L2978" s="305"/>
      <c r="M2978" s="306"/>
    </row>
    <row r="2979" spans="2:13" s="13" customFormat="1" hidden="1" x14ac:dyDescent="0.4">
      <c r="B2979" s="255"/>
      <c r="C2979" s="256"/>
      <c r="D2979" s="305"/>
      <c r="E2979" s="306"/>
      <c r="H2979" s="305"/>
      <c r="I2979" s="306"/>
      <c r="L2979" s="305"/>
      <c r="M2979" s="306"/>
    </row>
    <row r="2980" spans="2:13" s="13" customFormat="1" hidden="1" x14ac:dyDescent="0.4">
      <c r="B2980" s="255"/>
      <c r="C2980" s="256"/>
      <c r="D2980" s="305"/>
      <c r="E2980" s="306"/>
      <c r="H2980" s="305"/>
      <c r="I2980" s="306"/>
      <c r="L2980" s="305"/>
      <c r="M2980" s="306"/>
    </row>
    <row r="2981" spans="2:13" s="13" customFormat="1" hidden="1" x14ac:dyDescent="0.4">
      <c r="B2981" s="255"/>
      <c r="C2981" s="256"/>
      <c r="D2981" s="305"/>
      <c r="E2981" s="306"/>
      <c r="H2981" s="305"/>
      <c r="I2981" s="306"/>
      <c r="L2981" s="305"/>
      <c r="M2981" s="306"/>
    </row>
    <row r="2982" spans="2:13" s="13" customFormat="1" hidden="1" x14ac:dyDescent="0.4">
      <c r="B2982" s="255"/>
      <c r="C2982" s="256"/>
      <c r="D2982" s="305"/>
      <c r="E2982" s="306"/>
      <c r="H2982" s="305"/>
      <c r="I2982" s="306"/>
      <c r="L2982" s="305"/>
      <c r="M2982" s="306"/>
    </row>
    <row r="2983" spans="2:13" s="13" customFormat="1" hidden="1" x14ac:dyDescent="0.4">
      <c r="B2983" s="255"/>
      <c r="C2983" s="256"/>
      <c r="D2983" s="305"/>
      <c r="E2983" s="306"/>
      <c r="H2983" s="305"/>
      <c r="I2983" s="306"/>
      <c r="L2983" s="305"/>
      <c r="M2983" s="306"/>
    </row>
    <row r="2984" spans="2:13" s="13" customFormat="1" hidden="1" x14ac:dyDescent="0.4">
      <c r="B2984" s="255"/>
      <c r="C2984" s="256"/>
      <c r="D2984" s="305"/>
      <c r="E2984" s="306"/>
      <c r="H2984" s="305"/>
      <c r="I2984" s="306"/>
      <c r="L2984" s="305"/>
      <c r="M2984" s="306"/>
    </row>
    <row r="2985" spans="2:13" s="13" customFormat="1" hidden="1" x14ac:dyDescent="0.4">
      <c r="B2985" s="255"/>
      <c r="C2985" s="256"/>
      <c r="D2985" s="305"/>
      <c r="E2985" s="306"/>
      <c r="H2985" s="305"/>
      <c r="I2985" s="306"/>
      <c r="L2985" s="305"/>
      <c r="M2985" s="306"/>
    </row>
    <row r="2986" spans="2:13" s="13" customFormat="1" hidden="1" x14ac:dyDescent="0.4">
      <c r="B2986" s="255"/>
      <c r="C2986" s="256"/>
      <c r="D2986" s="305"/>
      <c r="E2986" s="306"/>
      <c r="H2986" s="305"/>
      <c r="I2986" s="306"/>
      <c r="L2986" s="305"/>
      <c r="M2986" s="306"/>
    </row>
    <row r="2987" spans="2:13" s="13" customFormat="1" hidden="1" x14ac:dyDescent="0.4">
      <c r="B2987" s="255"/>
      <c r="C2987" s="256"/>
      <c r="D2987" s="305"/>
      <c r="E2987" s="306"/>
      <c r="H2987" s="305"/>
      <c r="I2987" s="306"/>
      <c r="L2987" s="305"/>
      <c r="M2987" s="306"/>
    </row>
    <row r="2988" spans="2:13" s="13" customFormat="1" hidden="1" x14ac:dyDescent="0.4">
      <c r="B2988" s="255"/>
      <c r="C2988" s="256"/>
      <c r="D2988" s="305"/>
      <c r="E2988" s="306"/>
      <c r="H2988" s="305"/>
      <c r="I2988" s="306"/>
      <c r="L2988" s="305"/>
      <c r="M2988" s="306"/>
    </row>
    <row r="2989" spans="2:13" s="13" customFormat="1" hidden="1" x14ac:dyDescent="0.4">
      <c r="B2989" s="255"/>
      <c r="C2989" s="256"/>
      <c r="D2989" s="305"/>
      <c r="E2989" s="306"/>
      <c r="H2989" s="305"/>
      <c r="I2989" s="306"/>
      <c r="L2989" s="305"/>
      <c r="M2989" s="306"/>
    </row>
    <row r="2990" spans="2:13" s="13" customFormat="1" hidden="1" x14ac:dyDescent="0.4">
      <c r="B2990" s="255"/>
      <c r="C2990" s="256"/>
      <c r="D2990" s="305"/>
      <c r="E2990" s="306"/>
      <c r="H2990" s="305"/>
      <c r="I2990" s="306"/>
      <c r="L2990" s="305"/>
      <c r="M2990" s="306"/>
    </row>
    <row r="2991" spans="2:13" s="13" customFormat="1" hidden="1" x14ac:dyDescent="0.4">
      <c r="B2991" s="255"/>
      <c r="C2991" s="256"/>
      <c r="D2991" s="305"/>
      <c r="E2991" s="306"/>
      <c r="H2991" s="305"/>
      <c r="I2991" s="306"/>
      <c r="L2991" s="305"/>
      <c r="M2991" s="306"/>
    </row>
    <row r="2992" spans="2:13" s="13" customFormat="1" hidden="1" x14ac:dyDescent="0.4">
      <c r="B2992" s="255"/>
      <c r="C2992" s="256"/>
      <c r="D2992" s="305"/>
      <c r="E2992" s="306"/>
      <c r="H2992" s="305"/>
      <c r="I2992" s="306"/>
      <c r="L2992" s="305"/>
      <c r="M2992" s="306"/>
    </row>
    <row r="2993" spans="2:13" s="13" customFormat="1" hidden="1" x14ac:dyDescent="0.4">
      <c r="B2993" s="255"/>
      <c r="C2993" s="256"/>
      <c r="D2993" s="305"/>
      <c r="E2993" s="306"/>
      <c r="H2993" s="305"/>
      <c r="I2993" s="306"/>
      <c r="L2993" s="305"/>
      <c r="M2993" s="306"/>
    </row>
    <row r="2994" spans="2:13" s="13" customFormat="1" hidden="1" x14ac:dyDescent="0.4">
      <c r="B2994" s="255"/>
      <c r="C2994" s="256"/>
      <c r="D2994" s="305"/>
      <c r="E2994" s="306"/>
      <c r="H2994" s="305"/>
      <c r="I2994" s="306"/>
      <c r="L2994" s="305"/>
      <c r="M2994" s="306"/>
    </row>
    <row r="2995" spans="2:13" s="13" customFormat="1" hidden="1" x14ac:dyDescent="0.4">
      <c r="B2995" s="255"/>
      <c r="C2995" s="256"/>
      <c r="D2995" s="305"/>
      <c r="E2995" s="306"/>
      <c r="H2995" s="305"/>
      <c r="I2995" s="306"/>
      <c r="L2995" s="305"/>
      <c r="M2995" s="306"/>
    </row>
    <row r="2996" spans="2:13" s="13" customFormat="1" hidden="1" x14ac:dyDescent="0.4">
      <c r="B2996" s="255"/>
      <c r="C2996" s="256"/>
      <c r="D2996" s="305"/>
      <c r="E2996" s="306"/>
      <c r="H2996" s="305"/>
      <c r="I2996" s="306"/>
      <c r="L2996" s="305"/>
      <c r="M2996" s="306"/>
    </row>
    <row r="2997" spans="2:13" s="13" customFormat="1" hidden="1" x14ac:dyDescent="0.4">
      <c r="B2997" s="255"/>
      <c r="C2997" s="256"/>
      <c r="D2997" s="305"/>
      <c r="E2997" s="306"/>
      <c r="H2997" s="305"/>
      <c r="I2997" s="306"/>
      <c r="L2997" s="305"/>
      <c r="M2997" s="306"/>
    </row>
    <row r="2998" spans="2:13" s="13" customFormat="1" hidden="1" x14ac:dyDescent="0.4">
      <c r="B2998" s="255"/>
      <c r="C2998" s="256"/>
      <c r="D2998" s="305"/>
      <c r="E2998" s="306"/>
      <c r="H2998" s="305"/>
      <c r="I2998" s="306"/>
      <c r="L2998" s="305"/>
      <c r="M2998" s="306"/>
    </row>
    <row r="2999" spans="2:13" s="13" customFormat="1" hidden="1" x14ac:dyDescent="0.4">
      <c r="B2999" s="255"/>
      <c r="C2999" s="256"/>
      <c r="D2999" s="305"/>
      <c r="E2999" s="306"/>
      <c r="H2999" s="305"/>
      <c r="I2999" s="306"/>
      <c r="L2999" s="305"/>
      <c r="M2999" s="306"/>
    </row>
    <row r="3000" spans="2:13" s="13" customFormat="1" hidden="1" x14ac:dyDescent="0.4">
      <c r="B3000" s="255"/>
      <c r="C3000" s="256"/>
      <c r="D3000" s="305"/>
      <c r="E3000" s="306"/>
      <c r="H3000" s="305"/>
      <c r="I3000" s="306"/>
      <c r="L3000" s="305"/>
      <c r="M3000" s="306"/>
    </row>
    <row r="3001" spans="2:13" s="13" customFormat="1" hidden="1" x14ac:dyDescent="0.4">
      <c r="B3001" s="255"/>
      <c r="C3001" s="256"/>
      <c r="D3001" s="305"/>
      <c r="E3001" s="306"/>
      <c r="H3001" s="305"/>
      <c r="I3001" s="306"/>
      <c r="L3001" s="305"/>
      <c r="M3001" s="306"/>
    </row>
    <row r="3002" spans="2:13" s="13" customFormat="1" hidden="1" x14ac:dyDescent="0.4">
      <c r="B3002" s="255"/>
      <c r="C3002" s="256"/>
      <c r="D3002" s="305"/>
      <c r="E3002" s="306"/>
      <c r="H3002" s="305"/>
      <c r="I3002" s="306"/>
      <c r="L3002" s="305"/>
      <c r="M3002" s="306"/>
    </row>
    <row r="3003" spans="2:13" s="13" customFormat="1" hidden="1" x14ac:dyDescent="0.4">
      <c r="B3003" s="255"/>
      <c r="C3003" s="256"/>
      <c r="D3003" s="305"/>
      <c r="E3003" s="306"/>
      <c r="H3003" s="305"/>
      <c r="I3003" s="306"/>
      <c r="L3003" s="305"/>
      <c r="M3003" s="306"/>
    </row>
    <row r="3004" spans="2:13" s="13" customFormat="1" hidden="1" x14ac:dyDescent="0.4">
      <c r="B3004" s="255"/>
      <c r="C3004" s="256"/>
      <c r="D3004" s="305"/>
      <c r="E3004" s="306"/>
      <c r="H3004" s="305"/>
      <c r="I3004" s="306"/>
      <c r="L3004" s="305"/>
      <c r="M3004" s="306"/>
    </row>
    <row r="3005" spans="2:13" s="13" customFormat="1" hidden="1" x14ac:dyDescent="0.4">
      <c r="B3005" s="255"/>
      <c r="C3005" s="256"/>
      <c r="D3005" s="305"/>
      <c r="E3005" s="306"/>
      <c r="H3005" s="305"/>
      <c r="I3005" s="306"/>
      <c r="L3005" s="305"/>
      <c r="M3005" s="306"/>
    </row>
    <row r="3006" spans="2:13" s="13" customFormat="1" hidden="1" x14ac:dyDescent="0.4">
      <c r="B3006" s="255"/>
      <c r="C3006" s="256"/>
      <c r="D3006" s="305"/>
      <c r="E3006" s="306"/>
      <c r="H3006" s="305"/>
      <c r="I3006" s="306"/>
      <c r="L3006" s="305"/>
      <c r="M3006" s="306"/>
    </row>
    <row r="3007" spans="2:13" s="13" customFormat="1" hidden="1" x14ac:dyDescent="0.4">
      <c r="B3007" s="255"/>
      <c r="C3007" s="256"/>
      <c r="D3007" s="305"/>
      <c r="E3007" s="306"/>
      <c r="H3007" s="305"/>
      <c r="I3007" s="306"/>
      <c r="L3007" s="305"/>
      <c r="M3007" s="306"/>
    </row>
    <row r="3008" spans="2:13" s="13" customFormat="1" hidden="1" x14ac:dyDescent="0.4">
      <c r="B3008" s="255"/>
      <c r="C3008" s="256"/>
      <c r="D3008" s="305"/>
      <c r="E3008" s="306"/>
      <c r="H3008" s="305"/>
      <c r="I3008" s="306"/>
      <c r="L3008" s="305"/>
      <c r="M3008" s="306"/>
    </row>
    <row r="3009" spans="2:13" s="13" customFormat="1" hidden="1" x14ac:dyDescent="0.4">
      <c r="B3009" s="255"/>
      <c r="C3009" s="256"/>
      <c r="D3009" s="305"/>
      <c r="E3009" s="306"/>
      <c r="H3009" s="305"/>
      <c r="I3009" s="306"/>
      <c r="L3009" s="305"/>
      <c r="M3009" s="306"/>
    </row>
    <row r="3010" spans="2:13" s="13" customFormat="1" hidden="1" x14ac:dyDescent="0.4">
      <c r="B3010" s="255"/>
      <c r="C3010" s="256"/>
      <c r="D3010" s="305"/>
      <c r="E3010" s="306"/>
      <c r="H3010" s="305"/>
      <c r="I3010" s="306"/>
      <c r="L3010" s="305"/>
      <c r="M3010" s="306"/>
    </row>
    <row r="3011" spans="2:13" s="13" customFormat="1" hidden="1" x14ac:dyDescent="0.4">
      <c r="B3011" s="255"/>
      <c r="C3011" s="256"/>
      <c r="D3011" s="305"/>
      <c r="E3011" s="306"/>
      <c r="H3011" s="305"/>
      <c r="I3011" s="306"/>
      <c r="L3011" s="305"/>
      <c r="M3011" s="306"/>
    </row>
    <row r="3012" spans="2:13" s="13" customFormat="1" hidden="1" x14ac:dyDescent="0.4">
      <c r="B3012" s="255"/>
      <c r="C3012" s="256"/>
      <c r="D3012" s="305"/>
      <c r="E3012" s="306"/>
      <c r="H3012" s="305"/>
      <c r="I3012" s="306"/>
      <c r="L3012" s="305"/>
      <c r="M3012" s="306"/>
    </row>
    <row r="3013" spans="2:13" s="13" customFormat="1" hidden="1" x14ac:dyDescent="0.4">
      <c r="B3013" s="255"/>
      <c r="C3013" s="256"/>
      <c r="D3013" s="305"/>
      <c r="E3013" s="306"/>
      <c r="H3013" s="305"/>
      <c r="I3013" s="306"/>
      <c r="L3013" s="305"/>
      <c r="M3013" s="306"/>
    </row>
    <row r="3014" spans="2:13" s="13" customFormat="1" hidden="1" x14ac:dyDescent="0.4">
      <c r="B3014" s="255"/>
      <c r="C3014" s="256"/>
      <c r="D3014" s="305"/>
      <c r="E3014" s="306"/>
      <c r="H3014" s="305"/>
      <c r="I3014" s="306"/>
      <c r="L3014" s="305"/>
      <c r="M3014" s="306"/>
    </row>
    <row r="3015" spans="2:13" s="13" customFormat="1" hidden="1" x14ac:dyDescent="0.4">
      <c r="B3015" s="255"/>
      <c r="C3015" s="256"/>
      <c r="D3015" s="305"/>
      <c r="E3015" s="306"/>
      <c r="H3015" s="305"/>
      <c r="I3015" s="306"/>
      <c r="L3015" s="305"/>
      <c r="M3015" s="306"/>
    </row>
    <row r="3016" spans="2:13" s="13" customFormat="1" hidden="1" x14ac:dyDescent="0.4">
      <c r="B3016" s="255"/>
      <c r="C3016" s="256"/>
      <c r="D3016" s="305"/>
      <c r="E3016" s="306"/>
      <c r="H3016" s="305"/>
      <c r="I3016" s="306"/>
      <c r="L3016" s="305"/>
      <c r="M3016" s="306"/>
    </row>
    <row r="3017" spans="2:13" s="13" customFormat="1" hidden="1" x14ac:dyDescent="0.4">
      <c r="B3017" s="255"/>
      <c r="C3017" s="256"/>
      <c r="D3017" s="305"/>
      <c r="E3017" s="306"/>
      <c r="H3017" s="305"/>
      <c r="I3017" s="306"/>
      <c r="L3017" s="305"/>
      <c r="M3017" s="306"/>
    </row>
    <row r="3018" spans="2:13" s="13" customFormat="1" hidden="1" x14ac:dyDescent="0.4">
      <c r="B3018" s="255"/>
      <c r="C3018" s="256"/>
      <c r="D3018" s="305"/>
      <c r="E3018" s="306"/>
      <c r="H3018" s="305"/>
      <c r="I3018" s="306"/>
      <c r="L3018" s="305"/>
      <c r="M3018" s="306"/>
    </row>
    <row r="3019" spans="2:13" s="13" customFormat="1" hidden="1" x14ac:dyDescent="0.4">
      <c r="B3019" s="255"/>
      <c r="C3019" s="256"/>
      <c r="D3019" s="305"/>
      <c r="E3019" s="306"/>
      <c r="H3019" s="305"/>
      <c r="I3019" s="306"/>
      <c r="L3019" s="305"/>
      <c r="M3019" s="306"/>
    </row>
    <row r="3020" spans="2:13" s="13" customFormat="1" hidden="1" x14ac:dyDescent="0.4">
      <c r="B3020" s="255"/>
      <c r="C3020" s="256"/>
      <c r="D3020" s="305"/>
      <c r="E3020" s="306"/>
      <c r="H3020" s="305"/>
      <c r="I3020" s="306"/>
      <c r="L3020" s="305"/>
      <c r="M3020" s="306"/>
    </row>
    <row r="3021" spans="2:13" s="13" customFormat="1" hidden="1" x14ac:dyDescent="0.4">
      <c r="B3021" s="255"/>
      <c r="C3021" s="256"/>
      <c r="D3021" s="305"/>
      <c r="E3021" s="306"/>
      <c r="H3021" s="305"/>
      <c r="I3021" s="306"/>
      <c r="L3021" s="305"/>
      <c r="M3021" s="306"/>
    </row>
    <row r="3022" spans="2:13" s="13" customFormat="1" hidden="1" x14ac:dyDescent="0.4">
      <c r="B3022" s="255"/>
      <c r="C3022" s="256"/>
      <c r="D3022" s="305"/>
      <c r="E3022" s="306"/>
      <c r="H3022" s="305"/>
      <c r="I3022" s="306"/>
      <c r="L3022" s="305"/>
      <c r="M3022" s="306"/>
    </row>
    <row r="3023" spans="2:13" s="13" customFormat="1" hidden="1" x14ac:dyDescent="0.4">
      <c r="B3023" s="255"/>
      <c r="C3023" s="256"/>
      <c r="D3023" s="305"/>
      <c r="E3023" s="306"/>
      <c r="H3023" s="305"/>
      <c r="I3023" s="306"/>
      <c r="L3023" s="305"/>
      <c r="M3023" s="306"/>
    </row>
    <row r="3024" spans="2:13" s="13" customFormat="1" hidden="1" x14ac:dyDescent="0.4">
      <c r="B3024" s="255"/>
      <c r="C3024" s="256"/>
      <c r="D3024" s="305"/>
      <c r="E3024" s="306"/>
      <c r="H3024" s="305"/>
      <c r="I3024" s="306"/>
      <c r="L3024" s="305"/>
      <c r="M3024" s="306"/>
    </row>
    <row r="3025" spans="2:13" s="13" customFormat="1" hidden="1" x14ac:dyDescent="0.4">
      <c r="B3025" s="255"/>
      <c r="C3025" s="256"/>
      <c r="D3025" s="305"/>
      <c r="E3025" s="306"/>
      <c r="H3025" s="305"/>
      <c r="I3025" s="306"/>
      <c r="L3025" s="305"/>
      <c r="M3025" s="306"/>
    </row>
    <row r="3026" spans="2:13" s="13" customFormat="1" hidden="1" x14ac:dyDescent="0.4">
      <c r="B3026" s="255"/>
      <c r="C3026" s="256"/>
      <c r="D3026" s="305"/>
      <c r="E3026" s="306"/>
      <c r="H3026" s="305"/>
      <c r="I3026" s="306"/>
      <c r="L3026" s="305"/>
      <c r="M3026" s="306"/>
    </row>
    <row r="3027" spans="2:13" s="13" customFormat="1" hidden="1" x14ac:dyDescent="0.4">
      <c r="B3027" s="255"/>
      <c r="C3027" s="256"/>
      <c r="D3027" s="305"/>
      <c r="E3027" s="306"/>
      <c r="H3027" s="305"/>
      <c r="I3027" s="306"/>
      <c r="L3027" s="305"/>
      <c r="M3027" s="306"/>
    </row>
    <row r="3028" spans="2:13" s="13" customFormat="1" hidden="1" x14ac:dyDescent="0.4">
      <c r="B3028" s="255"/>
      <c r="C3028" s="256"/>
      <c r="D3028" s="305"/>
      <c r="E3028" s="306"/>
      <c r="H3028" s="305"/>
      <c r="I3028" s="306"/>
      <c r="L3028" s="305"/>
      <c r="M3028" s="306"/>
    </row>
    <row r="3029" spans="2:13" s="13" customFormat="1" hidden="1" x14ac:dyDescent="0.4">
      <c r="B3029" s="255"/>
      <c r="C3029" s="256"/>
      <c r="D3029" s="305"/>
      <c r="E3029" s="306"/>
      <c r="H3029" s="305"/>
      <c r="I3029" s="306"/>
      <c r="L3029" s="305"/>
      <c r="M3029" s="306"/>
    </row>
    <row r="3030" spans="2:13" s="13" customFormat="1" hidden="1" x14ac:dyDescent="0.4">
      <c r="B3030" s="255"/>
      <c r="C3030" s="256"/>
      <c r="D3030" s="305"/>
      <c r="E3030" s="306"/>
      <c r="H3030" s="305"/>
      <c r="I3030" s="306"/>
      <c r="L3030" s="305"/>
      <c r="M3030" s="306"/>
    </row>
    <row r="3031" spans="2:13" s="13" customFormat="1" hidden="1" x14ac:dyDescent="0.4">
      <c r="B3031" s="255"/>
      <c r="C3031" s="256"/>
      <c r="D3031" s="305"/>
      <c r="E3031" s="306"/>
      <c r="H3031" s="305"/>
      <c r="I3031" s="306"/>
      <c r="L3031" s="305"/>
      <c r="M3031" s="306"/>
    </row>
    <row r="3032" spans="2:13" s="13" customFormat="1" hidden="1" x14ac:dyDescent="0.4">
      <c r="B3032" s="255"/>
      <c r="C3032" s="256"/>
      <c r="D3032" s="305"/>
      <c r="E3032" s="306"/>
      <c r="H3032" s="305"/>
      <c r="I3032" s="306"/>
      <c r="L3032" s="305"/>
      <c r="M3032" s="306"/>
    </row>
    <row r="3033" spans="2:13" s="13" customFormat="1" hidden="1" x14ac:dyDescent="0.4">
      <c r="B3033" s="255"/>
      <c r="C3033" s="256"/>
      <c r="D3033" s="305"/>
      <c r="E3033" s="306"/>
      <c r="H3033" s="305"/>
      <c r="I3033" s="306"/>
      <c r="L3033" s="305"/>
      <c r="M3033" s="306"/>
    </row>
    <row r="3034" spans="2:13" s="13" customFormat="1" hidden="1" x14ac:dyDescent="0.4">
      <c r="B3034" s="255"/>
      <c r="C3034" s="256"/>
      <c r="D3034" s="305"/>
      <c r="E3034" s="306"/>
      <c r="H3034" s="305"/>
      <c r="I3034" s="306"/>
      <c r="L3034" s="305"/>
      <c r="M3034" s="306"/>
    </row>
    <row r="3035" spans="2:13" s="13" customFormat="1" hidden="1" x14ac:dyDescent="0.4">
      <c r="B3035" s="255"/>
      <c r="C3035" s="256"/>
      <c r="D3035" s="305"/>
      <c r="E3035" s="306"/>
      <c r="H3035" s="305"/>
      <c r="I3035" s="306"/>
      <c r="L3035" s="305"/>
      <c r="M3035" s="306"/>
    </row>
    <row r="3036" spans="2:13" s="13" customFormat="1" hidden="1" x14ac:dyDescent="0.4">
      <c r="B3036" s="255"/>
      <c r="C3036" s="256"/>
      <c r="D3036" s="305"/>
      <c r="E3036" s="306"/>
      <c r="H3036" s="305"/>
      <c r="I3036" s="306"/>
      <c r="L3036" s="305"/>
      <c r="M3036" s="306"/>
    </row>
    <row r="3037" spans="2:13" s="13" customFormat="1" hidden="1" x14ac:dyDescent="0.4">
      <c r="B3037" s="255"/>
      <c r="C3037" s="256"/>
      <c r="D3037" s="305"/>
      <c r="E3037" s="306"/>
      <c r="H3037" s="305"/>
      <c r="I3037" s="306"/>
      <c r="L3037" s="305"/>
      <c r="M3037" s="306"/>
    </row>
    <row r="3038" spans="2:13" s="13" customFormat="1" hidden="1" x14ac:dyDescent="0.4">
      <c r="B3038" s="255"/>
      <c r="C3038" s="256"/>
      <c r="D3038" s="305"/>
      <c r="E3038" s="306"/>
      <c r="H3038" s="305"/>
      <c r="I3038" s="306"/>
      <c r="L3038" s="305"/>
      <c r="M3038" s="306"/>
    </row>
    <row r="3039" spans="2:13" s="13" customFormat="1" hidden="1" x14ac:dyDescent="0.4">
      <c r="B3039" s="255"/>
      <c r="C3039" s="256"/>
      <c r="D3039" s="305"/>
      <c r="E3039" s="306"/>
      <c r="H3039" s="305"/>
      <c r="I3039" s="306"/>
      <c r="L3039" s="305"/>
      <c r="M3039" s="306"/>
    </row>
    <row r="3040" spans="2:13" s="13" customFormat="1" hidden="1" x14ac:dyDescent="0.4">
      <c r="B3040" s="255"/>
      <c r="C3040" s="256"/>
      <c r="D3040" s="305"/>
      <c r="E3040" s="306"/>
      <c r="H3040" s="305"/>
      <c r="I3040" s="306"/>
      <c r="L3040" s="305"/>
      <c r="M3040" s="306"/>
    </row>
    <row r="3041" spans="2:13" s="13" customFormat="1" hidden="1" x14ac:dyDescent="0.4">
      <c r="B3041" s="255"/>
      <c r="C3041" s="256"/>
      <c r="D3041" s="305"/>
      <c r="E3041" s="306"/>
      <c r="H3041" s="305"/>
      <c r="I3041" s="306"/>
      <c r="L3041" s="305"/>
      <c r="M3041" s="306"/>
    </row>
    <row r="3042" spans="2:13" s="13" customFormat="1" hidden="1" x14ac:dyDescent="0.4">
      <c r="B3042" s="255"/>
      <c r="C3042" s="256"/>
      <c r="D3042" s="305"/>
      <c r="E3042" s="306"/>
      <c r="H3042" s="305"/>
      <c r="I3042" s="306"/>
      <c r="L3042" s="305"/>
      <c r="M3042" s="306"/>
    </row>
    <row r="3043" spans="2:13" s="13" customFormat="1" hidden="1" x14ac:dyDescent="0.4">
      <c r="B3043" s="255"/>
      <c r="C3043" s="256"/>
      <c r="D3043" s="305"/>
      <c r="E3043" s="306"/>
      <c r="H3043" s="305"/>
      <c r="I3043" s="306"/>
      <c r="L3043" s="305"/>
      <c r="M3043" s="306"/>
    </row>
    <row r="3044" spans="2:13" s="13" customFormat="1" hidden="1" x14ac:dyDescent="0.4">
      <c r="B3044" s="255"/>
      <c r="C3044" s="256"/>
      <c r="D3044" s="305"/>
      <c r="E3044" s="306"/>
      <c r="H3044" s="305"/>
      <c r="I3044" s="306"/>
      <c r="L3044" s="305"/>
      <c r="M3044" s="306"/>
    </row>
    <row r="3045" spans="2:13" s="13" customFormat="1" hidden="1" x14ac:dyDescent="0.4">
      <c r="B3045" s="255"/>
      <c r="C3045" s="256"/>
      <c r="D3045" s="305"/>
      <c r="E3045" s="306"/>
      <c r="H3045" s="305"/>
      <c r="I3045" s="306"/>
      <c r="L3045" s="305"/>
      <c r="M3045" s="306"/>
    </row>
    <row r="3046" spans="2:13" s="13" customFormat="1" hidden="1" x14ac:dyDescent="0.4">
      <c r="B3046" s="255"/>
      <c r="C3046" s="256"/>
      <c r="D3046" s="305"/>
      <c r="E3046" s="306"/>
      <c r="H3046" s="305"/>
      <c r="I3046" s="306"/>
      <c r="L3046" s="305"/>
      <c r="M3046" s="306"/>
    </row>
    <row r="3047" spans="2:13" s="13" customFormat="1" hidden="1" x14ac:dyDescent="0.4">
      <c r="B3047" s="255"/>
      <c r="C3047" s="256"/>
      <c r="D3047" s="305"/>
      <c r="E3047" s="306"/>
      <c r="H3047" s="305"/>
      <c r="I3047" s="306"/>
      <c r="L3047" s="305"/>
      <c r="M3047" s="306"/>
    </row>
    <row r="3048" spans="2:13" s="13" customFormat="1" hidden="1" x14ac:dyDescent="0.4">
      <c r="B3048" s="255"/>
      <c r="C3048" s="256"/>
      <c r="D3048" s="305"/>
      <c r="E3048" s="306"/>
      <c r="H3048" s="305"/>
      <c r="I3048" s="306"/>
      <c r="L3048" s="305"/>
      <c r="M3048" s="306"/>
    </row>
    <row r="3049" spans="2:13" s="13" customFormat="1" hidden="1" x14ac:dyDescent="0.4">
      <c r="B3049" s="255"/>
      <c r="C3049" s="256"/>
      <c r="D3049" s="305"/>
      <c r="E3049" s="306"/>
      <c r="H3049" s="305"/>
      <c r="I3049" s="306"/>
      <c r="L3049" s="305"/>
      <c r="M3049" s="306"/>
    </row>
    <row r="3050" spans="2:13" s="13" customFormat="1" hidden="1" x14ac:dyDescent="0.4">
      <c r="B3050" s="255"/>
      <c r="C3050" s="256"/>
      <c r="D3050" s="305"/>
      <c r="E3050" s="306"/>
      <c r="H3050" s="305"/>
      <c r="I3050" s="306"/>
      <c r="L3050" s="305"/>
      <c r="M3050" s="306"/>
    </row>
    <row r="3051" spans="2:13" s="13" customFormat="1" hidden="1" x14ac:dyDescent="0.4">
      <c r="B3051" s="255"/>
      <c r="C3051" s="256"/>
      <c r="D3051" s="305"/>
      <c r="E3051" s="306"/>
      <c r="H3051" s="305"/>
      <c r="I3051" s="306"/>
      <c r="L3051" s="305"/>
      <c r="M3051" s="306"/>
    </row>
    <row r="3052" spans="2:13" s="13" customFormat="1" hidden="1" x14ac:dyDescent="0.4">
      <c r="B3052" s="255"/>
      <c r="C3052" s="256"/>
      <c r="D3052" s="305"/>
      <c r="E3052" s="306"/>
      <c r="H3052" s="305"/>
      <c r="I3052" s="306"/>
      <c r="L3052" s="305"/>
      <c r="M3052" s="306"/>
    </row>
    <row r="3053" spans="2:13" s="13" customFormat="1" hidden="1" x14ac:dyDescent="0.4">
      <c r="B3053" s="255"/>
      <c r="C3053" s="256"/>
      <c r="D3053" s="305"/>
      <c r="E3053" s="306"/>
      <c r="H3053" s="305"/>
      <c r="I3053" s="306"/>
      <c r="L3053" s="305"/>
      <c r="M3053" s="306"/>
    </row>
    <row r="3054" spans="2:13" s="13" customFormat="1" hidden="1" x14ac:dyDescent="0.4">
      <c r="B3054" s="255"/>
      <c r="C3054" s="256"/>
      <c r="D3054" s="305"/>
      <c r="E3054" s="306"/>
      <c r="H3054" s="305"/>
      <c r="I3054" s="306"/>
      <c r="L3054" s="305"/>
      <c r="M3054" s="306"/>
    </row>
    <row r="3055" spans="2:13" s="13" customFormat="1" hidden="1" x14ac:dyDescent="0.4">
      <c r="B3055" s="255"/>
      <c r="C3055" s="256"/>
      <c r="D3055" s="305"/>
      <c r="E3055" s="306"/>
      <c r="H3055" s="305"/>
      <c r="I3055" s="306"/>
      <c r="L3055" s="305"/>
      <c r="M3055" s="306"/>
    </row>
    <row r="3056" spans="2:13" s="13" customFormat="1" hidden="1" x14ac:dyDescent="0.4">
      <c r="B3056" s="255"/>
      <c r="C3056" s="256"/>
      <c r="D3056" s="305"/>
      <c r="E3056" s="306"/>
      <c r="H3056" s="305"/>
      <c r="I3056" s="306"/>
      <c r="L3056" s="305"/>
      <c r="M3056" s="306"/>
    </row>
    <row r="3057" spans="2:13" s="13" customFormat="1" hidden="1" x14ac:dyDescent="0.4">
      <c r="B3057" s="255"/>
      <c r="C3057" s="256"/>
      <c r="D3057" s="305"/>
      <c r="E3057" s="306"/>
      <c r="H3057" s="305"/>
      <c r="I3057" s="306"/>
      <c r="L3057" s="305"/>
      <c r="M3057" s="306"/>
    </row>
    <row r="3058" spans="2:13" s="13" customFormat="1" hidden="1" x14ac:dyDescent="0.4">
      <c r="B3058" s="255"/>
      <c r="C3058" s="256"/>
      <c r="D3058" s="305"/>
      <c r="E3058" s="306"/>
      <c r="H3058" s="305"/>
      <c r="I3058" s="306"/>
      <c r="L3058" s="305"/>
      <c r="M3058" s="306"/>
    </row>
    <row r="3059" spans="2:13" s="13" customFormat="1" hidden="1" x14ac:dyDescent="0.4">
      <c r="B3059" s="255"/>
      <c r="C3059" s="256"/>
      <c r="D3059" s="305"/>
      <c r="E3059" s="306"/>
      <c r="H3059" s="305"/>
      <c r="I3059" s="306"/>
      <c r="L3059" s="305"/>
      <c r="M3059" s="306"/>
    </row>
    <row r="3060" spans="2:13" s="13" customFormat="1" hidden="1" x14ac:dyDescent="0.4">
      <c r="B3060" s="255"/>
      <c r="C3060" s="256"/>
      <c r="D3060" s="305"/>
      <c r="E3060" s="306"/>
      <c r="H3060" s="305"/>
      <c r="I3060" s="306"/>
      <c r="L3060" s="305"/>
      <c r="M3060" s="306"/>
    </row>
    <row r="3061" spans="2:13" s="13" customFormat="1" hidden="1" x14ac:dyDescent="0.4">
      <c r="B3061" s="255"/>
      <c r="C3061" s="256"/>
      <c r="D3061" s="305"/>
      <c r="E3061" s="306"/>
      <c r="H3061" s="305"/>
      <c r="I3061" s="306"/>
      <c r="L3061" s="305"/>
      <c r="M3061" s="306"/>
    </row>
    <row r="3062" spans="2:13" s="13" customFormat="1" hidden="1" x14ac:dyDescent="0.4">
      <c r="B3062" s="255"/>
      <c r="C3062" s="256"/>
      <c r="D3062" s="305"/>
      <c r="E3062" s="306"/>
      <c r="H3062" s="305"/>
      <c r="I3062" s="306"/>
      <c r="L3062" s="305"/>
      <c r="M3062" s="306"/>
    </row>
    <row r="3063" spans="2:13" s="13" customFormat="1" hidden="1" x14ac:dyDescent="0.4">
      <c r="B3063" s="255"/>
      <c r="C3063" s="256"/>
      <c r="D3063" s="305"/>
      <c r="E3063" s="306"/>
      <c r="H3063" s="305"/>
      <c r="I3063" s="306"/>
      <c r="L3063" s="305"/>
      <c r="M3063" s="306"/>
    </row>
    <row r="3064" spans="2:13" s="13" customFormat="1" hidden="1" x14ac:dyDescent="0.4">
      <c r="B3064" s="255"/>
      <c r="C3064" s="256"/>
      <c r="D3064" s="305"/>
      <c r="E3064" s="306"/>
      <c r="H3064" s="305"/>
      <c r="I3064" s="306"/>
      <c r="L3064" s="305"/>
      <c r="M3064" s="306"/>
    </row>
    <row r="3065" spans="2:13" s="13" customFormat="1" hidden="1" x14ac:dyDescent="0.4">
      <c r="B3065" s="255"/>
      <c r="C3065" s="256"/>
      <c r="D3065" s="305"/>
      <c r="E3065" s="306"/>
      <c r="H3065" s="305"/>
      <c r="I3065" s="306"/>
      <c r="L3065" s="305"/>
      <c r="M3065" s="306"/>
    </row>
    <row r="3066" spans="2:13" s="13" customFormat="1" hidden="1" x14ac:dyDescent="0.4">
      <c r="B3066" s="255"/>
      <c r="C3066" s="256"/>
      <c r="D3066" s="305"/>
      <c r="E3066" s="306"/>
      <c r="H3066" s="305"/>
      <c r="I3066" s="306"/>
      <c r="L3066" s="305"/>
      <c r="M3066" s="306"/>
    </row>
    <row r="3067" spans="2:13" s="13" customFormat="1" hidden="1" x14ac:dyDescent="0.4">
      <c r="B3067" s="255"/>
      <c r="C3067" s="256"/>
      <c r="D3067" s="305"/>
      <c r="E3067" s="306"/>
      <c r="H3067" s="305"/>
      <c r="I3067" s="306"/>
      <c r="L3067" s="305"/>
      <c r="M3067" s="306"/>
    </row>
    <row r="3068" spans="2:13" s="13" customFormat="1" hidden="1" x14ac:dyDescent="0.4">
      <c r="B3068" s="255"/>
      <c r="C3068" s="256"/>
      <c r="D3068" s="305"/>
      <c r="E3068" s="306"/>
      <c r="H3068" s="305"/>
      <c r="I3068" s="306"/>
      <c r="L3068" s="305"/>
      <c r="M3068" s="306"/>
    </row>
    <row r="3069" spans="2:13" s="13" customFormat="1" hidden="1" x14ac:dyDescent="0.4">
      <c r="B3069" s="255"/>
      <c r="C3069" s="256"/>
      <c r="D3069" s="305"/>
      <c r="E3069" s="306"/>
      <c r="H3069" s="305"/>
      <c r="I3069" s="306"/>
      <c r="L3069" s="305"/>
      <c r="M3069" s="306"/>
    </row>
    <row r="3070" spans="2:13" s="13" customFormat="1" hidden="1" x14ac:dyDescent="0.4">
      <c r="B3070" s="255"/>
      <c r="C3070" s="256"/>
      <c r="D3070" s="305"/>
      <c r="E3070" s="306"/>
      <c r="H3070" s="305"/>
      <c r="I3070" s="306"/>
      <c r="L3070" s="305"/>
      <c r="M3070" s="306"/>
    </row>
    <row r="3071" spans="2:13" s="13" customFormat="1" hidden="1" x14ac:dyDescent="0.4">
      <c r="B3071" s="255"/>
      <c r="C3071" s="256"/>
      <c r="D3071" s="305"/>
      <c r="E3071" s="306"/>
      <c r="H3071" s="305"/>
      <c r="I3071" s="306"/>
      <c r="L3071" s="305"/>
      <c r="M3071" s="306"/>
    </row>
    <row r="3072" spans="2:13" s="13" customFormat="1" hidden="1" x14ac:dyDescent="0.4">
      <c r="B3072" s="255"/>
      <c r="C3072" s="256"/>
      <c r="D3072" s="305"/>
      <c r="E3072" s="306"/>
      <c r="H3072" s="305"/>
      <c r="I3072" s="306"/>
      <c r="L3072" s="305"/>
      <c r="M3072" s="306"/>
    </row>
    <row r="3073" spans="2:13" s="13" customFormat="1" hidden="1" x14ac:dyDescent="0.4">
      <c r="B3073" s="255"/>
      <c r="C3073" s="256"/>
      <c r="D3073" s="305"/>
      <c r="E3073" s="306"/>
      <c r="H3073" s="305"/>
      <c r="I3073" s="306"/>
      <c r="L3073" s="305"/>
      <c r="M3073" s="306"/>
    </row>
    <row r="3074" spans="2:13" s="13" customFormat="1" hidden="1" x14ac:dyDescent="0.4">
      <c r="B3074" s="255"/>
      <c r="C3074" s="256"/>
      <c r="D3074" s="305"/>
      <c r="E3074" s="306"/>
      <c r="H3074" s="305"/>
      <c r="I3074" s="306"/>
      <c r="L3074" s="305"/>
      <c r="M3074" s="306"/>
    </row>
    <row r="3075" spans="2:13" s="13" customFormat="1" hidden="1" x14ac:dyDescent="0.4">
      <c r="B3075" s="255"/>
      <c r="C3075" s="256"/>
      <c r="D3075" s="305"/>
      <c r="E3075" s="306"/>
      <c r="H3075" s="305"/>
      <c r="I3075" s="306"/>
      <c r="L3075" s="305"/>
      <c r="M3075" s="306"/>
    </row>
    <row r="3076" spans="2:13" s="13" customFormat="1" hidden="1" x14ac:dyDescent="0.4">
      <c r="B3076" s="255"/>
      <c r="C3076" s="256"/>
      <c r="D3076" s="305"/>
      <c r="E3076" s="306"/>
      <c r="H3076" s="305"/>
      <c r="I3076" s="306"/>
      <c r="L3076" s="305"/>
      <c r="M3076" s="306"/>
    </row>
    <row r="3077" spans="2:13" s="13" customFormat="1" hidden="1" x14ac:dyDescent="0.4">
      <c r="B3077" s="255"/>
      <c r="C3077" s="256"/>
      <c r="D3077" s="305"/>
      <c r="E3077" s="306"/>
      <c r="H3077" s="305"/>
      <c r="I3077" s="306"/>
      <c r="L3077" s="305"/>
      <c r="M3077" s="306"/>
    </row>
    <row r="3078" spans="2:13" s="13" customFormat="1" hidden="1" x14ac:dyDescent="0.4">
      <c r="B3078" s="255"/>
      <c r="C3078" s="256"/>
      <c r="D3078" s="305"/>
      <c r="E3078" s="306"/>
      <c r="H3078" s="305"/>
      <c r="I3078" s="306"/>
      <c r="L3078" s="305"/>
      <c r="M3078" s="306"/>
    </row>
    <row r="3079" spans="2:13" s="13" customFormat="1" hidden="1" x14ac:dyDescent="0.4">
      <c r="B3079" s="255"/>
      <c r="C3079" s="256"/>
      <c r="D3079" s="305"/>
      <c r="E3079" s="306"/>
      <c r="H3079" s="305"/>
      <c r="I3079" s="306"/>
      <c r="L3079" s="305"/>
      <c r="M3079" s="306"/>
    </row>
    <row r="3080" spans="2:13" s="13" customFormat="1" hidden="1" x14ac:dyDescent="0.4">
      <c r="B3080" s="255"/>
      <c r="C3080" s="256"/>
      <c r="D3080" s="305"/>
      <c r="E3080" s="306"/>
      <c r="H3080" s="305"/>
      <c r="I3080" s="306"/>
      <c r="L3080" s="305"/>
      <c r="M3080" s="306"/>
    </row>
    <row r="3081" spans="2:13" s="13" customFormat="1" hidden="1" x14ac:dyDescent="0.4">
      <c r="B3081" s="255"/>
      <c r="C3081" s="256"/>
      <c r="D3081" s="305"/>
      <c r="E3081" s="306"/>
      <c r="H3081" s="305"/>
      <c r="I3081" s="306"/>
      <c r="L3081" s="305"/>
      <c r="M3081" s="306"/>
    </row>
    <row r="3082" spans="2:13" s="13" customFormat="1" hidden="1" x14ac:dyDescent="0.4">
      <c r="B3082" s="255"/>
      <c r="C3082" s="256"/>
      <c r="D3082" s="305"/>
      <c r="E3082" s="306"/>
      <c r="H3082" s="305"/>
      <c r="I3082" s="306"/>
      <c r="L3082" s="305"/>
      <c r="M3082" s="306"/>
    </row>
    <row r="3083" spans="2:13" s="13" customFormat="1" hidden="1" x14ac:dyDescent="0.4">
      <c r="B3083" s="255"/>
      <c r="C3083" s="256"/>
      <c r="D3083" s="305"/>
      <c r="E3083" s="306"/>
      <c r="H3083" s="305"/>
      <c r="I3083" s="306"/>
      <c r="L3083" s="305"/>
      <c r="M3083" s="306"/>
    </row>
    <row r="3084" spans="2:13" s="13" customFormat="1" hidden="1" x14ac:dyDescent="0.4">
      <c r="B3084" s="255"/>
      <c r="C3084" s="256"/>
      <c r="D3084" s="305"/>
      <c r="E3084" s="306"/>
      <c r="H3084" s="305"/>
      <c r="I3084" s="306"/>
      <c r="L3084" s="305"/>
      <c r="M3084" s="306"/>
    </row>
    <row r="3085" spans="2:13" s="13" customFormat="1" hidden="1" x14ac:dyDescent="0.4">
      <c r="B3085" s="255"/>
      <c r="C3085" s="256"/>
      <c r="D3085" s="305"/>
      <c r="E3085" s="306"/>
      <c r="H3085" s="305"/>
      <c r="I3085" s="306"/>
      <c r="L3085" s="305"/>
      <c r="M3085" s="306"/>
    </row>
    <row r="3086" spans="2:13" s="13" customFormat="1" hidden="1" x14ac:dyDescent="0.4">
      <c r="B3086" s="255"/>
      <c r="C3086" s="256"/>
      <c r="D3086" s="305"/>
      <c r="E3086" s="306"/>
      <c r="H3086" s="305"/>
      <c r="I3086" s="306"/>
      <c r="L3086" s="305"/>
      <c r="M3086" s="306"/>
    </row>
    <row r="3087" spans="2:13" s="13" customFormat="1" hidden="1" x14ac:dyDescent="0.4">
      <c r="B3087" s="255"/>
      <c r="C3087" s="256"/>
      <c r="D3087" s="305"/>
      <c r="E3087" s="306"/>
      <c r="H3087" s="305"/>
      <c r="I3087" s="306"/>
      <c r="L3087" s="305"/>
      <c r="M3087" s="306"/>
    </row>
    <row r="3088" spans="2:13" s="13" customFormat="1" hidden="1" x14ac:dyDescent="0.4">
      <c r="B3088" s="255"/>
      <c r="C3088" s="256"/>
      <c r="D3088" s="305"/>
      <c r="E3088" s="306"/>
      <c r="H3088" s="305"/>
      <c r="I3088" s="306"/>
      <c r="L3088" s="305"/>
      <c r="M3088" s="306"/>
    </row>
    <row r="3089" spans="2:13" s="13" customFormat="1" hidden="1" x14ac:dyDescent="0.4">
      <c r="B3089" s="255"/>
      <c r="C3089" s="256"/>
      <c r="D3089" s="305"/>
      <c r="E3089" s="306"/>
      <c r="H3089" s="305"/>
      <c r="I3089" s="306"/>
      <c r="L3089" s="305"/>
      <c r="M3089" s="306"/>
    </row>
    <row r="3090" spans="2:13" s="13" customFormat="1" hidden="1" x14ac:dyDescent="0.4">
      <c r="B3090" s="255"/>
      <c r="C3090" s="256"/>
      <c r="D3090" s="305"/>
      <c r="E3090" s="306"/>
      <c r="H3090" s="305"/>
      <c r="I3090" s="306"/>
      <c r="L3090" s="305"/>
      <c r="M3090" s="306"/>
    </row>
    <row r="3091" spans="2:13" s="13" customFormat="1" hidden="1" x14ac:dyDescent="0.4">
      <c r="B3091" s="255"/>
      <c r="C3091" s="256"/>
      <c r="D3091" s="305"/>
      <c r="E3091" s="306"/>
      <c r="H3091" s="305"/>
      <c r="I3091" s="306"/>
      <c r="L3091" s="305"/>
      <c r="M3091" s="306"/>
    </row>
    <row r="3092" spans="2:13" s="13" customFormat="1" hidden="1" x14ac:dyDescent="0.4">
      <c r="B3092" s="255"/>
      <c r="C3092" s="256"/>
      <c r="D3092" s="305"/>
      <c r="E3092" s="306"/>
      <c r="H3092" s="305"/>
      <c r="I3092" s="306"/>
      <c r="L3092" s="305"/>
      <c r="M3092" s="306"/>
    </row>
    <row r="3093" spans="2:13" s="13" customFormat="1" hidden="1" x14ac:dyDescent="0.4">
      <c r="B3093" s="255"/>
      <c r="C3093" s="256"/>
      <c r="D3093" s="305"/>
      <c r="E3093" s="306"/>
      <c r="H3093" s="305"/>
      <c r="I3093" s="306"/>
      <c r="L3093" s="305"/>
      <c r="M3093" s="306"/>
    </row>
    <row r="3094" spans="2:13" s="13" customFormat="1" hidden="1" x14ac:dyDescent="0.4">
      <c r="B3094" s="255"/>
      <c r="C3094" s="256"/>
      <c r="D3094" s="305"/>
      <c r="E3094" s="306"/>
      <c r="H3094" s="305"/>
      <c r="I3094" s="306"/>
      <c r="L3094" s="305"/>
      <c r="M3094" s="306"/>
    </row>
    <row r="3095" spans="2:13" s="13" customFormat="1" hidden="1" x14ac:dyDescent="0.4">
      <c r="B3095" s="255"/>
      <c r="C3095" s="256"/>
      <c r="D3095" s="305"/>
      <c r="E3095" s="306"/>
      <c r="H3095" s="305"/>
      <c r="I3095" s="306"/>
      <c r="L3095" s="305"/>
      <c r="M3095" s="306"/>
    </row>
    <row r="3096" spans="2:13" s="13" customFormat="1" hidden="1" x14ac:dyDescent="0.4">
      <c r="B3096" s="255"/>
      <c r="C3096" s="256"/>
      <c r="D3096" s="305"/>
      <c r="E3096" s="306"/>
      <c r="H3096" s="305"/>
      <c r="I3096" s="306"/>
      <c r="L3096" s="305"/>
      <c r="M3096" s="306"/>
    </row>
    <row r="3097" spans="2:13" s="13" customFormat="1" hidden="1" x14ac:dyDescent="0.4">
      <c r="B3097" s="255"/>
      <c r="C3097" s="256"/>
      <c r="D3097" s="305"/>
      <c r="E3097" s="306"/>
      <c r="H3097" s="305"/>
      <c r="I3097" s="306"/>
      <c r="L3097" s="305"/>
      <c r="M3097" s="306"/>
    </row>
    <row r="3098" spans="2:13" s="13" customFormat="1" hidden="1" x14ac:dyDescent="0.4">
      <c r="B3098" s="255"/>
      <c r="C3098" s="256"/>
      <c r="D3098" s="305"/>
      <c r="E3098" s="306"/>
      <c r="H3098" s="305"/>
      <c r="I3098" s="306"/>
      <c r="L3098" s="305"/>
      <c r="M3098" s="306"/>
    </row>
    <row r="3099" spans="2:13" s="13" customFormat="1" hidden="1" x14ac:dyDescent="0.4">
      <c r="B3099" s="255"/>
      <c r="C3099" s="256"/>
      <c r="D3099" s="305"/>
      <c r="E3099" s="306"/>
      <c r="H3099" s="305"/>
      <c r="I3099" s="306"/>
      <c r="L3099" s="305"/>
      <c r="M3099" s="306"/>
    </row>
    <row r="3100" spans="2:13" s="13" customFormat="1" hidden="1" x14ac:dyDescent="0.4">
      <c r="B3100" s="255"/>
      <c r="C3100" s="256"/>
      <c r="D3100" s="305"/>
      <c r="E3100" s="306"/>
      <c r="H3100" s="305"/>
      <c r="I3100" s="306"/>
      <c r="L3100" s="305"/>
      <c r="M3100" s="306"/>
    </row>
    <row r="3101" spans="2:13" s="13" customFormat="1" hidden="1" x14ac:dyDescent="0.4">
      <c r="B3101" s="255"/>
      <c r="C3101" s="256"/>
      <c r="D3101" s="305"/>
      <c r="E3101" s="306"/>
      <c r="H3101" s="305"/>
      <c r="I3101" s="306"/>
      <c r="L3101" s="305"/>
      <c r="M3101" s="306"/>
    </row>
    <row r="3102" spans="2:13" s="13" customFormat="1" hidden="1" x14ac:dyDescent="0.4">
      <c r="B3102" s="255"/>
      <c r="C3102" s="256"/>
      <c r="D3102" s="305"/>
      <c r="E3102" s="306"/>
      <c r="H3102" s="305"/>
      <c r="I3102" s="306"/>
      <c r="L3102" s="305"/>
      <c r="M3102" s="306"/>
    </row>
    <row r="3103" spans="2:13" s="13" customFormat="1" hidden="1" x14ac:dyDescent="0.4">
      <c r="B3103" s="255"/>
      <c r="C3103" s="256"/>
      <c r="D3103" s="305"/>
      <c r="E3103" s="306"/>
      <c r="H3103" s="305"/>
      <c r="I3103" s="306"/>
      <c r="L3103" s="305"/>
      <c r="M3103" s="306"/>
    </row>
    <row r="3104" spans="2:13" s="13" customFormat="1" hidden="1" x14ac:dyDescent="0.4">
      <c r="B3104" s="255"/>
      <c r="C3104" s="256"/>
      <c r="D3104" s="305"/>
      <c r="E3104" s="306"/>
      <c r="H3104" s="305"/>
      <c r="I3104" s="306"/>
      <c r="L3104" s="305"/>
      <c r="M3104" s="306"/>
    </row>
    <row r="3105" spans="2:13" s="13" customFormat="1" hidden="1" x14ac:dyDescent="0.4">
      <c r="B3105" s="255"/>
      <c r="C3105" s="256"/>
      <c r="D3105" s="305"/>
      <c r="E3105" s="306"/>
      <c r="H3105" s="305"/>
      <c r="I3105" s="306"/>
      <c r="L3105" s="305"/>
      <c r="M3105" s="306"/>
    </row>
    <row r="3106" spans="2:13" s="13" customFormat="1" hidden="1" x14ac:dyDescent="0.4">
      <c r="B3106" s="255"/>
      <c r="C3106" s="256"/>
      <c r="D3106" s="305"/>
      <c r="E3106" s="306"/>
      <c r="H3106" s="305"/>
      <c r="I3106" s="306"/>
      <c r="L3106" s="305"/>
      <c r="M3106" s="306"/>
    </row>
    <row r="3107" spans="2:13" s="13" customFormat="1" hidden="1" x14ac:dyDescent="0.4">
      <c r="B3107" s="255"/>
      <c r="C3107" s="256"/>
      <c r="D3107" s="305"/>
      <c r="E3107" s="306"/>
      <c r="H3107" s="305"/>
      <c r="I3107" s="306"/>
      <c r="L3107" s="305"/>
      <c r="M3107" s="306"/>
    </row>
    <row r="3108" spans="2:13" s="13" customFormat="1" hidden="1" x14ac:dyDescent="0.4">
      <c r="B3108" s="255"/>
      <c r="C3108" s="256"/>
      <c r="D3108" s="305"/>
      <c r="E3108" s="306"/>
      <c r="H3108" s="305"/>
      <c r="I3108" s="306"/>
      <c r="L3108" s="305"/>
      <c r="M3108" s="306"/>
    </row>
    <row r="3109" spans="2:13" s="13" customFormat="1" hidden="1" x14ac:dyDescent="0.4">
      <c r="B3109" s="255"/>
      <c r="C3109" s="256"/>
      <c r="D3109" s="305"/>
      <c r="E3109" s="306"/>
      <c r="H3109" s="305"/>
      <c r="I3109" s="306"/>
      <c r="L3109" s="305"/>
      <c r="M3109" s="306"/>
    </row>
    <row r="3110" spans="2:13" s="13" customFormat="1" hidden="1" x14ac:dyDescent="0.4">
      <c r="B3110" s="255"/>
      <c r="C3110" s="256"/>
      <c r="D3110" s="305"/>
      <c r="E3110" s="306"/>
      <c r="H3110" s="305"/>
      <c r="I3110" s="306"/>
      <c r="L3110" s="305"/>
      <c r="M3110" s="306"/>
    </row>
    <row r="3111" spans="2:13" s="13" customFormat="1" hidden="1" x14ac:dyDescent="0.4">
      <c r="B3111" s="255"/>
      <c r="C3111" s="256"/>
      <c r="D3111" s="305"/>
      <c r="E3111" s="306"/>
      <c r="H3111" s="305"/>
      <c r="I3111" s="306"/>
      <c r="L3111" s="305"/>
      <c r="M3111" s="306"/>
    </row>
    <row r="3112" spans="2:13" s="13" customFormat="1" hidden="1" x14ac:dyDescent="0.4">
      <c r="B3112" s="255"/>
      <c r="C3112" s="256"/>
      <c r="D3112" s="305"/>
      <c r="E3112" s="306"/>
      <c r="H3112" s="305"/>
      <c r="I3112" s="306"/>
      <c r="L3112" s="305"/>
      <c r="M3112" s="306"/>
    </row>
    <row r="3113" spans="2:13" s="13" customFormat="1" hidden="1" x14ac:dyDescent="0.4">
      <c r="B3113" s="255"/>
      <c r="C3113" s="256"/>
      <c r="D3113" s="305"/>
      <c r="E3113" s="306"/>
      <c r="H3113" s="305"/>
      <c r="I3113" s="306"/>
      <c r="L3113" s="305"/>
      <c r="M3113" s="306"/>
    </row>
    <row r="3114" spans="2:13" s="13" customFormat="1" hidden="1" x14ac:dyDescent="0.4">
      <c r="B3114" s="255"/>
      <c r="C3114" s="256"/>
      <c r="D3114" s="305"/>
      <c r="E3114" s="306"/>
      <c r="H3114" s="305"/>
      <c r="I3114" s="306"/>
      <c r="L3114" s="305"/>
      <c r="M3114" s="306"/>
    </row>
    <row r="3115" spans="2:13" s="13" customFormat="1" hidden="1" x14ac:dyDescent="0.4">
      <c r="B3115" s="255"/>
      <c r="C3115" s="256"/>
      <c r="D3115" s="305"/>
      <c r="E3115" s="306"/>
      <c r="H3115" s="305"/>
      <c r="I3115" s="306"/>
      <c r="L3115" s="305"/>
      <c r="M3115" s="306"/>
    </row>
    <row r="3116" spans="2:13" s="13" customFormat="1" hidden="1" x14ac:dyDescent="0.4">
      <c r="B3116" s="255"/>
      <c r="C3116" s="256"/>
      <c r="D3116" s="305"/>
      <c r="E3116" s="306"/>
      <c r="H3116" s="305"/>
      <c r="I3116" s="306"/>
      <c r="L3116" s="305"/>
      <c r="M3116" s="306"/>
    </row>
    <row r="3117" spans="2:13" s="13" customFormat="1" hidden="1" x14ac:dyDescent="0.4">
      <c r="B3117" s="255"/>
      <c r="C3117" s="256"/>
      <c r="D3117" s="305"/>
      <c r="E3117" s="306"/>
      <c r="H3117" s="305"/>
      <c r="I3117" s="306"/>
      <c r="L3117" s="305"/>
      <c r="M3117" s="306"/>
    </row>
    <row r="3118" spans="2:13" s="13" customFormat="1" hidden="1" x14ac:dyDescent="0.4">
      <c r="B3118" s="255"/>
      <c r="C3118" s="256"/>
      <c r="D3118" s="305"/>
      <c r="E3118" s="306"/>
      <c r="H3118" s="305"/>
      <c r="I3118" s="306"/>
      <c r="L3118" s="305"/>
      <c r="M3118" s="306"/>
    </row>
    <row r="3119" spans="2:13" s="13" customFormat="1" hidden="1" x14ac:dyDescent="0.4">
      <c r="B3119" s="255"/>
      <c r="C3119" s="256"/>
      <c r="D3119" s="305"/>
      <c r="E3119" s="306"/>
      <c r="H3119" s="305"/>
      <c r="I3119" s="306"/>
      <c r="L3119" s="305"/>
      <c r="M3119" s="306"/>
    </row>
    <row r="3120" spans="2:13" s="13" customFormat="1" hidden="1" x14ac:dyDescent="0.4">
      <c r="B3120" s="255"/>
      <c r="C3120" s="256"/>
      <c r="D3120" s="305"/>
      <c r="E3120" s="306"/>
      <c r="H3120" s="305"/>
      <c r="I3120" s="306"/>
      <c r="L3120" s="305"/>
      <c r="M3120" s="306"/>
    </row>
    <row r="3121" spans="2:13" s="13" customFormat="1" hidden="1" x14ac:dyDescent="0.4">
      <c r="B3121" s="255"/>
      <c r="C3121" s="256"/>
      <c r="D3121" s="305"/>
      <c r="E3121" s="306"/>
      <c r="H3121" s="305"/>
      <c r="I3121" s="306"/>
      <c r="L3121" s="305"/>
      <c r="M3121" s="306"/>
    </row>
    <row r="3122" spans="2:13" s="13" customFormat="1" hidden="1" x14ac:dyDescent="0.4">
      <c r="B3122" s="255"/>
      <c r="C3122" s="256"/>
      <c r="D3122" s="305"/>
      <c r="E3122" s="306"/>
      <c r="H3122" s="305"/>
      <c r="I3122" s="306"/>
      <c r="L3122" s="305"/>
      <c r="M3122" s="306"/>
    </row>
    <row r="3123" spans="2:13" s="13" customFormat="1" hidden="1" x14ac:dyDescent="0.4">
      <c r="B3123" s="255"/>
      <c r="C3123" s="256"/>
      <c r="D3123" s="305"/>
      <c r="E3123" s="306"/>
      <c r="H3123" s="305"/>
      <c r="I3123" s="306"/>
      <c r="L3123" s="305"/>
      <c r="M3123" s="306"/>
    </row>
    <row r="3124" spans="2:13" s="13" customFormat="1" hidden="1" x14ac:dyDescent="0.4">
      <c r="B3124" s="255"/>
      <c r="C3124" s="256"/>
      <c r="D3124" s="305"/>
      <c r="E3124" s="306"/>
      <c r="H3124" s="305"/>
      <c r="I3124" s="306"/>
      <c r="L3124" s="305"/>
      <c r="M3124" s="306"/>
    </row>
    <row r="3125" spans="2:13" s="13" customFormat="1" hidden="1" x14ac:dyDescent="0.4">
      <c r="B3125" s="255"/>
      <c r="C3125" s="256"/>
      <c r="D3125" s="305"/>
      <c r="E3125" s="306"/>
      <c r="H3125" s="305"/>
      <c r="I3125" s="306"/>
      <c r="L3125" s="305"/>
      <c r="M3125" s="306"/>
    </row>
    <row r="3126" spans="2:13" s="13" customFormat="1" hidden="1" x14ac:dyDescent="0.4">
      <c r="B3126" s="255"/>
      <c r="C3126" s="256"/>
      <c r="D3126" s="305"/>
      <c r="E3126" s="306"/>
      <c r="H3126" s="305"/>
      <c r="I3126" s="306"/>
      <c r="L3126" s="305"/>
      <c r="M3126" s="306"/>
    </row>
    <row r="3127" spans="2:13" s="13" customFormat="1" hidden="1" x14ac:dyDescent="0.4">
      <c r="B3127" s="255"/>
      <c r="C3127" s="256"/>
      <c r="D3127" s="305"/>
      <c r="E3127" s="306"/>
      <c r="H3127" s="305"/>
      <c r="I3127" s="306"/>
      <c r="L3127" s="305"/>
      <c r="M3127" s="306"/>
    </row>
    <row r="3128" spans="2:13" s="13" customFormat="1" hidden="1" x14ac:dyDescent="0.4">
      <c r="B3128" s="255"/>
      <c r="C3128" s="256"/>
      <c r="D3128" s="305"/>
      <c r="E3128" s="306"/>
      <c r="H3128" s="305"/>
      <c r="I3128" s="306"/>
      <c r="L3128" s="305"/>
      <c r="M3128" s="306"/>
    </row>
    <row r="3129" spans="2:13" s="13" customFormat="1" hidden="1" x14ac:dyDescent="0.4">
      <c r="B3129" s="255"/>
      <c r="C3129" s="256"/>
      <c r="D3129" s="305"/>
      <c r="E3129" s="306"/>
      <c r="H3129" s="305"/>
      <c r="I3129" s="306"/>
      <c r="L3129" s="305"/>
      <c r="M3129" s="306"/>
    </row>
    <row r="3130" spans="2:13" s="13" customFormat="1" hidden="1" x14ac:dyDescent="0.4">
      <c r="B3130" s="255"/>
      <c r="C3130" s="256"/>
      <c r="D3130" s="305"/>
      <c r="E3130" s="306"/>
      <c r="H3130" s="305"/>
      <c r="I3130" s="306"/>
      <c r="L3130" s="305"/>
      <c r="M3130" s="306"/>
    </row>
    <row r="3131" spans="2:13" s="13" customFormat="1" hidden="1" x14ac:dyDescent="0.4">
      <c r="B3131" s="255"/>
      <c r="C3131" s="256"/>
      <c r="D3131" s="305"/>
      <c r="E3131" s="306"/>
      <c r="H3131" s="305"/>
      <c r="I3131" s="306"/>
      <c r="L3131" s="305"/>
      <c r="M3131" s="306"/>
    </row>
    <row r="3132" spans="2:13" s="13" customFormat="1" hidden="1" x14ac:dyDescent="0.4">
      <c r="B3132" s="255"/>
      <c r="C3132" s="256"/>
      <c r="D3132" s="305"/>
      <c r="E3132" s="306"/>
      <c r="H3132" s="305"/>
      <c r="I3132" s="306"/>
      <c r="L3132" s="305"/>
      <c r="M3132" s="306"/>
    </row>
    <row r="3133" spans="2:13" s="13" customFormat="1" hidden="1" x14ac:dyDescent="0.4">
      <c r="B3133" s="255"/>
      <c r="C3133" s="256"/>
      <c r="D3133" s="305"/>
      <c r="E3133" s="306"/>
      <c r="H3133" s="305"/>
      <c r="I3133" s="306"/>
      <c r="L3133" s="305"/>
      <c r="M3133" s="306"/>
    </row>
    <row r="3134" spans="2:13" s="13" customFormat="1" hidden="1" x14ac:dyDescent="0.4">
      <c r="B3134" s="255"/>
      <c r="C3134" s="256"/>
      <c r="D3134" s="305"/>
      <c r="E3134" s="306"/>
      <c r="H3134" s="305"/>
      <c r="I3134" s="306"/>
      <c r="L3134" s="305"/>
      <c r="M3134" s="306"/>
    </row>
    <row r="3135" spans="2:13" s="13" customFormat="1" hidden="1" x14ac:dyDescent="0.4">
      <c r="B3135" s="255"/>
      <c r="C3135" s="256"/>
      <c r="D3135" s="305"/>
      <c r="E3135" s="306"/>
      <c r="H3135" s="305"/>
      <c r="I3135" s="306"/>
      <c r="L3135" s="305"/>
      <c r="M3135" s="306"/>
    </row>
    <row r="3136" spans="2:13" s="13" customFormat="1" hidden="1" x14ac:dyDescent="0.4">
      <c r="B3136" s="255"/>
      <c r="C3136" s="256"/>
      <c r="D3136" s="305"/>
      <c r="E3136" s="306"/>
      <c r="H3136" s="305"/>
      <c r="I3136" s="306"/>
      <c r="L3136" s="305"/>
      <c r="M3136" s="306"/>
    </row>
    <row r="3137" spans="2:13" s="13" customFormat="1" hidden="1" x14ac:dyDescent="0.4">
      <c r="B3137" s="255"/>
      <c r="C3137" s="256"/>
      <c r="D3137" s="305"/>
      <c r="E3137" s="306"/>
      <c r="H3137" s="305"/>
      <c r="I3137" s="306"/>
      <c r="L3137" s="305"/>
      <c r="M3137" s="306"/>
    </row>
    <row r="3138" spans="2:13" s="13" customFormat="1" hidden="1" x14ac:dyDescent="0.4">
      <c r="B3138" s="255"/>
      <c r="C3138" s="256"/>
      <c r="D3138" s="305"/>
      <c r="E3138" s="306"/>
      <c r="H3138" s="305"/>
      <c r="I3138" s="306"/>
      <c r="L3138" s="305"/>
      <c r="M3138" s="306"/>
    </row>
    <row r="3139" spans="2:13" s="13" customFormat="1" hidden="1" x14ac:dyDescent="0.4">
      <c r="B3139" s="255"/>
      <c r="C3139" s="256"/>
      <c r="D3139" s="305"/>
      <c r="E3139" s="306"/>
      <c r="H3139" s="305"/>
      <c r="I3139" s="306"/>
      <c r="L3139" s="305"/>
      <c r="M3139" s="306"/>
    </row>
    <row r="3140" spans="2:13" s="13" customFormat="1" hidden="1" x14ac:dyDescent="0.4">
      <c r="B3140" s="255"/>
      <c r="C3140" s="256"/>
      <c r="D3140" s="305"/>
      <c r="E3140" s="306"/>
      <c r="H3140" s="305"/>
      <c r="I3140" s="306"/>
      <c r="L3140" s="305"/>
      <c r="M3140" s="306"/>
    </row>
    <row r="3141" spans="2:13" s="13" customFormat="1" hidden="1" x14ac:dyDescent="0.4">
      <c r="B3141" s="255"/>
      <c r="C3141" s="256"/>
      <c r="D3141" s="305"/>
      <c r="E3141" s="306"/>
      <c r="H3141" s="305"/>
      <c r="I3141" s="306"/>
      <c r="L3141" s="305"/>
      <c r="M3141" s="306"/>
    </row>
    <row r="3142" spans="2:13" s="13" customFormat="1" hidden="1" x14ac:dyDescent="0.4">
      <c r="B3142" s="255"/>
      <c r="C3142" s="256"/>
      <c r="D3142" s="305"/>
      <c r="E3142" s="306"/>
      <c r="H3142" s="305"/>
      <c r="I3142" s="306"/>
      <c r="L3142" s="305"/>
      <c r="M3142" s="306"/>
    </row>
    <row r="3143" spans="2:13" s="13" customFormat="1" hidden="1" x14ac:dyDescent="0.4">
      <c r="B3143" s="255"/>
      <c r="C3143" s="256"/>
      <c r="D3143" s="305"/>
      <c r="E3143" s="306"/>
      <c r="H3143" s="305"/>
      <c r="I3143" s="306"/>
      <c r="L3143" s="305"/>
      <c r="M3143" s="306"/>
    </row>
    <row r="3144" spans="2:13" s="13" customFormat="1" hidden="1" x14ac:dyDescent="0.4">
      <c r="B3144" s="255"/>
      <c r="C3144" s="256"/>
      <c r="D3144" s="305"/>
      <c r="E3144" s="306"/>
      <c r="H3144" s="305"/>
      <c r="I3144" s="306"/>
      <c r="L3144" s="305"/>
      <c r="M3144" s="306"/>
    </row>
    <row r="3145" spans="2:13" s="13" customFormat="1" hidden="1" x14ac:dyDescent="0.4">
      <c r="B3145" s="255"/>
      <c r="C3145" s="256"/>
      <c r="D3145" s="305"/>
      <c r="E3145" s="306"/>
      <c r="H3145" s="305"/>
      <c r="I3145" s="306"/>
      <c r="L3145" s="305"/>
      <c r="M3145" s="306"/>
    </row>
    <row r="3146" spans="2:13" s="13" customFormat="1" hidden="1" x14ac:dyDescent="0.4">
      <c r="B3146" s="255"/>
      <c r="C3146" s="256"/>
      <c r="D3146" s="305"/>
      <c r="E3146" s="306"/>
      <c r="H3146" s="305"/>
      <c r="I3146" s="306"/>
      <c r="L3146" s="305"/>
      <c r="M3146" s="306"/>
    </row>
    <row r="3147" spans="2:13" s="13" customFormat="1" hidden="1" x14ac:dyDescent="0.4">
      <c r="B3147" s="255"/>
      <c r="C3147" s="256"/>
      <c r="D3147" s="305"/>
      <c r="E3147" s="306"/>
      <c r="H3147" s="305"/>
      <c r="I3147" s="306"/>
      <c r="L3147" s="305"/>
      <c r="M3147" s="306"/>
    </row>
    <row r="3148" spans="2:13" s="13" customFormat="1" hidden="1" x14ac:dyDescent="0.4">
      <c r="B3148" s="255"/>
      <c r="C3148" s="256"/>
      <c r="D3148" s="305"/>
      <c r="E3148" s="306"/>
      <c r="H3148" s="305"/>
      <c r="I3148" s="306"/>
      <c r="L3148" s="305"/>
      <c r="M3148" s="306"/>
    </row>
    <row r="3149" spans="2:13" s="13" customFormat="1" hidden="1" x14ac:dyDescent="0.4">
      <c r="B3149" s="255"/>
      <c r="C3149" s="256"/>
      <c r="D3149" s="305"/>
      <c r="E3149" s="306"/>
      <c r="H3149" s="305"/>
      <c r="I3149" s="306"/>
      <c r="L3149" s="305"/>
      <c r="M3149" s="306"/>
    </row>
    <row r="3150" spans="2:13" s="13" customFormat="1" hidden="1" x14ac:dyDescent="0.4">
      <c r="B3150" s="255"/>
      <c r="C3150" s="256"/>
      <c r="D3150" s="305"/>
      <c r="E3150" s="306"/>
      <c r="H3150" s="305"/>
      <c r="I3150" s="306"/>
      <c r="L3150" s="305"/>
      <c r="M3150" s="306"/>
    </row>
    <row r="3151" spans="2:13" s="13" customFormat="1" hidden="1" x14ac:dyDescent="0.4">
      <c r="B3151" s="255"/>
      <c r="C3151" s="256"/>
      <c r="D3151" s="305"/>
      <c r="E3151" s="306"/>
      <c r="H3151" s="305"/>
      <c r="I3151" s="306"/>
      <c r="L3151" s="305"/>
      <c r="M3151" s="306"/>
    </row>
    <row r="3152" spans="2:13" s="13" customFormat="1" hidden="1" x14ac:dyDescent="0.4">
      <c r="B3152" s="255"/>
      <c r="C3152" s="256"/>
      <c r="D3152" s="305"/>
      <c r="E3152" s="306"/>
      <c r="H3152" s="305"/>
      <c r="I3152" s="306"/>
      <c r="L3152" s="305"/>
      <c r="M3152" s="306"/>
    </row>
    <row r="3153" spans="2:13" s="13" customFormat="1" hidden="1" x14ac:dyDescent="0.4">
      <c r="B3153" s="255"/>
      <c r="C3153" s="256"/>
      <c r="D3153" s="305"/>
      <c r="E3153" s="306"/>
      <c r="H3153" s="305"/>
      <c r="I3153" s="306"/>
      <c r="L3153" s="305"/>
      <c r="M3153" s="306"/>
    </row>
    <row r="3154" spans="2:13" s="13" customFormat="1" hidden="1" x14ac:dyDescent="0.4">
      <c r="B3154" s="255"/>
      <c r="C3154" s="256"/>
      <c r="D3154" s="305"/>
      <c r="E3154" s="306"/>
      <c r="H3154" s="305"/>
      <c r="I3154" s="306"/>
      <c r="L3154" s="305"/>
      <c r="M3154" s="306"/>
    </row>
    <row r="3155" spans="2:13" s="13" customFormat="1" hidden="1" x14ac:dyDescent="0.4">
      <c r="B3155" s="255"/>
      <c r="C3155" s="256"/>
      <c r="D3155" s="305"/>
      <c r="E3155" s="306"/>
      <c r="H3155" s="305"/>
      <c r="I3155" s="306"/>
      <c r="L3155" s="305"/>
      <c r="M3155" s="306"/>
    </row>
    <row r="3156" spans="2:13" s="13" customFormat="1" hidden="1" x14ac:dyDescent="0.4">
      <c r="B3156" s="255"/>
      <c r="C3156" s="256"/>
      <c r="D3156" s="305"/>
      <c r="E3156" s="306"/>
      <c r="H3156" s="305"/>
      <c r="I3156" s="306"/>
      <c r="L3156" s="305"/>
      <c r="M3156" s="306"/>
    </row>
    <row r="3157" spans="2:13" s="13" customFormat="1" hidden="1" x14ac:dyDescent="0.4">
      <c r="B3157" s="255"/>
      <c r="C3157" s="256"/>
      <c r="D3157" s="305"/>
      <c r="E3157" s="306"/>
      <c r="H3157" s="305"/>
      <c r="I3157" s="306"/>
      <c r="L3157" s="305"/>
      <c r="M3157" s="306"/>
    </row>
    <row r="3158" spans="2:13" s="13" customFormat="1" hidden="1" x14ac:dyDescent="0.4">
      <c r="B3158" s="255"/>
      <c r="C3158" s="256"/>
      <c r="D3158" s="305"/>
      <c r="E3158" s="306"/>
      <c r="H3158" s="305"/>
      <c r="I3158" s="306"/>
      <c r="L3158" s="305"/>
      <c r="M3158" s="306"/>
    </row>
    <row r="3159" spans="2:13" s="13" customFormat="1" hidden="1" x14ac:dyDescent="0.4">
      <c r="B3159" s="255"/>
      <c r="C3159" s="256"/>
      <c r="D3159" s="305"/>
      <c r="E3159" s="306"/>
      <c r="H3159" s="305"/>
      <c r="I3159" s="306"/>
      <c r="L3159" s="305"/>
      <c r="M3159" s="306"/>
    </row>
    <row r="3160" spans="2:13" s="13" customFormat="1" hidden="1" x14ac:dyDescent="0.4">
      <c r="B3160" s="255"/>
      <c r="C3160" s="256"/>
      <c r="D3160" s="305"/>
      <c r="E3160" s="306"/>
      <c r="H3160" s="305"/>
      <c r="I3160" s="306"/>
      <c r="L3160" s="305"/>
      <c r="M3160" s="306"/>
    </row>
    <row r="3161" spans="2:13" s="13" customFormat="1" hidden="1" x14ac:dyDescent="0.4">
      <c r="B3161" s="255"/>
      <c r="C3161" s="256"/>
      <c r="D3161" s="305"/>
      <c r="E3161" s="306"/>
      <c r="H3161" s="305"/>
      <c r="I3161" s="306"/>
      <c r="L3161" s="305"/>
      <c r="M3161" s="306"/>
    </row>
    <row r="3162" spans="2:13" s="13" customFormat="1" hidden="1" x14ac:dyDescent="0.4">
      <c r="B3162" s="255"/>
      <c r="C3162" s="256"/>
      <c r="D3162" s="305"/>
      <c r="E3162" s="306"/>
      <c r="H3162" s="305"/>
      <c r="I3162" s="306"/>
      <c r="L3162" s="305"/>
      <c r="M3162" s="306"/>
    </row>
    <row r="3163" spans="2:13" s="13" customFormat="1" hidden="1" x14ac:dyDescent="0.4">
      <c r="B3163" s="255"/>
      <c r="C3163" s="256"/>
      <c r="D3163" s="305"/>
      <c r="E3163" s="306"/>
      <c r="H3163" s="305"/>
      <c r="I3163" s="306"/>
      <c r="L3163" s="305"/>
      <c r="M3163" s="306"/>
    </row>
    <row r="3164" spans="2:13" s="13" customFormat="1" hidden="1" x14ac:dyDescent="0.4">
      <c r="B3164" s="255"/>
      <c r="C3164" s="256"/>
      <c r="D3164" s="305"/>
      <c r="E3164" s="306"/>
      <c r="H3164" s="305"/>
      <c r="I3164" s="306"/>
      <c r="L3164" s="305"/>
      <c r="M3164" s="306"/>
    </row>
    <row r="3165" spans="2:13" s="13" customFormat="1" hidden="1" x14ac:dyDescent="0.4">
      <c r="B3165" s="255"/>
      <c r="C3165" s="256"/>
      <c r="D3165" s="305"/>
      <c r="E3165" s="306"/>
      <c r="H3165" s="305"/>
      <c r="I3165" s="306"/>
      <c r="L3165" s="305"/>
      <c r="M3165" s="306"/>
    </row>
    <row r="3166" spans="2:13" s="13" customFormat="1" hidden="1" x14ac:dyDescent="0.4">
      <c r="B3166" s="255"/>
      <c r="C3166" s="256"/>
      <c r="D3166" s="305"/>
      <c r="E3166" s="306"/>
      <c r="H3166" s="305"/>
      <c r="I3166" s="306"/>
      <c r="L3166" s="305"/>
      <c r="M3166" s="306"/>
    </row>
    <row r="3167" spans="2:13" s="13" customFormat="1" hidden="1" x14ac:dyDescent="0.4">
      <c r="B3167" s="255"/>
      <c r="C3167" s="256"/>
      <c r="D3167" s="305"/>
      <c r="E3167" s="306"/>
      <c r="H3167" s="305"/>
      <c r="I3167" s="306"/>
      <c r="L3167" s="305"/>
      <c r="M3167" s="306"/>
    </row>
    <row r="3168" spans="2:13" s="13" customFormat="1" hidden="1" x14ac:dyDescent="0.4">
      <c r="B3168" s="255"/>
      <c r="C3168" s="256"/>
      <c r="D3168" s="305"/>
      <c r="E3168" s="306"/>
      <c r="H3168" s="305"/>
      <c r="I3168" s="306"/>
      <c r="L3168" s="305"/>
      <c r="M3168" s="306"/>
    </row>
    <row r="3169" spans="2:13" s="13" customFormat="1" hidden="1" x14ac:dyDescent="0.4">
      <c r="B3169" s="255"/>
      <c r="C3169" s="256"/>
      <c r="D3169" s="305"/>
      <c r="E3169" s="306"/>
      <c r="H3169" s="305"/>
      <c r="I3169" s="306"/>
      <c r="L3169" s="305"/>
      <c r="M3169" s="306"/>
    </row>
    <row r="3170" spans="2:13" s="13" customFormat="1" hidden="1" x14ac:dyDescent="0.4">
      <c r="B3170" s="255"/>
      <c r="C3170" s="256"/>
      <c r="D3170" s="305"/>
      <c r="E3170" s="306"/>
      <c r="H3170" s="305"/>
      <c r="I3170" s="306"/>
      <c r="L3170" s="305"/>
      <c r="M3170" s="306"/>
    </row>
    <row r="3171" spans="2:13" s="13" customFormat="1" hidden="1" x14ac:dyDescent="0.4">
      <c r="B3171" s="255"/>
      <c r="C3171" s="256"/>
      <c r="D3171" s="305"/>
      <c r="E3171" s="306"/>
      <c r="H3171" s="305"/>
      <c r="I3171" s="306"/>
      <c r="L3171" s="305"/>
      <c r="M3171" s="306"/>
    </row>
    <row r="3172" spans="2:13" s="13" customFormat="1" hidden="1" x14ac:dyDescent="0.4">
      <c r="B3172" s="255"/>
      <c r="C3172" s="256"/>
      <c r="D3172" s="305"/>
      <c r="E3172" s="306"/>
      <c r="H3172" s="305"/>
      <c r="I3172" s="306"/>
      <c r="L3172" s="305"/>
      <c r="M3172" s="306"/>
    </row>
    <row r="3173" spans="2:13" s="13" customFormat="1" hidden="1" x14ac:dyDescent="0.4">
      <c r="B3173" s="255"/>
      <c r="C3173" s="256"/>
      <c r="D3173" s="305"/>
      <c r="E3173" s="306"/>
      <c r="H3173" s="305"/>
      <c r="I3173" s="306"/>
      <c r="L3173" s="305"/>
      <c r="M3173" s="306"/>
    </row>
    <row r="3174" spans="2:13" s="13" customFormat="1" hidden="1" x14ac:dyDescent="0.4">
      <c r="B3174" s="255"/>
      <c r="C3174" s="256"/>
      <c r="D3174" s="305"/>
      <c r="E3174" s="306"/>
      <c r="H3174" s="305"/>
      <c r="I3174" s="306"/>
      <c r="L3174" s="305"/>
      <c r="M3174" s="306"/>
    </row>
    <row r="3175" spans="2:13" s="13" customFormat="1" hidden="1" x14ac:dyDescent="0.4">
      <c r="B3175" s="255"/>
      <c r="C3175" s="256"/>
      <c r="D3175" s="305"/>
      <c r="E3175" s="306"/>
      <c r="H3175" s="305"/>
      <c r="I3175" s="306"/>
      <c r="L3175" s="305"/>
      <c r="M3175" s="306"/>
    </row>
    <row r="3176" spans="2:13" s="13" customFormat="1" hidden="1" x14ac:dyDescent="0.4">
      <c r="B3176" s="255"/>
      <c r="C3176" s="256"/>
      <c r="D3176" s="305"/>
      <c r="E3176" s="306"/>
      <c r="H3176" s="305"/>
      <c r="I3176" s="306"/>
      <c r="L3176" s="305"/>
      <c r="M3176" s="306"/>
    </row>
    <row r="3177" spans="2:13" s="13" customFormat="1" hidden="1" x14ac:dyDescent="0.4">
      <c r="B3177" s="255"/>
      <c r="C3177" s="256"/>
      <c r="D3177" s="305"/>
      <c r="E3177" s="306"/>
      <c r="H3177" s="305"/>
      <c r="I3177" s="306"/>
      <c r="L3177" s="305"/>
      <c r="M3177" s="306"/>
    </row>
    <row r="3178" spans="2:13" s="13" customFormat="1" hidden="1" x14ac:dyDescent="0.4">
      <c r="B3178" s="255"/>
      <c r="C3178" s="256"/>
      <c r="D3178" s="305"/>
      <c r="E3178" s="306"/>
      <c r="H3178" s="305"/>
      <c r="I3178" s="306"/>
      <c r="L3178" s="305"/>
      <c r="M3178" s="306"/>
    </row>
    <row r="3179" spans="2:13" s="13" customFormat="1" hidden="1" x14ac:dyDescent="0.4">
      <c r="B3179" s="255"/>
      <c r="C3179" s="256"/>
      <c r="D3179" s="305"/>
      <c r="E3179" s="306"/>
      <c r="H3179" s="305"/>
      <c r="I3179" s="306"/>
      <c r="L3179" s="305"/>
      <c r="M3179" s="306"/>
    </row>
    <row r="3180" spans="2:13" s="13" customFormat="1" hidden="1" x14ac:dyDescent="0.4">
      <c r="B3180" s="255"/>
      <c r="C3180" s="256"/>
      <c r="D3180" s="305"/>
      <c r="E3180" s="306"/>
      <c r="H3180" s="305"/>
      <c r="I3180" s="306"/>
      <c r="L3180" s="305"/>
      <c r="M3180" s="306"/>
    </row>
    <row r="3181" spans="2:13" s="13" customFormat="1" hidden="1" x14ac:dyDescent="0.4">
      <c r="B3181" s="255"/>
      <c r="C3181" s="256"/>
      <c r="D3181" s="305"/>
      <c r="E3181" s="306"/>
      <c r="H3181" s="305"/>
      <c r="I3181" s="306"/>
      <c r="L3181" s="305"/>
      <c r="M3181" s="306"/>
    </row>
    <row r="3182" spans="2:13" s="13" customFormat="1" hidden="1" x14ac:dyDescent="0.4">
      <c r="B3182" s="255"/>
      <c r="C3182" s="256"/>
      <c r="D3182" s="305"/>
      <c r="E3182" s="306"/>
      <c r="H3182" s="305"/>
      <c r="I3182" s="306"/>
      <c r="L3182" s="305"/>
      <c r="M3182" s="306"/>
    </row>
    <row r="3183" spans="2:13" s="13" customFormat="1" hidden="1" x14ac:dyDescent="0.4">
      <c r="B3183" s="255"/>
      <c r="C3183" s="256"/>
      <c r="D3183" s="305"/>
      <c r="E3183" s="306"/>
      <c r="H3183" s="305"/>
      <c r="I3183" s="306"/>
      <c r="L3183" s="305"/>
      <c r="M3183" s="306"/>
    </row>
    <row r="3184" spans="2:13" s="13" customFormat="1" hidden="1" x14ac:dyDescent="0.4">
      <c r="B3184" s="255"/>
      <c r="C3184" s="256"/>
      <c r="D3184" s="305"/>
      <c r="E3184" s="306"/>
      <c r="H3184" s="305"/>
      <c r="I3184" s="306"/>
      <c r="L3184" s="305"/>
      <c r="M3184" s="306"/>
    </row>
    <row r="3185" spans="2:13" s="13" customFormat="1" hidden="1" x14ac:dyDescent="0.4">
      <c r="B3185" s="255"/>
      <c r="C3185" s="256"/>
      <c r="D3185" s="305"/>
      <c r="E3185" s="306"/>
      <c r="H3185" s="305"/>
      <c r="I3185" s="306"/>
      <c r="L3185" s="305"/>
      <c r="M3185" s="306"/>
    </row>
    <row r="3186" spans="2:13" s="13" customFormat="1" hidden="1" x14ac:dyDescent="0.4">
      <c r="B3186" s="255"/>
      <c r="C3186" s="256"/>
      <c r="D3186" s="305"/>
      <c r="E3186" s="306"/>
      <c r="H3186" s="305"/>
      <c r="I3186" s="306"/>
      <c r="L3186" s="305"/>
      <c r="M3186" s="306"/>
    </row>
    <row r="3187" spans="2:13" s="13" customFormat="1" hidden="1" x14ac:dyDescent="0.4">
      <c r="B3187" s="255"/>
      <c r="C3187" s="256"/>
      <c r="D3187" s="305"/>
      <c r="E3187" s="306"/>
      <c r="H3187" s="305"/>
      <c r="I3187" s="306"/>
      <c r="L3187" s="305"/>
      <c r="M3187" s="306"/>
    </row>
    <row r="3188" spans="2:13" s="13" customFormat="1" hidden="1" x14ac:dyDescent="0.4">
      <c r="B3188" s="255"/>
      <c r="C3188" s="256"/>
      <c r="D3188" s="305"/>
      <c r="E3188" s="306"/>
      <c r="H3188" s="305"/>
      <c r="I3188" s="306"/>
      <c r="L3188" s="305"/>
      <c r="M3188" s="306"/>
    </row>
    <row r="3189" spans="2:13" s="13" customFormat="1" hidden="1" x14ac:dyDescent="0.4">
      <c r="B3189" s="255"/>
      <c r="C3189" s="256"/>
      <c r="D3189" s="305"/>
      <c r="E3189" s="306"/>
      <c r="H3189" s="305"/>
      <c r="I3189" s="306"/>
      <c r="L3189" s="305"/>
      <c r="M3189" s="306"/>
    </row>
    <row r="3190" spans="2:13" s="13" customFormat="1" hidden="1" x14ac:dyDescent="0.4">
      <c r="B3190" s="255"/>
      <c r="C3190" s="256"/>
      <c r="D3190" s="305"/>
      <c r="E3190" s="306"/>
      <c r="H3190" s="305"/>
      <c r="I3190" s="306"/>
      <c r="L3190" s="305"/>
      <c r="M3190" s="306"/>
    </row>
    <row r="3191" spans="2:13" s="13" customFormat="1" hidden="1" x14ac:dyDescent="0.4">
      <c r="B3191" s="255"/>
      <c r="C3191" s="256"/>
      <c r="D3191" s="305"/>
      <c r="E3191" s="306"/>
      <c r="H3191" s="305"/>
      <c r="I3191" s="306"/>
      <c r="L3191" s="305"/>
      <c r="M3191" s="306"/>
    </row>
    <row r="3192" spans="2:13" s="13" customFormat="1" hidden="1" x14ac:dyDescent="0.4">
      <c r="B3192" s="255"/>
      <c r="C3192" s="256"/>
      <c r="D3192" s="305"/>
      <c r="E3192" s="306"/>
      <c r="H3192" s="305"/>
      <c r="I3192" s="306"/>
      <c r="L3192" s="305"/>
      <c r="M3192" s="306"/>
    </row>
    <row r="3193" spans="2:13" s="13" customFormat="1" hidden="1" x14ac:dyDescent="0.4">
      <c r="B3193" s="255"/>
      <c r="C3193" s="256"/>
      <c r="D3193" s="305"/>
      <c r="E3193" s="306"/>
      <c r="H3193" s="305"/>
      <c r="I3193" s="306"/>
      <c r="L3193" s="305"/>
      <c r="M3193" s="306"/>
    </row>
    <row r="3194" spans="2:13" s="13" customFormat="1" hidden="1" x14ac:dyDescent="0.4">
      <c r="B3194" s="255"/>
      <c r="C3194" s="256"/>
      <c r="D3194" s="305"/>
      <c r="E3194" s="306"/>
      <c r="H3194" s="305"/>
      <c r="I3194" s="306"/>
      <c r="L3194" s="305"/>
      <c r="M3194" s="306"/>
    </row>
    <row r="3195" spans="2:13" s="13" customFormat="1" hidden="1" x14ac:dyDescent="0.4">
      <c r="B3195" s="255"/>
      <c r="C3195" s="256"/>
      <c r="D3195" s="305"/>
      <c r="E3195" s="306"/>
      <c r="H3195" s="305"/>
      <c r="I3195" s="306"/>
      <c r="L3195" s="305"/>
      <c r="M3195" s="306"/>
    </row>
    <row r="3196" spans="2:13" s="13" customFormat="1" hidden="1" x14ac:dyDescent="0.4">
      <c r="B3196" s="255"/>
      <c r="C3196" s="256"/>
      <c r="D3196" s="305"/>
      <c r="E3196" s="306"/>
      <c r="H3196" s="305"/>
      <c r="I3196" s="306"/>
      <c r="L3196" s="305"/>
      <c r="M3196" s="306"/>
    </row>
    <row r="3197" spans="2:13" s="13" customFormat="1" hidden="1" x14ac:dyDescent="0.4">
      <c r="B3197" s="255"/>
      <c r="C3197" s="256"/>
      <c r="D3197" s="305"/>
      <c r="E3197" s="306"/>
      <c r="H3197" s="305"/>
      <c r="I3197" s="306"/>
      <c r="L3197" s="305"/>
      <c r="M3197" s="306"/>
    </row>
    <row r="3198" spans="2:13" s="13" customFormat="1" hidden="1" x14ac:dyDescent="0.4">
      <c r="B3198" s="255"/>
      <c r="C3198" s="256"/>
      <c r="D3198" s="305"/>
      <c r="E3198" s="306"/>
      <c r="H3198" s="305"/>
      <c r="I3198" s="306"/>
      <c r="L3198" s="305"/>
      <c r="M3198" s="306"/>
    </row>
    <row r="3199" spans="2:13" s="13" customFormat="1" hidden="1" x14ac:dyDescent="0.4">
      <c r="B3199" s="255"/>
      <c r="C3199" s="256"/>
      <c r="D3199" s="305"/>
      <c r="E3199" s="306"/>
      <c r="H3199" s="305"/>
      <c r="I3199" s="306"/>
      <c r="L3199" s="305"/>
      <c r="M3199" s="306"/>
    </row>
    <row r="3200" spans="2:13" s="13" customFormat="1" hidden="1" x14ac:dyDescent="0.4">
      <c r="B3200" s="255"/>
      <c r="C3200" s="256"/>
      <c r="D3200" s="305"/>
      <c r="E3200" s="306"/>
      <c r="H3200" s="305"/>
      <c r="I3200" s="306"/>
      <c r="L3200" s="305"/>
      <c r="M3200" s="306"/>
    </row>
    <row r="3201" spans="2:13" s="13" customFormat="1" hidden="1" x14ac:dyDescent="0.4">
      <c r="B3201" s="255"/>
      <c r="C3201" s="256"/>
      <c r="D3201" s="305"/>
      <c r="E3201" s="306"/>
      <c r="H3201" s="305"/>
      <c r="I3201" s="306"/>
      <c r="L3201" s="305"/>
      <c r="M3201" s="306"/>
    </row>
    <row r="3202" spans="2:13" s="13" customFormat="1" hidden="1" x14ac:dyDescent="0.4">
      <c r="B3202" s="255"/>
      <c r="C3202" s="256"/>
      <c r="D3202" s="305"/>
      <c r="E3202" s="306"/>
      <c r="H3202" s="305"/>
      <c r="I3202" s="306"/>
      <c r="L3202" s="305"/>
      <c r="M3202" s="306"/>
    </row>
    <row r="3203" spans="2:13" s="13" customFormat="1" hidden="1" x14ac:dyDescent="0.4">
      <c r="B3203" s="255"/>
      <c r="C3203" s="256"/>
      <c r="D3203" s="305"/>
      <c r="E3203" s="306"/>
      <c r="H3203" s="305"/>
      <c r="I3203" s="306"/>
      <c r="L3203" s="305"/>
      <c r="M3203" s="306"/>
    </row>
    <row r="3204" spans="2:13" s="13" customFormat="1" hidden="1" x14ac:dyDescent="0.4">
      <c r="B3204" s="255"/>
      <c r="C3204" s="256"/>
      <c r="D3204" s="305"/>
      <c r="E3204" s="306"/>
      <c r="H3204" s="305"/>
      <c r="I3204" s="306"/>
      <c r="L3204" s="305"/>
      <c r="M3204" s="306"/>
    </row>
    <row r="3205" spans="2:13" s="13" customFormat="1" hidden="1" x14ac:dyDescent="0.4">
      <c r="B3205" s="255"/>
      <c r="C3205" s="256"/>
      <c r="D3205" s="305"/>
      <c r="E3205" s="306"/>
      <c r="H3205" s="305"/>
      <c r="I3205" s="306"/>
      <c r="L3205" s="305"/>
      <c r="M3205" s="306"/>
    </row>
    <row r="3206" spans="2:13" s="13" customFormat="1" hidden="1" x14ac:dyDescent="0.4">
      <c r="B3206" s="255"/>
      <c r="C3206" s="256"/>
      <c r="D3206" s="305"/>
      <c r="E3206" s="306"/>
      <c r="H3206" s="305"/>
      <c r="I3206" s="306"/>
      <c r="L3206" s="305"/>
      <c r="M3206" s="306"/>
    </row>
    <row r="3207" spans="2:13" s="13" customFormat="1" hidden="1" x14ac:dyDescent="0.4">
      <c r="B3207" s="255"/>
      <c r="C3207" s="256"/>
      <c r="D3207" s="305"/>
      <c r="E3207" s="306"/>
      <c r="H3207" s="305"/>
      <c r="I3207" s="306"/>
      <c r="L3207" s="305"/>
      <c r="M3207" s="306"/>
    </row>
    <row r="3208" spans="2:13" s="13" customFormat="1" hidden="1" x14ac:dyDescent="0.4">
      <c r="B3208" s="255"/>
      <c r="C3208" s="256"/>
      <c r="D3208" s="305"/>
      <c r="E3208" s="306"/>
      <c r="H3208" s="305"/>
      <c r="I3208" s="306"/>
      <c r="L3208" s="305"/>
      <c r="M3208" s="306"/>
    </row>
    <row r="3209" spans="2:13" s="13" customFormat="1" hidden="1" x14ac:dyDescent="0.4">
      <c r="B3209" s="255"/>
      <c r="C3209" s="256"/>
      <c r="D3209" s="305"/>
      <c r="E3209" s="306"/>
      <c r="H3209" s="305"/>
      <c r="I3209" s="306"/>
      <c r="L3209" s="305"/>
      <c r="M3209" s="306"/>
    </row>
    <row r="3210" spans="2:13" s="13" customFormat="1" hidden="1" x14ac:dyDescent="0.4">
      <c r="B3210" s="255"/>
      <c r="C3210" s="256"/>
      <c r="D3210" s="305"/>
      <c r="E3210" s="306"/>
      <c r="H3210" s="305"/>
      <c r="I3210" s="306"/>
      <c r="L3210" s="305"/>
      <c r="M3210" s="306"/>
    </row>
    <row r="3211" spans="2:13" s="13" customFormat="1" hidden="1" x14ac:dyDescent="0.4">
      <c r="B3211" s="255"/>
      <c r="C3211" s="256"/>
      <c r="D3211" s="305"/>
      <c r="E3211" s="306"/>
      <c r="H3211" s="305"/>
      <c r="I3211" s="306"/>
      <c r="L3211" s="305"/>
      <c r="M3211" s="306"/>
    </row>
    <row r="3212" spans="2:13" s="13" customFormat="1" hidden="1" x14ac:dyDescent="0.4">
      <c r="B3212" s="255"/>
      <c r="C3212" s="256"/>
      <c r="D3212" s="305"/>
      <c r="E3212" s="306"/>
      <c r="H3212" s="305"/>
      <c r="I3212" s="306"/>
      <c r="L3212" s="305"/>
      <c r="M3212" s="306"/>
    </row>
    <row r="3213" spans="2:13" s="13" customFormat="1" hidden="1" x14ac:dyDescent="0.4">
      <c r="B3213" s="255"/>
      <c r="C3213" s="256"/>
      <c r="D3213" s="305"/>
      <c r="E3213" s="306"/>
      <c r="H3213" s="305"/>
      <c r="I3213" s="306"/>
      <c r="L3213" s="305"/>
      <c r="M3213" s="306"/>
    </row>
    <row r="3214" spans="2:13" s="13" customFormat="1" hidden="1" x14ac:dyDescent="0.4">
      <c r="B3214" s="255"/>
      <c r="C3214" s="256"/>
      <c r="D3214" s="305"/>
      <c r="E3214" s="306"/>
      <c r="H3214" s="305"/>
      <c r="I3214" s="306"/>
      <c r="L3214" s="305"/>
      <c r="M3214" s="306"/>
    </row>
    <row r="3215" spans="2:13" s="13" customFormat="1" hidden="1" x14ac:dyDescent="0.4">
      <c r="B3215" s="255"/>
      <c r="C3215" s="256"/>
      <c r="D3215" s="305"/>
      <c r="E3215" s="306"/>
      <c r="H3215" s="305"/>
      <c r="I3215" s="306"/>
      <c r="L3215" s="305"/>
      <c r="M3215" s="306"/>
    </row>
    <row r="3216" spans="2:13" s="13" customFormat="1" hidden="1" x14ac:dyDescent="0.4">
      <c r="B3216" s="255"/>
      <c r="C3216" s="256"/>
      <c r="D3216" s="305"/>
      <c r="E3216" s="306"/>
      <c r="H3216" s="305"/>
      <c r="I3216" s="306"/>
      <c r="L3216" s="305"/>
      <c r="M3216" s="306"/>
    </row>
    <row r="3217" spans="2:13" s="13" customFormat="1" hidden="1" x14ac:dyDescent="0.4">
      <c r="B3217" s="255"/>
      <c r="C3217" s="256"/>
      <c r="D3217" s="305"/>
      <c r="E3217" s="306"/>
      <c r="H3217" s="305"/>
      <c r="I3217" s="306"/>
      <c r="L3217" s="305"/>
      <c r="M3217" s="306"/>
    </row>
    <row r="3218" spans="2:13" s="13" customFormat="1" hidden="1" x14ac:dyDescent="0.4">
      <c r="B3218" s="255"/>
      <c r="C3218" s="256"/>
      <c r="D3218" s="305"/>
      <c r="E3218" s="306"/>
      <c r="H3218" s="305"/>
      <c r="I3218" s="306"/>
      <c r="L3218" s="305"/>
      <c r="M3218" s="306"/>
    </row>
    <row r="3219" spans="2:13" s="13" customFormat="1" hidden="1" x14ac:dyDescent="0.4">
      <c r="B3219" s="255"/>
      <c r="C3219" s="256"/>
      <c r="D3219" s="305"/>
      <c r="E3219" s="306"/>
      <c r="H3219" s="305"/>
      <c r="I3219" s="306"/>
      <c r="L3219" s="305"/>
      <c r="M3219" s="306"/>
    </row>
    <row r="3220" spans="2:13" s="13" customFormat="1" hidden="1" x14ac:dyDescent="0.4">
      <c r="B3220" s="255"/>
      <c r="C3220" s="256"/>
      <c r="D3220" s="305"/>
      <c r="E3220" s="306"/>
      <c r="H3220" s="305"/>
      <c r="I3220" s="306"/>
      <c r="L3220" s="305"/>
      <c r="M3220" s="306"/>
    </row>
    <row r="3221" spans="2:13" s="13" customFormat="1" hidden="1" x14ac:dyDescent="0.4">
      <c r="B3221" s="255"/>
      <c r="C3221" s="256"/>
      <c r="D3221" s="305"/>
      <c r="E3221" s="306"/>
      <c r="H3221" s="305"/>
      <c r="I3221" s="306"/>
      <c r="L3221" s="305"/>
      <c r="M3221" s="306"/>
    </row>
    <row r="3222" spans="2:13" s="13" customFormat="1" hidden="1" x14ac:dyDescent="0.4">
      <c r="B3222" s="255"/>
      <c r="C3222" s="256"/>
      <c r="D3222" s="305"/>
      <c r="E3222" s="306"/>
      <c r="H3222" s="305"/>
      <c r="I3222" s="306"/>
      <c r="L3222" s="305"/>
      <c r="M3222" s="306"/>
    </row>
    <row r="3223" spans="2:13" s="13" customFormat="1" hidden="1" x14ac:dyDescent="0.4">
      <c r="B3223" s="255"/>
      <c r="C3223" s="256"/>
      <c r="D3223" s="305"/>
      <c r="E3223" s="306"/>
      <c r="H3223" s="305"/>
      <c r="I3223" s="306"/>
      <c r="L3223" s="305"/>
      <c r="M3223" s="306"/>
    </row>
    <row r="3224" spans="2:13" s="13" customFormat="1" hidden="1" x14ac:dyDescent="0.4">
      <c r="B3224" s="255"/>
      <c r="C3224" s="256"/>
      <c r="D3224" s="305"/>
      <c r="E3224" s="306"/>
      <c r="H3224" s="305"/>
      <c r="I3224" s="306"/>
      <c r="L3224" s="305"/>
      <c r="M3224" s="306"/>
    </row>
    <row r="3225" spans="2:13" s="13" customFormat="1" hidden="1" x14ac:dyDescent="0.4">
      <c r="B3225" s="255"/>
      <c r="C3225" s="256"/>
      <c r="D3225" s="305"/>
      <c r="E3225" s="306"/>
      <c r="H3225" s="305"/>
      <c r="I3225" s="306"/>
      <c r="L3225" s="305"/>
      <c r="M3225" s="306"/>
    </row>
    <row r="3226" spans="2:13" s="13" customFormat="1" hidden="1" x14ac:dyDescent="0.4">
      <c r="B3226" s="255"/>
      <c r="C3226" s="256"/>
      <c r="D3226" s="305"/>
      <c r="E3226" s="306"/>
      <c r="H3226" s="305"/>
      <c r="I3226" s="306"/>
      <c r="L3226" s="305"/>
      <c r="M3226" s="306"/>
    </row>
    <row r="3227" spans="2:13" s="13" customFormat="1" hidden="1" x14ac:dyDescent="0.4">
      <c r="B3227" s="255"/>
      <c r="C3227" s="256"/>
      <c r="D3227" s="305"/>
      <c r="E3227" s="306"/>
      <c r="H3227" s="305"/>
      <c r="I3227" s="306"/>
      <c r="L3227" s="305"/>
      <c r="M3227" s="306"/>
    </row>
    <row r="3228" spans="2:13" s="13" customFormat="1" hidden="1" x14ac:dyDescent="0.4">
      <c r="B3228" s="255"/>
      <c r="C3228" s="256"/>
      <c r="D3228" s="305"/>
      <c r="E3228" s="306"/>
      <c r="H3228" s="305"/>
      <c r="I3228" s="306"/>
      <c r="L3228" s="305"/>
      <c r="M3228" s="306"/>
    </row>
    <row r="3229" spans="2:13" s="13" customFormat="1" hidden="1" x14ac:dyDescent="0.4">
      <c r="B3229" s="255"/>
      <c r="C3229" s="256"/>
      <c r="D3229" s="305"/>
      <c r="E3229" s="306"/>
      <c r="H3229" s="305"/>
      <c r="I3229" s="306"/>
      <c r="L3229" s="305"/>
      <c r="M3229" s="306"/>
    </row>
    <row r="3230" spans="2:13" s="13" customFormat="1" hidden="1" x14ac:dyDescent="0.4">
      <c r="B3230" s="255"/>
      <c r="C3230" s="256"/>
      <c r="D3230" s="305"/>
      <c r="E3230" s="306"/>
      <c r="H3230" s="305"/>
      <c r="I3230" s="306"/>
      <c r="L3230" s="305"/>
      <c r="M3230" s="306"/>
    </row>
    <row r="3231" spans="2:13" s="13" customFormat="1" hidden="1" x14ac:dyDescent="0.4">
      <c r="B3231" s="255"/>
      <c r="C3231" s="256"/>
      <c r="D3231" s="305"/>
      <c r="E3231" s="306"/>
      <c r="H3231" s="305"/>
      <c r="I3231" s="306"/>
      <c r="L3231" s="305"/>
      <c r="M3231" s="306"/>
    </row>
    <row r="3232" spans="2:13" s="13" customFormat="1" hidden="1" x14ac:dyDescent="0.4">
      <c r="B3232" s="255"/>
      <c r="C3232" s="256"/>
      <c r="D3232" s="305"/>
      <c r="E3232" s="306"/>
      <c r="H3232" s="305"/>
      <c r="I3232" s="306"/>
      <c r="L3232" s="305"/>
      <c r="M3232" s="306"/>
    </row>
    <row r="3233" spans="2:13" s="13" customFormat="1" hidden="1" x14ac:dyDescent="0.4">
      <c r="B3233" s="255"/>
      <c r="C3233" s="256"/>
      <c r="D3233" s="305"/>
      <c r="E3233" s="306"/>
      <c r="H3233" s="305"/>
      <c r="I3233" s="306"/>
      <c r="L3233" s="305"/>
      <c r="M3233" s="306"/>
    </row>
    <row r="3234" spans="2:13" s="13" customFormat="1" hidden="1" x14ac:dyDescent="0.4">
      <c r="B3234" s="255"/>
      <c r="C3234" s="256"/>
      <c r="D3234" s="305"/>
      <c r="E3234" s="306"/>
      <c r="H3234" s="305"/>
      <c r="I3234" s="306"/>
      <c r="L3234" s="305"/>
      <c r="M3234" s="306"/>
    </row>
    <row r="3235" spans="2:13" s="13" customFormat="1" hidden="1" x14ac:dyDescent="0.4">
      <c r="B3235" s="255"/>
      <c r="C3235" s="256"/>
      <c r="D3235" s="305"/>
      <c r="E3235" s="306"/>
      <c r="H3235" s="305"/>
      <c r="I3235" s="306"/>
      <c r="L3235" s="305"/>
      <c r="M3235" s="306"/>
    </row>
    <row r="3236" spans="2:13" s="13" customFormat="1" hidden="1" x14ac:dyDescent="0.4">
      <c r="B3236" s="255"/>
      <c r="C3236" s="256"/>
      <c r="D3236" s="305"/>
      <c r="E3236" s="306"/>
      <c r="H3236" s="305"/>
      <c r="I3236" s="306"/>
      <c r="L3236" s="305"/>
      <c r="M3236" s="306"/>
    </row>
    <row r="3237" spans="2:13" s="13" customFormat="1" hidden="1" x14ac:dyDescent="0.4">
      <c r="B3237" s="255"/>
      <c r="C3237" s="256"/>
      <c r="D3237" s="305"/>
      <c r="E3237" s="306"/>
      <c r="H3237" s="305"/>
      <c r="I3237" s="306"/>
      <c r="L3237" s="305"/>
      <c r="M3237" s="306"/>
    </row>
    <row r="3238" spans="2:13" s="13" customFormat="1" hidden="1" x14ac:dyDescent="0.4">
      <c r="B3238" s="255"/>
      <c r="C3238" s="256"/>
      <c r="D3238" s="305"/>
      <c r="E3238" s="306"/>
      <c r="H3238" s="305"/>
      <c r="I3238" s="306"/>
      <c r="L3238" s="305"/>
      <c r="M3238" s="306"/>
    </row>
    <row r="3239" spans="2:13" s="13" customFormat="1" hidden="1" x14ac:dyDescent="0.4">
      <c r="B3239" s="255"/>
      <c r="C3239" s="256"/>
      <c r="D3239" s="305"/>
      <c r="E3239" s="306"/>
      <c r="H3239" s="305"/>
      <c r="I3239" s="306"/>
      <c r="L3239" s="305"/>
      <c r="M3239" s="306"/>
    </row>
    <row r="3240" spans="2:13" s="13" customFormat="1" hidden="1" x14ac:dyDescent="0.4">
      <c r="B3240" s="255"/>
      <c r="C3240" s="256"/>
      <c r="D3240" s="305"/>
      <c r="E3240" s="306"/>
      <c r="H3240" s="305"/>
      <c r="I3240" s="306"/>
      <c r="L3240" s="305"/>
      <c r="M3240" s="306"/>
    </row>
    <row r="3241" spans="2:13" s="13" customFormat="1" hidden="1" x14ac:dyDescent="0.4">
      <c r="B3241" s="255"/>
      <c r="C3241" s="256"/>
      <c r="D3241" s="305"/>
      <c r="E3241" s="306"/>
      <c r="H3241" s="305"/>
      <c r="I3241" s="306"/>
      <c r="L3241" s="305"/>
      <c r="M3241" s="306"/>
    </row>
    <row r="3242" spans="2:13" s="13" customFormat="1" hidden="1" x14ac:dyDescent="0.4">
      <c r="B3242" s="255"/>
      <c r="C3242" s="256"/>
      <c r="D3242" s="305"/>
      <c r="E3242" s="306"/>
      <c r="H3242" s="305"/>
      <c r="I3242" s="306"/>
      <c r="L3242" s="305"/>
      <c r="M3242" s="306"/>
    </row>
    <row r="3243" spans="2:13" s="13" customFormat="1" hidden="1" x14ac:dyDescent="0.4">
      <c r="B3243" s="255"/>
      <c r="C3243" s="256"/>
      <c r="D3243" s="305"/>
      <c r="E3243" s="306"/>
      <c r="H3243" s="305"/>
      <c r="I3243" s="306"/>
      <c r="L3243" s="305"/>
      <c r="M3243" s="306"/>
    </row>
    <row r="3244" spans="2:13" s="13" customFormat="1" hidden="1" x14ac:dyDescent="0.4">
      <c r="B3244" s="255"/>
      <c r="C3244" s="256"/>
      <c r="D3244" s="305"/>
      <c r="E3244" s="306"/>
      <c r="H3244" s="305"/>
      <c r="I3244" s="306"/>
      <c r="L3244" s="305"/>
      <c r="M3244" s="306"/>
    </row>
    <row r="3245" spans="2:13" s="13" customFormat="1" hidden="1" x14ac:dyDescent="0.4">
      <c r="B3245" s="255"/>
      <c r="C3245" s="256"/>
      <c r="D3245" s="305"/>
      <c r="E3245" s="306"/>
      <c r="H3245" s="305"/>
      <c r="I3245" s="306"/>
      <c r="L3245" s="305"/>
      <c r="M3245" s="306"/>
    </row>
    <row r="3246" spans="2:13" s="13" customFormat="1" hidden="1" x14ac:dyDescent="0.4">
      <c r="B3246" s="255"/>
      <c r="C3246" s="256"/>
      <c r="D3246" s="305"/>
      <c r="E3246" s="306"/>
      <c r="H3246" s="305"/>
      <c r="I3246" s="306"/>
      <c r="L3246" s="305"/>
      <c r="M3246" s="306"/>
    </row>
    <row r="3247" spans="2:13" s="13" customFormat="1" hidden="1" x14ac:dyDescent="0.4">
      <c r="B3247" s="255"/>
      <c r="C3247" s="256"/>
      <c r="D3247" s="305"/>
      <c r="E3247" s="306"/>
      <c r="H3247" s="305"/>
      <c r="I3247" s="306"/>
      <c r="L3247" s="305"/>
      <c r="M3247" s="306"/>
    </row>
    <row r="3248" spans="2:13" s="13" customFormat="1" hidden="1" x14ac:dyDescent="0.4">
      <c r="B3248" s="255"/>
      <c r="C3248" s="256"/>
      <c r="D3248" s="305"/>
      <c r="E3248" s="306"/>
      <c r="H3248" s="305"/>
      <c r="I3248" s="306"/>
      <c r="L3248" s="305"/>
      <c r="M3248" s="306"/>
    </row>
    <row r="3249" spans="2:13" s="13" customFormat="1" hidden="1" x14ac:dyDescent="0.4">
      <c r="B3249" s="255"/>
      <c r="C3249" s="256"/>
      <c r="D3249" s="305"/>
      <c r="E3249" s="306"/>
      <c r="H3249" s="305"/>
      <c r="I3249" s="306"/>
      <c r="L3249" s="305"/>
      <c r="M3249" s="306"/>
    </row>
    <row r="3250" spans="2:13" s="13" customFormat="1" hidden="1" x14ac:dyDescent="0.4">
      <c r="B3250" s="255"/>
      <c r="C3250" s="256"/>
      <c r="D3250" s="305"/>
      <c r="E3250" s="306"/>
      <c r="H3250" s="305"/>
      <c r="I3250" s="306"/>
      <c r="L3250" s="305"/>
      <c r="M3250" s="306"/>
    </row>
    <row r="3251" spans="2:13" s="13" customFormat="1" hidden="1" x14ac:dyDescent="0.4">
      <c r="B3251" s="255"/>
      <c r="C3251" s="256"/>
      <c r="D3251" s="305"/>
      <c r="E3251" s="306"/>
      <c r="H3251" s="305"/>
      <c r="I3251" s="306"/>
      <c r="L3251" s="305"/>
      <c r="M3251" s="306"/>
    </row>
    <row r="3252" spans="2:13" s="13" customFormat="1" hidden="1" x14ac:dyDescent="0.4">
      <c r="B3252" s="255"/>
      <c r="C3252" s="256"/>
      <c r="D3252" s="305"/>
      <c r="E3252" s="306"/>
      <c r="H3252" s="305"/>
      <c r="I3252" s="306"/>
      <c r="L3252" s="305"/>
      <c r="M3252" s="306"/>
    </row>
    <row r="3253" spans="2:13" s="13" customFormat="1" hidden="1" x14ac:dyDescent="0.4">
      <c r="B3253" s="255"/>
      <c r="C3253" s="256"/>
      <c r="D3253" s="305"/>
      <c r="E3253" s="306"/>
      <c r="H3253" s="305"/>
      <c r="I3253" s="306"/>
      <c r="L3253" s="305"/>
      <c r="M3253" s="306"/>
    </row>
    <row r="3254" spans="2:13" s="13" customFormat="1" hidden="1" x14ac:dyDescent="0.4">
      <c r="B3254" s="255"/>
      <c r="C3254" s="256"/>
      <c r="D3254" s="305"/>
      <c r="E3254" s="306"/>
      <c r="H3254" s="305"/>
      <c r="I3254" s="306"/>
      <c r="L3254" s="305"/>
      <c r="M3254" s="306"/>
    </row>
    <row r="3255" spans="2:13" s="13" customFormat="1" hidden="1" x14ac:dyDescent="0.4">
      <c r="B3255" s="255"/>
      <c r="C3255" s="256"/>
      <c r="D3255" s="305"/>
      <c r="E3255" s="306"/>
      <c r="H3255" s="305"/>
      <c r="I3255" s="306"/>
      <c r="L3255" s="305"/>
      <c r="M3255" s="306"/>
    </row>
    <row r="3256" spans="2:13" s="13" customFormat="1" hidden="1" x14ac:dyDescent="0.4">
      <c r="B3256" s="255"/>
      <c r="C3256" s="256"/>
      <c r="D3256" s="305"/>
      <c r="E3256" s="306"/>
      <c r="H3256" s="305"/>
      <c r="I3256" s="306"/>
      <c r="L3256" s="305"/>
      <c r="M3256" s="306"/>
    </row>
    <row r="3257" spans="2:13" s="13" customFormat="1" hidden="1" x14ac:dyDescent="0.4">
      <c r="B3257" s="255"/>
      <c r="C3257" s="256"/>
      <c r="D3257" s="305"/>
      <c r="E3257" s="306"/>
      <c r="H3257" s="305"/>
      <c r="I3257" s="306"/>
      <c r="L3257" s="305"/>
      <c r="M3257" s="306"/>
    </row>
    <row r="3258" spans="2:13" s="13" customFormat="1" hidden="1" x14ac:dyDescent="0.4">
      <c r="B3258" s="255"/>
      <c r="C3258" s="256"/>
      <c r="D3258" s="305"/>
      <c r="E3258" s="306"/>
      <c r="H3258" s="305"/>
      <c r="I3258" s="306"/>
      <c r="L3258" s="305"/>
      <c r="M3258" s="306"/>
    </row>
    <row r="3259" spans="2:13" s="13" customFormat="1" hidden="1" x14ac:dyDescent="0.4">
      <c r="B3259" s="255"/>
      <c r="C3259" s="256"/>
      <c r="D3259" s="305"/>
      <c r="E3259" s="306"/>
      <c r="H3259" s="305"/>
      <c r="I3259" s="306"/>
      <c r="L3259" s="305"/>
      <c r="M3259" s="306"/>
    </row>
    <row r="3260" spans="2:13" s="13" customFormat="1" hidden="1" x14ac:dyDescent="0.4">
      <c r="B3260" s="255"/>
      <c r="C3260" s="256"/>
      <c r="D3260" s="305"/>
      <c r="E3260" s="306"/>
      <c r="H3260" s="305"/>
      <c r="I3260" s="306"/>
      <c r="L3260" s="305"/>
      <c r="M3260" s="306"/>
    </row>
    <row r="3261" spans="2:13" s="13" customFormat="1" hidden="1" x14ac:dyDescent="0.4">
      <c r="B3261" s="255"/>
      <c r="C3261" s="256"/>
      <c r="D3261" s="305"/>
      <c r="E3261" s="306"/>
      <c r="H3261" s="305"/>
      <c r="I3261" s="306"/>
      <c r="L3261" s="305"/>
      <c r="M3261" s="306"/>
    </row>
    <row r="3262" spans="2:13" s="13" customFormat="1" hidden="1" x14ac:dyDescent="0.4">
      <c r="B3262" s="255"/>
      <c r="C3262" s="256"/>
      <c r="D3262" s="305"/>
      <c r="E3262" s="306"/>
      <c r="H3262" s="305"/>
      <c r="I3262" s="306"/>
      <c r="L3262" s="305"/>
      <c r="M3262" s="306"/>
    </row>
    <row r="3263" spans="2:13" s="13" customFormat="1" hidden="1" x14ac:dyDescent="0.4">
      <c r="B3263" s="255"/>
      <c r="C3263" s="256"/>
      <c r="D3263" s="305"/>
      <c r="E3263" s="306"/>
      <c r="H3263" s="305"/>
      <c r="I3263" s="306"/>
      <c r="L3263" s="305"/>
      <c r="M3263" s="306"/>
    </row>
    <row r="3264" spans="2:13" s="13" customFormat="1" hidden="1" x14ac:dyDescent="0.4">
      <c r="B3264" s="255"/>
      <c r="C3264" s="256"/>
      <c r="D3264" s="305"/>
      <c r="E3264" s="306"/>
      <c r="H3264" s="305"/>
      <c r="I3264" s="306"/>
      <c r="L3264" s="305"/>
      <c r="M3264" s="306"/>
    </row>
    <row r="3265" spans="2:13" s="13" customFormat="1" hidden="1" x14ac:dyDescent="0.4">
      <c r="B3265" s="255"/>
      <c r="C3265" s="256"/>
      <c r="D3265" s="305"/>
      <c r="E3265" s="306"/>
      <c r="H3265" s="305"/>
      <c r="I3265" s="306"/>
      <c r="L3265" s="305"/>
      <c r="M3265" s="306"/>
    </row>
    <row r="3266" spans="2:13" s="13" customFormat="1" hidden="1" x14ac:dyDescent="0.4">
      <c r="B3266" s="255"/>
      <c r="C3266" s="256"/>
      <c r="D3266" s="305"/>
      <c r="E3266" s="306"/>
      <c r="H3266" s="305"/>
      <c r="I3266" s="306"/>
      <c r="L3266" s="305"/>
      <c r="M3266" s="306"/>
    </row>
    <row r="3267" spans="2:13" s="13" customFormat="1" hidden="1" x14ac:dyDescent="0.4">
      <c r="B3267" s="255"/>
      <c r="C3267" s="256"/>
      <c r="D3267" s="305"/>
      <c r="E3267" s="306"/>
      <c r="H3267" s="305"/>
      <c r="I3267" s="306"/>
      <c r="L3267" s="305"/>
      <c r="M3267" s="306"/>
    </row>
    <row r="3268" spans="2:13" s="13" customFormat="1" hidden="1" x14ac:dyDescent="0.4">
      <c r="B3268" s="255"/>
      <c r="C3268" s="256"/>
      <c r="D3268" s="305"/>
      <c r="E3268" s="306"/>
      <c r="H3268" s="305"/>
      <c r="I3268" s="306"/>
      <c r="L3268" s="305"/>
      <c r="M3268" s="306"/>
    </row>
    <row r="3269" spans="2:13" s="13" customFormat="1" hidden="1" x14ac:dyDescent="0.4">
      <c r="B3269" s="255"/>
      <c r="C3269" s="256"/>
      <c r="D3269" s="305"/>
      <c r="E3269" s="306"/>
      <c r="H3269" s="305"/>
      <c r="I3269" s="306"/>
      <c r="L3269" s="305"/>
      <c r="M3269" s="306"/>
    </row>
    <row r="3270" spans="2:13" s="13" customFormat="1" hidden="1" x14ac:dyDescent="0.4">
      <c r="B3270" s="255"/>
      <c r="C3270" s="256"/>
      <c r="D3270" s="305"/>
      <c r="E3270" s="306"/>
      <c r="H3270" s="305"/>
      <c r="I3270" s="306"/>
      <c r="L3270" s="305"/>
      <c r="M3270" s="306"/>
    </row>
    <row r="3271" spans="2:13" s="13" customFormat="1" hidden="1" x14ac:dyDescent="0.4">
      <c r="B3271" s="255"/>
      <c r="C3271" s="256"/>
      <c r="D3271" s="305"/>
      <c r="E3271" s="306"/>
      <c r="H3271" s="305"/>
      <c r="I3271" s="306"/>
      <c r="L3271" s="305"/>
      <c r="M3271" s="306"/>
    </row>
    <row r="3272" spans="2:13" s="13" customFormat="1" hidden="1" x14ac:dyDescent="0.4">
      <c r="B3272" s="255"/>
      <c r="C3272" s="256"/>
      <c r="D3272" s="305"/>
      <c r="E3272" s="306"/>
      <c r="H3272" s="305"/>
      <c r="I3272" s="306"/>
      <c r="L3272" s="305"/>
      <c r="M3272" s="306"/>
    </row>
    <row r="3273" spans="2:13" s="13" customFormat="1" hidden="1" x14ac:dyDescent="0.4">
      <c r="B3273" s="255"/>
      <c r="C3273" s="256"/>
      <c r="D3273" s="305"/>
      <c r="E3273" s="306"/>
      <c r="H3273" s="305"/>
      <c r="I3273" s="306"/>
      <c r="L3273" s="305"/>
      <c r="M3273" s="306"/>
    </row>
    <row r="3274" spans="2:13" s="13" customFormat="1" hidden="1" x14ac:dyDescent="0.4">
      <c r="B3274" s="255"/>
      <c r="C3274" s="256"/>
      <c r="D3274" s="305"/>
      <c r="E3274" s="306"/>
      <c r="H3274" s="305"/>
      <c r="I3274" s="306"/>
      <c r="L3274" s="305"/>
      <c r="M3274" s="306"/>
    </row>
    <row r="3275" spans="2:13" s="13" customFormat="1" hidden="1" x14ac:dyDescent="0.4">
      <c r="B3275" s="255"/>
      <c r="C3275" s="256"/>
      <c r="D3275" s="305"/>
      <c r="E3275" s="306"/>
      <c r="H3275" s="305"/>
      <c r="I3275" s="306"/>
      <c r="L3275" s="305"/>
      <c r="M3275" s="306"/>
    </row>
    <row r="3276" spans="2:13" s="13" customFormat="1" hidden="1" x14ac:dyDescent="0.4">
      <c r="B3276" s="255"/>
      <c r="C3276" s="256"/>
      <c r="D3276" s="305"/>
      <c r="E3276" s="306"/>
      <c r="H3276" s="305"/>
      <c r="I3276" s="306"/>
      <c r="L3276" s="305"/>
      <c r="M3276" s="306"/>
    </row>
    <row r="3277" spans="2:13" s="13" customFormat="1" hidden="1" x14ac:dyDescent="0.4">
      <c r="B3277" s="255"/>
      <c r="C3277" s="256"/>
      <c r="D3277" s="305"/>
      <c r="E3277" s="306"/>
      <c r="H3277" s="305"/>
      <c r="I3277" s="306"/>
      <c r="L3277" s="305"/>
      <c r="M3277" s="306"/>
    </row>
    <row r="3278" spans="2:13" s="13" customFormat="1" hidden="1" x14ac:dyDescent="0.4">
      <c r="B3278" s="255"/>
      <c r="C3278" s="256"/>
      <c r="D3278" s="305"/>
      <c r="E3278" s="306"/>
      <c r="H3278" s="305"/>
      <c r="I3278" s="306"/>
      <c r="L3278" s="305"/>
      <c r="M3278" s="306"/>
    </row>
    <row r="3279" spans="2:13" s="13" customFormat="1" hidden="1" x14ac:dyDescent="0.4">
      <c r="B3279" s="255"/>
      <c r="C3279" s="256"/>
      <c r="D3279" s="305"/>
      <c r="E3279" s="306"/>
      <c r="H3279" s="305"/>
      <c r="I3279" s="306"/>
      <c r="L3279" s="305"/>
      <c r="M3279" s="306"/>
    </row>
    <row r="3280" spans="2:13" s="13" customFormat="1" hidden="1" x14ac:dyDescent="0.4">
      <c r="B3280" s="255"/>
      <c r="C3280" s="256"/>
      <c r="D3280" s="305"/>
      <c r="E3280" s="306"/>
      <c r="H3280" s="305"/>
      <c r="I3280" s="306"/>
      <c r="L3280" s="305"/>
      <c r="M3280" s="306"/>
    </row>
    <row r="3281" spans="2:13" s="13" customFormat="1" hidden="1" x14ac:dyDescent="0.4">
      <c r="B3281" s="255"/>
      <c r="C3281" s="256"/>
      <c r="D3281" s="305"/>
      <c r="E3281" s="306"/>
      <c r="H3281" s="305"/>
      <c r="I3281" s="306"/>
      <c r="L3281" s="305"/>
      <c r="M3281" s="306"/>
    </row>
    <row r="3282" spans="2:13" s="13" customFormat="1" hidden="1" x14ac:dyDescent="0.4">
      <c r="B3282" s="255"/>
      <c r="C3282" s="256"/>
      <c r="D3282" s="305"/>
      <c r="E3282" s="306"/>
      <c r="H3282" s="305"/>
      <c r="I3282" s="306"/>
      <c r="L3282" s="305"/>
      <c r="M3282" s="306"/>
    </row>
    <row r="3283" spans="2:13" s="13" customFormat="1" hidden="1" x14ac:dyDescent="0.4">
      <c r="B3283" s="255"/>
      <c r="C3283" s="256"/>
      <c r="D3283" s="305"/>
      <c r="E3283" s="306"/>
      <c r="H3283" s="305"/>
      <c r="I3283" s="306"/>
      <c r="L3283" s="305"/>
      <c r="M3283" s="306"/>
    </row>
    <row r="3284" spans="2:13" s="13" customFormat="1" hidden="1" x14ac:dyDescent="0.4">
      <c r="B3284" s="255"/>
      <c r="C3284" s="256"/>
      <c r="D3284" s="305"/>
      <c r="E3284" s="306"/>
      <c r="H3284" s="305"/>
      <c r="I3284" s="306"/>
      <c r="L3284" s="305"/>
      <c r="M3284" s="306"/>
    </row>
    <row r="3285" spans="2:13" s="13" customFormat="1" hidden="1" x14ac:dyDescent="0.4">
      <c r="B3285" s="255"/>
      <c r="C3285" s="256"/>
      <c r="D3285" s="305"/>
      <c r="E3285" s="306"/>
      <c r="H3285" s="305"/>
      <c r="I3285" s="306"/>
      <c r="L3285" s="305"/>
      <c r="M3285" s="306"/>
    </row>
    <row r="3286" spans="2:13" s="13" customFormat="1" hidden="1" x14ac:dyDescent="0.4">
      <c r="B3286" s="255"/>
      <c r="C3286" s="256"/>
      <c r="D3286" s="305"/>
      <c r="E3286" s="306"/>
      <c r="H3286" s="305"/>
      <c r="I3286" s="306"/>
      <c r="L3286" s="305"/>
      <c r="M3286" s="306"/>
    </row>
    <row r="3287" spans="2:13" s="13" customFormat="1" hidden="1" x14ac:dyDescent="0.4">
      <c r="B3287" s="255"/>
      <c r="C3287" s="256"/>
      <c r="D3287" s="305"/>
      <c r="E3287" s="306"/>
      <c r="H3287" s="305"/>
      <c r="I3287" s="306"/>
      <c r="L3287" s="305"/>
      <c r="M3287" s="306"/>
    </row>
    <row r="3288" spans="2:13" s="13" customFormat="1" hidden="1" x14ac:dyDescent="0.4">
      <c r="B3288" s="255"/>
      <c r="C3288" s="256"/>
      <c r="D3288" s="305"/>
      <c r="E3288" s="306"/>
      <c r="H3288" s="305"/>
      <c r="I3288" s="306"/>
      <c r="L3288" s="305"/>
      <c r="M3288" s="306"/>
    </row>
    <row r="3289" spans="2:13" s="13" customFormat="1" hidden="1" x14ac:dyDescent="0.4">
      <c r="B3289" s="255"/>
      <c r="C3289" s="256"/>
      <c r="D3289" s="305"/>
      <c r="E3289" s="306"/>
      <c r="H3289" s="305"/>
      <c r="I3289" s="306"/>
      <c r="L3289" s="305"/>
      <c r="M3289" s="306"/>
    </row>
    <row r="3290" spans="2:13" s="13" customFormat="1" hidden="1" x14ac:dyDescent="0.4">
      <c r="B3290" s="255"/>
      <c r="C3290" s="256"/>
      <c r="D3290" s="305"/>
      <c r="E3290" s="306"/>
      <c r="H3290" s="305"/>
      <c r="I3290" s="306"/>
      <c r="L3290" s="305"/>
      <c r="M3290" s="306"/>
    </row>
    <row r="3291" spans="2:13" s="13" customFormat="1" hidden="1" x14ac:dyDescent="0.4">
      <c r="B3291" s="255"/>
      <c r="C3291" s="256"/>
      <c r="D3291" s="305"/>
      <c r="E3291" s="306"/>
      <c r="H3291" s="305"/>
      <c r="I3291" s="306"/>
      <c r="L3291" s="305"/>
      <c r="M3291" s="306"/>
    </row>
    <row r="3292" spans="2:13" s="13" customFormat="1" hidden="1" x14ac:dyDescent="0.4">
      <c r="B3292" s="255"/>
      <c r="C3292" s="256"/>
      <c r="D3292" s="305"/>
      <c r="E3292" s="306"/>
      <c r="H3292" s="305"/>
      <c r="I3292" s="306"/>
      <c r="L3292" s="305"/>
      <c r="M3292" s="306"/>
    </row>
    <row r="3293" spans="2:13" s="13" customFormat="1" hidden="1" x14ac:dyDescent="0.4">
      <c r="B3293" s="255"/>
      <c r="C3293" s="256"/>
      <c r="D3293" s="305"/>
      <c r="E3293" s="306"/>
      <c r="H3293" s="305"/>
      <c r="I3293" s="306"/>
      <c r="L3293" s="305"/>
      <c r="M3293" s="306"/>
    </row>
    <row r="3294" spans="2:13" s="13" customFormat="1" hidden="1" x14ac:dyDescent="0.4">
      <c r="B3294" s="255"/>
      <c r="C3294" s="256"/>
      <c r="D3294" s="305"/>
      <c r="E3294" s="306"/>
      <c r="H3294" s="305"/>
      <c r="I3294" s="306"/>
      <c r="L3294" s="305"/>
      <c r="M3294" s="306"/>
    </row>
    <row r="3295" spans="2:13" s="13" customFormat="1" hidden="1" x14ac:dyDescent="0.4">
      <c r="B3295" s="255"/>
      <c r="C3295" s="256"/>
      <c r="D3295" s="305"/>
      <c r="E3295" s="306"/>
      <c r="H3295" s="305"/>
      <c r="I3295" s="306"/>
      <c r="L3295" s="305"/>
      <c r="M3295" s="306"/>
    </row>
    <row r="3296" spans="2:13" s="13" customFormat="1" hidden="1" x14ac:dyDescent="0.4">
      <c r="B3296" s="255"/>
      <c r="C3296" s="256"/>
      <c r="D3296" s="305"/>
      <c r="E3296" s="306"/>
      <c r="H3296" s="305"/>
      <c r="I3296" s="306"/>
      <c r="L3296" s="305"/>
      <c r="M3296" s="306"/>
    </row>
    <row r="3297" spans="2:13" s="13" customFormat="1" hidden="1" x14ac:dyDescent="0.4">
      <c r="B3297" s="255"/>
      <c r="C3297" s="256"/>
      <c r="D3297" s="305"/>
      <c r="E3297" s="306"/>
      <c r="H3297" s="305"/>
      <c r="I3297" s="306"/>
      <c r="L3297" s="305"/>
      <c r="M3297" s="306"/>
    </row>
    <row r="3298" spans="2:13" s="13" customFormat="1" hidden="1" x14ac:dyDescent="0.4">
      <c r="B3298" s="255"/>
      <c r="C3298" s="256"/>
      <c r="D3298" s="305"/>
      <c r="E3298" s="306"/>
      <c r="H3298" s="305"/>
      <c r="I3298" s="306"/>
      <c r="L3298" s="305"/>
      <c r="M3298" s="306"/>
    </row>
    <row r="3299" spans="2:13" s="13" customFormat="1" hidden="1" x14ac:dyDescent="0.4">
      <c r="B3299" s="255"/>
      <c r="C3299" s="256"/>
      <c r="D3299" s="305"/>
      <c r="E3299" s="306"/>
      <c r="H3299" s="305"/>
      <c r="I3299" s="306"/>
      <c r="L3299" s="305"/>
      <c r="M3299" s="306"/>
    </row>
    <row r="3300" spans="2:13" s="13" customFormat="1" hidden="1" x14ac:dyDescent="0.4">
      <c r="B3300" s="255"/>
      <c r="C3300" s="256"/>
      <c r="D3300" s="305"/>
      <c r="E3300" s="306"/>
      <c r="H3300" s="305"/>
      <c r="I3300" s="306"/>
      <c r="L3300" s="305"/>
      <c r="M3300" s="306"/>
    </row>
    <row r="3301" spans="2:13" s="13" customFormat="1" hidden="1" x14ac:dyDescent="0.4">
      <c r="B3301" s="255"/>
      <c r="C3301" s="256"/>
      <c r="D3301" s="305"/>
      <c r="E3301" s="306"/>
      <c r="H3301" s="305"/>
      <c r="I3301" s="306"/>
      <c r="L3301" s="305"/>
      <c r="M3301" s="306"/>
    </row>
    <row r="3302" spans="2:13" s="13" customFormat="1" hidden="1" x14ac:dyDescent="0.4">
      <c r="B3302" s="255"/>
      <c r="C3302" s="256"/>
      <c r="D3302" s="305"/>
      <c r="E3302" s="306"/>
      <c r="H3302" s="305"/>
      <c r="I3302" s="306"/>
      <c r="L3302" s="305"/>
      <c r="M3302" s="306"/>
    </row>
    <row r="3303" spans="2:13" s="13" customFormat="1" hidden="1" x14ac:dyDescent="0.4">
      <c r="B3303" s="255"/>
      <c r="C3303" s="256"/>
      <c r="D3303" s="305"/>
      <c r="E3303" s="306"/>
      <c r="H3303" s="305"/>
      <c r="I3303" s="306"/>
      <c r="L3303" s="305"/>
      <c r="M3303" s="306"/>
    </row>
    <row r="3304" spans="2:13" s="13" customFormat="1" hidden="1" x14ac:dyDescent="0.4">
      <c r="B3304" s="255"/>
      <c r="C3304" s="256"/>
      <c r="D3304" s="305"/>
      <c r="E3304" s="306"/>
      <c r="H3304" s="305"/>
      <c r="I3304" s="306"/>
      <c r="L3304" s="305"/>
      <c r="M3304" s="306"/>
    </row>
    <row r="3305" spans="2:13" s="13" customFormat="1" hidden="1" x14ac:dyDescent="0.4">
      <c r="B3305" s="255"/>
      <c r="C3305" s="256"/>
      <c r="D3305" s="305"/>
      <c r="E3305" s="306"/>
      <c r="H3305" s="305"/>
      <c r="I3305" s="306"/>
      <c r="L3305" s="305"/>
      <c r="M3305" s="306"/>
    </row>
    <row r="3306" spans="2:13" s="13" customFormat="1" hidden="1" x14ac:dyDescent="0.4">
      <c r="B3306" s="255"/>
      <c r="C3306" s="256"/>
      <c r="D3306" s="305"/>
      <c r="E3306" s="306"/>
      <c r="H3306" s="305"/>
      <c r="I3306" s="306"/>
      <c r="L3306" s="305"/>
      <c r="M3306" s="306"/>
    </row>
    <row r="3307" spans="2:13" s="13" customFormat="1" hidden="1" x14ac:dyDescent="0.4">
      <c r="B3307" s="255"/>
      <c r="C3307" s="256"/>
      <c r="D3307" s="305"/>
      <c r="E3307" s="306"/>
      <c r="H3307" s="305"/>
      <c r="I3307" s="306"/>
      <c r="L3307" s="305"/>
      <c r="M3307" s="306"/>
    </row>
    <row r="3308" spans="2:13" s="13" customFormat="1" hidden="1" x14ac:dyDescent="0.4">
      <c r="B3308" s="255"/>
      <c r="C3308" s="256"/>
      <c r="D3308" s="305"/>
      <c r="E3308" s="306"/>
      <c r="H3308" s="305"/>
      <c r="I3308" s="306"/>
      <c r="L3308" s="305"/>
      <c r="M3308" s="306"/>
    </row>
    <row r="3309" spans="2:13" s="13" customFormat="1" hidden="1" x14ac:dyDescent="0.4">
      <c r="B3309" s="255"/>
      <c r="C3309" s="256"/>
      <c r="D3309" s="305"/>
      <c r="E3309" s="306"/>
      <c r="H3309" s="305"/>
      <c r="I3309" s="306"/>
      <c r="L3309" s="305"/>
      <c r="M3309" s="306"/>
    </row>
    <row r="3310" spans="2:13" s="13" customFormat="1" hidden="1" x14ac:dyDescent="0.4">
      <c r="B3310" s="255"/>
      <c r="C3310" s="256"/>
      <c r="D3310" s="305"/>
      <c r="E3310" s="306"/>
      <c r="H3310" s="305"/>
      <c r="I3310" s="306"/>
      <c r="L3310" s="305"/>
      <c r="M3310" s="306"/>
    </row>
    <row r="3311" spans="2:13" s="13" customFormat="1" hidden="1" x14ac:dyDescent="0.4">
      <c r="B3311" s="255"/>
      <c r="C3311" s="256"/>
      <c r="D3311" s="305"/>
      <c r="E3311" s="306"/>
      <c r="H3311" s="305"/>
      <c r="I3311" s="306"/>
      <c r="L3311" s="305"/>
      <c r="M3311" s="306"/>
    </row>
    <row r="3312" spans="2:13" s="13" customFormat="1" hidden="1" x14ac:dyDescent="0.4">
      <c r="B3312" s="255"/>
      <c r="C3312" s="256"/>
      <c r="D3312" s="305"/>
      <c r="E3312" s="306"/>
      <c r="H3312" s="305"/>
      <c r="I3312" s="306"/>
      <c r="L3312" s="305"/>
      <c r="M3312" s="306"/>
    </row>
    <row r="3313" spans="2:13" s="13" customFormat="1" hidden="1" x14ac:dyDescent="0.4">
      <c r="B3313" s="255"/>
      <c r="C3313" s="256"/>
      <c r="D3313" s="305"/>
      <c r="E3313" s="306"/>
      <c r="H3313" s="305"/>
      <c r="I3313" s="306"/>
      <c r="L3313" s="305"/>
      <c r="M3313" s="306"/>
    </row>
    <row r="3314" spans="2:13" s="13" customFormat="1" hidden="1" x14ac:dyDescent="0.4">
      <c r="B3314" s="255"/>
      <c r="C3314" s="256"/>
      <c r="D3314" s="305"/>
      <c r="E3314" s="306"/>
      <c r="H3314" s="305"/>
      <c r="I3314" s="306"/>
      <c r="L3314" s="305"/>
      <c r="M3314" s="306"/>
    </row>
    <row r="3315" spans="2:13" s="13" customFormat="1" hidden="1" x14ac:dyDescent="0.4">
      <c r="B3315" s="255"/>
      <c r="C3315" s="256"/>
      <c r="D3315" s="305"/>
      <c r="E3315" s="306"/>
      <c r="H3315" s="305"/>
      <c r="I3315" s="306"/>
      <c r="L3315" s="305"/>
      <c r="M3315" s="306"/>
    </row>
    <row r="3316" spans="2:13" s="13" customFormat="1" hidden="1" x14ac:dyDescent="0.4">
      <c r="B3316" s="255"/>
      <c r="C3316" s="256"/>
      <c r="D3316" s="305"/>
      <c r="E3316" s="306"/>
      <c r="H3316" s="305"/>
      <c r="I3316" s="306"/>
      <c r="L3316" s="305"/>
      <c r="M3316" s="306"/>
    </row>
    <row r="3317" spans="2:13" s="13" customFormat="1" hidden="1" x14ac:dyDescent="0.4">
      <c r="B3317" s="255"/>
      <c r="C3317" s="256"/>
      <c r="D3317" s="305"/>
      <c r="E3317" s="306"/>
      <c r="H3317" s="305"/>
      <c r="I3317" s="306"/>
      <c r="L3317" s="305"/>
      <c r="M3317" s="306"/>
    </row>
    <row r="3318" spans="2:13" s="13" customFormat="1" hidden="1" x14ac:dyDescent="0.4">
      <c r="B3318" s="255"/>
      <c r="C3318" s="256"/>
      <c r="D3318" s="305"/>
      <c r="E3318" s="306"/>
      <c r="H3318" s="305"/>
      <c r="I3318" s="306"/>
      <c r="L3318" s="305"/>
      <c r="M3318" s="306"/>
    </row>
    <row r="3319" spans="2:13" s="13" customFormat="1" hidden="1" x14ac:dyDescent="0.4">
      <c r="B3319" s="255"/>
      <c r="C3319" s="256"/>
      <c r="D3319" s="305"/>
      <c r="E3319" s="306"/>
      <c r="H3319" s="305"/>
      <c r="I3319" s="306"/>
      <c r="L3319" s="305"/>
      <c r="M3319" s="306"/>
    </row>
    <row r="3320" spans="2:13" s="13" customFormat="1" hidden="1" x14ac:dyDescent="0.4">
      <c r="B3320" s="255"/>
      <c r="C3320" s="256"/>
      <c r="D3320" s="305"/>
      <c r="E3320" s="306"/>
      <c r="H3320" s="305"/>
      <c r="I3320" s="306"/>
      <c r="L3320" s="305"/>
      <c r="M3320" s="306"/>
    </row>
    <row r="3321" spans="2:13" s="13" customFormat="1" hidden="1" x14ac:dyDescent="0.4">
      <c r="B3321" s="255"/>
      <c r="C3321" s="256"/>
      <c r="D3321" s="305"/>
      <c r="E3321" s="306"/>
      <c r="H3321" s="305"/>
      <c r="I3321" s="306"/>
      <c r="L3321" s="305"/>
      <c r="M3321" s="306"/>
    </row>
    <row r="3322" spans="2:13" s="13" customFormat="1" hidden="1" x14ac:dyDescent="0.4">
      <c r="B3322" s="255"/>
      <c r="C3322" s="256"/>
      <c r="D3322" s="305"/>
      <c r="E3322" s="306"/>
      <c r="H3322" s="305"/>
      <c r="I3322" s="306"/>
      <c r="L3322" s="305"/>
      <c r="M3322" s="306"/>
    </row>
    <row r="3323" spans="2:13" s="13" customFormat="1" hidden="1" x14ac:dyDescent="0.4">
      <c r="B3323" s="255"/>
      <c r="C3323" s="256"/>
      <c r="D3323" s="305"/>
      <c r="E3323" s="306"/>
      <c r="H3323" s="305"/>
      <c r="I3323" s="306"/>
      <c r="L3323" s="305"/>
      <c r="M3323" s="306"/>
    </row>
    <row r="3324" spans="2:13" s="13" customFormat="1" hidden="1" x14ac:dyDescent="0.4">
      <c r="B3324" s="255"/>
      <c r="C3324" s="256"/>
      <c r="D3324" s="305"/>
      <c r="E3324" s="306"/>
      <c r="H3324" s="305"/>
      <c r="I3324" s="306"/>
      <c r="L3324" s="305"/>
      <c r="M3324" s="306"/>
    </row>
    <row r="3325" spans="2:13" s="13" customFormat="1" hidden="1" x14ac:dyDescent="0.4">
      <c r="B3325" s="255"/>
      <c r="C3325" s="256"/>
      <c r="D3325" s="305"/>
      <c r="E3325" s="306"/>
      <c r="H3325" s="305"/>
      <c r="I3325" s="306"/>
      <c r="L3325" s="305"/>
      <c r="M3325" s="306"/>
    </row>
    <row r="3326" spans="2:13" s="13" customFormat="1" hidden="1" x14ac:dyDescent="0.4">
      <c r="B3326" s="255"/>
      <c r="C3326" s="256"/>
      <c r="D3326" s="305"/>
      <c r="E3326" s="306"/>
      <c r="H3326" s="305"/>
      <c r="I3326" s="306"/>
      <c r="L3326" s="305"/>
      <c r="M3326" s="306"/>
    </row>
    <row r="3327" spans="2:13" s="13" customFormat="1" hidden="1" x14ac:dyDescent="0.4">
      <c r="B3327" s="255"/>
      <c r="C3327" s="256"/>
      <c r="D3327" s="305"/>
      <c r="E3327" s="306"/>
      <c r="H3327" s="305"/>
      <c r="I3327" s="306"/>
      <c r="L3327" s="305"/>
      <c r="M3327" s="306"/>
    </row>
    <row r="3328" spans="2:13" s="13" customFormat="1" hidden="1" x14ac:dyDescent="0.4">
      <c r="B3328" s="255"/>
      <c r="C3328" s="256"/>
      <c r="D3328" s="305"/>
      <c r="E3328" s="306"/>
      <c r="H3328" s="305"/>
      <c r="I3328" s="306"/>
      <c r="L3328" s="305"/>
      <c r="M3328" s="306"/>
    </row>
    <row r="3329" spans="2:13" s="13" customFormat="1" hidden="1" x14ac:dyDescent="0.4">
      <c r="B3329" s="255"/>
      <c r="C3329" s="256"/>
      <c r="D3329" s="305"/>
      <c r="E3329" s="306"/>
      <c r="H3329" s="305"/>
      <c r="I3329" s="306"/>
      <c r="L3329" s="305"/>
      <c r="M3329" s="306"/>
    </row>
    <row r="3330" spans="2:13" s="13" customFormat="1" hidden="1" x14ac:dyDescent="0.4">
      <c r="B3330" s="255"/>
      <c r="C3330" s="256"/>
      <c r="D3330" s="305"/>
      <c r="E3330" s="306"/>
      <c r="H3330" s="305"/>
      <c r="I3330" s="306"/>
      <c r="L3330" s="305"/>
      <c r="M3330" s="306"/>
    </row>
    <row r="3331" spans="2:13" s="13" customFormat="1" hidden="1" x14ac:dyDescent="0.4">
      <c r="B3331" s="255"/>
      <c r="C3331" s="256"/>
      <c r="D3331" s="305"/>
      <c r="E3331" s="306"/>
      <c r="H3331" s="305"/>
      <c r="I3331" s="306"/>
      <c r="L3331" s="305"/>
      <c r="M3331" s="306"/>
    </row>
    <row r="3332" spans="2:13" s="13" customFormat="1" hidden="1" x14ac:dyDescent="0.4">
      <c r="B3332" s="255"/>
      <c r="C3332" s="256"/>
      <c r="D3332" s="305"/>
      <c r="E3332" s="306"/>
      <c r="H3332" s="305"/>
      <c r="I3332" s="306"/>
      <c r="L3332" s="305"/>
      <c r="M3332" s="306"/>
    </row>
    <row r="3333" spans="2:13" s="13" customFormat="1" hidden="1" x14ac:dyDescent="0.4">
      <c r="B3333" s="255"/>
      <c r="C3333" s="256"/>
      <c r="D3333" s="305"/>
      <c r="E3333" s="306"/>
      <c r="H3333" s="305"/>
      <c r="I3333" s="306"/>
      <c r="L3333" s="305"/>
      <c r="M3333" s="306"/>
    </row>
    <row r="3334" spans="2:13" s="13" customFormat="1" hidden="1" x14ac:dyDescent="0.4">
      <c r="B3334" s="255"/>
      <c r="C3334" s="256"/>
      <c r="D3334" s="305"/>
      <c r="E3334" s="306"/>
      <c r="H3334" s="305"/>
      <c r="I3334" s="306"/>
      <c r="L3334" s="305"/>
      <c r="M3334" s="306"/>
    </row>
    <row r="3335" spans="2:13" s="13" customFormat="1" hidden="1" x14ac:dyDescent="0.4">
      <c r="B3335" s="255"/>
      <c r="C3335" s="256"/>
      <c r="D3335" s="305"/>
      <c r="E3335" s="306"/>
      <c r="H3335" s="305"/>
      <c r="I3335" s="306"/>
      <c r="L3335" s="305"/>
      <c r="M3335" s="306"/>
    </row>
    <row r="3336" spans="2:13" s="13" customFormat="1" hidden="1" x14ac:dyDescent="0.4">
      <c r="B3336" s="255"/>
      <c r="C3336" s="256"/>
      <c r="D3336" s="305"/>
      <c r="E3336" s="306"/>
      <c r="H3336" s="305"/>
      <c r="I3336" s="306"/>
      <c r="L3336" s="305"/>
      <c r="M3336" s="306"/>
    </row>
    <row r="3337" spans="2:13" s="13" customFormat="1" hidden="1" x14ac:dyDescent="0.4">
      <c r="B3337" s="255"/>
      <c r="C3337" s="256"/>
      <c r="D3337" s="305"/>
      <c r="E3337" s="306"/>
      <c r="H3337" s="305"/>
      <c r="I3337" s="306"/>
      <c r="L3337" s="305"/>
      <c r="M3337" s="306"/>
    </row>
    <row r="3338" spans="2:13" s="13" customFormat="1" hidden="1" x14ac:dyDescent="0.4">
      <c r="B3338" s="255"/>
      <c r="C3338" s="256"/>
      <c r="D3338" s="305"/>
      <c r="E3338" s="306"/>
      <c r="H3338" s="305"/>
      <c r="I3338" s="306"/>
      <c r="L3338" s="305"/>
      <c r="M3338" s="306"/>
    </row>
    <row r="3339" spans="2:13" s="13" customFormat="1" hidden="1" x14ac:dyDescent="0.4">
      <c r="B3339" s="255"/>
      <c r="C3339" s="256"/>
      <c r="D3339" s="305"/>
      <c r="E3339" s="306"/>
      <c r="H3339" s="305"/>
      <c r="I3339" s="306"/>
      <c r="L3339" s="305"/>
      <c r="M3339" s="306"/>
    </row>
    <row r="3340" spans="2:13" s="13" customFormat="1" hidden="1" x14ac:dyDescent="0.4">
      <c r="B3340" s="255"/>
      <c r="C3340" s="256"/>
      <c r="D3340" s="305"/>
      <c r="E3340" s="306"/>
      <c r="H3340" s="305"/>
      <c r="I3340" s="306"/>
      <c r="L3340" s="305"/>
      <c r="M3340" s="306"/>
    </row>
    <row r="3341" spans="2:13" s="13" customFormat="1" hidden="1" x14ac:dyDescent="0.4">
      <c r="B3341" s="255"/>
      <c r="C3341" s="256"/>
      <c r="D3341" s="305"/>
      <c r="E3341" s="306"/>
      <c r="H3341" s="305"/>
      <c r="I3341" s="306"/>
      <c r="L3341" s="305"/>
      <c r="M3341" s="306"/>
    </row>
    <row r="3342" spans="2:13" s="13" customFormat="1" hidden="1" x14ac:dyDescent="0.4">
      <c r="B3342" s="255"/>
      <c r="C3342" s="256"/>
      <c r="D3342" s="305"/>
      <c r="E3342" s="306"/>
      <c r="H3342" s="305"/>
      <c r="I3342" s="306"/>
      <c r="L3342" s="305"/>
      <c r="M3342" s="306"/>
    </row>
    <row r="3343" spans="2:13" s="13" customFormat="1" hidden="1" x14ac:dyDescent="0.4">
      <c r="B3343" s="255"/>
      <c r="C3343" s="256"/>
      <c r="D3343" s="305"/>
      <c r="E3343" s="306"/>
      <c r="H3343" s="305"/>
      <c r="I3343" s="306"/>
      <c r="L3343" s="305"/>
      <c r="M3343" s="306"/>
    </row>
    <row r="3344" spans="2:13" s="13" customFormat="1" hidden="1" x14ac:dyDescent="0.4">
      <c r="B3344" s="255"/>
      <c r="C3344" s="256"/>
      <c r="D3344" s="305"/>
      <c r="E3344" s="306"/>
      <c r="H3344" s="305"/>
      <c r="I3344" s="306"/>
      <c r="L3344" s="305"/>
      <c r="M3344" s="306"/>
    </row>
    <row r="3345" spans="2:13" s="13" customFormat="1" hidden="1" x14ac:dyDescent="0.4">
      <c r="B3345" s="255"/>
      <c r="C3345" s="256"/>
      <c r="D3345" s="305"/>
      <c r="E3345" s="306"/>
      <c r="H3345" s="305"/>
      <c r="I3345" s="306"/>
      <c r="L3345" s="305"/>
      <c r="M3345" s="306"/>
    </row>
    <row r="3346" spans="2:13" s="13" customFormat="1" hidden="1" x14ac:dyDescent="0.4">
      <c r="B3346" s="255"/>
      <c r="C3346" s="256"/>
      <c r="D3346" s="305"/>
      <c r="E3346" s="306"/>
      <c r="H3346" s="305"/>
      <c r="I3346" s="306"/>
      <c r="L3346" s="305"/>
      <c r="M3346" s="306"/>
    </row>
    <row r="3347" spans="2:13" s="13" customFormat="1" hidden="1" x14ac:dyDescent="0.4">
      <c r="B3347" s="255"/>
      <c r="C3347" s="256"/>
      <c r="D3347" s="305"/>
      <c r="E3347" s="306"/>
      <c r="H3347" s="305"/>
      <c r="I3347" s="306"/>
      <c r="L3347" s="305"/>
      <c r="M3347" s="306"/>
    </row>
    <row r="3348" spans="2:13" s="13" customFormat="1" hidden="1" x14ac:dyDescent="0.4">
      <c r="B3348" s="255"/>
      <c r="C3348" s="256"/>
      <c r="D3348" s="305"/>
      <c r="E3348" s="306"/>
      <c r="H3348" s="305"/>
      <c r="I3348" s="306"/>
      <c r="L3348" s="305"/>
      <c r="M3348" s="306"/>
    </row>
    <row r="3349" spans="2:13" s="13" customFormat="1" hidden="1" x14ac:dyDescent="0.4">
      <c r="B3349" s="255"/>
      <c r="C3349" s="256"/>
      <c r="D3349" s="305"/>
      <c r="E3349" s="306"/>
      <c r="H3349" s="305"/>
      <c r="I3349" s="306"/>
      <c r="L3349" s="305"/>
      <c r="M3349" s="306"/>
    </row>
    <row r="3350" spans="2:13" s="13" customFormat="1" hidden="1" x14ac:dyDescent="0.4">
      <c r="B3350" s="255"/>
      <c r="C3350" s="256"/>
      <c r="D3350" s="305"/>
      <c r="E3350" s="306"/>
      <c r="H3350" s="305"/>
      <c r="I3350" s="306"/>
      <c r="L3350" s="305"/>
      <c r="M3350" s="306"/>
    </row>
    <row r="3351" spans="2:13" s="13" customFormat="1" hidden="1" x14ac:dyDescent="0.4">
      <c r="B3351" s="255"/>
      <c r="C3351" s="256"/>
      <c r="D3351" s="305"/>
      <c r="E3351" s="306"/>
      <c r="H3351" s="305"/>
      <c r="I3351" s="306"/>
      <c r="L3351" s="305"/>
      <c r="M3351" s="306"/>
    </row>
    <row r="3352" spans="2:13" s="13" customFormat="1" hidden="1" x14ac:dyDescent="0.4">
      <c r="B3352" s="255"/>
      <c r="C3352" s="256"/>
      <c r="D3352" s="305"/>
      <c r="E3352" s="306"/>
      <c r="H3352" s="305"/>
      <c r="I3352" s="306"/>
      <c r="L3352" s="305"/>
      <c r="M3352" s="306"/>
    </row>
    <row r="3353" spans="2:13" s="13" customFormat="1" hidden="1" x14ac:dyDescent="0.4">
      <c r="B3353" s="255"/>
      <c r="C3353" s="256"/>
      <c r="D3353" s="305"/>
      <c r="E3353" s="306"/>
      <c r="H3353" s="305"/>
      <c r="I3353" s="306"/>
      <c r="L3353" s="305"/>
      <c r="M3353" s="306"/>
    </row>
    <row r="3354" spans="2:13" s="13" customFormat="1" hidden="1" x14ac:dyDescent="0.4">
      <c r="B3354" s="255"/>
      <c r="C3354" s="256"/>
      <c r="D3354" s="305"/>
      <c r="E3354" s="306"/>
      <c r="H3354" s="305"/>
      <c r="I3354" s="306"/>
      <c r="L3354" s="305"/>
      <c r="M3354" s="306"/>
    </row>
    <row r="3355" spans="2:13" s="13" customFormat="1" hidden="1" x14ac:dyDescent="0.4">
      <c r="B3355" s="255"/>
      <c r="C3355" s="256"/>
      <c r="D3355" s="305"/>
      <c r="E3355" s="306"/>
      <c r="H3355" s="305"/>
      <c r="I3355" s="306"/>
      <c r="L3355" s="305"/>
      <c r="M3355" s="306"/>
    </row>
    <row r="3356" spans="2:13" s="13" customFormat="1" hidden="1" x14ac:dyDescent="0.4">
      <c r="B3356" s="255"/>
      <c r="C3356" s="256"/>
      <c r="D3356" s="305"/>
      <c r="E3356" s="306"/>
      <c r="H3356" s="305"/>
      <c r="I3356" s="306"/>
      <c r="L3356" s="305"/>
      <c r="M3356" s="306"/>
    </row>
    <row r="3357" spans="2:13" s="13" customFormat="1" hidden="1" x14ac:dyDescent="0.4">
      <c r="B3357" s="255"/>
      <c r="C3357" s="256"/>
      <c r="D3357" s="305"/>
      <c r="E3357" s="306"/>
      <c r="H3357" s="305"/>
      <c r="I3357" s="306"/>
      <c r="L3357" s="305"/>
      <c r="M3357" s="306"/>
    </row>
    <row r="3358" spans="2:13" s="13" customFormat="1" hidden="1" x14ac:dyDescent="0.4">
      <c r="B3358" s="255"/>
      <c r="C3358" s="256"/>
      <c r="D3358" s="305"/>
      <c r="E3358" s="306"/>
      <c r="H3358" s="305"/>
      <c r="I3358" s="306"/>
      <c r="L3358" s="305"/>
      <c r="M3358" s="306"/>
    </row>
    <row r="3359" spans="2:13" s="13" customFormat="1" hidden="1" x14ac:dyDescent="0.4">
      <c r="B3359" s="255"/>
      <c r="C3359" s="256"/>
      <c r="D3359" s="305"/>
      <c r="E3359" s="306"/>
      <c r="H3359" s="305"/>
      <c r="I3359" s="306"/>
      <c r="L3359" s="305"/>
      <c r="M3359" s="306"/>
    </row>
    <row r="3360" spans="2:13" s="13" customFormat="1" hidden="1" x14ac:dyDescent="0.4">
      <c r="B3360" s="255"/>
      <c r="C3360" s="256"/>
      <c r="D3360" s="305"/>
      <c r="E3360" s="306"/>
      <c r="H3360" s="305"/>
      <c r="I3360" s="306"/>
      <c r="L3360" s="305"/>
      <c r="M3360" s="306"/>
    </row>
    <row r="3361" spans="2:13" s="13" customFormat="1" hidden="1" x14ac:dyDescent="0.4">
      <c r="B3361" s="255"/>
      <c r="C3361" s="256"/>
      <c r="D3361" s="305"/>
      <c r="E3361" s="306"/>
      <c r="H3361" s="305"/>
      <c r="I3361" s="306"/>
      <c r="L3361" s="305"/>
      <c r="M3361" s="306"/>
    </row>
    <row r="3362" spans="2:13" s="13" customFormat="1" hidden="1" x14ac:dyDescent="0.4">
      <c r="B3362" s="255"/>
      <c r="C3362" s="256"/>
      <c r="D3362" s="305"/>
      <c r="E3362" s="306"/>
      <c r="H3362" s="305"/>
      <c r="I3362" s="306"/>
      <c r="L3362" s="305"/>
      <c r="M3362" s="306"/>
    </row>
    <row r="3363" spans="2:13" s="13" customFormat="1" hidden="1" x14ac:dyDescent="0.4">
      <c r="B3363" s="255"/>
      <c r="C3363" s="256"/>
      <c r="D3363" s="305"/>
      <c r="E3363" s="306"/>
      <c r="H3363" s="305"/>
      <c r="I3363" s="306"/>
      <c r="L3363" s="305"/>
      <c r="M3363" s="306"/>
    </row>
    <row r="3364" spans="2:13" s="13" customFormat="1" hidden="1" x14ac:dyDescent="0.4">
      <c r="B3364" s="255"/>
      <c r="C3364" s="256"/>
      <c r="D3364" s="305"/>
      <c r="E3364" s="306"/>
      <c r="H3364" s="305"/>
      <c r="I3364" s="306"/>
      <c r="L3364" s="305"/>
      <c r="M3364" s="306"/>
    </row>
    <row r="3365" spans="2:13" s="13" customFormat="1" hidden="1" x14ac:dyDescent="0.4">
      <c r="B3365" s="255"/>
      <c r="C3365" s="256"/>
      <c r="D3365" s="305"/>
      <c r="E3365" s="306"/>
      <c r="H3365" s="305"/>
      <c r="I3365" s="306"/>
      <c r="L3365" s="305"/>
      <c r="M3365" s="306"/>
    </row>
    <row r="3366" spans="2:13" s="13" customFormat="1" hidden="1" x14ac:dyDescent="0.4">
      <c r="B3366" s="255"/>
      <c r="C3366" s="256"/>
      <c r="D3366" s="305"/>
      <c r="E3366" s="306"/>
      <c r="H3366" s="305"/>
      <c r="I3366" s="306"/>
      <c r="L3366" s="305"/>
      <c r="M3366" s="306"/>
    </row>
    <row r="3367" spans="2:13" s="13" customFormat="1" hidden="1" x14ac:dyDescent="0.4">
      <c r="B3367" s="255"/>
      <c r="C3367" s="256"/>
      <c r="D3367" s="305"/>
      <c r="E3367" s="306"/>
      <c r="H3367" s="305"/>
      <c r="I3367" s="306"/>
      <c r="L3367" s="305"/>
      <c r="M3367" s="306"/>
    </row>
    <row r="3368" spans="2:13" s="13" customFormat="1" hidden="1" x14ac:dyDescent="0.4">
      <c r="B3368" s="255"/>
      <c r="C3368" s="256"/>
      <c r="D3368" s="305"/>
      <c r="E3368" s="306"/>
      <c r="H3368" s="305"/>
      <c r="I3368" s="306"/>
      <c r="L3368" s="305"/>
      <c r="M3368" s="306"/>
    </row>
    <row r="3369" spans="2:13" s="13" customFormat="1" hidden="1" x14ac:dyDescent="0.4">
      <c r="B3369" s="255"/>
      <c r="C3369" s="256"/>
      <c r="D3369" s="305"/>
      <c r="E3369" s="306"/>
      <c r="H3369" s="305"/>
      <c r="I3369" s="306"/>
      <c r="L3369" s="305"/>
      <c r="M3369" s="306"/>
    </row>
    <row r="3370" spans="2:13" s="13" customFormat="1" hidden="1" x14ac:dyDescent="0.4">
      <c r="B3370" s="255"/>
      <c r="C3370" s="256"/>
      <c r="D3370" s="305"/>
      <c r="E3370" s="306"/>
      <c r="H3370" s="305"/>
      <c r="I3370" s="306"/>
      <c r="L3370" s="305"/>
      <c r="M3370" s="306"/>
    </row>
    <row r="3371" spans="2:13" s="13" customFormat="1" hidden="1" x14ac:dyDescent="0.4">
      <c r="B3371" s="255"/>
      <c r="C3371" s="256"/>
      <c r="D3371" s="305"/>
      <c r="E3371" s="306"/>
      <c r="H3371" s="305"/>
      <c r="I3371" s="306"/>
      <c r="L3371" s="305"/>
      <c r="M3371" s="306"/>
    </row>
    <row r="3372" spans="2:13" s="13" customFormat="1" hidden="1" x14ac:dyDescent="0.4">
      <c r="B3372" s="255"/>
      <c r="C3372" s="256"/>
      <c r="D3372" s="305"/>
      <c r="E3372" s="306"/>
      <c r="H3372" s="305"/>
      <c r="I3372" s="306"/>
      <c r="L3372" s="305"/>
      <c r="M3372" s="306"/>
    </row>
    <row r="3373" spans="2:13" s="13" customFormat="1" hidden="1" x14ac:dyDescent="0.4">
      <c r="B3373" s="255"/>
      <c r="C3373" s="256"/>
      <c r="D3373" s="305"/>
      <c r="E3373" s="306"/>
      <c r="H3373" s="305"/>
      <c r="I3373" s="306"/>
      <c r="L3373" s="305"/>
      <c r="M3373" s="306"/>
    </row>
    <row r="3374" spans="2:13" s="13" customFormat="1" hidden="1" x14ac:dyDescent="0.4">
      <c r="B3374" s="255"/>
      <c r="C3374" s="256"/>
      <c r="D3374" s="305"/>
      <c r="E3374" s="306"/>
      <c r="H3374" s="305"/>
      <c r="I3374" s="306"/>
      <c r="L3374" s="305"/>
      <c r="M3374" s="306"/>
    </row>
    <row r="3375" spans="2:13" s="13" customFormat="1" hidden="1" x14ac:dyDescent="0.4">
      <c r="B3375" s="255"/>
      <c r="C3375" s="256"/>
      <c r="D3375" s="305"/>
      <c r="E3375" s="306"/>
      <c r="H3375" s="305"/>
      <c r="I3375" s="306"/>
      <c r="L3375" s="305"/>
      <c r="M3375" s="306"/>
    </row>
    <row r="3376" spans="2:13" s="13" customFormat="1" hidden="1" x14ac:dyDescent="0.4">
      <c r="B3376" s="255"/>
      <c r="C3376" s="256"/>
      <c r="D3376" s="305"/>
      <c r="E3376" s="306"/>
      <c r="H3376" s="305"/>
      <c r="I3376" s="306"/>
      <c r="L3376" s="305"/>
      <c r="M3376" s="306"/>
    </row>
    <row r="3377" spans="2:13" s="13" customFormat="1" hidden="1" x14ac:dyDescent="0.4">
      <c r="B3377" s="255"/>
      <c r="C3377" s="256"/>
      <c r="D3377" s="305"/>
      <c r="E3377" s="306"/>
      <c r="H3377" s="305"/>
      <c r="I3377" s="306"/>
      <c r="L3377" s="305"/>
      <c r="M3377" s="306"/>
    </row>
    <row r="3378" spans="2:13" s="13" customFormat="1" hidden="1" x14ac:dyDescent="0.4">
      <c r="B3378" s="255"/>
      <c r="C3378" s="256"/>
      <c r="D3378" s="305"/>
      <c r="E3378" s="306"/>
      <c r="H3378" s="305"/>
      <c r="I3378" s="306"/>
      <c r="L3378" s="305"/>
      <c r="M3378" s="306"/>
    </row>
    <row r="3379" spans="2:13" s="13" customFormat="1" hidden="1" x14ac:dyDescent="0.4">
      <c r="B3379" s="255"/>
      <c r="C3379" s="256"/>
      <c r="D3379" s="305"/>
      <c r="E3379" s="306"/>
      <c r="H3379" s="305"/>
      <c r="I3379" s="306"/>
      <c r="L3379" s="305"/>
      <c r="M3379" s="306"/>
    </row>
    <row r="3380" spans="2:13" s="13" customFormat="1" hidden="1" x14ac:dyDescent="0.4">
      <c r="B3380" s="255"/>
      <c r="C3380" s="256"/>
      <c r="D3380" s="305"/>
      <c r="E3380" s="306"/>
      <c r="H3380" s="305"/>
      <c r="I3380" s="306"/>
      <c r="L3380" s="305"/>
      <c r="M3380" s="306"/>
    </row>
    <row r="3381" spans="2:13" s="13" customFormat="1" hidden="1" x14ac:dyDescent="0.4">
      <c r="B3381" s="255"/>
      <c r="C3381" s="256"/>
      <c r="D3381" s="305"/>
      <c r="E3381" s="306"/>
      <c r="H3381" s="305"/>
      <c r="I3381" s="306"/>
      <c r="L3381" s="305"/>
      <c r="M3381" s="306"/>
    </row>
    <row r="3382" spans="2:13" s="13" customFormat="1" hidden="1" x14ac:dyDescent="0.4">
      <c r="B3382" s="255"/>
      <c r="C3382" s="256"/>
      <c r="D3382" s="305"/>
      <c r="E3382" s="306"/>
      <c r="H3382" s="305"/>
      <c r="I3382" s="306"/>
      <c r="L3382" s="305"/>
      <c r="M3382" s="306"/>
    </row>
    <row r="3383" spans="2:13" s="13" customFormat="1" hidden="1" x14ac:dyDescent="0.4">
      <c r="B3383" s="255"/>
      <c r="C3383" s="256"/>
      <c r="D3383" s="305"/>
      <c r="E3383" s="306"/>
      <c r="H3383" s="305"/>
      <c r="I3383" s="306"/>
      <c r="L3383" s="305"/>
      <c r="M3383" s="306"/>
    </row>
    <row r="3384" spans="2:13" s="13" customFormat="1" hidden="1" x14ac:dyDescent="0.4">
      <c r="B3384" s="255"/>
      <c r="C3384" s="256"/>
      <c r="D3384" s="305"/>
      <c r="E3384" s="306"/>
      <c r="H3384" s="305"/>
      <c r="I3384" s="306"/>
      <c r="L3384" s="305"/>
      <c r="M3384" s="306"/>
    </row>
    <row r="3385" spans="2:13" s="13" customFormat="1" hidden="1" x14ac:dyDescent="0.4">
      <c r="B3385" s="255"/>
      <c r="C3385" s="256"/>
      <c r="D3385" s="305"/>
      <c r="E3385" s="306"/>
      <c r="H3385" s="305"/>
      <c r="I3385" s="306"/>
      <c r="L3385" s="305"/>
      <c r="M3385" s="306"/>
    </row>
    <row r="3386" spans="2:13" s="13" customFormat="1" hidden="1" x14ac:dyDescent="0.4">
      <c r="B3386" s="255"/>
      <c r="C3386" s="256"/>
      <c r="D3386" s="305"/>
      <c r="E3386" s="306"/>
      <c r="H3386" s="305"/>
      <c r="I3386" s="306"/>
      <c r="L3386" s="305"/>
      <c r="M3386" s="306"/>
    </row>
    <row r="3387" spans="2:13" s="13" customFormat="1" hidden="1" x14ac:dyDescent="0.4">
      <c r="B3387" s="255"/>
      <c r="C3387" s="256"/>
      <c r="D3387" s="305"/>
      <c r="E3387" s="306"/>
      <c r="H3387" s="305"/>
      <c r="I3387" s="306"/>
      <c r="L3387" s="305"/>
      <c r="M3387" s="306"/>
    </row>
    <row r="3388" spans="2:13" s="13" customFormat="1" hidden="1" x14ac:dyDescent="0.4">
      <c r="B3388" s="255"/>
      <c r="C3388" s="256"/>
      <c r="D3388" s="305"/>
      <c r="E3388" s="306"/>
      <c r="H3388" s="305"/>
      <c r="I3388" s="306"/>
      <c r="L3388" s="305"/>
      <c r="M3388" s="306"/>
    </row>
    <row r="3389" spans="2:13" s="13" customFormat="1" hidden="1" x14ac:dyDescent="0.4">
      <c r="B3389" s="255"/>
      <c r="C3389" s="256"/>
      <c r="D3389" s="305"/>
      <c r="E3389" s="306"/>
      <c r="H3389" s="305"/>
      <c r="I3389" s="306"/>
      <c r="L3389" s="305"/>
      <c r="M3389" s="306"/>
    </row>
    <row r="3390" spans="2:13" s="13" customFormat="1" hidden="1" x14ac:dyDescent="0.4">
      <c r="B3390" s="255"/>
      <c r="C3390" s="256"/>
      <c r="D3390" s="305"/>
      <c r="E3390" s="306"/>
      <c r="H3390" s="305"/>
      <c r="I3390" s="306"/>
      <c r="L3390" s="305"/>
      <c r="M3390" s="306"/>
    </row>
    <row r="3391" spans="2:13" s="13" customFormat="1" hidden="1" x14ac:dyDescent="0.4">
      <c r="B3391" s="255"/>
      <c r="C3391" s="256"/>
      <c r="D3391" s="305"/>
      <c r="E3391" s="306"/>
      <c r="H3391" s="305"/>
      <c r="I3391" s="306"/>
      <c r="L3391" s="305"/>
      <c r="M3391" s="306"/>
    </row>
    <row r="3392" spans="2:13" s="13" customFormat="1" hidden="1" x14ac:dyDescent="0.4">
      <c r="B3392" s="255"/>
      <c r="C3392" s="256"/>
      <c r="D3392" s="305"/>
      <c r="E3392" s="306"/>
      <c r="H3392" s="305"/>
      <c r="I3392" s="306"/>
      <c r="L3392" s="305"/>
      <c r="M3392" s="306"/>
    </row>
    <row r="3393" spans="2:13" s="13" customFormat="1" hidden="1" x14ac:dyDescent="0.4">
      <c r="B3393" s="255"/>
      <c r="C3393" s="256"/>
      <c r="D3393" s="305"/>
      <c r="E3393" s="306"/>
      <c r="H3393" s="305"/>
      <c r="I3393" s="306"/>
      <c r="L3393" s="305"/>
      <c r="M3393" s="306"/>
    </row>
    <row r="3394" spans="2:13" s="13" customFormat="1" hidden="1" x14ac:dyDescent="0.4">
      <c r="B3394" s="255"/>
      <c r="C3394" s="256"/>
      <c r="D3394" s="305"/>
      <c r="E3394" s="306"/>
      <c r="H3394" s="305"/>
      <c r="I3394" s="306"/>
      <c r="L3394" s="305"/>
      <c r="M3394" s="306"/>
    </row>
    <row r="3395" spans="2:13" s="13" customFormat="1" hidden="1" x14ac:dyDescent="0.4">
      <c r="B3395" s="255"/>
      <c r="C3395" s="256"/>
      <c r="D3395" s="305"/>
      <c r="E3395" s="306"/>
      <c r="H3395" s="305"/>
      <c r="I3395" s="306"/>
      <c r="L3395" s="305"/>
      <c r="M3395" s="306"/>
    </row>
    <row r="3396" spans="2:13" s="13" customFormat="1" hidden="1" x14ac:dyDescent="0.4">
      <c r="B3396" s="255"/>
      <c r="C3396" s="256"/>
      <c r="D3396" s="305"/>
      <c r="E3396" s="306"/>
      <c r="H3396" s="305"/>
      <c r="I3396" s="306"/>
      <c r="L3396" s="305"/>
      <c r="M3396" s="306"/>
    </row>
    <row r="3397" spans="2:13" s="13" customFormat="1" hidden="1" x14ac:dyDescent="0.4">
      <c r="B3397" s="255"/>
      <c r="C3397" s="256"/>
      <c r="D3397" s="305"/>
      <c r="E3397" s="306"/>
      <c r="H3397" s="305"/>
      <c r="I3397" s="306"/>
      <c r="L3397" s="305"/>
      <c r="M3397" s="306"/>
    </row>
    <row r="3398" spans="2:13" s="13" customFormat="1" hidden="1" x14ac:dyDescent="0.4">
      <c r="B3398" s="255"/>
      <c r="C3398" s="256"/>
      <c r="D3398" s="305"/>
      <c r="E3398" s="306"/>
      <c r="H3398" s="305"/>
      <c r="I3398" s="306"/>
      <c r="L3398" s="305"/>
      <c r="M3398" s="306"/>
    </row>
    <row r="3399" spans="2:13" s="13" customFormat="1" hidden="1" x14ac:dyDescent="0.4">
      <c r="B3399" s="255"/>
      <c r="C3399" s="256"/>
      <c r="D3399" s="305"/>
      <c r="E3399" s="306"/>
      <c r="H3399" s="305"/>
      <c r="I3399" s="306"/>
      <c r="L3399" s="305"/>
      <c r="M3399" s="306"/>
    </row>
    <row r="3400" spans="2:13" s="13" customFormat="1" hidden="1" x14ac:dyDescent="0.4">
      <c r="B3400" s="255"/>
      <c r="C3400" s="256"/>
      <c r="D3400" s="305"/>
      <c r="E3400" s="306"/>
      <c r="H3400" s="305"/>
      <c r="I3400" s="306"/>
      <c r="L3400" s="305"/>
      <c r="M3400" s="306"/>
    </row>
    <row r="3401" spans="2:13" s="13" customFormat="1" hidden="1" x14ac:dyDescent="0.4">
      <c r="B3401" s="255"/>
      <c r="C3401" s="256"/>
      <c r="D3401" s="305"/>
      <c r="E3401" s="306"/>
      <c r="H3401" s="305"/>
      <c r="I3401" s="306"/>
      <c r="L3401" s="305"/>
      <c r="M3401" s="306"/>
    </row>
    <row r="3402" spans="2:13" s="13" customFormat="1" hidden="1" x14ac:dyDescent="0.4">
      <c r="B3402" s="255"/>
      <c r="C3402" s="256"/>
      <c r="D3402" s="305"/>
      <c r="E3402" s="306"/>
      <c r="H3402" s="305"/>
      <c r="I3402" s="306"/>
      <c r="L3402" s="305"/>
      <c r="M3402" s="306"/>
    </row>
    <row r="3403" spans="2:13" s="13" customFormat="1" hidden="1" x14ac:dyDescent="0.4">
      <c r="B3403" s="255"/>
      <c r="C3403" s="256"/>
      <c r="D3403" s="305"/>
      <c r="E3403" s="306"/>
      <c r="H3403" s="305"/>
      <c r="I3403" s="306"/>
      <c r="L3403" s="305"/>
      <c r="M3403" s="306"/>
    </row>
    <row r="3404" spans="2:13" s="13" customFormat="1" hidden="1" x14ac:dyDescent="0.4">
      <c r="B3404" s="255"/>
      <c r="C3404" s="256"/>
      <c r="D3404" s="305"/>
      <c r="E3404" s="306"/>
      <c r="H3404" s="305"/>
      <c r="I3404" s="306"/>
      <c r="L3404" s="305"/>
      <c r="M3404" s="306"/>
    </row>
    <row r="3405" spans="2:13" s="13" customFormat="1" hidden="1" x14ac:dyDescent="0.4">
      <c r="B3405" s="255"/>
      <c r="C3405" s="256"/>
      <c r="D3405" s="305"/>
      <c r="E3405" s="306"/>
      <c r="H3405" s="305"/>
      <c r="I3405" s="306"/>
      <c r="L3405" s="305"/>
      <c r="M3405" s="306"/>
    </row>
    <row r="3406" spans="2:13" s="13" customFormat="1" hidden="1" x14ac:dyDescent="0.4">
      <c r="B3406" s="255"/>
      <c r="C3406" s="256"/>
      <c r="D3406" s="305"/>
      <c r="E3406" s="306"/>
      <c r="H3406" s="305"/>
      <c r="I3406" s="306"/>
      <c r="L3406" s="305"/>
      <c r="M3406" s="306"/>
    </row>
    <row r="3407" spans="2:13" s="13" customFormat="1" hidden="1" x14ac:dyDescent="0.4">
      <c r="B3407" s="255"/>
      <c r="C3407" s="256"/>
      <c r="D3407" s="305"/>
      <c r="E3407" s="306"/>
      <c r="H3407" s="305"/>
      <c r="I3407" s="306"/>
      <c r="L3407" s="305"/>
      <c r="M3407" s="306"/>
    </row>
    <row r="3408" spans="2:13" s="13" customFormat="1" hidden="1" x14ac:dyDescent="0.4">
      <c r="B3408" s="255"/>
      <c r="C3408" s="256"/>
      <c r="D3408" s="305"/>
      <c r="E3408" s="306"/>
      <c r="H3408" s="305"/>
      <c r="I3408" s="306"/>
      <c r="L3408" s="305"/>
      <c r="M3408" s="306"/>
    </row>
    <row r="3409" spans="2:13" s="13" customFormat="1" hidden="1" x14ac:dyDescent="0.4">
      <c r="B3409" s="255"/>
      <c r="C3409" s="256"/>
      <c r="D3409" s="305"/>
      <c r="E3409" s="306"/>
      <c r="H3409" s="305"/>
      <c r="I3409" s="306"/>
      <c r="L3409" s="305"/>
      <c r="M3409" s="306"/>
    </row>
    <row r="3410" spans="2:13" s="13" customFormat="1" hidden="1" x14ac:dyDescent="0.4">
      <c r="B3410" s="255"/>
      <c r="C3410" s="256"/>
      <c r="D3410" s="305"/>
      <c r="E3410" s="306"/>
      <c r="H3410" s="305"/>
      <c r="I3410" s="306"/>
      <c r="L3410" s="305"/>
      <c r="M3410" s="306"/>
    </row>
    <row r="3411" spans="2:13" s="13" customFormat="1" hidden="1" x14ac:dyDescent="0.4">
      <c r="B3411" s="255"/>
      <c r="C3411" s="256"/>
      <c r="D3411" s="305"/>
      <c r="E3411" s="306"/>
      <c r="H3411" s="305"/>
      <c r="I3411" s="306"/>
      <c r="L3411" s="305"/>
      <c r="M3411" s="306"/>
    </row>
    <row r="3412" spans="2:13" s="13" customFormat="1" hidden="1" x14ac:dyDescent="0.4">
      <c r="B3412" s="255"/>
      <c r="C3412" s="256"/>
      <c r="D3412" s="305"/>
      <c r="E3412" s="306"/>
      <c r="H3412" s="305"/>
      <c r="I3412" s="306"/>
      <c r="L3412" s="305"/>
      <c r="M3412" s="306"/>
    </row>
    <row r="3413" spans="2:13" s="13" customFormat="1" hidden="1" x14ac:dyDescent="0.4">
      <c r="B3413" s="255"/>
      <c r="C3413" s="256"/>
      <c r="D3413" s="305"/>
      <c r="E3413" s="306"/>
      <c r="H3413" s="305"/>
      <c r="I3413" s="306"/>
      <c r="L3413" s="305"/>
      <c r="M3413" s="306"/>
    </row>
    <row r="3414" spans="2:13" s="13" customFormat="1" hidden="1" x14ac:dyDescent="0.4">
      <c r="B3414" s="255"/>
      <c r="C3414" s="256"/>
      <c r="D3414" s="305"/>
      <c r="E3414" s="306"/>
      <c r="H3414" s="305"/>
      <c r="I3414" s="306"/>
      <c r="L3414" s="305"/>
      <c r="M3414" s="306"/>
    </row>
    <row r="3415" spans="2:13" s="13" customFormat="1" hidden="1" x14ac:dyDescent="0.4">
      <c r="B3415" s="255"/>
      <c r="C3415" s="256"/>
      <c r="D3415" s="305"/>
      <c r="E3415" s="306"/>
      <c r="H3415" s="305"/>
      <c r="I3415" s="306"/>
      <c r="L3415" s="305"/>
      <c r="M3415" s="306"/>
    </row>
    <row r="3416" spans="2:13" s="13" customFormat="1" hidden="1" x14ac:dyDescent="0.4">
      <c r="B3416" s="255"/>
      <c r="C3416" s="256"/>
      <c r="D3416" s="305"/>
      <c r="E3416" s="306"/>
      <c r="H3416" s="305"/>
      <c r="I3416" s="306"/>
      <c r="L3416" s="305"/>
      <c r="M3416" s="306"/>
    </row>
    <row r="3417" spans="2:13" s="13" customFormat="1" hidden="1" x14ac:dyDescent="0.4">
      <c r="B3417" s="255"/>
      <c r="C3417" s="256"/>
      <c r="D3417" s="305"/>
      <c r="E3417" s="306"/>
      <c r="H3417" s="305"/>
      <c r="I3417" s="306"/>
      <c r="L3417" s="305"/>
      <c r="M3417" s="306"/>
    </row>
    <row r="3418" spans="2:13" s="13" customFormat="1" hidden="1" x14ac:dyDescent="0.4">
      <c r="B3418" s="255"/>
      <c r="C3418" s="256"/>
      <c r="D3418" s="305"/>
      <c r="E3418" s="306"/>
      <c r="H3418" s="305"/>
      <c r="I3418" s="306"/>
      <c r="L3418" s="305"/>
      <c r="M3418" s="306"/>
    </row>
    <row r="3419" spans="2:13" s="13" customFormat="1" hidden="1" x14ac:dyDescent="0.4">
      <c r="B3419" s="255"/>
      <c r="C3419" s="256"/>
      <c r="D3419" s="305"/>
      <c r="E3419" s="306"/>
      <c r="H3419" s="305"/>
      <c r="I3419" s="306"/>
      <c r="L3419" s="305"/>
      <c r="M3419" s="306"/>
    </row>
    <row r="3420" spans="2:13" s="13" customFormat="1" hidden="1" x14ac:dyDescent="0.4">
      <c r="B3420" s="255"/>
      <c r="C3420" s="256"/>
      <c r="D3420" s="305"/>
      <c r="E3420" s="306"/>
      <c r="H3420" s="305"/>
      <c r="I3420" s="306"/>
      <c r="L3420" s="305"/>
      <c r="M3420" s="306"/>
    </row>
    <row r="3421" spans="2:13" s="13" customFormat="1" hidden="1" x14ac:dyDescent="0.4">
      <c r="B3421" s="255"/>
      <c r="C3421" s="256"/>
      <c r="D3421" s="305"/>
      <c r="E3421" s="306"/>
      <c r="H3421" s="305"/>
      <c r="I3421" s="306"/>
      <c r="L3421" s="305"/>
      <c r="M3421" s="306"/>
    </row>
    <row r="3422" spans="2:13" s="13" customFormat="1" hidden="1" x14ac:dyDescent="0.4">
      <c r="B3422" s="255"/>
      <c r="C3422" s="256"/>
      <c r="D3422" s="305"/>
      <c r="E3422" s="306"/>
      <c r="H3422" s="305"/>
      <c r="I3422" s="306"/>
      <c r="L3422" s="305"/>
      <c r="M3422" s="306"/>
    </row>
    <row r="3423" spans="2:13" s="13" customFormat="1" hidden="1" x14ac:dyDescent="0.4">
      <c r="B3423" s="255"/>
      <c r="C3423" s="256"/>
      <c r="D3423" s="305"/>
      <c r="E3423" s="306"/>
      <c r="H3423" s="305"/>
      <c r="I3423" s="306"/>
      <c r="L3423" s="305"/>
      <c r="M3423" s="306"/>
    </row>
    <row r="3424" spans="2:13" s="13" customFormat="1" hidden="1" x14ac:dyDescent="0.4">
      <c r="B3424" s="255"/>
      <c r="C3424" s="256"/>
      <c r="D3424" s="305"/>
      <c r="E3424" s="306"/>
      <c r="H3424" s="305"/>
      <c r="I3424" s="306"/>
      <c r="L3424" s="305"/>
      <c r="M3424" s="306"/>
    </row>
    <row r="3425" spans="2:13" s="13" customFormat="1" hidden="1" x14ac:dyDescent="0.4">
      <c r="B3425" s="255"/>
      <c r="C3425" s="256"/>
      <c r="D3425" s="305"/>
      <c r="E3425" s="306"/>
      <c r="H3425" s="305"/>
      <c r="I3425" s="306"/>
      <c r="L3425" s="305"/>
      <c r="M3425" s="306"/>
    </row>
    <row r="3426" spans="2:13" s="13" customFormat="1" hidden="1" x14ac:dyDescent="0.4">
      <c r="B3426" s="255"/>
      <c r="C3426" s="256"/>
      <c r="D3426" s="305"/>
      <c r="E3426" s="306"/>
      <c r="H3426" s="305"/>
      <c r="I3426" s="306"/>
      <c r="L3426" s="305"/>
      <c r="M3426" s="306"/>
    </row>
    <row r="3427" spans="2:13" s="13" customFormat="1" hidden="1" x14ac:dyDescent="0.4">
      <c r="B3427" s="255"/>
      <c r="C3427" s="256"/>
      <c r="D3427" s="305"/>
      <c r="E3427" s="306"/>
      <c r="H3427" s="305"/>
      <c r="I3427" s="306"/>
      <c r="L3427" s="305"/>
      <c r="M3427" s="306"/>
    </row>
    <row r="3428" spans="2:13" s="13" customFormat="1" hidden="1" x14ac:dyDescent="0.4">
      <c r="B3428" s="255"/>
      <c r="C3428" s="256"/>
      <c r="D3428" s="305"/>
      <c r="E3428" s="306"/>
      <c r="H3428" s="305"/>
      <c r="I3428" s="306"/>
      <c r="L3428" s="305"/>
      <c r="M3428" s="306"/>
    </row>
    <row r="3429" spans="2:13" s="13" customFormat="1" hidden="1" x14ac:dyDescent="0.4">
      <c r="B3429" s="255"/>
      <c r="C3429" s="256"/>
      <c r="D3429" s="305"/>
      <c r="E3429" s="306"/>
      <c r="H3429" s="305"/>
      <c r="I3429" s="306"/>
      <c r="L3429" s="305"/>
      <c r="M3429" s="306"/>
    </row>
    <row r="3430" spans="2:13" s="13" customFormat="1" hidden="1" x14ac:dyDescent="0.4">
      <c r="B3430" s="255"/>
      <c r="C3430" s="256"/>
      <c r="D3430" s="305"/>
      <c r="E3430" s="306"/>
      <c r="H3430" s="305"/>
      <c r="I3430" s="306"/>
      <c r="L3430" s="305"/>
      <c r="M3430" s="306"/>
    </row>
    <row r="3431" spans="2:13" s="13" customFormat="1" hidden="1" x14ac:dyDescent="0.4">
      <c r="B3431" s="255"/>
      <c r="C3431" s="256"/>
      <c r="D3431" s="305"/>
      <c r="E3431" s="306"/>
      <c r="H3431" s="305"/>
      <c r="I3431" s="306"/>
      <c r="L3431" s="305"/>
      <c r="M3431" s="306"/>
    </row>
    <row r="3432" spans="2:13" s="13" customFormat="1" hidden="1" x14ac:dyDescent="0.4">
      <c r="B3432" s="255"/>
      <c r="C3432" s="256"/>
      <c r="D3432" s="305"/>
      <c r="E3432" s="306"/>
      <c r="H3432" s="305"/>
      <c r="I3432" s="306"/>
      <c r="L3432" s="305"/>
      <c r="M3432" s="306"/>
    </row>
    <row r="3433" spans="2:13" s="13" customFormat="1" hidden="1" x14ac:dyDescent="0.4">
      <c r="B3433" s="255"/>
      <c r="C3433" s="256"/>
      <c r="D3433" s="305"/>
      <c r="E3433" s="306"/>
      <c r="H3433" s="305"/>
      <c r="I3433" s="306"/>
      <c r="L3433" s="305"/>
      <c r="M3433" s="306"/>
    </row>
    <row r="3434" spans="2:13" s="13" customFormat="1" hidden="1" x14ac:dyDescent="0.4">
      <c r="B3434" s="255"/>
      <c r="C3434" s="256"/>
      <c r="D3434" s="305"/>
      <c r="E3434" s="306"/>
      <c r="H3434" s="305"/>
      <c r="I3434" s="306"/>
      <c r="L3434" s="305"/>
      <c r="M3434" s="306"/>
    </row>
    <row r="3435" spans="2:13" s="13" customFormat="1" hidden="1" x14ac:dyDescent="0.4">
      <c r="B3435" s="255"/>
      <c r="C3435" s="256"/>
      <c r="D3435" s="305"/>
      <c r="E3435" s="306"/>
      <c r="H3435" s="305"/>
      <c r="I3435" s="306"/>
      <c r="L3435" s="305"/>
      <c r="M3435" s="306"/>
    </row>
    <row r="3436" spans="2:13" s="13" customFormat="1" hidden="1" x14ac:dyDescent="0.4">
      <c r="B3436" s="255"/>
      <c r="C3436" s="256"/>
      <c r="D3436" s="305"/>
      <c r="E3436" s="306"/>
      <c r="H3436" s="305"/>
      <c r="I3436" s="306"/>
      <c r="L3436" s="305"/>
      <c r="M3436" s="306"/>
    </row>
    <row r="3437" spans="2:13" s="13" customFormat="1" hidden="1" x14ac:dyDescent="0.4">
      <c r="B3437" s="255"/>
      <c r="C3437" s="256"/>
      <c r="D3437" s="305"/>
      <c r="E3437" s="306"/>
      <c r="H3437" s="305"/>
      <c r="I3437" s="306"/>
      <c r="L3437" s="305"/>
      <c r="M3437" s="306"/>
    </row>
    <row r="3438" spans="2:13" s="13" customFormat="1" hidden="1" x14ac:dyDescent="0.4">
      <c r="B3438" s="255"/>
      <c r="C3438" s="256"/>
      <c r="D3438" s="305"/>
      <c r="E3438" s="306"/>
      <c r="H3438" s="305"/>
      <c r="I3438" s="306"/>
      <c r="L3438" s="305"/>
      <c r="M3438" s="306"/>
    </row>
    <row r="3439" spans="2:13" s="13" customFormat="1" hidden="1" x14ac:dyDescent="0.4">
      <c r="B3439" s="255"/>
      <c r="C3439" s="256"/>
      <c r="D3439" s="305"/>
      <c r="E3439" s="306"/>
      <c r="H3439" s="305"/>
      <c r="I3439" s="306"/>
      <c r="L3439" s="305"/>
      <c r="M3439" s="306"/>
    </row>
    <row r="3440" spans="2:13" s="13" customFormat="1" hidden="1" x14ac:dyDescent="0.4">
      <c r="B3440" s="255"/>
      <c r="C3440" s="256"/>
      <c r="D3440" s="305"/>
      <c r="E3440" s="306"/>
      <c r="H3440" s="305"/>
      <c r="I3440" s="306"/>
      <c r="L3440" s="305"/>
      <c r="M3440" s="306"/>
    </row>
    <row r="3441" spans="2:13" s="13" customFormat="1" hidden="1" x14ac:dyDescent="0.4">
      <c r="B3441" s="255"/>
      <c r="C3441" s="256"/>
      <c r="D3441" s="305"/>
      <c r="E3441" s="306"/>
      <c r="H3441" s="305"/>
      <c r="I3441" s="306"/>
      <c r="L3441" s="305"/>
      <c r="M3441" s="306"/>
    </row>
    <row r="3442" spans="2:13" s="13" customFormat="1" hidden="1" x14ac:dyDescent="0.4">
      <c r="B3442" s="255"/>
      <c r="C3442" s="256"/>
      <c r="D3442" s="305"/>
      <c r="E3442" s="306"/>
      <c r="H3442" s="305"/>
      <c r="I3442" s="306"/>
      <c r="L3442" s="305"/>
      <c r="M3442" s="306"/>
    </row>
    <row r="3443" spans="2:13" s="13" customFormat="1" hidden="1" x14ac:dyDescent="0.4">
      <c r="B3443" s="255"/>
      <c r="C3443" s="256"/>
      <c r="D3443" s="305"/>
      <c r="E3443" s="306"/>
      <c r="H3443" s="305"/>
      <c r="I3443" s="306"/>
      <c r="L3443" s="305"/>
      <c r="M3443" s="306"/>
    </row>
    <row r="3444" spans="2:13" s="13" customFormat="1" hidden="1" x14ac:dyDescent="0.4">
      <c r="B3444" s="255"/>
      <c r="C3444" s="256"/>
      <c r="D3444" s="305"/>
      <c r="E3444" s="306"/>
      <c r="H3444" s="305"/>
      <c r="I3444" s="306"/>
      <c r="L3444" s="305"/>
      <c r="M3444" s="306"/>
    </row>
    <row r="3445" spans="2:13" s="13" customFormat="1" hidden="1" x14ac:dyDescent="0.4">
      <c r="B3445" s="255"/>
      <c r="C3445" s="256"/>
      <c r="D3445" s="305"/>
      <c r="E3445" s="306"/>
      <c r="H3445" s="305"/>
      <c r="I3445" s="306"/>
      <c r="L3445" s="305"/>
      <c r="M3445" s="306"/>
    </row>
    <row r="3446" spans="2:13" s="13" customFormat="1" hidden="1" x14ac:dyDescent="0.4">
      <c r="B3446" s="255"/>
      <c r="C3446" s="256"/>
      <c r="D3446" s="305"/>
      <c r="E3446" s="306"/>
      <c r="H3446" s="305"/>
      <c r="I3446" s="306"/>
      <c r="L3446" s="305"/>
      <c r="M3446" s="306"/>
    </row>
    <row r="3447" spans="2:13" s="13" customFormat="1" hidden="1" x14ac:dyDescent="0.4">
      <c r="B3447" s="255"/>
      <c r="C3447" s="256"/>
      <c r="D3447" s="305"/>
      <c r="E3447" s="306"/>
      <c r="H3447" s="305"/>
      <c r="I3447" s="306"/>
      <c r="L3447" s="305"/>
      <c r="M3447" s="306"/>
    </row>
    <row r="3448" spans="2:13" s="13" customFormat="1" hidden="1" x14ac:dyDescent="0.4">
      <c r="B3448" s="255"/>
      <c r="C3448" s="256"/>
      <c r="D3448" s="305"/>
      <c r="E3448" s="306"/>
      <c r="H3448" s="305"/>
      <c r="I3448" s="306"/>
      <c r="L3448" s="305"/>
      <c r="M3448" s="306"/>
    </row>
    <row r="3449" spans="2:13" s="13" customFormat="1" hidden="1" x14ac:dyDescent="0.4">
      <c r="B3449" s="255"/>
      <c r="C3449" s="256"/>
      <c r="D3449" s="305"/>
      <c r="E3449" s="306"/>
      <c r="H3449" s="305"/>
      <c r="I3449" s="306"/>
      <c r="L3449" s="305"/>
      <c r="M3449" s="306"/>
    </row>
    <row r="3450" spans="2:13" s="13" customFormat="1" hidden="1" x14ac:dyDescent="0.4">
      <c r="B3450" s="255"/>
      <c r="C3450" s="256"/>
      <c r="D3450" s="305"/>
      <c r="E3450" s="306"/>
      <c r="H3450" s="305"/>
      <c r="I3450" s="306"/>
      <c r="L3450" s="305"/>
      <c r="M3450" s="306"/>
    </row>
    <row r="3451" spans="2:13" s="13" customFormat="1" hidden="1" x14ac:dyDescent="0.4">
      <c r="B3451" s="255"/>
      <c r="C3451" s="256"/>
      <c r="D3451" s="305"/>
      <c r="E3451" s="306"/>
      <c r="H3451" s="305"/>
      <c r="I3451" s="306"/>
      <c r="L3451" s="305"/>
      <c r="M3451" s="306"/>
    </row>
    <row r="3452" spans="2:13" s="13" customFormat="1" hidden="1" x14ac:dyDescent="0.4">
      <c r="B3452" s="255"/>
      <c r="C3452" s="256"/>
      <c r="D3452" s="305"/>
      <c r="E3452" s="306"/>
      <c r="H3452" s="305"/>
      <c r="I3452" s="306"/>
      <c r="L3452" s="305"/>
      <c r="M3452" s="306"/>
    </row>
    <row r="3453" spans="2:13" s="13" customFormat="1" hidden="1" x14ac:dyDescent="0.4">
      <c r="B3453" s="255"/>
      <c r="C3453" s="256"/>
      <c r="D3453" s="305"/>
      <c r="E3453" s="306"/>
      <c r="H3453" s="305"/>
      <c r="I3453" s="306"/>
      <c r="L3453" s="305"/>
      <c r="M3453" s="306"/>
    </row>
    <row r="3454" spans="2:13" s="13" customFormat="1" hidden="1" x14ac:dyDescent="0.4">
      <c r="B3454" s="255"/>
      <c r="C3454" s="256"/>
      <c r="D3454" s="305"/>
      <c r="E3454" s="306"/>
      <c r="H3454" s="305"/>
      <c r="I3454" s="306"/>
      <c r="L3454" s="305"/>
      <c r="M3454" s="306"/>
    </row>
    <row r="3455" spans="2:13" s="13" customFormat="1" hidden="1" x14ac:dyDescent="0.4">
      <c r="B3455" s="255"/>
      <c r="C3455" s="256"/>
      <c r="D3455" s="305"/>
      <c r="E3455" s="306"/>
      <c r="H3455" s="305"/>
      <c r="I3455" s="306"/>
      <c r="L3455" s="305"/>
      <c r="M3455" s="306"/>
    </row>
    <row r="3456" spans="2:13" s="13" customFormat="1" hidden="1" x14ac:dyDescent="0.4">
      <c r="B3456" s="255"/>
      <c r="C3456" s="256"/>
      <c r="D3456" s="305"/>
      <c r="E3456" s="306"/>
      <c r="H3456" s="305"/>
      <c r="I3456" s="306"/>
      <c r="L3456" s="305"/>
      <c r="M3456" s="306"/>
    </row>
    <row r="3457" spans="2:13" s="13" customFormat="1" hidden="1" x14ac:dyDescent="0.4">
      <c r="B3457" s="255"/>
      <c r="C3457" s="256"/>
      <c r="D3457" s="305"/>
      <c r="E3457" s="306"/>
      <c r="H3457" s="305"/>
      <c r="I3457" s="306"/>
      <c r="L3457" s="305"/>
      <c r="M3457" s="306"/>
    </row>
    <row r="3458" spans="2:13" s="13" customFormat="1" hidden="1" x14ac:dyDescent="0.4">
      <c r="B3458" s="255"/>
      <c r="C3458" s="256"/>
      <c r="D3458" s="305"/>
      <c r="E3458" s="306"/>
      <c r="H3458" s="305"/>
      <c r="I3458" s="306"/>
      <c r="L3458" s="305"/>
      <c r="M3458" s="306"/>
    </row>
    <row r="3459" spans="2:13" s="13" customFormat="1" hidden="1" x14ac:dyDescent="0.4">
      <c r="B3459" s="255"/>
      <c r="C3459" s="256"/>
      <c r="D3459" s="305"/>
      <c r="E3459" s="306"/>
      <c r="H3459" s="305"/>
      <c r="I3459" s="306"/>
      <c r="L3459" s="305"/>
      <c r="M3459" s="306"/>
    </row>
    <row r="3460" spans="2:13" s="13" customFormat="1" hidden="1" x14ac:dyDescent="0.4">
      <c r="B3460" s="255"/>
      <c r="C3460" s="256"/>
      <c r="D3460" s="305"/>
      <c r="E3460" s="306"/>
      <c r="H3460" s="305"/>
      <c r="I3460" s="306"/>
      <c r="L3460" s="305"/>
      <c r="M3460" s="306"/>
    </row>
    <row r="3461" spans="2:13" s="13" customFormat="1" hidden="1" x14ac:dyDescent="0.4">
      <c r="B3461" s="255"/>
      <c r="C3461" s="256"/>
      <c r="D3461" s="305"/>
      <c r="E3461" s="306"/>
      <c r="H3461" s="305"/>
      <c r="I3461" s="306"/>
      <c r="L3461" s="305"/>
      <c r="M3461" s="306"/>
    </row>
    <row r="3462" spans="2:13" s="13" customFormat="1" hidden="1" x14ac:dyDescent="0.4">
      <c r="B3462" s="255"/>
      <c r="C3462" s="256"/>
      <c r="D3462" s="305"/>
      <c r="E3462" s="306"/>
      <c r="H3462" s="305"/>
      <c r="I3462" s="306"/>
      <c r="L3462" s="305"/>
      <c r="M3462" s="306"/>
    </row>
    <row r="3463" spans="2:13" s="13" customFormat="1" hidden="1" x14ac:dyDescent="0.4">
      <c r="B3463" s="255"/>
      <c r="C3463" s="256"/>
      <c r="D3463" s="305"/>
      <c r="E3463" s="306"/>
      <c r="H3463" s="305"/>
      <c r="I3463" s="306"/>
      <c r="L3463" s="305"/>
      <c r="M3463" s="306"/>
    </row>
    <row r="3464" spans="2:13" s="13" customFormat="1" hidden="1" x14ac:dyDescent="0.4">
      <c r="B3464" s="255"/>
      <c r="C3464" s="256"/>
      <c r="D3464" s="305"/>
      <c r="E3464" s="306"/>
      <c r="H3464" s="305"/>
      <c r="I3464" s="306"/>
      <c r="L3464" s="305"/>
      <c r="M3464" s="306"/>
    </row>
    <row r="3465" spans="2:13" s="13" customFormat="1" hidden="1" x14ac:dyDescent="0.4">
      <c r="B3465" s="255"/>
      <c r="C3465" s="256"/>
      <c r="D3465" s="305"/>
      <c r="E3465" s="306"/>
      <c r="H3465" s="305"/>
      <c r="I3465" s="306"/>
      <c r="L3465" s="305"/>
      <c r="M3465" s="306"/>
    </row>
    <row r="3466" spans="2:13" s="13" customFormat="1" hidden="1" x14ac:dyDescent="0.4">
      <c r="B3466" s="255"/>
      <c r="C3466" s="256"/>
      <c r="D3466" s="305"/>
      <c r="E3466" s="306"/>
      <c r="H3466" s="305"/>
      <c r="I3466" s="306"/>
      <c r="L3466" s="305"/>
      <c r="M3466" s="306"/>
    </row>
    <row r="3467" spans="2:13" s="13" customFormat="1" hidden="1" x14ac:dyDescent="0.4">
      <c r="B3467" s="255"/>
      <c r="C3467" s="256"/>
      <c r="D3467" s="305"/>
      <c r="E3467" s="306"/>
      <c r="H3467" s="305"/>
      <c r="I3467" s="306"/>
      <c r="L3467" s="305"/>
      <c r="M3467" s="306"/>
    </row>
    <row r="3468" spans="2:13" s="13" customFormat="1" hidden="1" x14ac:dyDescent="0.4">
      <c r="B3468" s="255"/>
      <c r="C3468" s="256"/>
      <c r="D3468" s="305"/>
      <c r="E3468" s="306"/>
      <c r="H3468" s="305"/>
      <c r="I3468" s="306"/>
      <c r="L3468" s="305"/>
      <c r="M3468" s="306"/>
    </row>
    <row r="3469" spans="2:13" s="13" customFormat="1" hidden="1" x14ac:dyDescent="0.4">
      <c r="B3469" s="255"/>
      <c r="C3469" s="256"/>
      <c r="D3469" s="305"/>
      <c r="E3469" s="306"/>
      <c r="H3469" s="305"/>
      <c r="I3469" s="306"/>
      <c r="L3469" s="305"/>
      <c r="M3469" s="306"/>
    </row>
    <row r="3470" spans="2:13" s="13" customFormat="1" hidden="1" x14ac:dyDescent="0.4">
      <c r="B3470" s="255"/>
      <c r="C3470" s="256"/>
      <c r="D3470" s="305"/>
      <c r="E3470" s="306"/>
      <c r="H3470" s="305"/>
      <c r="I3470" s="306"/>
      <c r="L3470" s="305"/>
      <c r="M3470" s="306"/>
    </row>
    <row r="3471" spans="2:13" s="13" customFormat="1" hidden="1" x14ac:dyDescent="0.4">
      <c r="B3471" s="255"/>
      <c r="C3471" s="256"/>
      <c r="D3471" s="305"/>
      <c r="E3471" s="306"/>
      <c r="H3471" s="305"/>
      <c r="I3471" s="306"/>
      <c r="L3471" s="305"/>
      <c r="M3471" s="306"/>
    </row>
    <row r="3472" spans="2:13" s="13" customFormat="1" hidden="1" x14ac:dyDescent="0.4">
      <c r="B3472" s="255"/>
      <c r="C3472" s="256"/>
      <c r="D3472" s="305"/>
      <c r="E3472" s="306"/>
      <c r="H3472" s="305"/>
      <c r="I3472" s="306"/>
      <c r="L3472" s="305"/>
      <c r="M3472" s="306"/>
    </row>
    <row r="3473" spans="2:13" s="13" customFormat="1" hidden="1" x14ac:dyDescent="0.4">
      <c r="B3473" s="255"/>
      <c r="C3473" s="256"/>
      <c r="D3473" s="305"/>
      <c r="E3473" s="306"/>
      <c r="H3473" s="305"/>
      <c r="I3473" s="306"/>
      <c r="L3473" s="305"/>
      <c r="M3473" s="306"/>
    </row>
    <row r="3474" spans="2:13" s="13" customFormat="1" hidden="1" x14ac:dyDescent="0.4">
      <c r="B3474" s="255"/>
      <c r="C3474" s="256"/>
      <c r="D3474" s="305"/>
      <c r="E3474" s="306"/>
      <c r="H3474" s="305"/>
      <c r="I3474" s="306"/>
      <c r="L3474" s="305"/>
      <c r="M3474" s="306"/>
    </row>
    <row r="3475" spans="2:13" s="13" customFormat="1" hidden="1" x14ac:dyDescent="0.4">
      <c r="B3475" s="255"/>
      <c r="C3475" s="256"/>
      <c r="D3475" s="305"/>
      <c r="E3475" s="306"/>
      <c r="H3475" s="305"/>
      <c r="I3475" s="306"/>
      <c r="L3475" s="305"/>
      <c r="M3475" s="306"/>
    </row>
    <row r="3476" spans="2:13" s="13" customFormat="1" hidden="1" x14ac:dyDescent="0.4">
      <c r="B3476" s="255"/>
      <c r="C3476" s="256"/>
      <c r="D3476" s="305"/>
      <c r="E3476" s="306"/>
      <c r="H3476" s="305"/>
      <c r="I3476" s="306"/>
      <c r="L3476" s="305"/>
      <c r="M3476" s="306"/>
    </row>
    <row r="3477" spans="2:13" s="13" customFormat="1" hidden="1" x14ac:dyDescent="0.4">
      <c r="B3477" s="255"/>
      <c r="C3477" s="256"/>
      <c r="D3477" s="305"/>
      <c r="E3477" s="306"/>
      <c r="H3477" s="305"/>
      <c r="I3477" s="306"/>
      <c r="L3477" s="305"/>
      <c r="M3477" s="306"/>
    </row>
    <row r="3478" spans="2:13" s="13" customFormat="1" hidden="1" x14ac:dyDescent="0.4">
      <c r="B3478" s="255"/>
      <c r="C3478" s="256"/>
      <c r="D3478" s="305"/>
      <c r="E3478" s="306"/>
      <c r="H3478" s="305"/>
      <c r="I3478" s="306"/>
      <c r="L3478" s="305"/>
      <c r="M3478" s="306"/>
    </row>
    <row r="3479" spans="2:13" s="13" customFormat="1" hidden="1" x14ac:dyDescent="0.4">
      <c r="B3479" s="255"/>
      <c r="C3479" s="256"/>
      <c r="D3479" s="305"/>
      <c r="E3479" s="306"/>
      <c r="H3479" s="305"/>
      <c r="I3479" s="306"/>
      <c r="L3479" s="305"/>
      <c r="M3479" s="306"/>
    </row>
    <row r="3480" spans="2:13" s="13" customFormat="1" hidden="1" x14ac:dyDescent="0.4">
      <c r="B3480" s="255"/>
      <c r="C3480" s="256"/>
      <c r="D3480" s="305"/>
      <c r="E3480" s="306"/>
      <c r="H3480" s="305"/>
      <c r="I3480" s="306"/>
      <c r="L3480" s="305"/>
      <c r="M3480" s="306"/>
    </row>
    <row r="3481" spans="2:13" s="13" customFormat="1" hidden="1" x14ac:dyDescent="0.4">
      <c r="B3481" s="255"/>
      <c r="C3481" s="256"/>
      <c r="D3481" s="305"/>
      <c r="E3481" s="306"/>
      <c r="H3481" s="305"/>
      <c r="I3481" s="306"/>
      <c r="L3481" s="305"/>
      <c r="M3481" s="306"/>
    </row>
    <row r="3482" spans="2:13" s="13" customFormat="1" hidden="1" x14ac:dyDescent="0.4">
      <c r="B3482" s="255"/>
      <c r="C3482" s="256"/>
      <c r="D3482" s="305"/>
      <c r="E3482" s="306"/>
      <c r="H3482" s="305"/>
      <c r="I3482" s="306"/>
      <c r="L3482" s="305"/>
      <c r="M3482" s="306"/>
    </row>
    <row r="3483" spans="2:13" s="13" customFormat="1" hidden="1" x14ac:dyDescent="0.4">
      <c r="B3483" s="255"/>
      <c r="C3483" s="256"/>
      <c r="D3483" s="305"/>
      <c r="E3483" s="306"/>
      <c r="H3483" s="305"/>
      <c r="I3483" s="306"/>
      <c r="L3483" s="305"/>
      <c r="M3483" s="306"/>
    </row>
    <row r="3484" spans="2:13" s="13" customFormat="1" hidden="1" x14ac:dyDescent="0.4">
      <c r="B3484" s="255"/>
      <c r="C3484" s="256"/>
      <c r="D3484" s="305"/>
      <c r="E3484" s="306"/>
      <c r="H3484" s="305"/>
      <c r="I3484" s="306"/>
      <c r="L3484" s="305"/>
      <c r="M3484" s="306"/>
    </row>
    <row r="3485" spans="2:13" s="13" customFormat="1" hidden="1" x14ac:dyDescent="0.4">
      <c r="B3485" s="255"/>
      <c r="C3485" s="256"/>
      <c r="D3485" s="305"/>
      <c r="E3485" s="306"/>
      <c r="H3485" s="305"/>
      <c r="I3485" s="306"/>
      <c r="L3485" s="305"/>
      <c r="M3485" s="306"/>
    </row>
    <row r="3486" spans="2:13" s="13" customFormat="1" hidden="1" x14ac:dyDescent="0.4">
      <c r="B3486" s="255"/>
      <c r="C3486" s="256"/>
      <c r="D3486" s="305"/>
      <c r="E3486" s="306"/>
      <c r="H3486" s="305"/>
      <c r="I3486" s="306"/>
      <c r="L3486" s="305"/>
      <c r="M3486" s="306"/>
    </row>
    <row r="3487" spans="2:13" s="13" customFormat="1" hidden="1" x14ac:dyDescent="0.4">
      <c r="B3487" s="255"/>
      <c r="C3487" s="256"/>
      <c r="D3487" s="305"/>
      <c r="E3487" s="306"/>
      <c r="H3487" s="305"/>
      <c r="I3487" s="306"/>
      <c r="L3487" s="305"/>
      <c r="M3487" s="306"/>
    </row>
    <row r="3488" spans="2:13" s="13" customFormat="1" hidden="1" x14ac:dyDescent="0.4">
      <c r="B3488" s="255"/>
      <c r="C3488" s="256"/>
      <c r="D3488" s="305"/>
      <c r="E3488" s="306"/>
      <c r="H3488" s="305"/>
      <c r="I3488" s="306"/>
      <c r="L3488" s="305"/>
      <c r="M3488" s="306"/>
    </row>
    <row r="3489" spans="2:13" s="13" customFormat="1" hidden="1" x14ac:dyDescent="0.4">
      <c r="B3489" s="255"/>
      <c r="C3489" s="256"/>
      <c r="D3489" s="305"/>
      <c r="E3489" s="306"/>
      <c r="H3489" s="305"/>
      <c r="I3489" s="306"/>
      <c r="L3489" s="305"/>
      <c r="M3489" s="306"/>
    </row>
    <row r="3490" spans="2:13" s="13" customFormat="1" hidden="1" x14ac:dyDescent="0.4">
      <c r="B3490" s="255"/>
      <c r="C3490" s="256"/>
      <c r="D3490" s="305"/>
      <c r="E3490" s="306"/>
      <c r="H3490" s="305"/>
      <c r="I3490" s="306"/>
      <c r="L3490" s="305"/>
      <c r="M3490" s="306"/>
    </row>
    <row r="3491" spans="2:13" s="13" customFormat="1" hidden="1" x14ac:dyDescent="0.4">
      <c r="B3491" s="255"/>
      <c r="C3491" s="256"/>
      <c r="D3491" s="305"/>
      <c r="E3491" s="306"/>
      <c r="H3491" s="305"/>
      <c r="I3491" s="306"/>
      <c r="L3491" s="305"/>
      <c r="M3491" s="306"/>
    </row>
    <row r="3492" spans="2:13" s="13" customFormat="1" hidden="1" x14ac:dyDescent="0.4">
      <c r="B3492" s="255"/>
      <c r="C3492" s="256"/>
      <c r="D3492" s="305"/>
      <c r="E3492" s="306"/>
      <c r="H3492" s="305"/>
      <c r="I3492" s="306"/>
      <c r="L3492" s="305"/>
      <c r="M3492" s="306"/>
    </row>
    <row r="3493" spans="2:13" s="13" customFormat="1" hidden="1" x14ac:dyDescent="0.4">
      <c r="B3493" s="255"/>
      <c r="C3493" s="256"/>
      <c r="D3493" s="305"/>
      <c r="E3493" s="306"/>
      <c r="H3493" s="305"/>
      <c r="I3493" s="306"/>
      <c r="L3493" s="305"/>
      <c r="M3493" s="306"/>
    </row>
    <row r="3494" spans="2:13" s="13" customFormat="1" hidden="1" x14ac:dyDescent="0.4">
      <c r="B3494" s="255"/>
      <c r="C3494" s="256"/>
      <c r="D3494" s="305"/>
      <c r="E3494" s="306"/>
      <c r="H3494" s="305"/>
      <c r="I3494" s="306"/>
      <c r="L3494" s="305"/>
      <c r="M3494" s="306"/>
    </row>
    <row r="3495" spans="2:13" s="13" customFormat="1" hidden="1" x14ac:dyDescent="0.4">
      <c r="B3495" s="255"/>
      <c r="C3495" s="256"/>
      <c r="D3495" s="305"/>
      <c r="E3495" s="306"/>
      <c r="H3495" s="305"/>
      <c r="I3495" s="306"/>
      <c r="L3495" s="305"/>
      <c r="M3495" s="306"/>
    </row>
    <row r="3496" spans="2:13" s="13" customFormat="1" hidden="1" x14ac:dyDescent="0.4">
      <c r="B3496" s="255"/>
      <c r="C3496" s="256"/>
      <c r="D3496" s="305"/>
      <c r="E3496" s="306"/>
      <c r="H3496" s="305"/>
      <c r="I3496" s="306"/>
      <c r="L3496" s="305"/>
      <c r="M3496" s="306"/>
    </row>
    <row r="3497" spans="2:13" s="13" customFormat="1" hidden="1" x14ac:dyDescent="0.4">
      <c r="B3497" s="255"/>
      <c r="C3497" s="256"/>
      <c r="D3497" s="305"/>
      <c r="E3497" s="306"/>
      <c r="H3497" s="305"/>
      <c r="I3497" s="306"/>
      <c r="L3497" s="305"/>
      <c r="M3497" s="306"/>
    </row>
    <row r="3498" spans="2:13" s="13" customFormat="1" hidden="1" x14ac:dyDescent="0.4">
      <c r="B3498" s="255"/>
      <c r="C3498" s="256"/>
      <c r="D3498" s="305"/>
      <c r="E3498" s="306"/>
      <c r="H3498" s="305"/>
      <c r="I3498" s="306"/>
      <c r="L3498" s="305"/>
      <c r="M3498" s="306"/>
    </row>
    <row r="3499" spans="2:13" s="13" customFormat="1" hidden="1" x14ac:dyDescent="0.4">
      <c r="B3499" s="255"/>
      <c r="C3499" s="256"/>
      <c r="D3499" s="305"/>
      <c r="E3499" s="306"/>
      <c r="H3499" s="305"/>
      <c r="I3499" s="306"/>
      <c r="L3499" s="305"/>
      <c r="M3499" s="306"/>
    </row>
    <row r="3500" spans="2:13" s="13" customFormat="1" hidden="1" x14ac:dyDescent="0.4">
      <c r="B3500" s="255"/>
      <c r="C3500" s="256"/>
      <c r="D3500" s="305"/>
      <c r="E3500" s="306"/>
      <c r="H3500" s="305"/>
      <c r="I3500" s="306"/>
      <c r="L3500" s="305"/>
      <c r="M3500" s="306"/>
    </row>
    <row r="3501" spans="2:13" hidden="1" x14ac:dyDescent="0.4"/>
    <row r="3502" spans="2:13" hidden="1" x14ac:dyDescent="0.4"/>
    <row r="3503" spans="2:13" hidden="1" x14ac:dyDescent="0.4"/>
    <row r="3504" spans="2:13" hidden="1" x14ac:dyDescent="0.4"/>
    <row r="3505" hidden="1" x14ac:dyDescent="0.4"/>
    <row r="3506" hidden="1" x14ac:dyDescent="0.4"/>
    <row r="3507" hidden="1" x14ac:dyDescent="0.4"/>
    <row r="3508" hidden="1" x14ac:dyDescent="0.4"/>
    <row r="3509" hidden="1" x14ac:dyDescent="0.4"/>
    <row r="3510" hidden="1" x14ac:dyDescent="0.4"/>
    <row r="3511" hidden="1" x14ac:dyDescent="0.4"/>
    <row r="3512" hidden="1" x14ac:dyDescent="0.4"/>
    <row r="3513" hidden="1" x14ac:dyDescent="0.4"/>
    <row r="3514" hidden="1" x14ac:dyDescent="0.4"/>
    <row r="3515" hidden="1" x14ac:dyDescent="0.4"/>
    <row r="3516" hidden="1" x14ac:dyDescent="0.4"/>
    <row r="3517" hidden="1" x14ac:dyDescent="0.4"/>
    <row r="3518" hidden="1" x14ac:dyDescent="0.4"/>
    <row r="3519" hidden="1" x14ac:dyDescent="0.4"/>
    <row r="3520" hidden="1" x14ac:dyDescent="0.4"/>
    <row r="3521" hidden="1" x14ac:dyDescent="0.4"/>
    <row r="3522" hidden="1" x14ac:dyDescent="0.4"/>
    <row r="3523" hidden="1" x14ac:dyDescent="0.4"/>
    <row r="3524" hidden="1" x14ac:dyDescent="0.4"/>
    <row r="3525" hidden="1" x14ac:dyDescent="0.4"/>
    <row r="3526" hidden="1" x14ac:dyDescent="0.4"/>
    <row r="3527" hidden="1" x14ac:dyDescent="0.4"/>
    <row r="3528" hidden="1" x14ac:dyDescent="0.4"/>
    <row r="3529" hidden="1" x14ac:dyDescent="0.4"/>
    <row r="3530" hidden="1" x14ac:dyDescent="0.4"/>
    <row r="3531" hidden="1" x14ac:dyDescent="0.4"/>
    <row r="3532" hidden="1" x14ac:dyDescent="0.4"/>
    <row r="3533" hidden="1" x14ac:dyDescent="0.4"/>
    <row r="3534" hidden="1" x14ac:dyDescent="0.4"/>
    <row r="3535" hidden="1" x14ac:dyDescent="0.4"/>
    <row r="3536" hidden="1" x14ac:dyDescent="0.4"/>
    <row r="3537" spans="2:13" hidden="1" x14ac:dyDescent="0.4"/>
    <row r="3538" spans="2:13" hidden="1" x14ac:dyDescent="0.4"/>
    <row r="3539" spans="2:13" hidden="1" x14ac:dyDescent="0.4"/>
    <row r="3540" spans="2:13" hidden="1" x14ac:dyDescent="0.4"/>
    <row r="3541" spans="2:13" hidden="1" x14ac:dyDescent="0.4"/>
    <row r="3542" spans="2:13" hidden="1" x14ac:dyDescent="0.4"/>
    <row r="3543" spans="2:13" hidden="1" x14ac:dyDescent="0.4"/>
    <row r="3544" spans="2:13" hidden="1" x14ac:dyDescent="0.4"/>
    <row r="3545" spans="2:13" s="13" customFormat="1" hidden="1" x14ac:dyDescent="0.4">
      <c r="B3545" s="255"/>
      <c r="C3545" s="256"/>
      <c r="D3545" s="305"/>
      <c r="E3545" s="306"/>
      <c r="H3545" s="305"/>
      <c r="I3545" s="306"/>
      <c r="L3545" s="305"/>
      <c r="M3545" s="306"/>
    </row>
    <row r="3546" spans="2:13" s="13" customFormat="1" hidden="1" x14ac:dyDescent="0.4">
      <c r="B3546" s="255"/>
      <c r="C3546" s="256"/>
      <c r="D3546" s="305"/>
      <c r="E3546" s="306"/>
      <c r="H3546" s="305"/>
      <c r="I3546" s="306"/>
      <c r="L3546" s="305"/>
      <c r="M3546" s="306"/>
    </row>
    <row r="3547" spans="2:13" s="13" customFormat="1" hidden="1" x14ac:dyDescent="0.4">
      <c r="B3547" s="255"/>
      <c r="C3547" s="256"/>
      <c r="D3547" s="305"/>
      <c r="E3547" s="306"/>
      <c r="H3547" s="305"/>
      <c r="I3547" s="306"/>
      <c r="L3547" s="305"/>
      <c r="M3547" s="306"/>
    </row>
    <row r="3548" spans="2:13" s="13" customFormat="1" hidden="1" x14ac:dyDescent="0.4">
      <c r="B3548" s="255"/>
      <c r="C3548" s="256"/>
      <c r="D3548" s="305"/>
      <c r="E3548" s="306"/>
      <c r="H3548" s="305"/>
      <c r="I3548" s="306"/>
      <c r="L3548" s="305"/>
      <c r="M3548" s="306"/>
    </row>
    <row r="3549" spans="2:13" s="13" customFormat="1" hidden="1" x14ac:dyDescent="0.4">
      <c r="B3549" s="255"/>
      <c r="C3549" s="256"/>
      <c r="D3549" s="305"/>
      <c r="E3549" s="306"/>
      <c r="H3549" s="305"/>
      <c r="I3549" s="306"/>
      <c r="L3549" s="305"/>
      <c r="M3549" s="306"/>
    </row>
    <row r="3550" spans="2:13" s="13" customFormat="1" hidden="1" x14ac:dyDescent="0.4">
      <c r="B3550" s="255"/>
      <c r="C3550" s="256"/>
      <c r="D3550" s="305"/>
      <c r="E3550" s="306"/>
      <c r="H3550" s="305"/>
      <c r="I3550" s="306"/>
      <c r="L3550" s="305"/>
      <c r="M3550" s="306"/>
    </row>
    <row r="3551" spans="2:13" s="13" customFormat="1" hidden="1" x14ac:dyDescent="0.4">
      <c r="B3551" s="255"/>
      <c r="C3551" s="256"/>
      <c r="D3551" s="305"/>
      <c r="E3551" s="306"/>
      <c r="H3551" s="305"/>
      <c r="I3551" s="306"/>
      <c r="L3551" s="305"/>
      <c r="M3551" s="306"/>
    </row>
    <row r="3552" spans="2:13" s="13" customFormat="1" hidden="1" x14ac:dyDescent="0.4">
      <c r="B3552" s="255"/>
      <c r="C3552" s="256"/>
      <c r="D3552" s="305"/>
      <c r="E3552" s="306"/>
      <c r="H3552" s="305"/>
      <c r="I3552" s="306"/>
      <c r="L3552" s="305"/>
      <c r="M3552" s="306"/>
    </row>
    <row r="3553" spans="2:13" s="13" customFormat="1" hidden="1" x14ac:dyDescent="0.4">
      <c r="B3553" s="255"/>
      <c r="C3553" s="256"/>
      <c r="D3553" s="305"/>
      <c r="E3553" s="306"/>
      <c r="H3553" s="305"/>
      <c r="I3553" s="306"/>
      <c r="L3553" s="305"/>
      <c r="M3553" s="306"/>
    </row>
    <row r="3554" spans="2:13" s="13" customFormat="1" hidden="1" x14ac:dyDescent="0.4">
      <c r="B3554" s="255"/>
      <c r="C3554" s="256"/>
      <c r="D3554" s="305"/>
      <c r="E3554" s="306"/>
      <c r="H3554" s="305"/>
      <c r="I3554" s="306"/>
      <c r="L3554" s="305"/>
      <c r="M3554" s="306"/>
    </row>
    <row r="3555" spans="2:13" s="13" customFormat="1" hidden="1" x14ac:dyDescent="0.4">
      <c r="B3555" s="255"/>
      <c r="C3555" s="256"/>
      <c r="D3555" s="305"/>
      <c r="E3555" s="306"/>
      <c r="H3555" s="305"/>
      <c r="I3555" s="306"/>
      <c r="L3555" s="305"/>
      <c r="M3555" s="306"/>
    </row>
    <row r="3556" spans="2:13" s="13" customFormat="1" hidden="1" x14ac:dyDescent="0.4">
      <c r="B3556" s="255"/>
      <c r="C3556" s="256"/>
      <c r="D3556" s="305"/>
      <c r="E3556" s="306"/>
      <c r="H3556" s="305"/>
      <c r="I3556" s="306"/>
      <c r="L3556" s="305"/>
      <c r="M3556" s="306"/>
    </row>
    <row r="3557" spans="2:13" s="13" customFormat="1" hidden="1" x14ac:dyDescent="0.4">
      <c r="B3557" s="255"/>
      <c r="C3557" s="256"/>
      <c r="D3557" s="305"/>
      <c r="E3557" s="306"/>
      <c r="H3557" s="305"/>
      <c r="I3557" s="306"/>
      <c r="L3557" s="305"/>
      <c r="M3557" s="306"/>
    </row>
    <row r="3558" spans="2:13" s="13" customFormat="1" hidden="1" x14ac:dyDescent="0.4">
      <c r="B3558" s="255"/>
      <c r="C3558" s="256"/>
      <c r="D3558" s="305"/>
      <c r="E3558" s="306"/>
      <c r="H3558" s="305"/>
      <c r="I3558" s="306"/>
      <c r="L3558" s="305"/>
      <c r="M3558" s="306"/>
    </row>
    <row r="3559" spans="2:13" s="13" customFormat="1" hidden="1" x14ac:dyDescent="0.4">
      <c r="B3559" s="255"/>
      <c r="C3559" s="256"/>
      <c r="D3559" s="305"/>
      <c r="E3559" s="306"/>
      <c r="H3559" s="305"/>
      <c r="I3559" s="306"/>
      <c r="L3559" s="305"/>
      <c r="M3559" s="306"/>
    </row>
    <row r="3560" spans="2:13" s="13" customFormat="1" hidden="1" x14ac:dyDescent="0.4">
      <c r="B3560" s="255"/>
      <c r="C3560" s="256"/>
      <c r="D3560" s="305"/>
      <c r="E3560" s="306"/>
      <c r="H3560" s="305"/>
      <c r="I3560" s="306"/>
      <c r="L3560" s="305"/>
      <c r="M3560" s="306"/>
    </row>
    <row r="3561" spans="2:13" s="13" customFormat="1" hidden="1" x14ac:dyDescent="0.4">
      <c r="B3561" s="255"/>
      <c r="C3561" s="256"/>
      <c r="D3561" s="305"/>
      <c r="E3561" s="306"/>
      <c r="H3561" s="305"/>
      <c r="I3561" s="306"/>
      <c r="L3561" s="305"/>
      <c r="M3561" s="306"/>
    </row>
    <row r="3562" spans="2:13" s="13" customFormat="1" hidden="1" x14ac:dyDescent="0.4">
      <c r="B3562" s="255"/>
      <c r="C3562" s="256"/>
      <c r="D3562" s="305"/>
      <c r="E3562" s="306"/>
      <c r="H3562" s="305"/>
      <c r="I3562" s="306"/>
      <c r="L3562" s="305"/>
      <c r="M3562" s="306"/>
    </row>
    <row r="3563" spans="2:13" s="13" customFormat="1" hidden="1" x14ac:dyDescent="0.4">
      <c r="B3563" s="255"/>
      <c r="C3563" s="256"/>
      <c r="D3563" s="305"/>
      <c r="E3563" s="306"/>
      <c r="H3563" s="305"/>
      <c r="I3563" s="306"/>
      <c r="L3563" s="305"/>
      <c r="M3563" s="306"/>
    </row>
    <row r="3564" spans="2:13" s="13" customFormat="1" hidden="1" x14ac:dyDescent="0.4">
      <c r="B3564" s="255"/>
      <c r="C3564" s="256"/>
      <c r="D3564" s="305"/>
      <c r="E3564" s="306"/>
      <c r="H3564" s="305"/>
      <c r="I3564" s="306"/>
      <c r="L3564" s="305"/>
      <c r="M3564" s="306"/>
    </row>
    <row r="3565" spans="2:13" s="13" customFormat="1" hidden="1" x14ac:dyDescent="0.4">
      <c r="B3565" s="255"/>
      <c r="C3565" s="256"/>
      <c r="D3565" s="305"/>
      <c r="E3565" s="306"/>
      <c r="H3565" s="305"/>
      <c r="I3565" s="306"/>
      <c r="L3565" s="305"/>
      <c r="M3565" s="306"/>
    </row>
    <row r="3566" spans="2:13" s="13" customFormat="1" hidden="1" x14ac:dyDescent="0.4">
      <c r="B3566" s="255"/>
      <c r="C3566" s="256"/>
      <c r="D3566" s="305"/>
      <c r="E3566" s="306"/>
      <c r="H3566" s="305"/>
      <c r="I3566" s="306"/>
      <c r="L3566" s="305"/>
      <c r="M3566" s="306"/>
    </row>
    <row r="3567" spans="2:13" s="13" customFormat="1" hidden="1" x14ac:dyDescent="0.4">
      <c r="B3567" s="255"/>
      <c r="C3567" s="256"/>
      <c r="D3567" s="305"/>
      <c r="E3567" s="306"/>
      <c r="H3567" s="305"/>
      <c r="I3567" s="306"/>
      <c r="L3567" s="305"/>
      <c r="M3567" s="306"/>
    </row>
    <row r="3568" spans="2:13" s="13" customFormat="1" hidden="1" x14ac:dyDescent="0.4">
      <c r="B3568" s="255"/>
      <c r="C3568" s="256"/>
      <c r="D3568" s="305"/>
      <c r="E3568" s="306"/>
      <c r="H3568" s="305"/>
      <c r="I3568" s="306"/>
      <c r="L3568" s="305"/>
      <c r="M3568" s="306"/>
    </row>
    <row r="3569" spans="2:13" s="13" customFormat="1" hidden="1" x14ac:dyDescent="0.4">
      <c r="B3569" s="255"/>
      <c r="C3569" s="256"/>
      <c r="D3569" s="305"/>
      <c r="E3569" s="306"/>
      <c r="H3569" s="305"/>
      <c r="I3569" s="306"/>
      <c r="L3569" s="305"/>
      <c r="M3569" s="306"/>
    </row>
    <row r="3570" spans="2:13" s="13" customFormat="1" hidden="1" x14ac:dyDescent="0.4">
      <c r="B3570" s="255"/>
      <c r="C3570" s="256"/>
      <c r="D3570" s="305"/>
      <c r="E3570" s="306"/>
      <c r="H3570" s="305"/>
      <c r="I3570" s="306"/>
      <c r="L3570" s="305"/>
      <c r="M3570" s="306"/>
    </row>
    <row r="3571" spans="2:13" s="13" customFormat="1" hidden="1" x14ac:dyDescent="0.4">
      <c r="B3571" s="255"/>
      <c r="C3571" s="256"/>
      <c r="D3571" s="305"/>
      <c r="E3571" s="306"/>
      <c r="H3571" s="305"/>
      <c r="I3571" s="306"/>
      <c r="L3571" s="305"/>
      <c r="M3571" s="306"/>
    </row>
    <row r="3572" spans="2:13" s="13" customFormat="1" hidden="1" x14ac:dyDescent="0.4">
      <c r="B3572" s="255"/>
      <c r="C3572" s="256"/>
      <c r="D3572" s="305"/>
      <c r="E3572" s="306"/>
      <c r="H3572" s="305"/>
      <c r="I3572" s="306"/>
      <c r="L3572" s="305"/>
      <c r="M3572" s="306"/>
    </row>
    <row r="3573" spans="2:13" s="13" customFormat="1" hidden="1" x14ac:dyDescent="0.4">
      <c r="B3573" s="255"/>
      <c r="C3573" s="256"/>
      <c r="D3573" s="305"/>
      <c r="E3573" s="306"/>
      <c r="H3573" s="305"/>
      <c r="I3573" s="306"/>
      <c r="L3573" s="305"/>
      <c r="M3573" s="306"/>
    </row>
    <row r="3574" spans="2:13" s="13" customFormat="1" hidden="1" x14ac:dyDescent="0.4">
      <c r="B3574" s="255"/>
      <c r="C3574" s="256"/>
      <c r="D3574" s="305"/>
      <c r="E3574" s="306"/>
      <c r="H3574" s="305"/>
      <c r="I3574" s="306"/>
      <c r="L3574" s="305"/>
      <c r="M3574" s="306"/>
    </row>
    <row r="3575" spans="2:13" s="13" customFormat="1" hidden="1" x14ac:dyDescent="0.4">
      <c r="B3575" s="255"/>
      <c r="C3575" s="256"/>
      <c r="D3575" s="305"/>
      <c r="E3575" s="306"/>
      <c r="H3575" s="305"/>
      <c r="I3575" s="306"/>
      <c r="L3575" s="305"/>
      <c r="M3575" s="306"/>
    </row>
    <row r="3576" spans="2:13" s="13" customFormat="1" hidden="1" x14ac:dyDescent="0.4">
      <c r="B3576" s="255"/>
      <c r="C3576" s="256"/>
      <c r="D3576" s="305"/>
      <c r="E3576" s="306"/>
      <c r="H3576" s="305"/>
      <c r="I3576" s="306"/>
      <c r="L3576" s="305"/>
      <c r="M3576" s="306"/>
    </row>
    <row r="3577" spans="2:13" s="13" customFormat="1" hidden="1" x14ac:dyDescent="0.4">
      <c r="B3577" s="255"/>
      <c r="C3577" s="256"/>
      <c r="D3577" s="305"/>
      <c r="E3577" s="306"/>
      <c r="H3577" s="305"/>
      <c r="I3577" s="306"/>
      <c r="L3577" s="305"/>
      <c r="M3577" s="306"/>
    </row>
    <row r="3578" spans="2:13" s="13" customFormat="1" hidden="1" x14ac:dyDescent="0.4">
      <c r="B3578" s="255"/>
      <c r="C3578" s="256"/>
      <c r="D3578" s="305"/>
      <c r="E3578" s="306"/>
      <c r="H3578" s="305"/>
      <c r="I3578" s="306"/>
      <c r="L3578" s="305"/>
      <c r="M3578" s="306"/>
    </row>
    <row r="3579" spans="2:13" s="13" customFormat="1" hidden="1" x14ac:dyDescent="0.4">
      <c r="B3579" s="255"/>
      <c r="C3579" s="256"/>
      <c r="D3579" s="305"/>
      <c r="E3579" s="306"/>
      <c r="H3579" s="305"/>
      <c r="I3579" s="306"/>
      <c r="L3579" s="305"/>
      <c r="M3579" s="306"/>
    </row>
    <row r="3580" spans="2:13" s="13" customFormat="1" hidden="1" x14ac:dyDescent="0.4">
      <c r="B3580" s="255"/>
      <c r="C3580" s="256"/>
      <c r="D3580" s="305"/>
      <c r="E3580" s="306"/>
      <c r="H3580" s="305"/>
      <c r="I3580" s="306"/>
      <c r="L3580" s="305"/>
      <c r="M3580" s="306"/>
    </row>
    <row r="3581" spans="2:13" s="13" customFormat="1" hidden="1" x14ac:dyDescent="0.4">
      <c r="B3581" s="255"/>
      <c r="C3581" s="256"/>
      <c r="D3581" s="305"/>
      <c r="E3581" s="306"/>
      <c r="H3581" s="305"/>
      <c r="I3581" s="306"/>
      <c r="L3581" s="305"/>
      <c r="M3581" s="306"/>
    </row>
    <row r="3582" spans="2:13" s="13" customFormat="1" hidden="1" x14ac:dyDescent="0.4">
      <c r="B3582" s="255"/>
      <c r="C3582" s="256"/>
      <c r="D3582" s="305"/>
      <c r="E3582" s="306"/>
      <c r="H3582" s="305"/>
      <c r="I3582" s="306"/>
      <c r="L3582" s="305"/>
      <c r="M3582" s="306"/>
    </row>
    <row r="3583" spans="2:13" s="13" customFormat="1" hidden="1" x14ac:dyDescent="0.4">
      <c r="B3583" s="255"/>
      <c r="C3583" s="256"/>
      <c r="D3583" s="305"/>
      <c r="E3583" s="306"/>
      <c r="H3583" s="305"/>
      <c r="I3583" s="306"/>
      <c r="L3583" s="305"/>
      <c r="M3583" s="306"/>
    </row>
    <row r="3584" spans="2:13" s="13" customFormat="1" hidden="1" x14ac:dyDescent="0.4">
      <c r="B3584" s="255"/>
      <c r="C3584" s="256"/>
      <c r="D3584" s="305"/>
      <c r="E3584" s="306"/>
      <c r="H3584" s="305"/>
      <c r="I3584" s="306"/>
      <c r="L3584" s="305"/>
      <c r="M3584" s="306"/>
    </row>
    <row r="3585" spans="2:13" s="13" customFormat="1" hidden="1" x14ac:dyDescent="0.4">
      <c r="B3585" s="255"/>
      <c r="C3585" s="256"/>
      <c r="D3585" s="305"/>
      <c r="E3585" s="306"/>
      <c r="H3585" s="305"/>
      <c r="I3585" s="306"/>
      <c r="L3585" s="305"/>
      <c r="M3585" s="306"/>
    </row>
    <row r="3586" spans="2:13" s="13" customFormat="1" hidden="1" x14ac:dyDescent="0.4">
      <c r="B3586" s="255"/>
      <c r="C3586" s="256"/>
      <c r="D3586" s="305"/>
      <c r="E3586" s="306"/>
      <c r="H3586" s="305"/>
      <c r="I3586" s="306"/>
      <c r="L3586" s="305"/>
      <c r="M3586" s="306"/>
    </row>
    <row r="3587" spans="2:13" s="13" customFormat="1" hidden="1" x14ac:dyDescent="0.4">
      <c r="B3587" s="255"/>
      <c r="C3587" s="256"/>
      <c r="D3587" s="305"/>
      <c r="E3587" s="306"/>
      <c r="H3587" s="305"/>
      <c r="I3587" s="306"/>
      <c r="L3587" s="305"/>
      <c r="M3587" s="306"/>
    </row>
    <row r="3588" spans="2:13" s="13" customFormat="1" hidden="1" x14ac:dyDescent="0.4">
      <c r="B3588" s="255"/>
      <c r="C3588" s="256"/>
      <c r="D3588" s="305"/>
      <c r="E3588" s="306"/>
      <c r="H3588" s="305"/>
      <c r="I3588" s="306"/>
      <c r="L3588" s="305"/>
      <c r="M3588" s="306"/>
    </row>
    <row r="3589" spans="2:13" s="13" customFormat="1" hidden="1" x14ac:dyDescent="0.4">
      <c r="B3589" s="255"/>
      <c r="C3589" s="256"/>
      <c r="D3589" s="305"/>
      <c r="E3589" s="306"/>
      <c r="H3589" s="305"/>
      <c r="I3589" s="306"/>
      <c r="L3589" s="305"/>
      <c r="M3589" s="306"/>
    </row>
    <row r="3590" spans="2:13" s="13" customFormat="1" hidden="1" x14ac:dyDescent="0.4">
      <c r="B3590" s="255"/>
      <c r="C3590" s="256"/>
      <c r="D3590" s="305"/>
      <c r="E3590" s="306"/>
      <c r="H3590" s="305"/>
      <c r="I3590" s="306"/>
      <c r="L3590" s="305"/>
      <c r="M3590" s="306"/>
    </row>
    <row r="3591" spans="2:13" s="13" customFormat="1" hidden="1" x14ac:dyDescent="0.4">
      <c r="B3591" s="255"/>
      <c r="C3591" s="256"/>
      <c r="D3591" s="305"/>
      <c r="E3591" s="306"/>
      <c r="H3591" s="305"/>
      <c r="I3591" s="306"/>
      <c r="L3591" s="305"/>
      <c r="M3591" s="306"/>
    </row>
    <row r="3592" spans="2:13" s="13" customFormat="1" hidden="1" x14ac:dyDescent="0.4">
      <c r="B3592" s="255"/>
      <c r="C3592" s="256"/>
      <c r="D3592" s="305"/>
      <c r="E3592" s="306"/>
      <c r="H3592" s="305"/>
      <c r="I3592" s="306"/>
      <c r="L3592" s="305"/>
      <c r="M3592" s="306"/>
    </row>
    <row r="3593" spans="2:13" s="13" customFormat="1" hidden="1" x14ac:dyDescent="0.4">
      <c r="B3593" s="255"/>
      <c r="C3593" s="256"/>
      <c r="D3593" s="305"/>
      <c r="E3593" s="306"/>
      <c r="H3593" s="305"/>
      <c r="I3593" s="306"/>
      <c r="L3593" s="305"/>
      <c r="M3593" s="306"/>
    </row>
    <row r="3594" spans="2:13" s="13" customFormat="1" hidden="1" x14ac:dyDescent="0.4">
      <c r="B3594" s="255"/>
      <c r="C3594" s="256"/>
      <c r="D3594" s="305"/>
      <c r="E3594" s="306"/>
      <c r="H3594" s="305"/>
      <c r="I3594" s="306"/>
      <c r="L3594" s="305"/>
      <c r="M3594" s="306"/>
    </row>
    <row r="3595" spans="2:13" s="13" customFormat="1" hidden="1" x14ac:dyDescent="0.4">
      <c r="B3595" s="255"/>
      <c r="C3595" s="256"/>
      <c r="D3595" s="305"/>
      <c r="E3595" s="306"/>
      <c r="H3595" s="305"/>
      <c r="I3595" s="306"/>
      <c r="L3595" s="305"/>
      <c r="M3595" s="306"/>
    </row>
    <row r="3596" spans="2:13" s="13" customFormat="1" hidden="1" x14ac:dyDescent="0.4">
      <c r="B3596" s="255"/>
      <c r="C3596" s="256"/>
      <c r="D3596" s="305"/>
      <c r="E3596" s="306"/>
      <c r="H3596" s="305"/>
      <c r="I3596" s="306"/>
      <c r="L3596" s="305"/>
      <c r="M3596" s="306"/>
    </row>
    <row r="3597" spans="2:13" s="13" customFormat="1" hidden="1" x14ac:dyDescent="0.4">
      <c r="B3597" s="255"/>
      <c r="C3597" s="256"/>
      <c r="D3597" s="305"/>
      <c r="E3597" s="306"/>
      <c r="H3597" s="305"/>
      <c r="I3597" s="306"/>
      <c r="L3597" s="305"/>
      <c r="M3597" s="306"/>
    </row>
    <row r="3598" spans="2:13" s="13" customFormat="1" hidden="1" x14ac:dyDescent="0.4">
      <c r="B3598" s="255"/>
      <c r="C3598" s="256"/>
      <c r="D3598" s="305"/>
      <c r="E3598" s="306"/>
      <c r="H3598" s="305"/>
      <c r="I3598" s="306"/>
      <c r="L3598" s="305"/>
      <c r="M3598" s="306"/>
    </row>
    <row r="3599" spans="2:13" s="13" customFormat="1" hidden="1" x14ac:dyDescent="0.4">
      <c r="B3599" s="255"/>
      <c r="C3599" s="256"/>
      <c r="D3599" s="305"/>
      <c r="E3599" s="306"/>
      <c r="H3599" s="305"/>
      <c r="I3599" s="306"/>
      <c r="L3599" s="305"/>
      <c r="M3599" s="306"/>
    </row>
    <row r="3600" spans="2:13" s="13" customFormat="1" hidden="1" x14ac:dyDescent="0.4">
      <c r="B3600" s="255"/>
      <c r="C3600" s="256"/>
      <c r="D3600" s="305"/>
      <c r="E3600" s="306"/>
      <c r="H3600" s="305"/>
      <c r="I3600" s="306"/>
      <c r="L3600" s="305"/>
      <c r="M3600" s="306"/>
    </row>
    <row r="3601" spans="2:13" s="13" customFormat="1" hidden="1" x14ac:dyDescent="0.4">
      <c r="B3601" s="255"/>
      <c r="C3601" s="256"/>
      <c r="D3601" s="305"/>
      <c r="E3601" s="306"/>
      <c r="H3601" s="305"/>
      <c r="I3601" s="306"/>
      <c r="L3601" s="305"/>
      <c r="M3601" s="306"/>
    </row>
    <row r="3602" spans="2:13" s="13" customFormat="1" hidden="1" x14ac:dyDescent="0.4">
      <c r="B3602" s="255"/>
      <c r="C3602" s="256"/>
      <c r="D3602" s="305"/>
      <c r="E3602" s="306"/>
      <c r="H3602" s="305"/>
      <c r="I3602" s="306"/>
      <c r="L3602" s="305"/>
      <c r="M3602" s="306"/>
    </row>
    <row r="3603" spans="2:13" s="13" customFormat="1" hidden="1" x14ac:dyDescent="0.4">
      <c r="B3603" s="255"/>
      <c r="C3603" s="256"/>
      <c r="D3603" s="305"/>
      <c r="E3603" s="306"/>
      <c r="H3603" s="305"/>
      <c r="I3603" s="306"/>
      <c r="L3603" s="305"/>
      <c r="M3603" s="306"/>
    </row>
    <row r="3604" spans="2:13" s="13" customFormat="1" hidden="1" x14ac:dyDescent="0.4">
      <c r="B3604" s="255"/>
      <c r="C3604" s="256"/>
      <c r="D3604" s="305"/>
      <c r="E3604" s="306"/>
      <c r="H3604" s="305"/>
      <c r="I3604" s="306"/>
      <c r="L3604" s="305"/>
      <c r="M3604" s="306"/>
    </row>
    <row r="3605" spans="2:13" s="13" customFormat="1" hidden="1" x14ac:dyDescent="0.4">
      <c r="B3605" s="255"/>
      <c r="C3605" s="256"/>
      <c r="D3605" s="305"/>
      <c r="E3605" s="306"/>
      <c r="H3605" s="305"/>
      <c r="I3605" s="306"/>
      <c r="L3605" s="305"/>
      <c r="M3605" s="306"/>
    </row>
    <row r="3606" spans="2:13" s="13" customFormat="1" hidden="1" x14ac:dyDescent="0.4">
      <c r="B3606" s="255"/>
      <c r="C3606" s="256"/>
      <c r="D3606" s="305"/>
      <c r="E3606" s="306"/>
      <c r="H3606" s="305"/>
      <c r="I3606" s="306"/>
      <c r="L3606" s="305"/>
      <c r="M3606" s="306"/>
    </row>
    <row r="3607" spans="2:13" s="13" customFormat="1" hidden="1" x14ac:dyDescent="0.4">
      <c r="B3607" s="255"/>
      <c r="C3607" s="256"/>
      <c r="D3607" s="305"/>
      <c r="E3607" s="306"/>
      <c r="H3607" s="305"/>
      <c r="I3607" s="306"/>
      <c r="L3607" s="305"/>
      <c r="M3607" s="306"/>
    </row>
    <row r="3608" spans="2:13" s="13" customFormat="1" hidden="1" x14ac:dyDescent="0.4">
      <c r="B3608" s="255"/>
      <c r="C3608" s="256"/>
      <c r="D3608" s="305"/>
      <c r="E3608" s="306"/>
      <c r="H3608" s="305"/>
      <c r="I3608" s="306"/>
      <c r="L3608" s="305"/>
      <c r="M3608" s="306"/>
    </row>
    <row r="3609" spans="2:13" s="13" customFormat="1" hidden="1" x14ac:dyDescent="0.4">
      <c r="B3609" s="255"/>
      <c r="C3609" s="256"/>
      <c r="D3609" s="305"/>
      <c r="E3609" s="306"/>
      <c r="H3609" s="305"/>
      <c r="I3609" s="306"/>
      <c r="L3609" s="305"/>
      <c r="M3609" s="306"/>
    </row>
    <row r="3610" spans="2:13" s="13" customFormat="1" hidden="1" x14ac:dyDescent="0.4">
      <c r="B3610" s="255"/>
      <c r="C3610" s="256"/>
      <c r="D3610" s="305"/>
      <c r="E3610" s="306"/>
      <c r="H3610" s="305"/>
      <c r="I3610" s="306"/>
      <c r="L3610" s="305"/>
      <c r="M3610" s="306"/>
    </row>
    <row r="3611" spans="2:13" s="13" customFormat="1" hidden="1" x14ac:dyDescent="0.4">
      <c r="B3611" s="255"/>
      <c r="C3611" s="256"/>
      <c r="D3611" s="305"/>
      <c r="E3611" s="306"/>
      <c r="H3611" s="305"/>
      <c r="I3611" s="306"/>
      <c r="L3611" s="305"/>
      <c r="M3611" s="306"/>
    </row>
    <row r="3612" spans="2:13" s="13" customFormat="1" hidden="1" x14ac:dyDescent="0.4">
      <c r="B3612" s="255"/>
      <c r="C3612" s="256"/>
      <c r="D3612" s="305"/>
      <c r="E3612" s="306"/>
      <c r="H3612" s="305"/>
      <c r="I3612" s="306"/>
      <c r="L3612" s="305"/>
      <c r="M3612" s="306"/>
    </row>
    <row r="3613" spans="2:13" s="13" customFormat="1" hidden="1" x14ac:dyDescent="0.4">
      <c r="B3613" s="255"/>
      <c r="C3613" s="256"/>
      <c r="D3613" s="305"/>
      <c r="E3613" s="306"/>
      <c r="H3613" s="305"/>
      <c r="I3613" s="306"/>
      <c r="L3613" s="305"/>
      <c r="M3613" s="306"/>
    </row>
    <row r="3614" spans="2:13" s="13" customFormat="1" hidden="1" x14ac:dyDescent="0.4">
      <c r="B3614" s="255"/>
      <c r="C3614" s="256"/>
      <c r="D3614" s="305"/>
      <c r="E3614" s="306"/>
      <c r="H3614" s="305"/>
      <c r="I3614" s="306"/>
      <c r="L3614" s="305"/>
      <c r="M3614" s="306"/>
    </row>
    <row r="3615" spans="2:13" s="13" customFormat="1" hidden="1" x14ac:dyDescent="0.4">
      <c r="B3615" s="255"/>
      <c r="C3615" s="256"/>
      <c r="D3615" s="305"/>
      <c r="E3615" s="306"/>
      <c r="H3615" s="305"/>
      <c r="I3615" s="306"/>
      <c r="L3615" s="305"/>
      <c r="M3615" s="306"/>
    </row>
    <row r="3616" spans="2:13" s="13" customFormat="1" hidden="1" x14ac:dyDescent="0.4">
      <c r="B3616" s="255"/>
      <c r="C3616" s="256"/>
      <c r="D3616" s="305"/>
      <c r="E3616" s="306"/>
      <c r="H3616" s="305"/>
      <c r="I3616" s="306"/>
      <c r="L3616" s="305"/>
      <c r="M3616" s="306"/>
    </row>
    <row r="3617" spans="2:13" s="13" customFormat="1" hidden="1" x14ac:dyDescent="0.4">
      <c r="B3617" s="255"/>
      <c r="C3617" s="256"/>
      <c r="D3617" s="305"/>
      <c r="E3617" s="306"/>
      <c r="H3617" s="305"/>
      <c r="I3617" s="306"/>
      <c r="L3617" s="305"/>
      <c r="M3617" s="306"/>
    </row>
    <row r="3618" spans="2:13" s="13" customFormat="1" hidden="1" x14ac:dyDescent="0.4">
      <c r="B3618" s="255"/>
      <c r="C3618" s="256"/>
      <c r="D3618" s="305"/>
      <c r="E3618" s="306"/>
      <c r="H3618" s="305"/>
      <c r="I3618" s="306"/>
      <c r="L3618" s="305"/>
      <c r="M3618" s="306"/>
    </row>
    <row r="3619" spans="2:13" s="13" customFormat="1" hidden="1" x14ac:dyDescent="0.4">
      <c r="B3619" s="255"/>
      <c r="C3619" s="256"/>
      <c r="D3619" s="305"/>
      <c r="E3619" s="306"/>
      <c r="H3619" s="305"/>
      <c r="I3619" s="306"/>
      <c r="L3619" s="305"/>
      <c r="M3619" s="306"/>
    </row>
    <row r="3620" spans="2:13" s="13" customFormat="1" hidden="1" x14ac:dyDescent="0.4">
      <c r="B3620" s="255"/>
      <c r="C3620" s="256"/>
      <c r="D3620" s="305"/>
      <c r="E3620" s="306"/>
      <c r="H3620" s="305"/>
      <c r="I3620" s="306"/>
      <c r="L3620" s="305"/>
      <c r="M3620" s="306"/>
    </row>
    <row r="3621" spans="2:13" s="13" customFormat="1" hidden="1" x14ac:dyDescent="0.4">
      <c r="B3621" s="255"/>
      <c r="C3621" s="256"/>
      <c r="D3621" s="305"/>
      <c r="E3621" s="306"/>
      <c r="H3621" s="305"/>
      <c r="I3621" s="306"/>
      <c r="L3621" s="305"/>
      <c r="M3621" s="306"/>
    </row>
    <row r="3622" spans="2:13" s="13" customFormat="1" hidden="1" x14ac:dyDescent="0.4">
      <c r="B3622" s="255"/>
      <c r="C3622" s="256"/>
      <c r="D3622" s="305"/>
      <c r="E3622" s="306"/>
      <c r="H3622" s="305"/>
      <c r="I3622" s="306"/>
      <c r="L3622" s="305"/>
      <c r="M3622" s="306"/>
    </row>
    <row r="3623" spans="2:13" s="13" customFormat="1" hidden="1" x14ac:dyDescent="0.4">
      <c r="B3623" s="255"/>
      <c r="C3623" s="256"/>
      <c r="D3623" s="305"/>
      <c r="E3623" s="306"/>
      <c r="H3623" s="305"/>
      <c r="I3623" s="306"/>
      <c r="L3623" s="305"/>
      <c r="M3623" s="306"/>
    </row>
    <row r="3624" spans="2:13" s="13" customFormat="1" hidden="1" x14ac:dyDescent="0.4">
      <c r="B3624" s="255"/>
      <c r="C3624" s="256"/>
      <c r="D3624" s="305"/>
      <c r="E3624" s="306"/>
      <c r="H3624" s="305"/>
      <c r="I3624" s="306"/>
      <c r="L3624" s="305"/>
      <c r="M3624" s="306"/>
    </row>
    <row r="3625" spans="2:13" s="13" customFormat="1" hidden="1" x14ac:dyDescent="0.4">
      <c r="B3625" s="255"/>
      <c r="C3625" s="256"/>
      <c r="D3625" s="305"/>
      <c r="E3625" s="306"/>
      <c r="H3625" s="305"/>
      <c r="I3625" s="306"/>
      <c r="L3625" s="305"/>
      <c r="M3625" s="306"/>
    </row>
    <row r="3626" spans="2:13" s="13" customFormat="1" hidden="1" x14ac:dyDescent="0.4">
      <c r="B3626" s="255"/>
      <c r="C3626" s="256"/>
      <c r="D3626" s="305"/>
      <c r="E3626" s="306"/>
      <c r="H3626" s="305"/>
      <c r="I3626" s="306"/>
      <c r="L3626" s="305"/>
      <c r="M3626" s="306"/>
    </row>
    <row r="3627" spans="2:13" s="13" customFormat="1" hidden="1" x14ac:dyDescent="0.4">
      <c r="B3627" s="255"/>
      <c r="C3627" s="256"/>
      <c r="D3627" s="305"/>
      <c r="E3627" s="306"/>
      <c r="H3627" s="305"/>
      <c r="I3627" s="306"/>
      <c r="L3627" s="305"/>
      <c r="M3627" s="306"/>
    </row>
    <row r="3628" spans="2:13" s="13" customFormat="1" hidden="1" x14ac:dyDescent="0.4">
      <c r="B3628" s="255"/>
      <c r="C3628" s="256"/>
      <c r="D3628" s="305"/>
      <c r="E3628" s="306"/>
      <c r="H3628" s="305"/>
      <c r="I3628" s="306"/>
      <c r="L3628" s="305"/>
      <c r="M3628" s="306"/>
    </row>
    <row r="3629" spans="2:13" s="13" customFormat="1" hidden="1" x14ac:dyDescent="0.4">
      <c r="B3629" s="255"/>
      <c r="C3629" s="256"/>
      <c r="D3629" s="305"/>
      <c r="E3629" s="306"/>
      <c r="H3629" s="305"/>
      <c r="I3629" s="306"/>
      <c r="L3629" s="305"/>
      <c r="M3629" s="306"/>
    </row>
    <row r="3630" spans="2:13" s="13" customFormat="1" hidden="1" x14ac:dyDescent="0.4">
      <c r="B3630" s="255"/>
      <c r="C3630" s="256"/>
      <c r="D3630" s="305"/>
      <c r="E3630" s="306"/>
      <c r="H3630" s="305"/>
      <c r="I3630" s="306"/>
      <c r="L3630" s="305"/>
      <c r="M3630" s="306"/>
    </row>
    <row r="3631" spans="2:13" s="13" customFormat="1" hidden="1" x14ac:dyDescent="0.4">
      <c r="B3631" s="255"/>
      <c r="C3631" s="256"/>
      <c r="D3631" s="305"/>
      <c r="E3631" s="306"/>
      <c r="H3631" s="305"/>
      <c r="I3631" s="306"/>
      <c r="L3631" s="305"/>
      <c r="M3631" s="306"/>
    </row>
    <row r="3632" spans="2:13" s="13" customFormat="1" hidden="1" x14ac:dyDescent="0.4">
      <c r="B3632" s="255"/>
      <c r="C3632" s="256"/>
      <c r="D3632" s="305"/>
      <c r="E3632" s="306"/>
      <c r="H3632" s="305"/>
      <c r="I3632" s="306"/>
      <c r="L3632" s="305"/>
      <c r="M3632" s="306"/>
    </row>
    <row r="3633" spans="2:13" s="13" customFormat="1" hidden="1" x14ac:dyDescent="0.4">
      <c r="B3633" s="255"/>
      <c r="C3633" s="256"/>
      <c r="D3633" s="305"/>
      <c r="E3633" s="306"/>
      <c r="H3633" s="305"/>
      <c r="I3633" s="306"/>
      <c r="L3633" s="305"/>
      <c r="M3633" s="306"/>
    </row>
    <row r="3634" spans="2:13" s="13" customFormat="1" hidden="1" x14ac:dyDescent="0.4">
      <c r="B3634" s="255"/>
      <c r="C3634" s="256"/>
      <c r="D3634" s="305"/>
      <c r="E3634" s="306"/>
      <c r="H3634" s="305"/>
      <c r="I3634" s="306"/>
      <c r="L3634" s="305"/>
      <c r="M3634" s="306"/>
    </row>
    <row r="3635" spans="2:13" s="13" customFormat="1" hidden="1" x14ac:dyDescent="0.4">
      <c r="B3635" s="255"/>
      <c r="C3635" s="256"/>
      <c r="D3635" s="305"/>
      <c r="E3635" s="306"/>
      <c r="H3635" s="305"/>
      <c r="I3635" s="306"/>
      <c r="L3635" s="305"/>
      <c r="M3635" s="306"/>
    </row>
    <row r="3636" spans="2:13" s="13" customFormat="1" hidden="1" x14ac:dyDescent="0.4">
      <c r="B3636" s="255"/>
      <c r="C3636" s="256"/>
      <c r="D3636" s="305"/>
      <c r="E3636" s="306"/>
      <c r="H3636" s="305"/>
      <c r="I3636" s="306"/>
      <c r="L3636" s="305"/>
      <c r="M3636" s="306"/>
    </row>
    <row r="3637" spans="2:13" s="13" customFormat="1" hidden="1" x14ac:dyDescent="0.4">
      <c r="B3637" s="255"/>
      <c r="C3637" s="256"/>
      <c r="D3637" s="305"/>
      <c r="E3637" s="306"/>
      <c r="H3637" s="305"/>
      <c r="I3637" s="306"/>
      <c r="L3637" s="305"/>
      <c r="M3637" s="306"/>
    </row>
    <row r="3638" spans="2:13" s="13" customFormat="1" hidden="1" x14ac:dyDescent="0.4">
      <c r="B3638" s="255"/>
      <c r="C3638" s="256"/>
      <c r="D3638" s="305"/>
      <c r="E3638" s="306"/>
      <c r="H3638" s="305"/>
      <c r="I3638" s="306"/>
      <c r="L3638" s="305"/>
      <c r="M3638" s="306"/>
    </row>
    <row r="3639" spans="2:13" s="13" customFormat="1" hidden="1" x14ac:dyDescent="0.4">
      <c r="B3639" s="255"/>
      <c r="C3639" s="256"/>
      <c r="D3639" s="305"/>
      <c r="E3639" s="306"/>
      <c r="H3639" s="305"/>
      <c r="I3639" s="306"/>
      <c r="L3639" s="305"/>
      <c r="M3639" s="306"/>
    </row>
    <row r="3640" spans="2:13" s="13" customFormat="1" hidden="1" x14ac:dyDescent="0.4">
      <c r="B3640" s="255"/>
      <c r="C3640" s="256"/>
      <c r="D3640" s="305"/>
      <c r="E3640" s="306"/>
      <c r="H3640" s="305"/>
      <c r="I3640" s="306"/>
      <c r="L3640" s="305"/>
      <c r="M3640" s="306"/>
    </row>
    <row r="3641" spans="2:13" s="13" customFormat="1" hidden="1" x14ac:dyDescent="0.4">
      <c r="B3641" s="255"/>
      <c r="C3641" s="256"/>
      <c r="D3641" s="305"/>
      <c r="E3641" s="306"/>
      <c r="H3641" s="305"/>
      <c r="I3641" s="306"/>
      <c r="L3641" s="305"/>
      <c r="M3641" s="306"/>
    </row>
    <row r="3642" spans="2:13" s="13" customFormat="1" hidden="1" x14ac:dyDescent="0.4">
      <c r="B3642" s="255"/>
      <c r="C3642" s="256"/>
      <c r="D3642" s="305"/>
      <c r="E3642" s="306"/>
      <c r="H3642" s="305"/>
      <c r="I3642" s="306"/>
      <c r="L3642" s="305"/>
      <c r="M3642" s="306"/>
    </row>
    <row r="3643" spans="2:13" s="13" customFormat="1" hidden="1" x14ac:dyDescent="0.4">
      <c r="B3643" s="255"/>
      <c r="C3643" s="256"/>
      <c r="D3643" s="305"/>
      <c r="E3643" s="306"/>
      <c r="H3643" s="305"/>
      <c r="I3643" s="306"/>
      <c r="L3643" s="305"/>
      <c r="M3643" s="306"/>
    </row>
    <row r="3644" spans="2:13" s="13" customFormat="1" hidden="1" x14ac:dyDescent="0.4">
      <c r="B3644" s="255"/>
      <c r="C3644" s="256"/>
      <c r="D3644" s="305"/>
      <c r="E3644" s="306"/>
      <c r="H3644" s="305"/>
      <c r="I3644" s="306"/>
      <c r="L3644" s="305"/>
      <c r="M3644" s="306"/>
    </row>
    <row r="3645" spans="2:13" s="13" customFormat="1" hidden="1" x14ac:dyDescent="0.4">
      <c r="B3645" s="255"/>
      <c r="C3645" s="256"/>
      <c r="D3645" s="305"/>
      <c r="E3645" s="306"/>
      <c r="H3645" s="305"/>
      <c r="I3645" s="306"/>
      <c r="L3645" s="305"/>
      <c r="M3645" s="306"/>
    </row>
    <row r="3646" spans="2:13" s="13" customFormat="1" hidden="1" x14ac:dyDescent="0.4">
      <c r="B3646" s="255"/>
      <c r="C3646" s="256"/>
      <c r="D3646" s="305"/>
      <c r="E3646" s="306"/>
      <c r="H3646" s="305"/>
      <c r="I3646" s="306"/>
      <c r="L3646" s="305"/>
      <c r="M3646" s="306"/>
    </row>
    <row r="3647" spans="2:13" s="13" customFormat="1" hidden="1" x14ac:dyDescent="0.4">
      <c r="B3647" s="255"/>
      <c r="C3647" s="256"/>
      <c r="D3647" s="305"/>
      <c r="E3647" s="306"/>
      <c r="H3647" s="305"/>
      <c r="I3647" s="306"/>
      <c r="L3647" s="305"/>
      <c r="M3647" s="306"/>
    </row>
    <row r="3648" spans="2:13" s="13" customFormat="1" hidden="1" x14ac:dyDescent="0.4">
      <c r="B3648" s="255"/>
      <c r="C3648" s="256"/>
      <c r="D3648" s="305"/>
      <c r="E3648" s="306"/>
      <c r="H3648" s="305"/>
      <c r="I3648" s="306"/>
      <c r="L3648" s="305"/>
      <c r="M3648" s="306"/>
    </row>
    <row r="3649" spans="2:13" s="13" customFormat="1" hidden="1" x14ac:dyDescent="0.4">
      <c r="B3649" s="255"/>
      <c r="C3649" s="256"/>
      <c r="D3649" s="305"/>
      <c r="E3649" s="306"/>
      <c r="H3649" s="305"/>
      <c r="I3649" s="306"/>
      <c r="L3649" s="305"/>
      <c r="M3649" s="306"/>
    </row>
    <row r="3650" spans="2:13" s="13" customFormat="1" hidden="1" x14ac:dyDescent="0.4">
      <c r="B3650" s="255"/>
      <c r="C3650" s="256"/>
      <c r="D3650" s="305"/>
      <c r="E3650" s="306"/>
      <c r="H3650" s="305"/>
      <c r="I3650" s="306"/>
      <c r="L3650" s="305"/>
      <c r="M3650" s="306"/>
    </row>
    <row r="3651" spans="2:13" s="13" customFormat="1" hidden="1" x14ac:dyDescent="0.4">
      <c r="B3651" s="255"/>
      <c r="C3651" s="256"/>
      <c r="D3651" s="305"/>
      <c r="E3651" s="306"/>
      <c r="H3651" s="305"/>
      <c r="I3651" s="306"/>
      <c r="L3651" s="305"/>
      <c r="M3651" s="306"/>
    </row>
    <row r="3652" spans="2:13" s="13" customFormat="1" hidden="1" x14ac:dyDescent="0.4">
      <c r="B3652" s="255"/>
      <c r="C3652" s="256"/>
      <c r="D3652" s="305"/>
      <c r="E3652" s="306"/>
      <c r="H3652" s="305"/>
      <c r="I3652" s="306"/>
      <c r="L3652" s="305"/>
      <c r="M3652" s="306"/>
    </row>
    <row r="3653" spans="2:13" s="13" customFormat="1" hidden="1" x14ac:dyDescent="0.4">
      <c r="B3653" s="255"/>
      <c r="C3653" s="256"/>
      <c r="D3653" s="305"/>
      <c r="E3653" s="306"/>
      <c r="H3653" s="305"/>
      <c r="I3653" s="306"/>
      <c r="L3653" s="305"/>
      <c r="M3653" s="306"/>
    </row>
    <row r="3654" spans="2:13" s="13" customFormat="1" hidden="1" x14ac:dyDescent="0.4">
      <c r="B3654" s="255"/>
      <c r="C3654" s="256"/>
      <c r="D3654" s="305"/>
      <c r="E3654" s="306"/>
      <c r="H3654" s="305"/>
      <c r="I3654" s="306"/>
      <c r="L3654" s="305"/>
      <c r="M3654" s="306"/>
    </row>
    <row r="3655" spans="2:13" s="13" customFormat="1" hidden="1" x14ac:dyDescent="0.4">
      <c r="B3655" s="255"/>
      <c r="C3655" s="256"/>
      <c r="D3655" s="305"/>
      <c r="E3655" s="306"/>
      <c r="H3655" s="305"/>
      <c r="I3655" s="306"/>
      <c r="L3655" s="305"/>
      <c r="M3655" s="306"/>
    </row>
    <row r="3656" spans="2:13" s="13" customFormat="1" hidden="1" x14ac:dyDescent="0.4">
      <c r="B3656" s="255"/>
      <c r="C3656" s="256"/>
      <c r="D3656" s="305"/>
      <c r="E3656" s="306"/>
      <c r="H3656" s="305"/>
      <c r="I3656" s="306"/>
      <c r="L3656" s="305"/>
      <c r="M3656" s="306"/>
    </row>
    <row r="3657" spans="2:13" s="13" customFormat="1" hidden="1" x14ac:dyDescent="0.4">
      <c r="B3657" s="255"/>
      <c r="C3657" s="256"/>
      <c r="D3657" s="305"/>
      <c r="E3657" s="306"/>
      <c r="H3657" s="305"/>
      <c r="I3657" s="306"/>
      <c r="L3657" s="305"/>
      <c r="M3657" s="306"/>
    </row>
    <row r="3658" spans="2:13" s="13" customFormat="1" hidden="1" x14ac:dyDescent="0.4">
      <c r="B3658" s="255"/>
      <c r="C3658" s="256"/>
      <c r="D3658" s="305"/>
      <c r="E3658" s="306"/>
      <c r="H3658" s="305"/>
      <c r="I3658" s="306"/>
      <c r="L3658" s="305"/>
      <c r="M3658" s="306"/>
    </row>
    <row r="3659" spans="2:13" s="13" customFormat="1" hidden="1" x14ac:dyDescent="0.4">
      <c r="B3659" s="255"/>
      <c r="C3659" s="256"/>
      <c r="D3659" s="305"/>
      <c r="E3659" s="306"/>
      <c r="H3659" s="305"/>
      <c r="I3659" s="306"/>
      <c r="L3659" s="305"/>
      <c r="M3659" s="306"/>
    </row>
    <row r="3660" spans="2:13" s="13" customFormat="1" hidden="1" x14ac:dyDescent="0.4">
      <c r="B3660" s="255"/>
      <c r="C3660" s="256"/>
      <c r="D3660" s="305"/>
      <c r="E3660" s="306"/>
      <c r="H3660" s="305"/>
      <c r="I3660" s="306"/>
      <c r="L3660" s="305"/>
      <c r="M3660" s="306"/>
    </row>
    <row r="3661" spans="2:13" s="13" customFormat="1" hidden="1" x14ac:dyDescent="0.4">
      <c r="B3661" s="255"/>
      <c r="C3661" s="256"/>
      <c r="D3661" s="305"/>
      <c r="E3661" s="306"/>
      <c r="H3661" s="305"/>
      <c r="I3661" s="306"/>
      <c r="L3661" s="305"/>
      <c r="M3661" s="306"/>
    </row>
    <row r="3662" spans="2:13" s="13" customFormat="1" hidden="1" x14ac:dyDescent="0.4">
      <c r="B3662" s="255"/>
      <c r="C3662" s="256"/>
      <c r="D3662" s="305"/>
      <c r="E3662" s="306"/>
      <c r="H3662" s="305"/>
      <c r="I3662" s="306"/>
      <c r="L3662" s="305"/>
      <c r="M3662" s="306"/>
    </row>
    <row r="3663" spans="2:13" s="13" customFormat="1" hidden="1" x14ac:dyDescent="0.4">
      <c r="B3663" s="255"/>
      <c r="C3663" s="256"/>
      <c r="D3663" s="305"/>
      <c r="E3663" s="306"/>
      <c r="H3663" s="305"/>
      <c r="I3663" s="306"/>
      <c r="L3663" s="305"/>
      <c r="M3663" s="306"/>
    </row>
    <row r="3664" spans="2:13" s="13" customFormat="1" hidden="1" x14ac:dyDescent="0.4">
      <c r="B3664" s="255"/>
      <c r="C3664" s="256"/>
      <c r="D3664" s="305"/>
      <c r="E3664" s="306"/>
      <c r="H3664" s="305"/>
      <c r="I3664" s="306"/>
      <c r="L3664" s="305"/>
      <c r="M3664" s="306"/>
    </row>
    <row r="3665" spans="2:13" s="13" customFormat="1" hidden="1" x14ac:dyDescent="0.4">
      <c r="B3665" s="255"/>
      <c r="C3665" s="256"/>
      <c r="D3665" s="305"/>
      <c r="E3665" s="306"/>
      <c r="H3665" s="305"/>
      <c r="I3665" s="306"/>
      <c r="L3665" s="305"/>
      <c r="M3665" s="306"/>
    </row>
    <row r="3666" spans="2:13" s="13" customFormat="1" hidden="1" x14ac:dyDescent="0.4">
      <c r="B3666" s="255"/>
      <c r="C3666" s="256"/>
      <c r="D3666" s="305"/>
      <c r="E3666" s="306"/>
      <c r="H3666" s="305"/>
      <c r="I3666" s="306"/>
      <c r="L3666" s="305"/>
      <c r="M3666" s="306"/>
    </row>
    <row r="3667" spans="2:13" s="13" customFormat="1" hidden="1" x14ac:dyDescent="0.4">
      <c r="B3667" s="255"/>
      <c r="C3667" s="256"/>
      <c r="D3667" s="305"/>
      <c r="E3667" s="306"/>
      <c r="H3667" s="305"/>
      <c r="I3667" s="306"/>
      <c r="L3667" s="305"/>
      <c r="M3667" s="306"/>
    </row>
    <row r="3668" spans="2:13" s="13" customFormat="1" hidden="1" x14ac:dyDescent="0.4">
      <c r="B3668" s="255"/>
      <c r="C3668" s="256"/>
      <c r="D3668" s="305"/>
      <c r="E3668" s="306"/>
      <c r="H3668" s="305"/>
      <c r="I3668" s="306"/>
      <c r="L3668" s="305"/>
      <c r="M3668" s="306"/>
    </row>
    <row r="3669" spans="2:13" s="13" customFormat="1" hidden="1" x14ac:dyDescent="0.4">
      <c r="B3669" s="255"/>
      <c r="C3669" s="256"/>
      <c r="D3669" s="305"/>
      <c r="E3669" s="306"/>
      <c r="H3669" s="305"/>
      <c r="I3669" s="306"/>
      <c r="L3669" s="305"/>
      <c r="M3669" s="306"/>
    </row>
    <row r="3670" spans="2:13" s="13" customFormat="1" hidden="1" x14ac:dyDescent="0.4">
      <c r="B3670" s="255"/>
      <c r="C3670" s="256"/>
      <c r="D3670" s="305"/>
      <c r="E3670" s="306"/>
      <c r="H3670" s="305"/>
      <c r="I3670" s="306"/>
      <c r="L3670" s="305"/>
      <c r="M3670" s="306"/>
    </row>
    <row r="3671" spans="2:13" s="13" customFormat="1" hidden="1" x14ac:dyDescent="0.4">
      <c r="B3671" s="255"/>
      <c r="C3671" s="256"/>
      <c r="D3671" s="305"/>
      <c r="E3671" s="306"/>
      <c r="H3671" s="305"/>
      <c r="I3671" s="306"/>
      <c r="L3671" s="305"/>
      <c r="M3671" s="306"/>
    </row>
    <row r="3672" spans="2:13" s="13" customFormat="1" hidden="1" x14ac:dyDescent="0.4">
      <c r="B3672" s="255"/>
      <c r="C3672" s="256"/>
      <c r="D3672" s="305"/>
      <c r="E3672" s="306"/>
      <c r="H3672" s="305"/>
      <c r="I3672" s="306"/>
      <c r="L3672" s="305"/>
      <c r="M3672" s="306"/>
    </row>
    <row r="3673" spans="2:13" s="13" customFormat="1" hidden="1" x14ac:dyDescent="0.4">
      <c r="B3673" s="255"/>
      <c r="C3673" s="256"/>
      <c r="D3673" s="305"/>
      <c r="E3673" s="306"/>
      <c r="H3673" s="305"/>
      <c r="I3673" s="306"/>
      <c r="L3673" s="305"/>
      <c r="M3673" s="306"/>
    </row>
    <row r="3674" spans="2:13" s="13" customFormat="1" hidden="1" x14ac:dyDescent="0.4">
      <c r="B3674" s="255"/>
      <c r="C3674" s="256"/>
      <c r="D3674" s="305"/>
      <c r="E3674" s="306"/>
      <c r="H3674" s="305"/>
      <c r="I3674" s="306"/>
      <c r="L3674" s="305"/>
      <c r="M3674" s="306"/>
    </row>
    <row r="3675" spans="2:13" s="13" customFormat="1" hidden="1" x14ac:dyDescent="0.4">
      <c r="B3675" s="255"/>
      <c r="C3675" s="256"/>
      <c r="D3675" s="305"/>
      <c r="E3675" s="306"/>
      <c r="H3675" s="305"/>
      <c r="I3675" s="306"/>
      <c r="L3675" s="305"/>
      <c r="M3675" s="306"/>
    </row>
    <row r="3676" spans="2:13" s="13" customFormat="1" hidden="1" x14ac:dyDescent="0.4">
      <c r="B3676" s="255"/>
      <c r="C3676" s="256"/>
      <c r="D3676" s="305"/>
      <c r="E3676" s="306"/>
      <c r="H3676" s="305"/>
      <c r="I3676" s="306"/>
      <c r="L3676" s="305"/>
      <c r="M3676" s="306"/>
    </row>
    <row r="3677" spans="2:13" s="13" customFormat="1" hidden="1" x14ac:dyDescent="0.4">
      <c r="B3677" s="255"/>
      <c r="C3677" s="256"/>
      <c r="D3677" s="305"/>
      <c r="E3677" s="306"/>
      <c r="H3677" s="305"/>
      <c r="I3677" s="306"/>
      <c r="L3677" s="305"/>
      <c r="M3677" s="306"/>
    </row>
    <row r="3678" spans="2:13" s="13" customFormat="1" hidden="1" x14ac:dyDescent="0.4">
      <c r="B3678" s="255"/>
      <c r="C3678" s="256"/>
      <c r="D3678" s="305"/>
      <c r="E3678" s="306"/>
      <c r="H3678" s="305"/>
      <c r="I3678" s="306"/>
      <c r="L3678" s="305"/>
      <c r="M3678" s="306"/>
    </row>
    <row r="3679" spans="2:13" s="13" customFormat="1" hidden="1" x14ac:dyDescent="0.4">
      <c r="B3679" s="255"/>
      <c r="C3679" s="256"/>
      <c r="D3679" s="305"/>
      <c r="E3679" s="306"/>
      <c r="H3679" s="305"/>
      <c r="I3679" s="306"/>
      <c r="L3679" s="305"/>
      <c r="M3679" s="306"/>
    </row>
    <row r="3680" spans="2:13" s="13" customFormat="1" hidden="1" x14ac:dyDescent="0.4">
      <c r="B3680" s="255"/>
      <c r="C3680" s="256"/>
      <c r="D3680" s="305"/>
      <c r="E3680" s="306"/>
      <c r="H3680" s="305"/>
      <c r="I3680" s="306"/>
      <c r="L3680" s="305"/>
      <c r="M3680" s="306"/>
    </row>
    <row r="3681" spans="2:13" s="13" customFormat="1" hidden="1" x14ac:dyDescent="0.4">
      <c r="B3681" s="255"/>
      <c r="C3681" s="256"/>
      <c r="D3681" s="305"/>
      <c r="E3681" s="306"/>
      <c r="H3681" s="305"/>
      <c r="I3681" s="306"/>
      <c r="L3681" s="305"/>
      <c r="M3681" s="306"/>
    </row>
    <row r="3682" spans="2:13" s="13" customFormat="1" hidden="1" x14ac:dyDescent="0.4">
      <c r="B3682" s="255"/>
      <c r="C3682" s="256"/>
      <c r="D3682" s="305"/>
      <c r="E3682" s="306"/>
      <c r="H3682" s="305"/>
      <c r="I3682" s="306"/>
      <c r="L3682" s="305"/>
      <c r="M3682" s="306"/>
    </row>
    <row r="3683" spans="2:13" s="13" customFormat="1" hidden="1" x14ac:dyDescent="0.4">
      <c r="B3683" s="255"/>
      <c r="C3683" s="256"/>
      <c r="D3683" s="305"/>
      <c r="E3683" s="306"/>
      <c r="H3683" s="305"/>
      <c r="I3683" s="306"/>
      <c r="L3683" s="305"/>
      <c r="M3683" s="306"/>
    </row>
    <row r="3684" spans="2:13" s="13" customFormat="1" hidden="1" x14ac:dyDescent="0.4">
      <c r="B3684" s="255"/>
      <c r="C3684" s="256"/>
      <c r="D3684" s="305"/>
      <c r="E3684" s="306"/>
      <c r="H3684" s="305"/>
      <c r="I3684" s="306"/>
      <c r="L3684" s="305"/>
      <c r="M3684" s="306"/>
    </row>
    <row r="3685" spans="2:13" s="13" customFormat="1" hidden="1" x14ac:dyDescent="0.4">
      <c r="B3685" s="255"/>
      <c r="C3685" s="256"/>
      <c r="D3685" s="305"/>
      <c r="E3685" s="306"/>
      <c r="H3685" s="305"/>
      <c r="I3685" s="306"/>
      <c r="L3685" s="305"/>
      <c r="M3685" s="306"/>
    </row>
    <row r="3686" spans="2:13" s="13" customFormat="1" hidden="1" x14ac:dyDescent="0.4">
      <c r="B3686" s="255"/>
      <c r="C3686" s="256"/>
      <c r="D3686" s="305"/>
      <c r="E3686" s="306"/>
      <c r="H3686" s="305"/>
      <c r="I3686" s="306"/>
      <c r="L3686" s="305"/>
      <c r="M3686" s="306"/>
    </row>
    <row r="3687" spans="2:13" s="13" customFormat="1" hidden="1" x14ac:dyDescent="0.4">
      <c r="B3687" s="255"/>
      <c r="C3687" s="256"/>
      <c r="D3687" s="305"/>
      <c r="E3687" s="306"/>
      <c r="H3687" s="305"/>
      <c r="I3687" s="306"/>
      <c r="L3687" s="305"/>
      <c r="M3687" s="306"/>
    </row>
    <row r="3688" spans="2:13" s="13" customFormat="1" hidden="1" x14ac:dyDescent="0.4">
      <c r="B3688" s="255"/>
      <c r="C3688" s="256"/>
      <c r="D3688" s="305"/>
      <c r="E3688" s="306"/>
      <c r="H3688" s="305"/>
      <c r="I3688" s="306"/>
      <c r="L3688" s="305"/>
      <c r="M3688" s="306"/>
    </row>
    <row r="3689" spans="2:13" s="13" customFormat="1" hidden="1" x14ac:dyDescent="0.4">
      <c r="B3689" s="255"/>
      <c r="C3689" s="256"/>
      <c r="D3689" s="305"/>
      <c r="E3689" s="306"/>
      <c r="H3689" s="305"/>
      <c r="I3689" s="306"/>
      <c r="L3689" s="305"/>
      <c r="M3689" s="306"/>
    </row>
    <row r="3690" spans="2:13" s="13" customFormat="1" hidden="1" x14ac:dyDescent="0.4">
      <c r="B3690" s="255"/>
      <c r="C3690" s="256"/>
      <c r="D3690" s="305"/>
      <c r="E3690" s="306"/>
      <c r="H3690" s="305"/>
      <c r="I3690" s="306"/>
      <c r="L3690" s="305"/>
      <c r="M3690" s="306"/>
    </row>
    <row r="3691" spans="2:13" s="13" customFormat="1" hidden="1" x14ac:dyDescent="0.4">
      <c r="B3691" s="255"/>
      <c r="C3691" s="256"/>
      <c r="D3691" s="305"/>
      <c r="E3691" s="306"/>
      <c r="H3691" s="305"/>
      <c r="I3691" s="306"/>
      <c r="L3691" s="305"/>
      <c r="M3691" s="306"/>
    </row>
    <row r="3692" spans="2:13" s="13" customFormat="1" hidden="1" x14ac:dyDescent="0.4">
      <c r="B3692" s="255"/>
      <c r="C3692" s="256"/>
      <c r="D3692" s="305"/>
      <c r="E3692" s="306"/>
      <c r="H3692" s="305"/>
      <c r="I3692" s="306"/>
      <c r="L3692" s="305"/>
      <c r="M3692" s="306"/>
    </row>
    <row r="3693" spans="2:13" s="13" customFormat="1" hidden="1" x14ac:dyDescent="0.4">
      <c r="B3693" s="255"/>
      <c r="C3693" s="256"/>
      <c r="D3693" s="305"/>
      <c r="E3693" s="306"/>
      <c r="H3693" s="305"/>
      <c r="I3693" s="306"/>
      <c r="L3693" s="305"/>
      <c r="M3693" s="306"/>
    </row>
    <row r="3694" spans="2:13" s="13" customFormat="1" hidden="1" x14ac:dyDescent="0.4">
      <c r="B3694" s="255"/>
      <c r="C3694" s="256"/>
      <c r="D3694" s="305"/>
      <c r="E3694" s="306"/>
      <c r="H3694" s="305"/>
      <c r="I3694" s="306"/>
      <c r="L3694" s="305"/>
      <c r="M3694" s="306"/>
    </row>
    <row r="3695" spans="2:13" s="13" customFormat="1" hidden="1" x14ac:dyDescent="0.4">
      <c r="B3695" s="255"/>
      <c r="C3695" s="256"/>
      <c r="D3695" s="305"/>
      <c r="E3695" s="306"/>
      <c r="H3695" s="305"/>
      <c r="I3695" s="306"/>
      <c r="L3695" s="305"/>
      <c r="M3695" s="306"/>
    </row>
    <row r="3696" spans="2:13" s="13" customFormat="1" hidden="1" x14ac:dyDescent="0.4">
      <c r="B3696" s="255"/>
      <c r="C3696" s="256"/>
      <c r="D3696" s="305"/>
      <c r="E3696" s="306"/>
      <c r="H3696" s="305"/>
      <c r="I3696" s="306"/>
      <c r="L3696" s="305"/>
      <c r="M3696" s="306"/>
    </row>
    <row r="3697" spans="2:13" s="13" customFormat="1" hidden="1" x14ac:dyDescent="0.4">
      <c r="B3697" s="255"/>
      <c r="C3697" s="256"/>
      <c r="D3697" s="305"/>
      <c r="E3697" s="306"/>
      <c r="H3697" s="305"/>
      <c r="I3697" s="306"/>
      <c r="L3697" s="305"/>
      <c r="M3697" s="306"/>
    </row>
    <row r="3698" spans="2:13" s="13" customFormat="1" hidden="1" x14ac:dyDescent="0.4">
      <c r="B3698" s="255"/>
      <c r="C3698" s="256"/>
      <c r="D3698" s="305"/>
      <c r="E3698" s="306"/>
      <c r="H3698" s="305"/>
      <c r="I3698" s="306"/>
      <c r="L3698" s="305"/>
      <c r="M3698" s="306"/>
    </row>
    <row r="3699" spans="2:13" s="13" customFormat="1" hidden="1" x14ac:dyDescent="0.4">
      <c r="B3699" s="255"/>
      <c r="C3699" s="256"/>
      <c r="D3699" s="305"/>
      <c r="E3699" s="306"/>
      <c r="H3699" s="305"/>
      <c r="I3699" s="306"/>
      <c r="L3699" s="305"/>
      <c r="M3699" s="306"/>
    </row>
    <row r="3700" spans="2:13" s="13" customFormat="1" hidden="1" x14ac:dyDescent="0.4">
      <c r="B3700" s="255"/>
      <c r="C3700" s="256"/>
      <c r="D3700" s="305"/>
      <c r="E3700" s="306"/>
      <c r="H3700" s="305"/>
      <c r="I3700" s="306"/>
      <c r="L3700" s="305"/>
      <c r="M3700" s="306"/>
    </row>
    <row r="3701" spans="2:13" s="13" customFormat="1" hidden="1" x14ac:dyDescent="0.4">
      <c r="B3701" s="255"/>
      <c r="C3701" s="256"/>
      <c r="D3701" s="305"/>
      <c r="E3701" s="306"/>
      <c r="H3701" s="305"/>
      <c r="I3701" s="306"/>
      <c r="L3701" s="305"/>
      <c r="M3701" s="306"/>
    </row>
    <row r="3702" spans="2:13" s="13" customFormat="1" hidden="1" x14ac:dyDescent="0.4">
      <c r="B3702" s="255"/>
      <c r="C3702" s="256"/>
      <c r="D3702" s="305"/>
      <c r="E3702" s="306"/>
      <c r="H3702" s="305"/>
      <c r="I3702" s="306"/>
      <c r="L3702" s="305"/>
      <c r="M3702" s="306"/>
    </row>
    <row r="3703" spans="2:13" s="13" customFormat="1" hidden="1" x14ac:dyDescent="0.4">
      <c r="B3703" s="255"/>
      <c r="C3703" s="256"/>
      <c r="D3703" s="305"/>
      <c r="E3703" s="306"/>
      <c r="H3703" s="305"/>
      <c r="I3703" s="306"/>
      <c r="L3703" s="305"/>
      <c r="M3703" s="306"/>
    </row>
    <row r="3704" spans="2:13" s="13" customFormat="1" hidden="1" x14ac:dyDescent="0.4">
      <c r="B3704" s="255"/>
      <c r="C3704" s="256"/>
      <c r="D3704" s="305"/>
      <c r="E3704" s="306"/>
      <c r="H3704" s="305"/>
      <c r="I3704" s="306"/>
      <c r="L3704" s="305"/>
      <c r="M3704" s="306"/>
    </row>
    <row r="3705" spans="2:13" s="13" customFormat="1" hidden="1" x14ac:dyDescent="0.4">
      <c r="B3705" s="255"/>
      <c r="C3705" s="256"/>
      <c r="D3705" s="305"/>
      <c r="E3705" s="306"/>
      <c r="H3705" s="305"/>
      <c r="I3705" s="306"/>
      <c r="L3705" s="305"/>
      <c r="M3705" s="306"/>
    </row>
    <row r="3706" spans="2:13" s="13" customFormat="1" hidden="1" x14ac:dyDescent="0.4">
      <c r="B3706" s="255"/>
      <c r="C3706" s="256"/>
      <c r="D3706" s="305"/>
      <c r="E3706" s="306"/>
      <c r="H3706" s="305"/>
      <c r="I3706" s="306"/>
      <c r="L3706" s="305"/>
      <c r="M3706" s="306"/>
    </row>
    <row r="3707" spans="2:13" s="13" customFormat="1" hidden="1" x14ac:dyDescent="0.4">
      <c r="B3707" s="255"/>
      <c r="C3707" s="256"/>
      <c r="D3707" s="305"/>
      <c r="E3707" s="306"/>
      <c r="H3707" s="305"/>
      <c r="I3707" s="306"/>
      <c r="L3707" s="305"/>
      <c r="M3707" s="306"/>
    </row>
    <row r="3708" spans="2:13" s="13" customFormat="1" hidden="1" x14ac:dyDescent="0.4">
      <c r="B3708" s="255"/>
      <c r="C3708" s="256"/>
      <c r="D3708" s="305"/>
      <c r="E3708" s="306"/>
      <c r="H3708" s="305"/>
      <c r="I3708" s="306"/>
      <c r="L3708" s="305"/>
      <c r="M3708" s="306"/>
    </row>
    <row r="3709" spans="2:13" s="13" customFormat="1" hidden="1" x14ac:dyDescent="0.4">
      <c r="B3709" s="255"/>
      <c r="C3709" s="256"/>
      <c r="D3709" s="305"/>
      <c r="E3709" s="306"/>
      <c r="H3709" s="305"/>
      <c r="I3709" s="306"/>
      <c r="L3709" s="305"/>
      <c r="M3709" s="306"/>
    </row>
    <row r="3710" spans="2:13" s="13" customFormat="1" hidden="1" x14ac:dyDescent="0.4">
      <c r="B3710" s="255"/>
      <c r="C3710" s="256"/>
      <c r="D3710" s="305"/>
      <c r="E3710" s="306"/>
      <c r="H3710" s="305"/>
      <c r="I3710" s="306"/>
      <c r="L3710" s="305"/>
      <c r="M3710" s="306"/>
    </row>
    <row r="3711" spans="2:13" s="13" customFormat="1" hidden="1" x14ac:dyDescent="0.4">
      <c r="B3711" s="255"/>
      <c r="C3711" s="256"/>
      <c r="D3711" s="305"/>
      <c r="E3711" s="306"/>
      <c r="H3711" s="305"/>
      <c r="I3711" s="306"/>
      <c r="L3711" s="305"/>
      <c r="M3711" s="306"/>
    </row>
    <row r="3712" spans="2:13" s="13" customFormat="1" hidden="1" x14ac:dyDescent="0.4">
      <c r="B3712" s="255"/>
      <c r="C3712" s="256"/>
      <c r="D3712" s="305"/>
      <c r="E3712" s="306"/>
      <c r="H3712" s="305"/>
      <c r="I3712" s="306"/>
      <c r="L3712" s="305"/>
      <c r="M3712" s="306"/>
    </row>
    <row r="3713" spans="2:13" s="13" customFormat="1" hidden="1" x14ac:dyDescent="0.4">
      <c r="B3713" s="255"/>
      <c r="C3713" s="256"/>
      <c r="D3713" s="305"/>
      <c r="E3713" s="306"/>
      <c r="H3713" s="305"/>
      <c r="I3713" s="306"/>
      <c r="L3713" s="305"/>
      <c r="M3713" s="306"/>
    </row>
    <row r="3714" spans="2:13" s="13" customFormat="1" hidden="1" x14ac:dyDescent="0.4">
      <c r="B3714" s="255"/>
      <c r="C3714" s="256"/>
      <c r="D3714" s="305"/>
      <c r="E3714" s="306"/>
      <c r="H3714" s="305"/>
      <c r="I3714" s="306"/>
      <c r="L3714" s="305"/>
      <c r="M3714" s="306"/>
    </row>
    <row r="3715" spans="2:13" s="13" customFormat="1" hidden="1" x14ac:dyDescent="0.4">
      <c r="B3715" s="255"/>
      <c r="C3715" s="256"/>
      <c r="D3715" s="305"/>
      <c r="E3715" s="306"/>
      <c r="H3715" s="305"/>
      <c r="I3715" s="306"/>
      <c r="L3715" s="305"/>
      <c r="M3715" s="306"/>
    </row>
    <row r="3716" spans="2:13" s="13" customFormat="1" hidden="1" x14ac:dyDescent="0.4">
      <c r="B3716" s="255"/>
      <c r="C3716" s="256"/>
      <c r="D3716" s="305"/>
      <c r="E3716" s="306"/>
      <c r="H3716" s="305"/>
      <c r="I3716" s="306"/>
      <c r="L3716" s="305"/>
      <c r="M3716" s="306"/>
    </row>
    <row r="3717" spans="2:13" s="13" customFormat="1" hidden="1" x14ac:dyDescent="0.4">
      <c r="B3717" s="255"/>
      <c r="C3717" s="256"/>
      <c r="D3717" s="305"/>
      <c r="E3717" s="306"/>
      <c r="H3717" s="305"/>
      <c r="I3717" s="306"/>
      <c r="L3717" s="305"/>
      <c r="M3717" s="306"/>
    </row>
    <row r="3718" spans="2:13" s="13" customFormat="1" hidden="1" x14ac:dyDescent="0.4">
      <c r="B3718" s="255"/>
      <c r="C3718" s="256"/>
      <c r="D3718" s="305"/>
      <c r="E3718" s="306"/>
      <c r="H3718" s="305"/>
      <c r="I3718" s="306"/>
      <c r="L3718" s="305"/>
      <c r="M3718" s="306"/>
    </row>
    <row r="3719" spans="2:13" s="13" customFormat="1" hidden="1" x14ac:dyDescent="0.4">
      <c r="B3719" s="255"/>
      <c r="C3719" s="256"/>
      <c r="D3719" s="305"/>
      <c r="E3719" s="306"/>
      <c r="H3719" s="305"/>
      <c r="I3719" s="306"/>
      <c r="L3719" s="305"/>
      <c r="M3719" s="306"/>
    </row>
    <row r="3720" spans="2:13" s="13" customFormat="1" hidden="1" x14ac:dyDescent="0.4">
      <c r="B3720" s="255"/>
      <c r="C3720" s="256"/>
      <c r="D3720" s="305"/>
      <c r="E3720" s="306"/>
      <c r="H3720" s="305"/>
      <c r="I3720" s="306"/>
      <c r="L3720" s="305"/>
      <c r="M3720" s="306"/>
    </row>
    <row r="3721" spans="2:13" s="13" customFormat="1" hidden="1" x14ac:dyDescent="0.4">
      <c r="B3721" s="255"/>
      <c r="C3721" s="256"/>
      <c r="D3721" s="305"/>
      <c r="E3721" s="306"/>
      <c r="H3721" s="305"/>
      <c r="I3721" s="306"/>
      <c r="L3721" s="305"/>
      <c r="M3721" s="306"/>
    </row>
    <row r="3722" spans="2:13" s="13" customFormat="1" hidden="1" x14ac:dyDescent="0.4">
      <c r="B3722" s="255"/>
      <c r="C3722" s="256"/>
      <c r="D3722" s="305"/>
      <c r="E3722" s="306"/>
      <c r="H3722" s="305"/>
      <c r="I3722" s="306"/>
      <c r="L3722" s="305"/>
      <c r="M3722" s="306"/>
    </row>
    <row r="3723" spans="2:13" s="13" customFormat="1" hidden="1" x14ac:dyDescent="0.4">
      <c r="B3723" s="255"/>
      <c r="C3723" s="256"/>
      <c r="D3723" s="305"/>
      <c r="E3723" s="306"/>
      <c r="H3723" s="305"/>
      <c r="I3723" s="306"/>
      <c r="L3723" s="305"/>
      <c r="M3723" s="306"/>
    </row>
    <row r="3724" spans="2:13" s="13" customFormat="1" hidden="1" x14ac:dyDescent="0.4">
      <c r="B3724" s="255"/>
      <c r="C3724" s="256"/>
      <c r="D3724" s="305"/>
      <c r="E3724" s="306"/>
      <c r="H3724" s="305"/>
      <c r="I3724" s="306"/>
      <c r="L3724" s="305"/>
      <c r="M3724" s="306"/>
    </row>
    <row r="3725" spans="2:13" s="13" customFormat="1" hidden="1" x14ac:dyDescent="0.4">
      <c r="B3725" s="255"/>
      <c r="C3725" s="256"/>
      <c r="D3725" s="305"/>
      <c r="E3725" s="306"/>
      <c r="H3725" s="305"/>
      <c r="I3725" s="306"/>
      <c r="L3725" s="305"/>
      <c r="M3725" s="306"/>
    </row>
    <row r="3726" spans="2:13" s="13" customFormat="1" hidden="1" x14ac:dyDescent="0.4">
      <c r="B3726" s="255"/>
      <c r="C3726" s="256"/>
      <c r="D3726" s="305"/>
      <c r="E3726" s="306"/>
      <c r="H3726" s="305"/>
      <c r="I3726" s="306"/>
      <c r="L3726" s="305"/>
      <c r="M3726" s="306"/>
    </row>
    <row r="3727" spans="2:13" s="13" customFormat="1" hidden="1" x14ac:dyDescent="0.4">
      <c r="B3727" s="255"/>
      <c r="C3727" s="256"/>
      <c r="D3727" s="305"/>
      <c r="E3727" s="306"/>
      <c r="H3727" s="305"/>
      <c r="I3727" s="306"/>
      <c r="L3727" s="305"/>
      <c r="M3727" s="306"/>
    </row>
    <row r="3728" spans="2:13" s="13" customFormat="1" hidden="1" x14ac:dyDescent="0.4">
      <c r="B3728" s="255"/>
      <c r="C3728" s="256"/>
      <c r="D3728" s="305"/>
      <c r="E3728" s="306"/>
      <c r="H3728" s="305"/>
      <c r="I3728" s="306"/>
      <c r="L3728" s="305"/>
      <c r="M3728" s="306"/>
    </row>
    <row r="3729" spans="2:13" s="13" customFormat="1" hidden="1" x14ac:dyDescent="0.4">
      <c r="B3729" s="255"/>
      <c r="C3729" s="256"/>
      <c r="D3729" s="305"/>
      <c r="E3729" s="306"/>
      <c r="H3729" s="305"/>
      <c r="I3729" s="306"/>
      <c r="L3729" s="305"/>
      <c r="M3729" s="306"/>
    </row>
    <row r="3730" spans="2:13" s="13" customFormat="1" hidden="1" x14ac:dyDescent="0.4">
      <c r="B3730" s="255"/>
      <c r="C3730" s="256"/>
      <c r="D3730" s="305"/>
      <c r="E3730" s="306"/>
      <c r="H3730" s="305"/>
      <c r="I3730" s="306"/>
      <c r="L3730" s="305"/>
      <c r="M3730" s="306"/>
    </row>
    <row r="3731" spans="2:13" s="13" customFormat="1" hidden="1" x14ac:dyDescent="0.4">
      <c r="B3731" s="255"/>
      <c r="C3731" s="256"/>
      <c r="D3731" s="305"/>
      <c r="E3731" s="306"/>
      <c r="H3731" s="305"/>
      <c r="I3731" s="306"/>
      <c r="L3731" s="305"/>
      <c r="M3731" s="306"/>
    </row>
    <row r="3732" spans="2:13" s="13" customFormat="1" hidden="1" x14ac:dyDescent="0.4">
      <c r="B3732" s="255"/>
      <c r="C3732" s="256"/>
      <c r="D3732" s="305"/>
      <c r="E3732" s="306"/>
      <c r="H3732" s="305"/>
      <c r="I3732" s="306"/>
      <c r="L3732" s="305"/>
      <c r="M3732" s="306"/>
    </row>
    <row r="3733" spans="2:13" s="13" customFormat="1" hidden="1" x14ac:dyDescent="0.4">
      <c r="B3733" s="255"/>
      <c r="C3733" s="256"/>
      <c r="D3733" s="305"/>
      <c r="E3733" s="306"/>
      <c r="H3733" s="305"/>
      <c r="I3733" s="306"/>
      <c r="L3733" s="305"/>
      <c r="M3733" s="306"/>
    </row>
    <row r="3734" spans="2:13" s="13" customFormat="1" hidden="1" x14ac:dyDescent="0.4">
      <c r="B3734" s="255"/>
      <c r="C3734" s="256"/>
      <c r="D3734" s="305"/>
      <c r="E3734" s="306"/>
      <c r="H3734" s="305"/>
      <c r="I3734" s="306"/>
      <c r="L3734" s="305"/>
      <c r="M3734" s="306"/>
    </row>
    <row r="3735" spans="2:13" s="13" customFormat="1" hidden="1" x14ac:dyDescent="0.4">
      <c r="B3735" s="255"/>
      <c r="C3735" s="256"/>
      <c r="D3735" s="305"/>
      <c r="E3735" s="306"/>
      <c r="H3735" s="305"/>
      <c r="I3735" s="306"/>
      <c r="L3735" s="305"/>
      <c r="M3735" s="306"/>
    </row>
    <row r="3736" spans="2:13" hidden="1" x14ac:dyDescent="0.4"/>
    <row r="3737" spans="2:13" hidden="1" x14ac:dyDescent="0.4"/>
    <row r="3738" spans="2:13" hidden="1" x14ac:dyDescent="0.4"/>
    <row r="3739" spans="2:13" hidden="1" x14ac:dyDescent="0.4"/>
    <row r="3740" spans="2:13" hidden="1" x14ac:dyDescent="0.4"/>
    <row r="3741" spans="2:13" hidden="1" x14ac:dyDescent="0.4"/>
    <row r="3742" spans="2:13" hidden="1" x14ac:dyDescent="0.4"/>
    <row r="3743" spans="2:13" hidden="1" x14ac:dyDescent="0.4"/>
    <row r="3744" spans="2:13" hidden="1" x14ac:dyDescent="0.4"/>
    <row r="3745" hidden="1" x14ac:dyDescent="0.4"/>
    <row r="3746" hidden="1" x14ac:dyDescent="0.4"/>
    <row r="3747" hidden="1" x14ac:dyDescent="0.4"/>
    <row r="3748" hidden="1" x14ac:dyDescent="0.4"/>
    <row r="3749" hidden="1" x14ac:dyDescent="0.4"/>
    <row r="3750" hidden="1" x14ac:dyDescent="0.4"/>
    <row r="3751" hidden="1" x14ac:dyDescent="0.4"/>
    <row r="3752" hidden="1" x14ac:dyDescent="0.4"/>
    <row r="3753" hidden="1" x14ac:dyDescent="0.4"/>
    <row r="3754" hidden="1" x14ac:dyDescent="0.4"/>
    <row r="3755" hidden="1" x14ac:dyDescent="0.4"/>
    <row r="3756" hidden="1" x14ac:dyDescent="0.4"/>
    <row r="3757" hidden="1" x14ac:dyDescent="0.4"/>
    <row r="3758" hidden="1" x14ac:dyDescent="0.4"/>
    <row r="3759" hidden="1" x14ac:dyDescent="0.4"/>
    <row r="3760" hidden="1" x14ac:dyDescent="0.4"/>
    <row r="3761" hidden="1" x14ac:dyDescent="0.4"/>
    <row r="3762" hidden="1" x14ac:dyDescent="0.4"/>
    <row r="3763" hidden="1" x14ac:dyDescent="0.4"/>
    <row r="3764" hidden="1" x14ac:dyDescent="0.4"/>
    <row r="3765" hidden="1" x14ac:dyDescent="0.4"/>
    <row r="3766" hidden="1" x14ac:dyDescent="0.4"/>
    <row r="3767" hidden="1" x14ac:dyDescent="0.4"/>
    <row r="3768" hidden="1" x14ac:dyDescent="0.4"/>
    <row r="3769" hidden="1" x14ac:dyDescent="0.4"/>
    <row r="3770" hidden="1" x14ac:dyDescent="0.4"/>
    <row r="3771" hidden="1" x14ac:dyDescent="0.4"/>
    <row r="3772" hidden="1" x14ac:dyDescent="0.4"/>
    <row r="3773" hidden="1" x14ac:dyDescent="0.4"/>
    <row r="3774" hidden="1" x14ac:dyDescent="0.4"/>
    <row r="3775" hidden="1" x14ac:dyDescent="0.4"/>
    <row r="3776" hidden="1" x14ac:dyDescent="0.4"/>
    <row r="3777" hidden="1" x14ac:dyDescent="0.4"/>
    <row r="3778" hidden="1" x14ac:dyDescent="0.4"/>
    <row r="3779" hidden="1" x14ac:dyDescent="0.4"/>
    <row r="3780" hidden="1" x14ac:dyDescent="0.4"/>
    <row r="3781" hidden="1" x14ac:dyDescent="0.4"/>
    <row r="3782" hidden="1" x14ac:dyDescent="0.4"/>
    <row r="3783" hidden="1" x14ac:dyDescent="0.4"/>
    <row r="3784" hidden="1" x14ac:dyDescent="0.4"/>
    <row r="3785" hidden="1" x14ac:dyDescent="0.4"/>
    <row r="3786" hidden="1" x14ac:dyDescent="0.4"/>
    <row r="3787" hidden="1" x14ac:dyDescent="0.4"/>
    <row r="3788" hidden="1" x14ac:dyDescent="0.4"/>
    <row r="3789" hidden="1" x14ac:dyDescent="0.4"/>
    <row r="3790" hidden="1" x14ac:dyDescent="0.4"/>
    <row r="3791" hidden="1" x14ac:dyDescent="0.4"/>
    <row r="3792" hidden="1" x14ac:dyDescent="0.4"/>
    <row r="3793" hidden="1" x14ac:dyDescent="0.4"/>
    <row r="3794" hidden="1" x14ac:dyDescent="0.4"/>
    <row r="3795" hidden="1" x14ac:dyDescent="0.4"/>
    <row r="3796" hidden="1" x14ac:dyDescent="0.4"/>
    <row r="3797" hidden="1" x14ac:dyDescent="0.4"/>
    <row r="3798" hidden="1" x14ac:dyDescent="0.4"/>
    <row r="3799" hidden="1" x14ac:dyDescent="0.4"/>
    <row r="3800" hidden="1" x14ac:dyDescent="0.4"/>
    <row r="3801" hidden="1" x14ac:dyDescent="0.4"/>
    <row r="3802" hidden="1" x14ac:dyDescent="0.4"/>
    <row r="3803" hidden="1" x14ac:dyDescent="0.4"/>
    <row r="3804" hidden="1" x14ac:dyDescent="0.4"/>
    <row r="3805" hidden="1" x14ac:dyDescent="0.4"/>
    <row r="3806" hidden="1" x14ac:dyDescent="0.4"/>
    <row r="3807" hidden="1" x14ac:dyDescent="0.4"/>
    <row r="3808" hidden="1" x14ac:dyDescent="0.4"/>
    <row r="3809" hidden="1" x14ac:dyDescent="0.4"/>
    <row r="3810" hidden="1" x14ac:dyDescent="0.4"/>
    <row r="3811" hidden="1" x14ac:dyDescent="0.4"/>
    <row r="3812" hidden="1" x14ac:dyDescent="0.4"/>
    <row r="3813" hidden="1" x14ac:dyDescent="0.4"/>
    <row r="3814" hidden="1" x14ac:dyDescent="0.4"/>
    <row r="3815" hidden="1" x14ac:dyDescent="0.4"/>
    <row r="3816" hidden="1" x14ac:dyDescent="0.4"/>
    <row r="3817" hidden="1" x14ac:dyDescent="0.4"/>
    <row r="3818" hidden="1" x14ac:dyDescent="0.4"/>
    <row r="3819" hidden="1" x14ac:dyDescent="0.4"/>
    <row r="3820" hidden="1" x14ac:dyDescent="0.4"/>
    <row r="3821" hidden="1" x14ac:dyDescent="0.4"/>
    <row r="3822" hidden="1" x14ac:dyDescent="0.4"/>
    <row r="3823" hidden="1" x14ac:dyDescent="0.4"/>
    <row r="3824" hidden="1" x14ac:dyDescent="0.4"/>
    <row r="3825" hidden="1" x14ac:dyDescent="0.4"/>
    <row r="3826" hidden="1" x14ac:dyDescent="0.4"/>
    <row r="3827" hidden="1" x14ac:dyDescent="0.4"/>
    <row r="3828" hidden="1" x14ac:dyDescent="0.4"/>
    <row r="3829" hidden="1" x14ac:dyDescent="0.4"/>
    <row r="3830" hidden="1" x14ac:dyDescent="0.4"/>
    <row r="3831" hidden="1" x14ac:dyDescent="0.4"/>
    <row r="3832" hidden="1" x14ac:dyDescent="0.4"/>
    <row r="3833" hidden="1" x14ac:dyDescent="0.4"/>
    <row r="3834" hidden="1" x14ac:dyDescent="0.4"/>
    <row r="3835" hidden="1" x14ac:dyDescent="0.4"/>
    <row r="3836" hidden="1" x14ac:dyDescent="0.4"/>
    <row r="3837" hidden="1" x14ac:dyDescent="0.4"/>
    <row r="3838" hidden="1" x14ac:dyDescent="0.4"/>
    <row r="3839" hidden="1" x14ac:dyDescent="0.4"/>
    <row r="3840" hidden="1" x14ac:dyDescent="0.4"/>
    <row r="3841" hidden="1" x14ac:dyDescent="0.4"/>
    <row r="3842" hidden="1" x14ac:dyDescent="0.4"/>
    <row r="3843" hidden="1" x14ac:dyDescent="0.4"/>
    <row r="3844" hidden="1" x14ac:dyDescent="0.4"/>
    <row r="3845" hidden="1" x14ac:dyDescent="0.4"/>
    <row r="3846" hidden="1" x14ac:dyDescent="0.4"/>
    <row r="3847" hidden="1" x14ac:dyDescent="0.4"/>
    <row r="3848" hidden="1" x14ac:dyDescent="0.4"/>
    <row r="3849" hidden="1" x14ac:dyDescent="0.4"/>
    <row r="3850" hidden="1" x14ac:dyDescent="0.4"/>
    <row r="3851" hidden="1" x14ac:dyDescent="0.4"/>
    <row r="3852" hidden="1" x14ac:dyDescent="0.4"/>
    <row r="3853" hidden="1" x14ac:dyDescent="0.4"/>
    <row r="3854" hidden="1" x14ac:dyDescent="0.4"/>
    <row r="3855" hidden="1" x14ac:dyDescent="0.4"/>
    <row r="3856" hidden="1" x14ac:dyDescent="0.4"/>
    <row r="3857" hidden="1" x14ac:dyDescent="0.4"/>
    <row r="3858" hidden="1" x14ac:dyDescent="0.4"/>
    <row r="3859" hidden="1" x14ac:dyDescent="0.4"/>
    <row r="3860" hidden="1" x14ac:dyDescent="0.4"/>
    <row r="3861" hidden="1" x14ac:dyDescent="0.4"/>
    <row r="3862" hidden="1" x14ac:dyDescent="0.4"/>
    <row r="3863" hidden="1" x14ac:dyDescent="0.4"/>
    <row r="3864" hidden="1" x14ac:dyDescent="0.4"/>
    <row r="3865" hidden="1" x14ac:dyDescent="0.4"/>
    <row r="3866" hidden="1" x14ac:dyDescent="0.4"/>
    <row r="3867" hidden="1" x14ac:dyDescent="0.4"/>
    <row r="3868" hidden="1" x14ac:dyDescent="0.4"/>
    <row r="3869" hidden="1" x14ac:dyDescent="0.4"/>
    <row r="3870" hidden="1" x14ac:dyDescent="0.4"/>
    <row r="3871" hidden="1" x14ac:dyDescent="0.4"/>
    <row r="3872" hidden="1" x14ac:dyDescent="0.4"/>
    <row r="3873" hidden="1" x14ac:dyDescent="0.4"/>
    <row r="3874" hidden="1" x14ac:dyDescent="0.4"/>
    <row r="3875" hidden="1" x14ac:dyDescent="0.4"/>
    <row r="3876" hidden="1" x14ac:dyDescent="0.4"/>
    <row r="3877" hidden="1" x14ac:dyDescent="0.4"/>
    <row r="3878" hidden="1" x14ac:dyDescent="0.4"/>
    <row r="3879" hidden="1" x14ac:dyDescent="0.4"/>
    <row r="3880" hidden="1" x14ac:dyDescent="0.4"/>
    <row r="3881" hidden="1" x14ac:dyDescent="0.4"/>
    <row r="3882" hidden="1" x14ac:dyDescent="0.4"/>
    <row r="3883" hidden="1" x14ac:dyDescent="0.4"/>
    <row r="3884" hidden="1" x14ac:dyDescent="0.4"/>
    <row r="3885" hidden="1" x14ac:dyDescent="0.4"/>
    <row r="3886" hidden="1" x14ac:dyDescent="0.4"/>
    <row r="3887" hidden="1" x14ac:dyDescent="0.4"/>
    <row r="3888" hidden="1" x14ac:dyDescent="0.4"/>
    <row r="3889" hidden="1" x14ac:dyDescent="0.4"/>
    <row r="3890" hidden="1" x14ac:dyDescent="0.4"/>
    <row r="3891" hidden="1" x14ac:dyDescent="0.4"/>
    <row r="3892" hidden="1" x14ac:dyDescent="0.4"/>
    <row r="3893" hidden="1" x14ac:dyDescent="0.4"/>
    <row r="3894" hidden="1" x14ac:dyDescent="0.4"/>
    <row r="3895" hidden="1" x14ac:dyDescent="0.4"/>
    <row r="3896" hidden="1" x14ac:dyDescent="0.4"/>
    <row r="3897" hidden="1" x14ac:dyDescent="0.4"/>
    <row r="3898" hidden="1" x14ac:dyDescent="0.4"/>
    <row r="3899" hidden="1" x14ac:dyDescent="0.4"/>
    <row r="3900" hidden="1" x14ac:dyDescent="0.4"/>
    <row r="3901" hidden="1" x14ac:dyDescent="0.4"/>
    <row r="3902" hidden="1" x14ac:dyDescent="0.4"/>
    <row r="3903" hidden="1" x14ac:dyDescent="0.4"/>
    <row r="3904" hidden="1" x14ac:dyDescent="0.4"/>
    <row r="3905" hidden="1" x14ac:dyDescent="0.4"/>
    <row r="3906" hidden="1" x14ac:dyDescent="0.4"/>
    <row r="3907" hidden="1" x14ac:dyDescent="0.4"/>
    <row r="3908" hidden="1" x14ac:dyDescent="0.4"/>
    <row r="3909" hidden="1" x14ac:dyDescent="0.4"/>
    <row r="3910" hidden="1" x14ac:dyDescent="0.4"/>
    <row r="3911" hidden="1" x14ac:dyDescent="0.4"/>
    <row r="3912" hidden="1" x14ac:dyDescent="0.4"/>
    <row r="3913" hidden="1" x14ac:dyDescent="0.4"/>
    <row r="3914" hidden="1" x14ac:dyDescent="0.4"/>
    <row r="3915" hidden="1" x14ac:dyDescent="0.4"/>
    <row r="3916" hidden="1" x14ac:dyDescent="0.4"/>
    <row r="3917" hidden="1" x14ac:dyDescent="0.4"/>
    <row r="3918" hidden="1" x14ac:dyDescent="0.4"/>
    <row r="3919" hidden="1" x14ac:dyDescent="0.4"/>
    <row r="3920" hidden="1" x14ac:dyDescent="0.4"/>
    <row r="3921" hidden="1" x14ac:dyDescent="0.4"/>
    <row r="3922" hidden="1" x14ac:dyDescent="0.4"/>
    <row r="3923" hidden="1" x14ac:dyDescent="0.4"/>
    <row r="3924" hidden="1" x14ac:dyDescent="0.4"/>
    <row r="3925" hidden="1" x14ac:dyDescent="0.4"/>
    <row r="3926" hidden="1" x14ac:dyDescent="0.4"/>
    <row r="3927" hidden="1" x14ac:dyDescent="0.4"/>
    <row r="3928" hidden="1" x14ac:dyDescent="0.4"/>
    <row r="3929" hidden="1" x14ac:dyDescent="0.4"/>
    <row r="3930" hidden="1" x14ac:dyDescent="0.4"/>
    <row r="3931" hidden="1" x14ac:dyDescent="0.4"/>
    <row r="3932" hidden="1" x14ac:dyDescent="0.4"/>
    <row r="3933" hidden="1" x14ac:dyDescent="0.4"/>
    <row r="3934" hidden="1" x14ac:dyDescent="0.4"/>
    <row r="3935" hidden="1" x14ac:dyDescent="0.4"/>
    <row r="3936" hidden="1" x14ac:dyDescent="0.4"/>
    <row r="3937" hidden="1" x14ac:dyDescent="0.4"/>
    <row r="3938" hidden="1" x14ac:dyDescent="0.4"/>
    <row r="3939" hidden="1" x14ac:dyDescent="0.4"/>
    <row r="3940" hidden="1" x14ac:dyDescent="0.4"/>
    <row r="3941" hidden="1" x14ac:dyDescent="0.4"/>
    <row r="3942" hidden="1" x14ac:dyDescent="0.4"/>
    <row r="3943" hidden="1" x14ac:dyDescent="0.4"/>
    <row r="3944" hidden="1" x14ac:dyDescent="0.4"/>
    <row r="3945" hidden="1" x14ac:dyDescent="0.4"/>
    <row r="3946" hidden="1" x14ac:dyDescent="0.4"/>
    <row r="3947" hidden="1" x14ac:dyDescent="0.4"/>
    <row r="3948" hidden="1" x14ac:dyDescent="0.4"/>
    <row r="3949" hidden="1" x14ac:dyDescent="0.4"/>
    <row r="3950" hidden="1" x14ac:dyDescent="0.4"/>
    <row r="3951" hidden="1" x14ac:dyDescent="0.4"/>
    <row r="3952" hidden="1" x14ac:dyDescent="0.4"/>
    <row r="3953" hidden="1" x14ac:dyDescent="0.4"/>
    <row r="3954" hidden="1" x14ac:dyDescent="0.4"/>
    <row r="3955" hidden="1" x14ac:dyDescent="0.4"/>
    <row r="3956" hidden="1" x14ac:dyDescent="0.4"/>
    <row r="3957" hidden="1" x14ac:dyDescent="0.4"/>
    <row r="3958" hidden="1" x14ac:dyDescent="0.4"/>
    <row r="3959" hidden="1" x14ac:dyDescent="0.4"/>
    <row r="3960" hidden="1" x14ac:dyDescent="0.4"/>
    <row r="3961" hidden="1" x14ac:dyDescent="0.4"/>
    <row r="3962" hidden="1" x14ac:dyDescent="0.4"/>
    <row r="3963" hidden="1" x14ac:dyDescent="0.4"/>
    <row r="3964" hidden="1" x14ac:dyDescent="0.4"/>
    <row r="3965" hidden="1" x14ac:dyDescent="0.4"/>
    <row r="3966" hidden="1" x14ac:dyDescent="0.4"/>
    <row r="3967" hidden="1" x14ac:dyDescent="0.4"/>
    <row r="3968" hidden="1" x14ac:dyDescent="0.4"/>
    <row r="3969" hidden="1" x14ac:dyDescent="0.4"/>
    <row r="3970" hidden="1" x14ac:dyDescent="0.4"/>
    <row r="3971" hidden="1" x14ac:dyDescent="0.4"/>
    <row r="3972" hidden="1" x14ac:dyDescent="0.4"/>
    <row r="3973" hidden="1" x14ac:dyDescent="0.4"/>
    <row r="3974" hidden="1" x14ac:dyDescent="0.4"/>
    <row r="3975" hidden="1" x14ac:dyDescent="0.4"/>
    <row r="3976" hidden="1" x14ac:dyDescent="0.4"/>
    <row r="3977" hidden="1" x14ac:dyDescent="0.4"/>
    <row r="3978" hidden="1" x14ac:dyDescent="0.4"/>
    <row r="3979" hidden="1" x14ac:dyDescent="0.4"/>
    <row r="3980" hidden="1" x14ac:dyDescent="0.4"/>
    <row r="3981" hidden="1" x14ac:dyDescent="0.4"/>
    <row r="3982" hidden="1" x14ac:dyDescent="0.4"/>
    <row r="3983" hidden="1" x14ac:dyDescent="0.4"/>
    <row r="3984" hidden="1" x14ac:dyDescent="0.4"/>
    <row r="3985" hidden="1" x14ac:dyDescent="0.4"/>
    <row r="3986" hidden="1" x14ac:dyDescent="0.4"/>
    <row r="3987" hidden="1" x14ac:dyDescent="0.4"/>
    <row r="3988" hidden="1" x14ac:dyDescent="0.4"/>
    <row r="3989" hidden="1" x14ac:dyDescent="0.4"/>
    <row r="3990" hidden="1" x14ac:dyDescent="0.4"/>
    <row r="3991" hidden="1" x14ac:dyDescent="0.4"/>
    <row r="3992" hidden="1" x14ac:dyDescent="0.4"/>
    <row r="3993" hidden="1" x14ac:dyDescent="0.4"/>
    <row r="3994" hidden="1" x14ac:dyDescent="0.4"/>
    <row r="3995" hidden="1" x14ac:dyDescent="0.4"/>
    <row r="3996" hidden="1" x14ac:dyDescent="0.4"/>
    <row r="3997" hidden="1" x14ac:dyDescent="0.4"/>
    <row r="3998" hidden="1" x14ac:dyDescent="0.4"/>
    <row r="3999" hidden="1" x14ac:dyDescent="0.4"/>
    <row r="4000" hidden="1" x14ac:dyDescent="0.4"/>
    <row r="4001" hidden="1" x14ac:dyDescent="0.4"/>
    <row r="4002" hidden="1" x14ac:dyDescent="0.4"/>
    <row r="4003" hidden="1" x14ac:dyDescent="0.4"/>
    <row r="4004" hidden="1" x14ac:dyDescent="0.4"/>
    <row r="4005" hidden="1" x14ac:dyDescent="0.4"/>
    <row r="4006" hidden="1" x14ac:dyDescent="0.4"/>
    <row r="4007" hidden="1" x14ac:dyDescent="0.4"/>
    <row r="4008" hidden="1" x14ac:dyDescent="0.4"/>
    <row r="4009" hidden="1" x14ac:dyDescent="0.4"/>
    <row r="4010" hidden="1" x14ac:dyDescent="0.4"/>
    <row r="4011" hidden="1" x14ac:dyDescent="0.4"/>
    <row r="4012" hidden="1" x14ac:dyDescent="0.4"/>
    <row r="4013" hidden="1" x14ac:dyDescent="0.4"/>
    <row r="4014" hidden="1" x14ac:dyDescent="0.4"/>
    <row r="4015" hidden="1" x14ac:dyDescent="0.4"/>
    <row r="4016" hidden="1" x14ac:dyDescent="0.4"/>
    <row r="4017" hidden="1" x14ac:dyDescent="0.4"/>
    <row r="4018" hidden="1" x14ac:dyDescent="0.4"/>
    <row r="4019" hidden="1" x14ac:dyDescent="0.4"/>
    <row r="4020" hidden="1" x14ac:dyDescent="0.4"/>
    <row r="4021" hidden="1" x14ac:dyDescent="0.4"/>
    <row r="4022" hidden="1" x14ac:dyDescent="0.4"/>
    <row r="4023" hidden="1" x14ac:dyDescent="0.4"/>
    <row r="4024" hidden="1" x14ac:dyDescent="0.4"/>
    <row r="4025" hidden="1" x14ac:dyDescent="0.4"/>
    <row r="4026" hidden="1" x14ac:dyDescent="0.4"/>
    <row r="4027" hidden="1" x14ac:dyDescent="0.4"/>
    <row r="4028" hidden="1" x14ac:dyDescent="0.4"/>
    <row r="4029" hidden="1" x14ac:dyDescent="0.4"/>
    <row r="4030" hidden="1" x14ac:dyDescent="0.4"/>
    <row r="4031" hidden="1" x14ac:dyDescent="0.4"/>
    <row r="4032" hidden="1" x14ac:dyDescent="0.4"/>
    <row r="4033" hidden="1" x14ac:dyDescent="0.4"/>
    <row r="4034" hidden="1" x14ac:dyDescent="0.4"/>
    <row r="4035" hidden="1" x14ac:dyDescent="0.4"/>
    <row r="4036" hidden="1" x14ac:dyDescent="0.4"/>
    <row r="4037" hidden="1" x14ac:dyDescent="0.4"/>
    <row r="4038" hidden="1" x14ac:dyDescent="0.4"/>
    <row r="4039" hidden="1" x14ac:dyDescent="0.4"/>
    <row r="4040" hidden="1" x14ac:dyDescent="0.4"/>
    <row r="4041" hidden="1" x14ac:dyDescent="0.4"/>
    <row r="4042" hidden="1" x14ac:dyDescent="0.4"/>
    <row r="4043" hidden="1" x14ac:dyDescent="0.4"/>
    <row r="4044" hidden="1" x14ac:dyDescent="0.4"/>
    <row r="4045" hidden="1" x14ac:dyDescent="0.4"/>
    <row r="4046" hidden="1" x14ac:dyDescent="0.4"/>
    <row r="4047" hidden="1" x14ac:dyDescent="0.4"/>
    <row r="4048" hidden="1" x14ac:dyDescent="0.4"/>
    <row r="4049" hidden="1" x14ac:dyDescent="0.4"/>
    <row r="4050" hidden="1" x14ac:dyDescent="0.4"/>
    <row r="4051" hidden="1" x14ac:dyDescent="0.4"/>
    <row r="4052" hidden="1" x14ac:dyDescent="0.4"/>
    <row r="4053" hidden="1" x14ac:dyDescent="0.4"/>
    <row r="4054" hidden="1" x14ac:dyDescent="0.4"/>
    <row r="4055" hidden="1" x14ac:dyDescent="0.4"/>
    <row r="4056" hidden="1" x14ac:dyDescent="0.4"/>
    <row r="4057" hidden="1" x14ac:dyDescent="0.4"/>
    <row r="4058" hidden="1" x14ac:dyDescent="0.4"/>
    <row r="4059" hidden="1" x14ac:dyDescent="0.4"/>
    <row r="4060" hidden="1" x14ac:dyDescent="0.4"/>
    <row r="4061" hidden="1" x14ac:dyDescent="0.4"/>
    <row r="4062" hidden="1" x14ac:dyDescent="0.4"/>
    <row r="4063" hidden="1" x14ac:dyDescent="0.4"/>
    <row r="4064" hidden="1" x14ac:dyDescent="0.4"/>
    <row r="4065" hidden="1" x14ac:dyDescent="0.4"/>
    <row r="4066" hidden="1" x14ac:dyDescent="0.4"/>
    <row r="4067" hidden="1" x14ac:dyDescent="0.4"/>
    <row r="4068" hidden="1" x14ac:dyDescent="0.4"/>
    <row r="4069" hidden="1" x14ac:dyDescent="0.4"/>
    <row r="4070" hidden="1" x14ac:dyDescent="0.4"/>
    <row r="4071" hidden="1" x14ac:dyDescent="0.4"/>
    <row r="4072" hidden="1" x14ac:dyDescent="0.4"/>
    <row r="4073" hidden="1" x14ac:dyDescent="0.4"/>
    <row r="4074" hidden="1" x14ac:dyDescent="0.4"/>
    <row r="4075" hidden="1" x14ac:dyDescent="0.4"/>
    <row r="4076" hidden="1" x14ac:dyDescent="0.4"/>
    <row r="4077" hidden="1" x14ac:dyDescent="0.4"/>
    <row r="4078" hidden="1" x14ac:dyDescent="0.4"/>
    <row r="4079" hidden="1" x14ac:dyDescent="0.4"/>
    <row r="4080" hidden="1" x14ac:dyDescent="0.4"/>
    <row r="4081" hidden="1" x14ac:dyDescent="0.4"/>
    <row r="4082" hidden="1" x14ac:dyDescent="0.4"/>
    <row r="4083" hidden="1" x14ac:dyDescent="0.4"/>
    <row r="4084" hidden="1" x14ac:dyDescent="0.4"/>
    <row r="4085" hidden="1" x14ac:dyDescent="0.4"/>
    <row r="4086" hidden="1" x14ac:dyDescent="0.4"/>
    <row r="4087" hidden="1" x14ac:dyDescent="0.4"/>
    <row r="4088" hidden="1" x14ac:dyDescent="0.4"/>
    <row r="4089" hidden="1" x14ac:dyDescent="0.4"/>
    <row r="4090" hidden="1" x14ac:dyDescent="0.4"/>
    <row r="4091" hidden="1" x14ac:dyDescent="0.4"/>
    <row r="4092" hidden="1" x14ac:dyDescent="0.4"/>
    <row r="4093" hidden="1" x14ac:dyDescent="0.4"/>
    <row r="4094" hidden="1" x14ac:dyDescent="0.4"/>
    <row r="4095" hidden="1" x14ac:dyDescent="0.4"/>
    <row r="4096" hidden="1" x14ac:dyDescent="0.4"/>
    <row r="4097" hidden="1" x14ac:dyDescent="0.4"/>
    <row r="4098" hidden="1" x14ac:dyDescent="0.4"/>
    <row r="4099" hidden="1" x14ac:dyDescent="0.4"/>
    <row r="4100" hidden="1" x14ac:dyDescent="0.4"/>
    <row r="4101" hidden="1" x14ac:dyDescent="0.4"/>
    <row r="4102" hidden="1" x14ac:dyDescent="0.4"/>
    <row r="4103" hidden="1" x14ac:dyDescent="0.4"/>
    <row r="4104" hidden="1" x14ac:dyDescent="0.4"/>
    <row r="4105" hidden="1" x14ac:dyDescent="0.4"/>
    <row r="4106" hidden="1" x14ac:dyDescent="0.4"/>
    <row r="4107" hidden="1" x14ac:dyDescent="0.4"/>
    <row r="4108" hidden="1" x14ac:dyDescent="0.4"/>
    <row r="4109" hidden="1" x14ac:dyDescent="0.4"/>
    <row r="4110" hidden="1" x14ac:dyDescent="0.4"/>
    <row r="4111" hidden="1" x14ac:dyDescent="0.4"/>
    <row r="4112" hidden="1" x14ac:dyDescent="0.4"/>
    <row r="4113" hidden="1" x14ac:dyDescent="0.4"/>
    <row r="4114" hidden="1" x14ac:dyDescent="0.4"/>
    <row r="4115" hidden="1" x14ac:dyDescent="0.4"/>
    <row r="4116" hidden="1" x14ac:dyDescent="0.4"/>
    <row r="4117" hidden="1" x14ac:dyDescent="0.4"/>
    <row r="4118" hidden="1" x14ac:dyDescent="0.4"/>
    <row r="4119" hidden="1" x14ac:dyDescent="0.4"/>
    <row r="4120" hidden="1" x14ac:dyDescent="0.4"/>
    <row r="4121" hidden="1" x14ac:dyDescent="0.4"/>
    <row r="4122" hidden="1" x14ac:dyDescent="0.4"/>
    <row r="4123" hidden="1" x14ac:dyDescent="0.4"/>
    <row r="4124" hidden="1" x14ac:dyDescent="0.4"/>
    <row r="4125" hidden="1" x14ac:dyDescent="0.4"/>
    <row r="4126" hidden="1" x14ac:dyDescent="0.4"/>
    <row r="4127" hidden="1" x14ac:dyDescent="0.4"/>
    <row r="4128" hidden="1" x14ac:dyDescent="0.4"/>
    <row r="4129" hidden="1" x14ac:dyDescent="0.4"/>
    <row r="4130" hidden="1" x14ac:dyDescent="0.4"/>
    <row r="4131" hidden="1" x14ac:dyDescent="0.4"/>
    <row r="4132" hidden="1" x14ac:dyDescent="0.4"/>
    <row r="4133" hidden="1" x14ac:dyDescent="0.4"/>
    <row r="4134" hidden="1" x14ac:dyDescent="0.4"/>
    <row r="4135" hidden="1" x14ac:dyDescent="0.4"/>
    <row r="4136" hidden="1" x14ac:dyDescent="0.4"/>
    <row r="4137" hidden="1" x14ac:dyDescent="0.4"/>
    <row r="4138" hidden="1" x14ac:dyDescent="0.4"/>
    <row r="4139" hidden="1" x14ac:dyDescent="0.4"/>
    <row r="4140" hidden="1" x14ac:dyDescent="0.4"/>
    <row r="4141" hidden="1" x14ac:dyDescent="0.4"/>
    <row r="4142" hidden="1" x14ac:dyDescent="0.4"/>
    <row r="4143" hidden="1" x14ac:dyDescent="0.4"/>
    <row r="4144" hidden="1" x14ac:dyDescent="0.4"/>
    <row r="4145" hidden="1" x14ac:dyDescent="0.4"/>
    <row r="4146" hidden="1" x14ac:dyDescent="0.4"/>
    <row r="4147" hidden="1" x14ac:dyDescent="0.4"/>
    <row r="4148" hidden="1" x14ac:dyDescent="0.4"/>
    <row r="4149" hidden="1" x14ac:dyDescent="0.4"/>
    <row r="4150" hidden="1" x14ac:dyDescent="0.4"/>
    <row r="4151" hidden="1" x14ac:dyDescent="0.4"/>
    <row r="4152" hidden="1" x14ac:dyDescent="0.4"/>
    <row r="4153" hidden="1" x14ac:dyDescent="0.4"/>
    <row r="4154" hidden="1" x14ac:dyDescent="0.4"/>
    <row r="4155" hidden="1" x14ac:dyDescent="0.4"/>
    <row r="4156" hidden="1" x14ac:dyDescent="0.4"/>
    <row r="4157" hidden="1" x14ac:dyDescent="0.4"/>
    <row r="4158" hidden="1" x14ac:dyDescent="0.4"/>
    <row r="4159" hidden="1" x14ac:dyDescent="0.4"/>
    <row r="4160" hidden="1" x14ac:dyDescent="0.4"/>
    <row r="4161" hidden="1" x14ac:dyDescent="0.4"/>
    <row r="4162" hidden="1" x14ac:dyDescent="0.4"/>
    <row r="4163" hidden="1" x14ac:dyDescent="0.4"/>
    <row r="4164" hidden="1" x14ac:dyDescent="0.4"/>
    <row r="4165" hidden="1" x14ac:dyDescent="0.4"/>
    <row r="4166" hidden="1" x14ac:dyDescent="0.4"/>
    <row r="4167" hidden="1" x14ac:dyDescent="0.4"/>
    <row r="4168" hidden="1" x14ac:dyDescent="0.4"/>
    <row r="4169" hidden="1" x14ac:dyDescent="0.4"/>
    <row r="4170" hidden="1" x14ac:dyDescent="0.4"/>
    <row r="4171" hidden="1" x14ac:dyDescent="0.4"/>
    <row r="4172" hidden="1" x14ac:dyDescent="0.4"/>
    <row r="4173" hidden="1" x14ac:dyDescent="0.4"/>
    <row r="4174" hidden="1" x14ac:dyDescent="0.4"/>
    <row r="4175" hidden="1" x14ac:dyDescent="0.4"/>
    <row r="4176" hidden="1" x14ac:dyDescent="0.4"/>
    <row r="4177" hidden="1" x14ac:dyDescent="0.4"/>
    <row r="4178" hidden="1" x14ac:dyDescent="0.4"/>
    <row r="4179" hidden="1" x14ac:dyDescent="0.4"/>
    <row r="4180" hidden="1" x14ac:dyDescent="0.4"/>
    <row r="4181" hidden="1" x14ac:dyDescent="0.4"/>
    <row r="4182" hidden="1" x14ac:dyDescent="0.4"/>
    <row r="4183" hidden="1" x14ac:dyDescent="0.4"/>
    <row r="4184" hidden="1" x14ac:dyDescent="0.4"/>
    <row r="4185" hidden="1" x14ac:dyDescent="0.4"/>
    <row r="4186" hidden="1" x14ac:dyDescent="0.4"/>
    <row r="4187" hidden="1" x14ac:dyDescent="0.4"/>
    <row r="4188" hidden="1" x14ac:dyDescent="0.4"/>
    <row r="4189" hidden="1" x14ac:dyDescent="0.4"/>
    <row r="4190" hidden="1" x14ac:dyDescent="0.4"/>
    <row r="4191" hidden="1" x14ac:dyDescent="0.4"/>
    <row r="4192" hidden="1" x14ac:dyDescent="0.4"/>
    <row r="4193" hidden="1" x14ac:dyDescent="0.4"/>
    <row r="4194" hidden="1" x14ac:dyDescent="0.4"/>
    <row r="4195" hidden="1" x14ac:dyDescent="0.4"/>
    <row r="4196" hidden="1" x14ac:dyDescent="0.4"/>
    <row r="4197" hidden="1" x14ac:dyDescent="0.4"/>
    <row r="4198" hidden="1" x14ac:dyDescent="0.4"/>
    <row r="4199" hidden="1" x14ac:dyDescent="0.4"/>
    <row r="4200" hidden="1" x14ac:dyDescent="0.4"/>
    <row r="4201" hidden="1" x14ac:dyDescent="0.4"/>
    <row r="4202" hidden="1" x14ac:dyDescent="0.4"/>
    <row r="4203" hidden="1" x14ac:dyDescent="0.4"/>
    <row r="4204" hidden="1" x14ac:dyDescent="0.4"/>
    <row r="4205" hidden="1" x14ac:dyDescent="0.4"/>
    <row r="4206" hidden="1" x14ac:dyDescent="0.4"/>
    <row r="4207" hidden="1" x14ac:dyDescent="0.4"/>
    <row r="4208" hidden="1" x14ac:dyDescent="0.4"/>
    <row r="4209" hidden="1" x14ac:dyDescent="0.4"/>
    <row r="4210" hidden="1" x14ac:dyDescent="0.4"/>
    <row r="4211" hidden="1" x14ac:dyDescent="0.4"/>
    <row r="4212" hidden="1" x14ac:dyDescent="0.4"/>
    <row r="4213" hidden="1" x14ac:dyDescent="0.4"/>
    <row r="4214" hidden="1" x14ac:dyDescent="0.4"/>
    <row r="4215" hidden="1" x14ac:dyDescent="0.4"/>
    <row r="4216" hidden="1" x14ac:dyDescent="0.4"/>
    <row r="4217" hidden="1" x14ac:dyDescent="0.4"/>
    <row r="4218" hidden="1" x14ac:dyDescent="0.4"/>
    <row r="4219" hidden="1" x14ac:dyDescent="0.4"/>
    <row r="4220" hidden="1" x14ac:dyDescent="0.4"/>
    <row r="4221" hidden="1" x14ac:dyDescent="0.4"/>
    <row r="4222" hidden="1" x14ac:dyDescent="0.4"/>
    <row r="4223" hidden="1" x14ac:dyDescent="0.4"/>
    <row r="4224" hidden="1" x14ac:dyDescent="0.4"/>
    <row r="4225" hidden="1" x14ac:dyDescent="0.4"/>
    <row r="4226" hidden="1" x14ac:dyDescent="0.4"/>
    <row r="4227" hidden="1" x14ac:dyDescent="0.4"/>
    <row r="4228" hidden="1" x14ac:dyDescent="0.4"/>
    <row r="4229" hidden="1" x14ac:dyDescent="0.4"/>
    <row r="4230" hidden="1" x14ac:dyDescent="0.4"/>
    <row r="4231" hidden="1" x14ac:dyDescent="0.4"/>
    <row r="4232" hidden="1" x14ac:dyDescent="0.4"/>
    <row r="4233" hidden="1" x14ac:dyDescent="0.4"/>
    <row r="4234" hidden="1" x14ac:dyDescent="0.4"/>
    <row r="4235" hidden="1" x14ac:dyDescent="0.4"/>
    <row r="4236" hidden="1" x14ac:dyDescent="0.4"/>
    <row r="4237" hidden="1" x14ac:dyDescent="0.4"/>
    <row r="4238" hidden="1" x14ac:dyDescent="0.4"/>
    <row r="4239" hidden="1" x14ac:dyDescent="0.4"/>
    <row r="4240" hidden="1" x14ac:dyDescent="0.4"/>
    <row r="4241" hidden="1" x14ac:dyDescent="0.4"/>
    <row r="4242" hidden="1" x14ac:dyDescent="0.4"/>
    <row r="4243" hidden="1" x14ac:dyDescent="0.4"/>
    <row r="4244" hidden="1" x14ac:dyDescent="0.4"/>
    <row r="4245" hidden="1" x14ac:dyDescent="0.4"/>
    <row r="4246" hidden="1" x14ac:dyDescent="0.4"/>
    <row r="4247" hidden="1" x14ac:dyDescent="0.4"/>
    <row r="4248" hidden="1" x14ac:dyDescent="0.4"/>
    <row r="4249" hidden="1" x14ac:dyDescent="0.4"/>
    <row r="4250" hidden="1" x14ac:dyDescent="0.4"/>
    <row r="4251" hidden="1" x14ac:dyDescent="0.4"/>
    <row r="4252" hidden="1" x14ac:dyDescent="0.4"/>
    <row r="4253" hidden="1" x14ac:dyDescent="0.4"/>
    <row r="4254" hidden="1" x14ac:dyDescent="0.4"/>
    <row r="4255" hidden="1" x14ac:dyDescent="0.4"/>
    <row r="4256" hidden="1" x14ac:dyDescent="0.4"/>
    <row r="4257" hidden="1" x14ac:dyDescent="0.4"/>
    <row r="4258" hidden="1" x14ac:dyDescent="0.4"/>
    <row r="4259" hidden="1" x14ac:dyDescent="0.4"/>
    <row r="4260" hidden="1" x14ac:dyDescent="0.4"/>
    <row r="4261" hidden="1" x14ac:dyDescent="0.4"/>
    <row r="4262" hidden="1" x14ac:dyDescent="0.4"/>
    <row r="4263" hidden="1" x14ac:dyDescent="0.4"/>
    <row r="4264" hidden="1" x14ac:dyDescent="0.4"/>
    <row r="4265" hidden="1" x14ac:dyDescent="0.4"/>
    <row r="4266" hidden="1" x14ac:dyDescent="0.4"/>
    <row r="4267" hidden="1" x14ac:dyDescent="0.4"/>
    <row r="4268" hidden="1" x14ac:dyDescent="0.4"/>
    <row r="4269" hidden="1" x14ac:dyDescent="0.4"/>
    <row r="4270" hidden="1" x14ac:dyDescent="0.4"/>
    <row r="4271" hidden="1" x14ac:dyDescent="0.4"/>
    <row r="4272" hidden="1" x14ac:dyDescent="0.4"/>
    <row r="4273" hidden="1" x14ac:dyDescent="0.4"/>
    <row r="4274" hidden="1" x14ac:dyDescent="0.4"/>
    <row r="4275" hidden="1" x14ac:dyDescent="0.4"/>
    <row r="4276" hidden="1" x14ac:dyDescent="0.4"/>
    <row r="4277" hidden="1" x14ac:dyDescent="0.4"/>
    <row r="4278" hidden="1" x14ac:dyDescent="0.4"/>
    <row r="4279" hidden="1" x14ac:dyDescent="0.4"/>
    <row r="4280" hidden="1" x14ac:dyDescent="0.4"/>
    <row r="4281" hidden="1" x14ac:dyDescent="0.4"/>
    <row r="4282" hidden="1" x14ac:dyDescent="0.4"/>
    <row r="4283" hidden="1" x14ac:dyDescent="0.4"/>
    <row r="4284" hidden="1" x14ac:dyDescent="0.4"/>
    <row r="4285" hidden="1" x14ac:dyDescent="0.4"/>
    <row r="4286" hidden="1" x14ac:dyDescent="0.4"/>
    <row r="4287" hidden="1" x14ac:dyDescent="0.4"/>
    <row r="4288" hidden="1" x14ac:dyDescent="0.4"/>
    <row r="4289" hidden="1" x14ac:dyDescent="0.4"/>
    <row r="4290" hidden="1" x14ac:dyDescent="0.4"/>
    <row r="4291" hidden="1" x14ac:dyDescent="0.4"/>
    <row r="4292" hidden="1" x14ac:dyDescent="0.4"/>
    <row r="4293" hidden="1" x14ac:dyDescent="0.4"/>
    <row r="4294" hidden="1" x14ac:dyDescent="0.4"/>
    <row r="4295" hidden="1" x14ac:dyDescent="0.4"/>
    <row r="4296" hidden="1" x14ac:dyDescent="0.4"/>
    <row r="4297" hidden="1" x14ac:dyDescent="0.4"/>
    <row r="4298" hidden="1" x14ac:dyDescent="0.4"/>
    <row r="4299" hidden="1" x14ac:dyDescent="0.4"/>
    <row r="4300" hidden="1" x14ac:dyDescent="0.4"/>
    <row r="4301" hidden="1" x14ac:dyDescent="0.4"/>
    <row r="4302" hidden="1" x14ac:dyDescent="0.4"/>
    <row r="4303" hidden="1" x14ac:dyDescent="0.4"/>
    <row r="4304" hidden="1" x14ac:dyDescent="0.4"/>
    <row r="4305" hidden="1" x14ac:dyDescent="0.4"/>
    <row r="4306" hidden="1" x14ac:dyDescent="0.4"/>
    <row r="4307" hidden="1" x14ac:dyDescent="0.4"/>
    <row r="4308" hidden="1" x14ac:dyDescent="0.4"/>
    <row r="4309" hidden="1" x14ac:dyDescent="0.4"/>
    <row r="4310" hidden="1" x14ac:dyDescent="0.4"/>
    <row r="4311" hidden="1" x14ac:dyDescent="0.4"/>
    <row r="4312" hidden="1" x14ac:dyDescent="0.4"/>
    <row r="4313" hidden="1" x14ac:dyDescent="0.4"/>
    <row r="4314" hidden="1" x14ac:dyDescent="0.4"/>
    <row r="4315" hidden="1" x14ac:dyDescent="0.4"/>
    <row r="4316" hidden="1" x14ac:dyDescent="0.4"/>
    <row r="4317" hidden="1" x14ac:dyDescent="0.4"/>
    <row r="4318" hidden="1" x14ac:dyDescent="0.4"/>
    <row r="4319" hidden="1" x14ac:dyDescent="0.4"/>
    <row r="4320" hidden="1" x14ac:dyDescent="0.4"/>
    <row r="4321" hidden="1" x14ac:dyDescent="0.4"/>
    <row r="4322" hidden="1" x14ac:dyDescent="0.4"/>
    <row r="4323" hidden="1" x14ac:dyDescent="0.4"/>
    <row r="4324" hidden="1" x14ac:dyDescent="0.4"/>
    <row r="4325" hidden="1" x14ac:dyDescent="0.4"/>
    <row r="4326" hidden="1" x14ac:dyDescent="0.4"/>
    <row r="4327" hidden="1" x14ac:dyDescent="0.4"/>
    <row r="4328" hidden="1" x14ac:dyDescent="0.4"/>
    <row r="4329" hidden="1" x14ac:dyDescent="0.4"/>
    <row r="4330" hidden="1" x14ac:dyDescent="0.4"/>
    <row r="4331" hidden="1" x14ac:dyDescent="0.4"/>
    <row r="4332" hidden="1" x14ac:dyDescent="0.4"/>
    <row r="4333" hidden="1" x14ac:dyDescent="0.4"/>
    <row r="4334" hidden="1" x14ac:dyDescent="0.4"/>
    <row r="4335" hidden="1" x14ac:dyDescent="0.4"/>
    <row r="4336" hidden="1" x14ac:dyDescent="0.4"/>
    <row r="4337" hidden="1" x14ac:dyDescent="0.4"/>
    <row r="4338" hidden="1" x14ac:dyDescent="0.4"/>
    <row r="4339" hidden="1" x14ac:dyDescent="0.4"/>
    <row r="4340" hidden="1" x14ac:dyDescent="0.4"/>
    <row r="4341" hidden="1" x14ac:dyDescent="0.4"/>
    <row r="4342" hidden="1" x14ac:dyDescent="0.4"/>
    <row r="4343" hidden="1" x14ac:dyDescent="0.4"/>
    <row r="4344" hidden="1" x14ac:dyDescent="0.4"/>
    <row r="4345" hidden="1" x14ac:dyDescent="0.4"/>
    <row r="4346" hidden="1" x14ac:dyDescent="0.4"/>
    <row r="4347" hidden="1" x14ac:dyDescent="0.4"/>
    <row r="4348" hidden="1" x14ac:dyDescent="0.4"/>
    <row r="4349" hidden="1" x14ac:dyDescent="0.4"/>
    <row r="4350" hidden="1" x14ac:dyDescent="0.4"/>
    <row r="4351" hidden="1" x14ac:dyDescent="0.4"/>
    <row r="4352" hidden="1" x14ac:dyDescent="0.4"/>
    <row r="4353" hidden="1" x14ac:dyDescent="0.4"/>
    <row r="4354" hidden="1" x14ac:dyDescent="0.4"/>
    <row r="4355" hidden="1" x14ac:dyDescent="0.4"/>
    <row r="4356" hidden="1" x14ac:dyDescent="0.4"/>
    <row r="4357" hidden="1" x14ac:dyDescent="0.4"/>
    <row r="4358" hidden="1" x14ac:dyDescent="0.4"/>
    <row r="4359" hidden="1" x14ac:dyDescent="0.4"/>
    <row r="4360" hidden="1" x14ac:dyDescent="0.4"/>
    <row r="4361" hidden="1" x14ac:dyDescent="0.4"/>
    <row r="4362" hidden="1" x14ac:dyDescent="0.4"/>
    <row r="4363" hidden="1" x14ac:dyDescent="0.4"/>
    <row r="4364" hidden="1" x14ac:dyDescent="0.4"/>
    <row r="4365" hidden="1" x14ac:dyDescent="0.4"/>
    <row r="4366" hidden="1" x14ac:dyDescent="0.4"/>
    <row r="4367" hidden="1" x14ac:dyDescent="0.4"/>
    <row r="4368" hidden="1" x14ac:dyDescent="0.4"/>
    <row r="4369" hidden="1" x14ac:dyDescent="0.4"/>
    <row r="4370" hidden="1" x14ac:dyDescent="0.4"/>
    <row r="4371" hidden="1" x14ac:dyDescent="0.4"/>
    <row r="4372" hidden="1" x14ac:dyDescent="0.4"/>
    <row r="4373" hidden="1" x14ac:dyDescent="0.4"/>
    <row r="4374" hidden="1" x14ac:dyDescent="0.4"/>
    <row r="4375" hidden="1" x14ac:dyDescent="0.4"/>
    <row r="4376" hidden="1" x14ac:dyDescent="0.4"/>
    <row r="4377" hidden="1" x14ac:dyDescent="0.4"/>
    <row r="4378" hidden="1" x14ac:dyDescent="0.4"/>
    <row r="4379" hidden="1" x14ac:dyDescent="0.4"/>
    <row r="4380" hidden="1" x14ac:dyDescent="0.4"/>
    <row r="4381" hidden="1" x14ac:dyDescent="0.4"/>
    <row r="4382" hidden="1" x14ac:dyDescent="0.4"/>
    <row r="4383" hidden="1" x14ac:dyDescent="0.4"/>
    <row r="4384" hidden="1" x14ac:dyDescent="0.4"/>
    <row r="4385" hidden="1" x14ac:dyDescent="0.4"/>
    <row r="4386" hidden="1" x14ac:dyDescent="0.4"/>
    <row r="4387" hidden="1" x14ac:dyDescent="0.4"/>
    <row r="4388" hidden="1" x14ac:dyDescent="0.4"/>
    <row r="4389" hidden="1" x14ac:dyDescent="0.4"/>
    <row r="4390" hidden="1" x14ac:dyDescent="0.4"/>
    <row r="4391" hidden="1" x14ac:dyDescent="0.4"/>
    <row r="4392" hidden="1" x14ac:dyDescent="0.4"/>
    <row r="4393" hidden="1" x14ac:dyDescent="0.4"/>
    <row r="4394" hidden="1" x14ac:dyDescent="0.4"/>
    <row r="4395" hidden="1" x14ac:dyDescent="0.4"/>
    <row r="4396" hidden="1" x14ac:dyDescent="0.4"/>
    <row r="4397" hidden="1" x14ac:dyDescent="0.4"/>
    <row r="4398" hidden="1" x14ac:dyDescent="0.4"/>
    <row r="4399" hidden="1" x14ac:dyDescent="0.4"/>
    <row r="4400" hidden="1" x14ac:dyDescent="0.4"/>
    <row r="4401" hidden="1" x14ac:dyDescent="0.4"/>
    <row r="4402" hidden="1" x14ac:dyDescent="0.4"/>
    <row r="4403" hidden="1" x14ac:dyDescent="0.4"/>
    <row r="4404" hidden="1" x14ac:dyDescent="0.4"/>
    <row r="4405" hidden="1" x14ac:dyDescent="0.4"/>
    <row r="4406" hidden="1" x14ac:dyDescent="0.4"/>
    <row r="4407" hidden="1" x14ac:dyDescent="0.4"/>
    <row r="4408" hidden="1" x14ac:dyDescent="0.4"/>
    <row r="4409" hidden="1" x14ac:dyDescent="0.4"/>
    <row r="4410" hidden="1" x14ac:dyDescent="0.4"/>
    <row r="4411" hidden="1" x14ac:dyDescent="0.4"/>
    <row r="4412" hidden="1" x14ac:dyDescent="0.4"/>
    <row r="4413" hidden="1" x14ac:dyDescent="0.4"/>
    <row r="4414" hidden="1" x14ac:dyDescent="0.4"/>
    <row r="4415" hidden="1" x14ac:dyDescent="0.4"/>
    <row r="4416" hidden="1" x14ac:dyDescent="0.4"/>
    <row r="4417" hidden="1" x14ac:dyDescent="0.4"/>
    <row r="4418" hidden="1" x14ac:dyDescent="0.4"/>
    <row r="4419" hidden="1" x14ac:dyDescent="0.4"/>
    <row r="4420" hidden="1" x14ac:dyDescent="0.4"/>
    <row r="4421" hidden="1" x14ac:dyDescent="0.4"/>
    <row r="4422" hidden="1" x14ac:dyDescent="0.4"/>
    <row r="4423" hidden="1" x14ac:dyDescent="0.4"/>
    <row r="4424" hidden="1" x14ac:dyDescent="0.4"/>
    <row r="4425" hidden="1" x14ac:dyDescent="0.4"/>
    <row r="4426" hidden="1" x14ac:dyDescent="0.4"/>
    <row r="4427" hidden="1" x14ac:dyDescent="0.4"/>
    <row r="4428" hidden="1" x14ac:dyDescent="0.4"/>
    <row r="4429" hidden="1" x14ac:dyDescent="0.4"/>
    <row r="4430" hidden="1" x14ac:dyDescent="0.4"/>
    <row r="4431" hidden="1" x14ac:dyDescent="0.4"/>
    <row r="4432" hidden="1" x14ac:dyDescent="0.4"/>
    <row r="4433" hidden="1" x14ac:dyDescent="0.4"/>
    <row r="4434" hidden="1" x14ac:dyDescent="0.4"/>
    <row r="4435" hidden="1" x14ac:dyDescent="0.4"/>
    <row r="4436" hidden="1" x14ac:dyDescent="0.4"/>
    <row r="4437" hidden="1" x14ac:dyDescent="0.4"/>
    <row r="4438" hidden="1" x14ac:dyDescent="0.4"/>
    <row r="4439" hidden="1" x14ac:dyDescent="0.4"/>
    <row r="4440" hidden="1" x14ac:dyDescent="0.4"/>
    <row r="4441" hidden="1" x14ac:dyDescent="0.4"/>
    <row r="4442" hidden="1" x14ac:dyDescent="0.4"/>
    <row r="4443" hidden="1" x14ac:dyDescent="0.4"/>
    <row r="4444" hidden="1" x14ac:dyDescent="0.4"/>
    <row r="4445" hidden="1" x14ac:dyDescent="0.4"/>
    <row r="4446" hidden="1" x14ac:dyDescent="0.4"/>
    <row r="4447" hidden="1" x14ac:dyDescent="0.4"/>
    <row r="4448" hidden="1" x14ac:dyDescent="0.4"/>
    <row r="4449" hidden="1" x14ac:dyDescent="0.4"/>
    <row r="4450" hidden="1" x14ac:dyDescent="0.4"/>
    <row r="4451" hidden="1" x14ac:dyDescent="0.4"/>
    <row r="4452" hidden="1" x14ac:dyDescent="0.4"/>
    <row r="4453" hidden="1" x14ac:dyDescent="0.4"/>
    <row r="4454" hidden="1" x14ac:dyDescent="0.4"/>
    <row r="4455" hidden="1" x14ac:dyDescent="0.4"/>
    <row r="4456" hidden="1" x14ac:dyDescent="0.4"/>
    <row r="4457" hidden="1" x14ac:dyDescent="0.4"/>
    <row r="4458" hidden="1" x14ac:dyDescent="0.4"/>
    <row r="4459" hidden="1" x14ac:dyDescent="0.4"/>
    <row r="4460" hidden="1" x14ac:dyDescent="0.4"/>
    <row r="4461" hidden="1" x14ac:dyDescent="0.4"/>
    <row r="4462" hidden="1" x14ac:dyDescent="0.4"/>
    <row r="4463" hidden="1" x14ac:dyDescent="0.4"/>
    <row r="4464" hidden="1" x14ac:dyDescent="0.4"/>
    <row r="4465" hidden="1" x14ac:dyDescent="0.4"/>
    <row r="4466" hidden="1" x14ac:dyDescent="0.4"/>
    <row r="4467" hidden="1" x14ac:dyDescent="0.4"/>
    <row r="4468" hidden="1" x14ac:dyDescent="0.4"/>
    <row r="4469" hidden="1" x14ac:dyDescent="0.4"/>
    <row r="4470" hidden="1" x14ac:dyDescent="0.4"/>
    <row r="4471" hidden="1" x14ac:dyDescent="0.4"/>
    <row r="4472" hidden="1" x14ac:dyDescent="0.4"/>
    <row r="4473" hidden="1" x14ac:dyDescent="0.4"/>
    <row r="4474" hidden="1" x14ac:dyDescent="0.4"/>
    <row r="4475" hidden="1" x14ac:dyDescent="0.4"/>
    <row r="4476" hidden="1" x14ac:dyDescent="0.4"/>
    <row r="4477" hidden="1" x14ac:dyDescent="0.4"/>
    <row r="4478" hidden="1" x14ac:dyDescent="0.4"/>
    <row r="4479" hidden="1" x14ac:dyDescent="0.4"/>
    <row r="4480" hidden="1" x14ac:dyDescent="0.4"/>
    <row r="4481" hidden="1" x14ac:dyDescent="0.4"/>
    <row r="4482" hidden="1" x14ac:dyDescent="0.4"/>
    <row r="4483" hidden="1" x14ac:dyDescent="0.4"/>
    <row r="4484" hidden="1" x14ac:dyDescent="0.4"/>
    <row r="4485" hidden="1" x14ac:dyDescent="0.4"/>
    <row r="4486" hidden="1" x14ac:dyDescent="0.4"/>
    <row r="4487" hidden="1" x14ac:dyDescent="0.4"/>
    <row r="4488" hidden="1" x14ac:dyDescent="0.4"/>
    <row r="4489" hidden="1" x14ac:dyDescent="0.4"/>
    <row r="4490" hidden="1" x14ac:dyDescent="0.4"/>
    <row r="4491" hidden="1" x14ac:dyDescent="0.4"/>
    <row r="4492" hidden="1" x14ac:dyDescent="0.4"/>
    <row r="4493" hidden="1" x14ac:dyDescent="0.4"/>
    <row r="4494" hidden="1" x14ac:dyDescent="0.4"/>
    <row r="4495" hidden="1" x14ac:dyDescent="0.4"/>
    <row r="4496" hidden="1" x14ac:dyDescent="0.4"/>
    <row r="4497" hidden="1" x14ac:dyDescent="0.4"/>
    <row r="4498" hidden="1" x14ac:dyDescent="0.4"/>
    <row r="4499" hidden="1" x14ac:dyDescent="0.4"/>
    <row r="4500" hidden="1" x14ac:dyDescent="0.4"/>
    <row r="4501" hidden="1" x14ac:dyDescent="0.4"/>
    <row r="4502" hidden="1" x14ac:dyDescent="0.4"/>
    <row r="4503" hidden="1" x14ac:dyDescent="0.4"/>
    <row r="4504" hidden="1" x14ac:dyDescent="0.4"/>
    <row r="4505" hidden="1" x14ac:dyDescent="0.4"/>
    <row r="4506" hidden="1" x14ac:dyDescent="0.4"/>
    <row r="4507" hidden="1" x14ac:dyDescent="0.4"/>
    <row r="4508" hidden="1" x14ac:dyDescent="0.4"/>
    <row r="4509" hidden="1" x14ac:dyDescent="0.4"/>
    <row r="4510" hidden="1" x14ac:dyDescent="0.4"/>
    <row r="4511" hidden="1" x14ac:dyDescent="0.4"/>
    <row r="4512" hidden="1" x14ac:dyDescent="0.4"/>
    <row r="4513" hidden="1" x14ac:dyDescent="0.4"/>
    <row r="4514" hidden="1" x14ac:dyDescent="0.4"/>
    <row r="4515" hidden="1" x14ac:dyDescent="0.4"/>
    <row r="4516" hidden="1" x14ac:dyDescent="0.4"/>
    <row r="4517" hidden="1" x14ac:dyDescent="0.4"/>
    <row r="4518" hidden="1" x14ac:dyDescent="0.4"/>
    <row r="4519" hidden="1" x14ac:dyDescent="0.4"/>
    <row r="4520" hidden="1" x14ac:dyDescent="0.4"/>
    <row r="4521" hidden="1" x14ac:dyDescent="0.4"/>
    <row r="4522" hidden="1" x14ac:dyDescent="0.4"/>
    <row r="4523" hidden="1" x14ac:dyDescent="0.4"/>
    <row r="4524" hidden="1" x14ac:dyDescent="0.4"/>
    <row r="4525" hidden="1" x14ac:dyDescent="0.4"/>
    <row r="4526" hidden="1" x14ac:dyDescent="0.4"/>
    <row r="4527" hidden="1" x14ac:dyDescent="0.4"/>
    <row r="4528" hidden="1" x14ac:dyDescent="0.4"/>
    <row r="4529" hidden="1" x14ac:dyDescent="0.4"/>
    <row r="4530" hidden="1" x14ac:dyDescent="0.4"/>
    <row r="4531" hidden="1" x14ac:dyDescent="0.4"/>
    <row r="4532" hidden="1" x14ac:dyDescent="0.4"/>
    <row r="4533" hidden="1" x14ac:dyDescent="0.4"/>
    <row r="4534" hidden="1" x14ac:dyDescent="0.4"/>
    <row r="4535" hidden="1" x14ac:dyDescent="0.4"/>
    <row r="4536" hidden="1" x14ac:dyDescent="0.4"/>
    <row r="4537" hidden="1" x14ac:dyDescent="0.4"/>
    <row r="4538" hidden="1" x14ac:dyDescent="0.4"/>
    <row r="4539" hidden="1" x14ac:dyDescent="0.4"/>
    <row r="4540" hidden="1" x14ac:dyDescent="0.4"/>
    <row r="4541" hidden="1" x14ac:dyDescent="0.4"/>
    <row r="4542" hidden="1" x14ac:dyDescent="0.4"/>
    <row r="4543" hidden="1" x14ac:dyDescent="0.4"/>
    <row r="4544" hidden="1" x14ac:dyDescent="0.4"/>
    <row r="4545" hidden="1" x14ac:dyDescent="0.4"/>
    <row r="4546" hidden="1" x14ac:dyDescent="0.4"/>
    <row r="4547" hidden="1" x14ac:dyDescent="0.4"/>
    <row r="4548" hidden="1" x14ac:dyDescent="0.4"/>
    <row r="4549" hidden="1" x14ac:dyDescent="0.4"/>
    <row r="4550" hidden="1" x14ac:dyDescent="0.4"/>
    <row r="4551" hidden="1" x14ac:dyDescent="0.4"/>
    <row r="4552" hidden="1" x14ac:dyDescent="0.4"/>
    <row r="4553" hidden="1" x14ac:dyDescent="0.4"/>
    <row r="4554" hidden="1" x14ac:dyDescent="0.4"/>
    <row r="4555" hidden="1" x14ac:dyDescent="0.4"/>
    <row r="4556" hidden="1" x14ac:dyDescent="0.4"/>
    <row r="4557" hidden="1" x14ac:dyDescent="0.4"/>
    <row r="4558" hidden="1" x14ac:dyDescent="0.4"/>
    <row r="4559" hidden="1" x14ac:dyDescent="0.4"/>
    <row r="4560" hidden="1" x14ac:dyDescent="0.4"/>
    <row r="4561" hidden="1" x14ac:dyDescent="0.4"/>
    <row r="4562" hidden="1" x14ac:dyDescent="0.4"/>
    <row r="4563" hidden="1" x14ac:dyDescent="0.4"/>
    <row r="4564" hidden="1" x14ac:dyDescent="0.4"/>
    <row r="4565" hidden="1" x14ac:dyDescent="0.4"/>
    <row r="4566" hidden="1" x14ac:dyDescent="0.4"/>
    <row r="4567" hidden="1" x14ac:dyDescent="0.4"/>
    <row r="4568" hidden="1" x14ac:dyDescent="0.4"/>
    <row r="4569" hidden="1" x14ac:dyDescent="0.4"/>
    <row r="4570" hidden="1" x14ac:dyDescent="0.4"/>
    <row r="4571" hidden="1" x14ac:dyDescent="0.4"/>
    <row r="4572" hidden="1" x14ac:dyDescent="0.4"/>
    <row r="4573" hidden="1" x14ac:dyDescent="0.4"/>
    <row r="4574" hidden="1" x14ac:dyDescent="0.4"/>
    <row r="4575" hidden="1" x14ac:dyDescent="0.4"/>
    <row r="4576" hidden="1" x14ac:dyDescent="0.4"/>
    <row r="4577" hidden="1" x14ac:dyDescent="0.4"/>
    <row r="4578" hidden="1" x14ac:dyDescent="0.4"/>
    <row r="4579" hidden="1" x14ac:dyDescent="0.4"/>
    <row r="4580" hidden="1" x14ac:dyDescent="0.4"/>
    <row r="4581" hidden="1" x14ac:dyDescent="0.4"/>
    <row r="4582" hidden="1" x14ac:dyDescent="0.4"/>
    <row r="4583" hidden="1" x14ac:dyDescent="0.4"/>
    <row r="4584" hidden="1" x14ac:dyDescent="0.4"/>
    <row r="4585" hidden="1" x14ac:dyDescent="0.4"/>
    <row r="4586" hidden="1" x14ac:dyDescent="0.4"/>
    <row r="4587" hidden="1" x14ac:dyDescent="0.4"/>
    <row r="4588" hidden="1" x14ac:dyDescent="0.4"/>
    <row r="4589" hidden="1" x14ac:dyDescent="0.4"/>
    <row r="4590" hidden="1" x14ac:dyDescent="0.4"/>
    <row r="4591" hidden="1" x14ac:dyDescent="0.4"/>
    <row r="4592" hidden="1" x14ac:dyDescent="0.4"/>
    <row r="4593" hidden="1" x14ac:dyDescent="0.4"/>
    <row r="4594" hidden="1" x14ac:dyDescent="0.4"/>
    <row r="4595" hidden="1" x14ac:dyDescent="0.4"/>
    <row r="4596" hidden="1" x14ac:dyDescent="0.4"/>
    <row r="4597" hidden="1" x14ac:dyDescent="0.4"/>
    <row r="4598" hidden="1" x14ac:dyDescent="0.4"/>
    <row r="4599" hidden="1" x14ac:dyDescent="0.4"/>
    <row r="4600" hidden="1" x14ac:dyDescent="0.4"/>
    <row r="4601" hidden="1" x14ac:dyDescent="0.4"/>
    <row r="4602" hidden="1" x14ac:dyDescent="0.4"/>
    <row r="4603" hidden="1" x14ac:dyDescent="0.4"/>
    <row r="4604" hidden="1" x14ac:dyDescent="0.4"/>
    <row r="4605" hidden="1" x14ac:dyDescent="0.4"/>
    <row r="4606" hidden="1" x14ac:dyDescent="0.4"/>
    <row r="4607" hidden="1" x14ac:dyDescent="0.4"/>
    <row r="4608" hidden="1" x14ac:dyDescent="0.4"/>
    <row r="4609" hidden="1" x14ac:dyDescent="0.4"/>
    <row r="4610" hidden="1" x14ac:dyDescent="0.4"/>
    <row r="4611" hidden="1" x14ac:dyDescent="0.4"/>
    <row r="4612" hidden="1" x14ac:dyDescent="0.4"/>
    <row r="4613" hidden="1" x14ac:dyDescent="0.4"/>
    <row r="4614" hidden="1" x14ac:dyDescent="0.4"/>
    <row r="4615" hidden="1" x14ac:dyDescent="0.4"/>
    <row r="4616" hidden="1" x14ac:dyDescent="0.4"/>
    <row r="4617" hidden="1" x14ac:dyDescent="0.4"/>
    <row r="4618" hidden="1" x14ac:dyDescent="0.4"/>
    <row r="4619" hidden="1" x14ac:dyDescent="0.4"/>
    <row r="4620" hidden="1" x14ac:dyDescent="0.4"/>
    <row r="4621" hidden="1" x14ac:dyDescent="0.4"/>
    <row r="4622" hidden="1" x14ac:dyDescent="0.4"/>
    <row r="4623" hidden="1" x14ac:dyDescent="0.4"/>
    <row r="4624" hidden="1" x14ac:dyDescent="0.4"/>
    <row r="4625" hidden="1" x14ac:dyDescent="0.4"/>
    <row r="4626" hidden="1" x14ac:dyDescent="0.4"/>
    <row r="4627" hidden="1" x14ac:dyDescent="0.4"/>
    <row r="4628" hidden="1" x14ac:dyDescent="0.4"/>
    <row r="4629" hidden="1" x14ac:dyDescent="0.4"/>
    <row r="4630" hidden="1" x14ac:dyDescent="0.4"/>
    <row r="4631" hidden="1" x14ac:dyDescent="0.4"/>
    <row r="4632" hidden="1" x14ac:dyDescent="0.4"/>
    <row r="4633" hidden="1" x14ac:dyDescent="0.4"/>
    <row r="4634" hidden="1" x14ac:dyDescent="0.4"/>
    <row r="4635" hidden="1" x14ac:dyDescent="0.4"/>
    <row r="4636" hidden="1" x14ac:dyDescent="0.4"/>
    <row r="4637" hidden="1" x14ac:dyDescent="0.4"/>
    <row r="4638" hidden="1" x14ac:dyDescent="0.4"/>
    <row r="4639" hidden="1" x14ac:dyDescent="0.4"/>
    <row r="4640" hidden="1" x14ac:dyDescent="0.4"/>
    <row r="4641" hidden="1" x14ac:dyDescent="0.4"/>
    <row r="4642" hidden="1" x14ac:dyDescent="0.4"/>
    <row r="4643" hidden="1" x14ac:dyDescent="0.4"/>
    <row r="4644" hidden="1" x14ac:dyDescent="0.4"/>
    <row r="4645" hidden="1" x14ac:dyDescent="0.4"/>
    <row r="4646" hidden="1" x14ac:dyDescent="0.4"/>
    <row r="4647" hidden="1" x14ac:dyDescent="0.4"/>
    <row r="4648" hidden="1" x14ac:dyDescent="0.4"/>
    <row r="4649" hidden="1" x14ac:dyDescent="0.4"/>
    <row r="4650" hidden="1" x14ac:dyDescent="0.4"/>
    <row r="4651" hidden="1" x14ac:dyDescent="0.4"/>
    <row r="4652" hidden="1" x14ac:dyDescent="0.4"/>
    <row r="4653" hidden="1" x14ac:dyDescent="0.4"/>
    <row r="4654" hidden="1" x14ac:dyDescent="0.4"/>
    <row r="4655" hidden="1" x14ac:dyDescent="0.4"/>
    <row r="4656" hidden="1" x14ac:dyDescent="0.4"/>
    <row r="4657" hidden="1" x14ac:dyDescent="0.4"/>
    <row r="4658" hidden="1" x14ac:dyDescent="0.4"/>
    <row r="4659" hidden="1" x14ac:dyDescent="0.4"/>
    <row r="4660" hidden="1" x14ac:dyDescent="0.4"/>
    <row r="4661" hidden="1" x14ac:dyDescent="0.4"/>
    <row r="4662" hidden="1" x14ac:dyDescent="0.4"/>
    <row r="4663" hidden="1" x14ac:dyDescent="0.4"/>
    <row r="4664" hidden="1" x14ac:dyDescent="0.4"/>
    <row r="4665" hidden="1" x14ac:dyDescent="0.4"/>
    <row r="4666" hidden="1" x14ac:dyDescent="0.4"/>
    <row r="4667" hidden="1" x14ac:dyDescent="0.4"/>
    <row r="4668" hidden="1" x14ac:dyDescent="0.4"/>
    <row r="4669" hidden="1" x14ac:dyDescent="0.4"/>
    <row r="4670" hidden="1" x14ac:dyDescent="0.4"/>
    <row r="4671" hidden="1" x14ac:dyDescent="0.4"/>
    <row r="4672" hidden="1" x14ac:dyDescent="0.4"/>
    <row r="4673" hidden="1" x14ac:dyDescent="0.4"/>
    <row r="4674" hidden="1" x14ac:dyDescent="0.4"/>
    <row r="4675" hidden="1" x14ac:dyDescent="0.4"/>
    <row r="4676" hidden="1" x14ac:dyDescent="0.4"/>
    <row r="4677" hidden="1" x14ac:dyDescent="0.4"/>
    <row r="4678" hidden="1" x14ac:dyDescent="0.4"/>
    <row r="4679" hidden="1" x14ac:dyDescent="0.4"/>
    <row r="4680" hidden="1" x14ac:dyDescent="0.4"/>
    <row r="4681" hidden="1" x14ac:dyDescent="0.4"/>
    <row r="4682" hidden="1" x14ac:dyDescent="0.4"/>
    <row r="4683" hidden="1" x14ac:dyDescent="0.4"/>
    <row r="4684" hidden="1" x14ac:dyDescent="0.4"/>
    <row r="4685" hidden="1" x14ac:dyDescent="0.4"/>
    <row r="4686" hidden="1" x14ac:dyDescent="0.4"/>
    <row r="4687" hidden="1" x14ac:dyDescent="0.4"/>
    <row r="4688" hidden="1" x14ac:dyDescent="0.4"/>
    <row r="4689" hidden="1" x14ac:dyDescent="0.4"/>
    <row r="4690" hidden="1" x14ac:dyDescent="0.4"/>
    <row r="4691" hidden="1" x14ac:dyDescent="0.4"/>
    <row r="4692" hidden="1" x14ac:dyDescent="0.4"/>
    <row r="4693" hidden="1" x14ac:dyDescent="0.4"/>
    <row r="4694" hidden="1" x14ac:dyDescent="0.4"/>
    <row r="4695" hidden="1" x14ac:dyDescent="0.4"/>
    <row r="4696" hidden="1" x14ac:dyDescent="0.4"/>
    <row r="4697" hidden="1" x14ac:dyDescent="0.4"/>
    <row r="4698" hidden="1" x14ac:dyDescent="0.4"/>
    <row r="4699" hidden="1" x14ac:dyDescent="0.4"/>
    <row r="4700" hidden="1" x14ac:dyDescent="0.4"/>
    <row r="4701" hidden="1" x14ac:dyDescent="0.4"/>
    <row r="4702" hidden="1" x14ac:dyDescent="0.4"/>
    <row r="4703" hidden="1" x14ac:dyDescent="0.4"/>
    <row r="4704" hidden="1" x14ac:dyDescent="0.4"/>
    <row r="4705" hidden="1" x14ac:dyDescent="0.4"/>
    <row r="4706" hidden="1" x14ac:dyDescent="0.4"/>
    <row r="4707" hidden="1" x14ac:dyDescent="0.4"/>
    <row r="4708" hidden="1" x14ac:dyDescent="0.4"/>
    <row r="4709" hidden="1" x14ac:dyDescent="0.4"/>
    <row r="4710" hidden="1" x14ac:dyDescent="0.4"/>
    <row r="4711" hidden="1" x14ac:dyDescent="0.4"/>
    <row r="4712" hidden="1" x14ac:dyDescent="0.4"/>
    <row r="4713" hidden="1" x14ac:dyDescent="0.4"/>
    <row r="4714" hidden="1" x14ac:dyDescent="0.4"/>
    <row r="4715" hidden="1" x14ac:dyDescent="0.4"/>
    <row r="4716" hidden="1" x14ac:dyDescent="0.4"/>
    <row r="4717" hidden="1" x14ac:dyDescent="0.4"/>
    <row r="4718" hidden="1" x14ac:dyDescent="0.4"/>
    <row r="4719" hidden="1" x14ac:dyDescent="0.4"/>
    <row r="4720" hidden="1" x14ac:dyDescent="0.4"/>
    <row r="4721" hidden="1" x14ac:dyDescent="0.4"/>
    <row r="4722" hidden="1" x14ac:dyDescent="0.4"/>
    <row r="4723" hidden="1" x14ac:dyDescent="0.4"/>
    <row r="4724" hidden="1" x14ac:dyDescent="0.4"/>
    <row r="4725" hidden="1" x14ac:dyDescent="0.4"/>
    <row r="4726" hidden="1" x14ac:dyDescent="0.4"/>
    <row r="4727" hidden="1" x14ac:dyDescent="0.4"/>
    <row r="4728" hidden="1" x14ac:dyDescent="0.4"/>
    <row r="4729" hidden="1" x14ac:dyDescent="0.4"/>
    <row r="4730" hidden="1" x14ac:dyDescent="0.4"/>
    <row r="4731" hidden="1" x14ac:dyDescent="0.4"/>
    <row r="4732" hidden="1" x14ac:dyDescent="0.4"/>
    <row r="4733" hidden="1" x14ac:dyDescent="0.4"/>
    <row r="4734" hidden="1" x14ac:dyDescent="0.4"/>
    <row r="4735" hidden="1" x14ac:dyDescent="0.4"/>
    <row r="4736" hidden="1" x14ac:dyDescent="0.4"/>
    <row r="4737" hidden="1" x14ac:dyDescent="0.4"/>
    <row r="4738" hidden="1" x14ac:dyDescent="0.4"/>
    <row r="4739" hidden="1" x14ac:dyDescent="0.4"/>
    <row r="4740" hidden="1" x14ac:dyDescent="0.4"/>
    <row r="4741" hidden="1" x14ac:dyDescent="0.4"/>
    <row r="4742" hidden="1" x14ac:dyDescent="0.4"/>
    <row r="4743" hidden="1" x14ac:dyDescent="0.4"/>
    <row r="4744" hidden="1" x14ac:dyDescent="0.4"/>
    <row r="4745" hidden="1" x14ac:dyDescent="0.4"/>
    <row r="4746" hidden="1" x14ac:dyDescent="0.4"/>
    <row r="4747" hidden="1" x14ac:dyDescent="0.4"/>
    <row r="4748" hidden="1" x14ac:dyDescent="0.4"/>
    <row r="4749" hidden="1" x14ac:dyDescent="0.4"/>
    <row r="4750" hidden="1" x14ac:dyDescent="0.4"/>
    <row r="4751" hidden="1" x14ac:dyDescent="0.4"/>
    <row r="4752" hidden="1" x14ac:dyDescent="0.4"/>
    <row r="4753" hidden="1" x14ac:dyDescent="0.4"/>
    <row r="4754" hidden="1" x14ac:dyDescent="0.4"/>
    <row r="4755" hidden="1" x14ac:dyDescent="0.4"/>
    <row r="4756" hidden="1" x14ac:dyDescent="0.4"/>
    <row r="4757" hidden="1" x14ac:dyDescent="0.4"/>
    <row r="4758" hidden="1" x14ac:dyDescent="0.4"/>
    <row r="4759" hidden="1" x14ac:dyDescent="0.4"/>
    <row r="4760" hidden="1" x14ac:dyDescent="0.4"/>
    <row r="4761" hidden="1" x14ac:dyDescent="0.4"/>
    <row r="4762" hidden="1" x14ac:dyDescent="0.4"/>
    <row r="4763" hidden="1" x14ac:dyDescent="0.4"/>
    <row r="4764" hidden="1" x14ac:dyDescent="0.4"/>
    <row r="4765" hidden="1" x14ac:dyDescent="0.4"/>
    <row r="4766" hidden="1" x14ac:dyDescent="0.4"/>
    <row r="4767" hidden="1" x14ac:dyDescent="0.4"/>
    <row r="4768" hidden="1" x14ac:dyDescent="0.4"/>
    <row r="4769" hidden="1" x14ac:dyDescent="0.4"/>
    <row r="4770" hidden="1" x14ac:dyDescent="0.4"/>
    <row r="4771" hidden="1" x14ac:dyDescent="0.4"/>
    <row r="4772" hidden="1" x14ac:dyDescent="0.4"/>
    <row r="4773" hidden="1" x14ac:dyDescent="0.4"/>
    <row r="4774" hidden="1" x14ac:dyDescent="0.4"/>
    <row r="4775" hidden="1" x14ac:dyDescent="0.4"/>
    <row r="4776" hidden="1" x14ac:dyDescent="0.4"/>
    <row r="4777" hidden="1" x14ac:dyDescent="0.4"/>
    <row r="4778" hidden="1" x14ac:dyDescent="0.4"/>
    <row r="4779" hidden="1" x14ac:dyDescent="0.4"/>
    <row r="4780" hidden="1" x14ac:dyDescent="0.4"/>
    <row r="4781" hidden="1" x14ac:dyDescent="0.4"/>
    <row r="4782" hidden="1" x14ac:dyDescent="0.4"/>
    <row r="4783" hidden="1" x14ac:dyDescent="0.4"/>
    <row r="4784" hidden="1" x14ac:dyDescent="0.4"/>
    <row r="4785" hidden="1" x14ac:dyDescent="0.4"/>
    <row r="4786" hidden="1" x14ac:dyDescent="0.4"/>
    <row r="4787" hidden="1" x14ac:dyDescent="0.4"/>
    <row r="4788" hidden="1" x14ac:dyDescent="0.4"/>
    <row r="4789" hidden="1" x14ac:dyDescent="0.4"/>
    <row r="4790" hidden="1" x14ac:dyDescent="0.4"/>
    <row r="4791" hidden="1" x14ac:dyDescent="0.4"/>
    <row r="4792" hidden="1" x14ac:dyDescent="0.4"/>
    <row r="4793" hidden="1" x14ac:dyDescent="0.4"/>
    <row r="4794" hidden="1" x14ac:dyDescent="0.4"/>
    <row r="4795" hidden="1" x14ac:dyDescent="0.4"/>
    <row r="4796" hidden="1" x14ac:dyDescent="0.4"/>
    <row r="4797" hidden="1" x14ac:dyDescent="0.4"/>
    <row r="4798" hidden="1" x14ac:dyDescent="0.4"/>
    <row r="4799" hidden="1" x14ac:dyDescent="0.4"/>
    <row r="4800" hidden="1" x14ac:dyDescent="0.4"/>
    <row r="4801" hidden="1" x14ac:dyDescent="0.4"/>
    <row r="4802" hidden="1" x14ac:dyDescent="0.4"/>
    <row r="4803" hidden="1" x14ac:dyDescent="0.4"/>
    <row r="4804" hidden="1" x14ac:dyDescent="0.4"/>
    <row r="4805" hidden="1" x14ac:dyDescent="0.4"/>
    <row r="4806" hidden="1" x14ac:dyDescent="0.4"/>
    <row r="4807" hidden="1" x14ac:dyDescent="0.4"/>
    <row r="4808" hidden="1" x14ac:dyDescent="0.4"/>
    <row r="4809" hidden="1" x14ac:dyDescent="0.4"/>
    <row r="4810" hidden="1" x14ac:dyDescent="0.4"/>
    <row r="4811" hidden="1" x14ac:dyDescent="0.4"/>
    <row r="4812" hidden="1" x14ac:dyDescent="0.4"/>
    <row r="4813" hidden="1" x14ac:dyDescent="0.4"/>
    <row r="4814" hidden="1" x14ac:dyDescent="0.4"/>
    <row r="4815" hidden="1" x14ac:dyDescent="0.4"/>
    <row r="4816" hidden="1" x14ac:dyDescent="0.4"/>
    <row r="4817" hidden="1" x14ac:dyDescent="0.4"/>
    <row r="4818" hidden="1" x14ac:dyDescent="0.4"/>
    <row r="4819" hidden="1" x14ac:dyDescent="0.4"/>
    <row r="4820" hidden="1" x14ac:dyDescent="0.4"/>
    <row r="4821" hidden="1" x14ac:dyDescent="0.4"/>
    <row r="4822" hidden="1" x14ac:dyDescent="0.4"/>
    <row r="4823" hidden="1" x14ac:dyDescent="0.4"/>
    <row r="4824" hidden="1" x14ac:dyDescent="0.4"/>
    <row r="4825" hidden="1" x14ac:dyDescent="0.4"/>
    <row r="4826" hidden="1" x14ac:dyDescent="0.4"/>
    <row r="4827" hidden="1" x14ac:dyDescent="0.4"/>
    <row r="4828" hidden="1" x14ac:dyDescent="0.4"/>
    <row r="4829" hidden="1" x14ac:dyDescent="0.4"/>
    <row r="4830" hidden="1" x14ac:dyDescent="0.4"/>
    <row r="4831" hidden="1" x14ac:dyDescent="0.4"/>
    <row r="4832" hidden="1" x14ac:dyDescent="0.4"/>
    <row r="4833" hidden="1" x14ac:dyDescent="0.4"/>
    <row r="4834" hidden="1" x14ac:dyDescent="0.4"/>
    <row r="4835" hidden="1" x14ac:dyDescent="0.4"/>
    <row r="4836" hidden="1" x14ac:dyDescent="0.4"/>
    <row r="4837" hidden="1" x14ac:dyDescent="0.4"/>
    <row r="4838" hidden="1" x14ac:dyDescent="0.4"/>
    <row r="4839" hidden="1" x14ac:dyDescent="0.4"/>
    <row r="4840" hidden="1" x14ac:dyDescent="0.4"/>
    <row r="4841" hidden="1" x14ac:dyDescent="0.4"/>
    <row r="4842" hidden="1" x14ac:dyDescent="0.4"/>
    <row r="4843" hidden="1" x14ac:dyDescent="0.4"/>
    <row r="4844" hidden="1" x14ac:dyDescent="0.4"/>
    <row r="4845" hidden="1" x14ac:dyDescent="0.4"/>
    <row r="4846" hidden="1" x14ac:dyDescent="0.4"/>
    <row r="4847" hidden="1" x14ac:dyDescent="0.4"/>
    <row r="4848" hidden="1" x14ac:dyDescent="0.4"/>
    <row r="4849" hidden="1" x14ac:dyDescent="0.4"/>
    <row r="4850" hidden="1" x14ac:dyDescent="0.4"/>
    <row r="4851" hidden="1" x14ac:dyDescent="0.4"/>
    <row r="4852" hidden="1" x14ac:dyDescent="0.4"/>
    <row r="4853" hidden="1" x14ac:dyDescent="0.4"/>
    <row r="4854" hidden="1" x14ac:dyDescent="0.4"/>
    <row r="4855" hidden="1" x14ac:dyDescent="0.4"/>
    <row r="4856" hidden="1" x14ac:dyDescent="0.4"/>
    <row r="4857" hidden="1" x14ac:dyDescent="0.4"/>
    <row r="4858" hidden="1" x14ac:dyDescent="0.4"/>
    <row r="4859" hidden="1" x14ac:dyDescent="0.4"/>
    <row r="4860" hidden="1" x14ac:dyDescent="0.4"/>
    <row r="4861" hidden="1" x14ac:dyDescent="0.4"/>
    <row r="4862" hidden="1" x14ac:dyDescent="0.4"/>
    <row r="4863" hidden="1" x14ac:dyDescent="0.4"/>
    <row r="4864" hidden="1" x14ac:dyDescent="0.4"/>
    <row r="4865" hidden="1" x14ac:dyDescent="0.4"/>
    <row r="4866" hidden="1" x14ac:dyDescent="0.4"/>
    <row r="4867" hidden="1" x14ac:dyDescent="0.4"/>
    <row r="4868" hidden="1" x14ac:dyDescent="0.4"/>
    <row r="4869" hidden="1" x14ac:dyDescent="0.4"/>
    <row r="4870" hidden="1" x14ac:dyDescent="0.4"/>
    <row r="4871" hidden="1" x14ac:dyDescent="0.4"/>
    <row r="4872" hidden="1" x14ac:dyDescent="0.4"/>
    <row r="4873" hidden="1" x14ac:dyDescent="0.4"/>
    <row r="4874" hidden="1" x14ac:dyDescent="0.4"/>
    <row r="4875" hidden="1" x14ac:dyDescent="0.4"/>
    <row r="4876" hidden="1" x14ac:dyDescent="0.4"/>
    <row r="4877" hidden="1" x14ac:dyDescent="0.4"/>
    <row r="4878" hidden="1" x14ac:dyDescent="0.4"/>
    <row r="4879" hidden="1" x14ac:dyDescent="0.4"/>
    <row r="4880" hidden="1" x14ac:dyDescent="0.4"/>
    <row r="4881" hidden="1" x14ac:dyDescent="0.4"/>
    <row r="4882" hidden="1" x14ac:dyDescent="0.4"/>
    <row r="4883" hidden="1" x14ac:dyDescent="0.4"/>
    <row r="4884" hidden="1" x14ac:dyDescent="0.4"/>
    <row r="4885" hidden="1" x14ac:dyDescent="0.4"/>
    <row r="4886" hidden="1" x14ac:dyDescent="0.4"/>
    <row r="4887" hidden="1" x14ac:dyDescent="0.4"/>
    <row r="4888" hidden="1" x14ac:dyDescent="0.4"/>
    <row r="4889" hidden="1" x14ac:dyDescent="0.4"/>
    <row r="4890" hidden="1" x14ac:dyDescent="0.4"/>
    <row r="4891" hidden="1" x14ac:dyDescent="0.4"/>
    <row r="4892" hidden="1" x14ac:dyDescent="0.4"/>
    <row r="4893" hidden="1" x14ac:dyDescent="0.4"/>
    <row r="4894" hidden="1" x14ac:dyDescent="0.4"/>
    <row r="4895" hidden="1" x14ac:dyDescent="0.4"/>
    <row r="4896" hidden="1" x14ac:dyDescent="0.4"/>
    <row r="4897" hidden="1" x14ac:dyDescent="0.4"/>
    <row r="4898" hidden="1" x14ac:dyDescent="0.4"/>
    <row r="4899" hidden="1" x14ac:dyDescent="0.4"/>
    <row r="4900" hidden="1" x14ac:dyDescent="0.4"/>
    <row r="4901" hidden="1" x14ac:dyDescent="0.4"/>
    <row r="4902" hidden="1" x14ac:dyDescent="0.4"/>
    <row r="4903" hidden="1" x14ac:dyDescent="0.4"/>
    <row r="4904" hidden="1" x14ac:dyDescent="0.4"/>
    <row r="4905" hidden="1" x14ac:dyDescent="0.4"/>
    <row r="4906" hidden="1" x14ac:dyDescent="0.4"/>
    <row r="4907" hidden="1" x14ac:dyDescent="0.4"/>
    <row r="4908" hidden="1" x14ac:dyDescent="0.4"/>
    <row r="4909" hidden="1" x14ac:dyDescent="0.4"/>
    <row r="4910" hidden="1" x14ac:dyDescent="0.4"/>
    <row r="4911" hidden="1" x14ac:dyDescent="0.4"/>
    <row r="4912" hidden="1" x14ac:dyDescent="0.4"/>
    <row r="4913" hidden="1" x14ac:dyDescent="0.4"/>
    <row r="4914" hidden="1" x14ac:dyDescent="0.4"/>
    <row r="4915" hidden="1" x14ac:dyDescent="0.4"/>
    <row r="4916" hidden="1" x14ac:dyDescent="0.4"/>
    <row r="4917" hidden="1" x14ac:dyDescent="0.4"/>
    <row r="4918" hidden="1" x14ac:dyDescent="0.4"/>
    <row r="4919" hidden="1" x14ac:dyDescent="0.4"/>
    <row r="4920" hidden="1" x14ac:dyDescent="0.4"/>
    <row r="4921" hidden="1" x14ac:dyDescent="0.4"/>
    <row r="4922" hidden="1" x14ac:dyDescent="0.4"/>
    <row r="4923" hidden="1" x14ac:dyDescent="0.4"/>
    <row r="4924" hidden="1" x14ac:dyDescent="0.4"/>
    <row r="4925" hidden="1" x14ac:dyDescent="0.4"/>
    <row r="4926" hidden="1" x14ac:dyDescent="0.4"/>
    <row r="4927" hidden="1" x14ac:dyDescent="0.4"/>
    <row r="4928" hidden="1" x14ac:dyDescent="0.4"/>
    <row r="4929" hidden="1" x14ac:dyDescent="0.4"/>
    <row r="4930" hidden="1" x14ac:dyDescent="0.4"/>
    <row r="4931" hidden="1" x14ac:dyDescent="0.4"/>
    <row r="4932" hidden="1" x14ac:dyDescent="0.4"/>
    <row r="4933" hidden="1" x14ac:dyDescent="0.4"/>
    <row r="4934" hidden="1" x14ac:dyDescent="0.4"/>
    <row r="4935" hidden="1" x14ac:dyDescent="0.4"/>
    <row r="4936" hidden="1" x14ac:dyDescent="0.4"/>
    <row r="4937" hidden="1" x14ac:dyDescent="0.4"/>
    <row r="4938" hidden="1" x14ac:dyDescent="0.4"/>
    <row r="4939" hidden="1" x14ac:dyDescent="0.4"/>
    <row r="4940" hidden="1" x14ac:dyDescent="0.4"/>
    <row r="4941" hidden="1" x14ac:dyDescent="0.4"/>
    <row r="4942" hidden="1" x14ac:dyDescent="0.4"/>
    <row r="4943" hidden="1" x14ac:dyDescent="0.4"/>
    <row r="4944" hidden="1" x14ac:dyDescent="0.4"/>
    <row r="4945" hidden="1" x14ac:dyDescent="0.4"/>
    <row r="4946" hidden="1" x14ac:dyDescent="0.4"/>
    <row r="4947" hidden="1" x14ac:dyDescent="0.4"/>
    <row r="4948" hidden="1" x14ac:dyDescent="0.4"/>
    <row r="4949" hidden="1" x14ac:dyDescent="0.4"/>
    <row r="4950" hidden="1" x14ac:dyDescent="0.4"/>
    <row r="4951" hidden="1" x14ac:dyDescent="0.4"/>
    <row r="4952" hidden="1" x14ac:dyDescent="0.4"/>
    <row r="4953" hidden="1" x14ac:dyDescent="0.4"/>
    <row r="4954" hidden="1" x14ac:dyDescent="0.4"/>
    <row r="4955" hidden="1" x14ac:dyDescent="0.4"/>
    <row r="4956" hidden="1" x14ac:dyDescent="0.4"/>
    <row r="4957" hidden="1" x14ac:dyDescent="0.4"/>
    <row r="4958" hidden="1" x14ac:dyDescent="0.4"/>
    <row r="4959" hidden="1" x14ac:dyDescent="0.4"/>
    <row r="4960" hidden="1" x14ac:dyDescent="0.4"/>
    <row r="4961" hidden="1" x14ac:dyDescent="0.4"/>
    <row r="4962" hidden="1" x14ac:dyDescent="0.4"/>
    <row r="4963" hidden="1" x14ac:dyDescent="0.4"/>
    <row r="4964" hidden="1" x14ac:dyDescent="0.4"/>
    <row r="4965" hidden="1" x14ac:dyDescent="0.4"/>
    <row r="4966" hidden="1" x14ac:dyDescent="0.4"/>
    <row r="4967" hidden="1" x14ac:dyDescent="0.4"/>
    <row r="4968" hidden="1" x14ac:dyDescent="0.4"/>
    <row r="4969" hidden="1" x14ac:dyDescent="0.4"/>
    <row r="4970" hidden="1" x14ac:dyDescent="0.4"/>
    <row r="4971" hidden="1" x14ac:dyDescent="0.4"/>
    <row r="4972" hidden="1" x14ac:dyDescent="0.4"/>
    <row r="4973" hidden="1" x14ac:dyDescent="0.4"/>
    <row r="4974" hidden="1" x14ac:dyDescent="0.4"/>
    <row r="4975" hidden="1" x14ac:dyDescent="0.4"/>
    <row r="4976" hidden="1" x14ac:dyDescent="0.4"/>
    <row r="4977" hidden="1" x14ac:dyDescent="0.4"/>
    <row r="4978" hidden="1" x14ac:dyDescent="0.4"/>
    <row r="4979" hidden="1" x14ac:dyDescent="0.4"/>
    <row r="4980" hidden="1" x14ac:dyDescent="0.4"/>
    <row r="4981" hidden="1" x14ac:dyDescent="0.4"/>
    <row r="4982" hidden="1" x14ac:dyDescent="0.4"/>
    <row r="4983" hidden="1" x14ac:dyDescent="0.4"/>
    <row r="4984" hidden="1" x14ac:dyDescent="0.4"/>
    <row r="4985" hidden="1" x14ac:dyDescent="0.4"/>
    <row r="4986" hidden="1" x14ac:dyDescent="0.4"/>
    <row r="4987" hidden="1" x14ac:dyDescent="0.4"/>
    <row r="4988" hidden="1" x14ac:dyDescent="0.4"/>
    <row r="4989" hidden="1" x14ac:dyDescent="0.4"/>
    <row r="4990" hidden="1" x14ac:dyDescent="0.4"/>
    <row r="4991" hidden="1" x14ac:dyDescent="0.4"/>
    <row r="4992" hidden="1" x14ac:dyDescent="0.4"/>
    <row r="4993" hidden="1" x14ac:dyDescent="0.4"/>
    <row r="4994" hidden="1" x14ac:dyDescent="0.4"/>
    <row r="4995" hidden="1" x14ac:dyDescent="0.4"/>
    <row r="4996" hidden="1" x14ac:dyDescent="0.4"/>
    <row r="4997" hidden="1" x14ac:dyDescent="0.4"/>
    <row r="4998" hidden="1" x14ac:dyDescent="0.4"/>
    <row r="4999" hidden="1" x14ac:dyDescent="0.4"/>
    <row r="5000" hidden="1" x14ac:dyDescent="0.4"/>
    <row r="5001" hidden="1" x14ac:dyDescent="0.4"/>
    <row r="5002" hidden="1" x14ac:dyDescent="0.4"/>
    <row r="5003" hidden="1" x14ac:dyDescent="0.4"/>
    <row r="5004" hidden="1" x14ac:dyDescent="0.4"/>
    <row r="5005" hidden="1" x14ac:dyDescent="0.4"/>
    <row r="5006" hidden="1" x14ac:dyDescent="0.4"/>
    <row r="5007" hidden="1" x14ac:dyDescent="0.4"/>
    <row r="5008" hidden="1" x14ac:dyDescent="0.4"/>
    <row r="5009" hidden="1" x14ac:dyDescent="0.4"/>
    <row r="5010" hidden="1" x14ac:dyDescent="0.4"/>
    <row r="5011" hidden="1" x14ac:dyDescent="0.4"/>
    <row r="5012" hidden="1" x14ac:dyDescent="0.4"/>
    <row r="5013" hidden="1" x14ac:dyDescent="0.4"/>
    <row r="5014" hidden="1" x14ac:dyDescent="0.4"/>
    <row r="5015" hidden="1" x14ac:dyDescent="0.4"/>
    <row r="5016" hidden="1" x14ac:dyDescent="0.4"/>
    <row r="5017" hidden="1" x14ac:dyDescent="0.4"/>
    <row r="5018" hidden="1" x14ac:dyDescent="0.4"/>
    <row r="5019" hidden="1" x14ac:dyDescent="0.4"/>
    <row r="5020" hidden="1" x14ac:dyDescent="0.4"/>
    <row r="5021" hidden="1" x14ac:dyDescent="0.4"/>
    <row r="5022" hidden="1" x14ac:dyDescent="0.4"/>
    <row r="5023" hidden="1" x14ac:dyDescent="0.4"/>
    <row r="5024" hidden="1" x14ac:dyDescent="0.4"/>
    <row r="5025" hidden="1" x14ac:dyDescent="0.4"/>
    <row r="5026" hidden="1" x14ac:dyDescent="0.4"/>
    <row r="5027" hidden="1" x14ac:dyDescent="0.4"/>
    <row r="5028" hidden="1" x14ac:dyDescent="0.4"/>
    <row r="5029" hidden="1" x14ac:dyDescent="0.4"/>
    <row r="5030" hidden="1" x14ac:dyDescent="0.4"/>
    <row r="5031" hidden="1" x14ac:dyDescent="0.4"/>
    <row r="5032" hidden="1" x14ac:dyDescent="0.4"/>
    <row r="5033" hidden="1" x14ac:dyDescent="0.4"/>
    <row r="5034" hidden="1" x14ac:dyDescent="0.4"/>
    <row r="5035" hidden="1" x14ac:dyDescent="0.4"/>
    <row r="5036" hidden="1" x14ac:dyDescent="0.4"/>
    <row r="5037" hidden="1" x14ac:dyDescent="0.4"/>
    <row r="5038" hidden="1" x14ac:dyDescent="0.4"/>
    <row r="5039" hidden="1" x14ac:dyDescent="0.4"/>
    <row r="5040" hidden="1" x14ac:dyDescent="0.4"/>
    <row r="5041" hidden="1" x14ac:dyDescent="0.4"/>
    <row r="5042" hidden="1" x14ac:dyDescent="0.4"/>
    <row r="5043" hidden="1" x14ac:dyDescent="0.4"/>
    <row r="5044" hidden="1" x14ac:dyDescent="0.4"/>
    <row r="5045" hidden="1" x14ac:dyDescent="0.4"/>
    <row r="5046" hidden="1" x14ac:dyDescent="0.4"/>
    <row r="5047" hidden="1" x14ac:dyDescent="0.4"/>
    <row r="5048" hidden="1" x14ac:dyDescent="0.4"/>
    <row r="5049" hidden="1" x14ac:dyDescent="0.4"/>
    <row r="5050" hidden="1" x14ac:dyDescent="0.4"/>
    <row r="5051" hidden="1" x14ac:dyDescent="0.4"/>
    <row r="5052" hidden="1" x14ac:dyDescent="0.4"/>
    <row r="5053" hidden="1" x14ac:dyDescent="0.4"/>
    <row r="5054" hidden="1" x14ac:dyDescent="0.4"/>
    <row r="5055" hidden="1" x14ac:dyDescent="0.4"/>
    <row r="5056" hidden="1" x14ac:dyDescent="0.4"/>
    <row r="5057" hidden="1" x14ac:dyDescent="0.4"/>
    <row r="5058" hidden="1" x14ac:dyDescent="0.4"/>
    <row r="5059" hidden="1" x14ac:dyDescent="0.4"/>
    <row r="5060" hidden="1" x14ac:dyDescent="0.4"/>
    <row r="5061" hidden="1" x14ac:dyDescent="0.4"/>
    <row r="5062" hidden="1" x14ac:dyDescent="0.4"/>
    <row r="5063" hidden="1" x14ac:dyDescent="0.4"/>
    <row r="5064" hidden="1" x14ac:dyDescent="0.4"/>
    <row r="5065" hidden="1" x14ac:dyDescent="0.4"/>
    <row r="5066" hidden="1" x14ac:dyDescent="0.4"/>
    <row r="5067" hidden="1" x14ac:dyDescent="0.4"/>
    <row r="5068" hidden="1" x14ac:dyDescent="0.4"/>
    <row r="5069" hidden="1" x14ac:dyDescent="0.4"/>
    <row r="5070" hidden="1" x14ac:dyDescent="0.4"/>
    <row r="5071" hidden="1" x14ac:dyDescent="0.4"/>
    <row r="5072" hidden="1" x14ac:dyDescent="0.4"/>
    <row r="5073" hidden="1" x14ac:dyDescent="0.4"/>
    <row r="5074" hidden="1" x14ac:dyDescent="0.4"/>
    <row r="5075" hidden="1" x14ac:dyDescent="0.4"/>
    <row r="5076" hidden="1" x14ac:dyDescent="0.4"/>
    <row r="5077" hidden="1" x14ac:dyDescent="0.4"/>
    <row r="5078" hidden="1" x14ac:dyDescent="0.4"/>
    <row r="5079" hidden="1" x14ac:dyDescent="0.4"/>
    <row r="5080" hidden="1" x14ac:dyDescent="0.4"/>
    <row r="5081" hidden="1" x14ac:dyDescent="0.4"/>
    <row r="5082" hidden="1" x14ac:dyDescent="0.4"/>
    <row r="5083" hidden="1" x14ac:dyDescent="0.4"/>
    <row r="5084" hidden="1" x14ac:dyDescent="0.4"/>
    <row r="5085" hidden="1" x14ac:dyDescent="0.4"/>
    <row r="5086" hidden="1" x14ac:dyDescent="0.4"/>
    <row r="5087" hidden="1" x14ac:dyDescent="0.4"/>
    <row r="5088" hidden="1" x14ac:dyDescent="0.4"/>
    <row r="5089" hidden="1" x14ac:dyDescent="0.4"/>
    <row r="5090" hidden="1" x14ac:dyDescent="0.4"/>
    <row r="5091" hidden="1" x14ac:dyDescent="0.4"/>
    <row r="5092" hidden="1" x14ac:dyDescent="0.4"/>
    <row r="5093" hidden="1" x14ac:dyDescent="0.4"/>
    <row r="5094" hidden="1" x14ac:dyDescent="0.4"/>
    <row r="5095" hidden="1" x14ac:dyDescent="0.4"/>
    <row r="5096" hidden="1" x14ac:dyDescent="0.4"/>
    <row r="5097" hidden="1" x14ac:dyDescent="0.4"/>
    <row r="5098" hidden="1" x14ac:dyDescent="0.4"/>
    <row r="5099" hidden="1" x14ac:dyDescent="0.4"/>
    <row r="5100" hidden="1" x14ac:dyDescent="0.4"/>
    <row r="5101" hidden="1" x14ac:dyDescent="0.4"/>
    <row r="5102" hidden="1" x14ac:dyDescent="0.4"/>
    <row r="5103" hidden="1" x14ac:dyDescent="0.4"/>
    <row r="5104" hidden="1" x14ac:dyDescent="0.4"/>
    <row r="5105" hidden="1" x14ac:dyDescent="0.4"/>
    <row r="5106" hidden="1" x14ac:dyDescent="0.4"/>
    <row r="5107" hidden="1" x14ac:dyDescent="0.4"/>
    <row r="5108" hidden="1" x14ac:dyDescent="0.4"/>
    <row r="5109" hidden="1" x14ac:dyDescent="0.4"/>
    <row r="5110" hidden="1" x14ac:dyDescent="0.4"/>
    <row r="5111" hidden="1" x14ac:dyDescent="0.4"/>
    <row r="5112" hidden="1" x14ac:dyDescent="0.4"/>
    <row r="5113" hidden="1" x14ac:dyDescent="0.4"/>
    <row r="5114" hidden="1" x14ac:dyDescent="0.4"/>
    <row r="5115" hidden="1" x14ac:dyDescent="0.4"/>
    <row r="5116" hidden="1" x14ac:dyDescent="0.4"/>
    <row r="5117" hidden="1" x14ac:dyDescent="0.4"/>
    <row r="5118" hidden="1" x14ac:dyDescent="0.4"/>
    <row r="5119" hidden="1" x14ac:dyDescent="0.4"/>
    <row r="5120" hidden="1" x14ac:dyDescent="0.4"/>
    <row r="5121" hidden="1" x14ac:dyDescent="0.4"/>
    <row r="5122" hidden="1" x14ac:dyDescent="0.4"/>
    <row r="5123" hidden="1" x14ac:dyDescent="0.4"/>
    <row r="5124" hidden="1" x14ac:dyDescent="0.4"/>
    <row r="5125" hidden="1" x14ac:dyDescent="0.4"/>
    <row r="5126" hidden="1" x14ac:dyDescent="0.4"/>
    <row r="5127" hidden="1" x14ac:dyDescent="0.4"/>
    <row r="5128" hidden="1" x14ac:dyDescent="0.4"/>
    <row r="5129" hidden="1" x14ac:dyDescent="0.4"/>
    <row r="5130" hidden="1" x14ac:dyDescent="0.4"/>
    <row r="5131" hidden="1" x14ac:dyDescent="0.4"/>
    <row r="5132" hidden="1" x14ac:dyDescent="0.4"/>
    <row r="5133" hidden="1" x14ac:dyDescent="0.4"/>
    <row r="5134" hidden="1" x14ac:dyDescent="0.4"/>
    <row r="5135" hidden="1" x14ac:dyDescent="0.4"/>
    <row r="5136" hidden="1" x14ac:dyDescent="0.4"/>
    <row r="5137" hidden="1" x14ac:dyDescent="0.4"/>
    <row r="5138" hidden="1" x14ac:dyDescent="0.4"/>
    <row r="5139" hidden="1" x14ac:dyDescent="0.4"/>
    <row r="5140" hidden="1" x14ac:dyDescent="0.4"/>
    <row r="5141" hidden="1" x14ac:dyDescent="0.4"/>
    <row r="5142" hidden="1" x14ac:dyDescent="0.4"/>
    <row r="5143" hidden="1" x14ac:dyDescent="0.4"/>
    <row r="5144" hidden="1" x14ac:dyDescent="0.4"/>
    <row r="5145" hidden="1" x14ac:dyDescent="0.4"/>
    <row r="5146" hidden="1" x14ac:dyDescent="0.4"/>
    <row r="5147" hidden="1" x14ac:dyDescent="0.4"/>
    <row r="5148" hidden="1" x14ac:dyDescent="0.4"/>
    <row r="5149" hidden="1" x14ac:dyDescent="0.4"/>
    <row r="5150" hidden="1" x14ac:dyDescent="0.4"/>
    <row r="5151" hidden="1" x14ac:dyDescent="0.4"/>
    <row r="5152" hidden="1" x14ac:dyDescent="0.4"/>
    <row r="5153" hidden="1" x14ac:dyDescent="0.4"/>
    <row r="5154" hidden="1" x14ac:dyDescent="0.4"/>
    <row r="5155" hidden="1" x14ac:dyDescent="0.4"/>
    <row r="5156" hidden="1" x14ac:dyDescent="0.4"/>
    <row r="5157" hidden="1" x14ac:dyDescent="0.4"/>
    <row r="5158" hidden="1" x14ac:dyDescent="0.4"/>
    <row r="5159" hidden="1" x14ac:dyDescent="0.4"/>
    <row r="5160" hidden="1" x14ac:dyDescent="0.4"/>
    <row r="5161" hidden="1" x14ac:dyDescent="0.4"/>
    <row r="5162" hidden="1" x14ac:dyDescent="0.4"/>
    <row r="5163" hidden="1" x14ac:dyDescent="0.4"/>
    <row r="5164" hidden="1" x14ac:dyDescent="0.4"/>
    <row r="5165" hidden="1" x14ac:dyDescent="0.4"/>
    <row r="5166" hidden="1" x14ac:dyDescent="0.4"/>
    <row r="5167" hidden="1" x14ac:dyDescent="0.4"/>
    <row r="5168" hidden="1" x14ac:dyDescent="0.4"/>
    <row r="5169" hidden="1" x14ac:dyDescent="0.4"/>
    <row r="5170" hidden="1" x14ac:dyDescent="0.4"/>
    <row r="5171" hidden="1" x14ac:dyDescent="0.4"/>
    <row r="5172" hidden="1" x14ac:dyDescent="0.4"/>
    <row r="5173" hidden="1" x14ac:dyDescent="0.4"/>
    <row r="5174" hidden="1" x14ac:dyDescent="0.4"/>
    <row r="5175" hidden="1" x14ac:dyDescent="0.4"/>
    <row r="5176" hidden="1" x14ac:dyDescent="0.4"/>
    <row r="5177" hidden="1" x14ac:dyDescent="0.4"/>
    <row r="5178" hidden="1" x14ac:dyDescent="0.4"/>
    <row r="5179" hidden="1" x14ac:dyDescent="0.4"/>
    <row r="5180" hidden="1" x14ac:dyDescent="0.4"/>
    <row r="5181" hidden="1" x14ac:dyDescent="0.4"/>
    <row r="5182" hidden="1" x14ac:dyDescent="0.4"/>
    <row r="5183" hidden="1" x14ac:dyDescent="0.4"/>
    <row r="5184" hidden="1" x14ac:dyDescent="0.4"/>
    <row r="5185" hidden="1" x14ac:dyDescent="0.4"/>
    <row r="5186" hidden="1" x14ac:dyDescent="0.4"/>
    <row r="5187" hidden="1" x14ac:dyDescent="0.4"/>
    <row r="5188" hidden="1" x14ac:dyDescent="0.4"/>
    <row r="5189" hidden="1" x14ac:dyDescent="0.4"/>
    <row r="5190" hidden="1" x14ac:dyDescent="0.4"/>
    <row r="5191" hidden="1" x14ac:dyDescent="0.4"/>
    <row r="5192" hidden="1" x14ac:dyDescent="0.4"/>
    <row r="5193" hidden="1" x14ac:dyDescent="0.4"/>
    <row r="5194" hidden="1" x14ac:dyDescent="0.4"/>
    <row r="5195" hidden="1" x14ac:dyDescent="0.4"/>
    <row r="5196" hidden="1" x14ac:dyDescent="0.4"/>
    <row r="5197" hidden="1" x14ac:dyDescent="0.4"/>
    <row r="5198" hidden="1" x14ac:dyDescent="0.4"/>
    <row r="5199" hidden="1" x14ac:dyDescent="0.4"/>
    <row r="5200" hidden="1" x14ac:dyDescent="0.4"/>
    <row r="5201" hidden="1" x14ac:dyDescent="0.4"/>
    <row r="5202" hidden="1" x14ac:dyDescent="0.4"/>
    <row r="5203" hidden="1" x14ac:dyDescent="0.4"/>
    <row r="5204" hidden="1" x14ac:dyDescent="0.4"/>
    <row r="5205" hidden="1" x14ac:dyDescent="0.4"/>
    <row r="5206" hidden="1" x14ac:dyDescent="0.4"/>
    <row r="5207" hidden="1" x14ac:dyDescent="0.4"/>
    <row r="5208" hidden="1" x14ac:dyDescent="0.4"/>
    <row r="5209" hidden="1" x14ac:dyDescent="0.4"/>
    <row r="5210" hidden="1" x14ac:dyDescent="0.4"/>
    <row r="5211" hidden="1" x14ac:dyDescent="0.4"/>
    <row r="5212" hidden="1" x14ac:dyDescent="0.4"/>
    <row r="5213" hidden="1" x14ac:dyDescent="0.4"/>
    <row r="5214" hidden="1" x14ac:dyDescent="0.4"/>
    <row r="5215" hidden="1" x14ac:dyDescent="0.4"/>
    <row r="5216" hidden="1" x14ac:dyDescent="0.4"/>
    <row r="5217" hidden="1" x14ac:dyDescent="0.4"/>
    <row r="5218" hidden="1" x14ac:dyDescent="0.4"/>
    <row r="5219" hidden="1" x14ac:dyDescent="0.4"/>
    <row r="5220" hidden="1" x14ac:dyDescent="0.4"/>
    <row r="5221" hidden="1" x14ac:dyDescent="0.4"/>
    <row r="5222" hidden="1" x14ac:dyDescent="0.4"/>
    <row r="5223" hidden="1" x14ac:dyDescent="0.4"/>
    <row r="5224" hidden="1" x14ac:dyDescent="0.4"/>
    <row r="5225" hidden="1" x14ac:dyDescent="0.4"/>
    <row r="5226" hidden="1" x14ac:dyDescent="0.4"/>
    <row r="5227" hidden="1" x14ac:dyDescent="0.4"/>
    <row r="5228" hidden="1" x14ac:dyDescent="0.4"/>
    <row r="5229" hidden="1" x14ac:dyDescent="0.4"/>
    <row r="5230" hidden="1" x14ac:dyDescent="0.4"/>
    <row r="5231" hidden="1" x14ac:dyDescent="0.4"/>
    <row r="5232" hidden="1" x14ac:dyDescent="0.4"/>
    <row r="5233" hidden="1" x14ac:dyDescent="0.4"/>
    <row r="5234" hidden="1" x14ac:dyDescent="0.4"/>
    <row r="5235" hidden="1" x14ac:dyDescent="0.4"/>
    <row r="5236" hidden="1" x14ac:dyDescent="0.4"/>
    <row r="5237" hidden="1" x14ac:dyDescent="0.4"/>
    <row r="5238" hidden="1" x14ac:dyDescent="0.4"/>
    <row r="5239" hidden="1" x14ac:dyDescent="0.4"/>
    <row r="5240" hidden="1" x14ac:dyDescent="0.4"/>
    <row r="5241" hidden="1" x14ac:dyDescent="0.4"/>
    <row r="5242" hidden="1" x14ac:dyDescent="0.4"/>
    <row r="5243" hidden="1" x14ac:dyDescent="0.4"/>
    <row r="5244" hidden="1" x14ac:dyDescent="0.4"/>
    <row r="5245" hidden="1" x14ac:dyDescent="0.4"/>
    <row r="5246" hidden="1" x14ac:dyDescent="0.4"/>
    <row r="5247" hidden="1" x14ac:dyDescent="0.4"/>
    <row r="5248" hidden="1" x14ac:dyDescent="0.4"/>
    <row r="5249" hidden="1" x14ac:dyDescent="0.4"/>
    <row r="5250" hidden="1" x14ac:dyDescent="0.4"/>
    <row r="5251" hidden="1" x14ac:dyDescent="0.4"/>
    <row r="5252" hidden="1" x14ac:dyDescent="0.4"/>
    <row r="5253" hidden="1" x14ac:dyDescent="0.4"/>
    <row r="5254" hidden="1" x14ac:dyDescent="0.4"/>
    <row r="5255" hidden="1" x14ac:dyDescent="0.4"/>
    <row r="5256" hidden="1" x14ac:dyDescent="0.4"/>
    <row r="5257" hidden="1" x14ac:dyDescent="0.4"/>
    <row r="5258" hidden="1" x14ac:dyDescent="0.4"/>
    <row r="5259" hidden="1" x14ac:dyDescent="0.4"/>
    <row r="5260" hidden="1" x14ac:dyDescent="0.4"/>
    <row r="5261" hidden="1" x14ac:dyDescent="0.4"/>
    <row r="5262" hidden="1" x14ac:dyDescent="0.4"/>
    <row r="5263" hidden="1" x14ac:dyDescent="0.4"/>
    <row r="5264" hidden="1" x14ac:dyDescent="0.4"/>
    <row r="5265" hidden="1" x14ac:dyDescent="0.4"/>
    <row r="5266" hidden="1" x14ac:dyDescent="0.4"/>
    <row r="5267" hidden="1" x14ac:dyDescent="0.4"/>
    <row r="5268" hidden="1" x14ac:dyDescent="0.4"/>
    <row r="5269" hidden="1" x14ac:dyDescent="0.4"/>
    <row r="5270" hidden="1" x14ac:dyDescent="0.4"/>
    <row r="5271" hidden="1" x14ac:dyDescent="0.4"/>
    <row r="5272" hidden="1" x14ac:dyDescent="0.4"/>
    <row r="5273" hidden="1" x14ac:dyDescent="0.4"/>
    <row r="5274" hidden="1" x14ac:dyDescent="0.4"/>
    <row r="5275" hidden="1" x14ac:dyDescent="0.4"/>
    <row r="5276" hidden="1" x14ac:dyDescent="0.4"/>
    <row r="5277" hidden="1" x14ac:dyDescent="0.4"/>
    <row r="5278" hidden="1" x14ac:dyDescent="0.4"/>
    <row r="5279" hidden="1" x14ac:dyDescent="0.4"/>
    <row r="5280" hidden="1" x14ac:dyDescent="0.4"/>
    <row r="5281" hidden="1" x14ac:dyDescent="0.4"/>
    <row r="5282" hidden="1" x14ac:dyDescent="0.4"/>
    <row r="5283" hidden="1" x14ac:dyDescent="0.4"/>
    <row r="5284" hidden="1" x14ac:dyDescent="0.4"/>
    <row r="5285" hidden="1" x14ac:dyDescent="0.4"/>
    <row r="5286" hidden="1" x14ac:dyDescent="0.4"/>
    <row r="5287" hidden="1" x14ac:dyDescent="0.4"/>
    <row r="5288" hidden="1" x14ac:dyDescent="0.4"/>
    <row r="5289" hidden="1" x14ac:dyDescent="0.4"/>
    <row r="5290" hidden="1" x14ac:dyDescent="0.4"/>
    <row r="5291" hidden="1" x14ac:dyDescent="0.4"/>
    <row r="5292" hidden="1" x14ac:dyDescent="0.4"/>
    <row r="5293" hidden="1" x14ac:dyDescent="0.4"/>
    <row r="5294" hidden="1" x14ac:dyDescent="0.4"/>
    <row r="5295" hidden="1" x14ac:dyDescent="0.4"/>
    <row r="5296" hidden="1" x14ac:dyDescent="0.4"/>
    <row r="5297" hidden="1" x14ac:dyDescent="0.4"/>
    <row r="5298" hidden="1" x14ac:dyDescent="0.4"/>
    <row r="5299" hidden="1" x14ac:dyDescent="0.4"/>
    <row r="5300" hidden="1" x14ac:dyDescent="0.4"/>
    <row r="5301" hidden="1" x14ac:dyDescent="0.4"/>
    <row r="5302" hidden="1" x14ac:dyDescent="0.4"/>
    <row r="5303" hidden="1" x14ac:dyDescent="0.4"/>
    <row r="5304" hidden="1" x14ac:dyDescent="0.4"/>
    <row r="5305" hidden="1" x14ac:dyDescent="0.4"/>
    <row r="5306" hidden="1" x14ac:dyDescent="0.4"/>
    <row r="5307" hidden="1" x14ac:dyDescent="0.4"/>
    <row r="5308" hidden="1" x14ac:dyDescent="0.4"/>
    <row r="5309" hidden="1" x14ac:dyDescent="0.4"/>
    <row r="5310" hidden="1" x14ac:dyDescent="0.4"/>
    <row r="5311" hidden="1" x14ac:dyDescent="0.4"/>
    <row r="5312" hidden="1" x14ac:dyDescent="0.4"/>
    <row r="5313" hidden="1" x14ac:dyDescent="0.4"/>
    <row r="5314" hidden="1" x14ac:dyDescent="0.4"/>
    <row r="5315" hidden="1" x14ac:dyDescent="0.4"/>
    <row r="5316" hidden="1" x14ac:dyDescent="0.4"/>
    <row r="5317" hidden="1" x14ac:dyDescent="0.4"/>
    <row r="5318" hidden="1" x14ac:dyDescent="0.4"/>
    <row r="5319" hidden="1" x14ac:dyDescent="0.4"/>
    <row r="5320" hidden="1" x14ac:dyDescent="0.4"/>
    <row r="5321" hidden="1" x14ac:dyDescent="0.4"/>
    <row r="5322" hidden="1" x14ac:dyDescent="0.4"/>
    <row r="5323" hidden="1" x14ac:dyDescent="0.4"/>
    <row r="5324" hidden="1" x14ac:dyDescent="0.4"/>
    <row r="5325" hidden="1" x14ac:dyDescent="0.4"/>
    <row r="5326" hidden="1" x14ac:dyDescent="0.4"/>
    <row r="5327" hidden="1" x14ac:dyDescent="0.4"/>
    <row r="5328" hidden="1" x14ac:dyDescent="0.4"/>
    <row r="5329" hidden="1" x14ac:dyDescent="0.4"/>
    <row r="5330" hidden="1" x14ac:dyDescent="0.4"/>
    <row r="5331" hidden="1" x14ac:dyDescent="0.4"/>
    <row r="5332" hidden="1" x14ac:dyDescent="0.4"/>
    <row r="5333" hidden="1" x14ac:dyDescent="0.4"/>
    <row r="5334" hidden="1" x14ac:dyDescent="0.4"/>
    <row r="5335" hidden="1" x14ac:dyDescent="0.4"/>
    <row r="5336" hidden="1" x14ac:dyDescent="0.4"/>
    <row r="5337" hidden="1" x14ac:dyDescent="0.4"/>
    <row r="5338" hidden="1" x14ac:dyDescent="0.4"/>
    <row r="5339" hidden="1" x14ac:dyDescent="0.4"/>
    <row r="5340" hidden="1" x14ac:dyDescent="0.4"/>
    <row r="5341" hidden="1" x14ac:dyDescent="0.4"/>
    <row r="5342" hidden="1" x14ac:dyDescent="0.4"/>
    <row r="5343" hidden="1" x14ac:dyDescent="0.4"/>
    <row r="5344" hidden="1" x14ac:dyDescent="0.4"/>
    <row r="5345" hidden="1" x14ac:dyDescent="0.4"/>
    <row r="5346" hidden="1" x14ac:dyDescent="0.4"/>
    <row r="5347" hidden="1" x14ac:dyDescent="0.4"/>
    <row r="5348" hidden="1" x14ac:dyDescent="0.4"/>
    <row r="5349" hidden="1" x14ac:dyDescent="0.4"/>
    <row r="5350" hidden="1" x14ac:dyDescent="0.4"/>
    <row r="5351" hidden="1" x14ac:dyDescent="0.4"/>
    <row r="5352" hidden="1" x14ac:dyDescent="0.4"/>
    <row r="5353" hidden="1" x14ac:dyDescent="0.4"/>
    <row r="5354" hidden="1" x14ac:dyDescent="0.4"/>
    <row r="5355" hidden="1" x14ac:dyDescent="0.4"/>
    <row r="5356" hidden="1" x14ac:dyDescent="0.4"/>
    <row r="5357" hidden="1" x14ac:dyDescent="0.4"/>
    <row r="5358" hidden="1" x14ac:dyDescent="0.4"/>
    <row r="5359" hidden="1" x14ac:dyDescent="0.4"/>
    <row r="5360" hidden="1" x14ac:dyDescent="0.4"/>
    <row r="5361" hidden="1" x14ac:dyDescent="0.4"/>
    <row r="5362" hidden="1" x14ac:dyDescent="0.4"/>
    <row r="5363" hidden="1" x14ac:dyDescent="0.4"/>
    <row r="5364" hidden="1" x14ac:dyDescent="0.4"/>
    <row r="5365" hidden="1" x14ac:dyDescent="0.4"/>
    <row r="5366" hidden="1" x14ac:dyDescent="0.4"/>
    <row r="5367" hidden="1" x14ac:dyDescent="0.4"/>
    <row r="5368" hidden="1" x14ac:dyDescent="0.4"/>
    <row r="5369" hidden="1" x14ac:dyDescent="0.4"/>
    <row r="5370" hidden="1" x14ac:dyDescent="0.4"/>
    <row r="5371" hidden="1" x14ac:dyDescent="0.4"/>
    <row r="5372" hidden="1" x14ac:dyDescent="0.4"/>
    <row r="5373" hidden="1" x14ac:dyDescent="0.4"/>
    <row r="5374" hidden="1" x14ac:dyDescent="0.4"/>
    <row r="5375" hidden="1" x14ac:dyDescent="0.4"/>
    <row r="5376" hidden="1" x14ac:dyDescent="0.4"/>
    <row r="5377" hidden="1" x14ac:dyDescent="0.4"/>
    <row r="5378" hidden="1" x14ac:dyDescent="0.4"/>
    <row r="5379" hidden="1" x14ac:dyDescent="0.4"/>
    <row r="5380" hidden="1" x14ac:dyDescent="0.4"/>
    <row r="5381" hidden="1" x14ac:dyDescent="0.4"/>
    <row r="5382" hidden="1" x14ac:dyDescent="0.4"/>
    <row r="5383" hidden="1" x14ac:dyDescent="0.4"/>
    <row r="5384" hidden="1" x14ac:dyDescent="0.4"/>
    <row r="5385" hidden="1" x14ac:dyDescent="0.4"/>
    <row r="5386" hidden="1" x14ac:dyDescent="0.4"/>
    <row r="5387" hidden="1" x14ac:dyDescent="0.4"/>
    <row r="5388" hidden="1" x14ac:dyDescent="0.4"/>
    <row r="5389" hidden="1" x14ac:dyDescent="0.4"/>
    <row r="5390" hidden="1" x14ac:dyDescent="0.4"/>
    <row r="5391" hidden="1" x14ac:dyDescent="0.4"/>
    <row r="5392" hidden="1" x14ac:dyDescent="0.4"/>
    <row r="5393" hidden="1" x14ac:dyDescent="0.4"/>
    <row r="5394" hidden="1" x14ac:dyDescent="0.4"/>
    <row r="5395" hidden="1" x14ac:dyDescent="0.4"/>
    <row r="5396" hidden="1" x14ac:dyDescent="0.4"/>
    <row r="5397" hidden="1" x14ac:dyDescent="0.4"/>
    <row r="5398" hidden="1" x14ac:dyDescent="0.4"/>
    <row r="5399" hidden="1" x14ac:dyDescent="0.4"/>
    <row r="5400" hidden="1" x14ac:dyDescent="0.4"/>
    <row r="5401" hidden="1" x14ac:dyDescent="0.4"/>
    <row r="5402" hidden="1" x14ac:dyDescent="0.4"/>
    <row r="5403" hidden="1" x14ac:dyDescent="0.4"/>
    <row r="5404" hidden="1" x14ac:dyDescent="0.4"/>
    <row r="5405" hidden="1" x14ac:dyDescent="0.4"/>
    <row r="5406" hidden="1" x14ac:dyDescent="0.4"/>
    <row r="5407" hidden="1" x14ac:dyDescent="0.4"/>
    <row r="5408" hidden="1" x14ac:dyDescent="0.4"/>
    <row r="5409" hidden="1" x14ac:dyDescent="0.4"/>
    <row r="5410" hidden="1" x14ac:dyDescent="0.4"/>
    <row r="5411" hidden="1" x14ac:dyDescent="0.4"/>
    <row r="5412" hidden="1" x14ac:dyDescent="0.4"/>
    <row r="5413" hidden="1" x14ac:dyDescent="0.4"/>
    <row r="5414" hidden="1" x14ac:dyDescent="0.4"/>
    <row r="5415" hidden="1" x14ac:dyDescent="0.4"/>
    <row r="5416" hidden="1" x14ac:dyDescent="0.4"/>
    <row r="5417" hidden="1" x14ac:dyDescent="0.4"/>
    <row r="5418" hidden="1" x14ac:dyDescent="0.4"/>
    <row r="5419" hidden="1" x14ac:dyDescent="0.4"/>
    <row r="5420" hidden="1" x14ac:dyDescent="0.4"/>
    <row r="5421" hidden="1" x14ac:dyDescent="0.4"/>
    <row r="5422" hidden="1" x14ac:dyDescent="0.4"/>
    <row r="5423" hidden="1" x14ac:dyDescent="0.4"/>
    <row r="5424" hidden="1" x14ac:dyDescent="0.4"/>
    <row r="5425" hidden="1" x14ac:dyDescent="0.4"/>
    <row r="5426" hidden="1" x14ac:dyDescent="0.4"/>
    <row r="5427" hidden="1" x14ac:dyDescent="0.4"/>
    <row r="5428" hidden="1" x14ac:dyDescent="0.4"/>
    <row r="5429" hidden="1" x14ac:dyDescent="0.4"/>
    <row r="5430" hidden="1" x14ac:dyDescent="0.4"/>
    <row r="5431" hidden="1" x14ac:dyDescent="0.4"/>
    <row r="5432" hidden="1" x14ac:dyDescent="0.4"/>
    <row r="5433" hidden="1" x14ac:dyDescent="0.4"/>
    <row r="5434" hidden="1" x14ac:dyDescent="0.4"/>
    <row r="5435" hidden="1" x14ac:dyDescent="0.4"/>
    <row r="5436" hidden="1" x14ac:dyDescent="0.4"/>
    <row r="5437" hidden="1" x14ac:dyDescent="0.4"/>
    <row r="5438" hidden="1" x14ac:dyDescent="0.4"/>
    <row r="5439" hidden="1" x14ac:dyDescent="0.4"/>
    <row r="5440" hidden="1" x14ac:dyDescent="0.4"/>
    <row r="5441" hidden="1" x14ac:dyDescent="0.4"/>
    <row r="5442" hidden="1" x14ac:dyDescent="0.4"/>
    <row r="5443" hidden="1" x14ac:dyDescent="0.4"/>
    <row r="5444" hidden="1" x14ac:dyDescent="0.4"/>
    <row r="5445" hidden="1" x14ac:dyDescent="0.4"/>
    <row r="5446" hidden="1" x14ac:dyDescent="0.4"/>
    <row r="5447" hidden="1" x14ac:dyDescent="0.4"/>
    <row r="5448" hidden="1" x14ac:dyDescent="0.4"/>
    <row r="5449" hidden="1" x14ac:dyDescent="0.4"/>
    <row r="5450" hidden="1" x14ac:dyDescent="0.4"/>
    <row r="5451" hidden="1" x14ac:dyDescent="0.4"/>
    <row r="5452" hidden="1" x14ac:dyDescent="0.4"/>
    <row r="5453" hidden="1" x14ac:dyDescent="0.4"/>
    <row r="5454" hidden="1" x14ac:dyDescent="0.4"/>
    <row r="5455" hidden="1" x14ac:dyDescent="0.4"/>
    <row r="5456" hidden="1" x14ac:dyDescent="0.4"/>
    <row r="5457" hidden="1" x14ac:dyDescent="0.4"/>
    <row r="5458" hidden="1" x14ac:dyDescent="0.4"/>
    <row r="5459" hidden="1" x14ac:dyDescent="0.4"/>
    <row r="5460" hidden="1" x14ac:dyDescent="0.4"/>
    <row r="5461" hidden="1" x14ac:dyDescent="0.4"/>
    <row r="5462" hidden="1" x14ac:dyDescent="0.4"/>
    <row r="5463" hidden="1" x14ac:dyDescent="0.4"/>
    <row r="5464" hidden="1" x14ac:dyDescent="0.4"/>
    <row r="5465" hidden="1" x14ac:dyDescent="0.4"/>
    <row r="5466" hidden="1" x14ac:dyDescent="0.4"/>
    <row r="5467" hidden="1" x14ac:dyDescent="0.4"/>
    <row r="5468" hidden="1" x14ac:dyDescent="0.4"/>
    <row r="5469" hidden="1" x14ac:dyDescent="0.4"/>
    <row r="5470" hidden="1" x14ac:dyDescent="0.4"/>
    <row r="5471" hidden="1" x14ac:dyDescent="0.4"/>
    <row r="5472" hidden="1" x14ac:dyDescent="0.4"/>
    <row r="5473" hidden="1" x14ac:dyDescent="0.4"/>
    <row r="5474" hidden="1" x14ac:dyDescent="0.4"/>
    <row r="5475" hidden="1" x14ac:dyDescent="0.4"/>
    <row r="5476" hidden="1" x14ac:dyDescent="0.4"/>
    <row r="5477" hidden="1" x14ac:dyDescent="0.4"/>
    <row r="5478" hidden="1" x14ac:dyDescent="0.4"/>
    <row r="5479" hidden="1" x14ac:dyDescent="0.4"/>
    <row r="5480" hidden="1" x14ac:dyDescent="0.4"/>
    <row r="5481" hidden="1" x14ac:dyDescent="0.4"/>
    <row r="5482" hidden="1" x14ac:dyDescent="0.4"/>
    <row r="5483" hidden="1" x14ac:dyDescent="0.4"/>
    <row r="5484" hidden="1" x14ac:dyDescent="0.4"/>
    <row r="5485" hidden="1" x14ac:dyDescent="0.4"/>
    <row r="5486" hidden="1" x14ac:dyDescent="0.4"/>
    <row r="5487" hidden="1" x14ac:dyDescent="0.4"/>
    <row r="5488" hidden="1" x14ac:dyDescent="0.4"/>
    <row r="5489" hidden="1" x14ac:dyDescent="0.4"/>
    <row r="5490" hidden="1" x14ac:dyDescent="0.4"/>
    <row r="5491" hidden="1" x14ac:dyDescent="0.4"/>
    <row r="5492" hidden="1" x14ac:dyDescent="0.4"/>
    <row r="5493" hidden="1" x14ac:dyDescent="0.4"/>
    <row r="5494" hidden="1" x14ac:dyDescent="0.4"/>
    <row r="5495" hidden="1" x14ac:dyDescent="0.4"/>
    <row r="5496" hidden="1" x14ac:dyDescent="0.4"/>
    <row r="5497" hidden="1" x14ac:dyDescent="0.4"/>
    <row r="5498" hidden="1" x14ac:dyDescent="0.4"/>
    <row r="5499" hidden="1" x14ac:dyDescent="0.4"/>
    <row r="5500" hidden="1" x14ac:dyDescent="0.4"/>
    <row r="5501" hidden="1" x14ac:dyDescent="0.4"/>
    <row r="5502" hidden="1" x14ac:dyDescent="0.4"/>
    <row r="5503" hidden="1" x14ac:dyDescent="0.4"/>
    <row r="5504" hidden="1" x14ac:dyDescent="0.4"/>
    <row r="5505" hidden="1" x14ac:dyDescent="0.4"/>
    <row r="5506" hidden="1" x14ac:dyDescent="0.4"/>
    <row r="5507" hidden="1" x14ac:dyDescent="0.4"/>
    <row r="5508" hidden="1" x14ac:dyDescent="0.4"/>
    <row r="5509" hidden="1" x14ac:dyDescent="0.4"/>
    <row r="5510" hidden="1" x14ac:dyDescent="0.4"/>
    <row r="5511" hidden="1" x14ac:dyDescent="0.4"/>
    <row r="5512" hidden="1" x14ac:dyDescent="0.4"/>
    <row r="5513" hidden="1" x14ac:dyDescent="0.4"/>
    <row r="5514" hidden="1" x14ac:dyDescent="0.4"/>
    <row r="5515" hidden="1" x14ac:dyDescent="0.4"/>
    <row r="5516" hidden="1" x14ac:dyDescent="0.4"/>
    <row r="5517" hidden="1" x14ac:dyDescent="0.4"/>
    <row r="5518" hidden="1" x14ac:dyDescent="0.4"/>
    <row r="5519" hidden="1" x14ac:dyDescent="0.4"/>
    <row r="5520" hidden="1" x14ac:dyDescent="0.4"/>
    <row r="5521" hidden="1" x14ac:dyDescent="0.4"/>
    <row r="5522" hidden="1" x14ac:dyDescent="0.4"/>
    <row r="5523" hidden="1" x14ac:dyDescent="0.4"/>
    <row r="5524" hidden="1" x14ac:dyDescent="0.4"/>
    <row r="5525" hidden="1" x14ac:dyDescent="0.4"/>
    <row r="5526" hidden="1" x14ac:dyDescent="0.4"/>
    <row r="5527" hidden="1" x14ac:dyDescent="0.4"/>
    <row r="5528" hidden="1" x14ac:dyDescent="0.4"/>
    <row r="5529" hidden="1" x14ac:dyDescent="0.4"/>
    <row r="5530" hidden="1" x14ac:dyDescent="0.4"/>
    <row r="5531" hidden="1" x14ac:dyDescent="0.4"/>
    <row r="5532" hidden="1" x14ac:dyDescent="0.4"/>
    <row r="5533" hidden="1" x14ac:dyDescent="0.4"/>
    <row r="5534" hidden="1" x14ac:dyDescent="0.4"/>
    <row r="5535" hidden="1" x14ac:dyDescent="0.4"/>
    <row r="5536" hidden="1" x14ac:dyDescent="0.4"/>
    <row r="5537" hidden="1" x14ac:dyDescent="0.4"/>
    <row r="5538" hidden="1" x14ac:dyDescent="0.4"/>
    <row r="5539" hidden="1" x14ac:dyDescent="0.4"/>
    <row r="5540" hidden="1" x14ac:dyDescent="0.4"/>
    <row r="5541" hidden="1" x14ac:dyDescent="0.4"/>
    <row r="5542" hidden="1" x14ac:dyDescent="0.4"/>
    <row r="5543" hidden="1" x14ac:dyDescent="0.4"/>
    <row r="5544" hidden="1" x14ac:dyDescent="0.4"/>
    <row r="5545" hidden="1" x14ac:dyDescent="0.4"/>
    <row r="5546" hidden="1" x14ac:dyDescent="0.4"/>
    <row r="5547" hidden="1" x14ac:dyDescent="0.4"/>
    <row r="5548" hidden="1" x14ac:dyDescent="0.4"/>
    <row r="5549" hidden="1" x14ac:dyDescent="0.4"/>
    <row r="5550" hidden="1" x14ac:dyDescent="0.4"/>
    <row r="5551" hidden="1" x14ac:dyDescent="0.4"/>
    <row r="5552" hidden="1" x14ac:dyDescent="0.4"/>
    <row r="5553" hidden="1" x14ac:dyDescent="0.4"/>
    <row r="5554" hidden="1" x14ac:dyDescent="0.4"/>
    <row r="5555" hidden="1" x14ac:dyDescent="0.4"/>
    <row r="5556" hidden="1" x14ac:dyDescent="0.4"/>
    <row r="5557" hidden="1" x14ac:dyDescent="0.4"/>
    <row r="5558" hidden="1" x14ac:dyDescent="0.4"/>
    <row r="5559" hidden="1" x14ac:dyDescent="0.4"/>
    <row r="5560" hidden="1" x14ac:dyDescent="0.4"/>
    <row r="5561" hidden="1" x14ac:dyDescent="0.4"/>
    <row r="5562" hidden="1" x14ac:dyDescent="0.4"/>
    <row r="5563" hidden="1" x14ac:dyDescent="0.4"/>
    <row r="5564" hidden="1" x14ac:dyDescent="0.4"/>
    <row r="5565" hidden="1" x14ac:dyDescent="0.4"/>
    <row r="5566" hidden="1" x14ac:dyDescent="0.4"/>
    <row r="5567" hidden="1" x14ac:dyDescent="0.4"/>
    <row r="5568" hidden="1" x14ac:dyDescent="0.4"/>
    <row r="5569" hidden="1" x14ac:dyDescent="0.4"/>
    <row r="5570" hidden="1" x14ac:dyDescent="0.4"/>
    <row r="5571" hidden="1" x14ac:dyDescent="0.4"/>
    <row r="5572" hidden="1" x14ac:dyDescent="0.4"/>
    <row r="5573" hidden="1" x14ac:dyDescent="0.4"/>
    <row r="5574" hidden="1" x14ac:dyDescent="0.4"/>
    <row r="5575" hidden="1" x14ac:dyDescent="0.4"/>
    <row r="5576" hidden="1" x14ac:dyDescent="0.4"/>
    <row r="5577" hidden="1" x14ac:dyDescent="0.4"/>
    <row r="5578" hidden="1" x14ac:dyDescent="0.4"/>
    <row r="5579" hidden="1" x14ac:dyDescent="0.4"/>
    <row r="5580" hidden="1" x14ac:dyDescent="0.4"/>
    <row r="5581" hidden="1" x14ac:dyDescent="0.4"/>
    <row r="5582" hidden="1" x14ac:dyDescent="0.4"/>
    <row r="5583" hidden="1" x14ac:dyDescent="0.4"/>
    <row r="5584" hidden="1" x14ac:dyDescent="0.4"/>
    <row r="5585" hidden="1" x14ac:dyDescent="0.4"/>
    <row r="5586" hidden="1" x14ac:dyDescent="0.4"/>
    <row r="5587" hidden="1" x14ac:dyDescent="0.4"/>
    <row r="5588" hidden="1" x14ac:dyDescent="0.4"/>
    <row r="5589" hidden="1" x14ac:dyDescent="0.4"/>
    <row r="5590" hidden="1" x14ac:dyDescent="0.4"/>
    <row r="5591" hidden="1" x14ac:dyDescent="0.4"/>
    <row r="5592" hidden="1" x14ac:dyDescent="0.4"/>
    <row r="5593" hidden="1" x14ac:dyDescent="0.4"/>
    <row r="5594" hidden="1" x14ac:dyDescent="0.4"/>
    <row r="5595" hidden="1" x14ac:dyDescent="0.4"/>
    <row r="5596" hidden="1" x14ac:dyDescent="0.4"/>
    <row r="5597" hidden="1" x14ac:dyDescent="0.4"/>
    <row r="5598" hidden="1" x14ac:dyDescent="0.4"/>
    <row r="5599" hidden="1" x14ac:dyDescent="0.4"/>
    <row r="5600" hidden="1" x14ac:dyDescent="0.4"/>
    <row r="5601" hidden="1" x14ac:dyDescent="0.4"/>
    <row r="5602" hidden="1" x14ac:dyDescent="0.4"/>
    <row r="5603" hidden="1" x14ac:dyDescent="0.4"/>
    <row r="5604" hidden="1" x14ac:dyDescent="0.4"/>
    <row r="5605" hidden="1" x14ac:dyDescent="0.4"/>
    <row r="5606" hidden="1" x14ac:dyDescent="0.4"/>
    <row r="5607" hidden="1" x14ac:dyDescent="0.4"/>
    <row r="5608" hidden="1" x14ac:dyDescent="0.4"/>
    <row r="5609" hidden="1" x14ac:dyDescent="0.4"/>
    <row r="5610" hidden="1" x14ac:dyDescent="0.4"/>
    <row r="5611" hidden="1" x14ac:dyDescent="0.4"/>
    <row r="5612" hidden="1" x14ac:dyDescent="0.4"/>
    <row r="5613" hidden="1" x14ac:dyDescent="0.4"/>
    <row r="5614" hidden="1" x14ac:dyDescent="0.4"/>
    <row r="5615" hidden="1" x14ac:dyDescent="0.4"/>
    <row r="5616" hidden="1" x14ac:dyDescent="0.4"/>
    <row r="5617" hidden="1" x14ac:dyDescent="0.4"/>
    <row r="5618" hidden="1" x14ac:dyDescent="0.4"/>
    <row r="5619" hidden="1" x14ac:dyDescent="0.4"/>
    <row r="5620" hidden="1" x14ac:dyDescent="0.4"/>
    <row r="5621" hidden="1" x14ac:dyDescent="0.4"/>
    <row r="5622" hidden="1" x14ac:dyDescent="0.4"/>
    <row r="5623" hidden="1" x14ac:dyDescent="0.4"/>
    <row r="5624" hidden="1" x14ac:dyDescent="0.4"/>
    <row r="5625" hidden="1" x14ac:dyDescent="0.4"/>
    <row r="5626" hidden="1" x14ac:dyDescent="0.4"/>
    <row r="5627" hidden="1" x14ac:dyDescent="0.4"/>
    <row r="5628" hidden="1" x14ac:dyDescent="0.4"/>
    <row r="5629" hidden="1" x14ac:dyDescent="0.4"/>
    <row r="5630" hidden="1" x14ac:dyDescent="0.4"/>
    <row r="5631" hidden="1" x14ac:dyDescent="0.4"/>
    <row r="5632" hidden="1" x14ac:dyDescent="0.4"/>
    <row r="5633" hidden="1" x14ac:dyDescent="0.4"/>
    <row r="5634" hidden="1" x14ac:dyDescent="0.4"/>
    <row r="5635" hidden="1" x14ac:dyDescent="0.4"/>
    <row r="5636" hidden="1" x14ac:dyDescent="0.4"/>
    <row r="5637" hidden="1" x14ac:dyDescent="0.4"/>
    <row r="5638" hidden="1" x14ac:dyDescent="0.4"/>
    <row r="5639" hidden="1" x14ac:dyDescent="0.4"/>
    <row r="5640" hidden="1" x14ac:dyDescent="0.4"/>
    <row r="5641" hidden="1" x14ac:dyDescent="0.4"/>
    <row r="5642" hidden="1" x14ac:dyDescent="0.4"/>
    <row r="5643" hidden="1" x14ac:dyDescent="0.4"/>
    <row r="5644" hidden="1" x14ac:dyDescent="0.4"/>
    <row r="5645" hidden="1" x14ac:dyDescent="0.4"/>
    <row r="5646" hidden="1" x14ac:dyDescent="0.4"/>
    <row r="5647" hidden="1" x14ac:dyDescent="0.4"/>
    <row r="5648" hidden="1" x14ac:dyDescent="0.4"/>
    <row r="5649" hidden="1" x14ac:dyDescent="0.4"/>
    <row r="5650" hidden="1" x14ac:dyDescent="0.4"/>
    <row r="5651" hidden="1" x14ac:dyDescent="0.4"/>
    <row r="5652" hidden="1" x14ac:dyDescent="0.4"/>
    <row r="5653" hidden="1" x14ac:dyDescent="0.4"/>
    <row r="5654" hidden="1" x14ac:dyDescent="0.4"/>
    <row r="5655" hidden="1" x14ac:dyDescent="0.4"/>
    <row r="5656" hidden="1" x14ac:dyDescent="0.4"/>
    <row r="5657" hidden="1" x14ac:dyDescent="0.4"/>
    <row r="5658" hidden="1" x14ac:dyDescent="0.4"/>
    <row r="5659" hidden="1" x14ac:dyDescent="0.4"/>
    <row r="5660" hidden="1" x14ac:dyDescent="0.4"/>
    <row r="5661" hidden="1" x14ac:dyDescent="0.4"/>
    <row r="5662" hidden="1" x14ac:dyDescent="0.4"/>
    <row r="5663" hidden="1" x14ac:dyDescent="0.4"/>
    <row r="5664" hidden="1" x14ac:dyDescent="0.4"/>
    <row r="5665" hidden="1" x14ac:dyDescent="0.4"/>
    <row r="5666" hidden="1" x14ac:dyDescent="0.4"/>
    <row r="5667" hidden="1" x14ac:dyDescent="0.4"/>
    <row r="5668" hidden="1" x14ac:dyDescent="0.4"/>
    <row r="5669" hidden="1" x14ac:dyDescent="0.4"/>
    <row r="5670" hidden="1" x14ac:dyDescent="0.4"/>
    <row r="5671" hidden="1" x14ac:dyDescent="0.4"/>
    <row r="5672" hidden="1" x14ac:dyDescent="0.4"/>
    <row r="5673" hidden="1" x14ac:dyDescent="0.4"/>
    <row r="5674" hidden="1" x14ac:dyDescent="0.4"/>
    <row r="5675" hidden="1" x14ac:dyDescent="0.4"/>
    <row r="5676" hidden="1" x14ac:dyDescent="0.4"/>
    <row r="5677" hidden="1" x14ac:dyDescent="0.4"/>
    <row r="5678" hidden="1" x14ac:dyDescent="0.4"/>
    <row r="5679" hidden="1" x14ac:dyDescent="0.4"/>
    <row r="5680" hidden="1" x14ac:dyDescent="0.4"/>
    <row r="5681" hidden="1" x14ac:dyDescent="0.4"/>
    <row r="5682" hidden="1" x14ac:dyDescent="0.4"/>
    <row r="5683" hidden="1" x14ac:dyDescent="0.4"/>
    <row r="5684" hidden="1" x14ac:dyDescent="0.4"/>
    <row r="5685" hidden="1" x14ac:dyDescent="0.4"/>
    <row r="5686" hidden="1" x14ac:dyDescent="0.4"/>
    <row r="5687" hidden="1" x14ac:dyDescent="0.4"/>
    <row r="5688" hidden="1" x14ac:dyDescent="0.4"/>
    <row r="5689" hidden="1" x14ac:dyDescent="0.4"/>
    <row r="5690" hidden="1" x14ac:dyDescent="0.4"/>
    <row r="5691" hidden="1" x14ac:dyDescent="0.4"/>
    <row r="5692" hidden="1" x14ac:dyDescent="0.4"/>
    <row r="5693" hidden="1" x14ac:dyDescent="0.4"/>
    <row r="5694" hidden="1" x14ac:dyDescent="0.4"/>
    <row r="5695" hidden="1" x14ac:dyDescent="0.4"/>
    <row r="5696" hidden="1" x14ac:dyDescent="0.4"/>
    <row r="5697" hidden="1" x14ac:dyDescent="0.4"/>
    <row r="5698" hidden="1" x14ac:dyDescent="0.4"/>
    <row r="5699" hidden="1" x14ac:dyDescent="0.4"/>
    <row r="5700" hidden="1" x14ac:dyDescent="0.4"/>
    <row r="5701" hidden="1" x14ac:dyDescent="0.4"/>
    <row r="5702" hidden="1" x14ac:dyDescent="0.4"/>
    <row r="5703" hidden="1" x14ac:dyDescent="0.4"/>
    <row r="5704" hidden="1" x14ac:dyDescent="0.4"/>
    <row r="5705" hidden="1" x14ac:dyDescent="0.4"/>
    <row r="5706" hidden="1" x14ac:dyDescent="0.4"/>
    <row r="5707" hidden="1" x14ac:dyDescent="0.4"/>
    <row r="5708" hidden="1" x14ac:dyDescent="0.4"/>
    <row r="5709" hidden="1" x14ac:dyDescent="0.4"/>
    <row r="5710" hidden="1" x14ac:dyDescent="0.4"/>
    <row r="5711" hidden="1" x14ac:dyDescent="0.4"/>
    <row r="5712" hidden="1" x14ac:dyDescent="0.4"/>
    <row r="5713" hidden="1" x14ac:dyDescent="0.4"/>
    <row r="5714" hidden="1" x14ac:dyDescent="0.4"/>
    <row r="5715" hidden="1" x14ac:dyDescent="0.4"/>
    <row r="5716" hidden="1" x14ac:dyDescent="0.4"/>
    <row r="5717" hidden="1" x14ac:dyDescent="0.4"/>
    <row r="5718" hidden="1" x14ac:dyDescent="0.4"/>
    <row r="5719" hidden="1" x14ac:dyDescent="0.4"/>
    <row r="5720" hidden="1" x14ac:dyDescent="0.4"/>
    <row r="5721" hidden="1" x14ac:dyDescent="0.4"/>
    <row r="5722" hidden="1" x14ac:dyDescent="0.4"/>
    <row r="5723" hidden="1" x14ac:dyDescent="0.4"/>
    <row r="5724" hidden="1" x14ac:dyDescent="0.4"/>
    <row r="5725" hidden="1" x14ac:dyDescent="0.4"/>
    <row r="5726" hidden="1" x14ac:dyDescent="0.4"/>
    <row r="5727" hidden="1" x14ac:dyDescent="0.4"/>
    <row r="5728" hidden="1" x14ac:dyDescent="0.4"/>
    <row r="5729" spans="2:15" hidden="1" x14ac:dyDescent="0.4"/>
    <row r="5730" spans="2:15" hidden="1" x14ac:dyDescent="0.4"/>
    <row r="5731" spans="2:15" hidden="1" x14ac:dyDescent="0.4"/>
    <row r="5732" spans="2:15" hidden="1" x14ac:dyDescent="0.4"/>
    <row r="5733" spans="2:15" hidden="1" x14ac:dyDescent="0.4"/>
    <row r="5734" spans="2:15" hidden="1" x14ac:dyDescent="0.4"/>
    <row r="5735" spans="2:15" hidden="1" x14ac:dyDescent="0.4"/>
    <row r="5736" spans="2:15" hidden="1" x14ac:dyDescent="0.4"/>
    <row r="5737" spans="2:15" hidden="1" x14ac:dyDescent="0.4"/>
    <row r="5738" spans="2:15" hidden="1" x14ac:dyDescent="0.4"/>
    <row r="5739" spans="2:15" hidden="1" x14ac:dyDescent="0.4"/>
    <row r="5740" spans="2:15" hidden="1" x14ac:dyDescent="0.4"/>
    <row r="5741" spans="2:15" hidden="1" x14ac:dyDescent="0.4"/>
    <row r="5744" spans="2:15" x14ac:dyDescent="0.4">
      <c r="B5744" s="382" t="s">
        <v>861</v>
      </c>
      <c r="C5744" s="382"/>
      <c r="D5744" s="382"/>
      <c r="H5744" s="382" t="s">
        <v>862</v>
      </c>
      <c r="I5744" s="382"/>
      <c r="J5744" s="382"/>
      <c r="K5744" s="382"/>
      <c r="L5744" s="382" t="s">
        <v>863</v>
      </c>
      <c r="M5744" s="382"/>
      <c r="N5744" s="382"/>
      <c r="O5744" s="382"/>
    </row>
    <row r="5745" spans="2:16" x14ac:dyDescent="0.4">
      <c r="B5745" s="307"/>
      <c r="C5745" s="13"/>
      <c r="D5745" s="13"/>
      <c r="L5745" s="255"/>
      <c r="M5745" s="256"/>
    </row>
    <row r="5746" spans="2:16" x14ac:dyDescent="0.4">
      <c r="B5746" s="307"/>
      <c r="C5746" s="13"/>
      <c r="D5746" s="13"/>
      <c r="L5746" s="255"/>
      <c r="M5746" s="256"/>
    </row>
    <row r="5747" spans="2:16" x14ac:dyDescent="0.4">
      <c r="B5747" s="306"/>
      <c r="C5747" s="13"/>
      <c r="D5747" s="13"/>
      <c r="L5747" s="255"/>
      <c r="M5747" s="256"/>
    </row>
    <row r="5748" spans="2:16" x14ac:dyDescent="0.4">
      <c r="B5748" s="306"/>
      <c r="C5748" s="13"/>
      <c r="D5748" s="13"/>
      <c r="L5748" s="255"/>
      <c r="M5748" s="256"/>
    </row>
    <row r="5749" spans="2:16" x14ac:dyDescent="0.4">
      <c r="B5749" s="383" t="s">
        <v>858</v>
      </c>
      <c r="C5749" s="383"/>
      <c r="D5749" s="383"/>
      <c r="E5749" s="310"/>
      <c r="F5749" s="311"/>
      <c r="G5749" s="311"/>
      <c r="H5749" s="395" t="s">
        <v>852</v>
      </c>
      <c r="I5749" s="395"/>
      <c r="J5749" s="395"/>
      <c r="K5749" s="395"/>
      <c r="L5749" s="383" t="s">
        <v>853</v>
      </c>
      <c r="M5749" s="383"/>
      <c r="N5749" s="383"/>
      <c r="O5749" s="383"/>
    </row>
    <row r="5750" spans="2:16" s="309" customFormat="1" x14ac:dyDescent="0.4">
      <c r="B5750" s="382" t="s">
        <v>859</v>
      </c>
      <c r="C5750" s="382"/>
      <c r="D5750" s="382"/>
      <c r="E5750" s="307"/>
      <c r="F5750" s="308"/>
      <c r="G5750" s="308"/>
      <c r="H5750" s="389" t="s">
        <v>856</v>
      </c>
      <c r="I5750" s="389"/>
      <c r="J5750" s="389"/>
      <c r="K5750" s="389"/>
      <c r="L5750" s="382" t="s">
        <v>854</v>
      </c>
      <c r="M5750" s="382"/>
      <c r="N5750" s="382"/>
      <c r="O5750" s="382"/>
    </row>
    <row r="5751" spans="2:16" x14ac:dyDescent="0.4">
      <c r="B5751" s="382" t="s">
        <v>860</v>
      </c>
      <c r="C5751" s="382"/>
      <c r="D5751" s="382"/>
      <c r="H5751" s="389" t="s">
        <v>857</v>
      </c>
      <c r="I5751" s="389"/>
      <c r="J5751" s="389"/>
      <c r="K5751" s="389"/>
      <c r="L5751" s="382" t="s">
        <v>855</v>
      </c>
      <c r="M5751" s="382"/>
      <c r="N5751" s="382"/>
      <c r="O5751" s="382"/>
    </row>
    <row r="5754" spans="2:16" x14ac:dyDescent="0.4">
      <c r="N5754" s="382"/>
      <c r="O5754" s="382"/>
      <c r="P5754" s="382"/>
    </row>
    <row r="5755" spans="2:16" x14ac:dyDescent="0.4">
      <c r="N5755" s="307"/>
      <c r="P5755" s="13"/>
    </row>
    <row r="5756" spans="2:16" x14ac:dyDescent="0.4">
      <c r="N5756" s="307"/>
      <c r="P5756" s="13"/>
    </row>
    <row r="5757" spans="2:16" x14ac:dyDescent="0.4">
      <c r="N5757" s="306"/>
      <c r="P5757" s="13"/>
    </row>
    <row r="5758" spans="2:16" x14ac:dyDescent="0.4">
      <c r="N5758" s="306"/>
      <c r="P5758" s="13"/>
    </row>
    <row r="5759" spans="2:16" x14ac:dyDescent="0.4">
      <c r="N5759" s="383"/>
      <c r="O5759" s="383"/>
      <c r="P5759" s="383"/>
    </row>
    <row r="5760" spans="2:16" x14ac:dyDescent="0.4">
      <c r="N5760" s="382"/>
      <c r="O5760" s="382"/>
      <c r="P5760" s="382"/>
    </row>
    <row r="5761" spans="14:16" x14ac:dyDescent="0.4">
      <c r="N5761" s="382"/>
      <c r="O5761" s="382"/>
      <c r="P5761" s="382"/>
    </row>
  </sheetData>
  <mergeCells count="31">
    <mergeCell ref="B5744:D5744"/>
    <mergeCell ref="B5749:D5749"/>
    <mergeCell ref="B5750:D5750"/>
    <mergeCell ref="B5751:D5751"/>
    <mergeCell ref="L5744:O5744"/>
    <mergeCell ref="L5749:O5749"/>
    <mergeCell ref="L5750:O5750"/>
    <mergeCell ref="L5751:O5751"/>
    <mergeCell ref="L1:O1"/>
    <mergeCell ref="B2:B4"/>
    <mergeCell ref="C2:C4"/>
    <mergeCell ref="D2:E4"/>
    <mergeCell ref="F2:F4"/>
    <mergeCell ref="G2:G4"/>
    <mergeCell ref="L2:M4"/>
    <mergeCell ref="N2:N4"/>
    <mergeCell ref="O2:O4"/>
    <mergeCell ref="B6:C6"/>
    <mergeCell ref="H1:K1"/>
    <mergeCell ref="H2:I4"/>
    <mergeCell ref="J2:J4"/>
    <mergeCell ref="K2:K4"/>
    <mergeCell ref="D1:G1"/>
    <mergeCell ref="N5759:P5759"/>
    <mergeCell ref="N5760:P5760"/>
    <mergeCell ref="N5761:P5761"/>
    <mergeCell ref="N5754:P5754"/>
    <mergeCell ref="H5744:K5744"/>
    <mergeCell ref="H5749:K5749"/>
    <mergeCell ref="H5750:K5750"/>
    <mergeCell ref="H5751:K5751"/>
  </mergeCells>
  <printOptions horizontalCentered="1"/>
  <pageMargins left="0.25" right="0.25" top="0.5" bottom="0.5" header="0.31496062992126" footer="0.15748031496063"/>
  <pageSetup paperSize="9" scale="69" fitToHeight="7" orientation="landscape" horizontalDpi="360" verticalDpi="360" r:id="rId1"/>
  <headerFooter>
    <oddFooter>Page &amp;P of &amp;N</oddFooter>
  </headerFooter>
  <rowBreaks count="1" manualBreakCount="1">
    <brk id="2079" min="1" max="1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B47A-FDAC-43D5-9DA0-77BC796D9ADD}">
  <sheetPr>
    <tabColor rgb="FF00B050"/>
    <pageSetUpPr fitToPage="1"/>
  </sheetPr>
  <dimension ref="B1:L3714"/>
  <sheetViews>
    <sheetView zoomScale="85" zoomScaleNormal="85" zoomScaleSheetLayoutView="55" workbookViewId="0">
      <pane xSplit="3" ySplit="6" topLeftCell="D340" activePane="bottomRight" state="frozen"/>
      <selection activeCell="T214" sqref="T214"/>
      <selection pane="topRight" activeCell="T214" sqref="T214"/>
      <selection pane="bottomLeft" activeCell="T214" sqref="T214"/>
      <selection pane="bottomRight" activeCell="T214" sqref="T214"/>
    </sheetView>
  </sheetViews>
  <sheetFormatPr defaultColWidth="9.3046875" defaultRowHeight="14.6" x14ac:dyDescent="0.4"/>
  <cols>
    <col min="1" max="1" width="9.3046875" style="1"/>
    <col min="2" max="2" width="14.69140625" style="225" bestFit="1" customWidth="1"/>
    <col min="3" max="3" width="67.69140625" style="226" customWidth="1"/>
    <col min="4" max="4" width="10.15234375" style="10" bestFit="1" customWidth="1"/>
    <col min="5" max="5" width="14.69140625" style="11" customWidth="1"/>
    <col min="6" max="6" width="15.3828125" style="12" customWidth="1"/>
    <col min="7" max="7" width="21.3828125" style="12" customWidth="1"/>
    <col min="8" max="8" width="10.15234375" style="10" bestFit="1" customWidth="1"/>
    <col min="9" max="9" width="14.69140625" style="11" customWidth="1"/>
    <col min="10" max="10" width="15.3828125" style="12" customWidth="1"/>
    <col min="11" max="11" width="21.3828125" style="12" customWidth="1"/>
    <col min="12" max="12" width="16.3828125" style="1" bestFit="1" customWidth="1"/>
    <col min="13" max="16384" width="9.3046875" style="1"/>
  </cols>
  <sheetData>
    <row r="1" spans="2:12" ht="26.15" x14ac:dyDescent="0.4">
      <c r="D1" s="401" t="s">
        <v>830</v>
      </c>
      <c r="E1" s="401"/>
      <c r="F1" s="401"/>
      <c r="G1" s="401"/>
      <c r="H1" s="402" t="s">
        <v>831</v>
      </c>
      <c r="I1" s="402"/>
      <c r="J1" s="402"/>
      <c r="K1" s="402"/>
    </row>
    <row r="2" spans="2:12" s="2" customFormat="1" ht="15.9" x14ac:dyDescent="0.4">
      <c r="B2" s="399" t="s">
        <v>0</v>
      </c>
      <c r="C2" s="399" t="s">
        <v>1</v>
      </c>
      <c r="D2" s="399" t="s">
        <v>2</v>
      </c>
      <c r="E2" s="399"/>
      <c r="F2" s="399" t="s">
        <v>3</v>
      </c>
      <c r="G2" s="400" t="s">
        <v>4</v>
      </c>
      <c r="H2" s="399" t="s">
        <v>2</v>
      </c>
      <c r="I2" s="399"/>
      <c r="J2" s="399" t="s">
        <v>3</v>
      </c>
      <c r="K2" s="400" t="s">
        <v>4</v>
      </c>
    </row>
    <row r="3" spans="2:12" s="2" customFormat="1" ht="15.9" x14ac:dyDescent="0.4">
      <c r="B3" s="399"/>
      <c r="C3" s="399"/>
      <c r="D3" s="399"/>
      <c r="E3" s="399"/>
      <c r="F3" s="399"/>
      <c r="G3" s="400"/>
      <c r="H3" s="399"/>
      <c r="I3" s="399"/>
      <c r="J3" s="399"/>
      <c r="K3" s="400"/>
    </row>
    <row r="4" spans="2:12" s="2" customFormat="1" ht="15.9" x14ac:dyDescent="0.4">
      <c r="B4" s="399"/>
      <c r="C4" s="399"/>
      <c r="D4" s="399"/>
      <c r="E4" s="399"/>
      <c r="F4" s="399"/>
      <c r="G4" s="400"/>
      <c r="H4" s="399"/>
      <c r="I4" s="399"/>
      <c r="J4" s="399"/>
      <c r="K4" s="400"/>
    </row>
    <row r="5" spans="2:12" s="3" customFormat="1" ht="12.9" x14ac:dyDescent="0.4">
      <c r="B5" s="69" t="s">
        <v>17</v>
      </c>
      <c r="C5" s="69" t="s">
        <v>18</v>
      </c>
      <c r="D5" s="67" t="s">
        <v>19</v>
      </c>
      <c r="E5" s="68" t="s">
        <v>20</v>
      </c>
      <c r="F5" s="69" t="s">
        <v>21</v>
      </c>
      <c r="G5" s="70" t="s">
        <v>22</v>
      </c>
      <c r="H5" s="67" t="s">
        <v>19</v>
      </c>
      <c r="I5" s="68" t="s">
        <v>20</v>
      </c>
      <c r="J5" s="69" t="s">
        <v>21</v>
      </c>
      <c r="K5" s="70" t="s">
        <v>22</v>
      </c>
    </row>
    <row r="6" spans="2:12" s="3" customFormat="1" ht="23.15" x14ac:dyDescent="0.4">
      <c r="B6" s="398" t="s">
        <v>23</v>
      </c>
      <c r="C6" s="398"/>
      <c r="D6" s="71"/>
      <c r="E6" s="72"/>
      <c r="F6" s="73"/>
      <c r="G6" s="74">
        <f>G7+G2128</f>
        <v>95098628000</v>
      </c>
      <c r="H6" s="71"/>
      <c r="I6" s="72"/>
      <c r="J6" s="73"/>
      <c r="K6" s="74">
        <f>K7+K2128</f>
        <v>95098628000</v>
      </c>
      <c r="L6" s="251">
        <f>G6-K6</f>
        <v>0</v>
      </c>
    </row>
    <row r="7" spans="2:12" s="4" customFormat="1" ht="15.9" x14ac:dyDescent="0.4">
      <c r="B7" s="182" t="s">
        <v>24</v>
      </c>
      <c r="C7" s="76" t="s">
        <v>25</v>
      </c>
      <c r="D7" s="75"/>
      <c r="E7" s="76"/>
      <c r="F7" s="76"/>
      <c r="G7" s="77">
        <f>G8+G97</f>
        <v>93788012000</v>
      </c>
      <c r="H7" s="75"/>
      <c r="I7" s="76"/>
      <c r="J7" s="76"/>
      <c r="K7" s="77">
        <f>K8+K97</f>
        <v>93788012000</v>
      </c>
      <c r="L7" s="251">
        <f t="shared" ref="L7:L70" si="0">G7-K7</f>
        <v>0</v>
      </c>
    </row>
    <row r="8" spans="2:12" s="5" customFormat="1" ht="15.9" x14ac:dyDescent="0.4">
      <c r="B8" s="183">
        <v>1975</v>
      </c>
      <c r="C8" s="184" t="s">
        <v>26</v>
      </c>
      <c r="D8" s="78"/>
      <c r="E8" s="79" t="s">
        <v>27</v>
      </c>
      <c r="F8" s="78">
        <v>0</v>
      </c>
      <c r="G8" s="78">
        <f>G9</f>
        <v>961835000</v>
      </c>
      <c r="H8" s="78"/>
      <c r="I8" s="79" t="s">
        <v>27</v>
      </c>
      <c r="J8" s="78">
        <v>0</v>
      </c>
      <c r="K8" s="78">
        <f>K9</f>
        <v>961835000</v>
      </c>
      <c r="L8" s="251">
        <f t="shared" si="0"/>
        <v>0</v>
      </c>
    </row>
    <row r="9" spans="2:12" ht="15.9" x14ac:dyDescent="0.4">
      <c r="B9" s="185" t="s">
        <v>28</v>
      </c>
      <c r="C9" s="186" t="s">
        <v>29</v>
      </c>
      <c r="D9" s="80">
        <f>D10</f>
        <v>120</v>
      </c>
      <c r="E9" s="81" t="s">
        <v>30</v>
      </c>
      <c r="F9" s="82"/>
      <c r="G9" s="82">
        <f>G10</f>
        <v>961835000</v>
      </c>
      <c r="H9" s="80">
        <f>H10</f>
        <v>120</v>
      </c>
      <c r="I9" s="81" t="s">
        <v>30</v>
      </c>
      <c r="J9" s="82"/>
      <c r="K9" s="82">
        <f>K10</f>
        <v>961835000</v>
      </c>
      <c r="L9" s="251">
        <f t="shared" si="0"/>
        <v>0</v>
      </c>
    </row>
    <row r="10" spans="2:12" ht="15.9" x14ac:dyDescent="0.4">
      <c r="B10" s="187" t="s">
        <v>31</v>
      </c>
      <c r="C10" s="188" t="s">
        <v>32</v>
      </c>
      <c r="D10" s="83">
        <f>D11</f>
        <v>120</v>
      </c>
      <c r="E10" s="84" t="s">
        <v>30</v>
      </c>
      <c r="F10" s="85">
        <v>0</v>
      </c>
      <c r="G10" s="83">
        <f>G11</f>
        <v>961835000</v>
      </c>
      <c r="H10" s="83">
        <f>H11</f>
        <v>120</v>
      </c>
      <c r="I10" s="84" t="s">
        <v>30</v>
      </c>
      <c r="J10" s="85">
        <v>0</v>
      </c>
      <c r="K10" s="83">
        <f>K11</f>
        <v>961835000</v>
      </c>
      <c r="L10" s="251">
        <f t="shared" si="0"/>
        <v>0</v>
      </c>
    </row>
    <row r="11" spans="2:12" ht="15.9" x14ac:dyDescent="0.4">
      <c r="B11" s="189">
        <v>501</v>
      </c>
      <c r="C11" s="162" t="s">
        <v>33</v>
      </c>
      <c r="D11" s="86">
        <f>D30+D12+D60+D45+D81</f>
        <v>120</v>
      </c>
      <c r="E11" s="87" t="s">
        <v>30</v>
      </c>
      <c r="F11" s="88">
        <v>0</v>
      </c>
      <c r="G11" s="86">
        <f>G30+G12+G60+G45+G81</f>
        <v>961835000</v>
      </c>
      <c r="H11" s="86">
        <f>H30+H12+H60+H45+H81</f>
        <v>120</v>
      </c>
      <c r="I11" s="87" t="s">
        <v>30</v>
      </c>
      <c r="J11" s="88">
        <v>0</v>
      </c>
      <c r="K11" s="86">
        <f>K30+K12+K60+K45+K81</f>
        <v>961835000</v>
      </c>
      <c r="L11" s="251">
        <f t="shared" si="0"/>
        <v>0</v>
      </c>
    </row>
    <row r="12" spans="2:12" ht="15.9" x14ac:dyDescent="0.4">
      <c r="B12" s="190" t="s">
        <v>34</v>
      </c>
      <c r="C12" s="191" t="s">
        <v>35</v>
      </c>
      <c r="D12" s="90">
        <v>24</v>
      </c>
      <c r="E12" s="91" t="s">
        <v>30</v>
      </c>
      <c r="F12" s="92">
        <v>0</v>
      </c>
      <c r="G12" s="92">
        <f>G13+G18+G21+G28</f>
        <v>9240000</v>
      </c>
      <c r="H12" s="90">
        <v>24</v>
      </c>
      <c r="I12" s="91" t="s">
        <v>30</v>
      </c>
      <c r="J12" s="92">
        <v>0</v>
      </c>
      <c r="K12" s="92">
        <f>K13+K18+K21+K28</f>
        <v>9240000</v>
      </c>
      <c r="L12" s="251">
        <f t="shared" si="0"/>
        <v>0</v>
      </c>
    </row>
    <row r="13" spans="2:12" ht="15.9" x14ac:dyDescent="0.4">
      <c r="B13" s="129"/>
      <c r="C13" s="96"/>
      <c r="D13" s="94"/>
      <c r="E13" s="95"/>
      <c r="F13" s="96"/>
      <c r="G13" s="97"/>
      <c r="H13" s="94"/>
      <c r="I13" s="95"/>
      <c r="J13" s="96"/>
      <c r="K13" s="97"/>
      <c r="L13" s="251">
        <f t="shared" si="0"/>
        <v>0</v>
      </c>
    </row>
    <row r="14" spans="2:12" ht="15.9" x14ac:dyDescent="0.4">
      <c r="B14" s="129"/>
      <c r="C14" s="96"/>
      <c r="D14" s="94"/>
      <c r="E14" s="95"/>
      <c r="F14" s="97"/>
      <c r="G14" s="97"/>
      <c r="H14" s="94"/>
      <c r="I14" s="95"/>
      <c r="J14" s="97"/>
      <c r="K14" s="97"/>
      <c r="L14" s="251">
        <f t="shared" si="0"/>
        <v>0</v>
      </c>
    </row>
    <row r="15" spans="2:12" ht="15.9" x14ac:dyDescent="0.4">
      <c r="B15" s="129"/>
      <c r="C15" s="96"/>
      <c r="D15" s="94"/>
      <c r="E15" s="95"/>
      <c r="F15" s="97"/>
      <c r="G15" s="97"/>
      <c r="H15" s="94"/>
      <c r="I15" s="95"/>
      <c r="J15" s="97"/>
      <c r="K15" s="97"/>
      <c r="L15" s="251">
        <f t="shared" si="0"/>
        <v>0</v>
      </c>
    </row>
    <row r="16" spans="2:12" ht="15.9" x14ac:dyDescent="0.4">
      <c r="B16" s="129"/>
      <c r="C16" s="96"/>
      <c r="D16" s="94"/>
      <c r="E16" s="95"/>
      <c r="F16" s="97"/>
      <c r="G16" s="97"/>
      <c r="H16" s="94"/>
      <c r="I16" s="95"/>
      <c r="J16" s="97"/>
      <c r="K16" s="97"/>
      <c r="L16" s="251">
        <f t="shared" si="0"/>
        <v>0</v>
      </c>
    </row>
    <row r="17" spans="2:12" ht="15.9" x14ac:dyDescent="0.4">
      <c r="B17" s="129"/>
      <c r="C17" s="96"/>
      <c r="D17" s="94"/>
      <c r="E17" s="95"/>
      <c r="F17" s="97"/>
      <c r="G17" s="97"/>
      <c r="H17" s="94"/>
      <c r="I17" s="95"/>
      <c r="J17" s="97"/>
      <c r="K17" s="97"/>
      <c r="L17" s="251">
        <f t="shared" si="0"/>
        <v>0</v>
      </c>
    </row>
    <row r="18" spans="2:12" s="232" customFormat="1" ht="15.9" x14ac:dyDescent="0.4">
      <c r="B18" s="227">
        <v>525119</v>
      </c>
      <c r="C18" s="228" t="s">
        <v>42</v>
      </c>
      <c r="D18" s="229"/>
      <c r="E18" s="230"/>
      <c r="F18" s="231"/>
      <c r="G18" s="231">
        <f>SUM(G19:G20)</f>
        <v>9240000</v>
      </c>
      <c r="H18" s="229"/>
      <c r="I18" s="230"/>
      <c r="J18" s="231"/>
      <c r="K18" s="231">
        <f>SUM(K19:K20)</f>
        <v>9240000</v>
      </c>
      <c r="L18" s="251">
        <f t="shared" si="0"/>
        <v>0</v>
      </c>
    </row>
    <row r="19" spans="2:12" ht="15.9" x14ac:dyDescent="0.4">
      <c r="B19" s="129" t="s">
        <v>27</v>
      </c>
      <c r="C19" s="96" t="s">
        <v>44</v>
      </c>
      <c r="D19" s="94">
        <v>24</v>
      </c>
      <c r="E19" s="95" t="s">
        <v>40</v>
      </c>
      <c r="F19" s="97">
        <v>225000</v>
      </c>
      <c r="G19" s="97">
        <f t="shared" ref="G19:G20" si="1">ROUNDDOWN(D19*F19,-3)</f>
        <v>5400000</v>
      </c>
      <c r="H19" s="94">
        <v>24</v>
      </c>
      <c r="I19" s="95" t="s">
        <v>40</v>
      </c>
      <c r="J19" s="97">
        <v>225000</v>
      </c>
      <c r="K19" s="97">
        <f t="shared" ref="K19:K20" si="2">ROUNDDOWN(H19*J19,-3)</f>
        <v>5400000</v>
      </c>
      <c r="L19" s="251">
        <f t="shared" si="0"/>
        <v>0</v>
      </c>
    </row>
    <row r="20" spans="2:12" ht="15.9" x14ac:dyDescent="0.4">
      <c r="B20" s="129" t="s">
        <v>27</v>
      </c>
      <c r="C20" s="96" t="s">
        <v>45</v>
      </c>
      <c r="D20" s="94">
        <v>24</v>
      </c>
      <c r="E20" s="95" t="s">
        <v>40</v>
      </c>
      <c r="F20" s="97">
        <v>160000</v>
      </c>
      <c r="G20" s="97">
        <f t="shared" si="1"/>
        <v>3840000</v>
      </c>
      <c r="H20" s="94">
        <v>24</v>
      </c>
      <c r="I20" s="95" t="s">
        <v>40</v>
      </c>
      <c r="J20" s="97">
        <v>160000</v>
      </c>
      <c r="K20" s="97">
        <f t="shared" si="2"/>
        <v>3840000</v>
      </c>
      <c r="L20" s="251">
        <f t="shared" si="0"/>
        <v>0</v>
      </c>
    </row>
    <row r="21" spans="2:12" ht="15.9" x14ac:dyDescent="0.4">
      <c r="B21" s="129"/>
      <c r="C21" s="96"/>
      <c r="D21" s="94"/>
      <c r="E21" s="95"/>
      <c r="F21" s="96"/>
      <c r="G21" s="97"/>
      <c r="H21" s="94"/>
      <c r="I21" s="95"/>
      <c r="J21" s="96"/>
      <c r="K21" s="97"/>
      <c r="L21" s="251">
        <f t="shared" si="0"/>
        <v>0</v>
      </c>
    </row>
    <row r="22" spans="2:12" ht="15.9" x14ac:dyDescent="0.4">
      <c r="B22" s="129"/>
      <c r="C22" s="96"/>
      <c r="D22" s="94"/>
      <c r="E22" s="95"/>
      <c r="F22" s="97"/>
      <c r="G22" s="97"/>
      <c r="H22" s="94"/>
      <c r="I22" s="95"/>
      <c r="J22" s="97"/>
      <c r="K22" s="97"/>
      <c r="L22" s="251">
        <f t="shared" si="0"/>
        <v>0</v>
      </c>
    </row>
    <row r="23" spans="2:12" ht="15.9" x14ac:dyDescent="0.4">
      <c r="B23" s="129"/>
      <c r="C23" s="96"/>
      <c r="D23" s="94"/>
      <c r="E23" s="95"/>
      <c r="F23" s="97"/>
      <c r="G23" s="97"/>
      <c r="H23" s="94"/>
      <c r="I23" s="95"/>
      <c r="J23" s="97"/>
      <c r="K23" s="97"/>
      <c r="L23" s="251">
        <f t="shared" si="0"/>
        <v>0</v>
      </c>
    </row>
    <row r="24" spans="2:12" ht="15.9" x14ac:dyDescent="0.4">
      <c r="B24" s="129"/>
      <c r="C24" s="96"/>
      <c r="D24" s="94"/>
      <c r="E24" s="95"/>
      <c r="F24" s="97"/>
      <c r="G24" s="97"/>
      <c r="H24" s="94"/>
      <c r="I24" s="95"/>
      <c r="J24" s="97"/>
      <c r="K24" s="97"/>
      <c r="L24" s="251">
        <f t="shared" si="0"/>
        <v>0</v>
      </c>
    </row>
    <row r="25" spans="2:12" ht="15.9" x14ac:dyDescent="0.4">
      <c r="B25" s="129"/>
      <c r="C25" s="96"/>
      <c r="D25" s="94"/>
      <c r="E25" s="95"/>
      <c r="F25" s="97"/>
      <c r="G25" s="97"/>
      <c r="H25" s="94"/>
      <c r="I25" s="95"/>
      <c r="J25" s="97"/>
      <c r="K25" s="97"/>
      <c r="L25" s="251">
        <f t="shared" si="0"/>
        <v>0</v>
      </c>
    </row>
    <row r="26" spans="2:12" ht="15.9" x14ac:dyDescent="0.4">
      <c r="B26" s="129"/>
      <c r="C26" s="96"/>
      <c r="D26" s="94"/>
      <c r="E26" s="95"/>
      <c r="F26" s="97"/>
      <c r="G26" s="97"/>
      <c r="H26" s="94"/>
      <c r="I26" s="95"/>
      <c r="J26" s="97"/>
      <c r="K26" s="97"/>
      <c r="L26" s="251">
        <f t="shared" si="0"/>
        <v>0</v>
      </c>
    </row>
    <row r="27" spans="2:12" ht="15.9" x14ac:dyDescent="0.4">
      <c r="B27" s="129"/>
      <c r="C27" s="96"/>
      <c r="D27" s="94"/>
      <c r="E27" s="95"/>
      <c r="F27" s="97"/>
      <c r="G27" s="97"/>
      <c r="H27" s="94"/>
      <c r="I27" s="95"/>
      <c r="J27" s="97"/>
      <c r="K27" s="97"/>
      <c r="L27" s="251">
        <f t="shared" si="0"/>
        <v>0</v>
      </c>
    </row>
    <row r="28" spans="2:12" ht="15.9" x14ac:dyDescent="0.4">
      <c r="B28" s="129"/>
      <c r="C28" s="96"/>
      <c r="D28" s="94"/>
      <c r="E28" s="95"/>
      <c r="F28" s="96"/>
      <c r="G28" s="97"/>
      <c r="H28" s="94"/>
      <c r="I28" s="95"/>
      <c r="J28" s="96"/>
      <c r="K28" s="97"/>
      <c r="L28" s="251">
        <f t="shared" si="0"/>
        <v>0</v>
      </c>
    </row>
    <row r="29" spans="2:12" ht="15.9" x14ac:dyDescent="0.4">
      <c r="B29" s="129"/>
      <c r="C29" s="96"/>
      <c r="D29" s="94"/>
      <c r="E29" s="95"/>
      <c r="F29" s="97"/>
      <c r="G29" s="97"/>
      <c r="H29" s="94"/>
      <c r="I29" s="95"/>
      <c r="J29" s="97"/>
      <c r="K29" s="97"/>
      <c r="L29" s="251">
        <f t="shared" si="0"/>
        <v>0</v>
      </c>
    </row>
    <row r="30" spans="2:12" ht="15.9" x14ac:dyDescent="0.4">
      <c r="B30" s="190" t="s">
        <v>52</v>
      </c>
      <c r="C30" s="191" t="s">
        <v>53</v>
      </c>
      <c r="D30" s="90">
        <v>24</v>
      </c>
      <c r="E30" s="91" t="s">
        <v>30</v>
      </c>
      <c r="F30" s="92">
        <v>0</v>
      </c>
      <c r="G30" s="92">
        <f>G31+G34+G39+G43</f>
        <v>321035000</v>
      </c>
      <c r="H30" s="90">
        <v>24</v>
      </c>
      <c r="I30" s="91" t="s">
        <v>30</v>
      </c>
      <c r="J30" s="92">
        <v>0</v>
      </c>
      <c r="K30" s="92">
        <f>K31+K34+K39+K43</f>
        <v>321035000</v>
      </c>
      <c r="L30" s="251">
        <f t="shared" si="0"/>
        <v>0</v>
      </c>
    </row>
    <row r="31" spans="2:12" ht="15.9" x14ac:dyDescent="0.4">
      <c r="B31" s="129"/>
      <c r="C31" s="96"/>
      <c r="D31" s="94"/>
      <c r="E31" s="95"/>
      <c r="F31" s="96"/>
      <c r="G31" s="97"/>
      <c r="H31" s="94"/>
      <c r="I31" s="95"/>
      <c r="J31" s="96"/>
      <c r="K31" s="97"/>
      <c r="L31" s="251">
        <f t="shared" si="0"/>
        <v>0</v>
      </c>
    </row>
    <row r="32" spans="2:12" ht="15.9" x14ac:dyDescent="0.4">
      <c r="B32" s="129"/>
      <c r="C32" s="96"/>
      <c r="D32" s="94"/>
      <c r="E32" s="95"/>
      <c r="F32" s="97"/>
      <c r="G32" s="97"/>
      <c r="H32" s="94"/>
      <c r="I32" s="95"/>
      <c r="J32" s="97"/>
      <c r="K32" s="97"/>
      <c r="L32" s="251">
        <f t="shared" si="0"/>
        <v>0</v>
      </c>
    </row>
    <row r="33" spans="2:12" ht="15.9" x14ac:dyDescent="0.4">
      <c r="B33" s="129"/>
      <c r="C33" s="96"/>
      <c r="D33" s="94"/>
      <c r="E33" s="95"/>
      <c r="F33" s="97"/>
      <c r="G33" s="97"/>
      <c r="H33" s="94"/>
      <c r="I33" s="95"/>
      <c r="J33" s="97"/>
      <c r="K33" s="97"/>
      <c r="L33" s="251">
        <f t="shared" si="0"/>
        <v>0</v>
      </c>
    </row>
    <row r="34" spans="2:12" s="232" customFormat="1" ht="15.9" x14ac:dyDescent="0.4">
      <c r="B34" s="227">
        <v>525119</v>
      </c>
      <c r="C34" s="228" t="s">
        <v>42</v>
      </c>
      <c r="D34" s="229"/>
      <c r="E34" s="230"/>
      <c r="F34" s="231"/>
      <c r="G34" s="231">
        <f>SUM(G35:G38)</f>
        <v>321035000</v>
      </c>
      <c r="H34" s="229"/>
      <c r="I34" s="230"/>
      <c r="J34" s="231"/>
      <c r="K34" s="231">
        <f>SUM(K35:K38)</f>
        <v>321035000</v>
      </c>
      <c r="L34" s="251">
        <f t="shared" si="0"/>
        <v>0</v>
      </c>
    </row>
    <row r="35" spans="2:12" ht="15.9" x14ac:dyDescent="0.4">
      <c r="B35" s="129" t="s">
        <v>27</v>
      </c>
      <c r="C35" s="96" t="s">
        <v>44</v>
      </c>
      <c r="D35" s="94">
        <v>24</v>
      </c>
      <c r="E35" s="95" t="s">
        <v>40</v>
      </c>
      <c r="F35" s="97">
        <v>450000</v>
      </c>
      <c r="G35" s="97">
        <f t="shared" ref="G35:G38" si="3">ROUNDDOWN(D35*F35,-3)</f>
        <v>10800000</v>
      </c>
      <c r="H35" s="94">
        <v>24</v>
      </c>
      <c r="I35" s="95" t="s">
        <v>40</v>
      </c>
      <c r="J35" s="97">
        <v>450000</v>
      </c>
      <c r="K35" s="97">
        <f t="shared" ref="K35:K36" si="4">ROUNDDOWN(H35*J35,-3)</f>
        <v>10800000</v>
      </c>
      <c r="L35" s="251">
        <f t="shared" si="0"/>
        <v>0</v>
      </c>
    </row>
    <row r="36" spans="2:12" ht="15.9" x14ac:dyDescent="0.4">
      <c r="B36" s="129" t="s">
        <v>27</v>
      </c>
      <c r="C36" s="96" t="s">
        <v>56</v>
      </c>
      <c r="D36" s="94">
        <f>(24*25*3)+52</f>
        <v>1852</v>
      </c>
      <c r="E36" s="95" t="s">
        <v>57</v>
      </c>
      <c r="F36" s="97">
        <v>40000</v>
      </c>
      <c r="G36" s="97">
        <f t="shared" si="3"/>
        <v>74080000</v>
      </c>
      <c r="H36" s="94">
        <f>(24*25*3)+52</f>
        <v>1852</v>
      </c>
      <c r="I36" s="95" t="s">
        <v>57</v>
      </c>
      <c r="J36" s="97">
        <v>40000</v>
      </c>
      <c r="K36" s="97">
        <f t="shared" si="4"/>
        <v>74080000</v>
      </c>
      <c r="L36" s="251">
        <f t="shared" si="0"/>
        <v>0</v>
      </c>
    </row>
    <row r="37" spans="2:12" ht="15.9" x14ac:dyDescent="0.4">
      <c r="B37" s="129" t="s">
        <v>27</v>
      </c>
      <c r="C37" s="96" t="s">
        <v>45</v>
      </c>
      <c r="D37" s="94">
        <v>23</v>
      </c>
      <c r="E37" s="95" t="s">
        <v>40</v>
      </c>
      <c r="F37" s="97">
        <v>10105000</v>
      </c>
      <c r="G37" s="97">
        <f>ROUNDDOWN(D37*F37,-3)</f>
        <v>232415000</v>
      </c>
      <c r="H37" s="94">
        <v>23</v>
      </c>
      <c r="I37" s="95" t="s">
        <v>40</v>
      </c>
      <c r="J37" s="97">
        <v>10105000</v>
      </c>
      <c r="K37" s="97">
        <f>ROUNDDOWN(H37*J37,-3)</f>
        <v>232415000</v>
      </c>
      <c r="L37" s="251">
        <f t="shared" si="0"/>
        <v>0</v>
      </c>
    </row>
    <row r="38" spans="2:12" ht="15.9" x14ac:dyDescent="0.4">
      <c r="B38" s="129" t="s">
        <v>27</v>
      </c>
      <c r="C38" s="96" t="s">
        <v>58</v>
      </c>
      <c r="D38" s="94">
        <v>44</v>
      </c>
      <c r="E38" s="95" t="s">
        <v>59</v>
      </c>
      <c r="F38" s="97">
        <v>85000</v>
      </c>
      <c r="G38" s="97">
        <f t="shared" si="3"/>
        <v>3740000</v>
      </c>
      <c r="H38" s="94">
        <v>44</v>
      </c>
      <c r="I38" s="95" t="s">
        <v>59</v>
      </c>
      <c r="J38" s="97">
        <v>85000</v>
      </c>
      <c r="K38" s="97">
        <f t="shared" ref="K38" si="5">ROUNDDOWN(H38*J38,-3)</f>
        <v>3740000</v>
      </c>
      <c r="L38" s="251">
        <f t="shared" si="0"/>
        <v>0</v>
      </c>
    </row>
    <row r="39" spans="2:12" ht="15.9" x14ac:dyDescent="0.4">
      <c r="B39" s="129"/>
      <c r="C39" s="96"/>
      <c r="D39" s="94"/>
      <c r="E39" s="95"/>
      <c r="F39" s="96"/>
      <c r="G39" s="97"/>
      <c r="H39" s="94"/>
      <c r="I39" s="95"/>
      <c r="J39" s="96"/>
      <c r="K39" s="97"/>
      <c r="L39" s="251">
        <f t="shared" si="0"/>
        <v>0</v>
      </c>
    </row>
    <row r="40" spans="2:12" ht="15.9" x14ac:dyDescent="0.4">
      <c r="B40" s="129"/>
      <c r="C40" s="96"/>
      <c r="D40" s="94"/>
      <c r="E40" s="95"/>
      <c r="F40" s="97"/>
      <c r="G40" s="97"/>
      <c r="H40" s="94"/>
      <c r="I40" s="95"/>
      <c r="J40" s="97"/>
      <c r="K40" s="97"/>
      <c r="L40" s="251">
        <f t="shared" si="0"/>
        <v>0</v>
      </c>
    </row>
    <row r="41" spans="2:12" ht="15.9" x14ac:dyDescent="0.4">
      <c r="B41" s="129"/>
      <c r="C41" s="162"/>
      <c r="D41" s="94"/>
      <c r="E41" s="95"/>
      <c r="F41" s="97"/>
      <c r="G41" s="97"/>
      <c r="H41" s="94"/>
      <c r="I41" s="95"/>
      <c r="J41" s="97"/>
      <c r="K41" s="97"/>
      <c r="L41" s="251">
        <f t="shared" si="0"/>
        <v>0</v>
      </c>
    </row>
    <row r="42" spans="2:12" ht="15.9" x14ac:dyDescent="0.4">
      <c r="B42" s="129"/>
      <c r="C42" s="96"/>
      <c r="D42" s="94"/>
      <c r="E42" s="95"/>
      <c r="F42" s="97"/>
      <c r="G42" s="97"/>
      <c r="H42" s="94"/>
      <c r="I42" s="95"/>
      <c r="J42" s="97"/>
      <c r="K42" s="97"/>
      <c r="L42" s="251">
        <f t="shared" si="0"/>
        <v>0</v>
      </c>
    </row>
    <row r="43" spans="2:12" ht="15.9" x14ac:dyDescent="0.4">
      <c r="B43" s="129"/>
      <c r="C43" s="96"/>
      <c r="D43" s="94"/>
      <c r="E43" s="95"/>
      <c r="F43" s="96"/>
      <c r="G43" s="97"/>
      <c r="H43" s="94"/>
      <c r="I43" s="95"/>
      <c r="J43" s="96"/>
      <c r="K43" s="97"/>
      <c r="L43" s="251">
        <f t="shared" si="0"/>
        <v>0</v>
      </c>
    </row>
    <row r="44" spans="2:12" ht="15.9" x14ac:dyDescent="0.4">
      <c r="B44" s="129"/>
      <c r="C44" s="96"/>
      <c r="D44" s="94"/>
      <c r="E44" s="95"/>
      <c r="F44" s="97"/>
      <c r="G44" s="97"/>
      <c r="H44" s="94"/>
      <c r="I44" s="95"/>
      <c r="J44" s="97"/>
      <c r="K44" s="97"/>
      <c r="L44" s="251">
        <f t="shared" si="0"/>
        <v>0</v>
      </c>
    </row>
    <row r="45" spans="2:12" ht="15.9" x14ac:dyDescent="0.4">
      <c r="B45" s="190" t="s">
        <v>62</v>
      </c>
      <c r="C45" s="191" t="s">
        <v>63</v>
      </c>
      <c r="D45" s="90">
        <v>24</v>
      </c>
      <c r="E45" s="91" t="s">
        <v>30</v>
      </c>
      <c r="F45" s="92">
        <v>0</v>
      </c>
      <c r="G45" s="92">
        <f>G46+G51+G54+G58</f>
        <v>9240000</v>
      </c>
      <c r="H45" s="90">
        <v>24</v>
      </c>
      <c r="I45" s="91" t="s">
        <v>30</v>
      </c>
      <c r="J45" s="92">
        <v>0</v>
      </c>
      <c r="K45" s="92">
        <f>K46+K51+K54+K58</f>
        <v>9240000</v>
      </c>
      <c r="L45" s="251">
        <f t="shared" si="0"/>
        <v>0</v>
      </c>
    </row>
    <row r="46" spans="2:12" ht="15.9" x14ac:dyDescent="0.4">
      <c r="B46" s="129"/>
      <c r="C46" s="96"/>
      <c r="D46" s="94"/>
      <c r="E46" s="95"/>
      <c r="F46" s="96"/>
      <c r="G46" s="97"/>
      <c r="H46" s="94"/>
      <c r="I46" s="95"/>
      <c r="J46" s="96"/>
      <c r="K46" s="97"/>
      <c r="L46" s="251">
        <f t="shared" si="0"/>
        <v>0</v>
      </c>
    </row>
    <row r="47" spans="2:12" ht="15.9" x14ac:dyDescent="0.4">
      <c r="B47" s="129"/>
      <c r="C47" s="96"/>
      <c r="D47" s="94"/>
      <c r="E47" s="95"/>
      <c r="F47" s="97"/>
      <c r="G47" s="97"/>
      <c r="H47" s="94"/>
      <c r="I47" s="95"/>
      <c r="J47" s="97"/>
      <c r="K47" s="97"/>
      <c r="L47" s="251">
        <f t="shared" si="0"/>
        <v>0</v>
      </c>
    </row>
    <row r="48" spans="2:12" ht="15.9" x14ac:dyDescent="0.4">
      <c r="B48" s="129"/>
      <c r="C48" s="96"/>
      <c r="D48" s="94"/>
      <c r="E48" s="95"/>
      <c r="F48" s="97"/>
      <c r="G48" s="97"/>
      <c r="H48" s="94"/>
      <c r="I48" s="95"/>
      <c r="J48" s="97"/>
      <c r="K48" s="97"/>
      <c r="L48" s="251">
        <f t="shared" si="0"/>
        <v>0</v>
      </c>
    </row>
    <row r="49" spans="2:12" ht="15.9" x14ac:dyDescent="0.4">
      <c r="B49" s="129"/>
      <c r="C49" s="96"/>
      <c r="D49" s="94"/>
      <c r="E49" s="95"/>
      <c r="F49" s="97"/>
      <c r="G49" s="97"/>
      <c r="H49" s="94"/>
      <c r="I49" s="95"/>
      <c r="J49" s="97"/>
      <c r="K49" s="97"/>
      <c r="L49" s="251">
        <f t="shared" si="0"/>
        <v>0</v>
      </c>
    </row>
    <row r="50" spans="2:12" ht="15.9" x14ac:dyDescent="0.4">
      <c r="B50" s="129"/>
      <c r="C50" s="96"/>
      <c r="D50" s="94"/>
      <c r="E50" s="95"/>
      <c r="F50" s="97"/>
      <c r="G50" s="97"/>
      <c r="H50" s="94"/>
      <c r="I50" s="95"/>
      <c r="J50" s="97"/>
      <c r="K50" s="97"/>
      <c r="L50" s="251">
        <f t="shared" si="0"/>
        <v>0</v>
      </c>
    </row>
    <row r="51" spans="2:12" s="232" customFormat="1" ht="15.9" x14ac:dyDescent="0.4">
      <c r="B51" s="227">
        <v>525119</v>
      </c>
      <c r="C51" s="228" t="s">
        <v>42</v>
      </c>
      <c r="D51" s="229"/>
      <c r="E51" s="230"/>
      <c r="F51" s="231"/>
      <c r="G51" s="231">
        <f>SUM(G52:G53)</f>
        <v>9240000</v>
      </c>
      <c r="H51" s="229"/>
      <c r="I51" s="230"/>
      <c r="J51" s="231"/>
      <c r="K51" s="231">
        <f>SUM(K52:K53)</f>
        <v>9240000</v>
      </c>
      <c r="L51" s="251">
        <f t="shared" si="0"/>
        <v>0</v>
      </c>
    </row>
    <row r="52" spans="2:12" ht="15.9" x14ac:dyDescent="0.4">
      <c r="B52" s="129" t="s">
        <v>27</v>
      </c>
      <c r="C52" s="96" t="s">
        <v>44</v>
      </c>
      <c r="D52" s="94">
        <v>24</v>
      </c>
      <c r="E52" s="95" t="s">
        <v>40</v>
      </c>
      <c r="F52" s="97">
        <v>225000</v>
      </c>
      <c r="G52" s="97">
        <f>D52*F52</f>
        <v>5400000</v>
      </c>
      <c r="H52" s="94">
        <v>24</v>
      </c>
      <c r="I52" s="95" t="s">
        <v>40</v>
      </c>
      <c r="J52" s="97">
        <v>225000</v>
      </c>
      <c r="K52" s="97">
        <f>H52*J52</f>
        <v>5400000</v>
      </c>
      <c r="L52" s="251">
        <f t="shared" si="0"/>
        <v>0</v>
      </c>
    </row>
    <row r="53" spans="2:12" ht="15.9" x14ac:dyDescent="0.4">
      <c r="B53" s="129" t="s">
        <v>27</v>
      </c>
      <c r="C53" s="96" t="s">
        <v>45</v>
      </c>
      <c r="D53" s="94">
        <v>24</v>
      </c>
      <c r="E53" s="95" t="s">
        <v>40</v>
      </c>
      <c r="F53" s="97">
        <v>160000</v>
      </c>
      <c r="G53" s="97">
        <f>D53*F53</f>
        <v>3840000</v>
      </c>
      <c r="H53" s="94">
        <v>24</v>
      </c>
      <c r="I53" s="95" t="s">
        <v>40</v>
      </c>
      <c r="J53" s="97">
        <v>160000</v>
      </c>
      <c r="K53" s="97">
        <f>H53*J53</f>
        <v>3840000</v>
      </c>
      <c r="L53" s="251">
        <f t="shared" si="0"/>
        <v>0</v>
      </c>
    </row>
    <row r="54" spans="2:12" ht="15.9" x14ac:dyDescent="0.4">
      <c r="B54" s="129"/>
      <c r="C54" s="96"/>
      <c r="D54" s="94"/>
      <c r="E54" s="95"/>
      <c r="F54" s="96"/>
      <c r="G54" s="97"/>
      <c r="H54" s="94"/>
      <c r="I54" s="95"/>
      <c r="J54" s="96"/>
      <c r="K54" s="97"/>
      <c r="L54" s="251">
        <f t="shared" si="0"/>
        <v>0</v>
      </c>
    </row>
    <row r="55" spans="2:12" ht="15.9" x14ac:dyDescent="0.4">
      <c r="B55" s="129"/>
      <c r="C55" s="96"/>
      <c r="D55" s="94"/>
      <c r="E55" s="95"/>
      <c r="F55" s="97"/>
      <c r="G55" s="97"/>
      <c r="H55" s="94"/>
      <c r="I55" s="95"/>
      <c r="J55" s="97"/>
      <c r="K55" s="97"/>
      <c r="L55" s="251">
        <f t="shared" si="0"/>
        <v>0</v>
      </c>
    </row>
    <row r="56" spans="2:12" ht="15.9" x14ac:dyDescent="0.4">
      <c r="B56" s="129"/>
      <c r="C56" s="96"/>
      <c r="D56" s="94"/>
      <c r="E56" s="95"/>
      <c r="F56" s="97"/>
      <c r="G56" s="97"/>
      <c r="H56" s="94"/>
      <c r="I56" s="95"/>
      <c r="J56" s="97"/>
      <c r="K56" s="97"/>
      <c r="L56" s="251">
        <f t="shared" si="0"/>
        <v>0</v>
      </c>
    </row>
    <row r="57" spans="2:12" ht="15.9" x14ac:dyDescent="0.4">
      <c r="B57" s="129"/>
      <c r="C57" s="96"/>
      <c r="D57" s="94"/>
      <c r="E57" s="95"/>
      <c r="F57" s="97"/>
      <c r="G57" s="97"/>
      <c r="H57" s="94"/>
      <c r="I57" s="95"/>
      <c r="J57" s="97"/>
      <c r="K57" s="97"/>
      <c r="L57" s="251">
        <f t="shared" si="0"/>
        <v>0</v>
      </c>
    </row>
    <row r="58" spans="2:12" ht="15.9" x14ac:dyDescent="0.4">
      <c r="B58" s="129"/>
      <c r="C58" s="96"/>
      <c r="D58" s="94"/>
      <c r="E58" s="95"/>
      <c r="F58" s="96"/>
      <c r="G58" s="97"/>
      <c r="H58" s="94"/>
      <c r="I58" s="95"/>
      <c r="J58" s="96"/>
      <c r="K58" s="97"/>
      <c r="L58" s="251">
        <f t="shared" si="0"/>
        <v>0</v>
      </c>
    </row>
    <row r="59" spans="2:12" ht="15.9" x14ac:dyDescent="0.4">
      <c r="B59" s="129"/>
      <c r="C59" s="96"/>
      <c r="D59" s="94"/>
      <c r="E59" s="95"/>
      <c r="F59" s="97"/>
      <c r="G59" s="97"/>
      <c r="H59" s="94"/>
      <c r="I59" s="95"/>
      <c r="J59" s="97"/>
      <c r="K59" s="97"/>
      <c r="L59" s="251">
        <f t="shared" si="0"/>
        <v>0</v>
      </c>
    </row>
    <row r="60" spans="2:12" ht="15.9" x14ac:dyDescent="0.4">
      <c r="B60" s="190" t="s">
        <v>69</v>
      </c>
      <c r="C60" s="191" t="s">
        <v>70</v>
      </c>
      <c r="D60" s="90">
        <v>24</v>
      </c>
      <c r="E60" s="91" t="s">
        <v>30</v>
      </c>
      <c r="F60" s="92">
        <v>0</v>
      </c>
      <c r="G60" s="92">
        <f>G61+G66+G71+G79</f>
        <v>304920000</v>
      </c>
      <c r="H60" s="90">
        <v>24</v>
      </c>
      <c r="I60" s="91" t="s">
        <v>30</v>
      </c>
      <c r="J60" s="92">
        <v>0</v>
      </c>
      <c r="K60" s="92">
        <f>K61+K66+K71+K79</f>
        <v>304920000</v>
      </c>
      <c r="L60" s="251">
        <f t="shared" si="0"/>
        <v>0</v>
      </c>
    </row>
    <row r="61" spans="2:12" ht="15.9" x14ac:dyDescent="0.4">
      <c r="B61" s="129"/>
      <c r="C61" s="96"/>
      <c r="D61" s="94"/>
      <c r="E61" s="95"/>
      <c r="F61" s="96"/>
      <c r="G61" s="101"/>
      <c r="H61" s="94"/>
      <c r="I61" s="95"/>
      <c r="J61" s="96"/>
      <c r="K61" s="101"/>
      <c r="L61" s="251">
        <f t="shared" si="0"/>
        <v>0</v>
      </c>
    </row>
    <row r="62" spans="2:12" ht="15.9" x14ac:dyDescent="0.4">
      <c r="B62" s="129"/>
      <c r="C62" s="96"/>
      <c r="D62" s="94"/>
      <c r="E62" s="95"/>
      <c r="F62" s="97"/>
      <c r="G62" s="97"/>
      <c r="H62" s="94"/>
      <c r="I62" s="95"/>
      <c r="J62" s="97"/>
      <c r="K62" s="97"/>
      <c r="L62" s="251">
        <f t="shared" si="0"/>
        <v>0</v>
      </c>
    </row>
    <row r="63" spans="2:12" ht="15.9" x14ac:dyDescent="0.4">
      <c r="B63" s="129"/>
      <c r="C63" s="96"/>
      <c r="D63" s="94"/>
      <c r="E63" s="95"/>
      <c r="F63" s="97"/>
      <c r="G63" s="97"/>
      <c r="H63" s="94"/>
      <c r="I63" s="95"/>
      <c r="J63" s="97"/>
      <c r="K63" s="97"/>
      <c r="L63" s="251">
        <f t="shared" si="0"/>
        <v>0</v>
      </c>
    </row>
    <row r="64" spans="2:12" ht="15.9" x14ac:dyDescent="0.4">
      <c r="B64" s="129"/>
      <c r="C64" s="96"/>
      <c r="D64" s="94"/>
      <c r="E64" s="95"/>
      <c r="F64" s="97"/>
      <c r="G64" s="97"/>
      <c r="H64" s="94"/>
      <c r="I64" s="95"/>
      <c r="J64" s="97"/>
      <c r="K64" s="97"/>
      <c r="L64" s="251">
        <f t="shared" si="0"/>
        <v>0</v>
      </c>
    </row>
    <row r="65" spans="2:12" ht="15.9" x14ac:dyDescent="0.4">
      <c r="B65" s="129"/>
      <c r="C65" s="96"/>
      <c r="D65" s="94"/>
      <c r="E65" s="95"/>
      <c r="F65" s="97"/>
      <c r="G65" s="97"/>
      <c r="H65" s="94"/>
      <c r="I65" s="95"/>
      <c r="J65" s="97"/>
      <c r="K65" s="97"/>
      <c r="L65" s="251">
        <f t="shared" si="0"/>
        <v>0</v>
      </c>
    </row>
    <row r="66" spans="2:12" s="232" customFormat="1" ht="15.9" x14ac:dyDescent="0.4">
      <c r="B66" s="227" t="s">
        <v>74</v>
      </c>
      <c r="C66" s="228" t="s">
        <v>42</v>
      </c>
      <c r="D66" s="229"/>
      <c r="E66" s="230"/>
      <c r="F66" s="231"/>
      <c r="G66" s="231">
        <f>SUM(G67:G70)</f>
        <v>304920000</v>
      </c>
      <c r="H66" s="229"/>
      <c r="I66" s="230"/>
      <c r="J66" s="231"/>
      <c r="K66" s="231">
        <f>SUM(K67:K70)</f>
        <v>304920000</v>
      </c>
      <c r="L66" s="251">
        <f t="shared" si="0"/>
        <v>0</v>
      </c>
    </row>
    <row r="67" spans="2:12" ht="15.9" x14ac:dyDescent="0.4">
      <c r="B67" s="129" t="s">
        <v>27</v>
      </c>
      <c r="C67" s="96" t="s">
        <v>44</v>
      </c>
      <c r="D67" s="94">
        <v>24</v>
      </c>
      <c r="E67" s="95" t="s">
        <v>40</v>
      </c>
      <c r="F67" s="97">
        <v>450000</v>
      </c>
      <c r="G67" s="97">
        <f>D67*F67</f>
        <v>10800000</v>
      </c>
      <c r="H67" s="94">
        <v>24</v>
      </c>
      <c r="I67" s="95" t="s">
        <v>40</v>
      </c>
      <c r="J67" s="97">
        <v>450000</v>
      </c>
      <c r="K67" s="97">
        <f>H67*J67</f>
        <v>10800000</v>
      </c>
      <c r="L67" s="251">
        <f t="shared" si="0"/>
        <v>0</v>
      </c>
    </row>
    <row r="68" spans="2:12" ht="15.9" x14ac:dyDescent="0.4">
      <c r="B68" s="129" t="s">
        <v>27</v>
      </c>
      <c r="C68" s="96" t="s">
        <v>56</v>
      </c>
      <c r="D68" s="94">
        <f>24*25*9</f>
        <v>5400</v>
      </c>
      <c r="E68" s="95" t="s">
        <v>57</v>
      </c>
      <c r="F68" s="97">
        <v>40000</v>
      </c>
      <c r="G68" s="97">
        <f>D68*F68</f>
        <v>216000000</v>
      </c>
      <c r="H68" s="94">
        <f>24*25*9</f>
        <v>5400</v>
      </c>
      <c r="I68" s="95" t="s">
        <v>57</v>
      </c>
      <c r="J68" s="97">
        <v>40000</v>
      </c>
      <c r="K68" s="97">
        <f>H68*J68</f>
        <v>216000000</v>
      </c>
      <c r="L68" s="251">
        <f t="shared" si="0"/>
        <v>0</v>
      </c>
    </row>
    <row r="69" spans="2:12" ht="15.9" x14ac:dyDescent="0.4">
      <c r="B69" s="129" t="s">
        <v>27</v>
      </c>
      <c r="C69" s="96" t="s">
        <v>45</v>
      </c>
      <c r="D69" s="94">
        <v>24</v>
      </c>
      <c r="E69" s="95" t="s">
        <v>75</v>
      </c>
      <c r="F69" s="97">
        <v>2490000</v>
      </c>
      <c r="G69" s="97">
        <f>D69*F69</f>
        <v>59760000</v>
      </c>
      <c r="H69" s="94">
        <v>24</v>
      </c>
      <c r="I69" s="95" t="s">
        <v>75</v>
      </c>
      <c r="J69" s="97">
        <v>2490000</v>
      </c>
      <c r="K69" s="97">
        <f>H69*J69</f>
        <v>59760000</v>
      </c>
      <c r="L69" s="251">
        <f t="shared" si="0"/>
        <v>0</v>
      </c>
    </row>
    <row r="70" spans="2:12" ht="15.9" x14ac:dyDescent="0.4">
      <c r="B70" s="129" t="s">
        <v>27</v>
      </c>
      <c r="C70" s="96" t="s">
        <v>58</v>
      </c>
      <c r="D70" s="94">
        <f>24*9</f>
        <v>216</v>
      </c>
      <c r="E70" s="95" t="s">
        <v>59</v>
      </c>
      <c r="F70" s="97">
        <v>85000</v>
      </c>
      <c r="G70" s="97">
        <f>D70*F70</f>
        <v>18360000</v>
      </c>
      <c r="H70" s="94">
        <f>24*9</f>
        <v>216</v>
      </c>
      <c r="I70" s="95" t="s">
        <v>59</v>
      </c>
      <c r="J70" s="97">
        <v>85000</v>
      </c>
      <c r="K70" s="97">
        <f>H70*J70</f>
        <v>18360000</v>
      </c>
      <c r="L70" s="251">
        <f t="shared" si="0"/>
        <v>0</v>
      </c>
    </row>
    <row r="71" spans="2:12" ht="15.9" x14ac:dyDescent="0.4">
      <c r="B71" s="129"/>
      <c r="C71" s="96"/>
      <c r="D71" s="94"/>
      <c r="E71" s="95"/>
      <c r="F71" s="96"/>
      <c r="G71" s="97"/>
      <c r="H71" s="94"/>
      <c r="I71" s="95"/>
      <c r="J71" s="96"/>
      <c r="K71" s="97"/>
      <c r="L71" s="251">
        <f t="shared" ref="L71:L134" si="6">G71-K71</f>
        <v>0</v>
      </c>
    </row>
    <row r="72" spans="2:12" ht="15.9" x14ac:dyDescent="0.4">
      <c r="B72" s="129"/>
      <c r="C72" s="96"/>
      <c r="D72" s="94"/>
      <c r="E72" s="95"/>
      <c r="F72" s="97"/>
      <c r="G72" s="97"/>
      <c r="H72" s="94"/>
      <c r="I72" s="95"/>
      <c r="J72" s="97"/>
      <c r="K72" s="97"/>
      <c r="L72" s="251">
        <f t="shared" si="6"/>
        <v>0</v>
      </c>
    </row>
    <row r="73" spans="2:12" ht="15.9" x14ac:dyDescent="0.4">
      <c r="B73" s="129"/>
      <c r="C73" s="96"/>
      <c r="D73" s="94"/>
      <c r="E73" s="95"/>
      <c r="F73" s="97"/>
      <c r="G73" s="97"/>
      <c r="H73" s="94"/>
      <c r="I73" s="95"/>
      <c r="J73" s="97"/>
      <c r="K73" s="97"/>
      <c r="L73" s="251">
        <f t="shared" si="6"/>
        <v>0</v>
      </c>
    </row>
    <row r="74" spans="2:12" ht="15.9" x14ac:dyDescent="0.4">
      <c r="B74" s="129"/>
      <c r="C74" s="96"/>
      <c r="D74" s="94"/>
      <c r="E74" s="95"/>
      <c r="F74" s="97"/>
      <c r="G74" s="97"/>
      <c r="H74" s="94"/>
      <c r="I74" s="95"/>
      <c r="J74" s="97"/>
      <c r="K74" s="97"/>
      <c r="L74" s="251">
        <f t="shared" si="6"/>
        <v>0</v>
      </c>
    </row>
    <row r="75" spans="2:12" ht="15.9" x14ac:dyDescent="0.4">
      <c r="B75" s="129"/>
      <c r="C75" s="96"/>
      <c r="D75" s="94"/>
      <c r="E75" s="95"/>
      <c r="F75" s="97"/>
      <c r="G75" s="97"/>
      <c r="H75" s="94"/>
      <c r="I75" s="95"/>
      <c r="J75" s="97"/>
      <c r="K75" s="97"/>
      <c r="L75" s="251">
        <f t="shared" si="6"/>
        <v>0</v>
      </c>
    </row>
    <row r="76" spans="2:12" ht="15.9" x14ac:dyDescent="0.4">
      <c r="B76" s="129"/>
      <c r="C76" s="96"/>
      <c r="D76" s="94"/>
      <c r="E76" s="95"/>
      <c r="F76" s="97"/>
      <c r="G76" s="97"/>
      <c r="H76" s="94"/>
      <c r="I76" s="95"/>
      <c r="J76" s="97"/>
      <c r="K76" s="97"/>
      <c r="L76" s="251">
        <f t="shared" si="6"/>
        <v>0</v>
      </c>
    </row>
    <row r="77" spans="2:12" ht="15.9" x14ac:dyDescent="0.4">
      <c r="B77" s="129"/>
      <c r="C77" s="162"/>
      <c r="D77" s="94"/>
      <c r="E77" s="95"/>
      <c r="F77" s="97"/>
      <c r="G77" s="97"/>
      <c r="H77" s="94"/>
      <c r="I77" s="95"/>
      <c r="J77" s="97"/>
      <c r="K77" s="97"/>
      <c r="L77" s="251">
        <f t="shared" si="6"/>
        <v>0</v>
      </c>
    </row>
    <row r="78" spans="2:12" ht="15.9" x14ac:dyDescent="0.4">
      <c r="B78" s="129"/>
      <c r="C78" s="96"/>
      <c r="D78" s="94"/>
      <c r="E78" s="95"/>
      <c r="F78" s="97"/>
      <c r="G78" s="97"/>
      <c r="H78" s="94"/>
      <c r="I78" s="95"/>
      <c r="J78" s="97"/>
      <c r="K78" s="97"/>
      <c r="L78" s="251">
        <f t="shared" si="6"/>
        <v>0</v>
      </c>
    </row>
    <row r="79" spans="2:12" ht="15.9" x14ac:dyDescent="0.4">
      <c r="B79" s="129"/>
      <c r="C79" s="96"/>
      <c r="D79" s="94"/>
      <c r="E79" s="95"/>
      <c r="F79" s="96"/>
      <c r="G79" s="97"/>
      <c r="H79" s="94"/>
      <c r="I79" s="95"/>
      <c r="J79" s="96"/>
      <c r="K79" s="97"/>
      <c r="L79" s="251">
        <f t="shared" si="6"/>
        <v>0</v>
      </c>
    </row>
    <row r="80" spans="2:12" ht="15.9" x14ac:dyDescent="0.4">
      <c r="B80" s="129"/>
      <c r="C80" s="96"/>
      <c r="D80" s="94"/>
      <c r="E80" s="95"/>
      <c r="F80" s="97"/>
      <c r="G80" s="97"/>
      <c r="H80" s="94"/>
      <c r="I80" s="95"/>
      <c r="J80" s="97"/>
      <c r="K80" s="97"/>
      <c r="L80" s="251">
        <f t="shared" si="6"/>
        <v>0</v>
      </c>
    </row>
    <row r="81" spans="2:12" ht="15.9" x14ac:dyDescent="0.4">
      <c r="B81" s="190" t="s">
        <v>77</v>
      </c>
      <c r="C81" s="191" t="s">
        <v>78</v>
      </c>
      <c r="D81" s="90">
        <v>24</v>
      </c>
      <c r="E81" s="91" t="s">
        <v>30</v>
      </c>
      <c r="F81" s="92">
        <v>0</v>
      </c>
      <c r="G81" s="92">
        <f>G82+G85+G90+G94</f>
        <v>317400000</v>
      </c>
      <c r="H81" s="90">
        <v>24</v>
      </c>
      <c r="I81" s="91" t="s">
        <v>30</v>
      </c>
      <c r="J81" s="92">
        <v>0</v>
      </c>
      <c r="K81" s="92">
        <f>K82+K85+K90+K94</f>
        <v>317400000</v>
      </c>
      <c r="L81" s="251">
        <f t="shared" si="6"/>
        <v>0</v>
      </c>
    </row>
    <row r="82" spans="2:12" ht="15.9" x14ac:dyDescent="0.4">
      <c r="B82" s="129"/>
      <c r="C82" s="96"/>
      <c r="D82" s="94"/>
      <c r="E82" s="95"/>
      <c r="F82" s="96"/>
      <c r="G82" s="97"/>
      <c r="H82" s="94"/>
      <c r="I82" s="95"/>
      <c r="J82" s="96"/>
      <c r="K82" s="97"/>
      <c r="L82" s="251">
        <f t="shared" si="6"/>
        <v>0</v>
      </c>
    </row>
    <row r="83" spans="2:12" ht="15.9" x14ac:dyDescent="0.4">
      <c r="B83" s="129"/>
      <c r="C83" s="96"/>
      <c r="D83" s="94"/>
      <c r="E83" s="95"/>
      <c r="F83" s="97"/>
      <c r="G83" s="97"/>
      <c r="H83" s="94"/>
      <c r="I83" s="95"/>
      <c r="J83" s="97"/>
      <c r="K83" s="97"/>
      <c r="L83" s="251">
        <f t="shared" si="6"/>
        <v>0</v>
      </c>
    </row>
    <row r="84" spans="2:12" ht="15.9" x14ac:dyDescent="0.4">
      <c r="B84" s="129"/>
      <c r="C84" s="96"/>
      <c r="D84" s="94"/>
      <c r="E84" s="95"/>
      <c r="F84" s="97"/>
      <c r="G84" s="97"/>
      <c r="H84" s="94"/>
      <c r="I84" s="95"/>
      <c r="J84" s="97"/>
      <c r="K84" s="97"/>
      <c r="L84" s="251">
        <f t="shared" si="6"/>
        <v>0</v>
      </c>
    </row>
    <row r="85" spans="2:12" s="232" customFormat="1" ht="15.9" x14ac:dyDescent="0.4">
      <c r="B85" s="227">
        <v>525119</v>
      </c>
      <c r="C85" s="228" t="s">
        <v>42</v>
      </c>
      <c r="D85" s="229"/>
      <c r="E85" s="230"/>
      <c r="F85" s="231"/>
      <c r="G85" s="231">
        <f>SUM(G86:G89)</f>
        <v>317400000</v>
      </c>
      <c r="H85" s="229"/>
      <c r="I85" s="230"/>
      <c r="J85" s="231"/>
      <c r="K85" s="231">
        <f>SUM(K86:K89)</f>
        <v>317400000</v>
      </c>
      <c r="L85" s="251">
        <f t="shared" si="6"/>
        <v>0</v>
      </c>
    </row>
    <row r="86" spans="2:12" ht="15.9" x14ac:dyDescent="0.4">
      <c r="B86" s="129" t="s">
        <v>27</v>
      </c>
      <c r="C86" s="96" t="s">
        <v>44</v>
      </c>
      <c r="D86" s="94">
        <v>24</v>
      </c>
      <c r="E86" s="95" t="s">
        <v>40</v>
      </c>
      <c r="F86" s="97">
        <v>450000</v>
      </c>
      <c r="G86" s="97">
        <f t="shared" ref="G86:G89" si="7">ROUNDDOWN(D86*F86,-3)</f>
        <v>10800000</v>
      </c>
      <c r="H86" s="94">
        <v>24</v>
      </c>
      <c r="I86" s="95" t="s">
        <v>40</v>
      </c>
      <c r="J86" s="97">
        <v>450000</v>
      </c>
      <c r="K86" s="97">
        <f t="shared" ref="K86:K89" si="8">ROUNDDOWN(H86*J86,-3)</f>
        <v>10800000</v>
      </c>
      <c r="L86" s="251">
        <f t="shared" si="6"/>
        <v>0</v>
      </c>
    </row>
    <row r="87" spans="2:12" ht="15.9" x14ac:dyDescent="0.4">
      <c r="B87" s="129" t="s">
        <v>27</v>
      </c>
      <c r="C87" s="96" t="s">
        <v>56</v>
      </c>
      <c r="D87" s="94">
        <f>24*30*2</f>
        <v>1440</v>
      </c>
      <c r="E87" s="95" t="s">
        <v>57</v>
      </c>
      <c r="F87" s="97">
        <v>40000</v>
      </c>
      <c r="G87" s="97">
        <f t="shared" si="7"/>
        <v>57600000</v>
      </c>
      <c r="H87" s="94">
        <f>24*30*2</f>
        <v>1440</v>
      </c>
      <c r="I87" s="95" t="s">
        <v>57</v>
      </c>
      <c r="J87" s="97">
        <v>40000</v>
      </c>
      <c r="K87" s="97">
        <f t="shared" si="8"/>
        <v>57600000</v>
      </c>
      <c r="L87" s="251">
        <f t="shared" si="6"/>
        <v>0</v>
      </c>
    </row>
    <row r="88" spans="2:12" ht="15.9" x14ac:dyDescent="0.4">
      <c r="B88" s="129" t="s">
        <v>27</v>
      </c>
      <c r="C88" s="96" t="s">
        <v>45</v>
      </c>
      <c r="D88" s="94">
        <v>24</v>
      </c>
      <c r="E88" s="95" t="s">
        <v>40</v>
      </c>
      <c r="F88" s="97">
        <v>10205000</v>
      </c>
      <c r="G88" s="97">
        <f t="shared" si="7"/>
        <v>244920000</v>
      </c>
      <c r="H88" s="94">
        <v>24</v>
      </c>
      <c r="I88" s="95" t="s">
        <v>40</v>
      </c>
      <c r="J88" s="97">
        <v>10205000</v>
      </c>
      <c r="K88" s="97">
        <f t="shared" si="8"/>
        <v>244920000</v>
      </c>
      <c r="L88" s="251">
        <f t="shared" si="6"/>
        <v>0</v>
      </c>
    </row>
    <row r="89" spans="2:12" ht="15.9" x14ac:dyDescent="0.4">
      <c r="B89" s="129" t="s">
        <v>27</v>
      </c>
      <c r="C89" s="96" t="s">
        <v>58</v>
      </c>
      <c r="D89" s="94">
        <v>48</v>
      </c>
      <c r="E89" s="95" t="s">
        <v>59</v>
      </c>
      <c r="F89" s="97">
        <v>85000</v>
      </c>
      <c r="G89" s="97">
        <f t="shared" si="7"/>
        <v>4080000</v>
      </c>
      <c r="H89" s="94">
        <v>48</v>
      </c>
      <c r="I89" s="95" t="s">
        <v>59</v>
      </c>
      <c r="J89" s="97">
        <v>85000</v>
      </c>
      <c r="K89" s="97">
        <f t="shared" si="8"/>
        <v>4080000</v>
      </c>
      <c r="L89" s="251">
        <f t="shared" si="6"/>
        <v>0</v>
      </c>
    </row>
    <row r="90" spans="2:12" ht="15.9" x14ac:dyDescent="0.4">
      <c r="B90" s="129"/>
      <c r="C90" s="96"/>
      <c r="D90" s="94"/>
      <c r="E90" s="95"/>
      <c r="F90" s="96"/>
      <c r="G90" s="97"/>
      <c r="H90" s="94"/>
      <c r="I90" s="95"/>
      <c r="J90" s="96"/>
      <c r="K90" s="97"/>
      <c r="L90" s="251">
        <f t="shared" si="6"/>
        <v>0</v>
      </c>
    </row>
    <row r="91" spans="2:12" ht="15.9" x14ac:dyDescent="0.4">
      <c r="B91" s="129"/>
      <c r="C91" s="96"/>
      <c r="D91" s="94"/>
      <c r="E91" s="95"/>
      <c r="F91" s="97"/>
      <c r="G91" s="97"/>
      <c r="H91" s="94"/>
      <c r="I91" s="95"/>
      <c r="J91" s="97"/>
      <c r="K91" s="97"/>
      <c r="L91" s="251">
        <f t="shared" si="6"/>
        <v>0</v>
      </c>
    </row>
    <row r="92" spans="2:12" ht="15.9" x14ac:dyDescent="0.4">
      <c r="B92" s="129"/>
      <c r="C92" s="96"/>
      <c r="D92" s="94"/>
      <c r="E92" s="95"/>
      <c r="F92" s="97"/>
      <c r="G92" s="97"/>
      <c r="H92" s="94"/>
      <c r="I92" s="95"/>
      <c r="J92" s="97"/>
      <c r="K92" s="97"/>
      <c r="L92" s="251">
        <f t="shared" si="6"/>
        <v>0</v>
      </c>
    </row>
    <row r="93" spans="2:12" ht="15.9" x14ac:dyDescent="0.4">
      <c r="B93" s="129"/>
      <c r="C93" s="96"/>
      <c r="D93" s="94"/>
      <c r="E93" s="95"/>
      <c r="F93" s="97"/>
      <c r="G93" s="97"/>
      <c r="H93" s="94"/>
      <c r="I93" s="95"/>
      <c r="J93" s="97"/>
      <c r="K93" s="97"/>
      <c r="L93" s="251">
        <f t="shared" si="6"/>
        <v>0</v>
      </c>
    </row>
    <row r="94" spans="2:12" ht="15.9" x14ac:dyDescent="0.4">
      <c r="B94" s="129"/>
      <c r="C94" s="96"/>
      <c r="D94" s="94"/>
      <c r="E94" s="95"/>
      <c r="F94" s="96"/>
      <c r="G94" s="97"/>
      <c r="H94" s="94"/>
      <c r="I94" s="95"/>
      <c r="J94" s="96"/>
      <c r="K94" s="97"/>
      <c r="L94" s="251">
        <f t="shared" si="6"/>
        <v>0</v>
      </c>
    </row>
    <row r="95" spans="2:12" ht="15.9" x14ac:dyDescent="0.4">
      <c r="B95" s="129"/>
      <c r="C95" s="96"/>
      <c r="D95" s="94"/>
      <c r="E95" s="95"/>
      <c r="F95" s="97"/>
      <c r="G95" s="97"/>
      <c r="H95" s="94"/>
      <c r="I95" s="95"/>
      <c r="J95" s="97"/>
      <c r="K95" s="97"/>
      <c r="L95" s="251">
        <f t="shared" si="6"/>
        <v>0</v>
      </c>
    </row>
    <row r="96" spans="2:12" ht="15.9" x14ac:dyDescent="0.4">
      <c r="B96" s="129"/>
      <c r="C96" s="96"/>
      <c r="D96" s="94"/>
      <c r="E96" s="95"/>
      <c r="F96" s="97"/>
      <c r="G96" s="97"/>
      <c r="H96" s="94"/>
      <c r="I96" s="95"/>
      <c r="J96" s="97"/>
      <c r="K96" s="97"/>
      <c r="L96" s="251">
        <f t="shared" si="6"/>
        <v>0</v>
      </c>
    </row>
    <row r="97" spans="2:12" s="5" customFormat="1" ht="15.9" x14ac:dyDescent="0.4">
      <c r="B97" s="183" t="s">
        <v>79</v>
      </c>
      <c r="C97" s="184" t="s">
        <v>80</v>
      </c>
      <c r="D97" s="78"/>
      <c r="E97" s="79" t="s">
        <v>27</v>
      </c>
      <c r="F97" s="78"/>
      <c r="G97" s="78">
        <f>G98+G146+G171+G213+G1426+G2065</f>
        <v>92826177000</v>
      </c>
      <c r="H97" s="78"/>
      <c r="I97" s="79" t="s">
        <v>27</v>
      </c>
      <c r="J97" s="78"/>
      <c r="K97" s="78">
        <f>K98+K146+K171+K213+K1426+K2065</f>
        <v>92826177000</v>
      </c>
      <c r="L97" s="251">
        <f t="shared" si="6"/>
        <v>0</v>
      </c>
    </row>
    <row r="98" spans="2:12" ht="15.9" x14ac:dyDescent="0.4">
      <c r="B98" s="185" t="s">
        <v>81</v>
      </c>
      <c r="C98" s="186" t="s">
        <v>82</v>
      </c>
      <c r="D98" s="80">
        <f>D99</f>
        <v>240</v>
      </c>
      <c r="E98" s="81" t="s">
        <v>83</v>
      </c>
      <c r="F98" s="82"/>
      <c r="G98" s="82">
        <f>G99</f>
        <v>929858000</v>
      </c>
      <c r="H98" s="80">
        <f>H99</f>
        <v>240</v>
      </c>
      <c r="I98" s="81" t="s">
        <v>83</v>
      </c>
      <c r="J98" s="82"/>
      <c r="K98" s="82">
        <f>K99</f>
        <v>929858000</v>
      </c>
      <c r="L98" s="251">
        <f t="shared" si="6"/>
        <v>0</v>
      </c>
    </row>
    <row r="99" spans="2:12" ht="15.9" x14ac:dyDescent="0.4">
      <c r="B99" s="192" t="s">
        <v>84</v>
      </c>
      <c r="C99" s="193" t="s">
        <v>85</v>
      </c>
      <c r="D99" s="102">
        <f>D100</f>
        <v>240</v>
      </c>
      <c r="E99" s="103" t="s">
        <v>86</v>
      </c>
      <c r="F99" s="104"/>
      <c r="G99" s="104">
        <f>G100</f>
        <v>929858000</v>
      </c>
      <c r="H99" s="102">
        <f>H100</f>
        <v>240</v>
      </c>
      <c r="I99" s="103" t="s">
        <v>86</v>
      </c>
      <c r="J99" s="104"/>
      <c r="K99" s="104">
        <f>K100</f>
        <v>929858000</v>
      </c>
      <c r="L99" s="251">
        <f t="shared" si="6"/>
        <v>0</v>
      </c>
    </row>
    <row r="100" spans="2:12" ht="15.9" x14ac:dyDescent="0.4">
      <c r="B100" s="189" t="s">
        <v>87</v>
      </c>
      <c r="C100" s="162" t="s">
        <v>88</v>
      </c>
      <c r="D100" s="88">
        <f>D101+D109+D119+D129+D139</f>
        <v>240</v>
      </c>
      <c r="E100" s="87" t="s">
        <v>86</v>
      </c>
      <c r="F100" s="88"/>
      <c r="G100" s="88">
        <f>G101+G109+G119+G129+G139</f>
        <v>929858000</v>
      </c>
      <c r="H100" s="88">
        <f>H101+H109+H119+H129+H139</f>
        <v>240</v>
      </c>
      <c r="I100" s="87" t="s">
        <v>86</v>
      </c>
      <c r="J100" s="88"/>
      <c r="K100" s="88">
        <f>K101+K109+K119+K129+K139</f>
        <v>929858000</v>
      </c>
      <c r="L100" s="251">
        <f t="shared" si="6"/>
        <v>0</v>
      </c>
    </row>
    <row r="101" spans="2:12" ht="15.9" x14ac:dyDescent="0.4">
      <c r="B101" s="190" t="s">
        <v>34</v>
      </c>
      <c r="C101" s="191" t="s">
        <v>89</v>
      </c>
      <c r="D101" s="90">
        <v>20</v>
      </c>
      <c r="E101" s="91" t="s">
        <v>86</v>
      </c>
      <c r="F101" s="92"/>
      <c r="G101" s="92">
        <f>G102</f>
        <v>88930000</v>
      </c>
      <c r="H101" s="90">
        <v>20</v>
      </c>
      <c r="I101" s="91" t="s">
        <v>86</v>
      </c>
      <c r="J101" s="92"/>
      <c r="K101" s="92">
        <f>K102</f>
        <v>88930000</v>
      </c>
      <c r="L101" s="251">
        <f t="shared" si="6"/>
        <v>0</v>
      </c>
    </row>
    <row r="102" spans="2:12" s="232" customFormat="1" ht="15.9" x14ac:dyDescent="0.4">
      <c r="B102" s="227">
        <v>525115</v>
      </c>
      <c r="C102" s="228" t="s">
        <v>90</v>
      </c>
      <c r="D102" s="229"/>
      <c r="E102" s="230"/>
      <c r="F102" s="228"/>
      <c r="G102" s="231">
        <f>SUM(G103:G107)</f>
        <v>88930000</v>
      </c>
      <c r="H102" s="229"/>
      <c r="I102" s="230"/>
      <c r="J102" s="228"/>
      <c r="K102" s="231">
        <f>SUM(K103:K107)</f>
        <v>88930000</v>
      </c>
      <c r="L102" s="251">
        <f t="shared" si="6"/>
        <v>0</v>
      </c>
    </row>
    <row r="103" spans="2:12" ht="15.9" x14ac:dyDescent="0.4">
      <c r="B103" s="129" t="s">
        <v>27</v>
      </c>
      <c r="C103" s="96" t="s">
        <v>91</v>
      </c>
      <c r="D103" s="94">
        <v>6</v>
      </c>
      <c r="E103" s="95" t="s">
        <v>40</v>
      </c>
      <c r="F103" s="101">
        <v>3829000</v>
      </c>
      <c r="G103" s="101">
        <f>ROUNDDOWN(D103*F103,-3)</f>
        <v>22974000</v>
      </c>
      <c r="H103" s="94">
        <v>6</v>
      </c>
      <c r="I103" s="95" t="s">
        <v>40</v>
      </c>
      <c r="J103" s="101">
        <v>3829000</v>
      </c>
      <c r="K103" s="101">
        <f>ROUNDDOWN(H103*J103,-3)</f>
        <v>22974000</v>
      </c>
      <c r="L103" s="251">
        <f t="shared" si="6"/>
        <v>0</v>
      </c>
    </row>
    <row r="104" spans="2:12" ht="15.9" x14ac:dyDescent="0.4">
      <c r="B104" s="129" t="s">
        <v>27</v>
      </c>
      <c r="C104" s="96" t="s">
        <v>92</v>
      </c>
      <c r="D104" s="94">
        <v>18</v>
      </c>
      <c r="E104" s="95" t="s">
        <v>57</v>
      </c>
      <c r="F104" s="101">
        <v>530000</v>
      </c>
      <c r="G104" s="101">
        <f>ROUNDDOWN(D104*F104,-3)</f>
        <v>9540000</v>
      </c>
      <c r="H104" s="94">
        <v>18</v>
      </c>
      <c r="I104" s="95" t="s">
        <v>57</v>
      </c>
      <c r="J104" s="101">
        <v>530000</v>
      </c>
      <c r="K104" s="101">
        <f>ROUNDDOWN(H104*J104,-3)</f>
        <v>9540000</v>
      </c>
      <c r="L104" s="251">
        <f t="shared" si="6"/>
        <v>0</v>
      </c>
    </row>
    <row r="105" spans="2:12" ht="15.9" x14ac:dyDescent="0.4">
      <c r="B105" s="129"/>
      <c r="C105" s="96" t="s">
        <v>93</v>
      </c>
      <c r="D105" s="94">
        <v>6</v>
      </c>
      <c r="E105" s="95" t="s">
        <v>40</v>
      </c>
      <c r="F105" s="101">
        <v>802000</v>
      </c>
      <c r="G105" s="101">
        <f>ROUNDDOWN(D105*F105,-3)</f>
        <v>4812000</v>
      </c>
      <c r="H105" s="94">
        <v>6</v>
      </c>
      <c r="I105" s="95" t="s">
        <v>40</v>
      </c>
      <c r="J105" s="101">
        <v>802000</v>
      </c>
      <c r="K105" s="101">
        <f>ROUNDDOWN(H105*J105,-3)</f>
        <v>4812000</v>
      </c>
      <c r="L105" s="251">
        <f t="shared" si="6"/>
        <v>0</v>
      </c>
    </row>
    <row r="106" spans="2:12" ht="15.9" x14ac:dyDescent="0.4">
      <c r="B106" s="129" t="s">
        <v>27</v>
      </c>
      <c r="C106" s="96" t="s">
        <v>94</v>
      </c>
      <c r="D106" s="94">
        <v>12</v>
      </c>
      <c r="E106" s="95" t="s">
        <v>57</v>
      </c>
      <c r="F106" s="101">
        <v>992000</v>
      </c>
      <c r="G106" s="101">
        <f>ROUNDDOWN(D106*F106,-3)</f>
        <v>11904000</v>
      </c>
      <c r="H106" s="94">
        <v>12</v>
      </c>
      <c r="I106" s="95" t="s">
        <v>57</v>
      </c>
      <c r="J106" s="101">
        <v>992000</v>
      </c>
      <c r="K106" s="101">
        <f>ROUNDDOWN(H106*J106,-3)</f>
        <v>11904000</v>
      </c>
      <c r="L106" s="251">
        <f t="shared" si="6"/>
        <v>0</v>
      </c>
    </row>
    <row r="107" spans="2:12" ht="29.15" x14ac:dyDescent="0.4">
      <c r="B107" s="194"/>
      <c r="C107" s="96" t="s">
        <v>95</v>
      </c>
      <c r="D107" s="94">
        <v>100</v>
      </c>
      <c r="E107" s="95" t="s">
        <v>57</v>
      </c>
      <c r="F107" s="101">
        <v>397000</v>
      </c>
      <c r="G107" s="101">
        <f>ROUNDDOWN(D107*F107,-3)</f>
        <v>39700000</v>
      </c>
      <c r="H107" s="94">
        <v>100</v>
      </c>
      <c r="I107" s="95" t="s">
        <v>57</v>
      </c>
      <c r="J107" s="101">
        <v>397000</v>
      </c>
      <c r="K107" s="101">
        <f>ROUNDDOWN(H107*J107,-3)</f>
        <v>39700000</v>
      </c>
      <c r="L107" s="251">
        <f t="shared" si="6"/>
        <v>0</v>
      </c>
    </row>
    <row r="108" spans="2:12" ht="15.9" x14ac:dyDescent="0.4">
      <c r="B108" s="194"/>
      <c r="C108" s="96"/>
      <c r="D108" s="94"/>
      <c r="E108" s="95"/>
      <c r="F108" s="101"/>
      <c r="G108" s="101"/>
      <c r="H108" s="94"/>
      <c r="I108" s="95"/>
      <c r="J108" s="101"/>
      <c r="K108" s="101"/>
      <c r="L108" s="251">
        <f t="shared" si="6"/>
        <v>0</v>
      </c>
    </row>
    <row r="109" spans="2:12" ht="15.9" x14ac:dyDescent="0.4">
      <c r="B109" s="190" t="s">
        <v>52</v>
      </c>
      <c r="C109" s="191" t="s">
        <v>96</v>
      </c>
      <c r="D109" s="90">
        <v>100</v>
      </c>
      <c r="E109" s="91" t="s">
        <v>86</v>
      </c>
      <c r="F109" s="92">
        <v>0</v>
      </c>
      <c r="G109" s="92">
        <f>G114+G110+G112</f>
        <v>163488000</v>
      </c>
      <c r="H109" s="90">
        <v>100</v>
      </c>
      <c r="I109" s="91" t="s">
        <v>86</v>
      </c>
      <c r="J109" s="92">
        <v>0</v>
      </c>
      <c r="K109" s="92">
        <f>K114+K110+K112</f>
        <v>163488000</v>
      </c>
      <c r="L109" s="251">
        <f t="shared" si="6"/>
        <v>0</v>
      </c>
    </row>
    <row r="110" spans="2:12" s="232" customFormat="1" ht="15.9" x14ac:dyDescent="0.4">
      <c r="B110" s="227">
        <v>525112</v>
      </c>
      <c r="C110" s="228" t="s">
        <v>97</v>
      </c>
      <c r="D110" s="229"/>
      <c r="E110" s="230"/>
      <c r="F110" s="228"/>
      <c r="G110" s="231">
        <f>SUM(G111:G111)</f>
        <v>40000000</v>
      </c>
      <c r="H110" s="229"/>
      <c r="I110" s="230"/>
      <c r="J110" s="228"/>
      <c r="K110" s="231">
        <f>SUM(K111:K111)</f>
        <v>40000000</v>
      </c>
      <c r="L110" s="251">
        <f t="shared" si="6"/>
        <v>0</v>
      </c>
    </row>
    <row r="111" spans="2:12" ht="15.9" x14ac:dyDescent="0.4">
      <c r="B111" s="129"/>
      <c r="C111" s="96" t="s">
        <v>98</v>
      </c>
      <c r="D111" s="94">
        <v>4</v>
      </c>
      <c r="E111" s="95" t="s">
        <v>51</v>
      </c>
      <c r="F111" s="101">
        <v>10000000</v>
      </c>
      <c r="G111" s="101">
        <f>ROUNDDOWN(D111*F111,-3)</f>
        <v>40000000</v>
      </c>
      <c r="H111" s="94">
        <v>4</v>
      </c>
      <c r="I111" s="95" t="s">
        <v>51</v>
      </c>
      <c r="J111" s="101">
        <v>10000000</v>
      </c>
      <c r="K111" s="101">
        <f>ROUNDDOWN(H111*J111,-3)</f>
        <v>40000000</v>
      </c>
      <c r="L111" s="251">
        <f t="shared" si="6"/>
        <v>0</v>
      </c>
    </row>
    <row r="112" spans="2:12" s="232" customFormat="1" ht="15.9" x14ac:dyDescent="0.4">
      <c r="B112" s="227">
        <v>525113</v>
      </c>
      <c r="C112" s="228" t="s">
        <v>99</v>
      </c>
      <c r="D112" s="229"/>
      <c r="E112" s="230"/>
      <c r="F112" s="228"/>
      <c r="G112" s="231">
        <f>G113</f>
        <v>55660000</v>
      </c>
      <c r="H112" s="229"/>
      <c r="I112" s="230"/>
      <c r="J112" s="228"/>
      <c r="K112" s="231">
        <f>K113</f>
        <v>55660000</v>
      </c>
      <c r="L112" s="251">
        <f t="shared" si="6"/>
        <v>0</v>
      </c>
    </row>
    <row r="113" spans="2:12" ht="15.9" x14ac:dyDescent="0.4">
      <c r="B113" s="129"/>
      <c r="C113" s="96" t="s">
        <v>100</v>
      </c>
      <c r="D113" s="94">
        <v>4</v>
      </c>
      <c r="E113" s="95" t="s">
        <v>51</v>
      </c>
      <c r="F113" s="101">
        <v>13915000</v>
      </c>
      <c r="G113" s="101">
        <f>ROUNDDOWN(D113*F113,-3)</f>
        <v>55660000</v>
      </c>
      <c r="H113" s="94">
        <v>4</v>
      </c>
      <c r="I113" s="95" t="s">
        <v>51</v>
      </c>
      <c r="J113" s="101">
        <v>13915000</v>
      </c>
      <c r="K113" s="101">
        <f>ROUNDDOWN(H113*J113,-3)</f>
        <v>55660000</v>
      </c>
      <c r="L113" s="251">
        <f t="shared" si="6"/>
        <v>0</v>
      </c>
    </row>
    <row r="114" spans="2:12" s="232" customFormat="1" ht="15.9" x14ac:dyDescent="0.4">
      <c r="B114" s="227">
        <v>525115</v>
      </c>
      <c r="C114" s="228" t="s">
        <v>90</v>
      </c>
      <c r="D114" s="229"/>
      <c r="E114" s="230"/>
      <c r="F114" s="228"/>
      <c r="G114" s="231">
        <f>SUM(G115:G118)</f>
        <v>67828000</v>
      </c>
      <c r="H114" s="229"/>
      <c r="I114" s="230"/>
      <c r="J114" s="228"/>
      <c r="K114" s="231">
        <f>SUM(K115:K118)</f>
        <v>67828000</v>
      </c>
      <c r="L114" s="251">
        <f t="shared" si="6"/>
        <v>0</v>
      </c>
    </row>
    <row r="115" spans="2:12" ht="15.9" x14ac:dyDescent="0.4">
      <c r="B115" s="129" t="s">
        <v>27</v>
      </c>
      <c r="C115" s="96" t="s">
        <v>101</v>
      </c>
      <c r="D115" s="94">
        <v>4</v>
      </c>
      <c r="E115" s="95" t="s">
        <v>40</v>
      </c>
      <c r="F115" s="101">
        <v>3829000</v>
      </c>
      <c r="G115" s="101">
        <f>ROUNDDOWN(D115*F115,-3)</f>
        <v>15316000</v>
      </c>
      <c r="H115" s="94">
        <v>4</v>
      </c>
      <c r="I115" s="95" t="s">
        <v>40</v>
      </c>
      <c r="J115" s="101">
        <v>3829000</v>
      </c>
      <c r="K115" s="101">
        <f>ROUNDDOWN(H115*J115,-3)</f>
        <v>15316000</v>
      </c>
      <c r="L115" s="251">
        <f t="shared" si="6"/>
        <v>0</v>
      </c>
    </row>
    <row r="116" spans="2:12" ht="15.9" x14ac:dyDescent="0.4">
      <c r="B116" s="129" t="s">
        <v>27</v>
      </c>
      <c r="C116" s="96" t="s">
        <v>102</v>
      </c>
      <c r="D116" s="94">
        <v>36</v>
      </c>
      <c r="E116" s="95" t="s">
        <v>57</v>
      </c>
      <c r="F116" s="101">
        <v>530000</v>
      </c>
      <c r="G116" s="101">
        <f>ROUNDDOWN(D116*F116,-3)</f>
        <v>19080000</v>
      </c>
      <c r="H116" s="94">
        <v>36</v>
      </c>
      <c r="I116" s="95" t="s">
        <v>57</v>
      </c>
      <c r="J116" s="101">
        <v>530000</v>
      </c>
      <c r="K116" s="101">
        <f>ROUNDDOWN(H116*J116,-3)</f>
        <v>19080000</v>
      </c>
      <c r="L116" s="251">
        <f t="shared" si="6"/>
        <v>0</v>
      </c>
    </row>
    <row r="117" spans="2:12" ht="15.9" x14ac:dyDescent="0.4">
      <c r="B117" s="129"/>
      <c r="C117" s="96" t="s">
        <v>103</v>
      </c>
      <c r="D117" s="94">
        <v>12</v>
      </c>
      <c r="E117" s="95" t="s">
        <v>40</v>
      </c>
      <c r="F117" s="101">
        <v>802000</v>
      </c>
      <c r="G117" s="101">
        <f>ROUNDDOWN(D117*F117,-3)</f>
        <v>9624000</v>
      </c>
      <c r="H117" s="94">
        <v>12</v>
      </c>
      <c r="I117" s="95" t="s">
        <v>40</v>
      </c>
      <c r="J117" s="101">
        <v>802000</v>
      </c>
      <c r="K117" s="101">
        <f>ROUNDDOWN(H117*J117,-3)</f>
        <v>9624000</v>
      </c>
      <c r="L117" s="251">
        <f t="shared" si="6"/>
        <v>0</v>
      </c>
    </row>
    <row r="118" spans="2:12" ht="15.9" x14ac:dyDescent="0.4">
      <c r="B118" s="129" t="s">
        <v>27</v>
      </c>
      <c r="C118" s="96" t="s">
        <v>104</v>
      </c>
      <c r="D118" s="94">
        <v>24</v>
      </c>
      <c r="E118" s="95" t="s">
        <v>57</v>
      </c>
      <c r="F118" s="101">
        <v>992000</v>
      </c>
      <c r="G118" s="101">
        <f>ROUNDDOWN(D118*F118,-3)</f>
        <v>23808000</v>
      </c>
      <c r="H118" s="94">
        <v>24</v>
      </c>
      <c r="I118" s="95" t="s">
        <v>57</v>
      </c>
      <c r="J118" s="101">
        <v>992000</v>
      </c>
      <c r="K118" s="101">
        <f>ROUNDDOWN(H118*J118,-3)</f>
        <v>23808000</v>
      </c>
      <c r="L118" s="251">
        <f t="shared" si="6"/>
        <v>0</v>
      </c>
    </row>
    <row r="119" spans="2:12" ht="15.9" x14ac:dyDescent="0.4">
      <c r="B119" s="190" t="s">
        <v>62</v>
      </c>
      <c r="C119" s="191" t="s">
        <v>105</v>
      </c>
      <c r="D119" s="90">
        <v>60</v>
      </c>
      <c r="E119" s="91" t="s">
        <v>86</v>
      </c>
      <c r="F119" s="92">
        <v>0</v>
      </c>
      <c r="G119" s="92">
        <f>G120+G122+G124</f>
        <v>528870000</v>
      </c>
      <c r="H119" s="90">
        <v>60</v>
      </c>
      <c r="I119" s="91" t="s">
        <v>86</v>
      </c>
      <c r="J119" s="92">
        <v>0</v>
      </c>
      <c r="K119" s="92">
        <f>K120+K122+K124</f>
        <v>528870000</v>
      </c>
      <c r="L119" s="251">
        <f t="shared" si="6"/>
        <v>0</v>
      </c>
    </row>
    <row r="120" spans="2:12" s="232" customFormat="1" ht="15.9" x14ac:dyDescent="0.4">
      <c r="B120" s="227">
        <v>525112</v>
      </c>
      <c r="C120" s="228" t="s">
        <v>97</v>
      </c>
      <c r="D120" s="229"/>
      <c r="E120" s="230"/>
      <c r="F120" s="228"/>
      <c r="G120" s="231">
        <f>SUM(G121:G121)</f>
        <v>150000000</v>
      </c>
      <c r="H120" s="229"/>
      <c r="I120" s="230"/>
      <c r="J120" s="228"/>
      <c r="K120" s="231">
        <f>SUM(K121:K121)</f>
        <v>150000000</v>
      </c>
      <c r="L120" s="251">
        <f t="shared" si="6"/>
        <v>0</v>
      </c>
    </row>
    <row r="121" spans="2:12" ht="15.9" x14ac:dyDescent="0.4">
      <c r="B121" s="129"/>
      <c r="C121" s="96" t="s">
        <v>106</v>
      </c>
      <c r="D121" s="94">
        <v>6</v>
      </c>
      <c r="E121" s="95" t="s">
        <v>51</v>
      </c>
      <c r="F121" s="101">
        <v>25000000</v>
      </c>
      <c r="G121" s="101">
        <f>ROUNDDOWN(D121*F121,-3)</f>
        <v>150000000</v>
      </c>
      <c r="H121" s="94">
        <v>6</v>
      </c>
      <c r="I121" s="95" t="s">
        <v>51</v>
      </c>
      <c r="J121" s="101">
        <v>25000000</v>
      </c>
      <c r="K121" s="101">
        <f>ROUNDDOWN(H121*J121,-3)</f>
        <v>150000000</v>
      </c>
      <c r="L121" s="251">
        <f t="shared" si="6"/>
        <v>0</v>
      </c>
    </row>
    <row r="122" spans="2:12" s="232" customFormat="1" ht="15.9" x14ac:dyDescent="0.4">
      <c r="B122" s="227">
        <v>525113</v>
      </c>
      <c r="C122" s="228" t="s">
        <v>99</v>
      </c>
      <c r="D122" s="229"/>
      <c r="E122" s="230"/>
      <c r="F122" s="228"/>
      <c r="G122" s="231">
        <f>G123</f>
        <v>83490000</v>
      </c>
      <c r="H122" s="229"/>
      <c r="I122" s="230"/>
      <c r="J122" s="228"/>
      <c r="K122" s="231">
        <f>K123</f>
        <v>83490000</v>
      </c>
      <c r="L122" s="251">
        <f t="shared" si="6"/>
        <v>0</v>
      </c>
    </row>
    <row r="123" spans="2:12" ht="15.9" x14ac:dyDescent="0.4">
      <c r="B123" s="129"/>
      <c r="C123" s="96" t="s">
        <v>100</v>
      </c>
      <c r="D123" s="94">
        <v>6</v>
      </c>
      <c r="E123" s="95" t="s">
        <v>51</v>
      </c>
      <c r="F123" s="101">
        <v>13915000</v>
      </c>
      <c r="G123" s="101">
        <f>ROUNDDOWN(D123*F123,-3)</f>
        <v>83490000</v>
      </c>
      <c r="H123" s="94">
        <v>6</v>
      </c>
      <c r="I123" s="95" t="s">
        <v>51</v>
      </c>
      <c r="J123" s="101">
        <v>13915000</v>
      </c>
      <c r="K123" s="101">
        <f>ROUNDDOWN(H123*J123,-3)</f>
        <v>83490000</v>
      </c>
      <c r="L123" s="251">
        <f t="shared" si="6"/>
        <v>0</v>
      </c>
    </row>
    <row r="124" spans="2:12" s="232" customFormat="1" ht="15.9" x14ac:dyDescent="0.4">
      <c r="B124" s="227">
        <v>525115</v>
      </c>
      <c r="C124" s="228" t="s">
        <v>90</v>
      </c>
      <c r="D124" s="229"/>
      <c r="E124" s="230"/>
      <c r="F124" s="228"/>
      <c r="G124" s="231">
        <f>SUM(G125:G128)</f>
        <v>295380000</v>
      </c>
      <c r="H124" s="229"/>
      <c r="I124" s="230"/>
      <c r="J124" s="228"/>
      <c r="K124" s="231">
        <f>SUM(K125:K128)</f>
        <v>295380000</v>
      </c>
      <c r="L124" s="251">
        <f t="shared" si="6"/>
        <v>0</v>
      </c>
    </row>
    <row r="125" spans="2:12" ht="15.9" x14ac:dyDescent="0.4">
      <c r="B125" s="129" t="s">
        <v>27</v>
      </c>
      <c r="C125" s="96" t="s">
        <v>107</v>
      </c>
      <c r="D125" s="94">
        <v>36</v>
      </c>
      <c r="E125" s="95" t="s">
        <v>40</v>
      </c>
      <c r="F125" s="101">
        <v>3829000</v>
      </c>
      <c r="G125" s="101">
        <f>ROUNDDOWN(D125*F125,-3)</f>
        <v>137844000</v>
      </c>
      <c r="H125" s="94">
        <v>36</v>
      </c>
      <c r="I125" s="95" t="s">
        <v>40</v>
      </c>
      <c r="J125" s="101">
        <v>3829000</v>
      </c>
      <c r="K125" s="101">
        <f>ROUNDDOWN(H125*J125,-3)</f>
        <v>137844000</v>
      </c>
      <c r="L125" s="251">
        <f t="shared" si="6"/>
        <v>0</v>
      </c>
    </row>
    <row r="126" spans="2:12" ht="15.9" x14ac:dyDescent="0.4">
      <c r="B126" s="129" t="s">
        <v>27</v>
      </c>
      <c r="C126" s="96" t="s">
        <v>108</v>
      </c>
      <c r="D126" s="94">
        <v>108</v>
      </c>
      <c r="E126" s="95" t="s">
        <v>57</v>
      </c>
      <c r="F126" s="101">
        <v>530000</v>
      </c>
      <c r="G126" s="101">
        <f>ROUNDDOWN(D126*F126,-3)</f>
        <v>57240000</v>
      </c>
      <c r="H126" s="94">
        <v>108</v>
      </c>
      <c r="I126" s="95" t="s">
        <v>57</v>
      </c>
      <c r="J126" s="101">
        <v>530000</v>
      </c>
      <c r="K126" s="101">
        <f>ROUNDDOWN(H126*J126,-3)</f>
        <v>57240000</v>
      </c>
      <c r="L126" s="251">
        <f t="shared" si="6"/>
        <v>0</v>
      </c>
    </row>
    <row r="127" spans="2:12" ht="15.9" x14ac:dyDescent="0.4">
      <c r="B127" s="129"/>
      <c r="C127" s="96" t="s">
        <v>109</v>
      </c>
      <c r="D127" s="94">
        <v>36</v>
      </c>
      <c r="E127" s="95" t="s">
        <v>40</v>
      </c>
      <c r="F127" s="101">
        <v>802000</v>
      </c>
      <c r="G127" s="101">
        <f>ROUNDDOWN(D127*F127,-3)</f>
        <v>28872000</v>
      </c>
      <c r="H127" s="94">
        <v>36</v>
      </c>
      <c r="I127" s="95" t="s">
        <v>40</v>
      </c>
      <c r="J127" s="101">
        <v>802000</v>
      </c>
      <c r="K127" s="101">
        <f>ROUNDDOWN(H127*J127,-3)</f>
        <v>28872000</v>
      </c>
      <c r="L127" s="251">
        <f t="shared" si="6"/>
        <v>0</v>
      </c>
    </row>
    <row r="128" spans="2:12" ht="15.9" x14ac:dyDescent="0.4">
      <c r="B128" s="129" t="s">
        <v>27</v>
      </c>
      <c r="C128" s="96" t="s">
        <v>110</v>
      </c>
      <c r="D128" s="94">
        <v>72</v>
      </c>
      <c r="E128" s="95" t="s">
        <v>57</v>
      </c>
      <c r="F128" s="101">
        <v>992000</v>
      </c>
      <c r="G128" s="101">
        <f>ROUNDDOWN(D128*F128,-3)</f>
        <v>71424000</v>
      </c>
      <c r="H128" s="94">
        <v>72</v>
      </c>
      <c r="I128" s="95" t="s">
        <v>57</v>
      </c>
      <c r="J128" s="101">
        <v>992000</v>
      </c>
      <c r="K128" s="101">
        <f>ROUNDDOWN(H128*J128,-3)</f>
        <v>71424000</v>
      </c>
      <c r="L128" s="251">
        <f t="shared" si="6"/>
        <v>0</v>
      </c>
    </row>
    <row r="129" spans="2:12" ht="15.9" x14ac:dyDescent="0.4">
      <c r="B129" s="190" t="s">
        <v>69</v>
      </c>
      <c r="C129" s="191" t="s">
        <v>111</v>
      </c>
      <c r="D129" s="90">
        <v>10</v>
      </c>
      <c r="E129" s="91" t="s">
        <v>86</v>
      </c>
      <c r="F129" s="92">
        <v>0</v>
      </c>
      <c r="G129" s="92">
        <f>G130+G132</f>
        <v>33500000</v>
      </c>
      <c r="H129" s="90">
        <v>10</v>
      </c>
      <c r="I129" s="91" t="s">
        <v>86</v>
      </c>
      <c r="J129" s="92">
        <v>0</v>
      </c>
      <c r="K129" s="92">
        <f>K130+K132</f>
        <v>33500000</v>
      </c>
      <c r="L129" s="251">
        <f t="shared" si="6"/>
        <v>0</v>
      </c>
    </row>
    <row r="130" spans="2:12" s="232" customFormat="1" ht="15.9" x14ac:dyDescent="0.4">
      <c r="B130" s="227">
        <v>525112</v>
      </c>
      <c r="C130" s="228" t="s">
        <v>97</v>
      </c>
      <c r="D130" s="229"/>
      <c r="E130" s="230"/>
      <c r="F130" s="228"/>
      <c r="G130" s="231">
        <f>SUM(G131:G131)</f>
        <v>7050000</v>
      </c>
      <c r="H130" s="229"/>
      <c r="I130" s="230"/>
      <c r="J130" s="228"/>
      <c r="K130" s="231">
        <f>SUM(K131:K131)</f>
        <v>7050000</v>
      </c>
      <c r="L130" s="251">
        <f t="shared" si="6"/>
        <v>0</v>
      </c>
    </row>
    <row r="131" spans="2:12" ht="15.9" x14ac:dyDescent="0.4">
      <c r="B131" s="129"/>
      <c r="C131" s="96" t="s">
        <v>98</v>
      </c>
      <c r="D131" s="94">
        <v>1</v>
      </c>
      <c r="E131" s="95" t="s">
        <v>51</v>
      </c>
      <c r="F131" s="101">
        <v>7050000</v>
      </c>
      <c r="G131" s="101">
        <f>ROUNDDOWN(D131*F131,-3)</f>
        <v>7050000</v>
      </c>
      <c r="H131" s="94">
        <v>1</v>
      </c>
      <c r="I131" s="95" t="s">
        <v>51</v>
      </c>
      <c r="J131" s="101">
        <v>7050000</v>
      </c>
      <c r="K131" s="101">
        <f>ROUNDDOWN(H131*J131,-3)</f>
        <v>7050000</v>
      </c>
      <c r="L131" s="251">
        <f t="shared" si="6"/>
        <v>0</v>
      </c>
    </row>
    <row r="132" spans="2:12" s="232" customFormat="1" ht="15.9" x14ac:dyDescent="0.4">
      <c r="B132" s="227">
        <v>525115</v>
      </c>
      <c r="C132" s="228" t="s">
        <v>90</v>
      </c>
      <c r="D132" s="229"/>
      <c r="E132" s="230"/>
      <c r="F132" s="228"/>
      <c r="G132" s="231">
        <f>SUM(G133:G138)</f>
        <v>26450000</v>
      </c>
      <c r="H132" s="229"/>
      <c r="I132" s="230"/>
      <c r="J132" s="228"/>
      <c r="K132" s="231">
        <f>SUM(K133:K138)</f>
        <v>26450000</v>
      </c>
      <c r="L132" s="251">
        <f t="shared" si="6"/>
        <v>0</v>
      </c>
    </row>
    <row r="133" spans="2:12" ht="29.15" x14ac:dyDescent="0.4">
      <c r="B133" s="129"/>
      <c r="C133" s="96" t="s">
        <v>112</v>
      </c>
      <c r="D133" s="94">
        <v>20</v>
      </c>
      <c r="E133" s="95" t="s">
        <v>57</v>
      </c>
      <c r="F133" s="101">
        <v>397000</v>
      </c>
      <c r="G133" s="101">
        <f t="shared" ref="G133:G138" si="9">ROUNDDOWN(D133*F133,-3)</f>
        <v>7940000</v>
      </c>
      <c r="H133" s="94">
        <v>20</v>
      </c>
      <c r="I133" s="95" t="s">
        <v>57</v>
      </c>
      <c r="J133" s="101">
        <v>397000</v>
      </c>
      <c r="K133" s="101">
        <f t="shared" ref="K133:K138" si="10">ROUNDDOWN(H133*J133,-3)</f>
        <v>7940000</v>
      </c>
      <c r="L133" s="251">
        <f t="shared" si="6"/>
        <v>0</v>
      </c>
    </row>
    <row r="134" spans="2:12" ht="15.9" x14ac:dyDescent="0.4">
      <c r="B134" s="129"/>
      <c r="C134" s="96" t="s">
        <v>113</v>
      </c>
      <c r="D134" s="94">
        <v>20</v>
      </c>
      <c r="E134" s="95" t="s">
        <v>57</v>
      </c>
      <c r="F134" s="101">
        <v>105000</v>
      </c>
      <c r="G134" s="101">
        <f t="shared" si="9"/>
        <v>2100000</v>
      </c>
      <c r="H134" s="94">
        <v>20</v>
      </c>
      <c r="I134" s="95" t="s">
        <v>57</v>
      </c>
      <c r="J134" s="101">
        <v>105000</v>
      </c>
      <c r="K134" s="101">
        <f t="shared" si="10"/>
        <v>2100000</v>
      </c>
      <c r="L134" s="251">
        <f t="shared" si="6"/>
        <v>0</v>
      </c>
    </row>
    <row r="135" spans="2:12" ht="15.9" x14ac:dyDescent="0.4">
      <c r="B135" s="129" t="s">
        <v>27</v>
      </c>
      <c r="C135" s="96" t="s">
        <v>114</v>
      </c>
      <c r="D135" s="94">
        <v>2</v>
      </c>
      <c r="E135" s="95" t="s">
        <v>40</v>
      </c>
      <c r="F135" s="101">
        <v>3829000</v>
      </c>
      <c r="G135" s="101">
        <f t="shared" si="9"/>
        <v>7658000</v>
      </c>
      <c r="H135" s="94">
        <v>2</v>
      </c>
      <c r="I135" s="95" t="s">
        <v>40</v>
      </c>
      <c r="J135" s="101">
        <v>3829000</v>
      </c>
      <c r="K135" s="101">
        <f t="shared" si="10"/>
        <v>7658000</v>
      </c>
      <c r="L135" s="251">
        <f t="shared" ref="L135:L198" si="11">G135-K135</f>
        <v>0</v>
      </c>
    </row>
    <row r="136" spans="2:12" ht="15.9" x14ac:dyDescent="0.4">
      <c r="B136" s="129" t="s">
        <v>27</v>
      </c>
      <c r="C136" s="96" t="s">
        <v>115</v>
      </c>
      <c r="D136" s="94">
        <v>6</v>
      </c>
      <c r="E136" s="95" t="s">
        <v>57</v>
      </c>
      <c r="F136" s="101">
        <v>530000</v>
      </c>
      <c r="G136" s="101">
        <f t="shared" si="9"/>
        <v>3180000</v>
      </c>
      <c r="H136" s="94">
        <v>6</v>
      </c>
      <c r="I136" s="95" t="s">
        <v>57</v>
      </c>
      <c r="J136" s="101">
        <v>530000</v>
      </c>
      <c r="K136" s="101">
        <f t="shared" si="10"/>
        <v>3180000</v>
      </c>
      <c r="L136" s="251">
        <f t="shared" si="11"/>
        <v>0</v>
      </c>
    </row>
    <row r="137" spans="2:12" ht="15.9" x14ac:dyDescent="0.4">
      <c r="B137" s="129"/>
      <c r="C137" s="96" t="s">
        <v>116</v>
      </c>
      <c r="D137" s="94">
        <v>2</v>
      </c>
      <c r="E137" s="95" t="s">
        <v>40</v>
      </c>
      <c r="F137" s="101">
        <v>802000</v>
      </c>
      <c r="G137" s="101">
        <f t="shared" si="9"/>
        <v>1604000</v>
      </c>
      <c r="H137" s="94">
        <v>2</v>
      </c>
      <c r="I137" s="95" t="s">
        <v>40</v>
      </c>
      <c r="J137" s="101">
        <v>802000</v>
      </c>
      <c r="K137" s="101">
        <f t="shared" si="10"/>
        <v>1604000</v>
      </c>
      <c r="L137" s="251">
        <f t="shared" si="11"/>
        <v>0</v>
      </c>
    </row>
    <row r="138" spans="2:12" ht="15.9" x14ac:dyDescent="0.4">
      <c r="B138" s="129" t="s">
        <v>27</v>
      </c>
      <c r="C138" s="96" t="s">
        <v>117</v>
      </c>
      <c r="D138" s="94">
        <v>4</v>
      </c>
      <c r="E138" s="95" t="s">
        <v>57</v>
      </c>
      <c r="F138" s="101">
        <v>992000</v>
      </c>
      <c r="G138" s="101">
        <f t="shared" si="9"/>
        <v>3968000</v>
      </c>
      <c r="H138" s="94">
        <v>4</v>
      </c>
      <c r="I138" s="95" t="s">
        <v>57</v>
      </c>
      <c r="J138" s="101">
        <v>992000</v>
      </c>
      <c r="K138" s="101">
        <f t="shared" si="10"/>
        <v>3968000</v>
      </c>
      <c r="L138" s="251">
        <f t="shared" si="11"/>
        <v>0</v>
      </c>
    </row>
    <row r="139" spans="2:12" ht="15.9" x14ac:dyDescent="0.4">
      <c r="B139" s="190" t="s">
        <v>77</v>
      </c>
      <c r="C139" s="191" t="s">
        <v>118</v>
      </c>
      <c r="D139" s="90">
        <v>50</v>
      </c>
      <c r="E139" s="91" t="s">
        <v>86</v>
      </c>
      <c r="F139" s="92">
        <v>0</v>
      </c>
      <c r="G139" s="92">
        <f>G142+G140</f>
        <v>115070000</v>
      </c>
      <c r="H139" s="90">
        <v>50</v>
      </c>
      <c r="I139" s="91" t="s">
        <v>86</v>
      </c>
      <c r="J139" s="92">
        <v>0</v>
      </c>
      <c r="K139" s="92">
        <f>K142+K140</f>
        <v>115070000</v>
      </c>
      <c r="L139" s="251">
        <f t="shared" si="11"/>
        <v>0</v>
      </c>
    </row>
    <row r="140" spans="2:12" s="232" customFormat="1" ht="15.9" x14ac:dyDescent="0.4">
      <c r="B140" s="227">
        <v>525112</v>
      </c>
      <c r="C140" s="228" t="s">
        <v>97</v>
      </c>
      <c r="D140" s="229"/>
      <c r="E140" s="230"/>
      <c r="F140" s="228"/>
      <c r="G140" s="231">
        <f>SUM(G141:G141)</f>
        <v>34100000</v>
      </c>
      <c r="H140" s="229"/>
      <c r="I140" s="230"/>
      <c r="J140" s="228"/>
      <c r="K140" s="231">
        <f>SUM(K141:K141)</f>
        <v>34100000</v>
      </c>
      <c r="L140" s="251">
        <f t="shared" si="11"/>
        <v>0</v>
      </c>
    </row>
    <row r="141" spans="2:12" ht="15.9" x14ac:dyDescent="0.4">
      <c r="B141" s="129"/>
      <c r="C141" s="96" t="s">
        <v>98</v>
      </c>
      <c r="D141" s="94">
        <v>10</v>
      </c>
      <c r="E141" s="95" t="s">
        <v>51</v>
      </c>
      <c r="F141" s="101">
        <v>3410000</v>
      </c>
      <c r="G141" s="101">
        <f>ROUNDDOWN(D141*F141,-3)</f>
        <v>34100000</v>
      </c>
      <c r="H141" s="94">
        <v>10</v>
      </c>
      <c r="I141" s="95" t="s">
        <v>51</v>
      </c>
      <c r="J141" s="101">
        <v>3410000</v>
      </c>
      <c r="K141" s="101">
        <f>ROUNDDOWN(H141*J141,-3)</f>
        <v>34100000</v>
      </c>
      <c r="L141" s="251">
        <f t="shared" si="11"/>
        <v>0</v>
      </c>
    </row>
    <row r="142" spans="2:12" s="232" customFormat="1" ht="15.9" x14ac:dyDescent="0.4">
      <c r="B142" s="227">
        <v>525115</v>
      </c>
      <c r="C142" s="228" t="s">
        <v>90</v>
      </c>
      <c r="D142" s="229"/>
      <c r="E142" s="230"/>
      <c r="F142" s="231"/>
      <c r="G142" s="231">
        <f>SUM(G143:G145)</f>
        <v>80970000</v>
      </c>
      <c r="H142" s="229"/>
      <c r="I142" s="230"/>
      <c r="J142" s="231"/>
      <c r="K142" s="231">
        <f>SUM(K143:K145)</f>
        <v>80970000</v>
      </c>
      <c r="L142" s="251">
        <f t="shared" si="11"/>
        <v>0</v>
      </c>
    </row>
    <row r="143" spans="2:12" ht="15.9" x14ac:dyDescent="0.4">
      <c r="B143" s="194"/>
      <c r="C143" s="96" t="s">
        <v>119</v>
      </c>
      <c r="D143" s="94">
        <v>60</v>
      </c>
      <c r="E143" s="95" t="s">
        <v>57</v>
      </c>
      <c r="F143" s="101">
        <v>732000</v>
      </c>
      <c r="G143" s="101">
        <f>ROUNDDOWN(D143*F143,-3)</f>
        <v>43920000</v>
      </c>
      <c r="H143" s="94">
        <v>60</v>
      </c>
      <c r="I143" s="95" t="s">
        <v>57</v>
      </c>
      <c r="J143" s="101">
        <v>732000</v>
      </c>
      <c r="K143" s="101">
        <f>ROUNDDOWN(H143*J143,-3)</f>
        <v>43920000</v>
      </c>
      <c r="L143" s="251">
        <f t="shared" si="11"/>
        <v>0</v>
      </c>
    </row>
    <row r="144" spans="2:12" ht="15.9" x14ac:dyDescent="0.4">
      <c r="B144" s="129" t="s">
        <v>27</v>
      </c>
      <c r="C144" s="96" t="s">
        <v>120</v>
      </c>
      <c r="D144" s="94">
        <v>30</v>
      </c>
      <c r="E144" s="95" t="s">
        <v>40</v>
      </c>
      <c r="F144" s="101">
        <v>375000</v>
      </c>
      <c r="G144" s="101">
        <f>ROUNDDOWN(D144*F144,-3)</f>
        <v>11250000</v>
      </c>
      <c r="H144" s="94">
        <v>30</v>
      </c>
      <c r="I144" s="95" t="s">
        <v>40</v>
      </c>
      <c r="J144" s="101">
        <v>375000</v>
      </c>
      <c r="K144" s="101">
        <f>ROUNDDOWN(H144*J144,-3)</f>
        <v>11250000</v>
      </c>
      <c r="L144" s="251">
        <f t="shared" si="11"/>
        <v>0</v>
      </c>
    </row>
    <row r="145" spans="2:12" ht="15.9" x14ac:dyDescent="0.4">
      <c r="B145" s="129" t="s">
        <v>27</v>
      </c>
      <c r="C145" s="96" t="s">
        <v>121</v>
      </c>
      <c r="D145" s="94">
        <v>60</v>
      </c>
      <c r="E145" s="95" t="s">
        <v>57</v>
      </c>
      <c r="F145" s="101">
        <v>430000</v>
      </c>
      <c r="G145" s="101">
        <f>ROUNDDOWN(D145*F145,-3)</f>
        <v>25800000</v>
      </c>
      <c r="H145" s="94">
        <v>60</v>
      </c>
      <c r="I145" s="95" t="s">
        <v>57</v>
      </c>
      <c r="J145" s="101">
        <v>430000</v>
      </c>
      <c r="K145" s="101">
        <f>ROUNDDOWN(H145*J145,-3)</f>
        <v>25800000</v>
      </c>
      <c r="L145" s="251">
        <f t="shared" si="11"/>
        <v>0</v>
      </c>
    </row>
    <row r="146" spans="2:12" ht="15.9" x14ac:dyDescent="0.4">
      <c r="B146" s="185" t="s">
        <v>122</v>
      </c>
      <c r="C146" s="186" t="s">
        <v>123</v>
      </c>
      <c r="D146" s="82">
        <f>D147</f>
        <v>200</v>
      </c>
      <c r="E146" s="107" t="s">
        <v>124</v>
      </c>
      <c r="F146" s="82"/>
      <c r="G146" s="82">
        <f>G147</f>
        <v>320503000</v>
      </c>
      <c r="H146" s="82">
        <f>H147</f>
        <v>200</v>
      </c>
      <c r="I146" s="107" t="s">
        <v>124</v>
      </c>
      <c r="J146" s="82"/>
      <c r="K146" s="82">
        <f>K147</f>
        <v>320503000</v>
      </c>
      <c r="L146" s="251">
        <f t="shared" si="11"/>
        <v>0</v>
      </c>
    </row>
    <row r="147" spans="2:12" ht="15.9" x14ac:dyDescent="0.4">
      <c r="B147" s="192" t="s">
        <v>125</v>
      </c>
      <c r="C147" s="193" t="s">
        <v>126</v>
      </c>
      <c r="D147" s="102">
        <f>D148</f>
        <v>200</v>
      </c>
      <c r="E147" s="103" t="s">
        <v>124</v>
      </c>
      <c r="F147" s="104">
        <v>0</v>
      </c>
      <c r="G147" s="104">
        <f>G148</f>
        <v>320503000</v>
      </c>
      <c r="H147" s="102">
        <f>H148</f>
        <v>200</v>
      </c>
      <c r="I147" s="103" t="s">
        <v>124</v>
      </c>
      <c r="J147" s="104">
        <v>0</v>
      </c>
      <c r="K147" s="104">
        <f>K148</f>
        <v>320503000</v>
      </c>
      <c r="L147" s="251">
        <f t="shared" si="11"/>
        <v>0</v>
      </c>
    </row>
    <row r="148" spans="2:12" ht="15.9" x14ac:dyDescent="0.4">
      <c r="B148" s="189" t="s">
        <v>87</v>
      </c>
      <c r="C148" s="162" t="s">
        <v>127</v>
      </c>
      <c r="D148" s="88">
        <f>D149+D159</f>
        <v>200</v>
      </c>
      <c r="E148" s="87" t="s">
        <v>86</v>
      </c>
      <c r="F148" s="88">
        <v>0</v>
      </c>
      <c r="G148" s="88">
        <f>G149+G159</f>
        <v>320503000</v>
      </c>
      <c r="H148" s="88">
        <f>H149+H159</f>
        <v>200</v>
      </c>
      <c r="I148" s="87" t="s">
        <v>86</v>
      </c>
      <c r="J148" s="88">
        <v>0</v>
      </c>
      <c r="K148" s="88">
        <f>K149+K159</f>
        <v>320503000</v>
      </c>
      <c r="L148" s="251">
        <f t="shared" si="11"/>
        <v>0</v>
      </c>
    </row>
    <row r="149" spans="2:12" ht="15.9" x14ac:dyDescent="0.4">
      <c r="B149" s="190" t="s">
        <v>34</v>
      </c>
      <c r="C149" s="191" t="s">
        <v>128</v>
      </c>
      <c r="D149" s="90">
        <v>100</v>
      </c>
      <c r="E149" s="91" t="s">
        <v>86</v>
      </c>
      <c r="F149" s="92">
        <v>0</v>
      </c>
      <c r="G149" s="92">
        <f>G150+G153</f>
        <v>195856000</v>
      </c>
      <c r="H149" s="90">
        <v>100</v>
      </c>
      <c r="I149" s="91" t="s">
        <v>86</v>
      </c>
      <c r="J149" s="92">
        <v>0</v>
      </c>
      <c r="K149" s="92">
        <f>K150+K153</f>
        <v>195856000</v>
      </c>
      <c r="L149" s="251">
        <f t="shared" si="11"/>
        <v>0</v>
      </c>
    </row>
    <row r="150" spans="2:12" s="232" customFormat="1" ht="15.9" x14ac:dyDescent="0.4">
      <c r="B150" s="227">
        <v>525112</v>
      </c>
      <c r="C150" s="228" t="s">
        <v>97</v>
      </c>
      <c r="D150" s="229"/>
      <c r="E150" s="230"/>
      <c r="F150" s="228"/>
      <c r="G150" s="231">
        <f>SUM(G151:G152)</f>
        <v>19500000</v>
      </c>
      <c r="H150" s="229"/>
      <c r="I150" s="230"/>
      <c r="J150" s="228"/>
      <c r="K150" s="231">
        <f>SUM(K151:K152)</f>
        <v>19500000</v>
      </c>
      <c r="L150" s="251">
        <f t="shared" si="11"/>
        <v>0</v>
      </c>
    </row>
    <row r="151" spans="2:12" ht="15.9" x14ac:dyDescent="0.4">
      <c r="B151" s="129" t="s">
        <v>27</v>
      </c>
      <c r="C151" s="96" t="s">
        <v>129</v>
      </c>
      <c r="D151" s="94">
        <v>1</v>
      </c>
      <c r="E151" s="95" t="s">
        <v>130</v>
      </c>
      <c r="F151" s="101">
        <v>3000000</v>
      </c>
      <c r="G151" s="101">
        <f>ROUNDDOWN(D151*F151,-3)</f>
        <v>3000000</v>
      </c>
      <c r="H151" s="94">
        <v>1</v>
      </c>
      <c r="I151" s="95" t="s">
        <v>130</v>
      </c>
      <c r="J151" s="101">
        <v>3000000</v>
      </c>
      <c r="K151" s="101">
        <f>ROUNDDOWN(H151*J151,-3)</f>
        <v>3000000</v>
      </c>
      <c r="L151" s="251">
        <f t="shared" si="11"/>
        <v>0</v>
      </c>
    </row>
    <row r="152" spans="2:12" ht="15.9" x14ac:dyDescent="0.4">
      <c r="B152" s="129" t="s">
        <v>27</v>
      </c>
      <c r="C152" s="96" t="s">
        <v>131</v>
      </c>
      <c r="D152" s="94">
        <v>55</v>
      </c>
      <c r="E152" s="95" t="s">
        <v>40</v>
      </c>
      <c r="F152" s="101">
        <v>300000</v>
      </c>
      <c r="G152" s="101">
        <f>ROUNDDOWN(D152*F152,-3)</f>
        <v>16500000</v>
      </c>
      <c r="H152" s="94">
        <v>55</v>
      </c>
      <c r="I152" s="95" t="s">
        <v>40</v>
      </c>
      <c r="J152" s="101">
        <v>300000</v>
      </c>
      <c r="K152" s="101">
        <f>ROUNDDOWN(H152*J152,-3)</f>
        <v>16500000</v>
      </c>
      <c r="L152" s="251">
        <f t="shared" si="11"/>
        <v>0</v>
      </c>
    </row>
    <row r="153" spans="2:12" s="232" customFormat="1" ht="15.9" x14ac:dyDescent="0.4">
      <c r="B153" s="227">
        <v>525115</v>
      </c>
      <c r="C153" s="228" t="s">
        <v>90</v>
      </c>
      <c r="D153" s="229"/>
      <c r="E153" s="230"/>
      <c r="F153" s="228"/>
      <c r="G153" s="231">
        <f>SUM(G154:G158)</f>
        <v>176356000</v>
      </c>
      <c r="H153" s="229"/>
      <c r="I153" s="230"/>
      <c r="J153" s="228"/>
      <c r="K153" s="231">
        <f>SUM(K154:K158)</f>
        <v>176356000</v>
      </c>
      <c r="L153" s="251">
        <f t="shared" si="11"/>
        <v>0</v>
      </c>
    </row>
    <row r="154" spans="2:12" ht="15.9" x14ac:dyDescent="0.4">
      <c r="B154" s="129"/>
      <c r="C154" s="96" t="s">
        <v>132</v>
      </c>
      <c r="D154" s="94">
        <v>4</v>
      </c>
      <c r="E154" s="95" t="s">
        <v>40</v>
      </c>
      <c r="F154" s="96">
        <v>3829000</v>
      </c>
      <c r="G154" s="101">
        <f>ROUNDDOWN(D154*F154,-3)</f>
        <v>15316000</v>
      </c>
      <c r="H154" s="94">
        <v>4</v>
      </c>
      <c r="I154" s="95" t="s">
        <v>40</v>
      </c>
      <c r="J154" s="96">
        <v>3829000</v>
      </c>
      <c r="K154" s="101">
        <f>ROUNDDOWN(H154*J154,-3)</f>
        <v>15316000</v>
      </c>
      <c r="L154" s="251">
        <f t="shared" si="11"/>
        <v>0</v>
      </c>
    </row>
    <row r="155" spans="2:12" ht="15.9" x14ac:dyDescent="0.4">
      <c r="B155" s="129" t="s">
        <v>27</v>
      </c>
      <c r="C155" s="96" t="s">
        <v>133</v>
      </c>
      <c r="D155" s="94">
        <v>12</v>
      </c>
      <c r="E155" s="95" t="s">
        <v>57</v>
      </c>
      <c r="F155" s="101">
        <v>530000</v>
      </c>
      <c r="G155" s="101">
        <f>ROUNDDOWN(D155*F155,-3)</f>
        <v>6360000</v>
      </c>
      <c r="H155" s="94">
        <v>12</v>
      </c>
      <c r="I155" s="95" t="s">
        <v>57</v>
      </c>
      <c r="J155" s="101">
        <v>530000</v>
      </c>
      <c r="K155" s="101">
        <f>ROUNDDOWN(H155*J155,-3)</f>
        <v>6360000</v>
      </c>
      <c r="L155" s="251">
        <f t="shared" si="11"/>
        <v>0</v>
      </c>
    </row>
    <row r="156" spans="2:12" ht="15.9" x14ac:dyDescent="0.4">
      <c r="B156" s="129" t="s">
        <v>27</v>
      </c>
      <c r="C156" s="96" t="s">
        <v>134</v>
      </c>
      <c r="D156" s="94">
        <v>110</v>
      </c>
      <c r="E156" s="95" t="s">
        <v>57</v>
      </c>
      <c r="F156" s="101">
        <v>1127000</v>
      </c>
      <c r="G156" s="101">
        <f>ROUNDDOWN(D156*F156,-3)</f>
        <v>123970000</v>
      </c>
      <c r="H156" s="94">
        <v>110</v>
      </c>
      <c r="I156" s="95" t="s">
        <v>57</v>
      </c>
      <c r="J156" s="101">
        <v>1127000</v>
      </c>
      <c r="K156" s="101">
        <f>ROUNDDOWN(H156*J156,-3)</f>
        <v>123970000</v>
      </c>
      <c r="L156" s="251">
        <f t="shared" si="11"/>
        <v>0</v>
      </c>
    </row>
    <row r="157" spans="2:12" ht="15.9" x14ac:dyDescent="0.4">
      <c r="B157" s="129"/>
      <c r="C157" s="96" t="s">
        <v>135</v>
      </c>
      <c r="D157" s="94">
        <v>8</v>
      </c>
      <c r="E157" s="95" t="s">
        <v>57</v>
      </c>
      <c r="F157" s="101">
        <v>745000</v>
      </c>
      <c r="G157" s="101">
        <f>ROUNDDOWN(D157*F157,-3)</f>
        <v>5960000</v>
      </c>
      <c r="H157" s="94">
        <v>8</v>
      </c>
      <c r="I157" s="95" t="s">
        <v>57</v>
      </c>
      <c r="J157" s="101">
        <v>745000</v>
      </c>
      <c r="K157" s="101">
        <f>ROUNDDOWN(H157*J157,-3)</f>
        <v>5960000</v>
      </c>
      <c r="L157" s="251">
        <f t="shared" si="11"/>
        <v>0</v>
      </c>
    </row>
    <row r="158" spans="2:12" ht="15.9" x14ac:dyDescent="0.4">
      <c r="B158" s="129" t="s">
        <v>27</v>
      </c>
      <c r="C158" s="96" t="s">
        <v>136</v>
      </c>
      <c r="D158" s="94">
        <v>165</v>
      </c>
      <c r="E158" s="95" t="s">
        <v>40</v>
      </c>
      <c r="F158" s="101">
        <v>150000</v>
      </c>
      <c r="G158" s="101">
        <f>ROUNDDOWN(D158*F158,-3)</f>
        <v>24750000</v>
      </c>
      <c r="H158" s="94">
        <v>165</v>
      </c>
      <c r="I158" s="95" t="s">
        <v>40</v>
      </c>
      <c r="J158" s="101">
        <v>150000</v>
      </c>
      <c r="K158" s="101">
        <f>ROUNDDOWN(H158*J158,-3)</f>
        <v>24750000</v>
      </c>
      <c r="L158" s="251">
        <f t="shared" si="11"/>
        <v>0</v>
      </c>
    </row>
    <row r="159" spans="2:12" ht="15.9" x14ac:dyDescent="0.4">
      <c r="B159" s="190" t="s">
        <v>52</v>
      </c>
      <c r="C159" s="191" t="s">
        <v>137</v>
      </c>
      <c r="D159" s="90">
        <v>100</v>
      </c>
      <c r="E159" s="91" t="s">
        <v>86</v>
      </c>
      <c r="F159" s="92">
        <v>0</v>
      </c>
      <c r="G159" s="92">
        <f>G160+G163+G169</f>
        <v>124647000</v>
      </c>
      <c r="H159" s="90">
        <v>100</v>
      </c>
      <c r="I159" s="91" t="s">
        <v>86</v>
      </c>
      <c r="J159" s="92">
        <v>0</v>
      </c>
      <c r="K159" s="92">
        <f>K160+K163+K169</f>
        <v>124647000</v>
      </c>
      <c r="L159" s="251">
        <f t="shared" si="11"/>
        <v>0</v>
      </c>
    </row>
    <row r="160" spans="2:12" s="232" customFormat="1" ht="15.9" x14ac:dyDescent="0.4">
      <c r="B160" s="227">
        <v>525112</v>
      </c>
      <c r="C160" s="228" t="s">
        <v>97</v>
      </c>
      <c r="D160" s="229"/>
      <c r="E160" s="230"/>
      <c r="F160" s="228"/>
      <c r="G160" s="231">
        <f>SUM(G161:G162)</f>
        <v>12000000</v>
      </c>
      <c r="H160" s="229"/>
      <c r="I160" s="230"/>
      <c r="J160" s="228"/>
      <c r="K160" s="231">
        <f>SUM(K161:K162)</f>
        <v>12000000</v>
      </c>
      <c r="L160" s="251">
        <f t="shared" si="11"/>
        <v>0</v>
      </c>
    </row>
    <row r="161" spans="2:12" ht="15.9" x14ac:dyDescent="0.4">
      <c r="B161" s="129" t="s">
        <v>27</v>
      </c>
      <c r="C161" s="96" t="s">
        <v>129</v>
      </c>
      <c r="D161" s="94">
        <v>1</v>
      </c>
      <c r="E161" s="95" t="s">
        <v>130</v>
      </c>
      <c r="F161" s="101">
        <v>3000000</v>
      </c>
      <c r="G161" s="101">
        <f>ROUNDDOWN(D161*F161,-3)</f>
        <v>3000000</v>
      </c>
      <c r="H161" s="94">
        <v>1</v>
      </c>
      <c r="I161" s="95" t="s">
        <v>130</v>
      </c>
      <c r="J161" s="101">
        <v>3000000</v>
      </c>
      <c r="K161" s="101">
        <f>ROUNDDOWN(H161*J161,-3)</f>
        <v>3000000</v>
      </c>
      <c r="L161" s="251">
        <f t="shared" si="11"/>
        <v>0</v>
      </c>
    </row>
    <row r="162" spans="2:12" ht="15.9" x14ac:dyDescent="0.4">
      <c r="B162" s="129" t="s">
        <v>27</v>
      </c>
      <c r="C162" s="96" t="s">
        <v>131</v>
      </c>
      <c r="D162" s="94">
        <v>30</v>
      </c>
      <c r="E162" s="95" t="s">
        <v>40</v>
      </c>
      <c r="F162" s="101">
        <v>300000</v>
      </c>
      <c r="G162" s="101">
        <f>ROUNDDOWN(D162*F162,-3)</f>
        <v>9000000</v>
      </c>
      <c r="H162" s="94">
        <v>30</v>
      </c>
      <c r="I162" s="95" t="s">
        <v>40</v>
      </c>
      <c r="J162" s="101">
        <v>300000</v>
      </c>
      <c r="K162" s="101">
        <f>ROUNDDOWN(H162*J162,-3)</f>
        <v>9000000</v>
      </c>
      <c r="L162" s="251">
        <f t="shared" si="11"/>
        <v>0</v>
      </c>
    </row>
    <row r="163" spans="2:12" s="232" customFormat="1" ht="15.9" x14ac:dyDescent="0.4">
      <c r="B163" s="227">
        <v>525115</v>
      </c>
      <c r="C163" s="228" t="s">
        <v>90</v>
      </c>
      <c r="D163" s="229"/>
      <c r="E163" s="230"/>
      <c r="F163" s="228"/>
      <c r="G163" s="231">
        <f>SUM(G164:G168)</f>
        <v>101847000</v>
      </c>
      <c r="H163" s="229"/>
      <c r="I163" s="230"/>
      <c r="J163" s="228"/>
      <c r="K163" s="231">
        <f>SUM(K164:K168)</f>
        <v>101847000</v>
      </c>
      <c r="L163" s="251">
        <f t="shared" si="11"/>
        <v>0</v>
      </c>
    </row>
    <row r="164" spans="2:12" ht="15.9" x14ac:dyDescent="0.4">
      <c r="B164" s="129" t="s">
        <v>27</v>
      </c>
      <c r="C164" s="96" t="s">
        <v>138</v>
      </c>
      <c r="D164" s="94">
        <v>3</v>
      </c>
      <c r="E164" s="95" t="s">
        <v>40</v>
      </c>
      <c r="F164" s="101">
        <v>3829000</v>
      </c>
      <c r="G164" s="101">
        <f>ROUNDDOWN(D164*F164,-3)</f>
        <v>11487000</v>
      </c>
      <c r="H164" s="94">
        <v>3</v>
      </c>
      <c r="I164" s="95" t="s">
        <v>40</v>
      </c>
      <c r="J164" s="101">
        <v>3829000</v>
      </c>
      <c r="K164" s="101">
        <f>ROUNDDOWN(H164*J164,-3)</f>
        <v>11487000</v>
      </c>
      <c r="L164" s="251">
        <f t="shared" si="11"/>
        <v>0</v>
      </c>
    </row>
    <row r="165" spans="2:12" ht="15.9" x14ac:dyDescent="0.4">
      <c r="B165" s="129"/>
      <c r="C165" s="96" t="s">
        <v>139</v>
      </c>
      <c r="D165" s="94">
        <v>9</v>
      </c>
      <c r="E165" s="95" t="s">
        <v>57</v>
      </c>
      <c r="F165" s="101">
        <v>530000</v>
      </c>
      <c r="G165" s="101">
        <f>ROUNDDOWN(D165*F165,-3)</f>
        <v>4770000</v>
      </c>
      <c r="H165" s="94">
        <v>9</v>
      </c>
      <c r="I165" s="95" t="s">
        <v>57</v>
      </c>
      <c r="J165" s="101">
        <v>530000</v>
      </c>
      <c r="K165" s="101">
        <f>ROUNDDOWN(H165*J165,-3)</f>
        <v>4770000</v>
      </c>
      <c r="L165" s="251">
        <f t="shared" si="11"/>
        <v>0</v>
      </c>
    </row>
    <row r="166" spans="2:12" ht="15.9" x14ac:dyDescent="0.4">
      <c r="B166" s="129" t="s">
        <v>27</v>
      </c>
      <c r="C166" s="96" t="s">
        <v>140</v>
      </c>
      <c r="D166" s="94">
        <v>60</v>
      </c>
      <c r="E166" s="95" t="s">
        <v>57</v>
      </c>
      <c r="F166" s="101">
        <v>1127000</v>
      </c>
      <c r="G166" s="101">
        <f>ROUNDDOWN(D166*F166,-3)</f>
        <v>67620000</v>
      </c>
      <c r="H166" s="94">
        <v>60</v>
      </c>
      <c r="I166" s="95" t="s">
        <v>57</v>
      </c>
      <c r="J166" s="101">
        <v>1127000</v>
      </c>
      <c r="K166" s="101">
        <f>ROUNDDOWN(H166*J166,-3)</f>
        <v>67620000</v>
      </c>
      <c r="L166" s="251">
        <f t="shared" si="11"/>
        <v>0</v>
      </c>
    </row>
    <row r="167" spans="2:12" ht="15.9" x14ac:dyDescent="0.4">
      <c r="B167" s="129"/>
      <c r="C167" s="96" t="s">
        <v>141</v>
      </c>
      <c r="D167" s="94">
        <v>6</v>
      </c>
      <c r="E167" s="95" t="s">
        <v>57</v>
      </c>
      <c r="F167" s="101">
        <v>745000</v>
      </c>
      <c r="G167" s="101">
        <f>ROUNDDOWN(D167*F167,-3)</f>
        <v>4470000</v>
      </c>
      <c r="H167" s="94">
        <v>6</v>
      </c>
      <c r="I167" s="95" t="s">
        <v>57</v>
      </c>
      <c r="J167" s="101">
        <v>745000</v>
      </c>
      <c r="K167" s="101">
        <f>ROUNDDOWN(H167*J167,-3)</f>
        <v>4470000</v>
      </c>
      <c r="L167" s="251">
        <f t="shared" si="11"/>
        <v>0</v>
      </c>
    </row>
    <row r="168" spans="2:12" ht="15.9" x14ac:dyDescent="0.4">
      <c r="B168" s="129" t="s">
        <v>27</v>
      </c>
      <c r="C168" s="96" t="s">
        <v>142</v>
      </c>
      <c r="D168" s="94">
        <v>90</v>
      </c>
      <c r="E168" s="95" t="s">
        <v>40</v>
      </c>
      <c r="F168" s="101">
        <v>150000</v>
      </c>
      <c r="G168" s="101">
        <f>ROUNDDOWN(D168*F168,-3)</f>
        <v>13500000</v>
      </c>
      <c r="H168" s="94">
        <v>90</v>
      </c>
      <c r="I168" s="95" t="s">
        <v>40</v>
      </c>
      <c r="J168" s="101">
        <v>150000</v>
      </c>
      <c r="K168" s="101">
        <f>ROUNDDOWN(H168*J168,-3)</f>
        <v>13500000</v>
      </c>
      <c r="L168" s="251">
        <f t="shared" si="11"/>
        <v>0</v>
      </c>
    </row>
    <row r="169" spans="2:12" s="234" customFormat="1" ht="15.9" x14ac:dyDescent="0.4">
      <c r="B169" s="227">
        <v>525113</v>
      </c>
      <c r="C169" s="228" t="s">
        <v>99</v>
      </c>
      <c r="D169" s="229"/>
      <c r="E169" s="230"/>
      <c r="F169" s="231"/>
      <c r="G169" s="231">
        <f>SUM(G170:G170)</f>
        <v>10800000</v>
      </c>
      <c r="H169" s="229"/>
      <c r="I169" s="230"/>
      <c r="J169" s="231"/>
      <c r="K169" s="231">
        <f>SUM(K170:K170)</f>
        <v>10800000</v>
      </c>
      <c r="L169" s="251">
        <f t="shared" si="11"/>
        <v>0</v>
      </c>
    </row>
    <row r="170" spans="2:12" s="6" customFormat="1" ht="15.9" x14ac:dyDescent="0.4">
      <c r="B170" s="129"/>
      <c r="C170" s="96" t="s">
        <v>143</v>
      </c>
      <c r="D170" s="94">
        <v>12</v>
      </c>
      <c r="E170" s="95" t="s">
        <v>47</v>
      </c>
      <c r="F170" s="97">
        <v>900000</v>
      </c>
      <c r="G170" s="97">
        <f>ROUNDDOWN(D170*F170,-3)</f>
        <v>10800000</v>
      </c>
      <c r="H170" s="94">
        <v>12</v>
      </c>
      <c r="I170" s="95" t="s">
        <v>47</v>
      </c>
      <c r="J170" s="97">
        <v>900000</v>
      </c>
      <c r="K170" s="97">
        <f>ROUNDDOWN(H170*J170,-3)</f>
        <v>10800000</v>
      </c>
      <c r="L170" s="251">
        <f t="shared" si="11"/>
        <v>0</v>
      </c>
    </row>
    <row r="171" spans="2:12" ht="15.9" x14ac:dyDescent="0.4">
      <c r="B171" s="185" t="s">
        <v>144</v>
      </c>
      <c r="C171" s="186" t="s">
        <v>145</v>
      </c>
      <c r="D171" s="108">
        <f>D172+D190+D203</f>
        <v>40</v>
      </c>
      <c r="E171" s="107" t="s">
        <v>146</v>
      </c>
      <c r="F171" s="109"/>
      <c r="G171" s="109">
        <f>G172+G190+G203</f>
        <v>104000000</v>
      </c>
      <c r="H171" s="108">
        <f>H172+H190+H203</f>
        <v>40</v>
      </c>
      <c r="I171" s="107" t="s">
        <v>146</v>
      </c>
      <c r="J171" s="109"/>
      <c r="K171" s="109">
        <f>K172+K190+K203</f>
        <v>104000000</v>
      </c>
      <c r="L171" s="251">
        <f t="shared" si="11"/>
        <v>0</v>
      </c>
    </row>
    <row r="172" spans="2:12" ht="15.9" x14ac:dyDescent="0.4">
      <c r="B172" s="192" t="s">
        <v>147</v>
      </c>
      <c r="C172" s="193" t="s">
        <v>148</v>
      </c>
      <c r="D172" s="110">
        <v>10</v>
      </c>
      <c r="E172" s="111" t="s">
        <v>146</v>
      </c>
      <c r="F172" s="112">
        <v>0</v>
      </c>
      <c r="G172" s="112">
        <f>G173</f>
        <v>0</v>
      </c>
      <c r="H172" s="110">
        <v>10</v>
      </c>
      <c r="I172" s="111" t="s">
        <v>146</v>
      </c>
      <c r="J172" s="112">
        <v>0</v>
      </c>
      <c r="K172" s="112">
        <f>K173</f>
        <v>0</v>
      </c>
      <c r="L172" s="251">
        <f t="shared" si="11"/>
        <v>0</v>
      </c>
    </row>
    <row r="173" spans="2:12" ht="15.9" x14ac:dyDescent="0.4">
      <c r="B173" s="189" t="s">
        <v>149</v>
      </c>
      <c r="C173" s="162" t="s">
        <v>150</v>
      </c>
      <c r="D173" s="113"/>
      <c r="E173" s="114"/>
      <c r="F173" s="115">
        <v>0</v>
      </c>
      <c r="G173" s="115">
        <f>G174+G182</f>
        <v>0</v>
      </c>
      <c r="H173" s="113"/>
      <c r="I173" s="114"/>
      <c r="J173" s="115">
        <v>0</v>
      </c>
      <c r="K173" s="115">
        <f>K174+K182</f>
        <v>0</v>
      </c>
      <c r="L173" s="251">
        <f t="shared" si="11"/>
        <v>0</v>
      </c>
    </row>
    <row r="174" spans="2:12" ht="15.9" x14ac:dyDescent="0.4">
      <c r="B174" s="190" t="s">
        <v>34</v>
      </c>
      <c r="C174" s="191" t="s">
        <v>151</v>
      </c>
      <c r="D174" s="116"/>
      <c r="E174" s="117"/>
      <c r="F174" s="118">
        <v>0</v>
      </c>
      <c r="G174" s="118">
        <f>G175+G177</f>
        <v>0</v>
      </c>
      <c r="H174" s="116"/>
      <c r="I174" s="117"/>
      <c r="J174" s="118">
        <v>0</v>
      </c>
      <c r="K174" s="118">
        <f>K175+K177</f>
        <v>0</v>
      </c>
      <c r="L174" s="251">
        <f t="shared" si="11"/>
        <v>0</v>
      </c>
    </row>
    <row r="175" spans="2:12" ht="15.9" x14ac:dyDescent="0.4">
      <c r="B175" s="129"/>
      <c r="C175" s="96"/>
      <c r="D175" s="94"/>
      <c r="E175" s="95"/>
      <c r="F175" s="96"/>
      <c r="G175" s="106"/>
      <c r="H175" s="94"/>
      <c r="I175" s="95"/>
      <c r="J175" s="96"/>
      <c r="K175" s="106"/>
      <c r="L175" s="251">
        <f t="shared" si="11"/>
        <v>0</v>
      </c>
    </row>
    <row r="176" spans="2:12" ht="15.9" x14ac:dyDescent="0.4">
      <c r="B176" s="129"/>
      <c r="C176" s="96"/>
      <c r="D176" s="94"/>
      <c r="E176" s="95"/>
      <c r="F176" s="106"/>
      <c r="G176" s="106"/>
      <c r="H176" s="94"/>
      <c r="I176" s="95"/>
      <c r="J176" s="106"/>
      <c r="K176" s="106"/>
      <c r="L176" s="251">
        <f t="shared" si="11"/>
        <v>0</v>
      </c>
    </row>
    <row r="177" spans="2:12" ht="15.9" x14ac:dyDescent="0.4">
      <c r="B177" s="129"/>
      <c r="C177" s="96"/>
      <c r="D177" s="94"/>
      <c r="E177" s="95"/>
      <c r="F177" s="96"/>
      <c r="G177" s="106"/>
      <c r="H177" s="94"/>
      <c r="I177" s="95"/>
      <c r="J177" s="96"/>
      <c r="K177" s="106"/>
      <c r="L177" s="251">
        <f t="shared" si="11"/>
        <v>0</v>
      </c>
    </row>
    <row r="178" spans="2:12" ht="15.9" x14ac:dyDescent="0.4">
      <c r="B178" s="129"/>
      <c r="C178" s="96"/>
      <c r="D178" s="94"/>
      <c r="E178" s="95"/>
      <c r="F178" s="106"/>
      <c r="G178" s="106"/>
      <c r="H178" s="94"/>
      <c r="I178" s="95"/>
      <c r="J178" s="106"/>
      <c r="K178" s="106"/>
      <c r="L178" s="251">
        <f t="shared" si="11"/>
        <v>0</v>
      </c>
    </row>
    <row r="179" spans="2:12" ht="15.9" x14ac:dyDescent="0.4">
      <c r="B179" s="129"/>
      <c r="C179" s="96"/>
      <c r="D179" s="94"/>
      <c r="E179" s="95"/>
      <c r="F179" s="106"/>
      <c r="G179" s="106"/>
      <c r="H179" s="94"/>
      <c r="I179" s="95"/>
      <c r="J179" s="106"/>
      <c r="K179" s="106"/>
      <c r="L179" s="251">
        <f t="shared" si="11"/>
        <v>0</v>
      </c>
    </row>
    <row r="180" spans="2:12" ht="15.9" x14ac:dyDescent="0.4">
      <c r="B180" s="129"/>
      <c r="C180" s="96"/>
      <c r="D180" s="94"/>
      <c r="E180" s="95"/>
      <c r="F180" s="106"/>
      <c r="G180" s="106"/>
      <c r="H180" s="94"/>
      <c r="I180" s="95"/>
      <c r="J180" s="106"/>
      <c r="K180" s="106"/>
      <c r="L180" s="251">
        <f t="shared" si="11"/>
        <v>0</v>
      </c>
    </row>
    <row r="181" spans="2:12" ht="15.9" x14ac:dyDescent="0.4">
      <c r="B181" s="129"/>
      <c r="C181" s="96"/>
      <c r="D181" s="94"/>
      <c r="E181" s="95"/>
      <c r="F181" s="106"/>
      <c r="G181" s="106"/>
      <c r="H181" s="94"/>
      <c r="I181" s="95"/>
      <c r="J181" s="106"/>
      <c r="K181" s="106"/>
      <c r="L181" s="251">
        <f t="shared" si="11"/>
        <v>0</v>
      </c>
    </row>
    <row r="182" spans="2:12" ht="15.9" x14ac:dyDescent="0.4">
      <c r="B182" s="190" t="s">
        <v>52</v>
      </c>
      <c r="C182" s="191" t="s">
        <v>152</v>
      </c>
      <c r="D182" s="116"/>
      <c r="E182" s="117"/>
      <c r="F182" s="118">
        <v>0</v>
      </c>
      <c r="G182" s="118">
        <f>G183+G185</f>
        <v>0</v>
      </c>
      <c r="H182" s="116"/>
      <c r="I182" s="117"/>
      <c r="J182" s="118">
        <v>0</v>
      </c>
      <c r="K182" s="118">
        <f>K183+K185</f>
        <v>0</v>
      </c>
      <c r="L182" s="251">
        <f t="shared" si="11"/>
        <v>0</v>
      </c>
    </row>
    <row r="183" spans="2:12" ht="15.9" x14ac:dyDescent="0.4">
      <c r="B183" s="129"/>
      <c r="C183" s="96"/>
      <c r="D183" s="94"/>
      <c r="E183" s="95"/>
      <c r="F183" s="96"/>
      <c r="G183" s="106"/>
      <c r="H183" s="94"/>
      <c r="I183" s="95"/>
      <c r="J183" s="96"/>
      <c r="K183" s="106"/>
      <c r="L183" s="251">
        <f t="shared" si="11"/>
        <v>0</v>
      </c>
    </row>
    <row r="184" spans="2:12" ht="15.9" x14ac:dyDescent="0.4">
      <c r="B184" s="129"/>
      <c r="C184" s="96"/>
      <c r="D184" s="94"/>
      <c r="E184" s="95"/>
      <c r="F184" s="106"/>
      <c r="G184" s="106"/>
      <c r="H184" s="94"/>
      <c r="I184" s="95"/>
      <c r="J184" s="106"/>
      <c r="K184" s="106"/>
      <c r="L184" s="251">
        <f t="shared" si="11"/>
        <v>0</v>
      </c>
    </row>
    <row r="185" spans="2:12" ht="15.9" x14ac:dyDescent="0.4">
      <c r="B185" s="129"/>
      <c r="C185" s="96"/>
      <c r="D185" s="94"/>
      <c r="E185" s="95"/>
      <c r="F185" s="96"/>
      <c r="G185" s="106"/>
      <c r="H185" s="94"/>
      <c r="I185" s="95"/>
      <c r="J185" s="96"/>
      <c r="K185" s="106"/>
      <c r="L185" s="251">
        <f t="shared" si="11"/>
        <v>0</v>
      </c>
    </row>
    <row r="186" spans="2:12" ht="15.9" x14ac:dyDescent="0.4">
      <c r="B186" s="129"/>
      <c r="C186" s="96"/>
      <c r="D186" s="94"/>
      <c r="E186" s="95"/>
      <c r="F186" s="106"/>
      <c r="G186" s="106"/>
      <c r="H186" s="94"/>
      <c r="I186" s="95"/>
      <c r="J186" s="106"/>
      <c r="K186" s="106"/>
      <c r="L186" s="251">
        <f t="shared" si="11"/>
        <v>0</v>
      </c>
    </row>
    <row r="187" spans="2:12" ht="15.9" x14ac:dyDescent="0.4">
      <c r="B187" s="129"/>
      <c r="C187" s="96"/>
      <c r="D187" s="94"/>
      <c r="E187" s="95"/>
      <c r="F187" s="106"/>
      <c r="G187" s="106"/>
      <c r="H187" s="94"/>
      <c r="I187" s="95"/>
      <c r="J187" s="106"/>
      <c r="K187" s="106"/>
      <c r="L187" s="251">
        <f t="shared" si="11"/>
        <v>0</v>
      </c>
    </row>
    <row r="188" spans="2:12" ht="15.9" x14ac:dyDescent="0.4">
      <c r="B188" s="129"/>
      <c r="C188" s="96"/>
      <c r="D188" s="94"/>
      <c r="E188" s="95"/>
      <c r="F188" s="106"/>
      <c r="G188" s="106"/>
      <c r="H188" s="94"/>
      <c r="I188" s="95"/>
      <c r="J188" s="106"/>
      <c r="K188" s="106"/>
      <c r="L188" s="251">
        <f t="shared" si="11"/>
        <v>0</v>
      </c>
    </row>
    <row r="189" spans="2:12" ht="15.9" x14ac:dyDescent="0.4">
      <c r="B189" s="129"/>
      <c r="C189" s="96"/>
      <c r="D189" s="94"/>
      <c r="E189" s="95"/>
      <c r="F189" s="106"/>
      <c r="G189" s="106"/>
      <c r="H189" s="94"/>
      <c r="I189" s="95"/>
      <c r="J189" s="106"/>
      <c r="K189" s="106"/>
      <c r="L189" s="251">
        <f t="shared" si="11"/>
        <v>0</v>
      </c>
    </row>
    <row r="190" spans="2:12" ht="15.9" x14ac:dyDescent="0.4">
      <c r="B190" s="195" t="s">
        <v>153</v>
      </c>
      <c r="C190" s="193" t="s">
        <v>154</v>
      </c>
      <c r="D190" s="110">
        <f>D191+D198</f>
        <v>20</v>
      </c>
      <c r="E190" s="111" t="s">
        <v>146</v>
      </c>
      <c r="F190" s="112">
        <v>0</v>
      </c>
      <c r="G190" s="112">
        <f>G191+G198</f>
        <v>104000000</v>
      </c>
      <c r="H190" s="110">
        <f>H191+H198</f>
        <v>20</v>
      </c>
      <c r="I190" s="111" t="s">
        <v>146</v>
      </c>
      <c r="J190" s="112">
        <v>0</v>
      </c>
      <c r="K190" s="112">
        <f>K191+K198</f>
        <v>104000000</v>
      </c>
      <c r="L190" s="251">
        <f t="shared" si="11"/>
        <v>0</v>
      </c>
    </row>
    <row r="191" spans="2:12" ht="15.9" x14ac:dyDescent="0.4">
      <c r="B191" s="196" t="s">
        <v>87</v>
      </c>
      <c r="C191" s="162" t="s">
        <v>155</v>
      </c>
      <c r="D191" s="119">
        <v>10</v>
      </c>
      <c r="E191" s="120" t="s">
        <v>146</v>
      </c>
      <c r="F191" s="115">
        <v>0</v>
      </c>
      <c r="G191" s="115">
        <f>G192</f>
        <v>91000000</v>
      </c>
      <c r="H191" s="119">
        <v>10</v>
      </c>
      <c r="I191" s="120" t="s">
        <v>146</v>
      </c>
      <c r="J191" s="115">
        <v>0</v>
      </c>
      <c r="K191" s="115">
        <f>K192</f>
        <v>91000000</v>
      </c>
      <c r="L191" s="251">
        <f t="shared" si="11"/>
        <v>0</v>
      </c>
    </row>
    <row r="192" spans="2:12" s="8" customFormat="1" ht="15.9" x14ac:dyDescent="0.4">
      <c r="B192" s="190" t="s">
        <v>34</v>
      </c>
      <c r="C192" s="191" t="s">
        <v>155</v>
      </c>
      <c r="D192" s="116"/>
      <c r="E192" s="117"/>
      <c r="F192" s="118">
        <v>0</v>
      </c>
      <c r="G192" s="118">
        <f>G193+G196</f>
        <v>91000000</v>
      </c>
      <c r="H192" s="116"/>
      <c r="I192" s="117"/>
      <c r="J192" s="118">
        <v>0</v>
      </c>
      <c r="K192" s="118">
        <f>K193+K196</f>
        <v>91000000</v>
      </c>
      <c r="L192" s="251">
        <f t="shared" si="11"/>
        <v>0</v>
      </c>
    </row>
    <row r="193" spans="2:12" s="232" customFormat="1" ht="15.9" x14ac:dyDescent="0.4">
      <c r="B193" s="227">
        <v>525112</v>
      </c>
      <c r="C193" s="228" t="s">
        <v>97</v>
      </c>
      <c r="D193" s="229"/>
      <c r="E193" s="230"/>
      <c r="F193" s="228"/>
      <c r="G193" s="233">
        <f>SUM(G194:G195)</f>
        <v>6000000</v>
      </c>
      <c r="H193" s="229"/>
      <c r="I193" s="230"/>
      <c r="J193" s="228"/>
      <c r="K193" s="233">
        <f>SUM(K194:K195)</f>
        <v>6000000</v>
      </c>
      <c r="L193" s="251">
        <f t="shared" si="11"/>
        <v>0</v>
      </c>
    </row>
    <row r="194" spans="2:12" ht="15.9" x14ac:dyDescent="0.4">
      <c r="B194" s="129"/>
      <c r="C194" s="96" t="s">
        <v>156</v>
      </c>
      <c r="D194" s="94">
        <v>1</v>
      </c>
      <c r="E194" s="95" t="s">
        <v>51</v>
      </c>
      <c r="F194" s="121">
        <v>3000000</v>
      </c>
      <c r="G194" s="121">
        <f>ROUNDDOWN(D194*F194,-3)</f>
        <v>3000000</v>
      </c>
      <c r="H194" s="94">
        <v>1</v>
      </c>
      <c r="I194" s="95" t="s">
        <v>51</v>
      </c>
      <c r="J194" s="121">
        <v>3000000</v>
      </c>
      <c r="K194" s="121">
        <f>ROUNDDOWN(H194*J194,-3)</f>
        <v>3000000</v>
      </c>
      <c r="L194" s="251">
        <f t="shared" si="11"/>
        <v>0</v>
      </c>
    </row>
    <row r="195" spans="2:12" ht="15.9" x14ac:dyDescent="0.4">
      <c r="B195" s="129"/>
      <c r="C195" s="96" t="s">
        <v>157</v>
      </c>
      <c r="D195" s="94">
        <v>1</v>
      </c>
      <c r="E195" s="95" t="s">
        <v>51</v>
      </c>
      <c r="F195" s="121">
        <v>3000000</v>
      </c>
      <c r="G195" s="121">
        <f>ROUNDDOWN(D195*F195,-3)</f>
        <v>3000000</v>
      </c>
      <c r="H195" s="94">
        <v>1</v>
      </c>
      <c r="I195" s="95" t="s">
        <v>51</v>
      </c>
      <c r="J195" s="121">
        <v>3000000</v>
      </c>
      <c r="K195" s="121">
        <f>ROUNDDOWN(H195*J195,-3)</f>
        <v>3000000</v>
      </c>
      <c r="L195" s="251">
        <f t="shared" si="11"/>
        <v>0</v>
      </c>
    </row>
    <row r="196" spans="2:12" s="232" customFormat="1" ht="15.9" x14ac:dyDescent="0.4">
      <c r="B196" s="227">
        <v>525113</v>
      </c>
      <c r="C196" s="228" t="s">
        <v>99</v>
      </c>
      <c r="D196" s="229"/>
      <c r="E196" s="230" t="s">
        <v>27</v>
      </c>
      <c r="F196" s="228"/>
      <c r="G196" s="233">
        <f>SUM(G197:G197)</f>
        <v>85000000</v>
      </c>
      <c r="H196" s="229"/>
      <c r="I196" s="230" t="s">
        <v>27</v>
      </c>
      <c r="J196" s="228"/>
      <c r="K196" s="233">
        <f>SUM(K197:K197)</f>
        <v>85000000</v>
      </c>
      <c r="L196" s="251">
        <f t="shared" si="11"/>
        <v>0</v>
      </c>
    </row>
    <row r="197" spans="2:12" ht="15.9" x14ac:dyDescent="0.4">
      <c r="B197" s="129"/>
      <c r="C197" s="96" t="s">
        <v>158</v>
      </c>
      <c r="D197" s="94">
        <v>2</v>
      </c>
      <c r="E197" s="95" t="s">
        <v>51</v>
      </c>
      <c r="F197" s="121">
        <v>42500000</v>
      </c>
      <c r="G197" s="121">
        <f>ROUNDDOWN(D197*F197,-3)</f>
        <v>85000000</v>
      </c>
      <c r="H197" s="94">
        <v>2</v>
      </c>
      <c r="I197" s="95" t="s">
        <v>51</v>
      </c>
      <c r="J197" s="121">
        <v>42500000</v>
      </c>
      <c r="K197" s="121">
        <f>ROUNDDOWN(H197*J197,-3)</f>
        <v>85000000</v>
      </c>
      <c r="L197" s="251">
        <f t="shared" si="11"/>
        <v>0</v>
      </c>
    </row>
    <row r="198" spans="2:12" ht="15.9" x14ac:dyDescent="0.4">
      <c r="B198" s="196" t="s">
        <v>149</v>
      </c>
      <c r="C198" s="162" t="s">
        <v>159</v>
      </c>
      <c r="D198" s="119">
        <v>10</v>
      </c>
      <c r="E198" s="120" t="s">
        <v>146</v>
      </c>
      <c r="F198" s="115">
        <v>0</v>
      </c>
      <c r="G198" s="115">
        <f>G199</f>
        <v>13000000</v>
      </c>
      <c r="H198" s="119">
        <v>10</v>
      </c>
      <c r="I198" s="120" t="s">
        <v>146</v>
      </c>
      <c r="J198" s="115">
        <v>0</v>
      </c>
      <c r="K198" s="115">
        <f>K199</f>
        <v>13000000</v>
      </c>
      <c r="L198" s="251">
        <f t="shared" si="11"/>
        <v>0</v>
      </c>
    </row>
    <row r="199" spans="2:12" s="8" customFormat="1" ht="15.9" x14ac:dyDescent="0.4">
      <c r="B199" s="190" t="s">
        <v>34</v>
      </c>
      <c r="C199" s="191" t="s">
        <v>159</v>
      </c>
      <c r="D199" s="116"/>
      <c r="E199" s="117"/>
      <c r="F199" s="118">
        <v>0</v>
      </c>
      <c r="G199" s="118">
        <f>G200</f>
        <v>13000000</v>
      </c>
      <c r="H199" s="116"/>
      <c r="I199" s="117"/>
      <c r="J199" s="118">
        <v>0</v>
      </c>
      <c r="K199" s="118">
        <f>K200</f>
        <v>13000000</v>
      </c>
      <c r="L199" s="251">
        <f t="shared" ref="L199:L262" si="12">G199-K199</f>
        <v>0</v>
      </c>
    </row>
    <row r="200" spans="2:12" s="232" customFormat="1" ht="15.9" x14ac:dyDescent="0.4">
      <c r="B200" s="227">
        <v>525112</v>
      </c>
      <c r="C200" s="228" t="s">
        <v>97</v>
      </c>
      <c r="D200" s="229"/>
      <c r="E200" s="230"/>
      <c r="F200" s="228"/>
      <c r="G200" s="233">
        <f>SUM(G201:G202)</f>
        <v>13000000</v>
      </c>
      <c r="H200" s="229"/>
      <c r="I200" s="230"/>
      <c r="J200" s="228"/>
      <c r="K200" s="233">
        <f>SUM(K201:K202)</f>
        <v>13000000</v>
      </c>
      <c r="L200" s="251">
        <f t="shared" si="12"/>
        <v>0</v>
      </c>
    </row>
    <row r="201" spans="2:12" ht="15.9" x14ac:dyDescent="0.4">
      <c r="B201" s="129"/>
      <c r="C201" s="96" t="s">
        <v>160</v>
      </c>
      <c r="D201" s="94">
        <v>1</v>
      </c>
      <c r="E201" s="95" t="s">
        <v>51</v>
      </c>
      <c r="F201" s="106">
        <v>10000000</v>
      </c>
      <c r="G201" s="106">
        <f>ROUNDDOWN(D201*F201,-3)</f>
        <v>10000000</v>
      </c>
      <c r="H201" s="94">
        <v>1</v>
      </c>
      <c r="I201" s="95" t="s">
        <v>51</v>
      </c>
      <c r="J201" s="106">
        <v>10000000</v>
      </c>
      <c r="K201" s="106">
        <f>ROUNDDOWN(H201*J201,-3)</f>
        <v>10000000</v>
      </c>
      <c r="L201" s="251">
        <f t="shared" si="12"/>
        <v>0</v>
      </c>
    </row>
    <row r="202" spans="2:12" ht="15.9" x14ac:dyDescent="0.4">
      <c r="B202" s="129"/>
      <c r="C202" s="96" t="s">
        <v>161</v>
      </c>
      <c r="D202" s="94">
        <v>12</v>
      </c>
      <c r="E202" s="95" t="s">
        <v>40</v>
      </c>
      <c r="F202" s="106">
        <v>250000</v>
      </c>
      <c r="G202" s="106">
        <f>ROUNDDOWN(D202*F202,-3)</f>
        <v>3000000</v>
      </c>
      <c r="H202" s="94">
        <v>12</v>
      </c>
      <c r="I202" s="95" t="s">
        <v>40</v>
      </c>
      <c r="J202" s="106">
        <v>250000</v>
      </c>
      <c r="K202" s="106">
        <f>ROUNDDOWN(H202*J202,-3)</f>
        <v>3000000</v>
      </c>
      <c r="L202" s="251">
        <f t="shared" si="12"/>
        <v>0</v>
      </c>
    </row>
    <row r="203" spans="2:12" ht="15.9" x14ac:dyDescent="0.4">
      <c r="B203" s="192" t="s">
        <v>162</v>
      </c>
      <c r="C203" s="193" t="s">
        <v>163</v>
      </c>
      <c r="D203" s="110">
        <v>10</v>
      </c>
      <c r="E203" s="111" t="s">
        <v>146</v>
      </c>
      <c r="F203" s="112">
        <v>0</v>
      </c>
      <c r="G203" s="112">
        <f>G204</f>
        <v>0</v>
      </c>
      <c r="H203" s="110">
        <v>10</v>
      </c>
      <c r="I203" s="111" t="s">
        <v>146</v>
      </c>
      <c r="J203" s="112">
        <v>0</v>
      </c>
      <c r="K203" s="112">
        <f>K204</f>
        <v>0</v>
      </c>
      <c r="L203" s="251">
        <f t="shared" si="12"/>
        <v>0</v>
      </c>
    </row>
    <row r="204" spans="2:12" ht="15.9" x14ac:dyDescent="0.4">
      <c r="B204" s="189" t="s">
        <v>164</v>
      </c>
      <c r="C204" s="162" t="s">
        <v>165</v>
      </c>
      <c r="D204" s="113"/>
      <c r="E204" s="114"/>
      <c r="F204" s="115">
        <v>0</v>
      </c>
      <c r="G204" s="115">
        <f>G206</f>
        <v>0</v>
      </c>
      <c r="H204" s="113"/>
      <c r="I204" s="114"/>
      <c r="J204" s="115">
        <v>0</v>
      </c>
      <c r="K204" s="115">
        <f>K206</f>
        <v>0</v>
      </c>
      <c r="L204" s="251">
        <f t="shared" si="12"/>
        <v>0</v>
      </c>
    </row>
    <row r="205" spans="2:12" ht="15.9" x14ac:dyDescent="0.4">
      <c r="B205" s="190" t="s">
        <v>34</v>
      </c>
      <c r="C205" s="191" t="s">
        <v>166</v>
      </c>
      <c r="D205" s="116"/>
      <c r="E205" s="117"/>
      <c r="F205" s="118">
        <v>0</v>
      </c>
      <c r="G205" s="118">
        <f>G206</f>
        <v>0</v>
      </c>
      <c r="H205" s="116"/>
      <c r="I205" s="117"/>
      <c r="J205" s="118">
        <v>0</v>
      </c>
      <c r="K205" s="118">
        <f>K206</f>
        <v>0</v>
      </c>
      <c r="L205" s="251">
        <f t="shared" si="12"/>
        <v>0</v>
      </c>
    </row>
    <row r="206" spans="2:12" ht="15.9" x14ac:dyDescent="0.4">
      <c r="B206" s="129"/>
      <c r="C206" s="96"/>
      <c r="D206" s="94"/>
      <c r="E206" s="95"/>
      <c r="F206" s="96"/>
      <c r="G206" s="106"/>
      <c r="H206" s="94"/>
      <c r="I206" s="95"/>
      <c r="J206" s="96"/>
      <c r="K206" s="106"/>
      <c r="L206" s="251">
        <f t="shared" si="12"/>
        <v>0</v>
      </c>
    </row>
    <row r="207" spans="2:12" ht="15.9" x14ac:dyDescent="0.4">
      <c r="B207" s="129"/>
      <c r="C207" s="96"/>
      <c r="D207" s="94"/>
      <c r="E207" s="95"/>
      <c r="F207" s="106"/>
      <c r="G207" s="106"/>
      <c r="H207" s="94"/>
      <c r="I207" s="95"/>
      <c r="J207" s="106"/>
      <c r="K207" s="106"/>
      <c r="L207" s="251">
        <f t="shared" si="12"/>
        <v>0</v>
      </c>
    </row>
    <row r="208" spans="2:12" ht="15.9" x14ac:dyDescent="0.4">
      <c r="B208" s="129"/>
      <c r="C208" s="96"/>
      <c r="D208" s="94"/>
      <c r="E208" s="95"/>
      <c r="F208" s="106"/>
      <c r="G208" s="106"/>
      <c r="H208" s="94"/>
      <c r="I208" s="95"/>
      <c r="J208" s="106"/>
      <c r="K208" s="106"/>
      <c r="L208" s="251">
        <f t="shared" si="12"/>
        <v>0</v>
      </c>
    </row>
    <row r="209" spans="2:12" ht="15.9" x14ac:dyDescent="0.4">
      <c r="B209" s="129"/>
      <c r="C209" s="96"/>
      <c r="D209" s="94"/>
      <c r="E209" s="95"/>
      <c r="F209" s="106"/>
      <c r="G209" s="106"/>
      <c r="H209" s="94"/>
      <c r="I209" s="95"/>
      <c r="J209" s="106"/>
      <c r="K209" s="106"/>
      <c r="L209" s="251">
        <f t="shared" si="12"/>
        <v>0</v>
      </c>
    </row>
    <row r="210" spans="2:12" ht="15.9" x14ac:dyDescent="0.4">
      <c r="B210" s="129"/>
      <c r="C210" s="96"/>
      <c r="D210" s="94"/>
      <c r="E210" s="95"/>
      <c r="F210" s="106"/>
      <c r="G210" s="106"/>
      <c r="H210" s="94"/>
      <c r="I210" s="95"/>
      <c r="J210" s="106"/>
      <c r="K210" s="106"/>
      <c r="L210" s="251">
        <f t="shared" si="12"/>
        <v>0</v>
      </c>
    </row>
    <row r="211" spans="2:12" ht="15.9" x14ac:dyDescent="0.4">
      <c r="B211" s="129"/>
      <c r="C211" s="96"/>
      <c r="D211" s="94"/>
      <c r="E211" s="95"/>
      <c r="F211" s="106"/>
      <c r="G211" s="106"/>
      <c r="H211" s="94"/>
      <c r="I211" s="95"/>
      <c r="J211" s="106"/>
      <c r="K211" s="106"/>
      <c r="L211" s="251">
        <f t="shared" si="12"/>
        <v>0</v>
      </c>
    </row>
    <row r="212" spans="2:12" ht="15.9" x14ac:dyDescent="0.4">
      <c r="B212" s="129"/>
      <c r="C212" s="96"/>
      <c r="D212" s="94"/>
      <c r="E212" s="95"/>
      <c r="F212" s="106"/>
      <c r="G212" s="106"/>
      <c r="H212" s="94"/>
      <c r="I212" s="95"/>
      <c r="J212" s="106"/>
      <c r="K212" s="106"/>
      <c r="L212" s="251">
        <f t="shared" si="12"/>
        <v>0</v>
      </c>
    </row>
    <row r="213" spans="2:12" ht="15.9" x14ac:dyDescent="0.4">
      <c r="B213" s="197" t="s">
        <v>167</v>
      </c>
      <c r="C213" s="186" t="s">
        <v>168</v>
      </c>
      <c r="D213" s="82">
        <f>D214+D372+D553+D602+D1278</f>
        <v>40384</v>
      </c>
      <c r="E213" s="107" t="s">
        <v>30</v>
      </c>
      <c r="F213" s="82"/>
      <c r="G213" s="82">
        <f>G214+G372+G553+G602+G1278</f>
        <v>81018095000</v>
      </c>
      <c r="H213" s="82">
        <f>H214+H372+H553+H602+H1278</f>
        <v>40384</v>
      </c>
      <c r="I213" s="107" t="s">
        <v>30</v>
      </c>
      <c r="J213" s="82"/>
      <c r="K213" s="82">
        <f>K214+K372+K553+K602+K1278</f>
        <v>81018095000</v>
      </c>
      <c r="L213" s="251">
        <f t="shared" si="12"/>
        <v>0</v>
      </c>
    </row>
    <row r="214" spans="2:12" ht="15.9" x14ac:dyDescent="0.4">
      <c r="B214" s="187" t="s">
        <v>169</v>
      </c>
      <c r="C214" s="188" t="s">
        <v>170</v>
      </c>
      <c r="D214" s="85">
        <f>D215+D227+D239+D251+D264+D276+D288+D300+D312</f>
        <v>672</v>
      </c>
      <c r="E214" s="84" t="s">
        <v>171</v>
      </c>
      <c r="F214" s="85">
        <v>0</v>
      </c>
      <c r="G214" s="85">
        <f>G215+G227+G239+G251+G264+G276+G288+G300+G312</f>
        <v>9413137000</v>
      </c>
      <c r="H214" s="85">
        <f>H215+H227+H239+H251+H264+H276+H288+H300+H312</f>
        <v>672</v>
      </c>
      <c r="I214" s="84" t="s">
        <v>171</v>
      </c>
      <c r="J214" s="85">
        <v>0</v>
      </c>
      <c r="K214" s="85">
        <f>K215+K227+K239+K251+K264+K276+K288+K300+K312</f>
        <v>9413137000</v>
      </c>
      <c r="L214" s="251">
        <f t="shared" si="12"/>
        <v>0</v>
      </c>
    </row>
    <row r="215" spans="2:12" ht="15.9" x14ac:dyDescent="0.4">
      <c r="B215" s="189" t="s">
        <v>149</v>
      </c>
      <c r="C215" s="162" t="s">
        <v>172</v>
      </c>
      <c r="D215" s="113">
        <f>D216</f>
        <v>48</v>
      </c>
      <c r="E215" s="114" t="s">
        <v>171</v>
      </c>
      <c r="F215" s="115">
        <v>0</v>
      </c>
      <c r="G215" s="115">
        <f>G216</f>
        <v>465824000</v>
      </c>
      <c r="H215" s="113">
        <f>H216</f>
        <v>48</v>
      </c>
      <c r="I215" s="114" t="s">
        <v>171</v>
      </c>
      <c r="J215" s="115">
        <v>0</v>
      </c>
      <c r="K215" s="115">
        <f>K216</f>
        <v>465824000</v>
      </c>
      <c r="L215" s="251">
        <f t="shared" si="12"/>
        <v>0</v>
      </c>
    </row>
    <row r="216" spans="2:12" ht="15.9" x14ac:dyDescent="0.4">
      <c r="B216" s="190" t="s">
        <v>34</v>
      </c>
      <c r="C216" s="191" t="s">
        <v>173</v>
      </c>
      <c r="D216" s="116">
        <v>48</v>
      </c>
      <c r="E216" s="117" t="s">
        <v>171</v>
      </c>
      <c r="F216" s="118">
        <v>0</v>
      </c>
      <c r="G216" s="118">
        <f>G217+G222</f>
        <v>465824000</v>
      </c>
      <c r="H216" s="116">
        <v>48</v>
      </c>
      <c r="I216" s="117" t="s">
        <v>171</v>
      </c>
      <c r="J216" s="118">
        <v>0</v>
      </c>
      <c r="K216" s="118">
        <f>K217+K222</f>
        <v>465824000</v>
      </c>
      <c r="L216" s="251">
        <f t="shared" si="12"/>
        <v>0</v>
      </c>
    </row>
    <row r="217" spans="2:12" s="232" customFormat="1" ht="15.9" x14ac:dyDescent="0.4">
      <c r="B217" s="227">
        <v>525111</v>
      </c>
      <c r="C217" s="228" t="s">
        <v>174</v>
      </c>
      <c r="D217" s="229"/>
      <c r="E217" s="230"/>
      <c r="F217" s="228"/>
      <c r="G217" s="233">
        <f>SUM(G218:G221)</f>
        <v>145700000</v>
      </c>
      <c r="H217" s="229"/>
      <c r="I217" s="230"/>
      <c r="J217" s="228"/>
      <c r="K217" s="233">
        <f>SUM(K218:K221)</f>
        <v>145700000</v>
      </c>
      <c r="L217" s="251">
        <f t="shared" si="12"/>
        <v>0</v>
      </c>
    </row>
    <row r="218" spans="2:12" ht="15.9" x14ac:dyDescent="0.4">
      <c r="B218" s="129" t="s">
        <v>27</v>
      </c>
      <c r="C218" s="96" t="s">
        <v>46</v>
      </c>
      <c r="D218" s="94">
        <v>166</v>
      </c>
      <c r="E218" s="95" t="s">
        <v>47</v>
      </c>
      <c r="F218" s="121">
        <v>150000</v>
      </c>
      <c r="G218" s="106">
        <f>ROUNDDOWN(D218*F218,-3)</f>
        <v>24900000</v>
      </c>
      <c r="H218" s="94">
        <v>166</v>
      </c>
      <c r="I218" s="95" t="s">
        <v>47</v>
      </c>
      <c r="J218" s="121">
        <v>150000</v>
      </c>
      <c r="K218" s="106">
        <f>ROUNDDOWN(H218*J218,-3)</f>
        <v>24900000</v>
      </c>
      <c r="L218" s="251">
        <f t="shared" si="12"/>
        <v>0</v>
      </c>
    </row>
    <row r="219" spans="2:12" ht="15.9" x14ac:dyDescent="0.4">
      <c r="B219" s="129" t="s">
        <v>27</v>
      </c>
      <c r="C219" s="96" t="s">
        <v>48</v>
      </c>
      <c r="D219" s="94">
        <v>370</v>
      </c>
      <c r="E219" s="95" t="s">
        <v>47</v>
      </c>
      <c r="F219" s="121">
        <v>150000</v>
      </c>
      <c r="G219" s="106">
        <f>ROUNDDOWN(D219*F219,-3)</f>
        <v>55500000</v>
      </c>
      <c r="H219" s="94">
        <v>370</v>
      </c>
      <c r="I219" s="95" t="s">
        <v>47</v>
      </c>
      <c r="J219" s="121">
        <v>150000</v>
      </c>
      <c r="K219" s="106">
        <f>ROUNDDOWN(H219*J219,-3)</f>
        <v>55500000</v>
      </c>
      <c r="L219" s="251">
        <f t="shared" si="12"/>
        <v>0</v>
      </c>
    </row>
    <row r="220" spans="2:12" ht="15.9" x14ac:dyDescent="0.4">
      <c r="B220" s="129" t="s">
        <v>27</v>
      </c>
      <c r="C220" s="96" t="s">
        <v>175</v>
      </c>
      <c r="D220" s="94">
        <v>1</v>
      </c>
      <c r="E220" s="95" t="s">
        <v>38</v>
      </c>
      <c r="F220" s="106">
        <v>13090000</v>
      </c>
      <c r="G220" s="106">
        <f>ROUNDDOWN(D220*F220,-3)</f>
        <v>13090000</v>
      </c>
      <c r="H220" s="94">
        <v>1</v>
      </c>
      <c r="I220" s="95" t="s">
        <v>38</v>
      </c>
      <c r="J220" s="106">
        <v>13090000</v>
      </c>
      <c r="K220" s="106">
        <f>ROUNDDOWN(H220*J220,-3)</f>
        <v>13090000</v>
      </c>
      <c r="L220" s="251">
        <f t="shared" si="12"/>
        <v>0</v>
      </c>
    </row>
    <row r="221" spans="2:12" ht="15.9" x14ac:dyDescent="0.4">
      <c r="B221" s="129"/>
      <c r="C221" s="96" t="s">
        <v>76</v>
      </c>
      <c r="D221" s="94">
        <v>1</v>
      </c>
      <c r="E221" s="95" t="s">
        <v>38</v>
      </c>
      <c r="F221" s="106">
        <v>52210000</v>
      </c>
      <c r="G221" s="106">
        <f>ROUNDDOWN(D221*F221,-3)</f>
        <v>52210000</v>
      </c>
      <c r="H221" s="94">
        <v>1</v>
      </c>
      <c r="I221" s="95" t="s">
        <v>38</v>
      </c>
      <c r="J221" s="106">
        <v>52210000</v>
      </c>
      <c r="K221" s="106">
        <f>ROUNDDOWN(H221*J221,-3)</f>
        <v>52210000</v>
      </c>
      <c r="L221" s="251">
        <f t="shared" si="12"/>
        <v>0</v>
      </c>
    </row>
    <row r="222" spans="2:12" s="232" customFormat="1" ht="15.9" x14ac:dyDescent="0.4">
      <c r="B222" s="227">
        <v>525112</v>
      </c>
      <c r="C222" s="228" t="s">
        <v>97</v>
      </c>
      <c r="D222" s="229"/>
      <c r="E222" s="230"/>
      <c r="F222" s="228">
        <v>0</v>
      </c>
      <c r="G222" s="233">
        <f>SUM(G223:G226)</f>
        <v>320124000</v>
      </c>
      <c r="H222" s="229"/>
      <c r="I222" s="230"/>
      <c r="J222" s="228">
        <v>0</v>
      </c>
      <c r="K222" s="233">
        <f>SUM(K223:K226)</f>
        <v>320124000</v>
      </c>
      <c r="L222" s="251">
        <f t="shared" si="12"/>
        <v>0</v>
      </c>
    </row>
    <row r="223" spans="2:12" ht="15.9" x14ac:dyDescent="0.4">
      <c r="B223" s="129" t="s">
        <v>27</v>
      </c>
      <c r="C223" s="96" t="s">
        <v>176</v>
      </c>
      <c r="D223" s="94">
        <v>1</v>
      </c>
      <c r="E223" s="95" t="s">
        <v>38</v>
      </c>
      <c r="F223" s="106">
        <v>250372000</v>
      </c>
      <c r="G223" s="106">
        <f>ROUNDDOWN(D223*F223,-3)</f>
        <v>250372000</v>
      </c>
      <c r="H223" s="94">
        <v>1</v>
      </c>
      <c r="I223" s="95" t="s">
        <v>38</v>
      </c>
      <c r="J223" s="106">
        <v>250372000</v>
      </c>
      <c r="K223" s="106">
        <f>ROUNDDOWN(H223*J223,-3)</f>
        <v>250372000</v>
      </c>
      <c r="L223" s="251">
        <f t="shared" si="12"/>
        <v>0</v>
      </c>
    </row>
    <row r="224" spans="2:12" ht="15.9" x14ac:dyDescent="0.4">
      <c r="B224" s="129" t="s">
        <v>27</v>
      </c>
      <c r="C224" s="96" t="s">
        <v>177</v>
      </c>
      <c r="D224" s="94">
        <v>48</v>
      </c>
      <c r="E224" s="95" t="s">
        <v>40</v>
      </c>
      <c r="F224" s="106">
        <v>500000</v>
      </c>
      <c r="G224" s="106">
        <f>ROUNDDOWN(D224*F224,-3)</f>
        <v>24000000</v>
      </c>
      <c r="H224" s="94">
        <v>48</v>
      </c>
      <c r="I224" s="95" t="s">
        <v>40</v>
      </c>
      <c r="J224" s="106">
        <v>500000</v>
      </c>
      <c r="K224" s="106">
        <f>ROUNDDOWN(H224*J224,-3)</f>
        <v>24000000</v>
      </c>
      <c r="L224" s="251">
        <f t="shared" si="12"/>
        <v>0</v>
      </c>
    </row>
    <row r="225" spans="2:12" ht="15.9" x14ac:dyDescent="0.4">
      <c r="B225" s="129" t="s">
        <v>27</v>
      </c>
      <c r="C225" s="96" t="s">
        <v>178</v>
      </c>
      <c r="D225" s="94">
        <v>48</v>
      </c>
      <c r="E225" s="95" t="s">
        <v>40</v>
      </c>
      <c r="F225" s="106">
        <v>500000</v>
      </c>
      <c r="G225" s="106">
        <f>ROUNDDOWN(D225*F225,-3)</f>
        <v>24000000</v>
      </c>
      <c r="H225" s="94">
        <v>48</v>
      </c>
      <c r="I225" s="95" t="s">
        <v>40</v>
      </c>
      <c r="J225" s="106">
        <v>500000</v>
      </c>
      <c r="K225" s="106">
        <f>ROUNDDOWN(H225*J225,-3)</f>
        <v>24000000</v>
      </c>
      <c r="L225" s="251">
        <f t="shared" si="12"/>
        <v>0</v>
      </c>
    </row>
    <row r="226" spans="2:12" ht="15.9" x14ac:dyDescent="0.4">
      <c r="B226" s="129" t="s">
        <v>27</v>
      </c>
      <c r="C226" s="96" t="s">
        <v>179</v>
      </c>
      <c r="D226" s="94">
        <v>1</v>
      </c>
      <c r="E226" s="95" t="s">
        <v>38</v>
      </c>
      <c r="F226" s="106">
        <v>21752000</v>
      </c>
      <c r="G226" s="106">
        <f>ROUNDDOWN(D226*F226,-3)</f>
        <v>21752000</v>
      </c>
      <c r="H226" s="94">
        <v>1</v>
      </c>
      <c r="I226" s="95" t="s">
        <v>38</v>
      </c>
      <c r="J226" s="106">
        <v>21752000</v>
      </c>
      <c r="K226" s="106">
        <f>ROUNDDOWN(H226*J226,-3)</f>
        <v>21752000</v>
      </c>
      <c r="L226" s="251">
        <f t="shared" si="12"/>
        <v>0</v>
      </c>
    </row>
    <row r="227" spans="2:12" ht="15.9" x14ac:dyDescent="0.4">
      <c r="B227" s="189" t="s">
        <v>164</v>
      </c>
      <c r="C227" s="162" t="s">
        <v>180</v>
      </c>
      <c r="D227" s="113">
        <f>D228</f>
        <v>96</v>
      </c>
      <c r="E227" s="114" t="s">
        <v>171</v>
      </c>
      <c r="F227" s="115">
        <v>0</v>
      </c>
      <c r="G227" s="115">
        <f>G228</f>
        <v>1249528000</v>
      </c>
      <c r="H227" s="113">
        <f>H228</f>
        <v>96</v>
      </c>
      <c r="I227" s="114" t="s">
        <v>171</v>
      </c>
      <c r="J227" s="115">
        <v>0</v>
      </c>
      <c r="K227" s="115">
        <f>K228</f>
        <v>1249528000</v>
      </c>
      <c r="L227" s="251">
        <f t="shared" si="12"/>
        <v>0</v>
      </c>
    </row>
    <row r="228" spans="2:12" ht="15.9" x14ac:dyDescent="0.4">
      <c r="B228" s="190" t="s">
        <v>34</v>
      </c>
      <c r="C228" s="191" t="s">
        <v>181</v>
      </c>
      <c r="D228" s="116">
        <v>96</v>
      </c>
      <c r="E228" s="117" t="s">
        <v>171</v>
      </c>
      <c r="F228" s="118">
        <v>0</v>
      </c>
      <c r="G228" s="118">
        <f>G229+G234</f>
        <v>1249528000</v>
      </c>
      <c r="H228" s="116">
        <v>96</v>
      </c>
      <c r="I228" s="117" t="s">
        <v>171</v>
      </c>
      <c r="J228" s="118">
        <v>0</v>
      </c>
      <c r="K228" s="118">
        <f>K229+K234</f>
        <v>1249528000</v>
      </c>
      <c r="L228" s="251">
        <f t="shared" si="12"/>
        <v>0</v>
      </c>
    </row>
    <row r="229" spans="2:12" s="232" customFormat="1" ht="15.9" x14ac:dyDescent="0.4">
      <c r="B229" s="227">
        <v>525111</v>
      </c>
      <c r="C229" s="228" t="s">
        <v>174</v>
      </c>
      <c r="D229" s="229"/>
      <c r="E229" s="230"/>
      <c r="F229" s="228"/>
      <c r="G229" s="233">
        <f>SUM(G230:G233)</f>
        <v>587780000</v>
      </c>
      <c r="H229" s="229"/>
      <c r="I229" s="230"/>
      <c r="J229" s="228"/>
      <c r="K229" s="233">
        <f>SUM(K230:K233)</f>
        <v>587780000</v>
      </c>
      <c r="L229" s="251">
        <f t="shared" si="12"/>
        <v>0</v>
      </c>
    </row>
    <row r="230" spans="2:12" ht="15.9" x14ac:dyDescent="0.4">
      <c r="B230" s="129" t="s">
        <v>27</v>
      </c>
      <c r="C230" s="96" t="s">
        <v>46</v>
      </c>
      <c r="D230" s="94">
        <v>520</v>
      </c>
      <c r="E230" s="95" t="s">
        <v>47</v>
      </c>
      <c r="F230" s="121">
        <v>150000</v>
      </c>
      <c r="G230" s="106">
        <f>ROUNDDOWN(D230*F230,-3)</f>
        <v>78000000</v>
      </c>
      <c r="H230" s="94">
        <v>520</v>
      </c>
      <c r="I230" s="95" t="s">
        <v>47</v>
      </c>
      <c r="J230" s="121">
        <v>150000</v>
      </c>
      <c r="K230" s="106">
        <f>ROUNDDOWN(H230*J230,-3)</f>
        <v>78000000</v>
      </c>
      <c r="L230" s="251">
        <f t="shared" si="12"/>
        <v>0</v>
      </c>
    </row>
    <row r="231" spans="2:12" ht="15.9" x14ac:dyDescent="0.4">
      <c r="B231" s="129" t="s">
        <v>27</v>
      </c>
      <c r="C231" s="96" t="s">
        <v>48</v>
      </c>
      <c r="D231" s="94">
        <v>2432</v>
      </c>
      <c r="E231" s="95" t="s">
        <v>47</v>
      </c>
      <c r="F231" s="121">
        <v>150000</v>
      </c>
      <c r="G231" s="106">
        <f>ROUNDDOWN(D231*F231,-3)</f>
        <v>364800000</v>
      </c>
      <c r="H231" s="94">
        <v>2432</v>
      </c>
      <c r="I231" s="95" t="s">
        <v>47</v>
      </c>
      <c r="J231" s="121">
        <v>150000</v>
      </c>
      <c r="K231" s="106">
        <f>ROUNDDOWN(H231*J231,-3)</f>
        <v>364800000</v>
      </c>
      <c r="L231" s="251">
        <f t="shared" si="12"/>
        <v>0</v>
      </c>
    </row>
    <row r="232" spans="2:12" ht="15.9" x14ac:dyDescent="0.4">
      <c r="B232" s="129" t="s">
        <v>27</v>
      </c>
      <c r="C232" s="96" t="s">
        <v>175</v>
      </c>
      <c r="D232" s="94">
        <v>1</v>
      </c>
      <c r="E232" s="95" t="s">
        <v>38</v>
      </c>
      <c r="F232" s="106">
        <v>30800000</v>
      </c>
      <c r="G232" s="106">
        <f>ROUNDDOWN(D232*F232,-3)</f>
        <v>30800000</v>
      </c>
      <c r="H232" s="94">
        <v>1</v>
      </c>
      <c r="I232" s="95" t="s">
        <v>38</v>
      </c>
      <c r="J232" s="106">
        <v>30800000</v>
      </c>
      <c r="K232" s="106">
        <f>ROUNDDOWN(H232*J232,-3)</f>
        <v>30800000</v>
      </c>
      <c r="L232" s="251">
        <f t="shared" si="12"/>
        <v>0</v>
      </c>
    </row>
    <row r="233" spans="2:12" ht="15.9" x14ac:dyDescent="0.4">
      <c r="B233" s="129"/>
      <c r="C233" s="96" t="s">
        <v>76</v>
      </c>
      <c r="D233" s="94">
        <v>1</v>
      </c>
      <c r="E233" s="95" t="s">
        <v>38</v>
      </c>
      <c r="F233" s="106">
        <v>114180000</v>
      </c>
      <c r="G233" s="106">
        <f>ROUNDDOWN(D233*F233,-3)</f>
        <v>114180000</v>
      </c>
      <c r="H233" s="94">
        <v>1</v>
      </c>
      <c r="I233" s="95" t="s">
        <v>38</v>
      </c>
      <c r="J233" s="106">
        <v>114180000</v>
      </c>
      <c r="K233" s="106">
        <f>ROUNDDOWN(H233*J233,-3)</f>
        <v>114180000</v>
      </c>
      <c r="L233" s="251">
        <f t="shared" si="12"/>
        <v>0</v>
      </c>
    </row>
    <row r="234" spans="2:12" s="232" customFormat="1" ht="15.9" x14ac:dyDescent="0.4">
      <c r="B234" s="227">
        <v>525112</v>
      </c>
      <c r="C234" s="228" t="s">
        <v>97</v>
      </c>
      <c r="D234" s="229"/>
      <c r="E234" s="230"/>
      <c r="F234" s="228"/>
      <c r="G234" s="233">
        <f>SUM(G235:G238)</f>
        <v>661748000</v>
      </c>
      <c r="H234" s="229"/>
      <c r="I234" s="230"/>
      <c r="J234" s="228"/>
      <c r="K234" s="233">
        <f>SUM(K235:K238)</f>
        <v>661748000</v>
      </c>
      <c r="L234" s="251">
        <f t="shared" si="12"/>
        <v>0</v>
      </c>
    </row>
    <row r="235" spans="2:12" ht="15.9" x14ac:dyDescent="0.4">
      <c r="B235" s="129" t="s">
        <v>27</v>
      </c>
      <c r="C235" s="96" t="s">
        <v>176</v>
      </c>
      <c r="D235" s="94">
        <v>1</v>
      </c>
      <c r="E235" s="95" t="s">
        <v>38</v>
      </c>
      <c r="F235" s="121">
        <v>518024000</v>
      </c>
      <c r="G235" s="106">
        <f>D235*F235</f>
        <v>518024000</v>
      </c>
      <c r="H235" s="94">
        <v>1</v>
      </c>
      <c r="I235" s="95" t="s">
        <v>38</v>
      </c>
      <c r="J235" s="121">
        <v>518024000</v>
      </c>
      <c r="K235" s="106">
        <f>H235*J235</f>
        <v>518024000</v>
      </c>
      <c r="L235" s="251">
        <f t="shared" si="12"/>
        <v>0</v>
      </c>
    </row>
    <row r="236" spans="2:12" ht="15.9" x14ac:dyDescent="0.4">
      <c r="B236" s="129" t="s">
        <v>27</v>
      </c>
      <c r="C236" s="96" t="s">
        <v>177</v>
      </c>
      <c r="D236" s="94">
        <v>96</v>
      </c>
      <c r="E236" s="95" t="s">
        <v>40</v>
      </c>
      <c r="F236" s="106">
        <v>500000</v>
      </c>
      <c r="G236" s="106">
        <f>ROUNDDOWN(D236*F236,-3)</f>
        <v>48000000</v>
      </c>
      <c r="H236" s="94">
        <v>96</v>
      </c>
      <c r="I236" s="95" t="s">
        <v>40</v>
      </c>
      <c r="J236" s="106">
        <v>500000</v>
      </c>
      <c r="K236" s="106">
        <f>ROUNDDOWN(H236*J236,-3)</f>
        <v>48000000</v>
      </c>
      <c r="L236" s="251">
        <f t="shared" si="12"/>
        <v>0</v>
      </c>
    </row>
    <row r="237" spans="2:12" ht="15.9" x14ac:dyDescent="0.4">
      <c r="B237" s="129" t="s">
        <v>27</v>
      </c>
      <c r="C237" s="96" t="s">
        <v>178</v>
      </c>
      <c r="D237" s="94">
        <v>96</v>
      </c>
      <c r="E237" s="95" t="s">
        <v>40</v>
      </c>
      <c r="F237" s="106">
        <v>500000</v>
      </c>
      <c r="G237" s="106">
        <f>ROUNDDOWN(D237*F237,-3)</f>
        <v>48000000</v>
      </c>
      <c r="H237" s="94">
        <v>96</v>
      </c>
      <c r="I237" s="95" t="s">
        <v>40</v>
      </c>
      <c r="J237" s="106">
        <v>500000</v>
      </c>
      <c r="K237" s="106">
        <f>ROUNDDOWN(H237*J237,-3)</f>
        <v>48000000</v>
      </c>
      <c r="L237" s="251">
        <f t="shared" si="12"/>
        <v>0</v>
      </c>
    </row>
    <row r="238" spans="2:12" ht="15.9" x14ac:dyDescent="0.4">
      <c r="B238" s="129" t="s">
        <v>27</v>
      </c>
      <c r="C238" s="96" t="s">
        <v>182</v>
      </c>
      <c r="D238" s="94">
        <v>1</v>
      </c>
      <c r="E238" s="95" t="s">
        <v>38</v>
      </c>
      <c r="F238" s="106">
        <v>47724000</v>
      </c>
      <c r="G238" s="106">
        <f>ROUNDDOWN(D238*F238,-3)</f>
        <v>47724000</v>
      </c>
      <c r="H238" s="94">
        <v>1</v>
      </c>
      <c r="I238" s="95" t="s">
        <v>38</v>
      </c>
      <c r="J238" s="106">
        <v>47724000</v>
      </c>
      <c r="K238" s="106">
        <f>ROUNDDOWN(H238*J238,-3)</f>
        <v>47724000</v>
      </c>
      <c r="L238" s="251">
        <f t="shared" si="12"/>
        <v>0</v>
      </c>
    </row>
    <row r="239" spans="2:12" ht="15.9" x14ac:dyDescent="0.4">
      <c r="B239" s="189" t="s">
        <v>183</v>
      </c>
      <c r="C239" s="162" t="s">
        <v>184</v>
      </c>
      <c r="D239" s="113">
        <f>D240</f>
        <v>96</v>
      </c>
      <c r="E239" s="114" t="s">
        <v>171</v>
      </c>
      <c r="F239" s="115">
        <v>0</v>
      </c>
      <c r="G239" s="115">
        <f>G240</f>
        <v>1021648000</v>
      </c>
      <c r="H239" s="113">
        <f>H240</f>
        <v>96</v>
      </c>
      <c r="I239" s="114" t="s">
        <v>171</v>
      </c>
      <c r="J239" s="115">
        <v>0</v>
      </c>
      <c r="K239" s="115">
        <f>K240</f>
        <v>1021648000</v>
      </c>
      <c r="L239" s="251">
        <f t="shared" si="12"/>
        <v>0</v>
      </c>
    </row>
    <row r="240" spans="2:12" ht="15.9" x14ac:dyDescent="0.4">
      <c r="B240" s="190" t="s">
        <v>34</v>
      </c>
      <c r="C240" s="191" t="s">
        <v>185</v>
      </c>
      <c r="D240" s="116">
        <v>96</v>
      </c>
      <c r="E240" s="117" t="s">
        <v>171</v>
      </c>
      <c r="F240" s="118">
        <v>0</v>
      </c>
      <c r="G240" s="118">
        <f>G241+G246</f>
        <v>1021648000</v>
      </c>
      <c r="H240" s="116">
        <v>96</v>
      </c>
      <c r="I240" s="117" t="s">
        <v>171</v>
      </c>
      <c r="J240" s="118">
        <v>0</v>
      </c>
      <c r="K240" s="118">
        <f>K241+K246</f>
        <v>1021648000</v>
      </c>
      <c r="L240" s="251">
        <f t="shared" si="12"/>
        <v>0</v>
      </c>
    </row>
    <row r="241" spans="2:12" s="232" customFormat="1" ht="15.9" x14ac:dyDescent="0.4">
      <c r="B241" s="227">
        <v>525111</v>
      </c>
      <c r="C241" s="228" t="s">
        <v>174</v>
      </c>
      <c r="D241" s="229"/>
      <c r="E241" s="230"/>
      <c r="F241" s="228"/>
      <c r="G241" s="233">
        <f>SUM(G242:G245)</f>
        <v>390400000</v>
      </c>
      <c r="H241" s="229"/>
      <c r="I241" s="230"/>
      <c r="J241" s="228"/>
      <c r="K241" s="233">
        <f>SUM(K242:K245)</f>
        <v>390400000</v>
      </c>
      <c r="L241" s="251">
        <f t="shared" si="12"/>
        <v>0</v>
      </c>
    </row>
    <row r="242" spans="2:12" ht="15.9" x14ac:dyDescent="0.4">
      <c r="B242" s="129" t="s">
        <v>27</v>
      </c>
      <c r="C242" s="96" t="s">
        <v>46</v>
      </c>
      <c r="D242" s="94">
        <v>308</v>
      </c>
      <c r="E242" s="95" t="s">
        <v>47</v>
      </c>
      <c r="F242" s="121">
        <v>150000</v>
      </c>
      <c r="G242" s="106">
        <f>ROUNDDOWN(D242*F242,-3)</f>
        <v>46200000</v>
      </c>
      <c r="H242" s="94">
        <v>308</v>
      </c>
      <c r="I242" s="95" t="s">
        <v>47</v>
      </c>
      <c r="J242" s="121">
        <v>150000</v>
      </c>
      <c r="K242" s="106">
        <f>ROUNDDOWN(H242*J242,-3)</f>
        <v>46200000</v>
      </c>
      <c r="L242" s="251">
        <f t="shared" si="12"/>
        <v>0</v>
      </c>
    </row>
    <row r="243" spans="2:12" ht="15.9" x14ac:dyDescent="0.4">
      <c r="B243" s="129" t="s">
        <v>27</v>
      </c>
      <c r="C243" s="96" t="s">
        <v>48</v>
      </c>
      <c r="D243" s="94">
        <v>1424</v>
      </c>
      <c r="E243" s="95" t="s">
        <v>47</v>
      </c>
      <c r="F243" s="121">
        <v>150000</v>
      </c>
      <c r="G243" s="106">
        <f>ROUNDDOWN(D243*F243,-3)</f>
        <v>213600000</v>
      </c>
      <c r="H243" s="94">
        <v>1424</v>
      </c>
      <c r="I243" s="95" t="s">
        <v>47</v>
      </c>
      <c r="J243" s="121">
        <v>150000</v>
      </c>
      <c r="K243" s="106">
        <f>ROUNDDOWN(H243*J243,-3)</f>
        <v>213600000</v>
      </c>
      <c r="L243" s="251">
        <f t="shared" si="12"/>
        <v>0</v>
      </c>
    </row>
    <row r="244" spans="2:12" ht="15.9" x14ac:dyDescent="0.4">
      <c r="B244" s="129" t="s">
        <v>27</v>
      </c>
      <c r="C244" s="96" t="s">
        <v>175</v>
      </c>
      <c r="D244" s="94">
        <v>1</v>
      </c>
      <c r="E244" s="95" t="s">
        <v>38</v>
      </c>
      <c r="F244" s="106">
        <v>26180000</v>
      </c>
      <c r="G244" s="106">
        <f>ROUNDDOWN(D244*F244,-3)</f>
        <v>26180000</v>
      </c>
      <c r="H244" s="94">
        <v>1</v>
      </c>
      <c r="I244" s="95" t="s">
        <v>38</v>
      </c>
      <c r="J244" s="106">
        <v>26180000</v>
      </c>
      <c r="K244" s="106">
        <f>ROUNDDOWN(H244*J244,-3)</f>
        <v>26180000</v>
      </c>
      <c r="L244" s="251">
        <f t="shared" si="12"/>
        <v>0</v>
      </c>
    </row>
    <row r="245" spans="2:12" ht="15.9" x14ac:dyDescent="0.4">
      <c r="B245" s="129"/>
      <c r="C245" s="96" t="s">
        <v>76</v>
      </c>
      <c r="D245" s="94">
        <v>1</v>
      </c>
      <c r="E245" s="95" t="s">
        <v>38</v>
      </c>
      <c r="F245" s="106">
        <v>104420000</v>
      </c>
      <c r="G245" s="106">
        <f>ROUNDDOWN(D245*F245,-3)</f>
        <v>104420000</v>
      </c>
      <c r="H245" s="94">
        <v>1</v>
      </c>
      <c r="I245" s="95" t="s">
        <v>38</v>
      </c>
      <c r="J245" s="106">
        <v>104420000</v>
      </c>
      <c r="K245" s="106">
        <f>ROUNDDOWN(H245*J245,-3)</f>
        <v>104420000</v>
      </c>
      <c r="L245" s="251">
        <f t="shared" si="12"/>
        <v>0</v>
      </c>
    </row>
    <row r="246" spans="2:12" s="232" customFormat="1" ht="15.9" x14ac:dyDescent="0.4">
      <c r="B246" s="227">
        <v>525112</v>
      </c>
      <c r="C246" s="228" t="s">
        <v>97</v>
      </c>
      <c r="D246" s="229"/>
      <c r="E246" s="230"/>
      <c r="F246" s="228"/>
      <c r="G246" s="233">
        <f>SUM(G247:G250)</f>
        <v>631248000</v>
      </c>
      <c r="H246" s="229"/>
      <c r="I246" s="230"/>
      <c r="J246" s="228"/>
      <c r="K246" s="233">
        <f>SUM(K247:K250)</f>
        <v>631248000</v>
      </c>
      <c r="L246" s="251">
        <f t="shared" si="12"/>
        <v>0</v>
      </c>
    </row>
    <row r="247" spans="2:12" ht="15.9" x14ac:dyDescent="0.4">
      <c r="B247" s="129" t="s">
        <v>27</v>
      </c>
      <c r="C247" s="96" t="s">
        <v>176</v>
      </c>
      <c r="D247" s="94">
        <v>1</v>
      </c>
      <c r="E247" s="95" t="s">
        <v>38</v>
      </c>
      <c r="F247" s="106">
        <v>501544000</v>
      </c>
      <c r="G247" s="106">
        <f>ROUNDDOWN(D247*F247,-3)</f>
        <v>501544000</v>
      </c>
      <c r="H247" s="94">
        <v>1</v>
      </c>
      <c r="I247" s="95" t="s">
        <v>38</v>
      </c>
      <c r="J247" s="106">
        <v>501544000</v>
      </c>
      <c r="K247" s="106">
        <f>ROUNDDOWN(H247*J247,-3)</f>
        <v>501544000</v>
      </c>
      <c r="L247" s="251">
        <f t="shared" si="12"/>
        <v>0</v>
      </c>
    </row>
    <row r="248" spans="2:12" ht="15.9" x14ac:dyDescent="0.4">
      <c r="B248" s="129" t="s">
        <v>27</v>
      </c>
      <c r="C248" s="96" t="s">
        <v>177</v>
      </c>
      <c r="D248" s="94">
        <v>96</v>
      </c>
      <c r="E248" s="95" t="s">
        <v>40</v>
      </c>
      <c r="F248" s="106">
        <v>500000</v>
      </c>
      <c r="G248" s="106">
        <f>ROUNDDOWN(D248*F248,-3)</f>
        <v>48000000</v>
      </c>
      <c r="H248" s="94">
        <v>96</v>
      </c>
      <c r="I248" s="95" t="s">
        <v>40</v>
      </c>
      <c r="J248" s="106">
        <v>500000</v>
      </c>
      <c r="K248" s="106">
        <f>ROUNDDOWN(H248*J248,-3)</f>
        <v>48000000</v>
      </c>
      <c r="L248" s="251">
        <f t="shared" si="12"/>
        <v>0</v>
      </c>
    </row>
    <row r="249" spans="2:12" ht="15.9" x14ac:dyDescent="0.4">
      <c r="B249" s="129" t="s">
        <v>27</v>
      </c>
      <c r="C249" s="96" t="s">
        <v>178</v>
      </c>
      <c r="D249" s="94">
        <v>96</v>
      </c>
      <c r="E249" s="95" t="s">
        <v>40</v>
      </c>
      <c r="F249" s="106">
        <v>500000</v>
      </c>
      <c r="G249" s="106">
        <f>ROUNDDOWN(D249*F249,-3)</f>
        <v>48000000</v>
      </c>
      <c r="H249" s="94">
        <v>96</v>
      </c>
      <c r="I249" s="95" t="s">
        <v>40</v>
      </c>
      <c r="J249" s="106">
        <v>500000</v>
      </c>
      <c r="K249" s="106">
        <f>ROUNDDOWN(H249*J249,-3)</f>
        <v>48000000</v>
      </c>
      <c r="L249" s="251">
        <f t="shared" si="12"/>
        <v>0</v>
      </c>
    </row>
    <row r="250" spans="2:12" ht="15.9" x14ac:dyDescent="0.4">
      <c r="B250" s="129" t="s">
        <v>27</v>
      </c>
      <c r="C250" s="96" t="s">
        <v>182</v>
      </c>
      <c r="D250" s="94">
        <v>1</v>
      </c>
      <c r="E250" s="95" t="s">
        <v>38</v>
      </c>
      <c r="F250" s="106">
        <v>33704000</v>
      </c>
      <c r="G250" s="106">
        <f>ROUNDDOWN(D250*F250,-3)</f>
        <v>33704000</v>
      </c>
      <c r="H250" s="94">
        <v>1</v>
      </c>
      <c r="I250" s="95" t="s">
        <v>38</v>
      </c>
      <c r="J250" s="106">
        <v>33704000</v>
      </c>
      <c r="K250" s="106">
        <f>ROUNDDOWN(H250*J250,-3)</f>
        <v>33704000</v>
      </c>
      <c r="L250" s="251">
        <f t="shared" si="12"/>
        <v>0</v>
      </c>
    </row>
    <row r="251" spans="2:12" ht="15.9" x14ac:dyDescent="0.4">
      <c r="B251" s="189" t="s">
        <v>186</v>
      </c>
      <c r="C251" s="162" t="s">
        <v>187</v>
      </c>
      <c r="D251" s="113">
        <f>D252</f>
        <v>96</v>
      </c>
      <c r="E251" s="114" t="s">
        <v>171</v>
      </c>
      <c r="F251" s="115">
        <v>0</v>
      </c>
      <c r="G251" s="115">
        <f>G252</f>
        <v>908608000</v>
      </c>
      <c r="H251" s="113">
        <f>H252</f>
        <v>96</v>
      </c>
      <c r="I251" s="114" t="s">
        <v>171</v>
      </c>
      <c r="J251" s="115">
        <v>0</v>
      </c>
      <c r="K251" s="115">
        <f>K252</f>
        <v>908608000</v>
      </c>
      <c r="L251" s="251">
        <f t="shared" si="12"/>
        <v>0</v>
      </c>
    </row>
    <row r="252" spans="2:12" ht="15.9" x14ac:dyDescent="0.4">
      <c r="B252" s="190" t="s">
        <v>34</v>
      </c>
      <c r="C252" s="191" t="s">
        <v>188</v>
      </c>
      <c r="D252" s="116">
        <v>96</v>
      </c>
      <c r="E252" s="117" t="s">
        <v>171</v>
      </c>
      <c r="F252" s="118">
        <v>0</v>
      </c>
      <c r="G252" s="118">
        <f>G253+G258</f>
        <v>908608000</v>
      </c>
      <c r="H252" s="116">
        <v>96</v>
      </c>
      <c r="I252" s="117" t="s">
        <v>171</v>
      </c>
      <c r="J252" s="118">
        <v>0</v>
      </c>
      <c r="K252" s="118">
        <f>K253+K258</f>
        <v>908608000</v>
      </c>
      <c r="L252" s="251">
        <f t="shared" si="12"/>
        <v>0</v>
      </c>
    </row>
    <row r="253" spans="2:12" s="232" customFormat="1" ht="15.9" x14ac:dyDescent="0.4">
      <c r="B253" s="227">
        <v>525111</v>
      </c>
      <c r="C253" s="228" t="s">
        <v>174</v>
      </c>
      <c r="D253" s="229"/>
      <c r="E253" s="230"/>
      <c r="F253" s="228"/>
      <c r="G253" s="233">
        <f>SUM(G254:G257)</f>
        <v>379240000</v>
      </c>
      <c r="H253" s="229"/>
      <c r="I253" s="230"/>
      <c r="J253" s="228"/>
      <c r="K253" s="233">
        <f>SUM(K254:K257)</f>
        <v>379240000</v>
      </c>
      <c r="L253" s="251">
        <f t="shared" si="12"/>
        <v>0</v>
      </c>
    </row>
    <row r="254" spans="2:12" ht="15.9" x14ac:dyDescent="0.4">
      <c r="B254" s="129" t="s">
        <v>27</v>
      </c>
      <c r="C254" s="96" t="s">
        <v>46</v>
      </c>
      <c r="D254" s="94">
        <v>320</v>
      </c>
      <c r="E254" s="95" t="s">
        <v>47</v>
      </c>
      <c r="F254" s="106">
        <v>150000</v>
      </c>
      <c r="G254" s="106">
        <f>ROUNDDOWN(D254*F254,-3)</f>
        <v>48000000</v>
      </c>
      <c r="H254" s="94">
        <v>320</v>
      </c>
      <c r="I254" s="95" t="s">
        <v>47</v>
      </c>
      <c r="J254" s="106">
        <v>150000</v>
      </c>
      <c r="K254" s="106">
        <f>ROUNDDOWN(H254*J254,-3)</f>
        <v>48000000</v>
      </c>
      <c r="L254" s="251">
        <f t="shared" si="12"/>
        <v>0</v>
      </c>
    </row>
    <row r="255" spans="2:12" ht="15.9" x14ac:dyDescent="0.4">
      <c r="B255" s="129" t="s">
        <v>27</v>
      </c>
      <c r="C255" s="96" t="s">
        <v>48</v>
      </c>
      <c r="D255" s="94">
        <v>1464</v>
      </c>
      <c r="E255" s="95" t="s">
        <v>47</v>
      </c>
      <c r="F255" s="106">
        <v>150000</v>
      </c>
      <c r="G255" s="106">
        <f>ROUNDDOWN(D255*F255,-3)</f>
        <v>219600000</v>
      </c>
      <c r="H255" s="94">
        <v>1464</v>
      </c>
      <c r="I255" s="95" t="s">
        <v>47</v>
      </c>
      <c r="J255" s="106">
        <v>150000</v>
      </c>
      <c r="K255" s="106">
        <f>ROUNDDOWN(H255*J255,-3)</f>
        <v>219600000</v>
      </c>
      <c r="L255" s="251">
        <f t="shared" si="12"/>
        <v>0</v>
      </c>
    </row>
    <row r="256" spans="2:12" ht="15.9" x14ac:dyDescent="0.4">
      <c r="B256" s="129" t="s">
        <v>27</v>
      </c>
      <c r="C256" s="96" t="s">
        <v>175</v>
      </c>
      <c r="D256" s="94">
        <v>1</v>
      </c>
      <c r="E256" s="95" t="s">
        <v>38</v>
      </c>
      <c r="F256" s="106">
        <v>20020000</v>
      </c>
      <c r="G256" s="106">
        <f>ROUNDDOWN(D256*F256,-3)</f>
        <v>20020000</v>
      </c>
      <c r="H256" s="94">
        <v>1</v>
      </c>
      <c r="I256" s="95" t="s">
        <v>38</v>
      </c>
      <c r="J256" s="106">
        <v>20020000</v>
      </c>
      <c r="K256" s="106">
        <f>ROUNDDOWN(H256*J256,-3)</f>
        <v>20020000</v>
      </c>
      <c r="L256" s="251">
        <f t="shared" si="12"/>
        <v>0</v>
      </c>
    </row>
    <row r="257" spans="2:12" ht="15.9" x14ac:dyDescent="0.4">
      <c r="B257" s="129"/>
      <c r="C257" s="96" t="s">
        <v>76</v>
      </c>
      <c r="D257" s="94">
        <v>1</v>
      </c>
      <c r="E257" s="95" t="s">
        <v>38</v>
      </c>
      <c r="F257" s="106">
        <v>91620000</v>
      </c>
      <c r="G257" s="106">
        <f>ROUNDDOWN(D257*F257,-3)</f>
        <v>91620000</v>
      </c>
      <c r="H257" s="94">
        <v>1</v>
      </c>
      <c r="I257" s="95" t="s">
        <v>38</v>
      </c>
      <c r="J257" s="106">
        <v>91620000</v>
      </c>
      <c r="K257" s="106">
        <f>ROUNDDOWN(H257*J257,-3)</f>
        <v>91620000</v>
      </c>
      <c r="L257" s="251">
        <f t="shared" si="12"/>
        <v>0</v>
      </c>
    </row>
    <row r="258" spans="2:12" s="232" customFormat="1" ht="15.9" x14ac:dyDescent="0.4">
      <c r="B258" s="227">
        <v>525112</v>
      </c>
      <c r="C258" s="228" t="s">
        <v>97</v>
      </c>
      <c r="D258" s="229"/>
      <c r="E258" s="230"/>
      <c r="F258" s="228"/>
      <c r="G258" s="233">
        <f>SUM(G259:G262)</f>
        <v>529368000</v>
      </c>
      <c r="H258" s="229"/>
      <c r="I258" s="230"/>
      <c r="J258" s="228"/>
      <c r="K258" s="233">
        <f>SUM(K259:K262)</f>
        <v>529368000</v>
      </c>
      <c r="L258" s="251">
        <f t="shared" si="12"/>
        <v>0</v>
      </c>
    </row>
    <row r="259" spans="2:12" ht="15.9" x14ac:dyDescent="0.4">
      <c r="B259" s="129" t="s">
        <v>27</v>
      </c>
      <c r="C259" s="96" t="s">
        <v>176</v>
      </c>
      <c r="D259" s="94">
        <v>1</v>
      </c>
      <c r="E259" s="95" t="s">
        <v>38</v>
      </c>
      <c r="F259" s="106">
        <v>393704000</v>
      </c>
      <c r="G259" s="106">
        <f>ROUNDDOWN(D259*F259,-3)</f>
        <v>393704000</v>
      </c>
      <c r="H259" s="94">
        <v>1</v>
      </c>
      <c r="I259" s="95" t="s">
        <v>38</v>
      </c>
      <c r="J259" s="106">
        <v>393704000</v>
      </c>
      <c r="K259" s="106">
        <f>ROUNDDOWN(H259*J259,-3)</f>
        <v>393704000</v>
      </c>
      <c r="L259" s="251">
        <f t="shared" si="12"/>
        <v>0</v>
      </c>
    </row>
    <row r="260" spans="2:12" ht="15.9" x14ac:dyDescent="0.4">
      <c r="B260" s="129" t="s">
        <v>27</v>
      </c>
      <c r="C260" s="96" t="s">
        <v>177</v>
      </c>
      <c r="D260" s="94">
        <v>96</v>
      </c>
      <c r="E260" s="95" t="s">
        <v>40</v>
      </c>
      <c r="F260" s="106">
        <v>500000</v>
      </c>
      <c r="G260" s="106">
        <f>ROUNDDOWN(D260*F260,-3)</f>
        <v>48000000</v>
      </c>
      <c r="H260" s="94">
        <v>96</v>
      </c>
      <c r="I260" s="95" t="s">
        <v>40</v>
      </c>
      <c r="J260" s="106">
        <v>500000</v>
      </c>
      <c r="K260" s="106">
        <f>ROUNDDOWN(H260*J260,-3)</f>
        <v>48000000</v>
      </c>
      <c r="L260" s="251">
        <f t="shared" si="12"/>
        <v>0</v>
      </c>
    </row>
    <row r="261" spans="2:12" ht="15.9" x14ac:dyDescent="0.4">
      <c r="B261" s="129" t="s">
        <v>27</v>
      </c>
      <c r="C261" s="96" t="s">
        <v>178</v>
      </c>
      <c r="D261" s="94">
        <v>96</v>
      </c>
      <c r="E261" s="95" t="s">
        <v>40</v>
      </c>
      <c r="F261" s="106">
        <v>500000</v>
      </c>
      <c r="G261" s="106">
        <f>ROUNDDOWN(D261*F261,-3)</f>
        <v>48000000</v>
      </c>
      <c r="H261" s="94">
        <v>96</v>
      </c>
      <c r="I261" s="95" t="s">
        <v>40</v>
      </c>
      <c r="J261" s="106">
        <v>500000</v>
      </c>
      <c r="K261" s="106">
        <f>ROUNDDOWN(H261*J261,-3)</f>
        <v>48000000</v>
      </c>
      <c r="L261" s="251">
        <f t="shared" si="12"/>
        <v>0</v>
      </c>
    </row>
    <row r="262" spans="2:12" ht="15.9" x14ac:dyDescent="0.4">
      <c r="B262" s="129" t="s">
        <v>27</v>
      </c>
      <c r="C262" s="96" t="s">
        <v>182</v>
      </c>
      <c r="D262" s="94">
        <v>1</v>
      </c>
      <c r="E262" s="95" t="s">
        <v>38</v>
      </c>
      <c r="F262" s="106">
        <v>39664000</v>
      </c>
      <c r="G262" s="106">
        <f>ROUNDDOWN(D262*F262,-3)</f>
        <v>39664000</v>
      </c>
      <c r="H262" s="94">
        <v>1</v>
      </c>
      <c r="I262" s="95" t="s">
        <v>38</v>
      </c>
      <c r="J262" s="106">
        <v>39664000</v>
      </c>
      <c r="K262" s="106">
        <f>ROUNDDOWN(H262*J262,-3)</f>
        <v>39664000</v>
      </c>
      <c r="L262" s="251">
        <f t="shared" si="12"/>
        <v>0</v>
      </c>
    </row>
    <row r="263" spans="2:12" ht="15.9" x14ac:dyDescent="0.4">
      <c r="B263" s="198"/>
      <c r="C263" s="140"/>
      <c r="D263" s="122"/>
      <c r="E263" s="123"/>
      <c r="F263" s="124"/>
      <c r="G263" s="124"/>
      <c r="H263" s="122"/>
      <c r="I263" s="123"/>
      <c r="J263" s="124"/>
      <c r="K263" s="124"/>
      <c r="L263" s="251">
        <f t="shared" ref="L263:L326" si="13">G263-K263</f>
        <v>0</v>
      </c>
    </row>
    <row r="264" spans="2:12" ht="15.9" x14ac:dyDescent="0.4">
      <c r="B264" s="189" t="s">
        <v>189</v>
      </c>
      <c r="C264" s="162" t="s">
        <v>190</v>
      </c>
      <c r="D264" s="113">
        <f>D265</f>
        <v>48</v>
      </c>
      <c r="E264" s="114" t="s">
        <v>171</v>
      </c>
      <c r="F264" s="115">
        <v>0</v>
      </c>
      <c r="G264" s="115">
        <f>G265</f>
        <v>639524000</v>
      </c>
      <c r="H264" s="113">
        <f>H265</f>
        <v>48</v>
      </c>
      <c r="I264" s="114" t="s">
        <v>171</v>
      </c>
      <c r="J264" s="115">
        <v>0</v>
      </c>
      <c r="K264" s="115">
        <f>K265</f>
        <v>639524000</v>
      </c>
      <c r="L264" s="251">
        <f t="shared" si="13"/>
        <v>0</v>
      </c>
    </row>
    <row r="265" spans="2:12" ht="15.9" x14ac:dyDescent="0.4">
      <c r="B265" s="190" t="s">
        <v>34</v>
      </c>
      <c r="C265" s="191" t="s">
        <v>191</v>
      </c>
      <c r="D265" s="116">
        <v>48</v>
      </c>
      <c r="E265" s="117" t="s">
        <v>171</v>
      </c>
      <c r="F265" s="118">
        <v>0</v>
      </c>
      <c r="G265" s="118">
        <f>G266+G271</f>
        <v>639524000</v>
      </c>
      <c r="H265" s="116">
        <v>48</v>
      </c>
      <c r="I265" s="117" t="s">
        <v>171</v>
      </c>
      <c r="J265" s="118">
        <v>0</v>
      </c>
      <c r="K265" s="118">
        <f>K266+K271</f>
        <v>639524000</v>
      </c>
      <c r="L265" s="251">
        <f t="shared" si="13"/>
        <v>0</v>
      </c>
    </row>
    <row r="266" spans="2:12" s="232" customFormat="1" ht="15.9" x14ac:dyDescent="0.4">
      <c r="B266" s="227">
        <v>525111</v>
      </c>
      <c r="C266" s="228" t="s">
        <v>174</v>
      </c>
      <c r="D266" s="229"/>
      <c r="E266" s="230"/>
      <c r="F266" s="228"/>
      <c r="G266" s="233">
        <f>SUM(G267:G270)</f>
        <v>363200000</v>
      </c>
      <c r="H266" s="229"/>
      <c r="I266" s="230"/>
      <c r="J266" s="228"/>
      <c r="K266" s="233">
        <f>SUM(K267:K270)</f>
        <v>363200000</v>
      </c>
      <c r="L266" s="251">
        <f t="shared" si="13"/>
        <v>0</v>
      </c>
    </row>
    <row r="267" spans="2:12" ht="15.9" x14ac:dyDescent="0.4">
      <c r="B267" s="129" t="s">
        <v>27</v>
      </c>
      <c r="C267" s="96" t="s">
        <v>46</v>
      </c>
      <c r="D267" s="94">
        <v>338</v>
      </c>
      <c r="E267" s="95" t="s">
        <v>47</v>
      </c>
      <c r="F267" s="121">
        <v>150000</v>
      </c>
      <c r="G267" s="106">
        <f>ROUNDDOWN(D267*F267,-3)</f>
        <v>50700000</v>
      </c>
      <c r="H267" s="94">
        <v>338</v>
      </c>
      <c r="I267" s="95" t="s">
        <v>47</v>
      </c>
      <c r="J267" s="121">
        <v>150000</v>
      </c>
      <c r="K267" s="106">
        <f>ROUNDDOWN(H267*J267,-3)</f>
        <v>50700000</v>
      </c>
      <c r="L267" s="251">
        <f t="shared" si="13"/>
        <v>0</v>
      </c>
    </row>
    <row r="268" spans="2:12" ht="15.9" x14ac:dyDescent="0.4">
      <c r="B268" s="129" t="s">
        <v>27</v>
      </c>
      <c r="C268" s="96" t="s">
        <v>48</v>
      </c>
      <c r="D268" s="94">
        <v>1584</v>
      </c>
      <c r="E268" s="95" t="s">
        <v>47</v>
      </c>
      <c r="F268" s="121">
        <v>150000</v>
      </c>
      <c r="G268" s="106">
        <f>ROUNDDOWN(D268*F268,-3)</f>
        <v>237600000</v>
      </c>
      <c r="H268" s="94">
        <v>1584</v>
      </c>
      <c r="I268" s="95" t="s">
        <v>47</v>
      </c>
      <c r="J268" s="121">
        <v>150000</v>
      </c>
      <c r="K268" s="106">
        <f>ROUNDDOWN(H268*J268,-3)</f>
        <v>237600000</v>
      </c>
      <c r="L268" s="251">
        <f t="shared" si="13"/>
        <v>0</v>
      </c>
    </row>
    <row r="269" spans="2:12" ht="15.9" x14ac:dyDescent="0.4">
      <c r="B269" s="129" t="s">
        <v>27</v>
      </c>
      <c r="C269" s="96" t="s">
        <v>175</v>
      </c>
      <c r="D269" s="94">
        <v>1</v>
      </c>
      <c r="E269" s="95" t="s">
        <v>38</v>
      </c>
      <c r="F269" s="106">
        <v>13090000</v>
      </c>
      <c r="G269" s="106">
        <f>ROUNDDOWN(D269*F269,-3)</f>
        <v>13090000</v>
      </c>
      <c r="H269" s="94">
        <v>1</v>
      </c>
      <c r="I269" s="95" t="s">
        <v>38</v>
      </c>
      <c r="J269" s="106">
        <v>13090000</v>
      </c>
      <c r="K269" s="106">
        <f>ROUNDDOWN(H269*J269,-3)</f>
        <v>13090000</v>
      </c>
      <c r="L269" s="251">
        <f t="shared" si="13"/>
        <v>0</v>
      </c>
    </row>
    <row r="270" spans="2:12" ht="15.9" x14ac:dyDescent="0.4">
      <c r="B270" s="129"/>
      <c r="C270" s="96" t="s">
        <v>76</v>
      </c>
      <c r="D270" s="94">
        <v>1</v>
      </c>
      <c r="E270" s="95" t="s">
        <v>38</v>
      </c>
      <c r="F270" s="106">
        <v>61810000</v>
      </c>
      <c r="G270" s="106">
        <f>ROUNDDOWN(D270*F270,-3)</f>
        <v>61810000</v>
      </c>
      <c r="H270" s="94">
        <v>1</v>
      </c>
      <c r="I270" s="95" t="s">
        <v>38</v>
      </c>
      <c r="J270" s="106">
        <v>61810000</v>
      </c>
      <c r="K270" s="106">
        <f>ROUNDDOWN(H270*J270,-3)</f>
        <v>61810000</v>
      </c>
      <c r="L270" s="251">
        <f t="shared" si="13"/>
        <v>0</v>
      </c>
    </row>
    <row r="271" spans="2:12" s="232" customFormat="1" ht="15.9" x14ac:dyDescent="0.4">
      <c r="B271" s="227">
        <v>525112</v>
      </c>
      <c r="C271" s="228" t="s">
        <v>97</v>
      </c>
      <c r="D271" s="229">
        <v>0</v>
      </c>
      <c r="E271" s="230"/>
      <c r="F271" s="228">
        <v>0</v>
      </c>
      <c r="G271" s="233">
        <f>SUM(G272:G275)</f>
        <v>276324000</v>
      </c>
      <c r="H271" s="229">
        <v>0</v>
      </c>
      <c r="I271" s="230"/>
      <c r="J271" s="228">
        <v>0</v>
      </c>
      <c r="K271" s="233">
        <f>SUM(K272:K275)</f>
        <v>276324000</v>
      </c>
      <c r="L271" s="251">
        <f t="shared" si="13"/>
        <v>0</v>
      </c>
    </row>
    <row r="272" spans="2:12" ht="15.9" x14ac:dyDescent="0.4">
      <c r="B272" s="129" t="s">
        <v>27</v>
      </c>
      <c r="C272" s="96" t="s">
        <v>176</v>
      </c>
      <c r="D272" s="94">
        <v>1</v>
      </c>
      <c r="E272" s="95" t="s">
        <v>38</v>
      </c>
      <c r="F272" s="106">
        <v>207492000</v>
      </c>
      <c r="G272" s="106">
        <f>ROUNDDOWN(D272*F272,-3)</f>
        <v>207492000</v>
      </c>
      <c r="H272" s="94">
        <v>1</v>
      </c>
      <c r="I272" s="95" t="s">
        <v>38</v>
      </c>
      <c r="J272" s="106">
        <v>207492000</v>
      </c>
      <c r="K272" s="106">
        <f>ROUNDDOWN(H272*J272,-3)</f>
        <v>207492000</v>
      </c>
      <c r="L272" s="251">
        <f t="shared" si="13"/>
        <v>0</v>
      </c>
    </row>
    <row r="273" spans="2:12" ht="15.9" x14ac:dyDescent="0.4">
      <c r="B273" s="129" t="s">
        <v>27</v>
      </c>
      <c r="C273" s="96" t="s">
        <v>177</v>
      </c>
      <c r="D273" s="94">
        <v>48</v>
      </c>
      <c r="E273" s="95" t="s">
        <v>40</v>
      </c>
      <c r="F273" s="106">
        <v>500000</v>
      </c>
      <c r="G273" s="106">
        <f>ROUNDDOWN(D273*F273,-3)</f>
        <v>24000000</v>
      </c>
      <c r="H273" s="94">
        <v>48</v>
      </c>
      <c r="I273" s="95" t="s">
        <v>40</v>
      </c>
      <c r="J273" s="106">
        <v>500000</v>
      </c>
      <c r="K273" s="106">
        <f>ROUNDDOWN(H273*J273,-3)</f>
        <v>24000000</v>
      </c>
      <c r="L273" s="251">
        <f t="shared" si="13"/>
        <v>0</v>
      </c>
    </row>
    <row r="274" spans="2:12" ht="15.9" x14ac:dyDescent="0.4">
      <c r="B274" s="129" t="s">
        <v>27</v>
      </c>
      <c r="C274" s="96" t="s">
        <v>178</v>
      </c>
      <c r="D274" s="94">
        <v>48</v>
      </c>
      <c r="E274" s="95" t="s">
        <v>40</v>
      </c>
      <c r="F274" s="106">
        <v>500000</v>
      </c>
      <c r="G274" s="106">
        <f>ROUNDDOWN(D274*F274,-3)</f>
        <v>24000000</v>
      </c>
      <c r="H274" s="94">
        <v>48</v>
      </c>
      <c r="I274" s="95" t="s">
        <v>40</v>
      </c>
      <c r="J274" s="106">
        <v>500000</v>
      </c>
      <c r="K274" s="106">
        <f>ROUNDDOWN(H274*J274,-3)</f>
        <v>24000000</v>
      </c>
      <c r="L274" s="251">
        <f t="shared" si="13"/>
        <v>0</v>
      </c>
    </row>
    <row r="275" spans="2:12" ht="15.9" x14ac:dyDescent="0.4">
      <c r="B275" s="129" t="s">
        <v>27</v>
      </c>
      <c r="C275" s="96" t="s">
        <v>179</v>
      </c>
      <c r="D275" s="94">
        <v>1</v>
      </c>
      <c r="E275" s="95" t="s">
        <v>38</v>
      </c>
      <c r="F275" s="106">
        <v>20832000</v>
      </c>
      <c r="G275" s="106">
        <f>ROUNDDOWN(D275*F275,-3)</f>
        <v>20832000</v>
      </c>
      <c r="H275" s="94">
        <v>1</v>
      </c>
      <c r="I275" s="95" t="s">
        <v>38</v>
      </c>
      <c r="J275" s="106">
        <v>20832000</v>
      </c>
      <c r="K275" s="106">
        <f>ROUNDDOWN(H275*J275,-3)</f>
        <v>20832000</v>
      </c>
      <c r="L275" s="251">
        <f t="shared" si="13"/>
        <v>0</v>
      </c>
    </row>
    <row r="276" spans="2:12" ht="15.9" x14ac:dyDescent="0.4">
      <c r="B276" s="189" t="s">
        <v>192</v>
      </c>
      <c r="C276" s="162" t="s">
        <v>193</v>
      </c>
      <c r="D276" s="113">
        <f>D277</f>
        <v>96</v>
      </c>
      <c r="E276" s="114" t="s">
        <v>171</v>
      </c>
      <c r="F276" s="115">
        <v>0</v>
      </c>
      <c r="G276" s="115">
        <f>G277</f>
        <v>1424168000</v>
      </c>
      <c r="H276" s="113">
        <f>H277</f>
        <v>96</v>
      </c>
      <c r="I276" s="114" t="s">
        <v>171</v>
      </c>
      <c r="J276" s="115">
        <v>0</v>
      </c>
      <c r="K276" s="115">
        <f>K277</f>
        <v>1424168000</v>
      </c>
      <c r="L276" s="251">
        <f t="shared" si="13"/>
        <v>0</v>
      </c>
    </row>
    <row r="277" spans="2:12" ht="15.9" x14ac:dyDescent="0.4">
      <c r="B277" s="190" t="s">
        <v>34</v>
      </c>
      <c r="C277" s="191" t="s">
        <v>194</v>
      </c>
      <c r="D277" s="116">
        <v>96</v>
      </c>
      <c r="E277" s="117" t="s">
        <v>171</v>
      </c>
      <c r="F277" s="118">
        <v>0</v>
      </c>
      <c r="G277" s="118">
        <f>G278+G283</f>
        <v>1424168000</v>
      </c>
      <c r="H277" s="116">
        <v>96</v>
      </c>
      <c r="I277" s="117" t="s">
        <v>171</v>
      </c>
      <c r="J277" s="118">
        <v>0</v>
      </c>
      <c r="K277" s="118">
        <f>K278+K283</f>
        <v>1424168000</v>
      </c>
      <c r="L277" s="251">
        <f t="shared" si="13"/>
        <v>0</v>
      </c>
    </row>
    <row r="278" spans="2:12" s="232" customFormat="1" ht="15.9" x14ac:dyDescent="0.4">
      <c r="B278" s="227">
        <v>525111</v>
      </c>
      <c r="C278" s="228" t="s">
        <v>174</v>
      </c>
      <c r="D278" s="229">
        <v>0</v>
      </c>
      <c r="E278" s="230"/>
      <c r="F278" s="228">
        <v>0</v>
      </c>
      <c r="G278" s="233">
        <f>SUM(G279:G282)</f>
        <v>840580000</v>
      </c>
      <c r="H278" s="229">
        <v>0</v>
      </c>
      <c r="I278" s="230"/>
      <c r="J278" s="228">
        <v>0</v>
      </c>
      <c r="K278" s="233">
        <f>SUM(K279:K282)</f>
        <v>840580000</v>
      </c>
      <c r="L278" s="251">
        <f t="shared" si="13"/>
        <v>0</v>
      </c>
    </row>
    <row r="279" spans="2:12" ht="15.9" x14ac:dyDescent="0.4">
      <c r="B279" s="199" t="s">
        <v>27</v>
      </c>
      <c r="C279" s="127" t="s">
        <v>46</v>
      </c>
      <c r="D279" s="125">
        <v>796</v>
      </c>
      <c r="E279" s="126" t="s">
        <v>47</v>
      </c>
      <c r="F279" s="128">
        <v>150000</v>
      </c>
      <c r="G279" s="128">
        <f>ROUNDDOWN(D279*F279,-3)</f>
        <v>119400000</v>
      </c>
      <c r="H279" s="125">
        <v>796</v>
      </c>
      <c r="I279" s="126" t="s">
        <v>47</v>
      </c>
      <c r="J279" s="128">
        <v>150000</v>
      </c>
      <c r="K279" s="128">
        <f>ROUNDDOWN(H279*J279,-3)</f>
        <v>119400000</v>
      </c>
      <c r="L279" s="251">
        <f t="shared" si="13"/>
        <v>0</v>
      </c>
    </row>
    <row r="280" spans="2:12" ht="15.9" x14ac:dyDescent="0.4">
      <c r="B280" s="199" t="s">
        <v>27</v>
      </c>
      <c r="C280" s="127" t="s">
        <v>48</v>
      </c>
      <c r="D280" s="125">
        <v>3736</v>
      </c>
      <c r="E280" s="126" t="s">
        <v>47</v>
      </c>
      <c r="F280" s="128">
        <v>150000</v>
      </c>
      <c r="G280" s="128">
        <f>ROUNDDOWN(D280*F280,-3)</f>
        <v>560400000</v>
      </c>
      <c r="H280" s="125">
        <v>3736</v>
      </c>
      <c r="I280" s="126" t="s">
        <v>47</v>
      </c>
      <c r="J280" s="128">
        <v>150000</v>
      </c>
      <c r="K280" s="128">
        <f>ROUNDDOWN(H280*J280,-3)</f>
        <v>560400000</v>
      </c>
      <c r="L280" s="251">
        <f t="shared" si="13"/>
        <v>0</v>
      </c>
    </row>
    <row r="281" spans="2:12" ht="15.9" x14ac:dyDescent="0.4">
      <c r="B281" s="199" t="s">
        <v>27</v>
      </c>
      <c r="C281" s="127" t="s">
        <v>175</v>
      </c>
      <c r="D281" s="125">
        <v>1</v>
      </c>
      <c r="E281" s="126" t="s">
        <v>38</v>
      </c>
      <c r="F281" s="128">
        <v>33880000</v>
      </c>
      <c r="G281" s="128">
        <f>ROUNDDOWN(D281*F281,-3)</f>
        <v>33880000</v>
      </c>
      <c r="H281" s="125">
        <v>1</v>
      </c>
      <c r="I281" s="126" t="s">
        <v>38</v>
      </c>
      <c r="J281" s="128">
        <v>33880000</v>
      </c>
      <c r="K281" s="128">
        <f>ROUNDDOWN(H281*J281,-3)</f>
        <v>33880000</v>
      </c>
      <c r="L281" s="251">
        <f t="shared" si="13"/>
        <v>0</v>
      </c>
    </row>
    <row r="282" spans="2:12" ht="15.9" x14ac:dyDescent="0.4">
      <c r="B282" s="199"/>
      <c r="C282" s="96" t="s">
        <v>76</v>
      </c>
      <c r="D282" s="94">
        <v>1</v>
      </c>
      <c r="E282" s="95" t="s">
        <v>38</v>
      </c>
      <c r="F282" s="106">
        <v>126900000</v>
      </c>
      <c r="G282" s="106">
        <f>ROUNDDOWN(D282*F282,-3)</f>
        <v>126900000</v>
      </c>
      <c r="H282" s="94">
        <v>1</v>
      </c>
      <c r="I282" s="95" t="s">
        <v>38</v>
      </c>
      <c r="J282" s="106">
        <v>126900000</v>
      </c>
      <c r="K282" s="106">
        <f>ROUNDDOWN(H282*J282,-3)</f>
        <v>126900000</v>
      </c>
      <c r="L282" s="251">
        <f t="shared" si="13"/>
        <v>0</v>
      </c>
    </row>
    <row r="283" spans="2:12" s="232" customFormat="1" ht="15.9" x14ac:dyDescent="0.4">
      <c r="B283" s="227">
        <v>525112</v>
      </c>
      <c r="C283" s="228" t="s">
        <v>97</v>
      </c>
      <c r="D283" s="229">
        <v>0</v>
      </c>
      <c r="E283" s="230"/>
      <c r="F283" s="228">
        <v>0</v>
      </c>
      <c r="G283" s="233">
        <f>SUM(G284:G287)</f>
        <v>583588000</v>
      </c>
      <c r="H283" s="229">
        <v>0</v>
      </c>
      <c r="I283" s="230"/>
      <c r="J283" s="228">
        <v>0</v>
      </c>
      <c r="K283" s="233">
        <f>SUM(K284:K287)</f>
        <v>583588000</v>
      </c>
      <c r="L283" s="251">
        <f t="shared" si="13"/>
        <v>0</v>
      </c>
    </row>
    <row r="284" spans="2:12" ht="15.9" x14ac:dyDescent="0.4">
      <c r="B284" s="199" t="s">
        <v>27</v>
      </c>
      <c r="C284" s="127" t="s">
        <v>176</v>
      </c>
      <c r="D284" s="125">
        <v>1</v>
      </c>
      <c r="E284" s="126" t="s">
        <v>38</v>
      </c>
      <c r="F284" s="128">
        <v>439784000</v>
      </c>
      <c r="G284" s="128">
        <f>ROUNDDOWN(D284*F284,-3)</f>
        <v>439784000</v>
      </c>
      <c r="H284" s="125">
        <v>1</v>
      </c>
      <c r="I284" s="126" t="s">
        <v>38</v>
      </c>
      <c r="J284" s="128">
        <v>439784000</v>
      </c>
      <c r="K284" s="128">
        <f>ROUNDDOWN(H284*J284,-3)</f>
        <v>439784000</v>
      </c>
      <c r="L284" s="251">
        <f t="shared" si="13"/>
        <v>0</v>
      </c>
    </row>
    <row r="285" spans="2:12" ht="15.9" x14ac:dyDescent="0.4">
      <c r="B285" s="199" t="s">
        <v>27</v>
      </c>
      <c r="C285" s="127" t="s">
        <v>177</v>
      </c>
      <c r="D285" s="125">
        <v>96</v>
      </c>
      <c r="E285" s="126" t="s">
        <v>40</v>
      </c>
      <c r="F285" s="128">
        <v>500000</v>
      </c>
      <c r="G285" s="128">
        <f>ROUNDDOWN(D285*F285,-3)</f>
        <v>48000000</v>
      </c>
      <c r="H285" s="125">
        <v>96</v>
      </c>
      <c r="I285" s="126" t="s">
        <v>40</v>
      </c>
      <c r="J285" s="128">
        <v>500000</v>
      </c>
      <c r="K285" s="128">
        <f>ROUNDDOWN(H285*J285,-3)</f>
        <v>48000000</v>
      </c>
      <c r="L285" s="251">
        <f t="shared" si="13"/>
        <v>0</v>
      </c>
    </row>
    <row r="286" spans="2:12" ht="15.9" x14ac:dyDescent="0.4">
      <c r="B286" s="199" t="s">
        <v>27</v>
      </c>
      <c r="C286" s="127" t="s">
        <v>178</v>
      </c>
      <c r="D286" s="125">
        <v>96</v>
      </c>
      <c r="E286" s="126" t="s">
        <v>40</v>
      </c>
      <c r="F286" s="128">
        <v>500000</v>
      </c>
      <c r="G286" s="128">
        <f>ROUNDDOWN(D286*F286,-3)</f>
        <v>48000000</v>
      </c>
      <c r="H286" s="125">
        <v>96</v>
      </c>
      <c r="I286" s="126" t="s">
        <v>40</v>
      </c>
      <c r="J286" s="128">
        <v>500000</v>
      </c>
      <c r="K286" s="128">
        <f>ROUNDDOWN(H286*J286,-3)</f>
        <v>48000000</v>
      </c>
      <c r="L286" s="251">
        <f t="shared" si="13"/>
        <v>0</v>
      </c>
    </row>
    <row r="287" spans="2:12" ht="15.9" x14ac:dyDescent="0.4">
      <c r="B287" s="129" t="s">
        <v>27</v>
      </c>
      <c r="C287" s="96" t="s">
        <v>182</v>
      </c>
      <c r="D287" s="94">
        <v>1</v>
      </c>
      <c r="E287" s="95" t="s">
        <v>38</v>
      </c>
      <c r="F287" s="106">
        <v>47804000</v>
      </c>
      <c r="G287" s="106">
        <f>ROUNDDOWN(D287*F287,-3)</f>
        <v>47804000</v>
      </c>
      <c r="H287" s="94">
        <v>1</v>
      </c>
      <c r="I287" s="95" t="s">
        <v>38</v>
      </c>
      <c r="J287" s="106">
        <v>47804000</v>
      </c>
      <c r="K287" s="106">
        <f>ROUNDDOWN(H287*J287,-3)</f>
        <v>47804000</v>
      </c>
      <c r="L287" s="251">
        <f t="shared" si="13"/>
        <v>0</v>
      </c>
    </row>
    <row r="288" spans="2:12" ht="15.9" x14ac:dyDescent="0.4">
      <c r="B288" s="189" t="s">
        <v>195</v>
      </c>
      <c r="C288" s="162" t="s">
        <v>196</v>
      </c>
      <c r="D288" s="113">
        <f>D289</f>
        <v>96</v>
      </c>
      <c r="E288" s="114" t="s">
        <v>171</v>
      </c>
      <c r="F288" s="115">
        <v>0</v>
      </c>
      <c r="G288" s="115">
        <f>G289</f>
        <v>1123262000</v>
      </c>
      <c r="H288" s="113">
        <f>H289</f>
        <v>96</v>
      </c>
      <c r="I288" s="114" t="s">
        <v>171</v>
      </c>
      <c r="J288" s="115">
        <v>0</v>
      </c>
      <c r="K288" s="115">
        <f>K289</f>
        <v>1123262000</v>
      </c>
      <c r="L288" s="251">
        <f t="shared" si="13"/>
        <v>0</v>
      </c>
    </row>
    <row r="289" spans="2:12" ht="15.9" x14ac:dyDescent="0.4">
      <c r="B289" s="190" t="s">
        <v>34</v>
      </c>
      <c r="C289" s="191" t="s">
        <v>197</v>
      </c>
      <c r="D289" s="116">
        <v>96</v>
      </c>
      <c r="E289" s="117" t="s">
        <v>171</v>
      </c>
      <c r="F289" s="118">
        <v>0</v>
      </c>
      <c r="G289" s="118">
        <f>G290+G295</f>
        <v>1123262000</v>
      </c>
      <c r="H289" s="116">
        <v>96</v>
      </c>
      <c r="I289" s="117" t="s">
        <v>171</v>
      </c>
      <c r="J289" s="118">
        <v>0</v>
      </c>
      <c r="K289" s="118">
        <f>K290+K295</f>
        <v>1123262000</v>
      </c>
      <c r="L289" s="251">
        <f t="shared" si="13"/>
        <v>0</v>
      </c>
    </row>
    <row r="290" spans="2:12" s="232" customFormat="1" ht="15.9" x14ac:dyDescent="0.4">
      <c r="B290" s="227">
        <v>525111</v>
      </c>
      <c r="C290" s="228" t="s">
        <v>174</v>
      </c>
      <c r="D290" s="229">
        <v>0</v>
      </c>
      <c r="E290" s="230"/>
      <c r="F290" s="228">
        <v>0</v>
      </c>
      <c r="G290" s="233">
        <f>SUM(G291:G294)</f>
        <v>536800000</v>
      </c>
      <c r="H290" s="229">
        <v>0</v>
      </c>
      <c r="I290" s="230"/>
      <c r="J290" s="228">
        <v>0</v>
      </c>
      <c r="K290" s="233">
        <f>SUM(K291:K294)</f>
        <v>536800000</v>
      </c>
      <c r="L290" s="251">
        <f t="shared" si="13"/>
        <v>0</v>
      </c>
    </row>
    <row r="291" spans="2:12" ht="15.9" x14ac:dyDescent="0.4">
      <c r="B291" s="129" t="s">
        <v>27</v>
      </c>
      <c r="C291" s="96" t="s">
        <v>46</v>
      </c>
      <c r="D291" s="94">
        <v>460</v>
      </c>
      <c r="E291" s="95" t="s">
        <v>47</v>
      </c>
      <c r="F291" s="106">
        <v>150000</v>
      </c>
      <c r="G291" s="106">
        <f>ROUNDDOWN(D291*F291,-3)</f>
        <v>69000000</v>
      </c>
      <c r="H291" s="94">
        <v>460</v>
      </c>
      <c r="I291" s="95" t="s">
        <v>47</v>
      </c>
      <c r="J291" s="106">
        <v>150000</v>
      </c>
      <c r="K291" s="106">
        <f>ROUNDDOWN(H291*J291,-3)</f>
        <v>69000000</v>
      </c>
      <c r="L291" s="251">
        <f t="shared" si="13"/>
        <v>0</v>
      </c>
    </row>
    <row r="292" spans="2:12" ht="15.9" x14ac:dyDescent="0.4">
      <c r="B292" s="129" t="s">
        <v>27</v>
      </c>
      <c r="C292" s="96" t="s">
        <v>48</v>
      </c>
      <c r="D292" s="94">
        <v>2120</v>
      </c>
      <c r="E292" s="95" t="s">
        <v>47</v>
      </c>
      <c r="F292" s="106">
        <v>150000</v>
      </c>
      <c r="G292" s="106">
        <f>ROUNDDOWN(D292*F292,-3)</f>
        <v>318000000</v>
      </c>
      <c r="H292" s="94">
        <v>2120</v>
      </c>
      <c r="I292" s="95" t="s">
        <v>47</v>
      </c>
      <c r="J292" s="106">
        <v>150000</v>
      </c>
      <c r="K292" s="106">
        <f>ROUNDDOWN(H292*J292,-3)</f>
        <v>318000000</v>
      </c>
      <c r="L292" s="251">
        <f t="shared" si="13"/>
        <v>0</v>
      </c>
    </row>
    <row r="293" spans="2:12" ht="15.9" x14ac:dyDescent="0.4">
      <c r="B293" s="129" t="s">
        <v>27</v>
      </c>
      <c r="C293" s="96" t="s">
        <v>175</v>
      </c>
      <c r="D293" s="94">
        <v>1</v>
      </c>
      <c r="E293" s="95" t="s">
        <v>38</v>
      </c>
      <c r="F293" s="106">
        <v>26180000</v>
      </c>
      <c r="G293" s="106">
        <f>ROUNDDOWN(D293*F293,-3)</f>
        <v>26180000</v>
      </c>
      <c r="H293" s="94">
        <v>1</v>
      </c>
      <c r="I293" s="95" t="s">
        <v>38</v>
      </c>
      <c r="J293" s="106">
        <v>26180000</v>
      </c>
      <c r="K293" s="106">
        <f>ROUNDDOWN(H293*J293,-3)</f>
        <v>26180000</v>
      </c>
      <c r="L293" s="251">
        <f t="shared" si="13"/>
        <v>0</v>
      </c>
    </row>
    <row r="294" spans="2:12" ht="15.9" x14ac:dyDescent="0.4">
      <c r="B294" s="129"/>
      <c r="C294" s="96" t="s">
        <v>76</v>
      </c>
      <c r="D294" s="94">
        <v>1</v>
      </c>
      <c r="E294" s="95" t="s">
        <v>38</v>
      </c>
      <c r="F294" s="106">
        <v>123620000</v>
      </c>
      <c r="G294" s="106">
        <f>ROUNDDOWN(D294*F294,-3)</f>
        <v>123620000</v>
      </c>
      <c r="H294" s="94">
        <v>1</v>
      </c>
      <c r="I294" s="95" t="s">
        <v>38</v>
      </c>
      <c r="J294" s="106">
        <v>123620000</v>
      </c>
      <c r="K294" s="106">
        <f>ROUNDDOWN(H294*J294,-3)</f>
        <v>123620000</v>
      </c>
      <c r="L294" s="251">
        <f t="shared" si="13"/>
        <v>0</v>
      </c>
    </row>
    <row r="295" spans="2:12" s="232" customFormat="1" ht="15.9" x14ac:dyDescent="0.4">
      <c r="B295" s="227">
        <v>525112</v>
      </c>
      <c r="C295" s="228" t="s">
        <v>97</v>
      </c>
      <c r="D295" s="229">
        <v>0</v>
      </c>
      <c r="E295" s="230"/>
      <c r="F295" s="228">
        <v>0</v>
      </c>
      <c r="G295" s="233">
        <f>SUM(G296:G299)</f>
        <v>586462000</v>
      </c>
      <c r="H295" s="229">
        <v>0</v>
      </c>
      <c r="I295" s="230"/>
      <c r="J295" s="228">
        <v>0</v>
      </c>
      <c r="K295" s="233">
        <f>SUM(K296:K299)</f>
        <v>586462000</v>
      </c>
      <c r="L295" s="251">
        <f t="shared" si="13"/>
        <v>0</v>
      </c>
    </row>
    <row r="296" spans="2:12" ht="15.9" x14ac:dyDescent="0.4">
      <c r="B296" s="129" t="s">
        <v>27</v>
      </c>
      <c r="C296" s="96" t="s">
        <v>176</v>
      </c>
      <c r="D296" s="94">
        <v>1</v>
      </c>
      <c r="E296" s="95" t="s">
        <v>38</v>
      </c>
      <c r="F296" s="106">
        <v>454560000</v>
      </c>
      <c r="G296" s="106">
        <f>ROUNDDOWN(D296*F296,-3)</f>
        <v>454560000</v>
      </c>
      <c r="H296" s="94">
        <v>1</v>
      </c>
      <c r="I296" s="95" t="s">
        <v>38</v>
      </c>
      <c r="J296" s="106">
        <v>454560000</v>
      </c>
      <c r="K296" s="106">
        <f>ROUNDDOWN(H296*J296,-3)</f>
        <v>454560000</v>
      </c>
      <c r="L296" s="251">
        <f t="shared" si="13"/>
        <v>0</v>
      </c>
    </row>
    <row r="297" spans="2:12" ht="15.9" x14ac:dyDescent="0.4">
      <c r="B297" s="129" t="s">
        <v>27</v>
      </c>
      <c r="C297" s="96" t="s">
        <v>177</v>
      </c>
      <c r="D297" s="94">
        <v>96</v>
      </c>
      <c r="E297" s="95" t="s">
        <v>40</v>
      </c>
      <c r="F297" s="106">
        <v>500000</v>
      </c>
      <c r="G297" s="106">
        <f>ROUNDDOWN(D297*F297,-3)</f>
        <v>48000000</v>
      </c>
      <c r="H297" s="94">
        <v>96</v>
      </c>
      <c r="I297" s="95" t="s">
        <v>40</v>
      </c>
      <c r="J297" s="106">
        <v>500000</v>
      </c>
      <c r="K297" s="106">
        <f>ROUNDDOWN(H297*J297,-3)</f>
        <v>48000000</v>
      </c>
      <c r="L297" s="251">
        <f t="shared" si="13"/>
        <v>0</v>
      </c>
    </row>
    <row r="298" spans="2:12" ht="15.9" x14ac:dyDescent="0.4">
      <c r="B298" s="129" t="s">
        <v>27</v>
      </c>
      <c r="C298" s="96" t="s">
        <v>178</v>
      </c>
      <c r="D298" s="94">
        <v>96</v>
      </c>
      <c r="E298" s="95" t="s">
        <v>40</v>
      </c>
      <c r="F298" s="106">
        <v>500000</v>
      </c>
      <c r="G298" s="106">
        <f>ROUNDDOWN(D298*F298,-3)</f>
        <v>48000000</v>
      </c>
      <c r="H298" s="94">
        <v>96</v>
      </c>
      <c r="I298" s="95" t="s">
        <v>40</v>
      </c>
      <c r="J298" s="106">
        <v>500000</v>
      </c>
      <c r="K298" s="106">
        <f>ROUNDDOWN(H298*J298,-3)</f>
        <v>48000000</v>
      </c>
      <c r="L298" s="251">
        <f t="shared" si="13"/>
        <v>0</v>
      </c>
    </row>
    <row r="299" spans="2:12" ht="15.9" x14ac:dyDescent="0.4">
      <c r="B299" s="129" t="s">
        <v>27</v>
      </c>
      <c r="C299" s="96" t="s">
        <v>182</v>
      </c>
      <c r="D299" s="94">
        <v>1</v>
      </c>
      <c r="E299" s="95" t="s">
        <v>38</v>
      </c>
      <c r="F299" s="106">
        <v>35902000</v>
      </c>
      <c r="G299" s="106">
        <f>ROUNDDOWN(D299*F299,-3)</f>
        <v>35902000</v>
      </c>
      <c r="H299" s="94">
        <v>1</v>
      </c>
      <c r="I299" s="95" t="s">
        <v>38</v>
      </c>
      <c r="J299" s="106">
        <v>35902000</v>
      </c>
      <c r="K299" s="106">
        <f>ROUNDDOWN(H299*J299,-3)</f>
        <v>35902000</v>
      </c>
      <c r="L299" s="251">
        <f t="shared" si="13"/>
        <v>0</v>
      </c>
    </row>
    <row r="300" spans="2:12" ht="15.9" x14ac:dyDescent="0.4">
      <c r="B300" s="189" t="s">
        <v>198</v>
      </c>
      <c r="C300" s="162" t="s">
        <v>199</v>
      </c>
      <c r="D300" s="113">
        <f>D301</f>
        <v>96</v>
      </c>
      <c r="E300" s="114" t="s">
        <v>171</v>
      </c>
      <c r="F300" s="115">
        <v>0</v>
      </c>
      <c r="G300" s="115">
        <f>G301</f>
        <v>937804000</v>
      </c>
      <c r="H300" s="113">
        <f>H301</f>
        <v>96</v>
      </c>
      <c r="I300" s="114" t="s">
        <v>171</v>
      </c>
      <c r="J300" s="115">
        <v>0</v>
      </c>
      <c r="K300" s="115">
        <f>K301</f>
        <v>937804000</v>
      </c>
      <c r="L300" s="251">
        <f t="shared" si="13"/>
        <v>0</v>
      </c>
    </row>
    <row r="301" spans="2:12" ht="15.9" x14ac:dyDescent="0.4">
      <c r="B301" s="190" t="s">
        <v>34</v>
      </c>
      <c r="C301" s="191" t="s">
        <v>200</v>
      </c>
      <c r="D301" s="116">
        <v>96</v>
      </c>
      <c r="E301" s="117" t="s">
        <v>171</v>
      </c>
      <c r="F301" s="118">
        <v>0</v>
      </c>
      <c r="G301" s="118">
        <f>G302+G307</f>
        <v>937804000</v>
      </c>
      <c r="H301" s="116">
        <v>96</v>
      </c>
      <c r="I301" s="117" t="s">
        <v>171</v>
      </c>
      <c r="J301" s="118">
        <v>0</v>
      </c>
      <c r="K301" s="118">
        <f>K302+K307</f>
        <v>937804000</v>
      </c>
      <c r="L301" s="251">
        <f t="shared" si="13"/>
        <v>0</v>
      </c>
    </row>
    <row r="302" spans="2:12" s="232" customFormat="1" ht="15.9" x14ac:dyDescent="0.4">
      <c r="B302" s="227">
        <v>525111</v>
      </c>
      <c r="C302" s="228" t="s">
        <v>174</v>
      </c>
      <c r="D302" s="229">
        <v>0</v>
      </c>
      <c r="E302" s="230" t="s">
        <v>27</v>
      </c>
      <c r="F302" s="228">
        <v>0</v>
      </c>
      <c r="G302" s="233">
        <f>SUM(G303:G306)</f>
        <v>398100000</v>
      </c>
      <c r="H302" s="229">
        <v>0</v>
      </c>
      <c r="I302" s="230" t="s">
        <v>27</v>
      </c>
      <c r="J302" s="228">
        <v>0</v>
      </c>
      <c r="K302" s="233">
        <f>SUM(K303:K306)</f>
        <v>398100000</v>
      </c>
      <c r="L302" s="251">
        <f t="shared" si="13"/>
        <v>0</v>
      </c>
    </row>
    <row r="303" spans="2:12" ht="15.9" x14ac:dyDescent="0.4">
      <c r="B303" s="129" t="s">
        <v>27</v>
      </c>
      <c r="C303" s="96" t="s">
        <v>46</v>
      </c>
      <c r="D303" s="94">
        <v>312</v>
      </c>
      <c r="E303" s="95" t="s">
        <v>47</v>
      </c>
      <c r="F303" s="121">
        <v>150000</v>
      </c>
      <c r="G303" s="106">
        <f>ROUNDDOWN(D303*F303,-3)</f>
        <v>46800000</v>
      </c>
      <c r="H303" s="94">
        <v>312</v>
      </c>
      <c r="I303" s="95" t="s">
        <v>47</v>
      </c>
      <c r="J303" s="121">
        <v>150000</v>
      </c>
      <c r="K303" s="106">
        <f>ROUNDDOWN(H303*J303,-3)</f>
        <v>46800000</v>
      </c>
      <c r="L303" s="251">
        <f t="shared" si="13"/>
        <v>0</v>
      </c>
    </row>
    <row r="304" spans="2:12" ht="15.9" x14ac:dyDescent="0.4">
      <c r="B304" s="129" t="s">
        <v>27</v>
      </c>
      <c r="C304" s="96" t="s">
        <v>48</v>
      </c>
      <c r="D304" s="94">
        <v>1488</v>
      </c>
      <c r="E304" s="95" t="s">
        <v>47</v>
      </c>
      <c r="F304" s="121">
        <v>150000</v>
      </c>
      <c r="G304" s="106">
        <f>ROUNDDOWN(D304*F304,-3)</f>
        <v>223200000</v>
      </c>
      <c r="H304" s="94">
        <v>1488</v>
      </c>
      <c r="I304" s="95" t="s">
        <v>47</v>
      </c>
      <c r="J304" s="121">
        <v>150000</v>
      </c>
      <c r="K304" s="106">
        <f>ROUNDDOWN(H304*J304,-3)</f>
        <v>223200000</v>
      </c>
      <c r="L304" s="251">
        <f t="shared" si="13"/>
        <v>0</v>
      </c>
    </row>
    <row r="305" spans="2:12" ht="15.9" x14ac:dyDescent="0.4">
      <c r="B305" s="129" t="s">
        <v>27</v>
      </c>
      <c r="C305" s="96" t="s">
        <v>175</v>
      </c>
      <c r="D305" s="94">
        <v>1</v>
      </c>
      <c r="E305" s="95" t="s">
        <v>38</v>
      </c>
      <c r="F305" s="106">
        <v>20020000</v>
      </c>
      <c r="G305" s="106">
        <f>ROUNDDOWN(D305*F305,-3)</f>
        <v>20020000</v>
      </c>
      <c r="H305" s="94">
        <v>1</v>
      </c>
      <c r="I305" s="95" t="s">
        <v>38</v>
      </c>
      <c r="J305" s="106">
        <v>20020000</v>
      </c>
      <c r="K305" s="106">
        <f>ROUNDDOWN(H305*J305,-3)</f>
        <v>20020000</v>
      </c>
      <c r="L305" s="251">
        <f t="shared" si="13"/>
        <v>0</v>
      </c>
    </row>
    <row r="306" spans="2:12" ht="15.9" x14ac:dyDescent="0.4">
      <c r="B306" s="129"/>
      <c r="C306" s="96" t="s">
        <v>76</v>
      </c>
      <c r="D306" s="94">
        <v>1</v>
      </c>
      <c r="E306" s="95" t="s">
        <v>38</v>
      </c>
      <c r="F306" s="106">
        <v>108080000</v>
      </c>
      <c r="G306" s="106">
        <f>ROUNDDOWN(D306*F306,-3)</f>
        <v>108080000</v>
      </c>
      <c r="H306" s="94">
        <v>1</v>
      </c>
      <c r="I306" s="95" t="s">
        <v>38</v>
      </c>
      <c r="J306" s="106">
        <v>108080000</v>
      </c>
      <c r="K306" s="106">
        <f>ROUNDDOWN(H306*J306,-3)</f>
        <v>108080000</v>
      </c>
      <c r="L306" s="251">
        <f t="shared" si="13"/>
        <v>0</v>
      </c>
    </row>
    <row r="307" spans="2:12" s="232" customFormat="1" ht="15.9" x14ac:dyDescent="0.4">
      <c r="B307" s="227">
        <v>525112</v>
      </c>
      <c r="C307" s="228" t="s">
        <v>97</v>
      </c>
      <c r="D307" s="229">
        <v>0</v>
      </c>
      <c r="E307" s="230" t="s">
        <v>27</v>
      </c>
      <c r="F307" s="228">
        <v>0</v>
      </c>
      <c r="G307" s="233">
        <f>SUM(G308:G311)</f>
        <v>539704000</v>
      </c>
      <c r="H307" s="229">
        <v>0</v>
      </c>
      <c r="I307" s="230" t="s">
        <v>27</v>
      </c>
      <c r="J307" s="228">
        <v>0</v>
      </c>
      <c r="K307" s="233">
        <f>SUM(K308:K311)</f>
        <v>539704000</v>
      </c>
      <c r="L307" s="251">
        <f t="shared" si="13"/>
        <v>0</v>
      </c>
    </row>
    <row r="308" spans="2:12" ht="15.9" x14ac:dyDescent="0.4">
      <c r="B308" s="129" t="s">
        <v>27</v>
      </c>
      <c r="C308" s="96" t="s">
        <v>176</v>
      </c>
      <c r="D308" s="94">
        <v>1</v>
      </c>
      <c r="E308" s="95" t="s">
        <v>38</v>
      </c>
      <c r="F308" s="106">
        <v>410880000</v>
      </c>
      <c r="G308" s="106">
        <f>ROUNDDOWN(D308*F308,-3)</f>
        <v>410880000</v>
      </c>
      <c r="H308" s="94">
        <v>1</v>
      </c>
      <c r="I308" s="95" t="s">
        <v>38</v>
      </c>
      <c r="J308" s="106">
        <v>410880000</v>
      </c>
      <c r="K308" s="106">
        <f>ROUNDDOWN(H308*J308,-3)</f>
        <v>410880000</v>
      </c>
      <c r="L308" s="251">
        <f t="shared" si="13"/>
        <v>0</v>
      </c>
    </row>
    <row r="309" spans="2:12" ht="15.9" x14ac:dyDescent="0.4">
      <c r="B309" s="129" t="s">
        <v>27</v>
      </c>
      <c r="C309" s="96" t="s">
        <v>177</v>
      </c>
      <c r="D309" s="94">
        <v>96</v>
      </c>
      <c r="E309" s="95" t="s">
        <v>40</v>
      </c>
      <c r="F309" s="106">
        <v>500000</v>
      </c>
      <c r="G309" s="106">
        <f>ROUNDDOWN(D309*F309,-3)</f>
        <v>48000000</v>
      </c>
      <c r="H309" s="94">
        <v>96</v>
      </c>
      <c r="I309" s="95" t="s">
        <v>40</v>
      </c>
      <c r="J309" s="106">
        <v>500000</v>
      </c>
      <c r="K309" s="106">
        <f>ROUNDDOWN(H309*J309,-3)</f>
        <v>48000000</v>
      </c>
      <c r="L309" s="251">
        <f t="shared" si="13"/>
        <v>0</v>
      </c>
    </row>
    <row r="310" spans="2:12" ht="15.9" x14ac:dyDescent="0.4">
      <c r="B310" s="129" t="s">
        <v>27</v>
      </c>
      <c r="C310" s="96" t="s">
        <v>178</v>
      </c>
      <c r="D310" s="94">
        <v>96</v>
      </c>
      <c r="E310" s="95" t="s">
        <v>40</v>
      </c>
      <c r="F310" s="106">
        <v>500000</v>
      </c>
      <c r="G310" s="106">
        <f>ROUNDDOWN(D310*F310,-3)</f>
        <v>48000000</v>
      </c>
      <c r="H310" s="94">
        <v>96</v>
      </c>
      <c r="I310" s="95" t="s">
        <v>40</v>
      </c>
      <c r="J310" s="106">
        <v>500000</v>
      </c>
      <c r="K310" s="106">
        <f>ROUNDDOWN(H310*J310,-3)</f>
        <v>48000000</v>
      </c>
      <c r="L310" s="251">
        <f t="shared" si="13"/>
        <v>0</v>
      </c>
    </row>
    <row r="311" spans="2:12" ht="15.9" x14ac:dyDescent="0.4">
      <c r="B311" s="129" t="s">
        <v>27</v>
      </c>
      <c r="C311" s="96" t="s">
        <v>201</v>
      </c>
      <c r="D311" s="94">
        <v>1</v>
      </c>
      <c r="E311" s="95" t="s">
        <v>38</v>
      </c>
      <c r="F311" s="106">
        <v>32824000</v>
      </c>
      <c r="G311" s="106">
        <f>ROUNDDOWN(D311*F311,-3)</f>
        <v>32824000</v>
      </c>
      <c r="H311" s="94">
        <v>1</v>
      </c>
      <c r="I311" s="95" t="s">
        <v>38</v>
      </c>
      <c r="J311" s="106">
        <v>32824000</v>
      </c>
      <c r="K311" s="106">
        <f>ROUNDDOWN(H311*J311,-3)</f>
        <v>32824000</v>
      </c>
      <c r="L311" s="251">
        <f t="shared" si="13"/>
        <v>0</v>
      </c>
    </row>
    <row r="312" spans="2:12" ht="15.9" x14ac:dyDescent="0.4">
      <c r="B312" s="189">
        <v>601</v>
      </c>
      <c r="C312" s="162" t="s">
        <v>202</v>
      </c>
      <c r="D312" s="115">
        <f>D313+D325+D331+D348</f>
        <v>0</v>
      </c>
      <c r="E312" s="114" t="s">
        <v>171</v>
      </c>
      <c r="F312" s="115">
        <v>0</v>
      </c>
      <c r="G312" s="115">
        <f>G313+G325+G331+G348</f>
        <v>1642771000</v>
      </c>
      <c r="H312" s="115">
        <f>H313+H325+H331+H348</f>
        <v>0</v>
      </c>
      <c r="I312" s="114" t="s">
        <v>171</v>
      </c>
      <c r="J312" s="115">
        <v>0</v>
      </c>
      <c r="K312" s="115">
        <f>K313+K325+K331+K348+K355+K367</f>
        <v>1642771000</v>
      </c>
      <c r="L312" s="251">
        <f t="shared" si="13"/>
        <v>0</v>
      </c>
    </row>
    <row r="313" spans="2:12" ht="15.9" x14ac:dyDescent="0.4">
      <c r="B313" s="190" t="s">
        <v>34</v>
      </c>
      <c r="C313" s="191" t="s">
        <v>203</v>
      </c>
      <c r="D313" s="90">
        <v>0</v>
      </c>
      <c r="E313" s="91" t="s">
        <v>27</v>
      </c>
      <c r="F313" s="92">
        <v>0</v>
      </c>
      <c r="G313" s="92">
        <f>G314+G316+G321+G323</f>
        <v>0</v>
      </c>
      <c r="H313" s="90">
        <v>0</v>
      </c>
      <c r="I313" s="91" t="s">
        <v>27</v>
      </c>
      <c r="J313" s="92">
        <v>0</v>
      </c>
      <c r="K313" s="92">
        <f>K314+K316+K321+K323</f>
        <v>0</v>
      </c>
      <c r="L313" s="251">
        <f t="shared" si="13"/>
        <v>0</v>
      </c>
    </row>
    <row r="314" spans="2:12" ht="15.9" x14ac:dyDescent="0.4">
      <c r="B314" s="129"/>
      <c r="C314" s="96"/>
      <c r="D314" s="94"/>
      <c r="E314" s="95"/>
      <c r="F314" s="96"/>
      <c r="G314" s="97"/>
      <c r="H314" s="94"/>
      <c r="I314" s="95"/>
      <c r="J314" s="96"/>
      <c r="K314" s="97"/>
      <c r="L314" s="251">
        <f t="shared" si="13"/>
        <v>0</v>
      </c>
    </row>
    <row r="315" spans="2:12" ht="15.9" x14ac:dyDescent="0.4">
      <c r="B315" s="129"/>
      <c r="C315" s="96"/>
      <c r="D315" s="94"/>
      <c r="E315" s="95"/>
      <c r="F315" s="97"/>
      <c r="G315" s="97"/>
      <c r="H315" s="94"/>
      <c r="I315" s="95"/>
      <c r="J315" s="97"/>
      <c r="K315" s="97"/>
      <c r="L315" s="251">
        <f t="shared" si="13"/>
        <v>0</v>
      </c>
    </row>
    <row r="316" spans="2:12" ht="15.9" x14ac:dyDescent="0.4">
      <c r="B316" s="129"/>
      <c r="C316" s="96"/>
      <c r="D316" s="94"/>
      <c r="E316" s="95"/>
      <c r="F316" s="96"/>
      <c r="G316" s="97"/>
      <c r="H316" s="94"/>
      <c r="I316" s="95"/>
      <c r="J316" s="96"/>
      <c r="K316" s="97"/>
      <c r="L316" s="251">
        <f t="shared" si="13"/>
        <v>0</v>
      </c>
    </row>
    <row r="317" spans="2:12" ht="15.9" x14ac:dyDescent="0.4">
      <c r="B317" s="129"/>
      <c r="C317" s="96"/>
      <c r="D317" s="94"/>
      <c r="E317" s="95"/>
      <c r="F317" s="97"/>
      <c r="G317" s="97"/>
      <c r="H317" s="94"/>
      <c r="I317" s="95"/>
      <c r="J317" s="97"/>
      <c r="K317" s="97"/>
      <c r="L317" s="251">
        <f t="shared" si="13"/>
        <v>0</v>
      </c>
    </row>
    <row r="318" spans="2:12" ht="15.9" x14ac:dyDescent="0.4">
      <c r="B318" s="129"/>
      <c r="C318" s="96"/>
      <c r="D318" s="94"/>
      <c r="E318" s="95"/>
      <c r="F318" s="97"/>
      <c r="G318" s="97"/>
      <c r="H318" s="94"/>
      <c r="I318" s="95"/>
      <c r="J318" s="97"/>
      <c r="K318" s="97"/>
      <c r="L318" s="251">
        <f t="shared" si="13"/>
        <v>0</v>
      </c>
    </row>
    <row r="319" spans="2:12" ht="15.9" x14ac:dyDescent="0.4">
      <c r="B319" s="129"/>
      <c r="C319" s="96"/>
      <c r="D319" s="94"/>
      <c r="E319" s="95"/>
      <c r="F319" s="97"/>
      <c r="G319" s="97"/>
      <c r="H319" s="94"/>
      <c r="I319" s="95"/>
      <c r="J319" s="97"/>
      <c r="K319" s="97"/>
      <c r="L319" s="251">
        <f t="shared" si="13"/>
        <v>0</v>
      </c>
    </row>
    <row r="320" spans="2:12" ht="15.9" x14ac:dyDescent="0.4">
      <c r="B320" s="129"/>
      <c r="C320" s="96"/>
      <c r="D320" s="94"/>
      <c r="E320" s="95"/>
      <c r="F320" s="97"/>
      <c r="G320" s="97"/>
      <c r="H320" s="94"/>
      <c r="I320" s="95"/>
      <c r="J320" s="97"/>
      <c r="K320" s="97"/>
      <c r="L320" s="251">
        <f t="shared" si="13"/>
        <v>0</v>
      </c>
    </row>
    <row r="321" spans="2:12" ht="15.9" x14ac:dyDescent="0.4">
      <c r="B321" s="129"/>
      <c r="C321" s="96"/>
      <c r="D321" s="94"/>
      <c r="E321" s="95"/>
      <c r="F321" s="96"/>
      <c r="G321" s="97"/>
      <c r="H321" s="94"/>
      <c r="I321" s="95"/>
      <c r="J321" s="96"/>
      <c r="K321" s="97"/>
      <c r="L321" s="251">
        <f t="shared" si="13"/>
        <v>0</v>
      </c>
    </row>
    <row r="322" spans="2:12" ht="15.9" x14ac:dyDescent="0.4">
      <c r="B322" s="129"/>
      <c r="C322" s="96"/>
      <c r="D322" s="94"/>
      <c r="E322" s="95"/>
      <c r="F322" s="97"/>
      <c r="G322" s="97"/>
      <c r="H322" s="94"/>
      <c r="I322" s="95"/>
      <c r="J322" s="97"/>
      <c r="K322" s="97"/>
      <c r="L322" s="251">
        <f t="shared" si="13"/>
        <v>0</v>
      </c>
    </row>
    <row r="323" spans="2:12" ht="15.9" x14ac:dyDescent="0.4">
      <c r="B323" s="129"/>
      <c r="C323" s="96"/>
      <c r="D323" s="94"/>
      <c r="E323" s="95"/>
      <c r="F323" s="96"/>
      <c r="G323" s="97"/>
      <c r="H323" s="94"/>
      <c r="I323" s="95"/>
      <c r="J323" s="96"/>
      <c r="K323" s="97"/>
      <c r="L323" s="251">
        <f t="shared" si="13"/>
        <v>0</v>
      </c>
    </row>
    <row r="324" spans="2:12" ht="15.9" x14ac:dyDescent="0.4">
      <c r="B324" s="129"/>
      <c r="C324" s="96"/>
      <c r="D324" s="94"/>
      <c r="E324" s="95"/>
      <c r="F324" s="97"/>
      <c r="G324" s="97"/>
      <c r="H324" s="94"/>
      <c r="I324" s="95"/>
      <c r="J324" s="97"/>
      <c r="K324" s="97"/>
      <c r="L324" s="251">
        <f t="shared" si="13"/>
        <v>0</v>
      </c>
    </row>
    <row r="325" spans="2:12" ht="15.9" x14ac:dyDescent="0.4">
      <c r="B325" s="190" t="s">
        <v>52</v>
      </c>
      <c r="C325" s="191" t="s">
        <v>204</v>
      </c>
      <c r="D325" s="90">
        <v>0</v>
      </c>
      <c r="E325" s="91" t="s">
        <v>27</v>
      </c>
      <c r="F325" s="92">
        <v>0</v>
      </c>
      <c r="G325" s="92">
        <v>0</v>
      </c>
      <c r="H325" s="90">
        <v>0</v>
      </c>
      <c r="I325" s="91" t="s">
        <v>27</v>
      </c>
      <c r="J325" s="92">
        <v>0</v>
      </c>
      <c r="K325" s="92">
        <v>0</v>
      </c>
      <c r="L325" s="251">
        <f t="shared" si="13"/>
        <v>0</v>
      </c>
    </row>
    <row r="326" spans="2:12" ht="15.9" x14ac:dyDescent="0.4">
      <c r="B326" s="129"/>
      <c r="C326" s="96"/>
      <c r="D326" s="94"/>
      <c r="E326" s="95"/>
      <c r="F326" s="96"/>
      <c r="G326" s="97"/>
      <c r="H326" s="94"/>
      <c r="I326" s="95"/>
      <c r="J326" s="96"/>
      <c r="K326" s="97"/>
      <c r="L326" s="251">
        <f t="shared" si="13"/>
        <v>0</v>
      </c>
    </row>
    <row r="327" spans="2:12" ht="15.9" x14ac:dyDescent="0.4">
      <c r="B327" s="129"/>
      <c r="C327" s="96"/>
      <c r="D327" s="94"/>
      <c r="E327" s="95"/>
      <c r="F327" s="97"/>
      <c r="G327" s="97"/>
      <c r="H327" s="94"/>
      <c r="I327" s="95"/>
      <c r="J327" s="97"/>
      <c r="K327" s="97"/>
      <c r="L327" s="251">
        <f t="shared" ref="L327:L407" si="14">G327-K327</f>
        <v>0</v>
      </c>
    </row>
    <row r="328" spans="2:12" ht="15.9" x14ac:dyDescent="0.4">
      <c r="B328" s="129"/>
      <c r="C328" s="96"/>
      <c r="D328" s="94"/>
      <c r="E328" s="95"/>
      <c r="F328" s="96"/>
      <c r="G328" s="97"/>
      <c r="H328" s="94"/>
      <c r="I328" s="95"/>
      <c r="J328" s="96"/>
      <c r="K328" s="97"/>
      <c r="L328" s="251">
        <f t="shared" si="14"/>
        <v>0</v>
      </c>
    </row>
    <row r="329" spans="2:12" ht="15.9" x14ac:dyDescent="0.4">
      <c r="B329" s="129"/>
      <c r="C329" s="96"/>
      <c r="D329" s="94"/>
      <c r="E329" s="95"/>
      <c r="F329" s="97"/>
      <c r="G329" s="97"/>
      <c r="H329" s="94"/>
      <c r="I329" s="95"/>
      <c r="J329" s="97"/>
      <c r="K329" s="97"/>
      <c r="L329" s="251">
        <f t="shared" si="14"/>
        <v>0</v>
      </c>
    </row>
    <row r="330" spans="2:12" ht="15.9" x14ac:dyDescent="0.4">
      <c r="B330" s="129"/>
      <c r="C330" s="96"/>
      <c r="D330" s="94"/>
      <c r="E330" s="95"/>
      <c r="F330" s="97"/>
      <c r="G330" s="97"/>
      <c r="H330" s="94"/>
      <c r="I330" s="95"/>
      <c r="J330" s="97"/>
      <c r="K330" s="97"/>
      <c r="L330" s="251">
        <f t="shared" si="14"/>
        <v>0</v>
      </c>
    </row>
    <row r="331" spans="2:12" ht="15.9" x14ac:dyDescent="0.4">
      <c r="B331" s="190" t="s">
        <v>62</v>
      </c>
      <c r="C331" s="191" t="s">
        <v>205</v>
      </c>
      <c r="D331" s="90">
        <v>0</v>
      </c>
      <c r="E331" s="91" t="s">
        <v>27</v>
      </c>
      <c r="F331" s="92">
        <v>0</v>
      </c>
      <c r="G331" s="92">
        <f>G332</f>
        <v>1124451000</v>
      </c>
      <c r="H331" s="90">
        <v>0</v>
      </c>
      <c r="I331" s="91" t="s">
        <v>27</v>
      </c>
      <c r="J331" s="92">
        <v>0</v>
      </c>
      <c r="K331" s="92">
        <f>K332</f>
        <v>15000</v>
      </c>
      <c r="L331" s="251">
        <f t="shared" si="14"/>
        <v>1124436000</v>
      </c>
    </row>
    <row r="332" spans="2:12" s="232" customFormat="1" ht="15.9" x14ac:dyDescent="0.4">
      <c r="B332" s="227">
        <v>525114</v>
      </c>
      <c r="C332" s="228" t="s">
        <v>206</v>
      </c>
      <c r="D332" s="229"/>
      <c r="E332" s="230"/>
      <c r="F332" s="228"/>
      <c r="G332" s="231">
        <f>SUM(G333:G347)</f>
        <v>1124451000</v>
      </c>
      <c r="H332" s="229"/>
      <c r="I332" s="230"/>
      <c r="J332" s="228"/>
      <c r="K332" s="231">
        <f>SUM(K333:K347)</f>
        <v>15000</v>
      </c>
      <c r="L332" s="251">
        <f t="shared" si="14"/>
        <v>1124436000</v>
      </c>
    </row>
    <row r="333" spans="2:12" ht="15.9" x14ac:dyDescent="0.4">
      <c r="B333" s="129" t="s">
        <v>27</v>
      </c>
      <c r="C333" s="96" t="s">
        <v>207</v>
      </c>
      <c r="D333" s="94">
        <v>1</v>
      </c>
      <c r="E333" s="95" t="s">
        <v>208</v>
      </c>
      <c r="F333" s="97">
        <v>142380000</v>
      </c>
      <c r="G333" s="97">
        <f>ROUNDDOWN(D333*F333,-3)</f>
        <v>142380000</v>
      </c>
      <c r="H333" s="94">
        <v>1</v>
      </c>
      <c r="I333" s="95" t="s">
        <v>208</v>
      </c>
      <c r="J333" s="97">
        <v>1000</v>
      </c>
      <c r="K333" s="97">
        <f>ROUNDDOWN(H333*J333,-3)</f>
        <v>1000</v>
      </c>
      <c r="L333" s="251">
        <f t="shared" si="14"/>
        <v>142379000</v>
      </c>
    </row>
    <row r="334" spans="2:12" ht="15.9" x14ac:dyDescent="0.4">
      <c r="B334" s="129" t="s">
        <v>27</v>
      </c>
      <c r="C334" s="96" t="s">
        <v>209</v>
      </c>
      <c r="D334" s="94">
        <v>1</v>
      </c>
      <c r="E334" s="95" t="s">
        <v>208</v>
      </c>
      <c r="F334" s="97">
        <v>23000000</v>
      </c>
      <c r="G334" s="97">
        <f>ROUNDDOWN(D334*F334,-3)</f>
        <v>23000000</v>
      </c>
      <c r="H334" s="94">
        <v>1</v>
      </c>
      <c r="I334" s="95" t="s">
        <v>208</v>
      </c>
      <c r="J334" s="97">
        <v>1000</v>
      </c>
      <c r="K334" s="97">
        <f>ROUNDDOWN(H334*J334,-3)</f>
        <v>1000</v>
      </c>
      <c r="L334" s="251">
        <f t="shared" si="14"/>
        <v>22999000</v>
      </c>
    </row>
    <row r="335" spans="2:12" ht="15.9" x14ac:dyDescent="0.4">
      <c r="B335" s="129"/>
      <c r="C335" s="96" t="s">
        <v>210</v>
      </c>
      <c r="D335" s="94">
        <v>1</v>
      </c>
      <c r="E335" s="95" t="s">
        <v>38</v>
      </c>
      <c r="F335" s="97">
        <v>100000000</v>
      </c>
      <c r="G335" s="97">
        <f>ROUNDDOWN(D335*F335,-3)</f>
        <v>100000000</v>
      </c>
      <c r="H335" s="94">
        <v>1</v>
      </c>
      <c r="I335" s="95" t="s">
        <v>38</v>
      </c>
      <c r="J335" s="97">
        <v>1000</v>
      </c>
      <c r="K335" s="97">
        <f>ROUNDDOWN(H335*J335,-3)</f>
        <v>1000</v>
      </c>
      <c r="L335" s="251">
        <f t="shared" si="14"/>
        <v>99999000</v>
      </c>
    </row>
    <row r="336" spans="2:12" ht="15.9" x14ac:dyDescent="0.4">
      <c r="B336" s="129"/>
      <c r="C336" s="96" t="s">
        <v>211</v>
      </c>
      <c r="D336" s="94">
        <v>1</v>
      </c>
      <c r="E336" s="95" t="s">
        <v>208</v>
      </c>
      <c r="F336" s="97">
        <v>10000000</v>
      </c>
      <c r="G336" s="97">
        <f t="shared" ref="G336:G345" si="15">F336*D336</f>
        <v>10000000</v>
      </c>
      <c r="H336" s="94">
        <v>1</v>
      </c>
      <c r="I336" s="95" t="s">
        <v>208</v>
      </c>
      <c r="J336" s="97">
        <v>1000</v>
      </c>
      <c r="K336" s="97">
        <f t="shared" ref="K336:K345" si="16">J336*H336</f>
        <v>1000</v>
      </c>
      <c r="L336" s="251">
        <f t="shared" si="14"/>
        <v>9999000</v>
      </c>
    </row>
    <row r="337" spans="2:12" ht="15.9" x14ac:dyDescent="0.4">
      <c r="B337" s="129"/>
      <c r="C337" s="96" t="s">
        <v>212</v>
      </c>
      <c r="D337" s="94">
        <v>1</v>
      </c>
      <c r="E337" s="95" t="s">
        <v>208</v>
      </c>
      <c r="F337" s="97">
        <v>2000000</v>
      </c>
      <c r="G337" s="97">
        <f t="shared" si="15"/>
        <v>2000000</v>
      </c>
      <c r="H337" s="94">
        <v>1</v>
      </c>
      <c r="I337" s="95" t="s">
        <v>208</v>
      </c>
      <c r="J337" s="97">
        <v>1000</v>
      </c>
      <c r="K337" s="97">
        <f t="shared" si="16"/>
        <v>1000</v>
      </c>
      <c r="L337" s="251">
        <f t="shared" si="14"/>
        <v>1999000</v>
      </c>
    </row>
    <row r="338" spans="2:12" ht="15.9" x14ac:dyDescent="0.4">
      <c r="B338" s="129"/>
      <c r="C338" s="96" t="s">
        <v>213</v>
      </c>
      <c r="D338" s="94">
        <v>1</v>
      </c>
      <c r="E338" s="95" t="s">
        <v>208</v>
      </c>
      <c r="F338" s="97">
        <v>5000000</v>
      </c>
      <c r="G338" s="97">
        <f t="shared" si="15"/>
        <v>5000000</v>
      </c>
      <c r="H338" s="94">
        <v>1</v>
      </c>
      <c r="I338" s="95" t="s">
        <v>208</v>
      </c>
      <c r="J338" s="97">
        <v>1000</v>
      </c>
      <c r="K338" s="97">
        <f t="shared" si="16"/>
        <v>1000</v>
      </c>
      <c r="L338" s="251">
        <f t="shared" si="14"/>
        <v>4999000</v>
      </c>
    </row>
    <row r="339" spans="2:12" ht="15.9" x14ac:dyDescent="0.4">
      <c r="B339" s="129"/>
      <c r="C339" s="96" t="s">
        <v>214</v>
      </c>
      <c r="D339" s="94">
        <v>1</v>
      </c>
      <c r="E339" s="95" t="s">
        <v>215</v>
      </c>
      <c r="F339" s="97">
        <v>25000000</v>
      </c>
      <c r="G339" s="97">
        <f t="shared" si="15"/>
        <v>25000000</v>
      </c>
      <c r="H339" s="94">
        <v>1</v>
      </c>
      <c r="I339" s="95" t="s">
        <v>215</v>
      </c>
      <c r="J339" s="97">
        <v>1000</v>
      </c>
      <c r="K339" s="97">
        <f t="shared" si="16"/>
        <v>1000</v>
      </c>
      <c r="L339" s="251">
        <f t="shared" si="14"/>
        <v>24999000</v>
      </c>
    </row>
    <row r="340" spans="2:12" ht="15.9" x14ac:dyDescent="0.4">
      <c r="B340" s="129"/>
      <c r="C340" s="96" t="s">
        <v>216</v>
      </c>
      <c r="D340" s="94">
        <v>1</v>
      </c>
      <c r="E340" s="95" t="s">
        <v>208</v>
      </c>
      <c r="F340" s="97">
        <v>50000000</v>
      </c>
      <c r="G340" s="97">
        <f t="shared" si="15"/>
        <v>50000000</v>
      </c>
      <c r="H340" s="94">
        <v>1</v>
      </c>
      <c r="I340" s="95" t="s">
        <v>208</v>
      </c>
      <c r="J340" s="97">
        <v>1000</v>
      </c>
      <c r="K340" s="97">
        <f t="shared" si="16"/>
        <v>1000</v>
      </c>
      <c r="L340" s="251">
        <f t="shared" si="14"/>
        <v>49999000</v>
      </c>
    </row>
    <row r="341" spans="2:12" ht="15.9" x14ac:dyDescent="0.4">
      <c r="B341" s="129"/>
      <c r="C341" s="96" t="s">
        <v>217</v>
      </c>
      <c r="D341" s="94">
        <v>1</v>
      </c>
      <c r="E341" s="95" t="s">
        <v>208</v>
      </c>
      <c r="F341" s="97">
        <v>200000000</v>
      </c>
      <c r="G341" s="97">
        <f t="shared" si="15"/>
        <v>200000000</v>
      </c>
      <c r="H341" s="94">
        <v>1</v>
      </c>
      <c r="I341" s="95" t="s">
        <v>208</v>
      </c>
      <c r="J341" s="97">
        <v>1000</v>
      </c>
      <c r="K341" s="97">
        <f t="shared" si="16"/>
        <v>1000</v>
      </c>
      <c r="L341" s="251">
        <f t="shared" si="14"/>
        <v>199999000</v>
      </c>
    </row>
    <row r="342" spans="2:12" ht="15.9" x14ac:dyDescent="0.4">
      <c r="B342" s="129"/>
      <c r="C342" s="96" t="s">
        <v>218</v>
      </c>
      <c r="D342" s="94">
        <v>1</v>
      </c>
      <c r="E342" s="95" t="s">
        <v>208</v>
      </c>
      <c r="F342" s="97">
        <v>200000000</v>
      </c>
      <c r="G342" s="97">
        <f t="shared" si="15"/>
        <v>200000000</v>
      </c>
      <c r="H342" s="94">
        <v>1</v>
      </c>
      <c r="I342" s="95" t="s">
        <v>208</v>
      </c>
      <c r="J342" s="97">
        <v>1000</v>
      </c>
      <c r="K342" s="97">
        <f t="shared" si="16"/>
        <v>1000</v>
      </c>
      <c r="L342" s="251">
        <f t="shared" si="14"/>
        <v>199999000</v>
      </c>
    </row>
    <row r="343" spans="2:12" ht="15.9" x14ac:dyDescent="0.4">
      <c r="B343" s="129"/>
      <c r="C343" s="96" t="s">
        <v>219</v>
      </c>
      <c r="D343" s="94">
        <v>1</v>
      </c>
      <c r="E343" s="95" t="s">
        <v>215</v>
      </c>
      <c r="F343" s="97">
        <v>50000000</v>
      </c>
      <c r="G343" s="97">
        <f t="shared" si="15"/>
        <v>50000000</v>
      </c>
      <c r="H343" s="94">
        <v>1</v>
      </c>
      <c r="I343" s="95" t="s">
        <v>215</v>
      </c>
      <c r="J343" s="97">
        <v>1000</v>
      </c>
      <c r="K343" s="97">
        <f t="shared" si="16"/>
        <v>1000</v>
      </c>
      <c r="L343" s="251">
        <f t="shared" si="14"/>
        <v>49999000</v>
      </c>
    </row>
    <row r="344" spans="2:12" ht="15.9" x14ac:dyDescent="0.4">
      <c r="B344" s="129"/>
      <c r="C344" s="96" t="s">
        <v>220</v>
      </c>
      <c r="D344" s="94">
        <v>1</v>
      </c>
      <c r="E344" s="95" t="s">
        <v>208</v>
      </c>
      <c r="F344" s="97">
        <v>200000000</v>
      </c>
      <c r="G344" s="97">
        <f t="shared" si="15"/>
        <v>200000000</v>
      </c>
      <c r="H344" s="94">
        <v>1</v>
      </c>
      <c r="I344" s="95" t="s">
        <v>208</v>
      </c>
      <c r="J344" s="97">
        <v>1000</v>
      </c>
      <c r="K344" s="97">
        <f t="shared" si="16"/>
        <v>1000</v>
      </c>
      <c r="L344" s="251">
        <f t="shared" si="14"/>
        <v>199999000</v>
      </c>
    </row>
    <row r="345" spans="2:12" ht="15.9" x14ac:dyDescent="0.4">
      <c r="B345" s="129"/>
      <c r="C345" s="96" t="s">
        <v>221</v>
      </c>
      <c r="D345" s="94">
        <v>1</v>
      </c>
      <c r="E345" s="95" t="s">
        <v>208</v>
      </c>
      <c r="F345" s="97">
        <v>50000000</v>
      </c>
      <c r="G345" s="97">
        <f t="shared" si="15"/>
        <v>50000000</v>
      </c>
      <c r="H345" s="94">
        <v>1</v>
      </c>
      <c r="I345" s="95" t="s">
        <v>208</v>
      </c>
      <c r="J345" s="97">
        <v>1000</v>
      </c>
      <c r="K345" s="97">
        <f t="shared" si="16"/>
        <v>1000</v>
      </c>
      <c r="L345" s="251">
        <f t="shared" si="14"/>
        <v>49999000</v>
      </c>
    </row>
    <row r="346" spans="2:12" ht="15.9" x14ac:dyDescent="0.4">
      <c r="B346" s="129"/>
      <c r="C346" s="96" t="s">
        <v>222</v>
      </c>
      <c r="D346" s="94">
        <v>1</v>
      </c>
      <c r="E346" s="95" t="s">
        <v>208</v>
      </c>
      <c r="F346" s="97">
        <v>17071000</v>
      </c>
      <c r="G346" s="97">
        <f>ROUNDDOWN(D346*F346,-3)</f>
        <v>17071000</v>
      </c>
      <c r="H346" s="94">
        <v>1</v>
      </c>
      <c r="I346" s="95" t="s">
        <v>208</v>
      </c>
      <c r="J346" s="97">
        <v>1000</v>
      </c>
      <c r="K346" s="97">
        <f>ROUNDDOWN(H346*J346,-3)</f>
        <v>1000</v>
      </c>
      <c r="L346" s="251">
        <f t="shared" si="14"/>
        <v>17070000</v>
      </c>
    </row>
    <row r="347" spans="2:12" ht="15.9" x14ac:dyDescent="0.4">
      <c r="B347" s="129"/>
      <c r="C347" s="96" t="s">
        <v>223</v>
      </c>
      <c r="D347" s="94">
        <v>1</v>
      </c>
      <c r="E347" s="95" t="s">
        <v>208</v>
      </c>
      <c r="F347" s="97">
        <v>50000000</v>
      </c>
      <c r="G347" s="97">
        <f>F347*D347</f>
        <v>50000000</v>
      </c>
      <c r="H347" s="94">
        <v>1</v>
      </c>
      <c r="I347" s="95" t="s">
        <v>208</v>
      </c>
      <c r="J347" s="97">
        <v>1000</v>
      </c>
      <c r="K347" s="97">
        <f>J347*H347</f>
        <v>1000</v>
      </c>
      <c r="L347" s="251">
        <f t="shared" si="14"/>
        <v>49999000</v>
      </c>
    </row>
    <row r="348" spans="2:12" ht="15.9" x14ac:dyDescent="0.4">
      <c r="B348" s="190" t="s">
        <v>69</v>
      </c>
      <c r="C348" s="191" t="s">
        <v>224</v>
      </c>
      <c r="D348" s="90">
        <v>0</v>
      </c>
      <c r="E348" s="91" t="s">
        <v>27</v>
      </c>
      <c r="F348" s="92"/>
      <c r="G348" s="92">
        <f>G349+G353</f>
        <v>518320000</v>
      </c>
      <c r="H348" s="90">
        <v>0</v>
      </c>
      <c r="I348" s="91" t="s">
        <v>27</v>
      </c>
      <c r="J348" s="92"/>
      <c r="K348" s="92">
        <f>K349+K353</f>
        <v>518320000</v>
      </c>
      <c r="L348" s="251">
        <f t="shared" si="14"/>
        <v>0</v>
      </c>
    </row>
    <row r="349" spans="2:12" ht="15.9" x14ac:dyDescent="0.4">
      <c r="B349" s="129"/>
      <c r="C349" s="96"/>
      <c r="D349" s="94"/>
      <c r="E349" s="95"/>
      <c r="F349" s="97"/>
      <c r="G349" s="97"/>
      <c r="H349" s="94"/>
      <c r="I349" s="95"/>
      <c r="J349" s="97"/>
      <c r="K349" s="97"/>
      <c r="L349" s="251">
        <f t="shared" si="14"/>
        <v>0</v>
      </c>
    </row>
    <row r="350" spans="2:12" ht="15.9" x14ac:dyDescent="0.4">
      <c r="B350" s="129"/>
      <c r="C350" s="96"/>
      <c r="D350" s="129"/>
      <c r="E350" s="95"/>
      <c r="F350" s="101"/>
      <c r="G350" s="97"/>
      <c r="H350" s="129"/>
      <c r="I350" s="95"/>
      <c r="J350" s="101"/>
      <c r="K350" s="97"/>
      <c r="L350" s="251">
        <f t="shared" si="14"/>
        <v>0</v>
      </c>
    </row>
    <row r="351" spans="2:12" ht="15.9" x14ac:dyDescent="0.4">
      <c r="B351" s="129"/>
      <c r="C351" s="96"/>
      <c r="D351" s="129"/>
      <c r="E351" s="95"/>
      <c r="F351" s="101"/>
      <c r="G351" s="97"/>
      <c r="H351" s="129"/>
      <c r="I351" s="95"/>
      <c r="J351" s="101"/>
      <c r="K351" s="97"/>
      <c r="L351" s="251">
        <f t="shared" si="14"/>
        <v>0</v>
      </c>
    </row>
    <row r="352" spans="2:12" ht="15.9" x14ac:dyDescent="0.4">
      <c r="B352" s="129"/>
      <c r="C352" s="96"/>
      <c r="D352" s="129"/>
      <c r="E352" s="95"/>
      <c r="F352" s="97"/>
      <c r="G352" s="97"/>
      <c r="H352" s="129"/>
      <c r="I352" s="95"/>
      <c r="J352" s="97"/>
      <c r="K352" s="97"/>
      <c r="L352" s="251">
        <f t="shared" si="14"/>
        <v>0</v>
      </c>
    </row>
    <row r="353" spans="2:12" s="232" customFormat="1" ht="15.9" x14ac:dyDescent="0.4">
      <c r="B353" s="227">
        <v>525112</v>
      </c>
      <c r="C353" s="228" t="s">
        <v>97</v>
      </c>
      <c r="D353" s="229"/>
      <c r="E353" s="230"/>
      <c r="F353" s="228"/>
      <c r="G353" s="231">
        <f>G354</f>
        <v>518320000</v>
      </c>
      <c r="H353" s="229"/>
      <c r="I353" s="230"/>
      <c r="J353" s="228"/>
      <c r="K353" s="231">
        <f>K354</f>
        <v>518320000</v>
      </c>
      <c r="L353" s="251">
        <f t="shared" si="14"/>
        <v>0</v>
      </c>
    </row>
    <row r="354" spans="2:12" ht="15.9" x14ac:dyDescent="0.4">
      <c r="B354" s="129" t="s">
        <v>27</v>
      </c>
      <c r="C354" s="96" t="s">
        <v>225</v>
      </c>
      <c r="D354" s="94">
        <v>1</v>
      </c>
      <c r="E354" s="95" t="s">
        <v>38</v>
      </c>
      <c r="F354" s="97">
        <v>518320000</v>
      </c>
      <c r="G354" s="97">
        <f>ROUNDDOWN(D354*F354,-3)</f>
        <v>518320000</v>
      </c>
      <c r="H354" s="94">
        <v>1</v>
      </c>
      <c r="I354" s="95" t="s">
        <v>38</v>
      </c>
      <c r="J354" s="97">
        <v>518320000</v>
      </c>
      <c r="K354" s="97">
        <f>ROUNDDOWN(H354*J354,-3)</f>
        <v>518320000</v>
      </c>
      <c r="L354" s="251">
        <f t="shared" si="14"/>
        <v>0</v>
      </c>
    </row>
    <row r="355" spans="2:12" ht="15.9" x14ac:dyDescent="0.4">
      <c r="B355" s="190" t="s">
        <v>77</v>
      </c>
      <c r="C355" s="191" t="s">
        <v>832</v>
      </c>
      <c r="D355" s="90">
        <v>0</v>
      </c>
      <c r="E355" s="91" t="s">
        <v>27</v>
      </c>
      <c r="F355" s="92">
        <v>0</v>
      </c>
      <c r="G355" s="92"/>
      <c r="H355" s="90">
        <v>0</v>
      </c>
      <c r="I355" s="91" t="s">
        <v>27</v>
      </c>
      <c r="J355" s="92">
        <v>0</v>
      </c>
      <c r="K355" s="92">
        <f>K356+K361+K363</f>
        <v>1095697000</v>
      </c>
      <c r="L355" s="251">
        <f t="shared" ref="L355" si="17">G355-K355</f>
        <v>-1095697000</v>
      </c>
    </row>
    <row r="356" spans="2:12" ht="15.9" x14ac:dyDescent="0.4">
      <c r="B356" s="129">
        <v>525112</v>
      </c>
      <c r="C356" s="96" t="s">
        <v>97</v>
      </c>
      <c r="D356" s="252"/>
      <c r="E356" s="253"/>
      <c r="F356" s="97"/>
      <c r="G356" s="97"/>
      <c r="H356" s="252"/>
      <c r="I356" s="253"/>
      <c r="J356" s="97"/>
      <c r="K356" s="97">
        <f>SUM(K357:K360)</f>
        <v>369675000</v>
      </c>
      <c r="L356" s="251"/>
    </row>
    <row r="357" spans="2:12" ht="15.9" x14ac:dyDescent="0.4">
      <c r="B357" s="129"/>
      <c r="C357" s="96" t="s">
        <v>833</v>
      </c>
      <c r="D357" s="252"/>
      <c r="E357" s="253"/>
      <c r="F357" s="97"/>
      <c r="G357" s="97"/>
      <c r="H357" s="252">
        <v>925</v>
      </c>
      <c r="I357" s="253" t="s">
        <v>841</v>
      </c>
      <c r="J357" s="97">
        <v>135000</v>
      </c>
      <c r="K357" s="97">
        <f t="shared" ref="K357:K360" si="18">ROUNDDOWN(H357*J357,-3)</f>
        <v>124875000</v>
      </c>
      <c r="L357" s="251"/>
    </row>
    <row r="358" spans="2:12" ht="15.9" x14ac:dyDescent="0.4">
      <c r="B358" s="129"/>
      <c r="C358" s="96" t="s">
        <v>834</v>
      </c>
      <c r="D358" s="252"/>
      <c r="E358" s="253"/>
      <c r="F358" s="97"/>
      <c r="G358" s="97"/>
      <c r="H358" s="252">
        <v>18</v>
      </c>
      <c r="I358" s="253" t="s">
        <v>842</v>
      </c>
      <c r="J358" s="97">
        <v>2000000</v>
      </c>
      <c r="K358" s="97">
        <f t="shared" si="18"/>
        <v>36000000</v>
      </c>
      <c r="L358" s="251"/>
    </row>
    <row r="359" spans="2:12" ht="15.9" x14ac:dyDescent="0.4">
      <c r="B359" s="129"/>
      <c r="C359" s="96" t="s">
        <v>835</v>
      </c>
      <c r="D359" s="252"/>
      <c r="E359" s="253"/>
      <c r="F359" s="97"/>
      <c r="G359" s="97"/>
      <c r="H359" s="252">
        <v>3570</v>
      </c>
      <c r="I359" s="253" t="s">
        <v>57</v>
      </c>
      <c r="J359" s="97">
        <v>40000</v>
      </c>
      <c r="K359" s="97">
        <f t="shared" si="18"/>
        <v>142800000</v>
      </c>
      <c r="L359" s="251"/>
    </row>
    <row r="360" spans="2:12" ht="15.9" x14ac:dyDescent="0.4">
      <c r="B360" s="129"/>
      <c r="C360" s="96" t="s">
        <v>836</v>
      </c>
      <c r="D360" s="252"/>
      <c r="E360" s="253"/>
      <c r="F360" s="97"/>
      <c r="G360" s="97"/>
      <c r="H360" s="252">
        <v>1</v>
      </c>
      <c r="I360" s="253" t="s">
        <v>38</v>
      </c>
      <c r="J360" s="97">
        <v>66000000</v>
      </c>
      <c r="K360" s="97">
        <f t="shared" si="18"/>
        <v>66000000</v>
      </c>
      <c r="L360" s="251"/>
    </row>
    <row r="361" spans="2:12" ht="15.9" x14ac:dyDescent="0.4">
      <c r="B361" s="129">
        <v>525114</v>
      </c>
      <c r="C361" s="96" t="s">
        <v>206</v>
      </c>
      <c r="D361" s="252"/>
      <c r="E361" s="253"/>
      <c r="F361" s="97"/>
      <c r="G361" s="97"/>
      <c r="H361" s="252"/>
      <c r="I361" s="253"/>
      <c r="J361" s="97"/>
      <c r="K361" s="97">
        <f>SUM(K362)</f>
        <v>432522000</v>
      </c>
      <c r="L361" s="251"/>
    </row>
    <row r="362" spans="2:12" ht="15.9" x14ac:dyDescent="0.4">
      <c r="B362" s="129"/>
      <c r="C362" s="96" t="s">
        <v>837</v>
      </c>
      <c r="D362" s="252"/>
      <c r="E362" s="253"/>
      <c r="F362" s="97"/>
      <c r="G362" s="97"/>
      <c r="H362" s="252">
        <v>1</v>
      </c>
      <c r="I362" s="253" t="s">
        <v>38</v>
      </c>
      <c r="J362" s="97">
        <v>432522000</v>
      </c>
      <c r="K362" s="97">
        <f>ROUNDDOWN(H362*J362,-3)</f>
        <v>432522000</v>
      </c>
      <c r="L362" s="251"/>
    </row>
    <row r="363" spans="2:12" ht="15.9" x14ac:dyDescent="0.4">
      <c r="B363" s="129">
        <v>525118</v>
      </c>
      <c r="C363" s="96" t="s">
        <v>838</v>
      </c>
      <c r="D363" s="252"/>
      <c r="E363" s="253"/>
      <c r="F363" s="97"/>
      <c r="G363" s="97"/>
      <c r="H363" s="252"/>
      <c r="I363" s="253"/>
      <c r="J363" s="97"/>
      <c r="K363" s="97">
        <f>SUM(K364:K366)</f>
        <v>293500000</v>
      </c>
      <c r="L363" s="251"/>
    </row>
    <row r="364" spans="2:12" ht="15.9" x14ac:dyDescent="0.4">
      <c r="B364" s="129"/>
      <c r="C364" s="96" t="s">
        <v>839</v>
      </c>
      <c r="D364" s="252"/>
      <c r="E364" s="253"/>
      <c r="F364" s="97"/>
      <c r="G364" s="97"/>
      <c r="H364" s="252">
        <v>1000</v>
      </c>
      <c r="I364" s="253" t="s">
        <v>843</v>
      </c>
      <c r="J364" s="97">
        <v>30000</v>
      </c>
      <c r="K364" s="97">
        <f t="shared" ref="K364:K366" si="19">ROUNDDOWN(H364*J364,-3)</f>
        <v>30000000</v>
      </c>
      <c r="L364" s="251"/>
    </row>
    <row r="365" spans="2:12" ht="15.9" x14ac:dyDescent="0.4">
      <c r="B365" s="129"/>
      <c r="C365" s="96" t="s">
        <v>840</v>
      </c>
      <c r="D365" s="252"/>
      <c r="E365" s="253"/>
      <c r="F365" s="97"/>
      <c r="G365" s="97"/>
      <c r="H365" s="252">
        <v>10000</v>
      </c>
      <c r="I365" s="253" t="s">
        <v>843</v>
      </c>
      <c r="J365" s="97">
        <v>25000</v>
      </c>
      <c r="K365" s="97">
        <f t="shared" si="19"/>
        <v>250000000</v>
      </c>
      <c r="L365" s="251"/>
    </row>
    <row r="366" spans="2:12" ht="15.9" x14ac:dyDescent="0.4">
      <c r="B366" s="129"/>
      <c r="C366" s="96" t="s">
        <v>837</v>
      </c>
      <c r="D366" s="252"/>
      <c r="E366" s="253"/>
      <c r="F366" s="97"/>
      <c r="G366" s="97"/>
      <c r="H366" s="252">
        <v>450</v>
      </c>
      <c r="I366" s="253" t="s">
        <v>843</v>
      </c>
      <c r="J366" s="97">
        <v>30000</v>
      </c>
      <c r="K366" s="97">
        <f t="shared" si="19"/>
        <v>13500000</v>
      </c>
      <c r="L366" s="251"/>
    </row>
    <row r="367" spans="2:12" ht="15.9" x14ac:dyDescent="0.4">
      <c r="B367" s="190" t="s">
        <v>380</v>
      </c>
      <c r="C367" s="191" t="s">
        <v>844</v>
      </c>
      <c r="D367" s="90">
        <v>0</v>
      </c>
      <c r="E367" s="91" t="s">
        <v>27</v>
      </c>
      <c r="F367" s="92">
        <v>0</v>
      </c>
      <c r="G367" s="92"/>
      <c r="H367" s="90">
        <v>0</v>
      </c>
      <c r="I367" s="91" t="s">
        <v>27</v>
      </c>
      <c r="J367" s="92">
        <v>0</v>
      </c>
      <c r="K367" s="92">
        <f>K368</f>
        <v>28739000</v>
      </c>
      <c r="L367" s="251">
        <f t="shared" ref="L367" si="20">G367-K367</f>
        <v>-28739000</v>
      </c>
    </row>
    <row r="368" spans="2:12" ht="15.9" x14ac:dyDescent="0.4">
      <c r="B368" s="129">
        <v>525115</v>
      </c>
      <c r="C368" s="96" t="s">
        <v>90</v>
      </c>
      <c r="D368" s="252"/>
      <c r="E368" s="253"/>
      <c r="F368" s="97"/>
      <c r="G368" s="97"/>
      <c r="H368" s="252"/>
      <c r="I368" s="253"/>
      <c r="J368" s="97"/>
      <c r="K368" s="97">
        <f>SUM(K369:K371)</f>
        <v>28739000</v>
      </c>
      <c r="L368" s="251"/>
    </row>
    <row r="369" spans="2:12" ht="15.9" x14ac:dyDescent="0.4">
      <c r="B369" s="129"/>
      <c r="C369" s="96" t="s">
        <v>845</v>
      </c>
      <c r="D369" s="252"/>
      <c r="E369" s="253"/>
      <c r="F369" s="97"/>
      <c r="G369" s="97"/>
      <c r="H369" s="252">
        <v>1</v>
      </c>
      <c r="I369" s="253" t="s">
        <v>38</v>
      </c>
      <c r="J369" s="97">
        <v>10000000</v>
      </c>
      <c r="K369" s="97">
        <f t="shared" ref="K369:K371" si="21">ROUNDDOWN(H369*J369,-3)</f>
        <v>10000000</v>
      </c>
      <c r="L369" s="251"/>
    </row>
    <row r="370" spans="2:12" ht="15.9" x14ac:dyDescent="0.4">
      <c r="B370" s="129"/>
      <c r="C370" s="96" t="s">
        <v>846</v>
      </c>
      <c r="D370" s="252"/>
      <c r="E370" s="253"/>
      <c r="F370" s="97"/>
      <c r="G370" s="97"/>
      <c r="H370" s="252">
        <v>1</v>
      </c>
      <c r="I370" s="253" t="s">
        <v>38</v>
      </c>
      <c r="J370" s="97">
        <v>10000000</v>
      </c>
      <c r="K370" s="97">
        <f t="shared" si="21"/>
        <v>10000000</v>
      </c>
      <c r="L370" s="251"/>
    </row>
    <row r="371" spans="2:12" ht="15.9" x14ac:dyDescent="0.4">
      <c r="B371" s="129"/>
      <c r="C371" s="96" t="s">
        <v>847</v>
      </c>
      <c r="D371" s="252"/>
      <c r="E371" s="253"/>
      <c r="F371" s="97"/>
      <c r="G371" s="97"/>
      <c r="H371" s="252">
        <v>1</v>
      </c>
      <c r="I371" s="253" t="s">
        <v>38</v>
      </c>
      <c r="J371" s="97">
        <v>8739000</v>
      </c>
      <c r="K371" s="97">
        <f t="shared" si="21"/>
        <v>8739000</v>
      </c>
      <c r="L371" s="251"/>
    </row>
    <row r="372" spans="2:12" ht="15.9" x14ac:dyDescent="0.4">
      <c r="B372" s="187" t="s">
        <v>226</v>
      </c>
      <c r="C372" s="188" t="s">
        <v>227</v>
      </c>
      <c r="D372" s="130">
        <f>D455+D465+D475+D488+D501+D514+D527+D540+D373+D383+D393+D404+D414+D424+D434+D444</f>
        <v>2928</v>
      </c>
      <c r="E372" s="131" t="s">
        <v>171</v>
      </c>
      <c r="F372" s="132">
        <v>0</v>
      </c>
      <c r="G372" s="130">
        <f>G455+G465+G475+G488+G501+G514+G527+G540+G373+G383+G393+G404+G414+G424+G434+G444</f>
        <v>2661452000</v>
      </c>
      <c r="H372" s="130">
        <f>H455+H465+H475+H488+H501+H514+H527+H540+H373+H383+H393+H404+H414+H424+H434+H444</f>
        <v>2928</v>
      </c>
      <c r="I372" s="131" t="s">
        <v>171</v>
      </c>
      <c r="J372" s="132">
        <v>0</v>
      </c>
      <c r="K372" s="130">
        <f>K455+K465+K475+K488+K501+K514+K527+K540+K373+K383+K393+K404+K414+K424+K434+K444</f>
        <v>2661452000</v>
      </c>
      <c r="L372" s="251">
        <f t="shared" si="14"/>
        <v>0</v>
      </c>
    </row>
    <row r="373" spans="2:12" ht="29.15" collapsed="1" x14ac:dyDescent="0.4">
      <c r="B373" s="189" t="s">
        <v>149</v>
      </c>
      <c r="C373" s="162" t="s">
        <v>228</v>
      </c>
      <c r="D373" s="113">
        <f>D374</f>
        <v>24</v>
      </c>
      <c r="E373" s="114" t="s">
        <v>171</v>
      </c>
      <c r="F373" s="115">
        <v>0</v>
      </c>
      <c r="G373" s="115">
        <f>G374</f>
        <v>5850000</v>
      </c>
      <c r="H373" s="113">
        <f>H374</f>
        <v>24</v>
      </c>
      <c r="I373" s="114" t="s">
        <v>171</v>
      </c>
      <c r="J373" s="115">
        <v>0</v>
      </c>
      <c r="K373" s="115">
        <f>K374</f>
        <v>5850000</v>
      </c>
      <c r="L373" s="251">
        <f t="shared" si="14"/>
        <v>0</v>
      </c>
    </row>
    <row r="374" spans="2:12" ht="29.15" x14ac:dyDescent="0.4">
      <c r="B374" s="190" t="s">
        <v>34</v>
      </c>
      <c r="C374" s="191" t="s">
        <v>229</v>
      </c>
      <c r="D374" s="116">
        <v>24</v>
      </c>
      <c r="E374" s="117" t="s">
        <v>171</v>
      </c>
      <c r="F374" s="118">
        <v>0</v>
      </c>
      <c r="G374" s="118">
        <f>G375+G378</f>
        <v>5850000</v>
      </c>
      <c r="H374" s="116">
        <v>24</v>
      </c>
      <c r="I374" s="117" t="s">
        <v>171</v>
      </c>
      <c r="J374" s="118">
        <v>0</v>
      </c>
      <c r="K374" s="118">
        <f>K375+K378</f>
        <v>5850000</v>
      </c>
      <c r="L374" s="251">
        <f t="shared" si="14"/>
        <v>0</v>
      </c>
    </row>
    <row r="375" spans="2:12" s="232" customFormat="1" ht="15.9" x14ac:dyDescent="0.4">
      <c r="B375" s="227">
        <v>525111</v>
      </c>
      <c r="C375" s="228" t="s">
        <v>174</v>
      </c>
      <c r="D375" s="229">
        <v>0</v>
      </c>
      <c r="E375" s="230" t="s">
        <v>27</v>
      </c>
      <c r="F375" s="228">
        <v>0</v>
      </c>
      <c r="G375" s="233">
        <f>SUM(G376:G377)</f>
        <v>430000</v>
      </c>
      <c r="H375" s="229">
        <v>0</v>
      </c>
      <c r="I375" s="230" t="s">
        <v>27</v>
      </c>
      <c r="J375" s="228">
        <v>0</v>
      </c>
      <c r="K375" s="233">
        <f>SUM(K376:K377)</f>
        <v>430000</v>
      </c>
      <c r="L375" s="251">
        <f t="shared" si="14"/>
        <v>0</v>
      </c>
    </row>
    <row r="376" spans="2:12" ht="15.9" x14ac:dyDescent="0.4">
      <c r="B376" s="129" t="s">
        <v>27</v>
      </c>
      <c r="C376" s="96" t="s">
        <v>46</v>
      </c>
      <c r="D376" s="94">
        <v>1</v>
      </c>
      <c r="E376" s="95" t="s">
        <v>47</v>
      </c>
      <c r="F376" s="106">
        <v>110000</v>
      </c>
      <c r="G376" s="106">
        <f>ROUNDDOWN(D376*F376,-3)</f>
        <v>110000</v>
      </c>
      <c r="H376" s="94">
        <v>1</v>
      </c>
      <c r="I376" s="95" t="s">
        <v>47</v>
      </c>
      <c r="J376" s="106">
        <v>110000</v>
      </c>
      <c r="K376" s="106">
        <f>ROUNDDOWN(H376*J376,-3)</f>
        <v>110000</v>
      </c>
      <c r="L376" s="251">
        <f t="shared" si="14"/>
        <v>0</v>
      </c>
    </row>
    <row r="377" spans="2:12" ht="15.9" x14ac:dyDescent="0.4">
      <c r="B377" s="129" t="s">
        <v>27</v>
      </c>
      <c r="C377" s="96" t="s">
        <v>175</v>
      </c>
      <c r="D377" s="94">
        <v>1</v>
      </c>
      <c r="E377" s="95" t="s">
        <v>38</v>
      </c>
      <c r="F377" s="106">
        <v>320000</v>
      </c>
      <c r="G377" s="106">
        <f>ROUNDDOWN(D377*F377,-3)</f>
        <v>320000</v>
      </c>
      <c r="H377" s="94">
        <v>1</v>
      </c>
      <c r="I377" s="95" t="s">
        <v>38</v>
      </c>
      <c r="J377" s="106">
        <v>320000</v>
      </c>
      <c r="K377" s="106">
        <f>ROUNDDOWN(H377*J377,-3)</f>
        <v>320000</v>
      </c>
      <c r="L377" s="251">
        <f t="shared" si="14"/>
        <v>0</v>
      </c>
    </row>
    <row r="378" spans="2:12" s="232" customFormat="1" ht="15.9" x14ac:dyDescent="0.4">
      <c r="B378" s="227">
        <v>525112</v>
      </c>
      <c r="C378" s="228" t="s">
        <v>97</v>
      </c>
      <c r="D378" s="229">
        <v>0</v>
      </c>
      <c r="E378" s="230" t="s">
        <v>27</v>
      </c>
      <c r="F378" s="228">
        <v>0</v>
      </c>
      <c r="G378" s="233">
        <f>SUM(G379:G382)</f>
        <v>5420000</v>
      </c>
      <c r="H378" s="229">
        <v>0</v>
      </c>
      <c r="I378" s="230" t="s">
        <v>27</v>
      </c>
      <c r="J378" s="228">
        <v>0</v>
      </c>
      <c r="K378" s="233">
        <f>SUM(K379:K382)</f>
        <v>5420000</v>
      </c>
      <c r="L378" s="251">
        <f t="shared" si="14"/>
        <v>0</v>
      </c>
    </row>
    <row r="379" spans="2:12" ht="15.9" x14ac:dyDescent="0.4">
      <c r="B379" s="129" t="s">
        <v>27</v>
      </c>
      <c r="C379" s="96" t="s">
        <v>176</v>
      </c>
      <c r="D379" s="133">
        <v>24</v>
      </c>
      <c r="E379" s="95" t="s">
        <v>40</v>
      </c>
      <c r="F379" s="106">
        <v>85000</v>
      </c>
      <c r="G379" s="106">
        <f>ROUNDDOWN(D379*F379,-3)</f>
        <v>2040000</v>
      </c>
      <c r="H379" s="133">
        <v>24</v>
      </c>
      <c r="I379" s="95" t="s">
        <v>40</v>
      </c>
      <c r="J379" s="106">
        <v>85000</v>
      </c>
      <c r="K379" s="106">
        <f>ROUNDDOWN(H379*J379,-3)</f>
        <v>2040000</v>
      </c>
      <c r="L379" s="251">
        <f t="shared" si="14"/>
        <v>0</v>
      </c>
    </row>
    <row r="380" spans="2:12" ht="15.9" x14ac:dyDescent="0.4">
      <c r="B380" s="129" t="s">
        <v>27</v>
      </c>
      <c r="C380" s="96" t="s">
        <v>230</v>
      </c>
      <c r="D380" s="133">
        <f>D379</f>
        <v>24</v>
      </c>
      <c r="E380" s="95" t="s">
        <v>231</v>
      </c>
      <c r="F380" s="106">
        <v>75000</v>
      </c>
      <c r="G380" s="106">
        <f>ROUNDDOWN(D380*F380,-3)</f>
        <v>1800000</v>
      </c>
      <c r="H380" s="133">
        <f>H379</f>
        <v>24</v>
      </c>
      <c r="I380" s="95" t="s">
        <v>231</v>
      </c>
      <c r="J380" s="106">
        <v>75000</v>
      </c>
      <c r="K380" s="106">
        <f>ROUNDDOWN(H380*J380,-3)</f>
        <v>1800000</v>
      </c>
      <c r="L380" s="251">
        <f t="shared" si="14"/>
        <v>0</v>
      </c>
    </row>
    <row r="381" spans="2:12" ht="15.9" x14ac:dyDescent="0.4">
      <c r="B381" s="129" t="s">
        <v>27</v>
      </c>
      <c r="C381" s="96" t="s">
        <v>44</v>
      </c>
      <c r="D381" s="133">
        <f>D380</f>
        <v>24</v>
      </c>
      <c r="E381" s="95" t="s">
        <v>40</v>
      </c>
      <c r="F381" s="106">
        <v>50000</v>
      </c>
      <c r="G381" s="106">
        <f>ROUNDDOWN(D381*F381,-3)</f>
        <v>1200000</v>
      </c>
      <c r="H381" s="133">
        <f>H380</f>
        <v>24</v>
      </c>
      <c r="I381" s="95" t="s">
        <v>40</v>
      </c>
      <c r="J381" s="106">
        <v>50000</v>
      </c>
      <c r="K381" s="106">
        <f>ROUNDDOWN(H381*J381,-3)</f>
        <v>1200000</v>
      </c>
      <c r="L381" s="251">
        <f t="shared" si="14"/>
        <v>0</v>
      </c>
    </row>
    <row r="382" spans="2:12" ht="15.9" x14ac:dyDescent="0.4">
      <c r="B382" s="199" t="s">
        <v>27</v>
      </c>
      <c r="C382" s="127" t="s">
        <v>232</v>
      </c>
      <c r="D382" s="134">
        <f>D374/24</f>
        <v>1</v>
      </c>
      <c r="E382" s="126" t="s">
        <v>51</v>
      </c>
      <c r="F382" s="128">
        <v>380000</v>
      </c>
      <c r="G382" s="128">
        <f>ROUNDDOWN(D382*F382,-3)</f>
        <v>380000</v>
      </c>
      <c r="H382" s="134">
        <f>H374/24</f>
        <v>1</v>
      </c>
      <c r="I382" s="126" t="s">
        <v>51</v>
      </c>
      <c r="J382" s="128">
        <v>380000</v>
      </c>
      <c r="K382" s="128">
        <f>ROUNDDOWN(H382*J382,-3)</f>
        <v>380000</v>
      </c>
      <c r="L382" s="251">
        <f t="shared" si="14"/>
        <v>0</v>
      </c>
    </row>
    <row r="383" spans="2:12" ht="29.15" x14ac:dyDescent="0.4">
      <c r="B383" s="189" t="s">
        <v>164</v>
      </c>
      <c r="C383" s="162" t="s">
        <v>233</v>
      </c>
      <c r="D383" s="113">
        <f>D384</f>
        <v>24</v>
      </c>
      <c r="E383" s="114" t="s">
        <v>171</v>
      </c>
      <c r="F383" s="115">
        <v>0</v>
      </c>
      <c r="G383" s="115">
        <f>G384</f>
        <v>5850000</v>
      </c>
      <c r="H383" s="113">
        <f>H384</f>
        <v>24</v>
      </c>
      <c r="I383" s="114" t="s">
        <v>171</v>
      </c>
      <c r="J383" s="115">
        <v>0</v>
      </c>
      <c r="K383" s="115">
        <f>K384</f>
        <v>5850000</v>
      </c>
      <c r="L383" s="251">
        <f t="shared" si="14"/>
        <v>0</v>
      </c>
    </row>
    <row r="384" spans="2:12" ht="29.15" x14ac:dyDescent="0.4">
      <c r="B384" s="190" t="s">
        <v>34</v>
      </c>
      <c r="C384" s="191" t="s">
        <v>234</v>
      </c>
      <c r="D384" s="116">
        <v>24</v>
      </c>
      <c r="E384" s="117" t="s">
        <v>171</v>
      </c>
      <c r="F384" s="118">
        <v>0</v>
      </c>
      <c r="G384" s="118">
        <f>G385+G388</f>
        <v>5850000</v>
      </c>
      <c r="H384" s="116">
        <v>24</v>
      </c>
      <c r="I384" s="117" t="s">
        <v>171</v>
      </c>
      <c r="J384" s="118">
        <v>0</v>
      </c>
      <c r="K384" s="118">
        <f>K385+K388</f>
        <v>5850000</v>
      </c>
      <c r="L384" s="251">
        <f t="shared" si="14"/>
        <v>0</v>
      </c>
    </row>
    <row r="385" spans="2:12" s="232" customFormat="1" ht="15.9" x14ac:dyDescent="0.4">
      <c r="B385" s="227">
        <v>525111</v>
      </c>
      <c r="C385" s="228" t="s">
        <v>174</v>
      </c>
      <c r="D385" s="229">
        <v>0</v>
      </c>
      <c r="E385" s="230" t="s">
        <v>27</v>
      </c>
      <c r="F385" s="228">
        <v>0</v>
      </c>
      <c r="G385" s="233">
        <f>SUM(G386:G387)</f>
        <v>430000</v>
      </c>
      <c r="H385" s="229">
        <v>0</v>
      </c>
      <c r="I385" s="230" t="s">
        <v>27</v>
      </c>
      <c r="J385" s="228">
        <v>0</v>
      </c>
      <c r="K385" s="233">
        <f>SUM(K386:K387)</f>
        <v>430000</v>
      </c>
      <c r="L385" s="251">
        <f t="shared" si="14"/>
        <v>0</v>
      </c>
    </row>
    <row r="386" spans="2:12" ht="15.9" x14ac:dyDescent="0.4">
      <c r="B386" s="129" t="s">
        <v>27</v>
      </c>
      <c r="C386" s="96" t="s">
        <v>46</v>
      </c>
      <c r="D386" s="94">
        <v>1</v>
      </c>
      <c r="E386" s="95" t="s">
        <v>47</v>
      </c>
      <c r="F386" s="106">
        <v>110000</v>
      </c>
      <c r="G386" s="106">
        <f>ROUNDDOWN(D386*F386,-3)</f>
        <v>110000</v>
      </c>
      <c r="H386" s="94">
        <v>1</v>
      </c>
      <c r="I386" s="95" t="s">
        <v>47</v>
      </c>
      <c r="J386" s="106">
        <v>110000</v>
      </c>
      <c r="K386" s="106">
        <f>ROUNDDOWN(H386*J386,-3)</f>
        <v>110000</v>
      </c>
      <c r="L386" s="251">
        <f t="shared" si="14"/>
        <v>0</v>
      </c>
    </row>
    <row r="387" spans="2:12" ht="15.9" x14ac:dyDescent="0.4">
      <c r="B387" s="129" t="s">
        <v>27</v>
      </c>
      <c r="C387" s="96" t="s">
        <v>175</v>
      </c>
      <c r="D387" s="94">
        <v>1</v>
      </c>
      <c r="E387" s="95" t="s">
        <v>38</v>
      </c>
      <c r="F387" s="106">
        <v>320000</v>
      </c>
      <c r="G387" s="106">
        <f>ROUNDDOWN(D387*F387,-3)</f>
        <v>320000</v>
      </c>
      <c r="H387" s="94">
        <v>1</v>
      </c>
      <c r="I387" s="95" t="s">
        <v>38</v>
      </c>
      <c r="J387" s="106">
        <v>320000</v>
      </c>
      <c r="K387" s="106">
        <f>ROUNDDOWN(H387*J387,-3)</f>
        <v>320000</v>
      </c>
      <c r="L387" s="251">
        <f t="shared" si="14"/>
        <v>0</v>
      </c>
    </row>
    <row r="388" spans="2:12" s="232" customFormat="1" ht="15.9" x14ac:dyDescent="0.4">
      <c r="B388" s="227">
        <v>525112</v>
      </c>
      <c r="C388" s="228" t="s">
        <v>97</v>
      </c>
      <c r="D388" s="229">
        <v>0</v>
      </c>
      <c r="E388" s="230" t="s">
        <v>27</v>
      </c>
      <c r="F388" s="228">
        <v>0</v>
      </c>
      <c r="G388" s="233">
        <f>SUM(G389:G392)</f>
        <v>5420000</v>
      </c>
      <c r="H388" s="229">
        <v>0</v>
      </c>
      <c r="I388" s="230" t="s">
        <v>27</v>
      </c>
      <c r="J388" s="228">
        <v>0</v>
      </c>
      <c r="K388" s="233">
        <f>SUM(K389:K392)</f>
        <v>5420000</v>
      </c>
      <c r="L388" s="251">
        <f t="shared" si="14"/>
        <v>0</v>
      </c>
    </row>
    <row r="389" spans="2:12" ht="15.9" x14ac:dyDescent="0.4">
      <c r="B389" s="129" t="s">
        <v>27</v>
      </c>
      <c r="C389" s="96" t="s">
        <v>176</v>
      </c>
      <c r="D389" s="133">
        <v>24</v>
      </c>
      <c r="E389" s="95" t="s">
        <v>40</v>
      </c>
      <c r="F389" s="106">
        <v>85000</v>
      </c>
      <c r="G389" s="106">
        <f>ROUNDDOWN(D389*F389,-3)</f>
        <v>2040000</v>
      </c>
      <c r="H389" s="133">
        <v>24</v>
      </c>
      <c r="I389" s="95" t="s">
        <v>40</v>
      </c>
      <c r="J389" s="106">
        <v>85000</v>
      </c>
      <c r="K389" s="106">
        <f>ROUNDDOWN(H389*J389,-3)</f>
        <v>2040000</v>
      </c>
      <c r="L389" s="251">
        <f t="shared" si="14"/>
        <v>0</v>
      </c>
    </row>
    <row r="390" spans="2:12" ht="15.9" x14ac:dyDescent="0.4">
      <c r="B390" s="129" t="s">
        <v>27</v>
      </c>
      <c r="C390" s="96" t="s">
        <v>230</v>
      </c>
      <c r="D390" s="133">
        <f>D389</f>
        <v>24</v>
      </c>
      <c r="E390" s="95" t="s">
        <v>231</v>
      </c>
      <c r="F390" s="106">
        <v>75000</v>
      </c>
      <c r="G390" s="106">
        <f>ROUNDDOWN(D390*F390,-3)</f>
        <v>1800000</v>
      </c>
      <c r="H390" s="133">
        <f>H389</f>
        <v>24</v>
      </c>
      <c r="I390" s="95" t="s">
        <v>231</v>
      </c>
      <c r="J390" s="106">
        <v>75000</v>
      </c>
      <c r="K390" s="106">
        <f>ROUNDDOWN(H390*J390,-3)</f>
        <v>1800000</v>
      </c>
      <c r="L390" s="251">
        <f t="shared" si="14"/>
        <v>0</v>
      </c>
    </row>
    <row r="391" spans="2:12" ht="15.9" x14ac:dyDescent="0.4">
      <c r="B391" s="129" t="s">
        <v>27</v>
      </c>
      <c r="C391" s="96" t="s">
        <v>44</v>
      </c>
      <c r="D391" s="133">
        <f>D390</f>
        <v>24</v>
      </c>
      <c r="E391" s="95" t="s">
        <v>40</v>
      </c>
      <c r="F391" s="106">
        <v>50000</v>
      </c>
      <c r="G391" s="106">
        <f>ROUNDDOWN(D391*F391,-3)</f>
        <v>1200000</v>
      </c>
      <c r="H391" s="133">
        <f>H390</f>
        <v>24</v>
      </c>
      <c r="I391" s="95" t="s">
        <v>40</v>
      </c>
      <c r="J391" s="106">
        <v>50000</v>
      </c>
      <c r="K391" s="106">
        <f>ROUNDDOWN(H391*J391,-3)</f>
        <v>1200000</v>
      </c>
      <c r="L391" s="251">
        <f t="shared" si="14"/>
        <v>0</v>
      </c>
    </row>
    <row r="392" spans="2:12" ht="15.9" x14ac:dyDescent="0.4">
      <c r="B392" s="199" t="s">
        <v>27</v>
      </c>
      <c r="C392" s="127" t="s">
        <v>232</v>
      </c>
      <c r="D392" s="134">
        <f>D384/24</f>
        <v>1</v>
      </c>
      <c r="E392" s="126" t="s">
        <v>51</v>
      </c>
      <c r="F392" s="128">
        <v>380000</v>
      </c>
      <c r="G392" s="128">
        <f>ROUNDDOWN(D392*F392,-3)</f>
        <v>380000</v>
      </c>
      <c r="H392" s="134">
        <f>H384/24</f>
        <v>1</v>
      </c>
      <c r="I392" s="126" t="s">
        <v>51</v>
      </c>
      <c r="J392" s="128">
        <v>380000</v>
      </c>
      <c r="K392" s="128">
        <f>ROUNDDOWN(H392*J392,-3)</f>
        <v>380000</v>
      </c>
      <c r="L392" s="251">
        <f t="shared" si="14"/>
        <v>0</v>
      </c>
    </row>
    <row r="393" spans="2:12" ht="29.15" x14ac:dyDescent="0.4">
      <c r="B393" s="189" t="s">
        <v>183</v>
      </c>
      <c r="C393" s="162" t="s">
        <v>235</v>
      </c>
      <c r="D393" s="113">
        <f>D394</f>
        <v>24</v>
      </c>
      <c r="E393" s="114" t="s">
        <v>171</v>
      </c>
      <c r="F393" s="115">
        <v>0</v>
      </c>
      <c r="G393" s="115">
        <f>G394</f>
        <v>5850000</v>
      </c>
      <c r="H393" s="113">
        <f>H394</f>
        <v>24</v>
      </c>
      <c r="I393" s="114" t="s">
        <v>171</v>
      </c>
      <c r="J393" s="115">
        <v>0</v>
      </c>
      <c r="K393" s="115">
        <f>K394</f>
        <v>5850000</v>
      </c>
      <c r="L393" s="251">
        <f t="shared" si="14"/>
        <v>0</v>
      </c>
    </row>
    <row r="394" spans="2:12" ht="29.15" x14ac:dyDescent="0.4">
      <c r="B394" s="190" t="s">
        <v>34</v>
      </c>
      <c r="C394" s="191" t="s">
        <v>235</v>
      </c>
      <c r="D394" s="116">
        <v>24</v>
      </c>
      <c r="E394" s="117" t="s">
        <v>171</v>
      </c>
      <c r="F394" s="118">
        <v>0</v>
      </c>
      <c r="G394" s="118">
        <f>G395+G398</f>
        <v>5850000</v>
      </c>
      <c r="H394" s="116">
        <v>24</v>
      </c>
      <c r="I394" s="117" t="s">
        <v>171</v>
      </c>
      <c r="J394" s="118">
        <v>0</v>
      </c>
      <c r="K394" s="118">
        <f>K395+K398</f>
        <v>5850000</v>
      </c>
      <c r="L394" s="251">
        <f t="shared" si="14"/>
        <v>0</v>
      </c>
    </row>
    <row r="395" spans="2:12" s="232" customFormat="1" ht="15.9" x14ac:dyDescent="0.4">
      <c r="B395" s="227">
        <v>525111</v>
      </c>
      <c r="C395" s="228" t="s">
        <v>174</v>
      </c>
      <c r="D395" s="229"/>
      <c r="E395" s="230" t="s">
        <v>27</v>
      </c>
      <c r="F395" s="228"/>
      <c r="G395" s="233">
        <f>SUM(G396:G397)</f>
        <v>430000</v>
      </c>
      <c r="H395" s="229"/>
      <c r="I395" s="230" t="s">
        <v>27</v>
      </c>
      <c r="J395" s="228"/>
      <c r="K395" s="233">
        <f>SUM(K396:K397)</f>
        <v>430000</v>
      </c>
      <c r="L395" s="251">
        <f t="shared" si="14"/>
        <v>0</v>
      </c>
    </row>
    <row r="396" spans="2:12" ht="15.9" x14ac:dyDescent="0.4">
      <c r="B396" s="129" t="s">
        <v>27</v>
      </c>
      <c r="C396" s="96" t="s">
        <v>46</v>
      </c>
      <c r="D396" s="94">
        <v>1</v>
      </c>
      <c r="E396" s="95" t="s">
        <v>47</v>
      </c>
      <c r="F396" s="106">
        <v>110000</v>
      </c>
      <c r="G396" s="106">
        <f>ROUNDDOWN(D396*F396,-3)</f>
        <v>110000</v>
      </c>
      <c r="H396" s="94">
        <v>1</v>
      </c>
      <c r="I396" s="95" t="s">
        <v>47</v>
      </c>
      <c r="J396" s="106">
        <v>110000</v>
      </c>
      <c r="K396" s="106">
        <f>ROUNDDOWN(H396*J396,-3)</f>
        <v>110000</v>
      </c>
      <c r="L396" s="251">
        <f t="shared" si="14"/>
        <v>0</v>
      </c>
    </row>
    <row r="397" spans="2:12" ht="15.9" x14ac:dyDescent="0.4">
      <c r="B397" s="129" t="s">
        <v>27</v>
      </c>
      <c r="C397" s="96" t="s">
        <v>175</v>
      </c>
      <c r="D397" s="94">
        <v>1</v>
      </c>
      <c r="E397" s="95" t="s">
        <v>38</v>
      </c>
      <c r="F397" s="106">
        <v>320000</v>
      </c>
      <c r="G397" s="106">
        <f>ROUNDDOWN(D397*F397,-3)</f>
        <v>320000</v>
      </c>
      <c r="H397" s="94">
        <v>1</v>
      </c>
      <c r="I397" s="95" t="s">
        <v>38</v>
      </c>
      <c r="J397" s="106">
        <v>320000</v>
      </c>
      <c r="K397" s="106">
        <f>ROUNDDOWN(H397*J397,-3)</f>
        <v>320000</v>
      </c>
      <c r="L397" s="251">
        <f t="shared" si="14"/>
        <v>0</v>
      </c>
    </row>
    <row r="398" spans="2:12" s="232" customFormat="1" ht="15.9" x14ac:dyDescent="0.4">
      <c r="B398" s="227">
        <v>525112</v>
      </c>
      <c r="C398" s="228" t="s">
        <v>97</v>
      </c>
      <c r="D398" s="229"/>
      <c r="E398" s="230" t="s">
        <v>27</v>
      </c>
      <c r="F398" s="228"/>
      <c r="G398" s="233">
        <f>SUM(G399:G402)</f>
        <v>5420000</v>
      </c>
      <c r="H398" s="229"/>
      <c r="I398" s="230" t="s">
        <v>27</v>
      </c>
      <c r="J398" s="228"/>
      <c r="K398" s="233">
        <f>SUM(K399:K402)</f>
        <v>5420000</v>
      </c>
      <c r="L398" s="251">
        <f t="shared" si="14"/>
        <v>0</v>
      </c>
    </row>
    <row r="399" spans="2:12" ht="15.9" x14ac:dyDescent="0.4">
      <c r="B399" s="129" t="s">
        <v>27</v>
      </c>
      <c r="C399" s="96" t="s">
        <v>176</v>
      </c>
      <c r="D399" s="133">
        <v>24</v>
      </c>
      <c r="E399" s="95" t="s">
        <v>40</v>
      </c>
      <c r="F399" s="106">
        <v>85000</v>
      </c>
      <c r="G399" s="106">
        <f>ROUNDDOWN(D399*F399,-3)</f>
        <v>2040000</v>
      </c>
      <c r="H399" s="133">
        <v>24</v>
      </c>
      <c r="I399" s="95" t="s">
        <v>40</v>
      </c>
      <c r="J399" s="106">
        <v>85000</v>
      </c>
      <c r="K399" s="106">
        <f>ROUNDDOWN(H399*J399,-3)</f>
        <v>2040000</v>
      </c>
      <c r="L399" s="251">
        <f t="shared" si="14"/>
        <v>0</v>
      </c>
    </row>
    <row r="400" spans="2:12" ht="15.9" x14ac:dyDescent="0.4">
      <c r="B400" s="129" t="s">
        <v>27</v>
      </c>
      <c r="C400" s="96" t="s">
        <v>230</v>
      </c>
      <c r="D400" s="133">
        <f>D399</f>
        <v>24</v>
      </c>
      <c r="E400" s="95" t="s">
        <v>231</v>
      </c>
      <c r="F400" s="106">
        <v>75000</v>
      </c>
      <c r="G400" s="106">
        <f>ROUNDDOWN(D400*F400,-3)</f>
        <v>1800000</v>
      </c>
      <c r="H400" s="133">
        <f>H399</f>
        <v>24</v>
      </c>
      <c r="I400" s="95" t="s">
        <v>231</v>
      </c>
      <c r="J400" s="106">
        <v>75000</v>
      </c>
      <c r="K400" s="106">
        <f>ROUNDDOWN(H400*J400,-3)</f>
        <v>1800000</v>
      </c>
      <c r="L400" s="251">
        <f t="shared" si="14"/>
        <v>0</v>
      </c>
    </row>
    <row r="401" spans="2:12" ht="15.9" x14ac:dyDescent="0.4">
      <c r="B401" s="129" t="s">
        <v>27</v>
      </c>
      <c r="C401" s="96" t="s">
        <v>44</v>
      </c>
      <c r="D401" s="133">
        <f>D400</f>
        <v>24</v>
      </c>
      <c r="E401" s="95" t="s">
        <v>40</v>
      </c>
      <c r="F401" s="106">
        <v>50000</v>
      </c>
      <c r="G401" s="106">
        <f>ROUNDDOWN(D401*F401,-3)</f>
        <v>1200000</v>
      </c>
      <c r="H401" s="133">
        <f>H400</f>
        <v>24</v>
      </c>
      <c r="I401" s="95" t="s">
        <v>40</v>
      </c>
      <c r="J401" s="106">
        <v>50000</v>
      </c>
      <c r="K401" s="106">
        <f>ROUNDDOWN(H401*J401,-3)</f>
        <v>1200000</v>
      </c>
      <c r="L401" s="251">
        <f t="shared" si="14"/>
        <v>0</v>
      </c>
    </row>
    <row r="402" spans="2:12" ht="15.9" x14ac:dyDescent="0.4">
      <c r="B402" s="199" t="s">
        <v>27</v>
      </c>
      <c r="C402" s="127" t="s">
        <v>232</v>
      </c>
      <c r="D402" s="134">
        <f>D394/24</f>
        <v>1</v>
      </c>
      <c r="E402" s="126" t="s">
        <v>51</v>
      </c>
      <c r="F402" s="128">
        <v>380000</v>
      </c>
      <c r="G402" s="128">
        <f>ROUNDDOWN(D402*F402,-3)</f>
        <v>380000</v>
      </c>
      <c r="H402" s="134">
        <f>H394/24</f>
        <v>1</v>
      </c>
      <c r="I402" s="126" t="s">
        <v>51</v>
      </c>
      <c r="J402" s="128">
        <v>380000</v>
      </c>
      <c r="K402" s="128">
        <f>ROUNDDOWN(H402*J402,-3)</f>
        <v>380000</v>
      </c>
      <c r="L402" s="251">
        <f t="shared" si="14"/>
        <v>0</v>
      </c>
    </row>
    <row r="403" spans="2:12" ht="15.9" x14ac:dyDescent="0.4">
      <c r="B403" s="199"/>
      <c r="C403" s="127"/>
      <c r="D403" s="134"/>
      <c r="E403" s="126"/>
      <c r="F403" s="128"/>
      <c r="G403" s="128"/>
      <c r="H403" s="134"/>
      <c r="I403" s="126"/>
      <c r="J403" s="128"/>
      <c r="K403" s="128"/>
      <c r="L403" s="251">
        <f t="shared" si="14"/>
        <v>0</v>
      </c>
    </row>
    <row r="404" spans="2:12" ht="29.15" x14ac:dyDescent="0.4">
      <c r="B404" s="189" t="s">
        <v>186</v>
      </c>
      <c r="C404" s="162" t="s">
        <v>236</v>
      </c>
      <c r="D404" s="113">
        <f>D405</f>
        <v>24</v>
      </c>
      <c r="E404" s="114" t="s">
        <v>171</v>
      </c>
      <c r="F404" s="115">
        <v>0</v>
      </c>
      <c r="G404" s="115">
        <f>G405</f>
        <v>5850000</v>
      </c>
      <c r="H404" s="113">
        <f>H405</f>
        <v>24</v>
      </c>
      <c r="I404" s="114" t="s">
        <v>171</v>
      </c>
      <c r="J404" s="115">
        <v>0</v>
      </c>
      <c r="K404" s="115">
        <f>K405</f>
        <v>5850000</v>
      </c>
      <c r="L404" s="251">
        <f t="shared" si="14"/>
        <v>0</v>
      </c>
    </row>
    <row r="405" spans="2:12" ht="29.15" x14ac:dyDescent="0.4">
      <c r="B405" s="190" t="s">
        <v>34</v>
      </c>
      <c r="C405" s="191" t="s">
        <v>237</v>
      </c>
      <c r="D405" s="116">
        <v>24</v>
      </c>
      <c r="E405" s="117" t="s">
        <v>171</v>
      </c>
      <c r="F405" s="118">
        <v>0</v>
      </c>
      <c r="G405" s="118">
        <f>G406+G409</f>
        <v>5850000</v>
      </c>
      <c r="H405" s="116">
        <v>24</v>
      </c>
      <c r="I405" s="117" t="s">
        <v>171</v>
      </c>
      <c r="J405" s="118">
        <v>0</v>
      </c>
      <c r="K405" s="118">
        <f>K406+K409</f>
        <v>5850000</v>
      </c>
      <c r="L405" s="251">
        <f t="shared" si="14"/>
        <v>0</v>
      </c>
    </row>
    <row r="406" spans="2:12" s="232" customFormat="1" ht="15.9" x14ac:dyDescent="0.4">
      <c r="B406" s="227">
        <v>525111</v>
      </c>
      <c r="C406" s="228" t="s">
        <v>174</v>
      </c>
      <c r="D406" s="229"/>
      <c r="E406" s="230" t="s">
        <v>27</v>
      </c>
      <c r="F406" s="228"/>
      <c r="G406" s="233">
        <f>SUM(G407:G408)</f>
        <v>430000</v>
      </c>
      <c r="H406" s="229"/>
      <c r="I406" s="230" t="s">
        <v>27</v>
      </c>
      <c r="J406" s="228"/>
      <c r="K406" s="233">
        <f>SUM(K407:K408)</f>
        <v>430000</v>
      </c>
      <c r="L406" s="251">
        <f t="shared" si="14"/>
        <v>0</v>
      </c>
    </row>
    <row r="407" spans="2:12" ht="15.9" x14ac:dyDescent="0.4">
      <c r="B407" s="129" t="s">
        <v>27</v>
      </c>
      <c r="C407" s="96" t="s">
        <v>46</v>
      </c>
      <c r="D407" s="94">
        <v>1</v>
      </c>
      <c r="E407" s="95" t="s">
        <v>47</v>
      </c>
      <c r="F407" s="106">
        <v>110000</v>
      </c>
      <c r="G407" s="106">
        <f>ROUNDDOWN(D407*F407,-3)</f>
        <v>110000</v>
      </c>
      <c r="H407" s="94">
        <v>1</v>
      </c>
      <c r="I407" s="95" t="s">
        <v>47</v>
      </c>
      <c r="J407" s="106">
        <v>110000</v>
      </c>
      <c r="K407" s="106">
        <f>ROUNDDOWN(H407*J407,-3)</f>
        <v>110000</v>
      </c>
      <c r="L407" s="251">
        <f t="shared" si="14"/>
        <v>0</v>
      </c>
    </row>
    <row r="408" spans="2:12" ht="15.9" x14ac:dyDescent="0.4">
      <c r="B408" s="129" t="s">
        <v>27</v>
      </c>
      <c r="C408" s="96" t="s">
        <v>175</v>
      </c>
      <c r="D408" s="94">
        <v>1</v>
      </c>
      <c r="E408" s="95" t="s">
        <v>38</v>
      </c>
      <c r="F408" s="106">
        <v>320000</v>
      </c>
      <c r="G408" s="106">
        <f>ROUNDDOWN(D408*F408,-3)</f>
        <v>320000</v>
      </c>
      <c r="H408" s="94">
        <v>1</v>
      </c>
      <c r="I408" s="95" t="s">
        <v>38</v>
      </c>
      <c r="J408" s="106">
        <v>320000</v>
      </c>
      <c r="K408" s="106">
        <f>ROUNDDOWN(H408*J408,-3)</f>
        <v>320000</v>
      </c>
      <c r="L408" s="251">
        <f t="shared" ref="L408:L471" si="22">G408-K408</f>
        <v>0</v>
      </c>
    </row>
    <row r="409" spans="2:12" s="232" customFormat="1" ht="15.9" x14ac:dyDescent="0.4">
      <c r="B409" s="227">
        <v>525112</v>
      </c>
      <c r="C409" s="228" t="s">
        <v>97</v>
      </c>
      <c r="D409" s="229"/>
      <c r="E409" s="230" t="s">
        <v>27</v>
      </c>
      <c r="F409" s="228"/>
      <c r="G409" s="233">
        <f>SUM(G410:G413)</f>
        <v>5420000</v>
      </c>
      <c r="H409" s="229"/>
      <c r="I409" s="230" t="s">
        <v>27</v>
      </c>
      <c r="J409" s="228"/>
      <c r="K409" s="233">
        <f>SUM(K410:K413)</f>
        <v>5420000</v>
      </c>
      <c r="L409" s="251">
        <f t="shared" si="22"/>
        <v>0</v>
      </c>
    </row>
    <row r="410" spans="2:12" ht="15.9" x14ac:dyDescent="0.4">
      <c r="B410" s="129" t="s">
        <v>27</v>
      </c>
      <c r="C410" s="96" t="s">
        <v>176</v>
      </c>
      <c r="D410" s="133">
        <v>24</v>
      </c>
      <c r="E410" s="95" t="s">
        <v>40</v>
      </c>
      <c r="F410" s="106">
        <v>85000</v>
      </c>
      <c r="G410" s="106">
        <f>ROUNDDOWN(D410*F410,-3)</f>
        <v>2040000</v>
      </c>
      <c r="H410" s="133">
        <v>24</v>
      </c>
      <c r="I410" s="95" t="s">
        <v>40</v>
      </c>
      <c r="J410" s="106">
        <v>85000</v>
      </c>
      <c r="K410" s="106">
        <f>ROUNDDOWN(H410*J410,-3)</f>
        <v>2040000</v>
      </c>
      <c r="L410" s="251">
        <f t="shared" si="22"/>
        <v>0</v>
      </c>
    </row>
    <row r="411" spans="2:12" ht="15.9" x14ac:dyDescent="0.4">
      <c r="B411" s="129" t="s">
        <v>27</v>
      </c>
      <c r="C411" s="96" t="s">
        <v>230</v>
      </c>
      <c r="D411" s="133">
        <f>D410</f>
        <v>24</v>
      </c>
      <c r="E411" s="95" t="s">
        <v>231</v>
      </c>
      <c r="F411" s="106">
        <v>75000</v>
      </c>
      <c r="G411" s="106">
        <f>ROUNDDOWN(D411*F411,-3)</f>
        <v>1800000</v>
      </c>
      <c r="H411" s="133">
        <f>H410</f>
        <v>24</v>
      </c>
      <c r="I411" s="95" t="s">
        <v>231</v>
      </c>
      <c r="J411" s="106">
        <v>75000</v>
      </c>
      <c r="K411" s="106">
        <f>ROUNDDOWN(H411*J411,-3)</f>
        <v>1800000</v>
      </c>
      <c r="L411" s="251">
        <f t="shared" si="22"/>
        <v>0</v>
      </c>
    </row>
    <row r="412" spans="2:12" ht="15.9" x14ac:dyDescent="0.4">
      <c r="B412" s="129" t="s">
        <v>27</v>
      </c>
      <c r="C412" s="96" t="s">
        <v>44</v>
      </c>
      <c r="D412" s="133">
        <f>D411</f>
        <v>24</v>
      </c>
      <c r="E412" s="95" t="s">
        <v>40</v>
      </c>
      <c r="F412" s="106">
        <v>50000</v>
      </c>
      <c r="G412" s="106">
        <f>ROUNDDOWN(D412*F412,-3)</f>
        <v>1200000</v>
      </c>
      <c r="H412" s="133">
        <f>H411</f>
        <v>24</v>
      </c>
      <c r="I412" s="95" t="s">
        <v>40</v>
      </c>
      <c r="J412" s="106">
        <v>50000</v>
      </c>
      <c r="K412" s="106">
        <f>ROUNDDOWN(H412*J412,-3)</f>
        <v>1200000</v>
      </c>
      <c r="L412" s="251">
        <f t="shared" si="22"/>
        <v>0</v>
      </c>
    </row>
    <row r="413" spans="2:12" ht="15.9" x14ac:dyDescent="0.4">
      <c r="B413" s="199" t="s">
        <v>27</v>
      </c>
      <c r="C413" s="127" t="s">
        <v>232</v>
      </c>
      <c r="D413" s="134">
        <f>D405/24</f>
        <v>1</v>
      </c>
      <c r="E413" s="126" t="s">
        <v>51</v>
      </c>
      <c r="F413" s="128">
        <v>380000</v>
      </c>
      <c r="G413" s="128">
        <f>ROUNDDOWN(D413*F413,-3)</f>
        <v>380000</v>
      </c>
      <c r="H413" s="134">
        <f>H405/24</f>
        <v>1</v>
      </c>
      <c r="I413" s="126" t="s">
        <v>51</v>
      </c>
      <c r="J413" s="128">
        <v>380000</v>
      </c>
      <c r="K413" s="128">
        <f>ROUNDDOWN(H413*J413,-3)</f>
        <v>380000</v>
      </c>
      <c r="L413" s="251">
        <f t="shared" si="22"/>
        <v>0</v>
      </c>
    </row>
    <row r="414" spans="2:12" ht="29.15" x14ac:dyDescent="0.4">
      <c r="B414" s="189" t="s">
        <v>189</v>
      </c>
      <c r="C414" s="162" t="s">
        <v>238</v>
      </c>
      <c r="D414" s="113">
        <f>D415</f>
        <v>24</v>
      </c>
      <c r="E414" s="114" t="s">
        <v>171</v>
      </c>
      <c r="F414" s="115">
        <v>0</v>
      </c>
      <c r="G414" s="115">
        <f>G415</f>
        <v>5850000</v>
      </c>
      <c r="H414" s="113">
        <f>H415</f>
        <v>24</v>
      </c>
      <c r="I414" s="114" t="s">
        <v>171</v>
      </c>
      <c r="J414" s="115">
        <v>0</v>
      </c>
      <c r="K414" s="115">
        <f>K415</f>
        <v>5850000</v>
      </c>
      <c r="L414" s="251">
        <f t="shared" si="22"/>
        <v>0</v>
      </c>
    </row>
    <row r="415" spans="2:12" ht="29.15" x14ac:dyDescent="0.4">
      <c r="B415" s="190" t="s">
        <v>34</v>
      </c>
      <c r="C415" s="191" t="s">
        <v>239</v>
      </c>
      <c r="D415" s="116">
        <v>24</v>
      </c>
      <c r="E415" s="117" t="s">
        <v>171</v>
      </c>
      <c r="F415" s="118">
        <v>0</v>
      </c>
      <c r="G415" s="118">
        <f>G416+G419</f>
        <v>5850000</v>
      </c>
      <c r="H415" s="116">
        <v>24</v>
      </c>
      <c r="I415" s="117" t="s">
        <v>171</v>
      </c>
      <c r="J415" s="118">
        <v>0</v>
      </c>
      <c r="K415" s="118">
        <f>K416+K419</f>
        <v>5850000</v>
      </c>
      <c r="L415" s="251">
        <f t="shared" si="22"/>
        <v>0</v>
      </c>
    </row>
    <row r="416" spans="2:12" s="232" customFormat="1" ht="15.9" x14ac:dyDescent="0.4">
      <c r="B416" s="227">
        <v>525111</v>
      </c>
      <c r="C416" s="228" t="s">
        <v>174</v>
      </c>
      <c r="D416" s="229"/>
      <c r="E416" s="230" t="s">
        <v>27</v>
      </c>
      <c r="F416" s="228"/>
      <c r="G416" s="233">
        <f>SUM(G417:G418)</f>
        <v>430000</v>
      </c>
      <c r="H416" s="229"/>
      <c r="I416" s="230" t="s">
        <v>27</v>
      </c>
      <c r="J416" s="228"/>
      <c r="K416" s="233">
        <f>SUM(K417:K418)</f>
        <v>430000</v>
      </c>
      <c r="L416" s="251">
        <f t="shared" si="22"/>
        <v>0</v>
      </c>
    </row>
    <row r="417" spans="2:12" ht="15.9" x14ac:dyDescent="0.4">
      <c r="B417" s="129" t="s">
        <v>27</v>
      </c>
      <c r="C417" s="96" t="s">
        <v>46</v>
      </c>
      <c r="D417" s="94">
        <v>1</v>
      </c>
      <c r="E417" s="95" t="s">
        <v>47</v>
      </c>
      <c r="F417" s="106">
        <v>110000</v>
      </c>
      <c r="G417" s="106">
        <f>ROUNDDOWN(D417*F417,-3)</f>
        <v>110000</v>
      </c>
      <c r="H417" s="94">
        <v>1</v>
      </c>
      <c r="I417" s="95" t="s">
        <v>47</v>
      </c>
      <c r="J417" s="106">
        <v>110000</v>
      </c>
      <c r="K417" s="106">
        <f>ROUNDDOWN(H417*J417,-3)</f>
        <v>110000</v>
      </c>
      <c r="L417" s="251">
        <f t="shared" si="22"/>
        <v>0</v>
      </c>
    </row>
    <row r="418" spans="2:12" ht="15.9" x14ac:dyDescent="0.4">
      <c r="B418" s="129" t="s">
        <v>27</v>
      </c>
      <c r="C418" s="96" t="s">
        <v>175</v>
      </c>
      <c r="D418" s="94">
        <v>1</v>
      </c>
      <c r="E418" s="95" t="s">
        <v>38</v>
      </c>
      <c r="F418" s="106">
        <v>320000</v>
      </c>
      <c r="G418" s="106">
        <f>ROUNDDOWN(D418*F418,-3)</f>
        <v>320000</v>
      </c>
      <c r="H418" s="94">
        <v>1</v>
      </c>
      <c r="I418" s="95" t="s">
        <v>38</v>
      </c>
      <c r="J418" s="106">
        <v>320000</v>
      </c>
      <c r="K418" s="106">
        <f>ROUNDDOWN(H418*J418,-3)</f>
        <v>320000</v>
      </c>
      <c r="L418" s="251">
        <f t="shared" si="22"/>
        <v>0</v>
      </c>
    </row>
    <row r="419" spans="2:12" s="232" customFormat="1" ht="15.9" x14ac:dyDescent="0.4">
      <c r="B419" s="227">
        <v>525112</v>
      </c>
      <c r="C419" s="228" t="s">
        <v>97</v>
      </c>
      <c r="D419" s="229"/>
      <c r="E419" s="230" t="s">
        <v>27</v>
      </c>
      <c r="F419" s="228"/>
      <c r="G419" s="233">
        <f>SUM(G420:G423)</f>
        <v>5420000</v>
      </c>
      <c r="H419" s="229"/>
      <c r="I419" s="230" t="s">
        <v>27</v>
      </c>
      <c r="J419" s="228"/>
      <c r="K419" s="233">
        <f>SUM(K420:K423)</f>
        <v>5420000</v>
      </c>
      <c r="L419" s="251">
        <f t="shared" si="22"/>
        <v>0</v>
      </c>
    </row>
    <row r="420" spans="2:12" ht="15.9" x14ac:dyDescent="0.4">
      <c r="B420" s="129" t="s">
        <v>27</v>
      </c>
      <c r="C420" s="96" t="s">
        <v>176</v>
      </c>
      <c r="D420" s="133">
        <v>24</v>
      </c>
      <c r="E420" s="95" t="s">
        <v>40</v>
      </c>
      <c r="F420" s="106">
        <v>85000</v>
      </c>
      <c r="G420" s="106">
        <f>ROUNDDOWN(D420*F420,-3)</f>
        <v>2040000</v>
      </c>
      <c r="H420" s="133">
        <v>24</v>
      </c>
      <c r="I420" s="95" t="s">
        <v>40</v>
      </c>
      <c r="J420" s="106">
        <v>85000</v>
      </c>
      <c r="K420" s="106">
        <f>ROUNDDOWN(H420*J420,-3)</f>
        <v>2040000</v>
      </c>
      <c r="L420" s="251">
        <f t="shared" si="22"/>
        <v>0</v>
      </c>
    </row>
    <row r="421" spans="2:12" ht="15.9" x14ac:dyDescent="0.4">
      <c r="B421" s="129" t="s">
        <v>27</v>
      </c>
      <c r="C421" s="96" t="s">
        <v>230</v>
      </c>
      <c r="D421" s="133">
        <f>D420</f>
        <v>24</v>
      </c>
      <c r="E421" s="95" t="s">
        <v>231</v>
      </c>
      <c r="F421" s="106">
        <v>75000</v>
      </c>
      <c r="G421" s="106">
        <f>ROUNDDOWN(D421*F421,-3)</f>
        <v>1800000</v>
      </c>
      <c r="H421" s="133">
        <f>H420</f>
        <v>24</v>
      </c>
      <c r="I421" s="95" t="s">
        <v>231</v>
      </c>
      <c r="J421" s="106">
        <v>75000</v>
      </c>
      <c r="K421" s="106">
        <f>ROUNDDOWN(H421*J421,-3)</f>
        <v>1800000</v>
      </c>
      <c r="L421" s="251">
        <f t="shared" si="22"/>
        <v>0</v>
      </c>
    </row>
    <row r="422" spans="2:12" ht="15.9" x14ac:dyDescent="0.4">
      <c r="B422" s="129" t="s">
        <v>27</v>
      </c>
      <c r="C422" s="96" t="s">
        <v>44</v>
      </c>
      <c r="D422" s="133">
        <f>D421</f>
        <v>24</v>
      </c>
      <c r="E422" s="95" t="s">
        <v>40</v>
      </c>
      <c r="F422" s="106">
        <v>50000</v>
      </c>
      <c r="G422" s="106">
        <f>ROUNDDOWN(D422*F422,-3)</f>
        <v>1200000</v>
      </c>
      <c r="H422" s="133">
        <f>H421</f>
        <v>24</v>
      </c>
      <c r="I422" s="95" t="s">
        <v>40</v>
      </c>
      <c r="J422" s="106">
        <v>50000</v>
      </c>
      <c r="K422" s="106">
        <f>ROUNDDOWN(H422*J422,-3)</f>
        <v>1200000</v>
      </c>
      <c r="L422" s="251">
        <f t="shared" si="22"/>
        <v>0</v>
      </c>
    </row>
    <row r="423" spans="2:12" ht="15.9" x14ac:dyDescent="0.4">
      <c r="B423" s="199" t="s">
        <v>27</v>
      </c>
      <c r="C423" s="127" t="s">
        <v>232</v>
      </c>
      <c r="D423" s="134">
        <f>D415/24</f>
        <v>1</v>
      </c>
      <c r="E423" s="126" t="s">
        <v>51</v>
      </c>
      <c r="F423" s="128">
        <v>380000</v>
      </c>
      <c r="G423" s="128">
        <f>ROUNDDOWN(D423*F423,-3)</f>
        <v>380000</v>
      </c>
      <c r="H423" s="134">
        <f>H415/24</f>
        <v>1</v>
      </c>
      <c r="I423" s="126" t="s">
        <v>51</v>
      </c>
      <c r="J423" s="128">
        <v>380000</v>
      </c>
      <c r="K423" s="128">
        <f>ROUNDDOWN(H423*J423,-3)</f>
        <v>380000</v>
      </c>
      <c r="L423" s="251">
        <f t="shared" si="22"/>
        <v>0</v>
      </c>
    </row>
    <row r="424" spans="2:12" ht="29.15" x14ac:dyDescent="0.4">
      <c r="B424" s="189" t="s">
        <v>192</v>
      </c>
      <c r="C424" s="162" t="s">
        <v>240</v>
      </c>
      <c r="D424" s="113">
        <f>D425</f>
        <v>24</v>
      </c>
      <c r="E424" s="114" t="s">
        <v>171</v>
      </c>
      <c r="F424" s="115">
        <v>0</v>
      </c>
      <c r="G424" s="115">
        <f>G425</f>
        <v>5850000</v>
      </c>
      <c r="H424" s="113">
        <f>H425</f>
        <v>24</v>
      </c>
      <c r="I424" s="114" t="s">
        <v>171</v>
      </c>
      <c r="J424" s="115">
        <v>0</v>
      </c>
      <c r="K424" s="115">
        <f>K425</f>
        <v>5850000</v>
      </c>
      <c r="L424" s="251">
        <f t="shared" si="22"/>
        <v>0</v>
      </c>
    </row>
    <row r="425" spans="2:12" ht="29.15" x14ac:dyDescent="0.4">
      <c r="B425" s="190" t="s">
        <v>34</v>
      </c>
      <c r="C425" s="191" t="s">
        <v>241</v>
      </c>
      <c r="D425" s="116">
        <v>24</v>
      </c>
      <c r="E425" s="117" t="s">
        <v>171</v>
      </c>
      <c r="F425" s="118">
        <v>0</v>
      </c>
      <c r="G425" s="118">
        <f>G426+G429</f>
        <v>5850000</v>
      </c>
      <c r="H425" s="116">
        <v>24</v>
      </c>
      <c r="I425" s="117" t="s">
        <v>171</v>
      </c>
      <c r="J425" s="118">
        <v>0</v>
      </c>
      <c r="K425" s="118">
        <f>K426+K429</f>
        <v>5850000</v>
      </c>
      <c r="L425" s="251">
        <f t="shared" si="22"/>
        <v>0</v>
      </c>
    </row>
    <row r="426" spans="2:12" s="232" customFormat="1" ht="15.9" x14ac:dyDescent="0.4">
      <c r="B426" s="227">
        <v>525111</v>
      </c>
      <c r="C426" s="228" t="s">
        <v>174</v>
      </c>
      <c r="D426" s="229"/>
      <c r="E426" s="230" t="s">
        <v>27</v>
      </c>
      <c r="F426" s="228"/>
      <c r="G426" s="233">
        <f>SUM(G427:G428)</f>
        <v>430000</v>
      </c>
      <c r="H426" s="229"/>
      <c r="I426" s="230" t="s">
        <v>27</v>
      </c>
      <c r="J426" s="228"/>
      <c r="K426" s="233">
        <f>SUM(K427:K428)</f>
        <v>430000</v>
      </c>
      <c r="L426" s="251">
        <f t="shared" si="22"/>
        <v>0</v>
      </c>
    </row>
    <row r="427" spans="2:12" ht="15.9" x14ac:dyDescent="0.4">
      <c r="B427" s="129" t="s">
        <v>27</v>
      </c>
      <c r="C427" s="96" t="s">
        <v>46</v>
      </c>
      <c r="D427" s="94">
        <v>1</v>
      </c>
      <c r="E427" s="95" t="s">
        <v>47</v>
      </c>
      <c r="F427" s="106">
        <v>110000</v>
      </c>
      <c r="G427" s="106">
        <f>ROUNDDOWN(D427*F427,-3)</f>
        <v>110000</v>
      </c>
      <c r="H427" s="94">
        <v>1</v>
      </c>
      <c r="I427" s="95" t="s">
        <v>47</v>
      </c>
      <c r="J427" s="106">
        <v>110000</v>
      </c>
      <c r="K427" s="106">
        <f>ROUNDDOWN(H427*J427,-3)</f>
        <v>110000</v>
      </c>
      <c r="L427" s="251">
        <f t="shared" si="22"/>
        <v>0</v>
      </c>
    </row>
    <row r="428" spans="2:12" ht="15.9" x14ac:dyDescent="0.4">
      <c r="B428" s="129" t="s">
        <v>27</v>
      </c>
      <c r="C428" s="96" t="s">
        <v>175</v>
      </c>
      <c r="D428" s="94">
        <v>1</v>
      </c>
      <c r="E428" s="95" t="s">
        <v>38</v>
      </c>
      <c r="F428" s="106">
        <v>320000</v>
      </c>
      <c r="G428" s="106">
        <f>ROUNDDOWN(D428*F428,-3)</f>
        <v>320000</v>
      </c>
      <c r="H428" s="94">
        <v>1</v>
      </c>
      <c r="I428" s="95" t="s">
        <v>38</v>
      </c>
      <c r="J428" s="106">
        <v>320000</v>
      </c>
      <c r="K428" s="106">
        <f>ROUNDDOWN(H428*J428,-3)</f>
        <v>320000</v>
      </c>
      <c r="L428" s="251">
        <f t="shared" si="22"/>
        <v>0</v>
      </c>
    </row>
    <row r="429" spans="2:12" s="232" customFormat="1" ht="15.9" x14ac:dyDescent="0.4">
      <c r="B429" s="227">
        <v>525112</v>
      </c>
      <c r="C429" s="228" t="s">
        <v>97</v>
      </c>
      <c r="D429" s="229"/>
      <c r="E429" s="230" t="s">
        <v>27</v>
      </c>
      <c r="F429" s="228"/>
      <c r="G429" s="233">
        <f>SUM(G430:G433)</f>
        <v>5420000</v>
      </c>
      <c r="H429" s="229"/>
      <c r="I429" s="230" t="s">
        <v>27</v>
      </c>
      <c r="J429" s="228"/>
      <c r="K429" s="233">
        <f>SUM(K430:K433)</f>
        <v>5420000</v>
      </c>
      <c r="L429" s="251">
        <f t="shared" si="22"/>
        <v>0</v>
      </c>
    </row>
    <row r="430" spans="2:12" ht="15.9" x14ac:dyDescent="0.4">
      <c r="B430" s="129" t="s">
        <v>27</v>
      </c>
      <c r="C430" s="96" t="s">
        <v>176</v>
      </c>
      <c r="D430" s="133">
        <v>24</v>
      </c>
      <c r="E430" s="95" t="s">
        <v>40</v>
      </c>
      <c r="F430" s="106">
        <v>85000</v>
      </c>
      <c r="G430" s="106">
        <f>ROUNDDOWN(D430*F430,-3)</f>
        <v>2040000</v>
      </c>
      <c r="H430" s="133">
        <v>24</v>
      </c>
      <c r="I430" s="95" t="s">
        <v>40</v>
      </c>
      <c r="J430" s="106">
        <v>85000</v>
      </c>
      <c r="K430" s="106">
        <f>ROUNDDOWN(H430*J430,-3)</f>
        <v>2040000</v>
      </c>
      <c r="L430" s="251">
        <f t="shared" si="22"/>
        <v>0</v>
      </c>
    </row>
    <row r="431" spans="2:12" ht="15.9" x14ac:dyDescent="0.4">
      <c r="B431" s="129" t="s">
        <v>27</v>
      </c>
      <c r="C431" s="96" t="s">
        <v>230</v>
      </c>
      <c r="D431" s="133">
        <f>D430</f>
        <v>24</v>
      </c>
      <c r="E431" s="95" t="s">
        <v>231</v>
      </c>
      <c r="F431" s="106">
        <v>75000</v>
      </c>
      <c r="G431" s="106">
        <f>ROUNDDOWN(D431*F431,-3)</f>
        <v>1800000</v>
      </c>
      <c r="H431" s="133">
        <f>H430</f>
        <v>24</v>
      </c>
      <c r="I431" s="95" t="s">
        <v>231</v>
      </c>
      <c r="J431" s="106">
        <v>75000</v>
      </c>
      <c r="K431" s="106">
        <f>ROUNDDOWN(H431*J431,-3)</f>
        <v>1800000</v>
      </c>
      <c r="L431" s="251">
        <f t="shared" si="22"/>
        <v>0</v>
      </c>
    </row>
    <row r="432" spans="2:12" ht="15.9" x14ac:dyDescent="0.4">
      <c r="B432" s="129" t="s">
        <v>27</v>
      </c>
      <c r="C432" s="96" t="s">
        <v>44</v>
      </c>
      <c r="D432" s="133">
        <f>D431</f>
        <v>24</v>
      </c>
      <c r="E432" s="95" t="s">
        <v>40</v>
      </c>
      <c r="F432" s="106">
        <v>50000</v>
      </c>
      <c r="G432" s="106">
        <f>ROUNDDOWN(D432*F432,-3)</f>
        <v>1200000</v>
      </c>
      <c r="H432" s="133">
        <f>H431</f>
        <v>24</v>
      </c>
      <c r="I432" s="95" t="s">
        <v>40</v>
      </c>
      <c r="J432" s="106">
        <v>50000</v>
      </c>
      <c r="K432" s="106">
        <f>ROUNDDOWN(H432*J432,-3)</f>
        <v>1200000</v>
      </c>
      <c r="L432" s="251">
        <f t="shared" si="22"/>
        <v>0</v>
      </c>
    </row>
    <row r="433" spans="2:12" ht="15.9" x14ac:dyDescent="0.4">
      <c r="B433" s="199" t="s">
        <v>27</v>
      </c>
      <c r="C433" s="127" t="s">
        <v>232</v>
      </c>
      <c r="D433" s="134">
        <f>D425/24</f>
        <v>1</v>
      </c>
      <c r="E433" s="126" t="s">
        <v>51</v>
      </c>
      <c r="F433" s="128">
        <v>380000</v>
      </c>
      <c r="G433" s="128">
        <f>ROUNDDOWN(D433*F433,-3)</f>
        <v>380000</v>
      </c>
      <c r="H433" s="134">
        <f>H425/24</f>
        <v>1</v>
      </c>
      <c r="I433" s="126" t="s">
        <v>51</v>
      </c>
      <c r="J433" s="128">
        <v>380000</v>
      </c>
      <c r="K433" s="128">
        <f>ROUNDDOWN(H433*J433,-3)</f>
        <v>380000</v>
      </c>
      <c r="L433" s="251">
        <f t="shared" si="22"/>
        <v>0</v>
      </c>
    </row>
    <row r="434" spans="2:12" ht="29.15" x14ac:dyDescent="0.4">
      <c r="B434" s="189" t="s">
        <v>195</v>
      </c>
      <c r="C434" s="162" t="s">
        <v>242</v>
      </c>
      <c r="D434" s="113">
        <f>D435</f>
        <v>24</v>
      </c>
      <c r="E434" s="114" t="s">
        <v>171</v>
      </c>
      <c r="F434" s="115">
        <v>0</v>
      </c>
      <c r="G434" s="115">
        <f>G435</f>
        <v>5850000</v>
      </c>
      <c r="H434" s="113">
        <f>H435</f>
        <v>24</v>
      </c>
      <c r="I434" s="114" t="s">
        <v>171</v>
      </c>
      <c r="J434" s="115">
        <v>0</v>
      </c>
      <c r="K434" s="115">
        <f>K435</f>
        <v>5850000</v>
      </c>
      <c r="L434" s="251">
        <f t="shared" si="22"/>
        <v>0</v>
      </c>
    </row>
    <row r="435" spans="2:12" ht="29.15" x14ac:dyDescent="0.4">
      <c r="B435" s="190" t="s">
        <v>34</v>
      </c>
      <c r="C435" s="191" t="s">
        <v>243</v>
      </c>
      <c r="D435" s="116">
        <v>24</v>
      </c>
      <c r="E435" s="117" t="s">
        <v>171</v>
      </c>
      <c r="F435" s="118">
        <v>0</v>
      </c>
      <c r="G435" s="118">
        <f>G436+G439</f>
        <v>5850000</v>
      </c>
      <c r="H435" s="116">
        <v>24</v>
      </c>
      <c r="I435" s="117" t="s">
        <v>171</v>
      </c>
      <c r="J435" s="118">
        <v>0</v>
      </c>
      <c r="K435" s="118">
        <f>K436+K439</f>
        <v>5850000</v>
      </c>
      <c r="L435" s="251">
        <f t="shared" si="22"/>
        <v>0</v>
      </c>
    </row>
    <row r="436" spans="2:12" s="232" customFormat="1" ht="15.9" x14ac:dyDescent="0.4">
      <c r="B436" s="227">
        <v>525111</v>
      </c>
      <c r="C436" s="228" t="s">
        <v>174</v>
      </c>
      <c r="D436" s="229"/>
      <c r="E436" s="230" t="s">
        <v>27</v>
      </c>
      <c r="F436" s="228"/>
      <c r="G436" s="233">
        <f>SUM(G437:G438)</f>
        <v>430000</v>
      </c>
      <c r="H436" s="229"/>
      <c r="I436" s="230" t="s">
        <v>27</v>
      </c>
      <c r="J436" s="228"/>
      <c r="K436" s="233">
        <f>SUM(K437:K438)</f>
        <v>430000</v>
      </c>
      <c r="L436" s="251">
        <f t="shared" si="22"/>
        <v>0</v>
      </c>
    </row>
    <row r="437" spans="2:12" ht="15.9" x14ac:dyDescent="0.4">
      <c r="B437" s="129" t="s">
        <v>27</v>
      </c>
      <c r="C437" s="96" t="s">
        <v>46</v>
      </c>
      <c r="D437" s="94">
        <v>1</v>
      </c>
      <c r="E437" s="95" t="s">
        <v>47</v>
      </c>
      <c r="F437" s="106">
        <v>110000</v>
      </c>
      <c r="G437" s="106">
        <f>ROUNDDOWN(D437*F437,-3)</f>
        <v>110000</v>
      </c>
      <c r="H437" s="94">
        <v>1</v>
      </c>
      <c r="I437" s="95" t="s">
        <v>47</v>
      </c>
      <c r="J437" s="106">
        <v>110000</v>
      </c>
      <c r="K437" s="106">
        <f>ROUNDDOWN(H437*J437,-3)</f>
        <v>110000</v>
      </c>
      <c r="L437" s="251">
        <f t="shared" si="22"/>
        <v>0</v>
      </c>
    </row>
    <row r="438" spans="2:12" ht="15.9" x14ac:dyDescent="0.4">
      <c r="B438" s="129" t="s">
        <v>27</v>
      </c>
      <c r="C438" s="96" t="s">
        <v>175</v>
      </c>
      <c r="D438" s="94">
        <v>1</v>
      </c>
      <c r="E438" s="95" t="s">
        <v>38</v>
      </c>
      <c r="F438" s="106">
        <v>320000</v>
      </c>
      <c r="G438" s="106">
        <f>ROUNDDOWN(D438*F438,-3)</f>
        <v>320000</v>
      </c>
      <c r="H438" s="94">
        <v>1</v>
      </c>
      <c r="I438" s="95" t="s">
        <v>38</v>
      </c>
      <c r="J438" s="106">
        <v>320000</v>
      </c>
      <c r="K438" s="106">
        <f>ROUNDDOWN(H438*J438,-3)</f>
        <v>320000</v>
      </c>
      <c r="L438" s="251">
        <f t="shared" si="22"/>
        <v>0</v>
      </c>
    </row>
    <row r="439" spans="2:12" s="232" customFormat="1" ht="15.9" x14ac:dyDescent="0.4">
      <c r="B439" s="227">
        <v>525112</v>
      </c>
      <c r="C439" s="228" t="s">
        <v>97</v>
      </c>
      <c r="D439" s="229"/>
      <c r="E439" s="230" t="s">
        <v>27</v>
      </c>
      <c r="F439" s="228"/>
      <c r="G439" s="233">
        <f>SUM(G440:G443)</f>
        <v>5420000</v>
      </c>
      <c r="H439" s="229"/>
      <c r="I439" s="230" t="s">
        <v>27</v>
      </c>
      <c r="J439" s="228"/>
      <c r="K439" s="233">
        <f>SUM(K440:K443)</f>
        <v>5420000</v>
      </c>
      <c r="L439" s="251">
        <f t="shared" si="22"/>
        <v>0</v>
      </c>
    </row>
    <row r="440" spans="2:12" ht="15.9" x14ac:dyDescent="0.4">
      <c r="B440" s="129" t="s">
        <v>27</v>
      </c>
      <c r="C440" s="96" t="s">
        <v>176</v>
      </c>
      <c r="D440" s="133">
        <v>24</v>
      </c>
      <c r="E440" s="95" t="s">
        <v>40</v>
      </c>
      <c r="F440" s="106">
        <v>85000</v>
      </c>
      <c r="G440" s="106">
        <f>ROUNDDOWN(D440*F440,-3)</f>
        <v>2040000</v>
      </c>
      <c r="H440" s="133">
        <v>24</v>
      </c>
      <c r="I440" s="95" t="s">
        <v>40</v>
      </c>
      <c r="J440" s="106">
        <v>85000</v>
      </c>
      <c r="K440" s="106">
        <f>ROUNDDOWN(H440*J440,-3)</f>
        <v>2040000</v>
      </c>
      <c r="L440" s="251">
        <f t="shared" si="22"/>
        <v>0</v>
      </c>
    </row>
    <row r="441" spans="2:12" ht="15.9" x14ac:dyDescent="0.4">
      <c r="B441" s="129" t="s">
        <v>27</v>
      </c>
      <c r="C441" s="96" t="s">
        <v>230</v>
      </c>
      <c r="D441" s="133">
        <f>D440</f>
        <v>24</v>
      </c>
      <c r="E441" s="95" t="s">
        <v>231</v>
      </c>
      <c r="F441" s="106">
        <v>75000</v>
      </c>
      <c r="G441" s="106">
        <f>ROUNDDOWN(D441*F441,-3)</f>
        <v>1800000</v>
      </c>
      <c r="H441" s="133">
        <f>H440</f>
        <v>24</v>
      </c>
      <c r="I441" s="95" t="s">
        <v>231</v>
      </c>
      <c r="J441" s="106">
        <v>75000</v>
      </c>
      <c r="K441" s="106">
        <f>ROUNDDOWN(H441*J441,-3)</f>
        <v>1800000</v>
      </c>
      <c r="L441" s="251">
        <f t="shared" si="22"/>
        <v>0</v>
      </c>
    </row>
    <row r="442" spans="2:12" ht="15.9" x14ac:dyDescent="0.4">
      <c r="B442" s="129" t="s">
        <v>27</v>
      </c>
      <c r="C442" s="96" t="s">
        <v>44</v>
      </c>
      <c r="D442" s="133">
        <f>D441</f>
        <v>24</v>
      </c>
      <c r="E442" s="95" t="s">
        <v>40</v>
      </c>
      <c r="F442" s="106">
        <v>50000</v>
      </c>
      <c r="G442" s="106">
        <f>ROUNDDOWN(D442*F442,-3)</f>
        <v>1200000</v>
      </c>
      <c r="H442" s="133">
        <f>H441</f>
        <v>24</v>
      </c>
      <c r="I442" s="95" t="s">
        <v>40</v>
      </c>
      <c r="J442" s="106">
        <v>50000</v>
      </c>
      <c r="K442" s="106">
        <f>ROUNDDOWN(H442*J442,-3)</f>
        <v>1200000</v>
      </c>
      <c r="L442" s="251">
        <f t="shared" si="22"/>
        <v>0</v>
      </c>
    </row>
    <row r="443" spans="2:12" ht="15.9" x14ac:dyDescent="0.4">
      <c r="B443" s="199" t="s">
        <v>27</v>
      </c>
      <c r="C443" s="127" t="s">
        <v>232</v>
      </c>
      <c r="D443" s="134">
        <f>D435/24</f>
        <v>1</v>
      </c>
      <c r="E443" s="126" t="s">
        <v>51</v>
      </c>
      <c r="F443" s="128">
        <v>380000</v>
      </c>
      <c r="G443" s="128">
        <f>ROUNDDOWN(D443*F443,-3)</f>
        <v>380000</v>
      </c>
      <c r="H443" s="134">
        <f>H435/24</f>
        <v>1</v>
      </c>
      <c r="I443" s="126" t="s">
        <v>51</v>
      </c>
      <c r="J443" s="128">
        <v>380000</v>
      </c>
      <c r="K443" s="128">
        <f>ROUNDDOWN(H443*J443,-3)</f>
        <v>380000</v>
      </c>
      <c r="L443" s="251">
        <f t="shared" si="22"/>
        <v>0</v>
      </c>
    </row>
    <row r="444" spans="2:12" ht="29.15" x14ac:dyDescent="0.4">
      <c r="B444" s="189" t="s">
        <v>198</v>
      </c>
      <c r="C444" s="162" t="s">
        <v>244</v>
      </c>
      <c r="D444" s="113">
        <f>D445</f>
        <v>24</v>
      </c>
      <c r="E444" s="114" t="s">
        <v>171</v>
      </c>
      <c r="F444" s="115">
        <v>0</v>
      </c>
      <c r="G444" s="115">
        <f>G445</f>
        <v>5850000</v>
      </c>
      <c r="H444" s="113">
        <f>H445</f>
        <v>24</v>
      </c>
      <c r="I444" s="114" t="s">
        <v>171</v>
      </c>
      <c r="J444" s="115">
        <v>0</v>
      </c>
      <c r="K444" s="115">
        <f>K445</f>
        <v>5850000</v>
      </c>
      <c r="L444" s="251">
        <f t="shared" si="22"/>
        <v>0</v>
      </c>
    </row>
    <row r="445" spans="2:12" ht="29.15" x14ac:dyDescent="0.4">
      <c r="B445" s="190" t="s">
        <v>34</v>
      </c>
      <c r="C445" s="191" t="s">
        <v>245</v>
      </c>
      <c r="D445" s="116">
        <v>24</v>
      </c>
      <c r="E445" s="117" t="s">
        <v>171</v>
      </c>
      <c r="F445" s="118">
        <v>0</v>
      </c>
      <c r="G445" s="118">
        <f>G446+G449</f>
        <v>5850000</v>
      </c>
      <c r="H445" s="116">
        <v>24</v>
      </c>
      <c r="I445" s="117" t="s">
        <v>171</v>
      </c>
      <c r="J445" s="118">
        <v>0</v>
      </c>
      <c r="K445" s="118">
        <f>K446+K449</f>
        <v>5850000</v>
      </c>
      <c r="L445" s="251">
        <f t="shared" si="22"/>
        <v>0</v>
      </c>
    </row>
    <row r="446" spans="2:12" s="232" customFormat="1" ht="15.9" x14ac:dyDescent="0.4">
      <c r="B446" s="227">
        <v>525111</v>
      </c>
      <c r="C446" s="228" t="s">
        <v>174</v>
      </c>
      <c r="D446" s="229"/>
      <c r="E446" s="230" t="s">
        <v>27</v>
      </c>
      <c r="F446" s="228"/>
      <c r="G446" s="233">
        <f>SUM(G447:G448)</f>
        <v>430000</v>
      </c>
      <c r="H446" s="229"/>
      <c r="I446" s="230" t="s">
        <v>27</v>
      </c>
      <c r="J446" s="228"/>
      <c r="K446" s="233">
        <f>SUM(K447:K448)</f>
        <v>430000</v>
      </c>
      <c r="L446" s="251">
        <f t="shared" si="22"/>
        <v>0</v>
      </c>
    </row>
    <row r="447" spans="2:12" ht="15.9" x14ac:dyDescent="0.4">
      <c r="B447" s="129" t="s">
        <v>27</v>
      </c>
      <c r="C447" s="96" t="s">
        <v>46</v>
      </c>
      <c r="D447" s="94">
        <v>1</v>
      </c>
      <c r="E447" s="95" t="s">
        <v>47</v>
      </c>
      <c r="F447" s="106">
        <v>110000</v>
      </c>
      <c r="G447" s="106">
        <f>ROUNDDOWN(D447*F447,-3)</f>
        <v>110000</v>
      </c>
      <c r="H447" s="94">
        <v>1</v>
      </c>
      <c r="I447" s="95" t="s">
        <v>47</v>
      </c>
      <c r="J447" s="106">
        <v>110000</v>
      </c>
      <c r="K447" s="106">
        <f>ROUNDDOWN(H447*J447,-3)</f>
        <v>110000</v>
      </c>
      <c r="L447" s="251">
        <f t="shared" si="22"/>
        <v>0</v>
      </c>
    </row>
    <row r="448" spans="2:12" ht="15.9" x14ac:dyDescent="0.4">
      <c r="B448" s="129" t="s">
        <v>27</v>
      </c>
      <c r="C448" s="96" t="s">
        <v>175</v>
      </c>
      <c r="D448" s="94">
        <v>1</v>
      </c>
      <c r="E448" s="95" t="s">
        <v>38</v>
      </c>
      <c r="F448" s="106">
        <v>320000</v>
      </c>
      <c r="G448" s="106">
        <f>ROUNDDOWN(D448*F448,-3)</f>
        <v>320000</v>
      </c>
      <c r="H448" s="94">
        <v>1</v>
      </c>
      <c r="I448" s="95" t="s">
        <v>38</v>
      </c>
      <c r="J448" s="106">
        <v>320000</v>
      </c>
      <c r="K448" s="106">
        <f>ROUNDDOWN(H448*J448,-3)</f>
        <v>320000</v>
      </c>
      <c r="L448" s="251">
        <f t="shared" si="22"/>
        <v>0</v>
      </c>
    </row>
    <row r="449" spans="2:12" s="232" customFormat="1" ht="15.9" x14ac:dyDescent="0.4">
      <c r="B449" s="227">
        <v>525112</v>
      </c>
      <c r="C449" s="228" t="s">
        <v>97</v>
      </c>
      <c r="D449" s="229"/>
      <c r="E449" s="230" t="s">
        <v>27</v>
      </c>
      <c r="F449" s="228"/>
      <c r="G449" s="233">
        <f>SUM(G450:G453)</f>
        <v>5420000</v>
      </c>
      <c r="H449" s="229"/>
      <c r="I449" s="230" t="s">
        <v>27</v>
      </c>
      <c r="J449" s="228"/>
      <c r="K449" s="233">
        <f>SUM(K450:K453)</f>
        <v>5420000</v>
      </c>
      <c r="L449" s="251">
        <f t="shared" si="22"/>
        <v>0</v>
      </c>
    </row>
    <row r="450" spans="2:12" ht="15.9" x14ac:dyDescent="0.4">
      <c r="B450" s="129" t="s">
        <v>27</v>
      </c>
      <c r="C450" s="96" t="s">
        <v>176</v>
      </c>
      <c r="D450" s="133">
        <v>24</v>
      </c>
      <c r="E450" s="95" t="s">
        <v>40</v>
      </c>
      <c r="F450" s="106">
        <v>85000</v>
      </c>
      <c r="G450" s="106">
        <f>ROUNDDOWN(D450*F450,-3)</f>
        <v>2040000</v>
      </c>
      <c r="H450" s="133">
        <v>24</v>
      </c>
      <c r="I450" s="95" t="s">
        <v>40</v>
      </c>
      <c r="J450" s="106">
        <v>85000</v>
      </c>
      <c r="K450" s="106">
        <f>ROUNDDOWN(H450*J450,-3)</f>
        <v>2040000</v>
      </c>
      <c r="L450" s="251">
        <f t="shared" si="22"/>
        <v>0</v>
      </c>
    </row>
    <row r="451" spans="2:12" ht="15.9" x14ac:dyDescent="0.4">
      <c r="B451" s="129" t="s">
        <v>27</v>
      </c>
      <c r="C451" s="96" t="s">
        <v>230</v>
      </c>
      <c r="D451" s="133">
        <f>D450</f>
        <v>24</v>
      </c>
      <c r="E451" s="95" t="s">
        <v>231</v>
      </c>
      <c r="F451" s="106">
        <v>75000</v>
      </c>
      <c r="G451" s="106">
        <f>ROUNDDOWN(D451*F451,-3)</f>
        <v>1800000</v>
      </c>
      <c r="H451" s="133">
        <f>H450</f>
        <v>24</v>
      </c>
      <c r="I451" s="95" t="s">
        <v>231</v>
      </c>
      <c r="J451" s="106">
        <v>75000</v>
      </c>
      <c r="K451" s="106">
        <f>ROUNDDOWN(H451*J451,-3)</f>
        <v>1800000</v>
      </c>
      <c r="L451" s="251">
        <f t="shared" si="22"/>
        <v>0</v>
      </c>
    </row>
    <row r="452" spans="2:12" ht="15.9" x14ac:dyDescent="0.4">
      <c r="B452" s="129" t="s">
        <v>27</v>
      </c>
      <c r="C452" s="96" t="s">
        <v>44</v>
      </c>
      <c r="D452" s="133">
        <f>D451</f>
        <v>24</v>
      </c>
      <c r="E452" s="95" t="s">
        <v>40</v>
      </c>
      <c r="F452" s="106">
        <v>50000</v>
      </c>
      <c r="G452" s="106">
        <f>ROUNDDOWN(D452*F452,-3)</f>
        <v>1200000</v>
      </c>
      <c r="H452" s="133">
        <f>H451</f>
        <v>24</v>
      </c>
      <c r="I452" s="95" t="s">
        <v>40</v>
      </c>
      <c r="J452" s="106">
        <v>50000</v>
      </c>
      <c r="K452" s="106">
        <f>ROUNDDOWN(H452*J452,-3)</f>
        <v>1200000</v>
      </c>
      <c r="L452" s="251">
        <f t="shared" si="22"/>
        <v>0</v>
      </c>
    </row>
    <row r="453" spans="2:12" ht="15.9" x14ac:dyDescent="0.4">
      <c r="B453" s="199" t="s">
        <v>27</v>
      </c>
      <c r="C453" s="127" t="s">
        <v>232</v>
      </c>
      <c r="D453" s="134">
        <f>D445/24</f>
        <v>1</v>
      </c>
      <c r="E453" s="126" t="s">
        <v>51</v>
      </c>
      <c r="F453" s="128">
        <v>380000</v>
      </c>
      <c r="G453" s="128">
        <f>ROUNDDOWN(D453*F453,-3)</f>
        <v>380000</v>
      </c>
      <c r="H453" s="134">
        <f>H445/24</f>
        <v>1</v>
      </c>
      <c r="I453" s="126" t="s">
        <v>51</v>
      </c>
      <c r="J453" s="128">
        <v>380000</v>
      </c>
      <c r="K453" s="128">
        <f>ROUNDDOWN(H453*J453,-3)</f>
        <v>380000</v>
      </c>
      <c r="L453" s="251">
        <f t="shared" si="22"/>
        <v>0</v>
      </c>
    </row>
    <row r="454" spans="2:12" ht="15.9" x14ac:dyDescent="0.4">
      <c r="B454" s="199"/>
      <c r="C454" s="127"/>
      <c r="D454" s="134"/>
      <c r="E454" s="126"/>
      <c r="F454" s="128"/>
      <c r="G454" s="128"/>
      <c r="H454" s="134"/>
      <c r="I454" s="126"/>
      <c r="J454" s="128"/>
      <c r="K454" s="128"/>
      <c r="L454" s="251">
        <f t="shared" si="22"/>
        <v>0</v>
      </c>
    </row>
    <row r="455" spans="2:12" ht="15.9" x14ac:dyDescent="0.4">
      <c r="B455" s="189" t="s">
        <v>246</v>
      </c>
      <c r="C455" s="162" t="s">
        <v>247</v>
      </c>
      <c r="D455" s="113">
        <f>D456</f>
        <v>312</v>
      </c>
      <c r="E455" s="114" t="s">
        <v>171</v>
      </c>
      <c r="F455" s="115">
        <v>0</v>
      </c>
      <c r="G455" s="115">
        <f>G456</f>
        <v>80470000</v>
      </c>
      <c r="H455" s="113">
        <f>H456</f>
        <v>312</v>
      </c>
      <c r="I455" s="114" t="s">
        <v>171</v>
      </c>
      <c r="J455" s="115">
        <v>0</v>
      </c>
      <c r="K455" s="115">
        <f>K456</f>
        <v>80470000</v>
      </c>
      <c r="L455" s="251">
        <f t="shared" si="22"/>
        <v>0</v>
      </c>
    </row>
    <row r="456" spans="2:12" ht="15.9" x14ac:dyDescent="0.4">
      <c r="B456" s="190" t="s">
        <v>34</v>
      </c>
      <c r="C456" s="191" t="s">
        <v>248</v>
      </c>
      <c r="D456" s="116">
        <v>312</v>
      </c>
      <c r="E456" s="117" t="s">
        <v>171</v>
      </c>
      <c r="F456" s="118">
        <v>0</v>
      </c>
      <c r="G456" s="118">
        <f>G457+G460</f>
        <v>80470000</v>
      </c>
      <c r="H456" s="116">
        <v>312</v>
      </c>
      <c r="I456" s="117" t="s">
        <v>171</v>
      </c>
      <c r="J456" s="118">
        <v>0</v>
      </c>
      <c r="K456" s="118">
        <f>K457+K460</f>
        <v>80470000</v>
      </c>
      <c r="L456" s="251">
        <f t="shared" si="22"/>
        <v>0</v>
      </c>
    </row>
    <row r="457" spans="2:12" s="232" customFormat="1" ht="15.9" x14ac:dyDescent="0.4">
      <c r="B457" s="227">
        <v>525111</v>
      </c>
      <c r="C457" s="228" t="s">
        <v>174</v>
      </c>
      <c r="D457" s="229"/>
      <c r="E457" s="230" t="s">
        <v>27</v>
      </c>
      <c r="F457" s="228"/>
      <c r="G457" s="233">
        <f>SUM(G458:G459)</f>
        <v>8450000</v>
      </c>
      <c r="H457" s="229"/>
      <c r="I457" s="230" t="s">
        <v>27</v>
      </c>
      <c r="J457" s="228"/>
      <c r="K457" s="233">
        <f>SUM(K458:K459)</f>
        <v>8450000</v>
      </c>
      <c r="L457" s="251">
        <f t="shared" si="22"/>
        <v>0</v>
      </c>
    </row>
    <row r="458" spans="2:12" ht="15.9" x14ac:dyDescent="0.4">
      <c r="B458" s="129" t="s">
        <v>27</v>
      </c>
      <c r="C458" s="96" t="s">
        <v>46</v>
      </c>
      <c r="D458" s="94">
        <v>39</v>
      </c>
      <c r="E458" s="95" t="s">
        <v>47</v>
      </c>
      <c r="F458" s="106">
        <v>110000</v>
      </c>
      <c r="G458" s="106">
        <f>ROUNDDOWN(D458*F458,-3)</f>
        <v>4290000</v>
      </c>
      <c r="H458" s="94">
        <v>39</v>
      </c>
      <c r="I458" s="95" t="s">
        <v>47</v>
      </c>
      <c r="J458" s="106">
        <v>110000</v>
      </c>
      <c r="K458" s="106">
        <f>ROUNDDOWN(H458*J458,-3)</f>
        <v>4290000</v>
      </c>
      <c r="L458" s="251">
        <f t="shared" si="22"/>
        <v>0</v>
      </c>
    </row>
    <row r="459" spans="2:12" ht="15.9" x14ac:dyDescent="0.4">
      <c r="B459" s="129" t="s">
        <v>27</v>
      </c>
      <c r="C459" s="96" t="s">
        <v>175</v>
      </c>
      <c r="D459" s="94">
        <v>1</v>
      </c>
      <c r="E459" s="95" t="s">
        <v>38</v>
      </c>
      <c r="F459" s="106">
        <v>4160000</v>
      </c>
      <c r="G459" s="106">
        <f>ROUNDDOWN(D459*F459,-3)</f>
        <v>4160000</v>
      </c>
      <c r="H459" s="94">
        <v>1</v>
      </c>
      <c r="I459" s="95" t="s">
        <v>38</v>
      </c>
      <c r="J459" s="106">
        <v>4160000</v>
      </c>
      <c r="K459" s="106">
        <f>ROUNDDOWN(H459*J459,-3)</f>
        <v>4160000</v>
      </c>
      <c r="L459" s="251">
        <f t="shared" si="22"/>
        <v>0</v>
      </c>
    </row>
    <row r="460" spans="2:12" s="232" customFormat="1" ht="15.9" x14ac:dyDescent="0.4">
      <c r="B460" s="227">
        <v>525112</v>
      </c>
      <c r="C460" s="228" t="s">
        <v>97</v>
      </c>
      <c r="D460" s="229"/>
      <c r="E460" s="230" t="s">
        <v>27</v>
      </c>
      <c r="F460" s="228"/>
      <c r="G460" s="233">
        <f>SUM(G461:G464)</f>
        <v>72020000</v>
      </c>
      <c r="H460" s="229"/>
      <c r="I460" s="230" t="s">
        <v>27</v>
      </c>
      <c r="J460" s="228"/>
      <c r="K460" s="233">
        <f>SUM(K461:K464)</f>
        <v>72020000</v>
      </c>
      <c r="L460" s="251">
        <f t="shared" si="22"/>
        <v>0</v>
      </c>
    </row>
    <row r="461" spans="2:12" ht="15.9" x14ac:dyDescent="0.4">
      <c r="B461" s="129" t="s">
        <v>27</v>
      </c>
      <c r="C461" s="96" t="s">
        <v>176</v>
      </c>
      <c r="D461" s="94">
        <v>312</v>
      </c>
      <c r="E461" s="95" t="s">
        <v>40</v>
      </c>
      <c r="F461" s="106">
        <v>85000</v>
      </c>
      <c r="G461" s="106">
        <f>ROUNDDOWN(D461*F461,-3)</f>
        <v>26520000</v>
      </c>
      <c r="H461" s="94">
        <v>312</v>
      </c>
      <c r="I461" s="95" t="s">
        <v>40</v>
      </c>
      <c r="J461" s="106">
        <v>85000</v>
      </c>
      <c r="K461" s="106">
        <f>ROUNDDOWN(H461*J461,-3)</f>
        <v>26520000</v>
      </c>
      <c r="L461" s="251">
        <f t="shared" si="22"/>
        <v>0</v>
      </c>
    </row>
    <row r="462" spans="2:12" ht="15.9" x14ac:dyDescent="0.4">
      <c r="B462" s="129" t="s">
        <v>27</v>
      </c>
      <c r="C462" s="96" t="s">
        <v>230</v>
      </c>
      <c r="D462" s="94">
        <v>312</v>
      </c>
      <c r="E462" s="95" t="s">
        <v>231</v>
      </c>
      <c r="F462" s="106">
        <v>75000</v>
      </c>
      <c r="G462" s="106">
        <f>ROUNDDOWN(D462*F462,-3)</f>
        <v>23400000</v>
      </c>
      <c r="H462" s="94">
        <v>312</v>
      </c>
      <c r="I462" s="95" t="s">
        <v>231</v>
      </c>
      <c r="J462" s="106">
        <v>75000</v>
      </c>
      <c r="K462" s="106">
        <f>ROUNDDOWN(H462*J462,-3)</f>
        <v>23400000</v>
      </c>
      <c r="L462" s="251">
        <f t="shared" si="22"/>
        <v>0</v>
      </c>
    </row>
    <row r="463" spans="2:12" ht="15.9" x14ac:dyDescent="0.4">
      <c r="B463" s="129" t="s">
        <v>27</v>
      </c>
      <c r="C463" s="96" t="s">
        <v>44</v>
      </c>
      <c r="D463" s="94">
        <v>312</v>
      </c>
      <c r="E463" s="95" t="s">
        <v>40</v>
      </c>
      <c r="F463" s="106">
        <v>50000</v>
      </c>
      <c r="G463" s="106">
        <f>ROUNDDOWN(D463*F463,-3)</f>
        <v>15600000</v>
      </c>
      <c r="H463" s="94">
        <v>312</v>
      </c>
      <c r="I463" s="95" t="s">
        <v>40</v>
      </c>
      <c r="J463" s="106">
        <v>50000</v>
      </c>
      <c r="K463" s="106">
        <f>ROUNDDOWN(H463*J463,-3)</f>
        <v>15600000</v>
      </c>
      <c r="L463" s="251">
        <f t="shared" si="22"/>
        <v>0</v>
      </c>
    </row>
    <row r="464" spans="2:12" ht="15.9" x14ac:dyDescent="0.4">
      <c r="B464" s="129" t="s">
        <v>27</v>
      </c>
      <c r="C464" s="96" t="s">
        <v>232</v>
      </c>
      <c r="D464" s="94">
        <v>13</v>
      </c>
      <c r="E464" s="95" t="s">
        <v>51</v>
      </c>
      <c r="F464" s="106">
        <v>500000</v>
      </c>
      <c r="G464" s="106">
        <f>ROUNDDOWN(D464*F464,-3)</f>
        <v>6500000</v>
      </c>
      <c r="H464" s="94">
        <v>13</v>
      </c>
      <c r="I464" s="95" t="s">
        <v>51</v>
      </c>
      <c r="J464" s="106">
        <v>500000</v>
      </c>
      <c r="K464" s="106">
        <f>ROUNDDOWN(H464*J464,-3)</f>
        <v>6500000</v>
      </c>
      <c r="L464" s="251">
        <f t="shared" si="22"/>
        <v>0</v>
      </c>
    </row>
    <row r="465" spans="2:12" ht="15.9" x14ac:dyDescent="0.4">
      <c r="B465" s="189" t="s">
        <v>249</v>
      </c>
      <c r="C465" s="162" t="s">
        <v>250</v>
      </c>
      <c r="D465" s="113">
        <f>D466</f>
        <v>312</v>
      </c>
      <c r="E465" s="114" t="s">
        <v>171</v>
      </c>
      <c r="F465" s="115">
        <v>0</v>
      </c>
      <c r="G465" s="115">
        <f>G466</f>
        <v>80470000</v>
      </c>
      <c r="H465" s="113">
        <f>H466</f>
        <v>312</v>
      </c>
      <c r="I465" s="114" t="s">
        <v>171</v>
      </c>
      <c r="J465" s="115">
        <v>0</v>
      </c>
      <c r="K465" s="115">
        <f>K466</f>
        <v>80470000</v>
      </c>
      <c r="L465" s="251">
        <f t="shared" si="22"/>
        <v>0</v>
      </c>
    </row>
    <row r="466" spans="2:12" ht="15.9" x14ac:dyDescent="0.4">
      <c r="B466" s="190" t="s">
        <v>34</v>
      </c>
      <c r="C466" s="191" t="s">
        <v>248</v>
      </c>
      <c r="D466" s="116">
        <v>312</v>
      </c>
      <c r="E466" s="117" t="s">
        <v>171</v>
      </c>
      <c r="F466" s="118">
        <v>0</v>
      </c>
      <c r="G466" s="118">
        <f>G467+G470</f>
        <v>80470000</v>
      </c>
      <c r="H466" s="116">
        <v>312</v>
      </c>
      <c r="I466" s="117" t="s">
        <v>171</v>
      </c>
      <c r="J466" s="118">
        <v>0</v>
      </c>
      <c r="K466" s="118">
        <f>K467+K470</f>
        <v>80470000</v>
      </c>
      <c r="L466" s="251">
        <f t="shared" si="22"/>
        <v>0</v>
      </c>
    </row>
    <row r="467" spans="2:12" s="232" customFormat="1" ht="15.9" x14ac:dyDescent="0.4">
      <c r="B467" s="227">
        <v>525111</v>
      </c>
      <c r="C467" s="228" t="s">
        <v>174</v>
      </c>
      <c r="D467" s="229"/>
      <c r="E467" s="230" t="s">
        <v>27</v>
      </c>
      <c r="F467" s="228"/>
      <c r="G467" s="233">
        <f>SUM(G468:G469)</f>
        <v>8450000</v>
      </c>
      <c r="H467" s="229"/>
      <c r="I467" s="230" t="s">
        <v>27</v>
      </c>
      <c r="J467" s="228"/>
      <c r="K467" s="233">
        <f>SUM(K468:K469)</f>
        <v>8450000</v>
      </c>
      <c r="L467" s="251">
        <f t="shared" si="22"/>
        <v>0</v>
      </c>
    </row>
    <row r="468" spans="2:12" ht="15.9" x14ac:dyDescent="0.4">
      <c r="B468" s="129" t="s">
        <v>27</v>
      </c>
      <c r="C468" s="96" t="s">
        <v>46</v>
      </c>
      <c r="D468" s="94">
        <v>39</v>
      </c>
      <c r="E468" s="95" t="s">
        <v>47</v>
      </c>
      <c r="F468" s="106">
        <v>110000</v>
      </c>
      <c r="G468" s="106">
        <f>ROUNDDOWN(D468*F468,-3)</f>
        <v>4290000</v>
      </c>
      <c r="H468" s="94">
        <v>39</v>
      </c>
      <c r="I468" s="95" t="s">
        <v>47</v>
      </c>
      <c r="J468" s="106">
        <v>110000</v>
      </c>
      <c r="K468" s="106">
        <f>ROUNDDOWN(H468*J468,-3)</f>
        <v>4290000</v>
      </c>
      <c r="L468" s="251">
        <f t="shared" si="22"/>
        <v>0</v>
      </c>
    </row>
    <row r="469" spans="2:12" ht="15.9" x14ac:dyDescent="0.4">
      <c r="B469" s="129" t="s">
        <v>27</v>
      </c>
      <c r="C469" s="96" t="s">
        <v>175</v>
      </c>
      <c r="D469" s="94">
        <v>1</v>
      </c>
      <c r="E469" s="95" t="s">
        <v>38</v>
      </c>
      <c r="F469" s="106">
        <v>4160000</v>
      </c>
      <c r="G469" s="106">
        <f>ROUNDDOWN(D469*F469,-3)</f>
        <v>4160000</v>
      </c>
      <c r="H469" s="94">
        <v>1</v>
      </c>
      <c r="I469" s="95" t="s">
        <v>38</v>
      </c>
      <c r="J469" s="106">
        <v>4160000</v>
      </c>
      <c r="K469" s="106">
        <f>ROUNDDOWN(H469*J469,-3)</f>
        <v>4160000</v>
      </c>
      <c r="L469" s="251">
        <f t="shared" si="22"/>
        <v>0</v>
      </c>
    </row>
    <row r="470" spans="2:12" s="232" customFormat="1" ht="15.9" x14ac:dyDescent="0.4">
      <c r="B470" s="227">
        <v>525112</v>
      </c>
      <c r="C470" s="228" t="s">
        <v>97</v>
      </c>
      <c r="D470" s="229"/>
      <c r="E470" s="230" t="s">
        <v>27</v>
      </c>
      <c r="F470" s="228"/>
      <c r="G470" s="233">
        <f>SUM(G471:G474)</f>
        <v>72020000</v>
      </c>
      <c r="H470" s="229"/>
      <c r="I470" s="230" t="s">
        <v>27</v>
      </c>
      <c r="J470" s="228"/>
      <c r="K470" s="233">
        <f>SUM(K471:K474)</f>
        <v>72020000</v>
      </c>
      <c r="L470" s="251">
        <f t="shared" si="22"/>
        <v>0</v>
      </c>
    </row>
    <row r="471" spans="2:12" ht="15.9" x14ac:dyDescent="0.4">
      <c r="B471" s="129" t="s">
        <v>27</v>
      </c>
      <c r="C471" s="96" t="s">
        <v>176</v>
      </c>
      <c r="D471" s="94">
        <v>312</v>
      </c>
      <c r="E471" s="95" t="s">
        <v>40</v>
      </c>
      <c r="F471" s="106">
        <v>85000</v>
      </c>
      <c r="G471" s="106">
        <f>ROUNDDOWN(D471*F471,-3)</f>
        <v>26520000</v>
      </c>
      <c r="H471" s="94">
        <v>312</v>
      </c>
      <c r="I471" s="95" t="s">
        <v>40</v>
      </c>
      <c r="J471" s="106">
        <v>85000</v>
      </c>
      <c r="K471" s="106">
        <f>ROUNDDOWN(H471*J471,-3)</f>
        <v>26520000</v>
      </c>
      <c r="L471" s="251">
        <f t="shared" si="22"/>
        <v>0</v>
      </c>
    </row>
    <row r="472" spans="2:12" ht="15.9" x14ac:dyDescent="0.4">
      <c r="B472" s="129" t="s">
        <v>27</v>
      </c>
      <c r="C472" s="96" t="s">
        <v>230</v>
      </c>
      <c r="D472" s="94">
        <v>312</v>
      </c>
      <c r="E472" s="95" t="s">
        <v>231</v>
      </c>
      <c r="F472" s="106">
        <v>75000</v>
      </c>
      <c r="G472" s="106">
        <f>ROUNDDOWN(D472*F472,-3)</f>
        <v>23400000</v>
      </c>
      <c r="H472" s="94">
        <v>312</v>
      </c>
      <c r="I472" s="95" t="s">
        <v>231</v>
      </c>
      <c r="J472" s="106">
        <v>75000</v>
      </c>
      <c r="K472" s="106">
        <f>ROUNDDOWN(H472*J472,-3)</f>
        <v>23400000</v>
      </c>
      <c r="L472" s="251">
        <f t="shared" ref="L472:L535" si="23">G472-K472</f>
        <v>0</v>
      </c>
    </row>
    <row r="473" spans="2:12" ht="15.9" x14ac:dyDescent="0.4">
      <c r="B473" s="129" t="s">
        <v>27</v>
      </c>
      <c r="C473" s="96" t="s">
        <v>44</v>
      </c>
      <c r="D473" s="94">
        <v>312</v>
      </c>
      <c r="E473" s="95" t="s">
        <v>40</v>
      </c>
      <c r="F473" s="106">
        <v>50000</v>
      </c>
      <c r="G473" s="106">
        <f>ROUNDDOWN(D473*F473,-3)</f>
        <v>15600000</v>
      </c>
      <c r="H473" s="94">
        <v>312</v>
      </c>
      <c r="I473" s="95" t="s">
        <v>40</v>
      </c>
      <c r="J473" s="106">
        <v>50000</v>
      </c>
      <c r="K473" s="106">
        <f>ROUNDDOWN(H473*J473,-3)</f>
        <v>15600000</v>
      </c>
      <c r="L473" s="251">
        <f t="shared" si="23"/>
        <v>0</v>
      </c>
    </row>
    <row r="474" spans="2:12" ht="15.9" x14ac:dyDescent="0.4">
      <c r="B474" s="199" t="s">
        <v>27</v>
      </c>
      <c r="C474" s="127" t="s">
        <v>232</v>
      </c>
      <c r="D474" s="94">
        <v>13</v>
      </c>
      <c r="E474" s="95" t="s">
        <v>51</v>
      </c>
      <c r="F474" s="106">
        <v>500000</v>
      </c>
      <c r="G474" s="128">
        <f>ROUNDDOWN(D474*F474,-3)</f>
        <v>6500000</v>
      </c>
      <c r="H474" s="94">
        <v>13</v>
      </c>
      <c r="I474" s="95" t="s">
        <v>51</v>
      </c>
      <c r="J474" s="106">
        <v>500000</v>
      </c>
      <c r="K474" s="128">
        <f>ROUNDDOWN(H474*J474,-3)</f>
        <v>6500000</v>
      </c>
      <c r="L474" s="251">
        <f t="shared" si="23"/>
        <v>0</v>
      </c>
    </row>
    <row r="475" spans="2:12" ht="29.15" x14ac:dyDescent="0.4">
      <c r="B475" s="189" t="s">
        <v>251</v>
      </c>
      <c r="C475" s="162" t="s">
        <v>252</v>
      </c>
      <c r="D475" s="113">
        <f>D476</f>
        <v>96</v>
      </c>
      <c r="E475" s="114" t="s">
        <v>171</v>
      </c>
      <c r="F475" s="115">
        <v>0</v>
      </c>
      <c r="G475" s="115">
        <f>G476</f>
        <v>118296000</v>
      </c>
      <c r="H475" s="113">
        <f>H476</f>
        <v>96</v>
      </c>
      <c r="I475" s="114" t="s">
        <v>171</v>
      </c>
      <c r="J475" s="115">
        <v>0</v>
      </c>
      <c r="K475" s="115">
        <f>K476</f>
        <v>118296000</v>
      </c>
      <c r="L475" s="251">
        <f t="shared" si="23"/>
        <v>0</v>
      </c>
    </row>
    <row r="476" spans="2:12" ht="29.15" x14ac:dyDescent="0.4">
      <c r="B476" s="190" t="s">
        <v>34</v>
      </c>
      <c r="C476" s="191" t="s">
        <v>253</v>
      </c>
      <c r="D476" s="116">
        <v>96</v>
      </c>
      <c r="E476" s="117" t="s">
        <v>171</v>
      </c>
      <c r="F476" s="118">
        <v>0</v>
      </c>
      <c r="G476" s="118">
        <f>G477+G482</f>
        <v>118296000</v>
      </c>
      <c r="H476" s="116">
        <v>96</v>
      </c>
      <c r="I476" s="117" t="s">
        <v>171</v>
      </c>
      <c r="J476" s="118">
        <v>0</v>
      </c>
      <c r="K476" s="118">
        <f>K477+K482</f>
        <v>118296000</v>
      </c>
      <c r="L476" s="251">
        <f t="shared" si="23"/>
        <v>0</v>
      </c>
    </row>
    <row r="477" spans="2:12" s="232" customFormat="1" ht="15.9" x14ac:dyDescent="0.4">
      <c r="B477" s="227">
        <v>525111</v>
      </c>
      <c r="C477" s="228" t="s">
        <v>174</v>
      </c>
      <c r="D477" s="229"/>
      <c r="E477" s="230" t="s">
        <v>27</v>
      </c>
      <c r="F477" s="228"/>
      <c r="G477" s="233">
        <f>SUM(G478:G481)</f>
        <v>32960000</v>
      </c>
      <c r="H477" s="229"/>
      <c r="I477" s="230" t="s">
        <v>27</v>
      </c>
      <c r="J477" s="228"/>
      <c r="K477" s="233">
        <f>SUM(K478:K481)</f>
        <v>32960000</v>
      </c>
      <c r="L477" s="251">
        <f t="shared" si="23"/>
        <v>0</v>
      </c>
    </row>
    <row r="478" spans="2:12" ht="15.9" x14ac:dyDescent="0.4">
      <c r="B478" s="129" t="s">
        <v>27</v>
      </c>
      <c r="C478" s="96" t="s">
        <v>46</v>
      </c>
      <c r="D478" s="94">
        <v>4</v>
      </c>
      <c r="E478" s="95" t="s">
        <v>47</v>
      </c>
      <c r="F478" s="106">
        <v>110000</v>
      </c>
      <c r="G478" s="106">
        <f>ROUNDDOWN(D478*F478,-3)</f>
        <v>440000</v>
      </c>
      <c r="H478" s="94">
        <v>4</v>
      </c>
      <c r="I478" s="95" t="s">
        <v>47</v>
      </c>
      <c r="J478" s="106">
        <v>110000</v>
      </c>
      <c r="K478" s="106">
        <f>ROUNDDOWN(H478*J478,-3)</f>
        <v>440000</v>
      </c>
      <c r="L478" s="251">
        <f t="shared" si="23"/>
        <v>0</v>
      </c>
    </row>
    <row r="479" spans="2:12" ht="15.9" x14ac:dyDescent="0.4">
      <c r="B479" s="129" t="s">
        <v>27</v>
      </c>
      <c r="C479" s="96" t="s">
        <v>48</v>
      </c>
      <c r="D479" s="94">
        <v>8</v>
      </c>
      <c r="E479" s="95" t="s">
        <v>47</v>
      </c>
      <c r="F479" s="106">
        <v>110000</v>
      </c>
      <c r="G479" s="106">
        <f>ROUNDDOWN(D479*F479,-3)</f>
        <v>880000</v>
      </c>
      <c r="H479" s="94">
        <v>8</v>
      </c>
      <c r="I479" s="95" t="s">
        <v>47</v>
      </c>
      <c r="J479" s="106">
        <v>110000</v>
      </c>
      <c r="K479" s="106">
        <f>ROUNDDOWN(H479*J479,-3)</f>
        <v>880000</v>
      </c>
      <c r="L479" s="251">
        <f t="shared" si="23"/>
        <v>0</v>
      </c>
    </row>
    <row r="480" spans="2:12" ht="15.9" x14ac:dyDescent="0.4">
      <c r="B480" s="129" t="s">
        <v>27</v>
      </c>
      <c r="C480" s="96" t="s">
        <v>175</v>
      </c>
      <c r="D480" s="94">
        <v>1</v>
      </c>
      <c r="E480" s="95" t="s">
        <v>38</v>
      </c>
      <c r="F480" s="106">
        <v>4000000</v>
      </c>
      <c r="G480" s="106">
        <f>ROUNDDOWN(D480*F480,-3)</f>
        <v>4000000</v>
      </c>
      <c r="H480" s="94">
        <v>1</v>
      </c>
      <c r="I480" s="95" t="s">
        <v>38</v>
      </c>
      <c r="J480" s="106">
        <v>4000000</v>
      </c>
      <c r="K480" s="106">
        <f>ROUNDDOWN(H480*J480,-3)</f>
        <v>4000000</v>
      </c>
      <c r="L480" s="251">
        <f t="shared" si="23"/>
        <v>0</v>
      </c>
    </row>
    <row r="481" spans="2:12" ht="15.9" x14ac:dyDescent="0.4">
      <c r="B481" s="129" t="s">
        <v>27</v>
      </c>
      <c r="C481" s="96" t="s">
        <v>76</v>
      </c>
      <c r="D481" s="94">
        <v>1</v>
      </c>
      <c r="E481" s="95" t="s">
        <v>38</v>
      </c>
      <c r="F481" s="106">
        <v>27640000</v>
      </c>
      <c r="G481" s="106">
        <f>ROUNDDOWN(D481*F481,-3)</f>
        <v>27640000</v>
      </c>
      <c r="H481" s="94">
        <v>1</v>
      </c>
      <c r="I481" s="95" t="s">
        <v>38</v>
      </c>
      <c r="J481" s="106">
        <v>27640000</v>
      </c>
      <c r="K481" s="106">
        <f>ROUNDDOWN(H481*J481,-3)</f>
        <v>27640000</v>
      </c>
      <c r="L481" s="251">
        <f t="shared" si="23"/>
        <v>0</v>
      </c>
    </row>
    <row r="482" spans="2:12" s="232" customFormat="1" ht="15.9" x14ac:dyDescent="0.4">
      <c r="B482" s="227">
        <v>525112</v>
      </c>
      <c r="C482" s="228" t="s">
        <v>97</v>
      </c>
      <c r="D482" s="229"/>
      <c r="E482" s="230" t="s">
        <v>27</v>
      </c>
      <c r="F482" s="228"/>
      <c r="G482" s="233">
        <f>SUM(G483:G487)</f>
        <v>85336000</v>
      </c>
      <c r="H482" s="229"/>
      <c r="I482" s="230" t="s">
        <v>27</v>
      </c>
      <c r="J482" s="228"/>
      <c r="K482" s="233">
        <f>SUM(K483:K487)</f>
        <v>85336000</v>
      </c>
      <c r="L482" s="251">
        <f t="shared" si="23"/>
        <v>0</v>
      </c>
    </row>
    <row r="483" spans="2:12" ht="15.9" x14ac:dyDescent="0.4">
      <c r="B483" s="129" t="s">
        <v>27</v>
      </c>
      <c r="C483" s="96" t="s">
        <v>176</v>
      </c>
      <c r="D483" s="133">
        <v>96</v>
      </c>
      <c r="E483" s="95" t="s">
        <v>40</v>
      </c>
      <c r="F483" s="106">
        <v>565000</v>
      </c>
      <c r="G483" s="106">
        <f>ROUNDDOWN(D483*F483,-3)</f>
        <v>54240000</v>
      </c>
      <c r="H483" s="133">
        <v>96</v>
      </c>
      <c r="I483" s="95" t="s">
        <v>40</v>
      </c>
      <c r="J483" s="106">
        <v>565000</v>
      </c>
      <c r="K483" s="106">
        <f>ROUNDDOWN(H483*J483,-3)</f>
        <v>54240000</v>
      </c>
      <c r="L483" s="251">
        <f t="shared" si="23"/>
        <v>0</v>
      </c>
    </row>
    <row r="484" spans="2:12" ht="15.9" x14ac:dyDescent="0.4">
      <c r="B484" s="129" t="s">
        <v>27</v>
      </c>
      <c r="C484" s="96" t="s">
        <v>230</v>
      </c>
      <c r="D484" s="133">
        <f>D483</f>
        <v>96</v>
      </c>
      <c r="E484" s="95" t="s">
        <v>231</v>
      </c>
      <c r="F484" s="106">
        <v>75000</v>
      </c>
      <c r="G484" s="106">
        <f>ROUNDDOWN(D484*F484,-3)</f>
        <v>7200000</v>
      </c>
      <c r="H484" s="133">
        <f>H483</f>
        <v>96</v>
      </c>
      <c r="I484" s="95" t="s">
        <v>231</v>
      </c>
      <c r="J484" s="106">
        <v>75000</v>
      </c>
      <c r="K484" s="106">
        <f>ROUNDDOWN(H484*J484,-3)</f>
        <v>7200000</v>
      </c>
      <c r="L484" s="251">
        <f t="shared" si="23"/>
        <v>0</v>
      </c>
    </row>
    <row r="485" spans="2:12" ht="15.9" x14ac:dyDescent="0.4">
      <c r="B485" s="129" t="s">
        <v>27</v>
      </c>
      <c r="C485" s="96" t="s">
        <v>44</v>
      </c>
      <c r="D485" s="133">
        <f>D483</f>
        <v>96</v>
      </c>
      <c r="E485" s="95" t="s">
        <v>40</v>
      </c>
      <c r="F485" s="106">
        <v>50000</v>
      </c>
      <c r="G485" s="106">
        <f>ROUNDDOWN(D485*F485,-3)</f>
        <v>4800000</v>
      </c>
      <c r="H485" s="133">
        <f>H483</f>
        <v>96</v>
      </c>
      <c r="I485" s="95" t="s">
        <v>40</v>
      </c>
      <c r="J485" s="106">
        <v>50000</v>
      </c>
      <c r="K485" s="106">
        <f>ROUNDDOWN(H485*J485,-3)</f>
        <v>4800000</v>
      </c>
      <c r="L485" s="251">
        <f t="shared" si="23"/>
        <v>0</v>
      </c>
    </row>
    <row r="486" spans="2:12" ht="15.9" x14ac:dyDescent="0.4">
      <c r="B486" s="129" t="s">
        <v>27</v>
      </c>
      <c r="C486" s="96" t="s">
        <v>232</v>
      </c>
      <c r="D486" s="133">
        <v>4</v>
      </c>
      <c r="E486" s="95" t="s">
        <v>51</v>
      </c>
      <c r="F486" s="106">
        <v>500000</v>
      </c>
      <c r="G486" s="106">
        <f>ROUNDDOWN(D486*F486,-3)</f>
        <v>2000000</v>
      </c>
      <c r="H486" s="133">
        <v>4</v>
      </c>
      <c r="I486" s="95" t="s">
        <v>51</v>
      </c>
      <c r="J486" s="106">
        <v>500000</v>
      </c>
      <c r="K486" s="106">
        <f>ROUNDDOWN(H486*J486,-3)</f>
        <v>2000000</v>
      </c>
      <c r="L486" s="251">
        <f t="shared" si="23"/>
        <v>0</v>
      </c>
    </row>
    <row r="487" spans="2:12" ht="15.9" x14ac:dyDescent="0.4">
      <c r="B487" s="129"/>
      <c r="C487" s="96" t="s">
        <v>254</v>
      </c>
      <c r="D487" s="94">
        <v>1</v>
      </c>
      <c r="E487" s="95" t="s">
        <v>38</v>
      </c>
      <c r="F487" s="106">
        <v>17096000</v>
      </c>
      <c r="G487" s="106">
        <f>ROUNDDOWN(D487*F487,-3)</f>
        <v>17096000</v>
      </c>
      <c r="H487" s="94">
        <v>1</v>
      </c>
      <c r="I487" s="95" t="s">
        <v>38</v>
      </c>
      <c r="J487" s="106">
        <v>17096000</v>
      </c>
      <c r="K487" s="106">
        <f>ROUNDDOWN(H487*J487,-3)</f>
        <v>17096000</v>
      </c>
      <c r="L487" s="251">
        <f t="shared" si="23"/>
        <v>0</v>
      </c>
    </row>
    <row r="488" spans="2:12" ht="29.15" x14ac:dyDescent="0.4">
      <c r="B488" s="189" t="s">
        <v>255</v>
      </c>
      <c r="C488" s="162" t="s">
        <v>256</v>
      </c>
      <c r="D488" s="113">
        <f>D489</f>
        <v>480</v>
      </c>
      <c r="E488" s="114" t="s">
        <v>171</v>
      </c>
      <c r="F488" s="115">
        <v>0</v>
      </c>
      <c r="G488" s="115">
        <f>G489</f>
        <v>562680000</v>
      </c>
      <c r="H488" s="113">
        <f>H489</f>
        <v>480</v>
      </c>
      <c r="I488" s="114" t="s">
        <v>171</v>
      </c>
      <c r="J488" s="115">
        <v>0</v>
      </c>
      <c r="K488" s="115">
        <f>K489</f>
        <v>562680000</v>
      </c>
      <c r="L488" s="251">
        <f t="shared" si="23"/>
        <v>0</v>
      </c>
    </row>
    <row r="489" spans="2:12" ht="29.15" x14ac:dyDescent="0.4">
      <c r="B489" s="190" t="s">
        <v>34</v>
      </c>
      <c r="C489" s="191" t="s">
        <v>257</v>
      </c>
      <c r="D489" s="116">
        <v>480</v>
      </c>
      <c r="E489" s="117" t="s">
        <v>171</v>
      </c>
      <c r="F489" s="118">
        <v>0</v>
      </c>
      <c r="G489" s="118">
        <f>G490+G495</f>
        <v>562680000</v>
      </c>
      <c r="H489" s="116">
        <v>480</v>
      </c>
      <c r="I489" s="117" t="s">
        <v>171</v>
      </c>
      <c r="J489" s="118">
        <v>0</v>
      </c>
      <c r="K489" s="118">
        <f>K490+K495</f>
        <v>562680000</v>
      </c>
      <c r="L489" s="251">
        <f t="shared" si="23"/>
        <v>0</v>
      </c>
    </row>
    <row r="490" spans="2:12" s="232" customFormat="1" ht="15.9" x14ac:dyDescent="0.4">
      <c r="B490" s="227">
        <v>525111</v>
      </c>
      <c r="C490" s="228" t="s">
        <v>174</v>
      </c>
      <c r="D490" s="229"/>
      <c r="E490" s="230" t="s">
        <v>27</v>
      </c>
      <c r="F490" s="228"/>
      <c r="G490" s="233">
        <f>SUM(G491:G494)</f>
        <v>164800000</v>
      </c>
      <c r="H490" s="229"/>
      <c r="I490" s="230" t="s">
        <v>27</v>
      </c>
      <c r="J490" s="228"/>
      <c r="K490" s="233">
        <f>SUM(K491:K494)</f>
        <v>164800000</v>
      </c>
      <c r="L490" s="251">
        <f t="shared" si="23"/>
        <v>0</v>
      </c>
    </row>
    <row r="491" spans="2:12" ht="15.9" x14ac:dyDescent="0.4">
      <c r="B491" s="129" t="s">
        <v>27</v>
      </c>
      <c r="C491" s="96" t="s">
        <v>46</v>
      </c>
      <c r="D491" s="135">
        <v>20</v>
      </c>
      <c r="E491" s="95" t="s">
        <v>47</v>
      </c>
      <c r="F491" s="106">
        <v>110000</v>
      </c>
      <c r="G491" s="106">
        <f>ROUNDDOWN(D491*F491,-3)</f>
        <v>2200000</v>
      </c>
      <c r="H491" s="135">
        <v>20</v>
      </c>
      <c r="I491" s="95" t="s">
        <v>47</v>
      </c>
      <c r="J491" s="106">
        <v>110000</v>
      </c>
      <c r="K491" s="106">
        <f>ROUNDDOWN(H491*J491,-3)</f>
        <v>2200000</v>
      </c>
      <c r="L491" s="251">
        <f t="shared" si="23"/>
        <v>0</v>
      </c>
    </row>
    <row r="492" spans="2:12" ht="15.9" x14ac:dyDescent="0.4">
      <c r="B492" s="129" t="s">
        <v>27</v>
      </c>
      <c r="C492" s="96" t="s">
        <v>48</v>
      </c>
      <c r="D492" s="135">
        <v>40</v>
      </c>
      <c r="E492" s="95" t="s">
        <v>47</v>
      </c>
      <c r="F492" s="106">
        <v>110000</v>
      </c>
      <c r="G492" s="106">
        <f>ROUNDDOWN(D492*F492,-3)</f>
        <v>4400000</v>
      </c>
      <c r="H492" s="135">
        <v>40</v>
      </c>
      <c r="I492" s="95" t="s">
        <v>47</v>
      </c>
      <c r="J492" s="106">
        <v>110000</v>
      </c>
      <c r="K492" s="106">
        <f>ROUNDDOWN(H492*J492,-3)</f>
        <v>4400000</v>
      </c>
      <c r="L492" s="251">
        <f t="shared" si="23"/>
        <v>0</v>
      </c>
    </row>
    <row r="493" spans="2:12" ht="15.9" x14ac:dyDescent="0.4">
      <c r="B493" s="129" t="s">
        <v>27</v>
      </c>
      <c r="C493" s="96" t="s">
        <v>175</v>
      </c>
      <c r="D493" s="135">
        <v>1</v>
      </c>
      <c r="E493" s="95" t="s">
        <v>38</v>
      </c>
      <c r="F493" s="106">
        <v>20000000</v>
      </c>
      <c r="G493" s="106">
        <f>ROUNDDOWN(D493*F493,-3)</f>
        <v>20000000</v>
      </c>
      <c r="H493" s="135">
        <v>1</v>
      </c>
      <c r="I493" s="95" t="s">
        <v>38</v>
      </c>
      <c r="J493" s="106">
        <v>20000000</v>
      </c>
      <c r="K493" s="106">
        <f>ROUNDDOWN(H493*J493,-3)</f>
        <v>20000000</v>
      </c>
      <c r="L493" s="251">
        <f t="shared" si="23"/>
        <v>0</v>
      </c>
    </row>
    <row r="494" spans="2:12" ht="15.9" x14ac:dyDescent="0.4">
      <c r="B494" s="129" t="s">
        <v>27</v>
      </c>
      <c r="C494" s="96" t="s">
        <v>76</v>
      </c>
      <c r="D494" s="135">
        <v>1</v>
      </c>
      <c r="E494" s="95" t="s">
        <v>38</v>
      </c>
      <c r="F494" s="106">
        <v>138200000</v>
      </c>
      <c r="G494" s="106">
        <f>ROUNDDOWN(D494*F494,-3)</f>
        <v>138200000</v>
      </c>
      <c r="H494" s="135">
        <v>1</v>
      </c>
      <c r="I494" s="95" t="s">
        <v>38</v>
      </c>
      <c r="J494" s="106">
        <v>138200000</v>
      </c>
      <c r="K494" s="106">
        <f>ROUNDDOWN(H494*J494,-3)</f>
        <v>138200000</v>
      </c>
      <c r="L494" s="251">
        <f t="shared" si="23"/>
        <v>0</v>
      </c>
    </row>
    <row r="495" spans="2:12" s="232" customFormat="1" ht="15.9" x14ac:dyDescent="0.4">
      <c r="B495" s="227">
        <v>525112</v>
      </c>
      <c r="C495" s="228" t="s">
        <v>97</v>
      </c>
      <c r="D495" s="229"/>
      <c r="E495" s="230" t="s">
        <v>27</v>
      </c>
      <c r="F495" s="228"/>
      <c r="G495" s="233">
        <f>SUM(G496:G500)</f>
        <v>397880000</v>
      </c>
      <c r="H495" s="229"/>
      <c r="I495" s="230" t="s">
        <v>27</v>
      </c>
      <c r="J495" s="228"/>
      <c r="K495" s="233">
        <f>SUM(K496:K500)</f>
        <v>397880000</v>
      </c>
      <c r="L495" s="251">
        <f t="shared" si="23"/>
        <v>0</v>
      </c>
    </row>
    <row r="496" spans="2:12" ht="15.9" x14ac:dyDescent="0.4">
      <c r="B496" s="129" t="s">
        <v>27</v>
      </c>
      <c r="C496" s="96" t="s">
        <v>176</v>
      </c>
      <c r="D496" s="133">
        <f>D489</f>
        <v>480</v>
      </c>
      <c r="E496" s="95" t="s">
        <v>40</v>
      </c>
      <c r="F496" s="106">
        <v>505000</v>
      </c>
      <c r="G496" s="106">
        <f>ROUNDDOWN(D496*F496,-3)</f>
        <v>242400000</v>
      </c>
      <c r="H496" s="133">
        <f>H489</f>
        <v>480</v>
      </c>
      <c r="I496" s="95" t="s">
        <v>40</v>
      </c>
      <c r="J496" s="106">
        <v>505000</v>
      </c>
      <c r="K496" s="106">
        <f>ROUNDDOWN(H496*J496,-3)</f>
        <v>242400000</v>
      </c>
      <c r="L496" s="251">
        <f t="shared" si="23"/>
        <v>0</v>
      </c>
    </row>
    <row r="497" spans="2:12" ht="15.9" x14ac:dyDescent="0.4">
      <c r="B497" s="129" t="s">
        <v>27</v>
      </c>
      <c r="C497" s="96" t="s">
        <v>230</v>
      </c>
      <c r="D497" s="133">
        <f>D496</f>
        <v>480</v>
      </c>
      <c r="E497" s="95" t="s">
        <v>231</v>
      </c>
      <c r="F497" s="106">
        <v>75000</v>
      </c>
      <c r="G497" s="106">
        <f>ROUNDDOWN(D497*F497,-3)</f>
        <v>36000000</v>
      </c>
      <c r="H497" s="133">
        <f>H496</f>
        <v>480</v>
      </c>
      <c r="I497" s="95" t="s">
        <v>231</v>
      </c>
      <c r="J497" s="106">
        <v>75000</v>
      </c>
      <c r="K497" s="106">
        <f>ROUNDDOWN(H497*J497,-3)</f>
        <v>36000000</v>
      </c>
      <c r="L497" s="251">
        <f t="shared" si="23"/>
        <v>0</v>
      </c>
    </row>
    <row r="498" spans="2:12" ht="15.9" x14ac:dyDescent="0.4">
      <c r="B498" s="129" t="s">
        <v>27</v>
      </c>
      <c r="C498" s="96" t="s">
        <v>44</v>
      </c>
      <c r="D498" s="133">
        <f>D497</f>
        <v>480</v>
      </c>
      <c r="E498" s="95" t="s">
        <v>40</v>
      </c>
      <c r="F498" s="106">
        <v>50000</v>
      </c>
      <c r="G498" s="106">
        <f>ROUNDDOWN(D498*F498,-3)</f>
        <v>24000000</v>
      </c>
      <c r="H498" s="133">
        <f>H497</f>
        <v>480</v>
      </c>
      <c r="I498" s="95" t="s">
        <v>40</v>
      </c>
      <c r="J498" s="106">
        <v>50000</v>
      </c>
      <c r="K498" s="106">
        <f>ROUNDDOWN(H498*J498,-3)</f>
        <v>24000000</v>
      </c>
      <c r="L498" s="251">
        <f t="shared" si="23"/>
        <v>0</v>
      </c>
    </row>
    <row r="499" spans="2:12" ht="15.9" x14ac:dyDescent="0.4">
      <c r="B499" s="129" t="s">
        <v>27</v>
      </c>
      <c r="C499" s="96" t="s">
        <v>232</v>
      </c>
      <c r="D499" s="133">
        <f>D489/24</f>
        <v>20</v>
      </c>
      <c r="E499" s="95" t="s">
        <v>51</v>
      </c>
      <c r="F499" s="106">
        <v>500000</v>
      </c>
      <c r="G499" s="106">
        <f>ROUNDDOWN(D499*F499,-3)</f>
        <v>10000000</v>
      </c>
      <c r="H499" s="133">
        <f>H489/24</f>
        <v>20</v>
      </c>
      <c r="I499" s="95" t="s">
        <v>51</v>
      </c>
      <c r="J499" s="106">
        <v>500000</v>
      </c>
      <c r="K499" s="106">
        <f>ROUNDDOWN(H499*J499,-3)</f>
        <v>10000000</v>
      </c>
      <c r="L499" s="251">
        <f t="shared" si="23"/>
        <v>0</v>
      </c>
    </row>
    <row r="500" spans="2:12" ht="15.9" x14ac:dyDescent="0.4">
      <c r="B500" s="129"/>
      <c r="C500" s="96" t="s">
        <v>254</v>
      </c>
      <c r="D500" s="94">
        <v>1</v>
      </c>
      <c r="E500" s="95" t="s">
        <v>38</v>
      </c>
      <c r="F500" s="106">
        <v>85480000</v>
      </c>
      <c r="G500" s="106">
        <f>ROUNDDOWN(D500*F500,-3)</f>
        <v>85480000</v>
      </c>
      <c r="H500" s="94">
        <v>1</v>
      </c>
      <c r="I500" s="95" t="s">
        <v>38</v>
      </c>
      <c r="J500" s="106">
        <v>85480000</v>
      </c>
      <c r="K500" s="106">
        <f>ROUNDDOWN(H500*J500,-3)</f>
        <v>85480000</v>
      </c>
      <c r="L500" s="251">
        <f t="shared" si="23"/>
        <v>0</v>
      </c>
    </row>
    <row r="501" spans="2:12" ht="29.15" x14ac:dyDescent="0.4">
      <c r="B501" s="189" t="s">
        <v>258</v>
      </c>
      <c r="C501" s="162" t="s">
        <v>259</v>
      </c>
      <c r="D501" s="113">
        <f>D502</f>
        <v>480</v>
      </c>
      <c r="E501" s="114" t="s">
        <v>171</v>
      </c>
      <c r="F501" s="115">
        <v>0</v>
      </c>
      <c r="G501" s="115">
        <f>G502</f>
        <v>546680000</v>
      </c>
      <c r="H501" s="113">
        <f>H502</f>
        <v>480</v>
      </c>
      <c r="I501" s="114" t="s">
        <v>171</v>
      </c>
      <c r="J501" s="115">
        <v>0</v>
      </c>
      <c r="K501" s="115">
        <f>K502</f>
        <v>546680000</v>
      </c>
      <c r="L501" s="251">
        <f t="shared" si="23"/>
        <v>0</v>
      </c>
    </row>
    <row r="502" spans="2:12" ht="29.15" x14ac:dyDescent="0.4">
      <c r="B502" s="190" t="s">
        <v>34</v>
      </c>
      <c r="C502" s="191" t="s">
        <v>260</v>
      </c>
      <c r="D502" s="116">
        <v>480</v>
      </c>
      <c r="E502" s="117" t="s">
        <v>171</v>
      </c>
      <c r="F502" s="118">
        <v>0</v>
      </c>
      <c r="G502" s="118">
        <f>G503+G508</f>
        <v>546680000</v>
      </c>
      <c r="H502" s="116">
        <v>480</v>
      </c>
      <c r="I502" s="117" t="s">
        <v>171</v>
      </c>
      <c r="J502" s="118">
        <v>0</v>
      </c>
      <c r="K502" s="118">
        <f>K503+K508</f>
        <v>546680000</v>
      </c>
      <c r="L502" s="251">
        <f t="shared" si="23"/>
        <v>0</v>
      </c>
    </row>
    <row r="503" spans="2:12" s="232" customFormat="1" ht="15.9" x14ac:dyDescent="0.4">
      <c r="B503" s="227">
        <v>525111</v>
      </c>
      <c r="C503" s="228" t="s">
        <v>174</v>
      </c>
      <c r="D503" s="229"/>
      <c r="E503" s="230" t="s">
        <v>27</v>
      </c>
      <c r="F503" s="228"/>
      <c r="G503" s="233">
        <f>SUM(G504:G507)</f>
        <v>148800000</v>
      </c>
      <c r="H503" s="229"/>
      <c r="I503" s="230" t="s">
        <v>27</v>
      </c>
      <c r="J503" s="228"/>
      <c r="K503" s="233">
        <f>SUM(K504:K507)</f>
        <v>148800000</v>
      </c>
      <c r="L503" s="251">
        <f t="shared" si="23"/>
        <v>0</v>
      </c>
    </row>
    <row r="504" spans="2:12" ht="15.9" x14ac:dyDescent="0.4">
      <c r="B504" s="129" t="s">
        <v>27</v>
      </c>
      <c r="C504" s="96" t="s">
        <v>46</v>
      </c>
      <c r="D504" s="94">
        <v>20</v>
      </c>
      <c r="E504" s="95" t="s">
        <v>47</v>
      </c>
      <c r="F504" s="106">
        <v>110000</v>
      </c>
      <c r="G504" s="106">
        <f>ROUNDDOWN(D504*F504,-3)</f>
        <v>2200000</v>
      </c>
      <c r="H504" s="94">
        <v>20</v>
      </c>
      <c r="I504" s="95" t="s">
        <v>47</v>
      </c>
      <c r="J504" s="106">
        <v>110000</v>
      </c>
      <c r="K504" s="106">
        <f>ROUNDDOWN(H504*J504,-3)</f>
        <v>2200000</v>
      </c>
      <c r="L504" s="251">
        <f t="shared" si="23"/>
        <v>0</v>
      </c>
    </row>
    <row r="505" spans="2:12" ht="15.9" x14ac:dyDescent="0.4">
      <c r="B505" s="129" t="s">
        <v>27</v>
      </c>
      <c r="C505" s="96" t="s">
        <v>48</v>
      </c>
      <c r="D505" s="94">
        <v>40</v>
      </c>
      <c r="E505" s="95" t="s">
        <v>47</v>
      </c>
      <c r="F505" s="106">
        <v>110000</v>
      </c>
      <c r="G505" s="106">
        <f>ROUNDDOWN(D505*F505,-3)</f>
        <v>4400000</v>
      </c>
      <c r="H505" s="94">
        <v>40</v>
      </c>
      <c r="I505" s="95" t="s">
        <v>47</v>
      </c>
      <c r="J505" s="106">
        <v>110000</v>
      </c>
      <c r="K505" s="106">
        <f>ROUNDDOWN(H505*J505,-3)</f>
        <v>4400000</v>
      </c>
      <c r="L505" s="251">
        <f t="shared" si="23"/>
        <v>0</v>
      </c>
    </row>
    <row r="506" spans="2:12" ht="15.9" x14ac:dyDescent="0.4">
      <c r="B506" s="129" t="s">
        <v>27</v>
      </c>
      <c r="C506" s="96" t="s">
        <v>175</v>
      </c>
      <c r="D506" s="94">
        <v>1</v>
      </c>
      <c r="E506" s="95" t="s">
        <v>38</v>
      </c>
      <c r="F506" s="106">
        <v>4000000</v>
      </c>
      <c r="G506" s="106">
        <f>ROUNDDOWN(D506*F506,-3)</f>
        <v>4000000</v>
      </c>
      <c r="H506" s="94">
        <v>1</v>
      </c>
      <c r="I506" s="95" t="s">
        <v>38</v>
      </c>
      <c r="J506" s="106">
        <v>4000000</v>
      </c>
      <c r="K506" s="106">
        <f>ROUNDDOWN(H506*J506,-3)</f>
        <v>4000000</v>
      </c>
      <c r="L506" s="251">
        <f t="shared" si="23"/>
        <v>0</v>
      </c>
    </row>
    <row r="507" spans="2:12" ht="15.9" x14ac:dyDescent="0.4">
      <c r="B507" s="129" t="s">
        <v>27</v>
      </c>
      <c r="C507" s="96" t="s">
        <v>76</v>
      </c>
      <c r="D507" s="135">
        <v>1</v>
      </c>
      <c r="E507" s="95" t="s">
        <v>38</v>
      </c>
      <c r="F507" s="106">
        <v>138200000</v>
      </c>
      <c r="G507" s="106">
        <f>ROUNDDOWN(D507*F507,-3)</f>
        <v>138200000</v>
      </c>
      <c r="H507" s="135">
        <v>1</v>
      </c>
      <c r="I507" s="95" t="s">
        <v>38</v>
      </c>
      <c r="J507" s="106">
        <v>138200000</v>
      </c>
      <c r="K507" s="106">
        <f>ROUNDDOWN(H507*J507,-3)</f>
        <v>138200000</v>
      </c>
      <c r="L507" s="251">
        <f t="shared" si="23"/>
        <v>0</v>
      </c>
    </row>
    <row r="508" spans="2:12" s="232" customFormat="1" ht="15.9" x14ac:dyDescent="0.4">
      <c r="B508" s="227">
        <v>525112</v>
      </c>
      <c r="C508" s="228" t="s">
        <v>97</v>
      </c>
      <c r="D508" s="229"/>
      <c r="E508" s="230" t="s">
        <v>27</v>
      </c>
      <c r="F508" s="228"/>
      <c r="G508" s="233">
        <f>SUM(G509:G513)</f>
        <v>397880000</v>
      </c>
      <c r="H508" s="229"/>
      <c r="I508" s="230" t="s">
        <v>27</v>
      </c>
      <c r="J508" s="228"/>
      <c r="K508" s="233">
        <f>SUM(K509:K513)</f>
        <v>397880000</v>
      </c>
      <c r="L508" s="251">
        <f t="shared" si="23"/>
        <v>0</v>
      </c>
    </row>
    <row r="509" spans="2:12" ht="15.9" x14ac:dyDescent="0.4">
      <c r="B509" s="129" t="s">
        <v>27</v>
      </c>
      <c r="C509" s="96" t="s">
        <v>176</v>
      </c>
      <c r="D509" s="133">
        <f>D502</f>
        <v>480</v>
      </c>
      <c r="E509" s="95" t="s">
        <v>40</v>
      </c>
      <c r="F509" s="106">
        <v>505000</v>
      </c>
      <c r="G509" s="106">
        <f>ROUNDDOWN(D509*F509,-3)</f>
        <v>242400000</v>
      </c>
      <c r="H509" s="133">
        <f>H502</f>
        <v>480</v>
      </c>
      <c r="I509" s="95" t="s">
        <v>40</v>
      </c>
      <c r="J509" s="106">
        <v>505000</v>
      </c>
      <c r="K509" s="106">
        <f>ROUNDDOWN(H509*J509,-3)</f>
        <v>242400000</v>
      </c>
      <c r="L509" s="251">
        <f t="shared" si="23"/>
        <v>0</v>
      </c>
    </row>
    <row r="510" spans="2:12" ht="15.9" x14ac:dyDescent="0.4">
      <c r="B510" s="129" t="s">
        <v>27</v>
      </c>
      <c r="C510" s="96" t="s">
        <v>230</v>
      </c>
      <c r="D510" s="133">
        <f>D509</f>
        <v>480</v>
      </c>
      <c r="E510" s="95" t="s">
        <v>231</v>
      </c>
      <c r="F510" s="106">
        <v>75000</v>
      </c>
      <c r="G510" s="106">
        <f>ROUNDDOWN(D510*F510,-3)</f>
        <v>36000000</v>
      </c>
      <c r="H510" s="133">
        <f>H509</f>
        <v>480</v>
      </c>
      <c r="I510" s="95" t="s">
        <v>231</v>
      </c>
      <c r="J510" s="106">
        <v>75000</v>
      </c>
      <c r="K510" s="106">
        <f>ROUNDDOWN(H510*J510,-3)</f>
        <v>36000000</v>
      </c>
      <c r="L510" s="251">
        <f t="shared" si="23"/>
        <v>0</v>
      </c>
    </row>
    <row r="511" spans="2:12" ht="15.9" x14ac:dyDescent="0.4">
      <c r="B511" s="129" t="s">
        <v>27</v>
      </c>
      <c r="C511" s="96" t="s">
        <v>44</v>
      </c>
      <c r="D511" s="133">
        <f>D509</f>
        <v>480</v>
      </c>
      <c r="E511" s="95" t="s">
        <v>40</v>
      </c>
      <c r="F511" s="106">
        <v>50000</v>
      </c>
      <c r="G511" s="106">
        <f>ROUNDDOWN(D511*F511,-3)</f>
        <v>24000000</v>
      </c>
      <c r="H511" s="133">
        <f>H509</f>
        <v>480</v>
      </c>
      <c r="I511" s="95" t="s">
        <v>40</v>
      </c>
      <c r="J511" s="106">
        <v>50000</v>
      </c>
      <c r="K511" s="106">
        <f>ROUNDDOWN(H511*J511,-3)</f>
        <v>24000000</v>
      </c>
      <c r="L511" s="251">
        <f t="shared" si="23"/>
        <v>0</v>
      </c>
    </row>
    <row r="512" spans="2:12" ht="15.9" x14ac:dyDescent="0.4">
      <c r="B512" s="129" t="s">
        <v>27</v>
      </c>
      <c r="C512" s="96" t="s">
        <v>232</v>
      </c>
      <c r="D512" s="133">
        <f>D502/24</f>
        <v>20</v>
      </c>
      <c r="E512" s="95" t="s">
        <v>51</v>
      </c>
      <c r="F512" s="106">
        <v>500000</v>
      </c>
      <c r="G512" s="106">
        <f>ROUNDDOWN(D512*F512,-3)</f>
        <v>10000000</v>
      </c>
      <c r="H512" s="133">
        <f>H502/24</f>
        <v>20</v>
      </c>
      <c r="I512" s="95" t="s">
        <v>51</v>
      </c>
      <c r="J512" s="106">
        <v>500000</v>
      </c>
      <c r="K512" s="106">
        <f>ROUNDDOWN(H512*J512,-3)</f>
        <v>10000000</v>
      </c>
      <c r="L512" s="251">
        <f t="shared" si="23"/>
        <v>0</v>
      </c>
    </row>
    <row r="513" spans="2:12" ht="15.9" x14ac:dyDescent="0.4">
      <c r="B513" s="129"/>
      <c r="C513" s="96" t="s">
        <v>254</v>
      </c>
      <c r="D513" s="94">
        <v>1</v>
      </c>
      <c r="E513" s="95" t="s">
        <v>38</v>
      </c>
      <c r="F513" s="106">
        <v>85480000</v>
      </c>
      <c r="G513" s="106">
        <f>ROUNDDOWN(D513*F513,-3)</f>
        <v>85480000</v>
      </c>
      <c r="H513" s="94">
        <v>1</v>
      </c>
      <c r="I513" s="95" t="s">
        <v>38</v>
      </c>
      <c r="J513" s="106">
        <v>85480000</v>
      </c>
      <c r="K513" s="106">
        <f>ROUNDDOWN(H513*J513,-3)</f>
        <v>85480000</v>
      </c>
      <c r="L513" s="251">
        <f t="shared" si="23"/>
        <v>0</v>
      </c>
    </row>
    <row r="514" spans="2:12" ht="29.15" x14ac:dyDescent="0.4">
      <c r="B514" s="189" t="s">
        <v>261</v>
      </c>
      <c r="C514" s="162" t="s">
        <v>262</v>
      </c>
      <c r="D514" s="113">
        <f>D515</f>
        <v>96</v>
      </c>
      <c r="E514" s="114" t="s">
        <v>171</v>
      </c>
      <c r="F514" s="115">
        <v>0</v>
      </c>
      <c r="G514" s="115">
        <f>G515</f>
        <v>115896000</v>
      </c>
      <c r="H514" s="113">
        <f>H515</f>
        <v>96</v>
      </c>
      <c r="I514" s="114" t="s">
        <v>171</v>
      </c>
      <c r="J514" s="115">
        <v>0</v>
      </c>
      <c r="K514" s="115">
        <f>K515</f>
        <v>115896000</v>
      </c>
      <c r="L514" s="251">
        <f t="shared" si="23"/>
        <v>0</v>
      </c>
    </row>
    <row r="515" spans="2:12" ht="29.15" x14ac:dyDescent="0.4">
      <c r="B515" s="190" t="s">
        <v>34</v>
      </c>
      <c r="C515" s="191" t="s">
        <v>263</v>
      </c>
      <c r="D515" s="116">
        <v>96</v>
      </c>
      <c r="E515" s="117" t="s">
        <v>171</v>
      </c>
      <c r="F515" s="118">
        <v>0</v>
      </c>
      <c r="G515" s="118">
        <f>G516+G521</f>
        <v>115896000</v>
      </c>
      <c r="H515" s="116">
        <v>96</v>
      </c>
      <c r="I515" s="117" t="s">
        <v>171</v>
      </c>
      <c r="J515" s="118">
        <v>0</v>
      </c>
      <c r="K515" s="118">
        <f>K516+K521</f>
        <v>115896000</v>
      </c>
      <c r="L515" s="251">
        <f t="shared" si="23"/>
        <v>0</v>
      </c>
    </row>
    <row r="516" spans="2:12" s="232" customFormat="1" ht="15.9" x14ac:dyDescent="0.4">
      <c r="B516" s="227">
        <v>525111</v>
      </c>
      <c r="C516" s="228" t="s">
        <v>174</v>
      </c>
      <c r="D516" s="229"/>
      <c r="E516" s="230" t="s">
        <v>27</v>
      </c>
      <c r="F516" s="228"/>
      <c r="G516" s="233">
        <f>SUM(G517:G520)</f>
        <v>30560000</v>
      </c>
      <c r="H516" s="229"/>
      <c r="I516" s="230" t="s">
        <v>27</v>
      </c>
      <c r="J516" s="228"/>
      <c r="K516" s="233">
        <f>SUM(K517:K520)</f>
        <v>30560000</v>
      </c>
      <c r="L516" s="251">
        <f t="shared" si="23"/>
        <v>0</v>
      </c>
    </row>
    <row r="517" spans="2:12" ht="15.9" x14ac:dyDescent="0.4">
      <c r="B517" s="129" t="s">
        <v>27</v>
      </c>
      <c r="C517" s="96" t="s">
        <v>46</v>
      </c>
      <c r="D517" s="94">
        <v>4</v>
      </c>
      <c r="E517" s="95" t="s">
        <v>47</v>
      </c>
      <c r="F517" s="106">
        <v>110000</v>
      </c>
      <c r="G517" s="106">
        <f>ROUNDDOWN(D517*F517,-3)</f>
        <v>440000</v>
      </c>
      <c r="H517" s="94">
        <v>4</v>
      </c>
      <c r="I517" s="95" t="s">
        <v>47</v>
      </c>
      <c r="J517" s="106">
        <v>110000</v>
      </c>
      <c r="K517" s="106">
        <f>ROUNDDOWN(H517*J517,-3)</f>
        <v>440000</v>
      </c>
      <c r="L517" s="251">
        <f t="shared" si="23"/>
        <v>0</v>
      </c>
    </row>
    <row r="518" spans="2:12" ht="15.9" x14ac:dyDescent="0.4">
      <c r="B518" s="129" t="s">
        <v>27</v>
      </c>
      <c r="C518" s="96" t="s">
        <v>48</v>
      </c>
      <c r="D518" s="94">
        <v>8</v>
      </c>
      <c r="E518" s="95" t="s">
        <v>47</v>
      </c>
      <c r="F518" s="106">
        <v>110000</v>
      </c>
      <c r="G518" s="106">
        <f>ROUNDDOWN(D518*F518,-3)</f>
        <v>880000</v>
      </c>
      <c r="H518" s="94">
        <v>8</v>
      </c>
      <c r="I518" s="95" t="s">
        <v>47</v>
      </c>
      <c r="J518" s="106">
        <v>110000</v>
      </c>
      <c r="K518" s="106">
        <f>ROUNDDOWN(H518*J518,-3)</f>
        <v>880000</v>
      </c>
      <c r="L518" s="251">
        <f t="shared" si="23"/>
        <v>0</v>
      </c>
    </row>
    <row r="519" spans="2:12" ht="15.9" x14ac:dyDescent="0.4">
      <c r="B519" s="129" t="s">
        <v>27</v>
      </c>
      <c r="C519" s="96" t="s">
        <v>175</v>
      </c>
      <c r="D519" s="94">
        <v>1</v>
      </c>
      <c r="E519" s="95" t="s">
        <v>38</v>
      </c>
      <c r="F519" s="106">
        <v>1600000</v>
      </c>
      <c r="G519" s="106">
        <f>ROUNDDOWN(D519*F519,-3)</f>
        <v>1600000</v>
      </c>
      <c r="H519" s="94">
        <v>1</v>
      </c>
      <c r="I519" s="95" t="s">
        <v>38</v>
      </c>
      <c r="J519" s="106">
        <v>1600000</v>
      </c>
      <c r="K519" s="106">
        <f>ROUNDDOWN(H519*J519,-3)</f>
        <v>1600000</v>
      </c>
      <c r="L519" s="251">
        <f t="shared" si="23"/>
        <v>0</v>
      </c>
    </row>
    <row r="520" spans="2:12" ht="15.9" x14ac:dyDescent="0.4">
      <c r="B520" s="129"/>
      <c r="C520" s="96" t="s">
        <v>76</v>
      </c>
      <c r="D520" s="135">
        <v>1</v>
      </c>
      <c r="E520" s="95" t="s">
        <v>38</v>
      </c>
      <c r="F520" s="106">
        <v>27640000</v>
      </c>
      <c r="G520" s="106">
        <f>ROUNDDOWN(D520*F520,-3)</f>
        <v>27640000</v>
      </c>
      <c r="H520" s="135">
        <v>1</v>
      </c>
      <c r="I520" s="95" t="s">
        <v>38</v>
      </c>
      <c r="J520" s="106">
        <v>27640000</v>
      </c>
      <c r="K520" s="106">
        <f>ROUNDDOWN(H520*J520,-3)</f>
        <v>27640000</v>
      </c>
      <c r="L520" s="251">
        <f t="shared" si="23"/>
        <v>0</v>
      </c>
    </row>
    <row r="521" spans="2:12" s="232" customFormat="1" ht="15.9" x14ac:dyDescent="0.4">
      <c r="B521" s="227">
        <v>525112</v>
      </c>
      <c r="C521" s="228" t="s">
        <v>97</v>
      </c>
      <c r="D521" s="229">
        <v>0</v>
      </c>
      <c r="E521" s="230" t="s">
        <v>27</v>
      </c>
      <c r="F521" s="228">
        <v>0</v>
      </c>
      <c r="G521" s="233">
        <f>SUM(G522:G526)</f>
        <v>85336000</v>
      </c>
      <c r="H521" s="229">
        <v>0</v>
      </c>
      <c r="I521" s="230" t="s">
        <v>27</v>
      </c>
      <c r="J521" s="228">
        <v>0</v>
      </c>
      <c r="K521" s="233">
        <f>SUM(K522:K526)</f>
        <v>85336000</v>
      </c>
      <c r="L521" s="251">
        <f t="shared" si="23"/>
        <v>0</v>
      </c>
    </row>
    <row r="522" spans="2:12" ht="15.9" x14ac:dyDescent="0.4">
      <c r="B522" s="129" t="s">
        <v>27</v>
      </c>
      <c r="C522" s="96" t="s">
        <v>176</v>
      </c>
      <c r="D522" s="133">
        <f>D515</f>
        <v>96</v>
      </c>
      <c r="E522" s="95" t="s">
        <v>40</v>
      </c>
      <c r="F522" s="106">
        <v>565000</v>
      </c>
      <c r="G522" s="106">
        <f>ROUNDDOWN(D522*F522,-3)</f>
        <v>54240000</v>
      </c>
      <c r="H522" s="133">
        <f>H515</f>
        <v>96</v>
      </c>
      <c r="I522" s="95" t="s">
        <v>40</v>
      </c>
      <c r="J522" s="106">
        <v>565000</v>
      </c>
      <c r="K522" s="106">
        <f>ROUNDDOWN(H522*J522,-3)</f>
        <v>54240000</v>
      </c>
      <c r="L522" s="251">
        <f t="shared" si="23"/>
        <v>0</v>
      </c>
    </row>
    <row r="523" spans="2:12" ht="15.9" x14ac:dyDescent="0.4">
      <c r="B523" s="129" t="s">
        <v>27</v>
      </c>
      <c r="C523" s="96" t="s">
        <v>230</v>
      </c>
      <c r="D523" s="133">
        <f>D515</f>
        <v>96</v>
      </c>
      <c r="E523" s="95" t="s">
        <v>231</v>
      </c>
      <c r="F523" s="106">
        <v>75000</v>
      </c>
      <c r="G523" s="106">
        <f>ROUNDDOWN(D523*F523,-3)</f>
        <v>7200000</v>
      </c>
      <c r="H523" s="133">
        <f>H515</f>
        <v>96</v>
      </c>
      <c r="I523" s="95" t="s">
        <v>231</v>
      </c>
      <c r="J523" s="106">
        <v>75000</v>
      </c>
      <c r="K523" s="106">
        <f>ROUNDDOWN(H523*J523,-3)</f>
        <v>7200000</v>
      </c>
      <c r="L523" s="251">
        <f t="shared" si="23"/>
        <v>0</v>
      </c>
    </row>
    <row r="524" spans="2:12" ht="15.9" x14ac:dyDescent="0.4">
      <c r="B524" s="129" t="s">
        <v>27</v>
      </c>
      <c r="C524" s="96" t="s">
        <v>44</v>
      </c>
      <c r="D524" s="133">
        <f>D515</f>
        <v>96</v>
      </c>
      <c r="E524" s="95" t="s">
        <v>40</v>
      </c>
      <c r="F524" s="106">
        <v>50000</v>
      </c>
      <c r="G524" s="106">
        <f>ROUNDDOWN(D524*F524,-3)</f>
        <v>4800000</v>
      </c>
      <c r="H524" s="133">
        <f>H515</f>
        <v>96</v>
      </c>
      <c r="I524" s="95" t="s">
        <v>40</v>
      </c>
      <c r="J524" s="106">
        <v>50000</v>
      </c>
      <c r="K524" s="106">
        <f>ROUNDDOWN(H524*J524,-3)</f>
        <v>4800000</v>
      </c>
      <c r="L524" s="251">
        <f t="shared" si="23"/>
        <v>0</v>
      </c>
    </row>
    <row r="525" spans="2:12" ht="15.9" x14ac:dyDescent="0.4">
      <c r="B525" s="129" t="s">
        <v>27</v>
      </c>
      <c r="C525" s="96" t="s">
        <v>232</v>
      </c>
      <c r="D525" s="133">
        <f>D515/24</f>
        <v>4</v>
      </c>
      <c r="E525" s="95" t="s">
        <v>38</v>
      </c>
      <c r="F525" s="106">
        <v>500000</v>
      </c>
      <c r="G525" s="106">
        <f>ROUNDDOWN(D525*F525,-3)</f>
        <v>2000000</v>
      </c>
      <c r="H525" s="133">
        <f>H515/24</f>
        <v>4</v>
      </c>
      <c r="I525" s="95" t="s">
        <v>38</v>
      </c>
      <c r="J525" s="106">
        <v>500000</v>
      </c>
      <c r="K525" s="106">
        <f>ROUNDDOWN(H525*J525,-3)</f>
        <v>2000000</v>
      </c>
      <c r="L525" s="251">
        <f t="shared" si="23"/>
        <v>0</v>
      </c>
    </row>
    <row r="526" spans="2:12" ht="15.9" x14ac:dyDescent="0.4">
      <c r="B526" s="129"/>
      <c r="C526" s="96" t="s">
        <v>254</v>
      </c>
      <c r="D526" s="94">
        <v>1</v>
      </c>
      <c r="E526" s="95" t="s">
        <v>38</v>
      </c>
      <c r="F526" s="106">
        <v>17096000</v>
      </c>
      <c r="G526" s="106">
        <f>ROUNDDOWN(D526*F526,-3)</f>
        <v>17096000</v>
      </c>
      <c r="H526" s="94">
        <v>1</v>
      </c>
      <c r="I526" s="95" t="s">
        <v>38</v>
      </c>
      <c r="J526" s="106">
        <v>17096000</v>
      </c>
      <c r="K526" s="106">
        <f>ROUNDDOWN(H526*J526,-3)</f>
        <v>17096000</v>
      </c>
      <c r="L526" s="251">
        <f t="shared" si="23"/>
        <v>0</v>
      </c>
    </row>
    <row r="527" spans="2:12" ht="29.15" x14ac:dyDescent="0.4">
      <c r="B527" s="189" t="s">
        <v>264</v>
      </c>
      <c r="C527" s="162" t="s">
        <v>265</v>
      </c>
      <c r="D527" s="113">
        <f>D528</f>
        <v>480</v>
      </c>
      <c r="E527" s="114" t="s">
        <v>171</v>
      </c>
      <c r="F527" s="115">
        <v>0</v>
      </c>
      <c r="G527" s="115">
        <f>G528</f>
        <v>555080000</v>
      </c>
      <c r="H527" s="113">
        <f>H528</f>
        <v>480</v>
      </c>
      <c r="I527" s="114" t="s">
        <v>171</v>
      </c>
      <c r="J527" s="115">
        <v>0</v>
      </c>
      <c r="K527" s="115">
        <f>K528</f>
        <v>555080000</v>
      </c>
      <c r="L527" s="251">
        <f t="shared" si="23"/>
        <v>0</v>
      </c>
    </row>
    <row r="528" spans="2:12" ht="29.15" x14ac:dyDescent="0.4">
      <c r="B528" s="190" t="s">
        <v>34</v>
      </c>
      <c r="C528" s="191" t="s">
        <v>266</v>
      </c>
      <c r="D528" s="116">
        <v>480</v>
      </c>
      <c r="E528" s="117" t="s">
        <v>171</v>
      </c>
      <c r="F528" s="118">
        <v>0</v>
      </c>
      <c r="G528" s="118">
        <f>G529+G534</f>
        <v>555080000</v>
      </c>
      <c r="H528" s="116">
        <v>480</v>
      </c>
      <c r="I528" s="117" t="s">
        <v>171</v>
      </c>
      <c r="J528" s="118">
        <v>0</v>
      </c>
      <c r="K528" s="118">
        <f>K529+K534</f>
        <v>555080000</v>
      </c>
      <c r="L528" s="251">
        <f t="shared" si="23"/>
        <v>0</v>
      </c>
    </row>
    <row r="529" spans="2:12" s="232" customFormat="1" ht="15.9" x14ac:dyDescent="0.4">
      <c r="B529" s="227">
        <v>525111</v>
      </c>
      <c r="C529" s="228" t="s">
        <v>174</v>
      </c>
      <c r="D529" s="229"/>
      <c r="E529" s="230" t="s">
        <v>27</v>
      </c>
      <c r="F529" s="228"/>
      <c r="G529" s="233">
        <f>SUM(G530:G533)</f>
        <v>152400000</v>
      </c>
      <c r="H529" s="229"/>
      <c r="I529" s="230" t="s">
        <v>27</v>
      </c>
      <c r="J529" s="228"/>
      <c r="K529" s="233">
        <f>SUM(K530:K533)</f>
        <v>152400000</v>
      </c>
      <c r="L529" s="251">
        <f t="shared" si="23"/>
        <v>0</v>
      </c>
    </row>
    <row r="530" spans="2:12" ht="15.9" x14ac:dyDescent="0.4">
      <c r="B530" s="129" t="s">
        <v>27</v>
      </c>
      <c r="C530" s="96" t="s">
        <v>46</v>
      </c>
      <c r="D530" s="94">
        <v>20</v>
      </c>
      <c r="E530" s="95" t="s">
        <v>47</v>
      </c>
      <c r="F530" s="106">
        <v>110000</v>
      </c>
      <c r="G530" s="106">
        <f>ROUNDDOWN(D530*F530,-3)</f>
        <v>2200000</v>
      </c>
      <c r="H530" s="94">
        <v>20</v>
      </c>
      <c r="I530" s="95" t="s">
        <v>47</v>
      </c>
      <c r="J530" s="106">
        <v>110000</v>
      </c>
      <c r="K530" s="106">
        <f>ROUNDDOWN(H530*J530,-3)</f>
        <v>2200000</v>
      </c>
      <c r="L530" s="251">
        <f t="shared" si="23"/>
        <v>0</v>
      </c>
    </row>
    <row r="531" spans="2:12" ht="15.9" x14ac:dyDescent="0.4">
      <c r="B531" s="129" t="s">
        <v>27</v>
      </c>
      <c r="C531" s="96" t="s">
        <v>48</v>
      </c>
      <c r="D531" s="94">
        <v>40</v>
      </c>
      <c r="E531" s="95" t="s">
        <v>47</v>
      </c>
      <c r="F531" s="106">
        <v>110000</v>
      </c>
      <c r="G531" s="106">
        <f>ROUNDDOWN(D531*F531,-3)</f>
        <v>4400000</v>
      </c>
      <c r="H531" s="94">
        <v>40</v>
      </c>
      <c r="I531" s="95" t="s">
        <v>47</v>
      </c>
      <c r="J531" s="106">
        <v>110000</v>
      </c>
      <c r="K531" s="106">
        <f>ROUNDDOWN(H531*J531,-3)</f>
        <v>4400000</v>
      </c>
      <c r="L531" s="251">
        <f t="shared" si="23"/>
        <v>0</v>
      </c>
    </row>
    <row r="532" spans="2:12" ht="15.9" x14ac:dyDescent="0.4">
      <c r="B532" s="129" t="s">
        <v>27</v>
      </c>
      <c r="C532" s="96" t="s">
        <v>175</v>
      </c>
      <c r="D532" s="94">
        <v>1</v>
      </c>
      <c r="E532" s="95" t="s">
        <v>38</v>
      </c>
      <c r="F532" s="106">
        <v>4000000</v>
      </c>
      <c r="G532" s="106">
        <f>ROUNDDOWN(D532*F532,-3)</f>
        <v>4000000</v>
      </c>
      <c r="H532" s="94">
        <v>1</v>
      </c>
      <c r="I532" s="95" t="s">
        <v>38</v>
      </c>
      <c r="J532" s="106">
        <v>4000000</v>
      </c>
      <c r="K532" s="106">
        <f>ROUNDDOWN(H532*J532,-3)</f>
        <v>4000000</v>
      </c>
      <c r="L532" s="251">
        <f t="shared" si="23"/>
        <v>0</v>
      </c>
    </row>
    <row r="533" spans="2:12" ht="15.9" x14ac:dyDescent="0.4">
      <c r="B533" s="129" t="s">
        <v>27</v>
      </c>
      <c r="C533" s="96" t="s">
        <v>76</v>
      </c>
      <c r="D533" s="135">
        <v>1</v>
      </c>
      <c r="E533" s="95" t="s">
        <v>38</v>
      </c>
      <c r="F533" s="106">
        <v>141800000</v>
      </c>
      <c r="G533" s="106">
        <f>ROUNDDOWN(D533*F533,-3)</f>
        <v>141800000</v>
      </c>
      <c r="H533" s="135">
        <v>1</v>
      </c>
      <c r="I533" s="95" t="s">
        <v>38</v>
      </c>
      <c r="J533" s="106">
        <v>141800000</v>
      </c>
      <c r="K533" s="106">
        <f>ROUNDDOWN(H533*J533,-3)</f>
        <v>141800000</v>
      </c>
      <c r="L533" s="251">
        <f t="shared" si="23"/>
        <v>0</v>
      </c>
    </row>
    <row r="534" spans="2:12" s="232" customFormat="1" ht="15.9" x14ac:dyDescent="0.4">
      <c r="B534" s="227">
        <v>525112</v>
      </c>
      <c r="C534" s="228" t="s">
        <v>97</v>
      </c>
      <c r="D534" s="229"/>
      <c r="E534" s="230" t="s">
        <v>27</v>
      </c>
      <c r="F534" s="228"/>
      <c r="G534" s="233">
        <f>SUM(G535:G539)</f>
        <v>402680000</v>
      </c>
      <c r="H534" s="229"/>
      <c r="I534" s="230" t="s">
        <v>27</v>
      </c>
      <c r="J534" s="228"/>
      <c r="K534" s="233">
        <f>SUM(K535:K539)</f>
        <v>402680000</v>
      </c>
      <c r="L534" s="251">
        <f t="shared" si="23"/>
        <v>0</v>
      </c>
    </row>
    <row r="535" spans="2:12" ht="15.9" x14ac:dyDescent="0.4">
      <c r="B535" s="129" t="s">
        <v>27</v>
      </c>
      <c r="C535" s="96" t="s">
        <v>176</v>
      </c>
      <c r="D535" s="133">
        <f>D528</f>
        <v>480</v>
      </c>
      <c r="E535" s="95" t="s">
        <v>40</v>
      </c>
      <c r="F535" s="106">
        <v>505000</v>
      </c>
      <c r="G535" s="106">
        <f>ROUNDDOWN(D535*F535,-3)</f>
        <v>242400000</v>
      </c>
      <c r="H535" s="133">
        <f>H528</f>
        <v>480</v>
      </c>
      <c r="I535" s="95" t="s">
        <v>40</v>
      </c>
      <c r="J535" s="106">
        <v>505000</v>
      </c>
      <c r="K535" s="106">
        <f>ROUNDDOWN(H535*J535,-3)</f>
        <v>242400000</v>
      </c>
      <c r="L535" s="251">
        <f t="shared" si="23"/>
        <v>0</v>
      </c>
    </row>
    <row r="536" spans="2:12" ht="15.9" x14ac:dyDescent="0.4">
      <c r="B536" s="129" t="s">
        <v>27</v>
      </c>
      <c r="C536" s="96" t="s">
        <v>230</v>
      </c>
      <c r="D536" s="133">
        <f>D528</f>
        <v>480</v>
      </c>
      <c r="E536" s="95" t="s">
        <v>231</v>
      </c>
      <c r="F536" s="106">
        <v>75000</v>
      </c>
      <c r="G536" s="106">
        <f>ROUNDDOWN(D536*F536,-3)</f>
        <v>36000000</v>
      </c>
      <c r="H536" s="133">
        <f>H528</f>
        <v>480</v>
      </c>
      <c r="I536" s="95" t="s">
        <v>231</v>
      </c>
      <c r="J536" s="106">
        <v>75000</v>
      </c>
      <c r="K536" s="106">
        <f>ROUNDDOWN(H536*J536,-3)</f>
        <v>36000000</v>
      </c>
      <c r="L536" s="251">
        <f t="shared" ref="L536:L599" si="24">G536-K536</f>
        <v>0</v>
      </c>
    </row>
    <row r="537" spans="2:12" ht="15.9" x14ac:dyDescent="0.4">
      <c r="B537" s="129" t="s">
        <v>27</v>
      </c>
      <c r="C537" s="96" t="s">
        <v>44</v>
      </c>
      <c r="D537" s="133">
        <f>D528</f>
        <v>480</v>
      </c>
      <c r="E537" s="95" t="s">
        <v>40</v>
      </c>
      <c r="F537" s="106">
        <v>50000</v>
      </c>
      <c r="G537" s="106">
        <f>ROUNDDOWN(D537*F537,-3)</f>
        <v>24000000</v>
      </c>
      <c r="H537" s="133">
        <f>H528</f>
        <v>480</v>
      </c>
      <c r="I537" s="95" t="s">
        <v>40</v>
      </c>
      <c r="J537" s="106">
        <v>50000</v>
      </c>
      <c r="K537" s="106">
        <f>ROUNDDOWN(H537*J537,-3)</f>
        <v>24000000</v>
      </c>
      <c r="L537" s="251">
        <f t="shared" si="24"/>
        <v>0</v>
      </c>
    </row>
    <row r="538" spans="2:12" ht="15.9" x14ac:dyDescent="0.4">
      <c r="B538" s="129" t="s">
        <v>27</v>
      </c>
      <c r="C538" s="96" t="s">
        <v>232</v>
      </c>
      <c r="D538" s="133">
        <f>D528/24</f>
        <v>20</v>
      </c>
      <c r="E538" s="95" t="s">
        <v>51</v>
      </c>
      <c r="F538" s="106">
        <v>500000</v>
      </c>
      <c r="G538" s="106">
        <f>ROUNDDOWN(D538*F538,-3)</f>
        <v>10000000</v>
      </c>
      <c r="H538" s="133">
        <f>H528/24</f>
        <v>20</v>
      </c>
      <c r="I538" s="95" t="s">
        <v>51</v>
      </c>
      <c r="J538" s="106">
        <v>500000</v>
      </c>
      <c r="K538" s="106">
        <f>ROUNDDOWN(H538*J538,-3)</f>
        <v>10000000</v>
      </c>
      <c r="L538" s="251">
        <f t="shared" si="24"/>
        <v>0</v>
      </c>
    </row>
    <row r="539" spans="2:12" ht="15.9" x14ac:dyDescent="0.4">
      <c r="B539" s="129"/>
      <c r="C539" s="96" t="s">
        <v>254</v>
      </c>
      <c r="D539" s="94">
        <v>1</v>
      </c>
      <c r="E539" s="95" t="s">
        <v>38</v>
      </c>
      <c r="F539" s="106">
        <v>90280000</v>
      </c>
      <c r="G539" s="106">
        <f>ROUNDDOWN(D539*F539,-3)</f>
        <v>90280000</v>
      </c>
      <c r="H539" s="94">
        <v>1</v>
      </c>
      <c r="I539" s="95" t="s">
        <v>38</v>
      </c>
      <c r="J539" s="106">
        <v>90280000</v>
      </c>
      <c r="K539" s="106">
        <f>ROUNDDOWN(H539*J539,-3)</f>
        <v>90280000</v>
      </c>
      <c r="L539" s="251">
        <f t="shared" si="24"/>
        <v>0</v>
      </c>
    </row>
    <row r="540" spans="2:12" ht="29.15" x14ac:dyDescent="0.4">
      <c r="B540" s="196" t="s">
        <v>267</v>
      </c>
      <c r="C540" s="162" t="s">
        <v>268</v>
      </c>
      <c r="D540" s="113">
        <f>D541</f>
        <v>480</v>
      </c>
      <c r="E540" s="114" t="s">
        <v>171</v>
      </c>
      <c r="F540" s="115">
        <v>0</v>
      </c>
      <c r="G540" s="115">
        <f>G541</f>
        <v>555080000</v>
      </c>
      <c r="H540" s="113">
        <f>H541</f>
        <v>480</v>
      </c>
      <c r="I540" s="114" t="s">
        <v>171</v>
      </c>
      <c r="J540" s="115">
        <v>0</v>
      </c>
      <c r="K540" s="115">
        <f>K541</f>
        <v>555080000</v>
      </c>
      <c r="L540" s="251">
        <f t="shared" si="24"/>
        <v>0</v>
      </c>
    </row>
    <row r="541" spans="2:12" ht="29.15" x14ac:dyDescent="0.4">
      <c r="B541" s="190" t="s">
        <v>34</v>
      </c>
      <c r="C541" s="191" t="s">
        <v>269</v>
      </c>
      <c r="D541" s="116">
        <v>480</v>
      </c>
      <c r="E541" s="117" t="s">
        <v>171</v>
      </c>
      <c r="F541" s="118">
        <v>0</v>
      </c>
      <c r="G541" s="118">
        <f>G542+G547</f>
        <v>555080000</v>
      </c>
      <c r="H541" s="116">
        <v>480</v>
      </c>
      <c r="I541" s="117" t="s">
        <v>171</v>
      </c>
      <c r="J541" s="118">
        <v>0</v>
      </c>
      <c r="K541" s="118">
        <f>K542+K547</f>
        <v>555080000</v>
      </c>
      <c r="L541" s="251">
        <f t="shared" si="24"/>
        <v>0</v>
      </c>
    </row>
    <row r="542" spans="2:12" s="232" customFormat="1" ht="15.9" x14ac:dyDescent="0.4">
      <c r="B542" s="227">
        <v>525111</v>
      </c>
      <c r="C542" s="228" t="s">
        <v>174</v>
      </c>
      <c r="D542" s="229"/>
      <c r="E542" s="230" t="s">
        <v>27</v>
      </c>
      <c r="F542" s="228"/>
      <c r="G542" s="233">
        <f>SUM(G543:G546)</f>
        <v>152400000</v>
      </c>
      <c r="H542" s="229"/>
      <c r="I542" s="230" t="s">
        <v>27</v>
      </c>
      <c r="J542" s="228"/>
      <c r="K542" s="233">
        <f>SUM(K543:K546)</f>
        <v>152400000</v>
      </c>
      <c r="L542" s="251">
        <f t="shared" si="24"/>
        <v>0</v>
      </c>
    </row>
    <row r="543" spans="2:12" ht="15.9" x14ac:dyDescent="0.4">
      <c r="B543" s="129" t="s">
        <v>27</v>
      </c>
      <c r="C543" s="96" t="s">
        <v>46</v>
      </c>
      <c r="D543" s="94">
        <v>20</v>
      </c>
      <c r="E543" s="95" t="s">
        <v>47</v>
      </c>
      <c r="F543" s="106">
        <v>110000</v>
      </c>
      <c r="G543" s="106">
        <f>ROUNDDOWN(D543*F543,-3)</f>
        <v>2200000</v>
      </c>
      <c r="H543" s="94">
        <v>20</v>
      </c>
      <c r="I543" s="95" t="s">
        <v>47</v>
      </c>
      <c r="J543" s="106">
        <v>110000</v>
      </c>
      <c r="K543" s="106">
        <f>ROUNDDOWN(H543*J543,-3)</f>
        <v>2200000</v>
      </c>
      <c r="L543" s="251">
        <f t="shared" si="24"/>
        <v>0</v>
      </c>
    </row>
    <row r="544" spans="2:12" ht="15.9" x14ac:dyDescent="0.4">
      <c r="B544" s="129" t="s">
        <v>27</v>
      </c>
      <c r="C544" s="96" t="s">
        <v>48</v>
      </c>
      <c r="D544" s="94">
        <v>40</v>
      </c>
      <c r="E544" s="95" t="s">
        <v>47</v>
      </c>
      <c r="F544" s="106">
        <v>110000</v>
      </c>
      <c r="G544" s="106">
        <f>ROUNDDOWN(D544*F544,-3)</f>
        <v>4400000</v>
      </c>
      <c r="H544" s="94">
        <v>40</v>
      </c>
      <c r="I544" s="95" t="s">
        <v>47</v>
      </c>
      <c r="J544" s="106">
        <v>110000</v>
      </c>
      <c r="K544" s="106">
        <f>ROUNDDOWN(H544*J544,-3)</f>
        <v>4400000</v>
      </c>
      <c r="L544" s="251">
        <f t="shared" si="24"/>
        <v>0</v>
      </c>
    </row>
    <row r="545" spans="2:12" ht="15.9" x14ac:dyDescent="0.4">
      <c r="B545" s="129" t="s">
        <v>27</v>
      </c>
      <c r="C545" s="96" t="s">
        <v>175</v>
      </c>
      <c r="D545" s="94">
        <v>1</v>
      </c>
      <c r="E545" s="95" t="s">
        <v>38</v>
      </c>
      <c r="F545" s="106">
        <v>4000000</v>
      </c>
      <c r="G545" s="106">
        <f>ROUNDDOWN(D545*F545,-3)</f>
        <v>4000000</v>
      </c>
      <c r="H545" s="94">
        <v>1</v>
      </c>
      <c r="I545" s="95" t="s">
        <v>38</v>
      </c>
      <c r="J545" s="106">
        <v>4000000</v>
      </c>
      <c r="K545" s="106">
        <f>ROUNDDOWN(H545*J545,-3)</f>
        <v>4000000</v>
      </c>
      <c r="L545" s="251">
        <f t="shared" si="24"/>
        <v>0</v>
      </c>
    </row>
    <row r="546" spans="2:12" ht="15.9" x14ac:dyDescent="0.4">
      <c r="B546" s="129" t="s">
        <v>27</v>
      </c>
      <c r="C546" s="96" t="s">
        <v>76</v>
      </c>
      <c r="D546" s="135">
        <v>1</v>
      </c>
      <c r="E546" s="95" t="s">
        <v>38</v>
      </c>
      <c r="F546" s="106">
        <v>141800000</v>
      </c>
      <c r="G546" s="106">
        <f>ROUNDDOWN(D546*F546,-3)</f>
        <v>141800000</v>
      </c>
      <c r="H546" s="135">
        <v>1</v>
      </c>
      <c r="I546" s="95" t="s">
        <v>38</v>
      </c>
      <c r="J546" s="106">
        <v>141800000</v>
      </c>
      <c r="K546" s="106">
        <f>ROUNDDOWN(H546*J546,-3)</f>
        <v>141800000</v>
      </c>
      <c r="L546" s="251">
        <f t="shared" si="24"/>
        <v>0</v>
      </c>
    </row>
    <row r="547" spans="2:12" s="232" customFormat="1" ht="15.9" x14ac:dyDescent="0.4">
      <c r="B547" s="227">
        <v>525112</v>
      </c>
      <c r="C547" s="228" t="s">
        <v>97</v>
      </c>
      <c r="D547" s="229"/>
      <c r="E547" s="230" t="s">
        <v>27</v>
      </c>
      <c r="F547" s="228"/>
      <c r="G547" s="233">
        <f>SUM(G548:G552)</f>
        <v>402680000</v>
      </c>
      <c r="H547" s="229"/>
      <c r="I547" s="230" t="s">
        <v>27</v>
      </c>
      <c r="J547" s="228"/>
      <c r="K547" s="233">
        <f>SUM(K548:K552)</f>
        <v>402680000</v>
      </c>
      <c r="L547" s="251">
        <f t="shared" si="24"/>
        <v>0</v>
      </c>
    </row>
    <row r="548" spans="2:12" ht="15.9" x14ac:dyDescent="0.4">
      <c r="B548" s="129" t="s">
        <v>27</v>
      </c>
      <c r="C548" s="96" t="s">
        <v>176</v>
      </c>
      <c r="D548" s="133">
        <f>D541</f>
        <v>480</v>
      </c>
      <c r="E548" s="95" t="s">
        <v>40</v>
      </c>
      <c r="F548" s="106">
        <v>505000</v>
      </c>
      <c r="G548" s="106">
        <f>ROUNDDOWN(D548*F548,-3)</f>
        <v>242400000</v>
      </c>
      <c r="H548" s="133">
        <f>H541</f>
        <v>480</v>
      </c>
      <c r="I548" s="95" t="s">
        <v>40</v>
      </c>
      <c r="J548" s="106">
        <v>505000</v>
      </c>
      <c r="K548" s="106">
        <f>ROUNDDOWN(H548*J548,-3)</f>
        <v>242400000</v>
      </c>
      <c r="L548" s="251">
        <f t="shared" si="24"/>
        <v>0</v>
      </c>
    </row>
    <row r="549" spans="2:12" ht="15.9" x14ac:dyDescent="0.4">
      <c r="B549" s="129" t="s">
        <v>27</v>
      </c>
      <c r="C549" s="96" t="s">
        <v>230</v>
      </c>
      <c r="D549" s="133">
        <f>D541</f>
        <v>480</v>
      </c>
      <c r="E549" s="95" t="s">
        <v>231</v>
      </c>
      <c r="F549" s="106">
        <v>75000</v>
      </c>
      <c r="G549" s="106">
        <f>ROUNDDOWN(D549*F549,-3)</f>
        <v>36000000</v>
      </c>
      <c r="H549" s="133">
        <f>H541</f>
        <v>480</v>
      </c>
      <c r="I549" s="95" t="s">
        <v>231</v>
      </c>
      <c r="J549" s="106">
        <v>75000</v>
      </c>
      <c r="K549" s="106">
        <f>ROUNDDOWN(H549*J549,-3)</f>
        <v>36000000</v>
      </c>
      <c r="L549" s="251">
        <f t="shared" si="24"/>
        <v>0</v>
      </c>
    </row>
    <row r="550" spans="2:12" ht="15.9" x14ac:dyDescent="0.4">
      <c r="B550" s="129" t="s">
        <v>27</v>
      </c>
      <c r="C550" s="96" t="s">
        <v>44</v>
      </c>
      <c r="D550" s="133">
        <f>D541</f>
        <v>480</v>
      </c>
      <c r="E550" s="95" t="s">
        <v>40</v>
      </c>
      <c r="F550" s="106">
        <v>50000</v>
      </c>
      <c r="G550" s="106">
        <f>ROUNDDOWN(D550*F550,-3)</f>
        <v>24000000</v>
      </c>
      <c r="H550" s="133">
        <f>H541</f>
        <v>480</v>
      </c>
      <c r="I550" s="95" t="s">
        <v>40</v>
      </c>
      <c r="J550" s="106">
        <v>50000</v>
      </c>
      <c r="K550" s="106">
        <f>ROUNDDOWN(H550*J550,-3)</f>
        <v>24000000</v>
      </c>
      <c r="L550" s="251">
        <f t="shared" si="24"/>
        <v>0</v>
      </c>
    </row>
    <row r="551" spans="2:12" ht="15.9" x14ac:dyDescent="0.4">
      <c r="B551" s="129" t="s">
        <v>27</v>
      </c>
      <c r="C551" s="96" t="s">
        <v>232</v>
      </c>
      <c r="D551" s="133">
        <f>D541/24</f>
        <v>20</v>
      </c>
      <c r="E551" s="95" t="s">
        <v>51</v>
      </c>
      <c r="F551" s="106">
        <v>500000</v>
      </c>
      <c r="G551" s="106">
        <f>ROUNDDOWN(D551*F551,-3)</f>
        <v>10000000</v>
      </c>
      <c r="H551" s="133">
        <f>H541/24</f>
        <v>20</v>
      </c>
      <c r="I551" s="95" t="s">
        <v>51</v>
      </c>
      <c r="J551" s="106">
        <v>500000</v>
      </c>
      <c r="K551" s="106">
        <f>ROUNDDOWN(H551*J551,-3)</f>
        <v>10000000</v>
      </c>
      <c r="L551" s="251">
        <f t="shared" si="24"/>
        <v>0</v>
      </c>
    </row>
    <row r="552" spans="2:12" ht="15.9" x14ac:dyDescent="0.4">
      <c r="B552" s="129"/>
      <c r="C552" s="96" t="s">
        <v>254</v>
      </c>
      <c r="D552" s="94">
        <v>1</v>
      </c>
      <c r="E552" s="95" t="s">
        <v>38</v>
      </c>
      <c r="F552" s="106">
        <v>90280000</v>
      </c>
      <c r="G552" s="106">
        <f>ROUNDDOWN(D552*F552,-3)</f>
        <v>90280000</v>
      </c>
      <c r="H552" s="94">
        <v>1</v>
      </c>
      <c r="I552" s="95" t="s">
        <v>38</v>
      </c>
      <c r="J552" s="106">
        <v>90280000</v>
      </c>
      <c r="K552" s="106">
        <f>ROUNDDOWN(H552*J552,-3)</f>
        <v>90280000</v>
      </c>
      <c r="L552" s="251">
        <f t="shared" si="24"/>
        <v>0</v>
      </c>
    </row>
    <row r="553" spans="2:12" ht="15.9" x14ac:dyDescent="0.4">
      <c r="B553" s="187" t="s">
        <v>270</v>
      </c>
      <c r="C553" s="188" t="s">
        <v>271</v>
      </c>
      <c r="D553" s="130">
        <f>D554+D560+D566+D572+D578+D584+D590+D596</f>
        <v>15936</v>
      </c>
      <c r="E553" s="131" t="s">
        <v>171</v>
      </c>
      <c r="F553" s="132">
        <v>0</v>
      </c>
      <c r="G553" s="132">
        <f>G554+G560+G566+G572+G578+G584+G590+G596</f>
        <v>1524624000</v>
      </c>
      <c r="H553" s="130">
        <f>H554+H560+H566+H572+H578+H584+H590+H596</f>
        <v>15936</v>
      </c>
      <c r="I553" s="131" t="s">
        <v>171</v>
      </c>
      <c r="J553" s="132">
        <v>0</v>
      </c>
      <c r="K553" s="132">
        <f>K554+K560+K566+K572+K578+K584+K590+K596</f>
        <v>1524624000</v>
      </c>
      <c r="L553" s="251">
        <f t="shared" si="24"/>
        <v>0</v>
      </c>
    </row>
    <row r="554" spans="2:12" ht="15.9" x14ac:dyDescent="0.4">
      <c r="B554" s="189" t="s">
        <v>87</v>
      </c>
      <c r="C554" s="162" t="s">
        <v>272</v>
      </c>
      <c r="D554" s="113">
        <f>D555</f>
        <v>7680</v>
      </c>
      <c r="E554" s="114" t="s">
        <v>171</v>
      </c>
      <c r="F554" s="115">
        <v>0</v>
      </c>
      <c r="G554" s="115">
        <f>G555</f>
        <v>734208000</v>
      </c>
      <c r="H554" s="113">
        <f>H555</f>
        <v>7680</v>
      </c>
      <c r="I554" s="114" t="s">
        <v>171</v>
      </c>
      <c r="J554" s="115">
        <v>0</v>
      </c>
      <c r="K554" s="115">
        <f>K555</f>
        <v>734208000</v>
      </c>
      <c r="L554" s="251">
        <f t="shared" si="24"/>
        <v>0</v>
      </c>
    </row>
    <row r="555" spans="2:12" ht="15.9" x14ac:dyDescent="0.4">
      <c r="B555" s="190" t="s">
        <v>34</v>
      </c>
      <c r="C555" s="191" t="s">
        <v>273</v>
      </c>
      <c r="D555" s="116">
        <v>7680</v>
      </c>
      <c r="E555" s="117" t="s">
        <v>171</v>
      </c>
      <c r="F555" s="118">
        <v>0</v>
      </c>
      <c r="G555" s="118">
        <f>G556</f>
        <v>734208000</v>
      </c>
      <c r="H555" s="116">
        <v>7680</v>
      </c>
      <c r="I555" s="117" t="s">
        <v>171</v>
      </c>
      <c r="J555" s="118">
        <v>0</v>
      </c>
      <c r="K555" s="118">
        <f>K556</f>
        <v>734208000</v>
      </c>
      <c r="L555" s="251">
        <f t="shared" si="24"/>
        <v>0</v>
      </c>
    </row>
    <row r="556" spans="2:12" s="232" customFormat="1" ht="15.9" x14ac:dyDescent="0.4">
      <c r="B556" s="227">
        <v>525112</v>
      </c>
      <c r="C556" s="228" t="s">
        <v>97</v>
      </c>
      <c r="D556" s="229"/>
      <c r="E556" s="230" t="s">
        <v>27</v>
      </c>
      <c r="F556" s="228"/>
      <c r="G556" s="233">
        <f>SUM(G557:G559)</f>
        <v>734208000</v>
      </c>
      <c r="H556" s="229"/>
      <c r="I556" s="230" t="s">
        <v>27</v>
      </c>
      <c r="J556" s="228"/>
      <c r="K556" s="233">
        <f>SUM(K557:K559)</f>
        <v>734208000</v>
      </c>
      <c r="L556" s="251">
        <f t="shared" si="24"/>
        <v>0</v>
      </c>
    </row>
    <row r="557" spans="2:12" ht="15.9" x14ac:dyDescent="0.4">
      <c r="B557" s="200"/>
      <c r="C557" s="96" t="s">
        <v>230</v>
      </c>
      <c r="D557" s="133">
        <f>D555</f>
        <v>7680</v>
      </c>
      <c r="E557" s="95" t="s">
        <v>231</v>
      </c>
      <c r="F557" s="106">
        <v>75000</v>
      </c>
      <c r="G557" s="106">
        <f>ROUNDDOWN(D557*F557,-3)</f>
        <v>576000000</v>
      </c>
      <c r="H557" s="133">
        <f>H555</f>
        <v>7680</v>
      </c>
      <c r="I557" s="95" t="s">
        <v>231</v>
      </c>
      <c r="J557" s="106">
        <v>75000</v>
      </c>
      <c r="K557" s="106">
        <f>ROUNDDOWN(H557*J557,-3)</f>
        <v>576000000</v>
      </c>
      <c r="L557" s="251">
        <f t="shared" si="24"/>
        <v>0</v>
      </c>
    </row>
    <row r="558" spans="2:12" ht="15.9" x14ac:dyDescent="0.4">
      <c r="B558" s="129"/>
      <c r="C558" s="96" t="s">
        <v>232</v>
      </c>
      <c r="D558" s="136">
        <f>D557/25</f>
        <v>307.2</v>
      </c>
      <c r="E558" s="95" t="s">
        <v>51</v>
      </c>
      <c r="F558" s="106">
        <v>140000</v>
      </c>
      <c r="G558" s="106">
        <f>ROUNDDOWN(D558*F558,-3)</f>
        <v>43008000</v>
      </c>
      <c r="H558" s="136">
        <f>H557/25</f>
        <v>307.2</v>
      </c>
      <c r="I558" s="95" t="s">
        <v>51</v>
      </c>
      <c r="J558" s="106">
        <v>140000</v>
      </c>
      <c r="K558" s="106">
        <f>ROUNDDOWN(H558*J558,-3)</f>
        <v>43008000</v>
      </c>
      <c r="L558" s="251">
        <f t="shared" si="24"/>
        <v>0</v>
      </c>
    </row>
    <row r="559" spans="2:12" ht="15.9" x14ac:dyDescent="0.4">
      <c r="B559" s="129" t="s">
        <v>27</v>
      </c>
      <c r="C559" s="96" t="s">
        <v>274</v>
      </c>
      <c r="D559" s="133">
        <f>D557</f>
        <v>7680</v>
      </c>
      <c r="E559" s="95" t="s">
        <v>40</v>
      </c>
      <c r="F559" s="106">
        <v>15000</v>
      </c>
      <c r="G559" s="106">
        <f>ROUNDDOWN(D559*F559,-3)</f>
        <v>115200000</v>
      </c>
      <c r="H559" s="133">
        <f>H557</f>
        <v>7680</v>
      </c>
      <c r="I559" s="95" t="s">
        <v>40</v>
      </c>
      <c r="J559" s="106">
        <v>15000</v>
      </c>
      <c r="K559" s="106">
        <f>ROUNDDOWN(H559*J559,-3)</f>
        <v>115200000</v>
      </c>
      <c r="L559" s="251">
        <f t="shared" si="24"/>
        <v>0</v>
      </c>
    </row>
    <row r="560" spans="2:12" ht="15.9" x14ac:dyDescent="0.4">
      <c r="B560" s="189" t="s">
        <v>164</v>
      </c>
      <c r="C560" s="162" t="s">
        <v>275</v>
      </c>
      <c r="D560" s="113">
        <f>D561</f>
        <v>3360</v>
      </c>
      <c r="E560" s="114" t="s">
        <v>171</v>
      </c>
      <c r="F560" s="115">
        <v>0</v>
      </c>
      <c r="G560" s="115">
        <f>G561</f>
        <v>321216000</v>
      </c>
      <c r="H560" s="113">
        <f>H561</f>
        <v>3360</v>
      </c>
      <c r="I560" s="114" t="s">
        <v>171</v>
      </c>
      <c r="J560" s="115">
        <v>0</v>
      </c>
      <c r="K560" s="115">
        <f>K561</f>
        <v>321216000</v>
      </c>
      <c r="L560" s="251">
        <f t="shared" si="24"/>
        <v>0</v>
      </c>
    </row>
    <row r="561" spans="2:12" ht="15.9" x14ac:dyDescent="0.4">
      <c r="B561" s="190" t="s">
        <v>34</v>
      </c>
      <c r="C561" s="191" t="s">
        <v>276</v>
      </c>
      <c r="D561" s="116">
        <v>3360</v>
      </c>
      <c r="E561" s="117" t="s">
        <v>171</v>
      </c>
      <c r="F561" s="118">
        <v>0</v>
      </c>
      <c r="G561" s="118">
        <f>G562</f>
        <v>321216000</v>
      </c>
      <c r="H561" s="116">
        <v>3360</v>
      </c>
      <c r="I561" s="117" t="s">
        <v>171</v>
      </c>
      <c r="J561" s="118">
        <v>0</v>
      </c>
      <c r="K561" s="118">
        <f>K562</f>
        <v>321216000</v>
      </c>
      <c r="L561" s="251">
        <f t="shared" si="24"/>
        <v>0</v>
      </c>
    </row>
    <row r="562" spans="2:12" s="232" customFormat="1" ht="15.9" x14ac:dyDescent="0.4">
      <c r="B562" s="227">
        <v>525112</v>
      </c>
      <c r="C562" s="228" t="s">
        <v>97</v>
      </c>
      <c r="D562" s="229"/>
      <c r="E562" s="230" t="s">
        <v>27</v>
      </c>
      <c r="F562" s="228"/>
      <c r="G562" s="233">
        <f>SUM(G563:G565)</f>
        <v>321216000</v>
      </c>
      <c r="H562" s="229"/>
      <c r="I562" s="230" t="s">
        <v>27</v>
      </c>
      <c r="J562" s="228"/>
      <c r="K562" s="233">
        <f>SUM(K563:K565)</f>
        <v>321216000</v>
      </c>
      <c r="L562" s="251">
        <f t="shared" si="24"/>
        <v>0</v>
      </c>
    </row>
    <row r="563" spans="2:12" ht="15.9" x14ac:dyDescent="0.4">
      <c r="B563" s="129" t="s">
        <v>27</v>
      </c>
      <c r="C563" s="96" t="s">
        <v>230</v>
      </c>
      <c r="D563" s="133">
        <f>D561</f>
        <v>3360</v>
      </c>
      <c r="E563" s="95" t="s">
        <v>231</v>
      </c>
      <c r="F563" s="106">
        <v>75000</v>
      </c>
      <c r="G563" s="106">
        <f>ROUNDDOWN(D563*F563,-3)</f>
        <v>252000000</v>
      </c>
      <c r="H563" s="133">
        <f>H561</f>
        <v>3360</v>
      </c>
      <c r="I563" s="95" t="s">
        <v>231</v>
      </c>
      <c r="J563" s="106">
        <v>75000</v>
      </c>
      <c r="K563" s="106">
        <f>ROUNDDOWN(H563*J563,-3)</f>
        <v>252000000</v>
      </c>
      <c r="L563" s="251">
        <f t="shared" si="24"/>
        <v>0</v>
      </c>
    </row>
    <row r="564" spans="2:12" ht="15.9" x14ac:dyDescent="0.4">
      <c r="B564" s="129" t="s">
        <v>27</v>
      </c>
      <c r="C564" s="96" t="s">
        <v>232</v>
      </c>
      <c r="D564" s="136">
        <f>D563/25</f>
        <v>134.4</v>
      </c>
      <c r="E564" s="95" t="s">
        <v>51</v>
      </c>
      <c r="F564" s="106">
        <v>140000</v>
      </c>
      <c r="G564" s="106">
        <f>ROUNDDOWN(D564*F564,-3)</f>
        <v>18816000</v>
      </c>
      <c r="H564" s="136">
        <f>H563/25</f>
        <v>134.4</v>
      </c>
      <c r="I564" s="95" t="s">
        <v>51</v>
      </c>
      <c r="J564" s="106">
        <v>140000</v>
      </c>
      <c r="K564" s="106">
        <f>ROUNDDOWN(H564*J564,-3)</f>
        <v>18816000</v>
      </c>
      <c r="L564" s="251">
        <f t="shared" si="24"/>
        <v>0</v>
      </c>
    </row>
    <row r="565" spans="2:12" ht="15.9" x14ac:dyDescent="0.4">
      <c r="B565" s="129" t="s">
        <v>27</v>
      </c>
      <c r="C565" s="96" t="s">
        <v>274</v>
      </c>
      <c r="D565" s="133">
        <f>D563</f>
        <v>3360</v>
      </c>
      <c r="E565" s="95" t="s">
        <v>40</v>
      </c>
      <c r="F565" s="106">
        <v>15000</v>
      </c>
      <c r="G565" s="106">
        <f>ROUNDDOWN(D565*F565,-3)</f>
        <v>50400000</v>
      </c>
      <c r="H565" s="133">
        <f>H563</f>
        <v>3360</v>
      </c>
      <c r="I565" s="95" t="s">
        <v>40</v>
      </c>
      <c r="J565" s="106">
        <v>15000</v>
      </c>
      <c r="K565" s="106">
        <f>ROUNDDOWN(H565*J565,-3)</f>
        <v>50400000</v>
      </c>
      <c r="L565" s="251">
        <f t="shared" si="24"/>
        <v>0</v>
      </c>
    </row>
    <row r="566" spans="2:12" ht="15.9" x14ac:dyDescent="0.4">
      <c r="B566" s="189" t="s">
        <v>183</v>
      </c>
      <c r="C566" s="162" t="s">
        <v>277</v>
      </c>
      <c r="D566" s="113">
        <f>D567</f>
        <v>48</v>
      </c>
      <c r="E566" s="114" t="s">
        <v>171</v>
      </c>
      <c r="F566" s="115">
        <v>0</v>
      </c>
      <c r="G566" s="115">
        <f>G567</f>
        <v>4600000</v>
      </c>
      <c r="H566" s="113">
        <f>H567</f>
        <v>48</v>
      </c>
      <c r="I566" s="114" t="s">
        <v>171</v>
      </c>
      <c r="J566" s="115">
        <v>0</v>
      </c>
      <c r="K566" s="115">
        <f>K567</f>
        <v>4600000</v>
      </c>
      <c r="L566" s="251">
        <f t="shared" si="24"/>
        <v>0</v>
      </c>
    </row>
    <row r="567" spans="2:12" ht="29.15" x14ac:dyDescent="0.4">
      <c r="B567" s="190" t="s">
        <v>34</v>
      </c>
      <c r="C567" s="191" t="s">
        <v>278</v>
      </c>
      <c r="D567" s="116">
        <v>48</v>
      </c>
      <c r="E567" s="117" t="s">
        <v>171</v>
      </c>
      <c r="F567" s="118">
        <v>0</v>
      </c>
      <c r="G567" s="118">
        <f>G568</f>
        <v>4600000</v>
      </c>
      <c r="H567" s="116">
        <v>48</v>
      </c>
      <c r="I567" s="117" t="s">
        <v>171</v>
      </c>
      <c r="J567" s="118">
        <v>0</v>
      </c>
      <c r="K567" s="118">
        <f>K568</f>
        <v>4600000</v>
      </c>
      <c r="L567" s="251">
        <f t="shared" si="24"/>
        <v>0</v>
      </c>
    </row>
    <row r="568" spans="2:12" s="232" customFormat="1" ht="15.9" x14ac:dyDescent="0.4">
      <c r="B568" s="227">
        <v>525112</v>
      </c>
      <c r="C568" s="228" t="s">
        <v>97</v>
      </c>
      <c r="D568" s="229"/>
      <c r="E568" s="230" t="s">
        <v>27</v>
      </c>
      <c r="F568" s="228"/>
      <c r="G568" s="233">
        <f>SUM(G569:G571)</f>
        <v>4600000</v>
      </c>
      <c r="H568" s="229"/>
      <c r="I568" s="230" t="s">
        <v>27</v>
      </c>
      <c r="J568" s="228"/>
      <c r="K568" s="233">
        <f>SUM(K569:K571)</f>
        <v>4600000</v>
      </c>
      <c r="L568" s="251">
        <f t="shared" si="24"/>
        <v>0</v>
      </c>
    </row>
    <row r="569" spans="2:12" ht="15.9" x14ac:dyDescent="0.4">
      <c r="B569" s="129" t="s">
        <v>27</v>
      </c>
      <c r="C569" s="96" t="s">
        <v>230</v>
      </c>
      <c r="D569" s="133">
        <f>D567</f>
        <v>48</v>
      </c>
      <c r="E569" s="95" t="s">
        <v>231</v>
      </c>
      <c r="F569" s="106">
        <v>75000</v>
      </c>
      <c r="G569" s="106">
        <f>ROUNDDOWN(D569*F569,-3)</f>
        <v>3600000</v>
      </c>
      <c r="H569" s="133">
        <f>H567</f>
        <v>48</v>
      </c>
      <c r="I569" s="95" t="s">
        <v>231</v>
      </c>
      <c r="J569" s="106">
        <v>75000</v>
      </c>
      <c r="K569" s="106">
        <f>ROUNDDOWN(H569*J569,-3)</f>
        <v>3600000</v>
      </c>
      <c r="L569" s="251">
        <f t="shared" si="24"/>
        <v>0</v>
      </c>
    </row>
    <row r="570" spans="2:12" ht="15.9" x14ac:dyDescent="0.4">
      <c r="B570" s="129" t="s">
        <v>27</v>
      </c>
      <c r="C570" s="96" t="s">
        <v>232</v>
      </c>
      <c r="D570" s="136">
        <v>2</v>
      </c>
      <c r="E570" s="95" t="s">
        <v>51</v>
      </c>
      <c r="F570" s="106">
        <v>140000</v>
      </c>
      <c r="G570" s="106">
        <f>ROUNDDOWN(D570*F570,-3)</f>
        <v>280000</v>
      </c>
      <c r="H570" s="136">
        <v>2</v>
      </c>
      <c r="I570" s="95" t="s">
        <v>51</v>
      </c>
      <c r="J570" s="106">
        <v>140000</v>
      </c>
      <c r="K570" s="106">
        <f>ROUNDDOWN(H570*J570,-3)</f>
        <v>280000</v>
      </c>
      <c r="L570" s="251">
        <f t="shared" si="24"/>
        <v>0</v>
      </c>
    </row>
    <row r="571" spans="2:12" ht="15.9" x14ac:dyDescent="0.4">
      <c r="B571" s="129" t="s">
        <v>27</v>
      </c>
      <c r="C571" s="96" t="s">
        <v>274</v>
      </c>
      <c r="D571" s="133">
        <f>D569</f>
        <v>48</v>
      </c>
      <c r="E571" s="95" t="s">
        <v>40</v>
      </c>
      <c r="F571" s="106">
        <v>15000</v>
      </c>
      <c r="G571" s="106">
        <f>ROUNDDOWN(D571*F571,-3)</f>
        <v>720000</v>
      </c>
      <c r="H571" s="133">
        <f>H569</f>
        <v>48</v>
      </c>
      <c r="I571" s="95" t="s">
        <v>40</v>
      </c>
      <c r="J571" s="106">
        <v>15000</v>
      </c>
      <c r="K571" s="106">
        <f>ROUNDDOWN(H571*J571,-3)</f>
        <v>720000</v>
      </c>
      <c r="L571" s="251">
        <f t="shared" si="24"/>
        <v>0</v>
      </c>
    </row>
    <row r="572" spans="2:12" ht="15.9" x14ac:dyDescent="0.4">
      <c r="B572" s="189" t="s">
        <v>186</v>
      </c>
      <c r="C572" s="162" t="s">
        <v>279</v>
      </c>
      <c r="D572" s="113">
        <f>D573</f>
        <v>1008</v>
      </c>
      <c r="E572" s="114" t="s">
        <v>171</v>
      </c>
      <c r="F572" s="115">
        <v>0</v>
      </c>
      <c r="G572" s="115">
        <f>G573</f>
        <v>96600000</v>
      </c>
      <c r="H572" s="113">
        <f>H573</f>
        <v>1008</v>
      </c>
      <c r="I572" s="114" t="s">
        <v>171</v>
      </c>
      <c r="J572" s="115">
        <v>0</v>
      </c>
      <c r="K572" s="115">
        <f>K573</f>
        <v>96600000</v>
      </c>
      <c r="L572" s="251">
        <f t="shared" si="24"/>
        <v>0</v>
      </c>
    </row>
    <row r="573" spans="2:12" ht="29.15" x14ac:dyDescent="0.4">
      <c r="B573" s="190" t="s">
        <v>34</v>
      </c>
      <c r="C573" s="191" t="s">
        <v>280</v>
      </c>
      <c r="D573" s="116">
        <v>1008</v>
      </c>
      <c r="E573" s="117" t="s">
        <v>171</v>
      </c>
      <c r="F573" s="118">
        <v>0</v>
      </c>
      <c r="G573" s="118">
        <f>G574</f>
        <v>96600000</v>
      </c>
      <c r="H573" s="116">
        <v>1008</v>
      </c>
      <c r="I573" s="117" t="s">
        <v>171</v>
      </c>
      <c r="J573" s="118">
        <v>0</v>
      </c>
      <c r="K573" s="118">
        <f>K574</f>
        <v>96600000</v>
      </c>
      <c r="L573" s="251">
        <f t="shared" si="24"/>
        <v>0</v>
      </c>
    </row>
    <row r="574" spans="2:12" s="232" customFormat="1" ht="15.9" x14ac:dyDescent="0.4">
      <c r="B574" s="227">
        <v>525112</v>
      </c>
      <c r="C574" s="228" t="s">
        <v>97</v>
      </c>
      <c r="D574" s="229"/>
      <c r="E574" s="230" t="s">
        <v>27</v>
      </c>
      <c r="F574" s="228"/>
      <c r="G574" s="233">
        <f>SUM(G575:G577)</f>
        <v>96600000</v>
      </c>
      <c r="H574" s="229"/>
      <c r="I574" s="230" t="s">
        <v>27</v>
      </c>
      <c r="J574" s="228"/>
      <c r="K574" s="233">
        <f>SUM(K575:K577)</f>
        <v>96600000</v>
      </c>
      <c r="L574" s="251">
        <f t="shared" si="24"/>
        <v>0</v>
      </c>
    </row>
    <row r="575" spans="2:12" ht="15.9" x14ac:dyDescent="0.4">
      <c r="B575" s="129" t="s">
        <v>27</v>
      </c>
      <c r="C575" s="96" t="s">
        <v>230</v>
      </c>
      <c r="D575" s="133">
        <f>D573</f>
        <v>1008</v>
      </c>
      <c r="E575" s="95" t="s">
        <v>231</v>
      </c>
      <c r="F575" s="106">
        <v>75000</v>
      </c>
      <c r="G575" s="106">
        <f>ROUNDDOWN(D575*F575,-3)</f>
        <v>75600000</v>
      </c>
      <c r="H575" s="133">
        <f>H573</f>
        <v>1008</v>
      </c>
      <c r="I575" s="95" t="s">
        <v>231</v>
      </c>
      <c r="J575" s="106">
        <v>75000</v>
      </c>
      <c r="K575" s="106">
        <f>ROUNDDOWN(H575*J575,-3)</f>
        <v>75600000</v>
      </c>
      <c r="L575" s="251">
        <f t="shared" si="24"/>
        <v>0</v>
      </c>
    </row>
    <row r="576" spans="2:12" ht="15.9" x14ac:dyDescent="0.4">
      <c r="B576" s="129" t="s">
        <v>27</v>
      </c>
      <c r="C576" s="96" t="s">
        <v>232</v>
      </c>
      <c r="D576" s="136">
        <v>42</v>
      </c>
      <c r="E576" s="95" t="s">
        <v>51</v>
      </c>
      <c r="F576" s="106">
        <v>140000</v>
      </c>
      <c r="G576" s="106">
        <f>ROUNDDOWN(D576*F576,-3)</f>
        <v>5880000</v>
      </c>
      <c r="H576" s="136">
        <v>42</v>
      </c>
      <c r="I576" s="95" t="s">
        <v>51</v>
      </c>
      <c r="J576" s="106">
        <v>140000</v>
      </c>
      <c r="K576" s="106">
        <f>ROUNDDOWN(H576*J576,-3)</f>
        <v>5880000</v>
      </c>
      <c r="L576" s="251">
        <f t="shared" si="24"/>
        <v>0</v>
      </c>
    </row>
    <row r="577" spans="2:12" ht="15.9" x14ac:dyDescent="0.4">
      <c r="B577" s="129" t="s">
        <v>27</v>
      </c>
      <c r="C577" s="96" t="s">
        <v>274</v>
      </c>
      <c r="D577" s="133">
        <f>D575</f>
        <v>1008</v>
      </c>
      <c r="E577" s="95" t="s">
        <v>40</v>
      </c>
      <c r="F577" s="106">
        <v>15000</v>
      </c>
      <c r="G577" s="106">
        <f>ROUNDDOWN(D577*F577,-3)</f>
        <v>15120000</v>
      </c>
      <c r="H577" s="133">
        <f>H575</f>
        <v>1008</v>
      </c>
      <c r="I577" s="95" t="s">
        <v>40</v>
      </c>
      <c r="J577" s="106">
        <v>15000</v>
      </c>
      <c r="K577" s="106">
        <f>ROUNDDOWN(H577*J577,-3)</f>
        <v>15120000</v>
      </c>
      <c r="L577" s="251">
        <f t="shared" si="24"/>
        <v>0</v>
      </c>
    </row>
    <row r="578" spans="2:12" ht="15.9" x14ac:dyDescent="0.4">
      <c r="B578" s="189" t="s">
        <v>281</v>
      </c>
      <c r="C578" s="162" t="s">
        <v>282</v>
      </c>
      <c r="D578" s="113">
        <f>D579</f>
        <v>48</v>
      </c>
      <c r="E578" s="114" t="s">
        <v>171</v>
      </c>
      <c r="F578" s="115">
        <v>0</v>
      </c>
      <c r="G578" s="115">
        <f>G579</f>
        <v>4600000</v>
      </c>
      <c r="H578" s="113">
        <f>H579</f>
        <v>48</v>
      </c>
      <c r="I578" s="114" t="s">
        <v>171</v>
      </c>
      <c r="J578" s="115">
        <v>0</v>
      </c>
      <c r="K578" s="115">
        <f>K579</f>
        <v>4600000</v>
      </c>
      <c r="L578" s="251">
        <f t="shared" si="24"/>
        <v>0</v>
      </c>
    </row>
    <row r="579" spans="2:12" ht="29.15" x14ac:dyDescent="0.4">
      <c r="B579" s="190" t="s">
        <v>34</v>
      </c>
      <c r="C579" s="191" t="s">
        <v>283</v>
      </c>
      <c r="D579" s="116">
        <v>48</v>
      </c>
      <c r="E579" s="117" t="s">
        <v>171</v>
      </c>
      <c r="F579" s="118">
        <v>0</v>
      </c>
      <c r="G579" s="118">
        <f>G580</f>
        <v>4600000</v>
      </c>
      <c r="H579" s="116">
        <v>48</v>
      </c>
      <c r="I579" s="117" t="s">
        <v>171</v>
      </c>
      <c r="J579" s="118">
        <v>0</v>
      </c>
      <c r="K579" s="118">
        <f>K580</f>
        <v>4600000</v>
      </c>
      <c r="L579" s="251">
        <f t="shared" si="24"/>
        <v>0</v>
      </c>
    </row>
    <row r="580" spans="2:12" s="232" customFormat="1" ht="15.9" x14ac:dyDescent="0.4">
      <c r="B580" s="227">
        <v>525112</v>
      </c>
      <c r="C580" s="228" t="s">
        <v>97</v>
      </c>
      <c r="D580" s="229"/>
      <c r="E580" s="230" t="s">
        <v>27</v>
      </c>
      <c r="F580" s="228"/>
      <c r="G580" s="233">
        <f>SUM(G581:G583)</f>
        <v>4600000</v>
      </c>
      <c r="H580" s="229"/>
      <c r="I580" s="230" t="s">
        <v>27</v>
      </c>
      <c r="J580" s="228"/>
      <c r="K580" s="233">
        <f>SUM(K581:K583)</f>
        <v>4600000</v>
      </c>
      <c r="L580" s="251">
        <f t="shared" si="24"/>
        <v>0</v>
      </c>
    </row>
    <row r="581" spans="2:12" ht="15.9" x14ac:dyDescent="0.4">
      <c r="B581" s="129" t="s">
        <v>27</v>
      </c>
      <c r="C581" s="96" t="s">
        <v>230</v>
      </c>
      <c r="D581" s="133">
        <f>D579</f>
        <v>48</v>
      </c>
      <c r="E581" s="95" t="s">
        <v>231</v>
      </c>
      <c r="F581" s="106">
        <v>75000</v>
      </c>
      <c r="G581" s="106">
        <f>ROUNDDOWN(D581*F581,-3)</f>
        <v>3600000</v>
      </c>
      <c r="H581" s="133">
        <f>H579</f>
        <v>48</v>
      </c>
      <c r="I581" s="95" t="s">
        <v>231</v>
      </c>
      <c r="J581" s="106">
        <v>75000</v>
      </c>
      <c r="K581" s="106">
        <f>ROUNDDOWN(H581*J581,-3)</f>
        <v>3600000</v>
      </c>
      <c r="L581" s="251">
        <f t="shared" si="24"/>
        <v>0</v>
      </c>
    </row>
    <row r="582" spans="2:12" ht="15.9" x14ac:dyDescent="0.4">
      <c r="B582" s="129" t="s">
        <v>27</v>
      </c>
      <c r="C582" s="96" t="s">
        <v>232</v>
      </c>
      <c r="D582" s="136">
        <v>2</v>
      </c>
      <c r="E582" s="95" t="s">
        <v>51</v>
      </c>
      <c r="F582" s="106">
        <v>140000</v>
      </c>
      <c r="G582" s="106">
        <f>ROUNDDOWN(D582*F582,-3)</f>
        <v>280000</v>
      </c>
      <c r="H582" s="136">
        <v>2</v>
      </c>
      <c r="I582" s="95" t="s">
        <v>51</v>
      </c>
      <c r="J582" s="106">
        <v>140000</v>
      </c>
      <c r="K582" s="106">
        <f>ROUNDDOWN(H582*J582,-3)</f>
        <v>280000</v>
      </c>
      <c r="L582" s="251">
        <f t="shared" si="24"/>
        <v>0</v>
      </c>
    </row>
    <row r="583" spans="2:12" ht="15.9" x14ac:dyDescent="0.4">
      <c r="B583" s="129" t="s">
        <v>27</v>
      </c>
      <c r="C583" s="96" t="s">
        <v>274</v>
      </c>
      <c r="D583" s="133">
        <f>D581</f>
        <v>48</v>
      </c>
      <c r="E583" s="95" t="s">
        <v>40</v>
      </c>
      <c r="F583" s="106">
        <v>15000</v>
      </c>
      <c r="G583" s="106">
        <f>ROUNDDOWN(D583*F583,-3)</f>
        <v>720000</v>
      </c>
      <c r="H583" s="133">
        <f>H581</f>
        <v>48</v>
      </c>
      <c r="I583" s="95" t="s">
        <v>40</v>
      </c>
      <c r="J583" s="106">
        <v>15000</v>
      </c>
      <c r="K583" s="106">
        <f>ROUNDDOWN(H583*J583,-3)</f>
        <v>720000</v>
      </c>
      <c r="L583" s="251">
        <f t="shared" si="24"/>
        <v>0</v>
      </c>
    </row>
    <row r="584" spans="2:12" ht="15.9" x14ac:dyDescent="0.4">
      <c r="B584" s="189" t="s">
        <v>189</v>
      </c>
      <c r="C584" s="162" t="s">
        <v>284</v>
      </c>
      <c r="D584" s="113">
        <f>D585</f>
        <v>48</v>
      </c>
      <c r="E584" s="114" t="s">
        <v>171</v>
      </c>
      <c r="F584" s="115">
        <v>0</v>
      </c>
      <c r="G584" s="115">
        <f>G585</f>
        <v>4600000</v>
      </c>
      <c r="H584" s="113">
        <f>H585</f>
        <v>48</v>
      </c>
      <c r="I584" s="114" t="s">
        <v>171</v>
      </c>
      <c r="J584" s="115">
        <v>0</v>
      </c>
      <c r="K584" s="115">
        <f>K585</f>
        <v>4600000</v>
      </c>
      <c r="L584" s="251">
        <f t="shared" si="24"/>
        <v>0</v>
      </c>
    </row>
    <row r="585" spans="2:12" ht="29.15" x14ac:dyDescent="0.4">
      <c r="B585" s="190" t="s">
        <v>34</v>
      </c>
      <c r="C585" s="191" t="s">
        <v>285</v>
      </c>
      <c r="D585" s="116">
        <v>48</v>
      </c>
      <c r="E585" s="117" t="s">
        <v>171</v>
      </c>
      <c r="F585" s="118">
        <v>0</v>
      </c>
      <c r="G585" s="118">
        <f>G586</f>
        <v>4600000</v>
      </c>
      <c r="H585" s="116">
        <v>48</v>
      </c>
      <c r="I585" s="117" t="s">
        <v>171</v>
      </c>
      <c r="J585" s="118">
        <v>0</v>
      </c>
      <c r="K585" s="118">
        <f>K586</f>
        <v>4600000</v>
      </c>
      <c r="L585" s="251">
        <f t="shared" si="24"/>
        <v>0</v>
      </c>
    </row>
    <row r="586" spans="2:12" s="232" customFormat="1" ht="15.9" x14ac:dyDescent="0.4">
      <c r="B586" s="227">
        <v>525112</v>
      </c>
      <c r="C586" s="228" t="s">
        <v>97</v>
      </c>
      <c r="D586" s="229"/>
      <c r="E586" s="230" t="s">
        <v>27</v>
      </c>
      <c r="F586" s="228"/>
      <c r="G586" s="233">
        <f>SUM(G587:G589)</f>
        <v>4600000</v>
      </c>
      <c r="H586" s="229"/>
      <c r="I586" s="230" t="s">
        <v>27</v>
      </c>
      <c r="J586" s="228"/>
      <c r="K586" s="233">
        <f>SUM(K587:K589)</f>
        <v>4600000</v>
      </c>
      <c r="L586" s="251">
        <f t="shared" si="24"/>
        <v>0</v>
      </c>
    </row>
    <row r="587" spans="2:12" ht="15.9" x14ac:dyDescent="0.4">
      <c r="B587" s="129" t="s">
        <v>27</v>
      </c>
      <c r="C587" s="96" t="s">
        <v>230</v>
      </c>
      <c r="D587" s="133">
        <f>D585</f>
        <v>48</v>
      </c>
      <c r="E587" s="95" t="s">
        <v>231</v>
      </c>
      <c r="F587" s="106">
        <v>75000</v>
      </c>
      <c r="G587" s="106">
        <f>ROUNDDOWN(D587*F587,-3)</f>
        <v>3600000</v>
      </c>
      <c r="H587" s="133">
        <f>H585</f>
        <v>48</v>
      </c>
      <c r="I587" s="95" t="s">
        <v>231</v>
      </c>
      <c r="J587" s="106">
        <v>75000</v>
      </c>
      <c r="K587" s="106">
        <f>ROUNDDOWN(H587*J587,-3)</f>
        <v>3600000</v>
      </c>
      <c r="L587" s="251">
        <f t="shared" si="24"/>
        <v>0</v>
      </c>
    </row>
    <row r="588" spans="2:12" ht="15.9" x14ac:dyDescent="0.4">
      <c r="B588" s="129" t="s">
        <v>27</v>
      </c>
      <c r="C588" s="96" t="s">
        <v>232</v>
      </c>
      <c r="D588" s="136">
        <v>2</v>
      </c>
      <c r="E588" s="95" t="s">
        <v>51</v>
      </c>
      <c r="F588" s="106">
        <v>140000</v>
      </c>
      <c r="G588" s="106">
        <f>ROUNDDOWN(D588*F588,-3)</f>
        <v>280000</v>
      </c>
      <c r="H588" s="136">
        <v>2</v>
      </c>
      <c r="I588" s="95" t="s">
        <v>51</v>
      </c>
      <c r="J588" s="106">
        <v>140000</v>
      </c>
      <c r="K588" s="106">
        <f>ROUNDDOWN(H588*J588,-3)</f>
        <v>280000</v>
      </c>
      <c r="L588" s="251">
        <f t="shared" si="24"/>
        <v>0</v>
      </c>
    </row>
    <row r="589" spans="2:12" ht="15.9" x14ac:dyDescent="0.4">
      <c r="B589" s="129" t="s">
        <v>27</v>
      </c>
      <c r="C589" s="96" t="s">
        <v>274</v>
      </c>
      <c r="D589" s="133">
        <f>D587</f>
        <v>48</v>
      </c>
      <c r="E589" s="95" t="s">
        <v>40</v>
      </c>
      <c r="F589" s="106">
        <v>15000</v>
      </c>
      <c r="G589" s="106">
        <f>ROUNDDOWN(D589*F589,-3)</f>
        <v>720000</v>
      </c>
      <c r="H589" s="133">
        <f>H587</f>
        <v>48</v>
      </c>
      <c r="I589" s="95" t="s">
        <v>40</v>
      </c>
      <c r="J589" s="106">
        <v>15000</v>
      </c>
      <c r="K589" s="106">
        <f>ROUNDDOWN(H589*J589,-3)</f>
        <v>720000</v>
      </c>
      <c r="L589" s="251">
        <f t="shared" si="24"/>
        <v>0</v>
      </c>
    </row>
    <row r="590" spans="2:12" ht="15.9" x14ac:dyDescent="0.4">
      <c r="B590" s="189" t="s">
        <v>192</v>
      </c>
      <c r="C590" s="162" t="s">
        <v>286</v>
      </c>
      <c r="D590" s="113">
        <f>D591</f>
        <v>384</v>
      </c>
      <c r="E590" s="114" t="s">
        <v>171</v>
      </c>
      <c r="F590" s="115">
        <v>0</v>
      </c>
      <c r="G590" s="115">
        <f>G591</f>
        <v>36800000</v>
      </c>
      <c r="H590" s="113">
        <f>H591</f>
        <v>384</v>
      </c>
      <c r="I590" s="114" t="s">
        <v>171</v>
      </c>
      <c r="J590" s="115">
        <v>0</v>
      </c>
      <c r="K590" s="115">
        <f>K591</f>
        <v>36800000</v>
      </c>
      <c r="L590" s="251">
        <f t="shared" si="24"/>
        <v>0</v>
      </c>
    </row>
    <row r="591" spans="2:12" ht="29.15" x14ac:dyDescent="0.4">
      <c r="B591" s="190" t="s">
        <v>34</v>
      </c>
      <c r="C591" s="191" t="s">
        <v>287</v>
      </c>
      <c r="D591" s="116">
        <v>384</v>
      </c>
      <c r="E591" s="117" t="s">
        <v>171</v>
      </c>
      <c r="F591" s="118">
        <v>0</v>
      </c>
      <c r="G591" s="118">
        <f>G592</f>
        <v>36800000</v>
      </c>
      <c r="H591" s="116">
        <v>384</v>
      </c>
      <c r="I591" s="117" t="s">
        <v>171</v>
      </c>
      <c r="J591" s="118">
        <v>0</v>
      </c>
      <c r="K591" s="118">
        <f>K592</f>
        <v>36800000</v>
      </c>
      <c r="L591" s="251">
        <f t="shared" si="24"/>
        <v>0</v>
      </c>
    </row>
    <row r="592" spans="2:12" s="232" customFormat="1" ht="15.9" x14ac:dyDescent="0.4">
      <c r="B592" s="227">
        <v>525112</v>
      </c>
      <c r="C592" s="228" t="s">
        <v>97</v>
      </c>
      <c r="D592" s="229"/>
      <c r="E592" s="230" t="s">
        <v>27</v>
      </c>
      <c r="F592" s="228"/>
      <c r="G592" s="233">
        <f>SUM(G593:G595)</f>
        <v>36800000</v>
      </c>
      <c r="H592" s="229"/>
      <c r="I592" s="230" t="s">
        <v>27</v>
      </c>
      <c r="J592" s="228"/>
      <c r="K592" s="233">
        <f>SUM(K593:K595)</f>
        <v>36800000</v>
      </c>
      <c r="L592" s="251">
        <f t="shared" si="24"/>
        <v>0</v>
      </c>
    </row>
    <row r="593" spans="2:12" ht="15.9" x14ac:dyDescent="0.4">
      <c r="B593" s="129" t="s">
        <v>27</v>
      </c>
      <c r="C593" s="96" t="s">
        <v>230</v>
      </c>
      <c r="D593" s="133">
        <f>D591</f>
        <v>384</v>
      </c>
      <c r="E593" s="95" t="s">
        <v>231</v>
      </c>
      <c r="F593" s="106">
        <v>75000</v>
      </c>
      <c r="G593" s="106">
        <f>ROUNDDOWN(D593*F593,-3)</f>
        <v>28800000</v>
      </c>
      <c r="H593" s="133">
        <f>H591</f>
        <v>384</v>
      </c>
      <c r="I593" s="95" t="s">
        <v>231</v>
      </c>
      <c r="J593" s="106">
        <v>75000</v>
      </c>
      <c r="K593" s="106">
        <f>ROUNDDOWN(H593*J593,-3)</f>
        <v>28800000</v>
      </c>
      <c r="L593" s="251">
        <f t="shared" si="24"/>
        <v>0</v>
      </c>
    </row>
    <row r="594" spans="2:12" ht="15.9" x14ac:dyDescent="0.4">
      <c r="B594" s="129" t="s">
        <v>27</v>
      </c>
      <c r="C594" s="96" t="s">
        <v>232</v>
      </c>
      <c r="D594" s="136">
        <v>16</v>
      </c>
      <c r="E594" s="95" t="s">
        <v>51</v>
      </c>
      <c r="F594" s="106">
        <v>140000</v>
      </c>
      <c r="G594" s="106">
        <f>ROUNDDOWN(D594*F594,-3)</f>
        <v>2240000</v>
      </c>
      <c r="H594" s="136">
        <v>16</v>
      </c>
      <c r="I594" s="95" t="s">
        <v>51</v>
      </c>
      <c r="J594" s="106">
        <v>140000</v>
      </c>
      <c r="K594" s="106">
        <f>ROUNDDOWN(H594*J594,-3)</f>
        <v>2240000</v>
      </c>
      <c r="L594" s="251">
        <f t="shared" si="24"/>
        <v>0</v>
      </c>
    </row>
    <row r="595" spans="2:12" ht="15.9" x14ac:dyDescent="0.4">
      <c r="B595" s="129" t="s">
        <v>27</v>
      </c>
      <c r="C595" s="96" t="s">
        <v>274</v>
      </c>
      <c r="D595" s="133">
        <f>D593</f>
        <v>384</v>
      </c>
      <c r="E595" s="95" t="s">
        <v>40</v>
      </c>
      <c r="F595" s="106">
        <v>15000</v>
      </c>
      <c r="G595" s="106">
        <f>ROUNDDOWN(D595*F595,-3)</f>
        <v>5760000</v>
      </c>
      <c r="H595" s="133">
        <f>H593</f>
        <v>384</v>
      </c>
      <c r="I595" s="95" t="s">
        <v>40</v>
      </c>
      <c r="J595" s="106">
        <v>15000</v>
      </c>
      <c r="K595" s="106">
        <f>ROUNDDOWN(H595*J595,-3)</f>
        <v>5760000</v>
      </c>
      <c r="L595" s="251">
        <f t="shared" si="24"/>
        <v>0</v>
      </c>
    </row>
    <row r="596" spans="2:12" ht="15.9" x14ac:dyDescent="0.4">
      <c r="B596" s="189" t="s">
        <v>195</v>
      </c>
      <c r="C596" s="162" t="s">
        <v>288</v>
      </c>
      <c r="D596" s="113">
        <f>D597</f>
        <v>3360</v>
      </c>
      <c r="E596" s="114" t="s">
        <v>171</v>
      </c>
      <c r="F596" s="115">
        <v>0</v>
      </c>
      <c r="G596" s="115">
        <f>G597</f>
        <v>322000000</v>
      </c>
      <c r="H596" s="113">
        <f>H597</f>
        <v>3360</v>
      </c>
      <c r="I596" s="114" t="s">
        <v>171</v>
      </c>
      <c r="J596" s="115">
        <v>0</v>
      </c>
      <c r="K596" s="115">
        <f>K597</f>
        <v>322000000</v>
      </c>
      <c r="L596" s="251">
        <f t="shared" si="24"/>
        <v>0</v>
      </c>
    </row>
    <row r="597" spans="2:12" ht="15.9" x14ac:dyDescent="0.4">
      <c r="B597" s="201" t="s">
        <v>34</v>
      </c>
      <c r="C597" s="202" t="s">
        <v>289</v>
      </c>
      <c r="D597" s="137">
        <v>3360</v>
      </c>
      <c r="E597" s="138" t="s">
        <v>171</v>
      </c>
      <c r="F597" s="139">
        <v>0</v>
      </c>
      <c r="G597" s="139">
        <f>G598</f>
        <v>322000000</v>
      </c>
      <c r="H597" s="137">
        <v>3360</v>
      </c>
      <c r="I597" s="138" t="s">
        <v>171</v>
      </c>
      <c r="J597" s="139">
        <v>0</v>
      </c>
      <c r="K597" s="139">
        <f>K598</f>
        <v>322000000</v>
      </c>
      <c r="L597" s="251">
        <f t="shared" si="24"/>
        <v>0</v>
      </c>
    </row>
    <row r="598" spans="2:12" s="232" customFormat="1" ht="15.9" x14ac:dyDescent="0.4">
      <c r="B598" s="236">
        <v>525112</v>
      </c>
      <c r="C598" s="237" t="s">
        <v>97</v>
      </c>
      <c r="D598" s="238"/>
      <c r="E598" s="239" t="s">
        <v>27</v>
      </c>
      <c r="F598" s="237"/>
      <c r="G598" s="235">
        <f>SUM(G599:G601)</f>
        <v>322000000</v>
      </c>
      <c r="H598" s="238"/>
      <c r="I598" s="239" t="s">
        <v>27</v>
      </c>
      <c r="J598" s="237"/>
      <c r="K598" s="235">
        <f>SUM(K599:K601)</f>
        <v>322000000</v>
      </c>
      <c r="L598" s="251">
        <f t="shared" si="24"/>
        <v>0</v>
      </c>
    </row>
    <row r="599" spans="2:12" ht="15.9" x14ac:dyDescent="0.4">
      <c r="B599" s="198" t="s">
        <v>27</v>
      </c>
      <c r="C599" s="140" t="s">
        <v>230</v>
      </c>
      <c r="D599" s="141">
        <f>D597</f>
        <v>3360</v>
      </c>
      <c r="E599" s="123" t="s">
        <v>231</v>
      </c>
      <c r="F599" s="124">
        <v>75000</v>
      </c>
      <c r="G599" s="124">
        <f>ROUNDDOWN(D599*F599,-3)</f>
        <v>252000000</v>
      </c>
      <c r="H599" s="141">
        <f>H597</f>
        <v>3360</v>
      </c>
      <c r="I599" s="123" t="s">
        <v>231</v>
      </c>
      <c r="J599" s="124">
        <v>75000</v>
      </c>
      <c r="K599" s="124">
        <f>ROUNDDOWN(H599*J599,-3)</f>
        <v>252000000</v>
      </c>
      <c r="L599" s="251">
        <f t="shared" si="24"/>
        <v>0</v>
      </c>
    </row>
    <row r="600" spans="2:12" ht="15.9" x14ac:dyDescent="0.4">
      <c r="B600" s="198" t="s">
        <v>27</v>
      </c>
      <c r="C600" s="140" t="s">
        <v>232</v>
      </c>
      <c r="D600" s="142">
        <v>140</v>
      </c>
      <c r="E600" s="123" t="s">
        <v>51</v>
      </c>
      <c r="F600" s="124">
        <v>140000</v>
      </c>
      <c r="G600" s="124">
        <f>ROUNDDOWN(D600*F600,-3)</f>
        <v>19600000</v>
      </c>
      <c r="H600" s="142">
        <v>140</v>
      </c>
      <c r="I600" s="123" t="s">
        <v>51</v>
      </c>
      <c r="J600" s="124">
        <v>140000</v>
      </c>
      <c r="K600" s="124">
        <f>ROUNDDOWN(H600*J600,-3)</f>
        <v>19600000</v>
      </c>
      <c r="L600" s="251">
        <f t="shared" ref="L600:L663" si="25">G600-K600</f>
        <v>0</v>
      </c>
    </row>
    <row r="601" spans="2:12" ht="15.9" x14ac:dyDescent="0.4">
      <c r="B601" s="198" t="s">
        <v>27</v>
      </c>
      <c r="C601" s="140" t="s">
        <v>274</v>
      </c>
      <c r="D601" s="141">
        <f>D599</f>
        <v>3360</v>
      </c>
      <c r="E601" s="123" t="s">
        <v>40</v>
      </c>
      <c r="F601" s="124">
        <v>15000</v>
      </c>
      <c r="G601" s="124">
        <f>ROUNDDOWN(D601*F601,-3)</f>
        <v>50400000</v>
      </c>
      <c r="H601" s="141">
        <f>H599</f>
        <v>3360</v>
      </c>
      <c r="I601" s="123" t="s">
        <v>40</v>
      </c>
      <c r="J601" s="124">
        <v>15000</v>
      </c>
      <c r="K601" s="124">
        <f>ROUNDDOWN(H601*J601,-3)</f>
        <v>50400000</v>
      </c>
      <c r="L601" s="251">
        <f t="shared" si="25"/>
        <v>0</v>
      </c>
    </row>
    <row r="602" spans="2:12" ht="15.9" x14ac:dyDescent="0.4">
      <c r="B602" s="203" t="s">
        <v>290</v>
      </c>
      <c r="C602" s="188" t="s">
        <v>291</v>
      </c>
      <c r="D602" s="83">
        <f>2437+D603+D617+D630+D643+D655+D667+D692+D704+D716+D728+D740+D753+D766+D778+D790+D802+D814+D826+D841+D857+D871+D885+D899+D911+D922+D934+D945+D680</f>
        <v>20365</v>
      </c>
      <c r="E602" s="84" t="s">
        <v>171</v>
      </c>
      <c r="F602" s="85">
        <v>0</v>
      </c>
      <c r="G602" s="85">
        <f>G603+G617+G630+G643+G655+G667+G692+G704+G716+G728+G740+G753+G766+G778+G790+G802+G814+G826+G841+G857+G871+G885+G899+G911+G922+G934+G945+G680+G1122</f>
        <v>47850002000</v>
      </c>
      <c r="H602" s="83">
        <f>2437+H603+H617+H630+H643+H655+H667+H692+H704+H716+H728+H740+H753+H766+H778+H790+H802+H814+H826+H841+H857+H871+H885+H899+H911+H922+H934+H945+H680</f>
        <v>20365</v>
      </c>
      <c r="I602" s="84" t="s">
        <v>171</v>
      </c>
      <c r="J602" s="85">
        <v>0</v>
      </c>
      <c r="K602" s="85">
        <f>K603+K617+K630+K643+K655+K667+K692+K704+K716+K728+K740+K753+K766+K778+K790+K802+K814+K826+K841+K857+K871+K885+K899+K911+K922+K934+K945+K680+K1122</f>
        <v>47850002000</v>
      </c>
      <c r="L602" s="251">
        <f t="shared" si="25"/>
        <v>0</v>
      </c>
    </row>
    <row r="603" spans="2:12" ht="15.9" x14ac:dyDescent="0.4">
      <c r="B603" s="204" t="s">
        <v>87</v>
      </c>
      <c r="C603" s="205" t="s">
        <v>292</v>
      </c>
      <c r="D603" s="143">
        <f>D604</f>
        <v>1008</v>
      </c>
      <c r="E603" s="144" t="s">
        <v>171</v>
      </c>
      <c r="F603" s="89">
        <v>0</v>
      </c>
      <c r="G603" s="89">
        <f>G604</f>
        <v>912450000</v>
      </c>
      <c r="H603" s="143">
        <f>H604</f>
        <v>1008</v>
      </c>
      <c r="I603" s="144" t="s">
        <v>171</v>
      </c>
      <c r="J603" s="89">
        <v>0</v>
      </c>
      <c r="K603" s="89">
        <f>K604</f>
        <v>912450000</v>
      </c>
      <c r="L603" s="251">
        <f t="shared" si="25"/>
        <v>0</v>
      </c>
    </row>
    <row r="604" spans="2:12" ht="15.9" x14ac:dyDescent="0.4">
      <c r="B604" s="201" t="s">
        <v>34</v>
      </c>
      <c r="C604" s="202" t="s">
        <v>293</v>
      </c>
      <c r="D604" s="137">
        <v>1008</v>
      </c>
      <c r="E604" s="138" t="s">
        <v>171</v>
      </c>
      <c r="F604" s="139">
        <v>0</v>
      </c>
      <c r="G604" s="139">
        <f>G605+G609</f>
        <v>912450000</v>
      </c>
      <c r="H604" s="137">
        <v>1008</v>
      </c>
      <c r="I604" s="138" t="s">
        <v>171</v>
      </c>
      <c r="J604" s="139">
        <v>0</v>
      </c>
      <c r="K604" s="139">
        <f>K605+K609</f>
        <v>912450000</v>
      </c>
      <c r="L604" s="251">
        <f t="shared" si="25"/>
        <v>0</v>
      </c>
    </row>
    <row r="605" spans="2:12" s="232" customFormat="1" ht="15.9" x14ac:dyDescent="0.4">
      <c r="B605" s="236">
        <v>525111</v>
      </c>
      <c r="C605" s="237" t="s">
        <v>174</v>
      </c>
      <c r="D605" s="238"/>
      <c r="E605" s="239" t="s">
        <v>27</v>
      </c>
      <c r="F605" s="237"/>
      <c r="G605" s="235">
        <f>SUM(G606:G608)</f>
        <v>335160000</v>
      </c>
      <c r="H605" s="238"/>
      <c r="I605" s="239" t="s">
        <v>27</v>
      </c>
      <c r="J605" s="237"/>
      <c r="K605" s="235">
        <f>SUM(K606:K608)</f>
        <v>335160000</v>
      </c>
      <c r="L605" s="251">
        <f t="shared" si="25"/>
        <v>0</v>
      </c>
    </row>
    <row r="606" spans="2:12" ht="15.9" x14ac:dyDescent="0.4">
      <c r="B606" s="198" t="s">
        <v>27</v>
      </c>
      <c r="C606" s="140" t="s">
        <v>46</v>
      </c>
      <c r="D606" s="122">
        <v>1008</v>
      </c>
      <c r="E606" s="123" t="s">
        <v>47</v>
      </c>
      <c r="F606" s="145">
        <v>150000</v>
      </c>
      <c r="G606" s="124">
        <f>ROUNDDOWN(D606*F606,-3)</f>
        <v>151200000</v>
      </c>
      <c r="H606" s="122">
        <v>1008</v>
      </c>
      <c r="I606" s="123" t="s">
        <v>47</v>
      </c>
      <c r="J606" s="145">
        <v>150000</v>
      </c>
      <c r="K606" s="124">
        <f>ROUNDDOWN(H606*J606,-3)</f>
        <v>151200000</v>
      </c>
      <c r="L606" s="251">
        <f t="shared" si="25"/>
        <v>0</v>
      </c>
    </row>
    <row r="607" spans="2:12" ht="15.9" x14ac:dyDescent="0.4">
      <c r="B607" s="198" t="s">
        <v>27</v>
      </c>
      <c r="C607" s="140" t="s">
        <v>48</v>
      </c>
      <c r="D607" s="122">
        <v>1008</v>
      </c>
      <c r="E607" s="123" t="s">
        <v>47</v>
      </c>
      <c r="F607" s="145">
        <v>150000</v>
      </c>
      <c r="G607" s="124">
        <f>ROUNDDOWN(D607*F607,-3)</f>
        <v>151200000</v>
      </c>
      <c r="H607" s="122">
        <v>1008</v>
      </c>
      <c r="I607" s="123" t="s">
        <v>47</v>
      </c>
      <c r="J607" s="145">
        <v>150000</v>
      </c>
      <c r="K607" s="124">
        <f>ROUNDDOWN(H607*J607,-3)</f>
        <v>151200000</v>
      </c>
      <c r="L607" s="251">
        <f t="shared" si="25"/>
        <v>0</v>
      </c>
    </row>
    <row r="608" spans="2:12" ht="15.9" x14ac:dyDescent="0.4">
      <c r="B608" s="198" t="s">
        <v>27</v>
      </c>
      <c r="C608" s="140" t="s">
        <v>175</v>
      </c>
      <c r="D608" s="122">
        <v>1</v>
      </c>
      <c r="E608" s="123" t="s">
        <v>38</v>
      </c>
      <c r="F608" s="124">
        <v>32760000</v>
      </c>
      <c r="G608" s="124">
        <f>ROUNDDOWN(D608*F608,-3)</f>
        <v>32760000</v>
      </c>
      <c r="H608" s="122">
        <v>1</v>
      </c>
      <c r="I608" s="123" t="s">
        <v>38</v>
      </c>
      <c r="J608" s="124">
        <v>32760000</v>
      </c>
      <c r="K608" s="124">
        <f>ROUNDDOWN(H608*J608,-3)</f>
        <v>32760000</v>
      </c>
      <c r="L608" s="251">
        <f t="shared" si="25"/>
        <v>0</v>
      </c>
    </row>
    <row r="609" spans="2:12" s="232" customFormat="1" ht="15.9" x14ac:dyDescent="0.4">
      <c r="B609" s="236">
        <v>525112</v>
      </c>
      <c r="C609" s="237" t="s">
        <v>97</v>
      </c>
      <c r="D609" s="238"/>
      <c r="E609" s="239" t="s">
        <v>27</v>
      </c>
      <c r="F609" s="237"/>
      <c r="G609" s="235">
        <f>SUM(G610:G616)</f>
        <v>577290000</v>
      </c>
      <c r="H609" s="238"/>
      <c r="I609" s="239" t="s">
        <v>27</v>
      </c>
      <c r="J609" s="237"/>
      <c r="K609" s="235">
        <f>SUM(K610:K616)</f>
        <v>577290000</v>
      </c>
      <c r="L609" s="251">
        <f t="shared" si="25"/>
        <v>0</v>
      </c>
    </row>
    <row r="610" spans="2:12" ht="15.9" x14ac:dyDescent="0.4">
      <c r="B610" s="198" t="s">
        <v>27</v>
      </c>
      <c r="C610" s="140" t="s">
        <v>294</v>
      </c>
      <c r="D610" s="141">
        <f>D604/24</f>
        <v>42</v>
      </c>
      <c r="E610" s="123" t="s">
        <v>51</v>
      </c>
      <c r="F610" s="124">
        <v>2445000</v>
      </c>
      <c r="G610" s="124">
        <f t="shared" ref="G610:G616" si="26">ROUNDDOWN(D610*F610,-3)</f>
        <v>102690000</v>
      </c>
      <c r="H610" s="141">
        <f>H604/24</f>
        <v>42</v>
      </c>
      <c r="I610" s="123" t="s">
        <v>51</v>
      </c>
      <c r="J610" s="124">
        <v>2445000</v>
      </c>
      <c r="K610" s="124">
        <f t="shared" ref="K610:K616" si="27">ROUNDDOWN(H610*J610,-3)</f>
        <v>102690000</v>
      </c>
      <c r="L610" s="251">
        <f t="shared" si="25"/>
        <v>0</v>
      </c>
    </row>
    <row r="611" spans="2:12" ht="15.9" x14ac:dyDescent="0.4">
      <c r="B611" s="198" t="s">
        <v>27</v>
      </c>
      <c r="C611" s="140" t="s">
        <v>295</v>
      </c>
      <c r="D611" s="122">
        <v>1</v>
      </c>
      <c r="E611" s="123" t="s">
        <v>38</v>
      </c>
      <c r="F611" s="124">
        <v>25200000</v>
      </c>
      <c r="G611" s="124">
        <f t="shared" si="26"/>
        <v>25200000</v>
      </c>
      <c r="H611" s="122">
        <v>1</v>
      </c>
      <c r="I611" s="123" t="s">
        <v>38</v>
      </c>
      <c r="J611" s="124">
        <v>25200000</v>
      </c>
      <c r="K611" s="124">
        <f t="shared" si="27"/>
        <v>25200000</v>
      </c>
      <c r="L611" s="251">
        <f t="shared" si="25"/>
        <v>0</v>
      </c>
    </row>
    <row r="612" spans="2:12" ht="15.9" x14ac:dyDescent="0.4">
      <c r="B612" s="198" t="s">
        <v>27</v>
      </c>
      <c r="C612" s="140" t="s">
        <v>296</v>
      </c>
      <c r="D612" s="141">
        <f>D604</f>
        <v>1008</v>
      </c>
      <c r="E612" s="123" t="s">
        <v>231</v>
      </c>
      <c r="F612" s="124">
        <v>75000</v>
      </c>
      <c r="G612" s="124">
        <f t="shared" si="26"/>
        <v>75600000</v>
      </c>
      <c r="H612" s="141">
        <f>H604</f>
        <v>1008</v>
      </c>
      <c r="I612" s="123" t="s">
        <v>231</v>
      </c>
      <c r="J612" s="124">
        <v>75000</v>
      </c>
      <c r="K612" s="124">
        <f t="shared" si="27"/>
        <v>75600000</v>
      </c>
      <c r="L612" s="251">
        <f t="shared" si="25"/>
        <v>0</v>
      </c>
    </row>
    <row r="613" spans="2:12" ht="15.9" x14ac:dyDescent="0.4">
      <c r="B613" s="198" t="s">
        <v>27</v>
      </c>
      <c r="C613" s="140" t="s">
        <v>44</v>
      </c>
      <c r="D613" s="141">
        <f>D604</f>
        <v>1008</v>
      </c>
      <c r="E613" s="123" t="s">
        <v>40</v>
      </c>
      <c r="F613" s="124">
        <v>50000</v>
      </c>
      <c r="G613" s="124">
        <f t="shared" si="26"/>
        <v>50400000</v>
      </c>
      <c r="H613" s="141">
        <f>H604</f>
        <v>1008</v>
      </c>
      <c r="I613" s="123" t="s">
        <v>40</v>
      </c>
      <c r="J613" s="124">
        <v>50000</v>
      </c>
      <c r="K613" s="124">
        <f t="shared" si="27"/>
        <v>50400000</v>
      </c>
      <c r="L613" s="251">
        <f t="shared" si="25"/>
        <v>0</v>
      </c>
    </row>
    <row r="614" spans="2:12" ht="15.9" x14ac:dyDescent="0.4">
      <c r="B614" s="198"/>
      <c r="C614" s="140" t="s">
        <v>297</v>
      </c>
      <c r="D614" s="141">
        <f>D604</f>
        <v>1008</v>
      </c>
      <c r="E614" s="123" t="s">
        <v>40</v>
      </c>
      <c r="F614" s="124">
        <v>100000</v>
      </c>
      <c r="G614" s="124">
        <f t="shared" si="26"/>
        <v>100800000</v>
      </c>
      <c r="H614" s="141">
        <f>H604</f>
        <v>1008</v>
      </c>
      <c r="I614" s="123" t="s">
        <v>40</v>
      </c>
      <c r="J614" s="124">
        <v>100000</v>
      </c>
      <c r="K614" s="124">
        <f t="shared" si="27"/>
        <v>100800000</v>
      </c>
      <c r="L614" s="251">
        <f t="shared" si="25"/>
        <v>0</v>
      </c>
    </row>
    <row r="615" spans="2:12" ht="15.9" x14ac:dyDescent="0.4">
      <c r="B615" s="198"/>
      <c r="C615" s="140" t="s">
        <v>298</v>
      </c>
      <c r="D615" s="141">
        <f>D604</f>
        <v>1008</v>
      </c>
      <c r="E615" s="123" t="s">
        <v>40</v>
      </c>
      <c r="F615" s="124">
        <v>200000</v>
      </c>
      <c r="G615" s="124">
        <f t="shared" si="26"/>
        <v>201600000</v>
      </c>
      <c r="H615" s="141">
        <f>H604</f>
        <v>1008</v>
      </c>
      <c r="I615" s="123" t="s">
        <v>40</v>
      </c>
      <c r="J615" s="124">
        <v>200000</v>
      </c>
      <c r="K615" s="124">
        <f t="shared" si="27"/>
        <v>201600000</v>
      </c>
      <c r="L615" s="251">
        <f t="shared" si="25"/>
        <v>0</v>
      </c>
    </row>
    <row r="616" spans="2:12" ht="15.9" x14ac:dyDescent="0.4">
      <c r="B616" s="198" t="s">
        <v>27</v>
      </c>
      <c r="C616" s="140" t="s">
        <v>299</v>
      </c>
      <c r="D616" s="141">
        <f>D610</f>
        <v>42</v>
      </c>
      <c r="E616" s="123" t="s">
        <v>51</v>
      </c>
      <c r="F616" s="124">
        <v>500000</v>
      </c>
      <c r="G616" s="124">
        <f t="shared" si="26"/>
        <v>21000000</v>
      </c>
      <c r="H616" s="141">
        <f>H610</f>
        <v>42</v>
      </c>
      <c r="I616" s="123" t="s">
        <v>51</v>
      </c>
      <c r="J616" s="124">
        <v>500000</v>
      </c>
      <c r="K616" s="124">
        <f t="shared" si="27"/>
        <v>21000000</v>
      </c>
      <c r="L616" s="251">
        <f t="shared" si="25"/>
        <v>0</v>
      </c>
    </row>
    <row r="617" spans="2:12" ht="15.9" x14ac:dyDescent="0.4">
      <c r="B617" s="204" t="s">
        <v>149</v>
      </c>
      <c r="C617" s="205" t="s">
        <v>300</v>
      </c>
      <c r="D617" s="143">
        <f>D618</f>
        <v>96</v>
      </c>
      <c r="E617" s="144" t="s">
        <v>171</v>
      </c>
      <c r="F617" s="89">
        <v>0</v>
      </c>
      <c r="G617" s="89">
        <f>G618</f>
        <v>52440000</v>
      </c>
      <c r="H617" s="143">
        <f>H618</f>
        <v>96</v>
      </c>
      <c r="I617" s="144" t="s">
        <v>171</v>
      </c>
      <c r="J617" s="89">
        <v>0</v>
      </c>
      <c r="K617" s="89">
        <f>K618</f>
        <v>52440000</v>
      </c>
      <c r="L617" s="251">
        <f t="shared" si="25"/>
        <v>0</v>
      </c>
    </row>
    <row r="618" spans="2:12" ht="29.15" x14ac:dyDescent="0.4">
      <c r="B618" s="201" t="s">
        <v>34</v>
      </c>
      <c r="C618" s="202" t="s">
        <v>301</v>
      </c>
      <c r="D618" s="137">
        <v>96</v>
      </c>
      <c r="E618" s="138" t="s">
        <v>171</v>
      </c>
      <c r="F618" s="139">
        <v>0</v>
      </c>
      <c r="G618" s="139">
        <f>G619+G623</f>
        <v>52440000</v>
      </c>
      <c r="H618" s="137">
        <v>96</v>
      </c>
      <c r="I618" s="138" t="s">
        <v>171</v>
      </c>
      <c r="J618" s="139">
        <v>0</v>
      </c>
      <c r="K618" s="139">
        <f>K619+K623</f>
        <v>52440000</v>
      </c>
      <c r="L618" s="251">
        <f t="shared" si="25"/>
        <v>0</v>
      </c>
    </row>
    <row r="619" spans="2:12" s="232" customFormat="1" ht="15.9" x14ac:dyDescent="0.4">
      <c r="B619" s="236">
        <v>525111</v>
      </c>
      <c r="C619" s="237" t="s">
        <v>174</v>
      </c>
      <c r="D619" s="238"/>
      <c r="E619" s="239"/>
      <c r="F619" s="237"/>
      <c r="G619" s="235">
        <f>SUM(G620:G622)</f>
        <v>18640000</v>
      </c>
      <c r="H619" s="238"/>
      <c r="I619" s="239"/>
      <c r="J619" s="237"/>
      <c r="K619" s="235">
        <f>SUM(K620:K622)</f>
        <v>18640000</v>
      </c>
      <c r="L619" s="251">
        <f t="shared" si="25"/>
        <v>0</v>
      </c>
    </row>
    <row r="620" spans="2:12" ht="15.9" x14ac:dyDescent="0.4">
      <c r="B620" s="198" t="s">
        <v>27</v>
      </c>
      <c r="C620" s="140" t="s">
        <v>46</v>
      </c>
      <c r="D620" s="122">
        <v>96</v>
      </c>
      <c r="E620" s="123" t="s">
        <v>47</v>
      </c>
      <c r="F620" s="145">
        <v>150000</v>
      </c>
      <c r="G620" s="124">
        <f>ROUNDDOWN(D620*F620,-3)</f>
        <v>14400000</v>
      </c>
      <c r="H620" s="122">
        <v>96</v>
      </c>
      <c r="I620" s="123" t="s">
        <v>47</v>
      </c>
      <c r="J620" s="145">
        <v>150000</v>
      </c>
      <c r="K620" s="124">
        <f>ROUNDDOWN(H620*J620,-3)</f>
        <v>14400000</v>
      </c>
      <c r="L620" s="251">
        <f t="shared" si="25"/>
        <v>0</v>
      </c>
    </row>
    <row r="621" spans="2:12" ht="15.9" x14ac:dyDescent="0.4">
      <c r="B621" s="198" t="s">
        <v>27</v>
      </c>
      <c r="C621" s="140" t="s">
        <v>48</v>
      </c>
      <c r="D621" s="122">
        <v>16</v>
      </c>
      <c r="E621" s="123" t="s">
        <v>47</v>
      </c>
      <c r="F621" s="145">
        <v>150000</v>
      </c>
      <c r="G621" s="124">
        <f>ROUNDDOWN(D621*F621,-3)</f>
        <v>2400000</v>
      </c>
      <c r="H621" s="122">
        <v>16</v>
      </c>
      <c r="I621" s="123" t="s">
        <v>47</v>
      </c>
      <c r="J621" s="145">
        <v>150000</v>
      </c>
      <c r="K621" s="124">
        <f>ROUNDDOWN(H621*J621,-3)</f>
        <v>2400000</v>
      </c>
      <c r="L621" s="251">
        <f t="shared" si="25"/>
        <v>0</v>
      </c>
    </row>
    <row r="622" spans="2:12" ht="15.9" x14ac:dyDescent="0.4">
      <c r="B622" s="198" t="s">
        <v>27</v>
      </c>
      <c r="C622" s="140" t="s">
        <v>175</v>
      </c>
      <c r="D622" s="122">
        <v>1</v>
      </c>
      <c r="E622" s="123" t="s">
        <v>38</v>
      </c>
      <c r="F622" s="124">
        <v>1840000</v>
      </c>
      <c r="G622" s="124">
        <f>ROUNDDOWN(D622*F622,-3)</f>
        <v>1840000</v>
      </c>
      <c r="H622" s="122">
        <v>1</v>
      </c>
      <c r="I622" s="123" t="s">
        <v>38</v>
      </c>
      <c r="J622" s="124">
        <v>1840000</v>
      </c>
      <c r="K622" s="124">
        <f>ROUNDDOWN(H622*J622,-3)</f>
        <v>1840000</v>
      </c>
      <c r="L622" s="251">
        <f t="shared" si="25"/>
        <v>0</v>
      </c>
    </row>
    <row r="623" spans="2:12" s="232" customFormat="1" ht="15.9" x14ac:dyDescent="0.4">
      <c r="B623" s="236">
        <v>525112</v>
      </c>
      <c r="C623" s="237" t="s">
        <v>97</v>
      </c>
      <c r="D623" s="238"/>
      <c r="E623" s="239"/>
      <c r="F623" s="237">
        <v>0</v>
      </c>
      <c r="G623" s="235">
        <f>SUM(G624:G629)</f>
        <v>33800000</v>
      </c>
      <c r="H623" s="238"/>
      <c r="I623" s="239"/>
      <c r="J623" s="237">
        <v>0</v>
      </c>
      <c r="K623" s="235">
        <f>SUM(K624:K629)</f>
        <v>33800000</v>
      </c>
      <c r="L623" s="251">
        <f t="shared" si="25"/>
        <v>0</v>
      </c>
    </row>
    <row r="624" spans="2:12" ht="15.9" x14ac:dyDescent="0.4">
      <c r="B624" s="198" t="s">
        <v>27</v>
      </c>
      <c r="C624" s="140" t="s">
        <v>294</v>
      </c>
      <c r="D624" s="141">
        <f>D618/24</f>
        <v>4</v>
      </c>
      <c r="E624" s="123" t="s">
        <v>51</v>
      </c>
      <c r="F624" s="124">
        <v>2430000</v>
      </c>
      <c r="G624" s="124">
        <f t="shared" ref="G624:G629" si="28">ROUNDDOWN(D624*F624,-3)</f>
        <v>9720000</v>
      </c>
      <c r="H624" s="141">
        <f>H618/24</f>
        <v>4</v>
      </c>
      <c r="I624" s="123" t="s">
        <v>51</v>
      </c>
      <c r="J624" s="124">
        <v>2430000</v>
      </c>
      <c r="K624" s="124">
        <f t="shared" ref="K624:K629" si="29">ROUNDDOWN(H624*J624,-3)</f>
        <v>9720000</v>
      </c>
      <c r="L624" s="251">
        <f t="shared" si="25"/>
        <v>0</v>
      </c>
    </row>
    <row r="625" spans="2:12" ht="15.9" x14ac:dyDescent="0.4">
      <c r="B625" s="198"/>
      <c r="C625" s="140" t="s">
        <v>302</v>
      </c>
      <c r="D625" s="141">
        <f>D618</f>
        <v>96</v>
      </c>
      <c r="E625" s="123" t="s">
        <v>40</v>
      </c>
      <c r="F625" s="124">
        <v>80000</v>
      </c>
      <c r="G625" s="124">
        <f t="shared" si="28"/>
        <v>7680000</v>
      </c>
      <c r="H625" s="141">
        <f>H618</f>
        <v>96</v>
      </c>
      <c r="I625" s="123" t="s">
        <v>40</v>
      </c>
      <c r="J625" s="124">
        <v>80000</v>
      </c>
      <c r="K625" s="124">
        <f t="shared" si="29"/>
        <v>7680000</v>
      </c>
      <c r="L625" s="251">
        <f t="shared" si="25"/>
        <v>0</v>
      </c>
    </row>
    <row r="626" spans="2:12" ht="15.9" x14ac:dyDescent="0.4">
      <c r="B626" s="198" t="s">
        <v>27</v>
      </c>
      <c r="C626" s="140" t="s">
        <v>295</v>
      </c>
      <c r="D626" s="141">
        <f>D625</f>
        <v>96</v>
      </c>
      <c r="E626" s="123" t="s">
        <v>303</v>
      </c>
      <c r="F626" s="124">
        <v>25000</v>
      </c>
      <c r="G626" s="124">
        <f t="shared" si="28"/>
        <v>2400000</v>
      </c>
      <c r="H626" s="141">
        <f>H625</f>
        <v>96</v>
      </c>
      <c r="I626" s="123" t="s">
        <v>303</v>
      </c>
      <c r="J626" s="124">
        <v>25000</v>
      </c>
      <c r="K626" s="124">
        <f t="shared" si="29"/>
        <v>2400000</v>
      </c>
      <c r="L626" s="251">
        <f t="shared" si="25"/>
        <v>0</v>
      </c>
    </row>
    <row r="627" spans="2:12" ht="15.9" x14ac:dyDescent="0.4">
      <c r="B627" s="198" t="s">
        <v>27</v>
      </c>
      <c r="C627" s="140" t="s">
        <v>296</v>
      </c>
      <c r="D627" s="141">
        <f>D618</f>
        <v>96</v>
      </c>
      <c r="E627" s="123" t="s">
        <v>231</v>
      </c>
      <c r="F627" s="124">
        <v>75000</v>
      </c>
      <c r="G627" s="124">
        <f t="shared" si="28"/>
        <v>7200000</v>
      </c>
      <c r="H627" s="141">
        <f>H618</f>
        <v>96</v>
      </c>
      <c r="I627" s="123" t="s">
        <v>231</v>
      </c>
      <c r="J627" s="124">
        <v>75000</v>
      </c>
      <c r="K627" s="124">
        <f t="shared" si="29"/>
        <v>7200000</v>
      </c>
      <c r="L627" s="251">
        <f t="shared" si="25"/>
        <v>0</v>
      </c>
    </row>
    <row r="628" spans="2:12" ht="15.9" x14ac:dyDescent="0.4">
      <c r="B628" s="198" t="s">
        <v>27</v>
      </c>
      <c r="C628" s="140" t="s">
        <v>44</v>
      </c>
      <c r="D628" s="141">
        <f>D618</f>
        <v>96</v>
      </c>
      <c r="E628" s="123" t="s">
        <v>40</v>
      </c>
      <c r="F628" s="124">
        <v>50000</v>
      </c>
      <c r="G628" s="124">
        <f t="shared" si="28"/>
        <v>4800000</v>
      </c>
      <c r="H628" s="141">
        <f>H618</f>
        <v>96</v>
      </c>
      <c r="I628" s="123" t="s">
        <v>40</v>
      </c>
      <c r="J628" s="124">
        <v>50000</v>
      </c>
      <c r="K628" s="124">
        <f t="shared" si="29"/>
        <v>4800000</v>
      </c>
      <c r="L628" s="251">
        <f t="shared" si="25"/>
        <v>0</v>
      </c>
    </row>
    <row r="629" spans="2:12" ht="15.9" x14ac:dyDescent="0.4">
      <c r="B629" s="198" t="s">
        <v>27</v>
      </c>
      <c r="C629" s="140" t="s">
        <v>299</v>
      </c>
      <c r="D629" s="141">
        <f>D624</f>
        <v>4</v>
      </c>
      <c r="E629" s="123" t="s">
        <v>51</v>
      </c>
      <c r="F629" s="124">
        <v>500000</v>
      </c>
      <c r="G629" s="124">
        <f t="shared" si="28"/>
        <v>2000000</v>
      </c>
      <c r="H629" s="141">
        <f>H624</f>
        <v>4</v>
      </c>
      <c r="I629" s="123" t="s">
        <v>51</v>
      </c>
      <c r="J629" s="124">
        <v>500000</v>
      </c>
      <c r="K629" s="124">
        <f t="shared" si="29"/>
        <v>2000000</v>
      </c>
      <c r="L629" s="251">
        <f t="shared" si="25"/>
        <v>0</v>
      </c>
    </row>
    <row r="630" spans="2:12" ht="15.9" x14ac:dyDescent="0.4">
      <c r="B630" s="204" t="s">
        <v>164</v>
      </c>
      <c r="C630" s="205" t="s">
        <v>304</v>
      </c>
      <c r="D630" s="143">
        <f>D631</f>
        <v>384</v>
      </c>
      <c r="E630" s="144" t="s">
        <v>171</v>
      </c>
      <c r="F630" s="89">
        <v>0</v>
      </c>
      <c r="G630" s="89">
        <f>G631</f>
        <v>218190000</v>
      </c>
      <c r="H630" s="143">
        <f>H631</f>
        <v>384</v>
      </c>
      <c r="I630" s="144" t="s">
        <v>171</v>
      </c>
      <c r="J630" s="89">
        <v>0</v>
      </c>
      <c r="K630" s="89">
        <f>K631</f>
        <v>218190000</v>
      </c>
      <c r="L630" s="251">
        <f t="shared" si="25"/>
        <v>0</v>
      </c>
    </row>
    <row r="631" spans="2:12" ht="29.15" x14ac:dyDescent="0.4">
      <c r="B631" s="201" t="s">
        <v>34</v>
      </c>
      <c r="C631" s="202" t="s">
        <v>305</v>
      </c>
      <c r="D631" s="137">
        <v>384</v>
      </c>
      <c r="E631" s="138" t="s">
        <v>171</v>
      </c>
      <c r="F631" s="139">
        <v>0</v>
      </c>
      <c r="G631" s="139">
        <f>G632+G636</f>
        <v>218190000</v>
      </c>
      <c r="H631" s="137">
        <v>384</v>
      </c>
      <c r="I631" s="138" t="s">
        <v>171</v>
      </c>
      <c r="J631" s="139">
        <v>0</v>
      </c>
      <c r="K631" s="139">
        <f>K632+K636</f>
        <v>218190000</v>
      </c>
      <c r="L631" s="251">
        <f t="shared" si="25"/>
        <v>0</v>
      </c>
    </row>
    <row r="632" spans="2:12" s="232" customFormat="1" ht="15.9" x14ac:dyDescent="0.4">
      <c r="B632" s="236">
        <v>525111</v>
      </c>
      <c r="C632" s="237" t="s">
        <v>174</v>
      </c>
      <c r="D632" s="238"/>
      <c r="E632" s="239"/>
      <c r="F632" s="237"/>
      <c r="G632" s="235">
        <f>SUM(G633:G635)</f>
        <v>74670000</v>
      </c>
      <c r="H632" s="238"/>
      <c r="I632" s="239"/>
      <c r="J632" s="237"/>
      <c r="K632" s="235">
        <f>SUM(K633:K635)</f>
        <v>74670000</v>
      </c>
      <c r="L632" s="251">
        <f t="shared" si="25"/>
        <v>0</v>
      </c>
    </row>
    <row r="633" spans="2:12" ht="15.9" x14ac:dyDescent="0.4">
      <c r="B633" s="198" t="s">
        <v>27</v>
      </c>
      <c r="C633" s="140" t="s">
        <v>46</v>
      </c>
      <c r="D633" s="122">
        <v>320</v>
      </c>
      <c r="E633" s="123" t="s">
        <v>47</v>
      </c>
      <c r="F633" s="145">
        <v>150000</v>
      </c>
      <c r="G633" s="124">
        <f>ROUNDDOWN(D633*F633,-3)</f>
        <v>48000000</v>
      </c>
      <c r="H633" s="122">
        <v>320</v>
      </c>
      <c r="I633" s="123" t="s">
        <v>47</v>
      </c>
      <c r="J633" s="145">
        <v>150000</v>
      </c>
      <c r="K633" s="124">
        <f>ROUNDDOWN(H633*J633,-3)</f>
        <v>48000000</v>
      </c>
      <c r="L633" s="251">
        <f t="shared" si="25"/>
        <v>0</v>
      </c>
    </row>
    <row r="634" spans="2:12" ht="15.9" x14ac:dyDescent="0.4">
      <c r="B634" s="198" t="s">
        <v>27</v>
      </c>
      <c r="C634" s="140" t="s">
        <v>48</v>
      </c>
      <c r="D634" s="122">
        <v>96</v>
      </c>
      <c r="E634" s="123" t="s">
        <v>47</v>
      </c>
      <c r="F634" s="145">
        <v>150000</v>
      </c>
      <c r="G634" s="124">
        <f>ROUNDDOWN(D634*F634,-3)</f>
        <v>14400000</v>
      </c>
      <c r="H634" s="122">
        <v>96</v>
      </c>
      <c r="I634" s="123" t="s">
        <v>47</v>
      </c>
      <c r="J634" s="145">
        <v>150000</v>
      </c>
      <c r="K634" s="124">
        <f>ROUNDDOWN(H634*J634,-3)</f>
        <v>14400000</v>
      </c>
      <c r="L634" s="251">
        <f t="shared" si="25"/>
        <v>0</v>
      </c>
    </row>
    <row r="635" spans="2:12" ht="15.9" x14ac:dyDescent="0.4">
      <c r="B635" s="198" t="s">
        <v>27</v>
      </c>
      <c r="C635" s="140" t="s">
        <v>175</v>
      </c>
      <c r="D635" s="122">
        <v>1</v>
      </c>
      <c r="E635" s="123" t="s">
        <v>38</v>
      </c>
      <c r="F635" s="124">
        <v>12270000</v>
      </c>
      <c r="G635" s="124">
        <f>ROUNDDOWN(D635*F635,-3)</f>
        <v>12270000</v>
      </c>
      <c r="H635" s="122">
        <v>1</v>
      </c>
      <c r="I635" s="123" t="s">
        <v>38</v>
      </c>
      <c r="J635" s="124">
        <v>12270000</v>
      </c>
      <c r="K635" s="124">
        <f>ROUNDDOWN(H635*J635,-3)</f>
        <v>12270000</v>
      </c>
      <c r="L635" s="251">
        <f t="shared" si="25"/>
        <v>0</v>
      </c>
    </row>
    <row r="636" spans="2:12" s="232" customFormat="1" ht="15.9" x14ac:dyDescent="0.4">
      <c r="B636" s="236">
        <v>525112</v>
      </c>
      <c r="C636" s="237" t="s">
        <v>97</v>
      </c>
      <c r="D636" s="238"/>
      <c r="E636" s="239"/>
      <c r="F636" s="237"/>
      <c r="G636" s="235">
        <f>SUM(G637:G642)</f>
        <v>143520000</v>
      </c>
      <c r="H636" s="238"/>
      <c r="I636" s="239"/>
      <c r="J636" s="237"/>
      <c r="K636" s="235">
        <f>SUM(K637:K642)</f>
        <v>143520000</v>
      </c>
      <c r="L636" s="251">
        <f t="shared" si="25"/>
        <v>0</v>
      </c>
    </row>
    <row r="637" spans="2:12" ht="15.9" x14ac:dyDescent="0.4">
      <c r="B637" s="198" t="s">
        <v>27</v>
      </c>
      <c r="C637" s="140" t="s">
        <v>295</v>
      </c>
      <c r="D637" s="122">
        <v>1</v>
      </c>
      <c r="E637" s="123" t="s">
        <v>38</v>
      </c>
      <c r="F637" s="124">
        <v>7680000</v>
      </c>
      <c r="G637" s="124">
        <f t="shared" ref="G637:G642" si="30">ROUNDDOWN(D637*F637,-3)</f>
        <v>7680000</v>
      </c>
      <c r="H637" s="122">
        <v>1</v>
      </c>
      <c r="I637" s="123" t="s">
        <v>38</v>
      </c>
      <c r="J637" s="124">
        <v>7680000</v>
      </c>
      <c r="K637" s="124">
        <f t="shared" ref="K637:K642" si="31">ROUNDDOWN(H637*J637,-3)</f>
        <v>7680000</v>
      </c>
      <c r="L637" s="251">
        <f t="shared" si="25"/>
        <v>0</v>
      </c>
    </row>
    <row r="638" spans="2:12" ht="15.9" x14ac:dyDescent="0.4">
      <c r="B638" s="198" t="s">
        <v>27</v>
      </c>
      <c r="C638" s="140" t="s">
        <v>296</v>
      </c>
      <c r="D638" s="141">
        <f>D631</f>
        <v>384</v>
      </c>
      <c r="E638" s="123" t="s">
        <v>231</v>
      </c>
      <c r="F638" s="124">
        <v>75000</v>
      </c>
      <c r="G638" s="124">
        <f t="shared" si="30"/>
        <v>28800000</v>
      </c>
      <c r="H638" s="141">
        <f>H631</f>
        <v>384</v>
      </c>
      <c r="I638" s="123" t="s">
        <v>231</v>
      </c>
      <c r="J638" s="124">
        <v>75000</v>
      </c>
      <c r="K638" s="124">
        <f t="shared" si="31"/>
        <v>28800000</v>
      </c>
      <c r="L638" s="251">
        <f t="shared" si="25"/>
        <v>0</v>
      </c>
    </row>
    <row r="639" spans="2:12" ht="15.9" x14ac:dyDescent="0.4">
      <c r="B639" s="198" t="s">
        <v>27</v>
      </c>
      <c r="C639" s="140" t="s">
        <v>44</v>
      </c>
      <c r="D639" s="141">
        <f>D631</f>
        <v>384</v>
      </c>
      <c r="E639" s="123" t="s">
        <v>40</v>
      </c>
      <c r="F639" s="124">
        <v>50000</v>
      </c>
      <c r="G639" s="124">
        <f t="shared" si="30"/>
        <v>19200000</v>
      </c>
      <c r="H639" s="141">
        <f>H631</f>
        <v>384</v>
      </c>
      <c r="I639" s="123" t="s">
        <v>40</v>
      </c>
      <c r="J639" s="124">
        <v>50000</v>
      </c>
      <c r="K639" s="124">
        <f t="shared" si="31"/>
        <v>19200000</v>
      </c>
      <c r="L639" s="251">
        <f t="shared" si="25"/>
        <v>0</v>
      </c>
    </row>
    <row r="640" spans="2:12" ht="15.9" x14ac:dyDescent="0.4">
      <c r="B640" s="198" t="s">
        <v>27</v>
      </c>
      <c r="C640" s="140" t="s">
        <v>306</v>
      </c>
      <c r="D640" s="141">
        <f>D631</f>
        <v>384</v>
      </c>
      <c r="E640" s="123" t="s">
        <v>57</v>
      </c>
      <c r="F640" s="124">
        <v>80000</v>
      </c>
      <c r="G640" s="124">
        <f t="shared" si="30"/>
        <v>30720000</v>
      </c>
      <c r="H640" s="141">
        <f>H631</f>
        <v>384</v>
      </c>
      <c r="I640" s="123" t="s">
        <v>57</v>
      </c>
      <c r="J640" s="124">
        <v>80000</v>
      </c>
      <c r="K640" s="124">
        <f t="shared" si="31"/>
        <v>30720000</v>
      </c>
      <c r="L640" s="251">
        <f t="shared" si="25"/>
        <v>0</v>
      </c>
    </row>
    <row r="641" spans="2:12" ht="15.9" x14ac:dyDescent="0.4">
      <c r="B641" s="198" t="s">
        <v>27</v>
      </c>
      <c r="C641" s="140" t="s">
        <v>299</v>
      </c>
      <c r="D641" s="141">
        <f>D631/24</f>
        <v>16</v>
      </c>
      <c r="E641" s="123" t="s">
        <v>51</v>
      </c>
      <c r="F641" s="124">
        <v>500000</v>
      </c>
      <c r="G641" s="124">
        <f t="shared" si="30"/>
        <v>8000000</v>
      </c>
      <c r="H641" s="141">
        <f>H631/24</f>
        <v>16</v>
      </c>
      <c r="I641" s="123" t="s">
        <v>51</v>
      </c>
      <c r="J641" s="124">
        <v>500000</v>
      </c>
      <c r="K641" s="124">
        <f t="shared" si="31"/>
        <v>8000000</v>
      </c>
      <c r="L641" s="251">
        <f t="shared" si="25"/>
        <v>0</v>
      </c>
    </row>
    <row r="642" spans="2:12" ht="15.9" x14ac:dyDescent="0.4">
      <c r="B642" s="198" t="s">
        <v>27</v>
      </c>
      <c r="C642" s="140" t="s">
        <v>294</v>
      </c>
      <c r="D642" s="141">
        <f>D641</f>
        <v>16</v>
      </c>
      <c r="E642" s="123" t="s">
        <v>51</v>
      </c>
      <c r="F642" s="124">
        <v>3070000</v>
      </c>
      <c r="G642" s="124">
        <f t="shared" si="30"/>
        <v>49120000</v>
      </c>
      <c r="H642" s="141">
        <f>H641</f>
        <v>16</v>
      </c>
      <c r="I642" s="123" t="s">
        <v>51</v>
      </c>
      <c r="J642" s="124">
        <v>3070000</v>
      </c>
      <c r="K642" s="124">
        <f t="shared" si="31"/>
        <v>49120000</v>
      </c>
      <c r="L642" s="251">
        <f t="shared" si="25"/>
        <v>0</v>
      </c>
    </row>
    <row r="643" spans="2:12" ht="15.9" x14ac:dyDescent="0.4">
      <c r="B643" s="204" t="s">
        <v>183</v>
      </c>
      <c r="C643" s="205" t="s">
        <v>307</v>
      </c>
      <c r="D643" s="143">
        <f>D644</f>
        <v>144</v>
      </c>
      <c r="E643" s="144" t="s">
        <v>171</v>
      </c>
      <c r="F643" s="89">
        <v>0</v>
      </c>
      <c r="G643" s="89">
        <f>G644</f>
        <v>47520000</v>
      </c>
      <c r="H643" s="143">
        <f>H644</f>
        <v>144</v>
      </c>
      <c r="I643" s="144" t="s">
        <v>171</v>
      </c>
      <c r="J643" s="89">
        <v>0</v>
      </c>
      <c r="K643" s="89">
        <f>K644</f>
        <v>47520000</v>
      </c>
      <c r="L643" s="251">
        <f t="shared" si="25"/>
        <v>0</v>
      </c>
    </row>
    <row r="644" spans="2:12" ht="15.9" x14ac:dyDescent="0.4">
      <c r="B644" s="201" t="s">
        <v>34</v>
      </c>
      <c r="C644" s="202" t="s">
        <v>308</v>
      </c>
      <c r="D644" s="137">
        <v>144</v>
      </c>
      <c r="E644" s="138" t="s">
        <v>171</v>
      </c>
      <c r="F644" s="139">
        <v>0</v>
      </c>
      <c r="G644" s="139">
        <f>G645+G649</f>
        <v>47520000</v>
      </c>
      <c r="H644" s="137">
        <v>144</v>
      </c>
      <c r="I644" s="138" t="s">
        <v>171</v>
      </c>
      <c r="J644" s="139">
        <v>0</v>
      </c>
      <c r="K644" s="139">
        <f>K645+K649</f>
        <v>47520000</v>
      </c>
      <c r="L644" s="251">
        <f t="shared" si="25"/>
        <v>0</v>
      </c>
    </row>
    <row r="645" spans="2:12" s="232" customFormat="1" ht="15.9" x14ac:dyDescent="0.4">
      <c r="B645" s="236">
        <v>525111</v>
      </c>
      <c r="C645" s="237" t="s">
        <v>174</v>
      </c>
      <c r="D645" s="238"/>
      <c r="E645" s="239"/>
      <c r="F645" s="237"/>
      <c r="G645" s="235">
        <f>SUM(G646:G648)</f>
        <v>8520000</v>
      </c>
      <c r="H645" s="238"/>
      <c r="I645" s="239"/>
      <c r="J645" s="237"/>
      <c r="K645" s="235">
        <f>SUM(K646:K648)</f>
        <v>8520000</v>
      </c>
      <c r="L645" s="251">
        <f t="shared" si="25"/>
        <v>0</v>
      </c>
    </row>
    <row r="646" spans="2:12" ht="15.9" x14ac:dyDescent="0.4">
      <c r="B646" s="198" t="s">
        <v>27</v>
      </c>
      <c r="C646" s="140" t="s">
        <v>46</v>
      </c>
      <c r="D646" s="122">
        <v>12</v>
      </c>
      <c r="E646" s="123" t="s">
        <v>47</v>
      </c>
      <c r="F646" s="145">
        <v>150000</v>
      </c>
      <c r="G646" s="124">
        <f>ROUNDDOWN(D646*F646,-3)</f>
        <v>1800000</v>
      </c>
      <c r="H646" s="122">
        <v>12</v>
      </c>
      <c r="I646" s="123" t="s">
        <v>47</v>
      </c>
      <c r="J646" s="145">
        <v>150000</v>
      </c>
      <c r="K646" s="124">
        <f>ROUNDDOWN(H646*J646,-3)</f>
        <v>1800000</v>
      </c>
      <c r="L646" s="251">
        <f t="shared" si="25"/>
        <v>0</v>
      </c>
    </row>
    <row r="647" spans="2:12" ht="15.9" x14ac:dyDescent="0.4">
      <c r="B647" s="198" t="s">
        <v>27</v>
      </c>
      <c r="C647" s="140" t="s">
        <v>48</v>
      </c>
      <c r="D647" s="122">
        <v>36</v>
      </c>
      <c r="E647" s="123" t="s">
        <v>47</v>
      </c>
      <c r="F647" s="145">
        <v>150000</v>
      </c>
      <c r="G647" s="124">
        <f>ROUNDDOWN(D647*F647,-3)</f>
        <v>5400000</v>
      </c>
      <c r="H647" s="122">
        <v>36</v>
      </c>
      <c r="I647" s="123" t="s">
        <v>47</v>
      </c>
      <c r="J647" s="145">
        <v>150000</v>
      </c>
      <c r="K647" s="124">
        <f>ROUNDDOWN(H647*J647,-3)</f>
        <v>5400000</v>
      </c>
      <c r="L647" s="251">
        <f t="shared" si="25"/>
        <v>0</v>
      </c>
    </row>
    <row r="648" spans="2:12" ht="15.9" x14ac:dyDescent="0.4">
      <c r="B648" s="198" t="s">
        <v>27</v>
      </c>
      <c r="C648" s="140" t="s">
        <v>175</v>
      </c>
      <c r="D648" s="122">
        <v>1</v>
      </c>
      <c r="E648" s="123" t="s">
        <v>38</v>
      </c>
      <c r="F648" s="124">
        <v>1320000</v>
      </c>
      <c r="G648" s="124">
        <f>ROUNDDOWN(D648*F648,-3)</f>
        <v>1320000</v>
      </c>
      <c r="H648" s="122">
        <v>1</v>
      </c>
      <c r="I648" s="123" t="s">
        <v>38</v>
      </c>
      <c r="J648" s="124">
        <v>1320000</v>
      </c>
      <c r="K648" s="124">
        <f>ROUNDDOWN(H648*J648,-3)</f>
        <v>1320000</v>
      </c>
      <c r="L648" s="251">
        <f t="shared" si="25"/>
        <v>0</v>
      </c>
    </row>
    <row r="649" spans="2:12" s="232" customFormat="1" ht="15.9" x14ac:dyDescent="0.4">
      <c r="B649" s="236">
        <v>525112</v>
      </c>
      <c r="C649" s="237" t="s">
        <v>97</v>
      </c>
      <c r="D649" s="238"/>
      <c r="E649" s="239"/>
      <c r="F649" s="237"/>
      <c r="G649" s="235">
        <f>SUM(G650:G654)</f>
        <v>39000000</v>
      </c>
      <c r="H649" s="238"/>
      <c r="I649" s="239"/>
      <c r="J649" s="237"/>
      <c r="K649" s="235">
        <f>SUM(K650:K654)</f>
        <v>39000000</v>
      </c>
      <c r="L649" s="251">
        <f t="shared" si="25"/>
        <v>0</v>
      </c>
    </row>
    <row r="650" spans="2:12" ht="15.9" x14ac:dyDescent="0.4">
      <c r="B650" s="198" t="s">
        <v>27</v>
      </c>
      <c r="C650" s="140" t="s">
        <v>295</v>
      </c>
      <c r="D650" s="122">
        <v>1</v>
      </c>
      <c r="E650" s="123" t="s">
        <v>38</v>
      </c>
      <c r="F650" s="124">
        <v>3600000</v>
      </c>
      <c r="G650" s="124">
        <f>ROUNDDOWN(D650*F650,-3)</f>
        <v>3600000</v>
      </c>
      <c r="H650" s="122">
        <v>1</v>
      </c>
      <c r="I650" s="123" t="s">
        <v>38</v>
      </c>
      <c r="J650" s="124">
        <v>3600000</v>
      </c>
      <c r="K650" s="124">
        <f>ROUNDDOWN(H650*J650,-3)</f>
        <v>3600000</v>
      </c>
      <c r="L650" s="251">
        <f t="shared" si="25"/>
        <v>0</v>
      </c>
    </row>
    <row r="651" spans="2:12" ht="15.9" x14ac:dyDescent="0.4">
      <c r="B651" s="198" t="s">
        <v>27</v>
      </c>
      <c r="C651" s="140" t="s">
        <v>296</v>
      </c>
      <c r="D651" s="141">
        <f>D644</f>
        <v>144</v>
      </c>
      <c r="E651" s="123" t="s">
        <v>231</v>
      </c>
      <c r="F651" s="124">
        <v>75000</v>
      </c>
      <c r="G651" s="124">
        <f>ROUNDDOWN(D651*F651,-3)</f>
        <v>10800000</v>
      </c>
      <c r="H651" s="141">
        <f>H644</f>
        <v>144</v>
      </c>
      <c r="I651" s="123" t="s">
        <v>231</v>
      </c>
      <c r="J651" s="124">
        <v>75000</v>
      </c>
      <c r="K651" s="124">
        <f>ROUNDDOWN(H651*J651,-3)</f>
        <v>10800000</v>
      </c>
      <c r="L651" s="251">
        <f t="shared" si="25"/>
        <v>0</v>
      </c>
    </row>
    <row r="652" spans="2:12" ht="15.9" x14ac:dyDescent="0.4">
      <c r="B652" s="198" t="s">
        <v>27</v>
      </c>
      <c r="C652" s="140" t="s">
        <v>44</v>
      </c>
      <c r="D652" s="141">
        <f>D644</f>
        <v>144</v>
      </c>
      <c r="E652" s="123" t="s">
        <v>40</v>
      </c>
      <c r="F652" s="124">
        <v>50000</v>
      </c>
      <c r="G652" s="124">
        <f>ROUNDDOWN(D652*F652,-3)</f>
        <v>7200000</v>
      </c>
      <c r="H652" s="141">
        <f>H644</f>
        <v>144</v>
      </c>
      <c r="I652" s="123" t="s">
        <v>40</v>
      </c>
      <c r="J652" s="124">
        <v>50000</v>
      </c>
      <c r="K652" s="124">
        <f>ROUNDDOWN(H652*J652,-3)</f>
        <v>7200000</v>
      </c>
      <c r="L652" s="251">
        <f t="shared" si="25"/>
        <v>0</v>
      </c>
    </row>
    <row r="653" spans="2:12" ht="15.9" x14ac:dyDescent="0.4">
      <c r="B653" s="198" t="s">
        <v>27</v>
      </c>
      <c r="C653" s="140" t="s">
        <v>306</v>
      </c>
      <c r="D653" s="141">
        <f>D644</f>
        <v>144</v>
      </c>
      <c r="E653" s="123" t="s">
        <v>57</v>
      </c>
      <c r="F653" s="124">
        <v>100000</v>
      </c>
      <c r="G653" s="124">
        <f>ROUNDDOWN(D653*F653,-3)</f>
        <v>14400000</v>
      </c>
      <c r="H653" s="141">
        <f>H644</f>
        <v>144</v>
      </c>
      <c r="I653" s="123" t="s">
        <v>57</v>
      </c>
      <c r="J653" s="124">
        <v>100000</v>
      </c>
      <c r="K653" s="124">
        <f>ROUNDDOWN(H653*J653,-3)</f>
        <v>14400000</v>
      </c>
      <c r="L653" s="251">
        <f t="shared" si="25"/>
        <v>0</v>
      </c>
    </row>
    <row r="654" spans="2:12" ht="15.9" x14ac:dyDescent="0.4">
      <c r="B654" s="198" t="s">
        <v>27</v>
      </c>
      <c r="C654" s="140" t="s">
        <v>299</v>
      </c>
      <c r="D654" s="141">
        <f>D644/24</f>
        <v>6</v>
      </c>
      <c r="E654" s="123" t="s">
        <v>51</v>
      </c>
      <c r="F654" s="124">
        <v>500000</v>
      </c>
      <c r="G654" s="124">
        <f>ROUNDDOWN(D654*F654,-3)</f>
        <v>3000000</v>
      </c>
      <c r="H654" s="141">
        <f>H644/24</f>
        <v>6</v>
      </c>
      <c r="I654" s="123" t="s">
        <v>51</v>
      </c>
      <c r="J654" s="124">
        <v>500000</v>
      </c>
      <c r="K654" s="124">
        <f>ROUNDDOWN(H654*J654,-3)</f>
        <v>3000000</v>
      </c>
      <c r="L654" s="251">
        <f t="shared" si="25"/>
        <v>0</v>
      </c>
    </row>
    <row r="655" spans="2:12" ht="15.9" x14ac:dyDescent="0.4">
      <c r="B655" s="204" t="s">
        <v>186</v>
      </c>
      <c r="C655" s="205" t="s">
        <v>309</v>
      </c>
      <c r="D655" s="143">
        <f>D656</f>
        <v>144</v>
      </c>
      <c r="E655" s="144" t="s">
        <v>171</v>
      </c>
      <c r="F655" s="89">
        <v>0</v>
      </c>
      <c r="G655" s="89">
        <f>G656</f>
        <v>47520000</v>
      </c>
      <c r="H655" s="143">
        <f>H656</f>
        <v>144</v>
      </c>
      <c r="I655" s="144" t="s">
        <v>171</v>
      </c>
      <c r="J655" s="89">
        <v>0</v>
      </c>
      <c r="K655" s="89">
        <f>K656</f>
        <v>47520000</v>
      </c>
      <c r="L655" s="251">
        <f t="shared" si="25"/>
        <v>0</v>
      </c>
    </row>
    <row r="656" spans="2:12" ht="15.9" x14ac:dyDescent="0.4">
      <c r="B656" s="201" t="s">
        <v>34</v>
      </c>
      <c r="C656" s="202" t="s">
        <v>310</v>
      </c>
      <c r="D656" s="137">
        <v>144</v>
      </c>
      <c r="E656" s="138" t="s">
        <v>171</v>
      </c>
      <c r="F656" s="139">
        <v>0</v>
      </c>
      <c r="G656" s="139">
        <f>G657+G661</f>
        <v>47520000</v>
      </c>
      <c r="H656" s="137">
        <v>144</v>
      </c>
      <c r="I656" s="138" t="s">
        <v>171</v>
      </c>
      <c r="J656" s="139">
        <v>0</v>
      </c>
      <c r="K656" s="139">
        <f>K657+K661</f>
        <v>47520000</v>
      </c>
      <c r="L656" s="251">
        <f t="shared" si="25"/>
        <v>0</v>
      </c>
    </row>
    <row r="657" spans="2:12" s="232" customFormat="1" ht="15.9" x14ac:dyDescent="0.4">
      <c r="B657" s="236">
        <v>525111</v>
      </c>
      <c r="C657" s="237" t="s">
        <v>174</v>
      </c>
      <c r="D657" s="238"/>
      <c r="E657" s="239"/>
      <c r="F657" s="237"/>
      <c r="G657" s="235">
        <f>SUM(G658:G660)</f>
        <v>8520000</v>
      </c>
      <c r="H657" s="238"/>
      <c r="I657" s="239"/>
      <c r="J657" s="237"/>
      <c r="K657" s="235">
        <f>SUM(K658:K660)</f>
        <v>8520000</v>
      </c>
      <c r="L657" s="251">
        <f t="shared" si="25"/>
        <v>0</v>
      </c>
    </row>
    <row r="658" spans="2:12" ht="15.9" x14ac:dyDescent="0.4">
      <c r="B658" s="198" t="s">
        <v>27</v>
      </c>
      <c r="C658" s="140" t="s">
        <v>46</v>
      </c>
      <c r="D658" s="122">
        <v>12</v>
      </c>
      <c r="E658" s="123" t="s">
        <v>47</v>
      </c>
      <c r="F658" s="145">
        <v>150000</v>
      </c>
      <c r="G658" s="124">
        <f>ROUNDDOWN(D658*F658,-3)</f>
        <v>1800000</v>
      </c>
      <c r="H658" s="122">
        <v>12</v>
      </c>
      <c r="I658" s="123" t="s">
        <v>47</v>
      </c>
      <c r="J658" s="145">
        <v>150000</v>
      </c>
      <c r="K658" s="124">
        <f>ROUNDDOWN(H658*J658,-3)</f>
        <v>1800000</v>
      </c>
      <c r="L658" s="251">
        <f t="shared" si="25"/>
        <v>0</v>
      </c>
    </row>
    <row r="659" spans="2:12" ht="15.9" x14ac:dyDescent="0.4">
      <c r="B659" s="198" t="s">
        <v>27</v>
      </c>
      <c r="C659" s="140" t="s">
        <v>48</v>
      </c>
      <c r="D659" s="122">
        <v>36</v>
      </c>
      <c r="E659" s="123" t="s">
        <v>47</v>
      </c>
      <c r="F659" s="145">
        <v>150000</v>
      </c>
      <c r="G659" s="124">
        <f>ROUNDDOWN(D659*F659,-3)</f>
        <v>5400000</v>
      </c>
      <c r="H659" s="122">
        <v>36</v>
      </c>
      <c r="I659" s="123" t="s">
        <v>47</v>
      </c>
      <c r="J659" s="145">
        <v>150000</v>
      </c>
      <c r="K659" s="124">
        <f>ROUNDDOWN(H659*J659,-3)</f>
        <v>5400000</v>
      </c>
      <c r="L659" s="251">
        <f t="shared" si="25"/>
        <v>0</v>
      </c>
    </row>
    <row r="660" spans="2:12" ht="15.9" x14ac:dyDescent="0.4">
      <c r="B660" s="198" t="s">
        <v>27</v>
      </c>
      <c r="C660" s="140" t="s">
        <v>175</v>
      </c>
      <c r="D660" s="122">
        <v>1</v>
      </c>
      <c r="E660" s="123" t="s">
        <v>38</v>
      </c>
      <c r="F660" s="124">
        <v>1320000</v>
      </c>
      <c r="G660" s="124">
        <f>ROUNDDOWN(D660*F660,-3)</f>
        <v>1320000</v>
      </c>
      <c r="H660" s="122">
        <v>1</v>
      </c>
      <c r="I660" s="123" t="s">
        <v>38</v>
      </c>
      <c r="J660" s="124">
        <v>1320000</v>
      </c>
      <c r="K660" s="124">
        <f>ROUNDDOWN(H660*J660,-3)</f>
        <v>1320000</v>
      </c>
      <c r="L660" s="251">
        <f t="shared" si="25"/>
        <v>0</v>
      </c>
    </row>
    <row r="661" spans="2:12" s="232" customFormat="1" ht="15.9" x14ac:dyDescent="0.4">
      <c r="B661" s="236">
        <v>525112</v>
      </c>
      <c r="C661" s="237" t="s">
        <v>97</v>
      </c>
      <c r="D661" s="238">
        <v>0</v>
      </c>
      <c r="E661" s="239"/>
      <c r="F661" s="237">
        <v>0</v>
      </c>
      <c r="G661" s="235">
        <f>SUM(G662:G666)</f>
        <v>39000000</v>
      </c>
      <c r="H661" s="238">
        <v>0</v>
      </c>
      <c r="I661" s="239"/>
      <c r="J661" s="237">
        <v>0</v>
      </c>
      <c r="K661" s="235">
        <f>SUM(K662:K666)</f>
        <v>39000000</v>
      </c>
      <c r="L661" s="251">
        <f t="shared" si="25"/>
        <v>0</v>
      </c>
    </row>
    <row r="662" spans="2:12" ht="15.9" x14ac:dyDescent="0.4">
      <c r="B662" s="198" t="s">
        <v>27</v>
      </c>
      <c r="C662" s="140" t="s">
        <v>295</v>
      </c>
      <c r="D662" s="122">
        <v>1</v>
      </c>
      <c r="E662" s="123" t="s">
        <v>38</v>
      </c>
      <c r="F662" s="124">
        <v>3600000</v>
      </c>
      <c r="G662" s="124">
        <f>ROUNDDOWN(D662*F662,-3)</f>
        <v>3600000</v>
      </c>
      <c r="H662" s="122">
        <v>1</v>
      </c>
      <c r="I662" s="123" t="s">
        <v>38</v>
      </c>
      <c r="J662" s="124">
        <v>3600000</v>
      </c>
      <c r="K662" s="124">
        <f>ROUNDDOWN(H662*J662,-3)</f>
        <v>3600000</v>
      </c>
      <c r="L662" s="251">
        <f t="shared" si="25"/>
        <v>0</v>
      </c>
    </row>
    <row r="663" spans="2:12" ht="15.9" x14ac:dyDescent="0.4">
      <c r="B663" s="198" t="s">
        <v>27</v>
      </c>
      <c r="C663" s="140" t="s">
        <v>296</v>
      </c>
      <c r="D663" s="141">
        <f>D656</f>
        <v>144</v>
      </c>
      <c r="E663" s="123" t="s">
        <v>231</v>
      </c>
      <c r="F663" s="124">
        <v>75000</v>
      </c>
      <c r="G663" s="124">
        <f>ROUNDDOWN(D663*F663,-3)</f>
        <v>10800000</v>
      </c>
      <c r="H663" s="141">
        <f>H656</f>
        <v>144</v>
      </c>
      <c r="I663" s="123" t="s">
        <v>231</v>
      </c>
      <c r="J663" s="124">
        <v>75000</v>
      </c>
      <c r="K663" s="124">
        <f>ROUNDDOWN(H663*J663,-3)</f>
        <v>10800000</v>
      </c>
      <c r="L663" s="251">
        <f t="shared" si="25"/>
        <v>0</v>
      </c>
    </row>
    <row r="664" spans="2:12" ht="15.9" x14ac:dyDescent="0.4">
      <c r="B664" s="198" t="s">
        <v>27</v>
      </c>
      <c r="C664" s="140" t="s">
        <v>44</v>
      </c>
      <c r="D664" s="141">
        <f>D656</f>
        <v>144</v>
      </c>
      <c r="E664" s="123" t="s">
        <v>40</v>
      </c>
      <c r="F664" s="124">
        <v>50000</v>
      </c>
      <c r="G664" s="124">
        <f>ROUNDDOWN(D664*F664,-3)</f>
        <v>7200000</v>
      </c>
      <c r="H664" s="141">
        <f>H656</f>
        <v>144</v>
      </c>
      <c r="I664" s="123" t="s">
        <v>40</v>
      </c>
      <c r="J664" s="124">
        <v>50000</v>
      </c>
      <c r="K664" s="124">
        <f>ROUNDDOWN(H664*J664,-3)</f>
        <v>7200000</v>
      </c>
      <c r="L664" s="251">
        <f t="shared" ref="L664:L727" si="32">G664-K664</f>
        <v>0</v>
      </c>
    </row>
    <row r="665" spans="2:12" ht="15.9" x14ac:dyDescent="0.4">
      <c r="B665" s="198" t="s">
        <v>27</v>
      </c>
      <c r="C665" s="140" t="s">
        <v>311</v>
      </c>
      <c r="D665" s="141">
        <f>D656</f>
        <v>144</v>
      </c>
      <c r="E665" s="123" t="s">
        <v>57</v>
      </c>
      <c r="F665" s="124">
        <v>100000</v>
      </c>
      <c r="G665" s="124">
        <f>ROUNDDOWN(D665*F665,-3)</f>
        <v>14400000</v>
      </c>
      <c r="H665" s="141">
        <f>H656</f>
        <v>144</v>
      </c>
      <c r="I665" s="123" t="s">
        <v>57</v>
      </c>
      <c r="J665" s="124">
        <v>100000</v>
      </c>
      <c r="K665" s="124">
        <f>ROUNDDOWN(H665*J665,-3)</f>
        <v>14400000</v>
      </c>
      <c r="L665" s="251">
        <f t="shared" si="32"/>
        <v>0</v>
      </c>
    </row>
    <row r="666" spans="2:12" ht="15.9" x14ac:dyDescent="0.4">
      <c r="B666" s="198" t="s">
        <v>27</v>
      </c>
      <c r="C666" s="140" t="s">
        <v>299</v>
      </c>
      <c r="D666" s="141">
        <f>D656/24</f>
        <v>6</v>
      </c>
      <c r="E666" s="123" t="s">
        <v>51</v>
      </c>
      <c r="F666" s="124">
        <v>500000</v>
      </c>
      <c r="G666" s="124">
        <f>ROUNDDOWN(D666*F666,-3)</f>
        <v>3000000</v>
      </c>
      <c r="H666" s="141">
        <f>H656/24</f>
        <v>6</v>
      </c>
      <c r="I666" s="123" t="s">
        <v>51</v>
      </c>
      <c r="J666" s="124">
        <v>500000</v>
      </c>
      <c r="K666" s="124">
        <f>ROUNDDOWN(H666*J666,-3)</f>
        <v>3000000</v>
      </c>
      <c r="L666" s="251">
        <f t="shared" si="32"/>
        <v>0</v>
      </c>
    </row>
    <row r="667" spans="2:12" ht="15.9" x14ac:dyDescent="0.4">
      <c r="B667" s="204" t="s">
        <v>281</v>
      </c>
      <c r="C667" s="205" t="s">
        <v>312</v>
      </c>
      <c r="D667" s="143">
        <f>D668</f>
        <v>1008</v>
      </c>
      <c r="E667" s="144" t="s">
        <v>171</v>
      </c>
      <c r="F667" s="89">
        <v>0</v>
      </c>
      <c r="G667" s="89">
        <f>G668</f>
        <v>498750000</v>
      </c>
      <c r="H667" s="143">
        <f>H668</f>
        <v>1008</v>
      </c>
      <c r="I667" s="144" t="s">
        <v>171</v>
      </c>
      <c r="J667" s="89">
        <v>0</v>
      </c>
      <c r="K667" s="89">
        <f>K668</f>
        <v>498750000</v>
      </c>
      <c r="L667" s="251">
        <f t="shared" si="32"/>
        <v>0</v>
      </c>
    </row>
    <row r="668" spans="2:12" ht="15.9" x14ac:dyDescent="0.4">
      <c r="B668" s="201" t="s">
        <v>34</v>
      </c>
      <c r="C668" s="202" t="s">
        <v>313</v>
      </c>
      <c r="D668" s="137">
        <v>1008</v>
      </c>
      <c r="E668" s="138" t="s">
        <v>171</v>
      </c>
      <c r="F668" s="139">
        <v>0</v>
      </c>
      <c r="G668" s="139">
        <f>G669+G673</f>
        <v>498750000</v>
      </c>
      <c r="H668" s="137">
        <v>1008</v>
      </c>
      <c r="I668" s="138" t="s">
        <v>171</v>
      </c>
      <c r="J668" s="139">
        <v>0</v>
      </c>
      <c r="K668" s="139">
        <f>K669+K673</f>
        <v>498750000</v>
      </c>
      <c r="L668" s="251">
        <f t="shared" si="32"/>
        <v>0</v>
      </c>
    </row>
    <row r="669" spans="2:12" s="232" customFormat="1" ht="15.9" x14ac:dyDescent="0.4">
      <c r="B669" s="236">
        <v>525111</v>
      </c>
      <c r="C669" s="237" t="s">
        <v>174</v>
      </c>
      <c r="D669" s="238"/>
      <c r="E669" s="239"/>
      <c r="F669" s="237"/>
      <c r="G669" s="235">
        <f>SUM(G670:G672)</f>
        <v>179340000</v>
      </c>
      <c r="H669" s="238"/>
      <c r="I669" s="239"/>
      <c r="J669" s="237"/>
      <c r="K669" s="235">
        <f>SUM(K670:K672)</f>
        <v>179340000</v>
      </c>
      <c r="L669" s="251">
        <f t="shared" si="32"/>
        <v>0</v>
      </c>
    </row>
    <row r="670" spans="2:12" ht="15.9" x14ac:dyDescent="0.4">
      <c r="B670" s="198" t="s">
        <v>27</v>
      </c>
      <c r="C670" s="140" t="s">
        <v>46</v>
      </c>
      <c r="D670" s="122">
        <v>336</v>
      </c>
      <c r="E670" s="123" t="s">
        <v>47</v>
      </c>
      <c r="F670" s="145">
        <v>150000</v>
      </c>
      <c r="G670" s="124">
        <f>ROUNDDOWN(D670*F670,-3)</f>
        <v>50400000</v>
      </c>
      <c r="H670" s="122">
        <v>336</v>
      </c>
      <c r="I670" s="123" t="s">
        <v>47</v>
      </c>
      <c r="J670" s="145">
        <v>150000</v>
      </c>
      <c r="K670" s="124">
        <f>ROUNDDOWN(H670*J670,-3)</f>
        <v>50400000</v>
      </c>
      <c r="L670" s="251">
        <f t="shared" si="32"/>
        <v>0</v>
      </c>
    </row>
    <row r="671" spans="2:12" ht="15.9" x14ac:dyDescent="0.4">
      <c r="B671" s="198" t="s">
        <v>27</v>
      </c>
      <c r="C671" s="140" t="s">
        <v>48</v>
      </c>
      <c r="D671" s="122">
        <v>756</v>
      </c>
      <c r="E671" s="123" t="s">
        <v>47</v>
      </c>
      <c r="F671" s="145">
        <v>150000</v>
      </c>
      <c r="G671" s="124">
        <f>ROUNDDOWN(D671*F671,-3)</f>
        <v>113400000</v>
      </c>
      <c r="H671" s="122">
        <v>756</v>
      </c>
      <c r="I671" s="123" t="s">
        <v>47</v>
      </c>
      <c r="J671" s="145">
        <v>150000</v>
      </c>
      <c r="K671" s="124">
        <f>ROUNDDOWN(H671*J671,-3)</f>
        <v>113400000</v>
      </c>
      <c r="L671" s="251">
        <f t="shared" si="32"/>
        <v>0</v>
      </c>
    </row>
    <row r="672" spans="2:12" ht="15.9" x14ac:dyDescent="0.4">
      <c r="B672" s="198" t="s">
        <v>27</v>
      </c>
      <c r="C672" s="140" t="s">
        <v>175</v>
      </c>
      <c r="D672" s="122">
        <v>1</v>
      </c>
      <c r="E672" s="123" t="s">
        <v>38</v>
      </c>
      <c r="F672" s="124">
        <v>15540000</v>
      </c>
      <c r="G672" s="124">
        <f>ROUNDDOWN(D672*F672,-3)</f>
        <v>15540000</v>
      </c>
      <c r="H672" s="122">
        <v>1</v>
      </c>
      <c r="I672" s="123" t="s">
        <v>38</v>
      </c>
      <c r="J672" s="124">
        <v>15540000</v>
      </c>
      <c r="K672" s="124">
        <f>ROUNDDOWN(H672*J672,-3)</f>
        <v>15540000</v>
      </c>
      <c r="L672" s="251">
        <f t="shared" si="32"/>
        <v>0</v>
      </c>
    </row>
    <row r="673" spans="2:12" s="232" customFormat="1" ht="15.9" x14ac:dyDescent="0.4">
      <c r="B673" s="236">
        <v>525112</v>
      </c>
      <c r="C673" s="237" t="s">
        <v>97</v>
      </c>
      <c r="D673" s="238"/>
      <c r="E673" s="239"/>
      <c r="F673" s="237"/>
      <c r="G673" s="235">
        <f>SUM(G674:G679)</f>
        <v>319410000</v>
      </c>
      <c r="H673" s="238"/>
      <c r="I673" s="239"/>
      <c r="J673" s="237"/>
      <c r="K673" s="235">
        <f>SUM(K674:K679)</f>
        <v>319410000</v>
      </c>
      <c r="L673" s="251">
        <f t="shared" si="32"/>
        <v>0</v>
      </c>
    </row>
    <row r="674" spans="2:12" ht="15.9" x14ac:dyDescent="0.4">
      <c r="B674" s="198" t="s">
        <v>27</v>
      </c>
      <c r="C674" s="140" t="s">
        <v>295</v>
      </c>
      <c r="D674" s="122">
        <v>1</v>
      </c>
      <c r="E674" s="123" t="s">
        <v>38</v>
      </c>
      <c r="F674" s="124">
        <v>25200000</v>
      </c>
      <c r="G674" s="124">
        <f t="shared" ref="G674:G679" si="33">ROUNDDOWN(D674*F674,-3)</f>
        <v>25200000</v>
      </c>
      <c r="H674" s="122">
        <v>1</v>
      </c>
      <c r="I674" s="123" t="s">
        <v>38</v>
      </c>
      <c r="J674" s="124">
        <v>25200000</v>
      </c>
      <c r="K674" s="124">
        <f t="shared" ref="K674:K679" si="34">ROUNDDOWN(H674*J674,-3)</f>
        <v>25200000</v>
      </c>
      <c r="L674" s="251">
        <f t="shared" si="32"/>
        <v>0</v>
      </c>
    </row>
    <row r="675" spans="2:12" ht="15.9" x14ac:dyDescent="0.4">
      <c r="B675" s="198" t="s">
        <v>27</v>
      </c>
      <c r="C675" s="140" t="s">
        <v>296</v>
      </c>
      <c r="D675" s="141">
        <f>D668</f>
        <v>1008</v>
      </c>
      <c r="E675" s="123" t="s">
        <v>231</v>
      </c>
      <c r="F675" s="124">
        <v>75000</v>
      </c>
      <c r="G675" s="124">
        <f t="shared" si="33"/>
        <v>75600000</v>
      </c>
      <c r="H675" s="141">
        <f>H668</f>
        <v>1008</v>
      </c>
      <c r="I675" s="123" t="s">
        <v>231</v>
      </c>
      <c r="J675" s="124">
        <v>75000</v>
      </c>
      <c r="K675" s="124">
        <f t="shared" si="34"/>
        <v>75600000</v>
      </c>
      <c r="L675" s="251">
        <f t="shared" si="32"/>
        <v>0</v>
      </c>
    </row>
    <row r="676" spans="2:12" ht="15.9" x14ac:dyDescent="0.4">
      <c r="B676" s="198" t="s">
        <v>27</v>
      </c>
      <c r="C676" s="140" t="s">
        <v>44</v>
      </c>
      <c r="D676" s="141">
        <f>D668</f>
        <v>1008</v>
      </c>
      <c r="E676" s="123" t="s">
        <v>40</v>
      </c>
      <c r="F676" s="124">
        <v>50000</v>
      </c>
      <c r="G676" s="124">
        <f t="shared" si="33"/>
        <v>50400000</v>
      </c>
      <c r="H676" s="141">
        <f>H668</f>
        <v>1008</v>
      </c>
      <c r="I676" s="123" t="s">
        <v>40</v>
      </c>
      <c r="J676" s="124">
        <v>50000</v>
      </c>
      <c r="K676" s="124">
        <f t="shared" si="34"/>
        <v>50400000</v>
      </c>
      <c r="L676" s="251">
        <f t="shared" si="32"/>
        <v>0</v>
      </c>
    </row>
    <row r="677" spans="2:12" ht="15.9" x14ac:dyDescent="0.4">
      <c r="B677" s="198" t="s">
        <v>27</v>
      </c>
      <c r="C677" s="140" t="s">
        <v>297</v>
      </c>
      <c r="D677" s="141">
        <f>D668</f>
        <v>1008</v>
      </c>
      <c r="E677" s="123" t="s">
        <v>57</v>
      </c>
      <c r="F677" s="124">
        <v>70000</v>
      </c>
      <c r="G677" s="124">
        <f t="shared" si="33"/>
        <v>70560000</v>
      </c>
      <c r="H677" s="141">
        <f>H668</f>
        <v>1008</v>
      </c>
      <c r="I677" s="123" t="s">
        <v>57</v>
      </c>
      <c r="J677" s="124">
        <v>70000</v>
      </c>
      <c r="K677" s="124">
        <f t="shared" si="34"/>
        <v>70560000</v>
      </c>
      <c r="L677" s="251">
        <f t="shared" si="32"/>
        <v>0</v>
      </c>
    </row>
    <row r="678" spans="2:12" ht="15.9" x14ac:dyDescent="0.4">
      <c r="B678" s="198" t="s">
        <v>27</v>
      </c>
      <c r="C678" s="140" t="s">
        <v>299</v>
      </c>
      <c r="D678" s="141">
        <f>D668/24</f>
        <v>42</v>
      </c>
      <c r="E678" s="123" t="s">
        <v>51</v>
      </c>
      <c r="F678" s="124">
        <v>500000</v>
      </c>
      <c r="G678" s="124">
        <f t="shared" si="33"/>
        <v>21000000</v>
      </c>
      <c r="H678" s="141">
        <f>H668/24</f>
        <v>42</v>
      </c>
      <c r="I678" s="123" t="s">
        <v>51</v>
      </c>
      <c r="J678" s="124">
        <v>500000</v>
      </c>
      <c r="K678" s="124">
        <f t="shared" si="34"/>
        <v>21000000</v>
      </c>
      <c r="L678" s="251">
        <f t="shared" si="32"/>
        <v>0</v>
      </c>
    </row>
    <row r="679" spans="2:12" ht="15.9" x14ac:dyDescent="0.4">
      <c r="B679" s="198" t="s">
        <v>27</v>
      </c>
      <c r="C679" s="140" t="s">
        <v>294</v>
      </c>
      <c r="D679" s="141">
        <f>D668/24</f>
        <v>42</v>
      </c>
      <c r="E679" s="123" t="s">
        <v>51</v>
      </c>
      <c r="F679" s="124">
        <v>1825000</v>
      </c>
      <c r="G679" s="124">
        <f t="shared" si="33"/>
        <v>76650000</v>
      </c>
      <c r="H679" s="141">
        <f>H668/24</f>
        <v>42</v>
      </c>
      <c r="I679" s="123" t="s">
        <v>51</v>
      </c>
      <c r="J679" s="124">
        <v>1825000</v>
      </c>
      <c r="K679" s="124">
        <f t="shared" si="34"/>
        <v>76650000</v>
      </c>
      <c r="L679" s="251">
        <f t="shared" si="32"/>
        <v>0</v>
      </c>
    </row>
    <row r="680" spans="2:12" ht="15.9" x14ac:dyDescent="0.4">
      <c r="B680" s="204" t="s">
        <v>189</v>
      </c>
      <c r="C680" s="205" t="s">
        <v>314</v>
      </c>
      <c r="D680" s="143">
        <f>D681</f>
        <v>96</v>
      </c>
      <c r="E680" s="144" t="s">
        <v>171</v>
      </c>
      <c r="F680" s="89">
        <v>0</v>
      </c>
      <c r="G680" s="89">
        <f>G681</f>
        <v>47780000</v>
      </c>
      <c r="H680" s="143">
        <f>H681</f>
        <v>96</v>
      </c>
      <c r="I680" s="144" t="s">
        <v>171</v>
      </c>
      <c r="J680" s="89">
        <v>0</v>
      </c>
      <c r="K680" s="89">
        <f>K681</f>
        <v>47780000</v>
      </c>
      <c r="L680" s="251">
        <f t="shared" si="32"/>
        <v>0</v>
      </c>
    </row>
    <row r="681" spans="2:12" ht="29.15" x14ac:dyDescent="0.4">
      <c r="B681" s="201" t="s">
        <v>34</v>
      </c>
      <c r="C681" s="202" t="s">
        <v>315</v>
      </c>
      <c r="D681" s="137">
        <v>96</v>
      </c>
      <c r="E681" s="138" t="s">
        <v>171</v>
      </c>
      <c r="F681" s="139">
        <v>0</v>
      </c>
      <c r="G681" s="139">
        <f>G682+G686</f>
        <v>47780000</v>
      </c>
      <c r="H681" s="137">
        <v>96</v>
      </c>
      <c r="I681" s="138" t="s">
        <v>171</v>
      </c>
      <c r="J681" s="139">
        <v>0</v>
      </c>
      <c r="K681" s="139">
        <f>K682+K686</f>
        <v>47780000</v>
      </c>
      <c r="L681" s="251">
        <f t="shared" si="32"/>
        <v>0</v>
      </c>
    </row>
    <row r="682" spans="2:12" s="232" customFormat="1" ht="15.9" x14ac:dyDescent="0.4">
      <c r="B682" s="236">
        <v>525111</v>
      </c>
      <c r="C682" s="237" t="s">
        <v>174</v>
      </c>
      <c r="D682" s="238"/>
      <c r="E682" s="239"/>
      <c r="F682" s="237"/>
      <c r="G682" s="235">
        <f>SUM(G683:G685)</f>
        <v>24180000</v>
      </c>
      <c r="H682" s="238"/>
      <c r="I682" s="239"/>
      <c r="J682" s="237"/>
      <c r="K682" s="235">
        <f>SUM(K683:K685)</f>
        <v>24180000</v>
      </c>
      <c r="L682" s="251">
        <f t="shared" si="32"/>
        <v>0</v>
      </c>
    </row>
    <row r="683" spans="2:12" ht="15.9" x14ac:dyDescent="0.4">
      <c r="B683" s="198" t="s">
        <v>27</v>
      </c>
      <c r="C683" s="140" t="s">
        <v>46</v>
      </c>
      <c r="D683" s="122">
        <v>88</v>
      </c>
      <c r="E683" s="123" t="s">
        <v>47</v>
      </c>
      <c r="F683" s="145">
        <v>150000</v>
      </c>
      <c r="G683" s="124">
        <f>ROUNDDOWN(D683*F683,-3)</f>
        <v>13200000</v>
      </c>
      <c r="H683" s="122">
        <v>88</v>
      </c>
      <c r="I683" s="123" t="s">
        <v>47</v>
      </c>
      <c r="J683" s="145">
        <v>150000</v>
      </c>
      <c r="K683" s="124">
        <f>ROUNDDOWN(H683*J683,-3)</f>
        <v>13200000</v>
      </c>
      <c r="L683" s="251">
        <f t="shared" si="32"/>
        <v>0</v>
      </c>
    </row>
    <row r="684" spans="2:12" ht="15.9" x14ac:dyDescent="0.4">
      <c r="B684" s="198" t="s">
        <v>27</v>
      </c>
      <c r="C684" s="140" t="s">
        <v>48</v>
      </c>
      <c r="D684" s="122">
        <v>64</v>
      </c>
      <c r="E684" s="123" t="s">
        <v>47</v>
      </c>
      <c r="F684" s="145">
        <v>150000</v>
      </c>
      <c r="G684" s="124">
        <f>ROUNDDOWN(D684*F684,-3)</f>
        <v>9600000</v>
      </c>
      <c r="H684" s="122">
        <v>64</v>
      </c>
      <c r="I684" s="123" t="s">
        <v>47</v>
      </c>
      <c r="J684" s="145">
        <v>150000</v>
      </c>
      <c r="K684" s="124">
        <f>ROUNDDOWN(H684*J684,-3)</f>
        <v>9600000</v>
      </c>
      <c r="L684" s="251">
        <f t="shared" si="32"/>
        <v>0</v>
      </c>
    </row>
    <row r="685" spans="2:12" ht="15.9" x14ac:dyDescent="0.4">
      <c r="B685" s="198" t="s">
        <v>27</v>
      </c>
      <c r="C685" s="140" t="s">
        <v>175</v>
      </c>
      <c r="D685" s="122">
        <v>1</v>
      </c>
      <c r="E685" s="123" t="s">
        <v>38</v>
      </c>
      <c r="F685" s="124">
        <v>1380000</v>
      </c>
      <c r="G685" s="124">
        <f>ROUNDDOWN(D685*F685,-3)</f>
        <v>1380000</v>
      </c>
      <c r="H685" s="122">
        <v>1</v>
      </c>
      <c r="I685" s="123" t="s">
        <v>38</v>
      </c>
      <c r="J685" s="124">
        <v>1380000</v>
      </c>
      <c r="K685" s="124">
        <f>ROUNDDOWN(H685*J685,-3)</f>
        <v>1380000</v>
      </c>
      <c r="L685" s="251">
        <f t="shared" si="32"/>
        <v>0</v>
      </c>
    </row>
    <row r="686" spans="2:12" s="232" customFormat="1" ht="15.9" x14ac:dyDescent="0.4">
      <c r="B686" s="236">
        <v>525112</v>
      </c>
      <c r="C686" s="237" t="s">
        <v>97</v>
      </c>
      <c r="D686" s="238"/>
      <c r="E686" s="239"/>
      <c r="F686" s="237"/>
      <c r="G686" s="235">
        <f>SUM(G687:G691)</f>
        <v>23600000</v>
      </c>
      <c r="H686" s="238"/>
      <c r="I686" s="239"/>
      <c r="J686" s="237"/>
      <c r="K686" s="235">
        <f>SUM(K687:K691)</f>
        <v>23600000</v>
      </c>
      <c r="L686" s="251">
        <f t="shared" si="32"/>
        <v>0</v>
      </c>
    </row>
    <row r="687" spans="2:12" ht="15.9" x14ac:dyDescent="0.4">
      <c r="B687" s="198" t="s">
        <v>27</v>
      </c>
      <c r="C687" s="140" t="s">
        <v>295</v>
      </c>
      <c r="D687" s="122">
        <v>1</v>
      </c>
      <c r="E687" s="123" t="s">
        <v>38</v>
      </c>
      <c r="F687" s="124">
        <v>1920000</v>
      </c>
      <c r="G687" s="124">
        <f>ROUNDDOWN(D687*F687,-3)</f>
        <v>1920000</v>
      </c>
      <c r="H687" s="122">
        <v>1</v>
      </c>
      <c r="I687" s="123" t="s">
        <v>38</v>
      </c>
      <c r="J687" s="124">
        <v>1920000</v>
      </c>
      <c r="K687" s="124">
        <f>ROUNDDOWN(H687*J687,-3)</f>
        <v>1920000</v>
      </c>
      <c r="L687" s="251">
        <f t="shared" si="32"/>
        <v>0</v>
      </c>
    </row>
    <row r="688" spans="2:12" ht="15.9" x14ac:dyDescent="0.4">
      <c r="B688" s="198" t="s">
        <v>27</v>
      </c>
      <c r="C688" s="140" t="s">
        <v>296</v>
      </c>
      <c r="D688" s="141">
        <f>D681</f>
        <v>96</v>
      </c>
      <c r="E688" s="123" t="s">
        <v>231</v>
      </c>
      <c r="F688" s="124">
        <v>75000</v>
      </c>
      <c r="G688" s="124">
        <f>ROUNDDOWN(D688*F688,-3)</f>
        <v>7200000</v>
      </c>
      <c r="H688" s="141">
        <f>H681</f>
        <v>96</v>
      </c>
      <c r="I688" s="123" t="s">
        <v>231</v>
      </c>
      <c r="J688" s="124">
        <v>75000</v>
      </c>
      <c r="K688" s="124">
        <f>ROUNDDOWN(H688*J688,-3)</f>
        <v>7200000</v>
      </c>
      <c r="L688" s="251">
        <f t="shared" si="32"/>
        <v>0</v>
      </c>
    </row>
    <row r="689" spans="2:12" ht="15.9" x14ac:dyDescent="0.4">
      <c r="B689" s="198" t="s">
        <v>27</v>
      </c>
      <c r="C689" s="140" t="s">
        <v>44</v>
      </c>
      <c r="D689" s="141">
        <f>D681</f>
        <v>96</v>
      </c>
      <c r="E689" s="123" t="s">
        <v>40</v>
      </c>
      <c r="F689" s="124">
        <v>50000</v>
      </c>
      <c r="G689" s="124">
        <f>ROUNDDOWN(D689*F689,-3)</f>
        <v>4800000</v>
      </c>
      <c r="H689" s="141">
        <f>H681</f>
        <v>96</v>
      </c>
      <c r="I689" s="123" t="s">
        <v>40</v>
      </c>
      <c r="J689" s="124">
        <v>50000</v>
      </c>
      <c r="K689" s="124">
        <f>ROUNDDOWN(H689*J689,-3)</f>
        <v>4800000</v>
      </c>
      <c r="L689" s="251">
        <f t="shared" si="32"/>
        <v>0</v>
      </c>
    </row>
    <row r="690" spans="2:12" ht="15.9" x14ac:dyDescent="0.4">
      <c r="B690" s="198" t="s">
        <v>27</v>
      </c>
      <c r="C690" s="140" t="s">
        <v>297</v>
      </c>
      <c r="D690" s="141">
        <f>D681</f>
        <v>96</v>
      </c>
      <c r="E690" s="123" t="s">
        <v>40</v>
      </c>
      <c r="F690" s="124">
        <v>80000</v>
      </c>
      <c r="G690" s="124">
        <f>ROUNDDOWN(D690*F690,-3)</f>
        <v>7680000</v>
      </c>
      <c r="H690" s="141">
        <f>H681</f>
        <v>96</v>
      </c>
      <c r="I690" s="123" t="s">
        <v>40</v>
      </c>
      <c r="J690" s="124">
        <v>80000</v>
      </c>
      <c r="K690" s="124">
        <f>ROUNDDOWN(H690*J690,-3)</f>
        <v>7680000</v>
      </c>
      <c r="L690" s="251">
        <f t="shared" si="32"/>
        <v>0</v>
      </c>
    </row>
    <row r="691" spans="2:12" ht="15.9" x14ac:dyDescent="0.4">
      <c r="B691" s="198" t="s">
        <v>27</v>
      </c>
      <c r="C691" s="140" t="s">
        <v>299</v>
      </c>
      <c r="D691" s="141">
        <f>D681/24</f>
        <v>4</v>
      </c>
      <c r="E691" s="123" t="s">
        <v>51</v>
      </c>
      <c r="F691" s="124">
        <v>500000</v>
      </c>
      <c r="G691" s="124">
        <f>ROUNDDOWN(D691*F691,-3)</f>
        <v>2000000</v>
      </c>
      <c r="H691" s="141">
        <f>H681/24</f>
        <v>4</v>
      </c>
      <c r="I691" s="123" t="s">
        <v>51</v>
      </c>
      <c r="J691" s="124">
        <v>500000</v>
      </c>
      <c r="K691" s="124">
        <f>ROUNDDOWN(H691*J691,-3)</f>
        <v>2000000</v>
      </c>
      <c r="L691" s="251">
        <f t="shared" si="32"/>
        <v>0</v>
      </c>
    </row>
    <row r="692" spans="2:12" ht="15.9" x14ac:dyDescent="0.4">
      <c r="B692" s="204" t="s">
        <v>192</v>
      </c>
      <c r="C692" s="205" t="s">
        <v>316</v>
      </c>
      <c r="D692" s="143">
        <f>D693</f>
        <v>96</v>
      </c>
      <c r="E692" s="144" t="s">
        <v>171</v>
      </c>
      <c r="F692" s="89">
        <v>0</v>
      </c>
      <c r="G692" s="89">
        <f>G693</f>
        <v>49440000</v>
      </c>
      <c r="H692" s="143">
        <f>H693</f>
        <v>96</v>
      </c>
      <c r="I692" s="144" t="s">
        <v>171</v>
      </c>
      <c r="J692" s="89">
        <v>0</v>
      </c>
      <c r="K692" s="89">
        <f>K693</f>
        <v>49440000</v>
      </c>
      <c r="L692" s="251">
        <f t="shared" si="32"/>
        <v>0</v>
      </c>
    </row>
    <row r="693" spans="2:12" ht="15.9" x14ac:dyDescent="0.4">
      <c r="B693" s="201" t="s">
        <v>34</v>
      </c>
      <c r="C693" s="202" t="s">
        <v>317</v>
      </c>
      <c r="D693" s="137">
        <v>96</v>
      </c>
      <c r="E693" s="138" t="s">
        <v>171</v>
      </c>
      <c r="F693" s="139">
        <v>0</v>
      </c>
      <c r="G693" s="139">
        <f>G694+G698</f>
        <v>49440000</v>
      </c>
      <c r="H693" s="137">
        <v>96</v>
      </c>
      <c r="I693" s="138" t="s">
        <v>171</v>
      </c>
      <c r="J693" s="139">
        <v>0</v>
      </c>
      <c r="K693" s="139">
        <f>K694+K698</f>
        <v>49440000</v>
      </c>
      <c r="L693" s="251">
        <f t="shared" si="32"/>
        <v>0</v>
      </c>
    </row>
    <row r="694" spans="2:12" s="232" customFormat="1" ht="15.9" x14ac:dyDescent="0.4">
      <c r="B694" s="236">
        <v>525111</v>
      </c>
      <c r="C694" s="237" t="s">
        <v>174</v>
      </c>
      <c r="D694" s="238">
        <v>0</v>
      </c>
      <c r="E694" s="239"/>
      <c r="F694" s="237">
        <v>0</v>
      </c>
      <c r="G694" s="235">
        <f>SUM(G695:G697)</f>
        <v>25840000</v>
      </c>
      <c r="H694" s="238">
        <v>0</v>
      </c>
      <c r="I694" s="239"/>
      <c r="J694" s="237">
        <v>0</v>
      </c>
      <c r="K694" s="235">
        <f>SUM(K695:K697)</f>
        <v>25840000</v>
      </c>
      <c r="L694" s="251">
        <f t="shared" si="32"/>
        <v>0</v>
      </c>
    </row>
    <row r="695" spans="2:12" ht="15.9" x14ac:dyDescent="0.4">
      <c r="B695" s="198" t="s">
        <v>27</v>
      </c>
      <c r="C695" s="140" t="s">
        <v>46</v>
      </c>
      <c r="D695" s="122">
        <v>80</v>
      </c>
      <c r="E695" s="123" t="s">
        <v>47</v>
      </c>
      <c r="F695" s="145">
        <v>150000</v>
      </c>
      <c r="G695" s="124">
        <f>ROUNDDOWN(D695*F695,-3)</f>
        <v>12000000</v>
      </c>
      <c r="H695" s="122">
        <v>80</v>
      </c>
      <c r="I695" s="123" t="s">
        <v>47</v>
      </c>
      <c r="J695" s="145">
        <v>150000</v>
      </c>
      <c r="K695" s="124">
        <f>ROUNDDOWN(H695*J695,-3)</f>
        <v>12000000</v>
      </c>
      <c r="L695" s="251">
        <f t="shared" si="32"/>
        <v>0</v>
      </c>
    </row>
    <row r="696" spans="2:12" ht="15.9" x14ac:dyDescent="0.4">
      <c r="B696" s="198" t="s">
        <v>27</v>
      </c>
      <c r="C696" s="140" t="s">
        <v>48</v>
      </c>
      <c r="D696" s="122">
        <v>80</v>
      </c>
      <c r="E696" s="123" t="s">
        <v>47</v>
      </c>
      <c r="F696" s="145">
        <v>150000</v>
      </c>
      <c r="G696" s="124">
        <f>ROUNDDOWN(D696*F696,-3)</f>
        <v>12000000</v>
      </c>
      <c r="H696" s="122">
        <v>80</v>
      </c>
      <c r="I696" s="123" t="s">
        <v>47</v>
      </c>
      <c r="J696" s="145">
        <v>150000</v>
      </c>
      <c r="K696" s="124">
        <f>ROUNDDOWN(H696*J696,-3)</f>
        <v>12000000</v>
      </c>
      <c r="L696" s="251">
        <f t="shared" si="32"/>
        <v>0</v>
      </c>
    </row>
    <row r="697" spans="2:12" ht="15.9" x14ac:dyDescent="0.4">
      <c r="B697" s="198" t="s">
        <v>27</v>
      </c>
      <c r="C697" s="140" t="s">
        <v>175</v>
      </c>
      <c r="D697" s="122">
        <v>1</v>
      </c>
      <c r="E697" s="123" t="s">
        <v>38</v>
      </c>
      <c r="F697" s="124">
        <v>1840000</v>
      </c>
      <c r="G697" s="124">
        <f>ROUNDDOWN(D697*F697,-3)</f>
        <v>1840000</v>
      </c>
      <c r="H697" s="122">
        <v>1</v>
      </c>
      <c r="I697" s="123" t="s">
        <v>38</v>
      </c>
      <c r="J697" s="124">
        <v>1840000</v>
      </c>
      <c r="K697" s="124">
        <f>ROUNDDOWN(H697*J697,-3)</f>
        <v>1840000</v>
      </c>
      <c r="L697" s="251">
        <f t="shared" si="32"/>
        <v>0</v>
      </c>
    </row>
    <row r="698" spans="2:12" s="232" customFormat="1" ht="15.9" x14ac:dyDescent="0.4">
      <c r="B698" s="236">
        <v>525112</v>
      </c>
      <c r="C698" s="237" t="s">
        <v>97</v>
      </c>
      <c r="D698" s="238">
        <v>0</v>
      </c>
      <c r="E698" s="239"/>
      <c r="F698" s="237">
        <v>0</v>
      </c>
      <c r="G698" s="235">
        <f>SUM(G699:G703)</f>
        <v>23600000</v>
      </c>
      <c r="H698" s="238">
        <v>0</v>
      </c>
      <c r="I698" s="239"/>
      <c r="J698" s="237">
        <v>0</v>
      </c>
      <c r="K698" s="235">
        <f>SUM(K699:K703)</f>
        <v>23600000</v>
      </c>
      <c r="L698" s="251">
        <f t="shared" si="32"/>
        <v>0</v>
      </c>
    </row>
    <row r="699" spans="2:12" ht="15.9" x14ac:dyDescent="0.4">
      <c r="B699" s="198" t="s">
        <v>27</v>
      </c>
      <c r="C699" s="140" t="s">
        <v>295</v>
      </c>
      <c r="D699" s="122">
        <v>1</v>
      </c>
      <c r="E699" s="123" t="s">
        <v>38</v>
      </c>
      <c r="F699" s="124">
        <v>1920000</v>
      </c>
      <c r="G699" s="124">
        <f>ROUNDDOWN(D699*F699,-3)</f>
        <v>1920000</v>
      </c>
      <c r="H699" s="122">
        <v>1</v>
      </c>
      <c r="I699" s="123" t="s">
        <v>38</v>
      </c>
      <c r="J699" s="124">
        <v>1920000</v>
      </c>
      <c r="K699" s="124">
        <f>ROUNDDOWN(H699*J699,-3)</f>
        <v>1920000</v>
      </c>
      <c r="L699" s="251">
        <f t="shared" si="32"/>
        <v>0</v>
      </c>
    </row>
    <row r="700" spans="2:12" ht="15.9" x14ac:dyDescent="0.4">
      <c r="B700" s="198" t="s">
        <v>27</v>
      </c>
      <c r="C700" s="140" t="s">
        <v>296</v>
      </c>
      <c r="D700" s="141">
        <f>D693</f>
        <v>96</v>
      </c>
      <c r="E700" s="123" t="s">
        <v>231</v>
      </c>
      <c r="F700" s="124">
        <v>75000</v>
      </c>
      <c r="G700" s="124">
        <f>ROUNDDOWN(D700*F700,-3)</f>
        <v>7200000</v>
      </c>
      <c r="H700" s="141">
        <f>H693</f>
        <v>96</v>
      </c>
      <c r="I700" s="123" t="s">
        <v>231</v>
      </c>
      <c r="J700" s="124">
        <v>75000</v>
      </c>
      <c r="K700" s="124">
        <f>ROUNDDOWN(H700*J700,-3)</f>
        <v>7200000</v>
      </c>
      <c r="L700" s="251">
        <f t="shared" si="32"/>
        <v>0</v>
      </c>
    </row>
    <row r="701" spans="2:12" ht="15.9" x14ac:dyDescent="0.4">
      <c r="B701" s="198" t="s">
        <v>27</v>
      </c>
      <c r="C701" s="140" t="s">
        <v>44</v>
      </c>
      <c r="D701" s="141">
        <f>D693</f>
        <v>96</v>
      </c>
      <c r="E701" s="123" t="s">
        <v>40</v>
      </c>
      <c r="F701" s="124">
        <v>50000</v>
      </c>
      <c r="G701" s="124">
        <f>ROUNDDOWN(D701*F701,-3)</f>
        <v>4800000</v>
      </c>
      <c r="H701" s="141">
        <f>H693</f>
        <v>96</v>
      </c>
      <c r="I701" s="123" t="s">
        <v>40</v>
      </c>
      <c r="J701" s="124">
        <v>50000</v>
      </c>
      <c r="K701" s="124">
        <f>ROUNDDOWN(H701*J701,-3)</f>
        <v>4800000</v>
      </c>
      <c r="L701" s="251">
        <f t="shared" si="32"/>
        <v>0</v>
      </c>
    </row>
    <row r="702" spans="2:12" ht="15.9" x14ac:dyDescent="0.4">
      <c r="B702" s="198" t="s">
        <v>27</v>
      </c>
      <c r="C702" s="140" t="s">
        <v>299</v>
      </c>
      <c r="D702" s="141">
        <f>D693/24</f>
        <v>4</v>
      </c>
      <c r="E702" s="123" t="s">
        <v>51</v>
      </c>
      <c r="F702" s="124">
        <v>500000</v>
      </c>
      <c r="G702" s="124">
        <f>ROUNDDOWN(D702*F702,-3)</f>
        <v>2000000</v>
      </c>
      <c r="H702" s="141">
        <f>H693/24</f>
        <v>4</v>
      </c>
      <c r="I702" s="123" t="s">
        <v>51</v>
      </c>
      <c r="J702" s="124">
        <v>500000</v>
      </c>
      <c r="K702" s="124">
        <f>ROUNDDOWN(H702*J702,-3)</f>
        <v>2000000</v>
      </c>
      <c r="L702" s="251">
        <f t="shared" si="32"/>
        <v>0</v>
      </c>
    </row>
    <row r="703" spans="2:12" ht="15.9" x14ac:dyDescent="0.4">
      <c r="B703" s="198"/>
      <c r="C703" s="140" t="s">
        <v>297</v>
      </c>
      <c r="D703" s="141">
        <f>D693</f>
        <v>96</v>
      </c>
      <c r="E703" s="123" t="s">
        <v>40</v>
      </c>
      <c r="F703" s="124">
        <v>80000</v>
      </c>
      <c r="G703" s="124">
        <f>ROUNDDOWN(D703*F703,-3)</f>
        <v>7680000</v>
      </c>
      <c r="H703" s="141">
        <f>H693</f>
        <v>96</v>
      </c>
      <c r="I703" s="123" t="s">
        <v>40</v>
      </c>
      <c r="J703" s="124">
        <v>80000</v>
      </c>
      <c r="K703" s="124">
        <f>ROUNDDOWN(H703*J703,-3)</f>
        <v>7680000</v>
      </c>
      <c r="L703" s="251">
        <f t="shared" si="32"/>
        <v>0</v>
      </c>
    </row>
    <row r="704" spans="2:12" ht="15.9" x14ac:dyDescent="0.4">
      <c r="B704" s="204" t="s">
        <v>195</v>
      </c>
      <c r="C704" s="205" t="s">
        <v>318</v>
      </c>
      <c r="D704" s="143">
        <f>D705</f>
        <v>288</v>
      </c>
      <c r="E704" s="144" t="s">
        <v>171</v>
      </c>
      <c r="F704" s="89">
        <v>0</v>
      </c>
      <c r="G704" s="89">
        <f>G705</f>
        <v>142870000</v>
      </c>
      <c r="H704" s="143">
        <f>H705</f>
        <v>288</v>
      </c>
      <c r="I704" s="144" t="s">
        <v>171</v>
      </c>
      <c r="J704" s="89">
        <v>0</v>
      </c>
      <c r="K704" s="89">
        <f>K705</f>
        <v>142870000</v>
      </c>
      <c r="L704" s="251">
        <f t="shared" si="32"/>
        <v>0</v>
      </c>
    </row>
    <row r="705" spans="2:12" ht="29.15" x14ac:dyDescent="0.4">
      <c r="B705" s="201" t="s">
        <v>34</v>
      </c>
      <c r="C705" s="202" t="s">
        <v>319</v>
      </c>
      <c r="D705" s="137">
        <v>288</v>
      </c>
      <c r="E705" s="138" t="s">
        <v>171</v>
      </c>
      <c r="F705" s="139">
        <v>0</v>
      </c>
      <c r="G705" s="139">
        <f>G706+G710</f>
        <v>142870000</v>
      </c>
      <c r="H705" s="137">
        <v>288</v>
      </c>
      <c r="I705" s="138" t="s">
        <v>171</v>
      </c>
      <c r="J705" s="139">
        <v>0</v>
      </c>
      <c r="K705" s="139">
        <f>K706+K710</f>
        <v>142870000</v>
      </c>
      <c r="L705" s="251">
        <f t="shared" si="32"/>
        <v>0</v>
      </c>
    </row>
    <row r="706" spans="2:12" s="232" customFormat="1" ht="15.9" x14ac:dyDescent="0.4">
      <c r="B706" s="236">
        <v>525111</v>
      </c>
      <c r="C706" s="237" t="s">
        <v>174</v>
      </c>
      <c r="D706" s="238">
        <v>0</v>
      </c>
      <c r="E706" s="239"/>
      <c r="F706" s="237">
        <v>0</v>
      </c>
      <c r="G706" s="235">
        <f>SUM(G707:G709)</f>
        <v>72070000</v>
      </c>
      <c r="H706" s="238">
        <v>0</v>
      </c>
      <c r="I706" s="239"/>
      <c r="J706" s="237">
        <v>0</v>
      </c>
      <c r="K706" s="235">
        <f>SUM(K707:K709)</f>
        <v>72070000</v>
      </c>
      <c r="L706" s="251">
        <f t="shared" si="32"/>
        <v>0</v>
      </c>
    </row>
    <row r="707" spans="2:12" ht="15.9" x14ac:dyDescent="0.4">
      <c r="B707" s="198" t="s">
        <v>27</v>
      </c>
      <c r="C707" s="140" t="s">
        <v>46</v>
      </c>
      <c r="D707" s="122">
        <v>276</v>
      </c>
      <c r="E707" s="123" t="s">
        <v>47</v>
      </c>
      <c r="F707" s="145">
        <v>150000</v>
      </c>
      <c r="G707" s="124">
        <f>ROUNDDOWN(D707*F707,-3)</f>
        <v>41400000</v>
      </c>
      <c r="H707" s="122">
        <v>276</v>
      </c>
      <c r="I707" s="123" t="s">
        <v>47</v>
      </c>
      <c r="J707" s="145">
        <v>150000</v>
      </c>
      <c r="K707" s="124">
        <f>ROUNDDOWN(H707*J707,-3)</f>
        <v>41400000</v>
      </c>
      <c r="L707" s="251">
        <f t="shared" si="32"/>
        <v>0</v>
      </c>
    </row>
    <row r="708" spans="2:12" ht="15.9" x14ac:dyDescent="0.4">
      <c r="B708" s="198" t="s">
        <v>27</v>
      </c>
      <c r="C708" s="140" t="s">
        <v>48</v>
      </c>
      <c r="D708" s="122">
        <v>168</v>
      </c>
      <c r="E708" s="123" t="s">
        <v>47</v>
      </c>
      <c r="F708" s="145">
        <v>150000</v>
      </c>
      <c r="G708" s="124">
        <f>ROUNDDOWN(D708*F708,-3)</f>
        <v>25200000</v>
      </c>
      <c r="H708" s="122">
        <v>168</v>
      </c>
      <c r="I708" s="123" t="s">
        <v>47</v>
      </c>
      <c r="J708" s="145">
        <v>150000</v>
      </c>
      <c r="K708" s="124">
        <f>ROUNDDOWN(H708*J708,-3)</f>
        <v>25200000</v>
      </c>
      <c r="L708" s="251">
        <f t="shared" si="32"/>
        <v>0</v>
      </c>
    </row>
    <row r="709" spans="2:12" ht="15.9" x14ac:dyDescent="0.4">
      <c r="B709" s="198" t="s">
        <v>27</v>
      </c>
      <c r="C709" s="140" t="s">
        <v>175</v>
      </c>
      <c r="D709" s="122">
        <v>1</v>
      </c>
      <c r="E709" s="123" t="s">
        <v>38</v>
      </c>
      <c r="F709" s="124">
        <v>5470000</v>
      </c>
      <c r="G709" s="124">
        <f>ROUNDDOWN(D709*F709,-3)</f>
        <v>5470000</v>
      </c>
      <c r="H709" s="122">
        <v>1</v>
      </c>
      <c r="I709" s="123" t="s">
        <v>38</v>
      </c>
      <c r="J709" s="124">
        <v>5470000</v>
      </c>
      <c r="K709" s="124">
        <f>ROUNDDOWN(H709*J709,-3)</f>
        <v>5470000</v>
      </c>
      <c r="L709" s="251">
        <f t="shared" si="32"/>
        <v>0</v>
      </c>
    </row>
    <row r="710" spans="2:12" s="232" customFormat="1" ht="15.9" x14ac:dyDescent="0.4">
      <c r="B710" s="236">
        <v>525112</v>
      </c>
      <c r="C710" s="237" t="s">
        <v>97</v>
      </c>
      <c r="D710" s="238">
        <v>0</v>
      </c>
      <c r="E710" s="239"/>
      <c r="F710" s="237">
        <v>0</v>
      </c>
      <c r="G710" s="235">
        <f>SUM(G711:G715)</f>
        <v>70800000</v>
      </c>
      <c r="H710" s="238">
        <v>0</v>
      </c>
      <c r="I710" s="239"/>
      <c r="J710" s="237">
        <v>0</v>
      </c>
      <c r="K710" s="235">
        <f>SUM(K711:K715)</f>
        <v>70800000</v>
      </c>
      <c r="L710" s="251">
        <f t="shared" si="32"/>
        <v>0</v>
      </c>
    </row>
    <row r="711" spans="2:12" ht="15.9" x14ac:dyDescent="0.4">
      <c r="B711" s="198" t="s">
        <v>27</v>
      </c>
      <c r="C711" s="140" t="s">
        <v>295</v>
      </c>
      <c r="D711" s="122">
        <v>1</v>
      </c>
      <c r="E711" s="123" t="s">
        <v>38</v>
      </c>
      <c r="F711" s="124">
        <v>5760000</v>
      </c>
      <c r="G711" s="124">
        <f>ROUNDDOWN(D711*F711,-3)</f>
        <v>5760000</v>
      </c>
      <c r="H711" s="122">
        <v>1</v>
      </c>
      <c r="I711" s="123" t="s">
        <v>38</v>
      </c>
      <c r="J711" s="124">
        <v>5760000</v>
      </c>
      <c r="K711" s="124">
        <f>ROUNDDOWN(H711*J711,-3)</f>
        <v>5760000</v>
      </c>
      <c r="L711" s="251">
        <f t="shared" si="32"/>
        <v>0</v>
      </c>
    </row>
    <row r="712" spans="2:12" ht="15.9" x14ac:dyDescent="0.4">
      <c r="B712" s="198" t="s">
        <v>27</v>
      </c>
      <c r="C712" s="140" t="s">
        <v>296</v>
      </c>
      <c r="D712" s="141">
        <f>D705</f>
        <v>288</v>
      </c>
      <c r="E712" s="123" t="s">
        <v>231</v>
      </c>
      <c r="F712" s="124">
        <v>75000</v>
      </c>
      <c r="G712" s="124">
        <f>ROUNDDOWN(D712*F712,-3)</f>
        <v>21600000</v>
      </c>
      <c r="H712" s="141">
        <f>H705</f>
        <v>288</v>
      </c>
      <c r="I712" s="123" t="s">
        <v>231</v>
      </c>
      <c r="J712" s="124">
        <v>75000</v>
      </c>
      <c r="K712" s="124">
        <f>ROUNDDOWN(H712*J712,-3)</f>
        <v>21600000</v>
      </c>
      <c r="L712" s="251">
        <f t="shared" si="32"/>
        <v>0</v>
      </c>
    </row>
    <row r="713" spans="2:12" ht="15.9" x14ac:dyDescent="0.4">
      <c r="B713" s="198" t="s">
        <v>27</v>
      </c>
      <c r="C713" s="140" t="s">
        <v>44</v>
      </c>
      <c r="D713" s="141">
        <f>D705</f>
        <v>288</v>
      </c>
      <c r="E713" s="123" t="s">
        <v>40</v>
      </c>
      <c r="F713" s="124">
        <v>50000</v>
      </c>
      <c r="G713" s="124">
        <f>ROUNDDOWN(D713*F713,-3)</f>
        <v>14400000</v>
      </c>
      <c r="H713" s="141">
        <f>H705</f>
        <v>288</v>
      </c>
      <c r="I713" s="123" t="s">
        <v>40</v>
      </c>
      <c r="J713" s="124">
        <v>50000</v>
      </c>
      <c r="K713" s="124">
        <f>ROUNDDOWN(H713*J713,-3)</f>
        <v>14400000</v>
      </c>
      <c r="L713" s="251">
        <f t="shared" si="32"/>
        <v>0</v>
      </c>
    </row>
    <row r="714" spans="2:12" ht="15.9" x14ac:dyDescent="0.4">
      <c r="B714" s="198" t="s">
        <v>27</v>
      </c>
      <c r="C714" s="140" t="s">
        <v>299</v>
      </c>
      <c r="D714" s="141">
        <f>D705/24</f>
        <v>12</v>
      </c>
      <c r="E714" s="123" t="s">
        <v>51</v>
      </c>
      <c r="F714" s="124">
        <v>500000</v>
      </c>
      <c r="G714" s="124">
        <f>ROUNDDOWN(D714*F714,-3)</f>
        <v>6000000</v>
      </c>
      <c r="H714" s="141">
        <f>H705/24</f>
        <v>12</v>
      </c>
      <c r="I714" s="123" t="s">
        <v>51</v>
      </c>
      <c r="J714" s="124">
        <v>500000</v>
      </c>
      <c r="K714" s="124">
        <f>ROUNDDOWN(H714*J714,-3)</f>
        <v>6000000</v>
      </c>
      <c r="L714" s="251">
        <f t="shared" si="32"/>
        <v>0</v>
      </c>
    </row>
    <row r="715" spans="2:12" ht="15.9" x14ac:dyDescent="0.4">
      <c r="B715" s="198" t="s">
        <v>27</v>
      </c>
      <c r="C715" s="140" t="s">
        <v>297</v>
      </c>
      <c r="D715" s="141">
        <f>D705</f>
        <v>288</v>
      </c>
      <c r="E715" s="123" t="s">
        <v>57</v>
      </c>
      <c r="F715" s="124">
        <v>80000</v>
      </c>
      <c r="G715" s="124">
        <f>ROUNDDOWN(D715*F715,-3)</f>
        <v>23040000</v>
      </c>
      <c r="H715" s="141">
        <f>H705</f>
        <v>288</v>
      </c>
      <c r="I715" s="123" t="s">
        <v>57</v>
      </c>
      <c r="J715" s="124">
        <v>80000</v>
      </c>
      <c r="K715" s="124">
        <f>ROUNDDOWN(H715*J715,-3)</f>
        <v>23040000</v>
      </c>
      <c r="L715" s="251">
        <f t="shared" si="32"/>
        <v>0</v>
      </c>
    </row>
    <row r="716" spans="2:12" ht="15.9" x14ac:dyDescent="0.4">
      <c r="B716" s="204" t="s">
        <v>246</v>
      </c>
      <c r="C716" s="205" t="s">
        <v>320</v>
      </c>
      <c r="D716" s="143">
        <f>D717</f>
        <v>384</v>
      </c>
      <c r="E716" s="144" t="s">
        <v>171</v>
      </c>
      <c r="F716" s="89">
        <v>0</v>
      </c>
      <c r="G716" s="89">
        <f>G717</f>
        <v>168480000</v>
      </c>
      <c r="H716" s="143">
        <f>H717</f>
        <v>384</v>
      </c>
      <c r="I716" s="144" t="s">
        <v>171</v>
      </c>
      <c r="J716" s="89">
        <v>0</v>
      </c>
      <c r="K716" s="89">
        <f>K717</f>
        <v>168480000</v>
      </c>
      <c r="L716" s="251">
        <f t="shared" si="32"/>
        <v>0</v>
      </c>
    </row>
    <row r="717" spans="2:12" ht="15.9" x14ac:dyDescent="0.4">
      <c r="B717" s="201" t="s">
        <v>34</v>
      </c>
      <c r="C717" s="202" t="s">
        <v>321</v>
      </c>
      <c r="D717" s="137">
        <v>384</v>
      </c>
      <c r="E717" s="138" t="s">
        <v>171</v>
      </c>
      <c r="F717" s="139">
        <v>0</v>
      </c>
      <c r="G717" s="139">
        <f>G718+G722</f>
        <v>168480000</v>
      </c>
      <c r="H717" s="137">
        <v>384</v>
      </c>
      <c r="I717" s="138" t="s">
        <v>171</v>
      </c>
      <c r="J717" s="139">
        <v>0</v>
      </c>
      <c r="K717" s="139">
        <f>K718+K722</f>
        <v>168480000</v>
      </c>
      <c r="L717" s="251">
        <f t="shared" si="32"/>
        <v>0</v>
      </c>
    </row>
    <row r="718" spans="2:12" s="232" customFormat="1" ht="15.9" x14ac:dyDescent="0.4">
      <c r="B718" s="236">
        <v>525111</v>
      </c>
      <c r="C718" s="237" t="s">
        <v>174</v>
      </c>
      <c r="D718" s="238">
        <v>0</v>
      </c>
      <c r="E718" s="239"/>
      <c r="F718" s="237">
        <v>0</v>
      </c>
      <c r="G718" s="235">
        <f>SUM(G719:G721)</f>
        <v>58720000</v>
      </c>
      <c r="H718" s="238">
        <v>0</v>
      </c>
      <c r="I718" s="239"/>
      <c r="J718" s="237">
        <v>0</v>
      </c>
      <c r="K718" s="235">
        <f>SUM(K719:K721)</f>
        <v>58720000</v>
      </c>
      <c r="L718" s="251">
        <f t="shared" si="32"/>
        <v>0</v>
      </c>
    </row>
    <row r="719" spans="2:12" ht="15.9" x14ac:dyDescent="0.4">
      <c r="B719" s="198" t="s">
        <v>27</v>
      </c>
      <c r="C719" s="140" t="s">
        <v>46</v>
      </c>
      <c r="D719" s="122">
        <v>64</v>
      </c>
      <c r="E719" s="123" t="s">
        <v>47</v>
      </c>
      <c r="F719" s="145">
        <v>150000</v>
      </c>
      <c r="G719" s="124">
        <f>ROUNDDOWN(D719*F719,-3)</f>
        <v>9600000</v>
      </c>
      <c r="H719" s="122">
        <v>64</v>
      </c>
      <c r="I719" s="123" t="s">
        <v>47</v>
      </c>
      <c r="J719" s="145">
        <v>150000</v>
      </c>
      <c r="K719" s="124">
        <f>ROUNDDOWN(H719*J719,-3)</f>
        <v>9600000</v>
      </c>
      <c r="L719" s="251">
        <f t="shared" si="32"/>
        <v>0</v>
      </c>
    </row>
    <row r="720" spans="2:12" ht="15.9" x14ac:dyDescent="0.4">
      <c r="B720" s="198" t="s">
        <v>27</v>
      </c>
      <c r="C720" s="140" t="s">
        <v>48</v>
      </c>
      <c r="D720" s="122">
        <v>288</v>
      </c>
      <c r="E720" s="123" t="s">
        <v>47</v>
      </c>
      <c r="F720" s="145">
        <v>150000</v>
      </c>
      <c r="G720" s="124">
        <f>ROUNDDOWN(D720*F720,-3)</f>
        <v>43200000</v>
      </c>
      <c r="H720" s="122">
        <v>288</v>
      </c>
      <c r="I720" s="123" t="s">
        <v>47</v>
      </c>
      <c r="J720" s="145">
        <v>150000</v>
      </c>
      <c r="K720" s="124">
        <f>ROUNDDOWN(H720*J720,-3)</f>
        <v>43200000</v>
      </c>
      <c r="L720" s="251">
        <f t="shared" si="32"/>
        <v>0</v>
      </c>
    </row>
    <row r="721" spans="2:12" ht="15.9" x14ac:dyDescent="0.4">
      <c r="B721" s="198" t="s">
        <v>27</v>
      </c>
      <c r="C721" s="140" t="s">
        <v>175</v>
      </c>
      <c r="D721" s="122">
        <v>1</v>
      </c>
      <c r="E721" s="123" t="s">
        <v>38</v>
      </c>
      <c r="F721" s="124">
        <v>5920000</v>
      </c>
      <c r="G721" s="124">
        <f>ROUNDDOWN(D721*F721,-3)</f>
        <v>5920000</v>
      </c>
      <c r="H721" s="122">
        <v>1</v>
      </c>
      <c r="I721" s="123" t="s">
        <v>38</v>
      </c>
      <c r="J721" s="124">
        <v>5920000</v>
      </c>
      <c r="K721" s="124">
        <f>ROUNDDOWN(H721*J721,-3)</f>
        <v>5920000</v>
      </c>
      <c r="L721" s="251">
        <f t="shared" si="32"/>
        <v>0</v>
      </c>
    </row>
    <row r="722" spans="2:12" s="232" customFormat="1" ht="15.9" x14ac:dyDescent="0.4">
      <c r="B722" s="236">
        <v>525112</v>
      </c>
      <c r="C722" s="237" t="s">
        <v>97</v>
      </c>
      <c r="D722" s="238">
        <v>0</v>
      </c>
      <c r="E722" s="239"/>
      <c r="F722" s="237">
        <v>0</v>
      </c>
      <c r="G722" s="235">
        <f>SUM(G723:G727)</f>
        <v>109760000</v>
      </c>
      <c r="H722" s="238">
        <v>0</v>
      </c>
      <c r="I722" s="239"/>
      <c r="J722" s="237">
        <v>0</v>
      </c>
      <c r="K722" s="235">
        <f>SUM(K723:K727)</f>
        <v>109760000</v>
      </c>
      <c r="L722" s="251">
        <f t="shared" si="32"/>
        <v>0</v>
      </c>
    </row>
    <row r="723" spans="2:12" ht="15.9" x14ac:dyDescent="0.4">
      <c r="B723" s="198" t="s">
        <v>27</v>
      </c>
      <c r="C723" s="140" t="s">
        <v>295</v>
      </c>
      <c r="D723" s="122">
        <v>1</v>
      </c>
      <c r="E723" s="123" t="s">
        <v>322</v>
      </c>
      <c r="F723" s="124">
        <v>26880000</v>
      </c>
      <c r="G723" s="124">
        <f>ROUNDDOWN(D723*F723,-3)</f>
        <v>26880000</v>
      </c>
      <c r="H723" s="122">
        <v>1</v>
      </c>
      <c r="I723" s="123" t="s">
        <v>322</v>
      </c>
      <c r="J723" s="124">
        <v>26880000</v>
      </c>
      <c r="K723" s="124">
        <f>ROUNDDOWN(H723*J723,-3)</f>
        <v>26880000</v>
      </c>
      <c r="L723" s="251">
        <f t="shared" si="32"/>
        <v>0</v>
      </c>
    </row>
    <row r="724" spans="2:12" ht="15.9" x14ac:dyDescent="0.4">
      <c r="B724" s="198" t="s">
        <v>27</v>
      </c>
      <c r="C724" s="140" t="s">
        <v>296</v>
      </c>
      <c r="D724" s="141">
        <f>D717</f>
        <v>384</v>
      </c>
      <c r="E724" s="123" t="s">
        <v>231</v>
      </c>
      <c r="F724" s="124">
        <v>75000</v>
      </c>
      <c r="G724" s="124">
        <f>ROUNDDOWN(D724*F724,-3)</f>
        <v>28800000</v>
      </c>
      <c r="H724" s="141">
        <f>H717</f>
        <v>384</v>
      </c>
      <c r="I724" s="123" t="s">
        <v>231</v>
      </c>
      <c r="J724" s="124">
        <v>75000</v>
      </c>
      <c r="K724" s="124">
        <f>ROUNDDOWN(H724*J724,-3)</f>
        <v>28800000</v>
      </c>
      <c r="L724" s="251">
        <f t="shared" si="32"/>
        <v>0</v>
      </c>
    </row>
    <row r="725" spans="2:12" ht="15.9" x14ac:dyDescent="0.4">
      <c r="B725" s="198" t="s">
        <v>27</v>
      </c>
      <c r="C725" s="140" t="s">
        <v>44</v>
      </c>
      <c r="D725" s="141">
        <f>D717</f>
        <v>384</v>
      </c>
      <c r="E725" s="123" t="s">
        <v>40</v>
      </c>
      <c r="F725" s="124">
        <v>50000</v>
      </c>
      <c r="G725" s="124">
        <f>ROUNDDOWN(D725*F725,-3)</f>
        <v>19200000</v>
      </c>
      <c r="H725" s="141">
        <f>H717</f>
        <v>384</v>
      </c>
      <c r="I725" s="123" t="s">
        <v>40</v>
      </c>
      <c r="J725" s="124">
        <v>50000</v>
      </c>
      <c r="K725" s="124">
        <f>ROUNDDOWN(H725*J725,-3)</f>
        <v>19200000</v>
      </c>
      <c r="L725" s="251">
        <f t="shared" si="32"/>
        <v>0</v>
      </c>
    </row>
    <row r="726" spans="2:12" ht="15.9" x14ac:dyDescent="0.4">
      <c r="B726" s="198" t="s">
        <v>27</v>
      </c>
      <c r="C726" s="140" t="s">
        <v>297</v>
      </c>
      <c r="D726" s="141">
        <f>D717</f>
        <v>384</v>
      </c>
      <c r="E726" s="123" t="s">
        <v>40</v>
      </c>
      <c r="F726" s="124">
        <v>70000</v>
      </c>
      <c r="G726" s="124">
        <f>ROUNDDOWN(D726*F726,-3)</f>
        <v>26880000</v>
      </c>
      <c r="H726" s="141">
        <f>H717</f>
        <v>384</v>
      </c>
      <c r="I726" s="123" t="s">
        <v>40</v>
      </c>
      <c r="J726" s="124">
        <v>70000</v>
      </c>
      <c r="K726" s="124">
        <f>ROUNDDOWN(H726*J726,-3)</f>
        <v>26880000</v>
      </c>
      <c r="L726" s="251">
        <f t="shared" si="32"/>
        <v>0</v>
      </c>
    </row>
    <row r="727" spans="2:12" ht="15.9" x14ac:dyDescent="0.4">
      <c r="B727" s="198" t="s">
        <v>27</v>
      </c>
      <c r="C727" s="140" t="s">
        <v>299</v>
      </c>
      <c r="D727" s="141">
        <f>D717/24</f>
        <v>16</v>
      </c>
      <c r="E727" s="123" t="s">
        <v>51</v>
      </c>
      <c r="F727" s="124">
        <v>500000</v>
      </c>
      <c r="G727" s="124">
        <f>ROUNDDOWN(D727*F727,-3)</f>
        <v>8000000</v>
      </c>
      <c r="H727" s="141">
        <f>H717/24</f>
        <v>16</v>
      </c>
      <c r="I727" s="123" t="s">
        <v>51</v>
      </c>
      <c r="J727" s="124">
        <v>500000</v>
      </c>
      <c r="K727" s="124">
        <f>ROUNDDOWN(H727*J727,-3)</f>
        <v>8000000</v>
      </c>
      <c r="L727" s="251">
        <f t="shared" si="32"/>
        <v>0</v>
      </c>
    </row>
    <row r="728" spans="2:12" ht="15.9" x14ac:dyDescent="0.4">
      <c r="B728" s="204" t="s">
        <v>249</v>
      </c>
      <c r="C728" s="205" t="s">
        <v>323</v>
      </c>
      <c r="D728" s="143">
        <f>D729</f>
        <v>432</v>
      </c>
      <c r="E728" s="144" t="s">
        <v>171</v>
      </c>
      <c r="F728" s="89">
        <v>0</v>
      </c>
      <c r="G728" s="89">
        <f>G729</f>
        <v>192900000</v>
      </c>
      <c r="H728" s="143">
        <f>H729</f>
        <v>432</v>
      </c>
      <c r="I728" s="144" t="s">
        <v>171</v>
      </c>
      <c r="J728" s="89">
        <v>0</v>
      </c>
      <c r="K728" s="89">
        <f>K729</f>
        <v>192900000</v>
      </c>
      <c r="L728" s="251">
        <f t="shared" ref="L728:L791" si="35">G728-K728</f>
        <v>0</v>
      </c>
    </row>
    <row r="729" spans="2:12" ht="15.9" x14ac:dyDescent="0.4">
      <c r="B729" s="201" t="s">
        <v>34</v>
      </c>
      <c r="C729" s="202" t="s">
        <v>324</v>
      </c>
      <c r="D729" s="137">
        <v>432</v>
      </c>
      <c r="E729" s="138" t="s">
        <v>171</v>
      </c>
      <c r="F729" s="139">
        <v>0</v>
      </c>
      <c r="G729" s="139">
        <f>G730+G734</f>
        <v>192900000</v>
      </c>
      <c r="H729" s="137">
        <v>432</v>
      </c>
      <c r="I729" s="138" t="s">
        <v>171</v>
      </c>
      <c r="J729" s="139">
        <v>0</v>
      </c>
      <c r="K729" s="139">
        <f>K730+K734</f>
        <v>192900000</v>
      </c>
      <c r="L729" s="251">
        <f t="shared" si="35"/>
        <v>0</v>
      </c>
    </row>
    <row r="730" spans="2:12" s="232" customFormat="1" ht="15.9" x14ac:dyDescent="0.4">
      <c r="B730" s="236">
        <v>525111</v>
      </c>
      <c r="C730" s="237" t="s">
        <v>174</v>
      </c>
      <c r="D730" s="238">
        <v>0</v>
      </c>
      <c r="E730" s="239"/>
      <c r="F730" s="237">
        <v>0</v>
      </c>
      <c r="G730" s="235">
        <f>SUM(G731:G733)</f>
        <v>82260000</v>
      </c>
      <c r="H730" s="238">
        <v>0</v>
      </c>
      <c r="I730" s="239"/>
      <c r="J730" s="237">
        <v>0</v>
      </c>
      <c r="K730" s="235">
        <f>SUM(K731:K733)</f>
        <v>82260000</v>
      </c>
      <c r="L730" s="251">
        <f t="shared" si="35"/>
        <v>0</v>
      </c>
    </row>
    <row r="731" spans="2:12" ht="15.9" x14ac:dyDescent="0.4">
      <c r="B731" s="198" t="s">
        <v>27</v>
      </c>
      <c r="C731" s="140" t="s">
        <v>46</v>
      </c>
      <c r="D731" s="122">
        <v>180</v>
      </c>
      <c r="E731" s="123" t="s">
        <v>47</v>
      </c>
      <c r="F731" s="145">
        <v>150000</v>
      </c>
      <c r="G731" s="124">
        <f>ROUNDDOWN(D731*F731,-3)</f>
        <v>27000000</v>
      </c>
      <c r="H731" s="122">
        <v>180</v>
      </c>
      <c r="I731" s="123" t="s">
        <v>47</v>
      </c>
      <c r="J731" s="145">
        <v>150000</v>
      </c>
      <c r="K731" s="124">
        <f>ROUNDDOWN(H731*J731,-3)</f>
        <v>27000000</v>
      </c>
      <c r="L731" s="251">
        <f t="shared" si="35"/>
        <v>0</v>
      </c>
    </row>
    <row r="732" spans="2:12" ht="15.9" x14ac:dyDescent="0.4">
      <c r="B732" s="198" t="s">
        <v>27</v>
      </c>
      <c r="C732" s="140" t="s">
        <v>48</v>
      </c>
      <c r="D732" s="122">
        <v>324</v>
      </c>
      <c r="E732" s="123" t="s">
        <v>47</v>
      </c>
      <c r="F732" s="145">
        <v>150000</v>
      </c>
      <c r="G732" s="124">
        <f>ROUNDDOWN(D732*F732,-3)</f>
        <v>48600000</v>
      </c>
      <c r="H732" s="122">
        <v>324</v>
      </c>
      <c r="I732" s="123" t="s">
        <v>47</v>
      </c>
      <c r="J732" s="145">
        <v>150000</v>
      </c>
      <c r="K732" s="124">
        <f>ROUNDDOWN(H732*J732,-3)</f>
        <v>48600000</v>
      </c>
      <c r="L732" s="251">
        <f t="shared" si="35"/>
        <v>0</v>
      </c>
    </row>
    <row r="733" spans="2:12" ht="15.9" x14ac:dyDescent="0.4">
      <c r="B733" s="198" t="s">
        <v>27</v>
      </c>
      <c r="C733" s="140" t="s">
        <v>175</v>
      </c>
      <c r="D733" s="122">
        <v>1</v>
      </c>
      <c r="E733" s="123" t="s">
        <v>38</v>
      </c>
      <c r="F733" s="124">
        <v>6660000</v>
      </c>
      <c r="G733" s="124">
        <f>ROUNDDOWN(D733*F733,-3)</f>
        <v>6660000</v>
      </c>
      <c r="H733" s="122">
        <v>1</v>
      </c>
      <c r="I733" s="123" t="s">
        <v>38</v>
      </c>
      <c r="J733" s="124">
        <v>6660000</v>
      </c>
      <c r="K733" s="124">
        <f>ROUNDDOWN(H733*J733,-3)</f>
        <v>6660000</v>
      </c>
      <c r="L733" s="251">
        <f t="shared" si="35"/>
        <v>0</v>
      </c>
    </row>
    <row r="734" spans="2:12" s="232" customFormat="1" ht="15.9" x14ac:dyDescent="0.4">
      <c r="B734" s="236">
        <v>525112</v>
      </c>
      <c r="C734" s="237" t="s">
        <v>97</v>
      </c>
      <c r="D734" s="238"/>
      <c r="E734" s="239"/>
      <c r="F734" s="237">
        <v>0</v>
      </c>
      <c r="G734" s="235">
        <f>SUM(G735:G739)</f>
        <v>110640000</v>
      </c>
      <c r="H734" s="238"/>
      <c r="I734" s="239"/>
      <c r="J734" s="237">
        <v>0</v>
      </c>
      <c r="K734" s="235">
        <f>SUM(K735:K739)</f>
        <v>110640000</v>
      </c>
      <c r="L734" s="251">
        <f t="shared" si="35"/>
        <v>0</v>
      </c>
    </row>
    <row r="735" spans="2:12" ht="15.9" x14ac:dyDescent="0.4">
      <c r="B735" s="198" t="s">
        <v>27</v>
      </c>
      <c r="C735" s="140" t="s">
        <v>295</v>
      </c>
      <c r="D735" s="122">
        <v>1</v>
      </c>
      <c r="E735" s="123" t="s">
        <v>38</v>
      </c>
      <c r="F735" s="124">
        <v>17400000</v>
      </c>
      <c r="G735" s="124">
        <f>ROUNDDOWN(D735*F735,-3)</f>
        <v>17400000</v>
      </c>
      <c r="H735" s="122">
        <v>1</v>
      </c>
      <c r="I735" s="123" t="s">
        <v>38</v>
      </c>
      <c r="J735" s="124">
        <v>17400000</v>
      </c>
      <c r="K735" s="124">
        <f>ROUNDDOWN(H735*J735,-3)</f>
        <v>17400000</v>
      </c>
      <c r="L735" s="251">
        <f t="shared" si="35"/>
        <v>0</v>
      </c>
    </row>
    <row r="736" spans="2:12" ht="15.9" x14ac:dyDescent="0.4">
      <c r="B736" s="198" t="s">
        <v>27</v>
      </c>
      <c r="C736" s="140" t="s">
        <v>296</v>
      </c>
      <c r="D736" s="141">
        <f>D729</f>
        <v>432</v>
      </c>
      <c r="E736" s="123" t="s">
        <v>231</v>
      </c>
      <c r="F736" s="124">
        <v>75000</v>
      </c>
      <c r="G736" s="124">
        <f>ROUNDDOWN(D736*F736,-3)</f>
        <v>32400000</v>
      </c>
      <c r="H736" s="141">
        <f>H729</f>
        <v>432</v>
      </c>
      <c r="I736" s="123" t="s">
        <v>231</v>
      </c>
      <c r="J736" s="124">
        <v>75000</v>
      </c>
      <c r="K736" s="124">
        <f>ROUNDDOWN(H736*J736,-3)</f>
        <v>32400000</v>
      </c>
      <c r="L736" s="251">
        <f t="shared" si="35"/>
        <v>0</v>
      </c>
    </row>
    <row r="737" spans="2:12" ht="15.9" x14ac:dyDescent="0.4">
      <c r="B737" s="198" t="s">
        <v>27</v>
      </c>
      <c r="C737" s="140" t="s">
        <v>44</v>
      </c>
      <c r="D737" s="141">
        <f>D729</f>
        <v>432</v>
      </c>
      <c r="E737" s="123" t="s">
        <v>40</v>
      </c>
      <c r="F737" s="124">
        <v>50000</v>
      </c>
      <c r="G737" s="124">
        <f>ROUNDDOWN(D737*F737,-3)</f>
        <v>21600000</v>
      </c>
      <c r="H737" s="141">
        <f>H729</f>
        <v>432</v>
      </c>
      <c r="I737" s="123" t="s">
        <v>40</v>
      </c>
      <c r="J737" s="124">
        <v>50000</v>
      </c>
      <c r="K737" s="124">
        <f>ROUNDDOWN(H737*J737,-3)</f>
        <v>21600000</v>
      </c>
      <c r="L737" s="251">
        <f t="shared" si="35"/>
        <v>0</v>
      </c>
    </row>
    <row r="738" spans="2:12" ht="15.9" x14ac:dyDescent="0.4">
      <c r="B738" s="198" t="s">
        <v>27</v>
      </c>
      <c r="C738" s="140" t="s">
        <v>297</v>
      </c>
      <c r="D738" s="141">
        <f>D729</f>
        <v>432</v>
      </c>
      <c r="E738" s="123" t="s">
        <v>40</v>
      </c>
      <c r="F738" s="124">
        <v>70000</v>
      </c>
      <c r="G738" s="124">
        <f>ROUNDDOWN(D738*F738,-3)</f>
        <v>30240000</v>
      </c>
      <c r="H738" s="141">
        <f>H729</f>
        <v>432</v>
      </c>
      <c r="I738" s="123" t="s">
        <v>40</v>
      </c>
      <c r="J738" s="124">
        <v>70000</v>
      </c>
      <c r="K738" s="124">
        <f>ROUNDDOWN(H738*J738,-3)</f>
        <v>30240000</v>
      </c>
      <c r="L738" s="251">
        <f t="shared" si="35"/>
        <v>0</v>
      </c>
    </row>
    <row r="739" spans="2:12" ht="15.9" x14ac:dyDescent="0.4">
      <c r="B739" s="198" t="s">
        <v>27</v>
      </c>
      <c r="C739" s="140" t="s">
        <v>299</v>
      </c>
      <c r="D739" s="141">
        <f>D729/24</f>
        <v>18</v>
      </c>
      <c r="E739" s="123" t="s">
        <v>51</v>
      </c>
      <c r="F739" s="124">
        <v>500000</v>
      </c>
      <c r="G739" s="124">
        <f>ROUNDDOWN(D739*F739,-3)</f>
        <v>9000000</v>
      </c>
      <c r="H739" s="141">
        <f>H729/24</f>
        <v>18</v>
      </c>
      <c r="I739" s="123" t="s">
        <v>51</v>
      </c>
      <c r="J739" s="124">
        <v>500000</v>
      </c>
      <c r="K739" s="124">
        <f>ROUNDDOWN(H739*J739,-3)</f>
        <v>9000000</v>
      </c>
      <c r="L739" s="251">
        <f t="shared" si="35"/>
        <v>0</v>
      </c>
    </row>
    <row r="740" spans="2:12" ht="15.9" x14ac:dyDescent="0.4">
      <c r="B740" s="204" t="s">
        <v>325</v>
      </c>
      <c r="C740" s="205" t="s">
        <v>326</v>
      </c>
      <c r="D740" s="143">
        <f>D741</f>
        <v>288</v>
      </c>
      <c r="E740" s="144" t="s">
        <v>171</v>
      </c>
      <c r="F740" s="89">
        <v>0</v>
      </c>
      <c r="G740" s="89">
        <f>G741</f>
        <v>138240000</v>
      </c>
      <c r="H740" s="143">
        <f>H741</f>
        <v>288</v>
      </c>
      <c r="I740" s="144" t="s">
        <v>171</v>
      </c>
      <c r="J740" s="89">
        <v>0</v>
      </c>
      <c r="K740" s="89">
        <f>K741</f>
        <v>138240000</v>
      </c>
      <c r="L740" s="251">
        <f t="shared" si="35"/>
        <v>0</v>
      </c>
    </row>
    <row r="741" spans="2:12" ht="15.9" x14ac:dyDescent="0.4">
      <c r="B741" s="201" t="s">
        <v>34</v>
      </c>
      <c r="C741" s="202" t="s">
        <v>327</v>
      </c>
      <c r="D741" s="137">
        <v>288</v>
      </c>
      <c r="E741" s="138" t="s">
        <v>171</v>
      </c>
      <c r="F741" s="139">
        <v>0</v>
      </c>
      <c r="G741" s="139">
        <f>G742+G746</f>
        <v>138240000</v>
      </c>
      <c r="H741" s="137">
        <v>288</v>
      </c>
      <c r="I741" s="138" t="s">
        <v>171</v>
      </c>
      <c r="J741" s="139">
        <v>0</v>
      </c>
      <c r="K741" s="139">
        <f>K742+K746</f>
        <v>138240000</v>
      </c>
      <c r="L741" s="251">
        <f t="shared" si="35"/>
        <v>0</v>
      </c>
    </row>
    <row r="742" spans="2:12" s="232" customFormat="1" ht="15.9" x14ac:dyDescent="0.4">
      <c r="B742" s="236">
        <v>525111</v>
      </c>
      <c r="C742" s="237" t="s">
        <v>174</v>
      </c>
      <c r="D742" s="238">
        <v>0</v>
      </c>
      <c r="E742" s="239"/>
      <c r="F742" s="237">
        <v>0</v>
      </c>
      <c r="G742" s="235">
        <f>SUM(G743:G745)</f>
        <v>50040000</v>
      </c>
      <c r="H742" s="238">
        <v>0</v>
      </c>
      <c r="I742" s="239"/>
      <c r="J742" s="237">
        <v>0</v>
      </c>
      <c r="K742" s="235">
        <f>SUM(K743:K745)</f>
        <v>50040000</v>
      </c>
      <c r="L742" s="251">
        <f t="shared" si="35"/>
        <v>0</v>
      </c>
    </row>
    <row r="743" spans="2:12" ht="15.9" x14ac:dyDescent="0.4">
      <c r="B743" s="198" t="s">
        <v>27</v>
      </c>
      <c r="C743" s="140" t="s">
        <v>46</v>
      </c>
      <c r="D743" s="122">
        <v>144</v>
      </c>
      <c r="E743" s="123" t="s">
        <v>47</v>
      </c>
      <c r="F743" s="145">
        <v>150000</v>
      </c>
      <c r="G743" s="124">
        <f>ROUNDDOWN(D743*F743,-3)</f>
        <v>21600000</v>
      </c>
      <c r="H743" s="122">
        <v>144</v>
      </c>
      <c r="I743" s="123" t="s">
        <v>47</v>
      </c>
      <c r="J743" s="145">
        <v>150000</v>
      </c>
      <c r="K743" s="124">
        <f>ROUNDDOWN(H743*J743,-3)</f>
        <v>21600000</v>
      </c>
      <c r="L743" s="251">
        <f t="shared" si="35"/>
        <v>0</v>
      </c>
    </row>
    <row r="744" spans="2:12" ht="15.9" x14ac:dyDescent="0.4">
      <c r="B744" s="198" t="s">
        <v>27</v>
      </c>
      <c r="C744" s="140" t="s">
        <v>48</v>
      </c>
      <c r="D744" s="122">
        <v>168</v>
      </c>
      <c r="E744" s="123" t="s">
        <v>47</v>
      </c>
      <c r="F744" s="145">
        <v>150000</v>
      </c>
      <c r="G744" s="124">
        <f>ROUNDDOWN(D744*F744,-3)</f>
        <v>25200000</v>
      </c>
      <c r="H744" s="122">
        <v>168</v>
      </c>
      <c r="I744" s="123" t="s">
        <v>47</v>
      </c>
      <c r="J744" s="145">
        <v>150000</v>
      </c>
      <c r="K744" s="124">
        <f>ROUNDDOWN(H744*J744,-3)</f>
        <v>25200000</v>
      </c>
      <c r="L744" s="251">
        <f t="shared" si="35"/>
        <v>0</v>
      </c>
    </row>
    <row r="745" spans="2:12" ht="15.9" x14ac:dyDescent="0.4">
      <c r="B745" s="198" t="s">
        <v>27</v>
      </c>
      <c r="C745" s="140" t="s">
        <v>175</v>
      </c>
      <c r="D745" s="122">
        <v>1</v>
      </c>
      <c r="E745" s="123" t="s">
        <v>38</v>
      </c>
      <c r="F745" s="124">
        <v>3240000</v>
      </c>
      <c r="G745" s="124">
        <f>ROUNDDOWN(D745*F745,-3)</f>
        <v>3240000</v>
      </c>
      <c r="H745" s="122">
        <v>1</v>
      </c>
      <c r="I745" s="123" t="s">
        <v>38</v>
      </c>
      <c r="J745" s="124">
        <v>3240000</v>
      </c>
      <c r="K745" s="124">
        <f>ROUNDDOWN(H745*J745,-3)</f>
        <v>3240000</v>
      </c>
      <c r="L745" s="251">
        <f t="shared" si="35"/>
        <v>0</v>
      </c>
    </row>
    <row r="746" spans="2:12" s="232" customFormat="1" ht="15.9" x14ac:dyDescent="0.4">
      <c r="B746" s="236">
        <v>525112</v>
      </c>
      <c r="C746" s="237" t="s">
        <v>97</v>
      </c>
      <c r="D746" s="238">
        <v>0</v>
      </c>
      <c r="E746" s="239"/>
      <c r="F746" s="237">
        <v>0</v>
      </c>
      <c r="G746" s="235">
        <f>SUM(G747:G751)</f>
        <v>88200000</v>
      </c>
      <c r="H746" s="238">
        <v>0</v>
      </c>
      <c r="I746" s="239"/>
      <c r="J746" s="237">
        <v>0</v>
      </c>
      <c r="K746" s="235">
        <f>SUM(K747:K751)</f>
        <v>88200000</v>
      </c>
      <c r="L746" s="251">
        <f t="shared" si="35"/>
        <v>0</v>
      </c>
    </row>
    <row r="747" spans="2:12" ht="15.9" x14ac:dyDescent="0.4">
      <c r="B747" s="198" t="s">
        <v>27</v>
      </c>
      <c r="C747" s="140" t="s">
        <v>295</v>
      </c>
      <c r="D747" s="122">
        <v>1</v>
      </c>
      <c r="E747" s="123" t="s">
        <v>38</v>
      </c>
      <c r="F747" s="124">
        <v>17400000</v>
      </c>
      <c r="G747" s="124">
        <f>ROUNDDOWN(D747*F747,-3)</f>
        <v>17400000</v>
      </c>
      <c r="H747" s="122">
        <v>1</v>
      </c>
      <c r="I747" s="123" t="s">
        <v>38</v>
      </c>
      <c r="J747" s="124">
        <v>17400000</v>
      </c>
      <c r="K747" s="124">
        <f>ROUNDDOWN(H747*J747,-3)</f>
        <v>17400000</v>
      </c>
      <c r="L747" s="251">
        <f t="shared" si="35"/>
        <v>0</v>
      </c>
    </row>
    <row r="748" spans="2:12" ht="15.9" x14ac:dyDescent="0.4">
      <c r="B748" s="198" t="s">
        <v>27</v>
      </c>
      <c r="C748" s="140" t="s">
        <v>296</v>
      </c>
      <c r="D748" s="141">
        <f>D741</f>
        <v>288</v>
      </c>
      <c r="E748" s="123" t="s">
        <v>231</v>
      </c>
      <c r="F748" s="124">
        <v>75000</v>
      </c>
      <c r="G748" s="124">
        <f>ROUNDDOWN(D748*F748,-3)</f>
        <v>21600000</v>
      </c>
      <c r="H748" s="141">
        <f>H741</f>
        <v>288</v>
      </c>
      <c r="I748" s="123" t="s">
        <v>231</v>
      </c>
      <c r="J748" s="124">
        <v>75000</v>
      </c>
      <c r="K748" s="124">
        <f>ROUNDDOWN(H748*J748,-3)</f>
        <v>21600000</v>
      </c>
      <c r="L748" s="251">
        <f t="shared" si="35"/>
        <v>0</v>
      </c>
    </row>
    <row r="749" spans="2:12" ht="15.9" x14ac:dyDescent="0.4">
      <c r="B749" s="198" t="s">
        <v>27</v>
      </c>
      <c r="C749" s="140" t="s">
        <v>44</v>
      </c>
      <c r="D749" s="141">
        <f>D741</f>
        <v>288</v>
      </c>
      <c r="E749" s="123" t="s">
        <v>40</v>
      </c>
      <c r="F749" s="124">
        <v>50000</v>
      </c>
      <c r="G749" s="124">
        <f>ROUNDDOWN(D749*F749,-3)</f>
        <v>14400000</v>
      </c>
      <c r="H749" s="141">
        <f>H741</f>
        <v>288</v>
      </c>
      <c r="I749" s="123" t="s">
        <v>40</v>
      </c>
      <c r="J749" s="124">
        <v>50000</v>
      </c>
      <c r="K749" s="124">
        <f>ROUNDDOWN(H749*J749,-3)</f>
        <v>14400000</v>
      </c>
      <c r="L749" s="251">
        <f t="shared" si="35"/>
        <v>0</v>
      </c>
    </row>
    <row r="750" spans="2:12" ht="15.9" x14ac:dyDescent="0.4">
      <c r="B750" s="198" t="s">
        <v>27</v>
      </c>
      <c r="C750" s="140" t="s">
        <v>297</v>
      </c>
      <c r="D750" s="141">
        <f>D741</f>
        <v>288</v>
      </c>
      <c r="E750" s="123" t="s">
        <v>40</v>
      </c>
      <c r="F750" s="124">
        <v>100000</v>
      </c>
      <c r="G750" s="124">
        <f>ROUNDDOWN(D750*F750,-3)</f>
        <v>28800000</v>
      </c>
      <c r="H750" s="141">
        <f>H741</f>
        <v>288</v>
      </c>
      <c r="I750" s="123" t="s">
        <v>40</v>
      </c>
      <c r="J750" s="124">
        <v>100000</v>
      </c>
      <c r="K750" s="124">
        <f>ROUNDDOWN(H750*J750,-3)</f>
        <v>28800000</v>
      </c>
      <c r="L750" s="251">
        <f t="shared" si="35"/>
        <v>0</v>
      </c>
    </row>
    <row r="751" spans="2:12" ht="15.9" x14ac:dyDescent="0.4">
      <c r="B751" s="198" t="s">
        <v>27</v>
      </c>
      <c r="C751" s="140" t="s">
        <v>299</v>
      </c>
      <c r="D751" s="141">
        <f>D741/24</f>
        <v>12</v>
      </c>
      <c r="E751" s="123" t="s">
        <v>51</v>
      </c>
      <c r="F751" s="124">
        <v>500000</v>
      </c>
      <c r="G751" s="124">
        <f>ROUNDDOWN(D751*F751,-3)</f>
        <v>6000000</v>
      </c>
      <c r="H751" s="141">
        <f>H741/24</f>
        <v>12</v>
      </c>
      <c r="I751" s="123" t="s">
        <v>51</v>
      </c>
      <c r="J751" s="124">
        <v>500000</v>
      </c>
      <c r="K751" s="124">
        <f>ROUNDDOWN(H751*J751,-3)</f>
        <v>6000000</v>
      </c>
      <c r="L751" s="251">
        <f t="shared" si="35"/>
        <v>0</v>
      </c>
    </row>
    <row r="752" spans="2:12" ht="15.9" x14ac:dyDescent="0.4">
      <c r="B752" s="198"/>
      <c r="C752" s="140"/>
      <c r="D752" s="141"/>
      <c r="E752" s="123"/>
      <c r="F752" s="124"/>
      <c r="G752" s="124"/>
      <c r="H752" s="141"/>
      <c r="I752" s="123"/>
      <c r="J752" s="124"/>
      <c r="K752" s="124"/>
      <c r="L752" s="251">
        <f t="shared" si="35"/>
        <v>0</v>
      </c>
    </row>
    <row r="753" spans="2:12" ht="15.9" x14ac:dyDescent="0.4">
      <c r="B753" s="204" t="s">
        <v>258</v>
      </c>
      <c r="C753" s="205" t="s">
        <v>328</v>
      </c>
      <c r="D753" s="143">
        <f>D754</f>
        <v>432</v>
      </c>
      <c r="E753" s="144" t="s">
        <v>171</v>
      </c>
      <c r="F753" s="89">
        <v>0</v>
      </c>
      <c r="G753" s="89">
        <f>G754</f>
        <v>184140000</v>
      </c>
      <c r="H753" s="143">
        <f>H754</f>
        <v>432</v>
      </c>
      <c r="I753" s="144" t="s">
        <v>171</v>
      </c>
      <c r="J753" s="89">
        <v>0</v>
      </c>
      <c r="K753" s="89">
        <f>K754</f>
        <v>184140000</v>
      </c>
      <c r="L753" s="251">
        <f t="shared" si="35"/>
        <v>0</v>
      </c>
    </row>
    <row r="754" spans="2:12" ht="15.9" x14ac:dyDescent="0.4">
      <c r="B754" s="201" t="s">
        <v>34</v>
      </c>
      <c r="C754" s="202" t="s">
        <v>329</v>
      </c>
      <c r="D754" s="137">
        <v>432</v>
      </c>
      <c r="E754" s="138" t="s">
        <v>171</v>
      </c>
      <c r="F754" s="139">
        <v>0</v>
      </c>
      <c r="G754" s="139">
        <f>G755+G759</f>
        <v>184140000</v>
      </c>
      <c r="H754" s="137">
        <v>432</v>
      </c>
      <c r="I754" s="138" t="s">
        <v>171</v>
      </c>
      <c r="J754" s="139">
        <v>0</v>
      </c>
      <c r="K754" s="139">
        <f>K755+K759</f>
        <v>184140000</v>
      </c>
      <c r="L754" s="251">
        <f t="shared" si="35"/>
        <v>0</v>
      </c>
    </row>
    <row r="755" spans="2:12" s="232" customFormat="1" ht="15.9" x14ac:dyDescent="0.4">
      <c r="B755" s="236">
        <v>525111</v>
      </c>
      <c r="C755" s="237" t="s">
        <v>174</v>
      </c>
      <c r="D755" s="238">
        <v>0</v>
      </c>
      <c r="E755" s="239"/>
      <c r="F755" s="237">
        <v>0</v>
      </c>
      <c r="G755" s="235">
        <f>SUM(G756:G758)</f>
        <v>82260000</v>
      </c>
      <c r="H755" s="238">
        <v>0</v>
      </c>
      <c r="I755" s="239"/>
      <c r="J755" s="237">
        <v>0</v>
      </c>
      <c r="K755" s="235">
        <f>SUM(K756:K758)</f>
        <v>82260000</v>
      </c>
      <c r="L755" s="251">
        <f t="shared" si="35"/>
        <v>0</v>
      </c>
    </row>
    <row r="756" spans="2:12" ht="15.9" x14ac:dyDescent="0.4">
      <c r="B756" s="198" t="s">
        <v>27</v>
      </c>
      <c r="C756" s="140" t="s">
        <v>46</v>
      </c>
      <c r="D756" s="122">
        <v>72</v>
      </c>
      <c r="E756" s="123" t="s">
        <v>47</v>
      </c>
      <c r="F756" s="145">
        <v>150000</v>
      </c>
      <c r="G756" s="124">
        <f>ROUNDDOWN(D756*F756,-3)</f>
        <v>10800000</v>
      </c>
      <c r="H756" s="122">
        <v>72</v>
      </c>
      <c r="I756" s="123" t="s">
        <v>47</v>
      </c>
      <c r="J756" s="145">
        <v>150000</v>
      </c>
      <c r="K756" s="124">
        <f>ROUNDDOWN(H756*J756,-3)</f>
        <v>10800000</v>
      </c>
      <c r="L756" s="251">
        <f t="shared" si="35"/>
        <v>0</v>
      </c>
    </row>
    <row r="757" spans="2:12" ht="15.9" x14ac:dyDescent="0.4">
      <c r="B757" s="198" t="s">
        <v>27</v>
      </c>
      <c r="C757" s="140" t="s">
        <v>48</v>
      </c>
      <c r="D757" s="122">
        <v>432</v>
      </c>
      <c r="E757" s="123" t="s">
        <v>47</v>
      </c>
      <c r="F757" s="145">
        <v>150000</v>
      </c>
      <c r="G757" s="124">
        <f>ROUNDDOWN(D757*F757,-3)</f>
        <v>64800000</v>
      </c>
      <c r="H757" s="122">
        <v>432</v>
      </c>
      <c r="I757" s="123" t="s">
        <v>47</v>
      </c>
      <c r="J757" s="145">
        <v>150000</v>
      </c>
      <c r="K757" s="124">
        <f>ROUNDDOWN(H757*J757,-3)</f>
        <v>64800000</v>
      </c>
      <c r="L757" s="251">
        <f t="shared" si="35"/>
        <v>0</v>
      </c>
    </row>
    <row r="758" spans="2:12" ht="15.9" x14ac:dyDescent="0.4">
      <c r="B758" s="198" t="s">
        <v>27</v>
      </c>
      <c r="C758" s="140" t="s">
        <v>175</v>
      </c>
      <c r="D758" s="122">
        <v>1</v>
      </c>
      <c r="E758" s="123" t="s">
        <v>38</v>
      </c>
      <c r="F758" s="124">
        <v>6660000</v>
      </c>
      <c r="G758" s="124">
        <f>ROUNDDOWN(D758*F758,-3)</f>
        <v>6660000</v>
      </c>
      <c r="H758" s="122">
        <v>1</v>
      </c>
      <c r="I758" s="123" t="s">
        <v>38</v>
      </c>
      <c r="J758" s="124">
        <v>6660000</v>
      </c>
      <c r="K758" s="124">
        <f>ROUNDDOWN(H758*J758,-3)</f>
        <v>6660000</v>
      </c>
      <c r="L758" s="251">
        <f t="shared" si="35"/>
        <v>0</v>
      </c>
    </row>
    <row r="759" spans="2:12" s="232" customFormat="1" ht="15.9" x14ac:dyDescent="0.4">
      <c r="B759" s="236">
        <v>525112</v>
      </c>
      <c r="C759" s="237" t="s">
        <v>97</v>
      </c>
      <c r="D759" s="238">
        <v>0</v>
      </c>
      <c r="E759" s="239"/>
      <c r="F759" s="237">
        <v>0</v>
      </c>
      <c r="G759" s="235">
        <f>SUM(G760:G764)</f>
        <v>101880000</v>
      </c>
      <c r="H759" s="238">
        <v>0</v>
      </c>
      <c r="I759" s="239"/>
      <c r="J759" s="237">
        <v>0</v>
      </c>
      <c r="K759" s="235">
        <f>SUM(K760:K764)</f>
        <v>101880000</v>
      </c>
      <c r="L759" s="251">
        <f t="shared" si="35"/>
        <v>0</v>
      </c>
    </row>
    <row r="760" spans="2:12" ht="15.9" x14ac:dyDescent="0.4">
      <c r="B760" s="198" t="s">
        <v>27</v>
      </c>
      <c r="C760" s="140" t="s">
        <v>295</v>
      </c>
      <c r="D760" s="122">
        <v>1</v>
      </c>
      <c r="E760" s="123" t="s">
        <v>38</v>
      </c>
      <c r="F760" s="124">
        <v>8640000</v>
      </c>
      <c r="G760" s="124">
        <f>ROUNDDOWN(D760*F760,-3)</f>
        <v>8640000</v>
      </c>
      <c r="H760" s="122">
        <v>1</v>
      </c>
      <c r="I760" s="123" t="s">
        <v>38</v>
      </c>
      <c r="J760" s="124">
        <v>8640000</v>
      </c>
      <c r="K760" s="124">
        <f>ROUNDDOWN(H760*J760,-3)</f>
        <v>8640000</v>
      </c>
      <c r="L760" s="251">
        <f t="shared" si="35"/>
        <v>0</v>
      </c>
    </row>
    <row r="761" spans="2:12" ht="15.9" x14ac:dyDescent="0.4">
      <c r="B761" s="198" t="s">
        <v>27</v>
      </c>
      <c r="C761" s="140" t="s">
        <v>296</v>
      </c>
      <c r="D761" s="141">
        <f>D754</f>
        <v>432</v>
      </c>
      <c r="E761" s="123" t="s">
        <v>231</v>
      </c>
      <c r="F761" s="124">
        <v>75000</v>
      </c>
      <c r="G761" s="124">
        <f>ROUNDDOWN(D761*F761,-3)</f>
        <v>32400000</v>
      </c>
      <c r="H761" s="141">
        <f>H754</f>
        <v>432</v>
      </c>
      <c r="I761" s="123" t="s">
        <v>231</v>
      </c>
      <c r="J761" s="124">
        <v>75000</v>
      </c>
      <c r="K761" s="124">
        <f>ROUNDDOWN(H761*J761,-3)</f>
        <v>32400000</v>
      </c>
      <c r="L761" s="251">
        <f t="shared" si="35"/>
        <v>0</v>
      </c>
    </row>
    <row r="762" spans="2:12" ht="15.9" x14ac:dyDescent="0.4">
      <c r="B762" s="198" t="s">
        <v>27</v>
      </c>
      <c r="C762" s="140" t="s">
        <v>44</v>
      </c>
      <c r="D762" s="141">
        <f>D754</f>
        <v>432</v>
      </c>
      <c r="E762" s="123" t="s">
        <v>40</v>
      </c>
      <c r="F762" s="124">
        <v>50000</v>
      </c>
      <c r="G762" s="124">
        <f>ROUNDDOWN(D762*F762,-3)</f>
        <v>21600000</v>
      </c>
      <c r="H762" s="141">
        <f>H754</f>
        <v>432</v>
      </c>
      <c r="I762" s="123" t="s">
        <v>40</v>
      </c>
      <c r="J762" s="124">
        <v>50000</v>
      </c>
      <c r="K762" s="124">
        <f>ROUNDDOWN(H762*J762,-3)</f>
        <v>21600000</v>
      </c>
      <c r="L762" s="251">
        <f t="shared" si="35"/>
        <v>0</v>
      </c>
    </row>
    <row r="763" spans="2:12" ht="15.9" x14ac:dyDescent="0.4">
      <c r="B763" s="198" t="s">
        <v>27</v>
      </c>
      <c r="C763" s="140" t="s">
        <v>330</v>
      </c>
      <c r="D763" s="141">
        <f>D754</f>
        <v>432</v>
      </c>
      <c r="E763" s="123" t="s">
        <v>40</v>
      </c>
      <c r="F763" s="124">
        <v>70000</v>
      </c>
      <c r="G763" s="124">
        <f>ROUNDDOWN(D763*F763,-3)</f>
        <v>30240000</v>
      </c>
      <c r="H763" s="141">
        <f>H754</f>
        <v>432</v>
      </c>
      <c r="I763" s="123" t="s">
        <v>40</v>
      </c>
      <c r="J763" s="124">
        <v>70000</v>
      </c>
      <c r="K763" s="124">
        <f>ROUNDDOWN(H763*J763,-3)</f>
        <v>30240000</v>
      </c>
      <c r="L763" s="251">
        <f t="shared" si="35"/>
        <v>0</v>
      </c>
    </row>
    <row r="764" spans="2:12" ht="15.9" x14ac:dyDescent="0.4">
      <c r="B764" s="198" t="s">
        <v>27</v>
      </c>
      <c r="C764" s="140" t="s">
        <v>299</v>
      </c>
      <c r="D764" s="141">
        <f>D754/24</f>
        <v>18</v>
      </c>
      <c r="E764" s="123" t="s">
        <v>51</v>
      </c>
      <c r="F764" s="124">
        <v>500000</v>
      </c>
      <c r="G764" s="124">
        <f>ROUNDDOWN(D764*F764,-3)</f>
        <v>9000000</v>
      </c>
      <c r="H764" s="141">
        <f>H754/24</f>
        <v>18</v>
      </c>
      <c r="I764" s="123" t="s">
        <v>51</v>
      </c>
      <c r="J764" s="124">
        <v>500000</v>
      </c>
      <c r="K764" s="124">
        <f>ROUNDDOWN(H764*J764,-3)</f>
        <v>9000000</v>
      </c>
      <c r="L764" s="251">
        <f t="shared" si="35"/>
        <v>0</v>
      </c>
    </row>
    <row r="765" spans="2:12" ht="15.9" x14ac:dyDescent="0.4">
      <c r="B765" s="198"/>
      <c r="C765" s="140"/>
      <c r="D765" s="141"/>
      <c r="E765" s="123"/>
      <c r="F765" s="124"/>
      <c r="G765" s="124"/>
      <c r="H765" s="141"/>
      <c r="I765" s="123"/>
      <c r="J765" s="124"/>
      <c r="K765" s="124"/>
      <c r="L765" s="251">
        <f t="shared" si="35"/>
        <v>0</v>
      </c>
    </row>
    <row r="766" spans="2:12" ht="15.9" x14ac:dyDescent="0.4">
      <c r="B766" s="204" t="s">
        <v>264</v>
      </c>
      <c r="C766" s="205" t="s">
        <v>331</v>
      </c>
      <c r="D766" s="143">
        <f>D767</f>
        <v>288</v>
      </c>
      <c r="E766" s="144" t="s">
        <v>171</v>
      </c>
      <c r="F766" s="89">
        <v>0</v>
      </c>
      <c r="G766" s="89">
        <f>G767</f>
        <v>311532000</v>
      </c>
      <c r="H766" s="143">
        <f>H767</f>
        <v>288</v>
      </c>
      <c r="I766" s="144" t="s">
        <v>171</v>
      </c>
      <c r="J766" s="89">
        <v>0</v>
      </c>
      <c r="K766" s="89">
        <f>K767</f>
        <v>311532000</v>
      </c>
      <c r="L766" s="251">
        <f t="shared" si="35"/>
        <v>0</v>
      </c>
    </row>
    <row r="767" spans="2:12" ht="15.9" x14ac:dyDescent="0.4">
      <c r="B767" s="201" t="s">
        <v>34</v>
      </c>
      <c r="C767" s="202" t="s">
        <v>332</v>
      </c>
      <c r="D767" s="137">
        <v>288</v>
      </c>
      <c r="E767" s="138" t="s">
        <v>171</v>
      </c>
      <c r="F767" s="139">
        <v>0</v>
      </c>
      <c r="G767" s="139">
        <f>G768+G771</f>
        <v>311532000</v>
      </c>
      <c r="H767" s="137">
        <v>288</v>
      </c>
      <c r="I767" s="138" t="s">
        <v>171</v>
      </c>
      <c r="J767" s="139">
        <v>0</v>
      </c>
      <c r="K767" s="139">
        <f>K768+K771</f>
        <v>311532000</v>
      </c>
      <c r="L767" s="251">
        <f t="shared" si="35"/>
        <v>0</v>
      </c>
    </row>
    <row r="768" spans="2:12" s="232" customFormat="1" ht="15.9" x14ac:dyDescent="0.4">
      <c r="B768" s="236">
        <v>525111</v>
      </c>
      <c r="C768" s="237" t="s">
        <v>174</v>
      </c>
      <c r="D768" s="238">
        <v>0</v>
      </c>
      <c r="E768" s="239"/>
      <c r="F768" s="237">
        <v>0</v>
      </c>
      <c r="G768" s="235">
        <f>SUM(G769:G770)</f>
        <v>138600000</v>
      </c>
      <c r="H768" s="238">
        <v>0</v>
      </c>
      <c r="I768" s="239"/>
      <c r="J768" s="237">
        <v>0</v>
      </c>
      <c r="K768" s="235">
        <f>SUM(K769:K770)</f>
        <v>138600000</v>
      </c>
      <c r="L768" s="251">
        <f t="shared" si="35"/>
        <v>0</v>
      </c>
    </row>
    <row r="769" spans="2:12" ht="15.9" x14ac:dyDescent="0.4">
      <c r="B769" s="206" t="s">
        <v>27</v>
      </c>
      <c r="C769" s="148" t="s">
        <v>46</v>
      </c>
      <c r="D769" s="146">
        <v>348</v>
      </c>
      <c r="E769" s="147" t="s">
        <v>47</v>
      </c>
      <c r="F769" s="149">
        <v>150000</v>
      </c>
      <c r="G769" s="149">
        <f>ROUNDDOWN(D769*F769,-3)</f>
        <v>52200000</v>
      </c>
      <c r="H769" s="146">
        <v>348</v>
      </c>
      <c r="I769" s="147" t="s">
        <v>47</v>
      </c>
      <c r="J769" s="149">
        <v>150000</v>
      </c>
      <c r="K769" s="149">
        <f>ROUNDDOWN(H769*J769,-3)</f>
        <v>52200000</v>
      </c>
      <c r="L769" s="251">
        <f t="shared" si="35"/>
        <v>0</v>
      </c>
    </row>
    <row r="770" spans="2:12" ht="15.9" x14ac:dyDescent="0.4">
      <c r="B770" s="206" t="s">
        <v>27</v>
      </c>
      <c r="C770" s="148" t="s">
        <v>48</v>
      </c>
      <c r="D770" s="146">
        <v>576</v>
      </c>
      <c r="E770" s="147" t="s">
        <v>47</v>
      </c>
      <c r="F770" s="149">
        <v>150000</v>
      </c>
      <c r="G770" s="149">
        <f>ROUNDDOWN(D770*F770,-3)</f>
        <v>86400000</v>
      </c>
      <c r="H770" s="146">
        <v>576</v>
      </c>
      <c r="I770" s="147" t="s">
        <v>47</v>
      </c>
      <c r="J770" s="149">
        <v>150000</v>
      </c>
      <c r="K770" s="149">
        <f>ROUNDDOWN(H770*J770,-3)</f>
        <v>86400000</v>
      </c>
      <c r="L770" s="251">
        <f t="shared" si="35"/>
        <v>0</v>
      </c>
    </row>
    <row r="771" spans="2:12" s="232" customFormat="1" ht="15.9" x14ac:dyDescent="0.4">
      <c r="B771" s="236">
        <v>525112</v>
      </c>
      <c r="C771" s="237" t="s">
        <v>97</v>
      </c>
      <c r="D771" s="238">
        <v>0</v>
      </c>
      <c r="E771" s="239"/>
      <c r="F771" s="237">
        <v>0</v>
      </c>
      <c r="G771" s="235">
        <f>SUM(G772:G777)</f>
        <v>172932000</v>
      </c>
      <c r="H771" s="238">
        <v>0</v>
      </c>
      <c r="I771" s="239"/>
      <c r="J771" s="237">
        <v>0</v>
      </c>
      <c r="K771" s="235">
        <f>SUM(K772:K777)</f>
        <v>172932000</v>
      </c>
      <c r="L771" s="251">
        <f t="shared" si="35"/>
        <v>0</v>
      </c>
    </row>
    <row r="772" spans="2:12" ht="15.9" x14ac:dyDescent="0.4">
      <c r="B772" s="206" t="s">
        <v>27</v>
      </c>
      <c r="C772" s="148" t="s">
        <v>295</v>
      </c>
      <c r="D772" s="146">
        <v>1</v>
      </c>
      <c r="E772" s="147" t="s">
        <v>38</v>
      </c>
      <c r="F772" s="149">
        <v>7200000</v>
      </c>
      <c r="G772" s="149">
        <f t="shared" ref="G772:G777" si="36">ROUNDDOWN(D772*F772,-3)</f>
        <v>7200000</v>
      </c>
      <c r="H772" s="146">
        <v>1</v>
      </c>
      <c r="I772" s="147" t="s">
        <v>38</v>
      </c>
      <c r="J772" s="149">
        <v>7200000</v>
      </c>
      <c r="K772" s="149">
        <f t="shared" ref="K772:K777" si="37">ROUNDDOWN(H772*J772,-3)</f>
        <v>7200000</v>
      </c>
      <c r="L772" s="251">
        <f t="shared" si="35"/>
        <v>0</v>
      </c>
    </row>
    <row r="773" spans="2:12" ht="15.9" x14ac:dyDescent="0.4">
      <c r="B773" s="206" t="s">
        <v>27</v>
      </c>
      <c r="C773" s="148" t="s">
        <v>296</v>
      </c>
      <c r="D773" s="150">
        <f>D767</f>
        <v>288</v>
      </c>
      <c r="E773" s="147" t="s">
        <v>231</v>
      </c>
      <c r="F773" s="149">
        <v>75000</v>
      </c>
      <c r="G773" s="149">
        <f t="shared" si="36"/>
        <v>21600000</v>
      </c>
      <c r="H773" s="150">
        <f>H767</f>
        <v>288</v>
      </c>
      <c r="I773" s="147" t="s">
        <v>231</v>
      </c>
      <c r="J773" s="149">
        <v>75000</v>
      </c>
      <c r="K773" s="149">
        <f t="shared" si="37"/>
        <v>21600000</v>
      </c>
      <c r="L773" s="251">
        <f t="shared" si="35"/>
        <v>0</v>
      </c>
    </row>
    <row r="774" spans="2:12" ht="15.9" x14ac:dyDescent="0.4">
      <c r="B774" s="206" t="s">
        <v>27</v>
      </c>
      <c r="C774" s="148" t="s">
        <v>44</v>
      </c>
      <c r="D774" s="150">
        <f>D767</f>
        <v>288</v>
      </c>
      <c r="E774" s="147" t="s">
        <v>40</v>
      </c>
      <c r="F774" s="149">
        <v>50000</v>
      </c>
      <c r="G774" s="149">
        <f t="shared" si="36"/>
        <v>14400000</v>
      </c>
      <c r="H774" s="150">
        <f>H767</f>
        <v>288</v>
      </c>
      <c r="I774" s="147" t="s">
        <v>40</v>
      </c>
      <c r="J774" s="149">
        <v>50000</v>
      </c>
      <c r="K774" s="149">
        <f t="shared" si="37"/>
        <v>14400000</v>
      </c>
      <c r="L774" s="251">
        <f t="shared" si="35"/>
        <v>0</v>
      </c>
    </row>
    <row r="775" spans="2:12" ht="15.9" x14ac:dyDescent="0.4">
      <c r="B775" s="206" t="s">
        <v>27</v>
      </c>
      <c r="C775" s="148" t="s">
        <v>299</v>
      </c>
      <c r="D775" s="150">
        <f>D767/24</f>
        <v>12</v>
      </c>
      <c r="E775" s="147" t="s">
        <v>51</v>
      </c>
      <c r="F775" s="149">
        <v>500000</v>
      </c>
      <c r="G775" s="149">
        <f t="shared" si="36"/>
        <v>6000000</v>
      </c>
      <c r="H775" s="150">
        <f>H767/24</f>
        <v>12</v>
      </c>
      <c r="I775" s="147" t="s">
        <v>51</v>
      </c>
      <c r="J775" s="149">
        <v>500000</v>
      </c>
      <c r="K775" s="149">
        <f t="shared" si="37"/>
        <v>6000000</v>
      </c>
      <c r="L775" s="251">
        <f t="shared" si="35"/>
        <v>0</v>
      </c>
    </row>
    <row r="776" spans="2:12" ht="15.9" x14ac:dyDescent="0.4">
      <c r="B776" s="206" t="s">
        <v>27</v>
      </c>
      <c r="C776" s="148" t="s">
        <v>297</v>
      </c>
      <c r="D776" s="150">
        <f>D767</f>
        <v>288</v>
      </c>
      <c r="E776" s="147" t="s">
        <v>40</v>
      </c>
      <c r="F776" s="149">
        <v>100000</v>
      </c>
      <c r="G776" s="149">
        <f t="shared" si="36"/>
        <v>28800000</v>
      </c>
      <c r="H776" s="150">
        <f>H767</f>
        <v>288</v>
      </c>
      <c r="I776" s="147" t="s">
        <v>40</v>
      </c>
      <c r="J776" s="149">
        <v>100000</v>
      </c>
      <c r="K776" s="149">
        <f t="shared" si="37"/>
        <v>28800000</v>
      </c>
      <c r="L776" s="251">
        <f t="shared" si="35"/>
        <v>0</v>
      </c>
    </row>
    <row r="777" spans="2:12" ht="15.9" x14ac:dyDescent="0.4">
      <c r="B777" s="206" t="s">
        <v>27</v>
      </c>
      <c r="C777" s="148" t="s">
        <v>294</v>
      </c>
      <c r="D777" s="146">
        <v>1</v>
      </c>
      <c r="E777" s="147" t="s">
        <v>38</v>
      </c>
      <c r="F777" s="149">
        <v>94932000</v>
      </c>
      <c r="G777" s="149">
        <f t="shared" si="36"/>
        <v>94932000</v>
      </c>
      <c r="H777" s="146">
        <v>1</v>
      </c>
      <c r="I777" s="147" t="s">
        <v>38</v>
      </c>
      <c r="J777" s="149">
        <v>94932000</v>
      </c>
      <c r="K777" s="149">
        <f t="shared" si="37"/>
        <v>94932000</v>
      </c>
      <c r="L777" s="251">
        <f t="shared" si="35"/>
        <v>0</v>
      </c>
    </row>
    <row r="778" spans="2:12" ht="15.9" x14ac:dyDescent="0.4">
      <c r="B778" s="204" t="s">
        <v>333</v>
      </c>
      <c r="C778" s="205" t="s">
        <v>334</v>
      </c>
      <c r="D778" s="143">
        <f>D779</f>
        <v>48</v>
      </c>
      <c r="E778" s="144" t="s">
        <v>171</v>
      </c>
      <c r="F778" s="89">
        <v>0</v>
      </c>
      <c r="G778" s="89">
        <f>G779</f>
        <v>20740000</v>
      </c>
      <c r="H778" s="143">
        <f>H779</f>
        <v>48</v>
      </c>
      <c r="I778" s="144" t="s">
        <v>171</v>
      </c>
      <c r="J778" s="89">
        <v>0</v>
      </c>
      <c r="K778" s="89">
        <f>K779</f>
        <v>20740000</v>
      </c>
      <c r="L778" s="251">
        <f t="shared" si="35"/>
        <v>0</v>
      </c>
    </row>
    <row r="779" spans="2:12" ht="15.9" x14ac:dyDescent="0.4">
      <c r="B779" s="201" t="s">
        <v>34</v>
      </c>
      <c r="C779" s="202" t="s">
        <v>335</v>
      </c>
      <c r="D779" s="137">
        <v>48</v>
      </c>
      <c r="E779" s="138" t="s">
        <v>171</v>
      </c>
      <c r="F779" s="139">
        <v>0</v>
      </c>
      <c r="G779" s="139">
        <f>G780+G784</f>
        <v>20740000</v>
      </c>
      <c r="H779" s="137">
        <v>48</v>
      </c>
      <c r="I779" s="138" t="s">
        <v>171</v>
      </c>
      <c r="J779" s="139">
        <v>0</v>
      </c>
      <c r="K779" s="139">
        <f>K780+K784</f>
        <v>20740000</v>
      </c>
      <c r="L779" s="251">
        <f t="shared" si="35"/>
        <v>0</v>
      </c>
    </row>
    <row r="780" spans="2:12" s="232" customFormat="1" ht="15.9" x14ac:dyDescent="0.4">
      <c r="B780" s="236">
        <v>525111</v>
      </c>
      <c r="C780" s="237" t="s">
        <v>174</v>
      </c>
      <c r="D780" s="238">
        <v>0</v>
      </c>
      <c r="E780" s="239"/>
      <c r="F780" s="237">
        <v>0</v>
      </c>
      <c r="G780" s="235">
        <f>SUM(G781:G783)</f>
        <v>7740000</v>
      </c>
      <c r="H780" s="238">
        <v>0</v>
      </c>
      <c r="I780" s="239"/>
      <c r="J780" s="237">
        <v>0</v>
      </c>
      <c r="K780" s="235">
        <f>SUM(K781:K783)</f>
        <v>7740000</v>
      </c>
      <c r="L780" s="251">
        <f t="shared" si="35"/>
        <v>0</v>
      </c>
    </row>
    <row r="781" spans="2:12" ht="15.9" x14ac:dyDescent="0.4">
      <c r="B781" s="198" t="s">
        <v>27</v>
      </c>
      <c r="C781" s="140" t="s">
        <v>46</v>
      </c>
      <c r="D781" s="122">
        <v>20</v>
      </c>
      <c r="E781" s="123" t="s">
        <v>47</v>
      </c>
      <c r="F781" s="145">
        <v>150000</v>
      </c>
      <c r="G781" s="124">
        <f>ROUNDDOWN(D781*F781,-3)</f>
        <v>3000000</v>
      </c>
      <c r="H781" s="122">
        <v>20</v>
      </c>
      <c r="I781" s="123" t="s">
        <v>47</v>
      </c>
      <c r="J781" s="145">
        <v>150000</v>
      </c>
      <c r="K781" s="124">
        <f>ROUNDDOWN(H781*J781,-3)</f>
        <v>3000000</v>
      </c>
      <c r="L781" s="251">
        <f t="shared" si="35"/>
        <v>0</v>
      </c>
    </row>
    <row r="782" spans="2:12" ht="15.9" x14ac:dyDescent="0.4">
      <c r="B782" s="198" t="s">
        <v>27</v>
      </c>
      <c r="C782" s="140" t="s">
        <v>48</v>
      </c>
      <c r="D782" s="122">
        <v>28</v>
      </c>
      <c r="E782" s="123" t="s">
        <v>47</v>
      </c>
      <c r="F782" s="145">
        <v>150000</v>
      </c>
      <c r="G782" s="124">
        <f>ROUNDDOWN(D782*F782,-3)</f>
        <v>4200000</v>
      </c>
      <c r="H782" s="122">
        <v>28</v>
      </c>
      <c r="I782" s="123" t="s">
        <v>47</v>
      </c>
      <c r="J782" s="145">
        <v>150000</v>
      </c>
      <c r="K782" s="124">
        <f>ROUNDDOWN(H782*J782,-3)</f>
        <v>4200000</v>
      </c>
      <c r="L782" s="251">
        <f t="shared" si="35"/>
        <v>0</v>
      </c>
    </row>
    <row r="783" spans="2:12" ht="15.9" x14ac:dyDescent="0.4">
      <c r="B783" s="198" t="s">
        <v>27</v>
      </c>
      <c r="C783" s="140" t="s">
        <v>175</v>
      </c>
      <c r="D783" s="122">
        <v>1</v>
      </c>
      <c r="E783" s="123" t="s">
        <v>38</v>
      </c>
      <c r="F783" s="124">
        <v>540000</v>
      </c>
      <c r="G783" s="124">
        <f>ROUNDDOWN(D783*F783,-3)</f>
        <v>540000</v>
      </c>
      <c r="H783" s="122">
        <v>1</v>
      </c>
      <c r="I783" s="123" t="s">
        <v>38</v>
      </c>
      <c r="J783" s="124">
        <v>540000</v>
      </c>
      <c r="K783" s="124">
        <f>ROUNDDOWN(H783*J783,-3)</f>
        <v>540000</v>
      </c>
      <c r="L783" s="251">
        <f t="shared" si="35"/>
        <v>0</v>
      </c>
    </row>
    <row r="784" spans="2:12" s="232" customFormat="1" ht="15.9" x14ac:dyDescent="0.4">
      <c r="B784" s="236">
        <v>525112</v>
      </c>
      <c r="C784" s="237" t="s">
        <v>97</v>
      </c>
      <c r="D784" s="238">
        <v>0</v>
      </c>
      <c r="E784" s="239"/>
      <c r="F784" s="237">
        <v>0</v>
      </c>
      <c r="G784" s="235">
        <f>SUM(G785:G789)</f>
        <v>13000000</v>
      </c>
      <c r="H784" s="238">
        <v>0</v>
      </c>
      <c r="I784" s="239"/>
      <c r="J784" s="237">
        <v>0</v>
      </c>
      <c r="K784" s="235">
        <f>SUM(K785:K789)</f>
        <v>13000000</v>
      </c>
      <c r="L784" s="251">
        <f t="shared" si="35"/>
        <v>0</v>
      </c>
    </row>
    <row r="785" spans="2:12" ht="15.9" x14ac:dyDescent="0.4">
      <c r="B785" s="198" t="s">
        <v>27</v>
      </c>
      <c r="C785" s="140" t="s">
        <v>295</v>
      </c>
      <c r="D785" s="122">
        <v>1</v>
      </c>
      <c r="E785" s="123" t="s">
        <v>38</v>
      </c>
      <c r="F785" s="124">
        <v>1200000</v>
      </c>
      <c r="G785" s="124">
        <f>ROUNDDOWN(D785*F785,-3)</f>
        <v>1200000</v>
      </c>
      <c r="H785" s="122">
        <v>1</v>
      </c>
      <c r="I785" s="123" t="s">
        <v>38</v>
      </c>
      <c r="J785" s="124">
        <v>1200000</v>
      </c>
      <c r="K785" s="124">
        <f>ROUNDDOWN(H785*J785,-3)</f>
        <v>1200000</v>
      </c>
      <c r="L785" s="251">
        <f t="shared" si="35"/>
        <v>0</v>
      </c>
    </row>
    <row r="786" spans="2:12" ht="15.9" x14ac:dyDescent="0.4">
      <c r="B786" s="198" t="s">
        <v>27</v>
      </c>
      <c r="C786" s="140" t="s">
        <v>296</v>
      </c>
      <c r="D786" s="141">
        <f>D779</f>
        <v>48</v>
      </c>
      <c r="E786" s="123" t="s">
        <v>231</v>
      </c>
      <c r="F786" s="124">
        <v>75000</v>
      </c>
      <c r="G786" s="124">
        <f>ROUNDDOWN(D786*F786,-3)</f>
        <v>3600000</v>
      </c>
      <c r="H786" s="141">
        <f>H779</f>
        <v>48</v>
      </c>
      <c r="I786" s="123" t="s">
        <v>231</v>
      </c>
      <c r="J786" s="124">
        <v>75000</v>
      </c>
      <c r="K786" s="124">
        <f>ROUNDDOWN(H786*J786,-3)</f>
        <v>3600000</v>
      </c>
      <c r="L786" s="251">
        <f t="shared" si="35"/>
        <v>0</v>
      </c>
    </row>
    <row r="787" spans="2:12" ht="15.9" x14ac:dyDescent="0.4">
      <c r="B787" s="198" t="s">
        <v>27</v>
      </c>
      <c r="C787" s="140" t="s">
        <v>44</v>
      </c>
      <c r="D787" s="141">
        <f>D779</f>
        <v>48</v>
      </c>
      <c r="E787" s="123" t="s">
        <v>40</v>
      </c>
      <c r="F787" s="124">
        <v>50000</v>
      </c>
      <c r="G787" s="124">
        <f>ROUNDDOWN(D787*F787,-3)</f>
        <v>2400000</v>
      </c>
      <c r="H787" s="141">
        <f>H779</f>
        <v>48</v>
      </c>
      <c r="I787" s="123" t="s">
        <v>40</v>
      </c>
      <c r="J787" s="124">
        <v>50000</v>
      </c>
      <c r="K787" s="124">
        <f>ROUNDDOWN(H787*J787,-3)</f>
        <v>2400000</v>
      </c>
      <c r="L787" s="251">
        <f t="shared" si="35"/>
        <v>0</v>
      </c>
    </row>
    <row r="788" spans="2:12" ht="15.9" x14ac:dyDescent="0.4">
      <c r="B788" s="198" t="s">
        <v>27</v>
      </c>
      <c r="C788" s="140" t="s">
        <v>297</v>
      </c>
      <c r="D788" s="141">
        <f>D779</f>
        <v>48</v>
      </c>
      <c r="E788" s="123" t="s">
        <v>40</v>
      </c>
      <c r="F788" s="124">
        <v>100000</v>
      </c>
      <c r="G788" s="124">
        <f>ROUNDDOWN(D788*F788,-3)</f>
        <v>4800000</v>
      </c>
      <c r="H788" s="141">
        <f>H779</f>
        <v>48</v>
      </c>
      <c r="I788" s="123" t="s">
        <v>40</v>
      </c>
      <c r="J788" s="124">
        <v>100000</v>
      </c>
      <c r="K788" s="124">
        <f>ROUNDDOWN(H788*J788,-3)</f>
        <v>4800000</v>
      </c>
      <c r="L788" s="251">
        <f t="shared" si="35"/>
        <v>0</v>
      </c>
    </row>
    <row r="789" spans="2:12" ht="15.9" x14ac:dyDescent="0.4">
      <c r="B789" s="198" t="s">
        <v>27</v>
      </c>
      <c r="C789" s="140" t="s">
        <v>299</v>
      </c>
      <c r="D789" s="141">
        <f>D779/24</f>
        <v>2</v>
      </c>
      <c r="E789" s="123" t="s">
        <v>51</v>
      </c>
      <c r="F789" s="124">
        <v>500000</v>
      </c>
      <c r="G789" s="124">
        <f>ROUNDDOWN(D789*F789,-3)</f>
        <v>1000000</v>
      </c>
      <c r="H789" s="141">
        <f>H779/24</f>
        <v>2</v>
      </c>
      <c r="I789" s="123" t="s">
        <v>51</v>
      </c>
      <c r="J789" s="124">
        <v>500000</v>
      </c>
      <c r="K789" s="124">
        <f>ROUNDDOWN(H789*J789,-3)</f>
        <v>1000000</v>
      </c>
      <c r="L789" s="251">
        <f t="shared" si="35"/>
        <v>0</v>
      </c>
    </row>
    <row r="790" spans="2:12" ht="15.9" x14ac:dyDescent="0.4">
      <c r="B790" s="204" t="s">
        <v>336</v>
      </c>
      <c r="C790" s="205" t="s">
        <v>337</v>
      </c>
      <c r="D790" s="143">
        <f>D791</f>
        <v>24</v>
      </c>
      <c r="E790" s="144" t="s">
        <v>171</v>
      </c>
      <c r="F790" s="89">
        <v>0</v>
      </c>
      <c r="G790" s="89">
        <f>G791</f>
        <v>10070000</v>
      </c>
      <c r="H790" s="143">
        <f>H791</f>
        <v>24</v>
      </c>
      <c r="I790" s="144" t="s">
        <v>171</v>
      </c>
      <c r="J790" s="89">
        <v>0</v>
      </c>
      <c r="K790" s="89">
        <f>K791</f>
        <v>10070000</v>
      </c>
      <c r="L790" s="251">
        <f t="shared" si="35"/>
        <v>0</v>
      </c>
    </row>
    <row r="791" spans="2:12" ht="15.9" x14ac:dyDescent="0.4">
      <c r="B791" s="201" t="s">
        <v>34</v>
      </c>
      <c r="C791" s="202" t="s">
        <v>338</v>
      </c>
      <c r="D791" s="137">
        <v>24</v>
      </c>
      <c r="E791" s="138" t="s">
        <v>171</v>
      </c>
      <c r="F791" s="139">
        <v>0</v>
      </c>
      <c r="G791" s="139">
        <f>G792+G796</f>
        <v>10070000</v>
      </c>
      <c r="H791" s="137">
        <v>24</v>
      </c>
      <c r="I791" s="138" t="s">
        <v>171</v>
      </c>
      <c r="J791" s="139">
        <v>0</v>
      </c>
      <c r="K791" s="139">
        <f>K792+K796</f>
        <v>10070000</v>
      </c>
      <c r="L791" s="251">
        <f t="shared" si="35"/>
        <v>0</v>
      </c>
    </row>
    <row r="792" spans="2:12" s="232" customFormat="1" ht="15.9" x14ac:dyDescent="0.4">
      <c r="B792" s="236">
        <v>525111</v>
      </c>
      <c r="C792" s="237" t="s">
        <v>174</v>
      </c>
      <c r="D792" s="238">
        <v>0</v>
      </c>
      <c r="E792" s="239"/>
      <c r="F792" s="237">
        <v>0</v>
      </c>
      <c r="G792" s="235">
        <f>SUM(G793:G795)</f>
        <v>3570000</v>
      </c>
      <c r="H792" s="238">
        <v>0</v>
      </c>
      <c r="I792" s="239"/>
      <c r="J792" s="237">
        <v>0</v>
      </c>
      <c r="K792" s="235">
        <f>SUM(K793:K795)</f>
        <v>3570000</v>
      </c>
      <c r="L792" s="251">
        <f t="shared" ref="L792:L855" si="38">G792-K792</f>
        <v>0</v>
      </c>
    </row>
    <row r="793" spans="2:12" ht="15.9" x14ac:dyDescent="0.4">
      <c r="B793" s="198" t="s">
        <v>27</v>
      </c>
      <c r="C793" s="140" t="s">
        <v>46</v>
      </c>
      <c r="D793" s="122">
        <v>8</v>
      </c>
      <c r="E793" s="123" t="s">
        <v>47</v>
      </c>
      <c r="F793" s="145">
        <v>150000</v>
      </c>
      <c r="G793" s="124">
        <f>ROUNDDOWN(D793*F793,-3)</f>
        <v>1200000</v>
      </c>
      <c r="H793" s="122">
        <v>8</v>
      </c>
      <c r="I793" s="123" t="s">
        <v>47</v>
      </c>
      <c r="J793" s="145">
        <v>150000</v>
      </c>
      <c r="K793" s="124">
        <f>ROUNDDOWN(H793*J793,-3)</f>
        <v>1200000</v>
      </c>
      <c r="L793" s="251">
        <f t="shared" si="38"/>
        <v>0</v>
      </c>
    </row>
    <row r="794" spans="2:12" ht="15.9" x14ac:dyDescent="0.4">
      <c r="B794" s="198" t="s">
        <v>27</v>
      </c>
      <c r="C794" s="140" t="s">
        <v>48</v>
      </c>
      <c r="D794" s="122">
        <v>14</v>
      </c>
      <c r="E794" s="123" t="s">
        <v>47</v>
      </c>
      <c r="F794" s="145">
        <v>150000</v>
      </c>
      <c r="G794" s="124">
        <f>ROUNDDOWN(D794*F794,-3)</f>
        <v>2100000</v>
      </c>
      <c r="H794" s="122">
        <v>14</v>
      </c>
      <c r="I794" s="123" t="s">
        <v>47</v>
      </c>
      <c r="J794" s="145">
        <v>150000</v>
      </c>
      <c r="K794" s="124">
        <f>ROUNDDOWN(H794*J794,-3)</f>
        <v>2100000</v>
      </c>
      <c r="L794" s="251">
        <f t="shared" si="38"/>
        <v>0</v>
      </c>
    </row>
    <row r="795" spans="2:12" ht="15.9" x14ac:dyDescent="0.4">
      <c r="B795" s="198" t="s">
        <v>27</v>
      </c>
      <c r="C795" s="140" t="s">
        <v>175</v>
      </c>
      <c r="D795" s="122">
        <v>1</v>
      </c>
      <c r="E795" s="123" t="s">
        <v>38</v>
      </c>
      <c r="F795" s="124">
        <v>270000</v>
      </c>
      <c r="G795" s="124">
        <f>ROUNDDOWN(D795*F795,-3)</f>
        <v>270000</v>
      </c>
      <c r="H795" s="122">
        <v>1</v>
      </c>
      <c r="I795" s="123" t="s">
        <v>38</v>
      </c>
      <c r="J795" s="124">
        <v>270000</v>
      </c>
      <c r="K795" s="124">
        <f>ROUNDDOWN(H795*J795,-3)</f>
        <v>270000</v>
      </c>
      <c r="L795" s="251">
        <f t="shared" si="38"/>
        <v>0</v>
      </c>
    </row>
    <row r="796" spans="2:12" s="232" customFormat="1" ht="15.9" x14ac:dyDescent="0.4">
      <c r="B796" s="236">
        <v>525112</v>
      </c>
      <c r="C796" s="237" t="s">
        <v>97</v>
      </c>
      <c r="D796" s="238">
        <v>0</v>
      </c>
      <c r="E796" s="239"/>
      <c r="F796" s="237">
        <v>0</v>
      </c>
      <c r="G796" s="235">
        <f>SUM(G797:G801)</f>
        <v>6500000</v>
      </c>
      <c r="H796" s="238">
        <v>0</v>
      </c>
      <c r="I796" s="239"/>
      <c r="J796" s="237">
        <v>0</v>
      </c>
      <c r="K796" s="235">
        <f>SUM(K797:K801)</f>
        <v>6500000</v>
      </c>
      <c r="L796" s="251">
        <f t="shared" si="38"/>
        <v>0</v>
      </c>
    </row>
    <row r="797" spans="2:12" ht="15.9" x14ac:dyDescent="0.4">
      <c r="B797" s="198" t="s">
        <v>27</v>
      </c>
      <c r="C797" s="140" t="s">
        <v>295</v>
      </c>
      <c r="D797" s="122">
        <v>1</v>
      </c>
      <c r="E797" s="123" t="s">
        <v>38</v>
      </c>
      <c r="F797" s="124">
        <v>600000</v>
      </c>
      <c r="G797" s="124">
        <f>ROUNDDOWN(D797*F797,-3)</f>
        <v>600000</v>
      </c>
      <c r="H797" s="122">
        <v>1</v>
      </c>
      <c r="I797" s="123" t="s">
        <v>38</v>
      </c>
      <c r="J797" s="124">
        <v>600000</v>
      </c>
      <c r="K797" s="124">
        <f>ROUNDDOWN(H797*J797,-3)</f>
        <v>600000</v>
      </c>
      <c r="L797" s="251">
        <f t="shared" si="38"/>
        <v>0</v>
      </c>
    </row>
    <row r="798" spans="2:12" ht="15.9" x14ac:dyDescent="0.4">
      <c r="B798" s="198" t="s">
        <v>27</v>
      </c>
      <c r="C798" s="140" t="s">
        <v>296</v>
      </c>
      <c r="D798" s="141">
        <f>D791</f>
        <v>24</v>
      </c>
      <c r="E798" s="123" t="s">
        <v>231</v>
      </c>
      <c r="F798" s="124">
        <v>75000</v>
      </c>
      <c r="G798" s="124">
        <f>ROUNDDOWN(D798*F798,-3)</f>
        <v>1800000</v>
      </c>
      <c r="H798" s="141">
        <f>H791</f>
        <v>24</v>
      </c>
      <c r="I798" s="123" t="s">
        <v>231</v>
      </c>
      <c r="J798" s="124">
        <v>75000</v>
      </c>
      <c r="K798" s="124">
        <f>ROUNDDOWN(H798*J798,-3)</f>
        <v>1800000</v>
      </c>
      <c r="L798" s="251">
        <f t="shared" si="38"/>
        <v>0</v>
      </c>
    </row>
    <row r="799" spans="2:12" ht="15.9" x14ac:dyDescent="0.4">
      <c r="B799" s="198" t="s">
        <v>27</v>
      </c>
      <c r="C799" s="140" t="s">
        <v>44</v>
      </c>
      <c r="D799" s="141">
        <f>D791</f>
        <v>24</v>
      </c>
      <c r="E799" s="123" t="s">
        <v>40</v>
      </c>
      <c r="F799" s="124">
        <v>50000</v>
      </c>
      <c r="G799" s="124">
        <f>ROUNDDOWN(D799*F799,-3)</f>
        <v>1200000</v>
      </c>
      <c r="H799" s="141">
        <f>H791</f>
        <v>24</v>
      </c>
      <c r="I799" s="123" t="s">
        <v>40</v>
      </c>
      <c r="J799" s="124">
        <v>50000</v>
      </c>
      <c r="K799" s="124">
        <f>ROUNDDOWN(H799*J799,-3)</f>
        <v>1200000</v>
      </c>
      <c r="L799" s="251">
        <f t="shared" si="38"/>
        <v>0</v>
      </c>
    </row>
    <row r="800" spans="2:12" ht="15.9" x14ac:dyDescent="0.4">
      <c r="B800" s="198" t="s">
        <v>27</v>
      </c>
      <c r="C800" s="140" t="s">
        <v>302</v>
      </c>
      <c r="D800" s="141">
        <f>D791</f>
        <v>24</v>
      </c>
      <c r="E800" s="123" t="s">
        <v>40</v>
      </c>
      <c r="F800" s="124">
        <v>100000</v>
      </c>
      <c r="G800" s="124">
        <f>ROUNDDOWN(D800*F800,-3)</f>
        <v>2400000</v>
      </c>
      <c r="H800" s="141">
        <f>H791</f>
        <v>24</v>
      </c>
      <c r="I800" s="123" t="s">
        <v>40</v>
      </c>
      <c r="J800" s="124">
        <v>100000</v>
      </c>
      <c r="K800" s="124">
        <f>ROUNDDOWN(H800*J800,-3)</f>
        <v>2400000</v>
      </c>
      <c r="L800" s="251">
        <f t="shared" si="38"/>
        <v>0</v>
      </c>
    </row>
    <row r="801" spans="2:12" ht="15.9" x14ac:dyDescent="0.4">
      <c r="B801" s="198" t="s">
        <v>27</v>
      </c>
      <c r="C801" s="140" t="s">
        <v>299</v>
      </c>
      <c r="D801" s="141">
        <f>D791/24</f>
        <v>1</v>
      </c>
      <c r="E801" s="123" t="s">
        <v>51</v>
      </c>
      <c r="F801" s="124">
        <v>500000</v>
      </c>
      <c r="G801" s="124">
        <f>ROUNDDOWN(D801*F801,-3)</f>
        <v>500000</v>
      </c>
      <c r="H801" s="141">
        <f>H791/24</f>
        <v>1</v>
      </c>
      <c r="I801" s="123" t="s">
        <v>51</v>
      </c>
      <c r="J801" s="124">
        <v>500000</v>
      </c>
      <c r="K801" s="124">
        <f>ROUNDDOWN(H801*J801,-3)</f>
        <v>500000</v>
      </c>
      <c r="L801" s="251">
        <f t="shared" si="38"/>
        <v>0</v>
      </c>
    </row>
    <row r="802" spans="2:12" ht="15.9" x14ac:dyDescent="0.4">
      <c r="B802" s="204" t="s">
        <v>339</v>
      </c>
      <c r="C802" s="205" t="s">
        <v>340</v>
      </c>
      <c r="D802" s="143">
        <f>D803</f>
        <v>384</v>
      </c>
      <c r="E802" s="144" t="s">
        <v>171</v>
      </c>
      <c r="F802" s="89">
        <v>0</v>
      </c>
      <c r="G802" s="89">
        <f>G803</f>
        <v>188720000</v>
      </c>
      <c r="H802" s="143">
        <f>H803</f>
        <v>384</v>
      </c>
      <c r="I802" s="144" t="s">
        <v>171</v>
      </c>
      <c r="J802" s="89">
        <v>0</v>
      </c>
      <c r="K802" s="89">
        <f>K803</f>
        <v>188720000</v>
      </c>
      <c r="L802" s="251">
        <f t="shared" si="38"/>
        <v>0</v>
      </c>
    </row>
    <row r="803" spans="2:12" ht="15.9" x14ac:dyDescent="0.4">
      <c r="B803" s="201" t="s">
        <v>34</v>
      </c>
      <c r="C803" s="202" t="s">
        <v>341</v>
      </c>
      <c r="D803" s="137">
        <v>384</v>
      </c>
      <c r="E803" s="138" t="s">
        <v>171</v>
      </c>
      <c r="F803" s="139">
        <v>0</v>
      </c>
      <c r="G803" s="139">
        <f>G804+G808</f>
        <v>188720000</v>
      </c>
      <c r="H803" s="137">
        <v>384</v>
      </c>
      <c r="I803" s="138" t="s">
        <v>171</v>
      </c>
      <c r="J803" s="139">
        <v>0</v>
      </c>
      <c r="K803" s="139">
        <f>K804+K808</f>
        <v>188720000</v>
      </c>
      <c r="L803" s="251">
        <f t="shared" si="38"/>
        <v>0</v>
      </c>
    </row>
    <row r="804" spans="2:12" s="232" customFormat="1" ht="15.9" x14ac:dyDescent="0.4">
      <c r="B804" s="236">
        <v>525111</v>
      </c>
      <c r="C804" s="237" t="s">
        <v>174</v>
      </c>
      <c r="D804" s="238">
        <v>0</v>
      </c>
      <c r="E804" s="239"/>
      <c r="F804" s="237">
        <v>0</v>
      </c>
      <c r="G804" s="235">
        <f>SUM(G805:G807)</f>
        <v>71520000</v>
      </c>
      <c r="H804" s="238">
        <v>0</v>
      </c>
      <c r="I804" s="239"/>
      <c r="J804" s="237">
        <v>0</v>
      </c>
      <c r="K804" s="235">
        <f>SUM(K805:K807)</f>
        <v>71520000</v>
      </c>
      <c r="L804" s="251">
        <f t="shared" si="38"/>
        <v>0</v>
      </c>
    </row>
    <row r="805" spans="2:12" ht="15.9" x14ac:dyDescent="0.4">
      <c r="B805" s="198" t="s">
        <v>27</v>
      </c>
      <c r="C805" s="140" t="s">
        <v>46</v>
      </c>
      <c r="D805" s="122">
        <v>208</v>
      </c>
      <c r="E805" s="123" t="s">
        <v>47</v>
      </c>
      <c r="F805" s="145">
        <v>150000</v>
      </c>
      <c r="G805" s="124">
        <f>ROUNDDOWN(D805*F805,-3)</f>
        <v>31200000</v>
      </c>
      <c r="H805" s="122">
        <v>208</v>
      </c>
      <c r="I805" s="123" t="s">
        <v>47</v>
      </c>
      <c r="J805" s="145">
        <v>150000</v>
      </c>
      <c r="K805" s="124">
        <f>ROUNDDOWN(H805*J805,-3)</f>
        <v>31200000</v>
      </c>
      <c r="L805" s="251">
        <f t="shared" si="38"/>
        <v>0</v>
      </c>
    </row>
    <row r="806" spans="2:12" ht="15.9" x14ac:dyDescent="0.4">
      <c r="B806" s="198" t="s">
        <v>27</v>
      </c>
      <c r="C806" s="140" t="s">
        <v>48</v>
      </c>
      <c r="D806" s="122">
        <v>224</v>
      </c>
      <c r="E806" s="123" t="s">
        <v>47</v>
      </c>
      <c r="F806" s="145">
        <v>150000</v>
      </c>
      <c r="G806" s="124">
        <f>ROUNDDOWN(D806*F806,-3)</f>
        <v>33600000</v>
      </c>
      <c r="H806" s="122">
        <v>224</v>
      </c>
      <c r="I806" s="123" t="s">
        <v>47</v>
      </c>
      <c r="J806" s="145">
        <v>150000</v>
      </c>
      <c r="K806" s="124">
        <f>ROUNDDOWN(H806*J806,-3)</f>
        <v>33600000</v>
      </c>
      <c r="L806" s="251">
        <f t="shared" si="38"/>
        <v>0</v>
      </c>
    </row>
    <row r="807" spans="2:12" ht="15.9" x14ac:dyDescent="0.4">
      <c r="B807" s="198" t="s">
        <v>27</v>
      </c>
      <c r="C807" s="140" t="s">
        <v>175</v>
      </c>
      <c r="D807" s="122">
        <v>1</v>
      </c>
      <c r="E807" s="123" t="s">
        <v>38</v>
      </c>
      <c r="F807" s="124">
        <v>6720000</v>
      </c>
      <c r="G807" s="124">
        <f>ROUNDDOWN(D807*F807,-3)</f>
        <v>6720000</v>
      </c>
      <c r="H807" s="122">
        <v>1</v>
      </c>
      <c r="I807" s="123" t="s">
        <v>38</v>
      </c>
      <c r="J807" s="124">
        <v>6720000</v>
      </c>
      <c r="K807" s="124">
        <f>ROUNDDOWN(H807*J807,-3)</f>
        <v>6720000</v>
      </c>
      <c r="L807" s="251">
        <f t="shared" si="38"/>
        <v>0</v>
      </c>
    </row>
    <row r="808" spans="2:12" s="232" customFormat="1" ht="15.9" x14ac:dyDescent="0.4">
      <c r="B808" s="236">
        <v>525112</v>
      </c>
      <c r="C808" s="237" t="s">
        <v>97</v>
      </c>
      <c r="D808" s="238">
        <v>0</v>
      </c>
      <c r="E808" s="239"/>
      <c r="F808" s="237">
        <v>0</v>
      </c>
      <c r="G808" s="235">
        <f>SUM(G809:G813)</f>
        <v>117200000</v>
      </c>
      <c r="H808" s="238">
        <v>0</v>
      </c>
      <c r="I808" s="239"/>
      <c r="J808" s="237">
        <v>0</v>
      </c>
      <c r="K808" s="235">
        <f>SUM(K809:K813)</f>
        <v>117200000</v>
      </c>
      <c r="L808" s="251">
        <f t="shared" si="38"/>
        <v>0</v>
      </c>
    </row>
    <row r="809" spans="2:12" ht="15.9" x14ac:dyDescent="0.4">
      <c r="B809" s="198" t="s">
        <v>27</v>
      </c>
      <c r="C809" s="140" t="s">
        <v>295</v>
      </c>
      <c r="D809" s="122">
        <v>1</v>
      </c>
      <c r="E809" s="123" t="s">
        <v>38</v>
      </c>
      <c r="F809" s="124">
        <v>22800000</v>
      </c>
      <c r="G809" s="124">
        <f>ROUNDDOWN(D809*F809,-3)</f>
        <v>22800000</v>
      </c>
      <c r="H809" s="122">
        <v>1</v>
      </c>
      <c r="I809" s="123" t="s">
        <v>38</v>
      </c>
      <c r="J809" s="124">
        <v>22800000</v>
      </c>
      <c r="K809" s="124">
        <f>ROUNDDOWN(H809*J809,-3)</f>
        <v>22800000</v>
      </c>
      <c r="L809" s="251">
        <f t="shared" si="38"/>
        <v>0</v>
      </c>
    </row>
    <row r="810" spans="2:12" ht="15.9" x14ac:dyDescent="0.4">
      <c r="B810" s="198" t="s">
        <v>27</v>
      </c>
      <c r="C810" s="140" t="s">
        <v>296</v>
      </c>
      <c r="D810" s="141">
        <f>D803</f>
        <v>384</v>
      </c>
      <c r="E810" s="123" t="s">
        <v>231</v>
      </c>
      <c r="F810" s="124">
        <v>75000</v>
      </c>
      <c r="G810" s="124">
        <f>ROUNDDOWN(D810*F810,-3)</f>
        <v>28800000</v>
      </c>
      <c r="H810" s="141">
        <f>H803</f>
        <v>384</v>
      </c>
      <c r="I810" s="123" t="s">
        <v>231</v>
      </c>
      <c r="J810" s="124">
        <v>75000</v>
      </c>
      <c r="K810" s="124">
        <f>ROUNDDOWN(H810*J810,-3)</f>
        <v>28800000</v>
      </c>
      <c r="L810" s="251">
        <f t="shared" si="38"/>
        <v>0</v>
      </c>
    </row>
    <row r="811" spans="2:12" ht="15.9" x14ac:dyDescent="0.4">
      <c r="B811" s="198" t="s">
        <v>27</v>
      </c>
      <c r="C811" s="140" t="s">
        <v>44</v>
      </c>
      <c r="D811" s="141">
        <f>D803</f>
        <v>384</v>
      </c>
      <c r="E811" s="123" t="s">
        <v>40</v>
      </c>
      <c r="F811" s="124">
        <v>50000</v>
      </c>
      <c r="G811" s="124">
        <f>ROUNDDOWN(D811*F811,-3)</f>
        <v>19200000</v>
      </c>
      <c r="H811" s="141">
        <f>H803</f>
        <v>384</v>
      </c>
      <c r="I811" s="123" t="s">
        <v>40</v>
      </c>
      <c r="J811" s="124">
        <v>50000</v>
      </c>
      <c r="K811" s="124">
        <f>ROUNDDOWN(H811*J811,-3)</f>
        <v>19200000</v>
      </c>
      <c r="L811" s="251">
        <f t="shared" si="38"/>
        <v>0</v>
      </c>
    </row>
    <row r="812" spans="2:12" ht="15.9" x14ac:dyDescent="0.4">
      <c r="B812" s="198" t="s">
        <v>27</v>
      </c>
      <c r="C812" s="140" t="s">
        <v>297</v>
      </c>
      <c r="D812" s="141">
        <f>D803</f>
        <v>384</v>
      </c>
      <c r="E812" s="123" t="s">
        <v>40</v>
      </c>
      <c r="F812" s="124">
        <v>100000</v>
      </c>
      <c r="G812" s="124">
        <f>ROUNDDOWN(D812*F812,-3)</f>
        <v>38400000</v>
      </c>
      <c r="H812" s="141">
        <f>H803</f>
        <v>384</v>
      </c>
      <c r="I812" s="123" t="s">
        <v>40</v>
      </c>
      <c r="J812" s="124">
        <v>100000</v>
      </c>
      <c r="K812" s="124">
        <f>ROUNDDOWN(H812*J812,-3)</f>
        <v>38400000</v>
      </c>
      <c r="L812" s="251">
        <f t="shared" si="38"/>
        <v>0</v>
      </c>
    </row>
    <row r="813" spans="2:12" ht="15.9" x14ac:dyDescent="0.4">
      <c r="B813" s="198" t="s">
        <v>27</v>
      </c>
      <c r="C813" s="140" t="s">
        <v>299</v>
      </c>
      <c r="D813" s="141">
        <f>D803/24</f>
        <v>16</v>
      </c>
      <c r="E813" s="123" t="s">
        <v>51</v>
      </c>
      <c r="F813" s="124">
        <v>500000</v>
      </c>
      <c r="G813" s="124">
        <f>ROUNDDOWN(D813*F813,-3)</f>
        <v>8000000</v>
      </c>
      <c r="H813" s="141">
        <f>H803/24</f>
        <v>16</v>
      </c>
      <c r="I813" s="123" t="s">
        <v>51</v>
      </c>
      <c r="J813" s="124">
        <v>500000</v>
      </c>
      <c r="K813" s="124">
        <f>ROUNDDOWN(H813*J813,-3)</f>
        <v>8000000</v>
      </c>
      <c r="L813" s="251">
        <f t="shared" si="38"/>
        <v>0</v>
      </c>
    </row>
    <row r="814" spans="2:12" ht="15.9" x14ac:dyDescent="0.4">
      <c r="B814" s="204" t="s">
        <v>342</v>
      </c>
      <c r="C814" s="205" t="s">
        <v>343</v>
      </c>
      <c r="D814" s="143">
        <f>D815</f>
        <v>816</v>
      </c>
      <c r="E814" s="144" t="s">
        <v>171</v>
      </c>
      <c r="F814" s="89">
        <v>0</v>
      </c>
      <c r="G814" s="89">
        <f>G815</f>
        <v>289700000</v>
      </c>
      <c r="H814" s="143">
        <f>H815</f>
        <v>816</v>
      </c>
      <c r="I814" s="144" t="s">
        <v>171</v>
      </c>
      <c r="J814" s="89">
        <v>0</v>
      </c>
      <c r="K814" s="89">
        <f>K815</f>
        <v>289700000</v>
      </c>
      <c r="L814" s="251">
        <f t="shared" si="38"/>
        <v>0</v>
      </c>
    </row>
    <row r="815" spans="2:12" ht="15.9" x14ac:dyDescent="0.4">
      <c r="B815" s="201" t="s">
        <v>34</v>
      </c>
      <c r="C815" s="202" t="s">
        <v>344</v>
      </c>
      <c r="D815" s="137">
        <v>816</v>
      </c>
      <c r="E815" s="138" t="s">
        <v>171</v>
      </c>
      <c r="F815" s="139">
        <v>0</v>
      </c>
      <c r="G815" s="139">
        <f>G816+G820</f>
        <v>289700000</v>
      </c>
      <c r="H815" s="137">
        <v>816</v>
      </c>
      <c r="I815" s="138" t="s">
        <v>171</v>
      </c>
      <c r="J815" s="139">
        <v>0</v>
      </c>
      <c r="K815" s="139">
        <f>K816+K820</f>
        <v>289700000</v>
      </c>
      <c r="L815" s="251">
        <f t="shared" si="38"/>
        <v>0</v>
      </c>
    </row>
    <row r="816" spans="2:12" s="232" customFormat="1" ht="15.9" x14ac:dyDescent="0.4">
      <c r="B816" s="236">
        <v>525111</v>
      </c>
      <c r="C816" s="237" t="s">
        <v>174</v>
      </c>
      <c r="D816" s="238">
        <v>0</v>
      </c>
      <c r="E816" s="239"/>
      <c r="F816" s="237">
        <v>0</v>
      </c>
      <c r="G816" s="235">
        <f>SUM(G817:G819)</f>
        <v>90780000</v>
      </c>
      <c r="H816" s="238">
        <v>0</v>
      </c>
      <c r="I816" s="239"/>
      <c r="J816" s="237">
        <v>0</v>
      </c>
      <c r="K816" s="235">
        <f>SUM(K817:K819)</f>
        <v>90780000</v>
      </c>
      <c r="L816" s="251">
        <f t="shared" si="38"/>
        <v>0</v>
      </c>
    </row>
    <row r="817" spans="2:12" ht="15.9" x14ac:dyDescent="0.4">
      <c r="B817" s="198" t="s">
        <v>27</v>
      </c>
      <c r="C817" s="140" t="s">
        <v>46</v>
      </c>
      <c r="D817" s="122">
        <v>204</v>
      </c>
      <c r="E817" s="123" t="s">
        <v>47</v>
      </c>
      <c r="F817" s="145">
        <v>150000</v>
      </c>
      <c r="G817" s="124">
        <f>ROUNDDOWN(D817*F817,-3)</f>
        <v>30600000</v>
      </c>
      <c r="H817" s="122">
        <v>204</v>
      </c>
      <c r="I817" s="123" t="s">
        <v>47</v>
      </c>
      <c r="J817" s="145">
        <v>150000</v>
      </c>
      <c r="K817" s="124">
        <f>ROUNDDOWN(H817*J817,-3)</f>
        <v>30600000</v>
      </c>
      <c r="L817" s="251">
        <f t="shared" si="38"/>
        <v>0</v>
      </c>
    </row>
    <row r="818" spans="2:12" ht="15.9" x14ac:dyDescent="0.4">
      <c r="B818" s="198" t="s">
        <v>27</v>
      </c>
      <c r="C818" s="140" t="s">
        <v>48</v>
      </c>
      <c r="D818" s="122">
        <v>340</v>
      </c>
      <c r="E818" s="123" t="s">
        <v>47</v>
      </c>
      <c r="F818" s="145">
        <v>150000</v>
      </c>
      <c r="G818" s="124">
        <f>ROUNDDOWN(D818*F818,-3)</f>
        <v>51000000</v>
      </c>
      <c r="H818" s="122">
        <v>340</v>
      </c>
      <c r="I818" s="123" t="s">
        <v>47</v>
      </c>
      <c r="J818" s="145">
        <v>150000</v>
      </c>
      <c r="K818" s="124">
        <f>ROUNDDOWN(H818*J818,-3)</f>
        <v>51000000</v>
      </c>
      <c r="L818" s="251">
        <f t="shared" si="38"/>
        <v>0</v>
      </c>
    </row>
    <row r="819" spans="2:12" ht="15.9" x14ac:dyDescent="0.4">
      <c r="B819" s="198" t="s">
        <v>27</v>
      </c>
      <c r="C819" s="140" t="s">
        <v>175</v>
      </c>
      <c r="D819" s="122">
        <v>1</v>
      </c>
      <c r="E819" s="123" t="s">
        <v>38</v>
      </c>
      <c r="F819" s="124">
        <v>9180000</v>
      </c>
      <c r="G819" s="124">
        <f>ROUNDDOWN(D819*F819,-3)</f>
        <v>9180000</v>
      </c>
      <c r="H819" s="122">
        <v>1</v>
      </c>
      <c r="I819" s="123" t="s">
        <v>38</v>
      </c>
      <c r="J819" s="124">
        <v>9180000</v>
      </c>
      <c r="K819" s="124">
        <f>ROUNDDOWN(H819*J819,-3)</f>
        <v>9180000</v>
      </c>
      <c r="L819" s="251">
        <f t="shared" si="38"/>
        <v>0</v>
      </c>
    </row>
    <row r="820" spans="2:12" s="232" customFormat="1" ht="15.9" x14ac:dyDescent="0.4">
      <c r="B820" s="236">
        <v>525112</v>
      </c>
      <c r="C820" s="237" t="s">
        <v>97</v>
      </c>
      <c r="D820" s="238">
        <v>0</v>
      </c>
      <c r="E820" s="239"/>
      <c r="F820" s="237">
        <v>0</v>
      </c>
      <c r="G820" s="235">
        <f>SUM(G821:G825)</f>
        <v>198920000</v>
      </c>
      <c r="H820" s="238">
        <v>0</v>
      </c>
      <c r="I820" s="239"/>
      <c r="J820" s="237">
        <v>0</v>
      </c>
      <c r="K820" s="235">
        <f>SUM(K821:K825)</f>
        <v>198920000</v>
      </c>
      <c r="L820" s="251">
        <f t="shared" si="38"/>
        <v>0</v>
      </c>
    </row>
    <row r="821" spans="2:12" ht="15.9" x14ac:dyDescent="0.4">
      <c r="B821" s="198" t="s">
        <v>27</v>
      </c>
      <c r="C821" s="140" t="s">
        <v>295</v>
      </c>
      <c r="D821" s="122">
        <v>1</v>
      </c>
      <c r="E821" s="123" t="s">
        <v>38</v>
      </c>
      <c r="F821" s="124">
        <v>22800000</v>
      </c>
      <c r="G821" s="124">
        <f>ROUNDDOWN(D821*F821,-3)</f>
        <v>22800000</v>
      </c>
      <c r="H821" s="122">
        <v>1</v>
      </c>
      <c r="I821" s="123" t="s">
        <v>38</v>
      </c>
      <c r="J821" s="124">
        <v>22800000</v>
      </c>
      <c r="K821" s="124">
        <f>ROUNDDOWN(H821*J821,-3)</f>
        <v>22800000</v>
      </c>
      <c r="L821" s="251">
        <f t="shared" si="38"/>
        <v>0</v>
      </c>
    </row>
    <row r="822" spans="2:12" ht="15.9" x14ac:dyDescent="0.4">
      <c r="B822" s="198" t="s">
        <v>27</v>
      </c>
      <c r="C822" s="140" t="s">
        <v>296</v>
      </c>
      <c r="D822" s="141">
        <f>D815</f>
        <v>816</v>
      </c>
      <c r="E822" s="123" t="s">
        <v>231</v>
      </c>
      <c r="F822" s="124">
        <v>75000</v>
      </c>
      <c r="G822" s="124">
        <f>ROUNDDOWN(D822*F822,-3)</f>
        <v>61200000</v>
      </c>
      <c r="H822" s="141">
        <f>H815</f>
        <v>816</v>
      </c>
      <c r="I822" s="123" t="s">
        <v>231</v>
      </c>
      <c r="J822" s="124">
        <v>75000</v>
      </c>
      <c r="K822" s="124">
        <f>ROUNDDOWN(H822*J822,-3)</f>
        <v>61200000</v>
      </c>
      <c r="L822" s="251">
        <f t="shared" si="38"/>
        <v>0</v>
      </c>
    </row>
    <row r="823" spans="2:12" ht="15.9" x14ac:dyDescent="0.4">
      <c r="B823" s="198" t="s">
        <v>27</v>
      </c>
      <c r="C823" s="140" t="s">
        <v>44</v>
      </c>
      <c r="D823" s="141">
        <f>D815</f>
        <v>816</v>
      </c>
      <c r="E823" s="123" t="s">
        <v>40</v>
      </c>
      <c r="F823" s="124">
        <v>50000</v>
      </c>
      <c r="G823" s="124">
        <f>ROUNDDOWN(D823*F823,-3)</f>
        <v>40800000</v>
      </c>
      <c r="H823" s="141">
        <f>H815</f>
        <v>816</v>
      </c>
      <c r="I823" s="123" t="s">
        <v>40</v>
      </c>
      <c r="J823" s="124">
        <v>50000</v>
      </c>
      <c r="K823" s="124">
        <f>ROUNDDOWN(H823*J823,-3)</f>
        <v>40800000</v>
      </c>
      <c r="L823" s="251">
        <f t="shared" si="38"/>
        <v>0</v>
      </c>
    </row>
    <row r="824" spans="2:12" ht="15.9" x14ac:dyDescent="0.4">
      <c r="B824" s="198" t="s">
        <v>27</v>
      </c>
      <c r="C824" s="140" t="s">
        <v>297</v>
      </c>
      <c r="D824" s="141">
        <f>D815</f>
        <v>816</v>
      </c>
      <c r="E824" s="123" t="s">
        <v>40</v>
      </c>
      <c r="F824" s="124">
        <v>70000</v>
      </c>
      <c r="G824" s="124">
        <f>ROUNDDOWN(D824*F824,-3)</f>
        <v>57120000</v>
      </c>
      <c r="H824" s="141">
        <f>H815</f>
        <v>816</v>
      </c>
      <c r="I824" s="123" t="s">
        <v>40</v>
      </c>
      <c r="J824" s="124">
        <v>70000</v>
      </c>
      <c r="K824" s="124">
        <f>ROUNDDOWN(H824*J824,-3)</f>
        <v>57120000</v>
      </c>
      <c r="L824" s="251">
        <f t="shared" si="38"/>
        <v>0</v>
      </c>
    </row>
    <row r="825" spans="2:12" ht="15.9" x14ac:dyDescent="0.4">
      <c r="B825" s="198" t="s">
        <v>27</v>
      </c>
      <c r="C825" s="140" t="s">
        <v>299</v>
      </c>
      <c r="D825" s="141">
        <f>D815/24</f>
        <v>34</v>
      </c>
      <c r="E825" s="123" t="s">
        <v>51</v>
      </c>
      <c r="F825" s="124">
        <v>500000</v>
      </c>
      <c r="G825" s="124">
        <f>ROUNDDOWN(D825*F825,-3)</f>
        <v>17000000</v>
      </c>
      <c r="H825" s="141">
        <f>H815/24</f>
        <v>34</v>
      </c>
      <c r="I825" s="123" t="s">
        <v>51</v>
      </c>
      <c r="J825" s="124">
        <v>500000</v>
      </c>
      <c r="K825" s="124">
        <f>ROUNDDOWN(H825*J825,-3)</f>
        <v>17000000</v>
      </c>
      <c r="L825" s="251">
        <f t="shared" si="38"/>
        <v>0</v>
      </c>
    </row>
    <row r="826" spans="2:12" ht="15.9" x14ac:dyDescent="0.4">
      <c r="B826" s="204" t="s">
        <v>345</v>
      </c>
      <c r="C826" s="205" t="s">
        <v>346</v>
      </c>
      <c r="D826" s="143">
        <f>D827</f>
        <v>288</v>
      </c>
      <c r="E826" s="144" t="s">
        <v>171</v>
      </c>
      <c r="F826" s="89">
        <v>0</v>
      </c>
      <c r="G826" s="89">
        <f>G827</f>
        <v>1030800000</v>
      </c>
      <c r="H826" s="143">
        <f>H827</f>
        <v>288</v>
      </c>
      <c r="I826" s="144" t="s">
        <v>171</v>
      </c>
      <c r="J826" s="89">
        <v>0</v>
      </c>
      <c r="K826" s="89">
        <f>K827</f>
        <v>1030800000</v>
      </c>
      <c r="L826" s="251">
        <f t="shared" si="38"/>
        <v>0</v>
      </c>
    </row>
    <row r="827" spans="2:12" ht="15.9" x14ac:dyDescent="0.4">
      <c r="B827" s="201" t="s">
        <v>34</v>
      </c>
      <c r="C827" s="202" t="s">
        <v>347</v>
      </c>
      <c r="D827" s="137">
        <v>288</v>
      </c>
      <c r="E827" s="138" t="s">
        <v>171</v>
      </c>
      <c r="F827" s="139">
        <v>0</v>
      </c>
      <c r="G827" s="139">
        <f>G828+G832</f>
        <v>1030800000</v>
      </c>
      <c r="H827" s="137">
        <v>288</v>
      </c>
      <c r="I827" s="138" t="s">
        <v>171</v>
      </c>
      <c r="J827" s="139">
        <v>0</v>
      </c>
      <c r="K827" s="139">
        <f>K828+K832</f>
        <v>1030800000</v>
      </c>
      <c r="L827" s="251">
        <f t="shared" si="38"/>
        <v>0</v>
      </c>
    </row>
    <row r="828" spans="2:12" s="232" customFormat="1" ht="15.9" x14ac:dyDescent="0.4">
      <c r="B828" s="236">
        <v>525111</v>
      </c>
      <c r="C828" s="237" t="s">
        <v>174</v>
      </c>
      <c r="D828" s="238">
        <v>0</v>
      </c>
      <c r="E828" s="239"/>
      <c r="F828" s="237">
        <v>0</v>
      </c>
      <c r="G828" s="235">
        <f>SUM(G829:G831)</f>
        <v>517920000</v>
      </c>
      <c r="H828" s="238">
        <v>0</v>
      </c>
      <c r="I828" s="239"/>
      <c r="J828" s="237">
        <v>0</v>
      </c>
      <c r="K828" s="235">
        <f>SUM(K829:K831)</f>
        <v>517920000</v>
      </c>
      <c r="L828" s="251">
        <f t="shared" si="38"/>
        <v>0</v>
      </c>
    </row>
    <row r="829" spans="2:12" ht="15.9" x14ac:dyDescent="0.4">
      <c r="B829" s="198" t="s">
        <v>27</v>
      </c>
      <c r="C829" s="140" t="s">
        <v>46</v>
      </c>
      <c r="D829" s="122">
        <v>528</v>
      </c>
      <c r="E829" s="123" t="s">
        <v>47</v>
      </c>
      <c r="F829" s="145">
        <v>150000</v>
      </c>
      <c r="G829" s="124">
        <f>ROUNDDOWN(D829*F829,-3)</f>
        <v>79200000</v>
      </c>
      <c r="H829" s="122">
        <v>528</v>
      </c>
      <c r="I829" s="123" t="s">
        <v>47</v>
      </c>
      <c r="J829" s="145">
        <v>150000</v>
      </c>
      <c r="K829" s="124">
        <f>ROUNDDOWN(H829*J829,-3)</f>
        <v>79200000</v>
      </c>
      <c r="L829" s="251">
        <f t="shared" si="38"/>
        <v>0</v>
      </c>
    </row>
    <row r="830" spans="2:12" ht="15.9" x14ac:dyDescent="0.4">
      <c r="B830" s="198" t="s">
        <v>27</v>
      </c>
      <c r="C830" s="140" t="s">
        <v>48</v>
      </c>
      <c r="D830" s="122">
        <v>2784</v>
      </c>
      <c r="E830" s="123" t="s">
        <v>47</v>
      </c>
      <c r="F830" s="145">
        <v>150000</v>
      </c>
      <c r="G830" s="124">
        <f>ROUNDDOWN(D830*F830,-3)</f>
        <v>417600000</v>
      </c>
      <c r="H830" s="122">
        <v>2784</v>
      </c>
      <c r="I830" s="123" t="s">
        <v>47</v>
      </c>
      <c r="J830" s="145">
        <v>150000</v>
      </c>
      <c r="K830" s="124">
        <f>ROUNDDOWN(H830*J830,-3)</f>
        <v>417600000</v>
      </c>
      <c r="L830" s="251">
        <f t="shared" si="38"/>
        <v>0</v>
      </c>
    </row>
    <row r="831" spans="2:12" ht="15.9" x14ac:dyDescent="0.4">
      <c r="B831" s="198" t="s">
        <v>27</v>
      </c>
      <c r="C831" s="140" t="s">
        <v>175</v>
      </c>
      <c r="D831" s="122">
        <v>1</v>
      </c>
      <c r="E831" s="123" t="s">
        <v>38</v>
      </c>
      <c r="F831" s="124">
        <v>21120000</v>
      </c>
      <c r="G831" s="124">
        <f>ROUNDDOWN(D831*F831,-3)</f>
        <v>21120000</v>
      </c>
      <c r="H831" s="122">
        <v>1</v>
      </c>
      <c r="I831" s="123" t="s">
        <v>38</v>
      </c>
      <c r="J831" s="124">
        <v>21120000</v>
      </c>
      <c r="K831" s="124">
        <f>ROUNDDOWN(H831*J831,-3)</f>
        <v>21120000</v>
      </c>
      <c r="L831" s="251">
        <f t="shared" si="38"/>
        <v>0</v>
      </c>
    </row>
    <row r="832" spans="2:12" s="232" customFormat="1" ht="15.9" x14ac:dyDescent="0.4">
      <c r="B832" s="236">
        <v>525112</v>
      </c>
      <c r="C832" s="237" t="s">
        <v>97</v>
      </c>
      <c r="D832" s="238">
        <v>0</v>
      </c>
      <c r="E832" s="239"/>
      <c r="F832" s="237">
        <v>0</v>
      </c>
      <c r="G832" s="235">
        <f>SUM(G833:G840)</f>
        <v>512880000</v>
      </c>
      <c r="H832" s="238">
        <v>0</v>
      </c>
      <c r="I832" s="239"/>
      <c r="J832" s="237">
        <v>0</v>
      </c>
      <c r="K832" s="235">
        <f>SUM(K833:K840)</f>
        <v>512880000</v>
      </c>
      <c r="L832" s="251">
        <f t="shared" si="38"/>
        <v>0</v>
      </c>
    </row>
    <row r="833" spans="2:12" ht="15.9" x14ac:dyDescent="0.4">
      <c r="B833" s="198" t="s">
        <v>27</v>
      </c>
      <c r="C833" s="140" t="s">
        <v>295</v>
      </c>
      <c r="D833" s="122">
        <v>1</v>
      </c>
      <c r="E833" s="123" t="s">
        <v>38</v>
      </c>
      <c r="F833" s="124">
        <v>7200000</v>
      </c>
      <c r="G833" s="124">
        <f t="shared" ref="G833:G840" si="39">ROUNDDOWN(D833*F833,-3)</f>
        <v>7200000</v>
      </c>
      <c r="H833" s="122">
        <v>1</v>
      </c>
      <c r="I833" s="123" t="s">
        <v>38</v>
      </c>
      <c r="J833" s="124">
        <v>7200000</v>
      </c>
      <c r="K833" s="124">
        <f t="shared" ref="K833:K840" si="40">ROUNDDOWN(H833*J833,-3)</f>
        <v>7200000</v>
      </c>
      <c r="L833" s="251">
        <f t="shared" si="38"/>
        <v>0</v>
      </c>
    </row>
    <row r="834" spans="2:12" ht="15.9" x14ac:dyDescent="0.4">
      <c r="B834" s="198" t="s">
        <v>27</v>
      </c>
      <c r="C834" s="140" t="s">
        <v>296</v>
      </c>
      <c r="D834" s="141">
        <f>D827</f>
        <v>288</v>
      </c>
      <c r="E834" s="123" t="s">
        <v>231</v>
      </c>
      <c r="F834" s="124">
        <v>75000</v>
      </c>
      <c r="G834" s="124">
        <f t="shared" si="39"/>
        <v>21600000</v>
      </c>
      <c r="H834" s="141">
        <f>H827</f>
        <v>288</v>
      </c>
      <c r="I834" s="123" t="s">
        <v>231</v>
      </c>
      <c r="J834" s="124">
        <v>75000</v>
      </c>
      <c r="K834" s="124">
        <f t="shared" si="40"/>
        <v>21600000</v>
      </c>
      <c r="L834" s="251">
        <f t="shared" si="38"/>
        <v>0</v>
      </c>
    </row>
    <row r="835" spans="2:12" ht="15.9" x14ac:dyDescent="0.4">
      <c r="B835" s="198" t="s">
        <v>27</v>
      </c>
      <c r="C835" s="140" t="s">
        <v>44</v>
      </c>
      <c r="D835" s="141">
        <f>D827</f>
        <v>288</v>
      </c>
      <c r="E835" s="123" t="s">
        <v>40</v>
      </c>
      <c r="F835" s="124">
        <v>100000</v>
      </c>
      <c r="G835" s="124">
        <f t="shared" si="39"/>
        <v>28800000</v>
      </c>
      <c r="H835" s="141">
        <f>H827</f>
        <v>288</v>
      </c>
      <c r="I835" s="123" t="s">
        <v>40</v>
      </c>
      <c r="J835" s="124">
        <v>100000</v>
      </c>
      <c r="K835" s="124">
        <f t="shared" si="40"/>
        <v>28800000</v>
      </c>
      <c r="L835" s="251">
        <f t="shared" si="38"/>
        <v>0</v>
      </c>
    </row>
    <row r="836" spans="2:12" ht="15.9" x14ac:dyDescent="0.4">
      <c r="B836" s="198" t="s">
        <v>27</v>
      </c>
      <c r="C836" s="140" t="s">
        <v>299</v>
      </c>
      <c r="D836" s="141">
        <f>D827/24</f>
        <v>12</v>
      </c>
      <c r="E836" s="123" t="s">
        <v>51</v>
      </c>
      <c r="F836" s="124">
        <v>600000</v>
      </c>
      <c r="G836" s="124">
        <f t="shared" si="39"/>
        <v>7200000</v>
      </c>
      <c r="H836" s="141">
        <f>H827/24</f>
        <v>12</v>
      </c>
      <c r="I836" s="123" t="s">
        <v>51</v>
      </c>
      <c r="J836" s="124">
        <v>600000</v>
      </c>
      <c r="K836" s="124">
        <f t="shared" si="40"/>
        <v>7200000</v>
      </c>
      <c r="L836" s="251">
        <f t="shared" si="38"/>
        <v>0</v>
      </c>
    </row>
    <row r="837" spans="2:12" ht="15.9" x14ac:dyDescent="0.4">
      <c r="B837" s="198" t="s">
        <v>27</v>
      </c>
      <c r="C837" s="140" t="s">
        <v>294</v>
      </c>
      <c r="D837" s="141">
        <f>D836</f>
        <v>12</v>
      </c>
      <c r="E837" s="123" t="s">
        <v>51</v>
      </c>
      <c r="F837" s="124">
        <v>500000</v>
      </c>
      <c r="G837" s="124">
        <f t="shared" si="39"/>
        <v>6000000</v>
      </c>
      <c r="H837" s="141">
        <f>H836</f>
        <v>12</v>
      </c>
      <c r="I837" s="123" t="s">
        <v>51</v>
      </c>
      <c r="J837" s="124">
        <v>500000</v>
      </c>
      <c r="K837" s="124">
        <f t="shared" si="40"/>
        <v>6000000</v>
      </c>
      <c r="L837" s="251">
        <f t="shared" si="38"/>
        <v>0</v>
      </c>
    </row>
    <row r="838" spans="2:12" ht="15.9" x14ac:dyDescent="0.4">
      <c r="B838" s="198"/>
      <c r="C838" s="140" t="s">
        <v>297</v>
      </c>
      <c r="D838" s="122">
        <v>4032</v>
      </c>
      <c r="E838" s="123" t="s">
        <v>40</v>
      </c>
      <c r="F838" s="124">
        <v>60000</v>
      </c>
      <c r="G838" s="124">
        <f t="shared" si="39"/>
        <v>241920000</v>
      </c>
      <c r="H838" s="122">
        <v>4032</v>
      </c>
      <c r="I838" s="123" t="s">
        <v>40</v>
      </c>
      <c r="J838" s="124">
        <v>60000</v>
      </c>
      <c r="K838" s="124">
        <f t="shared" si="40"/>
        <v>241920000</v>
      </c>
      <c r="L838" s="251">
        <f t="shared" si="38"/>
        <v>0</v>
      </c>
    </row>
    <row r="839" spans="2:12" ht="15.9" x14ac:dyDescent="0.4">
      <c r="B839" s="198"/>
      <c r="C839" s="140" t="s">
        <v>298</v>
      </c>
      <c r="D839" s="122">
        <v>1</v>
      </c>
      <c r="E839" s="123" t="s">
        <v>38</v>
      </c>
      <c r="F839" s="124">
        <v>171360000</v>
      </c>
      <c r="G839" s="124">
        <f t="shared" si="39"/>
        <v>171360000</v>
      </c>
      <c r="H839" s="122">
        <v>1</v>
      </c>
      <c r="I839" s="123" t="s">
        <v>38</v>
      </c>
      <c r="J839" s="124">
        <v>171360000</v>
      </c>
      <c r="K839" s="124">
        <f t="shared" si="40"/>
        <v>171360000</v>
      </c>
      <c r="L839" s="251">
        <f t="shared" si="38"/>
        <v>0</v>
      </c>
    </row>
    <row r="840" spans="2:12" ht="15.9" x14ac:dyDescent="0.4">
      <c r="B840" s="198"/>
      <c r="C840" s="140" t="s">
        <v>348</v>
      </c>
      <c r="D840" s="141">
        <f>D827</f>
        <v>288</v>
      </c>
      <c r="E840" s="123" t="s">
        <v>40</v>
      </c>
      <c r="F840" s="124">
        <v>100000</v>
      </c>
      <c r="G840" s="124">
        <f t="shared" si="39"/>
        <v>28800000</v>
      </c>
      <c r="H840" s="141">
        <f>H827</f>
        <v>288</v>
      </c>
      <c r="I840" s="123" t="s">
        <v>40</v>
      </c>
      <c r="J840" s="124">
        <v>100000</v>
      </c>
      <c r="K840" s="124">
        <f t="shared" si="40"/>
        <v>28800000</v>
      </c>
      <c r="L840" s="251">
        <f t="shared" si="38"/>
        <v>0</v>
      </c>
    </row>
    <row r="841" spans="2:12" ht="15.9" x14ac:dyDescent="0.4">
      <c r="B841" s="204" t="s">
        <v>349</v>
      </c>
      <c r="C841" s="205" t="s">
        <v>350</v>
      </c>
      <c r="D841" s="143">
        <f>D842</f>
        <v>288</v>
      </c>
      <c r="E841" s="144" t="s">
        <v>171</v>
      </c>
      <c r="F841" s="89">
        <v>0</v>
      </c>
      <c r="G841" s="89">
        <f>G842</f>
        <v>1088160000</v>
      </c>
      <c r="H841" s="143">
        <f>H842</f>
        <v>288</v>
      </c>
      <c r="I841" s="144" t="s">
        <v>171</v>
      </c>
      <c r="J841" s="89">
        <v>0</v>
      </c>
      <c r="K841" s="89">
        <f>K842</f>
        <v>1088160000</v>
      </c>
      <c r="L841" s="251">
        <f t="shared" si="38"/>
        <v>0</v>
      </c>
    </row>
    <row r="842" spans="2:12" ht="15.9" x14ac:dyDescent="0.4">
      <c r="B842" s="201" t="s">
        <v>34</v>
      </c>
      <c r="C842" s="202" t="s">
        <v>351</v>
      </c>
      <c r="D842" s="137">
        <v>288</v>
      </c>
      <c r="E842" s="138" t="s">
        <v>171</v>
      </c>
      <c r="F842" s="139">
        <v>0</v>
      </c>
      <c r="G842" s="139">
        <f>G843+G847</f>
        <v>1088160000</v>
      </c>
      <c r="H842" s="137">
        <v>288</v>
      </c>
      <c r="I842" s="138" t="s">
        <v>171</v>
      </c>
      <c r="J842" s="139">
        <v>0</v>
      </c>
      <c r="K842" s="139">
        <f>K843+K847</f>
        <v>1088160000</v>
      </c>
      <c r="L842" s="251">
        <f t="shared" si="38"/>
        <v>0</v>
      </c>
    </row>
    <row r="843" spans="2:12" s="232" customFormat="1" ht="15.9" x14ac:dyDescent="0.4">
      <c r="B843" s="236">
        <v>525111</v>
      </c>
      <c r="C843" s="237" t="s">
        <v>174</v>
      </c>
      <c r="D843" s="238">
        <v>0</v>
      </c>
      <c r="E843" s="239"/>
      <c r="F843" s="237">
        <v>0</v>
      </c>
      <c r="G843" s="235">
        <f>SUM(G844:G846)</f>
        <v>511920000</v>
      </c>
      <c r="H843" s="238">
        <v>0</v>
      </c>
      <c r="I843" s="239"/>
      <c r="J843" s="237">
        <v>0</v>
      </c>
      <c r="K843" s="235">
        <f>SUM(K844:K846)</f>
        <v>511920000</v>
      </c>
      <c r="L843" s="251">
        <f t="shared" si="38"/>
        <v>0</v>
      </c>
    </row>
    <row r="844" spans="2:12" ht="15.9" x14ac:dyDescent="0.4">
      <c r="B844" s="198" t="s">
        <v>27</v>
      </c>
      <c r="C844" s="140" t="s">
        <v>46</v>
      </c>
      <c r="D844" s="122">
        <v>552</v>
      </c>
      <c r="E844" s="123" t="s">
        <v>47</v>
      </c>
      <c r="F844" s="145">
        <v>150000</v>
      </c>
      <c r="G844" s="124">
        <f>ROUNDDOWN(D844*F844,-3)</f>
        <v>82800000</v>
      </c>
      <c r="H844" s="122">
        <v>552</v>
      </c>
      <c r="I844" s="123" t="s">
        <v>47</v>
      </c>
      <c r="J844" s="145">
        <v>150000</v>
      </c>
      <c r="K844" s="124">
        <f>ROUNDDOWN(H844*J844,-3)</f>
        <v>82800000</v>
      </c>
      <c r="L844" s="251">
        <f t="shared" si="38"/>
        <v>0</v>
      </c>
    </row>
    <row r="845" spans="2:12" ht="15.9" x14ac:dyDescent="0.4">
      <c r="B845" s="198" t="s">
        <v>27</v>
      </c>
      <c r="C845" s="140" t="s">
        <v>48</v>
      </c>
      <c r="D845" s="122">
        <v>2736</v>
      </c>
      <c r="E845" s="123" t="s">
        <v>47</v>
      </c>
      <c r="F845" s="145">
        <v>150000</v>
      </c>
      <c r="G845" s="124">
        <f>ROUNDDOWN(D845*F845,-3)</f>
        <v>410400000</v>
      </c>
      <c r="H845" s="122">
        <v>2736</v>
      </c>
      <c r="I845" s="123" t="s">
        <v>47</v>
      </c>
      <c r="J845" s="145">
        <v>150000</v>
      </c>
      <c r="K845" s="124">
        <f>ROUNDDOWN(H845*J845,-3)</f>
        <v>410400000</v>
      </c>
      <c r="L845" s="251">
        <f t="shared" si="38"/>
        <v>0</v>
      </c>
    </row>
    <row r="846" spans="2:12" ht="15.9" x14ac:dyDescent="0.4">
      <c r="B846" s="198" t="s">
        <v>27</v>
      </c>
      <c r="C846" s="140" t="s">
        <v>175</v>
      </c>
      <c r="D846" s="122">
        <v>1</v>
      </c>
      <c r="E846" s="123" t="s">
        <v>38</v>
      </c>
      <c r="F846" s="124">
        <v>18720000</v>
      </c>
      <c r="G846" s="124">
        <f>ROUNDDOWN(D846*F846,-3)</f>
        <v>18720000</v>
      </c>
      <c r="H846" s="122">
        <v>1</v>
      </c>
      <c r="I846" s="123" t="s">
        <v>38</v>
      </c>
      <c r="J846" s="124">
        <v>18720000</v>
      </c>
      <c r="K846" s="124">
        <f>ROUNDDOWN(H846*J846,-3)</f>
        <v>18720000</v>
      </c>
      <c r="L846" s="251">
        <f t="shared" si="38"/>
        <v>0</v>
      </c>
    </row>
    <row r="847" spans="2:12" s="232" customFormat="1" ht="15.9" x14ac:dyDescent="0.4">
      <c r="B847" s="236">
        <v>525112</v>
      </c>
      <c r="C847" s="237" t="s">
        <v>97</v>
      </c>
      <c r="D847" s="238">
        <v>0</v>
      </c>
      <c r="E847" s="239"/>
      <c r="F847" s="237">
        <v>0</v>
      </c>
      <c r="G847" s="235">
        <f>SUM(G848:G855)</f>
        <v>576240000</v>
      </c>
      <c r="H847" s="238">
        <v>0</v>
      </c>
      <c r="I847" s="239"/>
      <c r="J847" s="237">
        <v>0</v>
      </c>
      <c r="K847" s="235">
        <f>SUM(K848:K855)</f>
        <v>576240000</v>
      </c>
      <c r="L847" s="251">
        <f t="shared" si="38"/>
        <v>0</v>
      </c>
    </row>
    <row r="848" spans="2:12" ht="15.9" x14ac:dyDescent="0.4">
      <c r="B848" s="198" t="s">
        <v>27</v>
      </c>
      <c r="C848" s="140" t="s">
        <v>295</v>
      </c>
      <c r="D848" s="122">
        <v>1</v>
      </c>
      <c r="E848" s="123" t="s">
        <v>38</v>
      </c>
      <c r="F848" s="124">
        <v>7200000</v>
      </c>
      <c r="G848" s="124">
        <f t="shared" ref="G848:G855" si="41">ROUNDDOWN(D848*F848,-3)</f>
        <v>7200000</v>
      </c>
      <c r="H848" s="122">
        <v>1</v>
      </c>
      <c r="I848" s="123" t="s">
        <v>38</v>
      </c>
      <c r="J848" s="124">
        <v>7200000</v>
      </c>
      <c r="K848" s="124">
        <f t="shared" ref="K848:K855" si="42">ROUNDDOWN(H848*J848,-3)</f>
        <v>7200000</v>
      </c>
      <c r="L848" s="251">
        <f t="shared" si="38"/>
        <v>0</v>
      </c>
    </row>
    <row r="849" spans="2:12" ht="15.9" x14ac:dyDescent="0.4">
      <c r="B849" s="198" t="s">
        <v>27</v>
      </c>
      <c r="C849" s="140" t="s">
        <v>296</v>
      </c>
      <c r="D849" s="141">
        <f>D842</f>
        <v>288</v>
      </c>
      <c r="E849" s="123" t="s">
        <v>231</v>
      </c>
      <c r="F849" s="124">
        <v>75000</v>
      </c>
      <c r="G849" s="124">
        <f t="shared" si="41"/>
        <v>21600000</v>
      </c>
      <c r="H849" s="141">
        <f>H842</f>
        <v>288</v>
      </c>
      <c r="I849" s="123" t="s">
        <v>231</v>
      </c>
      <c r="J849" s="124">
        <v>75000</v>
      </c>
      <c r="K849" s="124">
        <f t="shared" si="42"/>
        <v>21600000</v>
      </c>
      <c r="L849" s="251">
        <f t="shared" si="38"/>
        <v>0</v>
      </c>
    </row>
    <row r="850" spans="2:12" ht="15.9" x14ac:dyDescent="0.4">
      <c r="B850" s="198" t="s">
        <v>27</v>
      </c>
      <c r="C850" s="140" t="s">
        <v>44</v>
      </c>
      <c r="D850" s="141">
        <f>D842</f>
        <v>288</v>
      </c>
      <c r="E850" s="123" t="s">
        <v>40</v>
      </c>
      <c r="F850" s="124">
        <v>100000</v>
      </c>
      <c r="G850" s="124">
        <f t="shared" si="41"/>
        <v>28800000</v>
      </c>
      <c r="H850" s="141">
        <f>H842</f>
        <v>288</v>
      </c>
      <c r="I850" s="123" t="s">
        <v>40</v>
      </c>
      <c r="J850" s="124">
        <v>100000</v>
      </c>
      <c r="K850" s="124">
        <f t="shared" si="42"/>
        <v>28800000</v>
      </c>
      <c r="L850" s="251">
        <f t="shared" si="38"/>
        <v>0</v>
      </c>
    </row>
    <row r="851" spans="2:12" ht="15.9" x14ac:dyDescent="0.4">
      <c r="B851" s="198" t="s">
        <v>27</v>
      </c>
      <c r="C851" s="140" t="s">
        <v>299</v>
      </c>
      <c r="D851" s="141">
        <f>D842/24</f>
        <v>12</v>
      </c>
      <c r="E851" s="123" t="s">
        <v>51</v>
      </c>
      <c r="F851" s="124">
        <v>600000</v>
      </c>
      <c r="G851" s="124">
        <f t="shared" si="41"/>
        <v>7200000</v>
      </c>
      <c r="H851" s="141">
        <f>H842/24</f>
        <v>12</v>
      </c>
      <c r="I851" s="123" t="s">
        <v>51</v>
      </c>
      <c r="J851" s="124">
        <v>600000</v>
      </c>
      <c r="K851" s="124">
        <f t="shared" si="42"/>
        <v>7200000</v>
      </c>
      <c r="L851" s="251">
        <f t="shared" si="38"/>
        <v>0</v>
      </c>
    </row>
    <row r="852" spans="2:12" ht="15.9" x14ac:dyDescent="0.4">
      <c r="B852" s="198"/>
      <c r="C852" s="140" t="s">
        <v>297</v>
      </c>
      <c r="D852" s="122">
        <v>4608</v>
      </c>
      <c r="E852" s="123" t="s">
        <v>40</v>
      </c>
      <c r="F852" s="124">
        <v>60000</v>
      </c>
      <c r="G852" s="124">
        <f t="shared" si="41"/>
        <v>276480000</v>
      </c>
      <c r="H852" s="122">
        <v>4608</v>
      </c>
      <c r="I852" s="123" t="s">
        <v>40</v>
      </c>
      <c r="J852" s="124">
        <v>60000</v>
      </c>
      <c r="K852" s="124">
        <f t="shared" si="42"/>
        <v>276480000</v>
      </c>
      <c r="L852" s="251">
        <f t="shared" si="38"/>
        <v>0</v>
      </c>
    </row>
    <row r="853" spans="2:12" ht="15.9" x14ac:dyDescent="0.4">
      <c r="B853" s="198" t="s">
        <v>27</v>
      </c>
      <c r="C853" s="140" t="s">
        <v>298</v>
      </c>
      <c r="D853" s="122">
        <v>1</v>
      </c>
      <c r="E853" s="123" t="s">
        <v>38</v>
      </c>
      <c r="F853" s="124">
        <v>200160000</v>
      </c>
      <c r="G853" s="124">
        <f t="shared" si="41"/>
        <v>200160000</v>
      </c>
      <c r="H853" s="122">
        <v>1</v>
      </c>
      <c r="I853" s="123" t="s">
        <v>38</v>
      </c>
      <c r="J853" s="124">
        <v>200160000</v>
      </c>
      <c r="K853" s="124">
        <f t="shared" si="42"/>
        <v>200160000</v>
      </c>
      <c r="L853" s="251">
        <f t="shared" si="38"/>
        <v>0</v>
      </c>
    </row>
    <row r="854" spans="2:12" ht="15.9" x14ac:dyDescent="0.4">
      <c r="B854" s="198" t="s">
        <v>27</v>
      </c>
      <c r="C854" s="140" t="s">
        <v>348</v>
      </c>
      <c r="D854" s="141">
        <f>D842</f>
        <v>288</v>
      </c>
      <c r="E854" s="123" t="s">
        <v>40</v>
      </c>
      <c r="F854" s="124">
        <v>100000</v>
      </c>
      <c r="G854" s="124">
        <f t="shared" si="41"/>
        <v>28800000</v>
      </c>
      <c r="H854" s="141">
        <f>H842</f>
        <v>288</v>
      </c>
      <c r="I854" s="123" t="s">
        <v>40</v>
      </c>
      <c r="J854" s="124">
        <v>100000</v>
      </c>
      <c r="K854" s="124">
        <f t="shared" si="42"/>
        <v>28800000</v>
      </c>
      <c r="L854" s="251">
        <f t="shared" si="38"/>
        <v>0</v>
      </c>
    </row>
    <row r="855" spans="2:12" ht="15.9" x14ac:dyDescent="0.4">
      <c r="B855" s="198" t="s">
        <v>27</v>
      </c>
      <c r="C855" s="140" t="s">
        <v>294</v>
      </c>
      <c r="D855" s="141">
        <f>D842/24</f>
        <v>12</v>
      </c>
      <c r="E855" s="123" t="s">
        <v>51</v>
      </c>
      <c r="F855" s="124">
        <v>500000</v>
      </c>
      <c r="G855" s="124">
        <f t="shared" si="41"/>
        <v>6000000</v>
      </c>
      <c r="H855" s="141">
        <f>H842/24</f>
        <v>12</v>
      </c>
      <c r="I855" s="123" t="s">
        <v>51</v>
      </c>
      <c r="J855" s="124">
        <v>500000</v>
      </c>
      <c r="K855" s="124">
        <f t="shared" si="42"/>
        <v>6000000</v>
      </c>
      <c r="L855" s="251">
        <f t="shared" si="38"/>
        <v>0</v>
      </c>
    </row>
    <row r="856" spans="2:12" ht="15.9" x14ac:dyDescent="0.4">
      <c r="B856" s="198"/>
      <c r="C856" s="140"/>
      <c r="D856" s="141"/>
      <c r="E856" s="123"/>
      <c r="F856" s="124"/>
      <c r="G856" s="124"/>
      <c r="H856" s="141"/>
      <c r="I856" s="123"/>
      <c r="J856" s="124"/>
      <c r="K856" s="124"/>
      <c r="L856" s="251">
        <f t="shared" ref="L856:L919" si="43">G856-K856</f>
        <v>0</v>
      </c>
    </row>
    <row r="857" spans="2:12" ht="15.9" x14ac:dyDescent="0.4">
      <c r="B857" s="204" t="s">
        <v>352</v>
      </c>
      <c r="C857" s="205" t="s">
        <v>353</v>
      </c>
      <c r="D857" s="143">
        <f>D858</f>
        <v>288</v>
      </c>
      <c r="E857" s="144" t="s">
        <v>171</v>
      </c>
      <c r="F857" s="89">
        <v>0</v>
      </c>
      <c r="G857" s="89">
        <f>G858</f>
        <v>786360000</v>
      </c>
      <c r="H857" s="143">
        <f>H858</f>
        <v>288</v>
      </c>
      <c r="I857" s="144" t="s">
        <v>171</v>
      </c>
      <c r="J857" s="89">
        <v>0</v>
      </c>
      <c r="K857" s="89">
        <f>K858</f>
        <v>786360000</v>
      </c>
      <c r="L857" s="251">
        <f t="shared" si="43"/>
        <v>0</v>
      </c>
    </row>
    <row r="858" spans="2:12" ht="15.9" x14ac:dyDescent="0.4">
      <c r="B858" s="201" t="s">
        <v>34</v>
      </c>
      <c r="C858" s="202" t="s">
        <v>354</v>
      </c>
      <c r="D858" s="137">
        <v>288</v>
      </c>
      <c r="E858" s="138" t="s">
        <v>171</v>
      </c>
      <c r="F858" s="139">
        <v>0</v>
      </c>
      <c r="G858" s="139">
        <f>G859+G863</f>
        <v>786360000</v>
      </c>
      <c r="H858" s="137">
        <v>288</v>
      </c>
      <c r="I858" s="138" t="s">
        <v>171</v>
      </c>
      <c r="J858" s="139">
        <v>0</v>
      </c>
      <c r="K858" s="139">
        <f>K859+K863</f>
        <v>786360000</v>
      </c>
      <c r="L858" s="251">
        <f t="shared" si="43"/>
        <v>0</v>
      </c>
    </row>
    <row r="859" spans="2:12" s="232" customFormat="1" ht="15.9" x14ac:dyDescent="0.4">
      <c r="B859" s="236">
        <v>525111</v>
      </c>
      <c r="C859" s="237" t="s">
        <v>174</v>
      </c>
      <c r="D859" s="238">
        <v>0</v>
      </c>
      <c r="E859" s="239"/>
      <c r="F859" s="237">
        <v>0</v>
      </c>
      <c r="G859" s="235">
        <f>SUM(G860:G862)</f>
        <v>360120000</v>
      </c>
      <c r="H859" s="238">
        <v>0</v>
      </c>
      <c r="I859" s="239"/>
      <c r="J859" s="237">
        <v>0</v>
      </c>
      <c r="K859" s="235">
        <f>SUM(K860:K862)</f>
        <v>360120000</v>
      </c>
      <c r="L859" s="251">
        <f t="shared" si="43"/>
        <v>0</v>
      </c>
    </row>
    <row r="860" spans="2:12" ht="15.9" x14ac:dyDescent="0.4">
      <c r="B860" s="198" t="s">
        <v>27</v>
      </c>
      <c r="C860" s="140" t="s">
        <v>46</v>
      </c>
      <c r="D860" s="122">
        <v>648</v>
      </c>
      <c r="E860" s="123" t="s">
        <v>47</v>
      </c>
      <c r="F860" s="145">
        <v>145000</v>
      </c>
      <c r="G860" s="124">
        <f>ROUNDDOWN(D860*F860,-3)</f>
        <v>93960000</v>
      </c>
      <c r="H860" s="122">
        <v>648</v>
      </c>
      <c r="I860" s="123" t="s">
        <v>47</v>
      </c>
      <c r="J860" s="145">
        <v>145000</v>
      </c>
      <c r="K860" s="124">
        <f>ROUNDDOWN(H860*J860,-3)</f>
        <v>93960000</v>
      </c>
      <c r="L860" s="251">
        <f t="shared" si="43"/>
        <v>0</v>
      </c>
    </row>
    <row r="861" spans="2:12" ht="15.9" x14ac:dyDescent="0.4">
      <c r="B861" s="198" t="s">
        <v>27</v>
      </c>
      <c r="C861" s="140" t="s">
        <v>48</v>
      </c>
      <c r="D861" s="122">
        <v>1584</v>
      </c>
      <c r="E861" s="123" t="s">
        <v>47</v>
      </c>
      <c r="F861" s="145">
        <v>145000</v>
      </c>
      <c r="G861" s="124">
        <f>ROUNDDOWN(D861*F861,-3)</f>
        <v>229680000</v>
      </c>
      <c r="H861" s="122">
        <v>1584</v>
      </c>
      <c r="I861" s="123" t="s">
        <v>47</v>
      </c>
      <c r="J861" s="145">
        <v>145000</v>
      </c>
      <c r="K861" s="124">
        <f>ROUNDDOWN(H861*J861,-3)</f>
        <v>229680000</v>
      </c>
      <c r="L861" s="251">
        <f t="shared" si="43"/>
        <v>0</v>
      </c>
    </row>
    <row r="862" spans="2:12" ht="15.9" x14ac:dyDescent="0.4">
      <c r="B862" s="198" t="s">
        <v>27</v>
      </c>
      <c r="C862" s="140" t="s">
        <v>175</v>
      </c>
      <c r="D862" s="122">
        <v>1</v>
      </c>
      <c r="E862" s="123" t="s">
        <v>38</v>
      </c>
      <c r="F862" s="124">
        <v>36480000</v>
      </c>
      <c r="G862" s="124">
        <f>ROUNDDOWN(D862*F862,-3)</f>
        <v>36480000</v>
      </c>
      <c r="H862" s="122">
        <v>1</v>
      </c>
      <c r="I862" s="123" t="s">
        <v>38</v>
      </c>
      <c r="J862" s="124">
        <v>36480000</v>
      </c>
      <c r="K862" s="124">
        <f>ROUNDDOWN(H862*J862,-3)</f>
        <v>36480000</v>
      </c>
      <c r="L862" s="251">
        <f t="shared" si="43"/>
        <v>0</v>
      </c>
    </row>
    <row r="863" spans="2:12" s="232" customFormat="1" ht="15.9" x14ac:dyDescent="0.4">
      <c r="B863" s="236">
        <v>525112</v>
      </c>
      <c r="C863" s="237" t="s">
        <v>97</v>
      </c>
      <c r="D863" s="238">
        <v>0</v>
      </c>
      <c r="E863" s="239"/>
      <c r="F863" s="237">
        <v>0</v>
      </c>
      <c r="G863" s="235">
        <f>SUM(G864:G870)</f>
        <v>426240000</v>
      </c>
      <c r="H863" s="238">
        <v>0</v>
      </c>
      <c r="I863" s="239"/>
      <c r="J863" s="237">
        <v>0</v>
      </c>
      <c r="K863" s="235">
        <f>SUM(K864:K870)</f>
        <v>426240000</v>
      </c>
      <c r="L863" s="251">
        <f t="shared" si="43"/>
        <v>0</v>
      </c>
    </row>
    <row r="864" spans="2:12" ht="15.9" x14ac:dyDescent="0.4">
      <c r="B864" s="198" t="s">
        <v>27</v>
      </c>
      <c r="C864" s="140" t="s">
        <v>295</v>
      </c>
      <c r="D864" s="122">
        <v>1</v>
      </c>
      <c r="E864" s="123" t="s">
        <v>38</v>
      </c>
      <c r="F864" s="124">
        <v>7200000</v>
      </c>
      <c r="G864" s="124">
        <f t="shared" ref="G864:G870" si="44">ROUNDDOWN(D864*F864,-3)</f>
        <v>7200000</v>
      </c>
      <c r="H864" s="122">
        <v>1</v>
      </c>
      <c r="I864" s="123" t="s">
        <v>38</v>
      </c>
      <c r="J864" s="124">
        <v>7200000</v>
      </c>
      <c r="K864" s="124">
        <f t="shared" ref="K864:K870" si="45">ROUNDDOWN(H864*J864,-3)</f>
        <v>7200000</v>
      </c>
      <c r="L864" s="251">
        <f t="shared" si="43"/>
        <v>0</v>
      </c>
    </row>
    <row r="865" spans="2:12" ht="15.9" x14ac:dyDescent="0.4">
      <c r="B865" s="198" t="s">
        <v>27</v>
      </c>
      <c r="C865" s="140" t="s">
        <v>296</v>
      </c>
      <c r="D865" s="141">
        <f>D858</f>
        <v>288</v>
      </c>
      <c r="E865" s="123" t="s">
        <v>231</v>
      </c>
      <c r="F865" s="124">
        <v>75000</v>
      </c>
      <c r="G865" s="124">
        <f t="shared" si="44"/>
        <v>21600000</v>
      </c>
      <c r="H865" s="141">
        <f>H858</f>
        <v>288</v>
      </c>
      <c r="I865" s="123" t="s">
        <v>231</v>
      </c>
      <c r="J865" s="124">
        <v>75000</v>
      </c>
      <c r="K865" s="124">
        <f t="shared" si="45"/>
        <v>21600000</v>
      </c>
      <c r="L865" s="251">
        <f t="shared" si="43"/>
        <v>0</v>
      </c>
    </row>
    <row r="866" spans="2:12" ht="15.9" x14ac:dyDescent="0.4">
      <c r="B866" s="198" t="s">
        <v>27</v>
      </c>
      <c r="C866" s="140" t="s">
        <v>44</v>
      </c>
      <c r="D866" s="141">
        <f>D858</f>
        <v>288</v>
      </c>
      <c r="E866" s="123" t="s">
        <v>40</v>
      </c>
      <c r="F866" s="124">
        <v>100000</v>
      </c>
      <c r="G866" s="124">
        <f t="shared" si="44"/>
        <v>28800000</v>
      </c>
      <c r="H866" s="141">
        <f>H858</f>
        <v>288</v>
      </c>
      <c r="I866" s="123" t="s">
        <v>40</v>
      </c>
      <c r="J866" s="124">
        <v>100000</v>
      </c>
      <c r="K866" s="124">
        <f t="shared" si="45"/>
        <v>28800000</v>
      </c>
      <c r="L866" s="251">
        <f t="shared" si="43"/>
        <v>0</v>
      </c>
    </row>
    <row r="867" spans="2:12" ht="15.9" x14ac:dyDescent="0.4">
      <c r="B867" s="198" t="s">
        <v>27</v>
      </c>
      <c r="C867" s="140" t="s">
        <v>299</v>
      </c>
      <c r="D867" s="141">
        <f>D858/24</f>
        <v>12</v>
      </c>
      <c r="E867" s="123" t="s">
        <v>355</v>
      </c>
      <c r="F867" s="124">
        <v>600000</v>
      </c>
      <c r="G867" s="124">
        <f t="shared" si="44"/>
        <v>7200000</v>
      </c>
      <c r="H867" s="141">
        <f>H858/24</f>
        <v>12</v>
      </c>
      <c r="I867" s="123" t="s">
        <v>355</v>
      </c>
      <c r="J867" s="124">
        <v>600000</v>
      </c>
      <c r="K867" s="124">
        <f t="shared" si="45"/>
        <v>7200000</v>
      </c>
      <c r="L867" s="251">
        <f t="shared" si="43"/>
        <v>0</v>
      </c>
    </row>
    <row r="868" spans="2:12" ht="15.9" x14ac:dyDescent="0.4">
      <c r="B868" s="198" t="s">
        <v>27</v>
      </c>
      <c r="C868" s="140" t="s">
        <v>297</v>
      </c>
      <c r="D868" s="122">
        <v>3456</v>
      </c>
      <c r="E868" s="123" t="s">
        <v>40</v>
      </c>
      <c r="F868" s="124">
        <v>50000</v>
      </c>
      <c r="G868" s="124">
        <f t="shared" si="44"/>
        <v>172800000</v>
      </c>
      <c r="H868" s="122">
        <v>3456</v>
      </c>
      <c r="I868" s="123" t="s">
        <v>40</v>
      </c>
      <c r="J868" s="124">
        <v>50000</v>
      </c>
      <c r="K868" s="124">
        <f t="shared" si="45"/>
        <v>172800000</v>
      </c>
      <c r="L868" s="251">
        <f t="shared" si="43"/>
        <v>0</v>
      </c>
    </row>
    <row r="869" spans="2:12" ht="15.9" x14ac:dyDescent="0.4">
      <c r="B869" s="198"/>
      <c r="C869" s="140" t="s">
        <v>298</v>
      </c>
      <c r="D869" s="122">
        <v>1</v>
      </c>
      <c r="E869" s="123" t="s">
        <v>38</v>
      </c>
      <c r="F869" s="124">
        <v>165600000</v>
      </c>
      <c r="G869" s="124">
        <f t="shared" si="44"/>
        <v>165600000</v>
      </c>
      <c r="H869" s="122">
        <v>1</v>
      </c>
      <c r="I869" s="123" t="s">
        <v>38</v>
      </c>
      <c r="J869" s="124">
        <v>165600000</v>
      </c>
      <c r="K869" s="124">
        <f t="shared" si="45"/>
        <v>165600000</v>
      </c>
      <c r="L869" s="251">
        <f t="shared" si="43"/>
        <v>0</v>
      </c>
    </row>
    <row r="870" spans="2:12" ht="15.9" x14ac:dyDescent="0.4">
      <c r="B870" s="198" t="s">
        <v>27</v>
      </c>
      <c r="C870" s="140" t="s">
        <v>294</v>
      </c>
      <c r="D870" s="141">
        <f>D858/24</f>
        <v>12</v>
      </c>
      <c r="E870" s="123" t="s">
        <v>51</v>
      </c>
      <c r="F870" s="124">
        <v>1920000</v>
      </c>
      <c r="G870" s="124">
        <f t="shared" si="44"/>
        <v>23040000</v>
      </c>
      <c r="H870" s="141">
        <f>H858/24</f>
        <v>12</v>
      </c>
      <c r="I870" s="123" t="s">
        <v>51</v>
      </c>
      <c r="J870" s="124">
        <v>1920000</v>
      </c>
      <c r="K870" s="124">
        <f t="shared" si="45"/>
        <v>23040000</v>
      </c>
      <c r="L870" s="251">
        <f t="shared" si="43"/>
        <v>0</v>
      </c>
    </row>
    <row r="871" spans="2:12" ht="15.9" x14ac:dyDescent="0.4">
      <c r="B871" s="204" t="s">
        <v>356</v>
      </c>
      <c r="C871" s="205" t="s">
        <v>357</v>
      </c>
      <c r="D871" s="143">
        <f>D872</f>
        <v>144</v>
      </c>
      <c r="E871" s="144" t="s">
        <v>171</v>
      </c>
      <c r="F871" s="89">
        <v>0</v>
      </c>
      <c r="G871" s="89">
        <f>G872</f>
        <v>361050000</v>
      </c>
      <c r="H871" s="143">
        <f>H872</f>
        <v>144</v>
      </c>
      <c r="I871" s="144" t="s">
        <v>171</v>
      </c>
      <c r="J871" s="89">
        <v>0</v>
      </c>
      <c r="K871" s="89">
        <f>K872</f>
        <v>361050000</v>
      </c>
      <c r="L871" s="251">
        <f t="shared" si="43"/>
        <v>0</v>
      </c>
    </row>
    <row r="872" spans="2:12" ht="15.9" x14ac:dyDescent="0.4">
      <c r="B872" s="201" t="s">
        <v>34</v>
      </c>
      <c r="C872" s="202" t="s">
        <v>358</v>
      </c>
      <c r="D872" s="137">
        <v>144</v>
      </c>
      <c r="E872" s="138" t="s">
        <v>171</v>
      </c>
      <c r="F872" s="139">
        <v>0</v>
      </c>
      <c r="G872" s="139">
        <f>G873+G877</f>
        <v>361050000</v>
      </c>
      <c r="H872" s="137">
        <v>144</v>
      </c>
      <c r="I872" s="138" t="s">
        <v>171</v>
      </c>
      <c r="J872" s="139">
        <v>0</v>
      </c>
      <c r="K872" s="139">
        <f>K873+K877</f>
        <v>361050000</v>
      </c>
      <c r="L872" s="251">
        <f t="shared" si="43"/>
        <v>0</v>
      </c>
    </row>
    <row r="873" spans="2:12" s="232" customFormat="1" ht="15.9" x14ac:dyDescent="0.4">
      <c r="B873" s="236">
        <v>525111</v>
      </c>
      <c r="C873" s="237" t="s">
        <v>174</v>
      </c>
      <c r="D873" s="238">
        <v>0</v>
      </c>
      <c r="E873" s="239"/>
      <c r="F873" s="237">
        <v>0</v>
      </c>
      <c r="G873" s="235">
        <f>SUM(G874:G876)</f>
        <v>174030000</v>
      </c>
      <c r="H873" s="238">
        <v>0</v>
      </c>
      <c r="I873" s="239"/>
      <c r="J873" s="237">
        <v>0</v>
      </c>
      <c r="K873" s="235">
        <f>SUM(K874:K876)</f>
        <v>174030000</v>
      </c>
      <c r="L873" s="251">
        <f t="shared" si="43"/>
        <v>0</v>
      </c>
    </row>
    <row r="874" spans="2:12" ht="15.9" x14ac:dyDescent="0.4">
      <c r="B874" s="198" t="s">
        <v>27</v>
      </c>
      <c r="C874" s="140" t="s">
        <v>46</v>
      </c>
      <c r="D874" s="122">
        <v>318</v>
      </c>
      <c r="E874" s="123" t="s">
        <v>47</v>
      </c>
      <c r="F874" s="145">
        <v>145000</v>
      </c>
      <c r="G874" s="124">
        <f>ROUNDDOWN(D874*F874,-3)</f>
        <v>46110000</v>
      </c>
      <c r="H874" s="122">
        <v>318</v>
      </c>
      <c r="I874" s="123" t="s">
        <v>47</v>
      </c>
      <c r="J874" s="145">
        <v>145000</v>
      </c>
      <c r="K874" s="124">
        <f>ROUNDDOWN(H874*J874,-3)</f>
        <v>46110000</v>
      </c>
      <c r="L874" s="251">
        <f t="shared" si="43"/>
        <v>0</v>
      </c>
    </row>
    <row r="875" spans="2:12" ht="15.9" x14ac:dyDescent="0.4">
      <c r="B875" s="198" t="s">
        <v>27</v>
      </c>
      <c r="C875" s="140" t="s">
        <v>48</v>
      </c>
      <c r="D875" s="122">
        <v>804</v>
      </c>
      <c r="E875" s="123" t="s">
        <v>47</v>
      </c>
      <c r="F875" s="145">
        <v>145000</v>
      </c>
      <c r="G875" s="124">
        <f>ROUNDDOWN(D875*F875,-3)</f>
        <v>116580000</v>
      </c>
      <c r="H875" s="122">
        <v>804</v>
      </c>
      <c r="I875" s="123" t="s">
        <v>47</v>
      </c>
      <c r="J875" s="145">
        <v>145000</v>
      </c>
      <c r="K875" s="124">
        <f>ROUNDDOWN(H875*J875,-3)</f>
        <v>116580000</v>
      </c>
      <c r="L875" s="251">
        <f t="shared" si="43"/>
        <v>0</v>
      </c>
    </row>
    <row r="876" spans="2:12" ht="15.9" x14ac:dyDescent="0.4">
      <c r="B876" s="198" t="s">
        <v>27</v>
      </c>
      <c r="C876" s="140" t="s">
        <v>175</v>
      </c>
      <c r="D876" s="122">
        <v>1</v>
      </c>
      <c r="E876" s="123" t="s">
        <v>38</v>
      </c>
      <c r="F876" s="124">
        <v>11340000</v>
      </c>
      <c r="G876" s="124">
        <f>ROUNDDOWN(D876*F876,-3)</f>
        <v>11340000</v>
      </c>
      <c r="H876" s="122">
        <v>1</v>
      </c>
      <c r="I876" s="123" t="s">
        <v>38</v>
      </c>
      <c r="J876" s="124">
        <v>11340000</v>
      </c>
      <c r="K876" s="124">
        <f>ROUNDDOWN(H876*J876,-3)</f>
        <v>11340000</v>
      </c>
      <c r="L876" s="251">
        <f t="shared" si="43"/>
        <v>0</v>
      </c>
    </row>
    <row r="877" spans="2:12" s="232" customFormat="1" ht="15.9" x14ac:dyDescent="0.4">
      <c r="B877" s="236">
        <v>525112</v>
      </c>
      <c r="C877" s="237" t="s">
        <v>97</v>
      </c>
      <c r="D877" s="238">
        <v>0</v>
      </c>
      <c r="E877" s="239"/>
      <c r="F877" s="237">
        <v>0</v>
      </c>
      <c r="G877" s="235">
        <f>SUM(G878:G884)</f>
        <v>187020000</v>
      </c>
      <c r="H877" s="238">
        <v>0</v>
      </c>
      <c r="I877" s="239"/>
      <c r="J877" s="237">
        <v>0</v>
      </c>
      <c r="K877" s="235">
        <f>SUM(K878:K884)</f>
        <v>187020000</v>
      </c>
      <c r="L877" s="251">
        <f t="shared" si="43"/>
        <v>0</v>
      </c>
    </row>
    <row r="878" spans="2:12" ht="15.9" x14ac:dyDescent="0.4">
      <c r="B878" s="198" t="s">
        <v>27</v>
      </c>
      <c r="C878" s="140" t="s">
        <v>295</v>
      </c>
      <c r="D878" s="122">
        <v>1</v>
      </c>
      <c r="E878" s="123" t="s">
        <v>38</v>
      </c>
      <c r="F878" s="124">
        <v>3600000</v>
      </c>
      <c r="G878" s="124">
        <f t="shared" ref="G878:G884" si="46">ROUNDDOWN(D878*F878,-3)</f>
        <v>3600000</v>
      </c>
      <c r="H878" s="122">
        <v>1</v>
      </c>
      <c r="I878" s="123" t="s">
        <v>38</v>
      </c>
      <c r="J878" s="124">
        <v>3600000</v>
      </c>
      <c r="K878" s="124">
        <f t="shared" ref="K878:K884" si="47">ROUNDDOWN(H878*J878,-3)</f>
        <v>3600000</v>
      </c>
      <c r="L878" s="251">
        <f t="shared" si="43"/>
        <v>0</v>
      </c>
    </row>
    <row r="879" spans="2:12" ht="15.9" x14ac:dyDescent="0.4">
      <c r="B879" s="198" t="s">
        <v>27</v>
      </c>
      <c r="C879" s="140" t="s">
        <v>296</v>
      </c>
      <c r="D879" s="141">
        <v>144</v>
      </c>
      <c r="E879" s="123" t="s">
        <v>231</v>
      </c>
      <c r="F879" s="124">
        <v>75000</v>
      </c>
      <c r="G879" s="124">
        <f t="shared" si="46"/>
        <v>10800000</v>
      </c>
      <c r="H879" s="141">
        <v>144</v>
      </c>
      <c r="I879" s="123" t="s">
        <v>231</v>
      </c>
      <c r="J879" s="124">
        <v>75000</v>
      </c>
      <c r="K879" s="124">
        <f t="shared" si="47"/>
        <v>10800000</v>
      </c>
      <c r="L879" s="251">
        <f t="shared" si="43"/>
        <v>0</v>
      </c>
    </row>
    <row r="880" spans="2:12" ht="15.9" x14ac:dyDescent="0.4">
      <c r="B880" s="198" t="s">
        <v>27</v>
      </c>
      <c r="C880" s="140" t="s">
        <v>44</v>
      </c>
      <c r="D880" s="141">
        <v>144</v>
      </c>
      <c r="E880" s="123" t="s">
        <v>40</v>
      </c>
      <c r="F880" s="124">
        <v>100000</v>
      </c>
      <c r="G880" s="124">
        <f t="shared" si="46"/>
        <v>14400000</v>
      </c>
      <c r="H880" s="141">
        <v>144</v>
      </c>
      <c r="I880" s="123" t="s">
        <v>40</v>
      </c>
      <c r="J880" s="124">
        <v>100000</v>
      </c>
      <c r="K880" s="124">
        <f t="shared" si="47"/>
        <v>14400000</v>
      </c>
      <c r="L880" s="251">
        <f t="shared" si="43"/>
        <v>0</v>
      </c>
    </row>
    <row r="881" spans="2:12" ht="15.9" x14ac:dyDescent="0.4">
      <c r="B881" s="198" t="s">
        <v>27</v>
      </c>
      <c r="C881" s="140" t="s">
        <v>299</v>
      </c>
      <c r="D881" s="141">
        <v>6</v>
      </c>
      <c r="E881" s="123" t="s">
        <v>51</v>
      </c>
      <c r="F881" s="124">
        <v>600000</v>
      </c>
      <c r="G881" s="124">
        <f t="shared" si="46"/>
        <v>3600000</v>
      </c>
      <c r="H881" s="141">
        <v>6</v>
      </c>
      <c r="I881" s="123" t="s">
        <v>51</v>
      </c>
      <c r="J881" s="124">
        <v>600000</v>
      </c>
      <c r="K881" s="124">
        <f t="shared" si="47"/>
        <v>3600000</v>
      </c>
      <c r="L881" s="251">
        <f t="shared" si="43"/>
        <v>0</v>
      </c>
    </row>
    <row r="882" spans="2:12" ht="15.9" x14ac:dyDescent="0.4">
      <c r="B882" s="198" t="s">
        <v>27</v>
      </c>
      <c r="C882" s="140" t="s">
        <v>297</v>
      </c>
      <c r="D882" s="122">
        <v>1008</v>
      </c>
      <c r="E882" s="123" t="s">
        <v>40</v>
      </c>
      <c r="F882" s="124">
        <v>50000</v>
      </c>
      <c r="G882" s="124">
        <f t="shared" si="46"/>
        <v>50400000</v>
      </c>
      <c r="H882" s="122">
        <v>1008</v>
      </c>
      <c r="I882" s="123" t="s">
        <v>40</v>
      </c>
      <c r="J882" s="124">
        <v>50000</v>
      </c>
      <c r="K882" s="124">
        <f t="shared" si="47"/>
        <v>50400000</v>
      </c>
      <c r="L882" s="251">
        <f t="shared" si="43"/>
        <v>0</v>
      </c>
    </row>
    <row r="883" spans="2:12" ht="15.9" x14ac:dyDescent="0.4">
      <c r="B883" s="198"/>
      <c r="C883" s="140" t="s">
        <v>298</v>
      </c>
      <c r="D883" s="122">
        <v>1</v>
      </c>
      <c r="E883" s="123" t="s">
        <v>38</v>
      </c>
      <c r="F883" s="124">
        <v>82800000</v>
      </c>
      <c r="G883" s="124">
        <f t="shared" si="46"/>
        <v>82800000</v>
      </c>
      <c r="H883" s="122">
        <v>1</v>
      </c>
      <c r="I883" s="123" t="s">
        <v>38</v>
      </c>
      <c r="J883" s="124">
        <v>82800000</v>
      </c>
      <c r="K883" s="124">
        <f t="shared" si="47"/>
        <v>82800000</v>
      </c>
      <c r="L883" s="251">
        <f t="shared" si="43"/>
        <v>0</v>
      </c>
    </row>
    <row r="884" spans="2:12" ht="15.9" x14ac:dyDescent="0.4">
      <c r="B884" s="198" t="s">
        <v>27</v>
      </c>
      <c r="C884" s="140" t="s">
        <v>294</v>
      </c>
      <c r="D884" s="141">
        <v>6</v>
      </c>
      <c r="E884" s="123" t="s">
        <v>51</v>
      </c>
      <c r="F884" s="124">
        <v>3570000</v>
      </c>
      <c r="G884" s="124">
        <f t="shared" si="46"/>
        <v>21420000</v>
      </c>
      <c r="H884" s="141">
        <v>6</v>
      </c>
      <c r="I884" s="123" t="s">
        <v>51</v>
      </c>
      <c r="J884" s="124">
        <v>3570000</v>
      </c>
      <c r="K884" s="124">
        <f t="shared" si="47"/>
        <v>21420000</v>
      </c>
      <c r="L884" s="251">
        <f t="shared" si="43"/>
        <v>0</v>
      </c>
    </row>
    <row r="885" spans="2:12" ht="15.9" x14ac:dyDescent="0.4">
      <c r="B885" s="204" t="s">
        <v>359</v>
      </c>
      <c r="C885" s="205" t="s">
        <v>360</v>
      </c>
      <c r="D885" s="143">
        <f>D886</f>
        <v>576</v>
      </c>
      <c r="E885" s="144" t="s">
        <v>171</v>
      </c>
      <c r="F885" s="89">
        <v>0</v>
      </c>
      <c r="G885" s="89">
        <f>G886</f>
        <v>355080000</v>
      </c>
      <c r="H885" s="143">
        <f>H886</f>
        <v>576</v>
      </c>
      <c r="I885" s="144" t="s">
        <v>171</v>
      </c>
      <c r="J885" s="89">
        <v>0</v>
      </c>
      <c r="K885" s="89">
        <f>K886</f>
        <v>355080000</v>
      </c>
      <c r="L885" s="251">
        <f t="shared" si="43"/>
        <v>0</v>
      </c>
    </row>
    <row r="886" spans="2:12" ht="15.9" x14ac:dyDescent="0.4">
      <c r="B886" s="201" t="s">
        <v>34</v>
      </c>
      <c r="C886" s="202" t="s">
        <v>361</v>
      </c>
      <c r="D886" s="137">
        <v>576</v>
      </c>
      <c r="E886" s="138" t="s">
        <v>171</v>
      </c>
      <c r="F886" s="139">
        <v>0</v>
      </c>
      <c r="G886" s="139">
        <f>G887+G891</f>
        <v>355080000</v>
      </c>
      <c r="H886" s="137">
        <v>576</v>
      </c>
      <c r="I886" s="138" t="s">
        <v>171</v>
      </c>
      <c r="J886" s="139">
        <v>0</v>
      </c>
      <c r="K886" s="139">
        <f>K887+K891</f>
        <v>355080000</v>
      </c>
      <c r="L886" s="251">
        <f t="shared" si="43"/>
        <v>0</v>
      </c>
    </row>
    <row r="887" spans="2:12" s="232" customFormat="1" ht="15.9" x14ac:dyDescent="0.4">
      <c r="B887" s="236">
        <v>525111</v>
      </c>
      <c r="C887" s="237" t="s">
        <v>174</v>
      </c>
      <c r="D887" s="238">
        <v>0</v>
      </c>
      <c r="E887" s="239"/>
      <c r="F887" s="237">
        <v>0</v>
      </c>
      <c r="G887" s="235">
        <f>SUM(G888:G890)</f>
        <v>102480000</v>
      </c>
      <c r="H887" s="238">
        <v>0</v>
      </c>
      <c r="I887" s="239"/>
      <c r="J887" s="237">
        <v>0</v>
      </c>
      <c r="K887" s="235">
        <f>SUM(K888:K890)</f>
        <v>102480000</v>
      </c>
      <c r="L887" s="251">
        <f t="shared" si="43"/>
        <v>0</v>
      </c>
    </row>
    <row r="888" spans="2:12" ht="15.9" x14ac:dyDescent="0.4">
      <c r="B888" s="198" t="s">
        <v>27</v>
      </c>
      <c r="C888" s="140" t="s">
        <v>46</v>
      </c>
      <c r="D888" s="122">
        <v>120</v>
      </c>
      <c r="E888" s="123" t="s">
        <v>47</v>
      </c>
      <c r="F888" s="145">
        <v>150000</v>
      </c>
      <c r="G888" s="124">
        <f>ROUNDDOWN(D888*F888,-3)</f>
        <v>18000000</v>
      </c>
      <c r="H888" s="122">
        <v>120</v>
      </c>
      <c r="I888" s="123" t="s">
        <v>47</v>
      </c>
      <c r="J888" s="145">
        <v>150000</v>
      </c>
      <c r="K888" s="124">
        <f>ROUNDDOWN(H888*J888,-3)</f>
        <v>18000000</v>
      </c>
      <c r="L888" s="251">
        <f t="shared" si="43"/>
        <v>0</v>
      </c>
    </row>
    <row r="889" spans="2:12" ht="15.9" x14ac:dyDescent="0.4">
      <c r="B889" s="198" t="s">
        <v>27</v>
      </c>
      <c r="C889" s="140" t="s">
        <v>48</v>
      </c>
      <c r="D889" s="122">
        <v>480</v>
      </c>
      <c r="E889" s="123" t="s">
        <v>47</v>
      </c>
      <c r="F889" s="145">
        <v>150000</v>
      </c>
      <c r="G889" s="124">
        <f>ROUNDDOWN(D889*F889,-3)</f>
        <v>72000000</v>
      </c>
      <c r="H889" s="122">
        <v>480</v>
      </c>
      <c r="I889" s="123" t="s">
        <v>47</v>
      </c>
      <c r="J889" s="145">
        <v>150000</v>
      </c>
      <c r="K889" s="124">
        <f>ROUNDDOWN(H889*J889,-3)</f>
        <v>72000000</v>
      </c>
      <c r="L889" s="251">
        <f t="shared" si="43"/>
        <v>0</v>
      </c>
    </row>
    <row r="890" spans="2:12" ht="15.9" x14ac:dyDescent="0.4">
      <c r="B890" s="198" t="s">
        <v>27</v>
      </c>
      <c r="C890" s="140" t="s">
        <v>175</v>
      </c>
      <c r="D890" s="122">
        <v>1</v>
      </c>
      <c r="E890" s="123" t="s">
        <v>38</v>
      </c>
      <c r="F890" s="124">
        <v>12480000</v>
      </c>
      <c r="G890" s="124">
        <f>ROUNDDOWN(D890*F890,-3)</f>
        <v>12480000</v>
      </c>
      <c r="H890" s="122">
        <v>1</v>
      </c>
      <c r="I890" s="123" t="s">
        <v>38</v>
      </c>
      <c r="J890" s="124">
        <v>12480000</v>
      </c>
      <c r="K890" s="124">
        <f>ROUNDDOWN(H890*J890,-3)</f>
        <v>12480000</v>
      </c>
      <c r="L890" s="251">
        <f t="shared" si="43"/>
        <v>0</v>
      </c>
    </row>
    <row r="891" spans="2:12" s="232" customFormat="1" ht="15.9" x14ac:dyDescent="0.4">
      <c r="B891" s="236">
        <v>525112</v>
      </c>
      <c r="C891" s="237" t="s">
        <v>97</v>
      </c>
      <c r="D891" s="238">
        <v>0</v>
      </c>
      <c r="E891" s="239"/>
      <c r="F891" s="237">
        <v>0</v>
      </c>
      <c r="G891" s="235">
        <f>SUM(G892:G898)</f>
        <v>252600000</v>
      </c>
      <c r="H891" s="238">
        <v>0</v>
      </c>
      <c r="I891" s="239"/>
      <c r="J891" s="237">
        <v>0</v>
      </c>
      <c r="K891" s="235">
        <f>SUM(K892:K898)</f>
        <v>252600000</v>
      </c>
      <c r="L891" s="251">
        <f t="shared" si="43"/>
        <v>0</v>
      </c>
    </row>
    <row r="892" spans="2:12" ht="15.9" x14ac:dyDescent="0.4">
      <c r="B892" s="198" t="s">
        <v>27</v>
      </c>
      <c r="C892" s="140" t="s">
        <v>295</v>
      </c>
      <c r="D892" s="141">
        <f>D886</f>
        <v>576</v>
      </c>
      <c r="E892" s="123" t="s">
        <v>362</v>
      </c>
      <c r="F892" s="124">
        <v>25000</v>
      </c>
      <c r="G892" s="124">
        <f t="shared" ref="G892:G898" si="48">ROUNDDOWN(D892*F892,-3)</f>
        <v>14400000</v>
      </c>
      <c r="H892" s="141">
        <f>H886</f>
        <v>576</v>
      </c>
      <c r="I892" s="123" t="s">
        <v>362</v>
      </c>
      <c r="J892" s="124">
        <v>25000</v>
      </c>
      <c r="K892" s="124">
        <f t="shared" ref="K892:K898" si="49">ROUNDDOWN(H892*J892,-3)</f>
        <v>14400000</v>
      </c>
      <c r="L892" s="251">
        <f t="shared" si="43"/>
        <v>0</v>
      </c>
    </row>
    <row r="893" spans="2:12" ht="15.9" x14ac:dyDescent="0.4">
      <c r="B893" s="198" t="s">
        <v>27</v>
      </c>
      <c r="C893" s="140" t="s">
        <v>296</v>
      </c>
      <c r="D893" s="141">
        <f>D886</f>
        <v>576</v>
      </c>
      <c r="E893" s="123" t="s">
        <v>231</v>
      </c>
      <c r="F893" s="124">
        <v>75000</v>
      </c>
      <c r="G893" s="124">
        <f t="shared" si="48"/>
        <v>43200000</v>
      </c>
      <c r="H893" s="141">
        <f>H886</f>
        <v>576</v>
      </c>
      <c r="I893" s="123" t="s">
        <v>231</v>
      </c>
      <c r="J893" s="124">
        <v>75000</v>
      </c>
      <c r="K893" s="124">
        <f t="shared" si="49"/>
        <v>43200000</v>
      </c>
      <c r="L893" s="251">
        <f t="shared" si="43"/>
        <v>0</v>
      </c>
    </row>
    <row r="894" spans="2:12" ht="15.9" x14ac:dyDescent="0.4">
      <c r="B894" s="198" t="s">
        <v>27</v>
      </c>
      <c r="C894" s="140" t="s">
        <v>44</v>
      </c>
      <c r="D894" s="141">
        <f>D886</f>
        <v>576</v>
      </c>
      <c r="E894" s="123" t="s">
        <v>40</v>
      </c>
      <c r="F894" s="124">
        <v>50000</v>
      </c>
      <c r="G894" s="124">
        <f t="shared" si="48"/>
        <v>28800000</v>
      </c>
      <c r="H894" s="141">
        <f>H886</f>
        <v>576</v>
      </c>
      <c r="I894" s="123" t="s">
        <v>40</v>
      </c>
      <c r="J894" s="124">
        <v>50000</v>
      </c>
      <c r="K894" s="124">
        <f t="shared" si="49"/>
        <v>28800000</v>
      </c>
      <c r="L894" s="251">
        <f t="shared" si="43"/>
        <v>0</v>
      </c>
    </row>
    <row r="895" spans="2:12" ht="15.9" x14ac:dyDescent="0.4">
      <c r="B895" s="198" t="s">
        <v>27</v>
      </c>
      <c r="C895" s="140" t="s">
        <v>297</v>
      </c>
      <c r="D895" s="141">
        <f>D886</f>
        <v>576</v>
      </c>
      <c r="E895" s="123" t="s">
        <v>57</v>
      </c>
      <c r="F895" s="124">
        <v>70000</v>
      </c>
      <c r="G895" s="124">
        <f t="shared" si="48"/>
        <v>40320000</v>
      </c>
      <c r="H895" s="141">
        <f>H886</f>
        <v>576</v>
      </c>
      <c r="I895" s="123" t="s">
        <v>57</v>
      </c>
      <c r="J895" s="124">
        <v>70000</v>
      </c>
      <c r="K895" s="124">
        <f t="shared" si="49"/>
        <v>40320000</v>
      </c>
      <c r="L895" s="251">
        <f t="shared" si="43"/>
        <v>0</v>
      </c>
    </row>
    <row r="896" spans="2:12" ht="15.9" x14ac:dyDescent="0.4">
      <c r="B896" s="198" t="s">
        <v>27</v>
      </c>
      <c r="C896" s="140" t="s">
        <v>298</v>
      </c>
      <c r="D896" s="122">
        <v>1</v>
      </c>
      <c r="E896" s="123" t="s">
        <v>38</v>
      </c>
      <c r="F896" s="124">
        <v>86400000</v>
      </c>
      <c r="G896" s="124">
        <f t="shared" si="48"/>
        <v>86400000</v>
      </c>
      <c r="H896" s="122">
        <v>1</v>
      </c>
      <c r="I896" s="123" t="s">
        <v>38</v>
      </c>
      <c r="J896" s="124">
        <v>86400000</v>
      </c>
      <c r="K896" s="124">
        <f t="shared" si="49"/>
        <v>86400000</v>
      </c>
      <c r="L896" s="251">
        <f t="shared" si="43"/>
        <v>0</v>
      </c>
    </row>
    <row r="897" spans="2:12" ht="15.9" x14ac:dyDescent="0.4">
      <c r="B897" s="198" t="s">
        <v>27</v>
      </c>
      <c r="C897" s="140" t="s">
        <v>294</v>
      </c>
      <c r="D897" s="141">
        <f>D886/24</f>
        <v>24</v>
      </c>
      <c r="E897" s="123" t="s">
        <v>51</v>
      </c>
      <c r="F897" s="124">
        <v>1145000</v>
      </c>
      <c r="G897" s="124">
        <f t="shared" si="48"/>
        <v>27480000</v>
      </c>
      <c r="H897" s="141">
        <f>H886/24</f>
        <v>24</v>
      </c>
      <c r="I897" s="123" t="s">
        <v>51</v>
      </c>
      <c r="J897" s="124">
        <v>1145000</v>
      </c>
      <c r="K897" s="124">
        <f t="shared" si="49"/>
        <v>27480000</v>
      </c>
      <c r="L897" s="251">
        <f t="shared" si="43"/>
        <v>0</v>
      </c>
    </row>
    <row r="898" spans="2:12" ht="15.9" x14ac:dyDescent="0.4">
      <c r="B898" s="198" t="s">
        <v>27</v>
      </c>
      <c r="C898" s="140" t="s">
        <v>299</v>
      </c>
      <c r="D898" s="141">
        <f>D886/24</f>
        <v>24</v>
      </c>
      <c r="E898" s="123" t="s">
        <v>51</v>
      </c>
      <c r="F898" s="124">
        <v>500000</v>
      </c>
      <c r="G898" s="124">
        <f t="shared" si="48"/>
        <v>12000000</v>
      </c>
      <c r="H898" s="141">
        <f>H886/24</f>
        <v>24</v>
      </c>
      <c r="I898" s="123" t="s">
        <v>51</v>
      </c>
      <c r="J898" s="124">
        <v>500000</v>
      </c>
      <c r="K898" s="124">
        <f t="shared" si="49"/>
        <v>12000000</v>
      </c>
      <c r="L898" s="251">
        <f t="shared" si="43"/>
        <v>0</v>
      </c>
    </row>
    <row r="899" spans="2:12" ht="15.9" x14ac:dyDescent="0.4">
      <c r="B899" s="204" t="s">
        <v>363</v>
      </c>
      <c r="C899" s="205" t="s">
        <v>364</v>
      </c>
      <c r="D899" s="143">
        <f>D900</f>
        <v>384</v>
      </c>
      <c r="E899" s="144" t="s">
        <v>171</v>
      </c>
      <c r="F899" s="89">
        <v>0</v>
      </c>
      <c r="G899" s="89">
        <f>G900</f>
        <v>169760000</v>
      </c>
      <c r="H899" s="143">
        <f>H900</f>
        <v>384</v>
      </c>
      <c r="I899" s="144" t="s">
        <v>171</v>
      </c>
      <c r="J899" s="89">
        <v>0</v>
      </c>
      <c r="K899" s="89">
        <f>K900</f>
        <v>169760000</v>
      </c>
      <c r="L899" s="251">
        <f t="shared" si="43"/>
        <v>0</v>
      </c>
    </row>
    <row r="900" spans="2:12" ht="15.9" x14ac:dyDescent="0.4">
      <c r="B900" s="201" t="s">
        <v>34</v>
      </c>
      <c r="C900" s="202" t="s">
        <v>365</v>
      </c>
      <c r="D900" s="137">
        <v>384</v>
      </c>
      <c r="E900" s="138" t="s">
        <v>171</v>
      </c>
      <c r="F900" s="139">
        <v>0</v>
      </c>
      <c r="G900" s="139">
        <f>G901+G905</f>
        <v>169760000</v>
      </c>
      <c r="H900" s="137">
        <v>384</v>
      </c>
      <c r="I900" s="138" t="s">
        <v>171</v>
      </c>
      <c r="J900" s="139">
        <v>0</v>
      </c>
      <c r="K900" s="139">
        <f>K901+K905</f>
        <v>169760000</v>
      </c>
      <c r="L900" s="251">
        <f t="shared" si="43"/>
        <v>0</v>
      </c>
    </row>
    <row r="901" spans="2:12" s="232" customFormat="1" ht="15.9" x14ac:dyDescent="0.4">
      <c r="B901" s="236">
        <v>525111</v>
      </c>
      <c r="C901" s="237" t="s">
        <v>174</v>
      </c>
      <c r="D901" s="238">
        <v>0</v>
      </c>
      <c r="E901" s="239"/>
      <c r="F901" s="237">
        <v>0</v>
      </c>
      <c r="G901" s="235">
        <f>SUM(G902:G904)</f>
        <v>81120000</v>
      </c>
      <c r="H901" s="238">
        <v>0</v>
      </c>
      <c r="I901" s="239"/>
      <c r="J901" s="237">
        <v>0</v>
      </c>
      <c r="K901" s="235">
        <f>SUM(K902:K904)</f>
        <v>81120000</v>
      </c>
      <c r="L901" s="251">
        <f t="shared" si="43"/>
        <v>0</v>
      </c>
    </row>
    <row r="902" spans="2:12" ht="15.9" x14ac:dyDescent="0.4">
      <c r="B902" s="198" t="s">
        <v>27</v>
      </c>
      <c r="C902" s="140" t="s">
        <v>46</v>
      </c>
      <c r="D902" s="122">
        <v>208</v>
      </c>
      <c r="E902" s="123" t="s">
        <v>47</v>
      </c>
      <c r="F902" s="145">
        <v>150000</v>
      </c>
      <c r="G902" s="124">
        <f>ROUNDDOWN(D902*F902,-3)</f>
        <v>31200000</v>
      </c>
      <c r="H902" s="122">
        <v>208</v>
      </c>
      <c r="I902" s="123" t="s">
        <v>47</v>
      </c>
      <c r="J902" s="145">
        <v>150000</v>
      </c>
      <c r="K902" s="124">
        <f>ROUNDDOWN(H902*J902,-3)</f>
        <v>31200000</v>
      </c>
      <c r="L902" s="251">
        <f t="shared" si="43"/>
        <v>0</v>
      </c>
    </row>
    <row r="903" spans="2:12" ht="15.9" x14ac:dyDescent="0.4">
      <c r="B903" s="198" t="s">
        <v>27</v>
      </c>
      <c r="C903" s="140" t="s">
        <v>48</v>
      </c>
      <c r="D903" s="122">
        <v>288</v>
      </c>
      <c r="E903" s="123" t="s">
        <v>47</v>
      </c>
      <c r="F903" s="145">
        <v>150000</v>
      </c>
      <c r="G903" s="124">
        <f>ROUNDDOWN(D903*F903,-3)</f>
        <v>43200000</v>
      </c>
      <c r="H903" s="122">
        <v>288</v>
      </c>
      <c r="I903" s="123" t="s">
        <v>47</v>
      </c>
      <c r="J903" s="145">
        <v>150000</v>
      </c>
      <c r="K903" s="124">
        <f>ROUNDDOWN(H903*J903,-3)</f>
        <v>43200000</v>
      </c>
      <c r="L903" s="251">
        <f t="shared" si="43"/>
        <v>0</v>
      </c>
    </row>
    <row r="904" spans="2:12" ht="15.9" x14ac:dyDescent="0.4">
      <c r="B904" s="198" t="s">
        <v>27</v>
      </c>
      <c r="C904" s="140" t="s">
        <v>175</v>
      </c>
      <c r="D904" s="122">
        <v>1</v>
      </c>
      <c r="E904" s="123" t="s">
        <v>38</v>
      </c>
      <c r="F904" s="124">
        <v>6720000</v>
      </c>
      <c r="G904" s="124">
        <f>ROUNDDOWN(D904*F904,-3)</f>
        <v>6720000</v>
      </c>
      <c r="H904" s="122">
        <v>1</v>
      </c>
      <c r="I904" s="123" t="s">
        <v>38</v>
      </c>
      <c r="J904" s="124">
        <v>6720000</v>
      </c>
      <c r="K904" s="124">
        <f>ROUNDDOWN(H904*J904,-3)</f>
        <v>6720000</v>
      </c>
      <c r="L904" s="251">
        <f t="shared" si="43"/>
        <v>0</v>
      </c>
    </row>
    <row r="905" spans="2:12" s="232" customFormat="1" ht="15.9" x14ac:dyDescent="0.4">
      <c r="B905" s="236">
        <v>525112</v>
      </c>
      <c r="C905" s="237" t="s">
        <v>97</v>
      </c>
      <c r="D905" s="238">
        <v>0</v>
      </c>
      <c r="E905" s="239"/>
      <c r="F905" s="237">
        <v>0</v>
      </c>
      <c r="G905" s="235">
        <f>SUM(G906:G910)</f>
        <v>88640000</v>
      </c>
      <c r="H905" s="238">
        <v>0</v>
      </c>
      <c r="I905" s="239"/>
      <c r="J905" s="237">
        <v>0</v>
      </c>
      <c r="K905" s="235">
        <f>SUM(K906:K910)</f>
        <v>88640000</v>
      </c>
      <c r="L905" s="251">
        <f t="shared" si="43"/>
        <v>0</v>
      </c>
    </row>
    <row r="906" spans="2:12" ht="15.9" x14ac:dyDescent="0.4">
      <c r="B906" s="198" t="s">
        <v>27</v>
      </c>
      <c r="C906" s="140" t="s">
        <v>295</v>
      </c>
      <c r="D906" s="141">
        <f>D900</f>
        <v>384</v>
      </c>
      <c r="E906" s="123" t="s">
        <v>362</v>
      </c>
      <c r="F906" s="124">
        <v>25000</v>
      </c>
      <c r="G906" s="124">
        <f>ROUNDDOWN(D906*F906,-3)</f>
        <v>9600000</v>
      </c>
      <c r="H906" s="141">
        <f>H900</f>
        <v>384</v>
      </c>
      <c r="I906" s="123" t="s">
        <v>362</v>
      </c>
      <c r="J906" s="124">
        <v>25000</v>
      </c>
      <c r="K906" s="124">
        <f>ROUNDDOWN(H906*J906,-3)</f>
        <v>9600000</v>
      </c>
      <c r="L906" s="251">
        <f t="shared" si="43"/>
        <v>0</v>
      </c>
    </row>
    <row r="907" spans="2:12" ht="15.9" x14ac:dyDescent="0.4">
      <c r="B907" s="198" t="s">
        <v>27</v>
      </c>
      <c r="C907" s="140" t="s">
        <v>296</v>
      </c>
      <c r="D907" s="141">
        <f>D900</f>
        <v>384</v>
      </c>
      <c r="E907" s="123" t="s">
        <v>231</v>
      </c>
      <c r="F907" s="124">
        <v>75000</v>
      </c>
      <c r="G907" s="124">
        <f>ROUNDDOWN(D907*F907,-3)</f>
        <v>28800000</v>
      </c>
      <c r="H907" s="141">
        <f>H900</f>
        <v>384</v>
      </c>
      <c r="I907" s="123" t="s">
        <v>231</v>
      </c>
      <c r="J907" s="124">
        <v>75000</v>
      </c>
      <c r="K907" s="124">
        <f>ROUNDDOWN(H907*J907,-3)</f>
        <v>28800000</v>
      </c>
      <c r="L907" s="251">
        <f t="shared" si="43"/>
        <v>0</v>
      </c>
    </row>
    <row r="908" spans="2:12" ht="15.9" x14ac:dyDescent="0.4">
      <c r="B908" s="198" t="s">
        <v>27</v>
      </c>
      <c r="C908" s="140" t="s">
        <v>44</v>
      </c>
      <c r="D908" s="141">
        <f>D900</f>
        <v>384</v>
      </c>
      <c r="E908" s="123" t="s">
        <v>40</v>
      </c>
      <c r="F908" s="124">
        <v>50000</v>
      </c>
      <c r="G908" s="124">
        <f>ROUNDDOWN(D908*F908,-3)</f>
        <v>19200000</v>
      </c>
      <c r="H908" s="141">
        <f>H900</f>
        <v>384</v>
      </c>
      <c r="I908" s="123" t="s">
        <v>40</v>
      </c>
      <c r="J908" s="124">
        <v>50000</v>
      </c>
      <c r="K908" s="124">
        <f>ROUNDDOWN(H908*J908,-3)</f>
        <v>19200000</v>
      </c>
      <c r="L908" s="251">
        <f t="shared" si="43"/>
        <v>0</v>
      </c>
    </row>
    <row r="909" spans="2:12" ht="15.9" x14ac:dyDescent="0.4">
      <c r="B909" s="198" t="s">
        <v>27</v>
      </c>
      <c r="C909" s="140" t="s">
        <v>297</v>
      </c>
      <c r="D909" s="141">
        <f>D900</f>
        <v>384</v>
      </c>
      <c r="E909" s="123" t="s">
        <v>40</v>
      </c>
      <c r="F909" s="124">
        <v>60000</v>
      </c>
      <c r="G909" s="124">
        <f>ROUNDDOWN(D909*F909,-3)</f>
        <v>23040000</v>
      </c>
      <c r="H909" s="141">
        <f>H900</f>
        <v>384</v>
      </c>
      <c r="I909" s="123" t="s">
        <v>40</v>
      </c>
      <c r="J909" s="124">
        <v>60000</v>
      </c>
      <c r="K909" s="124">
        <f>ROUNDDOWN(H909*J909,-3)</f>
        <v>23040000</v>
      </c>
      <c r="L909" s="251">
        <f t="shared" si="43"/>
        <v>0</v>
      </c>
    </row>
    <row r="910" spans="2:12" ht="15.9" x14ac:dyDescent="0.4">
      <c r="B910" s="198" t="s">
        <v>27</v>
      </c>
      <c r="C910" s="140" t="s">
        <v>299</v>
      </c>
      <c r="D910" s="141">
        <f>D900/24</f>
        <v>16</v>
      </c>
      <c r="E910" s="123" t="s">
        <v>51</v>
      </c>
      <c r="F910" s="124">
        <v>500000</v>
      </c>
      <c r="G910" s="124">
        <f>ROUNDDOWN(D910*F910,-3)</f>
        <v>8000000</v>
      </c>
      <c r="H910" s="141">
        <f>H900/24</f>
        <v>16</v>
      </c>
      <c r="I910" s="123" t="s">
        <v>51</v>
      </c>
      <c r="J910" s="124">
        <v>500000</v>
      </c>
      <c r="K910" s="124">
        <f>ROUNDDOWN(H910*J910,-3)</f>
        <v>8000000</v>
      </c>
      <c r="L910" s="251">
        <f t="shared" si="43"/>
        <v>0</v>
      </c>
    </row>
    <row r="911" spans="2:12" ht="29.15" x14ac:dyDescent="0.4">
      <c r="B911" s="204" t="s">
        <v>366</v>
      </c>
      <c r="C911" s="205" t="s">
        <v>367</v>
      </c>
      <c r="D911" s="143">
        <f>D912</f>
        <v>960</v>
      </c>
      <c r="E911" s="144" t="s">
        <v>171</v>
      </c>
      <c r="F911" s="89">
        <v>0</v>
      </c>
      <c r="G911" s="89">
        <f>G912</f>
        <v>262400000</v>
      </c>
      <c r="H911" s="143">
        <f>H912</f>
        <v>960</v>
      </c>
      <c r="I911" s="144" t="s">
        <v>171</v>
      </c>
      <c r="J911" s="89">
        <v>0</v>
      </c>
      <c r="K911" s="89">
        <f>K912</f>
        <v>262400000</v>
      </c>
      <c r="L911" s="251">
        <f t="shared" si="43"/>
        <v>0</v>
      </c>
    </row>
    <row r="912" spans="2:12" ht="29.15" x14ac:dyDescent="0.4">
      <c r="B912" s="201" t="s">
        <v>34</v>
      </c>
      <c r="C912" s="202" t="s">
        <v>368</v>
      </c>
      <c r="D912" s="137">
        <v>960</v>
      </c>
      <c r="E912" s="138" t="s">
        <v>171</v>
      </c>
      <c r="F912" s="139">
        <v>0</v>
      </c>
      <c r="G912" s="139">
        <f>G913+G916</f>
        <v>262400000</v>
      </c>
      <c r="H912" s="137">
        <v>960</v>
      </c>
      <c r="I912" s="138" t="s">
        <v>171</v>
      </c>
      <c r="J912" s="139">
        <v>0</v>
      </c>
      <c r="K912" s="139">
        <f>K913+K916</f>
        <v>262400000</v>
      </c>
      <c r="L912" s="251">
        <f t="shared" si="43"/>
        <v>0</v>
      </c>
    </row>
    <row r="913" spans="2:12" s="232" customFormat="1" ht="15.9" x14ac:dyDescent="0.4">
      <c r="B913" s="236">
        <v>525111</v>
      </c>
      <c r="C913" s="237" t="s">
        <v>174</v>
      </c>
      <c r="D913" s="238">
        <v>0</v>
      </c>
      <c r="E913" s="239"/>
      <c r="F913" s="237">
        <v>0</v>
      </c>
      <c r="G913" s="235">
        <f>SUM(G914:G915)</f>
        <v>40800000</v>
      </c>
      <c r="H913" s="238">
        <v>0</v>
      </c>
      <c r="I913" s="239"/>
      <c r="J913" s="237">
        <v>0</v>
      </c>
      <c r="K913" s="235">
        <f>SUM(K914:K915)</f>
        <v>40800000</v>
      </c>
      <c r="L913" s="251">
        <f t="shared" si="43"/>
        <v>0</v>
      </c>
    </row>
    <row r="914" spans="2:12" ht="15.9" x14ac:dyDescent="0.4">
      <c r="B914" s="198" t="s">
        <v>27</v>
      </c>
      <c r="C914" s="140" t="s">
        <v>175</v>
      </c>
      <c r="D914" s="122">
        <v>1</v>
      </c>
      <c r="E914" s="123" t="s">
        <v>38</v>
      </c>
      <c r="F914" s="124">
        <v>10800000</v>
      </c>
      <c r="G914" s="124">
        <f>ROUNDDOWN(D914*F914,-3)</f>
        <v>10800000</v>
      </c>
      <c r="H914" s="122">
        <v>1</v>
      </c>
      <c r="I914" s="123" t="s">
        <v>38</v>
      </c>
      <c r="J914" s="124">
        <v>10800000</v>
      </c>
      <c r="K914" s="124">
        <f>ROUNDDOWN(H914*J914,-3)</f>
        <v>10800000</v>
      </c>
      <c r="L914" s="251">
        <f t="shared" si="43"/>
        <v>0</v>
      </c>
    </row>
    <row r="915" spans="2:12" ht="15.9" x14ac:dyDescent="0.4">
      <c r="B915" s="198" t="s">
        <v>27</v>
      </c>
      <c r="C915" s="140" t="s">
        <v>46</v>
      </c>
      <c r="D915" s="122">
        <v>200</v>
      </c>
      <c r="E915" s="123" t="s">
        <v>47</v>
      </c>
      <c r="F915" s="145">
        <v>150000</v>
      </c>
      <c r="G915" s="124">
        <f>ROUNDDOWN(D915*F915,-3)</f>
        <v>30000000</v>
      </c>
      <c r="H915" s="122">
        <v>200</v>
      </c>
      <c r="I915" s="123" t="s">
        <v>47</v>
      </c>
      <c r="J915" s="145">
        <v>150000</v>
      </c>
      <c r="K915" s="124">
        <f>ROUNDDOWN(H915*J915,-3)</f>
        <v>30000000</v>
      </c>
      <c r="L915" s="251">
        <f t="shared" si="43"/>
        <v>0</v>
      </c>
    </row>
    <row r="916" spans="2:12" s="232" customFormat="1" ht="15.9" x14ac:dyDescent="0.4">
      <c r="B916" s="236">
        <v>525112</v>
      </c>
      <c r="C916" s="237" t="s">
        <v>97</v>
      </c>
      <c r="D916" s="238">
        <v>0</v>
      </c>
      <c r="E916" s="239"/>
      <c r="F916" s="237">
        <v>0</v>
      </c>
      <c r="G916" s="235">
        <f>SUM(G917:G921)</f>
        <v>221600000</v>
      </c>
      <c r="H916" s="238">
        <v>0</v>
      </c>
      <c r="I916" s="239"/>
      <c r="J916" s="237">
        <v>0</v>
      </c>
      <c r="K916" s="235">
        <f>SUM(K917:K921)</f>
        <v>221600000</v>
      </c>
      <c r="L916" s="251">
        <f t="shared" si="43"/>
        <v>0</v>
      </c>
    </row>
    <row r="917" spans="2:12" ht="15.9" x14ac:dyDescent="0.4">
      <c r="B917" s="198" t="s">
        <v>27</v>
      </c>
      <c r="C917" s="140" t="s">
        <v>295</v>
      </c>
      <c r="D917" s="141">
        <f>D912</f>
        <v>960</v>
      </c>
      <c r="E917" s="123" t="s">
        <v>362</v>
      </c>
      <c r="F917" s="124">
        <v>25000</v>
      </c>
      <c r="G917" s="124">
        <f>ROUNDDOWN(D917*F917,-3)</f>
        <v>24000000</v>
      </c>
      <c r="H917" s="141">
        <f>H912</f>
        <v>960</v>
      </c>
      <c r="I917" s="123" t="s">
        <v>362</v>
      </c>
      <c r="J917" s="124">
        <v>25000</v>
      </c>
      <c r="K917" s="124">
        <f>ROUNDDOWN(H917*J917,-3)</f>
        <v>24000000</v>
      </c>
      <c r="L917" s="251">
        <f t="shared" si="43"/>
        <v>0</v>
      </c>
    </row>
    <row r="918" spans="2:12" ht="15.9" x14ac:dyDescent="0.4">
      <c r="B918" s="198" t="s">
        <v>27</v>
      </c>
      <c r="C918" s="140" t="s">
        <v>296</v>
      </c>
      <c r="D918" s="141">
        <f>D912</f>
        <v>960</v>
      </c>
      <c r="E918" s="123" t="s">
        <v>231</v>
      </c>
      <c r="F918" s="124">
        <v>75000</v>
      </c>
      <c r="G918" s="124">
        <f>ROUNDDOWN(D918*F918,-3)</f>
        <v>72000000</v>
      </c>
      <c r="H918" s="141">
        <f>H912</f>
        <v>960</v>
      </c>
      <c r="I918" s="123" t="s">
        <v>231</v>
      </c>
      <c r="J918" s="124">
        <v>75000</v>
      </c>
      <c r="K918" s="124">
        <f>ROUNDDOWN(H918*J918,-3)</f>
        <v>72000000</v>
      </c>
      <c r="L918" s="251">
        <f t="shared" si="43"/>
        <v>0</v>
      </c>
    </row>
    <row r="919" spans="2:12" ht="15.9" x14ac:dyDescent="0.4">
      <c r="B919" s="198" t="s">
        <v>27</v>
      </c>
      <c r="C919" s="140" t="s">
        <v>44</v>
      </c>
      <c r="D919" s="141">
        <f>D912</f>
        <v>960</v>
      </c>
      <c r="E919" s="123" t="s">
        <v>40</v>
      </c>
      <c r="F919" s="124">
        <v>50000</v>
      </c>
      <c r="G919" s="124">
        <f>ROUNDDOWN(D919*F919,-3)</f>
        <v>48000000</v>
      </c>
      <c r="H919" s="141">
        <f>H912</f>
        <v>960</v>
      </c>
      <c r="I919" s="123" t="s">
        <v>40</v>
      </c>
      <c r="J919" s="124">
        <v>50000</v>
      </c>
      <c r="K919" s="124">
        <f>ROUNDDOWN(H919*J919,-3)</f>
        <v>48000000</v>
      </c>
      <c r="L919" s="251">
        <f t="shared" si="43"/>
        <v>0</v>
      </c>
    </row>
    <row r="920" spans="2:12" ht="15.9" x14ac:dyDescent="0.4">
      <c r="B920" s="198" t="s">
        <v>27</v>
      </c>
      <c r="C920" s="140" t="s">
        <v>297</v>
      </c>
      <c r="D920" s="141">
        <f>D912</f>
        <v>960</v>
      </c>
      <c r="E920" s="123" t="s">
        <v>40</v>
      </c>
      <c r="F920" s="124">
        <v>60000</v>
      </c>
      <c r="G920" s="124">
        <f>ROUNDDOWN(D920*F920,-3)</f>
        <v>57600000</v>
      </c>
      <c r="H920" s="141">
        <f>H912</f>
        <v>960</v>
      </c>
      <c r="I920" s="123" t="s">
        <v>40</v>
      </c>
      <c r="J920" s="124">
        <v>60000</v>
      </c>
      <c r="K920" s="124">
        <f>ROUNDDOWN(H920*J920,-3)</f>
        <v>57600000</v>
      </c>
      <c r="L920" s="251">
        <f t="shared" ref="L920:L983" si="50">G920-K920</f>
        <v>0</v>
      </c>
    </row>
    <row r="921" spans="2:12" ht="15.9" x14ac:dyDescent="0.4">
      <c r="B921" s="198" t="s">
        <v>27</v>
      </c>
      <c r="C921" s="140" t="s">
        <v>299</v>
      </c>
      <c r="D921" s="141">
        <f>D912/24</f>
        <v>40</v>
      </c>
      <c r="E921" s="123" t="s">
        <v>51</v>
      </c>
      <c r="F921" s="124">
        <v>500000</v>
      </c>
      <c r="G921" s="124">
        <f>ROUNDDOWN(D921*F921,-3)</f>
        <v>20000000</v>
      </c>
      <c r="H921" s="141">
        <f>H912/24</f>
        <v>40</v>
      </c>
      <c r="I921" s="123" t="s">
        <v>51</v>
      </c>
      <c r="J921" s="124">
        <v>500000</v>
      </c>
      <c r="K921" s="124">
        <f>ROUNDDOWN(H921*J921,-3)</f>
        <v>20000000</v>
      </c>
      <c r="L921" s="251">
        <f t="shared" si="50"/>
        <v>0</v>
      </c>
    </row>
    <row r="922" spans="2:12" ht="15.9" x14ac:dyDescent="0.4">
      <c r="B922" s="204" t="s">
        <v>369</v>
      </c>
      <c r="C922" s="205" t="s">
        <v>370</v>
      </c>
      <c r="D922" s="143">
        <f>D923</f>
        <v>336</v>
      </c>
      <c r="E922" s="144" t="s">
        <v>171</v>
      </c>
      <c r="F922" s="89">
        <v>0</v>
      </c>
      <c r="G922" s="89">
        <f>G923</f>
        <v>102340000</v>
      </c>
      <c r="H922" s="143">
        <f>H923</f>
        <v>336</v>
      </c>
      <c r="I922" s="144" t="s">
        <v>171</v>
      </c>
      <c r="J922" s="89">
        <v>0</v>
      </c>
      <c r="K922" s="89">
        <f>K923</f>
        <v>102340000</v>
      </c>
      <c r="L922" s="251">
        <f t="shared" si="50"/>
        <v>0</v>
      </c>
    </row>
    <row r="923" spans="2:12" ht="15.9" x14ac:dyDescent="0.4">
      <c r="B923" s="201" t="s">
        <v>34</v>
      </c>
      <c r="C923" s="202" t="s">
        <v>371</v>
      </c>
      <c r="D923" s="137">
        <v>336</v>
      </c>
      <c r="E923" s="138" t="s">
        <v>171</v>
      </c>
      <c r="F923" s="139">
        <v>0</v>
      </c>
      <c r="G923" s="139">
        <f>G924+G928</f>
        <v>102340000</v>
      </c>
      <c r="H923" s="137">
        <v>336</v>
      </c>
      <c r="I923" s="138" t="s">
        <v>171</v>
      </c>
      <c r="J923" s="139">
        <v>0</v>
      </c>
      <c r="K923" s="139">
        <f>K924+K928</f>
        <v>102340000</v>
      </c>
      <c r="L923" s="251">
        <f t="shared" si="50"/>
        <v>0</v>
      </c>
    </row>
    <row r="924" spans="2:12" s="232" customFormat="1" ht="15.9" x14ac:dyDescent="0.4">
      <c r="B924" s="236">
        <v>525111</v>
      </c>
      <c r="C924" s="237" t="s">
        <v>174</v>
      </c>
      <c r="D924" s="238">
        <v>0</v>
      </c>
      <c r="E924" s="239"/>
      <c r="F924" s="237">
        <v>0</v>
      </c>
      <c r="G924" s="235">
        <f>SUM(G925:G927)</f>
        <v>24780000</v>
      </c>
      <c r="H924" s="238">
        <v>0</v>
      </c>
      <c r="I924" s="239"/>
      <c r="J924" s="237">
        <v>0</v>
      </c>
      <c r="K924" s="235">
        <f>SUM(K925:K927)</f>
        <v>24780000</v>
      </c>
      <c r="L924" s="251">
        <f t="shared" si="50"/>
        <v>0</v>
      </c>
    </row>
    <row r="925" spans="2:12" ht="15.9" x14ac:dyDescent="0.4">
      <c r="B925" s="198" t="s">
        <v>27</v>
      </c>
      <c r="C925" s="140" t="s">
        <v>46</v>
      </c>
      <c r="D925" s="122">
        <v>98</v>
      </c>
      <c r="E925" s="123" t="s">
        <v>47</v>
      </c>
      <c r="F925" s="145">
        <v>150000</v>
      </c>
      <c r="G925" s="124">
        <f>ROUNDDOWN(D925*F925,-3)</f>
        <v>14700000</v>
      </c>
      <c r="H925" s="122">
        <v>98</v>
      </c>
      <c r="I925" s="123" t="s">
        <v>47</v>
      </c>
      <c r="J925" s="145">
        <v>150000</v>
      </c>
      <c r="K925" s="124">
        <f>ROUNDDOWN(H925*J925,-3)</f>
        <v>14700000</v>
      </c>
      <c r="L925" s="251">
        <f t="shared" si="50"/>
        <v>0</v>
      </c>
    </row>
    <row r="926" spans="2:12" ht="15.9" x14ac:dyDescent="0.4">
      <c r="B926" s="198" t="s">
        <v>27</v>
      </c>
      <c r="C926" s="140" t="s">
        <v>48</v>
      </c>
      <c r="D926" s="122">
        <v>28</v>
      </c>
      <c r="E926" s="123" t="s">
        <v>47</v>
      </c>
      <c r="F926" s="145">
        <v>150000</v>
      </c>
      <c r="G926" s="124">
        <f>ROUNDDOWN(D926*F926,-3)</f>
        <v>4200000</v>
      </c>
      <c r="H926" s="122">
        <v>28</v>
      </c>
      <c r="I926" s="123" t="s">
        <v>47</v>
      </c>
      <c r="J926" s="145">
        <v>150000</v>
      </c>
      <c r="K926" s="124">
        <f>ROUNDDOWN(H926*J926,-3)</f>
        <v>4200000</v>
      </c>
      <c r="L926" s="251">
        <f t="shared" si="50"/>
        <v>0</v>
      </c>
    </row>
    <row r="927" spans="2:12" ht="15.9" x14ac:dyDescent="0.4">
      <c r="B927" s="198" t="s">
        <v>27</v>
      </c>
      <c r="C927" s="140" t="s">
        <v>175</v>
      </c>
      <c r="D927" s="122">
        <v>1</v>
      </c>
      <c r="E927" s="123" t="s">
        <v>38</v>
      </c>
      <c r="F927" s="124">
        <v>5880000</v>
      </c>
      <c r="G927" s="124">
        <f>ROUNDDOWN(D927*F927,-3)</f>
        <v>5880000</v>
      </c>
      <c r="H927" s="122">
        <v>1</v>
      </c>
      <c r="I927" s="123" t="s">
        <v>38</v>
      </c>
      <c r="J927" s="124">
        <v>5880000</v>
      </c>
      <c r="K927" s="124">
        <f>ROUNDDOWN(H927*J927,-3)</f>
        <v>5880000</v>
      </c>
      <c r="L927" s="251">
        <f t="shared" si="50"/>
        <v>0</v>
      </c>
    </row>
    <row r="928" spans="2:12" s="232" customFormat="1" ht="15.9" x14ac:dyDescent="0.4">
      <c r="B928" s="236">
        <v>525112</v>
      </c>
      <c r="C928" s="237" t="s">
        <v>97</v>
      </c>
      <c r="D928" s="238">
        <v>0</v>
      </c>
      <c r="E928" s="239"/>
      <c r="F928" s="237">
        <v>0</v>
      </c>
      <c r="G928" s="235">
        <f>SUM(G929:G933)</f>
        <v>77560000</v>
      </c>
      <c r="H928" s="238">
        <v>0</v>
      </c>
      <c r="I928" s="239"/>
      <c r="J928" s="237">
        <v>0</v>
      </c>
      <c r="K928" s="235">
        <f>SUM(K929:K933)</f>
        <v>77560000</v>
      </c>
      <c r="L928" s="251">
        <f t="shared" si="50"/>
        <v>0</v>
      </c>
    </row>
    <row r="929" spans="2:12" ht="15.9" x14ac:dyDescent="0.4">
      <c r="B929" s="198" t="s">
        <v>27</v>
      </c>
      <c r="C929" s="140" t="s">
        <v>295</v>
      </c>
      <c r="D929" s="141">
        <f>D923</f>
        <v>336</v>
      </c>
      <c r="E929" s="123" t="s">
        <v>362</v>
      </c>
      <c r="F929" s="124">
        <v>25000</v>
      </c>
      <c r="G929" s="124">
        <f>ROUNDDOWN(D929*F929,-3)</f>
        <v>8400000</v>
      </c>
      <c r="H929" s="141">
        <f>H923</f>
        <v>336</v>
      </c>
      <c r="I929" s="123" t="s">
        <v>362</v>
      </c>
      <c r="J929" s="124">
        <v>25000</v>
      </c>
      <c r="K929" s="124">
        <f>ROUNDDOWN(H929*J929,-3)</f>
        <v>8400000</v>
      </c>
      <c r="L929" s="251">
        <f t="shared" si="50"/>
        <v>0</v>
      </c>
    </row>
    <row r="930" spans="2:12" ht="15.9" x14ac:dyDescent="0.4">
      <c r="B930" s="198" t="s">
        <v>27</v>
      </c>
      <c r="C930" s="140" t="s">
        <v>296</v>
      </c>
      <c r="D930" s="141">
        <f>D923</f>
        <v>336</v>
      </c>
      <c r="E930" s="123" t="s">
        <v>231</v>
      </c>
      <c r="F930" s="124">
        <v>75000</v>
      </c>
      <c r="G930" s="124">
        <f>ROUNDDOWN(D930*F930,-3)</f>
        <v>25200000</v>
      </c>
      <c r="H930" s="141">
        <f>H923</f>
        <v>336</v>
      </c>
      <c r="I930" s="123" t="s">
        <v>231</v>
      </c>
      <c r="J930" s="124">
        <v>75000</v>
      </c>
      <c r="K930" s="124">
        <f>ROUNDDOWN(H930*J930,-3)</f>
        <v>25200000</v>
      </c>
      <c r="L930" s="251">
        <f t="shared" si="50"/>
        <v>0</v>
      </c>
    </row>
    <row r="931" spans="2:12" ht="15.9" x14ac:dyDescent="0.4">
      <c r="B931" s="198" t="s">
        <v>27</v>
      </c>
      <c r="C931" s="140" t="s">
        <v>44</v>
      </c>
      <c r="D931" s="141">
        <f>D923</f>
        <v>336</v>
      </c>
      <c r="E931" s="123" t="s">
        <v>40</v>
      </c>
      <c r="F931" s="124">
        <v>50000</v>
      </c>
      <c r="G931" s="124">
        <f>ROUNDDOWN(D931*F931,-3)</f>
        <v>16800000</v>
      </c>
      <c r="H931" s="141">
        <f>H923</f>
        <v>336</v>
      </c>
      <c r="I931" s="123" t="s">
        <v>40</v>
      </c>
      <c r="J931" s="124">
        <v>50000</v>
      </c>
      <c r="K931" s="124">
        <f>ROUNDDOWN(H931*J931,-3)</f>
        <v>16800000</v>
      </c>
      <c r="L931" s="251">
        <f t="shared" si="50"/>
        <v>0</v>
      </c>
    </row>
    <row r="932" spans="2:12" ht="15.9" x14ac:dyDescent="0.4">
      <c r="B932" s="198" t="s">
        <v>27</v>
      </c>
      <c r="C932" s="140" t="s">
        <v>330</v>
      </c>
      <c r="D932" s="141">
        <f>D923</f>
        <v>336</v>
      </c>
      <c r="E932" s="123" t="s">
        <v>57</v>
      </c>
      <c r="F932" s="124">
        <v>60000</v>
      </c>
      <c r="G932" s="124">
        <f>ROUNDDOWN(D932*F932,-3)</f>
        <v>20160000</v>
      </c>
      <c r="H932" s="141">
        <f>H923</f>
        <v>336</v>
      </c>
      <c r="I932" s="123" t="s">
        <v>57</v>
      </c>
      <c r="J932" s="124">
        <v>60000</v>
      </c>
      <c r="K932" s="124">
        <f>ROUNDDOWN(H932*J932,-3)</f>
        <v>20160000</v>
      </c>
      <c r="L932" s="251">
        <f t="shared" si="50"/>
        <v>0</v>
      </c>
    </row>
    <row r="933" spans="2:12" ht="15.9" x14ac:dyDescent="0.4">
      <c r="B933" s="198" t="s">
        <v>27</v>
      </c>
      <c r="C933" s="140" t="s">
        <v>299</v>
      </c>
      <c r="D933" s="141">
        <f>D923/24</f>
        <v>14</v>
      </c>
      <c r="E933" s="123" t="s">
        <v>40</v>
      </c>
      <c r="F933" s="124">
        <v>500000</v>
      </c>
      <c r="G933" s="124">
        <f>ROUNDDOWN(D933*F933,-3)</f>
        <v>7000000</v>
      </c>
      <c r="H933" s="141">
        <f>H923/24</f>
        <v>14</v>
      </c>
      <c r="I933" s="123" t="s">
        <v>40</v>
      </c>
      <c r="J933" s="124">
        <v>500000</v>
      </c>
      <c r="K933" s="124">
        <f>ROUNDDOWN(H933*J933,-3)</f>
        <v>7000000</v>
      </c>
      <c r="L933" s="251">
        <f t="shared" si="50"/>
        <v>0</v>
      </c>
    </row>
    <row r="934" spans="2:12" ht="15.9" x14ac:dyDescent="0.4">
      <c r="B934" s="204" t="s">
        <v>372</v>
      </c>
      <c r="C934" s="205" t="s">
        <v>373</v>
      </c>
      <c r="D934" s="143">
        <f>D935</f>
        <v>1200</v>
      </c>
      <c r="E934" s="144" t="s">
        <v>171</v>
      </c>
      <c r="F934" s="89">
        <v>0</v>
      </c>
      <c r="G934" s="89">
        <f>G935</f>
        <v>305500000</v>
      </c>
      <c r="H934" s="143">
        <f>H935</f>
        <v>1200</v>
      </c>
      <c r="I934" s="144" t="s">
        <v>171</v>
      </c>
      <c r="J934" s="89">
        <v>0</v>
      </c>
      <c r="K934" s="89">
        <f>K935</f>
        <v>305500000</v>
      </c>
      <c r="L934" s="251">
        <f t="shared" si="50"/>
        <v>0</v>
      </c>
    </row>
    <row r="935" spans="2:12" ht="15.9" x14ac:dyDescent="0.4">
      <c r="B935" s="201" t="s">
        <v>34</v>
      </c>
      <c r="C935" s="202" t="s">
        <v>374</v>
      </c>
      <c r="D935" s="137">
        <v>1200</v>
      </c>
      <c r="E935" s="138" t="s">
        <v>171</v>
      </c>
      <c r="F935" s="139">
        <v>0</v>
      </c>
      <c r="G935" s="139">
        <f>G936+G939</f>
        <v>305500000</v>
      </c>
      <c r="H935" s="137">
        <v>1200</v>
      </c>
      <c r="I935" s="138" t="s">
        <v>171</v>
      </c>
      <c r="J935" s="139">
        <v>0</v>
      </c>
      <c r="K935" s="139">
        <f>K936+K939</f>
        <v>305500000</v>
      </c>
      <c r="L935" s="251">
        <f t="shared" si="50"/>
        <v>0</v>
      </c>
    </row>
    <row r="936" spans="2:12" s="232" customFormat="1" ht="15.9" x14ac:dyDescent="0.4">
      <c r="B936" s="236">
        <v>525111</v>
      </c>
      <c r="C936" s="237" t="s">
        <v>174</v>
      </c>
      <c r="D936" s="238">
        <v>0</v>
      </c>
      <c r="E936" s="239"/>
      <c r="F936" s="237">
        <v>0</v>
      </c>
      <c r="G936" s="235">
        <f>SUM(G937:G938)</f>
        <v>28500000</v>
      </c>
      <c r="H936" s="238">
        <v>0</v>
      </c>
      <c r="I936" s="239"/>
      <c r="J936" s="237">
        <v>0</v>
      </c>
      <c r="K936" s="235">
        <f>SUM(K937:K938)</f>
        <v>28500000</v>
      </c>
      <c r="L936" s="251">
        <f t="shared" si="50"/>
        <v>0</v>
      </c>
    </row>
    <row r="937" spans="2:12" ht="15.9" x14ac:dyDescent="0.4">
      <c r="B937" s="198" t="s">
        <v>27</v>
      </c>
      <c r="C937" s="140" t="s">
        <v>46</v>
      </c>
      <c r="D937" s="122">
        <v>100</v>
      </c>
      <c r="E937" s="123" t="s">
        <v>47</v>
      </c>
      <c r="F937" s="145">
        <v>150000</v>
      </c>
      <c r="G937" s="124">
        <f>ROUNDDOWN(D937*F937,-3)</f>
        <v>15000000</v>
      </c>
      <c r="H937" s="122">
        <v>100</v>
      </c>
      <c r="I937" s="123" t="s">
        <v>47</v>
      </c>
      <c r="J937" s="145">
        <v>150000</v>
      </c>
      <c r="K937" s="124">
        <f>ROUNDDOWN(H937*J937,-3)</f>
        <v>15000000</v>
      </c>
      <c r="L937" s="251">
        <f t="shared" si="50"/>
        <v>0</v>
      </c>
    </row>
    <row r="938" spans="2:12" ht="15.9" x14ac:dyDescent="0.4">
      <c r="B938" s="198" t="s">
        <v>27</v>
      </c>
      <c r="C938" s="140" t="s">
        <v>175</v>
      </c>
      <c r="D938" s="122">
        <v>1</v>
      </c>
      <c r="E938" s="123" t="s">
        <v>38</v>
      </c>
      <c r="F938" s="124">
        <v>13500000</v>
      </c>
      <c r="G938" s="124">
        <f>ROUNDDOWN(D938*F938,-3)</f>
        <v>13500000</v>
      </c>
      <c r="H938" s="122">
        <v>1</v>
      </c>
      <c r="I938" s="123" t="s">
        <v>38</v>
      </c>
      <c r="J938" s="124">
        <v>13500000</v>
      </c>
      <c r="K938" s="124">
        <f>ROUNDDOWN(H938*J938,-3)</f>
        <v>13500000</v>
      </c>
      <c r="L938" s="251">
        <f t="shared" si="50"/>
        <v>0</v>
      </c>
    </row>
    <row r="939" spans="2:12" s="232" customFormat="1" ht="15.9" x14ac:dyDescent="0.4">
      <c r="B939" s="236">
        <v>525112</v>
      </c>
      <c r="C939" s="237" t="s">
        <v>97</v>
      </c>
      <c r="D939" s="238">
        <v>0</v>
      </c>
      <c r="E939" s="239"/>
      <c r="F939" s="237">
        <v>0</v>
      </c>
      <c r="G939" s="235">
        <f>SUM(G940:G944)</f>
        <v>277000000</v>
      </c>
      <c r="H939" s="238">
        <v>0</v>
      </c>
      <c r="I939" s="239"/>
      <c r="J939" s="237">
        <v>0</v>
      </c>
      <c r="K939" s="235">
        <f>SUM(K940:K944)</f>
        <v>277000000</v>
      </c>
      <c r="L939" s="251">
        <f t="shared" si="50"/>
        <v>0</v>
      </c>
    </row>
    <row r="940" spans="2:12" ht="15.9" x14ac:dyDescent="0.4">
      <c r="B940" s="198" t="s">
        <v>27</v>
      </c>
      <c r="C940" s="140" t="s">
        <v>295</v>
      </c>
      <c r="D940" s="122">
        <v>1</v>
      </c>
      <c r="E940" s="123" t="s">
        <v>38</v>
      </c>
      <c r="F940" s="124">
        <v>30000000</v>
      </c>
      <c r="G940" s="124">
        <f>ROUNDDOWN(D940*F940,-3)</f>
        <v>30000000</v>
      </c>
      <c r="H940" s="122">
        <v>1</v>
      </c>
      <c r="I940" s="123" t="s">
        <v>38</v>
      </c>
      <c r="J940" s="124">
        <v>30000000</v>
      </c>
      <c r="K940" s="124">
        <f>ROUNDDOWN(H940*J940,-3)</f>
        <v>30000000</v>
      </c>
      <c r="L940" s="251">
        <f t="shared" si="50"/>
        <v>0</v>
      </c>
    </row>
    <row r="941" spans="2:12" ht="15.9" x14ac:dyDescent="0.4">
      <c r="B941" s="198" t="s">
        <v>27</v>
      </c>
      <c r="C941" s="140" t="s">
        <v>296</v>
      </c>
      <c r="D941" s="141">
        <f>D935</f>
        <v>1200</v>
      </c>
      <c r="E941" s="123" t="s">
        <v>231</v>
      </c>
      <c r="F941" s="124">
        <v>75000</v>
      </c>
      <c r="G941" s="124">
        <f>ROUNDDOWN(D941*F941,-3)</f>
        <v>90000000</v>
      </c>
      <c r="H941" s="141">
        <f>H935</f>
        <v>1200</v>
      </c>
      <c r="I941" s="123" t="s">
        <v>231</v>
      </c>
      <c r="J941" s="124">
        <v>75000</v>
      </c>
      <c r="K941" s="124">
        <f>ROUNDDOWN(H941*J941,-3)</f>
        <v>90000000</v>
      </c>
      <c r="L941" s="251">
        <f t="shared" si="50"/>
        <v>0</v>
      </c>
    </row>
    <row r="942" spans="2:12" ht="15.9" x14ac:dyDescent="0.4">
      <c r="B942" s="198" t="s">
        <v>27</v>
      </c>
      <c r="C942" s="140" t="s">
        <v>44</v>
      </c>
      <c r="D942" s="141">
        <f>D935</f>
        <v>1200</v>
      </c>
      <c r="E942" s="123" t="s">
        <v>40</v>
      </c>
      <c r="F942" s="124">
        <v>50000</v>
      </c>
      <c r="G942" s="124">
        <f>ROUNDDOWN(D942*F942,-3)</f>
        <v>60000000</v>
      </c>
      <c r="H942" s="141">
        <f>H935</f>
        <v>1200</v>
      </c>
      <c r="I942" s="123" t="s">
        <v>40</v>
      </c>
      <c r="J942" s="124">
        <v>50000</v>
      </c>
      <c r="K942" s="124">
        <f>ROUNDDOWN(H942*J942,-3)</f>
        <v>60000000</v>
      </c>
      <c r="L942" s="251">
        <f t="shared" si="50"/>
        <v>0</v>
      </c>
    </row>
    <row r="943" spans="2:12" ht="15.9" x14ac:dyDescent="0.4">
      <c r="B943" s="198" t="s">
        <v>27</v>
      </c>
      <c r="C943" s="140" t="s">
        <v>297</v>
      </c>
      <c r="D943" s="141">
        <f>D935</f>
        <v>1200</v>
      </c>
      <c r="E943" s="123" t="s">
        <v>57</v>
      </c>
      <c r="F943" s="124">
        <v>60000</v>
      </c>
      <c r="G943" s="124">
        <f>ROUNDDOWN(D943*F943,-3)</f>
        <v>72000000</v>
      </c>
      <c r="H943" s="141">
        <f>H935</f>
        <v>1200</v>
      </c>
      <c r="I943" s="123" t="s">
        <v>57</v>
      </c>
      <c r="J943" s="124">
        <v>60000</v>
      </c>
      <c r="K943" s="124">
        <f>ROUNDDOWN(H943*J943,-3)</f>
        <v>72000000</v>
      </c>
      <c r="L943" s="251">
        <f t="shared" si="50"/>
        <v>0</v>
      </c>
    </row>
    <row r="944" spans="2:12" ht="15.9" x14ac:dyDescent="0.4">
      <c r="B944" s="198" t="s">
        <v>27</v>
      </c>
      <c r="C944" s="140" t="s">
        <v>299</v>
      </c>
      <c r="D944" s="141">
        <f>D935/24</f>
        <v>50</v>
      </c>
      <c r="E944" s="123" t="s">
        <v>51</v>
      </c>
      <c r="F944" s="124">
        <v>500000</v>
      </c>
      <c r="G944" s="124">
        <f>ROUNDDOWN(D944*F944,-3)</f>
        <v>25000000</v>
      </c>
      <c r="H944" s="141">
        <f>H935/24</f>
        <v>50</v>
      </c>
      <c r="I944" s="123" t="s">
        <v>51</v>
      </c>
      <c r="J944" s="124">
        <v>500000</v>
      </c>
      <c r="K944" s="124">
        <f>ROUNDDOWN(H944*J944,-3)</f>
        <v>25000000</v>
      </c>
      <c r="L944" s="251">
        <f t="shared" si="50"/>
        <v>0</v>
      </c>
    </row>
    <row r="945" spans="2:12" s="5" customFormat="1" ht="15.9" x14ac:dyDescent="0.4">
      <c r="B945" s="207">
        <v>501</v>
      </c>
      <c r="C945" s="205" t="s">
        <v>33</v>
      </c>
      <c r="D945" s="143">
        <f>D946+D959+D971+D985+D999+D1004+D1009+D1014+D1019+D1024+D1029+D1034+D1039+D1044+D1049+D1054+D1059+D1064+D1069+D1074+D1079+D1084+D1089+D1094+D1099+D1110</f>
        <v>7104</v>
      </c>
      <c r="E945" s="144" t="s">
        <v>171</v>
      </c>
      <c r="F945" s="143">
        <f>F946+F959+F971+F985+F999+F1004+F1009+F1014+F1019+F1024+F1029+F1034+F1039+F1044+F1049+F1054+F1059+F1064+F1069+F1074+F1079+F1084+F1089+F1094</f>
        <v>0</v>
      </c>
      <c r="G945" s="143">
        <f>G946+G959+G971+G985+G999+G1004+G1009+G1014+G1019+G1024+G1029+G1034+G1039+G1044+G1049+G1054+G1059+G1064+G1069+G1074+G1079+G1084+G1089+G1094+G1099+G1110</f>
        <v>846483000</v>
      </c>
      <c r="H945" s="143">
        <f>H946+H959+H971+H985+H999+H1004+H1009+H1014+H1019+H1024+H1029+H1034+H1039+H1044+H1049+H1054+H1059+H1064+H1069+H1074+H1079+H1084+H1089+H1094+H1099+H1110</f>
        <v>7104</v>
      </c>
      <c r="I945" s="144" t="s">
        <v>171</v>
      </c>
      <c r="J945" s="143">
        <f>J946+J959+J971+J985+J999+J1004+J1009+J1014+J1019+J1024+J1029+J1034+J1039+J1044+J1049+J1054+J1059+J1064+J1069+J1074+J1079+J1084+J1089+J1094</f>
        <v>0</v>
      </c>
      <c r="K945" s="143">
        <f>K946+K959+K971+K985+K999+K1004+K1009+K1014+K1019+K1024+K1029+K1034+K1039+K1044+K1049+K1054+K1059+K1064+K1069+K1074+K1079+K1084+K1089+K1094+K1099+K1110</f>
        <v>846483000</v>
      </c>
      <c r="L945" s="251">
        <f t="shared" si="50"/>
        <v>0</v>
      </c>
    </row>
    <row r="946" spans="2:12" ht="15.9" x14ac:dyDescent="0.4">
      <c r="B946" s="190" t="s">
        <v>34</v>
      </c>
      <c r="C946" s="191" t="s">
        <v>375</v>
      </c>
      <c r="D946" s="116">
        <v>24</v>
      </c>
      <c r="E946" s="117" t="s">
        <v>171</v>
      </c>
      <c r="F946" s="118">
        <v>0</v>
      </c>
      <c r="G946" s="118">
        <f>G947+G951</f>
        <v>14115000</v>
      </c>
      <c r="H946" s="116">
        <v>24</v>
      </c>
      <c r="I946" s="117" t="s">
        <v>171</v>
      </c>
      <c r="J946" s="118">
        <v>0</v>
      </c>
      <c r="K946" s="118">
        <f>K947+K951</f>
        <v>14115000</v>
      </c>
      <c r="L946" s="251">
        <f t="shared" si="50"/>
        <v>0</v>
      </c>
    </row>
    <row r="947" spans="2:12" s="232" customFormat="1" ht="15.9" x14ac:dyDescent="0.4">
      <c r="B947" s="227">
        <v>525111</v>
      </c>
      <c r="C947" s="228" t="s">
        <v>174</v>
      </c>
      <c r="D947" s="229">
        <v>0</v>
      </c>
      <c r="E947" s="230"/>
      <c r="F947" s="228">
        <v>0</v>
      </c>
      <c r="G947" s="233">
        <f>SUM(G948:G950)</f>
        <v>3580000</v>
      </c>
      <c r="H947" s="229">
        <v>0</v>
      </c>
      <c r="I947" s="230"/>
      <c r="J947" s="228">
        <v>0</v>
      </c>
      <c r="K947" s="233">
        <f>SUM(K948:K950)</f>
        <v>3580000</v>
      </c>
      <c r="L947" s="251">
        <f t="shared" si="50"/>
        <v>0</v>
      </c>
    </row>
    <row r="948" spans="2:12" ht="15.9" x14ac:dyDescent="0.4">
      <c r="B948" s="129" t="s">
        <v>27</v>
      </c>
      <c r="C948" s="96" t="s">
        <v>46</v>
      </c>
      <c r="D948" s="94">
        <v>6</v>
      </c>
      <c r="E948" s="95" t="s">
        <v>47</v>
      </c>
      <c r="F948" s="121">
        <v>150000</v>
      </c>
      <c r="G948" s="106">
        <f>ROUNDDOWN(D948*F948,-3)</f>
        <v>900000</v>
      </c>
      <c r="H948" s="94">
        <v>6</v>
      </c>
      <c r="I948" s="95" t="s">
        <v>47</v>
      </c>
      <c r="J948" s="121">
        <v>150000</v>
      </c>
      <c r="K948" s="106">
        <f>ROUNDDOWN(H948*J948,-3)</f>
        <v>900000</v>
      </c>
      <c r="L948" s="251">
        <f t="shared" si="50"/>
        <v>0</v>
      </c>
    </row>
    <row r="949" spans="2:12" ht="15.9" x14ac:dyDescent="0.4">
      <c r="B949" s="129" t="s">
        <v>27</v>
      </c>
      <c r="C949" s="96" t="s">
        <v>48</v>
      </c>
      <c r="D949" s="94">
        <v>12</v>
      </c>
      <c r="E949" s="95" t="s">
        <v>47</v>
      </c>
      <c r="F949" s="121">
        <v>150000</v>
      </c>
      <c r="G949" s="106">
        <f>ROUNDDOWN(D949*F949,-3)</f>
        <v>1800000</v>
      </c>
      <c r="H949" s="94">
        <v>12</v>
      </c>
      <c r="I949" s="95" t="s">
        <v>47</v>
      </c>
      <c r="J949" s="121">
        <v>150000</v>
      </c>
      <c r="K949" s="106">
        <f>ROUNDDOWN(H949*J949,-3)</f>
        <v>1800000</v>
      </c>
      <c r="L949" s="251">
        <f t="shared" si="50"/>
        <v>0</v>
      </c>
    </row>
    <row r="950" spans="2:12" ht="15.9" x14ac:dyDescent="0.4">
      <c r="B950" s="129" t="s">
        <v>27</v>
      </c>
      <c r="C950" s="96" t="s">
        <v>175</v>
      </c>
      <c r="D950" s="94">
        <v>1</v>
      </c>
      <c r="E950" s="95" t="s">
        <v>38</v>
      </c>
      <c r="F950" s="106">
        <v>880000</v>
      </c>
      <c r="G950" s="106">
        <f>ROUNDDOWN(D950*F950,-3)</f>
        <v>880000</v>
      </c>
      <c r="H950" s="94">
        <v>1</v>
      </c>
      <c r="I950" s="95" t="s">
        <v>38</v>
      </c>
      <c r="J950" s="106">
        <v>880000</v>
      </c>
      <c r="K950" s="106">
        <f>ROUNDDOWN(H950*J950,-3)</f>
        <v>880000</v>
      </c>
      <c r="L950" s="251">
        <f t="shared" si="50"/>
        <v>0</v>
      </c>
    </row>
    <row r="951" spans="2:12" s="232" customFormat="1" ht="15.9" x14ac:dyDescent="0.4">
      <c r="B951" s="227">
        <v>525112</v>
      </c>
      <c r="C951" s="228" t="s">
        <v>97</v>
      </c>
      <c r="D951" s="229">
        <v>0</v>
      </c>
      <c r="E951" s="230"/>
      <c r="F951" s="228">
        <v>0</v>
      </c>
      <c r="G951" s="233">
        <f>SUM(G952:G958)</f>
        <v>10535000</v>
      </c>
      <c r="H951" s="229">
        <v>0</v>
      </c>
      <c r="I951" s="230"/>
      <c r="J951" s="228">
        <v>0</v>
      </c>
      <c r="K951" s="233">
        <f>SUM(K952:K958)</f>
        <v>10535000</v>
      </c>
      <c r="L951" s="251">
        <f t="shared" si="50"/>
        <v>0</v>
      </c>
    </row>
    <row r="952" spans="2:12" ht="15.9" x14ac:dyDescent="0.4">
      <c r="B952" s="129" t="s">
        <v>27</v>
      </c>
      <c r="C952" s="96" t="s">
        <v>295</v>
      </c>
      <c r="D952" s="94">
        <v>1</v>
      </c>
      <c r="E952" s="95" t="s">
        <v>38</v>
      </c>
      <c r="F952" s="106">
        <v>600000</v>
      </c>
      <c r="G952" s="106">
        <f t="shared" ref="G952:G958" si="51">ROUNDDOWN(D952*F952,-3)</f>
        <v>600000</v>
      </c>
      <c r="H952" s="94">
        <v>1</v>
      </c>
      <c r="I952" s="95" t="s">
        <v>38</v>
      </c>
      <c r="J952" s="106">
        <v>600000</v>
      </c>
      <c r="K952" s="106">
        <f t="shared" ref="K952:K958" si="52">ROUNDDOWN(H952*J952,-3)</f>
        <v>600000</v>
      </c>
      <c r="L952" s="251">
        <f t="shared" si="50"/>
        <v>0</v>
      </c>
    </row>
    <row r="953" spans="2:12" ht="15.9" x14ac:dyDescent="0.4">
      <c r="B953" s="129" t="s">
        <v>27</v>
      </c>
      <c r="C953" s="96" t="s">
        <v>296</v>
      </c>
      <c r="D953" s="133">
        <f>D946</f>
        <v>24</v>
      </c>
      <c r="E953" s="95" t="s">
        <v>231</v>
      </c>
      <c r="F953" s="106">
        <v>75000</v>
      </c>
      <c r="G953" s="106">
        <f t="shared" si="51"/>
        <v>1800000</v>
      </c>
      <c r="H953" s="133">
        <f>H946</f>
        <v>24</v>
      </c>
      <c r="I953" s="95" t="s">
        <v>231</v>
      </c>
      <c r="J953" s="106">
        <v>75000</v>
      </c>
      <c r="K953" s="106">
        <f t="shared" si="52"/>
        <v>1800000</v>
      </c>
      <c r="L953" s="251">
        <f t="shared" si="50"/>
        <v>0</v>
      </c>
    </row>
    <row r="954" spans="2:12" ht="15.9" x14ac:dyDescent="0.4">
      <c r="B954" s="129" t="s">
        <v>27</v>
      </c>
      <c r="C954" s="96" t="s">
        <v>44</v>
      </c>
      <c r="D954" s="133">
        <f>D946</f>
        <v>24</v>
      </c>
      <c r="E954" s="95" t="s">
        <v>40</v>
      </c>
      <c r="F954" s="106">
        <v>50000</v>
      </c>
      <c r="G954" s="106">
        <f t="shared" si="51"/>
        <v>1200000</v>
      </c>
      <c r="H954" s="133">
        <f>H946</f>
        <v>24</v>
      </c>
      <c r="I954" s="95" t="s">
        <v>40</v>
      </c>
      <c r="J954" s="106">
        <v>50000</v>
      </c>
      <c r="K954" s="106">
        <f t="shared" si="52"/>
        <v>1200000</v>
      </c>
      <c r="L954" s="251">
        <f t="shared" si="50"/>
        <v>0</v>
      </c>
    </row>
    <row r="955" spans="2:12" ht="15.9" x14ac:dyDescent="0.4">
      <c r="B955" s="129" t="s">
        <v>27</v>
      </c>
      <c r="C955" s="96" t="s">
        <v>299</v>
      </c>
      <c r="D955" s="94">
        <v>1</v>
      </c>
      <c r="E955" s="95" t="s">
        <v>51</v>
      </c>
      <c r="F955" s="106">
        <v>500000</v>
      </c>
      <c r="G955" s="106">
        <f t="shared" si="51"/>
        <v>500000</v>
      </c>
      <c r="H955" s="94">
        <v>1</v>
      </c>
      <c r="I955" s="95" t="s">
        <v>51</v>
      </c>
      <c r="J955" s="106">
        <v>500000</v>
      </c>
      <c r="K955" s="106">
        <f t="shared" si="52"/>
        <v>500000</v>
      </c>
      <c r="L955" s="251">
        <f t="shared" si="50"/>
        <v>0</v>
      </c>
    </row>
    <row r="956" spans="2:12" ht="15.9" x14ac:dyDescent="0.4">
      <c r="B956" s="129" t="s">
        <v>27</v>
      </c>
      <c r="C956" s="96" t="s">
        <v>294</v>
      </c>
      <c r="D956" s="94">
        <v>1</v>
      </c>
      <c r="E956" s="95" t="s">
        <v>51</v>
      </c>
      <c r="F956" s="106">
        <v>1635000</v>
      </c>
      <c r="G956" s="106">
        <f t="shared" si="51"/>
        <v>1635000</v>
      </c>
      <c r="H956" s="94">
        <v>1</v>
      </c>
      <c r="I956" s="95" t="s">
        <v>51</v>
      </c>
      <c r="J956" s="106">
        <v>1635000</v>
      </c>
      <c r="K956" s="106">
        <f t="shared" si="52"/>
        <v>1635000</v>
      </c>
      <c r="L956" s="251">
        <f t="shared" si="50"/>
        <v>0</v>
      </c>
    </row>
    <row r="957" spans="2:12" ht="15.9" x14ac:dyDescent="0.4">
      <c r="B957" s="129" t="s">
        <v>27</v>
      </c>
      <c r="C957" s="96" t="s">
        <v>298</v>
      </c>
      <c r="D957" s="94">
        <v>1</v>
      </c>
      <c r="E957" s="95" t="s">
        <v>38</v>
      </c>
      <c r="F957" s="106">
        <v>3600000</v>
      </c>
      <c r="G957" s="106">
        <f t="shared" si="51"/>
        <v>3600000</v>
      </c>
      <c r="H957" s="94">
        <v>1</v>
      </c>
      <c r="I957" s="95" t="s">
        <v>38</v>
      </c>
      <c r="J957" s="106">
        <v>3600000</v>
      </c>
      <c r="K957" s="106">
        <f t="shared" si="52"/>
        <v>3600000</v>
      </c>
      <c r="L957" s="251">
        <f t="shared" si="50"/>
        <v>0</v>
      </c>
    </row>
    <row r="958" spans="2:12" ht="15.9" x14ac:dyDescent="0.4">
      <c r="B958" s="129" t="s">
        <v>27</v>
      </c>
      <c r="C958" s="96" t="s">
        <v>297</v>
      </c>
      <c r="D958" s="133">
        <f>D946</f>
        <v>24</v>
      </c>
      <c r="E958" s="95" t="s">
        <v>40</v>
      </c>
      <c r="F958" s="106">
        <v>50000</v>
      </c>
      <c r="G958" s="106">
        <f t="shared" si="51"/>
        <v>1200000</v>
      </c>
      <c r="H958" s="133">
        <f>H946</f>
        <v>24</v>
      </c>
      <c r="I958" s="95" t="s">
        <v>40</v>
      </c>
      <c r="J958" s="106">
        <v>50000</v>
      </c>
      <c r="K958" s="106">
        <f t="shared" si="52"/>
        <v>1200000</v>
      </c>
      <c r="L958" s="251">
        <f t="shared" si="50"/>
        <v>0</v>
      </c>
    </row>
    <row r="959" spans="2:12" ht="15.9" x14ac:dyDescent="0.4">
      <c r="B959" s="190" t="s">
        <v>52</v>
      </c>
      <c r="C959" s="191" t="s">
        <v>376</v>
      </c>
      <c r="D959" s="116">
        <v>24</v>
      </c>
      <c r="E959" s="117" t="s">
        <v>171</v>
      </c>
      <c r="F959" s="118">
        <v>0</v>
      </c>
      <c r="G959" s="118">
        <f>G960+G964</f>
        <v>18678000</v>
      </c>
      <c r="H959" s="116">
        <v>24</v>
      </c>
      <c r="I959" s="117" t="s">
        <v>171</v>
      </c>
      <c r="J959" s="118">
        <v>0</v>
      </c>
      <c r="K959" s="118">
        <f>K960+K964</f>
        <v>18678000</v>
      </c>
      <c r="L959" s="251">
        <f t="shared" si="50"/>
        <v>0</v>
      </c>
    </row>
    <row r="960" spans="2:12" s="232" customFormat="1" ht="15.9" x14ac:dyDescent="0.4">
      <c r="B960" s="227">
        <v>525111</v>
      </c>
      <c r="C960" s="228" t="s">
        <v>174</v>
      </c>
      <c r="D960" s="229">
        <v>0</v>
      </c>
      <c r="E960" s="230"/>
      <c r="F960" s="228">
        <v>0</v>
      </c>
      <c r="G960" s="233">
        <f>SUM(G961:G963)</f>
        <v>6070000</v>
      </c>
      <c r="H960" s="229">
        <v>0</v>
      </c>
      <c r="I960" s="230"/>
      <c r="J960" s="228">
        <v>0</v>
      </c>
      <c r="K960" s="233">
        <f>SUM(K961:K963)</f>
        <v>6070000</v>
      </c>
      <c r="L960" s="251">
        <f t="shared" si="50"/>
        <v>0</v>
      </c>
    </row>
    <row r="961" spans="2:12" ht="15.9" x14ac:dyDescent="0.4">
      <c r="B961" s="129" t="s">
        <v>27</v>
      </c>
      <c r="C961" s="96" t="s">
        <v>46</v>
      </c>
      <c r="D961" s="94">
        <v>16</v>
      </c>
      <c r="E961" s="95" t="s">
        <v>47</v>
      </c>
      <c r="F961" s="121">
        <v>150000</v>
      </c>
      <c r="G961" s="106">
        <f>ROUNDDOWN(D961*F961,-3)</f>
        <v>2400000</v>
      </c>
      <c r="H961" s="94">
        <v>16</v>
      </c>
      <c r="I961" s="95" t="s">
        <v>47</v>
      </c>
      <c r="J961" s="121">
        <v>150000</v>
      </c>
      <c r="K961" s="106">
        <f>ROUNDDOWN(H961*J961,-3)</f>
        <v>2400000</v>
      </c>
      <c r="L961" s="251">
        <f t="shared" si="50"/>
        <v>0</v>
      </c>
    </row>
    <row r="962" spans="2:12" ht="15.9" x14ac:dyDescent="0.4">
      <c r="B962" s="129" t="s">
        <v>27</v>
      </c>
      <c r="C962" s="96" t="s">
        <v>48</v>
      </c>
      <c r="D962" s="94">
        <v>22</v>
      </c>
      <c r="E962" s="95" t="s">
        <v>47</v>
      </c>
      <c r="F962" s="121">
        <v>150000</v>
      </c>
      <c r="G962" s="106">
        <f>ROUNDDOWN(D962*F962,-3)</f>
        <v>3300000</v>
      </c>
      <c r="H962" s="94">
        <v>22</v>
      </c>
      <c r="I962" s="95" t="s">
        <v>47</v>
      </c>
      <c r="J962" s="121">
        <v>150000</v>
      </c>
      <c r="K962" s="106">
        <f>ROUNDDOWN(H962*J962,-3)</f>
        <v>3300000</v>
      </c>
      <c r="L962" s="251">
        <f t="shared" si="50"/>
        <v>0</v>
      </c>
    </row>
    <row r="963" spans="2:12" ht="15.9" x14ac:dyDescent="0.4">
      <c r="B963" s="129" t="s">
        <v>27</v>
      </c>
      <c r="C963" s="96" t="s">
        <v>175</v>
      </c>
      <c r="D963" s="94">
        <v>1</v>
      </c>
      <c r="E963" s="95" t="s">
        <v>38</v>
      </c>
      <c r="F963" s="106">
        <v>370000</v>
      </c>
      <c r="G963" s="106">
        <f>ROUNDDOWN(D963*F963,-3)</f>
        <v>370000</v>
      </c>
      <c r="H963" s="94">
        <v>1</v>
      </c>
      <c r="I963" s="95" t="s">
        <v>38</v>
      </c>
      <c r="J963" s="106">
        <v>370000</v>
      </c>
      <c r="K963" s="106">
        <f>ROUNDDOWN(H963*J963,-3)</f>
        <v>370000</v>
      </c>
      <c r="L963" s="251">
        <f t="shared" si="50"/>
        <v>0</v>
      </c>
    </row>
    <row r="964" spans="2:12" s="232" customFormat="1" ht="15.9" x14ac:dyDescent="0.4">
      <c r="B964" s="227">
        <v>525112</v>
      </c>
      <c r="C964" s="228" t="s">
        <v>97</v>
      </c>
      <c r="D964" s="229">
        <v>0</v>
      </c>
      <c r="E964" s="230"/>
      <c r="F964" s="228">
        <v>0</v>
      </c>
      <c r="G964" s="233">
        <f>SUM(G965:G970)</f>
        <v>12608000</v>
      </c>
      <c r="H964" s="229">
        <v>0</v>
      </c>
      <c r="I964" s="230"/>
      <c r="J964" s="228">
        <v>0</v>
      </c>
      <c r="K964" s="233">
        <f>SUM(K965:K970)</f>
        <v>12608000</v>
      </c>
      <c r="L964" s="251">
        <f t="shared" si="50"/>
        <v>0</v>
      </c>
    </row>
    <row r="965" spans="2:12" ht="15.9" x14ac:dyDescent="0.4">
      <c r="B965" s="129" t="s">
        <v>27</v>
      </c>
      <c r="C965" s="96" t="s">
        <v>295</v>
      </c>
      <c r="D965" s="94">
        <v>1</v>
      </c>
      <c r="E965" s="95" t="s">
        <v>38</v>
      </c>
      <c r="F965" s="106">
        <v>600000</v>
      </c>
      <c r="G965" s="106">
        <f t="shared" ref="G965:G970" si="53">ROUNDDOWN(D965*F965,-3)</f>
        <v>600000</v>
      </c>
      <c r="H965" s="94">
        <v>1</v>
      </c>
      <c r="I965" s="95" t="s">
        <v>38</v>
      </c>
      <c r="J965" s="106">
        <v>600000</v>
      </c>
      <c r="K965" s="106">
        <f t="shared" ref="K965:K970" si="54">ROUNDDOWN(H965*J965,-3)</f>
        <v>600000</v>
      </c>
      <c r="L965" s="251">
        <f t="shared" si="50"/>
        <v>0</v>
      </c>
    </row>
    <row r="966" spans="2:12" ht="15.9" x14ac:dyDescent="0.4">
      <c r="B966" s="129" t="s">
        <v>27</v>
      </c>
      <c r="C966" s="96" t="s">
        <v>296</v>
      </c>
      <c r="D966" s="133">
        <f>D959</f>
        <v>24</v>
      </c>
      <c r="E966" s="95" t="s">
        <v>231</v>
      </c>
      <c r="F966" s="106">
        <v>75000</v>
      </c>
      <c r="G966" s="106">
        <f t="shared" si="53"/>
        <v>1800000</v>
      </c>
      <c r="H966" s="133">
        <f>H959</f>
        <v>24</v>
      </c>
      <c r="I966" s="95" t="s">
        <v>231</v>
      </c>
      <c r="J966" s="106">
        <v>75000</v>
      </c>
      <c r="K966" s="106">
        <f t="shared" si="54"/>
        <v>1800000</v>
      </c>
      <c r="L966" s="251">
        <f t="shared" si="50"/>
        <v>0</v>
      </c>
    </row>
    <row r="967" spans="2:12" ht="15.9" x14ac:dyDescent="0.4">
      <c r="B967" s="129" t="s">
        <v>27</v>
      </c>
      <c r="C967" s="96" t="s">
        <v>44</v>
      </c>
      <c r="D967" s="133">
        <f>D959</f>
        <v>24</v>
      </c>
      <c r="E967" s="95" t="s">
        <v>40</v>
      </c>
      <c r="F967" s="106">
        <v>50000</v>
      </c>
      <c r="G967" s="106">
        <f t="shared" si="53"/>
        <v>1200000</v>
      </c>
      <c r="H967" s="133">
        <f>H959</f>
        <v>24</v>
      </c>
      <c r="I967" s="95" t="s">
        <v>40</v>
      </c>
      <c r="J967" s="106">
        <v>50000</v>
      </c>
      <c r="K967" s="106">
        <f t="shared" si="54"/>
        <v>1200000</v>
      </c>
      <c r="L967" s="251">
        <f t="shared" si="50"/>
        <v>0</v>
      </c>
    </row>
    <row r="968" spans="2:12" ht="15.9" x14ac:dyDescent="0.4">
      <c r="B968" s="129" t="s">
        <v>27</v>
      </c>
      <c r="C968" s="96" t="s">
        <v>299</v>
      </c>
      <c r="D968" s="94">
        <v>1</v>
      </c>
      <c r="E968" s="95" t="s">
        <v>51</v>
      </c>
      <c r="F968" s="106">
        <v>340000</v>
      </c>
      <c r="G968" s="106">
        <f t="shared" si="53"/>
        <v>340000</v>
      </c>
      <c r="H968" s="94">
        <v>1</v>
      </c>
      <c r="I968" s="95" t="s">
        <v>51</v>
      </c>
      <c r="J968" s="106">
        <v>340000</v>
      </c>
      <c r="K968" s="106">
        <f t="shared" si="54"/>
        <v>340000</v>
      </c>
      <c r="L968" s="251">
        <f t="shared" si="50"/>
        <v>0</v>
      </c>
    </row>
    <row r="969" spans="2:12" ht="15.9" x14ac:dyDescent="0.4">
      <c r="B969" s="129" t="s">
        <v>27</v>
      </c>
      <c r="C969" s="96" t="s">
        <v>294</v>
      </c>
      <c r="D969" s="94">
        <v>1</v>
      </c>
      <c r="E969" s="95" t="s">
        <v>38</v>
      </c>
      <c r="F969" s="106">
        <v>6268000</v>
      </c>
      <c r="G969" s="106">
        <f t="shared" si="53"/>
        <v>6268000</v>
      </c>
      <c r="H969" s="94">
        <v>1</v>
      </c>
      <c r="I969" s="95" t="s">
        <v>38</v>
      </c>
      <c r="J969" s="106">
        <v>6268000</v>
      </c>
      <c r="K969" s="106">
        <f t="shared" si="54"/>
        <v>6268000</v>
      </c>
      <c r="L969" s="251">
        <f t="shared" si="50"/>
        <v>0</v>
      </c>
    </row>
    <row r="970" spans="2:12" ht="15.9" x14ac:dyDescent="0.4">
      <c r="B970" s="129" t="s">
        <v>27</v>
      </c>
      <c r="C970" s="96" t="s">
        <v>297</v>
      </c>
      <c r="D970" s="133">
        <f>D959</f>
        <v>24</v>
      </c>
      <c r="E970" s="95" t="s">
        <v>362</v>
      </c>
      <c r="F970" s="106">
        <v>100000</v>
      </c>
      <c r="G970" s="106">
        <f t="shared" si="53"/>
        <v>2400000</v>
      </c>
      <c r="H970" s="133">
        <f>H959</f>
        <v>24</v>
      </c>
      <c r="I970" s="95" t="s">
        <v>362</v>
      </c>
      <c r="J970" s="106">
        <v>100000</v>
      </c>
      <c r="K970" s="106">
        <f t="shared" si="54"/>
        <v>2400000</v>
      </c>
      <c r="L970" s="251">
        <f t="shared" si="50"/>
        <v>0</v>
      </c>
    </row>
    <row r="971" spans="2:12" ht="15.9" x14ac:dyDescent="0.4">
      <c r="B971" s="190" t="s">
        <v>62</v>
      </c>
      <c r="C971" s="191" t="s">
        <v>377</v>
      </c>
      <c r="D971" s="116">
        <v>24</v>
      </c>
      <c r="E971" s="117" t="s">
        <v>171</v>
      </c>
      <c r="F971" s="118">
        <v>0</v>
      </c>
      <c r="G971" s="118">
        <f>G972+G976</f>
        <v>51430000</v>
      </c>
      <c r="H971" s="116">
        <v>24</v>
      </c>
      <c r="I971" s="117" t="s">
        <v>171</v>
      </c>
      <c r="J971" s="118">
        <v>0</v>
      </c>
      <c r="K971" s="118">
        <f>K972+K976</f>
        <v>51430000</v>
      </c>
      <c r="L971" s="251">
        <f t="shared" si="50"/>
        <v>0</v>
      </c>
    </row>
    <row r="972" spans="2:12" s="232" customFormat="1" ht="15.9" x14ac:dyDescent="0.4">
      <c r="B972" s="227">
        <v>525111</v>
      </c>
      <c r="C972" s="228" t="s">
        <v>174</v>
      </c>
      <c r="D972" s="229">
        <v>0</v>
      </c>
      <c r="E972" s="230"/>
      <c r="F972" s="228">
        <v>0</v>
      </c>
      <c r="G972" s="233">
        <f>SUM(G973:G975)</f>
        <v>17810000</v>
      </c>
      <c r="H972" s="229">
        <v>0</v>
      </c>
      <c r="I972" s="230"/>
      <c r="J972" s="228">
        <v>0</v>
      </c>
      <c r="K972" s="233">
        <f>SUM(K973:K975)</f>
        <v>17810000</v>
      </c>
      <c r="L972" s="251">
        <f t="shared" si="50"/>
        <v>0</v>
      </c>
    </row>
    <row r="973" spans="2:12" ht="15.9" x14ac:dyDescent="0.4">
      <c r="B973" s="129" t="s">
        <v>27</v>
      </c>
      <c r="C973" s="96" t="s">
        <v>46</v>
      </c>
      <c r="D973" s="94">
        <v>13</v>
      </c>
      <c r="E973" s="95" t="s">
        <v>47</v>
      </c>
      <c r="F973" s="121">
        <v>150000</v>
      </c>
      <c r="G973" s="106">
        <f>ROUNDDOWN(D973*F973,-3)</f>
        <v>1950000</v>
      </c>
      <c r="H973" s="94">
        <v>13</v>
      </c>
      <c r="I973" s="95" t="s">
        <v>47</v>
      </c>
      <c r="J973" s="121">
        <v>150000</v>
      </c>
      <c r="K973" s="106">
        <f>ROUNDDOWN(H973*J973,-3)</f>
        <v>1950000</v>
      </c>
      <c r="L973" s="251">
        <f t="shared" si="50"/>
        <v>0</v>
      </c>
    </row>
    <row r="974" spans="2:12" ht="15.9" x14ac:dyDescent="0.4">
      <c r="B974" s="129" t="s">
        <v>27</v>
      </c>
      <c r="C974" s="96" t="s">
        <v>48</v>
      </c>
      <c r="D974" s="94">
        <v>94</v>
      </c>
      <c r="E974" s="95" t="s">
        <v>47</v>
      </c>
      <c r="F974" s="121">
        <v>150000</v>
      </c>
      <c r="G974" s="106">
        <f>ROUNDDOWN(D974*F974,-3)</f>
        <v>14100000</v>
      </c>
      <c r="H974" s="94">
        <v>94</v>
      </c>
      <c r="I974" s="95" t="s">
        <v>47</v>
      </c>
      <c r="J974" s="121">
        <v>150000</v>
      </c>
      <c r="K974" s="106">
        <f>ROUNDDOWN(H974*J974,-3)</f>
        <v>14100000</v>
      </c>
      <c r="L974" s="251">
        <f t="shared" si="50"/>
        <v>0</v>
      </c>
    </row>
    <row r="975" spans="2:12" ht="15.9" x14ac:dyDescent="0.4">
      <c r="B975" s="129" t="s">
        <v>27</v>
      </c>
      <c r="C975" s="96" t="s">
        <v>175</v>
      </c>
      <c r="D975" s="94">
        <v>1</v>
      </c>
      <c r="E975" s="95" t="s">
        <v>38</v>
      </c>
      <c r="F975" s="106">
        <v>1760000</v>
      </c>
      <c r="G975" s="106">
        <f>ROUNDDOWN(D975*F975,-3)</f>
        <v>1760000</v>
      </c>
      <c r="H975" s="94">
        <v>1</v>
      </c>
      <c r="I975" s="95" t="s">
        <v>38</v>
      </c>
      <c r="J975" s="106">
        <v>1760000</v>
      </c>
      <c r="K975" s="106">
        <f>ROUNDDOWN(H975*J975,-3)</f>
        <v>1760000</v>
      </c>
      <c r="L975" s="251">
        <f t="shared" si="50"/>
        <v>0</v>
      </c>
    </row>
    <row r="976" spans="2:12" s="232" customFormat="1" ht="15.9" x14ac:dyDescent="0.4">
      <c r="B976" s="227">
        <v>525112</v>
      </c>
      <c r="C976" s="228" t="s">
        <v>97</v>
      </c>
      <c r="D976" s="229">
        <v>0</v>
      </c>
      <c r="E976" s="230"/>
      <c r="F976" s="228">
        <v>0</v>
      </c>
      <c r="G976" s="233">
        <f>SUM(G977:G984)</f>
        <v>33620000</v>
      </c>
      <c r="H976" s="229">
        <v>0</v>
      </c>
      <c r="I976" s="230"/>
      <c r="J976" s="228">
        <v>0</v>
      </c>
      <c r="K976" s="233">
        <f>SUM(K977:K984)</f>
        <v>33620000</v>
      </c>
      <c r="L976" s="251">
        <f t="shared" si="50"/>
        <v>0</v>
      </c>
    </row>
    <row r="977" spans="2:12" ht="15.9" x14ac:dyDescent="0.4">
      <c r="B977" s="129" t="s">
        <v>27</v>
      </c>
      <c r="C977" s="96" t="s">
        <v>295</v>
      </c>
      <c r="D977" s="94">
        <v>1</v>
      </c>
      <c r="E977" s="95" t="s">
        <v>38</v>
      </c>
      <c r="F977" s="106">
        <v>600000</v>
      </c>
      <c r="G977" s="106">
        <f t="shared" ref="G977:G984" si="55">ROUNDDOWN(D977*F977,-3)</f>
        <v>600000</v>
      </c>
      <c r="H977" s="94">
        <v>1</v>
      </c>
      <c r="I977" s="95" t="s">
        <v>38</v>
      </c>
      <c r="J977" s="106">
        <v>600000</v>
      </c>
      <c r="K977" s="106">
        <f t="shared" ref="K977:K984" si="56">ROUNDDOWN(H977*J977,-3)</f>
        <v>600000</v>
      </c>
      <c r="L977" s="251">
        <f t="shared" si="50"/>
        <v>0</v>
      </c>
    </row>
    <row r="978" spans="2:12" ht="15.9" x14ac:dyDescent="0.4">
      <c r="B978" s="129" t="s">
        <v>27</v>
      </c>
      <c r="C978" s="96" t="s">
        <v>296</v>
      </c>
      <c r="D978" s="133">
        <f>D971</f>
        <v>24</v>
      </c>
      <c r="E978" s="95" t="s">
        <v>231</v>
      </c>
      <c r="F978" s="106">
        <v>75000</v>
      </c>
      <c r="G978" s="106">
        <f t="shared" si="55"/>
        <v>1800000</v>
      </c>
      <c r="H978" s="133">
        <f>H971</f>
        <v>24</v>
      </c>
      <c r="I978" s="95" t="s">
        <v>231</v>
      </c>
      <c r="J978" s="106">
        <v>75000</v>
      </c>
      <c r="K978" s="106">
        <f t="shared" si="56"/>
        <v>1800000</v>
      </c>
      <c r="L978" s="251">
        <f t="shared" si="50"/>
        <v>0</v>
      </c>
    </row>
    <row r="979" spans="2:12" ht="15.9" x14ac:dyDescent="0.4">
      <c r="B979" s="129" t="s">
        <v>27</v>
      </c>
      <c r="C979" s="96" t="s">
        <v>44</v>
      </c>
      <c r="D979" s="133">
        <f>D971</f>
        <v>24</v>
      </c>
      <c r="E979" s="95" t="s">
        <v>40</v>
      </c>
      <c r="F979" s="106">
        <v>100000</v>
      </c>
      <c r="G979" s="106">
        <f t="shared" si="55"/>
        <v>2400000</v>
      </c>
      <c r="H979" s="133">
        <f>H971</f>
        <v>24</v>
      </c>
      <c r="I979" s="95" t="s">
        <v>40</v>
      </c>
      <c r="J979" s="106">
        <v>100000</v>
      </c>
      <c r="K979" s="106">
        <f t="shared" si="56"/>
        <v>2400000</v>
      </c>
      <c r="L979" s="251">
        <f t="shared" si="50"/>
        <v>0</v>
      </c>
    </row>
    <row r="980" spans="2:12" ht="15.9" x14ac:dyDescent="0.4">
      <c r="B980" s="129" t="s">
        <v>27</v>
      </c>
      <c r="C980" s="96" t="s">
        <v>299</v>
      </c>
      <c r="D980" s="133">
        <f>D971/24</f>
        <v>1</v>
      </c>
      <c r="E980" s="95" t="s">
        <v>51</v>
      </c>
      <c r="F980" s="106">
        <v>600000</v>
      </c>
      <c r="G980" s="106">
        <f t="shared" si="55"/>
        <v>600000</v>
      </c>
      <c r="H980" s="133">
        <f>H971/24</f>
        <v>1</v>
      </c>
      <c r="I980" s="95" t="s">
        <v>51</v>
      </c>
      <c r="J980" s="106">
        <v>600000</v>
      </c>
      <c r="K980" s="106">
        <f t="shared" si="56"/>
        <v>600000</v>
      </c>
      <c r="L980" s="251">
        <f t="shared" si="50"/>
        <v>0</v>
      </c>
    </row>
    <row r="981" spans="2:12" ht="15.9" x14ac:dyDescent="0.4">
      <c r="B981" s="129" t="s">
        <v>27</v>
      </c>
      <c r="C981" s="96" t="s">
        <v>297</v>
      </c>
      <c r="D981" s="94">
        <v>168</v>
      </c>
      <c r="E981" s="95" t="s">
        <v>40</v>
      </c>
      <c r="F981" s="106">
        <v>60000</v>
      </c>
      <c r="G981" s="106">
        <f t="shared" si="55"/>
        <v>10080000</v>
      </c>
      <c r="H981" s="94">
        <v>168</v>
      </c>
      <c r="I981" s="95" t="s">
        <v>40</v>
      </c>
      <c r="J981" s="106">
        <v>60000</v>
      </c>
      <c r="K981" s="106">
        <f t="shared" si="56"/>
        <v>10080000</v>
      </c>
      <c r="L981" s="251">
        <f t="shared" si="50"/>
        <v>0</v>
      </c>
    </row>
    <row r="982" spans="2:12" ht="15.9" x14ac:dyDescent="0.4">
      <c r="B982" s="129" t="s">
        <v>27</v>
      </c>
      <c r="C982" s="96" t="s">
        <v>298</v>
      </c>
      <c r="D982" s="94">
        <v>1</v>
      </c>
      <c r="E982" s="95" t="s">
        <v>38</v>
      </c>
      <c r="F982" s="106">
        <v>15240000</v>
      </c>
      <c r="G982" s="106">
        <f t="shared" si="55"/>
        <v>15240000</v>
      </c>
      <c r="H982" s="94">
        <v>1</v>
      </c>
      <c r="I982" s="95" t="s">
        <v>38</v>
      </c>
      <c r="J982" s="106">
        <v>15240000</v>
      </c>
      <c r="K982" s="106">
        <f t="shared" si="56"/>
        <v>15240000</v>
      </c>
      <c r="L982" s="251">
        <f t="shared" si="50"/>
        <v>0</v>
      </c>
    </row>
    <row r="983" spans="2:12" ht="15.9" x14ac:dyDescent="0.4">
      <c r="B983" s="129"/>
      <c r="C983" s="96" t="s">
        <v>348</v>
      </c>
      <c r="D983" s="133">
        <f>D971</f>
        <v>24</v>
      </c>
      <c r="E983" s="95" t="s">
        <v>40</v>
      </c>
      <c r="F983" s="106">
        <v>100000</v>
      </c>
      <c r="G983" s="106">
        <f t="shared" si="55"/>
        <v>2400000</v>
      </c>
      <c r="H983" s="133">
        <f>H971</f>
        <v>24</v>
      </c>
      <c r="I983" s="95" t="s">
        <v>40</v>
      </c>
      <c r="J983" s="106">
        <v>100000</v>
      </c>
      <c r="K983" s="106">
        <f t="shared" si="56"/>
        <v>2400000</v>
      </c>
      <c r="L983" s="251">
        <f t="shared" si="50"/>
        <v>0</v>
      </c>
    </row>
    <row r="984" spans="2:12" ht="15.9" x14ac:dyDescent="0.4">
      <c r="B984" s="129"/>
      <c r="C984" s="96" t="s">
        <v>294</v>
      </c>
      <c r="D984" s="133">
        <f>D971/24</f>
        <v>1</v>
      </c>
      <c r="E984" s="95" t="s">
        <v>51</v>
      </c>
      <c r="F984" s="106">
        <v>500000</v>
      </c>
      <c r="G984" s="106">
        <f t="shared" si="55"/>
        <v>500000</v>
      </c>
      <c r="H984" s="133">
        <f>H971/24</f>
        <v>1</v>
      </c>
      <c r="I984" s="95" t="s">
        <v>51</v>
      </c>
      <c r="J984" s="106">
        <v>500000</v>
      </c>
      <c r="K984" s="106">
        <f t="shared" si="56"/>
        <v>500000</v>
      </c>
      <c r="L984" s="251">
        <f t="shared" ref="L984:L1047" si="57">G984-K984</f>
        <v>0</v>
      </c>
    </row>
    <row r="985" spans="2:12" ht="15.9" x14ac:dyDescent="0.4">
      <c r="B985" s="190" t="s">
        <v>69</v>
      </c>
      <c r="C985" s="191" t="s">
        <v>378</v>
      </c>
      <c r="D985" s="116">
        <v>24</v>
      </c>
      <c r="E985" s="117" t="s">
        <v>171</v>
      </c>
      <c r="F985" s="118">
        <v>0</v>
      </c>
      <c r="G985" s="118">
        <f>G986+G990</f>
        <v>51580000</v>
      </c>
      <c r="H985" s="116">
        <v>24</v>
      </c>
      <c r="I985" s="117" t="s">
        <v>171</v>
      </c>
      <c r="J985" s="118">
        <v>0</v>
      </c>
      <c r="K985" s="118">
        <f>K986+K990</f>
        <v>51580000</v>
      </c>
      <c r="L985" s="251">
        <f t="shared" si="57"/>
        <v>0</v>
      </c>
    </row>
    <row r="986" spans="2:12" s="232" customFormat="1" ht="15.9" x14ac:dyDescent="0.4">
      <c r="B986" s="227">
        <v>525111</v>
      </c>
      <c r="C986" s="228" t="s">
        <v>174</v>
      </c>
      <c r="D986" s="229">
        <v>0</v>
      </c>
      <c r="E986" s="230"/>
      <c r="F986" s="228">
        <v>0</v>
      </c>
      <c r="G986" s="233">
        <f>SUM(G987:G989)</f>
        <v>17960000</v>
      </c>
      <c r="H986" s="229">
        <v>0</v>
      </c>
      <c r="I986" s="230"/>
      <c r="J986" s="228">
        <v>0</v>
      </c>
      <c r="K986" s="233">
        <f>SUM(K987:K989)</f>
        <v>17960000</v>
      </c>
      <c r="L986" s="251">
        <f t="shared" si="57"/>
        <v>0</v>
      </c>
    </row>
    <row r="987" spans="2:12" ht="15.9" x14ac:dyDescent="0.4">
      <c r="B987" s="129" t="s">
        <v>27</v>
      </c>
      <c r="C987" s="96" t="s">
        <v>46</v>
      </c>
      <c r="D987" s="94">
        <v>12</v>
      </c>
      <c r="E987" s="95" t="s">
        <v>47</v>
      </c>
      <c r="F987" s="121">
        <v>150000</v>
      </c>
      <c r="G987" s="106">
        <f>ROUNDDOWN(D987*F987,-3)</f>
        <v>1800000</v>
      </c>
      <c r="H987" s="94">
        <v>12</v>
      </c>
      <c r="I987" s="95" t="s">
        <v>47</v>
      </c>
      <c r="J987" s="121">
        <v>150000</v>
      </c>
      <c r="K987" s="106">
        <f>ROUNDDOWN(H987*J987,-3)</f>
        <v>1800000</v>
      </c>
      <c r="L987" s="251">
        <f t="shared" si="57"/>
        <v>0</v>
      </c>
    </row>
    <row r="988" spans="2:12" ht="15.9" x14ac:dyDescent="0.4">
      <c r="B988" s="129" t="s">
        <v>27</v>
      </c>
      <c r="C988" s="96" t="s">
        <v>48</v>
      </c>
      <c r="D988" s="94">
        <v>96</v>
      </c>
      <c r="E988" s="95" t="s">
        <v>47</v>
      </c>
      <c r="F988" s="121">
        <v>150000</v>
      </c>
      <c r="G988" s="106">
        <f>ROUNDDOWN(D988*F988,-3)</f>
        <v>14400000</v>
      </c>
      <c r="H988" s="94">
        <v>96</v>
      </c>
      <c r="I988" s="95" t="s">
        <v>47</v>
      </c>
      <c r="J988" s="121">
        <v>150000</v>
      </c>
      <c r="K988" s="106">
        <f>ROUNDDOWN(H988*J988,-3)</f>
        <v>14400000</v>
      </c>
      <c r="L988" s="251">
        <f t="shared" si="57"/>
        <v>0</v>
      </c>
    </row>
    <row r="989" spans="2:12" ht="15.9" x14ac:dyDescent="0.4">
      <c r="B989" s="129" t="s">
        <v>27</v>
      </c>
      <c r="C989" s="96" t="s">
        <v>175</v>
      </c>
      <c r="D989" s="94">
        <v>1</v>
      </c>
      <c r="E989" s="95" t="s">
        <v>38</v>
      </c>
      <c r="F989" s="106">
        <v>1760000</v>
      </c>
      <c r="G989" s="106">
        <f>ROUNDDOWN(D989*F989,-3)</f>
        <v>1760000</v>
      </c>
      <c r="H989" s="94">
        <v>1</v>
      </c>
      <c r="I989" s="95" t="s">
        <v>38</v>
      </c>
      <c r="J989" s="106">
        <v>1760000</v>
      </c>
      <c r="K989" s="106">
        <f>ROUNDDOWN(H989*J989,-3)</f>
        <v>1760000</v>
      </c>
      <c r="L989" s="251">
        <f t="shared" si="57"/>
        <v>0</v>
      </c>
    </row>
    <row r="990" spans="2:12" s="232" customFormat="1" ht="15.9" x14ac:dyDescent="0.4">
      <c r="B990" s="227">
        <v>525112</v>
      </c>
      <c r="C990" s="228" t="s">
        <v>97</v>
      </c>
      <c r="D990" s="229">
        <v>0</v>
      </c>
      <c r="E990" s="230"/>
      <c r="F990" s="228">
        <v>0</v>
      </c>
      <c r="G990" s="233">
        <f>SUM(G991:G998)</f>
        <v>33620000</v>
      </c>
      <c r="H990" s="229">
        <v>0</v>
      </c>
      <c r="I990" s="230"/>
      <c r="J990" s="228">
        <v>0</v>
      </c>
      <c r="K990" s="233">
        <f>SUM(K991:K998)</f>
        <v>33620000</v>
      </c>
      <c r="L990" s="251">
        <f t="shared" si="57"/>
        <v>0</v>
      </c>
    </row>
    <row r="991" spans="2:12" ht="15.9" x14ac:dyDescent="0.4">
      <c r="B991" s="129" t="s">
        <v>27</v>
      </c>
      <c r="C991" s="96" t="s">
        <v>295</v>
      </c>
      <c r="D991" s="94">
        <v>1</v>
      </c>
      <c r="E991" s="95" t="s">
        <v>38</v>
      </c>
      <c r="F991" s="106">
        <v>600000</v>
      </c>
      <c r="G991" s="106">
        <f t="shared" ref="G991:G998" si="58">ROUNDDOWN(D991*F991,-3)</f>
        <v>600000</v>
      </c>
      <c r="H991" s="94">
        <v>1</v>
      </c>
      <c r="I991" s="95" t="s">
        <v>38</v>
      </c>
      <c r="J991" s="106">
        <v>600000</v>
      </c>
      <c r="K991" s="106">
        <f t="shared" ref="K991:K998" si="59">ROUNDDOWN(H991*J991,-3)</f>
        <v>600000</v>
      </c>
      <c r="L991" s="251">
        <f t="shared" si="57"/>
        <v>0</v>
      </c>
    </row>
    <row r="992" spans="2:12" ht="15.9" x14ac:dyDescent="0.4">
      <c r="B992" s="129" t="s">
        <v>27</v>
      </c>
      <c r="C992" s="96" t="s">
        <v>296</v>
      </c>
      <c r="D992" s="133">
        <f>D985</f>
        <v>24</v>
      </c>
      <c r="E992" s="95" t="s">
        <v>231</v>
      </c>
      <c r="F992" s="106">
        <v>75000</v>
      </c>
      <c r="G992" s="106">
        <f t="shared" si="58"/>
        <v>1800000</v>
      </c>
      <c r="H992" s="133">
        <f>H985</f>
        <v>24</v>
      </c>
      <c r="I992" s="95" t="s">
        <v>231</v>
      </c>
      <c r="J992" s="106">
        <v>75000</v>
      </c>
      <c r="K992" s="106">
        <f t="shared" si="59"/>
        <v>1800000</v>
      </c>
      <c r="L992" s="251">
        <f t="shared" si="57"/>
        <v>0</v>
      </c>
    </row>
    <row r="993" spans="2:12" ht="15.9" x14ac:dyDescent="0.4">
      <c r="B993" s="129" t="s">
        <v>27</v>
      </c>
      <c r="C993" s="96" t="s">
        <v>44</v>
      </c>
      <c r="D993" s="133">
        <f>D985</f>
        <v>24</v>
      </c>
      <c r="E993" s="95" t="s">
        <v>40</v>
      </c>
      <c r="F993" s="106">
        <v>100000</v>
      </c>
      <c r="G993" s="106">
        <f t="shared" si="58"/>
        <v>2400000</v>
      </c>
      <c r="H993" s="133">
        <f>H985</f>
        <v>24</v>
      </c>
      <c r="I993" s="95" t="s">
        <v>40</v>
      </c>
      <c r="J993" s="106">
        <v>100000</v>
      </c>
      <c r="K993" s="106">
        <f t="shared" si="59"/>
        <v>2400000</v>
      </c>
      <c r="L993" s="251">
        <f t="shared" si="57"/>
        <v>0</v>
      </c>
    </row>
    <row r="994" spans="2:12" ht="15.9" x14ac:dyDescent="0.4">
      <c r="B994" s="129" t="s">
        <v>27</v>
      </c>
      <c r="C994" s="96" t="s">
        <v>299</v>
      </c>
      <c r="D994" s="133">
        <f>D985/24</f>
        <v>1</v>
      </c>
      <c r="E994" s="95" t="s">
        <v>51</v>
      </c>
      <c r="F994" s="106">
        <v>600000</v>
      </c>
      <c r="G994" s="106">
        <f t="shared" si="58"/>
        <v>600000</v>
      </c>
      <c r="H994" s="133">
        <f>H985/24</f>
        <v>1</v>
      </c>
      <c r="I994" s="95" t="s">
        <v>51</v>
      </c>
      <c r="J994" s="106">
        <v>600000</v>
      </c>
      <c r="K994" s="106">
        <f t="shared" si="59"/>
        <v>600000</v>
      </c>
      <c r="L994" s="251">
        <f t="shared" si="57"/>
        <v>0</v>
      </c>
    </row>
    <row r="995" spans="2:12" ht="15.9" x14ac:dyDescent="0.4">
      <c r="B995" s="129" t="s">
        <v>27</v>
      </c>
      <c r="C995" s="96" t="s">
        <v>297</v>
      </c>
      <c r="D995" s="94">
        <v>168</v>
      </c>
      <c r="E995" s="95" t="s">
        <v>40</v>
      </c>
      <c r="F995" s="106">
        <v>60000</v>
      </c>
      <c r="G995" s="106">
        <f t="shared" si="58"/>
        <v>10080000</v>
      </c>
      <c r="H995" s="94">
        <v>168</v>
      </c>
      <c r="I995" s="95" t="s">
        <v>40</v>
      </c>
      <c r="J995" s="106">
        <v>60000</v>
      </c>
      <c r="K995" s="106">
        <f t="shared" si="59"/>
        <v>10080000</v>
      </c>
      <c r="L995" s="251">
        <f t="shared" si="57"/>
        <v>0</v>
      </c>
    </row>
    <row r="996" spans="2:12" ht="15.9" x14ac:dyDescent="0.4">
      <c r="B996" s="129" t="s">
        <v>27</v>
      </c>
      <c r="C996" s="96" t="s">
        <v>298</v>
      </c>
      <c r="D996" s="94">
        <v>1</v>
      </c>
      <c r="E996" s="95" t="s">
        <v>38</v>
      </c>
      <c r="F996" s="106">
        <v>15240000</v>
      </c>
      <c r="G996" s="106">
        <f t="shared" si="58"/>
        <v>15240000</v>
      </c>
      <c r="H996" s="94">
        <v>1</v>
      </c>
      <c r="I996" s="95" t="s">
        <v>38</v>
      </c>
      <c r="J996" s="106">
        <v>15240000</v>
      </c>
      <c r="K996" s="106">
        <f t="shared" si="59"/>
        <v>15240000</v>
      </c>
      <c r="L996" s="251">
        <f t="shared" si="57"/>
        <v>0</v>
      </c>
    </row>
    <row r="997" spans="2:12" ht="15.9" x14ac:dyDescent="0.4">
      <c r="B997" s="129"/>
      <c r="C997" s="96" t="s">
        <v>348</v>
      </c>
      <c r="D997" s="133">
        <f>D985</f>
        <v>24</v>
      </c>
      <c r="E997" s="95" t="s">
        <v>40</v>
      </c>
      <c r="F997" s="106">
        <v>100000</v>
      </c>
      <c r="G997" s="106">
        <f t="shared" si="58"/>
        <v>2400000</v>
      </c>
      <c r="H997" s="133">
        <f>H985</f>
        <v>24</v>
      </c>
      <c r="I997" s="95" t="s">
        <v>40</v>
      </c>
      <c r="J997" s="106">
        <v>100000</v>
      </c>
      <c r="K997" s="106">
        <f t="shared" si="59"/>
        <v>2400000</v>
      </c>
      <c r="L997" s="251">
        <f t="shared" si="57"/>
        <v>0</v>
      </c>
    </row>
    <row r="998" spans="2:12" ht="15.9" x14ac:dyDescent="0.4">
      <c r="B998" s="129"/>
      <c r="C998" s="96" t="s">
        <v>294</v>
      </c>
      <c r="D998" s="133">
        <f>D985/24</f>
        <v>1</v>
      </c>
      <c r="E998" s="95" t="s">
        <v>51</v>
      </c>
      <c r="F998" s="106">
        <v>500000</v>
      </c>
      <c r="G998" s="106">
        <f t="shared" si="58"/>
        <v>500000</v>
      </c>
      <c r="H998" s="133">
        <f>H985/24</f>
        <v>1</v>
      </c>
      <c r="I998" s="95" t="s">
        <v>51</v>
      </c>
      <c r="J998" s="106">
        <v>500000</v>
      </c>
      <c r="K998" s="106">
        <f t="shared" si="59"/>
        <v>500000</v>
      </c>
      <c r="L998" s="251">
        <f t="shared" si="57"/>
        <v>0</v>
      </c>
    </row>
    <row r="999" spans="2:12" s="8" customFormat="1" ht="15.9" x14ac:dyDescent="0.4">
      <c r="B999" s="190" t="s">
        <v>77</v>
      </c>
      <c r="C999" s="191" t="s">
        <v>379</v>
      </c>
      <c r="D999" s="116">
        <v>384</v>
      </c>
      <c r="E999" s="117" t="s">
        <v>171</v>
      </c>
      <c r="F999" s="118">
        <v>0</v>
      </c>
      <c r="G999" s="118">
        <f>G1000</f>
        <v>36800000</v>
      </c>
      <c r="H999" s="116">
        <v>384</v>
      </c>
      <c r="I999" s="117" t="s">
        <v>171</v>
      </c>
      <c r="J999" s="118">
        <v>0</v>
      </c>
      <c r="K999" s="118">
        <f>K1000</f>
        <v>36800000</v>
      </c>
      <c r="L999" s="251">
        <f t="shared" si="57"/>
        <v>0</v>
      </c>
    </row>
    <row r="1000" spans="2:12" s="232" customFormat="1" ht="15.9" x14ac:dyDescent="0.4">
      <c r="B1000" s="227">
        <v>525112</v>
      </c>
      <c r="C1000" s="228" t="s">
        <v>97</v>
      </c>
      <c r="D1000" s="229">
        <v>0</v>
      </c>
      <c r="E1000" s="230" t="s">
        <v>27</v>
      </c>
      <c r="F1000" s="228">
        <v>0</v>
      </c>
      <c r="G1000" s="233">
        <f>SUM(G1001:G1003)</f>
        <v>36800000</v>
      </c>
      <c r="H1000" s="229">
        <v>0</v>
      </c>
      <c r="I1000" s="230" t="s">
        <v>27</v>
      </c>
      <c r="J1000" s="228">
        <v>0</v>
      </c>
      <c r="K1000" s="233">
        <f>SUM(K1001:K1003)</f>
        <v>36800000</v>
      </c>
      <c r="L1000" s="251">
        <f t="shared" si="57"/>
        <v>0</v>
      </c>
    </row>
    <row r="1001" spans="2:12" ht="15.9" x14ac:dyDescent="0.4">
      <c r="B1001" s="129" t="s">
        <v>27</v>
      </c>
      <c r="C1001" s="96" t="s">
        <v>295</v>
      </c>
      <c r="D1001" s="133">
        <f>D999</f>
        <v>384</v>
      </c>
      <c r="E1001" s="95" t="s">
        <v>40</v>
      </c>
      <c r="F1001" s="106">
        <v>15000</v>
      </c>
      <c r="G1001" s="106">
        <f>ROUNDDOWN(D1001*F1001,-3)</f>
        <v>5760000</v>
      </c>
      <c r="H1001" s="133">
        <f>H999</f>
        <v>384</v>
      </c>
      <c r="I1001" s="95" t="s">
        <v>40</v>
      </c>
      <c r="J1001" s="106">
        <v>15000</v>
      </c>
      <c r="K1001" s="106">
        <f>ROUNDDOWN(H1001*J1001,-3)</f>
        <v>5760000</v>
      </c>
      <c r="L1001" s="251">
        <f t="shared" si="57"/>
        <v>0</v>
      </c>
    </row>
    <row r="1002" spans="2:12" ht="15.9" x14ac:dyDescent="0.4">
      <c r="B1002" s="129" t="s">
        <v>27</v>
      </c>
      <c r="C1002" s="96" t="s">
        <v>296</v>
      </c>
      <c r="D1002" s="133">
        <f>D999</f>
        <v>384</v>
      </c>
      <c r="E1002" s="95" t="s">
        <v>231</v>
      </c>
      <c r="F1002" s="106">
        <v>75000</v>
      </c>
      <c r="G1002" s="106">
        <f>ROUNDDOWN(D1002*F1002,-3)</f>
        <v>28800000</v>
      </c>
      <c r="H1002" s="133">
        <f>H999</f>
        <v>384</v>
      </c>
      <c r="I1002" s="95" t="s">
        <v>231</v>
      </c>
      <c r="J1002" s="106">
        <v>75000</v>
      </c>
      <c r="K1002" s="106">
        <f>ROUNDDOWN(H1002*J1002,-3)</f>
        <v>28800000</v>
      </c>
      <c r="L1002" s="251">
        <f t="shared" si="57"/>
        <v>0</v>
      </c>
    </row>
    <row r="1003" spans="2:12" ht="15.9" x14ac:dyDescent="0.4">
      <c r="B1003" s="129"/>
      <c r="C1003" s="96" t="s">
        <v>299</v>
      </c>
      <c r="D1003" s="133">
        <v>16</v>
      </c>
      <c r="E1003" s="95" t="s">
        <v>51</v>
      </c>
      <c r="F1003" s="106">
        <v>140000</v>
      </c>
      <c r="G1003" s="106">
        <f>ROUNDDOWN(D1003*F1003,-3)</f>
        <v>2240000</v>
      </c>
      <c r="H1003" s="133">
        <v>16</v>
      </c>
      <c r="I1003" s="95" t="s">
        <v>51</v>
      </c>
      <c r="J1003" s="106">
        <v>140000</v>
      </c>
      <c r="K1003" s="106">
        <f>ROUNDDOWN(H1003*J1003,-3)</f>
        <v>2240000</v>
      </c>
      <c r="L1003" s="251">
        <f t="shared" si="57"/>
        <v>0</v>
      </c>
    </row>
    <row r="1004" spans="2:12" s="8" customFormat="1" ht="15.9" x14ac:dyDescent="0.4">
      <c r="B1004" s="190" t="s">
        <v>380</v>
      </c>
      <c r="C1004" s="191" t="s">
        <v>381</v>
      </c>
      <c r="D1004" s="116">
        <v>384</v>
      </c>
      <c r="E1004" s="117" t="s">
        <v>171</v>
      </c>
      <c r="F1004" s="118">
        <v>0</v>
      </c>
      <c r="G1004" s="118">
        <f>G1005</f>
        <v>36800000</v>
      </c>
      <c r="H1004" s="116">
        <v>384</v>
      </c>
      <c r="I1004" s="117" t="s">
        <v>171</v>
      </c>
      <c r="J1004" s="118">
        <v>0</v>
      </c>
      <c r="K1004" s="118">
        <f>K1005</f>
        <v>36800000</v>
      </c>
      <c r="L1004" s="251">
        <f t="shared" si="57"/>
        <v>0</v>
      </c>
    </row>
    <row r="1005" spans="2:12" s="232" customFormat="1" ht="15.9" x14ac:dyDescent="0.4">
      <c r="B1005" s="227">
        <v>525112</v>
      </c>
      <c r="C1005" s="228" t="s">
        <v>97</v>
      </c>
      <c r="D1005" s="229">
        <v>0</v>
      </c>
      <c r="E1005" s="230" t="s">
        <v>27</v>
      </c>
      <c r="F1005" s="228">
        <v>0</v>
      </c>
      <c r="G1005" s="233">
        <f>SUM(G1006:G1008)</f>
        <v>36800000</v>
      </c>
      <c r="H1005" s="229">
        <v>0</v>
      </c>
      <c r="I1005" s="230" t="s">
        <v>27</v>
      </c>
      <c r="J1005" s="228">
        <v>0</v>
      </c>
      <c r="K1005" s="233">
        <f>SUM(K1006:K1008)</f>
        <v>36800000</v>
      </c>
      <c r="L1005" s="251">
        <f t="shared" si="57"/>
        <v>0</v>
      </c>
    </row>
    <row r="1006" spans="2:12" ht="15.9" x14ac:dyDescent="0.4">
      <c r="B1006" s="129" t="s">
        <v>27</v>
      </c>
      <c r="C1006" s="96" t="s">
        <v>295</v>
      </c>
      <c r="D1006" s="133">
        <f>D1004</f>
        <v>384</v>
      </c>
      <c r="E1006" s="95" t="s">
        <v>40</v>
      </c>
      <c r="F1006" s="106">
        <v>15000</v>
      </c>
      <c r="G1006" s="106">
        <f>ROUNDDOWN(D1006*F1006,-3)</f>
        <v>5760000</v>
      </c>
      <c r="H1006" s="133">
        <f>H1004</f>
        <v>384</v>
      </c>
      <c r="I1006" s="95" t="s">
        <v>40</v>
      </c>
      <c r="J1006" s="106">
        <v>15000</v>
      </c>
      <c r="K1006" s="106">
        <f>ROUNDDOWN(H1006*J1006,-3)</f>
        <v>5760000</v>
      </c>
      <c r="L1006" s="251">
        <f t="shared" si="57"/>
        <v>0</v>
      </c>
    </row>
    <row r="1007" spans="2:12" ht="15.9" x14ac:dyDescent="0.4">
      <c r="B1007" s="129" t="s">
        <v>27</v>
      </c>
      <c r="C1007" s="96" t="s">
        <v>296</v>
      </c>
      <c r="D1007" s="133">
        <f>D1004</f>
        <v>384</v>
      </c>
      <c r="E1007" s="95" t="s">
        <v>231</v>
      </c>
      <c r="F1007" s="106">
        <v>75000</v>
      </c>
      <c r="G1007" s="106">
        <f>ROUNDDOWN(D1007*F1007,-3)</f>
        <v>28800000</v>
      </c>
      <c r="H1007" s="133">
        <f>H1004</f>
        <v>384</v>
      </c>
      <c r="I1007" s="95" t="s">
        <v>231</v>
      </c>
      <c r="J1007" s="106">
        <v>75000</v>
      </c>
      <c r="K1007" s="106">
        <f>ROUNDDOWN(H1007*J1007,-3)</f>
        <v>28800000</v>
      </c>
      <c r="L1007" s="251">
        <f t="shared" si="57"/>
        <v>0</v>
      </c>
    </row>
    <row r="1008" spans="2:12" ht="15.9" x14ac:dyDescent="0.4">
      <c r="B1008" s="129" t="s">
        <v>27</v>
      </c>
      <c r="C1008" s="96" t="s">
        <v>299</v>
      </c>
      <c r="D1008" s="133">
        <v>16</v>
      </c>
      <c r="E1008" s="95" t="s">
        <v>51</v>
      </c>
      <c r="F1008" s="106">
        <v>140000</v>
      </c>
      <c r="G1008" s="106">
        <f>ROUNDDOWN(D1008*F1008,-3)</f>
        <v>2240000</v>
      </c>
      <c r="H1008" s="133">
        <v>16</v>
      </c>
      <c r="I1008" s="95" t="s">
        <v>51</v>
      </c>
      <c r="J1008" s="106">
        <v>140000</v>
      </c>
      <c r="K1008" s="106">
        <f>ROUNDDOWN(H1008*J1008,-3)</f>
        <v>2240000</v>
      </c>
      <c r="L1008" s="251">
        <f t="shared" si="57"/>
        <v>0</v>
      </c>
    </row>
    <row r="1009" spans="2:12" ht="15.9" x14ac:dyDescent="0.4">
      <c r="B1009" s="190" t="s">
        <v>382</v>
      </c>
      <c r="C1009" s="191" t="s">
        <v>383</v>
      </c>
      <c r="D1009" s="116">
        <v>384</v>
      </c>
      <c r="E1009" s="117" t="s">
        <v>171</v>
      </c>
      <c r="F1009" s="118">
        <v>0</v>
      </c>
      <c r="G1009" s="118">
        <f>G1010</f>
        <v>36800000</v>
      </c>
      <c r="H1009" s="116">
        <v>384</v>
      </c>
      <c r="I1009" s="117" t="s">
        <v>171</v>
      </c>
      <c r="J1009" s="118">
        <v>0</v>
      </c>
      <c r="K1009" s="118">
        <f>K1010</f>
        <v>36800000</v>
      </c>
      <c r="L1009" s="251">
        <f t="shared" si="57"/>
        <v>0</v>
      </c>
    </row>
    <row r="1010" spans="2:12" s="232" customFormat="1" ht="15.9" x14ac:dyDescent="0.4">
      <c r="B1010" s="227">
        <v>525112</v>
      </c>
      <c r="C1010" s="228" t="s">
        <v>97</v>
      </c>
      <c r="D1010" s="229">
        <v>0</v>
      </c>
      <c r="E1010" s="230" t="s">
        <v>27</v>
      </c>
      <c r="F1010" s="228">
        <v>0</v>
      </c>
      <c r="G1010" s="233">
        <f>SUM(G1011:G1013)</f>
        <v>36800000</v>
      </c>
      <c r="H1010" s="229">
        <v>0</v>
      </c>
      <c r="I1010" s="230" t="s">
        <v>27</v>
      </c>
      <c r="J1010" s="228">
        <v>0</v>
      </c>
      <c r="K1010" s="233">
        <f>SUM(K1011:K1013)</f>
        <v>36800000</v>
      </c>
      <c r="L1010" s="251">
        <f t="shared" si="57"/>
        <v>0</v>
      </c>
    </row>
    <row r="1011" spans="2:12" ht="15.9" x14ac:dyDescent="0.4">
      <c r="B1011" s="129" t="s">
        <v>27</v>
      </c>
      <c r="C1011" s="96" t="s">
        <v>295</v>
      </c>
      <c r="D1011" s="133">
        <f>D1009</f>
        <v>384</v>
      </c>
      <c r="E1011" s="95" t="s">
        <v>40</v>
      </c>
      <c r="F1011" s="106">
        <v>15000</v>
      </c>
      <c r="G1011" s="106">
        <f>ROUNDDOWN(D1011*F1011,-3)</f>
        <v>5760000</v>
      </c>
      <c r="H1011" s="133">
        <f>H1009</f>
        <v>384</v>
      </c>
      <c r="I1011" s="95" t="s">
        <v>40</v>
      </c>
      <c r="J1011" s="106">
        <v>15000</v>
      </c>
      <c r="K1011" s="106">
        <f>ROUNDDOWN(H1011*J1011,-3)</f>
        <v>5760000</v>
      </c>
      <c r="L1011" s="251">
        <f t="shared" si="57"/>
        <v>0</v>
      </c>
    </row>
    <row r="1012" spans="2:12" ht="15.9" x14ac:dyDescent="0.4">
      <c r="B1012" s="129" t="s">
        <v>27</v>
      </c>
      <c r="C1012" s="96" t="s">
        <v>296</v>
      </c>
      <c r="D1012" s="133">
        <f>D1009</f>
        <v>384</v>
      </c>
      <c r="E1012" s="95" t="s">
        <v>231</v>
      </c>
      <c r="F1012" s="106">
        <v>75000</v>
      </c>
      <c r="G1012" s="106">
        <f>ROUNDDOWN(D1012*F1012,-3)</f>
        <v>28800000</v>
      </c>
      <c r="H1012" s="133">
        <f>H1009</f>
        <v>384</v>
      </c>
      <c r="I1012" s="95" t="s">
        <v>231</v>
      </c>
      <c r="J1012" s="106">
        <v>75000</v>
      </c>
      <c r="K1012" s="106">
        <f>ROUNDDOWN(H1012*J1012,-3)</f>
        <v>28800000</v>
      </c>
      <c r="L1012" s="251">
        <f t="shared" si="57"/>
        <v>0</v>
      </c>
    </row>
    <row r="1013" spans="2:12" ht="15.9" x14ac:dyDescent="0.4">
      <c r="B1013" s="129" t="s">
        <v>27</v>
      </c>
      <c r="C1013" s="96" t="s">
        <v>299</v>
      </c>
      <c r="D1013" s="133">
        <v>16</v>
      </c>
      <c r="E1013" s="95" t="s">
        <v>51</v>
      </c>
      <c r="F1013" s="106">
        <v>140000</v>
      </c>
      <c r="G1013" s="106">
        <f>ROUNDDOWN(D1013*F1013,-3)</f>
        <v>2240000</v>
      </c>
      <c r="H1013" s="133">
        <v>16</v>
      </c>
      <c r="I1013" s="95" t="s">
        <v>51</v>
      </c>
      <c r="J1013" s="106">
        <v>140000</v>
      </c>
      <c r="K1013" s="106">
        <f>ROUNDDOWN(H1013*J1013,-3)</f>
        <v>2240000</v>
      </c>
      <c r="L1013" s="251">
        <f t="shared" si="57"/>
        <v>0</v>
      </c>
    </row>
    <row r="1014" spans="2:12" ht="15.9" x14ac:dyDescent="0.4">
      <c r="B1014" s="190" t="s">
        <v>384</v>
      </c>
      <c r="C1014" s="191" t="s">
        <v>385</v>
      </c>
      <c r="D1014" s="116">
        <v>384</v>
      </c>
      <c r="E1014" s="117" t="s">
        <v>171</v>
      </c>
      <c r="F1014" s="118">
        <v>0</v>
      </c>
      <c r="G1014" s="118">
        <f>G1015</f>
        <v>36800000</v>
      </c>
      <c r="H1014" s="116">
        <v>384</v>
      </c>
      <c r="I1014" s="117" t="s">
        <v>171</v>
      </c>
      <c r="J1014" s="118">
        <v>0</v>
      </c>
      <c r="K1014" s="118">
        <f>K1015</f>
        <v>36800000</v>
      </c>
      <c r="L1014" s="251">
        <f t="shared" si="57"/>
        <v>0</v>
      </c>
    </row>
    <row r="1015" spans="2:12" s="232" customFormat="1" ht="15.9" x14ac:dyDescent="0.4">
      <c r="B1015" s="227">
        <v>525112</v>
      </c>
      <c r="C1015" s="228" t="s">
        <v>97</v>
      </c>
      <c r="D1015" s="229">
        <v>0</v>
      </c>
      <c r="E1015" s="230" t="s">
        <v>27</v>
      </c>
      <c r="F1015" s="228">
        <v>0</v>
      </c>
      <c r="G1015" s="233">
        <f>SUM(G1016:G1018)</f>
        <v>36800000</v>
      </c>
      <c r="H1015" s="229">
        <v>0</v>
      </c>
      <c r="I1015" s="230" t="s">
        <v>27</v>
      </c>
      <c r="J1015" s="228">
        <v>0</v>
      </c>
      <c r="K1015" s="233">
        <f>SUM(K1016:K1018)</f>
        <v>36800000</v>
      </c>
      <c r="L1015" s="251">
        <f t="shared" si="57"/>
        <v>0</v>
      </c>
    </row>
    <row r="1016" spans="2:12" ht="15.9" x14ac:dyDescent="0.4">
      <c r="B1016" s="129" t="s">
        <v>27</v>
      </c>
      <c r="C1016" s="96" t="s">
        <v>295</v>
      </c>
      <c r="D1016" s="133">
        <f>D1014</f>
        <v>384</v>
      </c>
      <c r="E1016" s="95" t="s">
        <v>40</v>
      </c>
      <c r="F1016" s="106">
        <v>15000</v>
      </c>
      <c r="G1016" s="106">
        <f>ROUNDDOWN(D1016*F1016,-3)</f>
        <v>5760000</v>
      </c>
      <c r="H1016" s="133">
        <f>H1014</f>
        <v>384</v>
      </c>
      <c r="I1016" s="95" t="s">
        <v>40</v>
      </c>
      <c r="J1016" s="106">
        <v>15000</v>
      </c>
      <c r="K1016" s="106">
        <f>ROUNDDOWN(H1016*J1016,-3)</f>
        <v>5760000</v>
      </c>
      <c r="L1016" s="251">
        <f t="shared" si="57"/>
        <v>0</v>
      </c>
    </row>
    <row r="1017" spans="2:12" ht="15.9" x14ac:dyDescent="0.4">
      <c r="B1017" s="129" t="s">
        <v>27</v>
      </c>
      <c r="C1017" s="96" t="s">
        <v>296</v>
      </c>
      <c r="D1017" s="133">
        <f>D1014</f>
        <v>384</v>
      </c>
      <c r="E1017" s="95" t="s">
        <v>231</v>
      </c>
      <c r="F1017" s="106">
        <v>75000</v>
      </c>
      <c r="G1017" s="106">
        <f>ROUNDDOWN(D1017*F1017,-3)</f>
        <v>28800000</v>
      </c>
      <c r="H1017" s="133">
        <f>H1014</f>
        <v>384</v>
      </c>
      <c r="I1017" s="95" t="s">
        <v>231</v>
      </c>
      <c r="J1017" s="106">
        <v>75000</v>
      </c>
      <c r="K1017" s="106">
        <f>ROUNDDOWN(H1017*J1017,-3)</f>
        <v>28800000</v>
      </c>
      <c r="L1017" s="251">
        <f t="shared" si="57"/>
        <v>0</v>
      </c>
    </row>
    <row r="1018" spans="2:12" ht="15.9" x14ac:dyDescent="0.4">
      <c r="B1018" s="129" t="s">
        <v>27</v>
      </c>
      <c r="C1018" s="96" t="s">
        <v>299</v>
      </c>
      <c r="D1018" s="133">
        <v>16</v>
      </c>
      <c r="E1018" s="95" t="s">
        <v>51</v>
      </c>
      <c r="F1018" s="106">
        <v>140000</v>
      </c>
      <c r="G1018" s="106">
        <f>ROUNDDOWN(D1018*F1018,-3)</f>
        <v>2240000</v>
      </c>
      <c r="H1018" s="133">
        <v>16</v>
      </c>
      <c r="I1018" s="95" t="s">
        <v>51</v>
      </c>
      <c r="J1018" s="106">
        <v>140000</v>
      </c>
      <c r="K1018" s="106">
        <f>ROUNDDOWN(H1018*J1018,-3)</f>
        <v>2240000</v>
      </c>
      <c r="L1018" s="251">
        <f t="shared" si="57"/>
        <v>0</v>
      </c>
    </row>
    <row r="1019" spans="2:12" ht="15.9" x14ac:dyDescent="0.4">
      <c r="B1019" s="190" t="s">
        <v>386</v>
      </c>
      <c r="C1019" s="191" t="s">
        <v>387</v>
      </c>
      <c r="D1019" s="116">
        <v>96</v>
      </c>
      <c r="E1019" s="117" t="s">
        <v>171</v>
      </c>
      <c r="F1019" s="118">
        <v>0</v>
      </c>
      <c r="G1019" s="118">
        <f>G1020</f>
        <v>9200000</v>
      </c>
      <c r="H1019" s="116">
        <v>96</v>
      </c>
      <c r="I1019" s="117" t="s">
        <v>171</v>
      </c>
      <c r="J1019" s="118">
        <v>0</v>
      </c>
      <c r="K1019" s="118">
        <f>K1020</f>
        <v>9200000</v>
      </c>
      <c r="L1019" s="251">
        <f t="shared" si="57"/>
        <v>0</v>
      </c>
    </row>
    <row r="1020" spans="2:12" s="232" customFormat="1" ht="15.9" x14ac:dyDescent="0.4">
      <c r="B1020" s="227">
        <v>525112</v>
      </c>
      <c r="C1020" s="228" t="s">
        <v>97</v>
      </c>
      <c r="D1020" s="229">
        <v>0</v>
      </c>
      <c r="E1020" s="230" t="s">
        <v>27</v>
      </c>
      <c r="F1020" s="228">
        <v>0</v>
      </c>
      <c r="G1020" s="233">
        <f>SUM(G1021:G1023)</f>
        <v>9200000</v>
      </c>
      <c r="H1020" s="229">
        <v>0</v>
      </c>
      <c r="I1020" s="230" t="s">
        <v>27</v>
      </c>
      <c r="J1020" s="228">
        <v>0</v>
      </c>
      <c r="K1020" s="233">
        <f>SUM(K1021:K1023)</f>
        <v>9200000</v>
      </c>
      <c r="L1020" s="251">
        <f t="shared" si="57"/>
        <v>0</v>
      </c>
    </row>
    <row r="1021" spans="2:12" ht="15.9" x14ac:dyDescent="0.4">
      <c r="B1021" s="129" t="s">
        <v>27</v>
      </c>
      <c r="C1021" s="96" t="s">
        <v>295</v>
      </c>
      <c r="D1021" s="133">
        <f>D1019</f>
        <v>96</v>
      </c>
      <c r="E1021" s="95" t="s">
        <v>40</v>
      </c>
      <c r="F1021" s="106">
        <v>15000</v>
      </c>
      <c r="G1021" s="106">
        <f>ROUNDDOWN(D1021*F1021,-3)</f>
        <v>1440000</v>
      </c>
      <c r="H1021" s="133">
        <f>H1019</f>
        <v>96</v>
      </c>
      <c r="I1021" s="95" t="s">
        <v>40</v>
      </c>
      <c r="J1021" s="106">
        <v>15000</v>
      </c>
      <c r="K1021" s="106">
        <f>ROUNDDOWN(H1021*J1021,-3)</f>
        <v>1440000</v>
      </c>
      <c r="L1021" s="251">
        <f t="shared" si="57"/>
        <v>0</v>
      </c>
    </row>
    <row r="1022" spans="2:12" ht="15.9" x14ac:dyDescent="0.4">
      <c r="B1022" s="129" t="s">
        <v>27</v>
      </c>
      <c r="C1022" s="96" t="s">
        <v>296</v>
      </c>
      <c r="D1022" s="133">
        <f>D1019</f>
        <v>96</v>
      </c>
      <c r="E1022" s="95" t="s">
        <v>231</v>
      </c>
      <c r="F1022" s="106">
        <v>75000</v>
      </c>
      <c r="G1022" s="106">
        <f>ROUNDDOWN(D1022*F1022,-3)</f>
        <v>7200000</v>
      </c>
      <c r="H1022" s="133">
        <f>H1019</f>
        <v>96</v>
      </c>
      <c r="I1022" s="95" t="s">
        <v>231</v>
      </c>
      <c r="J1022" s="106">
        <v>75000</v>
      </c>
      <c r="K1022" s="106">
        <f>ROUNDDOWN(H1022*J1022,-3)</f>
        <v>7200000</v>
      </c>
      <c r="L1022" s="251">
        <f t="shared" si="57"/>
        <v>0</v>
      </c>
    </row>
    <row r="1023" spans="2:12" ht="15.9" x14ac:dyDescent="0.4">
      <c r="B1023" s="129" t="s">
        <v>27</v>
      </c>
      <c r="C1023" s="96" t="s">
        <v>299</v>
      </c>
      <c r="D1023" s="133">
        <v>4</v>
      </c>
      <c r="E1023" s="95" t="s">
        <v>51</v>
      </c>
      <c r="F1023" s="106">
        <v>140000</v>
      </c>
      <c r="G1023" s="106">
        <f>ROUNDDOWN(D1023*F1023,-3)</f>
        <v>560000</v>
      </c>
      <c r="H1023" s="133">
        <v>4</v>
      </c>
      <c r="I1023" s="95" t="s">
        <v>51</v>
      </c>
      <c r="J1023" s="106">
        <v>140000</v>
      </c>
      <c r="K1023" s="106">
        <f>ROUNDDOWN(H1023*J1023,-3)</f>
        <v>560000</v>
      </c>
      <c r="L1023" s="251">
        <f t="shared" si="57"/>
        <v>0</v>
      </c>
    </row>
    <row r="1024" spans="2:12" ht="15.9" x14ac:dyDescent="0.4">
      <c r="B1024" s="190" t="s">
        <v>388</v>
      </c>
      <c r="C1024" s="191" t="s">
        <v>389</v>
      </c>
      <c r="D1024" s="116">
        <v>96</v>
      </c>
      <c r="E1024" s="117" t="s">
        <v>171</v>
      </c>
      <c r="F1024" s="118">
        <v>0</v>
      </c>
      <c r="G1024" s="118">
        <f>G1025</f>
        <v>9200000</v>
      </c>
      <c r="H1024" s="116">
        <v>96</v>
      </c>
      <c r="I1024" s="117" t="s">
        <v>171</v>
      </c>
      <c r="J1024" s="118">
        <v>0</v>
      </c>
      <c r="K1024" s="118">
        <f>K1025</f>
        <v>9200000</v>
      </c>
      <c r="L1024" s="251">
        <f t="shared" si="57"/>
        <v>0</v>
      </c>
    </row>
    <row r="1025" spans="2:12" s="232" customFormat="1" ht="15.9" x14ac:dyDescent="0.4">
      <c r="B1025" s="227">
        <v>525112</v>
      </c>
      <c r="C1025" s="228" t="s">
        <v>97</v>
      </c>
      <c r="D1025" s="229">
        <v>0</v>
      </c>
      <c r="E1025" s="230" t="s">
        <v>27</v>
      </c>
      <c r="F1025" s="228">
        <v>0</v>
      </c>
      <c r="G1025" s="233">
        <f>SUM(G1026:G1028)</f>
        <v>9200000</v>
      </c>
      <c r="H1025" s="229">
        <v>0</v>
      </c>
      <c r="I1025" s="230" t="s">
        <v>27</v>
      </c>
      <c r="J1025" s="228">
        <v>0</v>
      </c>
      <c r="K1025" s="233">
        <f>SUM(K1026:K1028)</f>
        <v>9200000</v>
      </c>
      <c r="L1025" s="251">
        <f t="shared" si="57"/>
        <v>0</v>
      </c>
    </row>
    <row r="1026" spans="2:12" ht="15.9" x14ac:dyDescent="0.4">
      <c r="B1026" s="129" t="s">
        <v>27</v>
      </c>
      <c r="C1026" s="96" t="s">
        <v>295</v>
      </c>
      <c r="D1026" s="133">
        <f>D1024</f>
        <v>96</v>
      </c>
      <c r="E1026" s="95" t="s">
        <v>40</v>
      </c>
      <c r="F1026" s="106">
        <v>15000</v>
      </c>
      <c r="G1026" s="106">
        <f>ROUNDDOWN(D1026*F1026,-3)</f>
        <v>1440000</v>
      </c>
      <c r="H1026" s="133">
        <f>H1024</f>
        <v>96</v>
      </c>
      <c r="I1026" s="95" t="s">
        <v>40</v>
      </c>
      <c r="J1026" s="106">
        <v>15000</v>
      </c>
      <c r="K1026" s="106">
        <f>ROUNDDOWN(H1026*J1026,-3)</f>
        <v>1440000</v>
      </c>
      <c r="L1026" s="251">
        <f t="shared" si="57"/>
        <v>0</v>
      </c>
    </row>
    <row r="1027" spans="2:12" ht="15.9" x14ac:dyDescent="0.4">
      <c r="B1027" s="129" t="s">
        <v>27</v>
      </c>
      <c r="C1027" s="96" t="s">
        <v>296</v>
      </c>
      <c r="D1027" s="133">
        <f>D1024</f>
        <v>96</v>
      </c>
      <c r="E1027" s="95" t="s">
        <v>231</v>
      </c>
      <c r="F1027" s="106">
        <v>75000</v>
      </c>
      <c r="G1027" s="106">
        <f>ROUNDDOWN(D1027*F1027,-3)</f>
        <v>7200000</v>
      </c>
      <c r="H1027" s="133">
        <f>H1024</f>
        <v>96</v>
      </c>
      <c r="I1027" s="95" t="s">
        <v>231</v>
      </c>
      <c r="J1027" s="106">
        <v>75000</v>
      </c>
      <c r="K1027" s="106">
        <f>ROUNDDOWN(H1027*J1027,-3)</f>
        <v>7200000</v>
      </c>
      <c r="L1027" s="251">
        <f t="shared" si="57"/>
        <v>0</v>
      </c>
    </row>
    <row r="1028" spans="2:12" ht="15.9" x14ac:dyDescent="0.4">
      <c r="B1028" s="129" t="s">
        <v>27</v>
      </c>
      <c r="C1028" s="96" t="s">
        <v>299</v>
      </c>
      <c r="D1028" s="133">
        <v>4</v>
      </c>
      <c r="E1028" s="95" t="s">
        <v>51</v>
      </c>
      <c r="F1028" s="106">
        <v>140000</v>
      </c>
      <c r="G1028" s="106">
        <f>ROUNDDOWN(D1028*F1028,-3)</f>
        <v>560000</v>
      </c>
      <c r="H1028" s="133">
        <v>4</v>
      </c>
      <c r="I1028" s="95" t="s">
        <v>51</v>
      </c>
      <c r="J1028" s="106">
        <v>140000</v>
      </c>
      <c r="K1028" s="106">
        <f>ROUNDDOWN(H1028*J1028,-3)</f>
        <v>560000</v>
      </c>
      <c r="L1028" s="251">
        <f t="shared" si="57"/>
        <v>0</v>
      </c>
    </row>
    <row r="1029" spans="2:12" ht="15.9" x14ac:dyDescent="0.4">
      <c r="B1029" s="190" t="s">
        <v>390</v>
      </c>
      <c r="C1029" s="191" t="s">
        <v>391</v>
      </c>
      <c r="D1029" s="116">
        <v>96</v>
      </c>
      <c r="E1029" s="117" t="s">
        <v>171</v>
      </c>
      <c r="F1029" s="118">
        <v>0</v>
      </c>
      <c r="G1029" s="118">
        <f>G1030</f>
        <v>9200000</v>
      </c>
      <c r="H1029" s="116">
        <v>96</v>
      </c>
      <c r="I1029" s="117" t="s">
        <v>171</v>
      </c>
      <c r="J1029" s="118">
        <v>0</v>
      </c>
      <c r="K1029" s="118">
        <f>K1030</f>
        <v>9200000</v>
      </c>
      <c r="L1029" s="251">
        <f t="shared" si="57"/>
        <v>0</v>
      </c>
    </row>
    <row r="1030" spans="2:12" s="232" customFormat="1" ht="15.9" x14ac:dyDescent="0.4">
      <c r="B1030" s="227">
        <v>525112</v>
      </c>
      <c r="C1030" s="228" t="s">
        <v>97</v>
      </c>
      <c r="D1030" s="229">
        <v>0</v>
      </c>
      <c r="E1030" s="230" t="s">
        <v>27</v>
      </c>
      <c r="F1030" s="228">
        <v>0</v>
      </c>
      <c r="G1030" s="233">
        <f>SUM(G1031:G1033)</f>
        <v>9200000</v>
      </c>
      <c r="H1030" s="229">
        <v>0</v>
      </c>
      <c r="I1030" s="230" t="s">
        <v>27</v>
      </c>
      <c r="J1030" s="228">
        <v>0</v>
      </c>
      <c r="K1030" s="233">
        <f>SUM(K1031:K1033)</f>
        <v>9200000</v>
      </c>
      <c r="L1030" s="251">
        <f t="shared" si="57"/>
        <v>0</v>
      </c>
    </row>
    <row r="1031" spans="2:12" ht="15.9" x14ac:dyDescent="0.4">
      <c r="B1031" s="129" t="s">
        <v>27</v>
      </c>
      <c r="C1031" s="96" t="s">
        <v>295</v>
      </c>
      <c r="D1031" s="133">
        <f>D1029</f>
        <v>96</v>
      </c>
      <c r="E1031" s="95" t="s">
        <v>40</v>
      </c>
      <c r="F1031" s="106">
        <v>15000</v>
      </c>
      <c r="G1031" s="106">
        <f>ROUNDDOWN(D1031*F1031,-3)</f>
        <v>1440000</v>
      </c>
      <c r="H1031" s="133">
        <f>H1029</f>
        <v>96</v>
      </c>
      <c r="I1031" s="95" t="s">
        <v>40</v>
      </c>
      <c r="J1031" s="106">
        <v>15000</v>
      </c>
      <c r="K1031" s="106">
        <f>ROUNDDOWN(H1031*J1031,-3)</f>
        <v>1440000</v>
      </c>
      <c r="L1031" s="251">
        <f t="shared" si="57"/>
        <v>0</v>
      </c>
    </row>
    <row r="1032" spans="2:12" ht="15.9" x14ac:dyDescent="0.4">
      <c r="B1032" s="129" t="s">
        <v>27</v>
      </c>
      <c r="C1032" s="96" t="s">
        <v>296</v>
      </c>
      <c r="D1032" s="133">
        <f>D1029</f>
        <v>96</v>
      </c>
      <c r="E1032" s="95" t="s">
        <v>231</v>
      </c>
      <c r="F1032" s="106">
        <v>75000</v>
      </c>
      <c r="G1032" s="106">
        <f>ROUNDDOWN(D1032*F1032,-3)</f>
        <v>7200000</v>
      </c>
      <c r="H1032" s="133">
        <f>H1029</f>
        <v>96</v>
      </c>
      <c r="I1032" s="95" t="s">
        <v>231</v>
      </c>
      <c r="J1032" s="106">
        <v>75000</v>
      </c>
      <c r="K1032" s="106">
        <f>ROUNDDOWN(H1032*J1032,-3)</f>
        <v>7200000</v>
      </c>
      <c r="L1032" s="251">
        <f t="shared" si="57"/>
        <v>0</v>
      </c>
    </row>
    <row r="1033" spans="2:12" ht="15.9" x14ac:dyDescent="0.4">
      <c r="B1033" s="129" t="s">
        <v>27</v>
      </c>
      <c r="C1033" s="96" t="s">
        <v>299</v>
      </c>
      <c r="D1033" s="133">
        <v>4</v>
      </c>
      <c r="E1033" s="95" t="s">
        <v>51</v>
      </c>
      <c r="F1033" s="106">
        <v>140000</v>
      </c>
      <c r="G1033" s="106">
        <f>ROUNDDOWN(D1033*F1033,-3)</f>
        <v>560000</v>
      </c>
      <c r="H1033" s="133">
        <v>4</v>
      </c>
      <c r="I1033" s="95" t="s">
        <v>51</v>
      </c>
      <c r="J1033" s="106">
        <v>140000</v>
      </c>
      <c r="K1033" s="106">
        <f>ROUNDDOWN(H1033*J1033,-3)</f>
        <v>560000</v>
      </c>
      <c r="L1033" s="251">
        <f t="shared" si="57"/>
        <v>0</v>
      </c>
    </row>
    <row r="1034" spans="2:12" ht="15.9" x14ac:dyDescent="0.4">
      <c r="B1034" s="190" t="s">
        <v>392</v>
      </c>
      <c r="C1034" s="191" t="s">
        <v>393</v>
      </c>
      <c r="D1034" s="116">
        <v>1008</v>
      </c>
      <c r="E1034" s="117" t="s">
        <v>171</v>
      </c>
      <c r="F1034" s="118">
        <v>0</v>
      </c>
      <c r="G1034" s="118">
        <f>G1035</f>
        <v>96600000</v>
      </c>
      <c r="H1034" s="116">
        <v>1008</v>
      </c>
      <c r="I1034" s="117" t="s">
        <v>171</v>
      </c>
      <c r="J1034" s="118">
        <v>0</v>
      </c>
      <c r="K1034" s="118">
        <f>K1035</f>
        <v>96600000</v>
      </c>
      <c r="L1034" s="251">
        <f t="shared" si="57"/>
        <v>0</v>
      </c>
    </row>
    <row r="1035" spans="2:12" s="232" customFormat="1" ht="15.9" x14ac:dyDescent="0.4">
      <c r="B1035" s="227">
        <v>525112</v>
      </c>
      <c r="C1035" s="228" t="s">
        <v>97</v>
      </c>
      <c r="D1035" s="229">
        <v>0</v>
      </c>
      <c r="E1035" s="230" t="s">
        <v>27</v>
      </c>
      <c r="F1035" s="228">
        <v>0</v>
      </c>
      <c r="G1035" s="233">
        <f>SUM(G1036:G1038)</f>
        <v>96600000</v>
      </c>
      <c r="H1035" s="229">
        <v>0</v>
      </c>
      <c r="I1035" s="230" t="s">
        <v>27</v>
      </c>
      <c r="J1035" s="228">
        <v>0</v>
      </c>
      <c r="K1035" s="233">
        <f>SUM(K1036:K1038)</f>
        <v>96600000</v>
      </c>
      <c r="L1035" s="251">
        <f t="shared" si="57"/>
        <v>0</v>
      </c>
    </row>
    <row r="1036" spans="2:12" ht="15.9" x14ac:dyDescent="0.4">
      <c r="B1036" s="129" t="s">
        <v>27</v>
      </c>
      <c r="C1036" s="96" t="s">
        <v>295</v>
      </c>
      <c r="D1036" s="133">
        <f>D1034</f>
        <v>1008</v>
      </c>
      <c r="E1036" s="95" t="s">
        <v>40</v>
      </c>
      <c r="F1036" s="106">
        <v>15000</v>
      </c>
      <c r="G1036" s="106">
        <f>ROUNDDOWN(D1036*F1036,-3)</f>
        <v>15120000</v>
      </c>
      <c r="H1036" s="133">
        <f>H1034</f>
        <v>1008</v>
      </c>
      <c r="I1036" s="95" t="s">
        <v>40</v>
      </c>
      <c r="J1036" s="106">
        <v>15000</v>
      </c>
      <c r="K1036" s="106">
        <f>ROUNDDOWN(H1036*J1036,-3)</f>
        <v>15120000</v>
      </c>
      <c r="L1036" s="251">
        <f t="shared" si="57"/>
        <v>0</v>
      </c>
    </row>
    <row r="1037" spans="2:12" ht="15.9" x14ac:dyDescent="0.4">
      <c r="B1037" s="129" t="s">
        <v>27</v>
      </c>
      <c r="C1037" s="96" t="s">
        <v>296</v>
      </c>
      <c r="D1037" s="133">
        <f>D1034</f>
        <v>1008</v>
      </c>
      <c r="E1037" s="95" t="s">
        <v>231</v>
      </c>
      <c r="F1037" s="106">
        <v>75000</v>
      </c>
      <c r="G1037" s="106">
        <f>ROUNDDOWN(D1037*F1037,-3)</f>
        <v>75600000</v>
      </c>
      <c r="H1037" s="133">
        <f>H1034</f>
        <v>1008</v>
      </c>
      <c r="I1037" s="95" t="s">
        <v>231</v>
      </c>
      <c r="J1037" s="106">
        <v>75000</v>
      </c>
      <c r="K1037" s="106">
        <f>ROUNDDOWN(H1037*J1037,-3)</f>
        <v>75600000</v>
      </c>
      <c r="L1037" s="251">
        <f t="shared" si="57"/>
        <v>0</v>
      </c>
    </row>
    <row r="1038" spans="2:12" ht="15.9" x14ac:dyDescent="0.4">
      <c r="B1038" s="129" t="s">
        <v>27</v>
      </c>
      <c r="C1038" s="96" t="s">
        <v>299</v>
      </c>
      <c r="D1038" s="133">
        <f>D1034/24</f>
        <v>42</v>
      </c>
      <c r="E1038" s="95" t="s">
        <v>51</v>
      </c>
      <c r="F1038" s="106">
        <v>140000</v>
      </c>
      <c r="G1038" s="106">
        <f>ROUNDDOWN(D1038*F1038,-3)</f>
        <v>5880000</v>
      </c>
      <c r="H1038" s="133">
        <f>H1034/24</f>
        <v>42</v>
      </c>
      <c r="I1038" s="95" t="s">
        <v>51</v>
      </c>
      <c r="J1038" s="106">
        <v>140000</v>
      </c>
      <c r="K1038" s="106">
        <f>ROUNDDOWN(H1038*J1038,-3)</f>
        <v>5880000</v>
      </c>
      <c r="L1038" s="251">
        <f t="shared" si="57"/>
        <v>0</v>
      </c>
    </row>
    <row r="1039" spans="2:12" ht="15.9" x14ac:dyDescent="0.4">
      <c r="B1039" s="190" t="s">
        <v>394</v>
      </c>
      <c r="C1039" s="191" t="s">
        <v>395</v>
      </c>
      <c r="D1039" s="116">
        <v>1008</v>
      </c>
      <c r="E1039" s="117" t="s">
        <v>171</v>
      </c>
      <c r="F1039" s="118">
        <v>0</v>
      </c>
      <c r="G1039" s="118">
        <f>G1040</f>
        <v>96600000</v>
      </c>
      <c r="H1039" s="116">
        <v>1008</v>
      </c>
      <c r="I1039" s="117" t="s">
        <v>171</v>
      </c>
      <c r="J1039" s="118">
        <v>0</v>
      </c>
      <c r="K1039" s="118">
        <f>K1040</f>
        <v>96600000</v>
      </c>
      <c r="L1039" s="251">
        <f t="shared" si="57"/>
        <v>0</v>
      </c>
    </row>
    <row r="1040" spans="2:12" s="232" customFormat="1" ht="15.9" x14ac:dyDescent="0.4">
      <c r="B1040" s="227">
        <v>525112</v>
      </c>
      <c r="C1040" s="228" t="s">
        <v>97</v>
      </c>
      <c r="D1040" s="229">
        <v>0</v>
      </c>
      <c r="E1040" s="230" t="s">
        <v>27</v>
      </c>
      <c r="F1040" s="228">
        <v>0</v>
      </c>
      <c r="G1040" s="233">
        <f>SUM(G1041:G1043)</f>
        <v>96600000</v>
      </c>
      <c r="H1040" s="229">
        <v>0</v>
      </c>
      <c r="I1040" s="230" t="s">
        <v>27</v>
      </c>
      <c r="J1040" s="228">
        <v>0</v>
      </c>
      <c r="K1040" s="233">
        <f>SUM(K1041:K1043)</f>
        <v>96600000</v>
      </c>
      <c r="L1040" s="251">
        <f t="shared" si="57"/>
        <v>0</v>
      </c>
    </row>
    <row r="1041" spans="2:12" ht="15.9" x14ac:dyDescent="0.4">
      <c r="B1041" s="129" t="s">
        <v>27</v>
      </c>
      <c r="C1041" s="96" t="s">
        <v>295</v>
      </c>
      <c r="D1041" s="133">
        <f>D1039</f>
        <v>1008</v>
      </c>
      <c r="E1041" s="95" t="s">
        <v>40</v>
      </c>
      <c r="F1041" s="106">
        <v>15000</v>
      </c>
      <c r="G1041" s="106">
        <f>ROUNDDOWN(D1041*F1041,-3)</f>
        <v>15120000</v>
      </c>
      <c r="H1041" s="133">
        <f>H1039</f>
        <v>1008</v>
      </c>
      <c r="I1041" s="95" t="s">
        <v>40</v>
      </c>
      <c r="J1041" s="106">
        <v>15000</v>
      </c>
      <c r="K1041" s="106">
        <f>ROUNDDOWN(H1041*J1041,-3)</f>
        <v>15120000</v>
      </c>
      <c r="L1041" s="251">
        <f t="shared" si="57"/>
        <v>0</v>
      </c>
    </row>
    <row r="1042" spans="2:12" ht="15.9" x14ac:dyDescent="0.4">
      <c r="B1042" s="129" t="s">
        <v>27</v>
      </c>
      <c r="C1042" s="96" t="s">
        <v>296</v>
      </c>
      <c r="D1042" s="133">
        <f>D1039</f>
        <v>1008</v>
      </c>
      <c r="E1042" s="95" t="s">
        <v>231</v>
      </c>
      <c r="F1042" s="106">
        <v>75000</v>
      </c>
      <c r="G1042" s="106">
        <f>ROUNDDOWN(D1042*F1042,-3)</f>
        <v>75600000</v>
      </c>
      <c r="H1042" s="133">
        <f>H1039</f>
        <v>1008</v>
      </c>
      <c r="I1042" s="95" t="s">
        <v>231</v>
      </c>
      <c r="J1042" s="106">
        <v>75000</v>
      </c>
      <c r="K1042" s="106">
        <f>ROUNDDOWN(H1042*J1042,-3)</f>
        <v>75600000</v>
      </c>
      <c r="L1042" s="251">
        <f t="shared" si="57"/>
        <v>0</v>
      </c>
    </row>
    <row r="1043" spans="2:12" ht="15.9" x14ac:dyDescent="0.4">
      <c r="B1043" s="129" t="s">
        <v>27</v>
      </c>
      <c r="C1043" s="96" t="s">
        <v>299</v>
      </c>
      <c r="D1043" s="133">
        <v>42</v>
      </c>
      <c r="E1043" s="95" t="s">
        <v>51</v>
      </c>
      <c r="F1043" s="106">
        <v>140000</v>
      </c>
      <c r="G1043" s="106">
        <f>ROUNDDOWN(D1043*F1043,-3)</f>
        <v>5880000</v>
      </c>
      <c r="H1043" s="133">
        <v>42</v>
      </c>
      <c r="I1043" s="95" t="s">
        <v>51</v>
      </c>
      <c r="J1043" s="106">
        <v>140000</v>
      </c>
      <c r="K1043" s="106">
        <f>ROUNDDOWN(H1043*J1043,-3)</f>
        <v>5880000</v>
      </c>
      <c r="L1043" s="251">
        <f t="shared" si="57"/>
        <v>0</v>
      </c>
    </row>
    <row r="1044" spans="2:12" ht="15.9" x14ac:dyDescent="0.4">
      <c r="B1044" s="190" t="s">
        <v>396</v>
      </c>
      <c r="C1044" s="191" t="s">
        <v>397</v>
      </c>
      <c r="D1044" s="116">
        <v>96</v>
      </c>
      <c r="E1044" s="117" t="s">
        <v>171</v>
      </c>
      <c r="F1044" s="118">
        <v>0</v>
      </c>
      <c r="G1044" s="118">
        <f>G1045</f>
        <v>9200000</v>
      </c>
      <c r="H1044" s="116">
        <v>96</v>
      </c>
      <c r="I1044" s="117" t="s">
        <v>171</v>
      </c>
      <c r="J1044" s="118">
        <v>0</v>
      </c>
      <c r="K1044" s="118">
        <f>K1045</f>
        <v>9200000</v>
      </c>
      <c r="L1044" s="251">
        <f t="shared" si="57"/>
        <v>0</v>
      </c>
    </row>
    <row r="1045" spans="2:12" s="232" customFormat="1" ht="15.9" x14ac:dyDescent="0.4">
      <c r="B1045" s="227">
        <v>525112</v>
      </c>
      <c r="C1045" s="228" t="s">
        <v>97</v>
      </c>
      <c r="D1045" s="229">
        <v>0</v>
      </c>
      <c r="E1045" s="230" t="s">
        <v>27</v>
      </c>
      <c r="F1045" s="228">
        <v>0</v>
      </c>
      <c r="G1045" s="233">
        <f>SUM(G1046:G1048)</f>
        <v>9200000</v>
      </c>
      <c r="H1045" s="229">
        <v>0</v>
      </c>
      <c r="I1045" s="230" t="s">
        <v>27</v>
      </c>
      <c r="J1045" s="228">
        <v>0</v>
      </c>
      <c r="K1045" s="233">
        <f>SUM(K1046:K1048)</f>
        <v>9200000</v>
      </c>
      <c r="L1045" s="251">
        <f t="shared" si="57"/>
        <v>0</v>
      </c>
    </row>
    <row r="1046" spans="2:12" ht="15.9" x14ac:dyDescent="0.4">
      <c r="B1046" s="129" t="s">
        <v>27</v>
      </c>
      <c r="C1046" s="96" t="s">
        <v>295</v>
      </c>
      <c r="D1046" s="133">
        <f>D1044</f>
        <v>96</v>
      </c>
      <c r="E1046" s="95" t="s">
        <v>40</v>
      </c>
      <c r="F1046" s="106">
        <v>15000</v>
      </c>
      <c r="G1046" s="106">
        <f>ROUNDDOWN(D1046*F1046,-3)</f>
        <v>1440000</v>
      </c>
      <c r="H1046" s="133">
        <f>H1044</f>
        <v>96</v>
      </c>
      <c r="I1046" s="95" t="s">
        <v>40</v>
      </c>
      <c r="J1046" s="106">
        <v>15000</v>
      </c>
      <c r="K1046" s="106">
        <f>ROUNDDOWN(H1046*J1046,-3)</f>
        <v>1440000</v>
      </c>
      <c r="L1046" s="251">
        <f t="shared" si="57"/>
        <v>0</v>
      </c>
    </row>
    <row r="1047" spans="2:12" ht="15.9" x14ac:dyDescent="0.4">
      <c r="B1047" s="129" t="s">
        <v>27</v>
      </c>
      <c r="C1047" s="96" t="s">
        <v>296</v>
      </c>
      <c r="D1047" s="133">
        <f>D1044</f>
        <v>96</v>
      </c>
      <c r="E1047" s="95" t="s">
        <v>231</v>
      </c>
      <c r="F1047" s="106">
        <v>75000</v>
      </c>
      <c r="G1047" s="106">
        <f>ROUNDDOWN(D1047*F1047,-3)</f>
        <v>7200000</v>
      </c>
      <c r="H1047" s="133">
        <f>H1044</f>
        <v>96</v>
      </c>
      <c r="I1047" s="95" t="s">
        <v>231</v>
      </c>
      <c r="J1047" s="106">
        <v>75000</v>
      </c>
      <c r="K1047" s="106">
        <f>ROUNDDOWN(H1047*J1047,-3)</f>
        <v>7200000</v>
      </c>
      <c r="L1047" s="251">
        <f t="shared" si="57"/>
        <v>0</v>
      </c>
    </row>
    <row r="1048" spans="2:12" ht="15.9" x14ac:dyDescent="0.4">
      <c r="B1048" s="129" t="s">
        <v>27</v>
      </c>
      <c r="C1048" s="96" t="s">
        <v>299</v>
      </c>
      <c r="D1048" s="133">
        <v>4</v>
      </c>
      <c r="E1048" s="95" t="s">
        <v>51</v>
      </c>
      <c r="F1048" s="106">
        <v>140000</v>
      </c>
      <c r="G1048" s="106">
        <f>ROUNDDOWN(D1048*F1048,-3)</f>
        <v>560000</v>
      </c>
      <c r="H1048" s="133">
        <v>4</v>
      </c>
      <c r="I1048" s="95" t="s">
        <v>51</v>
      </c>
      <c r="J1048" s="106">
        <v>140000</v>
      </c>
      <c r="K1048" s="106">
        <f>ROUNDDOWN(H1048*J1048,-3)</f>
        <v>560000</v>
      </c>
      <c r="L1048" s="251">
        <f t="shared" ref="L1048:L1111" si="60">G1048-K1048</f>
        <v>0</v>
      </c>
    </row>
    <row r="1049" spans="2:12" ht="15.9" x14ac:dyDescent="0.4">
      <c r="B1049" s="190" t="s">
        <v>398</v>
      </c>
      <c r="C1049" s="191" t="s">
        <v>399</v>
      </c>
      <c r="D1049" s="116">
        <v>1008</v>
      </c>
      <c r="E1049" s="117" t="s">
        <v>171</v>
      </c>
      <c r="F1049" s="118">
        <v>0</v>
      </c>
      <c r="G1049" s="118">
        <f>G1050</f>
        <v>96600000</v>
      </c>
      <c r="H1049" s="116">
        <v>1008</v>
      </c>
      <c r="I1049" s="117" t="s">
        <v>171</v>
      </c>
      <c r="J1049" s="118">
        <v>0</v>
      </c>
      <c r="K1049" s="118">
        <f>K1050</f>
        <v>96600000</v>
      </c>
      <c r="L1049" s="251">
        <f t="shared" si="60"/>
        <v>0</v>
      </c>
    </row>
    <row r="1050" spans="2:12" s="232" customFormat="1" ht="15.9" x14ac:dyDescent="0.4">
      <c r="B1050" s="227">
        <v>525112</v>
      </c>
      <c r="C1050" s="228" t="s">
        <v>97</v>
      </c>
      <c r="D1050" s="229">
        <v>0</v>
      </c>
      <c r="E1050" s="230" t="s">
        <v>27</v>
      </c>
      <c r="F1050" s="228">
        <v>0</v>
      </c>
      <c r="G1050" s="233">
        <f>SUM(G1051:G1053)</f>
        <v>96600000</v>
      </c>
      <c r="H1050" s="229">
        <v>0</v>
      </c>
      <c r="I1050" s="230" t="s">
        <v>27</v>
      </c>
      <c r="J1050" s="228">
        <v>0</v>
      </c>
      <c r="K1050" s="233">
        <f>SUM(K1051:K1053)</f>
        <v>96600000</v>
      </c>
      <c r="L1050" s="251">
        <f t="shared" si="60"/>
        <v>0</v>
      </c>
    </row>
    <row r="1051" spans="2:12" ht="15.9" x14ac:dyDescent="0.4">
      <c r="B1051" s="129" t="s">
        <v>27</v>
      </c>
      <c r="C1051" s="96" t="s">
        <v>295</v>
      </c>
      <c r="D1051" s="133">
        <f>D1049</f>
        <v>1008</v>
      </c>
      <c r="E1051" s="95" t="s">
        <v>40</v>
      </c>
      <c r="F1051" s="106">
        <v>15000</v>
      </c>
      <c r="G1051" s="106">
        <f>ROUNDDOWN(D1051*F1051,-3)</f>
        <v>15120000</v>
      </c>
      <c r="H1051" s="133">
        <f>H1049</f>
        <v>1008</v>
      </c>
      <c r="I1051" s="95" t="s">
        <v>40</v>
      </c>
      <c r="J1051" s="106">
        <v>15000</v>
      </c>
      <c r="K1051" s="106">
        <f>ROUNDDOWN(H1051*J1051,-3)</f>
        <v>15120000</v>
      </c>
      <c r="L1051" s="251">
        <f t="shared" si="60"/>
        <v>0</v>
      </c>
    </row>
    <row r="1052" spans="2:12" ht="15.9" x14ac:dyDescent="0.4">
      <c r="B1052" s="129" t="s">
        <v>27</v>
      </c>
      <c r="C1052" s="96" t="s">
        <v>296</v>
      </c>
      <c r="D1052" s="133">
        <f>D1049</f>
        <v>1008</v>
      </c>
      <c r="E1052" s="95" t="s">
        <v>231</v>
      </c>
      <c r="F1052" s="106">
        <v>75000</v>
      </c>
      <c r="G1052" s="106">
        <f>ROUNDDOWN(D1052*F1052,-3)</f>
        <v>75600000</v>
      </c>
      <c r="H1052" s="133">
        <f>H1049</f>
        <v>1008</v>
      </c>
      <c r="I1052" s="95" t="s">
        <v>231</v>
      </c>
      <c r="J1052" s="106">
        <v>75000</v>
      </c>
      <c r="K1052" s="106">
        <f>ROUNDDOWN(H1052*J1052,-3)</f>
        <v>75600000</v>
      </c>
      <c r="L1052" s="251">
        <f t="shared" si="60"/>
        <v>0</v>
      </c>
    </row>
    <row r="1053" spans="2:12" ht="15.9" x14ac:dyDescent="0.4">
      <c r="B1053" s="129" t="s">
        <v>27</v>
      </c>
      <c r="C1053" s="96" t="s">
        <v>299</v>
      </c>
      <c r="D1053" s="133">
        <v>42</v>
      </c>
      <c r="E1053" s="95" t="s">
        <v>51</v>
      </c>
      <c r="F1053" s="106">
        <v>140000</v>
      </c>
      <c r="G1053" s="106">
        <f>ROUNDDOWN(D1053*F1053,-3)</f>
        <v>5880000</v>
      </c>
      <c r="H1053" s="133">
        <v>42</v>
      </c>
      <c r="I1053" s="95" t="s">
        <v>51</v>
      </c>
      <c r="J1053" s="106">
        <v>140000</v>
      </c>
      <c r="K1053" s="106">
        <f>ROUNDDOWN(H1053*J1053,-3)</f>
        <v>5880000</v>
      </c>
      <c r="L1053" s="251">
        <f t="shared" si="60"/>
        <v>0</v>
      </c>
    </row>
    <row r="1054" spans="2:12" ht="15.9" x14ac:dyDescent="0.4">
      <c r="B1054" s="190" t="s">
        <v>400</v>
      </c>
      <c r="C1054" s="191" t="s">
        <v>401</v>
      </c>
      <c r="D1054" s="116">
        <v>384</v>
      </c>
      <c r="E1054" s="117" t="s">
        <v>171</v>
      </c>
      <c r="F1054" s="118">
        <v>0</v>
      </c>
      <c r="G1054" s="118">
        <f>G1055</f>
        <v>36800000</v>
      </c>
      <c r="H1054" s="116">
        <v>384</v>
      </c>
      <c r="I1054" s="117" t="s">
        <v>171</v>
      </c>
      <c r="J1054" s="118">
        <v>0</v>
      </c>
      <c r="K1054" s="118">
        <f>K1055</f>
        <v>36800000</v>
      </c>
      <c r="L1054" s="251">
        <f t="shared" si="60"/>
        <v>0</v>
      </c>
    </row>
    <row r="1055" spans="2:12" s="232" customFormat="1" ht="15.9" x14ac:dyDescent="0.4">
      <c r="B1055" s="227">
        <v>525112</v>
      </c>
      <c r="C1055" s="228" t="s">
        <v>97</v>
      </c>
      <c r="D1055" s="229">
        <v>0</v>
      </c>
      <c r="E1055" s="230" t="s">
        <v>27</v>
      </c>
      <c r="F1055" s="228">
        <v>0</v>
      </c>
      <c r="G1055" s="233">
        <f>SUM(G1056:G1058)</f>
        <v>36800000</v>
      </c>
      <c r="H1055" s="229">
        <v>0</v>
      </c>
      <c r="I1055" s="230" t="s">
        <v>27</v>
      </c>
      <c r="J1055" s="228">
        <v>0</v>
      </c>
      <c r="K1055" s="233">
        <f>SUM(K1056:K1058)</f>
        <v>36800000</v>
      </c>
      <c r="L1055" s="251">
        <f t="shared" si="60"/>
        <v>0</v>
      </c>
    </row>
    <row r="1056" spans="2:12" ht="15.9" x14ac:dyDescent="0.4">
      <c r="B1056" s="129" t="s">
        <v>27</v>
      </c>
      <c r="C1056" s="96" t="s">
        <v>295</v>
      </c>
      <c r="D1056" s="133">
        <f>D1054</f>
        <v>384</v>
      </c>
      <c r="E1056" s="95" t="s">
        <v>40</v>
      </c>
      <c r="F1056" s="106">
        <v>15000</v>
      </c>
      <c r="G1056" s="106">
        <f>ROUNDDOWN(D1056*F1056,-3)</f>
        <v>5760000</v>
      </c>
      <c r="H1056" s="133">
        <f>H1054</f>
        <v>384</v>
      </c>
      <c r="I1056" s="95" t="s">
        <v>40</v>
      </c>
      <c r="J1056" s="106">
        <v>15000</v>
      </c>
      <c r="K1056" s="106">
        <f>ROUNDDOWN(H1056*J1056,-3)</f>
        <v>5760000</v>
      </c>
      <c r="L1056" s="251">
        <f t="shared" si="60"/>
        <v>0</v>
      </c>
    </row>
    <row r="1057" spans="2:12" ht="15.9" x14ac:dyDescent="0.4">
      <c r="B1057" s="129" t="s">
        <v>27</v>
      </c>
      <c r="C1057" s="96" t="s">
        <v>296</v>
      </c>
      <c r="D1057" s="133">
        <f>D1054</f>
        <v>384</v>
      </c>
      <c r="E1057" s="95" t="s">
        <v>231</v>
      </c>
      <c r="F1057" s="106">
        <v>75000</v>
      </c>
      <c r="G1057" s="106">
        <f>ROUNDDOWN(D1057*F1057,-3)</f>
        <v>28800000</v>
      </c>
      <c r="H1057" s="133">
        <f>H1054</f>
        <v>384</v>
      </c>
      <c r="I1057" s="95" t="s">
        <v>231</v>
      </c>
      <c r="J1057" s="106">
        <v>75000</v>
      </c>
      <c r="K1057" s="106">
        <f>ROUNDDOWN(H1057*J1057,-3)</f>
        <v>28800000</v>
      </c>
      <c r="L1057" s="251">
        <f t="shared" si="60"/>
        <v>0</v>
      </c>
    </row>
    <row r="1058" spans="2:12" ht="15.9" x14ac:dyDescent="0.4">
      <c r="B1058" s="129" t="s">
        <v>27</v>
      </c>
      <c r="C1058" s="96" t="s">
        <v>299</v>
      </c>
      <c r="D1058" s="133">
        <f>D1057/24</f>
        <v>16</v>
      </c>
      <c r="E1058" s="95" t="s">
        <v>51</v>
      </c>
      <c r="F1058" s="106">
        <v>140000</v>
      </c>
      <c r="G1058" s="106">
        <f>ROUNDDOWN(D1058*F1058,-3)</f>
        <v>2240000</v>
      </c>
      <c r="H1058" s="133">
        <f>H1057/24</f>
        <v>16</v>
      </c>
      <c r="I1058" s="95" t="s">
        <v>51</v>
      </c>
      <c r="J1058" s="106">
        <v>140000</v>
      </c>
      <c r="K1058" s="106">
        <f>ROUNDDOWN(H1058*J1058,-3)</f>
        <v>2240000</v>
      </c>
      <c r="L1058" s="251">
        <f t="shared" si="60"/>
        <v>0</v>
      </c>
    </row>
    <row r="1059" spans="2:12" ht="29.15" x14ac:dyDescent="0.4">
      <c r="B1059" s="190" t="s">
        <v>402</v>
      </c>
      <c r="C1059" s="191" t="s">
        <v>403</v>
      </c>
      <c r="D1059" s="116">
        <v>384</v>
      </c>
      <c r="E1059" s="117" t="s">
        <v>171</v>
      </c>
      <c r="F1059" s="118">
        <v>0</v>
      </c>
      <c r="G1059" s="118">
        <f>G1060</f>
        <v>36800000</v>
      </c>
      <c r="H1059" s="116">
        <v>384</v>
      </c>
      <c r="I1059" s="117" t="s">
        <v>171</v>
      </c>
      <c r="J1059" s="118">
        <v>0</v>
      </c>
      <c r="K1059" s="118">
        <f>K1060</f>
        <v>36800000</v>
      </c>
      <c r="L1059" s="251">
        <f t="shared" si="60"/>
        <v>0</v>
      </c>
    </row>
    <row r="1060" spans="2:12" s="232" customFormat="1" ht="15.9" x14ac:dyDescent="0.4">
      <c r="B1060" s="227">
        <v>525112</v>
      </c>
      <c r="C1060" s="228" t="s">
        <v>97</v>
      </c>
      <c r="D1060" s="229">
        <v>0</v>
      </c>
      <c r="E1060" s="230" t="s">
        <v>27</v>
      </c>
      <c r="F1060" s="228">
        <v>0</v>
      </c>
      <c r="G1060" s="233">
        <f>SUM(G1061:G1063)</f>
        <v>36800000</v>
      </c>
      <c r="H1060" s="229">
        <v>0</v>
      </c>
      <c r="I1060" s="230" t="s">
        <v>27</v>
      </c>
      <c r="J1060" s="228">
        <v>0</v>
      </c>
      <c r="K1060" s="233">
        <f>SUM(K1061:K1063)</f>
        <v>36800000</v>
      </c>
      <c r="L1060" s="251">
        <f t="shared" si="60"/>
        <v>0</v>
      </c>
    </row>
    <row r="1061" spans="2:12" ht="15.9" x14ac:dyDescent="0.4">
      <c r="B1061" s="129" t="s">
        <v>27</v>
      </c>
      <c r="C1061" s="96" t="s">
        <v>295</v>
      </c>
      <c r="D1061" s="133">
        <f>D1059</f>
        <v>384</v>
      </c>
      <c r="E1061" s="95" t="s">
        <v>40</v>
      </c>
      <c r="F1061" s="106">
        <v>15000</v>
      </c>
      <c r="G1061" s="106">
        <f>ROUNDDOWN(D1061*F1061,-3)</f>
        <v>5760000</v>
      </c>
      <c r="H1061" s="133">
        <f>H1059</f>
        <v>384</v>
      </c>
      <c r="I1061" s="95" t="s">
        <v>40</v>
      </c>
      <c r="J1061" s="106">
        <v>15000</v>
      </c>
      <c r="K1061" s="106">
        <f>ROUNDDOWN(H1061*J1061,-3)</f>
        <v>5760000</v>
      </c>
      <c r="L1061" s="251">
        <f t="shared" si="60"/>
        <v>0</v>
      </c>
    </row>
    <row r="1062" spans="2:12" ht="15.9" x14ac:dyDescent="0.4">
      <c r="B1062" s="129" t="s">
        <v>27</v>
      </c>
      <c r="C1062" s="96" t="s">
        <v>296</v>
      </c>
      <c r="D1062" s="133">
        <f>D1059</f>
        <v>384</v>
      </c>
      <c r="E1062" s="95" t="s">
        <v>231</v>
      </c>
      <c r="F1062" s="106">
        <v>75000</v>
      </c>
      <c r="G1062" s="106">
        <f>ROUNDDOWN(D1062*F1062,-3)</f>
        <v>28800000</v>
      </c>
      <c r="H1062" s="133">
        <f>H1059</f>
        <v>384</v>
      </c>
      <c r="I1062" s="95" t="s">
        <v>231</v>
      </c>
      <c r="J1062" s="106">
        <v>75000</v>
      </c>
      <c r="K1062" s="106">
        <f>ROUNDDOWN(H1062*J1062,-3)</f>
        <v>28800000</v>
      </c>
      <c r="L1062" s="251">
        <f t="shared" si="60"/>
        <v>0</v>
      </c>
    </row>
    <row r="1063" spans="2:12" ht="15.9" x14ac:dyDescent="0.4">
      <c r="B1063" s="129" t="s">
        <v>27</v>
      </c>
      <c r="C1063" s="96" t="s">
        <v>299</v>
      </c>
      <c r="D1063" s="133">
        <v>16</v>
      </c>
      <c r="E1063" s="95" t="s">
        <v>51</v>
      </c>
      <c r="F1063" s="106">
        <v>140000</v>
      </c>
      <c r="G1063" s="106">
        <f>ROUNDDOWN(D1063*F1063,-3)</f>
        <v>2240000</v>
      </c>
      <c r="H1063" s="133">
        <v>16</v>
      </c>
      <c r="I1063" s="95" t="s">
        <v>51</v>
      </c>
      <c r="J1063" s="106">
        <v>140000</v>
      </c>
      <c r="K1063" s="106">
        <f>ROUNDDOWN(H1063*J1063,-3)</f>
        <v>2240000</v>
      </c>
      <c r="L1063" s="251">
        <f t="shared" si="60"/>
        <v>0</v>
      </c>
    </row>
    <row r="1064" spans="2:12" ht="29.15" x14ac:dyDescent="0.4">
      <c r="B1064" s="190" t="s">
        <v>404</v>
      </c>
      <c r="C1064" s="191" t="s">
        <v>405</v>
      </c>
      <c r="D1064" s="116">
        <v>96</v>
      </c>
      <c r="E1064" s="117" t="s">
        <v>171</v>
      </c>
      <c r="F1064" s="118">
        <v>0</v>
      </c>
      <c r="G1064" s="118">
        <f>G1065</f>
        <v>9200000</v>
      </c>
      <c r="H1064" s="116">
        <v>96</v>
      </c>
      <c r="I1064" s="117" t="s">
        <v>171</v>
      </c>
      <c r="J1064" s="118">
        <v>0</v>
      </c>
      <c r="K1064" s="118">
        <f>K1065</f>
        <v>9200000</v>
      </c>
      <c r="L1064" s="251">
        <f t="shared" si="60"/>
        <v>0</v>
      </c>
    </row>
    <row r="1065" spans="2:12" s="232" customFormat="1" ht="15.9" x14ac:dyDescent="0.4">
      <c r="B1065" s="227">
        <v>525112</v>
      </c>
      <c r="C1065" s="228" t="s">
        <v>97</v>
      </c>
      <c r="D1065" s="229">
        <v>0</v>
      </c>
      <c r="E1065" s="230" t="s">
        <v>27</v>
      </c>
      <c r="F1065" s="228">
        <v>0</v>
      </c>
      <c r="G1065" s="233">
        <f>SUM(G1066:G1068)</f>
        <v>9200000</v>
      </c>
      <c r="H1065" s="229">
        <v>0</v>
      </c>
      <c r="I1065" s="230" t="s">
        <v>27</v>
      </c>
      <c r="J1065" s="228">
        <v>0</v>
      </c>
      <c r="K1065" s="233">
        <f>SUM(K1066:K1068)</f>
        <v>9200000</v>
      </c>
      <c r="L1065" s="251">
        <f t="shared" si="60"/>
        <v>0</v>
      </c>
    </row>
    <row r="1066" spans="2:12" ht="15.9" x14ac:dyDescent="0.4">
      <c r="B1066" s="129" t="s">
        <v>27</v>
      </c>
      <c r="C1066" s="96" t="s">
        <v>295</v>
      </c>
      <c r="D1066" s="133">
        <f>D1064</f>
        <v>96</v>
      </c>
      <c r="E1066" s="95" t="s">
        <v>40</v>
      </c>
      <c r="F1066" s="106">
        <v>15000</v>
      </c>
      <c r="G1066" s="106">
        <f>ROUNDDOWN(D1066*F1066,-3)</f>
        <v>1440000</v>
      </c>
      <c r="H1066" s="133">
        <f>H1064</f>
        <v>96</v>
      </c>
      <c r="I1066" s="95" t="s">
        <v>40</v>
      </c>
      <c r="J1066" s="106">
        <v>15000</v>
      </c>
      <c r="K1066" s="106">
        <f>ROUNDDOWN(H1066*J1066,-3)</f>
        <v>1440000</v>
      </c>
      <c r="L1066" s="251">
        <f t="shared" si="60"/>
        <v>0</v>
      </c>
    </row>
    <row r="1067" spans="2:12" ht="15.9" x14ac:dyDescent="0.4">
      <c r="B1067" s="129" t="s">
        <v>27</v>
      </c>
      <c r="C1067" s="96" t="s">
        <v>296</v>
      </c>
      <c r="D1067" s="133">
        <f>D1064</f>
        <v>96</v>
      </c>
      <c r="E1067" s="95" t="s">
        <v>231</v>
      </c>
      <c r="F1067" s="106">
        <v>75000</v>
      </c>
      <c r="G1067" s="106">
        <f>ROUNDDOWN(D1067*F1067,-3)</f>
        <v>7200000</v>
      </c>
      <c r="H1067" s="133">
        <f>H1064</f>
        <v>96</v>
      </c>
      <c r="I1067" s="95" t="s">
        <v>231</v>
      </c>
      <c r="J1067" s="106">
        <v>75000</v>
      </c>
      <c r="K1067" s="106">
        <f>ROUNDDOWN(H1067*J1067,-3)</f>
        <v>7200000</v>
      </c>
      <c r="L1067" s="251">
        <f t="shared" si="60"/>
        <v>0</v>
      </c>
    </row>
    <row r="1068" spans="2:12" ht="15.9" x14ac:dyDescent="0.4">
      <c r="B1068" s="129" t="s">
        <v>27</v>
      </c>
      <c r="C1068" s="96" t="s">
        <v>299</v>
      </c>
      <c r="D1068" s="133">
        <v>4</v>
      </c>
      <c r="E1068" s="95" t="s">
        <v>51</v>
      </c>
      <c r="F1068" s="106">
        <v>140000</v>
      </c>
      <c r="G1068" s="106">
        <f>ROUNDDOWN(D1068*F1068,-3)</f>
        <v>560000</v>
      </c>
      <c r="H1068" s="133">
        <v>4</v>
      </c>
      <c r="I1068" s="95" t="s">
        <v>51</v>
      </c>
      <c r="J1068" s="106">
        <v>140000</v>
      </c>
      <c r="K1068" s="106">
        <f>ROUNDDOWN(H1068*J1068,-3)</f>
        <v>560000</v>
      </c>
      <c r="L1068" s="251">
        <f t="shared" si="60"/>
        <v>0</v>
      </c>
    </row>
    <row r="1069" spans="2:12" ht="15.9" x14ac:dyDescent="0.4">
      <c r="B1069" s="190" t="s">
        <v>406</v>
      </c>
      <c r="C1069" s="191" t="s">
        <v>407</v>
      </c>
      <c r="D1069" s="116">
        <v>96</v>
      </c>
      <c r="E1069" s="117" t="s">
        <v>171</v>
      </c>
      <c r="F1069" s="118">
        <v>0</v>
      </c>
      <c r="G1069" s="118">
        <f>G1070</f>
        <v>9200000</v>
      </c>
      <c r="H1069" s="116">
        <v>96</v>
      </c>
      <c r="I1069" s="117" t="s">
        <v>171</v>
      </c>
      <c r="J1069" s="118">
        <v>0</v>
      </c>
      <c r="K1069" s="118">
        <f>K1070</f>
        <v>9200000</v>
      </c>
      <c r="L1069" s="251">
        <f t="shared" si="60"/>
        <v>0</v>
      </c>
    </row>
    <row r="1070" spans="2:12" s="232" customFormat="1" ht="15.9" x14ac:dyDescent="0.4">
      <c r="B1070" s="227">
        <v>525112</v>
      </c>
      <c r="C1070" s="228" t="s">
        <v>97</v>
      </c>
      <c r="D1070" s="229">
        <v>0</v>
      </c>
      <c r="E1070" s="230" t="s">
        <v>27</v>
      </c>
      <c r="F1070" s="228">
        <v>0</v>
      </c>
      <c r="G1070" s="233">
        <f>SUM(G1071:G1073)</f>
        <v>9200000</v>
      </c>
      <c r="H1070" s="229">
        <v>0</v>
      </c>
      <c r="I1070" s="230" t="s">
        <v>27</v>
      </c>
      <c r="J1070" s="228">
        <v>0</v>
      </c>
      <c r="K1070" s="233">
        <f>SUM(K1071:K1073)</f>
        <v>9200000</v>
      </c>
      <c r="L1070" s="251">
        <f t="shared" si="60"/>
        <v>0</v>
      </c>
    </row>
    <row r="1071" spans="2:12" ht="15.9" x14ac:dyDescent="0.4">
      <c r="B1071" s="129" t="s">
        <v>27</v>
      </c>
      <c r="C1071" s="96" t="s">
        <v>295</v>
      </c>
      <c r="D1071" s="133">
        <f>D1069</f>
        <v>96</v>
      </c>
      <c r="E1071" s="95" t="s">
        <v>40</v>
      </c>
      <c r="F1071" s="106">
        <v>15000</v>
      </c>
      <c r="G1071" s="106">
        <f>ROUNDDOWN(D1071*F1071,-3)</f>
        <v>1440000</v>
      </c>
      <c r="H1071" s="133">
        <f>H1069</f>
        <v>96</v>
      </c>
      <c r="I1071" s="95" t="s">
        <v>40</v>
      </c>
      <c r="J1071" s="106">
        <v>15000</v>
      </c>
      <c r="K1071" s="106">
        <f>ROUNDDOWN(H1071*J1071,-3)</f>
        <v>1440000</v>
      </c>
      <c r="L1071" s="251">
        <f t="shared" si="60"/>
        <v>0</v>
      </c>
    </row>
    <row r="1072" spans="2:12" ht="15.9" x14ac:dyDescent="0.4">
      <c r="B1072" s="129" t="s">
        <v>27</v>
      </c>
      <c r="C1072" s="96" t="s">
        <v>296</v>
      </c>
      <c r="D1072" s="133">
        <f>D1069</f>
        <v>96</v>
      </c>
      <c r="E1072" s="95" t="s">
        <v>231</v>
      </c>
      <c r="F1072" s="106">
        <v>75000</v>
      </c>
      <c r="G1072" s="106">
        <f>ROUNDDOWN(D1072*F1072,-3)</f>
        <v>7200000</v>
      </c>
      <c r="H1072" s="133">
        <f>H1069</f>
        <v>96</v>
      </c>
      <c r="I1072" s="95" t="s">
        <v>231</v>
      </c>
      <c r="J1072" s="106">
        <v>75000</v>
      </c>
      <c r="K1072" s="106">
        <f>ROUNDDOWN(H1072*J1072,-3)</f>
        <v>7200000</v>
      </c>
      <c r="L1072" s="251">
        <f t="shared" si="60"/>
        <v>0</v>
      </c>
    </row>
    <row r="1073" spans="2:12" ht="15.9" x14ac:dyDescent="0.4">
      <c r="B1073" s="129" t="s">
        <v>27</v>
      </c>
      <c r="C1073" s="96" t="s">
        <v>299</v>
      </c>
      <c r="D1073" s="133">
        <v>4</v>
      </c>
      <c r="E1073" s="95" t="s">
        <v>51</v>
      </c>
      <c r="F1073" s="106">
        <v>140000</v>
      </c>
      <c r="G1073" s="106">
        <f>ROUNDDOWN(D1073*F1073,-3)</f>
        <v>560000</v>
      </c>
      <c r="H1073" s="133">
        <v>4</v>
      </c>
      <c r="I1073" s="95" t="s">
        <v>51</v>
      </c>
      <c r="J1073" s="106">
        <v>140000</v>
      </c>
      <c r="K1073" s="106">
        <f>ROUNDDOWN(H1073*J1073,-3)</f>
        <v>560000</v>
      </c>
      <c r="L1073" s="251">
        <f t="shared" si="60"/>
        <v>0</v>
      </c>
    </row>
    <row r="1074" spans="2:12" ht="15.9" x14ac:dyDescent="0.4">
      <c r="B1074" s="190" t="s">
        <v>408</v>
      </c>
      <c r="C1074" s="191" t="s">
        <v>409</v>
      </c>
      <c r="D1074" s="116">
        <v>384</v>
      </c>
      <c r="E1074" s="117" t="s">
        <v>171</v>
      </c>
      <c r="F1074" s="118">
        <v>0</v>
      </c>
      <c r="G1074" s="118">
        <f>G1075</f>
        <v>36800000</v>
      </c>
      <c r="H1074" s="116">
        <v>384</v>
      </c>
      <c r="I1074" s="117" t="s">
        <v>171</v>
      </c>
      <c r="J1074" s="118">
        <v>0</v>
      </c>
      <c r="K1074" s="118">
        <f>K1075</f>
        <v>36800000</v>
      </c>
      <c r="L1074" s="251">
        <f t="shared" si="60"/>
        <v>0</v>
      </c>
    </row>
    <row r="1075" spans="2:12" s="232" customFormat="1" ht="15.9" x14ac:dyDescent="0.4">
      <c r="B1075" s="227">
        <v>525112</v>
      </c>
      <c r="C1075" s="228" t="s">
        <v>97</v>
      </c>
      <c r="D1075" s="229">
        <v>0</v>
      </c>
      <c r="E1075" s="230" t="s">
        <v>27</v>
      </c>
      <c r="F1075" s="228">
        <v>0</v>
      </c>
      <c r="G1075" s="233">
        <f>SUM(G1076:G1078)</f>
        <v>36800000</v>
      </c>
      <c r="H1075" s="229">
        <v>0</v>
      </c>
      <c r="I1075" s="230" t="s">
        <v>27</v>
      </c>
      <c r="J1075" s="228">
        <v>0</v>
      </c>
      <c r="K1075" s="233">
        <f>SUM(K1076:K1078)</f>
        <v>36800000</v>
      </c>
      <c r="L1075" s="251">
        <f t="shared" si="60"/>
        <v>0</v>
      </c>
    </row>
    <row r="1076" spans="2:12" ht="15.9" x14ac:dyDescent="0.4">
      <c r="B1076" s="129" t="s">
        <v>27</v>
      </c>
      <c r="C1076" s="96" t="s">
        <v>295</v>
      </c>
      <c r="D1076" s="133">
        <f>D1074</f>
        <v>384</v>
      </c>
      <c r="E1076" s="95" t="s">
        <v>40</v>
      </c>
      <c r="F1076" s="106">
        <v>15000</v>
      </c>
      <c r="G1076" s="106">
        <f>ROUNDDOWN(D1076*F1076,-3)</f>
        <v>5760000</v>
      </c>
      <c r="H1076" s="133">
        <f>H1074</f>
        <v>384</v>
      </c>
      <c r="I1076" s="95" t="s">
        <v>40</v>
      </c>
      <c r="J1076" s="106">
        <v>15000</v>
      </c>
      <c r="K1076" s="106">
        <f>ROUNDDOWN(H1076*J1076,-3)</f>
        <v>5760000</v>
      </c>
      <c r="L1076" s="251">
        <f t="shared" si="60"/>
        <v>0</v>
      </c>
    </row>
    <row r="1077" spans="2:12" ht="15.9" x14ac:dyDescent="0.4">
      <c r="B1077" s="129" t="s">
        <v>27</v>
      </c>
      <c r="C1077" s="96" t="s">
        <v>296</v>
      </c>
      <c r="D1077" s="133">
        <f>D1074</f>
        <v>384</v>
      </c>
      <c r="E1077" s="95" t="s">
        <v>231</v>
      </c>
      <c r="F1077" s="106">
        <v>75000</v>
      </c>
      <c r="G1077" s="106">
        <f>ROUNDDOWN(D1077*F1077,-3)</f>
        <v>28800000</v>
      </c>
      <c r="H1077" s="133">
        <f>H1074</f>
        <v>384</v>
      </c>
      <c r="I1077" s="95" t="s">
        <v>231</v>
      </c>
      <c r="J1077" s="106">
        <v>75000</v>
      </c>
      <c r="K1077" s="106">
        <f>ROUNDDOWN(H1077*J1077,-3)</f>
        <v>28800000</v>
      </c>
      <c r="L1077" s="251">
        <f t="shared" si="60"/>
        <v>0</v>
      </c>
    </row>
    <row r="1078" spans="2:12" ht="15.9" x14ac:dyDescent="0.4">
      <c r="B1078" s="129" t="s">
        <v>27</v>
      </c>
      <c r="C1078" s="96" t="s">
        <v>299</v>
      </c>
      <c r="D1078" s="133">
        <f>D1077/24</f>
        <v>16</v>
      </c>
      <c r="E1078" s="95" t="s">
        <v>51</v>
      </c>
      <c r="F1078" s="106">
        <v>140000</v>
      </c>
      <c r="G1078" s="106">
        <f>ROUNDDOWN(D1078*F1078,-3)</f>
        <v>2240000</v>
      </c>
      <c r="H1078" s="133">
        <f>H1077/24</f>
        <v>16</v>
      </c>
      <c r="I1078" s="95" t="s">
        <v>51</v>
      </c>
      <c r="J1078" s="106">
        <v>140000</v>
      </c>
      <c r="K1078" s="106">
        <f>ROUNDDOWN(H1078*J1078,-3)</f>
        <v>2240000</v>
      </c>
      <c r="L1078" s="251">
        <f t="shared" si="60"/>
        <v>0</v>
      </c>
    </row>
    <row r="1079" spans="2:12" ht="15.9" x14ac:dyDescent="0.4">
      <c r="B1079" s="190" t="s">
        <v>410</v>
      </c>
      <c r="C1079" s="191" t="s">
        <v>411</v>
      </c>
      <c r="D1079" s="116">
        <v>48</v>
      </c>
      <c r="E1079" s="117" t="s">
        <v>171</v>
      </c>
      <c r="F1079" s="118">
        <v>0</v>
      </c>
      <c r="G1079" s="118">
        <f>G1080</f>
        <v>4600000</v>
      </c>
      <c r="H1079" s="116">
        <v>48</v>
      </c>
      <c r="I1079" s="117" t="s">
        <v>171</v>
      </c>
      <c r="J1079" s="118">
        <v>0</v>
      </c>
      <c r="K1079" s="118">
        <f>K1080</f>
        <v>4600000</v>
      </c>
      <c r="L1079" s="251">
        <f t="shared" si="60"/>
        <v>0</v>
      </c>
    </row>
    <row r="1080" spans="2:12" s="232" customFormat="1" ht="15.9" x14ac:dyDescent="0.4">
      <c r="B1080" s="227">
        <v>525112</v>
      </c>
      <c r="C1080" s="228" t="s">
        <v>97</v>
      </c>
      <c r="D1080" s="229">
        <v>0</v>
      </c>
      <c r="E1080" s="230" t="s">
        <v>27</v>
      </c>
      <c r="F1080" s="228">
        <v>0</v>
      </c>
      <c r="G1080" s="233">
        <f>SUM(G1081:G1083)</f>
        <v>4600000</v>
      </c>
      <c r="H1080" s="229">
        <v>0</v>
      </c>
      <c r="I1080" s="230" t="s">
        <v>27</v>
      </c>
      <c r="J1080" s="228">
        <v>0</v>
      </c>
      <c r="K1080" s="233">
        <f>SUM(K1081:K1083)</f>
        <v>4600000</v>
      </c>
      <c r="L1080" s="251">
        <f t="shared" si="60"/>
        <v>0</v>
      </c>
    </row>
    <row r="1081" spans="2:12" ht="15.9" x14ac:dyDescent="0.4">
      <c r="B1081" s="129" t="s">
        <v>27</v>
      </c>
      <c r="C1081" s="96" t="s">
        <v>295</v>
      </c>
      <c r="D1081" s="133">
        <f>D1079</f>
        <v>48</v>
      </c>
      <c r="E1081" s="95" t="s">
        <v>40</v>
      </c>
      <c r="F1081" s="106">
        <v>15000</v>
      </c>
      <c r="G1081" s="106">
        <f>ROUNDDOWN(D1081*F1081,-3)</f>
        <v>720000</v>
      </c>
      <c r="H1081" s="133">
        <f>H1079</f>
        <v>48</v>
      </c>
      <c r="I1081" s="95" t="s">
        <v>40</v>
      </c>
      <c r="J1081" s="106">
        <v>15000</v>
      </c>
      <c r="K1081" s="106">
        <f>ROUNDDOWN(H1081*J1081,-3)</f>
        <v>720000</v>
      </c>
      <c r="L1081" s="251">
        <f t="shared" si="60"/>
        <v>0</v>
      </c>
    </row>
    <row r="1082" spans="2:12" ht="15.9" x14ac:dyDescent="0.4">
      <c r="B1082" s="129" t="s">
        <v>27</v>
      </c>
      <c r="C1082" s="96" t="s">
        <v>296</v>
      </c>
      <c r="D1082" s="133">
        <f>D1079</f>
        <v>48</v>
      </c>
      <c r="E1082" s="95" t="s">
        <v>231</v>
      </c>
      <c r="F1082" s="106">
        <v>75000</v>
      </c>
      <c r="G1082" s="106">
        <f>ROUNDDOWN(D1082*F1082,-3)</f>
        <v>3600000</v>
      </c>
      <c r="H1082" s="133">
        <f>H1079</f>
        <v>48</v>
      </c>
      <c r="I1082" s="95" t="s">
        <v>231</v>
      </c>
      <c r="J1082" s="106">
        <v>75000</v>
      </c>
      <c r="K1082" s="106">
        <f>ROUNDDOWN(H1082*J1082,-3)</f>
        <v>3600000</v>
      </c>
      <c r="L1082" s="251">
        <f t="shared" si="60"/>
        <v>0</v>
      </c>
    </row>
    <row r="1083" spans="2:12" ht="15.9" x14ac:dyDescent="0.4">
      <c r="B1083" s="129" t="s">
        <v>27</v>
      </c>
      <c r="C1083" s="96" t="s">
        <v>299</v>
      </c>
      <c r="D1083" s="133">
        <v>2</v>
      </c>
      <c r="E1083" s="95" t="s">
        <v>51</v>
      </c>
      <c r="F1083" s="106">
        <v>140000</v>
      </c>
      <c r="G1083" s="106">
        <f>ROUNDDOWN(D1083*F1083,-3)</f>
        <v>280000</v>
      </c>
      <c r="H1083" s="133">
        <v>2</v>
      </c>
      <c r="I1083" s="95" t="s">
        <v>51</v>
      </c>
      <c r="J1083" s="106">
        <v>140000</v>
      </c>
      <c r="K1083" s="106">
        <f>ROUNDDOWN(H1083*J1083,-3)</f>
        <v>280000</v>
      </c>
      <c r="L1083" s="251">
        <f t="shared" si="60"/>
        <v>0</v>
      </c>
    </row>
    <row r="1084" spans="2:12" ht="15.9" x14ac:dyDescent="0.4">
      <c r="B1084" s="190" t="s">
        <v>412</v>
      </c>
      <c r="C1084" s="191" t="s">
        <v>413</v>
      </c>
      <c r="D1084" s="116">
        <v>96</v>
      </c>
      <c r="E1084" s="117" t="s">
        <v>171</v>
      </c>
      <c r="F1084" s="118">
        <v>0</v>
      </c>
      <c r="G1084" s="118">
        <f>G1085</f>
        <v>9200000</v>
      </c>
      <c r="H1084" s="116">
        <v>96</v>
      </c>
      <c r="I1084" s="117" t="s">
        <v>171</v>
      </c>
      <c r="J1084" s="118">
        <v>0</v>
      </c>
      <c r="K1084" s="118">
        <f>K1085</f>
        <v>9200000</v>
      </c>
      <c r="L1084" s="251">
        <f t="shared" si="60"/>
        <v>0</v>
      </c>
    </row>
    <row r="1085" spans="2:12" s="232" customFormat="1" ht="15.9" x14ac:dyDescent="0.4">
      <c r="B1085" s="227">
        <v>525112</v>
      </c>
      <c r="C1085" s="228" t="s">
        <v>97</v>
      </c>
      <c r="D1085" s="229">
        <v>0</v>
      </c>
      <c r="E1085" s="230" t="s">
        <v>27</v>
      </c>
      <c r="F1085" s="228">
        <v>0</v>
      </c>
      <c r="G1085" s="233">
        <f>SUM(G1086:G1088)</f>
        <v>9200000</v>
      </c>
      <c r="H1085" s="229">
        <v>0</v>
      </c>
      <c r="I1085" s="230" t="s">
        <v>27</v>
      </c>
      <c r="J1085" s="228">
        <v>0</v>
      </c>
      <c r="K1085" s="233">
        <f>SUM(K1086:K1088)</f>
        <v>9200000</v>
      </c>
      <c r="L1085" s="251">
        <f t="shared" si="60"/>
        <v>0</v>
      </c>
    </row>
    <row r="1086" spans="2:12" ht="15.9" x14ac:dyDescent="0.4">
      <c r="B1086" s="129" t="s">
        <v>27</v>
      </c>
      <c r="C1086" s="96" t="s">
        <v>295</v>
      </c>
      <c r="D1086" s="133">
        <f>D1084</f>
        <v>96</v>
      </c>
      <c r="E1086" s="95" t="s">
        <v>40</v>
      </c>
      <c r="F1086" s="106">
        <v>15000</v>
      </c>
      <c r="G1086" s="106">
        <f>ROUNDDOWN(D1086*F1086,-3)</f>
        <v>1440000</v>
      </c>
      <c r="H1086" s="133">
        <f>H1084</f>
        <v>96</v>
      </c>
      <c r="I1086" s="95" t="s">
        <v>40</v>
      </c>
      <c r="J1086" s="106">
        <v>15000</v>
      </c>
      <c r="K1086" s="106">
        <f>ROUNDDOWN(H1086*J1086,-3)</f>
        <v>1440000</v>
      </c>
      <c r="L1086" s="251">
        <f t="shared" si="60"/>
        <v>0</v>
      </c>
    </row>
    <row r="1087" spans="2:12" ht="15.9" x14ac:dyDescent="0.4">
      <c r="B1087" s="129" t="s">
        <v>27</v>
      </c>
      <c r="C1087" s="96" t="s">
        <v>296</v>
      </c>
      <c r="D1087" s="133">
        <f>D1084</f>
        <v>96</v>
      </c>
      <c r="E1087" s="95" t="s">
        <v>231</v>
      </c>
      <c r="F1087" s="106">
        <v>75000</v>
      </c>
      <c r="G1087" s="106">
        <f>ROUNDDOWN(D1087*F1087,-3)</f>
        <v>7200000</v>
      </c>
      <c r="H1087" s="133">
        <f>H1084</f>
        <v>96</v>
      </c>
      <c r="I1087" s="95" t="s">
        <v>231</v>
      </c>
      <c r="J1087" s="106">
        <v>75000</v>
      </c>
      <c r="K1087" s="106">
        <f>ROUNDDOWN(H1087*J1087,-3)</f>
        <v>7200000</v>
      </c>
      <c r="L1087" s="251">
        <f t="shared" si="60"/>
        <v>0</v>
      </c>
    </row>
    <row r="1088" spans="2:12" ht="15.9" x14ac:dyDescent="0.4">
      <c r="B1088" s="129" t="s">
        <v>27</v>
      </c>
      <c r="C1088" s="96" t="s">
        <v>299</v>
      </c>
      <c r="D1088" s="133">
        <v>4</v>
      </c>
      <c r="E1088" s="95" t="s">
        <v>51</v>
      </c>
      <c r="F1088" s="106">
        <v>140000</v>
      </c>
      <c r="G1088" s="106">
        <f>ROUNDDOWN(D1088*F1088,-3)</f>
        <v>560000</v>
      </c>
      <c r="H1088" s="133">
        <v>4</v>
      </c>
      <c r="I1088" s="95" t="s">
        <v>51</v>
      </c>
      <c r="J1088" s="106">
        <v>140000</v>
      </c>
      <c r="K1088" s="106">
        <f>ROUNDDOWN(H1088*J1088,-3)</f>
        <v>560000</v>
      </c>
      <c r="L1088" s="251">
        <f t="shared" si="60"/>
        <v>0</v>
      </c>
    </row>
    <row r="1089" spans="2:12" ht="15.9" x14ac:dyDescent="0.4">
      <c r="B1089" s="190" t="s">
        <v>414</v>
      </c>
      <c r="C1089" s="191" t="s">
        <v>415</v>
      </c>
      <c r="D1089" s="116">
        <v>96</v>
      </c>
      <c r="E1089" s="117" t="s">
        <v>171</v>
      </c>
      <c r="F1089" s="118">
        <v>0</v>
      </c>
      <c r="G1089" s="118">
        <f>G1090</f>
        <v>9200000</v>
      </c>
      <c r="H1089" s="116">
        <v>96</v>
      </c>
      <c r="I1089" s="117" t="s">
        <v>171</v>
      </c>
      <c r="J1089" s="118">
        <v>0</v>
      </c>
      <c r="K1089" s="118">
        <f>K1090</f>
        <v>9200000</v>
      </c>
      <c r="L1089" s="251">
        <f t="shared" si="60"/>
        <v>0</v>
      </c>
    </row>
    <row r="1090" spans="2:12" s="232" customFormat="1" ht="15.9" x14ac:dyDescent="0.4">
      <c r="B1090" s="227">
        <v>525112</v>
      </c>
      <c r="C1090" s="228" t="s">
        <v>97</v>
      </c>
      <c r="D1090" s="229">
        <v>0</v>
      </c>
      <c r="E1090" s="230" t="s">
        <v>27</v>
      </c>
      <c r="F1090" s="228">
        <v>0</v>
      </c>
      <c r="G1090" s="233">
        <f>SUM(G1091:G1093)</f>
        <v>9200000</v>
      </c>
      <c r="H1090" s="229">
        <v>0</v>
      </c>
      <c r="I1090" s="230" t="s">
        <v>27</v>
      </c>
      <c r="J1090" s="228">
        <v>0</v>
      </c>
      <c r="K1090" s="233">
        <f>SUM(K1091:K1093)</f>
        <v>9200000</v>
      </c>
      <c r="L1090" s="251">
        <f t="shared" si="60"/>
        <v>0</v>
      </c>
    </row>
    <row r="1091" spans="2:12" ht="15.9" x14ac:dyDescent="0.4">
      <c r="B1091" s="129" t="s">
        <v>27</v>
      </c>
      <c r="C1091" s="96" t="s">
        <v>295</v>
      </c>
      <c r="D1091" s="133">
        <f>D1089</f>
        <v>96</v>
      </c>
      <c r="E1091" s="95" t="s">
        <v>40</v>
      </c>
      <c r="F1091" s="106">
        <v>15000</v>
      </c>
      <c r="G1091" s="106">
        <f>ROUNDDOWN(D1091*F1091,-3)</f>
        <v>1440000</v>
      </c>
      <c r="H1091" s="133">
        <f>H1089</f>
        <v>96</v>
      </c>
      <c r="I1091" s="95" t="s">
        <v>40</v>
      </c>
      <c r="J1091" s="106">
        <v>15000</v>
      </c>
      <c r="K1091" s="106">
        <f>ROUNDDOWN(H1091*J1091,-3)</f>
        <v>1440000</v>
      </c>
      <c r="L1091" s="251">
        <f t="shared" si="60"/>
        <v>0</v>
      </c>
    </row>
    <row r="1092" spans="2:12" ht="15.9" x14ac:dyDescent="0.4">
      <c r="B1092" s="129" t="s">
        <v>27</v>
      </c>
      <c r="C1092" s="96" t="s">
        <v>296</v>
      </c>
      <c r="D1092" s="133">
        <f>D1089</f>
        <v>96</v>
      </c>
      <c r="E1092" s="95" t="s">
        <v>231</v>
      </c>
      <c r="F1092" s="106">
        <v>75000</v>
      </c>
      <c r="G1092" s="106">
        <f>ROUNDDOWN(D1092*F1092,-3)</f>
        <v>7200000</v>
      </c>
      <c r="H1092" s="133">
        <f>H1089</f>
        <v>96</v>
      </c>
      <c r="I1092" s="95" t="s">
        <v>231</v>
      </c>
      <c r="J1092" s="106">
        <v>75000</v>
      </c>
      <c r="K1092" s="106">
        <f>ROUNDDOWN(H1092*J1092,-3)</f>
        <v>7200000</v>
      </c>
      <c r="L1092" s="251">
        <f t="shared" si="60"/>
        <v>0</v>
      </c>
    </row>
    <row r="1093" spans="2:12" ht="15.9" x14ac:dyDescent="0.4">
      <c r="B1093" s="129" t="s">
        <v>27</v>
      </c>
      <c r="C1093" s="96" t="s">
        <v>299</v>
      </c>
      <c r="D1093" s="133">
        <v>4</v>
      </c>
      <c r="E1093" s="95" t="s">
        <v>51</v>
      </c>
      <c r="F1093" s="106">
        <v>140000</v>
      </c>
      <c r="G1093" s="106">
        <f>ROUNDDOWN(D1093*F1093,-3)</f>
        <v>560000</v>
      </c>
      <c r="H1093" s="133">
        <v>4</v>
      </c>
      <c r="I1093" s="95" t="s">
        <v>51</v>
      </c>
      <c r="J1093" s="106">
        <v>140000</v>
      </c>
      <c r="K1093" s="106">
        <f>ROUNDDOWN(H1093*J1093,-3)</f>
        <v>560000</v>
      </c>
      <c r="L1093" s="251">
        <f t="shared" si="60"/>
        <v>0</v>
      </c>
    </row>
    <row r="1094" spans="2:12" ht="15.9" x14ac:dyDescent="0.4">
      <c r="B1094" s="190" t="s">
        <v>416</v>
      </c>
      <c r="C1094" s="191" t="s">
        <v>417</v>
      </c>
      <c r="D1094" s="116">
        <v>384</v>
      </c>
      <c r="E1094" s="117" t="s">
        <v>171</v>
      </c>
      <c r="F1094" s="118">
        <v>0</v>
      </c>
      <c r="G1094" s="118">
        <f>G1095</f>
        <v>36800000</v>
      </c>
      <c r="H1094" s="116">
        <v>384</v>
      </c>
      <c r="I1094" s="117" t="s">
        <v>171</v>
      </c>
      <c r="J1094" s="118">
        <v>0</v>
      </c>
      <c r="K1094" s="118">
        <f>K1095</f>
        <v>36800000</v>
      </c>
      <c r="L1094" s="251">
        <f t="shared" si="60"/>
        <v>0</v>
      </c>
    </row>
    <row r="1095" spans="2:12" s="232" customFormat="1" ht="15.9" x14ac:dyDescent="0.4">
      <c r="B1095" s="227">
        <v>525112</v>
      </c>
      <c r="C1095" s="228" t="s">
        <v>97</v>
      </c>
      <c r="D1095" s="229">
        <v>0</v>
      </c>
      <c r="E1095" s="230" t="s">
        <v>27</v>
      </c>
      <c r="F1095" s="228">
        <v>0</v>
      </c>
      <c r="G1095" s="233">
        <f>SUM(G1096:G1098)</f>
        <v>36800000</v>
      </c>
      <c r="H1095" s="229">
        <v>0</v>
      </c>
      <c r="I1095" s="230" t="s">
        <v>27</v>
      </c>
      <c r="J1095" s="228">
        <v>0</v>
      </c>
      <c r="K1095" s="233">
        <f>SUM(K1096:K1098)</f>
        <v>36800000</v>
      </c>
      <c r="L1095" s="251">
        <f t="shared" si="60"/>
        <v>0</v>
      </c>
    </row>
    <row r="1096" spans="2:12" ht="15.9" x14ac:dyDescent="0.4">
      <c r="B1096" s="129" t="s">
        <v>27</v>
      </c>
      <c r="C1096" s="96" t="s">
        <v>295</v>
      </c>
      <c r="D1096" s="133">
        <f>D1094</f>
        <v>384</v>
      </c>
      <c r="E1096" s="95" t="s">
        <v>40</v>
      </c>
      <c r="F1096" s="106">
        <v>15000</v>
      </c>
      <c r="G1096" s="106">
        <f>ROUNDDOWN(D1096*F1096,-3)</f>
        <v>5760000</v>
      </c>
      <c r="H1096" s="133">
        <f>H1094</f>
        <v>384</v>
      </c>
      <c r="I1096" s="95" t="s">
        <v>40</v>
      </c>
      <c r="J1096" s="106">
        <v>15000</v>
      </c>
      <c r="K1096" s="106">
        <f>ROUNDDOWN(H1096*J1096,-3)</f>
        <v>5760000</v>
      </c>
      <c r="L1096" s="251">
        <f t="shared" si="60"/>
        <v>0</v>
      </c>
    </row>
    <row r="1097" spans="2:12" ht="15.9" x14ac:dyDescent="0.4">
      <c r="B1097" s="129" t="s">
        <v>27</v>
      </c>
      <c r="C1097" s="96" t="s">
        <v>296</v>
      </c>
      <c r="D1097" s="133">
        <f>D1094</f>
        <v>384</v>
      </c>
      <c r="E1097" s="95" t="s">
        <v>231</v>
      </c>
      <c r="F1097" s="106">
        <v>75000</v>
      </c>
      <c r="G1097" s="106">
        <f>ROUNDDOWN(D1097*F1097,-3)</f>
        <v>28800000</v>
      </c>
      <c r="H1097" s="133">
        <f>H1094</f>
        <v>384</v>
      </c>
      <c r="I1097" s="95" t="s">
        <v>231</v>
      </c>
      <c r="J1097" s="106">
        <v>75000</v>
      </c>
      <c r="K1097" s="106">
        <f>ROUNDDOWN(H1097*J1097,-3)</f>
        <v>28800000</v>
      </c>
      <c r="L1097" s="251">
        <f t="shared" si="60"/>
        <v>0</v>
      </c>
    </row>
    <row r="1098" spans="2:12" ht="15.9" x14ac:dyDescent="0.4">
      <c r="B1098" s="129" t="s">
        <v>27</v>
      </c>
      <c r="C1098" s="96" t="s">
        <v>299</v>
      </c>
      <c r="D1098" s="133">
        <f>D1097/24</f>
        <v>16</v>
      </c>
      <c r="E1098" s="95" t="s">
        <v>51</v>
      </c>
      <c r="F1098" s="106">
        <v>140000</v>
      </c>
      <c r="G1098" s="106">
        <f>ROUNDDOWN(D1098*F1098,-3)</f>
        <v>2240000</v>
      </c>
      <c r="H1098" s="133">
        <f>H1097/24</f>
        <v>16</v>
      </c>
      <c r="I1098" s="95" t="s">
        <v>51</v>
      </c>
      <c r="J1098" s="106">
        <v>140000</v>
      </c>
      <c r="K1098" s="106">
        <f>ROUNDDOWN(H1098*J1098,-3)</f>
        <v>2240000</v>
      </c>
      <c r="L1098" s="251">
        <f t="shared" si="60"/>
        <v>0</v>
      </c>
    </row>
    <row r="1099" spans="2:12" ht="15.9" x14ac:dyDescent="0.4">
      <c r="B1099" s="190" t="s">
        <v>418</v>
      </c>
      <c r="C1099" s="191" t="s">
        <v>419</v>
      </c>
      <c r="D1099" s="151">
        <v>48</v>
      </c>
      <c r="E1099" s="117" t="s">
        <v>171</v>
      </c>
      <c r="F1099" s="118">
        <v>0</v>
      </c>
      <c r="G1099" s="118">
        <f>G1100+G1104</f>
        <v>24140000</v>
      </c>
      <c r="H1099" s="151">
        <v>48</v>
      </c>
      <c r="I1099" s="117" t="s">
        <v>171</v>
      </c>
      <c r="J1099" s="118">
        <v>0</v>
      </c>
      <c r="K1099" s="118">
        <f>K1100+K1104</f>
        <v>24140000</v>
      </c>
      <c r="L1099" s="251">
        <f t="shared" si="60"/>
        <v>0</v>
      </c>
    </row>
    <row r="1100" spans="2:12" s="232" customFormat="1" ht="15.9" x14ac:dyDescent="0.4">
      <c r="B1100" s="227">
        <v>525111</v>
      </c>
      <c r="C1100" s="228" t="s">
        <v>174</v>
      </c>
      <c r="D1100" s="229"/>
      <c r="E1100" s="230"/>
      <c r="F1100" s="228"/>
      <c r="G1100" s="233">
        <f>SUM(G1101:G1103)</f>
        <v>12340000</v>
      </c>
      <c r="H1100" s="229"/>
      <c r="I1100" s="230"/>
      <c r="J1100" s="228"/>
      <c r="K1100" s="233">
        <f>SUM(K1101:K1103)</f>
        <v>12340000</v>
      </c>
      <c r="L1100" s="251">
        <f t="shared" si="60"/>
        <v>0</v>
      </c>
    </row>
    <row r="1101" spans="2:12" ht="15.9" x14ac:dyDescent="0.4">
      <c r="B1101" s="129" t="s">
        <v>27</v>
      </c>
      <c r="C1101" s="96" t="s">
        <v>46</v>
      </c>
      <c r="D1101" s="94">
        <v>44</v>
      </c>
      <c r="E1101" s="95" t="s">
        <v>47</v>
      </c>
      <c r="F1101" s="121">
        <v>150000</v>
      </c>
      <c r="G1101" s="106">
        <f>ROUNDDOWN(D1101*F1101,-3)</f>
        <v>6600000</v>
      </c>
      <c r="H1101" s="94">
        <v>44</v>
      </c>
      <c r="I1101" s="95" t="s">
        <v>47</v>
      </c>
      <c r="J1101" s="121">
        <v>150000</v>
      </c>
      <c r="K1101" s="106">
        <f>ROUNDDOWN(H1101*J1101,-3)</f>
        <v>6600000</v>
      </c>
      <c r="L1101" s="251">
        <f t="shared" si="60"/>
        <v>0</v>
      </c>
    </row>
    <row r="1102" spans="2:12" ht="15.9" x14ac:dyDescent="0.4">
      <c r="B1102" s="129" t="s">
        <v>27</v>
      </c>
      <c r="C1102" s="96" t="s">
        <v>48</v>
      </c>
      <c r="D1102" s="94">
        <v>32</v>
      </c>
      <c r="E1102" s="95" t="s">
        <v>47</v>
      </c>
      <c r="F1102" s="121">
        <v>150000</v>
      </c>
      <c r="G1102" s="106">
        <f>ROUNDDOWN(D1102*F1102,-3)</f>
        <v>4800000</v>
      </c>
      <c r="H1102" s="94">
        <v>32</v>
      </c>
      <c r="I1102" s="95" t="s">
        <v>47</v>
      </c>
      <c r="J1102" s="121">
        <v>150000</v>
      </c>
      <c r="K1102" s="106">
        <f>ROUNDDOWN(H1102*J1102,-3)</f>
        <v>4800000</v>
      </c>
      <c r="L1102" s="251">
        <f t="shared" si="60"/>
        <v>0</v>
      </c>
    </row>
    <row r="1103" spans="2:12" ht="15.9" x14ac:dyDescent="0.4">
      <c r="B1103" s="129" t="s">
        <v>27</v>
      </c>
      <c r="C1103" s="96" t="s">
        <v>175</v>
      </c>
      <c r="D1103" s="94">
        <v>1</v>
      </c>
      <c r="E1103" s="95" t="s">
        <v>38</v>
      </c>
      <c r="F1103" s="106">
        <v>940000</v>
      </c>
      <c r="G1103" s="106">
        <f>ROUNDDOWN(D1103*F1103,-3)</f>
        <v>940000</v>
      </c>
      <c r="H1103" s="94">
        <v>1</v>
      </c>
      <c r="I1103" s="95" t="s">
        <v>38</v>
      </c>
      <c r="J1103" s="106">
        <v>940000</v>
      </c>
      <c r="K1103" s="106">
        <f>ROUNDDOWN(H1103*J1103,-3)</f>
        <v>940000</v>
      </c>
      <c r="L1103" s="251">
        <f t="shared" si="60"/>
        <v>0</v>
      </c>
    </row>
    <row r="1104" spans="2:12" s="232" customFormat="1" ht="15.9" x14ac:dyDescent="0.4">
      <c r="B1104" s="227">
        <v>525112</v>
      </c>
      <c r="C1104" s="228" t="s">
        <v>97</v>
      </c>
      <c r="D1104" s="229"/>
      <c r="E1104" s="230"/>
      <c r="F1104" s="228"/>
      <c r="G1104" s="233">
        <f>SUM(G1105:G1109)</f>
        <v>11800000</v>
      </c>
      <c r="H1104" s="229"/>
      <c r="I1104" s="230"/>
      <c r="J1104" s="228"/>
      <c r="K1104" s="233">
        <f>SUM(K1105:K1109)</f>
        <v>11800000</v>
      </c>
      <c r="L1104" s="251">
        <f t="shared" si="60"/>
        <v>0</v>
      </c>
    </row>
    <row r="1105" spans="2:12" ht="15.9" x14ac:dyDescent="0.4">
      <c r="B1105" s="129" t="s">
        <v>27</v>
      </c>
      <c r="C1105" s="96" t="s">
        <v>295</v>
      </c>
      <c r="D1105" s="94">
        <v>1</v>
      </c>
      <c r="E1105" s="95" t="s">
        <v>38</v>
      </c>
      <c r="F1105" s="106">
        <v>1200000</v>
      </c>
      <c r="G1105" s="106">
        <f>ROUNDDOWN(D1105*F1105,-3)</f>
        <v>1200000</v>
      </c>
      <c r="H1105" s="94">
        <v>1</v>
      </c>
      <c r="I1105" s="95" t="s">
        <v>38</v>
      </c>
      <c r="J1105" s="106">
        <v>1200000</v>
      </c>
      <c r="K1105" s="106">
        <f>ROUNDDOWN(H1105*J1105,-3)</f>
        <v>1200000</v>
      </c>
      <c r="L1105" s="251">
        <f t="shared" si="60"/>
        <v>0</v>
      </c>
    </row>
    <row r="1106" spans="2:12" ht="15.9" x14ac:dyDescent="0.4">
      <c r="B1106" s="129" t="s">
        <v>27</v>
      </c>
      <c r="C1106" s="96" t="s">
        <v>296</v>
      </c>
      <c r="D1106" s="133">
        <f>D1099</f>
        <v>48</v>
      </c>
      <c r="E1106" s="95" t="s">
        <v>231</v>
      </c>
      <c r="F1106" s="106">
        <v>75000</v>
      </c>
      <c r="G1106" s="106">
        <f>ROUNDDOWN(D1106*F1106,-3)</f>
        <v>3600000</v>
      </c>
      <c r="H1106" s="133">
        <f>H1099</f>
        <v>48</v>
      </c>
      <c r="I1106" s="95" t="s">
        <v>231</v>
      </c>
      <c r="J1106" s="106">
        <v>75000</v>
      </c>
      <c r="K1106" s="106">
        <f>ROUNDDOWN(H1106*J1106,-3)</f>
        <v>3600000</v>
      </c>
      <c r="L1106" s="251">
        <f t="shared" si="60"/>
        <v>0</v>
      </c>
    </row>
    <row r="1107" spans="2:12" ht="15.9" x14ac:dyDescent="0.4">
      <c r="B1107" s="129" t="s">
        <v>27</v>
      </c>
      <c r="C1107" s="96" t="s">
        <v>44</v>
      </c>
      <c r="D1107" s="133">
        <f>D1099</f>
        <v>48</v>
      </c>
      <c r="E1107" s="95" t="s">
        <v>40</v>
      </c>
      <c r="F1107" s="106">
        <v>50000</v>
      </c>
      <c r="G1107" s="106">
        <f>ROUNDDOWN(D1107*F1107,-3)</f>
        <v>2400000</v>
      </c>
      <c r="H1107" s="133">
        <f>H1099</f>
        <v>48</v>
      </c>
      <c r="I1107" s="95" t="s">
        <v>40</v>
      </c>
      <c r="J1107" s="106">
        <v>50000</v>
      </c>
      <c r="K1107" s="106">
        <f>ROUNDDOWN(H1107*J1107,-3)</f>
        <v>2400000</v>
      </c>
      <c r="L1107" s="251">
        <f t="shared" si="60"/>
        <v>0</v>
      </c>
    </row>
    <row r="1108" spans="2:12" ht="15.9" x14ac:dyDescent="0.4">
      <c r="B1108" s="129" t="s">
        <v>27</v>
      </c>
      <c r="C1108" s="96" t="s">
        <v>297</v>
      </c>
      <c r="D1108" s="133">
        <f>D1099</f>
        <v>48</v>
      </c>
      <c r="E1108" s="95" t="s">
        <v>40</v>
      </c>
      <c r="F1108" s="106">
        <v>75000</v>
      </c>
      <c r="G1108" s="106">
        <f>ROUNDDOWN(D1108*F1108,-3)</f>
        <v>3600000</v>
      </c>
      <c r="H1108" s="133">
        <f>H1099</f>
        <v>48</v>
      </c>
      <c r="I1108" s="95" t="s">
        <v>40</v>
      </c>
      <c r="J1108" s="106">
        <v>75000</v>
      </c>
      <c r="K1108" s="106">
        <f>ROUNDDOWN(H1108*J1108,-3)</f>
        <v>3600000</v>
      </c>
      <c r="L1108" s="251">
        <f t="shared" si="60"/>
        <v>0</v>
      </c>
    </row>
    <row r="1109" spans="2:12" ht="15.9" x14ac:dyDescent="0.4">
      <c r="B1109" s="129" t="s">
        <v>27</v>
      </c>
      <c r="C1109" s="96" t="s">
        <v>299</v>
      </c>
      <c r="D1109" s="133">
        <f>D1099/24</f>
        <v>2</v>
      </c>
      <c r="E1109" s="95" t="s">
        <v>51</v>
      </c>
      <c r="F1109" s="106">
        <v>500000</v>
      </c>
      <c r="G1109" s="106">
        <f>ROUNDDOWN(D1109*F1109,-3)</f>
        <v>1000000</v>
      </c>
      <c r="H1109" s="133">
        <f>H1099/24</f>
        <v>2</v>
      </c>
      <c r="I1109" s="95" t="s">
        <v>51</v>
      </c>
      <c r="J1109" s="106">
        <v>500000</v>
      </c>
      <c r="K1109" s="106">
        <f>ROUNDDOWN(H1109*J1109,-3)</f>
        <v>1000000</v>
      </c>
      <c r="L1109" s="251">
        <f t="shared" si="60"/>
        <v>0</v>
      </c>
    </row>
    <row r="1110" spans="2:12" ht="15.9" x14ac:dyDescent="0.4">
      <c r="B1110" s="190" t="s">
        <v>420</v>
      </c>
      <c r="C1110" s="191" t="s">
        <v>421</v>
      </c>
      <c r="D1110" s="151">
        <v>48</v>
      </c>
      <c r="E1110" s="117" t="s">
        <v>171</v>
      </c>
      <c r="F1110" s="118">
        <v>0</v>
      </c>
      <c r="G1110" s="118">
        <f>G1111+G1115</f>
        <v>24140000</v>
      </c>
      <c r="H1110" s="151">
        <v>48</v>
      </c>
      <c r="I1110" s="117" t="s">
        <v>171</v>
      </c>
      <c r="J1110" s="118">
        <v>0</v>
      </c>
      <c r="K1110" s="118">
        <f>K1111+K1115</f>
        <v>24140000</v>
      </c>
      <c r="L1110" s="251">
        <f t="shared" si="60"/>
        <v>0</v>
      </c>
    </row>
    <row r="1111" spans="2:12" s="232" customFormat="1" ht="15.9" x14ac:dyDescent="0.4">
      <c r="B1111" s="227">
        <v>525111</v>
      </c>
      <c r="C1111" s="228" t="s">
        <v>174</v>
      </c>
      <c r="D1111" s="229"/>
      <c r="E1111" s="230"/>
      <c r="F1111" s="228"/>
      <c r="G1111" s="233">
        <f>SUM(G1112:G1114)</f>
        <v>12340000</v>
      </c>
      <c r="H1111" s="229"/>
      <c r="I1111" s="230"/>
      <c r="J1111" s="228"/>
      <c r="K1111" s="233">
        <f>SUM(K1112:K1114)</f>
        <v>12340000</v>
      </c>
      <c r="L1111" s="251">
        <f t="shared" si="60"/>
        <v>0</v>
      </c>
    </row>
    <row r="1112" spans="2:12" ht="15.9" x14ac:dyDescent="0.4">
      <c r="B1112" s="129" t="s">
        <v>27</v>
      </c>
      <c r="C1112" s="96" t="s">
        <v>46</v>
      </c>
      <c r="D1112" s="94">
        <v>44</v>
      </c>
      <c r="E1112" s="95" t="s">
        <v>47</v>
      </c>
      <c r="F1112" s="121">
        <v>150000</v>
      </c>
      <c r="G1112" s="106">
        <f>ROUNDDOWN(D1112*F1112,-3)</f>
        <v>6600000</v>
      </c>
      <c r="H1112" s="94">
        <v>44</v>
      </c>
      <c r="I1112" s="95" t="s">
        <v>47</v>
      </c>
      <c r="J1112" s="121">
        <v>150000</v>
      </c>
      <c r="K1112" s="106">
        <f>ROUNDDOWN(H1112*J1112,-3)</f>
        <v>6600000</v>
      </c>
      <c r="L1112" s="251">
        <f t="shared" ref="L1112:L1175" si="61">G1112-K1112</f>
        <v>0</v>
      </c>
    </row>
    <row r="1113" spans="2:12" ht="15.9" x14ac:dyDescent="0.4">
      <c r="B1113" s="129" t="s">
        <v>27</v>
      </c>
      <c r="C1113" s="96" t="s">
        <v>48</v>
      </c>
      <c r="D1113" s="94">
        <v>32</v>
      </c>
      <c r="E1113" s="95" t="s">
        <v>47</v>
      </c>
      <c r="F1113" s="121">
        <v>150000</v>
      </c>
      <c r="G1113" s="106">
        <f>ROUNDDOWN(D1113*F1113,-3)</f>
        <v>4800000</v>
      </c>
      <c r="H1113" s="94">
        <v>32</v>
      </c>
      <c r="I1113" s="95" t="s">
        <v>47</v>
      </c>
      <c r="J1113" s="121">
        <v>150000</v>
      </c>
      <c r="K1113" s="106">
        <f>ROUNDDOWN(H1113*J1113,-3)</f>
        <v>4800000</v>
      </c>
      <c r="L1113" s="251">
        <f t="shared" si="61"/>
        <v>0</v>
      </c>
    </row>
    <row r="1114" spans="2:12" ht="15.9" x14ac:dyDescent="0.4">
      <c r="B1114" s="129" t="s">
        <v>27</v>
      </c>
      <c r="C1114" s="96" t="s">
        <v>175</v>
      </c>
      <c r="D1114" s="94">
        <v>1</v>
      </c>
      <c r="E1114" s="95" t="s">
        <v>38</v>
      </c>
      <c r="F1114" s="106">
        <v>940000</v>
      </c>
      <c r="G1114" s="106">
        <f>ROUNDDOWN(D1114*F1114,-3)</f>
        <v>940000</v>
      </c>
      <c r="H1114" s="94">
        <v>1</v>
      </c>
      <c r="I1114" s="95" t="s">
        <v>38</v>
      </c>
      <c r="J1114" s="106">
        <v>940000</v>
      </c>
      <c r="K1114" s="106">
        <f>ROUNDDOWN(H1114*J1114,-3)</f>
        <v>940000</v>
      </c>
      <c r="L1114" s="251">
        <f t="shared" si="61"/>
        <v>0</v>
      </c>
    </row>
    <row r="1115" spans="2:12" s="232" customFormat="1" ht="15.9" x14ac:dyDescent="0.4">
      <c r="B1115" s="227">
        <v>525112</v>
      </c>
      <c r="C1115" s="228" t="s">
        <v>97</v>
      </c>
      <c r="D1115" s="229"/>
      <c r="E1115" s="230"/>
      <c r="F1115" s="228"/>
      <c r="G1115" s="233">
        <f>SUM(G1116:G1120)</f>
        <v>11800000</v>
      </c>
      <c r="H1115" s="229"/>
      <c r="I1115" s="230"/>
      <c r="J1115" s="228"/>
      <c r="K1115" s="233">
        <f>SUM(K1116:K1120)</f>
        <v>11800000</v>
      </c>
      <c r="L1115" s="251">
        <f t="shared" si="61"/>
        <v>0</v>
      </c>
    </row>
    <row r="1116" spans="2:12" ht="15.9" x14ac:dyDescent="0.4">
      <c r="B1116" s="129" t="s">
        <v>27</v>
      </c>
      <c r="C1116" s="96" t="s">
        <v>295</v>
      </c>
      <c r="D1116" s="94">
        <v>1</v>
      </c>
      <c r="E1116" s="95" t="s">
        <v>38</v>
      </c>
      <c r="F1116" s="106">
        <v>1200000</v>
      </c>
      <c r="G1116" s="106">
        <f>ROUNDDOWN(D1116*F1116,-3)</f>
        <v>1200000</v>
      </c>
      <c r="H1116" s="94">
        <v>1</v>
      </c>
      <c r="I1116" s="95" t="s">
        <v>38</v>
      </c>
      <c r="J1116" s="106">
        <v>1200000</v>
      </c>
      <c r="K1116" s="106">
        <f>ROUNDDOWN(H1116*J1116,-3)</f>
        <v>1200000</v>
      </c>
      <c r="L1116" s="251">
        <f t="shared" si="61"/>
        <v>0</v>
      </c>
    </row>
    <row r="1117" spans="2:12" ht="15.9" x14ac:dyDescent="0.4">
      <c r="B1117" s="129" t="s">
        <v>27</v>
      </c>
      <c r="C1117" s="96" t="s">
        <v>296</v>
      </c>
      <c r="D1117" s="133">
        <f>D1110</f>
        <v>48</v>
      </c>
      <c r="E1117" s="95" t="s">
        <v>231</v>
      </c>
      <c r="F1117" s="106">
        <v>75000</v>
      </c>
      <c r="G1117" s="106">
        <f>ROUNDDOWN(D1117*F1117,-3)</f>
        <v>3600000</v>
      </c>
      <c r="H1117" s="133">
        <f>H1110</f>
        <v>48</v>
      </c>
      <c r="I1117" s="95" t="s">
        <v>231</v>
      </c>
      <c r="J1117" s="106">
        <v>75000</v>
      </c>
      <c r="K1117" s="106">
        <f>ROUNDDOWN(H1117*J1117,-3)</f>
        <v>3600000</v>
      </c>
      <c r="L1117" s="251">
        <f t="shared" si="61"/>
        <v>0</v>
      </c>
    </row>
    <row r="1118" spans="2:12" ht="15.9" x14ac:dyDescent="0.4">
      <c r="B1118" s="129" t="s">
        <v>27</v>
      </c>
      <c r="C1118" s="96" t="s">
        <v>44</v>
      </c>
      <c r="D1118" s="133">
        <f>D1110</f>
        <v>48</v>
      </c>
      <c r="E1118" s="95" t="s">
        <v>40</v>
      </c>
      <c r="F1118" s="106">
        <v>50000</v>
      </c>
      <c r="G1118" s="106">
        <f>ROUNDDOWN(D1118*F1118,-3)</f>
        <v>2400000</v>
      </c>
      <c r="H1118" s="133">
        <f>H1110</f>
        <v>48</v>
      </c>
      <c r="I1118" s="95" t="s">
        <v>40</v>
      </c>
      <c r="J1118" s="106">
        <v>50000</v>
      </c>
      <c r="K1118" s="106">
        <f>ROUNDDOWN(H1118*J1118,-3)</f>
        <v>2400000</v>
      </c>
      <c r="L1118" s="251">
        <f t="shared" si="61"/>
        <v>0</v>
      </c>
    </row>
    <row r="1119" spans="2:12" ht="15.9" x14ac:dyDescent="0.4">
      <c r="B1119" s="129" t="s">
        <v>27</v>
      </c>
      <c r="C1119" s="96" t="s">
        <v>297</v>
      </c>
      <c r="D1119" s="133">
        <f>D1110</f>
        <v>48</v>
      </c>
      <c r="E1119" s="95" t="s">
        <v>40</v>
      </c>
      <c r="F1119" s="106">
        <v>75000</v>
      </c>
      <c r="G1119" s="106">
        <f>ROUNDDOWN(D1119*F1119,-3)</f>
        <v>3600000</v>
      </c>
      <c r="H1119" s="133">
        <f>H1110</f>
        <v>48</v>
      </c>
      <c r="I1119" s="95" t="s">
        <v>40</v>
      </c>
      <c r="J1119" s="106">
        <v>75000</v>
      </c>
      <c r="K1119" s="106">
        <f>ROUNDDOWN(H1119*J1119,-3)</f>
        <v>3600000</v>
      </c>
      <c r="L1119" s="251">
        <f t="shared" si="61"/>
        <v>0</v>
      </c>
    </row>
    <row r="1120" spans="2:12" ht="15.9" x14ac:dyDescent="0.4">
      <c r="B1120" s="129" t="s">
        <v>27</v>
      </c>
      <c r="C1120" s="96" t="s">
        <v>299</v>
      </c>
      <c r="D1120" s="133">
        <f>D1110/24</f>
        <v>2</v>
      </c>
      <c r="E1120" s="95" t="s">
        <v>51</v>
      </c>
      <c r="F1120" s="106">
        <v>500000</v>
      </c>
      <c r="G1120" s="106">
        <f>ROUNDDOWN(D1120*F1120,-3)</f>
        <v>1000000</v>
      </c>
      <c r="H1120" s="133">
        <f>H1110/24</f>
        <v>2</v>
      </c>
      <c r="I1120" s="95" t="s">
        <v>51</v>
      </c>
      <c r="J1120" s="106">
        <v>500000</v>
      </c>
      <c r="K1120" s="106">
        <f>ROUNDDOWN(H1120*J1120,-3)</f>
        <v>1000000</v>
      </c>
      <c r="L1120" s="251">
        <f t="shared" si="61"/>
        <v>0</v>
      </c>
    </row>
    <row r="1121" spans="2:12" ht="15.9" x14ac:dyDescent="0.4">
      <c r="B1121" s="198"/>
      <c r="C1121" s="140"/>
      <c r="D1121" s="141"/>
      <c r="E1121" s="123"/>
      <c r="F1121" s="124"/>
      <c r="G1121" s="124"/>
      <c r="H1121" s="141"/>
      <c r="I1121" s="123"/>
      <c r="J1121" s="124"/>
      <c r="K1121" s="124"/>
      <c r="L1121" s="251">
        <f t="shared" si="61"/>
        <v>0</v>
      </c>
    </row>
    <row r="1122" spans="2:12" s="5" customFormat="1" ht="15.9" x14ac:dyDescent="0.4">
      <c r="B1122" s="204">
        <v>601</v>
      </c>
      <c r="C1122" s="205" t="s">
        <v>202</v>
      </c>
      <c r="D1122" s="89">
        <f>D1123+D1136+D1144+D1156+D1169+D1177+D1188+D1196+D1200+D1206+D1209+D1212+D1215+D1218+D1221+D1228+D1237+D1255</f>
        <v>18</v>
      </c>
      <c r="E1122" s="144" t="s">
        <v>422</v>
      </c>
      <c r="F1122" s="89"/>
      <c r="G1122" s="89">
        <f>G1123+G1136+G1144+G1156+G1169+G1177+G1188+G1196+G1200+G1206+G1209+G1212+G1215+G1218+G1221+G1228+G1237+G1255</f>
        <v>39020587000</v>
      </c>
      <c r="H1122" s="89">
        <f>H1123+H1136+H1144+H1156+H1169+H1177+H1188+H1196+H1200+H1206+H1209+H1212+H1215+H1218+H1221+H1228+H1237+H1255</f>
        <v>18</v>
      </c>
      <c r="I1122" s="144" t="s">
        <v>422</v>
      </c>
      <c r="J1122" s="89"/>
      <c r="K1122" s="89">
        <f>K1123+K1136+K1144+K1156+K1169+K1177+K1188+K1196+K1200+K1206+K1209+K1212+K1215+K1218+K1221+K1228+K1237+K1255</f>
        <v>39020587000</v>
      </c>
      <c r="L1122" s="251">
        <f t="shared" si="61"/>
        <v>0</v>
      </c>
    </row>
    <row r="1123" spans="2:12" ht="15.9" x14ac:dyDescent="0.4">
      <c r="B1123" s="190" t="s">
        <v>34</v>
      </c>
      <c r="C1123" s="191" t="s">
        <v>423</v>
      </c>
      <c r="D1123" s="116">
        <v>1</v>
      </c>
      <c r="E1123" s="117" t="s">
        <v>130</v>
      </c>
      <c r="F1123" s="118">
        <v>0</v>
      </c>
      <c r="G1123" s="118">
        <f>G1124+G1131</f>
        <v>81140000</v>
      </c>
      <c r="H1123" s="116">
        <v>1</v>
      </c>
      <c r="I1123" s="117" t="s">
        <v>130</v>
      </c>
      <c r="J1123" s="118">
        <v>0</v>
      </c>
      <c r="K1123" s="118">
        <f>K1124+K1131</f>
        <v>81140000</v>
      </c>
      <c r="L1123" s="251">
        <f t="shared" si="61"/>
        <v>0</v>
      </c>
    </row>
    <row r="1124" spans="2:12" s="232" customFormat="1" ht="15.9" x14ac:dyDescent="0.4">
      <c r="B1124" s="227">
        <v>525112</v>
      </c>
      <c r="C1124" s="228" t="s">
        <v>97</v>
      </c>
      <c r="D1124" s="229">
        <v>0</v>
      </c>
      <c r="E1124" s="230" t="s">
        <v>27</v>
      </c>
      <c r="F1124" s="228">
        <v>0</v>
      </c>
      <c r="G1124" s="233">
        <f>SUM(G1125:G1130)</f>
        <v>75000000</v>
      </c>
      <c r="H1124" s="229">
        <v>0</v>
      </c>
      <c r="I1124" s="230" t="s">
        <v>27</v>
      </c>
      <c r="J1124" s="228">
        <v>0</v>
      </c>
      <c r="K1124" s="233">
        <f>SUM(K1125:K1130)</f>
        <v>75000000</v>
      </c>
      <c r="L1124" s="251">
        <f t="shared" si="61"/>
        <v>0</v>
      </c>
    </row>
    <row r="1125" spans="2:12" ht="15.9" x14ac:dyDescent="0.4">
      <c r="B1125" s="129" t="s">
        <v>27</v>
      </c>
      <c r="C1125" s="96" t="s">
        <v>424</v>
      </c>
      <c r="D1125" s="94">
        <v>2</v>
      </c>
      <c r="E1125" s="95" t="s">
        <v>51</v>
      </c>
      <c r="F1125" s="106">
        <v>1000000</v>
      </c>
      <c r="G1125" s="106">
        <f t="shared" ref="G1125:G1130" si="62">ROUNDDOWN(D1125*F1125,-3)</f>
        <v>2000000</v>
      </c>
      <c r="H1125" s="94">
        <v>2</v>
      </c>
      <c r="I1125" s="95" t="s">
        <v>51</v>
      </c>
      <c r="J1125" s="106">
        <v>1000000</v>
      </c>
      <c r="K1125" s="106">
        <f t="shared" ref="K1125:K1130" si="63">ROUNDDOWN(H1125*J1125,-3)</f>
        <v>2000000</v>
      </c>
      <c r="L1125" s="251">
        <f t="shared" si="61"/>
        <v>0</v>
      </c>
    </row>
    <row r="1126" spans="2:12" ht="15.9" x14ac:dyDescent="0.4">
      <c r="B1126" s="129" t="s">
        <v>27</v>
      </c>
      <c r="C1126" s="96" t="s">
        <v>425</v>
      </c>
      <c r="D1126" s="94">
        <v>2</v>
      </c>
      <c r="E1126" s="95" t="s">
        <v>51</v>
      </c>
      <c r="F1126" s="106">
        <v>1300000</v>
      </c>
      <c r="G1126" s="106">
        <f t="shared" si="62"/>
        <v>2600000</v>
      </c>
      <c r="H1126" s="94">
        <v>2</v>
      </c>
      <c r="I1126" s="95" t="s">
        <v>51</v>
      </c>
      <c r="J1126" s="106">
        <v>1300000</v>
      </c>
      <c r="K1126" s="106">
        <f t="shared" si="63"/>
        <v>2600000</v>
      </c>
      <c r="L1126" s="251">
        <f t="shared" si="61"/>
        <v>0</v>
      </c>
    </row>
    <row r="1127" spans="2:12" ht="15.9" x14ac:dyDescent="0.4">
      <c r="B1127" s="129"/>
      <c r="C1127" s="96" t="s">
        <v>426</v>
      </c>
      <c r="D1127" s="94">
        <f>(3550/5)*2</f>
        <v>1420</v>
      </c>
      <c r="E1127" s="95" t="s">
        <v>40</v>
      </c>
      <c r="F1127" s="106">
        <v>10000</v>
      </c>
      <c r="G1127" s="106">
        <f t="shared" si="62"/>
        <v>14200000</v>
      </c>
      <c r="H1127" s="94">
        <f>(3550/5)*2</f>
        <v>1420</v>
      </c>
      <c r="I1127" s="95" t="s">
        <v>40</v>
      </c>
      <c r="J1127" s="106">
        <v>10000</v>
      </c>
      <c r="K1127" s="106">
        <f t="shared" si="63"/>
        <v>14200000</v>
      </c>
      <c r="L1127" s="251">
        <f t="shared" si="61"/>
        <v>0</v>
      </c>
    </row>
    <row r="1128" spans="2:12" ht="15.9" x14ac:dyDescent="0.4">
      <c r="B1128" s="129"/>
      <c r="C1128" s="96" t="s">
        <v>427</v>
      </c>
      <c r="D1128" s="94">
        <f>(2260/5)*2</f>
        <v>904</v>
      </c>
      <c r="E1128" s="95" t="s">
        <v>40</v>
      </c>
      <c r="F1128" s="106">
        <v>50000</v>
      </c>
      <c r="G1128" s="106">
        <f t="shared" si="62"/>
        <v>45200000</v>
      </c>
      <c r="H1128" s="94">
        <f>(2260/5)*2</f>
        <v>904</v>
      </c>
      <c r="I1128" s="95" t="s">
        <v>40</v>
      </c>
      <c r="J1128" s="106">
        <v>50000</v>
      </c>
      <c r="K1128" s="106">
        <f t="shared" si="63"/>
        <v>45200000</v>
      </c>
      <c r="L1128" s="251">
        <f t="shared" si="61"/>
        <v>0</v>
      </c>
    </row>
    <row r="1129" spans="2:12" ht="15.9" x14ac:dyDescent="0.4">
      <c r="B1129" s="129"/>
      <c r="C1129" s="96" t="s">
        <v>428</v>
      </c>
      <c r="D1129" s="94">
        <v>2</v>
      </c>
      <c r="E1129" s="95" t="s">
        <v>51</v>
      </c>
      <c r="F1129" s="106">
        <v>500000</v>
      </c>
      <c r="G1129" s="106">
        <f t="shared" si="62"/>
        <v>1000000</v>
      </c>
      <c r="H1129" s="94">
        <v>2</v>
      </c>
      <c r="I1129" s="95" t="s">
        <v>51</v>
      </c>
      <c r="J1129" s="106">
        <v>500000</v>
      </c>
      <c r="K1129" s="106">
        <f t="shared" si="63"/>
        <v>1000000</v>
      </c>
      <c r="L1129" s="251">
        <f t="shared" si="61"/>
        <v>0</v>
      </c>
    </row>
    <row r="1130" spans="2:12" ht="15.9" x14ac:dyDescent="0.4">
      <c r="B1130" s="129"/>
      <c r="C1130" s="96" t="s">
        <v>429</v>
      </c>
      <c r="D1130" s="94">
        <v>1</v>
      </c>
      <c r="E1130" s="95" t="s">
        <v>38</v>
      </c>
      <c r="F1130" s="106">
        <v>10000000</v>
      </c>
      <c r="G1130" s="106">
        <f t="shared" si="62"/>
        <v>10000000</v>
      </c>
      <c r="H1130" s="94">
        <v>1</v>
      </c>
      <c r="I1130" s="95" t="s">
        <v>38</v>
      </c>
      <c r="J1130" s="106">
        <v>10000000</v>
      </c>
      <c r="K1130" s="106">
        <f t="shared" si="63"/>
        <v>10000000</v>
      </c>
      <c r="L1130" s="251">
        <f t="shared" si="61"/>
        <v>0</v>
      </c>
    </row>
    <row r="1131" spans="2:12" s="232" customFormat="1" ht="15.9" x14ac:dyDescent="0.4">
      <c r="B1131" s="227">
        <v>525111</v>
      </c>
      <c r="C1131" s="228" t="s">
        <v>174</v>
      </c>
      <c r="D1131" s="229"/>
      <c r="E1131" s="230"/>
      <c r="F1131" s="233"/>
      <c r="G1131" s="233">
        <f>SUM(G1132:G1135)</f>
        <v>6140000</v>
      </c>
      <c r="H1131" s="229"/>
      <c r="I1131" s="230"/>
      <c r="J1131" s="233"/>
      <c r="K1131" s="233">
        <f>SUM(K1132:K1135)</f>
        <v>6140000</v>
      </c>
      <c r="L1131" s="251">
        <f t="shared" si="61"/>
        <v>0</v>
      </c>
    </row>
    <row r="1132" spans="2:12" ht="15.9" x14ac:dyDescent="0.4">
      <c r="B1132" s="129"/>
      <c r="C1132" s="96" t="s">
        <v>430</v>
      </c>
      <c r="D1132" s="94">
        <v>36</v>
      </c>
      <c r="E1132" s="95" t="s">
        <v>431</v>
      </c>
      <c r="F1132" s="106">
        <v>100000</v>
      </c>
      <c r="G1132" s="106">
        <f>ROUNDDOWN(D1132*F1132,-3)</f>
        <v>3600000</v>
      </c>
      <c r="H1132" s="94">
        <v>36</v>
      </c>
      <c r="I1132" s="95" t="s">
        <v>431</v>
      </c>
      <c r="J1132" s="106">
        <v>100000</v>
      </c>
      <c r="K1132" s="106">
        <f>ROUNDDOWN(H1132*J1132,-3)</f>
        <v>3600000</v>
      </c>
      <c r="L1132" s="251">
        <f t="shared" si="61"/>
        <v>0</v>
      </c>
    </row>
    <row r="1133" spans="2:12" ht="15.9" x14ac:dyDescent="0.4">
      <c r="B1133" s="129"/>
      <c r="C1133" s="96" t="s">
        <v>432</v>
      </c>
      <c r="D1133" s="94">
        <v>10</v>
      </c>
      <c r="E1133" s="95" t="s">
        <v>40</v>
      </c>
      <c r="F1133" s="106">
        <v>200000</v>
      </c>
      <c r="G1133" s="106">
        <f>ROUNDDOWN(D1133*F1133,-3)</f>
        <v>2000000</v>
      </c>
      <c r="H1133" s="94">
        <v>10</v>
      </c>
      <c r="I1133" s="95" t="s">
        <v>40</v>
      </c>
      <c r="J1133" s="106">
        <v>200000</v>
      </c>
      <c r="K1133" s="106">
        <f>ROUNDDOWN(H1133*J1133,-3)</f>
        <v>2000000</v>
      </c>
      <c r="L1133" s="251">
        <f t="shared" si="61"/>
        <v>0</v>
      </c>
    </row>
    <row r="1134" spans="2:12" ht="15.9" x14ac:dyDescent="0.4">
      <c r="B1134" s="129"/>
      <c r="C1134" s="96" t="s">
        <v>433</v>
      </c>
      <c r="D1134" s="94">
        <v>2</v>
      </c>
      <c r="E1134" s="95" t="s">
        <v>40</v>
      </c>
      <c r="F1134" s="106">
        <v>200000</v>
      </c>
      <c r="G1134" s="106">
        <f>ROUNDDOWN(D1134*F1134,-3)</f>
        <v>400000</v>
      </c>
      <c r="H1134" s="94">
        <v>2</v>
      </c>
      <c r="I1134" s="95" t="s">
        <v>40</v>
      </c>
      <c r="J1134" s="106">
        <v>200000</v>
      </c>
      <c r="K1134" s="106">
        <f>ROUNDDOWN(H1134*J1134,-3)</f>
        <v>400000</v>
      </c>
      <c r="L1134" s="251">
        <f t="shared" si="61"/>
        <v>0</v>
      </c>
    </row>
    <row r="1135" spans="2:12" ht="15.9" x14ac:dyDescent="0.4">
      <c r="B1135" s="129"/>
      <c r="C1135" s="96" t="s">
        <v>434</v>
      </c>
      <c r="D1135" s="94">
        <v>2</v>
      </c>
      <c r="E1135" s="95" t="s">
        <v>40</v>
      </c>
      <c r="F1135" s="106">
        <v>70000</v>
      </c>
      <c r="G1135" s="106">
        <f>ROUNDDOWN(D1135*F1135,-3)</f>
        <v>140000</v>
      </c>
      <c r="H1135" s="94">
        <v>2</v>
      </c>
      <c r="I1135" s="95" t="s">
        <v>40</v>
      </c>
      <c r="J1135" s="106">
        <v>70000</v>
      </c>
      <c r="K1135" s="106">
        <f>ROUNDDOWN(H1135*J1135,-3)</f>
        <v>140000</v>
      </c>
      <c r="L1135" s="251">
        <f t="shared" si="61"/>
        <v>0</v>
      </c>
    </row>
    <row r="1136" spans="2:12" ht="15.9" x14ac:dyDescent="0.4">
      <c r="B1136" s="190" t="s">
        <v>52</v>
      </c>
      <c r="C1136" s="191" t="s">
        <v>435</v>
      </c>
      <c r="D1136" s="116">
        <v>1</v>
      </c>
      <c r="E1136" s="117" t="s">
        <v>130</v>
      </c>
      <c r="F1136" s="118"/>
      <c r="G1136" s="118">
        <f>G1137+G1140</f>
        <v>239190000</v>
      </c>
      <c r="H1136" s="116">
        <v>1</v>
      </c>
      <c r="I1136" s="117" t="s">
        <v>130</v>
      </c>
      <c r="J1136" s="118"/>
      <c r="K1136" s="118">
        <f>K1137+K1140</f>
        <v>239190000</v>
      </c>
      <c r="L1136" s="251">
        <f t="shared" si="61"/>
        <v>0</v>
      </c>
    </row>
    <row r="1137" spans="2:12" s="232" customFormat="1" ht="15.9" x14ac:dyDescent="0.4">
      <c r="B1137" s="227">
        <v>525112</v>
      </c>
      <c r="C1137" s="228" t="s">
        <v>97</v>
      </c>
      <c r="D1137" s="229"/>
      <c r="E1137" s="230" t="s">
        <v>27</v>
      </c>
      <c r="F1137" s="228"/>
      <c r="G1137" s="233">
        <f>SUM(G1138:G1139)</f>
        <v>39000000</v>
      </c>
      <c r="H1137" s="229"/>
      <c r="I1137" s="230" t="s">
        <v>27</v>
      </c>
      <c r="J1137" s="228"/>
      <c r="K1137" s="233">
        <f>SUM(K1138:K1139)</f>
        <v>39000000</v>
      </c>
      <c r="L1137" s="251">
        <f t="shared" si="61"/>
        <v>0</v>
      </c>
    </row>
    <row r="1138" spans="2:12" ht="15.9" x14ac:dyDescent="0.4">
      <c r="B1138" s="129" t="s">
        <v>27</v>
      </c>
      <c r="C1138" s="96" t="s">
        <v>436</v>
      </c>
      <c r="D1138" s="94">
        <v>30</v>
      </c>
      <c r="E1138" s="95" t="s">
        <v>437</v>
      </c>
      <c r="F1138" s="121">
        <v>500000</v>
      </c>
      <c r="G1138" s="121">
        <f>ROUNDDOWN(D1138*F1138,-3)</f>
        <v>15000000</v>
      </c>
      <c r="H1138" s="94">
        <v>30</v>
      </c>
      <c r="I1138" s="95" t="s">
        <v>437</v>
      </c>
      <c r="J1138" s="121">
        <v>500000</v>
      </c>
      <c r="K1138" s="121">
        <f>ROUNDDOWN(H1138*J1138,-3)</f>
        <v>15000000</v>
      </c>
      <c r="L1138" s="251">
        <f t="shared" si="61"/>
        <v>0</v>
      </c>
    </row>
    <row r="1139" spans="2:12" ht="15.9" x14ac:dyDescent="0.4">
      <c r="B1139" s="129"/>
      <c r="C1139" s="96" t="s">
        <v>438</v>
      </c>
      <c r="D1139" s="94">
        <v>30</v>
      </c>
      <c r="E1139" s="95" t="s">
        <v>437</v>
      </c>
      <c r="F1139" s="121">
        <v>800000</v>
      </c>
      <c r="G1139" s="121">
        <f>ROUNDDOWN(D1139*F1139,-3)</f>
        <v>24000000</v>
      </c>
      <c r="H1139" s="94">
        <v>30</v>
      </c>
      <c r="I1139" s="95" t="s">
        <v>437</v>
      </c>
      <c r="J1139" s="121">
        <v>800000</v>
      </c>
      <c r="K1139" s="121">
        <f>ROUNDDOWN(H1139*J1139,-3)</f>
        <v>24000000</v>
      </c>
      <c r="L1139" s="251">
        <f t="shared" si="61"/>
        <v>0</v>
      </c>
    </row>
    <row r="1140" spans="2:12" s="232" customFormat="1" ht="15.9" x14ac:dyDescent="0.4">
      <c r="B1140" s="227">
        <v>525115</v>
      </c>
      <c r="C1140" s="228" t="s">
        <v>90</v>
      </c>
      <c r="D1140" s="229"/>
      <c r="E1140" s="230" t="s">
        <v>27</v>
      </c>
      <c r="F1140" s="228"/>
      <c r="G1140" s="233">
        <f>SUM(G1141:G1143)</f>
        <v>200190000</v>
      </c>
      <c r="H1140" s="229"/>
      <c r="I1140" s="230" t="s">
        <v>27</v>
      </c>
      <c r="J1140" s="228"/>
      <c r="K1140" s="233">
        <f>SUM(K1141:K1143)</f>
        <v>200190000</v>
      </c>
      <c r="L1140" s="251">
        <f t="shared" si="61"/>
        <v>0</v>
      </c>
    </row>
    <row r="1141" spans="2:12" ht="15.9" x14ac:dyDescent="0.4">
      <c r="B1141" s="129"/>
      <c r="C1141" s="96" t="s">
        <v>439</v>
      </c>
      <c r="D1141" s="94">
        <v>30</v>
      </c>
      <c r="E1141" s="95" t="s">
        <v>40</v>
      </c>
      <c r="F1141" s="121">
        <v>3829000</v>
      </c>
      <c r="G1141" s="121">
        <f>ROUNDDOWN(D1141*F1141,-3)</f>
        <v>114870000</v>
      </c>
      <c r="H1141" s="94">
        <v>30</v>
      </c>
      <c r="I1141" s="95" t="s">
        <v>40</v>
      </c>
      <c r="J1141" s="121">
        <v>3829000</v>
      </c>
      <c r="K1141" s="121">
        <f>ROUNDDOWN(H1141*J1141,-3)</f>
        <v>114870000</v>
      </c>
      <c r="L1141" s="251">
        <f t="shared" si="61"/>
        <v>0</v>
      </c>
    </row>
    <row r="1142" spans="2:12" ht="15.9" x14ac:dyDescent="0.4">
      <c r="B1142" s="129"/>
      <c r="C1142" s="96" t="s">
        <v>440</v>
      </c>
      <c r="D1142" s="94">
        <v>60</v>
      </c>
      <c r="E1142" s="95" t="s">
        <v>57</v>
      </c>
      <c r="F1142" s="121">
        <v>1197000</v>
      </c>
      <c r="G1142" s="121">
        <f>ROUNDDOWN(D1142*F1142,-3)</f>
        <v>71820000</v>
      </c>
      <c r="H1142" s="94">
        <v>60</v>
      </c>
      <c r="I1142" s="95" t="s">
        <v>57</v>
      </c>
      <c r="J1142" s="121">
        <v>1197000</v>
      </c>
      <c r="K1142" s="121">
        <f>ROUNDDOWN(H1142*J1142,-3)</f>
        <v>71820000</v>
      </c>
      <c r="L1142" s="251">
        <f t="shared" si="61"/>
        <v>0</v>
      </c>
    </row>
    <row r="1143" spans="2:12" ht="15.9" x14ac:dyDescent="0.4">
      <c r="B1143" s="129"/>
      <c r="C1143" s="96" t="s">
        <v>441</v>
      </c>
      <c r="D1143" s="94">
        <v>90</v>
      </c>
      <c r="E1143" s="95" t="s">
        <v>57</v>
      </c>
      <c r="F1143" s="121">
        <v>150000</v>
      </c>
      <c r="G1143" s="121">
        <f>ROUNDDOWN(D1143*F1143,-3)</f>
        <v>13500000</v>
      </c>
      <c r="H1143" s="94">
        <v>90</v>
      </c>
      <c r="I1143" s="95" t="s">
        <v>57</v>
      </c>
      <c r="J1143" s="121">
        <v>150000</v>
      </c>
      <c r="K1143" s="121">
        <f>ROUNDDOWN(H1143*J1143,-3)</f>
        <v>13500000</v>
      </c>
      <c r="L1143" s="251">
        <f t="shared" si="61"/>
        <v>0</v>
      </c>
    </row>
    <row r="1144" spans="2:12" ht="15.9" x14ac:dyDescent="0.4">
      <c r="B1144" s="190" t="s">
        <v>62</v>
      </c>
      <c r="C1144" s="191" t="s">
        <v>442</v>
      </c>
      <c r="D1144" s="116">
        <v>1</v>
      </c>
      <c r="E1144" s="117" t="s">
        <v>130</v>
      </c>
      <c r="F1144" s="118">
        <v>0</v>
      </c>
      <c r="G1144" s="118">
        <f>G1145+G1150+G1152</f>
        <v>63326000</v>
      </c>
      <c r="H1144" s="116">
        <v>1</v>
      </c>
      <c r="I1144" s="117" t="s">
        <v>130</v>
      </c>
      <c r="J1144" s="118">
        <v>0</v>
      </c>
      <c r="K1144" s="118">
        <f>K1145+K1150+K1152</f>
        <v>63326000</v>
      </c>
      <c r="L1144" s="251">
        <f t="shared" si="61"/>
        <v>0</v>
      </c>
    </row>
    <row r="1145" spans="2:12" s="232" customFormat="1" ht="15.9" x14ac:dyDescent="0.4">
      <c r="B1145" s="227">
        <v>525112</v>
      </c>
      <c r="C1145" s="228" t="s">
        <v>97</v>
      </c>
      <c r="D1145" s="229"/>
      <c r="E1145" s="230" t="s">
        <v>27</v>
      </c>
      <c r="F1145" s="228"/>
      <c r="G1145" s="233">
        <f>SUM(G1146:G1149)</f>
        <v>40980000</v>
      </c>
      <c r="H1145" s="229"/>
      <c r="I1145" s="230" t="s">
        <v>27</v>
      </c>
      <c r="J1145" s="228"/>
      <c r="K1145" s="233">
        <f>SUM(K1146:K1149)</f>
        <v>40980000</v>
      </c>
      <c r="L1145" s="251">
        <f t="shared" si="61"/>
        <v>0</v>
      </c>
    </row>
    <row r="1146" spans="2:12" ht="15.9" x14ac:dyDescent="0.4">
      <c r="B1146" s="129" t="s">
        <v>27</v>
      </c>
      <c r="C1146" s="96" t="s">
        <v>443</v>
      </c>
      <c r="D1146" s="94">
        <v>20</v>
      </c>
      <c r="E1146" s="95" t="s">
        <v>40</v>
      </c>
      <c r="F1146" s="121">
        <v>150000</v>
      </c>
      <c r="G1146" s="121">
        <f>ROUNDDOWN(D1146*F1146,-3)</f>
        <v>3000000</v>
      </c>
      <c r="H1146" s="94">
        <v>20</v>
      </c>
      <c r="I1146" s="95" t="s">
        <v>40</v>
      </c>
      <c r="J1146" s="121">
        <v>150000</v>
      </c>
      <c r="K1146" s="121">
        <f>ROUNDDOWN(H1146*J1146,-3)</f>
        <v>3000000</v>
      </c>
      <c r="L1146" s="251">
        <f t="shared" si="61"/>
        <v>0</v>
      </c>
    </row>
    <row r="1147" spans="2:12" ht="15.9" x14ac:dyDescent="0.4">
      <c r="B1147" s="129"/>
      <c r="C1147" s="96" t="s">
        <v>156</v>
      </c>
      <c r="D1147" s="94">
        <v>20</v>
      </c>
      <c r="E1147" s="95" t="s">
        <v>57</v>
      </c>
      <c r="F1147" s="121">
        <v>75000</v>
      </c>
      <c r="G1147" s="121">
        <f>ROUNDDOWN(D1147*F1147,-3)</f>
        <v>1500000</v>
      </c>
      <c r="H1147" s="94">
        <v>20</v>
      </c>
      <c r="I1147" s="95" t="s">
        <v>57</v>
      </c>
      <c r="J1147" s="121">
        <v>75000</v>
      </c>
      <c r="K1147" s="121">
        <f>ROUNDDOWN(H1147*J1147,-3)</f>
        <v>1500000</v>
      </c>
      <c r="L1147" s="251">
        <f t="shared" si="61"/>
        <v>0</v>
      </c>
    </row>
    <row r="1148" spans="2:12" ht="15.9" x14ac:dyDescent="0.4">
      <c r="B1148" s="129"/>
      <c r="C1148" s="96" t="s">
        <v>157</v>
      </c>
      <c r="D1148" s="94">
        <v>20</v>
      </c>
      <c r="E1148" s="95" t="s">
        <v>57</v>
      </c>
      <c r="F1148" s="121">
        <v>24000</v>
      </c>
      <c r="G1148" s="121">
        <f>ROUNDDOWN(D1148*F1148,-3)</f>
        <v>480000</v>
      </c>
      <c r="H1148" s="94">
        <v>20</v>
      </c>
      <c r="I1148" s="95" t="s">
        <v>57</v>
      </c>
      <c r="J1148" s="121">
        <v>24000</v>
      </c>
      <c r="K1148" s="121">
        <f>ROUNDDOWN(H1148*J1148,-3)</f>
        <v>480000</v>
      </c>
      <c r="L1148" s="251">
        <f t="shared" si="61"/>
        <v>0</v>
      </c>
    </row>
    <row r="1149" spans="2:12" ht="15.9" x14ac:dyDescent="0.4">
      <c r="B1149" s="129"/>
      <c r="C1149" s="96" t="s">
        <v>444</v>
      </c>
      <c r="D1149" s="94">
        <v>36</v>
      </c>
      <c r="E1149" s="95" t="s">
        <v>445</v>
      </c>
      <c r="F1149" s="121">
        <v>1000000</v>
      </c>
      <c r="G1149" s="121">
        <f>ROUNDDOWN(D1149*F1149,-3)</f>
        <v>36000000</v>
      </c>
      <c r="H1149" s="94">
        <v>36</v>
      </c>
      <c r="I1149" s="95" t="s">
        <v>445</v>
      </c>
      <c r="J1149" s="121">
        <v>1000000</v>
      </c>
      <c r="K1149" s="121">
        <f>ROUNDDOWN(H1149*J1149,-3)</f>
        <v>36000000</v>
      </c>
      <c r="L1149" s="251">
        <f t="shared" si="61"/>
        <v>0</v>
      </c>
    </row>
    <row r="1150" spans="2:12" s="232" customFormat="1" ht="15.9" x14ac:dyDescent="0.4">
      <c r="B1150" s="227">
        <v>525119</v>
      </c>
      <c r="C1150" s="228" t="s">
        <v>42</v>
      </c>
      <c r="D1150" s="229"/>
      <c r="E1150" s="230" t="s">
        <v>27</v>
      </c>
      <c r="F1150" s="228"/>
      <c r="G1150" s="233">
        <f>G1151</f>
        <v>1625000</v>
      </c>
      <c r="H1150" s="229"/>
      <c r="I1150" s="230" t="s">
        <v>27</v>
      </c>
      <c r="J1150" s="228"/>
      <c r="K1150" s="233">
        <f>K1151</f>
        <v>1625000</v>
      </c>
      <c r="L1150" s="251">
        <f t="shared" si="61"/>
        <v>0</v>
      </c>
    </row>
    <row r="1151" spans="2:12" ht="15.9" x14ac:dyDescent="0.4">
      <c r="B1151" s="129" t="s">
        <v>27</v>
      </c>
      <c r="C1151" s="96" t="s">
        <v>446</v>
      </c>
      <c r="D1151" s="94">
        <v>1</v>
      </c>
      <c r="E1151" s="95" t="s">
        <v>38</v>
      </c>
      <c r="F1151" s="121">
        <v>1625000</v>
      </c>
      <c r="G1151" s="121">
        <f>ROUNDDOWN(D1151*F1151,-3)</f>
        <v>1625000</v>
      </c>
      <c r="H1151" s="94">
        <v>1</v>
      </c>
      <c r="I1151" s="95" t="s">
        <v>38</v>
      </c>
      <c r="J1151" s="121">
        <v>1625000</v>
      </c>
      <c r="K1151" s="121">
        <f>ROUNDDOWN(H1151*J1151,-3)</f>
        <v>1625000</v>
      </c>
      <c r="L1151" s="251">
        <f t="shared" si="61"/>
        <v>0</v>
      </c>
    </row>
    <row r="1152" spans="2:12" s="232" customFormat="1" ht="15.9" x14ac:dyDescent="0.4">
      <c r="B1152" s="227">
        <v>525115</v>
      </c>
      <c r="C1152" s="228" t="s">
        <v>90</v>
      </c>
      <c r="D1152" s="229"/>
      <c r="E1152" s="230" t="s">
        <v>27</v>
      </c>
      <c r="F1152" s="228"/>
      <c r="G1152" s="233">
        <f>SUM(G1153:G1155)</f>
        <v>20721000</v>
      </c>
      <c r="H1152" s="229"/>
      <c r="I1152" s="230" t="s">
        <v>27</v>
      </c>
      <c r="J1152" s="228"/>
      <c r="K1152" s="233">
        <f>SUM(K1153:K1155)</f>
        <v>20721000</v>
      </c>
      <c r="L1152" s="251">
        <f t="shared" si="61"/>
        <v>0</v>
      </c>
    </row>
    <row r="1153" spans="2:12" ht="15.9" x14ac:dyDescent="0.4">
      <c r="B1153" s="129"/>
      <c r="C1153" s="96" t="s">
        <v>447</v>
      </c>
      <c r="D1153" s="94">
        <v>3</v>
      </c>
      <c r="E1153" s="95" t="s">
        <v>40</v>
      </c>
      <c r="F1153" s="106">
        <v>3829000</v>
      </c>
      <c r="G1153" s="106">
        <f>ROUNDDOWN(D1153*F1153,-3)</f>
        <v>11487000</v>
      </c>
      <c r="H1153" s="94">
        <v>3</v>
      </c>
      <c r="I1153" s="95" t="s">
        <v>40</v>
      </c>
      <c r="J1153" s="106">
        <v>3829000</v>
      </c>
      <c r="K1153" s="106">
        <f>ROUNDDOWN(H1153*J1153,-3)</f>
        <v>11487000</v>
      </c>
      <c r="L1153" s="251">
        <f t="shared" si="61"/>
        <v>0</v>
      </c>
    </row>
    <row r="1154" spans="2:12" ht="15.9" x14ac:dyDescent="0.4">
      <c r="B1154" s="129"/>
      <c r="C1154" s="96" t="s">
        <v>448</v>
      </c>
      <c r="D1154" s="94">
        <v>6</v>
      </c>
      <c r="E1154" s="95" t="s">
        <v>57</v>
      </c>
      <c r="F1154" s="106">
        <v>1138000</v>
      </c>
      <c r="G1154" s="106">
        <f>ROUNDDOWN(D1154*F1154,-3)</f>
        <v>6828000</v>
      </c>
      <c r="H1154" s="94">
        <v>6</v>
      </c>
      <c r="I1154" s="95" t="s">
        <v>57</v>
      </c>
      <c r="J1154" s="106">
        <v>1138000</v>
      </c>
      <c r="K1154" s="106">
        <f>ROUNDDOWN(H1154*J1154,-3)</f>
        <v>6828000</v>
      </c>
      <c r="L1154" s="251">
        <f t="shared" si="61"/>
        <v>0</v>
      </c>
    </row>
    <row r="1155" spans="2:12" ht="15.9" x14ac:dyDescent="0.4">
      <c r="B1155" s="129"/>
      <c r="C1155" s="96" t="s">
        <v>449</v>
      </c>
      <c r="D1155" s="94">
        <v>3</v>
      </c>
      <c r="E1155" s="95" t="s">
        <v>57</v>
      </c>
      <c r="F1155" s="106">
        <v>802000</v>
      </c>
      <c r="G1155" s="106">
        <f>ROUNDDOWN(D1155*F1155,-3)</f>
        <v>2406000</v>
      </c>
      <c r="H1155" s="94">
        <v>3</v>
      </c>
      <c r="I1155" s="95" t="s">
        <v>57</v>
      </c>
      <c r="J1155" s="106">
        <v>802000</v>
      </c>
      <c r="K1155" s="106">
        <f>ROUNDDOWN(H1155*J1155,-3)</f>
        <v>2406000</v>
      </c>
      <c r="L1155" s="251">
        <f t="shared" si="61"/>
        <v>0</v>
      </c>
    </row>
    <row r="1156" spans="2:12" ht="15.9" x14ac:dyDescent="0.4">
      <c r="B1156" s="190" t="s">
        <v>69</v>
      </c>
      <c r="C1156" s="191" t="s">
        <v>450</v>
      </c>
      <c r="D1156" s="116">
        <v>1</v>
      </c>
      <c r="E1156" s="117" t="s">
        <v>130</v>
      </c>
      <c r="F1156" s="118">
        <v>0</v>
      </c>
      <c r="G1156" s="118">
        <f>G1157+G1161+G1163+G1165</f>
        <v>50550000</v>
      </c>
      <c r="H1156" s="116">
        <v>1</v>
      </c>
      <c r="I1156" s="117" t="s">
        <v>130</v>
      </c>
      <c r="J1156" s="118">
        <v>0</v>
      </c>
      <c r="K1156" s="118">
        <f>K1157+K1161+K1163+K1165</f>
        <v>50550000</v>
      </c>
      <c r="L1156" s="251">
        <f t="shared" si="61"/>
        <v>0</v>
      </c>
    </row>
    <row r="1157" spans="2:12" s="232" customFormat="1" ht="15.9" x14ac:dyDescent="0.4">
      <c r="B1157" s="227">
        <v>525112</v>
      </c>
      <c r="C1157" s="228" t="s">
        <v>97</v>
      </c>
      <c r="D1157" s="229"/>
      <c r="E1157" s="230" t="s">
        <v>27</v>
      </c>
      <c r="F1157" s="228"/>
      <c r="G1157" s="233">
        <f>SUM(G1158:G1160)</f>
        <v>3260000</v>
      </c>
      <c r="H1157" s="229"/>
      <c r="I1157" s="230" t="s">
        <v>27</v>
      </c>
      <c r="J1157" s="228"/>
      <c r="K1157" s="233">
        <f>SUM(K1158:K1160)</f>
        <v>3260000</v>
      </c>
      <c r="L1157" s="251">
        <f t="shared" si="61"/>
        <v>0</v>
      </c>
    </row>
    <row r="1158" spans="2:12" ht="15.9" x14ac:dyDescent="0.4">
      <c r="B1158" s="129" t="s">
        <v>27</v>
      </c>
      <c r="C1158" s="96" t="s">
        <v>451</v>
      </c>
      <c r="D1158" s="94">
        <v>2</v>
      </c>
      <c r="E1158" s="95" t="s">
        <v>54</v>
      </c>
      <c r="F1158" s="121">
        <v>150000</v>
      </c>
      <c r="G1158" s="121">
        <f>ROUNDDOWN(D1158*F1158,-3)</f>
        <v>300000</v>
      </c>
      <c r="H1158" s="94">
        <v>2</v>
      </c>
      <c r="I1158" s="95" t="s">
        <v>54</v>
      </c>
      <c r="J1158" s="121">
        <v>150000</v>
      </c>
      <c r="K1158" s="121">
        <f>ROUNDDOWN(H1158*J1158,-3)</f>
        <v>300000</v>
      </c>
      <c r="L1158" s="251">
        <f t="shared" si="61"/>
        <v>0</v>
      </c>
    </row>
    <row r="1159" spans="2:12" ht="15.9" x14ac:dyDescent="0.4">
      <c r="B1159" s="129"/>
      <c r="C1159" s="96" t="s">
        <v>156</v>
      </c>
      <c r="D1159" s="94">
        <v>40</v>
      </c>
      <c r="E1159" s="95" t="s">
        <v>40</v>
      </c>
      <c r="F1159" s="121">
        <v>50000</v>
      </c>
      <c r="G1159" s="121">
        <f>ROUNDDOWN(D1159*F1159,-3)</f>
        <v>2000000</v>
      </c>
      <c r="H1159" s="94">
        <v>40</v>
      </c>
      <c r="I1159" s="95" t="s">
        <v>40</v>
      </c>
      <c r="J1159" s="121">
        <v>50000</v>
      </c>
      <c r="K1159" s="121">
        <f>ROUNDDOWN(H1159*J1159,-3)</f>
        <v>2000000</v>
      </c>
      <c r="L1159" s="251">
        <f t="shared" si="61"/>
        <v>0</v>
      </c>
    </row>
    <row r="1160" spans="2:12" ht="15.9" x14ac:dyDescent="0.4">
      <c r="B1160" s="129"/>
      <c r="C1160" s="96" t="s">
        <v>157</v>
      </c>
      <c r="D1160" s="94">
        <v>40</v>
      </c>
      <c r="E1160" s="95" t="s">
        <v>40</v>
      </c>
      <c r="F1160" s="121">
        <v>24000</v>
      </c>
      <c r="G1160" s="121">
        <f>ROUNDDOWN(D1160*F1160,-3)</f>
        <v>960000</v>
      </c>
      <c r="H1160" s="94">
        <v>40</v>
      </c>
      <c r="I1160" s="95" t="s">
        <v>40</v>
      </c>
      <c r="J1160" s="121">
        <v>24000</v>
      </c>
      <c r="K1160" s="121">
        <f>ROUNDDOWN(H1160*J1160,-3)</f>
        <v>960000</v>
      </c>
      <c r="L1160" s="251">
        <f t="shared" si="61"/>
        <v>0</v>
      </c>
    </row>
    <row r="1161" spans="2:12" s="232" customFormat="1" ht="15.9" x14ac:dyDescent="0.4">
      <c r="B1161" s="227">
        <v>525113</v>
      </c>
      <c r="C1161" s="228" t="s">
        <v>99</v>
      </c>
      <c r="D1161" s="229"/>
      <c r="E1161" s="230" t="s">
        <v>27</v>
      </c>
      <c r="F1161" s="228"/>
      <c r="G1161" s="233">
        <f>SUM(G1162:G1162)</f>
        <v>30000000</v>
      </c>
      <c r="H1161" s="229"/>
      <c r="I1161" s="230" t="s">
        <v>27</v>
      </c>
      <c r="J1161" s="228"/>
      <c r="K1161" s="233">
        <f>SUM(K1162:K1162)</f>
        <v>30000000</v>
      </c>
      <c r="L1161" s="251">
        <f t="shared" si="61"/>
        <v>0</v>
      </c>
    </row>
    <row r="1162" spans="2:12" ht="15.9" x14ac:dyDescent="0.4">
      <c r="B1162" s="129"/>
      <c r="C1162" s="96" t="s">
        <v>452</v>
      </c>
      <c r="D1162" s="94">
        <v>1</v>
      </c>
      <c r="E1162" s="95" t="s">
        <v>54</v>
      </c>
      <c r="F1162" s="121">
        <v>30000000</v>
      </c>
      <c r="G1162" s="121">
        <f>ROUNDDOWN(D1162*F1162,-3)</f>
        <v>30000000</v>
      </c>
      <c r="H1162" s="94">
        <v>1</v>
      </c>
      <c r="I1162" s="95" t="s">
        <v>54</v>
      </c>
      <c r="J1162" s="121">
        <v>30000000</v>
      </c>
      <c r="K1162" s="121">
        <f>ROUNDDOWN(H1162*J1162,-3)</f>
        <v>30000000</v>
      </c>
      <c r="L1162" s="251">
        <f t="shared" si="61"/>
        <v>0</v>
      </c>
    </row>
    <row r="1163" spans="2:12" s="232" customFormat="1" ht="15.9" x14ac:dyDescent="0.4">
      <c r="B1163" s="227">
        <v>525119</v>
      </c>
      <c r="C1163" s="228" t="s">
        <v>42</v>
      </c>
      <c r="D1163" s="229"/>
      <c r="E1163" s="230" t="s">
        <v>27</v>
      </c>
      <c r="F1163" s="228"/>
      <c r="G1163" s="233">
        <f>G1164</f>
        <v>1200000</v>
      </c>
      <c r="H1163" s="229"/>
      <c r="I1163" s="230" t="s">
        <v>27</v>
      </c>
      <c r="J1163" s="228"/>
      <c r="K1163" s="233">
        <f>K1164</f>
        <v>1200000</v>
      </c>
      <c r="L1163" s="251">
        <f t="shared" si="61"/>
        <v>0</v>
      </c>
    </row>
    <row r="1164" spans="2:12" ht="15.9" x14ac:dyDescent="0.4">
      <c r="B1164" s="129" t="s">
        <v>27</v>
      </c>
      <c r="C1164" s="96" t="s">
        <v>446</v>
      </c>
      <c r="D1164" s="94">
        <v>1</v>
      </c>
      <c r="E1164" s="95" t="s">
        <v>38</v>
      </c>
      <c r="F1164" s="121">
        <v>1200000</v>
      </c>
      <c r="G1164" s="121">
        <f>ROUNDDOWN(D1164*F1164,-3)</f>
        <v>1200000</v>
      </c>
      <c r="H1164" s="94">
        <v>1</v>
      </c>
      <c r="I1164" s="95" t="s">
        <v>38</v>
      </c>
      <c r="J1164" s="121">
        <v>1200000</v>
      </c>
      <c r="K1164" s="121">
        <f>ROUNDDOWN(H1164*J1164,-3)</f>
        <v>1200000</v>
      </c>
      <c r="L1164" s="251">
        <f t="shared" si="61"/>
        <v>0</v>
      </c>
    </row>
    <row r="1165" spans="2:12" s="232" customFormat="1" ht="15.9" x14ac:dyDescent="0.4">
      <c r="B1165" s="227">
        <v>525115</v>
      </c>
      <c r="C1165" s="228" t="s">
        <v>90</v>
      </c>
      <c r="D1165" s="229"/>
      <c r="E1165" s="230" t="s">
        <v>27</v>
      </c>
      <c r="F1165" s="228"/>
      <c r="G1165" s="233">
        <f>SUM(G1166:G1168)</f>
        <v>16090000</v>
      </c>
      <c r="H1165" s="229"/>
      <c r="I1165" s="230" t="s">
        <v>27</v>
      </c>
      <c r="J1165" s="228"/>
      <c r="K1165" s="233">
        <f>SUM(K1166:K1168)</f>
        <v>16090000</v>
      </c>
      <c r="L1165" s="251">
        <f t="shared" si="61"/>
        <v>0</v>
      </c>
    </row>
    <row r="1166" spans="2:12" ht="15.9" x14ac:dyDescent="0.4">
      <c r="B1166" s="129"/>
      <c r="C1166" s="96" t="s">
        <v>453</v>
      </c>
      <c r="D1166" s="94">
        <v>2</v>
      </c>
      <c r="E1166" s="95" t="s">
        <v>40</v>
      </c>
      <c r="F1166" s="106">
        <v>3829000</v>
      </c>
      <c r="G1166" s="106">
        <f>ROUNDDOWN(D1166*F1166,-3)</f>
        <v>7658000</v>
      </c>
      <c r="H1166" s="94">
        <v>2</v>
      </c>
      <c r="I1166" s="95" t="s">
        <v>40</v>
      </c>
      <c r="J1166" s="106">
        <v>3829000</v>
      </c>
      <c r="K1166" s="106">
        <f>ROUNDDOWN(H1166*J1166,-3)</f>
        <v>7658000</v>
      </c>
      <c r="L1166" s="251">
        <f t="shared" si="61"/>
        <v>0</v>
      </c>
    </row>
    <row r="1167" spans="2:12" ht="15.9" x14ac:dyDescent="0.4">
      <c r="B1167" s="129"/>
      <c r="C1167" s="96" t="s">
        <v>454</v>
      </c>
      <c r="D1167" s="94">
        <v>6</v>
      </c>
      <c r="E1167" s="95" t="s">
        <v>57</v>
      </c>
      <c r="F1167" s="106">
        <v>1138000</v>
      </c>
      <c r="G1167" s="106">
        <f>ROUNDDOWN(D1167*F1167,-3)</f>
        <v>6828000</v>
      </c>
      <c r="H1167" s="94">
        <v>6</v>
      </c>
      <c r="I1167" s="95" t="s">
        <v>57</v>
      </c>
      <c r="J1167" s="106">
        <v>1138000</v>
      </c>
      <c r="K1167" s="106">
        <f>ROUNDDOWN(H1167*J1167,-3)</f>
        <v>6828000</v>
      </c>
      <c r="L1167" s="251">
        <f t="shared" si="61"/>
        <v>0</v>
      </c>
    </row>
    <row r="1168" spans="2:12" ht="15.9" x14ac:dyDescent="0.4">
      <c r="B1168" s="129"/>
      <c r="C1168" s="96" t="s">
        <v>455</v>
      </c>
      <c r="D1168" s="94">
        <v>2</v>
      </c>
      <c r="E1168" s="95" t="s">
        <v>40</v>
      </c>
      <c r="F1168" s="106">
        <v>802000</v>
      </c>
      <c r="G1168" s="106">
        <f>ROUNDDOWN(D1168*F1168,-3)</f>
        <v>1604000</v>
      </c>
      <c r="H1168" s="94">
        <v>2</v>
      </c>
      <c r="I1168" s="95" t="s">
        <v>40</v>
      </c>
      <c r="J1168" s="106">
        <v>802000</v>
      </c>
      <c r="K1168" s="106">
        <f>ROUNDDOWN(H1168*J1168,-3)</f>
        <v>1604000</v>
      </c>
      <c r="L1168" s="251">
        <f t="shared" si="61"/>
        <v>0</v>
      </c>
    </row>
    <row r="1169" spans="2:12" ht="15.9" x14ac:dyDescent="0.4">
      <c r="B1169" s="190" t="s">
        <v>77</v>
      </c>
      <c r="C1169" s="191" t="s">
        <v>456</v>
      </c>
      <c r="D1169" s="116">
        <v>1</v>
      </c>
      <c r="E1169" s="117" t="s">
        <v>130</v>
      </c>
      <c r="F1169" s="118">
        <v>0</v>
      </c>
      <c r="G1169" s="118">
        <f>G1170+G1172</f>
        <v>33915000</v>
      </c>
      <c r="H1169" s="116">
        <v>1</v>
      </c>
      <c r="I1169" s="117" t="s">
        <v>130</v>
      </c>
      <c r="J1169" s="118">
        <v>0</v>
      </c>
      <c r="K1169" s="118">
        <f>K1170+K1172</f>
        <v>33915000</v>
      </c>
      <c r="L1169" s="251">
        <f t="shared" si="61"/>
        <v>0</v>
      </c>
    </row>
    <row r="1170" spans="2:12" s="232" customFormat="1" ht="15.9" x14ac:dyDescent="0.4">
      <c r="B1170" s="227">
        <v>525119</v>
      </c>
      <c r="C1170" s="228" t="s">
        <v>42</v>
      </c>
      <c r="D1170" s="229"/>
      <c r="E1170" s="230" t="s">
        <v>27</v>
      </c>
      <c r="F1170" s="228"/>
      <c r="G1170" s="233">
        <f>G1171</f>
        <v>500000</v>
      </c>
      <c r="H1170" s="229"/>
      <c r="I1170" s="230" t="s">
        <v>27</v>
      </c>
      <c r="J1170" s="228"/>
      <c r="K1170" s="233">
        <f>K1171</f>
        <v>500000</v>
      </c>
      <c r="L1170" s="251">
        <f t="shared" si="61"/>
        <v>0</v>
      </c>
    </row>
    <row r="1171" spans="2:12" ht="15.9" x14ac:dyDescent="0.4">
      <c r="B1171" s="129" t="s">
        <v>27</v>
      </c>
      <c r="C1171" s="96" t="s">
        <v>446</v>
      </c>
      <c r="D1171" s="94">
        <v>1</v>
      </c>
      <c r="E1171" s="95" t="s">
        <v>38</v>
      </c>
      <c r="F1171" s="121">
        <v>500000</v>
      </c>
      <c r="G1171" s="121">
        <f>ROUNDDOWN(D1171*F1171,-3)</f>
        <v>500000</v>
      </c>
      <c r="H1171" s="94">
        <v>1</v>
      </c>
      <c r="I1171" s="95" t="s">
        <v>38</v>
      </c>
      <c r="J1171" s="121">
        <v>500000</v>
      </c>
      <c r="K1171" s="121">
        <f>ROUNDDOWN(H1171*J1171,-3)</f>
        <v>500000</v>
      </c>
      <c r="L1171" s="251">
        <f t="shared" si="61"/>
        <v>0</v>
      </c>
    </row>
    <row r="1172" spans="2:12" s="232" customFormat="1" ht="15.9" x14ac:dyDescent="0.4">
      <c r="B1172" s="227">
        <v>525115</v>
      </c>
      <c r="C1172" s="228" t="s">
        <v>90</v>
      </c>
      <c r="D1172" s="229"/>
      <c r="E1172" s="230" t="s">
        <v>27</v>
      </c>
      <c r="F1172" s="228"/>
      <c r="G1172" s="233">
        <f>SUM(G1173:G1176)</f>
        <v>33415000</v>
      </c>
      <c r="H1172" s="229"/>
      <c r="I1172" s="230" t="s">
        <v>27</v>
      </c>
      <c r="J1172" s="228"/>
      <c r="K1172" s="233">
        <f>SUM(K1173:K1176)</f>
        <v>33415000</v>
      </c>
      <c r="L1172" s="251">
        <f t="shared" si="61"/>
        <v>0</v>
      </c>
    </row>
    <row r="1173" spans="2:12" ht="15.9" x14ac:dyDescent="0.4">
      <c r="B1173" s="129"/>
      <c r="C1173" s="96" t="s">
        <v>457</v>
      </c>
      <c r="D1173" s="94">
        <v>5</v>
      </c>
      <c r="E1173" s="95" t="s">
        <v>40</v>
      </c>
      <c r="F1173" s="106">
        <v>3829000</v>
      </c>
      <c r="G1173" s="121">
        <f>ROUNDDOWN(D1173*F1173,-3)</f>
        <v>19145000</v>
      </c>
      <c r="H1173" s="94">
        <v>5</v>
      </c>
      <c r="I1173" s="95" t="s">
        <v>40</v>
      </c>
      <c r="J1173" s="106">
        <v>3829000</v>
      </c>
      <c r="K1173" s="121">
        <f>ROUNDDOWN(H1173*J1173,-3)</f>
        <v>19145000</v>
      </c>
      <c r="L1173" s="251">
        <f t="shared" si="61"/>
        <v>0</v>
      </c>
    </row>
    <row r="1174" spans="2:12" ht="15.9" x14ac:dyDescent="0.4">
      <c r="B1174" s="129"/>
      <c r="C1174" s="96" t="s">
        <v>458</v>
      </c>
      <c r="D1174" s="94">
        <v>5</v>
      </c>
      <c r="E1174" s="95" t="s">
        <v>57</v>
      </c>
      <c r="F1174" s="106">
        <v>992000</v>
      </c>
      <c r="G1174" s="121">
        <f>ROUNDDOWN(D1174*F1174,-3)</f>
        <v>4960000</v>
      </c>
      <c r="H1174" s="94">
        <v>5</v>
      </c>
      <c r="I1174" s="95" t="s">
        <v>57</v>
      </c>
      <c r="J1174" s="106">
        <v>992000</v>
      </c>
      <c r="K1174" s="121">
        <f>ROUNDDOWN(H1174*J1174,-3)</f>
        <v>4960000</v>
      </c>
      <c r="L1174" s="251">
        <f t="shared" si="61"/>
        <v>0</v>
      </c>
    </row>
    <row r="1175" spans="2:12" ht="15.9" x14ac:dyDescent="0.4">
      <c r="B1175" s="129"/>
      <c r="C1175" s="96" t="s">
        <v>459</v>
      </c>
      <c r="D1175" s="94">
        <v>5</v>
      </c>
      <c r="E1175" s="95" t="s">
        <v>40</v>
      </c>
      <c r="F1175" s="106">
        <v>802000</v>
      </c>
      <c r="G1175" s="121">
        <f>ROUNDDOWN(D1175*F1175,-3)</f>
        <v>4010000</v>
      </c>
      <c r="H1175" s="94">
        <v>5</v>
      </c>
      <c r="I1175" s="95" t="s">
        <v>40</v>
      </c>
      <c r="J1175" s="106">
        <v>802000</v>
      </c>
      <c r="K1175" s="121">
        <f>ROUNDDOWN(H1175*J1175,-3)</f>
        <v>4010000</v>
      </c>
      <c r="L1175" s="251">
        <f t="shared" si="61"/>
        <v>0</v>
      </c>
    </row>
    <row r="1176" spans="2:12" ht="15.9" x14ac:dyDescent="0.4">
      <c r="B1176" s="129"/>
      <c r="C1176" s="96" t="s">
        <v>460</v>
      </c>
      <c r="D1176" s="94">
        <v>10</v>
      </c>
      <c r="E1176" s="95" t="s">
        <v>57</v>
      </c>
      <c r="F1176" s="106">
        <v>530000</v>
      </c>
      <c r="G1176" s="121">
        <f>ROUNDDOWN(D1176*F1176,-3)</f>
        <v>5300000</v>
      </c>
      <c r="H1176" s="94">
        <v>10</v>
      </c>
      <c r="I1176" s="95" t="s">
        <v>57</v>
      </c>
      <c r="J1176" s="106">
        <v>530000</v>
      </c>
      <c r="K1176" s="121">
        <f>ROUNDDOWN(H1176*J1176,-3)</f>
        <v>5300000</v>
      </c>
      <c r="L1176" s="251">
        <f t="shared" ref="L1176:L1239" si="64">G1176-K1176</f>
        <v>0</v>
      </c>
    </row>
    <row r="1177" spans="2:12" ht="15.9" x14ac:dyDescent="0.4">
      <c r="B1177" s="190" t="s">
        <v>380</v>
      </c>
      <c r="C1177" s="191" t="s">
        <v>461</v>
      </c>
      <c r="D1177" s="116">
        <v>1</v>
      </c>
      <c r="E1177" s="117" t="s">
        <v>130</v>
      </c>
      <c r="F1177" s="118" t="s">
        <v>462</v>
      </c>
      <c r="G1177" s="118">
        <f>G1178+G1181+G1184+G1186</f>
        <v>435900000</v>
      </c>
      <c r="H1177" s="116">
        <v>1</v>
      </c>
      <c r="I1177" s="117" t="s">
        <v>130</v>
      </c>
      <c r="J1177" s="118" t="s">
        <v>462</v>
      </c>
      <c r="K1177" s="118">
        <f>K1178+K1181+K1184+K1186</f>
        <v>435900000</v>
      </c>
      <c r="L1177" s="251">
        <f t="shared" si="64"/>
        <v>0</v>
      </c>
    </row>
    <row r="1178" spans="2:12" s="232" customFormat="1" ht="15.9" x14ac:dyDescent="0.4">
      <c r="B1178" s="227">
        <v>525112</v>
      </c>
      <c r="C1178" s="228" t="s">
        <v>97</v>
      </c>
      <c r="D1178" s="229">
        <v>0</v>
      </c>
      <c r="E1178" s="230" t="s">
        <v>27</v>
      </c>
      <c r="F1178" s="228">
        <v>0</v>
      </c>
      <c r="G1178" s="233">
        <f>SUM(G1179:G1180)</f>
        <v>215200000</v>
      </c>
      <c r="H1178" s="229">
        <v>0</v>
      </c>
      <c r="I1178" s="230" t="s">
        <v>27</v>
      </c>
      <c r="J1178" s="228">
        <v>0</v>
      </c>
      <c r="K1178" s="233">
        <f>SUM(K1179:K1180)</f>
        <v>215200000</v>
      </c>
      <c r="L1178" s="251">
        <f t="shared" si="64"/>
        <v>0</v>
      </c>
    </row>
    <row r="1179" spans="2:12" ht="15.9" x14ac:dyDescent="0.4">
      <c r="B1179" s="129" t="s">
        <v>27</v>
      </c>
      <c r="C1179" s="96" t="s">
        <v>463</v>
      </c>
      <c r="D1179" s="94">
        <v>1</v>
      </c>
      <c r="E1179" s="95" t="s">
        <v>51</v>
      </c>
      <c r="F1179" s="121">
        <v>70200000</v>
      </c>
      <c r="G1179" s="121">
        <f>ROUNDDOWN(D1179*F1179,-3)</f>
        <v>70200000</v>
      </c>
      <c r="H1179" s="94">
        <v>1</v>
      </c>
      <c r="I1179" s="95" t="s">
        <v>51</v>
      </c>
      <c r="J1179" s="121">
        <v>70200000</v>
      </c>
      <c r="K1179" s="121">
        <f>ROUNDDOWN(H1179*J1179,-3)</f>
        <v>70200000</v>
      </c>
      <c r="L1179" s="251">
        <f t="shared" si="64"/>
        <v>0</v>
      </c>
    </row>
    <row r="1180" spans="2:12" ht="15.9" x14ac:dyDescent="0.4">
      <c r="B1180" s="129" t="s">
        <v>27</v>
      </c>
      <c r="C1180" s="96" t="s">
        <v>464</v>
      </c>
      <c r="D1180" s="94">
        <v>1</v>
      </c>
      <c r="E1180" s="95" t="s">
        <v>51</v>
      </c>
      <c r="F1180" s="121">
        <v>145000000</v>
      </c>
      <c r="G1180" s="121">
        <f>ROUNDDOWN(D1180*F1180,-3)</f>
        <v>145000000</v>
      </c>
      <c r="H1180" s="94">
        <v>1</v>
      </c>
      <c r="I1180" s="95" t="s">
        <v>51</v>
      </c>
      <c r="J1180" s="121">
        <v>145000000</v>
      </c>
      <c r="K1180" s="121">
        <f>ROUNDDOWN(H1180*J1180,-3)</f>
        <v>145000000</v>
      </c>
      <c r="L1180" s="251">
        <f t="shared" si="64"/>
        <v>0</v>
      </c>
    </row>
    <row r="1181" spans="2:12" s="232" customFormat="1" ht="15.9" x14ac:dyDescent="0.4">
      <c r="B1181" s="227">
        <v>525113</v>
      </c>
      <c r="C1181" s="228" t="s">
        <v>99</v>
      </c>
      <c r="D1181" s="229"/>
      <c r="E1181" s="230" t="s">
        <v>27</v>
      </c>
      <c r="F1181" s="228"/>
      <c r="G1181" s="233">
        <f>SUM(G1182:G1183)</f>
        <v>100500000</v>
      </c>
      <c r="H1181" s="229"/>
      <c r="I1181" s="230" t="s">
        <v>27</v>
      </c>
      <c r="J1181" s="228"/>
      <c r="K1181" s="233">
        <f>SUM(K1182:K1183)</f>
        <v>100500000</v>
      </c>
      <c r="L1181" s="251">
        <f t="shared" si="64"/>
        <v>0</v>
      </c>
    </row>
    <row r="1182" spans="2:12" ht="15.9" x14ac:dyDescent="0.4">
      <c r="B1182" s="129"/>
      <c r="C1182" s="96" t="s">
        <v>465</v>
      </c>
      <c r="D1182" s="94">
        <v>32</v>
      </c>
      <c r="E1182" s="95" t="s">
        <v>47</v>
      </c>
      <c r="F1182" s="121">
        <v>750000</v>
      </c>
      <c r="G1182" s="121">
        <f>ROUNDDOWN(D1182*F1182,-3)</f>
        <v>24000000</v>
      </c>
      <c r="H1182" s="94">
        <v>32</v>
      </c>
      <c r="I1182" s="95" t="s">
        <v>47</v>
      </c>
      <c r="J1182" s="121">
        <v>750000</v>
      </c>
      <c r="K1182" s="121">
        <f>ROUNDDOWN(H1182*J1182,-3)</f>
        <v>24000000</v>
      </c>
      <c r="L1182" s="251">
        <f t="shared" si="64"/>
        <v>0</v>
      </c>
    </row>
    <row r="1183" spans="2:12" ht="15.9" x14ac:dyDescent="0.4">
      <c r="B1183" s="129"/>
      <c r="C1183" s="96" t="s">
        <v>466</v>
      </c>
      <c r="D1183" s="94">
        <v>102</v>
      </c>
      <c r="E1183" s="95" t="s">
        <v>57</v>
      </c>
      <c r="F1183" s="121">
        <v>750000</v>
      </c>
      <c r="G1183" s="121">
        <f>ROUNDDOWN(D1183*F1183,-3)</f>
        <v>76500000</v>
      </c>
      <c r="H1183" s="94">
        <v>102</v>
      </c>
      <c r="I1183" s="95" t="s">
        <v>57</v>
      </c>
      <c r="J1183" s="121">
        <v>750000</v>
      </c>
      <c r="K1183" s="121">
        <f>ROUNDDOWN(H1183*J1183,-3)</f>
        <v>76500000</v>
      </c>
      <c r="L1183" s="251">
        <f t="shared" si="64"/>
        <v>0</v>
      </c>
    </row>
    <row r="1184" spans="2:12" s="232" customFormat="1" ht="15.9" x14ac:dyDescent="0.4">
      <c r="B1184" s="227">
        <v>525119</v>
      </c>
      <c r="C1184" s="228" t="s">
        <v>42</v>
      </c>
      <c r="D1184" s="229"/>
      <c r="E1184" s="230" t="s">
        <v>27</v>
      </c>
      <c r="F1184" s="228"/>
      <c r="G1184" s="233">
        <f>G1185</f>
        <v>7500000</v>
      </c>
      <c r="H1184" s="229"/>
      <c r="I1184" s="230" t="s">
        <v>27</v>
      </c>
      <c r="J1184" s="228"/>
      <c r="K1184" s="233">
        <f>K1185</f>
        <v>7500000</v>
      </c>
      <c r="L1184" s="251">
        <f t="shared" si="64"/>
        <v>0</v>
      </c>
    </row>
    <row r="1185" spans="2:12" ht="15.9" x14ac:dyDescent="0.4">
      <c r="B1185" s="129" t="s">
        <v>27</v>
      </c>
      <c r="C1185" s="96" t="s">
        <v>61</v>
      </c>
      <c r="D1185" s="94">
        <v>1</v>
      </c>
      <c r="E1185" s="95" t="s">
        <v>38</v>
      </c>
      <c r="F1185" s="121">
        <v>7500000</v>
      </c>
      <c r="G1185" s="121">
        <f>ROUNDDOWN(D1185*F1185,-3)</f>
        <v>7500000</v>
      </c>
      <c r="H1185" s="94">
        <v>1</v>
      </c>
      <c r="I1185" s="95" t="s">
        <v>38</v>
      </c>
      <c r="J1185" s="121">
        <v>7500000</v>
      </c>
      <c r="K1185" s="121">
        <f>ROUNDDOWN(H1185*J1185,-3)</f>
        <v>7500000</v>
      </c>
      <c r="L1185" s="251">
        <f t="shared" si="64"/>
        <v>0</v>
      </c>
    </row>
    <row r="1186" spans="2:12" s="232" customFormat="1" ht="15.9" x14ac:dyDescent="0.4">
      <c r="B1186" s="227">
        <v>525115</v>
      </c>
      <c r="C1186" s="228" t="s">
        <v>90</v>
      </c>
      <c r="D1186" s="229"/>
      <c r="E1186" s="230"/>
      <c r="F1186" s="233"/>
      <c r="G1186" s="233">
        <f>SUM(G1187:G1187)</f>
        <v>112700000</v>
      </c>
      <c r="H1186" s="229"/>
      <c r="I1186" s="230"/>
      <c r="J1186" s="233"/>
      <c r="K1186" s="233">
        <f>SUM(K1187:K1187)</f>
        <v>112700000</v>
      </c>
      <c r="L1186" s="251">
        <f t="shared" si="64"/>
        <v>0</v>
      </c>
    </row>
    <row r="1187" spans="2:12" ht="15.9" x14ac:dyDescent="0.4">
      <c r="B1187" s="129"/>
      <c r="C1187" s="96" t="s">
        <v>467</v>
      </c>
      <c r="D1187" s="94">
        <v>100</v>
      </c>
      <c r="E1187" s="95" t="s">
        <v>57</v>
      </c>
      <c r="F1187" s="121">
        <v>1127000</v>
      </c>
      <c r="G1187" s="121">
        <f>ROUNDDOWN(D1187*F1187,-3)</f>
        <v>112700000</v>
      </c>
      <c r="H1187" s="94">
        <v>100</v>
      </c>
      <c r="I1187" s="95" t="s">
        <v>57</v>
      </c>
      <c r="J1187" s="121">
        <v>1127000</v>
      </c>
      <c r="K1187" s="121">
        <f>ROUNDDOWN(H1187*J1187,-3)</f>
        <v>112700000</v>
      </c>
      <c r="L1187" s="251">
        <f t="shared" si="64"/>
        <v>0</v>
      </c>
    </row>
    <row r="1188" spans="2:12" ht="15.9" x14ac:dyDescent="0.4">
      <c r="B1188" s="190" t="s">
        <v>382</v>
      </c>
      <c r="C1188" s="191" t="s">
        <v>468</v>
      </c>
      <c r="D1188" s="116">
        <v>1</v>
      </c>
      <c r="E1188" s="117" t="s">
        <v>130</v>
      </c>
      <c r="F1188" s="118"/>
      <c r="G1188" s="118">
        <f>G1189+G1191</f>
        <v>123845000</v>
      </c>
      <c r="H1188" s="116">
        <v>1</v>
      </c>
      <c r="I1188" s="117" t="s">
        <v>130</v>
      </c>
      <c r="J1188" s="118"/>
      <c r="K1188" s="118">
        <f>K1189+K1191</f>
        <v>123845000</v>
      </c>
      <c r="L1188" s="251">
        <f t="shared" si="64"/>
        <v>0</v>
      </c>
    </row>
    <row r="1189" spans="2:12" s="232" customFormat="1" ht="15.9" x14ac:dyDescent="0.4">
      <c r="B1189" s="227">
        <v>525112</v>
      </c>
      <c r="C1189" s="228" t="s">
        <v>97</v>
      </c>
      <c r="D1189" s="229"/>
      <c r="E1189" s="230" t="s">
        <v>27</v>
      </c>
      <c r="F1189" s="228"/>
      <c r="G1189" s="233">
        <f>SUM(G1190:G1190)</f>
        <v>50000000</v>
      </c>
      <c r="H1189" s="229"/>
      <c r="I1189" s="230" t="s">
        <v>27</v>
      </c>
      <c r="J1189" s="228"/>
      <c r="K1189" s="233">
        <f>SUM(K1190:K1190)</f>
        <v>50000000</v>
      </c>
      <c r="L1189" s="251">
        <f t="shared" si="64"/>
        <v>0</v>
      </c>
    </row>
    <row r="1190" spans="2:12" ht="15.9" x14ac:dyDescent="0.4">
      <c r="B1190" s="129" t="s">
        <v>27</v>
      </c>
      <c r="C1190" s="96" t="s">
        <v>469</v>
      </c>
      <c r="D1190" s="94">
        <v>1</v>
      </c>
      <c r="E1190" s="95" t="s">
        <v>38</v>
      </c>
      <c r="F1190" s="121">
        <v>50000000</v>
      </c>
      <c r="G1190" s="121">
        <f>ROUNDDOWN(D1190*F1190,-3)</f>
        <v>50000000</v>
      </c>
      <c r="H1190" s="94">
        <v>1</v>
      </c>
      <c r="I1190" s="95" t="s">
        <v>38</v>
      </c>
      <c r="J1190" s="121">
        <v>50000000</v>
      </c>
      <c r="K1190" s="121">
        <f>ROUNDDOWN(H1190*J1190,-3)</f>
        <v>50000000</v>
      </c>
      <c r="L1190" s="251">
        <f t="shared" si="64"/>
        <v>0</v>
      </c>
    </row>
    <row r="1191" spans="2:12" s="232" customFormat="1" ht="15.9" x14ac:dyDescent="0.4">
      <c r="B1191" s="227">
        <v>525115</v>
      </c>
      <c r="C1191" s="228" t="s">
        <v>90</v>
      </c>
      <c r="D1191" s="229"/>
      <c r="E1191" s="230" t="s">
        <v>27</v>
      </c>
      <c r="F1191" s="228"/>
      <c r="G1191" s="233">
        <f>SUM(G1192:G1195)</f>
        <v>73845000</v>
      </c>
      <c r="H1191" s="229"/>
      <c r="I1191" s="230" t="s">
        <v>27</v>
      </c>
      <c r="J1191" s="228"/>
      <c r="K1191" s="233">
        <f>SUM(K1192:K1195)</f>
        <v>73845000</v>
      </c>
      <c r="L1191" s="251">
        <f t="shared" si="64"/>
        <v>0</v>
      </c>
    </row>
    <row r="1192" spans="2:12" ht="15.9" x14ac:dyDescent="0.4">
      <c r="B1192" s="129"/>
      <c r="C1192" s="96" t="s">
        <v>470</v>
      </c>
      <c r="D1192" s="94">
        <v>9</v>
      </c>
      <c r="E1192" s="95" t="s">
        <v>40</v>
      </c>
      <c r="F1192" s="121">
        <v>3829000</v>
      </c>
      <c r="G1192" s="121">
        <f>ROUNDDOWN(D1192*F1192,-3)</f>
        <v>34461000</v>
      </c>
      <c r="H1192" s="94">
        <v>9</v>
      </c>
      <c r="I1192" s="95" t="s">
        <v>40</v>
      </c>
      <c r="J1192" s="121">
        <v>3829000</v>
      </c>
      <c r="K1192" s="121">
        <f>ROUNDDOWN(H1192*J1192,-3)</f>
        <v>34461000</v>
      </c>
      <c r="L1192" s="251">
        <f t="shared" si="64"/>
        <v>0</v>
      </c>
    </row>
    <row r="1193" spans="2:12" ht="15.9" x14ac:dyDescent="0.4">
      <c r="B1193" s="129"/>
      <c r="C1193" s="96" t="s">
        <v>471</v>
      </c>
      <c r="D1193" s="94">
        <v>18</v>
      </c>
      <c r="E1193" s="95" t="s">
        <v>57</v>
      </c>
      <c r="F1193" s="121">
        <v>992000</v>
      </c>
      <c r="G1193" s="121">
        <f>ROUNDDOWN(D1193*F1193,-3)</f>
        <v>17856000</v>
      </c>
      <c r="H1193" s="94">
        <v>18</v>
      </c>
      <c r="I1193" s="95" t="s">
        <v>57</v>
      </c>
      <c r="J1193" s="121">
        <v>992000</v>
      </c>
      <c r="K1193" s="121">
        <f>ROUNDDOWN(H1193*J1193,-3)</f>
        <v>17856000</v>
      </c>
      <c r="L1193" s="251">
        <f t="shared" si="64"/>
        <v>0</v>
      </c>
    </row>
    <row r="1194" spans="2:12" ht="15.9" x14ac:dyDescent="0.4">
      <c r="B1194" s="129"/>
      <c r="C1194" s="96" t="s">
        <v>472</v>
      </c>
      <c r="D1194" s="94">
        <v>27</v>
      </c>
      <c r="E1194" s="95" t="s">
        <v>57</v>
      </c>
      <c r="F1194" s="121">
        <v>530000</v>
      </c>
      <c r="G1194" s="121">
        <f>ROUNDDOWN(D1194*F1194,-3)</f>
        <v>14310000</v>
      </c>
      <c r="H1194" s="94">
        <v>27</v>
      </c>
      <c r="I1194" s="95" t="s">
        <v>57</v>
      </c>
      <c r="J1194" s="121">
        <v>530000</v>
      </c>
      <c r="K1194" s="121">
        <f>ROUNDDOWN(H1194*J1194,-3)</f>
        <v>14310000</v>
      </c>
      <c r="L1194" s="251">
        <f t="shared" si="64"/>
        <v>0</v>
      </c>
    </row>
    <row r="1195" spans="2:12" ht="15.9" x14ac:dyDescent="0.4">
      <c r="B1195" s="129"/>
      <c r="C1195" s="96" t="s">
        <v>473</v>
      </c>
      <c r="D1195" s="94">
        <v>9</v>
      </c>
      <c r="E1195" s="95" t="s">
        <v>40</v>
      </c>
      <c r="F1195" s="121">
        <v>802000</v>
      </c>
      <c r="G1195" s="121">
        <f>ROUNDDOWN(D1195*F1195,-3)</f>
        <v>7218000</v>
      </c>
      <c r="H1195" s="94">
        <v>9</v>
      </c>
      <c r="I1195" s="95" t="s">
        <v>40</v>
      </c>
      <c r="J1195" s="121">
        <v>802000</v>
      </c>
      <c r="K1195" s="121">
        <f>ROUNDDOWN(H1195*J1195,-3)</f>
        <v>7218000</v>
      </c>
      <c r="L1195" s="251">
        <f t="shared" si="64"/>
        <v>0</v>
      </c>
    </row>
    <row r="1196" spans="2:12" ht="15.9" x14ac:dyDescent="0.4">
      <c r="B1196" s="190" t="s">
        <v>384</v>
      </c>
      <c r="C1196" s="191" t="s">
        <v>474</v>
      </c>
      <c r="D1196" s="116">
        <v>1</v>
      </c>
      <c r="E1196" s="117" t="s">
        <v>130</v>
      </c>
      <c r="F1196" s="118">
        <v>0</v>
      </c>
      <c r="G1196" s="118">
        <f>G1197</f>
        <v>25000000</v>
      </c>
      <c r="H1196" s="116">
        <v>1</v>
      </c>
      <c r="I1196" s="117" t="s">
        <v>130</v>
      </c>
      <c r="J1196" s="118">
        <v>0</v>
      </c>
      <c r="K1196" s="118">
        <f>K1197</f>
        <v>25000000</v>
      </c>
      <c r="L1196" s="251">
        <f t="shared" si="64"/>
        <v>0</v>
      </c>
    </row>
    <row r="1197" spans="2:12" s="232" customFormat="1" ht="15.9" x14ac:dyDescent="0.4">
      <c r="B1197" s="227">
        <v>525112</v>
      </c>
      <c r="C1197" s="228" t="s">
        <v>97</v>
      </c>
      <c r="D1197" s="229">
        <v>0</v>
      </c>
      <c r="E1197" s="230" t="s">
        <v>27</v>
      </c>
      <c r="F1197" s="228">
        <v>0</v>
      </c>
      <c r="G1197" s="233">
        <f>SUM(G1198:G1199)</f>
        <v>25000000</v>
      </c>
      <c r="H1197" s="229">
        <v>0</v>
      </c>
      <c r="I1197" s="230" t="s">
        <v>27</v>
      </c>
      <c r="J1197" s="228">
        <v>0</v>
      </c>
      <c r="K1197" s="233">
        <f>SUM(K1198:K1199)</f>
        <v>25000000</v>
      </c>
      <c r="L1197" s="251">
        <f t="shared" si="64"/>
        <v>0</v>
      </c>
    </row>
    <row r="1198" spans="2:12" ht="15.9" x14ac:dyDescent="0.4">
      <c r="B1198" s="129" t="s">
        <v>27</v>
      </c>
      <c r="C1198" s="96" t="s">
        <v>475</v>
      </c>
      <c r="D1198" s="94">
        <v>1</v>
      </c>
      <c r="E1198" s="95" t="s">
        <v>38</v>
      </c>
      <c r="F1198" s="106">
        <v>10000000</v>
      </c>
      <c r="G1198" s="106">
        <f>ROUNDDOWN(D1198*F1198,-3)</f>
        <v>10000000</v>
      </c>
      <c r="H1198" s="94">
        <v>1</v>
      </c>
      <c r="I1198" s="95" t="s">
        <v>38</v>
      </c>
      <c r="J1198" s="106">
        <v>10000000</v>
      </c>
      <c r="K1198" s="106">
        <f>ROUNDDOWN(H1198*J1198,-3)</f>
        <v>10000000</v>
      </c>
      <c r="L1198" s="251">
        <f t="shared" si="64"/>
        <v>0</v>
      </c>
    </row>
    <row r="1199" spans="2:12" ht="15.9" x14ac:dyDescent="0.4">
      <c r="B1199" s="129" t="s">
        <v>27</v>
      </c>
      <c r="C1199" s="96" t="s">
        <v>476</v>
      </c>
      <c r="D1199" s="94">
        <v>1</v>
      </c>
      <c r="E1199" s="95" t="s">
        <v>38</v>
      </c>
      <c r="F1199" s="106">
        <v>15000000</v>
      </c>
      <c r="G1199" s="106">
        <f>ROUNDDOWN(D1199*F1199,-3)</f>
        <v>15000000</v>
      </c>
      <c r="H1199" s="94">
        <v>1</v>
      </c>
      <c r="I1199" s="95" t="s">
        <v>38</v>
      </c>
      <c r="J1199" s="106">
        <v>15000000</v>
      </c>
      <c r="K1199" s="106">
        <f>ROUNDDOWN(H1199*J1199,-3)</f>
        <v>15000000</v>
      </c>
      <c r="L1199" s="251">
        <f t="shared" si="64"/>
        <v>0</v>
      </c>
    </row>
    <row r="1200" spans="2:12" ht="15.9" x14ac:dyDescent="0.4">
      <c r="B1200" s="190" t="s">
        <v>386</v>
      </c>
      <c r="C1200" s="191" t="s">
        <v>477</v>
      </c>
      <c r="D1200" s="116">
        <v>1</v>
      </c>
      <c r="E1200" s="117" t="s">
        <v>130</v>
      </c>
      <c r="F1200" s="118">
        <v>0</v>
      </c>
      <c r="G1200" s="118">
        <f>G1201+G1204</f>
        <v>348000000</v>
      </c>
      <c r="H1200" s="116">
        <v>1</v>
      </c>
      <c r="I1200" s="117" t="s">
        <v>130</v>
      </c>
      <c r="J1200" s="118">
        <v>0</v>
      </c>
      <c r="K1200" s="118">
        <f>K1201+K1204</f>
        <v>348000000</v>
      </c>
      <c r="L1200" s="251">
        <f t="shared" si="64"/>
        <v>0</v>
      </c>
    </row>
    <row r="1201" spans="2:12" s="232" customFormat="1" ht="15.9" x14ac:dyDescent="0.4">
      <c r="B1201" s="227">
        <v>525112</v>
      </c>
      <c r="C1201" s="228" t="s">
        <v>97</v>
      </c>
      <c r="D1201" s="229">
        <v>0</v>
      </c>
      <c r="E1201" s="230" t="s">
        <v>27</v>
      </c>
      <c r="F1201" s="228">
        <v>0</v>
      </c>
      <c r="G1201" s="233">
        <f>SUM(G1202:G1203)</f>
        <v>100000000</v>
      </c>
      <c r="H1201" s="229">
        <v>0</v>
      </c>
      <c r="I1201" s="230" t="s">
        <v>27</v>
      </c>
      <c r="J1201" s="228">
        <v>0</v>
      </c>
      <c r="K1201" s="233">
        <f>SUM(K1202:K1203)</f>
        <v>100000000</v>
      </c>
      <c r="L1201" s="251">
        <f t="shared" si="64"/>
        <v>0</v>
      </c>
    </row>
    <row r="1202" spans="2:12" ht="15.9" x14ac:dyDescent="0.4">
      <c r="B1202" s="129" t="s">
        <v>27</v>
      </c>
      <c r="C1202" s="96" t="s">
        <v>478</v>
      </c>
      <c r="D1202" s="94">
        <v>400</v>
      </c>
      <c r="E1202" s="95" t="s">
        <v>40</v>
      </c>
      <c r="F1202" s="106">
        <v>125000</v>
      </c>
      <c r="G1202" s="106">
        <f>ROUNDDOWN(D1202*F1202,-3)</f>
        <v>50000000</v>
      </c>
      <c r="H1202" s="94">
        <v>400</v>
      </c>
      <c r="I1202" s="95" t="s">
        <v>40</v>
      </c>
      <c r="J1202" s="106">
        <v>125000</v>
      </c>
      <c r="K1202" s="106">
        <f>ROUNDDOWN(H1202*J1202,-3)</f>
        <v>50000000</v>
      </c>
      <c r="L1202" s="251">
        <f t="shared" si="64"/>
        <v>0</v>
      </c>
    </row>
    <row r="1203" spans="2:12" ht="15.9" x14ac:dyDescent="0.4">
      <c r="B1203" s="129"/>
      <c r="C1203" s="96" t="s">
        <v>479</v>
      </c>
      <c r="D1203" s="94">
        <v>400</v>
      </c>
      <c r="E1203" s="95" t="s">
        <v>40</v>
      </c>
      <c r="F1203" s="106">
        <v>125000</v>
      </c>
      <c r="G1203" s="106">
        <f>ROUNDDOWN(D1203*F1203,-3)</f>
        <v>50000000</v>
      </c>
      <c r="H1203" s="94">
        <v>400</v>
      </c>
      <c r="I1203" s="95" t="s">
        <v>40</v>
      </c>
      <c r="J1203" s="106">
        <v>125000</v>
      </c>
      <c r="K1203" s="106">
        <f>ROUNDDOWN(H1203*J1203,-3)</f>
        <v>50000000</v>
      </c>
      <c r="L1203" s="251">
        <f t="shared" si="64"/>
        <v>0</v>
      </c>
    </row>
    <row r="1204" spans="2:12" s="232" customFormat="1" ht="15.9" x14ac:dyDescent="0.4">
      <c r="B1204" s="227">
        <v>525113</v>
      </c>
      <c r="C1204" s="228" t="s">
        <v>99</v>
      </c>
      <c r="D1204" s="229">
        <v>0</v>
      </c>
      <c r="E1204" s="230" t="s">
        <v>27</v>
      </c>
      <c r="F1204" s="228">
        <v>0</v>
      </c>
      <c r="G1204" s="233">
        <f>G1205</f>
        <v>248000000</v>
      </c>
      <c r="H1204" s="229">
        <v>0</v>
      </c>
      <c r="I1204" s="230" t="s">
        <v>27</v>
      </c>
      <c r="J1204" s="228">
        <v>0</v>
      </c>
      <c r="K1204" s="233">
        <f>K1205</f>
        <v>248000000</v>
      </c>
      <c r="L1204" s="251">
        <f t="shared" si="64"/>
        <v>0</v>
      </c>
    </row>
    <row r="1205" spans="2:12" ht="15.9" x14ac:dyDescent="0.4">
      <c r="B1205" s="129" t="s">
        <v>27</v>
      </c>
      <c r="C1205" s="162" t="s">
        <v>480</v>
      </c>
      <c r="D1205" s="94">
        <v>400</v>
      </c>
      <c r="E1205" s="95" t="s">
        <v>40</v>
      </c>
      <c r="F1205" s="106">
        <v>620000</v>
      </c>
      <c r="G1205" s="106">
        <f>ROUNDDOWN(D1205*F1205,-3)</f>
        <v>248000000</v>
      </c>
      <c r="H1205" s="94">
        <v>400</v>
      </c>
      <c r="I1205" s="95" t="s">
        <v>40</v>
      </c>
      <c r="J1205" s="106">
        <v>620000</v>
      </c>
      <c r="K1205" s="106">
        <f>ROUNDDOWN(H1205*J1205,-3)</f>
        <v>248000000</v>
      </c>
      <c r="L1205" s="251">
        <f t="shared" si="64"/>
        <v>0</v>
      </c>
    </row>
    <row r="1206" spans="2:12" ht="15.9" x14ac:dyDescent="0.4">
      <c r="B1206" s="190" t="s">
        <v>388</v>
      </c>
      <c r="C1206" s="191" t="s">
        <v>481</v>
      </c>
      <c r="D1206" s="116">
        <v>1</v>
      </c>
      <c r="E1206" s="117" t="s">
        <v>130</v>
      </c>
      <c r="F1206" s="118">
        <v>0</v>
      </c>
      <c r="G1206" s="118">
        <f>G1207</f>
        <v>240000000</v>
      </c>
      <c r="H1206" s="116">
        <v>1</v>
      </c>
      <c r="I1206" s="117" t="s">
        <v>130</v>
      </c>
      <c r="J1206" s="118">
        <v>0</v>
      </c>
      <c r="K1206" s="118">
        <f>K1207</f>
        <v>240000000</v>
      </c>
      <c r="L1206" s="251">
        <f t="shared" si="64"/>
        <v>0</v>
      </c>
    </row>
    <row r="1207" spans="2:12" s="232" customFormat="1" ht="15.9" x14ac:dyDescent="0.4">
      <c r="B1207" s="227">
        <v>525112</v>
      </c>
      <c r="C1207" s="228" t="s">
        <v>97</v>
      </c>
      <c r="D1207" s="229"/>
      <c r="E1207" s="230" t="s">
        <v>27</v>
      </c>
      <c r="F1207" s="228">
        <v>0</v>
      </c>
      <c r="G1207" s="233">
        <f>G1208</f>
        <v>240000000</v>
      </c>
      <c r="H1207" s="229"/>
      <c r="I1207" s="230" t="s">
        <v>27</v>
      </c>
      <c r="J1207" s="228">
        <v>0</v>
      </c>
      <c r="K1207" s="233">
        <f>K1208</f>
        <v>240000000</v>
      </c>
      <c r="L1207" s="251">
        <f t="shared" si="64"/>
        <v>0</v>
      </c>
    </row>
    <row r="1208" spans="2:12" ht="15.9" x14ac:dyDescent="0.4">
      <c r="B1208" s="129" t="s">
        <v>27</v>
      </c>
      <c r="C1208" s="96" t="s">
        <v>482</v>
      </c>
      <c r="D1208" s="94">
        <v>96</v>
      </c>
      <c r="E1208" s="95" t="s">
        <v>40</v>
      </c>
      <c r="F1208" s="106">
        <v>2500000</v>
      </c>
      <c r="G1208" s="106">
        <f>ROUNDDOWN(D1208*F1208,-3)</f>
        <v>240000000</v>
      </c>
      <c r="H1208" s="94">
        <v>96</v>
      </c>
      <c r="I1208" s="95" t="s">
        <v>40</v>
      </c>
      <c r="J1208" s="106">
        <v>2500000</v>
      </c>
      <c r="K1208" s="106">
        <f>ROUNDDOWN(H1208*J1208,-3)</f>
        <v>240000000</v>
      </c>
      <c r="L1208" s="251">
        <f t="shared" si="64"/>
        <v>0</v>
      </c>
    </row>
    <row r="1209" spans="2:12" ht="15.9" x14ac:dyDescent="0.4">
      <c r="B1209" s="190" t="s">
        <v>390</v>
      </c>
      <c r="C1209" s="191" t="s">
        <v>483</v>
      </c>
      <c r="D1209" s="116">
        <v>1</v>
      </c>
      <c r="E1209" s="117" t="s">
        <v>130</v>
      </c>
      <c r="F1209" s="118">
        <v>0</v>
      </c>
      <c r="G1209" s="118">
        <f>G1210</f>
        <v>300000000</v>
      </c>
      <c r="H1209" s="116">
        <v>1</v>
      </c>
      <c r="I1209" s="117" t="s">
        <v>130</v>
      </c>
      <c r="J1209" s="118">
        <v>0</v>
      </c>
      <c r="K1209" s="118">
        <f>K1210</f>
        <v>300000000</v>
      </c>
      <c r="L1209" s="251">
        <f t="shared" si="64"/>
        <v>0</v>
      </c>
    </row>
    <row r="1210" spans="2:12" s="232" customFormat="1" ht="15.9" x14ac:dyDescent="0.4">
      <c r="B1210" s="227">
        <v>525112</v>
      </c>
      <c r="C1210" s="228" t="s">
        <v>97</v>
      </c>
      <c r="D1210" s="229"/>
      <c r="E1210" s="230" t="s">
        <v>27</v>
      </c>
      <c r="F1210" s="228">
        <v>0</v>
      </c>
      <c r="G1210" s="233">
        <f>G1211</f>
        <v>300000000</v>
      </c>
      <c r="H1210" s="229"/>
      <c r="I1210" s="230" t="s">
        <v>27</v>
      </c>
      <c r="J1210" s="228">
        <v>0</v>
      </c>
      <c r="K1210" s="233">
        <f>K1211</f>
        <v>300000000</v>
      </c>
      <c r="L1210" s="251">
        <f t="shared" si="64"/>
        <v>0</v>
      </c>
    </row>
    <row r="1211" spans="2:12" ht="15.9" x14ac:dyDescent="0.4">
      <c r="B1211" s="129" t="s">
        <v>27</v>
      </c>
      <c r="C1211" s="96" t="s">
        <v>484</v>
      </c>
      <c r="D1211" s="94">
        <v>120</v>
      </c>
      <c r="E1211" s="95" t="s">
        <v>40</v>
      </c>
      <c r="F1211" s="106">
        <v>2500000</v>
      </c>
      <c r="G1211" s="106">
        <f>ROUNDDOWN(D1211*F1211,-3)</f>
        <v>300000000</v>
      </c>
      <c r="H1211" s="94">
        <v>120</v>
      </c>
      <c r="I1211" s="95" t="s">
        <v>40</v>
      </c>
      <c r="J1211" s="106">
        <v>2500000</v>
      </c>
      <c r="K1211" s="106">
        <f>ROUNDDOWN(H1211*J1211,-3)</f>
        <v>300000000</v>
      </c>
      <c r="L1211" s="251">
        <f t="shared" si="64"/>
        <v>0</v>
      </c>
    </row>
    <row r="1212" spans="2:12" ht="15.9" x14ac:dyDescent="0.4">
      <c r="B1212" s="190" t="s">
        <v>392</v>
      </c>
      <c r="C1212" s="191" t="s">
        <v>485</v>
      </c>
      <c r="D1212" s="116">
        <v>1</v>
      </c>
      <c r="E1212" s="117" t="s">
        <v>130</v>
      </c>
      <c r="F1212" s="118">
        <v>0</v>
      </c>
      <c r="G1212" s="118">
        <f>G1213</f>
        <v>300000000</v>
      </c>
      <c r="H1212" s="116">
        <v>1</v>
      </c>
      <c r="I1212" s="117" t="s">
        <v>130</v>
      </c>
      <c r="J1212" s="118">
        <v>0</v>
      </c>
      <c r="K1212" s="118">
        <f>K1213</f>
        <v>300000000</v>
      </c>
      <c r="L1212" s="251">
        <f t="shared" si="64"/>
        <v>0</v>
      </c>
    </row>
    <row r="1213" spans="2:12" s="232" customFormat="1" ht="15.9" x14ac:dyDescent="0.4">
      <c r="B1213" s="227">
        <v>525112</v>
      </c>
      <c r="C1213" s="228" t="s">
        <v>97</v>
      </c>
      <c r="D1213" s="229"/>
      <c r="E1213" s="230" t="s">
        <v>27</v>
      </c>
      <c r="F1213" s="228">
        <v>0</v>
      </c>
      <c r="G1213" s="233">
        <f>G1214</f>
        <v>300000000</v>
      </c>
      <c r="H1213" s="229"/>
      <c r="I1213" s="230" t="s">
        <v>27</v>
      </c>
      <c r="J1213" s="228">
        <v>0</v>
      </c>
      <c r="K1213" s="233">
        <f>K1214</f>
        <v>300000000</v>
      </c>
      <c r="L1213" s="251">
        <f t="shared" si="64"/>
        <v>0</v>
      </c>
    </row>
    <row r="1214" spans="2:12" ht="15.9" x14ac:dyDescent="0.4">
      <c r="B1214" s="129" t="s">
        <v>27</v>
      </c>
      <c r="C1214" s="96" t="s">
        <v>486</v>
      </c>
      <c r="D1214" s="94">
        <v>120</v>
      </c>
      <c r="E1214" s="95" t="s">
        <v>40</v>
      </c>
      <c r="F1214" s="106">
        <v>2500000</v>
      </c>
      <c r="G1214" s="106">
        <f>ROUNDDOWN(D1214*F1214,-3)</f>
        <v>300000000</v>
      </c>
      <c r="H1214" s="94">
        <v>120</v>
      </c>
      <c r="I1214" s="95" t="s">
        <v>40</v>
      </c>
      <c r="J1214" s="106">
        <v>2500000</v>
      </c>
      <c r="K1214" s="106">
        <f>ROUNDDOWN(H1214*J1214,-3)</f>
        <v>300000000</v>
      </c>
      <c r="L1214" s="251">
        <f t="shared" si="64"/>
        <v>0</v>
      </c>
    </row>
    <row r="1215" spans="2:12" ht="15.9" x14ac:dyDescent="0.4">
      <c r="B1215" s="190" t="s">
        <v>394</v>
      </c>
      <c r="C1215" s="191" t="s">
        <v>487</v>
      </c>
      <c r="D1215" s="116">
        <v>1</v>
      </c>
      <c r="E1215" s="117" t="s">
        <v>130</v>
      </c>
      <c r="F1215" s="118">
        <v>0</v>
      </c>
      <c r="G1215" s="118">
        <f>G1216</f>
        <v>240000000</v>
      </c>
      <c r="H1215" s="116">
        <v>1</v>
      </c>
      <c r="I1215" s="117" t="s">
        <v>130</v>
      </c>
      <c r="J1215" s="118">
        <v>0</v>
      </c>
      <c r="K1215" s="118">
        <f>K1216</f>
        <v>240000000</v>
      </c>
      <c r="L1215" s="251">
        <f t="shared" si="64"/>
        <v>0</v>
      </c>
    </row>
    <row r="1216" spans="2:12" s="232" customFormat="1" ht="15.9" x14ac:dyDescent="0.4">
      <c r="B1216" s="227">
        <v>525112</v>
      </c>
      <c r="C1216" s="228" t="s">
        <v>97</v>
      </c>
      <c r="D1216" s="229"/>
      <c r="E1216" s="230" t="s">
        <v>27</v>
      </c>
      <c r="F1216" s="228">
        <v>0</v>
      </c>
      <c r="G1216" s="233">
        <f>G1217</f>
        <v>240000000</v>
      </c>
      <c r="H1216" s="229"/>
      <c r="I1216" s="230" t="s">
        <v>27</v>
      </c>
      <c r="J1216" s="228">
        <v>0</v>
      </c>
      <c r="K1216" s="233">
        <f>K1217</f>
        <v>240000000</v>
      </c>
      <c r="L1216" s="251">
        <f t="shared" si="64"/>
        <v>0</v>
      </c>
    </row>
    <row r="1217" spans="2:12" ht="15.9" x14ac:dyDescent="0.4">
      <c r="B1217" s="129" t="s">
        <v>27</v>
      </c>
      <c r="C1217" s="96" t="s">
        <v>488</v>
      </c>
      <c r="D1217" s="94">
        <v>120</v>
      </c>
      <c r="E1217" s="95" t="s">
        <v>40</v>
      </c>
      <c r="F1217" s="106">
        <v>2000000</v>
      </c>
      <c r="G1217" s="106">
        <f>ROUNDDOWN(D1217*F1217,-3)</f>
        <v>240000000</v>
      </c>
      <c r="H1217" s="94">
        <v>120</v>
      </c>
      <c r="I1217" s="95" t="s">
        <v>40</v>
      </c>
      <c r="J1217" s="106">
        <v>2000000</v>
      </c>
      <c r="K1217" s="106">
        <f>ROUNDDOWN(H1217*J1217,-3)</f>
        <v>240000000</v>
      </c>
      <c r="L1217" s="251">
        <f t="shared" si="64"/>
        <v>0</v>
      </c>
    </row>
    <row r="1218" spans="2:12" ht="15.9" x14ac:dyDescent="0.4">
      <c r="B1218" s="190" t="s">
        <v>396</v>
      </c>
      <c r="C1218" s="191" t="s">
        <v>489</v>
      </c>
      <c r="D1218" s="116">
        <v>1</v>
      </c>
      <c r="E1218" s="117" t="s">
        <v>130</v>
      </c>
      <c r="F1218" s="118">
        <v>0</v>
      </c>
      <c r="G1218" s="118">
        <f>G1219</f>
        <v>34663691000</v>
      </c>
      <c r="H1218" s="116">
        <v>1</v>
      </c>
      <c r="I1218" s="117" t="s">
        <v>130</v>
      </c>
      <c r="J1218" s="118">
        <v>0</v>
      </c>
      <c r="K1218" s="118">
        <f>K1219</f>
        <v>34663691000</v>
      </c>
      <c r="L1218" s="251">
        <f t="shared" si="64"/>
        <v>0</v>
      </c>
    </row>
    <row r="1219" spans="2:12" s="232" customFormat="1" ht="15.9" x14ac:dyDescent="0.4">
      <c r="B1219" s="227">
        <v>525111</v>
      </c>
      <c r="C1219" s="228" t="s">
        <v>174</v>
      </c>
      <c r="D1219" s="229"/>
      <c r="E1219" s="230"/>
      <c r="F1219" s="228"/>
      <c r="G1219" s="233">
        <f>G1220</f>
        <v>34663691000</v>
      </c>
      <c r="H1219" s="229"/>
      <c r="I1219" s="230"/>
      <c r="J1219" s="228"/>
      <c r="K1219" s="233">
        <f>K1220</f>
        <v>34663691000</v>
      </c>
      <c r="L1219" s="251">
        <f t="shared" si="64"/>
        <v>0</v>
      </c>
    </row>
    <row r="1220" spans="2:12" ht="15.9" x14ac:dyDescent="0.4">
      <c r="B1220" s="129" t="s">
        <v>27</v>
      </c>
      <c r="C1220" s="96" t="s">
        <v>490</v>
      </c>
      <c r="D1220" s="94">
        <v>1</v>
      </c>
      <c r="E1220" s="95" t="s">
        <v>38</v>
      </c>
      <c r="F1220" s="106">
        <v>34663691000</v>
      </c>
      <c r="G1220" s="106">
        <f>ROUNDDOWN(D1220*F1220,-3)</f>
        <v>34663691000</v>
      </c>
      <c r="H1220" s="94">
        <v>1</v>
      </c>
      <c r="I1220" s="95" t="s">
        <v>38</v>
      </c>
      <c r="J1220" s="106">
        <v>34663691000</v>
      </c>
      <c r="K1220" s="106">
        <f>ROUNDDOWN(H1220*J1220,-3)</f>
        <v>34663691000</v>
      </c>
      <c r="L1220" s="251">
        <f t="shared" si="64"/>
        <v>0</v>
      </c>
    </row>
    <row r="1221" spans="2:12" ht="15.9" x14ac:dyDescent="0.4">
      <c r="B1221" s="190" t="s">
        <v>398</v>
      </c>
      <c r="C1221" s="191" t="s">
        <v>491</v>
      </c>
      <c r="D1221" s="116">
        <v>1</v>
      </c>
      <c r="E1221" s="117" t="s">
        <v>130</v>
      </c>
      <c r="F1221" s="118">
        <v>0</v>
      </c>
      <c r="G1221" s="118">
        <f>G1222+G1224+G1226</f>
        <v>1532065000</v>
      </c>
      <c r="H1221" s="116">
        <v>1</v>
      </c>
      <c r="I1221" s="117" t="s">
        <v>130</v>
      </c>
      <c r="J1221" s="118">
        <v>0</v>
      </c>
      <c r="K1221" s="118">
        <f>K1222+K1224+K1226</f>
        <v>1532065000</v>
      </c>
      <c r="L1221" s="251">
        <f t="shared" si="64"/>
        <v>0</v>
      </c>
    </row>
    <row r="1222" spans="2:12" s="232" customFormat="1" ht="15.9" x14ac:dyDescent="0.4">
      <c r="B1222" s="227">
        <v>525112</v>
      </c>
      <c r="C1222" s="228" t="s">
        <v>97</v>
      </c>
      <c r="D1222" s="229">
        <v>0</v>
      </c>
      <c r="E1222" s="230" t="s">
        <v>27</v>
      </c>
      <c r="F1222" s="228">
        <v>0</v>
      </c>
      <c r="G1222" s="233">
        <f>G1223</f>
        <v>626400000</v>
      </c>
      <c r="H1222" s="229">
        <v>0</v>
      </c>
      <c r="I1222" s="230" t="s">
        <v>27</v>
      </c>
      <c r="J1222" s="228">
        <v>0</v>
      </c>
      <c r="K1222" s="233">
        <f>K1223</f>
        <v>626400000</v>
      </c>
      <c r="L1222" s="251">
        <f t="shared" si="64"/>
        <v>0</v>
      </c>
    </row>
    <row r="1223" spans="2:12" ht="15.9" x14ac:dyDescent="0.4">
      <c r="B1223" s="129" t="s">
        <v>27</v>
      </c>
      <c r="C1223" s="96" t="s">
        <v>492</v>
      </c>
      <c r="D1223" s="94">
        <v>1</v>
      </c>
      <c r="E1223" s="95" t="s">
        <v>38</v>
      </c>
      <c r="F1223" s="106">
        <v>626400000</v>
      </c>
      <c r="G1223" s="106">
        <f>ROUNDDOWN(D1223*F1223,-3)</f>
        <v>626400000</v>
      </c>
      <c r="H1223" s="94">
        <v>1</v>
      </c>
      <c r="I1223" s="95" t="s">
        <v>38</v>
      </c>
      <c r="J1223" s="106">
        <v>626400000</v>
      </c>
      <c r="K1223" s="106">
        <f>ROUNDDOWN(H1223*J1223,-3)</f>
        <v>626400000</v>
      </c>
      <c r="L1223" s="251">
        <f t="shared" si="64"/>
        <v>0</v>
      </c>
    </row>
    <row r="1224" spans="2:12" s="232" customFormat="1" ht="15.9" x14ac:dyDescent="0.4">
      <c r="B1224" s="227">
        <v>525113</v>
      </c>
      <c r="C1224" s="228" t="s">
        <v>99</v>
      </c>
      <c r="D1224" s="229">
        <v>0</v>
      </c>
      <c r="E1224" s="230" t="s">
        <v>27</v>
      </c>
      <c r="F1224" s="228">
        <v>0</v>
      </c>
      <c r="G1224" s="233">
        <f>G1225</f>
        <v>875665000</v>
      </c>
      <c r="H1224" s="229">
        <v>0</v>
      </c>
      <c r="I1224" s="230" t="s">
        <v>27</v>
      </c>
      <c r="J1224" s="228">
        <v>0</v>
      </c>
      <c r="K1224" s="233">
        <f>K1225</f>
        <v>875665000</v>
      </c>
      <c r="L1224" s="251">
        <f t="shared" si="64"/>
        <v>0</v>
      </c>
    </row>
    <row r="1225" spans="2:12" ht="15.9" x14ac:dyDescent="0.4">
      <c r="B1225" s="129" t="s">
        <v>27</v>
      </c>
      <c r="C1225" s="96" t="s">
        <v>493</v>
      </c>
      <c r="D1225" s="94">
        <v>1</v>
      </c>
      <c r="E1225" s="95" t="s">
        <v>66</v>
      </c>
      <c r="F1225" s="106">
        <v>875665000</v>
      </c>
      <c r="G1225" s="106">
        <f>ROUNDDOWN(D1225*F1225,-3)</f>
        <v>875665000</v>
      </c>
      <c r="H1225" s="94">
        <v>1</v>
      </c>
      <c r="I1225" s="95" t="s">
        <v>66</v>
      </c>
      <c r="J1225" s="106">
        <v>875665000</v>
      </c>
      <c r="K1225" s="106">
        <f>ROUNDDOWN(H1225*J1225,-3)</f>
        <v>875665000</v>
      </c>
      <c r="L1225" s="251">
        <f t="shared" si="64"/>
        <v>0</v>
      </c>
    </row>
    <row r="1226" spans="2:12" s="232" customFormat="1" ht="15.9" x14ac:dyDescent="0.4">
      <c r="B1226" s="227">
        <v>525121</v>
      </c>
      <c r="C1226" s="228" t="s">
        <v>494</v>
      </c>
      <c r="D1226" s="229">
        <v>0</v>
      </c>
      <c r="E1226" s="230" t="s">
        <v>27</v>
      </c>
      <c r="F1226" s="228">
        <v>0</v>
      </c>
      <c r="G1226" s="233">
        <f>SUM(G1227:G1227)</f>
        <v>30000000</v>
      </c>
      <c r="H1226" s="229">
        <v>0</v>
      </c>
      <c r="I1226" s="230" t="s">
        <v>27</v>
      </c>
      <c r="J1226" s="228">
        <v>0</v>
      </c>
      <c r="K1226" s="233">
        <f>SUM(K1227:K1227)</f>
        <v>30000000</v>
      </c>
      <c r="L1226" s="251">
        <f t="shared" si="64"/>
        <v>0</v>
      </c>
    </row>
    <row r="1227" spans="2:12" ht="15.9" x14ac:dyDescent="0.4">
      <c r="B1227" s="129" t="s">
        <v>27</v>
      </c>
      <c r="C1227" s="96" t="s">
        <v>495</v>
      </c>
      <c r="D1227" s="94">
        <v>1</v>
      </c>
      <c r="E1227" s="95" t="s">
        <v>38</v>
      </c>
      <c r="F1227" s="106">
        <f>50*600000</f>
        <v>30000000</v>
      </c>
      <c r="G1227" s="106">
        <f>ROUNDDOWN(D1227*F1227,-3)</f>
        <v>30000000</v>
      </c>
      <c r="H1227" s="94">
        <v>1</v>
      </c>
      <c r="I1227" s="95" t="s">
        <v>38</v>
      </c>
      <c r="J1227" s="106">
        <f>50*600000</f>
        <v>30000000</v>
      </c>
      <c r="K1227" s="106">
        <f>ROUNDDOWN(H1227*J1227,-3)</f>
        <v>30000000</v>
      </c>
      <c r="L1227" s="251">
        <f t="shared" si="64"/>
        <v>0</v>
      </c>
    </row>
    <row r="1228" spans="2:12" ht="15.9" x14ac:dyDescent="0.4">
      <c r="B1228" s="190" t="s">
        <v>400</v>
      </c>
      <c r="C1228" s="191" t="s">
        <v>496</v>
      </c>
      <c r="D1228" s="116">
        <v>1</v>
      </c>
      <c r="E1228" s="117" t="s">
        <v>130</v>
      </c>
      <c r="F1228" s="118">
        <v>0</v>
      </c>
      <c r="G1228" s="118">
        <f>G1229+G1232+G1234</f>
        <v>105305000</v>
      </c>
      <c r="H1228" s="116">
        <v>1</v>
      </c>
      <c r="I1228" s="117" t="s">
        <v>130</v>
      </c>
      <c r="J1228" s="118">
        <v>0</v>
      </c>
      <c r="K1228" s="118">
        <f>K1229+K1232+K1234</f>
        <v>105305000</v>
      </c>
      <c r="L1228" s="251">
        <f t="shared" si="64"/>
        <v>0</v>
      </c>
    </row>
    <row r="1229" spans="2:12" s="232" customFormat="1" ht="15.9" x14ac:dyDescent="0.4">
      <c r="B1229" s="240">
        <v>525112</v>
      </c>
      <c r="C1229" s="241" t="s">
        <v>97</v>
      </c>
      <c r="D1229" s="229">
        <v>0</v>
      </c>
      <c r="E1229" s="230" t="s">
        <v>27</v>
      </c>
      <c r="F1229" s="228">
        <v>0</v>
      </c>
      <c r="G1229" s="233">
        <f>G1230+G1231</f>
        <v>4745000</v>
      </c>
      <c r="H1229" s="229">
        <v>0</v>
      </c>
      <c r="I1229" s="230" t="s">
        <v>27</v>
      </c>
      <c r="J1229" s="228">
        <v>0</v>
      </c>
      <c r="K1229" s="233">
        <f>K1230+K1231</f>
        <v>4745000</v>
      </c>
      <c r="L1229" s="251">
        <f t="shared" si="64"/>
        <v>0</v>
      </c>
    </row>
    <row r="1230" spans="2:12" ht="15.9" x14ac:dyDescent="0.4">
      <c r="B1230" s="129" t="s">
        <v>27</v>
      </c>
      <c r="C1230" s="96" t="s">
        <v>497</v>
      </c>
      <c r="D1230" s="94">
        <v>15</v>
      </c>
      <c r="E1230" s="95" t="s">
        <v>40</v>
      </c>
      <c r="F1230" s="106">
        <v>200000</v>
      </c>
      <c r="G1230" s="106">
        <f>ROUNDDOWN(D1230*F1230,-3)</f>
        <v>3000000</v>
      </c>
      <c r="H1230" s="94">
        <v>15</v>
      </c>
      <c r="I1230" s="95" t="s">
        <v>40</v>
      </c>
      <c r="J1230" s="106">
        <v>200000</v>
      </c>
      <c r="K1230" s="106">
        <f>ROUNDDOWN(H1230*J1230,-3)</f>
        <v>3000000</v>
      </c>
      <c r="L1230" s="251">
        <f t="shared" si="64"/>
        <v>0</v>
      </c>
    </row>
    <row r="1231" spans="2:12" ht="15.9" x14ac:dyDescent="0.4">
      <c r="B1231" s="129"/>
      <c r="C1231" s="96" t="s">
        <v>498</v>
      </c>
      <c r="D1231" s="94">
        <v>1</v>
      </c>
      <c r="E1231" s="95" t="s">
        <v>54</v>
      </c>
      <c r="F1231" s="106">
        <v>1745000</v>
      </c>
      <c r="G1231" s="106">
        <f>ROUNDDOWN(D1231*F1231,-3)</f>
        <v>1745000</v>
      </c>
      <c r="H1231" s="94">
        <v>1</v>
      </c>
      <c r="I1231" s="95" t="s">
        <v>54</v>
      </c>
      <c r="J1231" s="106">
        <v>1745000</v>
      </c>
      <c r="K1231" s="106">
        <f>ROUNDDOWN(H1231*J1231,-3)</f>
        <v>1745000</v>
      </c>
      <c r="L1231" s="251">
        <f t="shared" si="64"/>
        <v>0</v>
      </c>
    </row>
    <row r="1232" spans="2:12" s="232" customFormat="1" ht="15.9" x14ac:dyDescent="0.4">
      <c r="B1232" s="240">
        <v>525113</v>
      </c>
      <c r="C1232" s="241" t="s">
        <v>99</v>
      </c>
      <c r="D1232" s="229">
        <v>0</v>
      </c>
      <c r="E1232" s="230" t="s">
        <v>27</v>
      </c>
      <c r="F1232" s="228">
        <v>0</v>
      </c>
      <c r="G1232" s="233">
        <f>SUM(G1233:G1233)</f>
        <v>60000000</v>
      </c>
      <c r="H1232" s="229">
        <v>0</v>
      </c>
      <c r="I1232" s="230" t="s">
        <v>27</v>
      </c>
      <c r="J1232" s="228">
        <v>0</v>
      </c>
      <c r="K1232" s="233">
        <f>SUM(K1233:K1233)</f>
        <v>60000000</v>
      </c>
      <c r="L1232" s="251">
        <f t="shared" si="64"/>
        <v>0</v>
      </c>
    </row>
    <row r="1233" spans="2:12" ht="15.9" x14ac:dyDescent="0.4">
      <c r="B1233" s="129" t="s">
        <v>27</v>
      </c>
      <c r="C1233" s="96" t="s">
        <v>452</v>
      </c>
      <c r="D1233" s="94">
        <v>1</v>
      </c>
      <c r="E1233" s="95" t="s">
        <v>54</v>
      </c>
      <c r="F1233" s="106">
        <v>60000000</v>
      </c>
      <c r="G1233" s="106">
        <f>ROUNDDOWN(D1233*F1233,-3)</f>
        <v>60000000</v>
      </c>
      <c r="H1233" s="94">
        <v>1</v>
      </c>
      <c r="I1233" s="95" t="s">
        <v>54</v>
      </c>
      <c r="J1233" s="106">
        <v>60000000</v>
      </c>
      <c r="K1233" s="106">
        <f>ROUNDDOWN(H1233*J1233,-3)</f>
        <v>60000000</v>
      </c>
      <c r="L1233" s="251">
        <f t="shared" si="64"/>
        <v>0</v>
      </c>
    </row>
    <row r="1234" spans="2:12" s="232" customFormat="1" ht="15.9" x14ac:dyDescent="0.4">
      <c r="B1234" s="240">
        <v>525115</v>
      </c>
      <c r="C1234" s="241" t="s">
        <v>90</v>
      </c>
      <c r="D1234" s="229">
        <v>0</v>
      </c>
      <c r="E1234" s="230" t="s">
        <v>27</v>
      </c>
      <c r="F1234" s="228">
        <v>0</v>
      </c>
      <c r="G1234" s="233">
        <f>SUM(G1235:G1236)</f>
        <v>40560000</v>
      </c>
      <c r="H1234" s="229">
        <v>0</v>
      </c>
      <c r="I1234" s="230" t="s">
        <v>27</v>
      </c>
      <c r="J1234" s="228">
        <v>0</v>
      </c>
      <c r="K1234" s="233">
        <f>SUM(K1235:K1236)</f>
        <v>40560000</v>
      </c>
      <c r="L1234" s="251">
        <f t="shared" si="64"/>
        <v>0</v>
      </c>
    </row>
    <row r="1235" spans="2:12" ht="15.9" x14ac:dyDescent="0.4">
      <c r="B1235" s="129" t="s">
        <v>27</v>
      </c>
      <c r="C1235" s="209" t="s">
        <v>499</v>
      </c>
      <c r="D1235" s="94">
        <v>30</v>
      </c>
      <c r="E1235" s="95" t="s">
        <v>57</v>
      </c>
      <c r="F1235" s="106">
        <v>1127000</v>
      </c>
      <c r="G1235" s="106">
        <f>ROUNDDOWN(D1235*F1235,-3)</f>
        <v>33810000</v>
      </c>
      <c r="H1235" s="94">
        <v>30</v>
      </c>
      <c r="I1235" s="95" t="s">
        <v>57</v>
      </c>
      <c r="J1235" s="106">
        <v>1127000</v>
      </c>
      <c r="K1235" s="106">
        <f>ROUNDDOWN(H1235*J1235,-3)</f>
        <v>33810000</v>
      </c>
      <c r="L1235" s="251">
        <f t="shared" si="64"/>
        <v>0</v>
      </c>
    </row>
    <row r="1236" spans="2:12" ht="15.9" x14ac:dyDescent="0.4">
      <c r="B1236" s="129" t="s">
        <v>27</v>
      </c>
      <c r="C1236" s="209" t="s">
        <v>500</v>
      </c>
      <c r="D1236" s="94">
        <v>45</v>
      </c>
      <c r="E1236" s="95" t="s">
        <v>57</v>
      </c>
      <c r="F1236" s="106">
        <v>150000</v>
      </c>
      <c r="G1236" s="106">
        <f>ROUNDDOWN(D1236*F1236,-3)</f>
        <v>6750000</v>
      </c>
      <c r="H1236" s="94">
        <v>45</v>
      </c>
      <c r="I1236" s="95" t="s">
        <v>57</v>
      </c>
      <c r="J1236" s="106">
        <v>150000</v>
      </c>
      <c r="K1236" s="106">
        <f>ROUNDDOWN(H1236*J1236,-3)</f>
        <v>6750000</v>
      </c>
      <c r="L1236" s="251">
        <f t="shared" si="64"/>
        <v>0</v>
      </c>
    </row>
    <row r="1237" spans="2:12" ht="15.9" x14ac:dyDescent="0.4">
      <c r="B1237" s="190" t="s">
        <v>402</v>
      </c>
      <c r="C1237" s="191" t="s">
        <v>501</v>
      </c>
      <c r="D1237" s="116">
        <v>1</v>
      </c>
      <c r="E1237" s="117" t="s">
        <v>130</v>
      </c>
      <c r="F1237" s="118">
        <v>0</v>
      </c>
      <c r="G1237" s="118">
        <f>G1238+G1242+G1249</f>
        <v>238660000</v>
      </c>
      <c r="H1237" s="116">
        <v>1</v>
      </c>
      <c r="I1237" s="117" t="s">
        <v>130</v>
      </c>
      <c r="J1237" s="118">
        <v>0</v>
      </c>
      <c r="K1237" s="118">
        <f>K1238+K1242+K1249</f>
        <v>238660000</v>
      </c>
      <c r="L1237" s="251">
        <f t="shared" si="64"/>
        <v>0</v>
      </c>
    </row>
    <row r="1238" spans="2:12" s="232" customFormat="1" ht="15.9" x14ac:dyDescent="0.4">
      <c r="B1238" s="240">
        <v>525112</v>
      </c>
      <c r="C1238" s="241" t="s">
        <v>97</v>
      </c>
      <c r="D1238" s="229">
        <v>0</v>
      </c>
      <c r="E1238" s="230" t="s">
        <v>27</v>
      </c>
      <c r="F1238" s="228">
        <v>0</v>
      </c>
      <c r="G1238" s="231">
        <f>SUM(G1239:G1241)</f>
        <v>19745000</v>
      </c>
      <c r="H1238" s="229">
        <v>0</v>
      </c>
      <c r="I1238" s="230" t="s">
        <v>27</v>
      </c>
      <c r="J1238" s="228">
        <v>0</v>
      </c>
      <c r="K1238" s="231">
        <f>SUM(K1239:K1241)</f>
        <v>19745000</v>
      </c>
      <c r="L1238" s="251">
        <f t="shared" si="64"/>
        <v>0</v>
      </c>
    </row>
    <row r="1239" spans="2:12" ht="15.9" x14ac:dyDescent="0.4">
      <c r="B1239" s="129" t="s">
        <v>27</v>
      </c>
      <c r="C1239" s="96" t="s">
        <v>502</v>
      </c>
      <c r="D1239" s="94">
        <v>30</v>
      </c>
      <c r="E1239" s="95" t="s">
        <v>40</v>
      </c>
      <c r="F1239" s="101">
        <v>500000</v>
      </c>
      <c r="G1239" s="101">
        <f>ROUNDDOWN(D1239*F1239,-3)</f>
        <v>15000000</v>
      </c>
      <c r="H1239" s="94">
        <v>30</v>
      </c>
      <c r="I1239" s="95" t="s">
        <v>40</v>
      </c>
      <c r="J1239" s="101">
        <v>500000</v>
      </c>
      <c r="K1239" s="101">
        <f>ROUNDDOWN(H1239*J1239,-3)</f>
        <v>15000000</v>
      </c>
      <c r="L1239" s="251">
        <f t="shared" si="64"/>
        <v>0</v>
      </c>
    </row>
    <row r="1240" spans="2:12" ht="15.9" x14ac:dyDescent="0.4">
      <c r="B1240" s="129" t="s">
        <v>27</v>
      </c>
      <c r="C1240" s="96" t="s">
        <v>503</v>
      </c>
      <c r="D1240" s="94">
        <v>40</v>
      </c>
      <c r="E1240" s="95" t="s">
        <v>40</v>
      </c>
      <c r="F1240" s="101">
        <v>75000</v>
      </c>
      <c r="G1240" s="101">
        <f>ROUNDDOWN(D1240*F1240,-3)</f>
        <v>3000000</v>
      </c>
      <c r="H1240" s="94">
        <v>40</v>
      </c>
      <c r="I1240" s="95" t="s">
        <v>40</v>
      </c>
      <c r="J1240" s="101">
        <v>75000</v>
      </c>
      <c r="K1240" s="101">
        <f>ROUNDDOWN(H1240*J1240,-3)</f>
        <v>3000000</v>
      </c>
      <c r="L1240" s="251">
        <f t="shared" ref="L1240:L1303" si="65">G1240-K1240</f>
        <v>0</v>
      </c>
    </row>
    <row r="1241" spans="2:12" ht="15.9" x14ac:dyDescent="0.4">
      <c r="B1241" s="129"/>
      <c r="C1241" s="96" t="s">
        <v>498</v>
      </c>
      <c r="D1241" s="94">
        <v>1</v>
      </c>
      <c r="E1241" s="95" t="s">
        <v>54</v>
      </c>
      <c r="F1241" s="101">
        <v>1745000</v>
      </c>
      <c r="G1241" s="101">
        <f>ROUNDDOWN(D1241*F1241,-3)</f>
        <v>1745000</v>
      </c>
      <c r="H1241" s="94">
        <v>1</v>
      </c>
      <c r="I1241" s="95" t="s">
        <v>54</v>
      </c>
      <c r="J1241" s="101">
        <v>1745000</v>
      </c>
      <c r="K1241" s="101">
        <f>ROUNDDOWN(H1241*J1241,-3)</f>
        <v>1745000</v>
      </c>
      <c r="L1241" s="251">
        <f t="shared" si="65"/>
        <v>0</v>
      </c>
    </row>
    <row r="1242" spans="2:12" s="232" customFormat="1" ht="15.9" x14ac:dyDescent="0.4">
      <c r="B1242" s="240">
        <v>525113</v>
      </c>
      <c r="C1242" s="241" t="s">
        <v>99</v>
      </c>
      <c r="D1242" s="229">
        <v>0</v>
      </c>
      <c r="E1242" s="230" t="s">
        <v>27</v>
      </c>
      <c r="F1242" s="228">
        <v>0</v>
      </c>
      <c r="G1242" s="231">
        <f>SUM(G1243:G1248)</f>
        <v>121705000</v>
      </c>
      <c r="H1242" s="229">
        <v>0</v>
      </c>
      <c r="I1242" s="230" t="s">
        <v>27</v>
      </c>
      <c r="J1242" s="228">
        <v>0</v>
      </c>
      <c r="K1242" s="231">
        <f>SUM(K1243:K1248)</f>
        <v>121705000</v>
      </c>
      <c r="L1242" s="251">
        <f t="shared" si="65"/>
        <v>0</v>
      </c>
    </row>
    <row r="1243" spans="2:12" ht="15.9" x14ac:dyDescent="0.4">
      <c r="B1243" s="129" t="s">
        <v>27</v>
      </c>
      <c r="C1243" s="96" t="s">
        <v>504</v>
      </c>
      <c r="D1243" s="94">
        <v>16</v>
      </c>
      <c r="E1243" s="95" t="s">
        <v>47</v>
      </c>
      <c r="F1243" s="101">
        <v>1700000</v>
      </c>
      <c r="G1243" s="101">
        <f t="shared" ref="G1243:G1248" si="66">ROUNDDOWN(D1243*F1243,-3)</f>
        <v>27200000</v>
      </c>
      <c r="H1243" s="94">
        <v>16</v>
      </c>
      <c r="I1243" s="95" t="s">
        <v>47</v>
      </c>
      <c r="J1243" s="101">
        <v>1700000</v>
      </c>
      <c r="K1243" s="101">
        <f t="shared" ref="K1243:K1248" si="67">ROUNDDOWN(H1243*J1243,-3)</f>
        <v>27200000</v>
      </c>
      <c r="L1243" s="251">
        <f t="shared" si="65"/>
        <v>0</v>
      </c>
    </row>
    <row r="1244" spans="2:12" ht="15.9" x14ac:dyDescent="0.4">
      <c r="B1244" s="129" t="s">
        <v>27</v>
      </c>
      <c r="C1244" s="96" t="s">
        <v>505</v>
      </c>
      <c r="D1244" s="94">
        <v>40</v>
      </c>
      <c r="E1244" s="95" t="s">
        <v>47</v>
      </c>
      <c r="F1244" s="101">
        <v>1700000</v>
      </c>
      <c r="G1244" s="101">
        <f t="shared" si="66"/>
        <v>68000000</v>
      </c>
      <c r="H1244" s="94">
        <v>40</v>
      </c>
      <c r="I1244" s="95" t="s">
        <v>47</v>
      </c>
      <c r="J1244" s="101">
        <v>1700000</v>
      </c>
      <c r="K1244" s="101">
        <f t="shared" si="67"/>
        <v>68000000</v>
      </c>
      <c r="L1244" s="251">
        <f t="shared" si="65"/>
        <v>0</v>
      </c>
    </row>
    <row r="1245" spans="2:12" ht="15.9" x14ac:dyDescent="0.4">
      <c r="B1245" s="129" t="s">
        <v>27</v>
      </c>
      <c r="C1245" s="96" t="s">
        <v>506</v>
      </c>
      <c r="D1245" s="94">
        <v>3</v>
      </c>
      <c r="E1245" s="95" t="s">
        <v>54</v>
      </c>
      <c r="F1245" s="101">
        <v>3375000</v>
      </c>
      <c r="G1245" s="101">
        <f t="shared" si="66"/>
        <v>10125000</v>
      </c>
      <c r="H1245" s="94">
        <v>3</v>
      </c>
      <c r="I1245" s="95" t="s">
        <v>54</v>
      </c>
      <c r="J1245" s="101">
        <v>3375000</v>
      </c>
      <c r="K1245" s="101">
        <f t="shared" si="67"/>
        <v>10125000</v>
      </c>
      <c r="L1245" s="251">
        <f t="shared" si="65"/>
        <v>0</v>
      </c>
    </row>
    <row r="1246" spans="2:12" ht="15.9" x14ac:dyDescent="0.4">
      <c r="B1246" s="129" t="s">
        <v>27</v>
      </c>
      <c r="C1246" s="96" t="s">
        <v>507</v>
      </c>
      <c r="D1246" s="94">
        <v>3</v>
      </c>
      <c r="E1246" s="95" t="s">
        <v>54</v>
      </c>
      <c r="F1246" s="101">
        <v>4860000</v>
      </c>
      <c r="G1246" s="101">
        <f t="shared" si="66"/>
        <v>14580000</v>
      </c>
      <c r="H1246" s="94">
        <v>3</v>
      </c>
      <c r="I1246" s="95" t="s">
        <v>54</v>
      </c>
      <c r="J1246" s="101">
        <v>4860000</v>
      </c>
      <c r="K1246" s="101">
        <f t="shared" si="67"/>
        <v>14580000</v>
      </c>
      <c r="L1246" s="251">
        <f t="shared" si="65"/>
        <v>0</v>
      </c>
    </row>
    <row r="1247" spans="2:12" ht="15.9" x14ac:dyDescent="0.4">
      <c r="B1247" s="129" t="s">
        <v>27</v>
      </c>
      <c r="C1247" s="96" t="s">
        <v>508</v>
      </c>
      <c r="D1247" s="94">
        <v>3</v>
      </c>
      <c r="E1247" s="95" t="s">
        <v>40</v>
      </c>
      <c r="F1247" s="101">
        <v>300000</v>
      </c>
      <c r="G1247" s="101">
        <f t="shared" si="66"/>
        <v>900000</v>
      </c>
      <c r="H1247" s="94">
        <v>3</v>
      </c>
      <c r="I1247" s="95" t="s">
        <v>40</v>
      </c>
      <c r="J1247" s="101">
        <v>300000</v>
      </c>
      <c r="K1247" s="101">
        <f t="shared" si="67"/>
        <v>900000</v>
      </c>
      <c r="L1247" s="251">
        <f t="shared" si="65"/>
        <v>0</v>
      </c>
    </row>
    <row r="1248" spans="2:12" ht="15.9" x14ac:dyDescent="0.4">
      <c r="B1248" s="129" t="s">
        <v>27</v>
      </c>
      <c r="C1248" s="96" t="s">
        <v>509</v>
      </c>
      <c r="D1248" s="94">
        <v>3</v>
      </c>
      <c r="E1248" s="95" t="s">
        <v>40</v>
      </c>
      <c r="F1248" s="101">
        <v>300000</v>
      </c>
      <c r="G1248" s="101">
        <f t="shared" si="66"/>
        <v>900000</v>
      </c>
      <c r="H1248" s="94">
        <v>3</v>
      </c>
      <c r="I1248" s="95" t="s">
        <v>40</v>
      </c>
      <c r="J1248" s="101">
        <v>300000</v>
      </c>
      <c r="K1248" s="101">
        <f t="shared" si="67"/>
        <v>900000</v>
      </c>
      <c r="L1248" s="251">
        <f t="shared" si="65"/>
        <v>0</v>
      </c>
    </row>
    <row r="1249" spans="2:12" s="232" customFormat="1" ht="15.9" x14ac:dyDescent="0.4">
      <c r="B1249" s="240">
        <v>525115</v>
      </c>
      <c r="C1249" s="241" t="s">
        <v>90</v>
      </c>
      <c r="D1249" s="229">
        <v>0</v>
      </c>
      <c r="E1249" s="230" t="s">
        <v>27</v>
      </c>
      <c r="F1249" s="228">
        <v>0</v>
      </c>
      <c r="G1249" s="231">
        <f>SUM(G1250:G1254)</f>
        <v>97210000</v>
      </c>
      <c r="H1249" s="229">
        <v>0</v>
      </c>
      <c r="I1249" s="230" t="s">
        <v>27</v>
      </c>
      <c r="J1249" s="228">
        <v>0</v>
      </c>
      <c r="K1249" s="231">
        <f>SUM(K1250:K1254)</f>
        <v>97210000</v>
      </c>
      <c r="L1249" s="251">
        <f t="shared" si="65"/>
        <v>0</v>
      </c>
    </row>
    <row r="1250" spans="2:12" ht="15.9" x14ac:dyDescent="0.4">
      <c r="B1250" s="129" t="s">
        <v>27</v>
      </c>
      <c r="C1250" s="209" t="s">
        <v>499</v>
      </c>
      <c r="D1250" s="94">
        <v>60</v>
      </c>
      <c r="E1250" s="95" t="s">
        <v>57</v>
      </c>
      <c r="F1250" s="101">
        <v>1127000</v>
      </c>
      <c r="G1250" s="101">
        <f>ROUNDDOWN(D1250*F1250,-3)</f>
        <v>67620000</v>
      </c>
      <c r="H1250" s="94">
        <v>60</v>
      </c>
      <c r="I1250" s="95" t="s">
        <v>57</v>
      </c>
      <c r="J1250" s="101">
        <v>1127000</v>
      </c>
      <c r="K1250" s="101">
        <f>ROUNDDOWN(H1250*J1250,-3)</f>
        <v>67620000</v>
      </c>
      <c r="L1250" s="251">
        <f t="shared" si="65"/>
        <v>0</v>
      </c>
    </row>
    <row r="1251" spans="2:12" ht="15.9" x14ac:dyDescent="0.4">
      <c r="B1251" s="129" t="s">
        <v>27</v>
      </c>
      <c r="C1251" s="209" t="s">
        <v>500</v>
      </c>
      <c r="D1251" s="94">
        <v>90</v>
      </c>
      <c r="E1251" s="95" t="s">
        <v>57</v>
      </c>
      <c r="F1251" s="101">
        <v>150000</v>
      </c>
      <c r="G1251" s="101">
        <f>ROUNDDOWN(D1251*F1251,-3)</f>
        <v>13500000</v>
      </c>
      <c r="H1251" s="94">
        <v>90</v>
      </c>
      <c r="I1251" s="95" t="s">
        <v>57</v>
      </c>
      <c r="J1251" s="101">
        <v>150000</v>
      </c>
      <c r="K1251" s="101">
        <f>ROUNDDOWN(H1251*J1251,-3)</f>
        <v>13500000</v>
      </c>
      <c r="L1251" s="251">
        <f t="shared" si="65"/>
        <v>0</v>
      </c>
    </row>
    <row r="1252" spans="2:12" ht="15.9" x14ac:dyDescent="0.4">
      <c r="B1252" s="129" t="s">
        <v>27</v>
      </c>
      <c r="C1252" s="209" t="s">
        <v>510</v>
      </c>
      <c r="D1252" s="94">
        <v>2</v>
      </c>
      <c r="E1252" s="95" t="s">
        <v>40</v>
      </c>
      <c r="F1252" s="101">
        <v>3829000</v>
      </c>
      <c r="G1252" s="101">
        <f>ROUNDDOWN(D1252*F1252,-3)</f>
        <v>7658000</v>
      </c>
      <c r="H1252" s="94">
        <v>2</v>
      </c>
      <c r="I1252" s="95" t="s">
        <v>40</v>
      </c>
      <c r="J1252" s="101">
        <v>3829000</v>
      </c>
      <c r="K1252" s="101">
        <f>ROUNDDOWN(H1252*J1252,-3)</f>
        <v>7658000</v>
      </c>
      <c r="L1252" s="251">
        <f t="shared" si="65"/>
        <v>0</v>
      </c>
    </row>
    <row r="1253" spans="2:12" ht="15.9" x14ac:dyDescent="0.4">
      <c r="B1253" s="129" t="s">
        <v>27</v>
      </c>
      <c r="C1253" s="209" t="s">
        <v>511</v>
      </c>
      <c r="D1253" s="94">
        <v>6</v>
      </c>
      <c r="E1253" s="95" t="s">
        <v>57</v>
      </c>
      <c r="F1253" s="101">
        <v>1138000</v>
      </c>
      <c r="G1253" s="101">
        <f>ROUNDDOWN(D1253*F1253,-3)</f>
        <v>6828000</v>
      </c>
      <c r="H1253" s="94">
        <v>6</v>
      </c>
      <c r="I1253" s="95" t="s">
        <v>57</v>
      </c>
      <c r="J1253" s="101">
        <v>1138000</v>
      </c>
      <c r="K1253" s="101">
        <f>ROUNDDOWN(H1253*J1253,-3)</f>
        <v>6828000</v>
      </c>
      <c r="L1253" s="251">
        <f t="shared" si="65"/>
        <v>0</v>
      </c>
    </row>
    <row r="1254" spans="2:12" ht="15.9" x14ac:dyDescent="0.4">
      <c r="B1254" s="129" t="s">
        <v>27</v>
      </c>
      <c r="C1254" s="209" t="s">
        <v>512</v>
      </c>
      <c r="D1254" s="94">
        <v>2</v>
      </c>
      <c r="E1254" s="95" t="s">
        <v>40</v>
      </c>
      <c r="F1254" s="101">
        <v>802000</v>
      </c>
      <c r="G1254" s="101">
        <f>ROUNDDOWN(D1254*F1254,-3)</f>
        <v>1604000</v>
      </c>
      <c r="H1254" s="94">
        <v>2</v>
      </c>
      <c r="I1254" s="95" t="s">
        <v>40</v>
      </c>
      <c r="J1254" s="101">
        <v>802000</v>
      </c>
      <c r="K1254" s="101">
        <f>ROUNDDOWN(H1254*J1254,-3)</f>
        <v>1604000</v>
      </c>
      <c r="L1254" s="251">
        <f t="shared" si="65"/>
        <v>0</v>
      </c>
    </row>
    <row r="1255" spans="2:12" ht="15.9" x14ac:dyDescent="0.4">
      <c r="B1255" s="210" t="s">
        <v>404</v>
      </c>
      <c r="C1255" s="211" t="s">
        <v>513</v>
      </c>
      <c r="D1255" s="116">
        <v>1</v>
      </c>
      <c r="E1255" s="117" t="s">
        <v>130</v>
      </c>
      <c r="F1255" s="152">
        <v>0</v>
      </c>
      <c r="G1255" s="153">
        <f>G1256</f>
        <v>0</v>
      </c>
      <c r="H1255" s="116">
        <v>1</v>
      </c>
      <c r="I1255" s="117" t="s">
        <v>130</v>
      </c>
      <c r="J1255" s="152">
        <v>0</v>
      </c>
      <c r="K1255" s="153">
        <f>K1256</f>
        <v>0</v>
      </c>
      <c r="L1255" s="251">
        <f t="shared" si="65"/>
        <v>0</v>
      </c>
    </row>
    <row r="1256" spans="2:12" ht="15.9" x14ac:dyDescent="0.4">
      <c r="B1256" s="212"/>
      <c r="C1256" s="96"/>
      <c r="D1256" s="99"/>
      <c r="E1256" s="100"/>
      <c r="F1256" s="100"/>
      <c r="G1256" s="99"/>
      <c r="H1256" s="99"/>
      <c r="I1256" s="100"/>
      <c r="J1256" s="100"/>
      <c r="K1256" s="99"/>
      <c r="L1256" s="251">
        <f t="shared" si="65"/>
        <v>0</v>
      </c>
    </row>
    <row r="1257" spans="2:12" ht="15.9" x14ac:dyDescent="0.4">
      <c r="B1257" s="212"/>
      <c r="C1257" s="96"/>
      <c r="D1257" s="99"/>
      <c r="E1257" s="100"/>
      <c r="F1257" s="99"/>
      <c r="G1257" s="99"/>
      <c r="H1257" s="99"/>
      <c r="I1257" s="100"/>
      <c r="J1257" s="99"/>
      <c r="K1257" s="99"/>
      <c r="L1257" s="251">
        <f t="shared" si="65"/>
        <v>0</v>
      </c>
    </row>
    <row r="1258" spans="2:12" ht="15.9" x14ac:dyDescent="0.4">
      <c r="B1258" s="212"/>
      <c r="C1258" s="96"/>
      <c r="D1258" s="99"/>
      <c r="E1258" s="100"/>
      <c r="F1258" s="99"/>
      <c r="G1258" s="99"/>
      <c r="H1258" s="99"/>
      <c r="I1258" s="100"/>
      <c r="J1258" s="99"/>
      <c r="K1258" s="99"/>
      <c r="L1258" s="251">
        <f t="shared" si="65"/>
        <v>0</v>
      </c>
    </row>
    <row r="1259" spans="2:12" ht="15.9" x14ac:dyDescent="0.4">
      <c r="B1259" s="212"/>
      <c r="C1259" s="96"/>
      <c r="D1259" s="99"/>
      <c r="E1259" s="100"/>
      <c r="F1259" s="99"/>
      <c r="G1259" s="99"/>
      <c r="H1259" s="99"/>
      <c r="I1259" s="100"/>
      <c r="J1259" s="99"/>
      <c r="K1259" s="99"/>
      <c r="L1259" s="251">
        <f t="shared" si="65"/>
        <v>0</v>
      </c>
    </row>
    <row r="1260" spans="2:12" ht="15.9" x14ac:dyDescent="0.4">
      <c r="B1260" s="212"/>
      <c r="C1260" s="96"/>
      <c r="D1260" s="99"/>
      <c r="E1260" s="100"/>
      <c r="F1260" s="99"/>
      <c r="G1260" s="99"/>
      <c r="H1260" s="99"/>
      <c r="I1260" s="100"/>
      <c r="J1260" s="99"/>
      <c r="K1260" s="99"/>
      <c r="L1260" s="251">
        <f t="shared" si="65"/>
        <v>0</v>
      </c>
    </row>
    <row r="1261" spans="2:12" ht="15.9" x14ac:dyDescent="0.4">
      <c r="B1261" s="212"/>
      <c r="C1261" s="209"/>
      <c r="D1261" s="99"/>
      <c r="E1261" s="100"/>
      <c r="F1261" s="99"/>
      <c r="G1261" s="99"/>
      <c r="H1261" s="99"/>
      <c r="I1261" s="100"/>
      <c r="J1261" s="99"/>
      <c r="K1261" s="99"/>
      <c r="L1261" s="251">
        <f t="shared" si="65"/>
        <v>0</v>
      </c>
    </row>
    <row r="1262" spans="2:12" ht="15.9" x14ac:dyDescent="0.4">
      <c r="B1262" s="212"/>
      <c r="C1262" s="209"/>
      <c r="D1262" s="99"/>
      <c r="E1262" s="100"/>
      <c r="F1262" s="99"/>
      <c r="G1262" s="99"/>
      <c r="H1262" s="99"/>
      <c r="I1262" s="100"/>
      <c r="J1262" s="99"/>
      <c r="K1262" s="99"/>
      <c r="L1262" s="251">
        <f t="shared" si="65"/>
        <v>0</v>
      </c>
    </row>
    <row r="1263" spans="2:12" ht="15.9" x14ac:dyDescent="0.4">
      <c r="B1263" s="212"/>
      <c r="C1263" s="96"/>
      <c r="D1263" s="99"/>
      <c r="E1263" s="100"/>
      <c r="F1263" s="99"/>
      <c r="G1263" s="99"/>
      <c r="H1263" s="99"/>
      <c r="I1263" s="100"/>
      <c r="J1263" s="99"/>
      <c r="K1263" s="99"/>
      <c r="L1263" s="251">
        <f t="shared" si="65"/>
        <v>0</v>
      </c>
    </row>
    <row r="1264" spans="2:12" ht="15.9" x14ac:dyDescent="0.4">
      <c r="B1264" s="212"/>
      <c r="C1264" s="96"/>
      <c r="D1264" s="99"/>
      <c r="E1264" s="100"/>
      <c r="F1264" s="99"/>
      <c r="G1264" s="99"/>
      <c r="H1264" s="99"/>
      <c r="I1264" s="100"/>
      <c r="J1264" s="99"/>
      <c r="K1264" s="99"/>
      <c r="L1264" s="251">
        <f t="shared" si="65"/>
        <v>0</v>
      </c>
    </row>
    <row r="1265" spans="2:12" ht="15.9" x14ac:dyDescent="0.4">
      <c r="B1265" s="212"/>
      <c r="C1265" s="96"/>
      <c r="D1265" s="99"/>
      <c r="E1265" s="100"/>
      <c r="F1265" s="99"/>
      <c r="G1265" s="99"/>
      <c r="H1265" s="99"/>
      <c r="I1265" s="100"/>
      <c r="J1265" s="99"/>
      <c r="K1265" s="99"/>
      <c r="L1265" s="251">
        <f t="shared" si="65"/>
        <v>0</v>
      </c>
    </row>
    <row r="1266" spans="2:12" ht="15.9" x14ac:dyDescent="0.4">
      <c r="B1266" s="212"/>
      <c r="C1266" s="96"/>
      <c r="D1266" s="99"/>
      <c r="E1266" s="100"/>
      <c r="F1266" s="99"/>
      <c r="G1266" s="99"/>
      <c r="H1266" s="99"/>
      <c r="I1266" s="100"/>
      <c r="J1266" s="99"/>
      <c r="K1266" s="99"/>
      <c r="L1266" s="251">
        <f t="shared" si="65"/>
        <v>0</v>
      </c>
    </row>
    <row r="1267" spans="2:12" ht="15.9" x14ac:dyDescent="0.4">
      <c r="B1267" s="212"/>
      <c r="C1267" s="96"/>
      <c r="D1267" s="99"/>
      <c r="E1267" s="100"/>
      <c r="F1267" s="99"/>
      <c r="G1267" s="99"/>
      <c r="H1267" s="99"/>
      <c r="I1267" s="100"/>
      <c r="J1267" s="99"/>
      <c r="K1267" s="99"/>
      <c r="L1267" s="251">
        <f t="shared" si="65"/>
        <v>0</v>
      </c>
    </row>
    <row r="1268" spans="2:12" ht="15.9" x14ac:dyDescent="0.4">
      <c r="B1268" s="212"/>
      <c r="C1268" s="96"/>
      <c r="D1268" s="99"/>
      <c r="E1268" s="100"/>
      <c r="F1268" s="99"/>
      <c r="G1268" s="99"/>
      <c r="H1268" s="99"/>
      <c r="I1268" s="100"/>
      <c r="J1268" s="99"/>
      <c r="K1268" s="99"/>
      <c r="L1268" s="251">
        <f t="shared" si="65"/>
        <v>0</v>
      </c>
    </row>
    <row r="1269" spans="2:12" ht="15.9" x14ac:dyDescent="0.4">
      <c r="B1269" s="212"/>
      <c r="C1269" s="96"/>
      <c r="D1269" s="99"/>
      <c r="E1269" s="100"/>
      <c r="F1269" s="99"/>
      <c r="G1269" s="99"/>
      <c r="H1269" s="99"/>
      <c r="I1269" s="100"/>
      <c r="J1269" s="99"/>
      <c r="K1269" s="99"/>
      <c r="L1269" s="251">
        <f t="shared" si="65"/>
        <v>0</v>
      </c>
    </row>
    <row r="1270" spans="2:12" ht="15.9" x14ac:dyDescent="0.4">
      <c r="B1270" s="212"/>
      <c r="C1270" s="96"/>
      <c r="D1270" s="99"/>
      <c r="E1270" s="100"/>
      <c r="F1270" s="99"/>
      <c r="G1270" s="99"/>
      <c r="H1270" s="99"/>
      <c r="I1270" s="100"/>
      <c r="J1270" s="99"/>
      <c r="K1270" s="99"/>
      <c r="L1270" s="251">
        <f t="shared" si="65"/>
        <v>0</v>
      </c>
    </row>
    <row r="1271" spans="2:12" ht="15.9" x14ac:dyDescent="0.4">
      <c r="B1271" s="212"/>
      <c r="C1271" s="96"/>
      <c r="D1271" s="99"/>
      <c r="E1271" s="100"/>
      <c r="F1271" s="99"/>
      <c r="G1271" s="99"/>
      <c r="H1271" s="99"/>
      <c r="I1271" s="100"/>
      <c r="J1271" s="99"/>
      <c r="K1271" s="99"/>
      <c r="L1271" s="251">
        <f t="shared" si="65"/>
        <v>0</v>
      </c>
    </row>
    <row r="1272" spans="2:12" ht="15.9" x14ac:dyDescent="0.4">
      <c r="B1272" s="212"/>
      <c r="C1272" s="96"/>
      <c r="D1272" s="99"/>
      <c r="E1272" s="100"/>
      <c r="F1272" s="99"/>
      <c r="G1272" s="99"/>
      <c r="H1272" s="99"/>
      <c r="I1272" s="100"/>
      <c r="J1272" s="99"/>
      <c r="K1272" s="99"/>
      <c r="L1272" s="251">
        <f t="shared" si="65"/>
        <v>0</v>
      </c>
    </row>
    <row r="1273" spans="2:12" ht="15.9" x14ac:dyDescent="0.4">
      <c r="B1273" s="212"/>
      <c r="C1273" s="96"/>
      <c r="D1273" s="99"/>
      <c r="E1273" s="100"/>
      <c r="F1273" s="99"/>
      <c r="G1273" s="99"/>
      <c r="H1273" s="99"/>
      <c r="I1273" s="100"/>
      <c r="J1273" s="99"/>
      <c r="K1273" s="99"/>
      <c r="L1273" s="251">
        <f t="shared" si="65"/>
        <v>0</v>
      </c>
    </row>
    <row r="1274" spans="2:12" ht="15.9" x14ac:dyDescent="0.4">
      <c r="B1274" s="212"/>
      <c r="C1274" s="96"/>
      <c r="D1274" s="99"/>
      <c r="E1274" s="100"/>
      <c r="F1274" s="99"/>
      <c r="G1274" s="99"/>
      <c r="H1274" s="99"/>
      <c r="I1274" s="100"/>
      <c r="J1274" s="99"/>
      <c r="K1274" s="99"/>
      <c r="L1274" s="251">
        <f t="shared" si="65"/>
        <v>0</v>
      </c>
    </row>
    <row r="1275" spans="2:12" ht="15.9" x14ac:dyDescent="0.4">
      <c r="B1275" s="212"/>
      <c r="C1275" s="96"/>
      <c r="D1275" s="99"/>
      <c r="E1275" s="100"/>
      <c r="F1275" s="99"/>
      <c r="G1275" s="99"/>
      <c r="H1275" s="99"/>
      <c r="I1275" s="100"/>
      <c r="J1275" s="99"/>
      <c r="K1275" s="99"/>
      <c r="L1275" s="251">
        <f t="shared" si="65"/>
        <v>0</v>
      </c>
    </row>
    <row r="1276" spans="2:12" ht="15.9" x14ac:dyDescent="0.4">
      <c r="B1276" s="212"/>
      <c r="C1276" s="96"/>
      <c r="D1276" s="99"/>
      <c r="E1276" s="100"/>
      <c r="F1276" s="99"/>
      <c r="G1276" s="99"/>
      <c r="H1276" s="99"/>
      <c r="I1276" s="100"/>
      <c r="J1276" s="99"/>
      <c r="K1276" s="99"/>
      <c r="L1276" s="251">
        <f t="shared" si="65"/>
        <v>0</v>
      </c>
    </row>
    <row r="1277" spans="2:12" ht="15.9" collapsed="1" x14ac:dyDescent="0.4">
      <c r="B1277" s="129"/>
      <c r="C1277" s="96"/>
      <c r="D1277" s="94"/>
      <c r="E1277" s="95"/>
      <c r="F1277" s="101"/>
      <c r="G1277" s="101"/>
      <c r="H1277" s="94"/>
      <c r="I1277" s="95"/>
      <c r="J1277" s="101"/>
      <c r="K1277" s="101"/>
      <c r="L1277" s="251">
        <f t="shared" si="65"/>
        <v>0</v>
      </c>
    </row>
    <row r="1278" spans="2:12" ht="15.9" x14ac:dyDescent="0.4">
      <c r="B1278" s="195" t="s">
        <v>514</v>
      </c>
      <c r="C1278" s="193" t="s">
        <v>515</v>
      </c>
      <c r="D1278" s="112">
        <f>D1279+D1299</f>
        <v>483</v>
      </c>
      <c r="E1278" s="111" t="s">
        <v>130</v>
      </c>
      <c r="F1278" s="112">
        <v>0</v>
      </c>
      <c r="G1278" s="112">
        <f>G1279+G1299</f>
        <v>19568880000</v>
      </c>
      <c r="H1278" s="112">
        <f>H1279+H1299</f>
        <v>483</v>
      </c>
      <c r="I1278" s="111" t="s">
        <v>130</v>
      </c>
      <c r="J1278" s="112">
        <v>0</v>
      </c>
      <c r="K1278" s="112">
        <f>K1279+K1299</f>
        <v>19568880000</v>
      </c>
      <c r="L1278" s="251">
        <f t="shared" si="65"/>
        <v>0</v>
      </c>
    </row>
    <row r="1279" spans="2:12" s="5" customFormat="1" ht="15.9" x14ac:dyDescent="0.4">
      <c r="B1279" s="207" t="s">
        <v>149</v>
      </c>
      <c r="C1279" s="205" t="s">
        <v>516</v>
      </c>
      <c r="D1279" s="143">
        <v>473</v>
      </c>
      <c r="E1279" s="144" t="s">
        <v>130</v>
      </c>
      <c r="F1279" s="89">
        <v>0</v>
      </c>
      <c r="G1279" s="89">
        <f>G1280</f>
        <v>391250000</v>
      </c>
      <c r="H1279" s="143">
        <v>473</v>
      </c>
      <c r="I1279" s="144" t="s">
        <v>130</v>
      </c>
      <c r="J1279" s="89">
        <v>0</v>
      </c>
      <c r="K1279" s="89">
        <f>K1280</f>
        <v>391250000</v>
      </c>
      <c r="L1279" s="251">
        <f t="shared" si="65"/>
        <v>0</v>
      </c>
    </row>
    <row r="1280" spans="2:12" ht="15.9" x14ac:dyDescent="0.4">
      <c r="B1280" s="190" t="s">
        <v>34</v>
      </c>
      <c r="C1280" s="191" t="s">
        <v>516</v>
      </c>
      <c r="D1280" s="116">
        <v>10</v>
      </c>
      <c r="E1280" s="117" t="s">
        <v>130</v>
      </c>
      <c r="F1280" s="118">
        <v>0</v>
      </c>
      <c r="G1280" s="118">
        <f>G1281+G1288+G1290+G1296</f>
        <v>391250000</v>
      </c>
      <c r="H1280" s="116">
        <v>10</v>
      </c>
      <c r="I1280" s="117" t="s">
        <v>130</v>
      </c>
      <c r="J1280" s="118">
        <v>0</v>
      </c>
      <c r="K1280" s="118">
        <f>K1281+K1288+K1290+K1296</f>
        <v>391250000</v>
      </c>
      <c r="L1280" s="251">
        <f t="shared" si="65"/>
        <v>0</v>
      </c>
    </row>
    <row r="1281" spans="2:12" s="232" customFormat="1" ht="15.9" x14ac:dyDescent="0.4">
      <c r="B1281" s="227">
        <v>525112</v>
      </c>
      <c r="C1281" s="228" t="s">
        <v>97</v>
      </c>
      <c r="D1281" s="229">
        <v>0</v>
      </c>
      <c r="E1281" s="230" t="s">
        <v>27</v>
      </c>
      <c r="F1281" s="228">
        <v>0</v>
      </c>
      <c r="G1281" s="233">
        <f>SUM(G1282:G1287)</f>
        <v>32500000</v>
      </c>
      <c r="H1281" s="229">
        <v>0</v>
      </c>
      <c r="I1281" s="230" t="s">
        <v>27</v>
      </c>
      <c r="J1281" s="228">
        <v>0</v>
      </c>
      <c r="K1281" s="233">
        <f>SUM(K1282:K1287)</f>
        <v>32500000</v>
      </c>
      <c r="L1281" s="251">
        <f t="shared" si="65"/>
        <v>0</v>
      </c>
    </row>
    <row r="1282" spans="2:12" ht="15.9" x14ac:dyDescent="0.4">
      <c r="B1282" s="129" t="s">
        <v>27</v>
      </c>
      <c r="C1282" s="96" t="s">
        <v>517</v>
      </c>
      <c r="D1282" s="94">
        <v>10</v>
      </c>
      <c r="E1282" s="95" t="s">
        <v>54</v>
      </c>
      <c r="F1282" s="121">
        <v>150000</v>
      </c>
      <c r="G1282" s="121">
        <f t="shared" ref="G1282:G1287" si="68">ROUNDDOWN(D1282*F1282,-3)</f>
        <v>1500000</v>
      </c>
      <c r="H1282" s="94">
        <v>10</v>
      </c>
      <c r="I1282" s="95" t="s">
        <v>54</v>
      </c>
      <c r="J1282" s="121">
        <v>150000</v>
      </c>
      <c r="K1282" s="121">
        <f t="shared" ref="K1282:K1287" si="69">ROUNDDOWN(H1282*J1282,-3)</f>
        <v>1500000</v>
      </c>
      <c r="L1282" s="251">
        <f t="shared" si="65"/>
        <v>0</v>
      </c>
    </row>
    <row r="1283" spans="2:12" ht="15.9" x14ac:dyDescent="0.4">
      <c r="B1283" s="129"/>
      <c r="C1283" s="96" t="s">
        <v>518</v>
      </c>
      <c r="D1283" s="94">
        <v>100</v>
      </c>
      <c r="E1283" s="95" t="s">
        <v>40</v>
      </c>
      <c r="F1283" s="121">
        <v>50000</v>
      </c>
      <c r="G1283" s="121">
        <f t="shared" si="68"/>
        <v>5000000</v>
      </c>
      <c r="H1283" s="94">
        <v>100</v>
      </c>
      <c r="I1283" s="95" t="s">
        <v>40</v>
      </c>
      <c r="J1283" s="121">
        <v>50000</v>
      </c>
      <c r="K1283" s="121">
        <f t="shared" si="69"/>
        <v>5000000</v>
      </c>
      <c r="L1283" s="251">
        <f t="shared" si="65"/>
        <v>0</v>
      </c>
    </row>
    <row r="1284" spans="2:12" ht="15.9" x14ac:dyDescent="0.4">
      <c r="B1284" s="129"/>
      <c r="C1284" s="96" t="s">
        <v>519</v>
      </c>
      <c r="D1284" s="94">
        <v>300</v>
      </c>
      <c r="E1284" s="95" t="s">
        <v>40</v>
      </c>
      <c r="F1284" s="121">
        <v>50000</v>
      </c>
      <c r="G1284" s="121">
        <f t="shared" si="68"/>
        <v>15000000</v>
      </c>
      <c r="H1284" s="94">
        <v>300</v>
      </c>
      <c r="I1284" s="95" t="s">
        <v>40</v>
      </c>
      <c r="J1284" s="121">
        <v>50000</v>
      </c>
      <c r="K1284" s="121">
        <f t="shared" si="69"/>
        <v>15000000</v>
      </c>
      <c r="L1284" s="251">
        <f t="shared" si="65"/>
        <v>0</v>
      </c>
    </row>
    <row r="1285" spans="2:12" ht="15.9" x14ac:dyDescent="0.4">
      <c r="B1285" s="129"/>
      <c r="C1285" s="96" t="s">
        <v>520</v>
      </c>
      <c r="D1285" s="94">
        <v>10</v>
      </c>
      <c r="E1285" s="95" t="s">
        <v>54</v>
      </c>
      <c r="F1285" s="121">
        <v>500000</v>
      </c>
      <c r="G1285" s="121">
        <f t="shared" si="68"/>
        <v>5000000</v>
      </c>
      <c r="H1285" s="94">
        <v>10</v>
      </c>
      <c r="I1285" s="95" t="s">
        <v>54</v>
      </c>
      <c r="J1285" s="121">
        <v>500000</v>
      </c>
      <c r="K1285" s="121">
        <f t="shared" si="69"/>
        <v>5000000</v>
      </c>
      <c r="L1285" s="251">
        <f t="shared" si="65"/>
        <v>0</v>
      </c>
    </row>
    <row r="1286" spans="2:12" ht="15.9" x14ac:dyDescent="0.4">
      <c r="B1286" s="129"/>
      <c r="C1286" s="96" t="s">
        <v>521</v>
      </c>
      <c r="D1286" s="94">
        <v>10</v>
      </c>
      <c r="E1286" s="95" t="s">
        <v>54</v>
      </c>
      <c r="F1286" s="121">
        <v>300000</v>
      </c>
      <c r="G1286" s="121">
        <f t="shared" si="68"/>
        <v>3000000</v>
      </c>
      <c r="H1286" s="94">
        <v>10</v>
      </c>
      <c r="I1286" s="95" t="s">
        <v>54</v>
      </c>
      <c r="J1286" s="121">
        <v>300000</v>
      </c>
      <c r="K1286" s="121">
        <f t="shared" si="69"/>
        <v>3000000</v>
      </c>
      <c r="L1286" s="251">
        <f t="shared" si="65"/>
        <v>0</v>
      </c>
    </row>
    <row r="1287" spans="2:12" ht="15.9" x14ac:dyDescent="0.4">
      <c r="B1287" s="129"/>
      <c r="C1287" s="96" t="s">
        <v>522</v>
      </c>
      <c r="D1287" s="94">
        <v>10</v>
      </c>
      <c r="E1287" s="95" t="s">
        <v>54</v>
      </c>
      <c r="F1287" s="121">
        <v>300000</v>
      </c>
      <c r="G1287" s="121">
        <f t="shared" si="68"/>
        <v>3000000</v>
      </c>
      <c r="H1287" s="94">
        <v>10</v>
      </c>
      <c r="I1287" s="95" t="s">
        <v>54</v>
      </c>
      <c r="J1287" s="121">
        <v>300000</v>
      </c>
      <c r="K1287" s="121">
        <f t="shared" si="69"/>
        <v>3000000</v>
      </c>
      <c r="L1287" s="251">
        <f t="shared" si="65"/>
        <v>0</v>
      </c>
    </row>
    <row r="1288" spans="2:12" s="232" customFormat="1" ht="15.9" x14ac:dyDescent="0.4">
      <c r="B1288" s="227">
        <v>525119</v>
      </c>
      <c r="C1288" s="228" t="s">
        <v>42</v>
      </c>
      <c r="D1288" s="229"/>
      <c r="E1288" s="230"/>
      <c r="F1288" s="228"/>
      <c r="G1288" s="233">
        <f>SUM(G1289:G1289)</f>
        <v>5000000</v>
      </c>
      <c r="H1288" s="229"/>
      <c r="I1288" s="230"/>
      <c r="J1288" s="228"/>
      <c r="K1288" s="233">
        <f>SUM(K1289:K1289)</f>
        <v>5000000</v>
      </c>
      <c r="L1288" s="251">
        <f t="shared" si="65"/>
        <v>0</v>
      </c>
    </row>
    <row r="1289" spans="2:12" ht="15.9" x14ac:dyDescent="0.4">
      <c r="B1289" s="129" t="s">
        <v>27</v>
      </c>
      <c r="C1289" s="96" t="s">
        <v>61</v>
      </c>
      <c r="D1289" s="94">
        <v>10</v>
      </c>
      <c r="E1289" s="95" t="s">
        <v>130</v>
      </c>
      <c r="F1289" s="106">
        <v>500000</v>
      </c>
      <c r="G1289" s="106">
        <f>D1289*F1289</f>
        <v>5000000</v>
      </c>
      <c r="H1289" s="94">
        <v>10</v>
      </c>
      <c r="I1289" s="95" t="s">
        <v>130</v>
      </c>
      <c r="J1289" s="106">
        <v>500000</v>
      </c>
      <c r="K1289" s="106">
        <f>H1289*J1289</f>
        <v>5000000</v>
      </c>
      <c r="L1289" s="251">
        <f t="shared" si="65"/>
        <v>0</v>
      </c>
    </row>
    <row r="1290" spans="2:12" s="232" customFormat="1" ht="15.9" x14ac:dyDescent="0.4">
      <c r="B1290" s="227">
        <v>525113</v>
      </c>
      <c r="C1290" s="228" t="s">
        <v>99</v>
      </c>
      <c r="D1290" s="229"/>
      <c r="E1290" s="230"/>
      <c r="F1290" s="228"/>
      <c r="G1290" s="233">
        <f>SUM(G1291:G1295)</f>
        <v>205150000</v>
      </c>
      <c r="H1290" s="229"/>
      <c r="I1290" s="230"/>
      <c r="J1290" s="228"/>
      <c r="K1290" s="233">
        <f>SUM(K1291:K1295)</f>
        <v>205150000</v>
      </c>
      <c r="L1290" s="251">
        <f t="shared" si="65"/>
        <v>0</v>
      </c>
    </row>
    <row r="1291" spans="2:12" ht="15.9" x14ac:dyDescent="0.4">
      <c r="B1291" s="129"/>
      <c r="C1291" s="96" t="s">
        <v>523</v>
      </c>
      <c r="D1291" s="94">
        <v>10</v>
      </c>
      <c r="E1291" s="95" t="s">
        <v>51</v>
      </c>
      <c r="F1291" s="106">
        <v>13915000</v>
      </c>
      <c r="G1291" s="106">
        <f>ROUNDDOWN(D1291*F1291,-3)</f>
        <v>139150000</v>
      </c>
      <c r="H1291" s="94">
        <v>10</v>
      </c>
      <c r="I1291" s="95" t="s">
        <v>51</v>
      </c>
      <c r="J1291" s="106">
        <v>13915000</v>
      </c>
      <c r="K1291" s="106">
        <f>ROUNDDOWN(H1291*J1291,-3)</f>
        <v>139150000</v>
      </c>
      <c r="L1291" s="251">
        <f t="shared" si="65"/>
        <v>0</v>
      </c>
    </row>
    <row r="1292" spans="2:12" ht="15.9" x14ac:dyDescent="0.4">
      <c r="B1292" s="129"/>
      <c r="C1292" s="96" t="s">
        <v>524</v>
      </c>
      <c r="D1292" s="94">
        <v>10</v>
      </c>
      <c r="E1292" s="95" t="s">
        <v>525</v>
      </c>
      <c r="F1292" s="106">
        <v>1000000</v>
      </c>
      <c r="G1292" s="106">
        <f>ROUNDDOWN(D1292*F1292,-3)</f>
        <v>10000000</v>
      </c>
      <c r="H1292" s="94">
        <v>10</v>
      </c>
      <c r="I1292" s="95" t="s">
        <v>525</v>
      </c>
      <c r="J1292" s="106">
        <v>1000000</v>
      </c>
      <c r="K1292" s="106">
        <f>ROUNDDOWN(H1292*J1292,-3)</f>
        <v>10000000</v>
      </c>
      <c r="L1292" s="251">
        <f t="shared" si="65"/>
        <v>0</v>
      </c>
    </row>
    <row r="1293" spans="2:12" ht="15.9" x14ac:dyDescent="0.4">
      <c r="B1293" s="129"/>
      <c r="C1293" s="96" t="s">
        <v>526</v>
      </c>
      <c r="D1293" s="94">
        <v>10</v>
      </c>
      <c r="E1293" s="95" t="s">
        <v>40</v>
      </c>
      <c r="F1293" s="106">
        <v>1000000</v>
      </c>
      <c r="G1293" s="106">
        <f>ROUNDDOWN(D1293*F1293,-3)</f>
        <v>10000000</v>
      </c>
      <c r="H1293" s="94">
        <v>10</v>
      </c>
      <c r="I1293" s="95" t="s">
        <v>40</v>
      </c>
      <c r="J1293" s="106">
        <v>1000000</v>
      </c>
      <c r="K1293" s="106">
        <f>ROUNDDOWN(H1293*J1293,-3)</f>
        <v>10000000</v>
      </c>
      <c r="L1293" s="251">
        <f t="shared" si="65"/>
        <v>0</v>
      </c>
    </row>
    <row r="1294" spans="2:12" ht="15.9" x14ac:dyDescent="0.4">
      <c r="B1294" s="129" t="s">
        <v>27</v>
      </c>
      <c r="C1294" s="96" t="s">
        <v>527</v>
      </c>
      <c r="D1294" s="94">
        <f>4*10</f>
        <v>40</v>
      </c>
      <c r="E1294" s="95" t="s">
        <v>47</v>
      </c>
      <c r="F1294" s="121">
        <v>900000</v>
      </c>
      <c r="G1294" s="121">
        <f>ROUNDDOWN(D1294*F1294,-3)</f>
        <v>36000000</v>
      </c>
      <c r="H1294" s="94">
        <f>4*10</f>
        <v>40</v>
      </c>
      <c r="I1294" s="95" t="s">
        <v>47</v>
      </c>
      <c r="J1294" s="121">
        <v>900000</v>
      </c>
      <c r="K1294" s="121">
        <f>ROUNDDOWN(H1294*J1294,-3)</f>
        <v>36000000</v>
      </c>
      <c r="L1294" s="251">
        <f t="shared" si="65"/>
        <v>0</v>
      </c>
    </row>
    <row r="1295" spans="2:12" ht="15.9" x14ac:dyDescent="0.4">
      <c r="B1295" s="129"/>
      <c r="C1295" s="96" t="s">
        <v>528</v>
      </c>
      <c r="D1295" s="94">
        <v>10</v>
      </c>
      <c r="E1295" s="95" t="s">
        <v>529</v>
      </c>
      <c r="F1295" s="121">
        <v>1000000</v>
      </c>
      <c r="G1295" s="121">
        <f>ROUNDDOWN(D1295*F1295,-3)</f>
        <v>10000000</v>
      </c>
      <c r="H1295" s="94">
        <v>10</v>
      </c>
      <c r="I1295" s="95" t="s">
        <v>529</v>
      </c>
      <c r="J1295" s="121">
        <v>1000000</v>
      </c>
      <c r="K1295" s="121">
        <f>ROUNDDOWN(H1295*J1295,-3)</f>
        <v>10000000</v>
      </c>
      <c r="L1295" s="251">
        <f t="shared" si="65"/>
        <v>0</v>
      </c>
    </row>
    <row r="1296" spans="2:12" s="232" customFormat="1" ht="15.9" x14ac:dyDescent="0.4">
      <c r="B1296" s="227">
        <v>525115</v>
      </c>
      <c r="C1296" s="228" t="s">
        <v>90</v>
      </c>
      <c r="D1296" s="229"/>
      <c r="E1296" s="230" t="s">
        <v>27</v>
      </c>
      <c r="F1296" s="228"/>
      <c r="G1296" s="233">
        <f>SUM(G1297:G1298)</f>
        <v>148600000</v>
      </c>
      <c r="H1296" s="229"/>
      <c r="I1296" s="230" t="s">
        <v>27</v>
      </c>
      <c r="J1296" s="228"/>
      <c r="K1296" s="233">
        <f>SUM(K1297:K1298)</f>
        <v>148600000</v>
      </c>
      <c r="L1296" s="251">
        <f t="shared" si="65"/>
        <v>0</v>
      </c>
    </row>
    <row r="1297" spans="2:12" ht="15.9" x14ac:dyDescent="0.4">
      <c r="B1297" s="129"/>
      <c r="C1297" s="96" t="s">
        <v>530</v>
      </c>
      <c r="D1297" s="94">
        <f>5*2*10</f>
        <v>100</v>
      </c>
      <c r="E1297" s="95" t="s">
        <v>57</v>
      </c>
      <c r="F1297" s="121">
        <v>910000</v>
      </c>
      <c r="G1297" s="121">
        <f>ROUNDDOWN(D1297*F1297,-3)</f>
        <v>91000000</v>
      </c>
      <c r="H1297" s="94">
        <f>5*2*10</f>
        <v>100</v>
      </c>
      <c r="I1297" s="95" t="s">
        <v>57</v>
      </c>
      <c r="J1297" s="121">
        <v>910000</v>
      </c>
      <c r="K1297" s="121">
        <f>ROUNDDOWN(H1297*J1297,-3)</f>
        <v>91000000</v>
      </c>
      <c r="L1297" s="251">
        <f t="shared" si="65"/>
        <v>0</v>
      </c>
    </row>
    <row r="1298" spans="2:12" ht="15.9" x14ac:dyDescent="0.4">
      <c r="B1298" s="129"/>
      <c r="C1298" s="96" t="s">
        <v>531</v>
      </c>
      <c r="D1298" s="94">
        <f>4*3*10</f>
        <v>120</v>
      </c>
      <c r="E1298" s="95" t="s">
        <v>57</v>
      </c>
      <c r="F1298" s="121">
        <v>480000</v>
      </c>
      <c r="G1298" s="121">
        <f>ROUNDDOWN(D1298*F1298,-3)</f>
        <v>57600000</v>
      </c>
      <c r="H1298" s="94">
        <f>4*3*10</f>
        <v>120</v>
      </c>
      <c r="I1298" s="95" t="s">
        <v>57</v>
      </c>
      <c r="J1298" s="121">
        <v>480000</v>
      </c>
      <c r="K1298" s="121">
        <f>ROUNDDOWN(H1298*J1298,-3)</f>
        <v>57600000</v>
      </c>
      <c r="L1298" s="251">
        <f t="shared" si="65"/>
        <v>0</v>
      </c>
    </row>
    <row r="1299" spans="2:12" ht="15.9" x14ac:dyDescent="0.4">
      <c r="B1299" s="207" t="s">
        <v>186</v>
      </c>
      <c r="C1299" s="205" t="s">
        <v>532</v>
      </c>
      <c r="D1299" s="143">
        <f>D1300</f>
        <v>10</v>
      </c>
      <c r="E1299" s="144" t="s">
        <v>86</v>
      </c>
      <c r="F1299" s="89">
        <v>0</v>
      </c>
      <c r="G1299" s="89">
        <f>G1300+G1325+G1342+G1351+G1356+G1365+G1373+G1376+G1381+G1389+G1399+G1406+G1409+G1421</f>
        <v>19177630000</v>
      </c>
      <c r="H1299" s="143">
        <f>H1300</f>
        <v>10</v>
      </c>
      <c r="I1299" s="144" t="s">
        <v>86</v>
      </c>
      <c r="J1299" s="89">
        <v>0</v>
      </c>
      <c r="K1299" s="89">
        <f>K1300+K1325+K1342+K1351+K1356+K1365+K1373+K1376+K1381+K1389+K1399+K1406+K1409+K1421</f>
        <v>19177630000</v>
      </c>
      <c r="L1299" s="251">
        <f t="shared" si="65"/>
        <v>0</v>
      </c>
    </row>
    <row r="1300" spans="2:12" ht="15.9" x14ac:dyDescent="0.4">
      <c r="B1300" s="190" t="s">
        <v>34</v>
      </c>
      <c r="C1300" s="191" t="s">
        <v>533</v>
      </c>
      <c r="D1300" s="116">
        <v>10</v>
      </c>
      <c r="E1300" s="117" t="s">
        <v>86</v>
      </c>
      <c r="F1300" s="118">
        <v>0</v>
      </c>
      <c r="G1300" s="118">
        <f>G1301+G1309+G1312</f>
        <v>791720000</v>
      </c>
      <c r="H1300" s="116">
        <v>10</v>
      </c>
      <c r="I1300" s="117" t="s">
        <v>86</v>
      </c>
      <c r="J1300" s="118">
        <v>0</v>
      </c>
      <c r="K1300" s="118">
        <f>K1301+K1309+K1312</f>
        <v>791720000</v>
      </c>
      <c r="L1300" s="251">
        <f t="shared" si="65"/>
        <v>0</v>
      </c>
    </row>
    <row r="1301" spans="2:12" s="232" customFormat="1" ht="15.9" x14ac:dyDescent="0.4">
      <c r="B1301" s="227">
        <v>525112</v>
      </c>
      <c r="C1301" s="228" t="s">
        <v>97</v>
      </c>
      <c r="D1301" s="229">
        <v>0</v>
      </c>
      <c r="E1301" s="230" t="s">
        <v>27</v>
      </c>
      <c r="F1301" s="228">
        <v>0</v>
      </c>
      <c r="G1301" s="233">
        <f>SUM(G1302:G1308)</f>
        <v>258500000</v>
      </c>
      <c r="H1301" s="229">
        <v>0</v>
      </c>
      <c r="I1301" s="230" t="s">
        <v>27</v>
      </c>
      <c r="J1301" s="228">
        <v>0</v>
      </c>
      <c r="K1301" s="233">
        <f>SUM(K1302:K1308)</f>
        <v>258500000</v>
      </c>
      <c r="L1301" s="251">
        <f t="shared" si="65"/>
        <v>0</v>
      </c>
    </row>
    <row r="1302" spans="2:12" ht="15.9" x14ac:dyDescent="0.4">
      <c r="B1302" s="129" t="s">
        <v>27</v>
      </c>
      <c r="C1302" s="96" t="s">
        <v>534</v>
      </c>
      <c r="D1302" s="94">
        <v>30</v>
      </c>
      <c r="E1302" s="95" t="s">
        <v>54</v>
      </c>
      <c r="F1302" s="121">
        <v>200000</v>
      </c>
      <c r="G1302" s="121">
        <f t="shared" ref="G1302:G1308" si="70">ROUNDDOWN(D1302*F1302,-3)</f>
        <v>6000000</v>
      </c>
      <c r="H1302" s="94">
        <v>30</v>
      </c>
      <c r="I1302" s="95" t="s">
        <v>54</v>
      </c>
      <c r="J1302" s="121">
        <v>200000</v>
      </c>
      <c r="K1302" s="121">
        <f t="shared" ref="K1302:K1308" si="71">ROUNDDOWN(H1302*J1302,-3)</f>
        <v>6000000</v>
      </c>
      <c r="L1302" s="251">
        <f t="shared" si="65"/>
        <v>0</v>
      </c>
    </row>
    <row r="1303" spans="2:12" ht="15.9" x14ac:dyDescent="0.4">
      <c r="B1303" s="129" t="s">
        <v>27</v>
      </c>
      <c r="C1303" s="96" t="s">
        <v>535</v>
      </c>
      <c r="D1303" s="94">
        <v>1</v>
      </c>
      <c r="E1303" s="95" t="s">
        <v>38</v>
      </c>
      <c r="F1303" s="121">
        <v>190000000</v>
      </c>
      <c r="G1303" s="121">
        <f t="shared" si="70"/>
        <v>190000000</v>
      </c>
      <c r="H1303" s="94">
        <v>1</v>
      </c>
      <c r="I1303" s="95" t="s">
        <v>38</v>
      </c>
      <c r="J1303" s="121">
        <v>190000000</v>
      </c>
      <c r="K1303" s="121">
        <f t="shared" si="71"/>
        <v>190000000</v>
      </c>
      <c r="L1303" s="251">
        <f t="shared" si="65"/>
        <v>0</v>
      </c>
    </row>
    <row r="1304" spans="2:12" ht="15.9" x14ac:dyDescent="0.4">
      <c r="B1304" s="129"/>
      <c r="C1304" s="96" t="s">
        <v>536</v>
      </c>
      <c r="D1304" s="94">
        <v>450</v>
      </c>
      <c r="E1304" s="95" t="s">
        <v>40</v>
      </c>
      <c r="F1304" s="121">
        <v>50000</v>
      </c>
      <c r="G1304" s="121">
        <f t="shared" si="70"/>
        <v>22500000</v>
      </c>
      <c r="H1304" s="94">
        <v>450</v>
      </c>
      <c r="I1304" s="95" t="s">
        <v>40</v>
      </c>
      <c r="J1304" s="121">
        <v>50000</v>
      </c>
      <c r="K1304" s="121">
        <f t="shared" si="71"/>
        <v>22500000</v>
      </c>
      <c r="L1304" s="251">
        <f t="shared" ref="L1304:L1367" si="72">G1304-K1304</f>
        <v>0</v>
      </c>
    </row>
    <row r="1305" spans="2:12" ht="15.9" x14ac:dyDescent="0.4">
      <c r="B1305" s="129"/>
      <c r="C1305" s="96" t="s">
        <v>537</v>
      </c>
      <c r="D1305" s="94">
        <v>450</v>
      </c>
      <c r="E1305" s="95" t="s">
        <v>40</v>
      </c>
      <c r="F1305" s="121">
        <v>50000</v>
      </c>
      <c r="G1305" s="121">
        <f t="shared" si="70"/>
        <v>22500000</v>
      </c>
      <c r="H1305" s="94">
        <v>450</v>
      </c>
      <c r="I1305" s="95" t="s">
        <v>40</v>
      </c>
      <c r="J1305" s="121">
        <v>50000</v>
      </c>
      <c r="K1305" s="121">
        <f t="shared" si="71"/>
        <v>22500000</v>
      </c>
      <c r="L1305" s="251">
        <f t="shared" si="72"/>
        <v>0</v>
      </c>
    </row>
    <row r="1306" spans="2:12" ht="15.9" x14ac:dyDescent="0.4">
      <c r="B1306" s="129"/>
      <c r="C1306" s="96" t="s">
        <v>520</v>
      </c>
      <c r="D1306" s="94">
        <v>10</v>
      </c>
      <c r="E1306" s="95" t="s">
        <v>54</v>
      </c>
      <c r="F1306" s="121">
        <v>500000</v>
      </c>
      <c r="G1306" s="121">
        <f t="shared" si="70"/>
        <v>5000000</v>
      </c>
      <c r="H1306" s="94">
        <v>10</v>
      </c>
      <c r="I1306" s="95" t="s">
        <v>54</v>
      </c>
      <c r="J1306" s="121">
        <v>500000</v>
      </c>
      <c r="K1306" s="121">
        <f t="shared" si="71"/>
        <v>5000000</v>
      </c>
      <c r="L1306" s="251">
        <f t="shared" si="72"/>
        <v>0</v>
      </c>
    </row>
    <row r="1307" spans="2:12" ht="15.9" x14ac:dyDescent="0.4">
      <c r="B1307" s="129"/>
      <c r="C1307" s="96" t="s">
        <v>61</v>
      </c>
      <c r="D1307" s="94">
        <v>10</v>
      </c>
      <c r="E1307" s="95" t="s">
        <v>130</v>
      </c>
      <c r="F1307" s="106">
        <v>500000</v>
      </c>
      <c r="G1307" s="121">
        <f t="shared" si="70"/>
        <v>5000000</v>
      </c>
      <c r="H1307" s="94">
        <v>10</v>
      </c>
      <c r="I1307" s="95" t="s">
        <v>130</v>
      </c>
      <c r="J1307" s="106">
        <v>500000</v>
      </c>
      <c r="K1307" s="121">
        <f t="shared" si="71"/>
        <v>5000000</v>
      </c>
      <c r="L1307" s="251">
        <f t="shared" si="72"/>
        <v>0</v>
      </c>
    </row>
    <row r="1308" spans="2:12" ht="15.9" x14ac:dyDescent="0.4">
      <c r="B1308" s="129"/>
      <c r="C1308" s="96" t="s">
        <v>538</v>
      </c>
      <c r="D1308" s="94">
        <v>150</v>
      </c>
      <c r="E1308" s="95" t="s">
        <v>40</v>
      </c>
      <c r="F1308" s="106">
        <v>50000</v>
      </c>
      <c r="G1308" s="121">
        <f t="shared" si="70"/>
        <v>7500000</v>
      </c>
      <c r="H1308" s="94">
        <v>150</v>
      </c>
      <c r="I1308" s="95" t="s">
        <v>40</v>
      </c>
      <c r="J1308" s="106">
        <v>50000</v>
      </c>
      <c r="K1308" s="121">
        <f t="shared" si="71"/>
        <v>7500000</v>
      </c>
      <c r="L1308" s="251">
        <f t="shared" si="72"/>
        <v>0</v>
      </c>
    </row>
    <row r="1309" spans="2:12" s="232" customFormat="1" ht="15.9" x14ac:dyDescent="0.4">
      <c r="B1309" s="227">
        <v>525113</v>
      </c>
      <c r="C1309" s="228" t="s">
        <v>99</v>
      </c>
      <c r="D1309" s="229"/>
      <c r="E1309" s="230"/>
      <c r="F1309" s="228"/>
      <c r="G1309" s="233">
        <f>SUM(G1310:G1311)</f>
        <v>138000000</v>
      </c>
      <c r="H1309" s="229"/>
      <c r="I1309" s="230"/>
      <c r="J1309" s="228"/>
      <c r="K1309" s="233">
        <f>SUM(K1310:K1311)</f>
        <v>138000000</v>
      </c>
      <c r="L1309" s="251">
        <f t="shared" si="72"/>
        <v>0</v>
      </c>
    </row>
    <row r="1310" spans="2:12" ht="15.9" x14ac:dyDescent="0.4">
      <c r="B1310" s="129" t="s">
        <v>27</v>
      </c>
      <c r="C1310" s="96" t="s">
        <v>539</v>
      </c>
      <c r="D1310" s="94">
        <v>120</v>
      </c>
      <c r="E1310" s="95" t="s">
        <v>47</v>
      </c>
      <c r="F1310" s="121">
        <v>900000</v>
      </c>
      <c r="G1310" s="121">
        <f>ROUNDDOWN(D1310*F1310,-3)</f>
        <v>108000000</v>
      </c>
      <c r="H1310" s="94">
        <v>120</v>
      </c>
      <c r="I1310" s="95" t="s">
        <v>47</v>
      </c>
      <c r="J1310" s="121">
        <v>900000</v>
      </c>
      <c r="K1310" s="121">
        <f>ROUNDDOWN(H1310*J1310,-3)</f>
        <v>108000000</v>
      </c>
      <c r="L1310" s="251">
        <f t="shared" si="72"/>
        <v>0</v>
      </c>
    </row>
    <row r="1311" spans="2:12" ht="15.9" x14ac:dyDescent="0.4">
      <c r="B1311" s="129"/>
      <c r="C1311" s="96" t="s">
        <v>540</v>
      </c>
      <c r="D1311" s="94">
        <v>30</v>
      </c>
      <c r="E1311" s="95" t="s">
        <v>529</v>
      </c>
      <c r="F1311" s="121">
        <v>1000000</v>
      </c>
      <c r="G1311" s="121">
        <f>ROUNDDOWN(D1311*F1311,-3)</f>
        <v>30000000</v>
      </c>
      <c r="H1311" s="94">
        <v>30</v>
      </c>
      <c r="I1311" s="95" t="s">
        <v>529</v>
      </c>
      <c r="J1311" s="121">
        <v>1000000</v>
      </c>
      <c r="K1311" s="121">
        <f>ROUNDDOWN(H1311*J1311,-3)</f>
        <v>30000000</v>
      </c>
      <c r="L1311" s="251">
        <f t="shared" si="72"/>
        <v>0</v>
      </c>
    </row>
    <row r="1312" spans="2:12" s="232" customFormat="1" ht="15.9" x14ac:dyDescent="0.4">
      <c r="B1312" s="227">
        <v>525115</v>
      </c>
      <c r="C1312" s="228" t="s">
        <v>90</v>
      </c>
      <c r="D1312" s="229"/>
      <c r="E1312" s="230" t="s">
        <v>27</v>
      </c>
      <c r="F1312" s="228"/>
      <c r="G1312" s="233">
        <f>SUM(G1313:G1324)</f>
        <v>395220000</v>
      </c>
      <c r="H1312" s="229"/>
      <c r="I1312" s="230" t="s">
        <v>27</v>
      </c>
      <c r="J1312" s="228"/>
      <c r="K1312" s="233">
        <f>SUM(K1313:K1324)</f>
        <v>395220000</v>
      </c>
      <c r="L1312" s="251">
        <f t="shared" si="72"/>
        <v>0</v>
      </c>
    </row>
    <row r="1313" spans="2:12" ht="15.9" x14ac:dyDescent="0.4">
      <c r="B1313" s="129"/>
      <c r="C1313" s="96" t="s">
        <v>541</v>
      </c>
      <c r="D1313" s="94">
        <v>15</v>
      </c>
      <c r="E1313" s="95" t="s">
        <v>40</v>
      </c>
      <c r="F1313" s="121">
        <v>6150000</v>
      </c>
      <c r="G1313" s="121">
        <f t="shared" ref="G1313:G1324" si="73">ROUNDDOWN(D1313*F1313,-3)</f>
        <v>92250000</v>
      </c>
      <c r="H1313" s="94">
        <v>15</v>
      </c>
      <c r="I1313" s="95" t="s">
        <v>40</v>
      </c>
      <c r="J1313" s="121">
        <v>6150000</v>
      </c>
      <c r="K1313" s="121">
        <f t="shared" ref="K1313:K1324" si="74">ROUNDDOWN(H1313*J1313,-3)</f>
        <v>92250000</v>
      </c>
      <c r="L1313" s="251">
        <f t="shared" si="72"/>
        <v>0</v>
      </c>
    </row>
    <row r="1314" spans="2:12" ht="15.9" x14ac:dyDescent="0.4">
      <c r="B1314" s="129"/>
      <c r="C1314" s="96" t="s">
        <v>542</v>
      </c>
      <c r="D1314" s="94">
        <v>30</v>
      </c>
      <c r="E1314" s="95" t="s">
        <v>57</v>
      </c>
      <c r="F1314" s="121">
        <v>804000</v>
      </c>
      <c r="G1314" s="121">
        <f t="shared" si="73"/>
        <v>24120000</v>
      </c>
      <c r="H1314" s="94">
        <v>30</v>
      </c>
      <c r="I1314" s="95" t="s">
        <v>57</v>
      </c>
      <c r="J1314" s="121">
        <v>804000</v>
      </c>
      <c r="K1314" s="121">
        <f t="shared" si="74"/>
        <v>24120000</v>
      </c>
      <c r="L1314" s="251">
        <f t="shared" si="72"/>
        <v>0</v>
      </c>
    </row>
    <row r="1315" spans="2:12" ht="15.9" x14ac:dyDescent="0.4">
      <c r="B1315" s="129"/>
      <c r="C1315" s="96" t="s">
        <v>543</v>
      </c>
      <c r="D1315" s="94">
        <v>45</v>
      </c>
      <c r="E1315" s="95" t="s">
        <v>57</v>
      </c>
      <c r="F1315" s="121">
        <v>430000</v>
      </c>
      <c r="G1315" s="121">
        <f t="shared" si="73"/>
        <v>19350000</v>
      </c>
      <c r="H1315" s="94">
        <v>45</v>
      </c>
      <c r="I1315" s="95" t="s">
        <v>57</v>
      </c>
      <c r="J1315" s="121">
        <v>430000</v>
      </c>
      <c r="K1315" s="121">
        <f t="shared" si="74"/>
        <v>19350000</v>
      </c>
      <c r="L1315" s="251">
        <f t="shared" si="72"/>
        <v>0</v>
      </c>
    </row>
    <row r="1316" spans="2:12" ht="15.9" x14ac:dyDescent="0.4">
      <c r="B1316" s="129"/>
      <c r="C1316" s="96" t="s">
        <v>544</v>
      </c>
      <c r="D1316" s="94">
        <v>15</v>
      </c>
      <c r="E1316" s="95" t="s">
        <v>40</v>
      </c>
      <c r="F1316" s="121">
        <v>1398000</v>
      </c>
      <c r="G1316" s="121">
        <f t="shared" si="73"/>
        <v>20970000</v>
      </c>
      <c r="H1316" s="94">
        <v>15</v>
      </c>
      <c r="I1316" s="95" t="s">
        <v>40</v>
      </c>
      <c r="J1316" s="121">
        <v>1398000</v>
      </c>
      <c r="K1316" s="121">
        <f t="shared" si="74"/>
        <v>20970000</v>
      </c>
      <c r="L1316" s="251">
        <f t="shared" si="72"/>
        <v>0</v>
      </c>
    </row>
    <row r="1317" spans="2:12" ht="15.9" x14ac:dyDescent="0.4">
      <c r="B1317" s="129"/>
      <c r="C1317" s="96" t="s">
        <v>545</v>
      </c>
      <c r="D1317" s="94">
        <v>15</v>
      </c>
      <c r="E1317" s="95" t="s">
        <v>40</v>
      </c>
      <c r="F1317" s="121">
        <v>4311000</v>
      </c>
      <c r="G1317" s="121">
        <f t="shared" si="73"/>
        <v>64665000</v>
      </c>
      <c r="H1317" s="94">
        <v>15</v>
      </c>
      <c r="I1317" s="95" t="s">
        <v>40</v>
      </c>
      <c r="J1317" s="121">
        <v>4311000</v>
      </c>
      <c r="K1317" s="121">
        <f t="shared" si="74"/>
        <v>64665000</v>
      </c>
      <c r="L1317" s="251">
        <f t="shared" si="72"/>
        <v>0</v>
      </c>
    </row>
    <row r="1318" spans="2:12" ht="15.9" x14ac:dyDescent="0.4">
      <c r="B1318" s="129"/>
      <c r="C1318" s="96" t="s">
        <v>542</v>
      </c>
      <c r="D1318" s="94">
        <v>30</v>
      </c>
      <c r="E1318" s="95" t="s">
        <v>57</v>
      </c>
      <c r="F1318" s="121">
        <v>550000</v>
      </c>
      <c r="G1318" s="121">
        <f t="shared" si="73"/>
        <v>16500000</v>
      </c>
      <c r="H1318" s="94">
        <v>30</v>
      </c>
      <c r="I1318" s="95" t="s">
        <v>57</v>
      </c>
      <c r="J1318" s="121">
        <v>550000</v>
      </c>
      <c r="K1318" s="121">
        <f t="shared" si="74"/>
        <v>16500000</v>
      </c>
      <c r="L1318" s="251">
        <f t="shared" si="72"/>
        <v>0</v>
      </c>
    </row>
    <row r="1319" spans="2:12" ht="15.9" x14ac:dyDescent="0.4">
      <c r="B1319" s="129"/>
      <c r="C1319" s="96" t="s">
        <v>543</v>
      </c>
      <c r="D1319" s="94">
        <v>45</v>
      </c>
      <c r="E1319" s="95" t="s">
        <v>57</v>
      </c>
      <c r="F1319" s="121">
        <v>430000</v>
      </c>
      <c r="G1319" s="121">
        <f t="shared" si="73"/>
        <v>19350000</v>
      </c>
      <c r="H1319" s="94">
        <v>45</v>
      </c>
      <c r="I1319" s="95" t="s">
        <v>57</v>
      </c>
      <c r="J1319" s="121">
        <v>430000</v>
      </c>
      <c r="K1319" s="121">
        <f t="shared" si="74"/>
        <v>19350000</v>
      </c>
      <c r="L1319" s="251">
        <f t="shared" si="72"/>
        <v>0</v>
      </c>
    </row>
    <row r="1320" spans="2:12" ht="15.9" x14ac:dyDescent="0.4">
      <c r="B1320" s="129"/>
      <c r="C1320" s="96" t="s">
        <v>544</v>
      </c>
      <c r="D1320" s="94">
        <v>15</v>
      </c>
      <c r="E1320" s="95" t="s">
        <v>40</v>
      </c>
      <c r="F1320" s="121">
        <v>564000</v>
      </c>
      <c r="G1320" s="121">
        <f t="shared" si="73"/>
        <v>8460000</v>
      </c>
      <c r="H1320" s="94">
        <v>15</v>
      </c>
      <c r="I1320" s="95" t="s">
        <v>40</v>
      </c>
      <c r="J1320" s="121">
        <v>564000</v>
      </c>
      <c r="K1320" s="121">
        <f t="shared" si="74"/>
        <v>8460000</v>
      </c>
      <c r="L1320" s="251">
        <f t="shared" si="72"/>
        <v>0</v>
      </c>
    </row>
    <row r="1321" spans="2:12" ht="15.9" x14ac:dyDescent="0.4">
      <c r="B1321" s="129"/>
      <c r="C1321" s="96" t="s">
        <v>546</v>
      </c>
      <c r="D1321" s="94">
        <v>15</v>
      </c>
      <c r="E1321" s="95" t="s">
        <v>40</v>
      </c>
      <c r="F1321" s="121">
        <v>5337000</v>
      </c>
      <c r="G1321" s="121">
        <f t="shared" si="73"/>
        <v>80055000</v>
      </c>
      <c r="H1321" s="94">
        <v>15</v>
      </c>
      <c r="I1321" s="95" t="s">
        <v>40</v>
      </c>
      <c r="J1321" s="121">
        <v>5337000</v>
      </c>
      <c r="K1321" s="121">
        <f t="shared" si="74"/>
        <v>80055000</v>
      </c>
      <c r="L1321" s="251">
        <f t="shared" si="72"/>
        <v>0</v>
      </c>
    </row>
    <row r="1322" spans="2:12" ht="15.9" x14ac:dyDescent="0.4">
      <c r="B1322" s="129"/>
      <c r="C1322" s="96" t="s">
        <v>542</v>
      </c>
      <c r="D1322" s="94">
        <v>30</v>
      </c>
      <c r="E1322" s="95" t="s">
        <v>57</v>
      </c>
      <c r="F1322" s="121">
        <v>792000</v>
      </c>
      <c r="G1322" s="121">
        <f t="shared" si="73"/>
        <v>23760000</v>
      </c>
      <c r="H1322" s="94">
        <v>30</v>
      </c>
      <c r="I1322" s="95" t="s">
        <v>57</v>
      </c>
      <c r="J1322" s="121">
        <v>792000</v>
      </c>
      <c r="K1322" s="121">
        <f t="shared" si="74"/>
        <v>23760000</v>
      </c>
      <c r="L1322" s="251">
        <f t="shared" si="72"/>
        <v>0</v>
      </c>
    </row>
    <row r="1323" spans="2:12" ht="15.9" x14ac:dyDescent="0.4">
      <c r="B1323" s="129"/>
      <c r="C1323" s="96" t="s">
        <v>543</v>
      </c>
      <c r="D1323" s="94">
        <v>45</v>
      </c>
      <c r="E1323" s="95" t="s">
        <v>57</v>
      </c>
      <c r="F1323" s="121">
        <v>370000</v>
      </c>
      <c r="G1323" s="121">
        <f t="shared" si="73"/>
        <v>16650000</v>
      </c>
      <c r="H1323" s="94">
        <v>45</v>
      </c>
      <c r="I1323" s="95" t="s">
        <v>57</v>
      </c>
      <c r="J1323" s="121">
        <v>370000</v>
      </c>
      <c r="K1323" s="121">
        <f t="shared" si="74"/>
        <v>16650000</v>
      </c>
      <c r="L1323" s="251">
        <f t="shared" si="72"/>
        <v>0</v>
      </c>
    </row>
    <row r="1324" spans="2:12" ht="15.9" x14ac:dyDescent="0.4">
      <c r="B1324" s="129"/>
      <c r="C1324" s="96" t="s">
        <v>544</v>
      </c>
      <c r="D1324" s="94">
        <v>15</v>
      </c>
      <c r="E1324" s="95" t="s">
        <v>40</v>
      </c>
      <c r="F1324" s="121">
        <v>606000</v>
      </c>
      <c r="G1324" s="121">
        <f t="shared" si="73"/>
        <v>9090000</v>
      </c>
      <c r="H1324" s="94">
        <v>15</v>
      </c>
      <c r="I1324" s="95" t="s">
        <v>40</v>
      </c>
      <c r="J1324" s="121">
        <v>606000</v>
      </c>
      <c r="K1324" s="121">
        <f t="shared" si="74"/>
        <v>9090000</v>
      </c>
      <c r="L1324" s="251">
        <f t="shared" si="72"/>
        <v>0</v>
      </c>
    </row>
    <row r="1325" spans="2:12" ht="15.9" x14ac:dyDescent="0.4">
      <c r="B1325" s="190" t="s">
        <v>52</v>
      </c>
      <c r="C1325" s="191" t="s">
        <v>547</v>
      </c>
      <c r="D1325" s="116"/>
      <c r="E1325" s="117" t="s">
        <v>27</v>
      </c>
      <c r="F1325" s="118">
        <v>0</v>
      </c>
      <c r="G1325" s="118">
        <f>G1326+G1329+G1336</f>
        <v>779820000</v>
      </c>
      <c r="H1325" s="116"/>
      <c r="I1325" s="117" t="s">
        <v>27</v>
      </c>
      <c r="J1325" s="118">
        <v>0</v>
      </c>
      <c r="K1325" s="118">
        <f>K1326+K1329+K1336</f>
        <v>779820000</v>
      </c>
      <c r="L1325" s="251">
        <f t="shared" si="72"/>
        <v>0</v>
      </c>
    </row>
    <row r="1326" spans="2:12" s="232" customFormat="1" ht="15.9" x14ac:dyDescent="0.4">
      <c r="B1326" s="227">
        <v>525112</v>
      </c>
      <c r="C1326" s="228" t="s">
        <v>97</v>
      </c>
      <c r="D1326" s="229">
        <v>0</v>
      </c>
      <c r="E1326" s="230" t="s">
        <v>27</v>
      </c>
      <c r="F1326" s="228">
        <v>0</v>
      </c>
      <c r="G1326" s="233">
        <f>SUM(G1327:G1328)</f>
        <v>80000000</v>
      </c>
      <c r="H1326" s="229">
        <v>0</v>
      </c>
      <c r="I1326" s="230" t="s">
        <v>27</v>
      </c>
      <c r="J1326" s="228">
        <v>0</v>
      </c>
      <c r="K1326" s="233">
        <f>SUM(K1327:K1328)</f>
        <v>80000000</v>
      </c>
      <c r="L1326" s="251">
        <f t="shared" si="72"/>
        <v>0</v>
      </c>
    </row>
    <row r="1327" spans="2:12" ht="15.9" x14ac:dyDescent="0.4">
      <c r="B1327" s="129" t="s">
        <v>27</v>
      </c>
      <c r="C1327" s="96" t="s">
        <v>548</v>
      </c>
      <c r="D1327" s="94">
        <v>1</v>
      </c>
      <c r="E1327" s="95" t="s">
        <v>38</v>
      </c>
      <c r="F1327" s="121">
        <v>30000000</v>
      </c>
      <c r="G1327" s="121">
        <f>ROUNDDOWN(D1327*F1327,-3)</f>
        <v>30000000</v>
      </c>
      <c r="H1327" s="94">
        <v>1</v>
      </c>
      <c r="I1327" s="95" t="s">
        <v>38</v>
      </c>
      <c r="J1327" s="121">
        <v>30000000</v>
      </c>
      <c r="K1327" s="121">
        <f>ROUNDDOWN(H1327*J1327,-3)</f>
        <v>30000000</v>
      </c>
      <c r="L1327" s="251">
        <f t="shared" si="72"/>
        <v>0</v>
      </c>
    </row>
    <row r="1328" spans="2:12" ht="15.9" x14ac:dyDescent="0.4">
      <c r="B1328" s="129"/>
      <c r="C1328" s="96" t="s">
        <v>549</v>
      </c>
      <c r="D1328" s="94">
        <v>1</v>
      </c>
      <c r="E1328" s="95" t="s">
        <v>38</v>
      </c>
      <c r="F1328" s="121">
        <v>50000000</v>
      </c>
      <c r="G1328" s="121">
        <f>ROUNDDOWN(D1328*F1328,-3)</f>
        <v>50000000</v>
      </c>
      <c r="H1328" s="94">
        <v>1</v>
      </c>
      <c r="I1328" s="95" t="s">
        <v>38</v>
      </c>
      <c r="J1328" s="121">
        <v>50000000</v>
      </c>
      <c r="K1328" s="121">
        <f>ROUNDDOWN(H1328*J1328,-3)</f>
        <v>50000000</v>
      </c>
      <c r="L1328" s="251">
        <f t="shared" si="72"/>
        <v>0</v>
      </c>
    </row>
    <row r="1329" spans="2:12" ht="15.9" x14ac:dyDescent="0.4">
      <c r="B1329" s="129"/>
      <c r="C1329" s="96"/>
      <c r="D1329" s="94"/>
      <c r="E1329" s="95"/>
      <c r="F1329" s="96"/>
      <c r="G1329" s="121"/>
      <c r="H1329" s="94"/>
      <c r="I1329" s="95"/>
      <c r="J1329" s="96"/>
      <c r="K1329" s="121"/>
      <c r="L1329" s="251">
        <f t="shared" si="72"/>
        <v>0</v>
      </c>
    </row>
    <row r="1330" spans="2:12" ht="15.9" x14ac:dyDescent="0.4">
      <c r="B1330" s="129"/>
      <c r="C1330" s="96"/>
      <c r="D1330" s="94"/>
      <c r="E1330" s="95"/>
      <c r="F1330" s="121"/>
      <c r="G1330" s="121"/>
      <c r="H1330" s="94"/>
      <c r="I1330" s="95"/>
      <c r="J1330" s="121"/>
      <c r="K1330" s="121"/>
      <c r="L1330" s="251">
        <f t="shared" si="72"/>
        <v>0</v>
      </c>
    </row>
    <row r="1331" spans="2:12" ht="15.9" x14ac:dyDescent="0.4">
      <c r="B1331" s="129"/>
      <c r="C1331" s="96"/>
      <c r="D1331" s="94"/>
      <c r="E1331" s="95"/>
      <c r="F1331" s="121"/>
      <c r="G1331" s="121"/>
      <c r="H1331" s="94"/>
      <c r="I1331" s="95"/>
      <c r="J1331" s="121"/>
      <c r="K1331" s="121"/>
      <c r="L1331" s="251">
        <f t="shared" si="72"/>
        <v>0</v>
      </c>
    </row>
    <row r="1332" spans="2:12" ht="15.9" x14ac:dyDescent="0.4">
      <c r="B1332" s="129"/>
      <c r="C1332" s="96"/>
      <c r="D1332" s="94"/>
      <c r="E1332" s="95"/>
      <c r="F1332" s="121"/>
      <c r="G1332" s="121"/>
      <c r="H1332" s="94"/>
      <c r="I1332" s="95"/>
      <c r="J1332" s="121"/>
      <c r="K1332" s="121"/>
      <c r="L1332" s="251">
        <f t="shared" si="72"/>
        <v>0</v>
      </c>
    </row>
    <row r="1333" spans="2:12" ht="15.9" x14ac:dyDescent="0.4">
      <c r="B1333" s="129"/>
      <c r="C1333" s="96"/>
      <c r="D1333" s="94"/>
      <c r="E1333" s="95"/>
      <c r="F1333" s="121"/>
      <c r="G1333" s="121"/>
      <c r="H1333" s="94"/>
      <c r="I1333" s="95"/>
      <c r="J1333" s="121"/>
      <c r="K1333" s="121"/>
      <c r="L1333" s="251">
        <f t="shared" si="72"/>
        <v>0</v>
      </c>
    </row>
    <row r="1334" spans="2:12" ht="15.9" x14ac:dyDescent="0.4">
      <c r="B1334" s="129"/>
      <c r="C1334" s="96"/>
      <c r="D1334" s="94"/>
      <c r="E1334" s="95"/>
      <c r="F1334" s="121"/>
      <c r="G1334" s="121"/>
      <c r="H1334" s="94"/>
      <c r="I1334" s="95"/>
      <c r="J1334" s="121"/>
      <c r="K1334" s="121"/>
      <c r="L1334" s="251">
        <f t="shared" si="72"/>
        <v>0</v>
      </c>
    </row>
    <row r="1335" spans="2:12" ht="15.9" x14ac:dyDescent="0.4">
      <c r="B1335" s="129"/>
      <c r="C1335" s="96"/>
      <c r="D1335" s="94"/>
      <c r="E1335" s="95"/>
      <c r="F1335" s="121"/>
      <c r="G1335" s="121"/>
      <c r="H1335" s="94"/>
      <c r="I1335" s="95"/>
      <c r="J1335" s="121"/>
      <c r="K1335" s="121"/>
      <c r="L1335" s="251">
        <f t="shared" si="72"/>
        <v>0</v>
      </c>
    </row>
    <row r="1336" spans="2:12" s="232" customFormat="1" ht="15.9" x14ac:dyDescent="0.4">
      <c r="B1336" s="227">
        <v>525111</v>
      </c>
      <c r="C1336" s="228" t="s">
        <v>174</v>
      </c>
      <c r="D1336" s="229">
        <v>0</v>
      </c>
      <c r="E1336" s="230" t="s">
        <v>27</v>
      </c>
      <c r="F1336" s="228">
        <v>0</v>
      </c>
      <c r="G1336" s="233">
        <f>SUM(G1337:G1341)</f>
        <v>699820000</v>
      </c>
      <c r="H1336" s="229">
        <v>0</v>
      </c>
      <c r="I1336" s="230" t="s">
        <v>27</v>
      </c>
      <c r="J1336" s="228">
        <v>0</v>
      </c>
      <c r="K1336" s="233">
        <f>SUM(K1337:K1341)</f>
        <v>699820000</v>
      </c>
      <c r="L1336" s="251">
        <f t="shared" si="72"/>
        <v>0</v>
      </c>
    </row>
    <row r="1337" spans="2:12" ht="15.9" x14ac:dyDescent="0.4">
      <c r="B1337" s="213"/>
      <c r="C1337" s="96" t="s">
        <v>550</v>
      </c>
      <c r="D1337" s="94">
        <v>1</v>
      </c>
      <c r="E1337" s="95" t="s">
        <v>38</v>
      </c>
      <c r="F1337" s="121">
        <v>278610000</v>
      </c>
      <c r="G1337" s="121">
        <f>ROUNDDOWN(D1337*F1337,-3)</f>
        <v>278610000</v>
      </c>
      <c r="H1337" s="94">
        <v>1</v>
      </c>
      <c r="I1337" s="95" t="s">
        <v>38</v>
      </c>
      <c r="J1337" s="121">
        <v>278610000</v>
      </c>
      <c r="K1337" s="121">
        <f>ROUNDDOWN(H1337*J1337,-3)</f>
        <v>278610000</v>
      </c>
      <c r="L1337" s="251">
        <f t="shared" si="72"/>
        <v>0</v>
      </c>
    </row>
    <row r="1338" spans="2:12" ht="15.9" x14ac:dyDescent="0.4">
      <c r="B1338" s="129"/>
      <c r="C1338" s="96" t="s">
        <v>551</v>
      </c>
      <c r="D1338" s="94">
        <v>1</v>
      </c>
      <c r="E1338" s="95" t="s">
        <v>38</v>
      </c>
      <c r="F1338" s="121">
        <v>139305000</v>
      </c>
      <c r="G1338" s="121">
        <f>ROUNDDOWN(D1338*F1338,-3)</f>
        <v>139305000</v>
      </c>
      <c r="H1338" s="94">
        <v>1</v>
      </c>
      <c r="I1338" s="95" t="s">
        <v>38</v>
      </c>
      <c r="J1338" s="121">
        <v>139305000</v>
      </c>
      <c r="K1338" s="121">
        <f>ROUNDDOWN(H1338*J1338,-3)</f>
        <v>139305000</v>
      </c>
      <c r="L1338" s="251">
        <f t="shared" si="72"/>
        <v>0</v>
      </c>
    </row>
    <row r="1339" spans="2:12" ht="15.9" x14ac:dyDescent="0.4">
      <c r="B1339" s="129"/>
      <c r="C1339" s="96" t="s">
        <v>552</v>
      </c>
      <c r="D1339" s="94">
        <v>1</v>
      </c>
      <c r="E1339" s="95" t="s">
        <v>38</v>
      </c>
      <c r="F1339" s="121">
        <v>163305000</v>
      </c>
      <c r="G1339" s="121">
        <f>ROUNDDOWN(D1339*F1339,-3)</f>
        <v>163305000</v>
      </c>
      <c r="H1339" s="94">
        <v>1</v>
      </c>
      <c r="I1339" s="95" t="s">
        <v>38</v>
      </c>
      <c r="J1339" s="121">
        <v>163305000</v>
      </c>
      <c r="K1339" s="121">
        <f>ROUNDDOWN(H1339*J1339,-3)</f>
        <v>163305000</v>
      </c>
      <c r="L1339" s="251">
        <f t="shared" si="72"/>
        <v>0</v>
      </c>
    </row>
    <row r="1340" spans="2:12" ht="15.9" x14ac:dyDescent="0.4">
      <c r="B1340" s="200"/>
      <c r="C1340" s="96" t="s">
        <v>553</v>
      </c>
      <c r="D1340" s="94">
        <v>1</v>
      </c>
      <c r="E1340" s="95" t="s">
        <v>38</v>
      </c>
      <c r="F1340" s="121">
        <v>53280000</v>
      </c>
      <c r="G1340" s="121">
        <f>ROUNDDOWN(D1340*F1340,-3)</f>
        <v>53280000</v>
      </c>
      <c r="H1340" s="94">
        <v>1</v>
      </c>
      <c r="I1340" s="95" t="s">
        <v>38</v>
      </c>
      <c r="J1340" s="121">
        <v>53280000</v>
      </c>
      <c r="K1340" s="121">
        <f>ROUNDDOWN(H1340*J1340,-3)</f>
        <v>53280000</v>
      </c>
      <c r="L1340" s="251">
        <f t="shared" si="72"/>
        <v>0</v>
      </c>
    </row>
    <row r="1341" spans="2:12" ht="15.9" x14ac:dyDescent="0.4">
      <c r="B1341" s="129" t="s">
        <v>27</v>
      </c>
      <c r="C1341" s="162" t="s">
        <v>554</v>
      </c>
      <c r="D1341" s="94">
        <v>1</v>
      </c>
      <c r="E1341" s="95" t="s">
        <v>38</v>
      </c>
      <c r="F1341" s="121">
        <v>65320000</v>
      </c>
      <c r="G1341" s="121">
        <f>ROUNDDOWN(D1341*F1341,-3)</f>
        <v>65320000</v>
      </c>
      <c r="H1341" s="94">
        <v>1</v>
      </c>
      <c r="I1341" s="95" t="s">
        <v>38</v>
      </c>
      <c r="J1341" s="121">
        <v>65320000</v>
      </c>
      <c r="K1341" s="121">
        <f>ROUNDDOWN(H1341*J1341,-3)</f>
        <v>65320000</v>
      </c>
      <c r="L1341" s="251">
        <f t="shared" si="72"/>
        <v>0</v>
      </c>
    </row>
    <row r="1342" spans="2:12" ht="15.9" x14ac:dyDescent="0.4">
      <c r="B1342" s="190" t="s">
        <v>62</v>
      </c>
      <c r="C1342" s="191" t="s">
        <v>555</v>
      </c>
      <c r="D1342" s="116"/>
      <c r="E1342" s="117" t="s">
        <v>27</v>
      </c>
      <c r="F1342" s="118">
        <v>0</v>
      </c>
      <c r="G1342" s="118">
        <f>G1345+G1347+G1343</f>
        <v>53336000</v>
      </c>
      <c r="H1342" s="116"/>
      <c r="I1342" s="117" t="s">
        <v>27</v>
      </c>
      <c r="J1342" s="118">
        <v>0</v>
      </c>
      <c r="K1342" s="118">
        <f>K1345+K1347+K1343</f>
        <v>53336000</v>
      </c>
      <c r="L1342" s="251">
        <f t="shared" si="72"/>
        <v>0</v>
      </c>
    </row>
    <row r="1343" spans="2:12" s="232" customFormat="1" ht="15.9" x14ac:dyDescent="0.4">
      <c r="B1343" s="240">
        <v>525112</v>
      </c>
      <c r="C1343" s="241" t="s">
        <v>97</v>
      </c>
      <c r="D1343" s="229">
        <v>0</v>
      </c>
      <c r="E1343" s="230" t="s">
        <v>27</v>
      </c>
      <c r="F1343" s="228">
        <v>0</v>
      </c>
      <c r="G1343" s="233">
        <f>SUM(G1344:G1344)</f>
        <v>7681000</v>
      </c>
      <c r="H1343" s="229">
        <v>0</v>
      </c>
      <c r="I1343" s="230" t="s">
        <v>27</v>
      </c>
      <c r="J1343" s="228">
        <v>0</v>
      </c>
      <c r="K1343" s="233">
        <f>SUM(K1344:K1344)</f>
        <v>7681000</v>
      </c>
      <c r="L1343" s="251">
        <f t="shared" si="72"/>
        <v>0</v>
      </c>
    </row>
    <row r="1344" spans="2:12" ht="15.9" x14ac:dyDescent="0.4">
      <c r="B1344" s="129"/>
      <c r="C1344" s="96" t="s">
        <v>556</v>
      </c>
      <c r="D1344" s="94">
        <v>1</v>
      </c>
      <c r="E1344" s="95" t="s">
        <v>66</v>
      </c>
      <c r="F1344" s="121">
        <v>7681000</v>
      </c>
      <c r="G1344" s="121">
        <f>ROUNDDOWN(D1344*F1344,-3)</f>
        <v>7681000</v>
      </c>
      <c r="H1344" s="94">
        <v>1</v>
      </c>
      <c r="I1344" s="95" t="s">
        <v>66</v>
      </c>
      <c r="J1344" s="121">
        <v>7681000</v>
      </c>
      <c r="K1344" s="121">
        <f>ROUNDDOWN(H1344*J1344,-3)</f>
        <v>7681000</v>
      </c>
      <c r="L1344" s="251">
        <f t="shared" si="72"/>
        <v>0</v>
      </c>
    </row>
    <row r="1345" spans="2:12" s="232" customFormat="1" ht="15.9" x14ac:dyDescent="0.4">
      <c r="B1345" s="240">
        <v>525113</v>
      </c>
      <c r="C1345" s="241" t="s">
        <v>99</v>
      </c>
      <c r="D1345" s="229"/>
      <c r="E1345" s="230" t="s">
        <v>27</v>
      </c>
      <c r="F1345" s="228">
        <v>0</v>
      </c>
      <c r="G1345" s="233">
        <f>SUM(G1346:G1346)</f>
        <v>18000000</v>
      </c>
      <c r="H1345" s="229"/>
      <c r="I1345" s="230" t="s">
        <v>27</v>
      </c>
      <c r="J1345" s="228">
        <v>0</v>
      </c>
      <c r="K1345" s="233">
        <f>SUM(K1346:K1346)</f>
        <v>18000000</v>
      </c>
      <c r="L1345" s="251">
        <f t="shared" si="72"/>
        <v>0</v>
      </c>
    </row>
    <row r="1346" spans="2:12" ht="15.9" x14ac:dyDescent="0.4">
      <c r="B1346" s="129" t="s">
        <v>27</v>
      </c>
      <c r="C1346" s="96" t="s">
        <v>557</v>
      </c>
      <c r="D1346" s="94">
        <v>20</v>
      </c>
      <c r="E1346" s="95" t="s">
        <v>47</v>
      </c>
      <c r="F1346" s="121">
        <v>900000</v>
      </c>
      <c r="G1346" s="121">
        <f>ROUNDDOWN(D1346*F1346,-3)</f>
        <v>18000000</v>
      </c>
      <c r="H1346" s="94">
        <v>20</v>
      </c>
      <c r="I1346" s="95" t="s">
        <v>47</v>
      </c>
      <c r="J1346" s="121">
        <v>900000</v>
      </c>
      <c r="K1346" s="121">
        <f>ROUNDDOWN(H1346*J1346,-3)</f>
        <v>18000000</v>
      </c>
      <c r="L1346" s="251">
        <f t="shared" si="72"/>
        <v>0</v>
      </c>
    </row>
    <row r="1347" spans="2:12" s="232" customFormat="1" ht="15.9" x14ac:dyDescent="0.4">
      <c r="B1347" s="240">
        <v>525115</v>
      </c>
      <c r="C1347" s="241" t="s">
        <v>90</v>
      </c>
      <c r="D1347" s="229"/>
      <c r="E1347" s="230" t="s">
        <v>27</v>
      </c>
      <c r="F1347" s="228">
        <v>0</v>
      </c>
      <c r="G1347" s="233">
        <f>SUM(G1348:G1350)</f>
        <v>27655000</v>
      </c>
      <c r="H1347" s="229"/>
      <c r="I1347" s="230" t="s">
        <v>27</v>
      </c>
      <c r="J1347" s="228">
        <v>0</v>
      </c>
      <c r="K1347" s="233">
        <f>SUM(K1348:K1350)</f>
        <v>27655000</v>
      </c>
      <c r="L1347" s="251">
        <f t="shared" si="72"/>
        <v>0</v>
      </c>
    </row>
    <row r="1348" spans="2:12" ht="15.9" x14ac:dyDescent="0.4">
      <c r="B1348" s="129" t="s">
        <v>27</v>
      </c>
      <c r="C1348" s="96" t="s">
        <v>558</v>
      </c>
      <c r="D1348" s="94">
        <v>5</v>
      </c>
      <c r="E1348" s="95" t="s">
        <v>40</v>
      </c>
      <c r="F1348" s="121">
        <v>3829000</v>
      </c>
      <c r="G1348" s="121">
        <f>ROUNDDOWN(D1348*F1348,-3)</f>
        <v>19145000</v>
      </c>
      <c r="H1348" s="94">
        <v>5</v>
      </c>
      <c r="I1348" s="95" t="s">
        <v>40</v>
      </c>
      <c r="J1348" s="121">
        <v>3829000</v>
      </c>
      <c r="K1348" s="121">
        <f>ROUNDDOWN(H1348*J1348,-3)</f>
        <v>19145000</v>
      </c>
      <c r="L1348" s="251">
        <f t="shared" si="72"/>
        <v>0</v>
      </c>
    </row>
    <row r="1349" spans="2:12" ht="15.9" x14ac:dyDescent="0.4">
      <c r="B1349" s="129" t="s">
        <v>27</v>
      </c>
      <c r="C1349" s="96" t="s">
        <v>559</v>
      </c>
      <c r="D1349" s="94">
        <v>5</v>
      </c>
      <c r="E1349" s="95" t="s">
        <v>40</v>
      </c>
      <c r="F1349" s="121">
        <v>900000</v>
      </c>
      <c r="G1349" s="121">
        <f>ROUNDDOWN(D1349*F1349,-3)</f>
        <v>4500000</v>
      </c>
      <c r="H1349" s="94">
        <v>5</v>
      </c>
      <c r="I1349" s="95" t="s">
        <v>40</v>
      </c>
      <c r="J1349" s="121">
        <v>900000</v>
      </c>
      <c r="K1349" s="121">
        <f>ROUNDDOWN(H1349*J1349,-3)</f>
        <v>4500000</v>
      </c>
      <c r="L1349" s="251">
        <f t="shared" si="72"/>
        <v>0</v>
      </c>
    </row>
    <row r="1350" spans="2:12" ht="15.9" x14ac:dyDescent="0.4">
      <c r="B1350" s="129" t="s">
        <v>27</v>
      </c>
      <c r="C1350" s="96" t="s">
        <v>560</v>
      </c>
      <c r="D1350" s="94">
        <v>5</v>
      </c>
      <c r="E1350" s="95" t="s">
        <v>40</v>
      </c>
      <c r="F1350" s="121">
        <v>802000</v>
      </c>
      <c r="G1350" s="121">
        <f>ROUNDDOWN(D1350*F1350,-3)</f>
        <v>4010000</v>
      </c>
      <c r="H1350" s="94">
        <v>5</v>
      </c>
      <c r="I1350" s="95" t="s">
        <v>40</v>
      </c>
      <c r="J1350" s="121">
        <v>802000</v>
      </c>
      <c r="K1350" s="121">
        <f>ROUNDDOWN(H1350*J1350,-3)</f>
        <v>4010000</v>
      </c>
      <c r="L1350" s="251">
        <f t="shared" si="72"/>
        <v>0</v>
      </c>
    </row>
    <row r="1351" spans="2:12" ht="15.9" x14ac:dyDescent="0.4">
      <c r="B1351" s="190" t="s">
        <v>69</v>
      </c>
      <c r="C1351" s="191" t="s">
        <v>561</v>
      </c>
      <c r="D1351" s="116"/>
      <c r="E1351" s="117" t="s">
        <v>27</v>
      </c>
      <c r="F1351" s="118">
        <v>0</v>
      </c>
      <c r="G1351" s="118">
        <f>G1352+G1354</f>
        <v>1260000000</v>
      </c>
      <c r="H1351" s="116"/>
      <c r="I1351" s="117" t="s">
        <v>27</v>
      </c>
      <c r="J1351" s="118">
        <v>0</v>
      </c>
      <c r="K1351" s="118">
        <f>K1352+K1354</f>
        <v>1260000000</v>
      </c>
      <c r="L1351" s="251">
        <f t="shared" si="72"/>
        <v>0</v>
      </c>
    </row>
    <row r="1352" spans="2:12" s="232" customFormat="1" ht="15.9" x14ac:dyDescent="0.4">
      <c r="B1352" s="227">
        <v>525112</v>
      </c>
      <c r="C1352" s="228" t="s">
        <v>97</v>
      </c>
      <c r="D1352" s="229">
        <v>0</v>
      </c>
      <c r="E1352" s="230" t="s">
        <v>27</v>
      </c>
      <c r="F1352" s="228">
        <v>0</v>
      </c>
      <c r="G1352" s="233">
        <f>G1353</f>
        <v>540000000</v>
      </c>
      <c r="H1352" s="229">
        <v>0</v>
      </c>
      <c r="I1352" s="230" t="s">
        <v>27</v>
      </c>
      <c r="J1352" s="228">
        <v>0</v>
      </c>
      <c r="K1352" s="233">
        <f>K1353</f>
        <v>540000000</v>
      </c>
      <c r="L1352" s="251">
        <f t="shared" si="72"/>
        <v>0</v>
      </c>
    </row>
    <row r="1353" spans="2:12" ht="15.9" x14ac:dyDescent="0.4">
      <c r="B1353" s="129" t="s">
        <v>27</v>
      </c>
      <c r="C1353" s="96" t="s">
        <v>562</v>
      </c>
      <c r="D1353" s="94">
        <v>360</v>
      </c>
      <c r="E1353" s="95" t="s">
        <v>40</v>
      </c>
      <c r="F1353" s="121">
        <v>1500000</v>
      </c>
      <c r="G1353" s="121">
        <f>ROUNDDOWN(D1353*F1353,-3)</f>
        <v>540000000</v>
      </c>
      <c r="H1353" s="94">
        <v>360</v>
      </c>
      <c r="I1353" s="95" t="s">
        <v>40</v>
      </c>
      <c r="J1353" s="121">
        <v>1500000</v>
      </c>
      <c r="K1353" s="121">
        <f>ROUNDDOWN(H1353*J1353,-3)</f>
        <v>540000000</v>
      </c>
      <c r="L1353" s="251">
        <f t="shared" si="72"/>
        <v>0</v>
      </c>
    </row>
    <row r="1354" spans="2:12" s="232" customFormat="1" ht="15.9" x14ac:dyDescent="0.4">
      <c r="B1354" s="227">
        <v>525113</v>
      </c>
      <c r="C1354" s="228" t="s">
        <v>99</v>
      </c>
      <c r="D1354" s="229">
        <v>0</v>
      </c>
      <c r="E1354" s="230" t="s">
        <v>27</v>
      </c>
      <c r="F1354" s="228">
        <v>0</v>
      </c>
      <c r="G1354" s="233">
        <f>G1355</f>
        <v>720000000</v>
      </c>
      <c r="H1354" s="229">
        <v>0</v>
      </c>
      <c r="I1354" s="230" t="s">
        <v>27</v>
      </c>
      <c r="J1354" s="228">
        <v>0</v>
      </c>
      <c r="K1354" s="233">
        <f>K1355</f>
        <v>720000000</v>
      </c>
      <c r="L1354" s="251">
        <f t="shared" si="72"/>
        <v>0</v>
      </c>
    </row>
    <row r="1355" spans="2:12" ht="15.9" x14ac:dyDescent="0.4">
      <c r="B1355" s="129" t="s">
        <v>27</v>
      </c>
      <c r="C1355" s="96" t="s">
        <v>563</v>
      </c>
      <c r="D1355" s="94">
        <v>360</v>
      </c>
      <c r="E1355" s="95" t="s">
        <v>40</v>
      </c>
      <c r="F1355" s="121">
        <v>2000000</v>
      </c>
      <c r="G1355" s="121">
        <f>ROUNDDOWN(D1355*F1355,-3)</f>
        <v>720000000</v>
      </c>
      <c r="H1355" s="94">
        <v>360</v>
      </c>
      <c r="I1355" s="95" t="s">
        <v>40</v>
      </c>
      <c r="J1355" s="121">
        <v>2000000</v>
      </c>
      <c r="K1355" s="121">
        <f>ROUNDDOWN(H1355*J1355,-3)</f>
        <v>720000000</v>
      </c>
      <c r="L1355" s="251">
        <f t="shared" si="72"/>
        <v>0</v>
      </c>
    </row>
    <row r="1356" spans="2:12" ht="15.9" x14ac:dyDescent="0.4">
      <c r="B1356" s="190" t="s">
        <v>77</v>
      </c>
      <c r="C1356" s="191" t="s">
        <v>564</v>
      </c>
      <c r="D1356" s="116"/>
      <c r="E1356" s="117" t="s">
        <v>27</v>
      </c>
      <c r="F1356" s="118">
        <v>0</v>
      </c>
      <c r="G1356" s="118">
        <f>G1357+G1360+G1362</f>
        <v>50200000</v>
      </c>
      <c r="H1356" s="116"/>
      <c r="I1356" s="117" t="s">
        <v>27</v>
      </c>
      <c r="J1356" s="118">
        <v>0</v>
      </c>
      <c r="K1356" s="118">
        <f>K1357+K1360+K1362</f>
        <v>50200000</v>
      </c>
      <c r="L1356" s="251">
        <f t="shared" si="72"/>
        <v>0</v>
      </c>
    </row>
    <row r="1357" spans="2:12" s="232" customFormat="1" ht="15.9" x14ac:dyDescent="0.4">
      <c r="B1357" s="227">
        <v>525112</v>
      </c>
      <c r="C1357" s="228" t="s">
        <v>97</v>
      </c>
      <c r="D1357" s="229"/>
      <c r="E1357" s="230" t="s">
        <v>27</v>
      </c>
      <c r="F1357" s="228">
        <v>0</v>
      </c>
      <c r="G1357" s="233">
        <f>SUM(G1358:G1359)</f>
        <v>6000000</v>
      </c>
      <c r="H1357" s="229"/>
      <c r="I1357" s="230" t="s">
        <v>27</v>
      </c>
      <c r="J1357" s="228">
        <v>0</v>
      </c>
      <c r="K1357" s="233">
        <f>SUM(K1358:K1359)</f>
        <v>6000000</v>
      </c>
      <c r="L1357" s="251">
        <f t="shared" si="72"/>
        <v>0</v>
      </c>
    </row>
    <row r="1358" spans="2:12" ht="15.9" x14ac:dyDescent="0.4">
      <c r="B1358" s="129" t="s">
        <v>27</v>
      </c>
      <c r="C1358" s="96" t="s">
        <v>55</v>
      </c>
      <c r="D1358" s="94">
        <v>1</v>
      </c>
      <c r="E1358" s="95" t="s">
        <v>51</v>
      </c>
      <c r="F1358" s="121">
        <v>1000000</v>
      </c>
      <c r="G1358" s="121">
        <f>ROUNDDOWN(D1358*F1358,-3)</f>
        <v>1000000</v>
      </c>
      <c r="H1358" s="94">
        <v>1</v>
      </c>
      <c r="I1358" s="95" t="s">
        <v>51</v>
      </c>
      <c r="J1358" s="121">
        <v>1000000</v>
      </c>
      <c r="K1358" s="121">
        <f>ROUNDDOWN(H1358*J1358,-3)</f>
        <v>1000000</v>
      </c>
      <c r="L1358" s="251">
        <f t="shared" si="72"/>
        <v>0</v>
      </c>
    </row>
    <row r="1359" spans="2:12" ht="15.9" x14ac:dyDescent="0.4">
      <c r="B1359" s="129"/>
      <c r="C1359" s="96" t="s">
        <v>520</v>
      </c>
      <c r="D1359" s="94">
        <v>25</v>
      </c>
      <c r="E1359" s="95" t="s">
        <v>40</v>
      </c>
      <c r="F1359" s="121">
        <v>200000</v>
      </c>
      <c r="G1359" s="121">
        <f>ROUNDDOWN(D1359*F1359,-3)</f>
        <v>5000000</v>
      </c>
      <c r="H1359" s="94">
        <v>25</v>
      </c>
      <c r="I1359" s="95" t="s">
        <v>40</v>
      </c>
      <c r="J1359" s="121">
        <v>200000</v>
      </c>
      <c r="K1359" s="121">
        <f>ROUNDDOWN(H1359*J1359,-3)</f>
        <v>5000000</v>
      </c>
      <c r="L1359" s="251">
        <f t="shared" si="72"/>
        <v>0</v>
      </c>
    </row>
    <row r="1360" spans="2:12" s="232" customFormat="1" ht="15.9" x14ac:dyDescent="0.4">
      <c r="B1360" s="227">
        <v>525113</v>
      </c>
      <c r="C1360" s="228" t="s">
        <v>99</v>
      </c>
      <c r="D1360" s="229"/>
      <c r="E1360" s="230"/>
      <c r="F1360" s="233"/>
      <c r="G1360" s="233">
        <f>SUM(G1361:G1361)</f>
        <v>7200000</v>
      </c>
      <c r="H1360" s="229"/>
      <c r="I1360" s="230"/>
      <c r="J1360" s="233"/>
      <c r="K1360" s="233">
        <f>SUM(K1361:K1361)</f>
        <v>7200000</v>
      </c>
      <c r="L1360" s="251">
        <f t="shared" si="72"/>
        <v>0</v>
      </c>
    </row>
    <row r="1361" spans="2:12" ht="15.9" x14ac:dyDescent="0.4">
      <c r="B1361" s="129"/>
      <c r="C1361" s="96" t="s">
        <v>565</v>
      </c>
      <c r="D1361" s="94">
        <v>8</v>
      </c>
      <c r="E1361" s="95" t="s">
        <v>47</v>
      </c>
      <c r="F1361" s="121">
        <v>900000</v>
      </c>
      <c r="G1361" s="121">
        <f>ROUNDDOWN(D1361*F1361,-3)</f>
        <v>7200000</v>
      </c>
      <c r="H1361" s="94">
        <v>8</v>
      </c>
      <c r="I1361" s="95" t="s">
        <v>47</v>
      </c>
      <c r="J1361" s="121">
        <v>900000</v>
      </c>
      <c r="K1361" s="121">
        <f>ROUNDDOWN(H1361*J1361,-3)</f>
        <v>7200000</v>
      </c>
      <c r="L1361" s="251">
        <f t="shared" si="72"/>
        <v>0</v>
      </c>
    </row>
    <row r="1362" spans="2:12" s="232" customFormat="1" ht="15.9" x14ac:dyDescent="0.4">
      <c r="B1362" s="227">
        <v>525115</v>
      </c>
      <c r="C1362" s="228" t="s">
        <v>90</v>
      </c>
      <c r="D1362" s="229"/>
      <c r="E1362" s="230"/>
      <c r="F1362" s="233"/>
      <c r="G1362" s="233">
        <f>SUM(G1363:G1364)</f>
        <v>37000000</v>
      </c>
      <c r="H1362" s="229"/>
      <c r="I1362" s="230"/>
      <c r="J1362" s="233"/>
      <c r="K1362" s="233">
        <f>SUM(K1363:K1364)</f>
        <v>37000000</v>
      </c>
      <c r="L1362" s="251">
        <f t="shared" si="72"/>
        <v>0</v>
      </c>
    </row>
    <row r="1363" spans="2:12" ht="15.9" x14ac:dyDescent="0.4">
      <c r="B1363" s="129"/>
      <c r="C1363" s="96" t="s">
        <v>467</v>
      </c>
      <c r="D1363" s="94">
        <v>40</v>
      </c>
      <c r="E1363" s="95" t="s">
        <v>57</v>
      </c>
      <c r="F1363" s="121">
        <v>700000</v>
      </c>
      <c r="G1363" s="121">
        <f>ROUNDDOWN(D1363*F1363,-3)</f>
        <v>28000000</v>
      </c>
      <c r="H1363" s="94">
        <v>40</v>
      </c>
      <c r="I1363" s="95" t="s">
        <v>57</v>
      </c>
      <c r="J1363" s="121">
        <v>700000</v>
      </c>
      <c r="K1363" s="121">
        <f>ROUNDDOWN(H1363*J1363,-3)</f>
        <v>28000000</v>
      </c>
      <c r="L1363" s="251">
        <f t="shared" si="72"/>
        <v>0</v>
      </c>
    </row>
    <row r="1364" spans="2:12" ht="15.9" x14ac:dyDescent="0.4">
      <c r="B1364" s="129"/>
      <c r="C1364" s="96" t="s">
        <v>566</v>
      </c>
      <c r="D1364" s="94">
        <v>60</v>
      </c>
      <c r="E1364" s="95" t="s">
        <v>40</v>
      </c>
      <c r="F1364" s="121">
        <v>150000</v>
      </c>
      <c r="G1364" s="121">
        <f>ROUNDDOWN(D1364*F1364,-3)</f>
        <v>9000000</v>
      </c>
      <c r="H1364" s="94">
        <v>60</v>
      </c>
      <c r="I1364" s="95" t="s">
        <v>40</v>
      </c>
      <c r="J1364" s="121">
        <v>150000</v>
      </c>
      <c r="K1364" s="121">
        <f>ROUNDDOWN(H1364*J1364,-3)</f>
        <v>9000000</v>
      </c>
      <c r="L1364" s="251">
        <f t="shared" si="72"/>
        <v>0</v>
      </c>
    </row>
    <row r="1365" spans="2:12" ht="15.9" x14ac:dyDescent="0.4">
      <c r="B1365" s="190" t="s">
        <v>380</v>
      </c>
      <c r="C1365" s="191" t="s">
        <v>567</v>
      </c>
      <c r="D1365" s="116"/>
      <c r="E1365" s="117" t="s">
        <v>27</v>
      </c>
      <c r="F1365" s="118">
        <v>0</v>
      </c>
      <c r="G1365" s="118">
        <f>G1366+G1371</f>
        <v>1400000000</v>
      </c>
      <c r="H1365" s="116"/>
      <c r="I1365" s="117" t="s">
        <v>27</v>
      </c>
      <c r="J1365" s="118">
        <v>0</v>
      </c>
      <c r="K1365" s="118">
        <f>K1366+K1371</f>
        <v>1400000000</v>
      </c>
      <c r="L1365" s="251">
        <f t="shared" si="72"/>
        <v>0</v>
      </c>
    </row>
    <row r="1366" spans="2:12" s="232" customFormat="1" ht="15.9" x14ac:dyDescent="0.4">
      <c r="B1366" s="227">
        <v>525112</v>
      </c>
      <c r="C1366" s="228" t="s">
        <v>97</v>
      </c>
      <c r="D1366" s="229">
        <v>0</v>
      </c>
      <c r="E1366" s="230" t="s">
        <v>27</v>
      </c>
      <c r="F1366" s="228">
        <v>0</v>
      </c>
      <c r="G1366" s="233">
        <f>SUM(G1367:G1370)</f>
        <v>532000000</v>
      </c>
      <c r="H1366" s="229">
        <v>0</v>
      </c>
      <c r="I1366" s="230" t="s">
        <v>27</v>
      </c>
      <c r="J1366" s="228">
        <v>0</v>
      </c>
      <c r="K1366" s="233">
        <f>SUM(K1367:K1370)</f>
        <v>532000000</v>
      </c>
      <c r="L1366" s="251">
        <f t="shared" si="72"/>
        <v>0</v>
      </c>
    </row>
    <row r="1367" spans="2:12" ht="15.9" x14ac:dyDescent="0.4">
      <c r="B1367" s="129" t="s">
        <v>27</v>
      </c>
      <c r="C1367" s="96" t="s">
        <v>568</v>
      </c>
      <c r="D1367" s="94">
        <v>1120</v>
      </c>
      <c r="E1367" s="95" t="s">
        <v>40</v>
      </c>
      <c r="F1367" s="121">
        <v>339000</v>
      </c>
      <c r="G1367" s="121">
        <f>ROUNDDOWN(D1367*F1367,-3)</f>
        <v>379680000</v>
      </c>
      <c r="H1367" s="94">
        <v>1120</v>
      </c>
      <c r="I1367" s="95" t="s">
        <v>40</v>
      </c>
      <c r="J1367" s="121">
        <v>339000</v>
      </c>
      <c r="K1367" s="121">
        <f>ROUNDDOWN(H1367*J1367,-3)</f>
        <v>379680000</v>
      </c>
      <c r="L1367" s="251">
        <f t="shared" si="72"/>
        <v>0</v>
      </c>
    </row>
    <row r="1368" spans="2:12" ht="15.9" x14ac:dyDescent="0.4">
      <c r="B1368" s="129" t="s">
        <v>27</v>
      </c>
      <c r="C1368" s="96" t="s">
        <v>569</v>
      </c>
      <c r="D1368" s="94">
        <v>1120</v>
      </c>
      <c r="E1368" s="95" t="s">
        <v>40</v>
      </c>
      <c r="F1368" s="121">
        <v>35000</v>
      </c>
      <c r="G1368" s="121">
        <f>ROUNDDOWN(D1368*F1368,-3)</f>
        <v>39200000</v>
      </c>
      <c r="H1368" s="94">
        <v>1120</v>
      </c>
      <c r="I1368" s="95" t="s">
        <v>40</v>
      </c>
      <c r="J1368" s="121">
        <v>35000</v>
      </c>
      <c r="K1368" s="121">
        <f>ROUNDDOWN(H1368*J1368,-3)</f>
        <v>39200000</v>
      </c>
      <c r="L1368" s="251">
        <f t="shared" ref="L1368:L1431" si="75">G1368-K1368</f>
        <v>0</v>
      </c>
    </row>
    <row r="1369" spans="2:12" ht="15.9" x14ac:dyDescent="0.4">
      <c r="B1369" s="129"/>
      <c r="C1369" s="96" t="s">
        <v>570</v>
      </c>
      <c r="D1369" s="94">
        <v>1120</v>
      </c>
      <c r="E1369" s="95" t="s">
        <v>40</v>
      </c>
      <c r="F1369" s="121">
        <v>75000</v>
      </c>
      <c r="G1369" s="121">
        <f>ROUNDDOWN(D1369*F1369,-3)</f>
        <v>84000000</v>
      </c>
      <c r="H1369" s="94">
        <v>1120</v>
      </c>
      <c r="I1369" s="95" t="s">
        <v>40</v>
      </c>
      <c r="J1369" s="121">
        <v>75000</v>
      </c>
      <c r="K1369" s="121">
        <f>ROUNDDOWN(H1369*J1369,-3)</f>
        <v>84000000</v>
      </c>
      <c r="L1369" s="251">
        <f t="shared" si="75"/>
        <v>0</v>
      </c>
    </row>
    <row r="1370" spans="2:12" ht="15.9" x14ac:dyDescent="0.4">
      <c r="B1370" s="129"/>
      <c r="C1370" s="96" t="s">
        <v>498</v>
      </c>
      <c r="D1370" s="94">
        <v>2</v>
      </c>
      <c r="E1370" s="95" t="s">
        <v>51</v>
      </c>
      <c r="F1370" s="121">
        <v>14560000</v>
      </c>
      <c r="G1370" s="121">
        <f>ROUNDDOWN(D1370*F1370,-3)</f>
        <v>29120000</v>
      </c>
      <c r="H1370" s="94">
        <v>2</v>
      </c>
      <c r="I1370" s="95" t="s">
        <v>51</v>
      </c>
      <c r="J1370" s="121">
        <v>14560000</v>
      </c>
      <c r="K1370" s="121">
        <f>ROUNDDOWN(H1370*J1370,-3)</f>
        <v>29120000</v>
      </c>
      <c r="L1370" s="251">
        <f t="shared" si="75"/>
        <v>0</v>
      </c>
    </row>
    <row r="1371" spans="2:12" s="232" customFormat="1" ht="15.9" x14ac:dyDescent="0.4">
      <c r="B1371" s="227">
        <v>525113</v>
      </c>
      <c r="C1371" s="228" t="s">
        <v>99</v>
      </c>
      <c r="D1371" s="229"/>
      <c r="E1371" s="230"/>
      <c r="F1371" s="228"/>
      <c r="G1371" s="233">
        <f>G1372</f>
        <v>868000000</v>
      </c>
      <c r="H1371" s="229"/>
      <c r="I1371" s="230"/>
      <c r="J1371" s="228"/>
      <c r="K1371" s="233">
        <f>K1372</f>
        <v>868000000</v>
      </c>
      <c r="L1371" s="251">
        <f t="shared" si="75"/>
        <v>0</v>
      </c>
    </row>
    <row r="1372" spans="2:12" ht="15.9" x14ac:dyDescent="0.4">
      <c r="B1372" s="129" t="s">
        <v>27</v>
      </c>
      <c r="C1372" s="96" t="s">
        <v>571</v>
      </c>
      <c r="D1372" s="94">
        <v>1120</v>
      </c>
      <c r="E1372" s="95" t="s">
        <v>40</v>
      </c>
      <c r="F1372" s="121">
        <v>775000</v>
      </c>
      <c r="G1372" s="121">
        <f>ROUNDDOWN(D1372*F1372,-3)</f>
        <v>868000000</v>
      </c>
      <c r="H1372" s="94">
        <v>1120</v>
      </c>
      <c r="I1372" s="95" t="s">
        <v>40</v>
      </c>
      <c r="J1372" s="121">
        <v>775000</v>
      </c>
      <c r="K1372" s="121">
        <f>ROUNDDOWN(H1372*J1372,-3)</f>
        <v>868000000</v>
      </c>
      <c r="L1372" s="251">
        <f t="shared" si="75"/>
        <v>0</v>
      </c>
    </row>
    <row r="1373" spans="2:12" ht="15.9" x14ac:dyDescent="0.4">
      <c r="B1373" s="190" t="s">
        <v>382</v>
      </c>
      <c r="C1373" s="191" t="s">
        <v>572</v>
      </c>
      <c r="D1373" s="116"/>
      <c r="E1373" s="117" t="s">
        <v>27</v>
      </c>
      <c r="F1373" s="118">
        <v>0</v>
      </c>
      <c r="G1373" s="118">
        <f>G1374</f>
        <v>1690000000</v>
      </c>
      <c r="H1373" s="116"/>
      <c r="I1373" s="117" t="s">
        <v>27</v>
      </c>
      <c r="J1373" s="118">
        <v>0</v>
      </c>
      <c r="K1373" s="118">
        <f>K1374</f>
        <v>1690000000</v>
      </c>
      <c r="L1373" s="251">
        <f t="shared" si="75"/>
        <v>0</v>
      </c>
    </row>
    <row r="1374" spans="2:12" s="232" customFormat="1" ht="15.9" x14ac:dyDescent="0.4">
      <c r="B1374" s="227">
        <v>525112</v>
      </c>
      <c r="C1374" s="228" t="s">
        <v>97</v>
      </c>
      <c r="D1374" s="229">
        <v>0</v>
      </c>
      <c r="E1374" s="230" t="s">
        <v>27</v>
      </c>
      <c r="F1374" s="228">
        <v>0</v>
      </c>
      <c r="G1374" s="233">
        <f>SUM(G1375:G1375)</f>
        <v>1690000000</v>
      </c>
      <c r="H1374" s="229">
        <v>0</v>
      </c>
      <c r="I1374" s="230" t="s">
        <v>27</v>
      </c>
      <c r="J1374" s="228">
        <v>0</v>
      </c>
      <c r="K1374" s="233">
        <f>SUM(K1375:K1375)</f>
        <v>1690000000</v>
      </c>
      <c r="L1374" s="251">
        <f t="shared" si="75"/>
        <v>0</v>
      </c>
    </row>
    <row r="1375" spans="2:12" ht="15.9" x14ac:dyDescent="0.4">
      <c r="B1375" s="129" t="s">
        <v>27</v>
      </c>
      <c r="C1375" s="96" t="s">
        <v>573</v>
      </c>
      <c r="D1375" s="94">
        <v>676</v>
      </c>
      <c r="E1375" s="95" t="s">
        <v>40</v>
      </c>
      <c r="F1375" s="121">
        <v>2500000</v>
      </c>
      <c r="G1375" s="121">
        <f>ROUNDDOWN(D1375*F1375,-3)</f>
        <v>1690000000</v>
      </c>
      <c r="H1375" s="94">
        <v>676</v>
      </c>
      <c r="I1375" s="95" t="s">
        <v>40</v>
      </c>
      <c r="J1375" s="121">
        <v>2500000</v>
      </c>
      <c r="K1375" s="121">
        <f>ROUNDDOWN(H1375*J1375,-3)</f>
        <v>1690000000</v>
      </c>
      <c r="L1375" s="251">
        <f t="shared" si="75"/>
        <v>0</v>
      </c>
    </row>
    <row r="1376" spans="2:12" ht="15.9" x14ac:dyDescent="0.4">
      <c r="B1376" s="190" t="s">
        <v>384</v>
      </c>
      <c r="C1376" s="191" t="s">
        <v>574</v>
      </c>
      <c r="D1376" s="116"/>
      <c r="E1376" s="117" t="s">
        <v>27</v>
      </c>
      <c r="F1376" s="118">
        <v>0</v>
      </c>
      <c r="G1376" s="118">
        <f>G1377+G1379</f>
        <v>442800000</v>
      </c>
      <c r="H1376" s="116"/>
      <c r="I1376" s="117" t="s">
        <v>27</v>
      </c>
      <c r="J1376" s="118">
        <v>0</v>
      </c>
      <c r="K1376" s="118">
        <f>K1377+K1379</f>
        <v>442800000</v>
      </c>
      <c r="L1376" s="251">
        <f t="shared" si="75"/>
        <v>0</v>
      </c>
    </row>
    <row r="1377" spans="2:12" s="232" customFormat="1" ht="15.9" x14ac:dyDescent="0.4">
      <c r="B1377" s="227">
        <v>525112</v>
      </c>
      <c r="C1377" s="228" t="s">
        <v>97</v>
      </c>
      <c r="D1377" s="229">
        <v>0</v>
      </c>
      <c r="E1377" s="230" t="s">
        <v>27</v>
      </c>
      <c r="F1377" s="228">
        <v>0</v>
      </c>
      <c r="G1377" s="233">
        <f>SUM(G1378:G1378)</f>
        <v>442800000</v>
      </c>
      <c r="H1377" s="229">
        <v>0</v>
      </c>
      <c r="I1377" s="230" t="s">
        <v>27</v>
      </c>
      <c r="J1377" s="228">
        <v>0</v>
      </c>
      <c r="K1377" s="233">
        <f>SUM(K1378:K1378)</f>
        <v>442800000</v>
      </c>
      <c r="L1377" s="251">
        <f t="shared" si="75"/>
        <v>0</v>
      </c>
    </row>
    <row r="1378" spans="2:12" ht="15.9" x14ac:dyDescent="0.4">
      <c r="B1378" s="129" t="s">
        <v>27</v>
      </c>
      <c r="C1378" s="96" t="s">
        <v>575</v>
      </c>
      <c r="D1378" s="94">
        <v>123</v>
      </c>
      <c r="E1378" s="95" t="s">
        <v>40</v>
      </c>
      <c r="F1378" s="121">
        <v>3600000</v>
      </c>
      <c r="G1378" s="121">
        <f>ROUNDDOWN(D1378*F1378,-3)</f>
        <v>442800000</v>
      </c>
      <c r="H1378" s="94">
        <v>123</v>
      </c>
      <c r="I1378" s="95" t="s">
        <v>40</v>
      </c>
      <c r="J1378" s="121">
        <v>3600000</v>
      </c>
      <c r="K1378" s="121">
        <f>ROUNDDOWN(H1378*J1378,-3)</f>
        <v>442800000</v>
      </c>
      <c r="L1378" s="251">
        <f t="shared" si="75"/>
        <v>0</v>
      </c>
    </row>
    <row r="1379" spans="2:12" ht="15.9" x14ac:dyDescent="0.4">
      <c r="B1379" s="129"/>
      <c r="C1379" s="96"/>
      <c r="D1379" s="94"/>
      <c r="E1379" s="95"/>
      <c r="F1379" s="96"/>
      <c r="G1379" s="121"/>
      <c r="H1379" s="94"/>
      <c r="I1379" s="95"/>
      <c r="J1379" s="96"/>
      <c r="K1379" s="121"/>
      <c r="L1379" s="251">
        <f t="shared" si="75"/>
        <v>0</v>
      </c>
    </row>
    <row r="1380" spans="2:12" ht="15.9" x14ac:dyDescent="0.4">
      <c r="B1380" s="129"/>
      <c r="C1380" s="96"/>
      <c r="D1380" s="94"/>
      <c r="E1380" s="95"/>
      <c r="F1380" s="121"/>
      <c r="G1380" s="121"/>
      <c r="H1380" s="94"/>
      <c r="I1380" s="95"/>
      <c r="J1380" s="121"/>
      <c r="K1380" s="121"/>
      <c r="L1380" s="251">
        <f t="shared" si="75"/>
        <v>0</v>
      </c>
    </row>
    <row r="1381" spans="2:12" ht="15.9" x14ac:dyDescent="0.4">
      <c r="B1381" s="190" t="s">
        <v>386</v>
      </c>
      <c r="C1381" s="191" t="s">
        <v>576</v>
      </c>
      <c r="D1381" s="116"/>
      <c r="E1381" s="117" t="s">
        <v>27</v>
      </c>
      <c r="F1381" s="118">
        <v>0</v>
      </c>
      <c r="G1381" s="118">
        <f>G1382</f>
        <v>0</v>
      </c>
      <c r="H1381" s="116"/>
      <c r="I1381" s="117" t="s">
        <v>27</v>
      </c>
      <c r="J1381" s="118">
        <v>0</v>
      </c>
      <c r="K1381" s="118">
        <f>K1382</f>
        <v>0</v>
      </c>
      <c r="L1381" s="251">
        <f t="shared" si="75"/>
        <v>0</v>
      </c>
    </row>
    <row r="1382" spans="2:12" ht="15.9" x14ac:dyDescent="0.4">
      <c r="B1382" s="129"/>
      <c r="C1382" s="96"/>
      <c r="D1382" s="94"/>
      <c r="E1382" s="95"/>
      <c r="F1382" s="96"/>
      <c r="G1382" s="106"/>
      <c r="H1382" s="94"/>
      <c r="I1382" s="95"/>
      <c r="J1382" s="96"/>
      <c r="K1382" s="106"/>
      <c r="L1382" s="251">
        <f t="shared" si="75"/>
        <v>0</v>
      </c>
    </row>
    <row r="1383" spans="2:12" ht="15.9" x14ac:dyDescent="0.4">
      <c r="B1383" s="129"/>
      <c r="C1383" s="127"/>
      <c r="D1383" s="94"/>
      <c r="E1383" s="95"/>
      <c r="F1383" s="106"/>
      <c r="G1383" s="106"/>
      <c r="H1383" s="94"/>
      <c r="I1383" s="95"/>
      <c r="J1383" s="106"/>
      <c r="K1383" s="106"/>
      <c r="L1383" s="251">
        <f t="shared" si="75"/>
        <v>0</v>
      </c>
    </row>
    <row r="1384" spans="2:12" ht="15.9" x14ac:dyDescent="0.4">
      <c r="B1384" s="129"/>
      <c r="C1384" s="127"/>
      <c r="D1384" s="94"/>
      <c r="E1384" s="95"/>
      <c r="F1384" s="106"/>
      <c r="G1384" s="106"/>
      <c r="H1384" s="94"/>
      <c r="I1384" s="95"/>
      <c r="J1384" s="106"/>
      <c r="K1384" s="106"/>
      <c r="L1384" s="251">
        <f t="shared" si="75"/>
        <v>0</v>
      </c>
    </row>
    <row r="1385" spans="2:12" ht="15.9" x14ac:dyDescent="0.4">
      <c r="B1385" s="129"/>
      <c r="C1385" s="127"/>
      <c r="D1385" s="94"/>
      <c r="E1385" s="95"/>
      <c r="F1385" s="106"/>
      <c r="G1385" s="106"/>
      <c r="H1385" s="94"/>
      <c r="I1385" s="95"/>
      <c r="J1385" s="106"/>
      <c r="K1385" s="106"/>
      <c r="L1385" s="251">
        <f t="shared" si="75"/>
        <v>0</v>
      </c>
    </row>
    <row r="1386" spans="2:12" ht="15.9" x14ac:dyDescent="0.4">
      <c r="B1386" s="129"/>
      <c r="C1386" s="127"/>
      <c r="D1386" s="94"/>
      <c r="E1386" s="95"/>
      <c r="F1386" s="106"/>
      <c r="G1386" s="106"/>
      <c r="H1386" s="94"/>
      <c r="I1386" s="95"/>
      <c r="J1386" s="106"/>
      <c r="K1386" s="106"/>
      <c r="L1386" s="251">
        <f t="shared" si="75"/>
        <v>0</v>
      </c>
    </row>
    <row r="1387" spans="2:12" ht="15.9" x14ac:dyDescent="0.4">
      <c r="B1387" s="129"/>
      <c r="C1387" s="127"/>
      <c r="D1387" s="94"/>
      <c r="E1387" s="95"/>
      <c r="F1387" s="106"/>
      <c r="G1387" s="106"/>
      <c r="H1387" s="94"/>
      <c r="I1387" s="95"/>
      <c r="J1387" s="106"/>
      <c r="K1387" s="106"/>
      <c r="L1387" s="251">
        <f t="shared" si="75"/>
        <v>0</v>
      </c>
    </row>
    <row r="1388" spans="2:12" ht="15.9" x14ac:dyDescent="0.4">
      <c r="B1388" s="129"/>
      <c r="C1388" s="96"/>
      <c r="D1388" s="94"/>
      <c r="E1388" s="95"/>
      <c r="F1388" s="106"/>
      <c r="G1388" s="106"/>
      <c r="H1388" s="94"/>
      <c r="I1388" s="95"/>
      <c r="J1388" s="106"/>
      <c r="K1388" s="106"/>
      <c r="L1388" s="251">
        <f t="shared" si="75"/>
        <v>0</v>
      </c>
    </row>
    <row r="1389" spans="2:12" ht="15.9" collapsed="1" x14ac:dyDescent="0.4">
      <c r="B1389" s="190" t="s">
        <v>388</v>
      </c>
      <c r="C1389" s="191" t="s">
        <v>577</v>
      </c>
      <c r="D1389" s="118"/>
      <c r="E1389" s="118"/>
      <c r="F1389" s="118"/>
      <c r="G1389" s="118">
        <f>G1390+G1392</f>
        <v>615120000</v>
      </c>
      <c r="H1389" s="118"/>
      <c r="I1389" s="118"/>
      <c r="J1389" s="118"/>
      <c r="K1389" s="118">
        <f>K1390+K1392</f>
        <v>615120000</v>
      </c>
      <c r="L1389" s="251">
        <f t="shared" si="75"/>
        <v>0</v>
      </c>
    </row>
    <row r="1390" spans="2:12" s="232" customFormat="1" ht="15.9" x14ac:dyDescent="0.4">
      <c r="B1390" s="227">
        <v>525119</v>
      </c>
      <c r="C1390" s="228" t="s">
        <v>42</v>
      </c>
      <c r="D1390" s="229"/>
      <c r="E1390" s="230"/>
      <c r="F1390" s="228"/>
      <c r="G1390" s="233">
        <f>G1391</f>
        <v>3000000</v>
      </c>
      <c r="H1390" s="229"/>
      <c r="I1390" s="230"/>
      <c r="J1390" s="228"/>
      <c r="K1390" s="233">
        <f>K1391</f>
        <v>3000000</v>
      </c>
      <c r="L1390" s="251">
        <f t="shared" si="75"/>
        <v>0</v>
      </c>
    </row>
    <row r="1391" spans="2:12" ht="15.9" x14ac:dyDescent="0.4">
      <c r="B1391" s="129"/>
      <c r="C1391" s="96" t="s">
        <v>578</v>
      </c>
      <c r="D1391" s="94">
        <v>1</v>
      </c>
      <c r="E1391" s="95" t="s">
        <v>54</v>
      </c>
      <c r="F1391" s="106">
        <v>3000000</v>
      </c>
      <c r="G1391" s="106">
        <f>ROUNDDOWN(D1391*F1391,-3)</f>
        <v>3000000</v>
      </c>
      <c r="H1391" s="94">
        <v>1</v>
      </c>
      <c r="I1391" s="95" t="s">
        <v>54</v>
      </c>
      <c r="J1391" s="106">
        <v>3000000</v>
      </c>
      <c r="K1391" s="106">
        <f>ROUNDDOWN(H1391*J1391,-3)</f>
        <v>3000000</v>
      </c>
      <c r="L1391" s="251">
        <f t="shared" si="75"/>
        <v>0</v>
      </c>
    </row>
    <row r="1392" spans="2:12" s="232" customFormat="1" ht="15.9" x14ac:dyDescent="0.4">
      <c r="B1392" s="227">
        <v>525115</v>
      </c>
      <c r="C1392" s="228" t="s">
        <v>90</v>
      </c>
      <c r="D1392" s="229"/>
      <c r="E1392" s="230"/>
      <c r="F1392" s="228"/>
      <c r="G1392" s="233">
        <f>SUM(G1393:G1398)</f>
        <v>612120000</v>
      </c>
      <c r="H1392" s="229"/>
      <c r="I1392" s="230"/>
      <c r="J1392" s="228"/>
      <c r="K1392" s="233">
        <f>SUM(K1393:K1398)</f>
        <v>612120000</v>
      </c>
      <c r="L1392" s="251">
        <f t="shared" si="75"/>
        <v>0</v>
      </c>
    </row>
    <row r="1393" spans="2:12" ht="15.9" x14ac:dyDescent="0.4">
      <c r="B1393" s="129"/>
      <c r="C1393" s="96" t="s">
        <v>579</v>
      </c>
      <c r="D1393" s="94">
        <v>4</v>
      </c>
      <c r="E1393" s="95" t="s">
        <v>40</v>
      </c>
      <c r="F1393" s="106">
        <v>3829000</v>
      </c>
      <c r="G1393" s="106">
        <f t="shared" ref="G1393:G1398" si="76">ROUNDDOWN(D1393*F1393,-3)</f>
        <v>15316000</v>
      </c>
      <c r="H1393" s="94">
        <v>4</v>
      </c>
      <c r="I1393" s="95" t="s">
        <v>40</v>
      </c>
      <c r="J1393" s="106">
        <v>3829000</v>
      </c>
      <c r="K1393" s="106">
        <f t="shared" ref="K1393:K1398" si="77">ROUNDDOWN(H1393*J1393,-3)</f>
        <v>15316000</v>
      </c>
      <c r="L1393" s="251">
        <f t="shared" si="75"/>
        <v>0</v>
      </c>
    </row>
    <row r="1394" spans="2:12" ht="15.9" x14ac:dyDescent="0.4">
      <c r="B1394" s="129"/>
      <c r="C1394" s="96" t="s">
        <v>455</v>
      </c>
      <c r="D1394" s="94">
        <v>2</v>
      </c>
      <c r="E1394" s="95" t="s">
        <v>40</v>
      </c>
      <c r="F1394" s="106">
        <v>802000</v>
      </c>
      <c r="G1394" s="106">
        <f t="shared" si="76"/>
        <v>1604000</v>
      </c>
      <c r="H1394" s="94">
        <v>2</v>
      </c>
      <c r="I1394" s="95" t="s">
        <v>40</v>
      </c>
      <c r="J1394" s="106">
        <v>802000</v>
      </c>
      <c r="K1394" s="106">
        <f t="shared" si="77"/>
        <v>1604000</v>
      </c>
      <c r="L1394" s="251">
        <f t="shared" si="75"/>
        <v>0</v>
      </c>
    </row>
    <row r="1395" spans="2:12" ht="15.9" x14ac:dyDescent="0.4">
      <c r="B1395" s="129"/>
      <c r="C1395" s="96" t="s">
        <v>580</v>
      </c>
      <c r="D1395" s="94">
        <v>120</v>
      </c>
      <c r="E1395" s="95" t="s">
        <v>57</v>
      </c>
      <c r="F1395" s="106">
        <v>160000</v>
      </c>
      <c r="G1395" s="106">
        <f t="shared" si="76"/>
        <v>19200000</v>
      </c>
      <c r="H1395" s="94">
        <v>120</v>
      </c>
      <c r="I1395" s="95" t="s">
        <v>57</v>
      </c>
      <c r="J1395" s="106">
        <v>160000</v>
      </c>
      <c r="K1395" s="106">
        <f t="shared" si="77"/>
        <v>19200000</v>
      </c>
      <c r="L1395" s="251">
        <f t="shared" si="75"/>
        <v>0</v>
      </c>
    </row>
    <row r="1396" spans="2:12" ht="15.9" x14ac:dyDescent="0.4">
      <c r="B1396" s="129"/>
      <c r="C1396" s="96" t="s">
        <v>581</v>
      </c>
      <c r="D1396" s="94">
        <v>120</v>
      </c>
      <c r="E1396" s="95" t="s">
        <v>57</v>
      </c>
      <c r="F1396" s="106">
        <v>600000</v>
      </c>
      <c r="G1396" s="106">
        <f t="shared" si="76"/>
        <v>72000000</v>
      </c>
      <c r="H1396" s="94">
        <v>120</v>
      </c>
      <c r="I1396" s="95" t="s">
        <v>57</v>
      </c>
      <c r="J1396" s="106">
        <v>600000</v>
      </c>
      <c r="K1396" s="106">
        <f t="shared" si="77"/>
        <v>72000000</v>
      </c>
      <c r="L1396" s="251">
        <f t="shared" si="75"/>
        <v>0</v>
      </c>
    </row>
    <row r="1397" spans="2:12" ht="15.9" x14ac:dyDescent="0.4">
      <c r="B1397" s="129"/>
      <c r="C1397" s="96" t="s">
        <v>582</v>
      </c>
      <c r="D1397" s="94">
        <v>2</v>
      </c>
      <c r="E1397" s="95" t="s">
        <v>40</v>
      </c>
      <c r="F1397" s="106">
        <v>12000000</v>
      </c>
      <c r="G1397" s="106">
        <f t="shared" si="76"/>
        <v>24000000</v>
      </c>
      <c r="H1397" s="94">
        <v>2</v>
      </c>
      <c r="I1397" s="95" t="s">
        <v>40</v>
      </c>
      <c r="J1397" s="106">
        <v>12000000</v>
      </c>
      <c r="K1397" s="106">
        <f t="shared" si="77"/>
        <v>24000000</v>
      </c>
      <c r="L1397" s="251">
        <f t="shared" si="75"/>
        <v>0</v>
      </c>
    </row>
    <row r="1398" spans="2:12" ht="15.9" x14ac:dyDescent="0.4">
      <c r="B1398" s="129"/>
      <c r="C1398" s="96" t="s">
        <v>583</v>
      </c>
      <c r="D1398" s="94">
        <v>120</v>
      </c>
      <c r="E1398" s="95" t="s">
        <v>57</v>
      </c>
      <c r="F1398" s="106">
        <v>4000000</v>
      </c>
      <c r="G1398" s="106">
        <f t="shared" si="76"/>
        <v>480000000</v>
      </c>
      <c r="H1398" s="94">
        <v>120</v>
      </c>
      <c r="I1398" s="95" t="s">
        <v>57</v>
      </c>
      <c r="J1398" s="106">
        <v>4000000</v>
      </c>
      <c r="K1398" s="106">
        <f t="shared" si="77"/>
        <v>480000000</v>
      </c>
      <c r="L1398" s="251">
        <f t="shared" si="75"/>
        <v>0</v>
      </c>
    </row>
    <row r="1399" spans="2:12" s="247" customFormat="1" ht="15.9" x14ac:dyDescent="0.4">
      <c r="B1399" s="242" t="s">
        <v>390</v>
      </c>
      <c r="C1399" s="243" t="s">
        <v>584</v>
      </c>
      <c r="D1399" s="244"/>
      <c r="E1399" s="245"/>
      <c r="F1399" s="246">
        <v>0</v>
      </c>
      <c r="G1399" s="246">
        <f>G1400+G1402</f>
        <v>139390000</v>
      </c>
      <c r="H1399" s="244"/>
      <c r="I1399" s="245"/>
      <c r="J1399" s="246">
        <v>0</v>
      </c>
      <c r="K1399" s="246">
        <f>K1400+K1402</f>
        <v>139390000</v>
      </c>
      <c r="L1399" s="251">
        <f t="shared" si="75"/>
        <v>0</v>
      </c>
    </row>
    <row r="1400" spans="2:12" s="232" customFormat="1" ht="15.9" x14ac:dyDescent="0.4">
      <c r="B1400" s="227">
        <v>525112</v>
      </c>
      <c r="C1400" s="228" t="s">
        <v>97</v>
      </c>
      <c r="D1400" s="229"/>
      <c r="E1400" s="230"/>
      <c r="F1400" s="228"/>
      <c r="G1400" s="233">
        <f>G1401</f>
        <v>12500000</v>
      </c>
      <c r="H1400" s="229"/>
      <c r="I1400" s="230"/>
      <c r="J1400" s="228"/>
      <c r="K1400" s="233">
        <f>K1401</f>
        <v>12500000</v>
      </c>
      <c r="L1400" s="251">
        <f t="shared" si="75"/>
        <v>0</v>
      </c>
    </row>
    <row r="1401" spans="2:12" ht="15.9" x14ac:dyDescent="0.4">
      <c r="B1401" s="129"/>
      <c r="C1401" s="96" t="s">
        <v>502</v>
      </c>
      <c r="D1401" s="94">
        <v>25</v>
      </c>
      <c r="E1401" s="95" t="s">
        <v>40</v>
      </c>
      <c r="F1401" s="121">
        <v>500000</v>
      </c>
      <c r="G1401" s="121">
        <f>ROUNDDOWN(D1401*F1401,-3)</f>
        <v>12500000</v>
      </c>
      <c r="H1401" s="94">
        <v>25</v>
      </c>
      <c r="I1401" s="95" t="s">
        <v>40</v>
      </c>
      <c r="J1401" s="121">
        <v>500000</v>
      </c>
      <c r="K1401" s="121">
        <f>ROUNDDOWN(H1401*J1401,-3)</f>
        <v>12500000</v>
      </c>
      <c r="L1401" s="251">
        <f t="shared" si="75"/>
        <v>0</v>
      </c>
    </row>
    <row r="1402" spans="2:12" s="232" customFormat="1" ht="15.9" x14ac:dyDescent="0.4">
      <c r="B1402" s="227">
        <v>525115</v>
      </c>
      <c r="C1402" s="228" t="s">
        <v>585</v>
      </c>
      <c r="D1402" s="229"/>
      <c r="E1402" s="230"/>
      <c r="F1402" s="233"/>
      <c r="G1402" s="233">
        <f>SUM(G1403:G1405)</f>
        <v>126890000</v>
      </c>
      <c r="H1402" s="229"/>
      <c r="I1402" s="230"/>
      <c r="J1402" s="233"/>
      <c r="K1402" s="233">
        <f>SUM(K1403:K1405)</f>
        <v>126890000</v>
      </c>
      <c r="L1402" s="251">
        <f t="shared" si="75"/>
        <v>0</v>
      </c>
    </row>
    <row r="1403" spans="2:12" ht="15.9" x14ac:dyDescent="0.4">
      <c r="B1403" s="129"/>
      <c r="C1403" s="96" t="s">
        <v>586</v>
      </c>
      <c r="D1403" s="94">
        <v>50</v>
      </c>
      <c r="E1403" s="95" t="s">
        <v>40</v>
      </c>
      <c r="F1403" s="121">
        <v>375000</v>
      </c>
      <c r="G1403" s="121">
        <f>ROUNDDOWN(D1403*F1403,-3)</f>
        <v>18750000</v>
      </c>
      <c r="H1403" s="94">
        <v>50</v>
      </c>
      <c r="I1403" s="95" t="s">
        <v>40</v>
      </c>
      <c r="J1403" s="121">
        <v>375000</v>
      </c>
      <c r="K1403" s="121">
        <f>ROUNDDOWN(H1403*J1403,-3)</f>
        <v>18750000</v>
      </c>
      <c r="L1403" s="251">
        <f t="shared" si="75"/>
        <v>0</v>
      </c>
    </row>
    <row r="1404" spans="2:12" ht="15.9" x14ac:dyDescent="0.4">
      <c r="B1404" s="129"/>
      <c r="C1404" s="96" t="s">
        <v>587</v>
      </c>
      <c r="D1404" s="94">
        <v>100</v>
      </c>
      <c r="E1404" s="95" t="s">
        <v>57</v>
      </c>
      <c r="F1404" s="121">
        <v>826400</v>
      </c>
      <c r="G1404" s="121">
        <f>ROUNDDOWN(D1404*F1404,-3)</f>
        <v>82640000</v>
      </c>
      <c r="H1404" s="94">
        <v>100</v>
      </c>
      <c r="I1404" s="95" t="s">
        <v>57</v>
      </c>
      <c r="J1404" s="121">
        <v>826400</v>
      </c>
      <c r="K1404" s="121">
        <f>ROUNDDOWN(H1404*J1404,-3)</f>
        <v>82640000</v>
      </c>
      <c r="L1404" s="251">
        <f t="shared" si="75"/>
        <v>0</v>
      </c>
    </row>
    <row r="1405" spans="2:12" ht="15.9" x14ac:dyDescent="0.4">
      <c r="B1405" s="129"/>
      <c r="C1405" s="96" t="s">
        <v>588</v>
      </c>
      <c r="D1405" s="94">
        <v>150</v>
      </c>
      <c r="E1405" s="95" t="s">
        <v>40</v>
      </c>
      <c r="F1405" s="121">
        <v>170000</v>
      </c>
      <c r="G1405" s="121">
        <f>ROUNDDOWN(D1405*F1405,-3)</f>
        <v>25500000</v>
      </c>
      <c r="H1405" s="94">
        <v>150</v>
      </c>
      <c r="I1405" s="95" t="s">
        <v>40</v>
      </c>
      <c r="J1405" s="121">
        <v>170000</v>
      </c>
      <c r="K1405" s="121">
        <f>ROUNDDOWN(H1405*J1405,-3)</f>
        <v>25500000</v>
      </c>
      <c r="L1405" s="251">
        <f t="shared" si="75"/>
        <v>0</v>
      </c>
    </row>
    <row r="1406" spans="2:12" s="247" customFormat="1" ht="15.9" x14ac:dyDescent="0.4">
      <c r="B1406" s="242" t="s">
        <v>392</v>
      </c>
      <c r="C1406" s="243" t="s">
        <v>589</v>
      </c>
      <c r="D1406" s="244"/>
      <c r="E1406" s="245"/>
      <c r="F1406" s="246">
        <v>0</v>
      </c>
      <c r="G1406" s="246">
        <f>G1407</f>
        <v>90000000</v>
      </c>
      <c r="H1406" s="244"/>
      <c r="I1406" s="245"/>
      <c r="J1406" s="246">
        <v>0</v>
      </c>
      <c r="K1406" s="246">
        <f>K1407</f>
        <v>90000000</v>
      </c>
      <c r="L1406" s="251">
        <f t="shared" si="75"/>
        <v>0</v>
      </c>
    </row>
    <row r="1407" spans="2:12" s="232" customFormat="1" ht="15.9" x14ac:dyDescent="0.4">
      <c r="B1407" s="227">
        <v>525112</v>
      </c>
      <c r="C1407" s="228" t="s">
        <v>97</v>
      </c>
      <c r="D1407" s="229"/>
      <c r="E1407" s="230"/>
      <c r="F1407" s="228"/>
      <c r="G1407" s="233">
        <f>SUM(G1408:G1408)</f>
        <v>90000000</v>
      </c>
      <c r="H1407" s="229"/>
      <c r="I1407" s="230"/>
      <c r="J1407" s="228"/>
      <c r="K1407" s="233">
        <f>SUM(K1408:K1408)</f>
        <v>90000000</v>
      </c>
      <c r="L1407" s="251">
        <f t="shared" si="75"/>
        <v>0</v>
      </c>
    </row>
    <row r="1408" spans="2:12" ht="15.9" x14ac:dyDescent="0.4">
      <c r="B1408" s="129" t="s">
        <v>27</v>
      </c>
      <c r="C1408" s="96" t="s">
        <v>590</v>
      </c>
      <c r="D1408" s="94">
        <v>1</v>
      </c>
      <c r="E1408" s="95" t="s">
        <v>38</v>
      </c>
      <c r="F1408" s="106">
        <v>90000000</v>
      </c>
      <c r="G1408" s="106">
        <f>D1408*F1408</f>
        <v>90000000</v>
      </c>
      <c r="H1408" s="94">
        <v>1</v>
      </c>
      <c r="I1408" s="95" t="s">
        <v>38</v>
      </c>
      <c r="J1408" s="106">
        <v>90000000</v>
      </c>
      <c r="K1408" s="106">
        <f>H1408*J1408</f>
        <v>90000000</v>
      </c>
      <c r="L1408" s="251">
        <f t="shared" si="75"/>
        <v>0</v>
      </c>
    </row>
    <row r="1409" spans="2:12" s="247" customFormat="1" ht="15.9" x14ac:dyDescent="0.4">
      <c r="B1409" s="242" t="s">
        <v>394</v>
      </c>
      <c r="C1409" s="243" t="s">
        <v>591</v>
      </c>
      <c r="D1409" s="244"/>
      <c r="E1409" s="245"/>
      <c r="F1409" s="246">
        <v>0</v>
      </c>
      <c r="G1409" s="246">
        <f>G1410+G1414+G1416+G1418</f>
        <v>153110000</v>
      </c>
      <c r="H1409" s="244"/>
      <c r="I1409" s="245"/>
      <c r="J1409" s="246">
        <v>0</v>
      </c>
      <c r="K1409" s="246">
        <f>K1410+K1414+K1416+K1418</f>
        <v>153110000</v>
      </c>
      <c r="L1409" s="251">
        <f t="shared" si="75"/>
        <v>0</v>
      </c>
    </row>
    <row r="1410" spans="2:12" s="232" customFormat="1" ht="15.9" x14ac:dyDescent="0.4">
      <c r="B1410" s="227">
        <v>525112</v>
      </c>
      <c r="C1410" s="228" t="s">
        <v>97</v>
      </c>
      <c r="D1410" s="229"/>
      <c r="E1410" s="230" t="s">
        <v>27</v>
      </c>
      <c r="F1410" s="228"/>
      <c r="G1410" s="231">
        <f>SUM(G1411:G1413)</f>
        <v>37550000</v>
      </c>
      <c r="H1410" s="229"/>
      <c r="I1410" s="230" t="s">
        <v>27</v>
      </c>
      <c r="J1410" s="228"/>
      <c r="K1410" s="231">
        <f>SUM(K1411:K1413)</f>
        <v>37550000</v>
      </c>
      <c r="L1410" s="251">
        <f t="shared" si="75"/>
        <v>0</v>
      </c>
    </row>
    <row r="1411" spans="2:12" ht="15.9" x14ac:dyDescent="0.4">
      <c r="B1411" s="129"/>
      <c r="C1411" s="96" t="s">
        <v>425</v>
      </c>
      <c r="D1411" s="94">
        <v>1</v>
      </c>
      <c r="E1411" s="95" t="s">
        <v>130</v>
      </c>
      <c r="F1411" s="97">
        <v>1190000</v>
      </c>
      <c r="G1411" s="97">
        <f>ROUNDDOWN(D1411*F1411,-3)</f>
        <v>1190000</v>
      </c>
      <c r="H1411" s="94">
        <v>1</v>
      </c>
      <c r="I1411" s="95" t="s">
        <v>130</v>
      </c>
      <c r="J1411" s="97">
        <v>1190000</v>
      </c>
      <c r="K1411" s="97">
        <f>ROUNDDOWN(H1411*J1411,-3)</f>
        <v>1190000</v>
      </c>
      <c r="L1411" s="251">
        <f t="shared" si="75"/>
        <v>0</v>
      </c>
    </row>
    <row r="1412" spans="2:12" ht="15.9" x14ac:dyDescent="0.4">
      <c r="B1412" s="129"/>
      <c r="C1412" s="96" t="s">
        <v>592</v>
      </c>
      <c r="D1412" s="94">
        <v>60</v>
      </c>
      <c r="E1412" s="95" t="s">
        <v>40</v>
      </c>
      <c r="F1412" s="97">
        <v>6000</v>
      </c>
      <c r="G1412" s="97">
        <f>ROUNDDOWN(D1412*F1412,-3)</f>
        <v>360000</v>
      </c>
      <c r="H1412" s="94">
        <v>60</v>
      </c>
      <c r="I1412" s="95" t="s">
        <v>40</v>
      </c>
      <c r="J1412" s="97">
        <v>6000</v>
      </c>
      <c r="K1412" s="97">
        <f>ROUNDDOWN(H1412*J1412,-3)</f>
        <v>360000</v>
      </c>
      <c r="L1412" s="251">
        <f t="shared" si="75"/>
        <v>0</v>
      </c>
    </row>
    <row r="1413" spans="2:12" ht="15.9" x14ac:dyDescent="0.4">
      <c r="B1413" s="129"/>
      <c r="C1413" s="96" t="s">
        <v>502</v>
      </c>
      <c r="D1413" s="94">
        <v>60</v>
      </c>
      <c r="E1413" s="95" t="s">
        <v>40</v>
      </c>
      <c r="F1413" s="97">
        <v>600000</v>
      </c>
      <c r="G1413" s="97">
        <f>ROUNDDOWN(D1413*F1413,-3)</f>
        <v>36000000</v>
      </c>
      <c r="H1413" s="94">
        <v>60</v>
      </c>
      <c r="I1413" s="95" t="s">
        <v>40</v>
      </c>
      <c r="J1413" s="97">
        <v>600000</v>
      </c>
      <c r="K1413" s="97">
        <f>ROUNDDOWN(H1413*J1413,-3)</f>
        <v>36000000</v>
      </c>
      <c r="L1413" s="251">
        <f t="shared" si="75"/>
        <v>0</v>
      </c>
    </row>
    <row r="1414" spans="2:12" s="232" customFormat="1" ht="15.9" x14ac:dyDescent="0.4">
      <c r="B1414" s="227">
        <v>525113</v>
      </c>
      <c r="C1414" s="228" t="s">
        <v>99</v>
      </c>
      <c r="D1414" s="229"/>
      <c r="E1414" s="230" t="s">
        <v>27</v>
      </c>
      <c r="F1414" s="228"/>
      <c r="G1414" s="231">
        <f>SUM(G1415:G1415)</f>
        <v>14400000</v>
      </c>
      <c r="H1414" s="229"/>
      <c r="I1414" s="230" t="s">
        <v>27</v>
      </c>
      <c r="J1414" s="228"/>
      <c r="K1414" s="231">
        <f>SUM(K1415:K1415)</f>
        <v>14400000</v>
      </c>
      <c r="L1414" s="251">
        <f t="shared" si="75"/>
        <v>0</v>
      </c>
    </row>
    <row r="1415" spans="2:12" ht="15.9" x14ac:dyDescent="0.4">
      <c r="B1415" s="129"/>
      <c r="C1415" s="96" t="s">
        <v>593</v>
      </c>
      <c r="D1415" s="94">
        <v>16</v>
      </c>
      <c r="E1415" s="95" t="s">
        <v>47</v>
      </c>
      <c r="F1415" s="97">
        <v>900000</v>
      </c>
      <c r="G1415" s="97">
        <f>ROUNDDOWN(D1415*F1415,-3)</f>
        <v>14400000</v>
      </c>
      <c r="H1415" s="94">
        <v>16</v>
      </c>
      <c r="I1415" s="95" t="s">
        <v>47</v>
      </c>
      <c r="J1415" s="97">
        <v>900000</v>
      </c>
      <c r="K1415" s="97">
        <f>ROUNDDOWN(H1415*J1415,-3)</f>
        <v>14400000</v>
      </c>
      <c r="L1415" s="251">
        <f t="shared" si="75"/>
        <v>0</v>
      </c>
    </row>
    <row r="1416" spans="2:12" s="232" customFormat="1" ht="15.9" x14ac:dyDescent="0.4">
      <c r="B1416" s="227">
        <v>525119</v>
      </c>
      <c r="C1416" s="228" t="s">
        <v>42</v>
      </c>
      <c r="D1416" s="229"/>
      <c r="E1416" s="230" t="s">
        <v>27</v>
      </c>
      <c r="F1416" s="228"/>
      <c r="G1416" s="231">
        <f>G1417</f>
        <v>2000000</v>
      </c>
      <c r="H1416" s="229"/>
      <c r="I1416" s="230" t="s">
        <v>27</v>
      </c>
      <c r="J1416" s="228"/>
      <c r="K1416" s="231">
        <f>K1417</f>
        <v>2000000</v>
      </c>
      <c r="L1416" s="251">
        <f t="shared" si="75"/>
        <v>0</v>
      </c>
    </row>
    <row r="1417" spans="2:12" ht="15.9" x14ac:dyDescent="0.4">
      <c r="B1417" s="129" t="s">
        <v>27</v>
      </c>
      <c r="C1417" s="96" t="s">
        <v>446</v>
      </c>
      <c r="D1417" s="94">
        <v>1</v>
      </c>
      <c r="E1417" s="95" t="s">
        <v>51</v>
      </c>
      <c r="F1417" s="97">
        <v>2000000</v>
      </c>
      <c r="G1417" s="97">
        <f>ROUNDDOWN(D1417*F1417,-3)</f>
        <v>2000000</v>
      </c>
      <c r="H1417" s="94">
        <v>1</v>
      </c>
      <c r="I1417" s="95" t="s">
        <v>51</v>
      </c>
      <c r="J1417" s="97">
        <v>2000000</v>
      </c>
      <c r="K1417" s="97">
        <f>ROUNDDOWN(H1417*J1417,-3)</f>
        <v>2000000</v>
      </c>
      <c r="L1417" s="251">
        <f t="shared" si="75"/>
        <v>0</v>
      </c>
    </row>
    <row r="1418" spans="2:12" s="232" customFormat="1" ht="15.9" x14ac:dyDescent="0.4">
      <c r="B1418" s="227">
        <v>525115</v>
      </c>
      <c r="C1418" s="228" t="s">
        <v>90</v>
      </c>
      <c r="D1418" s="229"/>
      <c r="E1418" s="230"/>
      <c r="F1418" s="231"/>
      <c r="G1418" s="231">
        <f>SUM(G1419:G1420)</f>
        <v>99160000</v>
      </c>
      <c r="H1418" s="229"/>
      <c r="I1418" s="230"/>
      <c r="J1418" s="231"/>
      <c r="K1418" s="231">
        <f>SUM(K1419:K1420)</f>
        <v>99160000</v>
      </c>
      <c r="L1418" s="251">
        <f t="shared" si="75"/>
        <v>0</v>
      </c>
    </row>
    <row r="1419" spans="2:12" ht="15.9" x14ac:dyDescent="0.4">
      <c r="B1419" s="129"/>
      <c r="C1419" s="96" t="s">
        <v>594</v>
      </c>
      <c r="D1419" s="94">
        <v>80</v>
      </c>
      <c r="E1419" s="95" t="s">
        <v>57</v>
      </c>
      <c r="F1419" s="97">
        <v>1127000</v>
      </c>
      <c r="G1419" s="97">
        <f>ROUNDDOWN(D1419*F1419,-3)</f>
        <v>90160000</v>
      </c>
      <c r="H1419" s="94">
        <v>80</v>
      </c>
      <c r="I1419" s="95" t="s">
        <v>57</v>
      </c>
      <c r="J1419" s="97">
        <v>1127000</v>
      </c>
      <c r="K1419" s="97">
        <f>ROUNDDOWN(H1419*J1419,-3)</f>
        <v>90160000</v>
      </c>
      <c r="L1419" s="251">
        <f t="shared" si="75"/>
        <v>0</v>
      </c>
    </row>
    <row r="1420" spans="2:12" ht="15.9" x14ac:dyDescent="0.4">
      <c r="B1420" s="129"/>
      <c r="C1420" s="96" t="s">
        <v>595</v>
      </c>
      <c r="D1420" s="94">
        <v>60</v>
      </c>
      <c r="E1420" s="95" t="s">
        <v>40</v>
      </c>
      <c r="F1420" s="97">
        <v>150000</v>
      </c>
      <c r="G1420" s="97">
        <f>ROUNDDOWN(D1420*F1420,-3)</f>
        <v>9000000</v>
      </c>
      <c r="H1420" s="94">
        <v>60</v>
      </c>
      <c r="I1420" s="95" t="s">
        <v>40</v>
      </c>
      <c r="J1420" s="97">
        <v>150000</v>
      </c>
      <c r="K1420" s="97">
        <f>ROUNDDOWN(H1420*J1420,-3)</f>
        <v>9000000</v>
      </c>
      <c r="L1420" s="251">
        <f t="shared" si="75"/>
        <v>0</v>
      </c>
    </row>
    <row r="1421" spans="2:12" ht="15.9" x14ac:dyDescent="0.4">
      <c r="B1421" s="190" t="s">
        <v>396</v>
      </c>
      <c r="C1421" s="191" t="s">
        <v>596</v>
      </c>
      <c r="D1421" s="116"/>
      <c r="E1421" s="117"/>
      <c r="F1421" s="118">
        <v>0</v>
      </c>
      <c r="G1421" s="118">
        <f>G1422</f>
        <v>11712134000</v>
      </c>
      <c r="H1421" s="116"/>
      <c r="I1421" s="117"/>
      <c r="J1421" s="118">
        <v>0</v>
      </c>
      <c r="K1421" s="118">
        <f>K1422</f>
        <v>11712134000</v>
      </c>
      <c r="L1421" s="251">
        <f t="shared" si="75"/>
        <v>0</v>
      </c>
    </row>
    <row r="1422" spans="2:12" s="232" customFormat="1" ht="15.9" x14ac:dyDescent="0.4">
      <c r="B1422" s="227">
        <v>525119</v>
      </c>
      <c r="C1422" s="228" t="s">
        <v>42</v>
      </c>
      <c r="D1422" s="229"/>
      <c r="E1422" s="230" t="s">
        <v>27</v>
      </c>
      <c r="F1422" s="228"/>
      <c r="G1422" s="231">
        <f>G1423+G1424</f>
        <v>11712134000</v>
      </c>
      <c r="H1422" s="229"/>
      <c r="I1422" s="230" t="s">
        <v>27</v>
      </c>
      <c r="J1422" s="228"/>
      <c r="K1422" s="231">
        <f>K1423+K1424</f>
        <v>11712134000</v>
      </c>
      <c r="L1422" s="251">
        <f t="shared" si="75"/>
        <v>0</v>
      </c>
    </row>
    <row r="1423" spans="2:12" ht="15.9" x14ac:dyDescent="0.4">
      <c r="B1423" s="129" t="s">
        <v>27</v>
      </c>
      <c r="C1423" s="96" t="s">
        <v>597</v>
      </c>
      <c r="D1423" s="94">
        <v>197460</v>
      </c>
      <c r="E1423" s="95" t="s">
        <v>57</v>
      </c>
      <c r="F1423" s="97">
        <v>40000</v>
      </c>
      <c r="G1423" s="97">
        <f>ROUNDDOWN(D1423*F1423,-3)</f>
        <v>7898400000</v>
      </c>
      <c r="H1423" s="94">
        <v>197460</v>
      </c>
      <c r="I1423" s="95" t="s">
        <v>57</v>
      </c>
      <c r="J1423" s="97">
        <v>40000</v>
      </c>
      <c r="K1423" s="97">
        <f>ROUNDDOWN(H1423*J1423,-3)</f>
        <v>7898400000</v>
      </c>
      <c r="L1423" s="251">
        <f t="shared" si="75"/>
        <v>0</v>
      </c>
    </row>
    <row r="1424" spans="2:12" ht="15.9" x14ac:dyDescent="0.4">
      <c r="B1424" s="129" t="s">
        <v>27</v>
      </c>
      <c r="C1424" s="96" t="s">
        <v>45</v>
      </c>
      <c r="D1424" s="94">
        <v>1</v>
      </c>
      <c r="E1424" s="95" t="s">
        <v>38</v>
      </c>
      <c r="F1424" s="97">
        <v>3813734000</v>
      </c>
      <c r="G1424" s="97">
        <f>ROUNDDOWN(D1424*F1424,-3)</f>
        <v>3813734000</v>
      </c>
      <c r="H1424" s="94">
        <v>1</v>
      </c>
      <c r="I1424" s="95" t="s">
        <v>38</v>
      </c>
      <c r="J1424" s="97">
        <v>3813734000</v>
      </c>
      <c r="K1424" s="97">
        <f>ROUNDDOWN(H1424*J1424,-3)</f>
        <v>3813734000</v>
      </c>
      <c r="L1424" s="251">
        <f t="shared" si="75"/>
        <v>0</v>
      </c>
    </row>
    <row r="1425" spans="2:12" s="9" customFormat="1" ht="15.9" x14ac:dyDescent="0.4">
      <c r="B1425" s="214"/>
      <c r="C1425" s="157"/>
      <c r="D1425" s="154"/>
      <c r="E1425" s="155"/>
      <c r="F1425" s="156"/>
      <c r="G1425" s="156"/>
      <c r="H1425" s="154"/>
      <c r="I1425" s="155"/>
      <c r="J1425" s="156"/>
      <c r="K1425" s="156"/>
      <c r="L1425" s="251">
        <f t="shared" si="75"/>
        <v>0</v>
      </c>
    </row>
    <row r="1426" spans="2:12" ht="15.9" x14ac:dyDescent="0.4">
      <c r="B1426" s="215" t="s">
        <v>598</v>
      </c>
      <c r="C1426" s="186" t="s">
        <v>599</v>
      </c>
      <c r="D1426" s="82">
        <v>1243</v>
      </c>
      <c r="E1426" s="81" t="s">
        <v>30</v>
      </c>
      <c r="F1426" s="82">
        <v>0</v>
      </c>
      <c r="G1426" s="82">
        <f>G1427+G1518</f>
        <v>10453721000</v>
      </c>
      <c r="H1426" s="82">
        <v>1243</v>
      </c>
      <c r="I1426" s="81" t="s">
        <v>30</v>
      </c>
      <c r="J1426" s="82">
        <v>0</v>
      </c>
      <c r="K1426" s="82">
        <f>K1427+K1518</f>
        <v>10453721000</v>
      </c>
      <c r="L1426" s="251">
        <f t="shared" si="75"/>
        <v>0</v>
      </c>
    </row>
    <row r="1427" spans="2:12" ht="15.9" x14ac:dyDescent="0.4">
      <c r="B1427" s="187" t="s">
        <v>600</v>
      </c>
      <c r="C1427" s="188" t="s">
        <v>601</v>
      </c>
      <c r="D1427" s="83">
        <f>D1428+D1447+D1466+D1475+D1490</f>
        <v>118</v>
      </c>
      <c r="E1427" s="84" t="s">
        <v>30</v>
      </c>
      <c r="F1427" s="85">
        <v>0</v>
      </c>
      <c r="G1427" s="83">
        <f>G1428+G1447+G1466+G1475+G1490+G1505</f>
        <v>897898000</v>
      </c>
      <c r="H1427" s="83">
        <f>H1428+H1447+H1466+H1475+H1490</f>
        <v>118</v>
      </c>
      <c r="I1427" s="84" t="s">
        <v>30</v>
      </c>
      <c r="J1427" s="85">
        <v>0</v>
      </c>
      <c r="K1427" s="83">
        <f>K1428+K1447+K1466+K1475+K1490+K1505</f>
        <v>897898000</v>
      </c>
      <c r="L1427" s="251">
        <f t="shared" si="75"/>
        <v>0</v>
      </c>
    </row>
    <row r="1428" spans="2:12" ht="15.9" x14ac:dyDescent="0.4">
      <c r="B1428" s="189" t="s">
        <v>281</v>
      </c>
      <c r="C1428" s="162" t="s">
        <v>602</v>
      </c>
      <c r="D1428" s="113">
        <f>D1429</f>
        <v>17</v>
      </c>
      <c r="E1428" s="114" t="s">
        <v>30</v>
      </c>
      <c r="F1428" s="115">
        <v>0</v>
      </c>
      <c r="G1428" s="115">
        <f>G1429</f>
        <v>28475000</v>
      </c>
      <c r="H1428" s="113">
        <f>H1429</f>
        <v>17</v>
      </c>
      <c r="I1428" s="114" t="s">
        <v>30</v>
      </c>
      <c r="J1428" s="115">
        <v>0</v>
      </c>
      <c r="K1428" s="115">
        <f>K1429</f>
        <v>28475000</v>
      </c>
      <c r="L1428" s="251">
        <f t="shared" si="75"/>
        <v>0</v>
      </c>
    </row>
    <row r="1429" spans="2:12" ht="15.9" x14ac:dyDescent="0.4">
      <c r="B1429" s="190" t="s">
        <v>34</v>
      </c>
      <c r="C1429" s="191" t="s">
        <v>603</v>
      </c>
      <c r="D1429" s="116">
        <v>17</v>
      </c>
      <c r="E1429" s="117" t="s">
        <v>30</v>
      </c>
      <c r="F1429" s="118">
        <v>0</v>
      </c>
      <c r="G1429" s="118">
        <f>G1430+G1434+G1439+G1442+G1437</f>
        <v>28475000</v>
      </c>
      <c r="H1429" s="116">
        <v>17</v>
      </c>
      <c r="I1429" s="117" t="s">
        <v>30</v>
      </c>
      <c r="J1429" s="118">
        <v>0</v>
      </c>
      <c r="K1429" s="118">
        <f>K1430+K1434+K1439+K1442+K1437</f>
        <v>28475000</v>
      </c>
      <c r="L1429" s="251">
        <f t="shared" si="75"/>
        <v>0</v>
      </c>
    </row>
    <row r="1430" spans="2:12" ht="15.9" x14ac:dyDescent="0.4">
      <c r="B1430" s="194"/>
      <c r="C1430" s="96"/>
      <c r="D1430" s="94"/>
      <c r="E1430" s="95"/>
      <c r="F1430" s="106"/>
      <c r="G1430" s="106"/>
      <c r="H1430" s="94"/>
      <c r="I1430" s="95"/>
      <c r="J1430" s="106"/>
      <c r="K1430" s="106"/>
      <c r="L1430" s="251">
        <f t="shared" si="75"/>
        <v>0</v>
      </c>
    </row>
    <row r="1431" spans="2:12" ht="15.9" x14ac:dyDescent="0.4">
      <c r="B1431" s="129"/>
      <c r="C1431" s="96"/>
      <c r="D1431" s="94"/>
      <c r="E1431" s="95"/>
      <c r="F1431" s="106"/>
      <c r="G1431" s="106"/>
      <c r="H1431" s="94"/>
      <c r="I1431" s="95"/>
      <c r="J1431" s="106"/>
      <c r="K1431" s="106"/>
      <c r="L1431" s="251">
        <f t="shared" si="75"/>
        <v>0</v>
      </c>
    </row>
    <row r="1432" spans="2:12" ht="15.9" x14ac:dyDescent="0.4">
      <c r="B1432" s="129"/>
      <c r="C1432" s="96"/>
      <c r="D1432" s="94"/>
      <c r="E1432" s="95"/>
      <c r="F1432" s="106"/>
      <c r="G1432" s="106"/>
      <c r="H1432" s="94"/>
      <c r="I1432" s="95"/>
      <c r="J1432" s="106"/>
      <c r="K1432" s="106"/>
      <c r="L1432" s="251">
        <f t="shared" ref="L1432:L1495" si="78">G1432-K1432</f>
        <v>0</v>
      </c>
    </row>
    <row r="1433" spans="2:12" ht="15.9" x14ac:dyDescent="0.4">
      <c r="B1433" s="129"/>
      <c r="C1433" s="96"/>
      <c r="D1433" s="94"/>
      <c r="E1433" s="95"/>
      <c r="F1433" s="106"/>
      <c r="G1433" s="106"/>
      <c r="H1433" s="94"/>
      <c r="I1433" s="95"/>
      <c r="J1433" s="106"/>
      <c r="K1433" s="106"/>
      <c r="L1433" s="251">
        <f t="shared" si="78"/>
        <v>0</v>
      </c>
    </row>
    <row r="1434" spans="2:12" ht="15.9" x14ac:dyDescent="0.4">
      <c r="B1434" s="194"/>
      <c r="C1434" s="96"/>
      <c r="D1434" s="94"/>
      <c r="E1434" s="95"/>
      <c r="F1434" s="106"/>
      <c r="G1434" s="106"/>
      <c r="H1434" s="94"/>
      <c r="I1434" s="95"/>
      <c r="J1434" s="106"/>
      <c r="K1434" s="106"/>
      <c r="L1434" s="251">
        <f t="shared" si="78"/>
        <v>0</v>
      </c>
    </row>
    <row r="1435" spans="2:12" ht="15.9" x14ac:dyDescent="0.4">
      <c r="B1435" s="194"/>
      <c r="C1435" s="96"/>
      <c r="D1435" s="94"/>
      <c r="E1435" s="95"/>
      <c r="F1435" s="106"/>
      <c r="G1435" s="106"/>
      <c r="H1435" s="94"/>
      <c r="I1435" s="95"/>
      <c r="J1435" s="106"/>
      <c r="K1435" s="106"/>
      <c r="L1435" s="251">
        <f t="shared" si="78"/>
        <v>0</v>
      </c>
    </row>
    <row r="1436" spans="2:12" ht="15.9" x14ac:dyDescent="0.4">
      <c r="B1436" s="194"/>
      <c r="C1436" s="96"/>
      <c r="D1436" s="94"/>
      <c r="E1436" s="95"/>
      <c r="F1436" s="106"/>
      <c r="G1436" s="106"/>
      <c r="H1436" s="94"/>
      <c r="I1436" s="95"/>
      <c r="J1436" s="106"/>
      <c r="K1436" s="106"/>
      <c r="L1436" s="251">
        <f t="shared" si="78"/>
        <v>0</v>
      </c>
    </row>
    <row r="1437" spans="2:12" ht="15.9" x14ac:dyDescent="0.4">
      <c r="B1437" s="194"/>
      <c r="C1437" s="96"/>
      <c r="D1437" s="94"/>
      <c r="E1437" s="95"/>
      <c r="F1437" s="106"/>
      <c r="G1437" s="106"/>
      <c r="H1437" s="94"/>
      <c r="I1437" s="95"/>
      <c r="J1437" s="106"/>
      <c r="K1437" s="106"/>
      <c r="L1437" s="251">
        <f t="shared" si="78"/>
        <v>0</v>
      </c>
    </row>
    <row r="1438" spans="2:12" ht="15.9" x14ac:dyDescent="0.4">
      <c r="B1438" s="194"/>
      <c r="C1438" s="96"/>
      <c r="D1438" s="94"/>
      <c r="E1438" s="95"/>
      <c r="F1438" s="106"/>
      <c r="G1438" s="106"/>
      <c r="H1438" s="94"/>
      <c r="I1438" s="95"/>
      <c r="J1438" s="106"/>
      <c r="K1438" s="106"/>
      <c r="L1438" s="251">
        <f t="shared" si="78"/>
        <v>0</v>
      </c>
    </row>
    <row r="1439" spans="2:12" s="232" customFormat="1" ht="15.9" x14ac:dyDescent="0.4">
      <c r="B1439" s="227">
        <v>525119</v>
      </c>
      <c r="C1439" s="228" t="s">
        <v>42</v>
      </c>
      <c r="D1439" s="229"/>
      <c r="E1439" s="230"/>
      <c r="F1439" s="228"/>
      <c r="G1439" s="233">
        <f>SUM(G1440:G1441)</f>
        <v>12750000</v>
      </c>
      <c r="H1439" s="229"/>
      <c r="I1439" s="230"/>
      <c r="J1439" s="228"/>
      <c r="K1439" s="233">
        <f>SUM(K1440:K1441)</f>
        <v>12750000</v>
      </c>
      <c r="L1439" s="251">
        <f t="shared" si="78"/>
        <v>0</v>
      </c>
    </row>
    <row r="1440" spans="2:12" ht="15.9" x14ac:dyDescent="0.4">
      <c r="B1440" s="129" t="s">
        <v>27</v>
      </c>
      <c r="C1440" s="96" t="s">
        <v>44</v>
      </c>
      <c r="D1440" s="94">
        <v>17</v>
      </c>
      <c r="E1440" s="95" t="s">
        <v>40</v>
      </c>
      <c r="F1440" s="106">
        <v>450000</v>
      </c>
      <c r="G1440" s="106">
        <f>ROUNDDOWN(D1440*F1440,-3)</f>
        <v>7650000</v>
      </c>
      <c r="H1440" s="94">
        <v>17</v>
      </c>
      <c r="I1440" s="95" t="s">
        <v>40</v>
      </c>
      <c r="J1440" s="106">
        <v>450000</v>
      </c>
      <c r="K1440" s="106">
        <f>ROUNDDOWN(H1440*J1440,-3)</f>
        <v>7650000</v>
      </c>
      <c r="L1440" s="251">
        <f t="shared" si="78"/>
        <v>0</v>
      </c>
    </row>
    <row r="1441" spans="2:12" ht="15.9" x14ac:dyDescent="0.4">
      <c r="B1441" s="129" t="s">
        <v>27</v>
      </c>
      <c r="C1441" s="96" t="s">
        <v>607</v>
      </c>
      <c r="D1441" s="94">
        <v>17</v>
      </c>
      <c r="E1441" s="95" t="s">
        <v>40</v>
      </c>
      <c r="F1441" s="106">
        <v>300000</v>
      </c>
      <c r="G1441" s="106">
        <f>ROUNDDOWN(D1441*F1441,-3)</f>
        <v>5100000</v>
      </c>
      <c r="H1441" s="94">
        <v>17</v>
      </c>
      <c r="I1441" s="95" t="s">
        <v>40</v>
      </c>
      <c r="J1441" s="106">
        <v>300000</v>
      </c>
      <c r="K1441" s="106">
        <f>ROUNDDOWN(H1441*J1441,-3)</f>
        <v>5100000</v>
      </c>
      <c r="L1441" s="251">
        <f t="shared" si="78"/>
        <v>0</v>
      </c>
    </row>
    <row r="1442" spans="2:12" s="232" customFormat="1" ht="15.9" x14ac:dyDescent="0.4">
      <c r="B1442" s="227">
        <v>525111</v>
      </c>
      <c r="C1442" s="228" t="s">
        <v>174</v>
      </c>
      <c r="D1442" s="229"/>
      <c r="E1442" s="230"/>
      <c r="F1442" s="233"/>
      <c r="G1442" s="233">
        <f>SUM(G1443:G1446)</f>
        <v>15725000</v>
      </c>
      <c r="H1442" s="229"/>
      <c r="I1442" s="230"/>
      <c r="J1442" s="233"/>
      <c r="K1442" s="233">
        <f>SUM(K1443:K1446)</f>
        <v>15725000</v>
      </c>
      <c r="L1442" s="251">
        <f t="shared" si="78"/>
        <v>0</v>
      </c>
    </row>
    <row r="1443" spans="2:12" ht="15.9" x14ac:dyDescent="0.4">
      <c r="B1443" s="129"/>
      <c r="C1443" s="96" t="s">
        <v>608</v>
      </c>
      <c r="D1443" s="94">
        <v>136</v>
      </c>
      <c r="E1443" s="95" t="s">
        <v>40</v>
      </c>
      <c r="F1443" s="121">
        <v>70000</v>
      </c>
      <c r="G1443" s="121">
        <f>F1443*D1443</f>
        <v>9520000</v>
      </c>
      <c r="H1443" s="94">
        <v>136</v>
      </c>
      <c r="I1443" s="95" t="s">
        <v>40</v>
      </c>
      <c r="J1443" s="121">
        <v>70000</v>
      </c>
      <c r="K1443" s="121">
        <f>J1443*H1443</f>
        <v>9520000</v>
      </c>
      <c r="L1443" s="251">
        <f t="shared" si="78"/>
        <v>0</v>
      </c>
    </row>
    <row r="1444" spans="2:12" ht="15.9" x14ac:dyDescent="0.4">
      <c r="B1444" s="129"/>
      <c r="C1444" s="96" t="s">
        <v>609</v>
      </c>
      <c r="D1444" s="94">
        <v>51</v>
      </c>
      <c r="E1444" s="95" t="s">
        <v>40</v>
      </c>
      <c r="F1444" s="121">
        <v>70000</v>
      </c>
      <c r="G1444" s="121">
        <f>F1444*D1444</f>
        <v>3570000</v>
      </c>
      <c r="H1444" s="94">
        <v>51</v>
      </c>
      <c r="I1444" s="95" t="s">
        <v>40</v>
      </c>
      <c r="J1444" s="121">
        <v>70000</v>
      </c>
      <c r="K1444" s="121">
        <f>J1444*H1444</f>
        <v>3570000</v>
      </c>
      <c r="L1444" s="251">
        <f t="shared" si="78"/>
        <v>0</v>
      </c>
    </row>
    <row r="1445" spans="2:12" ht="15.9" x14ac:dyDescent="0.4">
      <c r="B1445" s="129"/>
      <c r="C1445" s="96" t="s">
        <v>610</v>
      </c>
      <c r="D1445" s="94">
        <v>34</v>
      </c>
      <c r="E1445" s="95" t="s">
        <v>47</v>
      </c>
      <c r="F1445" s="121">
        <v>25000</v>
      </c>
      <c r="G1445" s="121">
        <f>F1445*D1445</f>
        <v>850000</v>
      </c>
      <c r="H1445" s="94">
        <v>34</v>
      </c>
      <c r="I1445" s="95" t="s">
        <v>47</v>
      </c>
      <c r="J1445" s="121">
        <v>25000</v>
      </c>
      <c r="K1445" s="121">
        <f>J1445*H1445</f>
        <v>850000</v>
      </c>
      <c r="L1445" s="251">
        <f t="shared" si="78"/>
        <v>0</v>
      </c>
    </row>
    <row r="1446" spans="2:12" ht="15.9" x14ac:dyDescent="0.4">
      <c r="B1446" s="129"/>
      <c r="C1446" s="96" t="s">
        <v>611</v>
      </c>
      <c r="D1446" s="94">
        <v>119</v>
      </c>
      <c r="E1446" s="95" t="s">
        <v>47</v>
      </c>
      <c r="F1446" s="121">
        <v>15000</v>
      </c>
      <c r="G1446" s="121">
        <f>F1446*D1446</f>
        <v>1785000</v>
      </c>
      <c r="H1446" s="94">
        <v>119</v>
      </c>
      <c r="I1446" s="95" t="s">
        <v>47</v>
      </c>
      <c r="J1446" s="121">
        <v>15000</v>
      </c>
      <c r="K1446" s="121">
        <f>J1446*H1446</f>
        <v>1785000</v>
      </c>
      <c r="L1446" s="251">
        <f t="shared" si="78"/>
        <v>0</v>
      </c>
    </row>
    <row r="1447" spans="2:12" ht="15.9" x14ac:dyDescent="0.4">
      <c r="B1447" s="196" t="s">
        <v>612</v>
      </c>
      <c r="C1447" s="162" t="s">
        <v>613</v>
      </c>
      <c r="D1447" s="113">
        <f>D1448</f>
        <v>14</v>
      </c>
      <c r="E1447" s="114" t="s">
        <v>30</v>
      </c>
      <c r="F1447" s="115">
        <v>0</v>
      </c>
      <c r="G1447" s="115">
        <f>G1448</f>
        <v>23450000</v>
      </c>
      <c r="H1447" s="113">
        <f>H1448</f>
        <v>14</v>
      </c>
      <c r="I1447" s="114" t="s">
        <v>30</v>
      </c>
      <c r="J1447" s="115">
        <v>0</v>
      </c>
      <c r="K1447" s="115">
        <f>K1448</f>
        <v>23450000</v>
      </c>
      <c r="L1447" s="251">
        <f t="shared" si="78"/>
        <v>0</v>
      </c>
    </row>
    <row r="1448" spans="2:12" ht="15.9" x14ac:dyDescent="0.4">
      <c r="B1448" s="190" t="s">
        <v>34</v>
      </c>
      <c r="C1448" s="191" t="s">
        <v>614</v>
      </c>
      <c r="D1448" s="116">
        <v>14</v>
      </c>
      <c r="E1448" s="117" t="s">
        <v>30</v>
      </c>
      <c r="F1448" s="118">
        <v>0</v>
      </c>
      <c r="G1448" s="118">
        <f>G1449+G1453+G1458+G1461+G1456</f>
        <v>23450000</v>
      </c>
      <c r="H1448" s="116">
        <v>14</v>
      </c>
      <c r="I1448" s="117" t="s">
        <v>30</v>
      </c>
      <c r="J1448" s="118">
        <v>0</v>
      </c>
      <c r="K1448" s="118">
        <f>K1449+K1453+K1458+K1461+K1456</f>
        <v>23450000</v>
      </c>
      <c r="L1448" s="251">
        <f t="shared" si="78"/>
        <v>0</v>
      </c>
    </row>
    <row r="1449" spans="2:12" ht="15.9" x14ac:dyDescent="0.4">
      <c r="B1449" s="194"/>
      <c r="C1449" s="96"/>
      <c r="D1449" s="94"/>
      <c r="E1449" s="95"/>
      <c r="F1449" s="106"/>
      <c r="G1449" s="106"/>
      <c r="H1449" s="94"/>
      <c r="I1449" s="95"/>
      <c r="J1449" s="106"/>
      <c r="K1449" s="106"/>
      <c r="L1449" s="251">
        <f t="shared" si="78"/>
        <v>0</v>
      </c>
    </row>
    <row r="1450" spans="2:12" ht="15.9" x14ac:dyDescent="0.4">
      <c r="B1450" s="129"/>
      <c r="C1450" s="96"/>
      <c r="D1450" s="94"/>
      <c r="E1450" s="95"/>
      <c r="F1450" s="106"/>
      <c r="G1450" s="106"/>
      <c r="H1450" s="94"/>
      <c r="I1450" s="95"/>
      <c r="J1450" s="106"/>
      <c r="K1450" s="106"/>
      <c r="L1450" s="251">
        <f t="shared" si="78"/>
        <v>0</v>
      </c>
    </row>
    <row r="1451" spans="2:12" ht="15.9" x14ac:dyDescent="0.4">
      <c r="B1451" s="129"/>
      <c r="C1451" s="96"/>
      <c r="D1451" s="94"/>
      <c r="E1451" s="95"/>
      <c r="F1451" s="106"/>
      <c r="G1451" s="106"/>
      <c r="H1451" s="94"/>
      <c r="I1451" s="95"/>
      <c r="J1451" s="106"/>
      <c r="K1451" s="106"/>
      <c r="L1451" s="251">
        <f t="shared" si="78"/>
        <v>0</v>
      </c>
    </row>
    <row r="1452" spans="2:12" ht="15.9" x14ac:dyDescent="0.4">
      <c r="B1452" s="129"/>
      <c r="C1452" s="96"/>
      <c r="D1452" s="94"/>
      <c r="E1452" s="95"/>
      <c r="F1452" s="106"/>
      <c r="G1452" s="106"/>
      <c r="H1452" s="94"/>
      <c r="I1452" s="95"/>
      <c r="J1452" s="106"/>
      <c r="K1452" s="106"/>
      <c r="L1452" s="251">
        <f t="shared" si="78"/>
        <v>0</v>
      </c>
    </row>
    <row r="1453" spans="2:12" ht="15.9" x14ac:dyDescent="0.4">
      <c r="B1453" s="194"/>
      <c r="C1453" s="96"/>
      <c r="D1453" s="94"/>
      <c r="E1453" s="95"/>
      <c r="F1453" s="106"/>
      <c r="G1453" s="106"/>
      <c r="H1453" s="94"/>
      <c r="I1453" s="95"/>
      <c r="J1453" s="106"/>
      <c r="K1453" s="106"/>
      <c r="L1453" s="251">
        <f t="shared" si="78"/>
        <v>0</v>
      </c>
    </row>
    <row r="1454" spans="2:12" ht="15.9" x14ac:dyDescent="0.4">
      <c r="B1454" s="194"/>
      <c r="C1454" s="96"/>
      <c r="D1454" s="94"/>
      <c r="E1454" s="95"/>
      <c r="F1454" s="106"/>
      <c r="G1454" s="106"/>
      <c r="H1454" s="94"/>
      <c r="I1454" s="95"/>
      <c r="J1454" s="106"/>
      <c r="K1454" s="106"/>
      <c r="L1454" s="251">
        <f t="shared" si="78"/>
        <v>0</v>
      </c>
    </row>
    <row r="1455" spans="2:12" ht="15.9" x14ac:dyDescent="0.4">
      <c r="B1455" s="194"/>
      <c r="C1455" s="96"/>
      <c r="D1455" s="94"/>
      <c r="E1455" s="95"/>
      <c r="F1455" s="106"/>
      <c r="G1455" s="106"/>
      <c r="H1455" s="94"/>
      <c r="I1455" s="95"/>
      <c r="J1455" s="106"/>
      <c r="K1455" s="106"/>
      <c r="L1455" s="251">
        <f t="shared" si="78"/>
        <v>0</v>
      </c>
    </row>
    <row r="1456" spans="2:12" ht="15.9" x14ac:dyDescent="0.4">
      <c r="B1456" s="194"/>
      <c r="C1456" s="96"/>
      <c r="D1456" s="94"/>
      <c r="E1456" s="95"/>
      <c r="F1456" s="106"/>
      <c r="G1456" s="106"/>
      <c r="H1456" s="94"/>
      <c r="I1456" s="95"/>
      <c r="J1456" s="106"/>
      <c r="K1456" s="106"/>
      <c r="L1456" s="251">
        <f t="shared" si="78"/>
        <v>0</v>
      </c>
    </row>
    <row r="1457" spans="2:12" ht="15.9" x14ac:dyDescent="0.4">
      <c r="B1457" s="194"/>
      <c r="C1457" s="96"/>
      <c r="D1457" s="94"/>
      <c r="E1457" s="95"/>
      <c r="F1457" s="106"/>
      <c r="G1457" s="106"/>
      <c r="H1457" s="94"/>
      <c r="I1457" s="95"/>
      <c r="J1457" s="106"/>
      <c r="K1457" s="106"/>
      <c r="L1457" s="251">
        <f t="shared" si="78"/>
        <v>0</v>
      </c>
    </row>
    <row r="1458" spans="2:12" s="232" customFormat="1" ht="15.9" x14ac:dyDescent="0.4">
      <c r="B1458" s="227">
        <v>525119</v>
      </c>
      <c r="C1458" s="228" t="s">
        <v>42</v>
      </c>
      <c r="D1458" s="229"/>
      <c r="E1458" s="230"/>
      <c r="F1458" s="228"/>
      <c r="G1458" s="233">
        <f>SUM(G1459:G1460)</f>
        <v>10500000</v>
      </c>
      <c r="H1458" s="229"/>
      <c r="I1458" s="230"/>
      <c r="J1458" s="228"/>
      <c r="K1458" s="233">
        <f>SUM(K1459:K1460)</f>
        <v>10500000</v>
      </c>
      <c r="L1458" s="251">
        <f t="shared" si="78"/>
        <v>0</v>
      </c>
    </row>
    <row r="1459" spans="2:12" ht="15.9" x14ac:dyDescent="0.4">
      <c r="B1459" s="129" t="s">
        <v>27</v>
      </c>
      <c r="C1459" s="96" t="s">
        <v>44</v>
      </c>
      <c r="D1459" s="94">
        <v>14</v>
      </c>
      <c r="E1459" s="95" t="s">
        <v>40</v>
      </c>
      <c r="F1459" s="106">
        <v>450000</v>
      </c>
      <c r="G1459" s="106">
        <f>ROUNDDOWN(D1459*F1459,-3)</f>
        <v>6300000</v>
      </c>
      <c r="H1459" s="94">
        <v>14</v>
      </c>
      <c r="I1459" s="95" t="s">
        <v>40</v>
      </c>
      <c r="J1459" s="106">
        <v>450000</v>
      </c>
      <c r="K1459" s="106">
        <f>ROUNDDOWN(H1459*J1459,-3)</f>
        <v>6300000</v>
      </c>
      <c r="L1459" s="251">
        <f t="shared" si="78"/>
        <v>0</v>
      </c>
    </row>
    <row r="1460" spans="2:12" ht="15.9" x14ac:dyDescent="0.4">
      <c r="B1460" s="129" t="s">
        <v>27</v>
      </c>
      <c r="C1460" s="96" t="s">
        <v>607</v>
      </c>
      <c r="D1460" s="94">
        <v>14</v>
      </c>
      <c r="E1460" s="95" t="s">
        <v>40</v>
      </c>
      <c r="F1460" s="106">
        <v>300000</v>
      </c>
      <c r="G1460" s="106">
        <f>ROUNDDOWN(D1460*F1460,-3)</f>
        <v>4200000</v>
      </c>
      <c r="H1460" s="94">
        <v>14</v>
      </c>
      <c r="I1460" s="95" t="s">
        <v>40</v>
      </c>
      <c r="J1460" s="106">
        <v>300000</v>
      </c>
      <c r="K1460" s="106">
        <f>ROUNDDOWN(H1460*J1460,-3)</f>
        <v>4200000</v>
      </c>
      <c r="L1460" s="251">
        <f t="shared" si="78"/>
        <v>0</v>
      </c>
    </row>
    <row r="1461" spans="2:12" s="232" customFormat="1" ht="15.9" x14ac:dyDescent="0.4">
      <c r="B1461" s="227">
        <v>525111</v>
      </c>
      <c r="C1461" s="228" t="s">
        <v>174</v>
      </c>
      <c r="D1461" s="229"/>
      <c r="E1461" s="230"/>
      <c r="F1461" s="233"/>
      <c r="G1461" s="233">
        <f>SUM(G1462:G1465)</f>
        <v>12950000</v>
      </c>
      <c r="H1461" s="229"/>
      <c r="I1461" s="230"/>
      <c r="J1461" s="233"/>
      <c r="K1461" s="233">
        <f>SUM(K1462:K1465)</f>
        <v>12950000</v>
      </c>
      <c r="L1461" s="251">
        <f t="shared" si="78"/>
        <v>0</v>
      </c>
    </row>
    <row r="1462" spans="2:12" ht="15.9" x14ac:dyDescent="0.4">
      <c r="B1462" s="129"/>
      <c r="C1462" s="96" t="s">
        <v>608</v>
      </c>
      <c r="D1462" s="94">
        <v>112</v>
      </c>
      <c r="E1462" s="95" t="s">
        <v>40</v>
      </c>
      <c r="F1462" s="121">
        <v>70000</v>
      </c>
      <c r="G1462" s="121">
        <f>F1462*D1462</f>
        <v>7840000</v>
      </c>
      <c r="H1462" s="94">
        <v>112</v>
      </c>
      <c r="I1462" s="95" t="s">
        <v>40</v>
      </c>
      <c r="J1462" s="121">
        <v>70000</v>
      </c>
      <c r="K1462" s="121">
        <f>J1462*H1462</f>
        <v>7840000</v>
      </c>
      <c r="L1462" s="251">
        <f t="shared" si="78"/>
        <v>0</v>
      </c>
    </row>
    <row r="1463" spans="2:12" ht="15.9" x14ac:dyDescent="0.4">
      <c r="B1463" s="129"/>
      <c r="C1463" s="96" t="s">
        <v>609</v>
      </c>
      <c r="D1463" s="94">
        <v>42</v>
      </c>
      <c r="E1463" s="95" t="s">
        <v>40</v>
      </c>
      <c r="F1463" s="121">
        <v>70000</v>
      </c>
      <c r="G1463" s="121">
        <f>F1463*D1463</f>
        <v>2940000</v>
      </c>
      <c r="H1463" s="94">
        <v>42</v>
      </c>
      <c r="I1463" s="95" t="s">
        <v>40</v>
      </c>
      <c r="J1463" s="121">
        <v>70000</v>
      </c>
      <c r="K1463" s="121">
        <f>J1463*H1463</f>
        <v>2940000</v>
      </c>
      <c r="L1463" s="251">
        <f t="shared" si="78"/>
        <v>0</v>
      </c>
    </row>
    <row r="1464" spans="2:12" ht="15.9" x14ac:dyDescent="0.4">
      <c r="B1464" s="129"/>
      <c r="C1464" s="96" t="s">
        <v>610</v>
      </c>
      <c r="D1464" s="94">
        <v>28</v>
      </c>
      <c r="E1464" s="95" t="s">
        <v>47</v>
      </c>
      <c r="F1464" s="121">
        <v>25000</v>
      </c>
      <c r="G1464" s="121">
        <f>F1464*D1464</f>
        <v>700000</v>
      </c>
      <c r="H1464" s="94">
        <v>28</v>
      </c>
      <c r="I1464" s="95" t="s">
        <v>47</v>
      </c>
      <c r="J1464" s="121">
        <v>25000</v>
      </c>
      <c r="K1464" s="121">
        <f>J1464*H1464</f>
        <v>700000</v>
      </c>
      <c r="L1464" s="251">
        <f t="shared" si="78"/>
        <v>0</v>
      </c>
    </row>
    <row r="1465" spans="2:12" ht="15.9" x14ac:dyDescent="0.4">
      <c r="B1465" s="129"/>
      <c r="C1465" s="96" t="s">
        <v>611</v>
      </c>
      <c r="D1465" s="94">
        <v>98</v>
      </c>
      <c r="E1465" s="95" t="s">
        <v>47</v>
      </c>
      <c r="F1465" s="121">
        <v>15000</v>
      </c>
      <c r="G1465" s="121">
        <f>F1465*D1465</f>
        <v>1470000</v>
      </c>
      <c r="H1465" s="94">
        <v>98</v>
      </c>
      <c r="I1465" s="95" t="s">
        <v>47</v>
      </c>
      <c r="J1465" s="121">
        <v>15000</v>
      </c>
      <c r="K1465" s="121">
        <f>J1465*H1465</f>
        <v>1470000</v>
      </c>
      <c r="L1465" s="251">
        <f t="shared" si="78"/>
        <v>0</v>
      </c>
    </row>
    <row r="1466" spans="2:12" ht="15.9" x14ac:dyDescent="0.4">
      <c r="B1466" s="189" t="s">
        <v>195</v>
      </c>
      <c r="C1466" s="162" t="s">
        <v>615</v>
      </c>
      <c r="D1466" s="113">
        <f>D1467</f>
        <v>8</v>
      </c>
      <c r="E1466" s="114" t="s">
        <v>30</v>
      </c>
      <c r="F1466" s="115">
        <v>0</v>
      </c>
      <c r="G1466" s="115">
        <f>G1467</f>
        <v>23840000</v>
      </c>
      <c r="H1466" s="113">
        <f>H1467</f>
        <v>8</v>
      </c>
      <c r="I1466" s="114" t="s">
        <v>30</v>
      </c>
      <c r="J1466" s="115">
        <v>0</v>
      </c>
      <c r="K1466" s="115">
        <f>K1467</f>
        <v>23840000</v>
      </c>
      <c r="L1466" s="251">
        <f t="shared" si="78"/>
        <v>0</v>
      </c>
    </row>
    <row r="1467" spans="2:12" ht="15.9" x14ac:dyDescent="0.4">
      <c r="B1467" s="190" t="s">
        <v>34</v>
      </c>
      <c r="C1467" s="191" t="s">
        <v>616</v>
      </c>
      <c r="D1467" s="116">
        <v>8</v>
      </c>
      <c r="E1467" s="117" t="s">
        <v>30</v>
      </c>
      <c r="F1467" s="118">
        <v>0</v>
      </c>
      <c r="G1467" s="118">
        <f>G1468+G1472+G1470</f>
        <v>23840000</v>
      </c>
      <c r="H1467" s="116">
        <v>8</v>
      </c>
      <c r="I1467" s="117" t="s">
        <v>30</v>
      </c>
      <c r="J1467" s="118">
        <v>0</v>
      </c>
      <c r="K1467" s="118">
        <f>K1468+K1472+K1470</f>
        <v>23840000</v>
      </c>
      <c r="L1467" s="251">
        <f t="shared" si="78"/>
        <v>0</v>
      </c>
    </row>
    <row r="1468" spans="2:12" ht="15.9" x14ac:dyDescent="0.4">
      <c r="B1468" s="194"/>
      <c r="C1468" s="96"/>
      <c r="D1468" s="94"/>
      <c r="E1468" s="95"/>
      <c r="F1468" s="106"/>
      <c r="G1468" s="106"/>
      <c r="H1468" s="94"/>
      <c r="I1468" s="95"/>
      <c r="J1468" s="106"/>
      <c r="K1468" s="106"/>
      <c r="L1468" s="251">
        <f t="shared" si="78"/>
        <v>0</v>
      </c>
    </row>
    <row r="1469" spans="2:12" ht="15.9" x14ac:dyDescent="0.4">
      <c r="B1469" s="194"/>
      <c r="C1469" s="96"/>
      <c r="D1469" s="94"/>
      <c r="E1469" s="95"/>
      <c r="F1469" s="106"/>
      <c r="G1469" s="106"/>
      <c r="H1469" s="94"/>
      <c r="I1469" s="95"/>
      <c r="J1469" s="106"/>
      <c r="K1469" s="106"/>
      <c r="L1469" s="251">
        <f t="shared" si="78"/>
        <v>0</v>
      </c>
    </row>
    <row r="1470" spans="2:12" ht="15.9" x14ac:dyDescent="0.4">
      <c r="B1470" s="194"/>
      <c r="C1470" s="96"/>
      <c r="D1470" s="94"/>
      <c r="E1470" s="95"/>
      <c r="F1470" s="106"/>
      <c r="G1470" s="106"/>
      <c r="H1470" s="94"/>
      <c r="I1470" s="95"/>
      <c r="J1470" s="106"/>
      <c r="K1470" s="106"/>
      <c r="L1470" s="251">
        <f t="shared" si="78"/>
        <v>0</v>
      </c>
    </row>
    <row r="1471" spans="2:12" ht="15.9" x14ac:dyDescent="0.4">
      <c r="B1471" s="194"/>
      <c r="C1471" s="96"/>
      <c r="D1471" s="94"/>
      <c r="E1471" s="95"/>
      <c r="F1471" s="106"/>
      <c r="G1471" s="106"/>
      <c r="H1471" s="94"/>
      <c r="I1471" s="95"/>
      <c r="J1471" s="106"/>
      <c r="K1471" s="106"/>
      <c r="L1471" s="251">
        <f t="shared" si="78"/>
        <v>0</v>
      </c>
    </row>
    <row r="1472" spans="2:12" s="232" customFormat="1" ht="15.9" x14ac:dyDescent="0.4">
      <c r="B1472" s="227">
        <v>525119</v>
      </c>
      <c r="C1472" s="228" t="s">
        <v>42</v>
      </c>
      <c r="D1472" s="229"/>
      <c r="E1472" s="230"/>
      <c r="F1472" s="228"/>
      <c r="G1472" s="233">
        <f>SUM(G1473:G1474)</f>
        <v>23840000</v>
      </c>
      <c r="H1472" s="229"/>
      <c r="I1472" s="230"/>
      <c r="J1472" s="228"/>
      <c r="K1472" s="233">
        <f>SUM(K1473:K1474)</f>
        <v>23840000</v>
      </c>
      <c r="L1472" s="251">
        <f t="shared" si="78"/>
        <v>0</v>
      </c>
    </row>
    <row r="1473" spans="2:12" ht="15.9" x14ac:dyDescent="0.4">
      <c r="B1473" s="129" t="s">
        <v>27</v>
      </c>
      <c r="C1473" s="96" t="s">
        <v>44</v>
      </c>
      <c r="D1473" s="94">
        <v>8</v>
      </c>
      <c r="E1473" s="95" t="s">
        <v>40</v>
      </c>
      <c r="F1473" s="106">
        <v>450000</v>
      </c>
      <c r="G1473" s="106">
        <f>ROUNDDOWN(D1473*F1473,-3)</f>
        <v>3600000</v>
      </c>
      <c r="H1473" s="94">
        <v>8</v>
      </c>
      <c r="I1473" s="95" t="s">
        <v>40</v>
      </c>
      <c r="J1473" s="106">
        <v>450000</v>
      </c>
      <c r="K1473" s="106">
        <f>ROUNDDOWN(H1473*J1473,-3)</f>
        <v>3600000</v>
      </c>
      <c r="L1473" s="251">
        <f t="shared" si="78"/>
        <v>0</v>
      </c>
    </row>
    <row r="1474" spans="2:12" ht="15.9" x14ac:dyDescent="0.4">
      <c r="B1474" s="129" t="s">
        <v>27</v>
      </c>
      <c r="C1474" s="96" t="s">
        <v>45</v>
      </c>
      <c r="D1474" s="94">
        <v>8</v>
      </c>
      <c r="E1474" s="95" t="s">
        <v>40</v>
      </c>
      <c r="F1474" s="106">
        <v>2530000</v>
      </c>
      <c r="G1474" s="106">
        <f>ROUNDDOWN(D1474*F1474,-3)</f>
        <v>20240000</v>
      </c>
      <c r="H1474" s="94">
        <v>8</v>
      </c>
      <c r="I1474" s="95" t="s">
        <v>40</v>
      </c>
      <c r="J1474" s="106">
        <v>2530000</v>
      </c>
      <c r="K1474" s="106">
        <f>ROUNDDOWN(H1474*J1474,-3)</f>
        <v>20240000</v>
      </c>
      <c r="L1474" s="251">
        <f t="shared" si="78"/>
        <v>0</v>
      </c>
    </row>
    <row r="1475" spans="2:12" ht="15.9" x14ac:dyDescent="0.4">
      <c r="B1475" s="189" t="s">
        <v>325</v>
      </c>
      <c r="C1475" s="162" t="s">
        <v>617</v>
      </c>
      <c r="D1475" s="113">
        <f>D1476</f>
        <v>41</v>
      </c>
      <c r="E1475" s="114" t="s">
        <v>30</v>
      </c>
      <c r="F1475" s="115">
        <v>0</v>
      </c>
      <c r="G1475" s="115">
        <f>G1476</f>
        <v>84039000</v>
      </c>
      <c r="H1475" s="113">
        <f>H1476</f>
        <v>41</v>
      </c>
      <c r="I1475" s="114" t="s">
        <v>30</v>
      </c>
      <c r="J1475" s="115">
        <v>0</v>
      </c>
      <c r="K1475" s="115">
        <f>K1476</f>
        <v>84039000</v>
      </c>
      <c r="L1475" s="251">
        <f t="shared" si="78"/>
        <v>0</v>
      </c>
    </row>
    <row r="1476" spans="2:12" ht="29.15" x14ac:dyDescent="0.4">
      <c r="B1476" s="190" t="s">
        <v>34</v>
      </c>
      <c r="C1476" s="191" t="s">
        <v>618</v>
      </c>
      <c r="D1476" s="116">
        <v>41</v>
      </c>
      <c r="E1476" s="117" t="s">
        <v>30</v>
      </c>
      <c r="F1476" s="118">
        <v>0</v>
      </c>
      <c r="G1476" s="118">
        <f>G1477+G1480+G1482+G1486</f>
        <v>84039000</v>
      </c>
      <c r="H1476" s="116">
        <v>41</v>
      </c>
      <c r="I1476" s="117" t="s">
        <v>30</v>
      </c>
      <c r="J1476" s="118">
        <v>0</v>
      </c>
      <c r="K1476" s="118">
        <f>K1477+K1480+K1482+K1486</f>
        <v>84039000</v>
      </c>
      <c r="L1476" s="251">
        <f t="shared" si="78"/>
        <v>0</v>
      </c>
    </row>
    <row r="1477" spans="2:12" ht="15.9" x14ac:dyDescent="0.4">
      <c r="B1477" s="129"/>
      <c r="C1477" s="96"/>
      <c r="D1477" s="94"/>
      <c r="E1477" s="95"/>
      <c r="F1477" s="96"/>
      <c r="G1477" s="106"/>
      <c r="H1477" s="94"/>
      <c r="I1477" s="95"/>
      <c r="J1477" s="96"/>
      <c r="K1477" s="106"/>
      <c r="L1477" s="251">
        <f t="shared" si="78"/>
        <v>0</v>
      </c>
    </row>
    <row r="1478" spans="2:12" ht="15.9" x14ac:dyDescent="0.4">
      <c r="B1478" s="129"/>
      <c r="C1478" s="96"/>
      <c r="D1478" s="94"/>
      <c r="E1478" s="95"/>
      <c r="F1478" s="106"/>
      <c r="G1478" s="106"/>
      <c r="H1478" s="94"/>
      <c r="I1478" s="95"/>
      <c r="J1478" s="106"/>
      <c r="K1478" s="106"/>
      <c r="L1478" s="251">
        <f t="shared" si="78"/>
        <v>0</v>
      </c>
    </row>
    <row r="1479" spans="2:12" ht="15.9" x14ac:dyDescent="0.4">
      <c r="B1479" s="129"/>
      <c r="C1479" s="96"/>
      <c r="D1479" s="94"/>
      <c r="E1479" s="95"/>
      <c r="F1479" s="106"/>
      <c r="G1479" s="106"/>
      <c r="H1479" s="94"/>
      <c r="I1479" s="95"/>
      <c r="J1479" s="106"/>
      <c r="K1479" s="106"/>
      <c r="L1479" s="251">
        <f t="shared" si="78"/>
        <v>0</v>
      </c>
    </row>
    <row r="1480" spans="2:12" ht="15.9" x14ac:dyDescent="0.4">
      <c r="B1480" s="129"/>
      <c r="C1480" s="96"/>
      <c r="D1480" s="94"/>
      <c r="E1480" s="95"/>
      <c r="F1480" s="96"/>
      <c r="G1480" s="106"/>
      <c r="H1480" s="94"/>
      <c r="I1480" s="95"/>
      <c r="J1480" s="96"/>
      <c r="K1480" s="106"/>
      <c r="L1480" s="251">
        <f t="shared" si="78"/>
        <v>0</v>
      </c>
    </row>
    <row r="1481" spans="2:12" ht="15.9" x14ac:dyDescent="0.4">
      <c r="B1481" s="129"/>
      <c r="C1481" s="96"/>
      <c r="D1481" s="94"/>
      <c r="E1481" s="95"/>
      <c r="F1481" s="106"/>
      <c r="G1481" s="106"/>
      <c r="H1481" s="94"/>
      <c r="I1481" s="95"/>
      <c r="J1481" s="106"/>
      <c r="K1481" s="106"/>
      <c r="L1481" s="251">
        <f t="shared" si="78"/>
        <v>0</v>
      </c>
    </row>
    <row r="1482" spans="2:12" ht="15.9" x14ac:dyDescent="0.4">
      <c r="B1482" s="129"/>
      <c r="C1482" s="96"/>
      <c r="D1482" s="94"/>
      <c r="E1482" s="95"/>
      <c r="F1482" s="96"/>
      <c r="G1482" s="121"/>
      <c r="H1482" s="94"/>
      <c r="I1482" s="95"/>
      <c r="J1482" s="96"/>
      <c r="K1482" s="121"/>
      <c r="L1482" s="251">
        <f t="shared" si="78"/>
        <v>0</v>
      </c>
    </row>
    <row r="1483" spans="2:12" ht="15.9" x14ac:dyDescent="0.4">
      <c r="B1483" s="129"/>
      <c r="C1483" s="96"/>
      <c r="D1483" s="94"/>
      <c r="E1483" s="95"/>
      <c r="F1483" s="106"/>
      <c r="G1483" s="106"/>
      <c r="H1483" s="94"/>
      <c r="I1483" s="95"/>
      <c r="J1483" s="106"/>
      <c r="K1483" s="106"/>
      <c r="L1483" s="251">
        <f t="shared" si="78"/>
        <v>0</v>
      </c>
    </row>
    <row r="1484" spans="2:12" ht="15.9" x14ac:dyDescent="0.4">
      <c r="B1484" s="129"/>
      <c r="C1484" s="96"/>
      <c r="D1484" s="94"/>
      <c r="E1484" s="95"/>
      <c r="F1484" s="106"/>
      <c r="G1484" s="106"/>
      <c r="H1484" s="94"/>
      <c r="I1484" s="95"/>
      <c r="J1484" s="106"/>
      <c r="K1484" s="106"/>
      <c r="L1484" s="251">
        <f t="shared" si="78"/>
        <v>0</v>
      </c>
    </row>
    <row r="1485" spans="2:12" ht="15.9" x14ac:dyDescent="0.4">
      <c r="B1485" s="129"/>
      <c r="C1485" s="96"/>
      <c r="D1485" s="94"/>
      <c r="E1485" s="95"/>
      <c r="F1485" s="106"/>
      <c r="G1485" s="106"/>
      <c r="H1485" s="94"/>
      <c r="I1485" s="95"/>
      <c r="J1485" s="106"/>
      <c r="K1485" s="106"/>
      <c r="L1485" s="251">
        <f t="shared" si="78"/>
        <v>0</v>
      </c>
    </row>
    <row r="1486" spans="2:12" s="232" customFormat="1" ht="15.9" x14ac:dyDescent="0.4">
      <c r="B1486" s="227">
        <v>525119</v>
      </c>
      <c r="C1486" s="228" t="s">
        <v>42</v>
      </c>
      <c r="D1486" s="229"/>
      <c r="E1486" s="230"/>
      <c r="F1486" s="228"/>
      <c r="G1486" s="233">
        <f>SUM(G1487:G1489)</f>
        <v>84039000</v>
      </c>
      <c r="H1486" s="229"/>
      <c r="I1486" s="230"/>
      <c r="J1486" s="228"/>
      <c r="K1486" s="233">
        <f>SUM(K1487:K1489)</f>
        <v>84039000</v>
      </c>
      <c r="L1486" s="251">
        <f t="shared" si="78"/>
        <v>0</v>
      </c>
    </row>
    <row r="1487" spans="2:12" ht="15.9" x14ac:dyDescent="0.4">
      <c r="B1487" s="129"/>
      <c r="C1487" s="96" t="s">
        <v>607</v>
      </c>
      <c r="D1487" s="94">
        <v>41</v>
      </c>
      <c r="E1487" s="95" t="s">
        <v>40</v>
      </c>
      <c r="F1487" s="106">
        <v>300000</v>
      </c>
      <c r="G1487" s="106">
        <f>ROUNDDOWN(D1487*F1487,-3)</f>
        <v>12300000</v>
      </c>
      <c r="H1487" s="94">
        <v>41</v>
      </c>
      <c r="I1487" s="95" t="s">
        <v>40</v>
      </c>
      <c r="J1487" s="106">
        <v>300000</v>
      </c>
      <c r="K1487" s="106">
        <f>ROUNDDOWN(H1487*J1487,-3)</f>
        <v>12300000</v>
      </c>
      <c r="L1487" s="251">
        <f t="shared" si="78"/>
        <v>0</v>
      </c>
    </row>
    <row r="1488" spans="2:12" ht="15.9" x14ac:dyDescent="0.4">
      <c r="B1488" s="129"/>
      <c r="C1488" s="96" t="s">
        <v>254</v>
      </c>
      <c r="D1488" s="94">
        <v>1</v>
      </c>
      <c r="E1488" s="95" t="s">
        <v>38</v>
      </c>
      <c r="F1488" s="106">
        <v>14339000</v>
      </c>
      <c r="G1488" s="106">
        <f>ROUNDDOWN(D1488*F1488,-3)</f>
        <v>14339000</v>
      </c>
      <c r="H1488" s="94">
        <v>1</v>
      </c>
      <c r="I1488" s="95" t="s">
        <v>38</v>
      </c>
      <c r="J1488" s="106">
        <v>14339000</v>
      </c>
      <c r="K1488" s="106">
        <f>ROUNDDOWN(H1488*J1488,-3)</f>
        <v>14339000</v>
      </c>
      <c r="L1488" s="251">
        <f t="shared" si="78"/>
        <v>0</v>
      </c>
    </row>
    <row r="1489" spans="2:12" ht="15.9" x14ac:dyDescent="0.4">
      <c r="B1489" s="129" t="s">
        <v>27</v>
      </c>
      <c r="C1489" s="96" t="s">
        <v>72</v>
      </c>
      <c r="D1489" s="94">
        <v>287</v>
      </c>
      <c r="E1489" s="95" t="s">
        <v>231</v>
      </c>
      <c r="F1489" s="106">
        <v>200000</v>
      </c>
      <c r="G1489" s="106">
        <f>ROUNDDOWN(D1489*F1489,-3)</f>
        <v>57400000</v>
      </c>
      <c r="H1489" s="94">
        <v>287</v>
      </c>
      <c r="I1489" s="95" t="s">
        <v>231</v>
      </c>
      <c r="J1489" s="106">
        <v>200000</v>
      </c>
      <c r="K1489" s="106">
        <f>ROUNDDOWN(H1489*J1489,-3)</f>
        <v>57400000</v>
      </c>
      <c r="L1489" s="251">
        <f t="shared" si="78"/>
        <v>0</v>
      </c>
    </row>
    <row r="1490" spans="2:12" ht="15.9" x14ac:dyDescent="0.4">
      <c r="B1490" s="189" t="s">
        <v>251</v>
      </c>
      <c r="C1490" s="162" t="s">
        <v>619</v>
      </c>
      <c r="D1490" s="113">
        <f>D1491</f>
        <v>38</v>
      </c>
      <c r="E1490" s="114" t="s">
        <v>30</v>
      </c>
      <c r="F1490" s="115">
        <v>0</v>
      </c>
      <c r="G1490" s="115">
        <f>G1491</f>
        <v>67294000</v>
      </c>
      <c r="H1490" s="113">
        <f>H1491</f>
        <v>38</v>
      </c>
      <c r="I1490" s="114" t="s">
        <v>30</v>
      </c>
      <c r="J1490" s="115">
        <v>0</v>
      </c>
      <c r="K1490" s="115">
        <f>K1491</f>
        <v>67294000</v>
      </c>
      <c r="L1490" s="251">
        <f t="shared" si="78"/>
        <v>0</v>
      </c>
    </row>
    <row r="1491" spans="2:12" ht="29.15" x14ac:dyDescent="0.4">
      <c r="B1491" s="190" t="s">
        <v>34</v>
      </c>
      <c r="C1491" s="191" t="s">
        <v>620</v>
      </c>
      <c r="D1491" s="116">
        <v>38</v>
      </c>
      <c r="E1491" s="117" t="s">
        <v>30</v>
      </c>
      <c r="F1491" s="118">
        <v>0</v>
      </c>
      <c r="G1491" s="118">
        <f>G1492+G1495+G1499+G1501</f>
        <v>67294000</v>
      </c>
      <c r="H1491" s="116">
        <v>38</v>
      </c>
      <c r="I1491" s="117" t="s">
        <v>30</v>
      </c>
      <c r="J1491" s="118">
        <v>0</v>
      </c>
      <c r="K1491" s="118">
        <f>K1492+K1495+K1499+K1501</f>
        <v>67294000</v>
      </c>
      <c r="L1491" s="251">
        <f t="shared" si="78"/>
        <v>0</v>
      </c>
    </row>
    <row r="1492" spans="2:12" ht="15.9" x14ac:dyDescent="0.4">
      <c r="B1492" s="129"/>
      <c r="C1492" s="96"/>
      <c r="D1492" s="94"/>
      <c r="E1492" s="95"/>
      <c r="F1492" s="96"/>
      <c r="G1492" s="106"/>
      <c r="H1492" s="94"/>
      <c r="I1492" s="95"/>
      <c r="J1492" s="96"/>
      <c r="K1492" s="106"/>
      <c r="L1492" s="251">
        <f t="shared" si="78"/>
        <v>0</v>
      </c>
    </row>
    <row r="1493" spans="2:12" ht="15.9" x14ac:dyDescent="0.4">
      <c r="B1493" s="129"/>
      <c r="C1493" s="96"/>
      <c r="D1493" s="94"/>
      <c r="E1493" s="95"/>
      <c r="F1493" s="121"/>
      <c r="G1493" s="121"/>
      <c r="H1493" s="94"/>
      <c r="I1493" s="95"/>
      <c r="J1493" s="121"/>
      <c r="K1493" s="121"/>
      <c r="L1493" s="251">
        <f t="shared" si="78"/>
        <v>0</v>
      </c>
    </row>
    <row r="1494" spans="2:12" ht="15.9" x14ac:dyDescent="0.4">
      <c r="B1494" s="129"/>
      <c r="C1494" s="96"/>
      <c r="D1494" s="94"/>
      <c r="E1494" s="95"/>
      <c r="F1494" s="121"/>
      <c r="G1494" s="121"/>
      <c r="H1494" s="94"/>
      <c r="I1494" s="95"/>
      <c r="J1494" s="121"/>
      <c r="K1494" s="121"/>
      <c r="L1494" s="251">
        <f t="shared" si="78"/>
        <v>0</v>
      </c>
    </row>
    <row r="1495" spans="2:12" ht="15.9" x14ac:dyDescent="0.4">
      <c r="B1495" s="129"/>
      <c r="C1495" s="96"/>
      <c r="D1495" s="94"/>
      <c r="E1495" s="95"/>
      <c r="F1495" s="96"/>
      <c r="G1495" s="121"/>
      <c r="H1495" s="94"/>
      <c r="I1495" s="95"/>
      <c r="J1495" s="96"/>
      <c r="K1495" s="121"/>
      <c r="L1495" s="251">
        <f t="shared" si="78"/>
        <v>0</v>
      </c>
    </row>
    <row r="1496" spans="2:12" ht="15.9" x14ac:dyDescent="0.4">
      <c r="B1496" s="129"/>
      <c r="C1496" s="96"/>
      <c r="D1496" s="94"/>
      <c r="E1496" s="95"/>
      <c r="F1496" s="121"/>
      <c r="G1496" s="121"/>
      <c r="H1496" s="94"/>
      <c r="I1496" s="95"/>
      <c r="J1496" s="121"/>
      <c r="K1496" s="121"/>
      <c r="L1496" s="251">
        <f t="shared" ref="L1496:L1559" si="79">G1496-K1496</f>
        <v>0</v>
      </c>
    </row>
    <row r="1497" spans="2:12" ht="15.9" x14ac:dyDescent="0.4">
      <c r="B1497" s="129"/>
      <c r="C1497" s="96"/>
      <c r="D1497" s="94"/>
      <c r="E1497" s="95"/>
      <c r="F1497" s="121"/>
      <c r="G1497" s="121"/>
      <c r="H1497" s="94"/>
      <c r="I1497" s="95"/>
      <c r="J1497" s="121"/>
      <c r="K1497" s="121"/>
      <c r="L1497" s="251">
        <f t="shared" si="79"/>
        <v>0</v>
      </c>
    </row>
    <row r="1498" spans="2:12" ht="15.9" x14ac:dyDescent="0.4">
      <c r="B1498" s="129"/>
      <c r="C1498" s="96"/>
      <c r="D1498" s="94"/>
      <c r="E1498" s="95"/>
      <c r="F1498" s="121"/>
      <c r="G1498" s="121"/>
      <c r="H1498" s="94"/>
      <c r="I1498" s="95"/>
      <c r="J1498" s="121"/>
      <c r="K1498" s="121"/>
      <c r="L1498" s="251">
        <f t="shared" si="79"/>
        <v>0</v>
      </c>
    </row>
    <row r="1499" spans="2:12" ht="15.9" x14ac:dyDescent="0.4">
      <c r="B1499" s="129"/>
      <c r="C1499" s="96"/>
      <c r="D1499" s="94"/>
      <c r="E1499" s="95"/>
      <c r="F1499" s="96"/>
      <c r="G1499" s="106"/>
      <c r="H1499" s="94"/>
      <c r="I1499" s="95"/>
      <c r="J1499" s="96"/>
      <c r="K1499" s="106"/>
      <c r="L1499" s="251">
        <f t="shared" si="79"/>
        <v>0</v>
      </c>
    </row>
    <row r="1500" spans="2:12" ht="15.9" x14ac:dyDescent="0.4">
      <c r="B1500" s="129"/>
      <c r="C1500" s="96"/>
      <c r="D1500" s="94"/>
      <c r="E1500" s="95"/>
      <c r="F1500" s="121"/>
      <c r="G1500" s="121"/>
      <c r="H1500" s="94"/>
      <c r="I1500" s="95"/>
      <c r="J1500" s="121"/>
      <c r="K1500" s="121"/>
      <c r="L1500" s="251">
        <f t="shared" si="79"/>
        <v>0</v>
      </c>
    </row>
    <row r="1501" spans="2:12" s="232" customFormat="1" ht="15.9" x14ac:dyDescent="0.4">
      <c r="B1501" s="227">
        <v>525119</v>
      </c>
      <c r="C1501" s="228" t="s">
        <v>42</v>
      </c>
      <c r="D1501" s="229"/>
      <c r="E1501" s="230"/>
      <c r="F1501" s="228"/>
      <c r="G1501" s="233">
        <f>SUM(G1502:G1504)</f>
        <v>67294000</v>
      </c>
      <c r="H1501" s="229"/>
      <c r="I1501" s="230"/>
      <c r="J1501" s="228"/>
      <c r="K1501" s="233">
        <f>SUM(K1502:K1504)</f>
        <v>67294000</v>
      </c>
      <c r="L1501" s="251">
        <f t="shared" si="79"/>
        <v>0</v>
      </c>
    </row>
    <row r="1502" spans="2:12" ht="15.9" x14ac:dyDescent="0.4">
      <c r="B1502" s="129"/>
      <c r="C1502" s="96" t="s">
        <v>607</v>
      </c>
      <c r="D1502" s="94">
        <v>36</v>
      </c>
      <c r="E1502" s="95" t="s">
        <v>40</v>
      </c>
      <c r="F1502" s="121">
        <v>300000</v>
      </c>
      <c r="G1502" s="121">
        <f>ROUNDDOWN(D1502*F1502,-3)</f>
        <v>10800000</v>
      </c>
      <c r="H1502" s="94">
        <v>36</v>
      </c>
      <c r="I1502" s="95" t="s">
        <v>40</v>
      </c>
      <c r="J1502" s="121">
        <v>300000</v>
      </c>
      <c r="K1502" s="121">
        <f>ROUNDDOWN(H1502*J1502,-3)</f>
        <v>10800000</v>
      </c>
      <c r="L1502" s="251">
        <f t="shared" si="79"/>
        <v>0</v>
      </c>
    </row>
    <row r="1503" spans="2:12" ht="15.9" x14ac:dyDescent="0.4">
      <c r="B1503" s="129"/>
      <c r="C1503" s="96" t="s">
        <v>254</v>
      </c>
      <c r="D1503" s="94">
        <v>1</v>
      </c>
      <c r="E1503" s="95" t="s">
        <v>38</v>
      </c>
      <c r="F1503" s="121">
        <v>13294000</v>
      </c>
      <c r="G1503" s="121">
        <f>ROUNDDOWN(D1503*F1503,-3)</f>
        <v>13294000</v>
      </c>
      <c r="H1503" s="94">
        <v>1</v>
      </c>
      <c r="I1503" s="95" t="s">
        <v>38</v>
      </c>
      <c r="J1503" s="121">
        <v>13294000</v>
      </c>
      <c r="K1503" s="121">
        <f>ROUNDDOWN(H1503*J1503,-3)</f>
        <v>13294000</v>
      </c>
      <c r="L1503" s="251">
        <f t="shared" si="79"/>
        <v>0</v>
      </c>
    </row>
    <row r="1504" spans="2:12" ht="15.9" x14ac:dyDescent="0.4">
      <c r="B1504" s="129" t="s">
        <v>27</v>
      </c>
      <c r="C1504" s="96" t="s">
        <v>621</v>
      </c>
      <c r="D1504" s="94">
        <v>216</v>
      </c>
      <c r="E1504" s="95" t="s">
        <v>231</v>
      </c>
      <c r="F1504" s="121">
        <v>200000</v>
      </c>
      <c r="G1504" s="121">
        <f>ROUNDDOWN(D1504*F1504,-3)</f>
        <v>43200000</v>
      </c>
      <c r="H1504" s="94">
        <v>216</v>
      </c>
      <c r="I1504" s="95" t="s">
        <v>231</v>
      </c>
      <c r="J1504" s="121">
        <v>200000</v>
      </c>
      <c r="K1504" s="121">
        <f>ROUNDDOWN(H1504*J1504,-3)</f>
        <v>43200000</v>
      </c>
      <c r="L1504" s="251">
        <f t="shared" si="79"/>
        <v>0</v>
      </c>
    </row>
    <row r="1505" spans="2:12" s="5" customFormat="1" ht="15.9" x14ac:dyDescent="0.4">
      <c r="B1505" s="189" t="s">
        <v>622</v>
      </c>
      <c r="C1505" s="162" t="s">
        <v>202</v>
      </c>
      <c r="D1505" s="115">
        <f>D1506+D1513</f>
        <v>2</v>
      </c>
      <c r="E1505" s="114" t="s">
        <v>422</v>
      </c>
      <c r="F1505" s="115">
        <v>0</v>
      </c>
      <c r="G1505" s="115">
        <f>G1506+G1513</f>
        <v>670800000</v>
      </c>
      <c r="H1505" s="115">
        <f>H1506+H1513</f>
        <v>2</v>
      </c>
      <c r="I1505" s="114" t="s">
        <v>422</v>
      </c>
      <c r="J1505" s="115">
        <v>0</v>
      </c>
      <c r="K1505" s="115">
        <f>K1506+K1513</f>
        <v>670800000</v>
      </c>
      <c r="L1505" s="251">
        <f t="shared" si="79"/>
        <v>0</v>
      </c>
    </row>
    <row r="1506" spans="2:12" ht="15.9" x14ac:dyDescent="0.4">
      <c r="B1506" s="190" t="s">
        <v>34</v>
      </c>
      <c r="C1506" s="191" t="s">
        <v>623</v>
      </c>
      <c r="D1506" s="116">
        <v>1</v>
      </c>
      <c r="E1506" s="117" t="s">
        <v>27</v>
      </c>
      <c r="F1506" s="118">
        <v>0</v>
      </c>
      <c r="G1506" s="118">
        <f>G1507+G1510</f>
        <v>242000000</v>
      </c>
      <c r="H1506" s="116">
        <v>1</v>
      </c>
      <c r="I1506" s="117" t="s">
        <v>27</v>
      </c>
      <c r="J1506" s="118">
        <v>0</v>
      </c>
      <c r="K1506" s="118">
        <f>K1507+K1510</f>
        <v>242000000</v>
      </c>
      <c r="L1506" s="251">
        <f t="shared" si="79"/>
        <v>0</v>
      </c>
    </row>
    <row r="1507" spans="2:12" s="232" customFormat="1" ht="15.9" x14ac:dyDescent="0.4">
      <c r="B1507" s="227">
        <v>525112</v>
      </c>
      <c r="C1507" s="228" t="s">
        <v>97</v>
      </c>
      <c r="D1507" s="229"/>
      <c r="E1507" s="230" t="s">
        <v>27</v>
      </c>
      <c r="F1507" s="228"/>
      <c r="G1507" s="233">
        <f>SUM(G1508:G1509)</f>
        <v>50000000</v>
      </c>
      <c r="H1507" s="229"/>
      <c r="I1507" s="230" t="s">
        <v>27</v>
      </c>
      <c r="J1507" s="228"/>
      <c r="K1507" s="233">
        <f>SUM(K1508:K1509)</f>
        <v>50000000</v>
      </c>
      <c r="L1507" s="251">
        <f t="shared" si="79"/>
        <v>0</v>
      </c>
    </row>
    <row r="1508" spans="2:12" ht="15.9" x14ac:dyDescent="0.4">
      <c r="B1508" s="129" t="s">
        <v>27</v>
      </c>
      <c r="C1508" s="96" t="s">
        <v>624</v>
      </c>
      <c r="D1508" s="94">
        <v>1</v>
      </c>
      <c r="E1508" s="95" t="s">
        <v>51</v>
      </c>
      <c r="F1508" s="121">
        <v>25000000</v>
      </c>
      <c r="G1508" s="121">
        <f>ROUNDDOWN(D1508*F1508,-3)</f>
        <v>25000000</v>
      </c>
      <c r="H1508" s="94">
        <v>1</v>
      </c>
      <c r="I1508" s="95" t="s">
        <v>51</v>
      </c>
      <c r="J1508" s="121">
        <v>25000000</v>
      </c>
      <c r="K1508" s="121">
        <f>ROUNDDOWN(H1508*J1508,-3)</f>
        <v>25000000</v>
      </c>
      <c r="L1508" s="251">
        <f t="shared" si="79"/>
        <v>0</v>
      </c>
    </row>
    <row r="1509" spans="2:12" ht="15.9" x14ac:dyDescent="0.4">
      <c r="B1509" s="129"/>
      <c r="C1509" s="96" t="s">
        <v>625</v>
      </c>
      <c r="D1509" s="94">
        <v>1</v>
      </c>
      <c r="E1509" s="95" t="s">
        <v>51</v>
      </c>
      <c r="F1509" s="121">
        <v>25000000</v>
      </c>
      <c r="G1509" s="121">
        <f>ROUNDDOWN(D1509*F1509,-3)</f>
        <v>25000000</v>
      </c>
      <c r="H1509" s="94">
        <v>1</v>
      </c>
      <c r="I1509" s="95" t="s">
        <v>51</v>
      </c>
      <c r="J1509" s="121">
        <v>25000000</v>
      </c>
      <c r="K1509" s="121">
        <f>ROUNDDOWN(H1509*J1509,-3)</f>
        <v>25000000</v>
      </c>
      <c r="L1509" s="251">
        <f t="shared" si="79"/>
        <v>0</v>
      </c>
    </row>
    <row r="1510" spans="2:12" s="232" customFormat="1" ht="15.9" x14ac:dyDescent="0.4">
      <c r="B1510" s="227">
        <v>525111</v>
      </c>
      <c r="C1510" s="228" t="s">
        <v>174</v>
      </c>
      <c r="D1510" s="229">
        <v>0</v>
      </c>
      <c r="E1510" s="230" t="s">
        <v>27</v>
      </c>
      <c r="F1510" s="228">
        <v>0</v>
      </c>
      <c r="G1510" s="233">
        <f>SUM(G1511:G1512)</f>
        <v>192000000</v>
      </c>
      <c r="H1510" s="229">
        <v>0</v>
      </c>
      <c r="I1510" s="230" t="s">
        <v>27</v>
      </c>
      <c r="J1510" s="228">
        <v>0</v>
      </c>
      <c r="K1510" s="233">
        <f>SUM(K1511:K1512)</f>
        <v>192000000</v>
      </c>
      <c r="L1510" s="251">
        <f t="shared" si="79"/>
        <v>0</v>
      </c>
    </row>
    <row r="1511" spans="2:12" ht="15.9" x14ac:dyDescent="0.4">
      <c r="B1511" s="129" t="s">
        <v>27</v>
      </c>
      <c r="C1511" s="96" t="s">
        <v>626</v>
      </c>
      <c r="D1511" s="94">
        <v>480</v>
      </c>
      <c r="E1511" s="95" t="s">
        <v>47</v>
      </c>
      <c r="F1511" s="121">
        <v>150000</v>
      </c>
      <c r="G1511" s="121">
        <f>ROUNDDOWN(D1511*F1511,-3)</f>
        <v>72000000</v>
      </c>
      <c r="H1511" s="94">
        <v>480</v>
      </c>
      <c r="I1511" s="95" t="s">
        <v>47</v>
      </c>
      <c r="J1511" s="121">
        <v>150000</v>
      </c>
      <c r="K1511" s="121">
        <f>ROUNDDOWN(H1511*J1511,-3)</f>
        <v>72000000</v>
      </c>
      <c r="L1511" s="251">
        <f t="shared" si="79"/>
        <v>0</v>
      </c>
    </row>
    <row r="1512" spans="2:12" ht="15.9" x14ac:dyDescent="0.4">
      <c r="B1512" s="129"/>
      <c r="C1512" s="96" t="s">
        <v>627</v>
      </c>
      <c r="D1512" s="94">
        <v>800</v>
      </c>
      <c r="E1512" s="95" t="s">
        <v>47</v>
      </c>
      <c r="F1512" s="121">
        <v>150000</v>
      </c>
      <c r="G1512" s="121">
        <f>ROUNDDOWN(D1512*F1512,-3)</f>
        <v>120000000</v>
      </c>
      <c r="H1512" s="94">
        <v>800</v>
      </c>
      <c r="I1512" s="95" t="s">
        <v>47</v>
      </c>
      <c r="J1512" s="121">
        <v>150000</v>
      </c>
      <c r="K1512" s="121">
        <f>ROUNDDOWN(H1512*J1512,-3)</f>
        <v>120000000</v>
      </c>
      <c r="L1512" s="251">
        <f t="shared" si="79"/>
        <v>0</v>
      </c>
    </row>
    <row r="1513" spans="2:12" ht="15.9" x14ac:dyDescent="0.4">
      <c r="B1513" s="190" t="s">
        <v>52</v>
      </c>
      <c r="C1513" s="191" t="s">
        <v>628</v>
      </c>
      <c r="D1513" s="116">
        <v>1</v>
      </c>
      <c r="E1513" s="117" t="s">
        <v>27</v>
      </c>
      <c r="F1513" s="118">
        <v>0</v>
      </c>
      <c r="G1513" s="118">
        <f>G1514+G1516</f>
        <v>428800000</v>
      </c>
      <c r="H1513" s="116">
        <v>1</v>
      </c>
      <c r="I1513" s="117" t="s">
        <v>27</v>
      </c>
      <c r="J1513" s="118">
        <v>0</v>
      </c>
      <c r="K1513" s="118">
        <f>K1514+K1516</f>
        <v>428800000</v>
      </c>
      <c r="L1513" s="251">
        <f t="shared" si="79"/>
        <v>0</v>
      </c>
    </row>
    <row r="1514" spans="2:12" s="232" customFormat="1" ht="15.9" x14ac:dyDescent="0.4">
      <c r="B1514" s="227">
        <v>525111</v>
      </c>
      <c r="C1514" s="228" t="s">
        <v>174</v>
      </c>
      <c r="D1514" s="229"/>
      <c r="E1514" s="230" t="s">
        <v>27</v>
      </c>
      <c r="F1514" s="228">
        <v>0</v>
      </c>
      <c r="G1514" s="233">
        <f>G1515</f>
        <v>228800000</v>
      </c>
      <c r="H1514" s="229"/>
      <c r="I1514" s="230" t="s">
        <v>27</v>
      </c>
      <c r="J1514" s="228">
        <v>0</v>
      </c>
      <c r="K1514" s="233">
        <f>K1515</f>
        <v>228800000</v>
      </c>
      <c r="L1514" s="251">
        <f t="shared" si="79"/>
        <v>0</v>
      </c>
    </row>
    <row r="1515" spans="2:12" ht="15.9" x14ac:dyDescent="0.4">
      <c r="B1515" s="129" t="s">
        <v>27</v>
      </c>
      <c r="C1515" s="96" t="s">
        <v>629</v>
      </c>
      <c r="D1515" s="94">
        <f>2*2*10*52</f>
        <v>2080</v>
      </c>
      <c r="E1515" s="95" t="s">
        <v>47</v>
      </c>
      <c r="F1515" s="121">
        <v>110000</v>
      </c>
      <c r="G1515" s="121">
        <f>ROUNDDOWN(D1515*F1515,-3)</f>
        <v>228800000</v>
      </c>
      <c r="H1515" s="94">
        <f>2*2*10*52</f>
        <v>2080</v>
      </c>
      <c r="I1515" s="95" t="s">
        <v>47</v>
      </c>
      <c r="J1515" s="121">
        <v>110000</v>
      </c>
      <c r="K1515" s="121">
        <f>ROUNDDOWN(H1515*J1515,-3)</f>
        <v>228800000</v>
      </c>
      <c r="L1515" s="251">
        <f t="shared" si="79"/>
        <v>0</v>
      </c>
    </row>
    <row r="1516" spans="2:12" s="232" customFormat="1" ht="15.9" x14ac:dyDescent="0.4">
      <c r="B1516" s="227">
        <v>525112</v>
      </c>
      <c r="C1516" s="228" t="s">
        <v>97</v>
      </c>
      <c r="D1516" s="229">
        <v>0</v>
      </c>
      <c r="E1516" s="230" t="s">
        <v>27</v>
      </c>
      <c r="F1516" s="228">
        <v>0</v>
      </c>
      <c r="G1516" s="233">
        <f>SUM(G1517:G1517)</f>
        <v>200000000</v>
      </c>
      <c r="H1516" s="229">
        <v>0</v>
      </c>
      <c r="I1516" s="230" t="s">
        <v>27</v>
      </c>
      <c r="J1516" s="228">
        <v>0</v>
      </c>
      <c r="K1516" s="233">
        <f>SUM(K1517:K1517)</f>
        <v>200000000</v>
      </c>
      <c r="L1516" s="251">
        <f t="shared" si="79"/>
        <v>0</v>
      </c>
    </row>
    <row r="1517" spans="2:12" ht="15.9" x14ac:dyDescent="0.4">
      <c r="B1517" s="129" t="s">
        <v>27</v>
      </c>
      <c r="C1517" s="96" t="s">
        <v>630</v>
      </c>
      <c r="D1517" s="94">
        <v>1</v>
      </c>
      <c r="E1517" s="95" t="s">
        <v>38</v>
      </c>
      <c r="F1517" s="121">
        <v>200000000</v>
      </c>
      <c r="G1517" s="121">
        <f>ROUNDDOWN(D1517*F1517,-3)</f>
        <v>200000000</v>
      </c>
      <c r="H1517" s="94">
        <v>1</v>
      </c>
      <c r="I1517" s="95" t="s">
        <v>38</v>
      </c>
      <c r="J1517" s="121">
        <v>200000000</v>
      </c>
      <c r="K1517" s="121">
        <f>ROUNDDOWN(H1517*J1517,-3)</f>
        <v>200000000</v>
      </c>
      <c r="L1517" s="251">
        <f t="shared" si="79"/>
        <v>0</v>
      </c>
    </row>
    <row r="1518" spans="2:12" ht="15.9" x14ac:dyDescent="0.4">
      <c r="B1518" s="203" t="s">
        <v>631</v>
      </c>
      <c r="C1518" s="188" t="s">
        <v>632</v>
      </c>
      <c r="D1518" s="132">
        <v>1125</v>
      </c>
      <c r="E1518" s="131" t="s">
        <v>30</v>
      </c>
      <c r="F1518" s="132">
        <v>0</v>
      </c>
      <c r="G1518" s="132">
        <f>G1519+G1575+G1631+G1672+G1763+G1855+G1953</f>
        <v>9555823000</v>
      </c>
      <c r="H1518" s="132">
        <v>1125</v>
      </c>
      <c r="I1518" s="131" t="s">
        <v>30</v>
      </c>
      <c r="J1518" s="132">
        <v>0</v>
      </c>
      <c r="K1518" s="132">
        <f>K1519+K1575+K1631+K1672+K1763+K1855+K1953</f>
        <v>9555823000</v>
      </c>
      <c r="L1518" s="251">
        <f t="shared" si="79"/>
        <v>0</v>
      </c>
    </row>
    <row r="1519" spans="2:12" ht="15.9" x14ac:dyDescent="0.4">
      <c r="B1519" s="189" t="s">
        <v>281</v>
      </c>
      <c r="C1519" s="162" t="s">
        <v>602</v>
      </c>
      <c r="D1519" s="115">
        <f>D1520+D1547+D1531+D1564</f>
        <v>184</v>
      </c>
      <c r="E1519" s="114" t="s">
        <v>30</v>
      </c>
      <c r="F1519" s="115">
        <v>0</v>
      </c>
      <c r="G1519" s="115">
        <f>G1520+G1547+G1531+G1564</f>
        <v>1392780000</v>
      </c>
      <c r="H1519" s="115">
        <f>H1520+H1547+H1531+H1564</f>
        <v>184</v>
      </c>
      <c r="I1519" s="114" t="s">
        <v>30</v>
      </c>
      <c r="J1519" s="115">
        <v>0</v>
      </c>
      <c r="K1519" s="115">
        <f>K1520+K1547+K1531+K1564</f>
        <v>1392780000</v>
      </c>
      <c r="L1519" s="251">
        <f t="shared" si="79"/>
        <v>0</v>
      </c>
    </row>
    <row r="1520" spans="2:12" ht="15.9" x14ac:dyDescent="0.4">
      <c r="B1520" s="190" t="s">
        <v>34</v>
      </c>
      <c r="C1520" s="191" t="s">
        <v>633</v>
      </c>
      <c r="D1520" s="116">
        <v>64</v>
      </c>
      <c r="E1520" s="117" t="s">
        <v>30</v>
      </c>
      <c r="F1520" s="118">
        <v>0</v>
      </c>
      <c r="G1520" s="118">
        <f>G1521+G1525</f>
        <v>317241000</v>
      </c>
      <c r="H1520" s="116">
        <v>64</v>
      </c>
      <c r="I1520" s="117" t="s">
        <v>30</v>
      </c>
      <c r="J1520" s="118">
        <v>0</v>
      </c>
      <c r="K1520" s="118">
        <f>K1521+K1525</f>
        <v>317241000</v>
      </c>
      <c r="L1520" s="251">
        <f t="shared" si="79"/>
        <v>0</v>
      </c>
    </row>
    <row r="1521" spans="2:12" s="232" customFormat="1" ht="15.9" x14ac:dyDescent="0.4">
      <c r="B1521" s="227">
        <v>525111</v>
      </c>
      <c r="C1521" s="228" t="s">
        <v>174</v>
      </c>
      <c r="D1521" s="229"/>
      <c r="E1521" s="230"/>
      <c r="F1521" s="228">
        <v>0</v>
      </c>
      <c r="G1521" s="233">
        <f>SUM(G1522:G1524)</f>
        <v>171875000</v>
      </c>
      <c r="H1521" s="229"/>
      <c r="I1521" s="230"/>
      <c r="J1521" s="228">
        <v>0</v>
      </c>
      <c r="K1521" s="233">
        <f>SUM(K1522:K1524)</f>
        <v>171875000</v>
      </c>
      <c r="L1521" s="251">
        <f t="shared" si="79"/>
        <v>0</v>
      </c>
    </row>
    <row r="1522" spans="2:12" ht="15.9" x14ac:dyDescent="0.4">
      <c r="B1522" s="129" t="s">
        <v>27</v>
      </c>
      <c r="C1522" s="96" t="s">
        <v>604</v>
      </c>
      <c r="D1522" s="94">
        <v>417</v>
      </c>
      <c r="E1522" s="95" t="s">
        <v>47</v>
      </c>
      <c r="F1522" s="121">
        <v>150000</v>
      </c>
      <c r="G1522" s="121">
        <f>ROUNDDOWN(D1522*F1522,-3)</f>
        <v>62550000</v>
      </c>
      <c r="H1522" s="94">
        <v>417</v>
      </c>
      <c r="I1522" s="95" t="s">
        <v>47</v>
      </c>
      <c r="J1522" s="121">
        <v>150000</v>
      </c>
      <c r="K1522" s="121">
        <f>ROUNDDOWN(H1522*J1522,-3)</f>
        <v>62550000</v>
      </c>
      <c r="L1522" s="251">
        <f t="shared" si="79"/>
        <v>0</v>
      </c>
    </row>
    <row r="1523" spans="2:12" ht="15.9" x14ac:dyDescent="0.4">
      <c r="B1523" s="129" t="s">
        <v>27</v>
      </c>
      <c r="C1523" s="96" t="s">
        <v>605</v>
      </c>
      <c r="D1523" s="94">
        <v>1</v>
      </c>
      <c r="E1523" s="95" t="s">
        <v>38</v>
      </c>
      <c r="F1523" s="121">
        <v>9140000</v>
      </c>
      <c r="G1523" s="121">
        <f>ROUNDDOWN(D1523*F1523,-3)</f>
        <v>9140000</v>
      </c>
      <c r="H1523" s="94">
        <v>1</v>
      </c>
      <c r="I1523" s="95" t="s">
        <v>38</v>
      </c>
      <c r="J1523" s="121">
        <v>9140000</v>
      </c>
      <c r="K1523" s="121">
        <f>ROUNDDOWN(H1523*J1523,-3)</f>
        <v>9140000</v>
      </c>
      <c r="L1523" s="251">
        <f t="shared" si="79"/>
        <v>0</v>
      </c>
    </row>
    <row r="1524" spans="2:12" ht="15.9" x14ac:dyDescent="0.4">
      <c r="B1524" s="129" t="s">
        <v>27</v>
      </c>
      <c r="C1524" s="96" t="s">
        <v>50</v>
      </c>
      <c r="D1524" s="94">
        <v>1</v>
      </c>
      <c r="E1524" s="95" t="s">
        <v>38</v>
      </c>
      <c r="F1524" s="121">
        <v>100185000</v>
      </c>
      <c r="G1524" s="121">
        <f>ROUNDDOWN(D1524*F1524,-3)</f>
        <v>100185000</v>
      </c>
      <c r="H1524" s="94">
        <v>1</v>
      </c>
      <c r="I1524" s="95" t="s">
        <v>38</v>
      </c>
      <c r="J1524" s="121">
        <v>100185000</v>
      </c>
      <c r="K1524" s="121">
        <f>ROUNDDOWN(H1524*J1524,-3)</f>
        <v>100185000</v>
      </c>
      <c r="L1524" s="251">
        <f t="shared" si="79"/>
        <v>0</v>
      </c>
    </row>
    <row r="1525" spans="2:12" s="232" customFormat="1" ht="15.9" x14ac:dyDescent="0.4">
      <c r="B1525" s="227">
        <v>525119</v>
      </c>
      <c r="C1525" s="228" t="s">
        <v>42</v>
      </c>
      <c r="D1525" s="229"/>
      <c r="E1525" s="230"/>
      <c r="F1525" s="228">
        <v>0</v>
      </c>
      <c r="G1525" s="233">
        <f>SUM(G1526:G1530)</f>
        <v>145366000</v>
      </c>
      <c r="H1525" s="229"/>
      <c r="I1525" s="230"/>
      <c r="J1525" s="228">
        <v>0</v>
      </c>
      <c r="K1525" s="233">
        <f>SUM(K1526:K1530)</f>
        <v>145366000</v>
      </c>
      <c r="L1525" s="251">
        <f t="shared" si="79"/>
        <v>0</v>
      </c>
    </row>
    <row r="1526" spans="2:12" ht="15.9" x14ac:dyDescent="0.4">
      <c r="B1526" s="129" t="s">
        <v>27</v>
      </c>
      <c r="C1526" s="96" t="s">
        <v>634</v>
      </c>
      <c r="D1526" s="94">
        <v>1</v>
      </c>
      <c r="E1526" s="95" t="s">
        <v>38</v>
      </c>
      <c r="F1526" s="121">
        <v>61535000</v>
      </c>
      <c r="G1526" s="121">
        <f>ROUNDDOWN(D1526*F1526,-3)</f>
        <v>61535000</v>
      </c>
      <c r="H1526" s="94">
        <v>1</v>
      </c>
      <c r="I1526" s="95" t="s">
        <v>38</v>
      </c>
      <c r="J1526" s="121">
        <v>61535000</v>
      </c>
      <c r="K1526" s="121">
        <f>ROUNDDOWN(H1526*J1526,-3)</f>
        <v>61535000</v>
      </c>
      <c r="L1526" s="251">
        <f t="shared" si="79"/>
        <v>0</v>
      </c>
    </row>
    <row r="1527" spans="2:12" ht="15.9" x14ac:dyDescent="0.4">
      <c r="B1527" s="129" t="s">
        <v>27</v>
      </c>
      <c r="C1527" s="96" t="s">
        <v>44</v>
      </c>
      <c r="D1527" s="94">
        <v>64</v>
      </c>
      <c r="E1527" s="95" t="s">
        <v>40</v>
      </c>
      <c r="F1527" s="121">
        <v>450000</v>
      </c>
      <c r="G1527" s="121">
        <f>ROUNDDOWN(D1527*F1527,-3)</f>
        <v>28800000</v>
      </c>
      <c r="H1527" s="94">
        <v>64</v>
      </c>
      <c r="I1527" s="95" t="s">
        <v>40</v>
      </c>
      <c r="J1527" s="121">
        <v>450000</v>
      </c>
      <c r="K1527" s="121">
        <f>ROUNDDOWN(H1527*J1527,-3)</f>
        <v>28800000</v>
      </c>
      <c r="L1527" s="251">
        <f t="shared" si="79"/>
        <v>0</v>
      </c>
    </row>
    <row r="1528" spans="2:12" ht="15.9" x14ac:dyDescent="0.4">
      <c r="B1528" s="129" t="s">
        <v>27</v>
      </c>
      <c r="C1528" s="96" t="s">
        <v>41</v>
      </c>
      <c r="D1528" s="94">
        <v>64</v>
      </c>
      <c r="E1528" s="95" t="s">
        <v>40</v>
      </c>
      <c r="F1528" s="121">
        <v>300000</v>
      </c>
      <c r="G1528" s="121">
        <f>ROUNDDOWN(D1528*F1528,-3)</f>
        <v>19200000</v>
      </c>
      <c r="H1528" s="94">
        <v>64</v>
      </c>
      <c r="I1528" s="95" t="s">
        <v>40</v>
      </c>
      <c r="J1528" s="121">
        <v>300000</v>
      </c>
      <c r="K1528" s="121">
        <f>ROUNDDOWN(H1528*J1528,-3)</f>
        <v>19200000</v>
      </c>
      <c r="L1528" s="251">
        <f t="shared" si="79"/>
        <v>0</v>
      </c>
    </row>
    <row r="1529" spans="2:12" ht="15.9" x14ac:dyDescent="0.4">
      <c r="B1529" s="129"/>
      <c r="C1529" s="96" t="s">
        <v>635</v>
      </c>
      <c r="D1529" s="94">
        <v>1</v>
      </c>
      <c r="E1529" s="95" t="s">
        <v>38</v>
      </c>
      <c r="F1529" s="121">
        <v>13800000</v>
      </c>
      <c r="G1529" s="121">
        <f>ROUNDDOWN(D1529*F1529,-3)</f>
        <v>13800000</v>
      </c>
      <c r="H1529" s="94">
        <v>1</v>
      </c>
      <c r="I1529" s="95" t="s">
        <v>38</v>
      </c>
      <c r="J1529" s="121">
        <v>13800000</v>
      </c>
      <c r="K1529" s="121">
        <f>ROUNDDOWN(H1529*J1529,-3)</f>
        <v>13800000</v>
      </c>
      <c r="L1529" s="251">
        <f t="shared" si="79"/>
        <v>0</v>
      </c>
    </row>
    <row r="1530" spans="2:12" ht="15.9" x14ac:dyDescent="0.4">
      <c r="B1530" s="129" t="s">
        <v>27</v>
      </c>
      <c r="C1530" s="96" t="s">
        <v>636</v>
      </c>
      <c r="D1530" s="94">
        <v>1</v>
      </c>
      <c r="E1530" s="95" t="s">
        <v>38</v>
      </c>
      <c r="F1530" s="121">
        <v>22031000</v>
      </c>
      <c r="G1530" s="121">
        <f>ROUNDDOWN(D1530*F1530,-3)</f>
        <v>22031000</v>
      </c>
      <c r="H1530" s="94">
        <v>1</v>
      </c>
      <c r="I1530" s="95" t="s">
        <v>38</v>
      </c>
      <c r="J1530" s="121">
        <v>22031000</v>
      </c>
      <c r="K1530" s="121">
        <f>ROUNDDOWN(H1530*J1530,-3)</f>
        <v>22031000</v>
      </c>
      <c r="L1530" s="251">
        <f t="shared" si="79"/>
        <v>0</v>
      </c>
    </row>
    <row r="1531" spans="2:12" ht="15.9" x14ac:dyDescent="0.4">
      <c r="B1531" s="190" t="s">
        <v>52</v>
      </c>
      <c r="C1531" s="191" t="s">
        <v>637</v>
      </c>
      <c r="D1531" s="116">
        <v>48</v>
      </c>
      <c r="E1531" s="117" t="s">
        <v>30</v>
      </c>
      <c r="F1531" s="118">
        <v>0</v>
      </c>
      <c r="G1531" s="118">
        <f>G1532+G1540</f>
        <v>370625000</v>
      </c>
      <c r="H1531" s="116">
        <v>48</v>
      </c>
      <c r="I1531" s="117" t="s">
        <v>30</v>
      </c>
      <c r="J1531" s="118">
        <v>0</v>
      </c>
      <c r="K1531" s="118">
        <f>K1532+K1540</f>
        <v>370625000</v>
      </c>
      <c r="L1531" s="251">
        <f t="shared" si="79"/>
        <v>0</v>
      </c>
    </row>
    <row r="1532" spans="2:12" s="232" customFormat="1" ht="15.9" x14ac:dyDescent="0.4">
      <c r="B1532" s="227">
        <v>525111</v>
      </c>
      <c r="C1532" s="228" t="s">
        <v>174</v>
      </c>
      <c r="D1532" s="229"/>
      <c r="E1532" s="230"/>
      <c r="F1532" s="228">
        <v>0</v>
      </c>
      <c r="G1532" s="233">
        <f>SUM(G1533:G1539)</f>
        <v>258430000</v>
      </c>
      <c r="H1532" s="229"/>
      <c r="I1532" s="230"/>
      <c r="J1532" s="228">
        <v>0</v>
      </c>
      <c r="K1532" s="233">
        <f>SUM(K1533:K1539)</f>
        <v>258430000</v>
      </c>
      <c r="L1532" s="251">
        <f t="shared" si="79"/>
        <v>0</v>
      </c>
    </row>
    <row r="1533" spans="2:12" ht="15.9" x14ac:dyDescent="0.4">
      <c r="B1533" s="129" t="s">
        <v>27</v>
      </c>
      <c r="C1533" s="96" t="s">
        <v>46</v>
      </c>
      <c r="D1533" s="94">
        <v>146</v>
      </c>
      <c r="E1533" s="95" t="s">
        <v>47</v>
      </c>
      <c r="F1533" s="121">
        <v>150000</v>
      </c>
      <c r="G1533" s="121">
        <f t="shared" ref="G1533:G1539" si="80">ROUNDDOWN(D1533*F1533,-3)</f>
        <v>21900000</v>
      </c>
      <c r="H1533" s="94">
        <v>146</v>
      </c>
      <c r="I1533" s="95" t="s">
        <v>47</v>
      </c>
      <c r="J1533" s="121">
        <v>150000</v>
      </c>
      <c r="K1533" s="121">
        <f t="shared" ref="K1533:K1539" si="81">ROUNDDOWN(H1533*J1533,-3)</f>
        <v>21900000</v>
      </c>
      <c r="L1533" s="251">
        <f t="shared" si="79"/>
        <v>0</v>
      </c>
    </row>
    <row r="1534" spans="2:12" ht="15.9" x14ac:dyDescent="0.4">
      <c r="B1534" s="129" t="s">
        <v>27</v>
      </c>
      <c r="C1534" s="96" t="s">
        <v>48</v>
      </c>
      <c r="D1534" s="94">
        <v>1044</v>
      </c>
      <c r="E1534" s="95" t="s">
        <v>47</v>
      </c>
      <c r="F1534" s="121">
        <v>150000</v>
      </c>
      <c r="G1534" s="121">
        <f t="shared" si="80"/>
        <v>156600000</v>
      </c>
      <c r="H1534" s="94">
        <v>1044</v>
      </c>
      <c r="I1534" s="95" t="s">
        <v>47</v>
      </c>
      <c r="J1534" s="121">
        <v>150000</v>
      </c>
      <c r="K1534" s="121">
        <f t="shared" si="81"/>
        <v>156600000</v>
      </c>
      <c r="L1534" s="251">
        <f t="shared" si="79"/>
        <v>0</v>
      </c>
    </row>
    <row r="1535" spans="2:12" ht="15.9" x14ac:dyDescent="0.4">
      <c r="B1535" s="129"/>
      <c r="C1535" s="96" t="s">
        <v>49</v>
      </c>
      <c r="D1535" s="94">
        <v>137</v>
      </c>
      <c r="E1535" s="95" t="s">
        <v>47</v>
      </c>
      <c r="F1535" s="121">
        <v>150000</v>
      </c>
      <c r="G1535" s="121">
        <f t="shared" si="80"/>
        <v>20550000</v>
      </c>
      <c r="H1535" s="94">
        <v>137</v>
      </c>
      <c r="I1535" s="95" t="s">
        <v>47</v>
      </c>
      <c r="J1535" s="121">
        <v>150000</v>
      </c>
      <c r="K1535" s="121">
        <f t="shared" si="81"/>
        <v>20550000</v>
      </c>
      <c r="L1535" s="251">
        <f t="shared" si="79"/>
        <v>0</v>
      </c>
    </row>
    <row r="1536" spans="2:12" ht="15.9" x14ac:dyDescent="0.4">
      <c r="B1536" s="129"/>
      <c r="C1536" s="96" t="s">
        <v>605</v>
      </c>
      <c r="D1536" s="94">
        <v>1</v>
      </c>
      <c r="E1536" s="95" t="s">
        <v>66</v>
      </c>
      <c r="F1536" s="121">
        <v>2940000</v>
      </c>
      <c r="G1536" s="121">
        <f t="shared" si="80"/>
        <v>2940000</v>
      </c>
      <c r="H1536" s="94">
        <v>1</v>
      </c>
      <c r="I1536" s="95" t="s">
        <v>66</v>
      </c>
      <c r="J1536" s="121">
        <v>2940000</v>
      </c>
      <c r="K1536" s="121">
        <f t="shared" si="81"/>
        <v>2940000</v>
      </c>
      <c r="L1536" s="251">
        <f t="shared" si="79"/>
        <v>0</v>
      </c>
    </row>
    <row r="1537" spans="2:12" ht="15.9" x14ac:dyDescent="0.4">
      <c r="B1537" s="129" t="s">
        <v>27</v>
      </c>
      <c r="C1537" s="96" t="s">
        <v>638</v>
      </c>
      <c r="D1537" s="94">
        <v>1</v>
      </c>
      <c r="E1537" s="95" t="s">
        <v>66</v>
      </c>
      <c r="F1537" s="121">
        <v>33600000</v>
      </c>
      <c r="G1537" s="121">
        <f t="shared" si="80"/>
        <v>33600000</v>
      </c>
      <c r="H1537" s="94">
        <v>1</v>
      </c>
      <c r="I1537" s="95" t="s">
        <v>66</v>
      </c>
      <c r="J1537" s="121">
        <v>33600000</v>
      </c>
      <c r="K1537" s="121">
        <f t="shared" si="81"/>
        <v>33600000</v>
      </c>
      <c r="L1537" s="251">
        <f t="shared" si="79"/>
        <v>0</v>
      </c>
    </row>
    <row r="1538" spans="2:12" ht="15.9" x14ac:dyDescent="0.4">
      <c r="B1538" s="129" t="s">
        <v>27</v>
      </c>
      <c r="C1538" s="96" t="s">
        <v>60</v>
      </c>
      <c r="D1538" s="94">
        <v>1</v>
      </c>
      <c r="E1538" s="95" t="s">
        <v>66</v>
      </c>
      <c r="F1538" s="121">
        <v>5040000</v>
      </c>
      <c r="G1538" s="121">
        <f t="shared" si="80"/>
        <v>5040000</v>
      </c>
      <c r="H1538" s="94">
        <v>1</v>
      </c>
      <c r="I1538" s="95" t="s">
        <v>66</v>
      </c>
      <c r="J1538" s="121">
        <v>5040000</v>
      </c>
      <c r="K1538" s="121">
        <f t="shared" si="81"/>
        <v>5040000</v>
      </c>
      <c r="L1538" s="251">
        <f t="shared" si="79"/>
        <v>0</v>
      </c>
    </row>
    <row r="1539" spans="2:12" ht="15.9" x14ac:dyDescent="0.4">
      <c r="B1539" s="129"/>
      <c r="C1539" s="96" t="s">
        <v>639</v>
      </c>
      <c r="D1539" s="94">
        <v>1</v>
      </c>
      <c r="E1539" s="95" t="s">
        <v>66</v>
      </c>
      <c r="F1539" s="121">
        <v>17800000</v>
      </c>
      <c r="G1539" s="121">
        <f t="shared" si="80"/>
        <v>17800000</v>
      </c>
      <c r="H1539" s="94">
        <v>1</v>
      </c>
      <c r="I1539" s="95" t="s">
        <v>66</v>
      </c>
      <c r="J1539" s="121">
        <v>17800000</v>
      </c>
      <c r="K1539" s="121">
        <f t="shared" si="81"/>
        <v>17800000</v>
      </c>
      <c r="L1539" s="251">
        <f t="shared" si="79"/>
        <v>0</v>
      </c>
    </row>
    <row r="1540" spans="2:12" s="232" customFormat="1" ht="15.9" x14ac:dyDescent="0.4">
      <c r="B1540" s="227">
        <v>525119</v>
      </c>
      <c r="C1540" s="228" t="s">
        <v>42</v>
      </c>
      <c r="D1540" s="229"/>
      <c r="E1540" s="230"/>
      <c r="F1540" s="228">
        <v>0</v>
      </c>
      <c r="G1540" s="233">
        <f>SUM(G1541:G1546)</f>
        <v>112195000</v>
      </c>
      <c r="H1540" s="229"/>
      <c r="I1540" s="230"/>
      <c r="J1540" s="228">
        <v>0</v>
      </c>
      <c r="K1540" s="233">
        <f>SUM(K1541:K1546)</f>
        <v>112195000</v>
      </c>
      <c r="L1540" s="251">
        <f t="shared" si="79"/>
        <v>0</v>
      </c>
    </row>
    <row r="1541" spans="2:12" ht="15.9" x14ac:dyDescent="0.4">
      <c r="B1541" s="129" t="s">
        <v>27</v>
      </c>
      <c r="C1541" s="96" t="s">
        <v>606</v>
      </c>
      <c r="D1541" s="94">
        <v>1</v>
      </c>
      <c r="E1541" s="95" t="s">
        <v>66</v>
      </c>
      <c r="F1541" s="121">
        <v>28905000</v>
      </c>
      <c r="G1541" s="121">
        <f t="shared" ref="G1541:G1546" si="82">ROUNDDOWN(D1541*F1541,-3)</f>
        <v>28905000</v>
      </c>
      <c r="H1541" s="94">
        <v>1</v>
      </c>
      <c r="I1541" s="95" t="s">
        <v>66</v>
      </c>
      <c r="J1541" s="121">
        <v>28905000</v>
      </c>
      <c r="K1541" s="121">
        <f t="shared" ref="K1541:K1546" si="83">ROUNDDOWN(H1541*J1541,-3)</f>
        <v>28905000</v>
      </c>
      <c r="L1541" s="251">
        <f t="shared" si="79"/>
        <v>0</v>
      </c>
    </row>
    <row r="1542" spans="2:12" ht="15.9" x14ac:dyDescent="0.4">
      <c r="B1542" s="129" t="s">
        <v>27</v>
      </c>
      <c r="C1542" s="96" t="s">
        <v>44</v>
      </c>
      <c r="D1542" s="94">
        <v>48</v>
      </c>
      <c r="E1542" s="95" t="s">
        <v>40</v>
      </c>
      <c r="F1542" s="121">
        <v>450000</v>
      </c>
      <c r="G1542" s="121">
        <f t="shared" si="82"/>
        <v>21600000</v>
      </c>
      <c r="H1542" s="94">
        <v>48</v>
      </c>
      <c r="I1542" s="95" t="s">
        <v>40</v>
      </c>
      <c r="J1542" s="121">
        <v>450000</v>
      </c>
      <c r="K1542" s="121">
        <f t="shared" si="83"/>
        <v>21600000</v>
      </c>
      <c r="L1542" s="251">
        <f t="shared" si="79"/>
        <v>0</v>
      </c>
    </row>
    <row r="1543" spans="2:12" ht="15.9" x14ac:dyDescent="0.4">
      <c r="B1543" s="129" t="s">
        <v>27</v>
      </c>
      <c r="C1543" s="96" t="s">
        <v>58</v>
      </c>
      <c r="D1543" s="94">
        <v>432</v>
      </c>
      <c r="E1543" s="95" t="s">
        <v>40</v>
      </c>
      <c r="F1543" s="121">
        <v>85000</v>
      </c>
      <c r="G1543" s="121">
        <f t="shared" si="82"/>
        <v>36720000</v>
      </c>
      <c r="H1543" s="94">
        <v>432</v>
      </c>
      <c r="I1543" s="95" t="s">
        <v>40</v>
      </c>
      <c r="J1543" s="121">
        <v>85000</v>
      </c>
      <c r="K1543" s="121">
        <f t="shared" si="83"/>
        <v>36720000</v>
      </c>
      <c r="L1543" s="251">
        <f t="shared" si="79"/>
        <v>0</v>
      </c>
    </row>
    <row r="1544" spans="2:12" ht="15.9" x14ac:dyDescent="0.4">
      <c r="B1544" s="129" t="s">
        <v>27</v>
      </c>
      <c r="C1544" s="96" t="s">
        <v>640</v>
      </c>
      <c r="D1544" s="94">
        <v>1</v>
      </c>
      <c r="E1544" s="95" t="s">
        <v>66</v>
      </c>
      <c r="F1544" s="121">
        <v>11328000</v>
      </c>
      <c r="G1544" s="121">
        <f t="shared" si="82"/>
        <v>11328000</v>
      </c>
      <c r="H1544" s="94">
        <v>1</v>
      </c>
      <c r="I1544" s="95" t="s">
        <v>66</v>
      </c>
      <c r="J1544" s="121">
        <v>11328000</v>
      </c>
      <c r="K1544" s="121">
        <f t="shared" si="83"/>
        <v>11328000</v>
      </c>
      <c r="L1544" s="251">
        <f t="shared" si="79"/>
        <v>0</v>
      </c>
    </row>
    <row r="1545" spans="2:12" ht="15.9" x14ac:dyDescent="0.4">
      <c r="B1545" s="129" t="s">
        <v>27</v>
      </c>
      <c r="C1545" s="96" t="s">
        <v>641</v>
      </c>
      <c r="D1545" s="94">
        <v>1</v>
      </c>
      <c r="E1545" s="95" t="s">
        <v>38</v>
      </c>
      <c r="F1545" s="121">
        <v>3000000</v>
      </c>
      <c r="G1545" s="121">
        <f t="shared" si="82"/>
        <v>3000000</v>
      </c>
      <c r="H1545" s="94">
        <v>1</v>
      </c>
      <c r="I1545" s="95" t="s">
        <v>38</v>
      </c>
      <c r="J1545" s="121">
        <v>3000000</v>
      </c>
      <c r="K1545" s="121">
        <f t="shared" si="83"/>
        <v>3000000</v>
      </c>
      <c r="L1545" s="251">
        <f t="shared" si="79"/>
        <v>0</v>
      </c>
    </row>
    <row r="1546" spans="2:12" ht="15.9" x14ac:dyDescent="0.4">
      <c r="B1546" s="129"/>
      <c r="C1546" s="96" t="s">
        <v>642</v>
      </c>
      <c r="D1546" s="94">
        <v>1</v>
      </c>
      <c r="E1546" s="95" t="s">
        <v>38</v>
      </c>
      <c r="F1546" s="121">
        <v>10642000</v>
      </c>
      <c r="G1546" s="121">
        <f t="shared" si="82"/>
        <v>10642000</v>
      </c>
      <c r="H1546" s="94">
        <v>1</v>
      </c>
      <c r="I1546" s="95" t="s">
        <v>38</v>
      </c>
      <c r="J1546" s="121">
        <v>10642000</v>
      </c>
      <c r="K1546" s="121">
        <f t="shared" si="83"/>
        <v>10642000</v>
      </c>
      <c r="L1546" s="251">
        <f t="shared" si="79"/>
        <v>0</v>
      </c>
    </row>
    <row r="1547" spans="2:12" ht="15.9" x14ac:dyDescent="0.4">
      <c r="B1547" s="190" t="s">
        <v>62</v>
      </c>
      <c r="C1547" s="191" t="s">
        <v>643</v>
      </c>
      <c r="D1547" s="116">
        <v>48</v>
      </c>
      <c r="E1547" s="117" t="s">
        <v>30</v>
      </c>
      <c r="F1547" s="118">
        <v>0</v>
      </c>
      <c r="G1547" s="118">
        <f>G1548+G1555</f>
        <v>573875000</v>
      </c>
      <c r="H1547" s="116">
        <v>48</v>
      </c>
      <c r="I1547" s="117" t="s">
        <v>30</v>
      </c>
      <c r="J1547" s="118">
        <v>0</v>
      </c>
      <c r="K1547" s="118">
        <f>K1548+K1555</f>
        <v>573875000</v>
      </c>
      <c r="L1547" s="251">
        <f t="shared" si="79"/>
        <v>0</v>
      </c>
    </row>
    <row r="1548" spans="2:12" s="232" customFormat="1" ht="15.9" x14ac:dyDescent="0.4">
      <c r="B1548" s="227">
        <v>525111</v>
      </c>
      <c r="C1548" s="228" t="s">
        <v>174</v>
      </c>
      <c r="D1548" s="229"/>
      <c r="E1548" s="230"/>
      <c r="F1548" s="228">
        <v>0</v>
      </c>
      <c r="G1548" s="233">
        <f>SUM(G1549:G1554)</f>
        <v>433730000</v>
      </c>
      <c r="H1548" s="229"/>
      <c r="I1548" s="230"/>
      <c r="J1548" s="228">
        <v>0</v>
      </c>
      <c r="K1548" s="233">
        <f>SUM(K1549:K1554)</f>
        <v>433730000</v>
      </c>
      <c r="L1548" s="251">
        <f t="shared" si="79"/>
        <v>0</v>
      </c>
    </row>
    <row r="1549" spans="2:12" ht="15.9" x14ac:dyDescent="0.4">
      <c r="B1549" s="129" t="s">
        <v>27</v>
      </c>
      <c r="C1549" s="96" t="s">
        <v>46</v>
      </c>
      <c r="D1549" s="94">
        <v>572</v>
      </c>
      <c r="E1549" s="95" t="s">
        <v>47</v>
      </c>
      <c r="F1549" s="121">
        <v>150000</v>
      </c>
      <c r="G1549" s="121">
        <f t="shared" ref="G1549:G1554" si="84">ROUNDDOWN(D1549*F1549,-3)</f>
        <v>85800000</v>
      </c>
      <c r="H1549" s="94">
        <v>572</v>
      </c>
      <c r="I1549" s="95" t="s">
        <v>47</v>
      </c>
      <c r="J1549" s="121">
        <v>150000</v>
      </c>
      <c r="K1549" s="121">
        <f t="shared" ref="K1549:K1554" si="85">ROUNDDOWN(H1549*J1549,-3)</f>
        <v>85800000</v>
      </c>
      <c r="L1549" s="251">
        <f t="shared" si="79"/>
        <v>0</v>
      </c>
    </row>
    <row r="1550" spans="2:12" ht="15.9" x14ac:dyDescent="0.4">
      <c r="B1550" s="129" t="s">
        <v>27</v>
      </c>
      <c r="C1550" s="96" t="s">
        <v>48</v>
      </c>
      <c r="D1550" s="94">
        <v>1644</v>
      </c>
      <c r="E1550" s="95" t="s">
        <v>47</v>
      </c>
      <c r="F1550" s="121">
        <v>150000</v>
      </c>
      <c r="G1550" s="121">
        <f t="shared" si="84"/>
        <v>246600000</v>
      </c>
      <c r="H1550" s="94">
        <v>1644</v>
      </c>
      <c r="I1550" s="95" t="s">
        <v>47</v>
      </c>
      <c r="J1550" s="121">
        <v>150000</v>
      </c>
      <c r="K1550" s="121">
        <f t="shared" si="85"/>
        <v>246600000</v>
      </c>
      <c r="L1550" s="251">
        <f t="shared" si="79"/>
        <v>0</v>
      </c>
    </row>
    <row r="1551" spans="2:12" ht="15.9" x14ac:dyDescent="0.4">
      <c r="B1551" s="129" t="s">
        <v>27</v>
      </c>
      <c r="C1551" s="96" t="s">
        <v>638</v>
      </c>
      <c r="D1551" s="94">
        <v>1</v>
      </c>
      <c r="E1551" s="95" t="s">
        <v>38</v>
      </c>
      <c r="F1551" s="121">
        <v>22400000</v>
      </c>
      <c r="G1551" s="121">
        <f t="shared" si="84"/>
        <v>22400000</v>
      </c>
      <c r="H1551" s="94">
        <v>1</v>
      </c>
      <c r="I1551" s="95" t="s">
        <v>38</v>
      </c>
      <c r="J1551" s="121">
        <v>22400000</v>
      </c>
      <c r="K1551" s="121">
        <f t="shared" si="85"/>
        <v>22400000</v>
      </c>
      <c r="L1551" s="251">
        <f t="shared" si="79"/>
        <v>0</v>
      </c>
    </row>
    <row r="1552" spans="2:12" ht="15.9" x14ac:dyDescent="0.4">
      <c r="B1552" s="129"/>
      <c r="C1552" s="96" t="s">
        <v>49</v>
      </c>
      <c r="D1552" s="94">
        <v>283</v>
      </c>
      <c r="E1552" s="95" t="s">
        <v>47</v>
      </c>
      <c r="F1552" s="121">
        <v>150000</v>
      </c>
      <c r="G1552" s="121">
        <f t="shared" si="84"/>
        <v>42450000</v>
      </c>
      <c r="H1552" s="94">
        <v>283</v>
      </c>
      <c r="I1552" s="95" t="s">
        <v>47</v>
      </c>
      <c r="J1552" s="121">
        <v>150000</v>
      </c>
      <c r="K1552" s="121">
        <f t="shared" si="85"/>
        <v>42450000</v>
      </c>
      <c r="L1552" s="251">
        <f t="shared" si="79"/>
        <v>0</v>
      </c>
    </row>
    <row r="1553" spans="2:12" ht="15.9" x14ac:dyDescent="0.4">
      <c r="B1553" s="129"/>
      <c r="C1553" s="96" t="s">
        <v>644</v>
      </c>
      <c r="D1553" s="94">
        <v>1</v>
      </c>
      <c r="E1553" s="95" t="s">
        <v>38</v>
      </c>
      <c r="F1553" s="121">
        <v>16800000</v>
      </c>
      <c r="G1553" s="121">
        <f t="shared" si="84"/>
        <v>16800000</v>
      </c>
      <c r="H1553" s="94">
        <v>1</v>
      </c>
      <c r="I1553" s="95" t="s">
        <v>38</v>
      </c>
      <c r="J1553" s="121">
        <v>16800000</v>
      </c>
      <c r="K1553" s="121">
        <f t="shared" si="85"/>
        <v>16800000</v>
      </c>
      <c r="L1553" s="251">
        <f t="shared" si="79"/>
        <v>0</v>
      </c>
    </row>
    <row r="1554" spans="2:12" ht="15.9" x14ac:dyDescent="0.4">
      <c r="B1554" s="129" t="s">
        <v>27</v>
      </c>
      <c r="C1554" s="96" t="s">
        <v>60</v>
      </c>
      <c r="D1554" s="94">
        <v>96</v>
      </c>
      <c r="E1554" s="95" t="s">
        <v>40</v>
      </c>
      <c r="F1554" s="121">
        <v>205000</v>
      </c>
      <c r="G1554" s="121">
        <f t="shared" si="84"/>
        <v>19680000</v>
      </c>
      <c r="H1554" s="94">
        <v>96</v>
      </c>
      <c r="I1554" s="95" t="s">
        <v>40</v>
      </c>
      <c r="J1554" s="121">
        <v>205000</v>
      </c>
      <c r="K1554" s="121">
        <f t="shared" si="85"/>
        <v>19680000</v>
      </c>
      <c r="L1554" s="251">
        <f t="shared" si="79"/>
        <v>0</v>
      </c>
    </row>
    <row r="1555" spans="2:12" s="232" customFormat="1" ht="15.9" x14ac:dyDescent="0.4">
      <c r="B1555" s="227">
        <v>525119</v>
      </c>
      <c r="C1555" s="228" t="s">
        <v>42</v>
      </c>
      <c r="D1555" s="229"/>
      <c r="E1555" s="230"/>
      <c r="F1555" s="228">
        <v>0</v>
      </c>
      <c r="G1555" s="233">
        <f>SUM(G1556:G1563)</f>
        <v>140145000</v>
      </c>
      <c r="H1555" s="229"/>
      <c r="I1555" s="230"/>
      <c r="J1555" s="228">
        <v>0</v>
      </c>
      <c r="K1555" s="233">
        <f>SUM(K1556:K1563)</f>
        <v>140145000</v>
      </c>
      <c r="L1555" s="251">
        <f t="shared" si="79"/>
        <v>0</v>
      </c>
    </row>
    <row r="1556" spans="2:12" ht="15.9" x14ac:dyDescent="0.4">
      <c r="B1556" s="129" t="s">
        <v>27</v>
      </c>
      <c r="C1556" s="96" t="s">
        <v>44</v>
      </c>
      <c r="D1556" s="94">
        <v>48</v>
      </c>
      <c r="E1556" s="95" t="s">
        <v>40</v>
      </c>
      <c r="F1556" s="121">
        <v>450000</v>
      </c>
      <c r="G1556" s="121">
        <f t="shared" ref="G1556:G1563" si="86">ROUNDDOWN(D1556*F1556,-3)</f>
        <v>21600000</v>
      </c>
      <c r="H1556" s="94">
        <v>48</v>
      </c>
      <c r="I1556" s="95" t="s">
        <v>40</v>
      </c>
      <c r="J1556" s="121">
        <v>450000</v>
      </c>
      <c r="K1556" s="121">
        <f t="shared" ref="K1556:K1563" si="87">ROUNDDOWN(H1556*J1556,-3)</f>
        <v>21600000</v>
      </c>
      <c r="L1556" s="251">
        <f t="shared" si="79"/>
        <v>0</v>
      </c>
    </row>
    <row r="1557" spans="2:12" ht="15.9" x14ac:dyDescent="0.4">
      <c r="B1557" s="129"/>
      <c r="C1557" s="96" t="s">
        <v>645</v>
      </c>
      <c r="D1557" s="94">
        <v>1</v>
      </c>
      <c r="E1557" s="95" t="s">
        <v>38</v>
      </c>
      <c r="F1557" s="121">
        <v>720000</v>
      </c>
      <c r="G1557" s="121">
        <f t="shared" si="86"/>
        <v>720000</v>
      </c>
      <c r="H1557" s="94">
        <v>1</v>
      </c>
      <c r="I1557" s="95" t="s">
        <v>38</v>
      </c>
      <c r="J1557" s="121">
        <v>720000</v>
      </c>
      <c r="K1557" s="121">
        <f t="shared" si="87"/>
        <v>720000</v>
      </c>
      <c r="L1557" s="251">
        <f t="shared" si="79"/>
        <v>0</v>
      </c>
    </row>
    <row r="1558" spans="2:12" ht="15.9" x14ac:dyDescent="0.4">
      <c r="B1558" s="129"/>
      <c r="C1558" s="96" t="s">
        <v>646</v>
      </c>
      <c r="D1558" s="94">
        <v>1</v>
      </c>
      <c r="E1558" s="95" t="s">
        <v>38</v>
      </c>
      <c r="F1558" s="121">
        <v>865000</v>
      </c>
      <c r="G1558" s="121">
        <f t="shared" si="86"/>
        <v>865000</v>
      </c>
      <c r="H1558" s="94">
        <v>1</v>
      </c>
      <c r="I1558" s="95" t="s">
        <v>38</v>
      </c>
      <c r="J1558" s="121">
        <v>865000</v>
      </c>
      <c r="K1558" s="121">
        <f t="shared" si="87"/>
        <v>865000</v>
      </c>
      <c r="L1558" s="251">
        <f t="shared" si="79"/>
        <v>0</v>
      </c>
    </row>
    <row r="1559" spans="2:12" ht="15.9" x14ac:dyDescent="0.4">
      <c r="B1559" s="129"/>
      <c r="C1559" s="96" t="s">
        <v>647</v>
      </c>
      <c r="D1559" s="94">
        <v>1</v>
      </c>
      <c r="E1559" s="95" t="s">
        <v>38</v>
      </c>
      <c r="F1559" s="121">
        <v>10000000</v>
      </c>
      <c r="G1559" s="121">
        <f t="shared" si="86"/>
        <v>10000000</v>
      </c>
      <c r="H1559" s="94">
        <v>1</v>
      </c>
      <c r="I1559" s="95" t="s">
        <v>38</v>
      </c>
      <c r="J1559" s="121">
        <v>10000000</v>
      </c>
      <c r="K1559" s="121">
        <f t="shared" si="87"/>
        <v>10000000</v>
      </c>
      <c r="L1559" s="251">
        <f t="shared" si="79"/>
        <v>0</v>
      </c>
    </row>
    <row r="1560" spans="2:12" ht="15.9" x14ac:dyDescent="0.4">
      <c r="B1560" s="129" t="s">
        <v>27</v>
      </c>
      <c r="C1560" s="96" t="s">
        <v>58</v>
      </c>
      <c r="D1560" s="94">
        <v>576</v>
      </c>
      <c r="E1560" s="95" t="s">
        <v>59</v>
      </c>
      <c r="F1560" s="121">
        <v>85000</v>
      </c>
      <c r="G1560" s="121">
        <f t="shared" si="86"/>
        <v>48960000</v>
      </c>
      <c r="H1560" s="94">
        <v>576</v>
      </c>
      <c r="I1560" s="95" t="s">
        <v>59</v>
      </c>
      <c r="J1560" s="121">
        <v>85000</v>
      </c>
      <c r="K1560" s="121">
        <f t="shared" si="87"/>
        <v>48960000</v>
      </c>
      <c r="L1560" s="251">
        <f t="shared" ref="L1560:L1623" si="88">G1560-K1560</f>
        <v>0</v>
      </c>
    </row>
    <row r="1561" spans="2:12" ht="15.9" x14ac:dyDescent="0.4">
      <c r="B1561" s="129" t="s">
        <v>27</v>
      </c>
      <c r="C1561" s="96" t="s">
        <v>640</v>
      </c>
      <c r="D1561" s="94">
        <v>1</v>
      </c>
      <c r="E1561" s="95" t="s">
        <v>54</v>
      </c>
      <c r="F1561" s="121">
        <v>5000000</v>
      </c>
      <c r="G1561" s="121">
        <f t="shared" si="86"/>
        <v>5000000</v>
      </c>
      <c r="H1561" s="94">
        <v>1</v>
      </c>
      <c r="I1561" s="95" t="s">
        <v>54</v>
      </c>
      <c r="J1561" s="121">
        <v>5000000</v>
      </c>
      <c r="K1561" s="121">
        <f t="shared" si="87"/>
        <v>5000000</v>
      </c>
      <c r="L1561" s="251">
        <f t="shared" si="88"/>
        <v>0</v>
      </c>
    </row>
    <row r="1562" spans="2:12" ht="15.9" x14ac:dyDescent="0.4">
      <c r="B1562" s="129"/>
      <c r="C1562" s="96" t="s">
        <v>72</v>
      </c>
      <c r="D1562" s="94">
        <v>240</v>
      </c>
      <c r="E1562" s="95" t="s">
        <v>445</v>
      </c>
      <c r="F1562" s="121">
        <v>200000</v>
      </c>
      <c r="G1562" s="121">
        <f t="shared" si="86"/>
        <v>48000000</v>
      </c>
      <c r="H1562" s="94">
        <v>240</v>
      </c>
      <c r="I1562" s="95" t="s">
        <v>445</v>
      </c>
      <c r="J1562" s="121">
        <v>200000</v>
      </c>
      <c r="K1562" s="121">
        <f t="shared" si="87"/>
        <v>48000000</v>
      </c>
      <c r="L1562" s="251">
        <f t="shared" si="88"/>
        <v>0</v>
      </c>
    </row>
    <row r="1563" spans="2:12" ht="15.9" x14ac:dyDescent="0.4">
      <c r="B1563" s="129" t="s">
        <v>27</v>
      </c>
      <c r="C1563" s="96" t="s">
        <v>635</v>
      </c>
      <c r="D1563" s="94">
        <v>1</v>
      </c>
      <c r="E1563" s="95" t="s">
        <v>66</v>
      </c>
      <c r="F1563" s="121">
        <v>5000000</v>
      </c>
      <c r="G1563" s="121">
        <f t="shared" si="86"/>
        <v>5000000</v>
      </c>
      <c r="H1563" s="94">
        <v>1</v>
      </c>
      <c r="I1563" s="95" t="s">
        <v>66</v>
      </c>
      <c r="J1563" s="121">
        <v>5000000</v>
      </c>
      <c r="K1563" s="121">
        <f t="shared" si="87"/>
        <v>5000000</v>
      </c>
      <c r="L1563" s="251">
        <f t="shared" si="88"/>
        <v>0</v>
      </c>
    </row>
    <row r="1564" spans="2:12" ht="15.9" x14ac:dyDescent="0.4">
      <c r="B1564" s="190" t="s">
        <v>69</v>
      </c>
      <c r="C1564" s="191" t="s">
        <v>648</v>
      </c>
      <c r="D1564" s="116">
        <v>24</v>
      </c>
      <c r="E1564" s="117" t="s">
        <v>30</v>
      </c>
      <c r="F1564" s="118">
        <v>0</v>
      </c>
      <c r="G1564" s="118">
        <f>G1565+G1569</f>
        <v>131039000</v>
      </c>
      <c r="H1564" s="116">
        <v>24</v>
      </c>
      <c r="I1564" s="117" t="s">
        <v>30</v>
      </c>
      <c r="J1564" s="118">
        <v>0</v>
      </c>
      <c r="K1564" s="118">
        <f>K1565+K1569</f>
        <v>131039000</v>
      </c>
      <c r="L1564" s="251">
        <f t="shared" si="88"/>
        <v>0</v>
      </c>
    </row>
    <row r="1565" spans="2:12" s="232" customFormat="1" ht="15.9" x14ac:dyDescent="0.4">
      <c r="B1565" s="227">
        <v>525111</v>
      </c>
      <c r="C1565" s="228" t="s">
        <v>174</v>
      </c>
      <c r="D1565" s="229">
        <v>0</v>
      </c>
      <c r="E1565" s="230"/>
      <c r="F1565" s="228">
        <v>0</v>
      </c>
      <c r="G1565" s="233">
        <f>SUM(G1566:G1568)</f>
        <v>103920000</v>
      </c>
      <c r="H1565" s="229">
        <v>0</v>
      </c>
      <c r="I1565" s="230"/>
      <c r="J1565" s="228">
        <v>0</v>
      </c>
      <c r="K1565" s="233">
        <f>SUM(K1566:K1568)</f>
        <v>103920000</v>
      </c>
      <c r="L1565" s="251">
        <f t="shared" si="88"/>
        <v>0</v>
      </c>
    </row>
    <row r="1566" spans="2:12" ht="15.9" x14ac:dyDescent="0.4">
      <c r="B1566" s="129" t="s">
        <v>27</v>
      </c>
      <c r="C1566" s="96" t="s">
        <v>46</v>
      </c>
      <c r="D1566" s="94">
        <v>156</v>
      </c>
      <c r="E1566" s="95" t="s">
        <v>47</v>
      </c>
      <c r="F1566" s="121">
        <v>150000</v>
      </c>
      <c r="G1566" s="121">
        <f>ROUNDDOWN(D1566*F1566,-3)</f>
        <v>23400000</v>
      </c>
      <c r="H1566" s="94">
        <v>156</v>
      </c>
      <c r="I1566" s="95" t="s">
        <v>47</v>
      </c>
      <c r="J1566" s="121">
        <v>150000</v>
      </c>
      <c r="K1566" s="121">
        <f>ROUNDDOWN(H1566*J1566,-3)</f>
        <v>23400000</v>
      </c>
      <c r="L1566" s="251">
        <f t="shared" si="88"/>
        <v>0</v>
      </c>
    </row>
    <row r="1567" spans="2:12" ht="15.9" x14ac:dyDescent="0.4">
      <c r="B1567" s="129" t="s">
        <v>27</v>
      </c>
      <c r="C1567" s="96" t="s">
        <v>48</v>
      </c>
      <c r="D1567" s="94">
        <v>504</v>
      </c>
      <c r="E1567" s="95" t="s">
        <v>47</v>
      </c>
      <c r="F1567" s="121">
        <v>150000</v>
      </c>
      <c r="G1567" s="121">
        <f>ROUNDDOWN(D1567*F1567,-3)</f>
        <v>75600000</v>
      </c>
      <c r="H1567" s="94">
        <v>504</v>
      </c>
      <c r="I1567" s="95" t="s">
        <v>47</v>
      </c>
      <c r="J1567" s="121">
        <v>150000</v>
      </c>
      <c r="K1567" s="121">
        <f>ROUNDDOWN(H1567*J1567,-3)</f>
        <v>75600000</v>
      </c>
      <c r="L1567" s="251">
        <f t="shared" si="88"/>
        <v>0</v>
      </c>
    </row>
    <row r="1568" spans="2:12" ht="15.9" x14ac:dyDescent="0.4">
      <c r="B1568" s="129" t="s">
        <v>27</v>
      </c>
      <c r="C1568" s="96" t="s">
        <v>60</v>
      </c>
      <c r="D1568" s="94">
        <v>24</v>
      </c>
      <c r="E1568" s="95" t="s">
        <v>40</v>
      </c>
      <c r="F1568" s="121">
        <v>205000</v>
      </c>
      <c r="G1568" s="121">
        <f>ROUNDDOWN(D1568*F1568,-3)</f>
        <v>4920000</v>
      </c>
      <c r="H1568" s="94">
        <v>24</v>
      </c>
      <c r="I1568" s="95" t="s">
        <v>40</v>
      </c>
      <c r="J1568" s="121">
        <v>205000</v>
      </c>
      <c r="K1568" s="121">
        <f>ROUNDDOWN(H1568*J1568,-3)</f>
        <v>4920000</v>
      </c>
      <c r="L1568" s="251">
        <f t="shared" si="88"/>
        <v>0</v>
      </c>
    </row>
    <row r="1569" spans="2:12" s="232" customFormat="1" ht="15.9" x14ac:dyDescent="0.4">
      <c r="B1569" s="227">
        <v>525119</v>
      </c>
      <c r="C1569" s="228" t="s">
        <v>42</v>
      </c>
      <c r="D1569" s="229">
        <v>0</v>
      </c>
      <c r="E1569" s="230"/>
      <c r="F1569" s="228">
        <v>0</v>
      </c>
      <c r="G1569" s="233">
        <f>SUM(G1570:G1574)</f>
        <v>27119000</v>
      </c>
      <c r="H1569" s="229">
        <v>0</v>
      </c>
      <c r="I1569" s="230"/>
      <c r="J1569" s="228">
        <v>0</v>
      </c>
      <c r="K1569" s="233">
        <f>SUM(K1570:K1574)</f>
        <v>27119000</v>
      </c>
      <c r="L1569" s="251">
        <f t="shared" si="88"/>
        <v>0</v>
      </c>
    </row>
    <row r="1570" spans="2:12" ht="15.9" x14ac:dyDescent="0.4">
      <c r="B1570" s="129" t="s">
        <v>27</v>
      </c>
      <c r="C1570" s="96" t="s">
        <v>44</v>
      </c>
      <c r="D1570" s="94">
        <v>24</v>
      </c>
      <c r="E1570" s="95" t="s">
        <v>40</v>
      </c>
      <c r="F1570" s="121">
        <v>450000</v>
      </c>
      <c r="G1570" s="121">
        <f t="shared" ref="G1570:G1574" si="89">ROUNDDOWN(D1570*F1570,-3)</f>
        <v>10800000</v>
      </c>
      <c r="H1570" s="94">
        <v>24</v>
      </c>
      <c r="I1570" s="95" t="s">
        <v>40</v>
      </c>
      <c r="J1570" s="121">
        <v>450000</v>
      </c>
      <c r="K1570" s="121">
        <f t="shared" ref="K1570:K1574" si="90">ROUNDDOWN(H1570*J1570,-3)</f>
        <v>10800000</v>
      </c>
      <c r="L1570" s="251">
        <f t="shared" si="88"/>
        <v>0</v>
      </c>
    </row>
    <row r="1571" spans="2:12" ht="15.9" x14ac:dyDescent="0.4">
      <c r="B1571" s="129" t="s">
        <v>27</v>
      </c>
      <c r="C1571" s="96" t="s">
        <v>58</v>
      </c>
      <c r="D1571" s="94">
        <v>72</v>
      </c>
      <c r="E1571" s="95" t="s">
        <v>59</v>
      </c>
      <c r="F1571" s="121">
        <v>85000</v>
      </c>
      <c r="G1571" s="121">
        <f t="shared" si="89"/>
        <v>6120000</v>
      </c>
      <c r="H1571" s="94">
        <v>72</v>
      </c>
      <c r="I1571" s="95" t="s">
        <v>59</v>
      </c>
      <c r="J1571" s="121">
        <v>85000</v>
      </c>
      <c r="K1571" s="121">
        <f t="shared" si="90"/>
        <v>6120000</v>
      </c>
      <c r="L1571" s="251">
        <f t="shared" si="88"/>
        <v>0</v>
      </c>
    </row>
    <row r="1572" spans="2:12" ht="15.9" x14ac:dyDescent="0.4">
      <c r="B1572" s="129" t="s">
        <v>27</v>
      </c>
      <c r="C1572" s="96" t="s">
        <v>640</v>
      </c>
      <c r="D1572" s="94">
        <v>1</v>
      </c>
      <c r="E1572" s="95" t="s">
        <v>38</v>
      </c>
      <c r="F1572" s="121">
        <v>5000000</v>
      </c>
      <c r="G1572" s="121">
        <f t="shared" si="89"/>
        <v>5000000</v>
      </c>
      <c r="H1572" s="94">
        <v>1</v>
      </c>
      <c r="I1572" s="95" t="s">
        <v>38</v>
      </c>
      <c r="J1572" s="121">
        <v>5000000</v>
      </c>
      <c r="K1572" s="121">
        <f t="shared" si="90"/>
        <v>5000000</v>
      </c>
      <c r="L1572" s="251">
        <f t="shared" si="88"/>
        <v>0</v>
      </c>
    </row>
    <row r="1573" spans="2:12" ht="15.9" x14ac:dyDescent="0.4">
      <c r="B1573" s="129"/>
      <c r="C1573" s="96" t="s">
        <v>55</v>
      </c>
      <c r="D1573" s="94">
        <v>1</v>
      </c>
      <c r="E1573" s="95" t="s">
        <v>38</v>
      </c>
      <c r="F1573" s="121">
        <v>199000</v>
      </c>
      <c r="G1573" s="121">
        <f t="shared" si="89"/>
        <v>199000</v>
      </c>
      <c r="H1573" s="94">
        <v>1</v>
      </c>
      <c r="I1573" s="95" t="s">
        <v>38</v>
      </c>
      <c r="J1573" s="121">
        <v>199000</v>
      </c>
      <c r="K1573" s="121">
        <f t="shared" si="90"/>
        <v>199000</v>
      </c>
      <c r="L1573" s="251">
        <f t="shared" si="88"/>
        <v>0</v>
      </c>
    </row>
    <row r="1574" spans="2:12" ht="15.9" x14ac:dyDescent="0.4">
      <c r="B1574" s="129" t="s">
        <v>27</v>
      </c>
      <c r="C1574" s="96" t="s">
        <v>635</v>
      </c>
      <c r="D1574" s="94">
        <v>1</v>
      </c>
      <c r="E1574" s="95" t="s">
        <v>38</v>
      </c>
      <c r="F1574" s="121">
        <v>5000000</v>
      </c>
      <c r="G1574" s="121">
        <f t="shared" si="89"/>
        <v>5000000</v>
      </c>
      <c r="H1574" s="94">
        <v>1</v>
      </c>
      <c r="I1574" s="95" t="s">
        <v>38</v>
      </c>
      <c r="J1574" s="121">
        <v>5000000</v>
      </c>
      <c r="K1574" s="121">
        <f t="shared" si="90"/>
        <v>5000000</v>
      </c>
      <c r="L1574" s="251">
        <f t="shared" si="88"/>
        <v>0</v>
      </c>
    </row>
    <row r="1575" spans="2:12" ht="15.9" x14ac:dyDescent="0.4">
      <c r="B1575" s="189" t="s">
        <v>189</v>
      </c>
      <c r="C1575" s="162" t="s">
        <v>613</v>
      </c>
      <c r="D1575" s="113">
        <f>D1576+D1587+D1603+D1620</f>
        <v>180</v>
      </c>
      <c r="E1575" s="114" t="s">
        <v>30</v>
      </c>
      <c r="F1575" s="115">
        <v>0</v>
      </c>
      <c r="G1575" s="115">
        <f>G1576+G1587+G1603+G1620</f>
        <v>1205408000</v>
      </c>
      <c r="H1575" s="113">
        <f>H1576+H1587+H1603+H1620</f>
        <v>180</v>
      </c>
      <c r="I1575" s="114" t="s">
        <v>30</v>
      </c>
      <c r="J1575" s="115">
        <v>0</v>
      </c>
      <c r="K1575" s="115">
        <f>K1576+K1587+K1603+K1620</f>
        <v>1205408000</v>
      </c>
      <c r="L1575" s="251">
        <f t="shared" si="88"/>
        <v>0</v>
      </c>
    </row>
    <row r="1576" spans="2:12" ht="15.9" x14ac:dyDescent="0.4">
      <c r="B1576" s="190" t="s">
        <v>34</v>
      </c>
      <c r="C1576" s="191" t="s">
        <v>649</v>
      </c>
      <c r="D1576" s="116">
        <v>54</v>
      </c>
      <c r="E1576" s="117" t="s">
        <v>30</v>
      </c>
      <c r="F1576" s="118">
        <v>0</v>
      </c>
      <c r="G1576" s="118">
        <f>G1577+G1581</f>
        <v>291541000</v>
      </c>
      <c r="H1576" s="116">
        <v>54</v>
      </c>
      <c r="I1576" s="117" t="s">
        <v>30</v>
      </c>
      <c r="J1576" s="118">
        <v>0</v>
      </c>
      <c r="K1576" s="118">
        <f>K1577+K1581</f>
        <v>291541000</v>
      </c>
      <c r="L1576" s="251">
        <f t="shared" si="88"/>
        <v>0</v>
      </c>
    </row>
    <row r="1577" spans="2:12" s="232" customFormat="1" ht="15.9" x14ac:dyDescent="0.4">
      <c r="B1577" s="227">
        <v>525111</v>
      </c>
      <c r="C1577" s="228" t="s">
        <v>174</v>
      </c>
      <c r="D1577" s="229">
        <v>0</v>
      </c>
      <c r="E1577" s="230"/>
      <c r="F1577" s="228">
        <v>0</v>
      </c>
      <c r="G1577" s="233">
        <f>SUM(G1578:G1580)</f>
        <v>175545000</v>
      </c>
      <c r="H1577" s="229">
        <v>0</v>
      </c>
      <c r="I1577" s="230"/>
      <c r="J1577" s="228">
        <v>0</v>
      </c>
      <c r="K1577" s="233">
        <f>SUM(K1578:K1580)</f>
        <v>175545000</v>
      </c>
      <c r="L1577" s="251">
        <f t="shared" si="88"/>
        <v>0</v>
      </c>
    </row>
    <row r="1578" spans="2:12" ht="15.9" x14ac:dyDescent="0.4">
      <c r="B1578" s="129" t="s">
        <v>27</v>
      </c>
      <c r="C1578" s="96" t="s">
        <v>49</v>
      </c>
      <c r="D1578" s="94">
        <v>334</v>
      </c>
      <c r="E1578" s="95" t="s">
        <v>47</v>
      </c>
      <c r="F1578" s="121">
        <v>150000</v>
      </c>
      <c r="G1578" s="121">
        <f>ROUNDDOWN(D1578*F1578,-3)</f>
        <v>50100000</v>
      </c>
      <c r="H1578" s="94">
        <v>334</v>
      </c>
      <c r="I1578" s="95" t="s">
        <v>47</v>
      </c>
      <c r="J1578" s="121">
        <v>150000</v>
      </c>
      <c r="K1578" s="121">
        <f>ROUNDDOWN(H1578*J1578,-3)</f>
        <v>50100000</v>
      </c>
      <c r="L1578" s="251">
        <f t="shared" si="88"/>
        <v>0</v>
      </c>
    </row>
    <row r="1579" spans="2:12" ht="15.9" x14ac:dyDescent="0.4">
      <c r="B1579" s="129" t="s">
        <v>27</v>
      </c>
      <c r="C1579" s="96" t="s">
        <v>650</v>
      </c>
      <c r="D1579" s="94">
        <v>1</v>
      </c>
      <c r="E1579" s="95" t="s">
        <v>54</v>
      </c>
      <c r="F1579" s="121">
        <v>18300000</v>
      </c>
      <c r="G1579" s="121">
        <f>ROUNDDOWN(D1579*F1579,-3)</f>
        <v>18300000</v>
      </c>
      <c r="H1579" s="94">
        <v>1</v>
      </c>
      <c r="I1579" s="95" t="s">
        <v>54</v>
      </c>
      <c r="J1579" s="121">
        <v>18300000</v>
      </c>
      <c r="K1579" s="121">
        <f>ROUNDDOWN(H1579*J1579,-3)</f>
        <v>18300000</v>
      </c>
      <c r="L1579" s="251">
        <f t="shared" si="88"/>
        <v>0</v>
      </c>
    </row>
    <row r="1580" spans="2:12" ht="15.9" x14ac:dyDescent="0.4">
      <c r="B1580" s="129"/>
      <c r="C1580" s="96" t="s">
        <v>639</v>
      </c>
      <c r="D1580" s="94">
        <v>1</v>
      </c>
      <c r="E1580" s="95" t="s">
        <v>38</v>
      </c>
      <c r="F1580" s="121">
        <v>107145000</v>
      </c>
      <c r="G1580" s="121">
        <f>ROUNDDOWN(D1580*F1580,-3)</f>
        <v>107145000</v>
      </c>
      <c r="H1580" s="94">
        <v>1</v>
      </c>
      <c r="I1580" s="95" t="s">
        <v>38</v>
      </c>
      <c r="J1580" s="121">
        <v>107145000</v>
      </c>
      <c r="K1580" s="121">
        <f>ROUNDDOWN(H1580*J1580,-3)</f>
        <v>107145000</v>
      </c>
      <c r="L1580" s="251">
        <f t="shared" si="88"/>
        <v>0</v>
      </c>
    </row>
    <row r="1581" spans="2:12" s="232" customFormat="1" ht="15.9" x14ac:dyDescent="0.4">
      <c r="B1581" s="227">
        <v>525119</v>
      </c>
      <c r="C1581" s="228" t="s">
        <v>42</v>
      </c>
      <c r="D1581" s="229">
        <v>0</v>
      </c>
      <c r="E1581" s="230"/>
      <c r="F1581" s="228">
        <v>0</v>
      </c>
      <c r="G1581" s="233">
        <f>SUM(G1582:G1586)</f>
        <v>115996000</v>
      </c>
      <c r="H1581" s="229">
        <v>0</v>
      </c>
      <c r="I1581" s="230"/>
      <c r="J1581" s="228">
        <v>0</v>
      </c>
      <c r="K1581" s="233">
        <f>SUM(K1582:K1586)</f>
        <v>115996000</v>
      </c>
      <c r="L1581" s="251">
        <f t="shared" si="88"/>
        <v>0</v>
      </c>
    </row>
    <row r="1582" spans="2:12" ht="15.9" x14ac:dyDescent="0.4">
      <c r="B1582" s="129" t="s">
        <v>27</v>
      </c>
      <c r="C1582" s="96" t="s">
        <v>651</v>
      </c>
      <c r="D1582" s="94">
        <v>1</v>
      </c>
      <c r="E1582" s="95" t="s">
        <v>38</v>
      </c>
      <c r="F1582" s="121">
        <v>44155000</v>
      </c>
      <c r="G1582" s="121">
        <f>ROUNDDOWN(D1582*F1582,-3)</f>
        <v>44155000</v>
      </c>
      <c r="H1582" s="94">
        <v>1</v>
      </c>
      <c r="I1582" s="95" t="s">
        <v>38</v>
      </c>
      <c r="J1582" s="121">
        <v>44155000</v>
      </c>
      <c r="K1582" s="121">
        <f>ROUNDDOWN(H1582*J1582,-3)</f>
        <v>44155000</v>
      </c>
      <c r="L1582" s="251">
        <f t="shared" si="88"/>
        <v>0</v>
      </c>
    </row>
    <row r="1583" spans="2:12" ht="15.9" x14ac:dyDescent="0.4">
      <c r="B1583" s="129" t="s">
        <v>27</v>
      </c>
      <c r="C1583" s="96" t="s">
        <v>44</v>
      </c>
      <c r="D1583" s="94">
        <v>54</v>
      </c>
      <c r="E1583" s="95" t="s">
        <v>40</v>
      </c>
      <c r="F1583" s="121">
        <v>450000</v>
      </c>
      <c r="G1583" s="121">
        <f>ROUNDDOWN(D1583*F1583,-3)</f>
        <v>24300000</v>
      </c>
      <c r="H1583" s="94">
        <v>54</v>
      </c>
      <c r="I1583" s="95" t="s">
        <v>40</v>
      </c>
      <c r="J1583" s="121">
        <v>450000</v>
      </c>
      <c r="K1583" s="121">
        <f>ROUNDDOWN(H1583*J1583,-3)</f>
        <v>24300000</v>
      </c>
      <c r="L1583" s="251">
        <f t="shared" si="88"/>
        <v>0</v>
      </c>
    </row>
    <row r="1584" spans="2:12" ht="15.9" x14ac:dyDescent="0.4">
      <c r="B1584" s="129" t="s">
        <v>27</v>
      </c>
      <c r="C1584" s="96" t="s">
        <v>41</v>
      </c>
      <c r="D1584" s="94">
        <v>1</v>
      </c>
      <c r="E1584" s="95" t="s">
        <v>66</v>
      </c>
      <c r="F1584" s="121">
        <v>16200000</v>
      </c>
      <c r="G1584" s="121">
        <f>ROUNDDOWN(D1584*F1584,-3)</f>
        <v>16200000</v>
      </c>
      <c r="H1584" s="94">
        <v>1</v>
      </c>
      <c r="I1584" s="95" t="s">
        <v>66</v>
      </c>
      <c r="J1584" s="121">
        <v>16200000</v>
      </c>
      <c r="K1584" s="121">
        <f>ROUNDDOWN(H1584*J1584,-3)</f>
        <v>16200000</v>
      </c>
      <c r="L1584" s="251">
        <f t="shared" si="88"/>
        <v>0</v>
      </c>
    </row>
    <row r="1585" spans="2:12" ht="15.9" x14ac:dyDescent="0.4">
      <c r="B1585" s="129" t="s">
        <v>27</v>
      </c>
      <c r="C1585" s="96" t="s">
        <v>65</v>
      </c>
      <c r="D1585" s="94">
        <v>1</v>
      </c>
      <c r="E1585" s="95" t="s">
        <v>66</v>
      </c>
      <c r="F1585" s="121">
        <v>19941000</v>
      </c>
      <c r="G1585" s="121">
        <f>ROUNDDOWN(D1585*F1585,-3)</f>
        <v>19941000</v>
      </c>
      <c r="H1585" s="94">
        <v>1</v>
      </c>
      <c r="I1585" s="95" t="s">
        <v>66</v>
      </c>
      <c r="J1585" s="121">
        <v>19941000</v>
      </c>
      <c r="K1585" s="121">
        <f>ROUNDDOWN(H1585*J1585,-3)</f>
        <v>19941000</v>
      </c>
      <c r="L1585" s="251">
        <f t="shared" si="88"/>
        <v>0</v>
      </c>
    </row>
    <row r="1586" spans="2:12" ht="15.9" x14ac:dyDescent="0.4">
      <c r="B1586" s="129" t="s">
        <v>27</v>
      </c>
      <c r="C1586" s="96" t="s">
        <v>652</v>
      </c>
      <c r="D1586" s="94">
        <v>1</v>
      </c>
      <c r="E1586" s="95" t="s">
        <v>38</v>
      </c>
      <c r="F1586" s="121">
        <v>11400000</v>
      </c>
      <c r="G1586" s="121">
        <f>ROUNDDOWN(D1586*F1586,-3)</f>
        <v>11400000</v>
      </c>
      <c r="H1586" s="94">
        <v>1</v>
      </c>
      <c r="I1586" s="95" t="s">
        <v>38</v>
      </c>
      <c r="J1586" s="121">
        <v>11400000</v>
      </c>
      <c r="K1586" s="121">
        <f>ROUNDDOWN(H1586*J1586,-3)</f>
        <v>11400000</v>
      </c>
      <c r="L1586" s="251">
        <f t="shared" si="88"/>
        <v>0</v>
      </c>
    </row>
    <row r="1587" spans="2:12" ht="15.9" x14ac:dyDescent="0.4">
      <c r="B1587" s="190" t="s">
        <v>52</v>
      </c>
      <c r="C1587" s="191" t="s">
        <v>653</v>
      </c>
      <c r="D1587" s="116">
        <v>54</v>
      </c>
      <c r="E1587" s="117" t="s">
        <v>30</v>
      </c>
      <c r="F1587" s="118">
        <v>0</v>
      </c>
      <c r="G1587" s="118">
        <f>G1588+G1596</f>
        <v>349795000</v>
      </c>
      <c r="H1587" s="116">
        <v>54</v>
      </c>
      <c r="I1587" s="117" t="s">
        <v>30</v>
      </c>
      <c r="J1587" s="118">
        <v>0</v>
      </c>
      <c r="K1587" s="118">
        <f>K1588+K1596</f>
        <v>349795000</v>
      </c>
      <c r="L1587" s="251">
        <f t="shared" si="88"/>
        <v>0</v>
      </c>
    </row>
    <row r="1588" spans="2:12" s="232" customFormat="1" ht="15.9" x14ac:dyDescent="0.4">
      <c r="B1588" s="227">
        <v>525111</v>
      </c>
      <c r="C1588" s="228" t="s">
        <v>174</v>
      </c>
      <c r="D1588" s="229">
        <v>0</v>
      </c>
      <c r="E1588" s="230"/>
      <c r="F1588" s="228">
        <v>0</v>
      </c>
      <c r="G1588" s="233">
        <f>SUM(G1589:G1595)</f>
        <v>223200000</v>
      </c>
      <c r="H1588" s="229">
        <v>0</v>
      </c>
      <c r="I1588" s="230"/>
      <c r="J1588" s="228">
        <v>0</v>
      </c>
      <c r="K1588" s="233">
        <f>SUM(K1589:K1595)</f>
        <v>223200000</v>
      </c>
      <c r="L1588" s="251">
        <f t="shared" si="88"/>
        <v>0</v>
      </c>
    </row>
    <row r="1589" spans="2:12" ht="15.9" x14ac:dyDescent="0.4">
      <c r="B1589" s="129"/>
      <c r="C1589" s="96" t="s">
        <v>46</v>
      </c>
      <c r="D1589" s="94">
        <v>201</v>
      </c>
      <c r="E1589" s="95" t="s">
        <v>47</v>
      </c>
      <c r="F1589" s="158">
        <v>150000</v>
      </c>
      <c r="G1589" s="121">
        <f t="shared" ref="G1589:G1595" si="91">ROUNDDOWN(D1589*F1589,-3)</f>
        <v>30150000</v>
      </c>
      <c r="H1589" s="94">
        <v>201</v>
      </c>
      <c r="I1589" s="95" t="s">
        <v>47</v>
      </c>
      <c r="J1589" s="158">
        <v>150000</v>
      </c>
      <c r="K1589" s="121">
        <f t="shared" ref="K1589:K1595" si="92">ROUNDDOWN(H1589*J1589,-3)</f>
        <v>30150000</v>
      </c>
      <c r="L1589" s="251">
        <f t="shared" si="88"/>
        <v>0</v>
      </c>
    </row>
    <row r="1590" spans="2:12" ht="15.9" x14ac:dyDescent="0.4">
      <c r="B1590" s="129"/>
      <c r="C1590" s="96" t="s">
        <v>48</v>
      </c>
      <c r="D1590" s="94">
        <v>582</v>
      </c>
      <c r="E1590" s="95" t="s">
        <v>47</v>
      </c>
      <c r="F1590" s="158">
        <v>150000</v>
      </c>
      <c r="G1590" s="121">
        <f t="shared" si="91"/>
        <v>87300000</v>
      </c>
      <c r="H1590" s="94">
        <v>582</v>
      </c>
      <c r="I1590" s="95" t="s">
        <v>47</v>
      </c>
      <c r="J1590" s="158">
        <v>150000</v>
      </c>
      <c r="K1590" s="121">
        <f t="shared" si="92"/>
        <v>87300000</v>
      </c>
      <c r="L1590" s="251">
        <f t="shared" si="88"/>
        <v>0</v>
      </c>
    </row>
    <row r="1591" spans="2:12" ht="15.9" x14ac:dyDescent="0.4">
      <c r="B1591" s="129" t="s">
        <v>27</v>
      </c>
      <c r="C1591" s="96" t="s">
        <v>49</v>
      </c>
      <c r="D1591" s="94">
        <v>206</v>
      </c>
      <c r="E1591" s="95" t="s">
        <v>47</v>
      </c>
      <c r="F1591" s="121">
        <v>150000</v>
      </c>
      <c r="G1591" s="121">
        <f t="shared" si="91"/>
        <v>30900000</v>
      </c>
      <c r="H1591" s="94">
        <v>206</v>
      </c>
      <c r="I1591" s="95" t="s">
        <v>47</v>
      </c>
      <c r="J1591" s="121">
        <v>150000</v>
      </c>
      <c r="K1591" s="121">
        <f t="shared" si="92"/>
        <v>30900000</v>
      </c>
      <c r="L1591" s="251">
        <f t="shared" si="88"/>
        <v>0</v>
      </c>
    </row>
    <row r="1592" spans="2:12" ht="15.9" x14ac:dyDescent="0.4">
      <c r="B1592" s="129" t="s">
        <v>27</v>
      </c>
      <c r="C1592" s="96" t="s">
        <v>650</v>
      </c>
      <c r="D1592" s="94">
        <v>1</v>
      </c>
      <c r="E1592" s="95" t="s">
        <v>38</v>
      </c>
      <c r="F1592" s="121">
        <v>4680000</v>
      </c>
      <c r="G1592" s="121">
        <f t="shared" si="91"/>
        <v>4680000</v>
      </c>
      <c r="H1592" s="94">
        <v>1</v>
      </c>
      <c r="I1592" s="95" t="s">
        <v>38</v>
      </c>
      <c r="J1592" s="121">
        <v>4680000</v>
      </c>
      <c r="K1592" s="121">
        <f t="shared" si="92"/>
        <v>4680000</v>
      </c>
      <c r="L1592" s="251">
        <f t="shared" si="88"/>
        <v>0</v>
      </c>
    </row>
    <row r="1593" spans="2:12" ht="15.9" x14ac:dyDescent="0.4">
      <c r="B1593" s="129" t="s">
        <v>27</v>
      </c>
      <c r="C1593" s="96" t="s">
        <v>638</v>
      </c>
      <c r="D1593" s="94">
        <v>1</v>
      </c>
      <c r="E1593" s="95" t="s">
        <v>38</v>
      </c>
      <c r="F1593" s="121">
        <v>37800000</v>
      </c>
      <c r="G1593" s="121">
        <f t="shared" si="91"/>
        <v>37800000</v>
      </c>
      <c r="H1593" s="94">
        <v>1</v>
      </c>
      <c r="I1593" s="95" t="s">
        <v>38</v>
      </c>
      <c r="J1593" s="121">
        <v>37800000</v>
      </c>
      <c r="K1593" s="121">
        <f t="shared" si="92"/>
        <v>37800000</v>
      </c>
      <c r="L1593" s="251">
        <f t="shared" si="88"/>
        <v>0</v>
      </c>
    </row>
    <row r="1594" spans="2:12" ht="15.9" x14ac:dyDescent="0.4">
      <c r="B1594" s="129"/>
      <c r="C1594" s="96" t="s">
        <v>60</v>
      </c>
      <c r="D1594" s="94">
        <v>378</v>
      </c>
      <c r="E1594" s="95" t="s">
        <v>47</v>
      </c>
      <c r="F1594" s="121">
        <v>15000</v>
      </c>
      <c r="G1594" s="121">
        <f t="shared" si="91"/>
        <v>5670000</v>
      </c>
      <c r="H1594" s="94">
        <v>378</v>
      </c>
      <c r="I1594" s="95" t="s">
        <v>47</v>
      </c>
      <c r="J1594" s="121">
        <v>15000</v>
      </c>
      <c r="K1594" s="121">
        <f t="shared" si="92"/>
        <v>5670000</v>
      </c>
      <c r="L1594" s="251">
        <f t="shared" si="88"/>
        <v>0</v>
      </c>
    </row>
    <row r="1595" spans="2:12" ht="15.9" x14ac:dyDescent="0.4">
      <c r="B1595" s="129"/>
      <c r="C1595" s="96" t="s">
        <v>639</v>
      </c>
      <c r="D1595" s="94">
        <v>1</v>
      </c>
      <c r="E1595" s="95" t="s">
        <v>38</v>
      </c>
      <c r="F1595" s="121">
        <v>26700000</v>
      </c>
      <c r="G1595" s="121">
        <f t="shared" si="91"/>
        <v>26700000</v>
      </c>
      <c r="H1595" s="94">
        <v>1</v>
      </c>
      <c r="I1595" s="95" t="s">
        <v>38</v>
      </c>
      <c r="J1595" s="121">
        <v>26700000</v>
      </c>
      <c r="K1595" s="121">
        <f t="shared" si="92"/>
        <v>26700000</v>
      </c>
      <c r="L1595" s="251">
        <f t="shared" si="88"/>
        <v>0</v>
      </c>
    </row>
    <row r="1596" spans="2:12" s="232" customFormat="1" ht="15.9" x14ac:dyDescent="0.4">
      <c r="B1596" s="227">
        <v>525119</v>
      </c>
      <c r="C1596" s="228" t="s">
        <v>42</v>
      </c>
      <c r="D1596" s="229">
        <v>0</v>
      </c>
      <c r="E1596" s="230"/>
      <c r="F1596" s="228">
        <v>0</v>
      </c>
      <c r="G1596" s="233">
        <f>SUM(G1597:G1602)</f>
        <v>126595000</v>
      </c>
      <c r="H1596" s="229">
        <v>0</v>
      </c>
      <c r="I1596" s="230"/>
      <c r="J1596" s="228">
        <v>0</v>
      </c>
      <c r="K1596" s="233">
        <f>SUM(K1597:K1602)</f>
        <v>126595000</v>
      </c>
      <c r="L1596" s="251">
        <f t="shared" si="88"/>
        <v>0</v>
      </c>
    </row>
    <row r="1597" spans="2:12" ht="15.9" x14ac:dyDescent="0.4">
      <c r="B1597" s="129" t="s">
        <v>27</v>
      </c>
      <c r="C1597" s="96" t="s">
        <v>606</v>
      </c>
      <c r="D1597" s="94">
        <v>1</v>
      </c>
      <c r="E1597" s="95" t="s">
        <v>38</v>
      </c>
      <c r="F1597" s="121">
        <v>29650000</v>
      </c>
      <c r="G1597" s="121">
        <f t="shared" ref="G1597:G1602" si="93">ROUNDDOWN(D1597*F1597,-3)</f>
        <v>29650000</v>
      </c>
      <c r="H1597" s="94">
        <v>1</v>
      </c>
      <c r="I1597" s="95" t="s">
        <v>38</v>
      </c>
      <c r="J1597" s="121">
        <v>29650000</v>
      </c>
      <c r="K1597" s="121">
        <f t="shared" ref="K1597:K1602" si="94">ROUNDDOWN(H1597*J1597,-3)</f>
        <v>29650000</v>
      </c>
      <c r="L1597" s="251">
        <f t="shared" si="88"/>
        <v>0</v>
      </c>
    </row>
    <row r="1598" spans="2:12" ht="15.9" x14ac:dyDescent="0.4">
      <c r="B1598" s="129" t="s">
        <v>27</v>
      </c>
      <c r="C1598" s="96" t="s">
        <v>44</v>
      </c>
      <c r="D1598" s="94">
        <v>54</v>
      </c>
      <c r="E1598" s="95" t="s">
        <v>40</v>
      </c>
      <c r="F1598" s="121">
        <v>450000</v>
      </c>
      <c r="G1598" s="121">
        <f t="shared" si="93"/>
        <v>24300000</v>
      </c>
      <c r="H1598" s="94">
        <v>54</v>
      </c>
      <c r="I1598" s="95" t="s">
        <v>40</v>
      </c>
      <c r="J1598" s="121">
        <v>450000</v>
      </c>
      <c r="K1598" s="121">
        <f t="shared" si="94"/>
        <v>24300000</v>
      </c>
      <c r="L1598" s="251">
        <f t="shared" si="88"/>
        <v>0</v>
      </c>
    </row>
    <row r="1599" spans="2:12" ht="15.9" x14ac:dyDescent="0.4">
      <c r="B1599" s="129"/>
      <c r="C1599" s="96" t="s">
        <v>58</v>
      </c>
      <c r="D1599" s="94">
        <v>486</v>
      </c>
      <c r="E1599" s="95" t="s">
        <v>59</v>
      </c>
      <c r="F1599" s="121">
        <v>85000</v>
      </c>
      <c r="G1599" s="121">
        <f t="shared" si="93"/>
        <v>41310000</v>
      </c>
      <c r="H1599" s="94">
        <v>486</v>
      </c>
      <c r="I1599" s="95" t="s">
        <v>59</v>
      </c>
      <c r="J1599" s="121">
        <v>85000</v>
      </c>
      <c r="K1599" s="121">
        <f t="shared" si="94"/>
        <v>41310000</v>
      </c>
      <c r="L1599" s="251">
        <f t="shared" si="88"/>
        <v>0</v>
      </c>
    </row>
    <row r="1600" spans="2:12" ht="15.9" x14ac:dyDescent="0.4">
      <c r="B1600" s="129"/>
      <c r="C1600" s="96" t="s">
        <v>654</v>
      </c>
      <c r="D1600" s="94">
        <v>1</v>
      </c>
      <c r="E1600" s="95" t="s">
        <v>38</v>
      </c>
      <c r="F1600" s="121">
        <v>12744000</v>
      </c>
      <c r="G1600" s="121">
        <f t="shared" si="93"/>
        <v>12744000</v>
      </c>
      <c r="H1600" s="94">
        <v>1</v>
      </c>
      <c r="I1600" s="95" t="s">
        <v>38</v>
      </c>
      <c r="J1600" s="121">
        <v>12744000</v>
      </c>
      <c r="K1600" s="121">
        <f t="shared" si="94"/>
        <v>12744000</v>
      </c>
      <c r="L1600" s="251">
        <f t="shared" si="88"/>
        <v>0</v>
      </c>
    </row>
    <row r="1601" spans="2:12" ht="15.9" x14ac:dyDescent="0.4">
      <c r="B1601" s="129" t="s">
        <v>27</v>
      </c>
      <c r="C1601" s="96" t="s">
        <v>642</v>
      </c>
      <c r="D1601" s="94">
        <v>1</v>
      </c>
      <c r="E1601" s="95" t="s">
        <v>38</v>
      </c>
      <c r="F1601" s="121">
        <v>15441000</v>
      </c>
      <c r="G1601" s="121">
        <f t="shared" si="93"/>
        <v>15441000</v>
      </c>
      <c r="H1601" s="94">
        <v>1</v>
      </c>
      <c r="I1601" s="95" t="s">
        <v>38</v>
      </c>
      <c r="J1601" s="121">
        <v>15441000</v>
      </c>
      <c r="K1601" s="121">
        <f t="shared" si="94"/>
        <v>15441000</v>
      </c>
      <c r="L1601" s="251">
        <f t="shared" si="88"/>
        <v>0</v>
      </c>
    </row>
    <row r="1602" spans="2:12" ht="15.9" x14ac:dyDescent="0.4">
      <c r="B1602" s="129" t="s">
        <v>27</v>
      </c>
      <c r="C1602" s="96" t="s">
        <v>635</v>
      </c>
      <c r="D1602" s="94">
        <v>1</v>
      </c>
      <c r="E1602" s="95" t="s">
        <v>38</v>
      </c>
      <c r="F1602" s="121">
        <v>3150000</v>
      </c>
      <c r="G1602" s="121">
        <f t="shared" si="93"/>
        <v>3150000</v>
      </c>
      <c r="H1602" s="94">
        <v>1</v>
      </c>
      <c r="I1602" s="95" t="s">
        <v>38</v>
      </c>
      <c r="J1602" s="121">
        <v>3150000</v>
      </c>
      <c r="K1602" s="121">
        <f t="shared" si="94"/>
        <v>3150000</v>
      </c>
      <c r="L1602" s="251">
        <f t="shared" si="88"/>
        <v>0</v>
      </c>
    </row>
    <row r="1603" spans="2:12" ht="15.9" x14ac:dyDescent="0.4">
      <c r="B1603" s="190" t="s">
        <v>62</v>
      </c>
      <c r="C1603" s="191" t="s">
        <v>655</v>
      </c>
      <c r="D1603" s="116">
        <v>48</v>
      </c>
      <c r="E1603" s="117" t="s">
        <v>30</v>
      </c>
      <c r="F1603" s="118">
        <v>0</v>
      </c>
      <c r="G1603" s="118">
        <f>G1604+G1611</f>
        <v>482533000</v>
      </c>
      <c r="H1603" s="116">
        <v>48</v>
      </c>
      <c r="I1603" s="117" t="s">
        <v>30</v>
      </c>
      <c r="J1603" s="118">
        <v>0</v>
      </c>
      <c r="K1603" s="118">
        <f>K1604+K1611</f>
        <v>482533000</v>
      </c>
      <c r="L1603" s="251">
        <f t="shared" si="88"/>
        <v>0</v>
      </c>
    </row>
    <row r="1604" spans="2:12" s="232" customFormat="1" ht="15.9" x14ac:dyDescent="0.4">
      <c r="B1604" s="227">
        <v>525111</v>
      </c>
      <c r="C1604" s="228" t="s">
        <v>174</v>
      </c>
      <c r="D1604" s="229">
        <v>0</v>
      </c>
      <c r="E1604" s="230"/>
      <c r="F1604" s="228">
        <v>0</v>
      </c>
      <c r="G1604" s="233">
        <f>SUM(G1605:G1610)</f>
        <v>361650000</v>
      </c>
      <c r="H1604" s="229">
        <v>0</v>
      </c>
      <c r="I1604" s="230"/>
      <c r="J1604" s="228">
        <v>0</v>
      </c>
      <c r="K1604" s="233">
        <f>SUM(K1605:K1610)</f>
        <v>361650000</v>
      </c>
      <c r="L1604" s="251">
        <f t="shared" si="88"/>
        <v>0</v>
      </c>
    </row>
    <row r="1605" spans="2:12" ht="15.9" x14ac:dyDescent="0.4">
      <c r="B1605" s="129" t="s">
        <v>27</v>
      </c>
      <c r="C1605" s="96" t="s">
        <v>46</v>
      </c>
      <c r="D1605" s="94">
        <v>298</v>
      </c>
      <c r="E1605" s="95" t="s">
        <v>47</v>
      </c>
      <c r="F1605" s="121">
        <v>150000</v>
      </c>
      <c r="G1605" s="121">
        <f t="shared" ref="G1605:G1610" si="95">ROUNDDOWN(D1605*F1605,-3)</f>
        <v>44700000</v>
      </c>
      <c r="H1605" s="94">
        <v>298</v>
      </c>
      <c r="I1605" s="95" t="s">
        <v>47</v>
      </c>
      <c r="J1605" s="121">
        <v>150000</v>
      </c>
      <c r="K1605" s="121">
        <f t="shared" ref="K1605:K1610" si="96">ROUNDDOWN(H1605*J1605,-3)</f>
        <v>44700000</v>
      </c>
      <c r="L1605" s="251">
        <f t="shared" si="88"/>
        <v>0</v>
      </c>
    </row>
    <row r="1606" spans="2:12" ht="15.9" x14ac:dyDescent="0.4">
      <c r="B1606" s="129" t="s">
        <v>27</v>
      </c>
      <c r="C1606" s="96" t="s">
        <v>48</v>
      </c>
      <c r="D1606" s="94">
        <v>1572</v>
      </c>
      <c r="E1606" s="95" t="s">
        <v>47</v>
      </c>
      <c r="F1606" s="121">
        <v>150000</v>
      </c>
      <c r="G1606" s="121">
        <f t="shared" si="95"/>
        <v>235800000</v>
      </c>
      <c r="H1606" s="94">
        <v>1572</v>
      </c>
      <c r="I1606" s="95" t="s">
        <v>47</v>
      </c>
      <c r="J1606" s="121">
        <v>150000</v>
      </c>
      <c r="K1606" s="121">
        <f t="shared" si="96"/>
        <v>235800000</v>
      </c>
      <c r="L1606" s="251">
        <f t="shared" si="88"/>
        <v>0</v>
      </c>
    </row>
    <row r="1607" spans="2:12" ht="15.9" x14ac:dyDescent="0.4">
      <c r="B1607" s="129"/>
      <c r="C1607" s="96" t="s">
        <v>49</v>
      </c>
      <c r="D1607" s="94">
        <v>177</v>
      </c>
      <c r="E1607" s="95" t="s">
        <v>47</v>
      </c>
      <c r="F1607" s="121">
        <v>150000</v>
      </c>
      <c r="G1607" s="121">
        <f t="shared" si="95"/>
        <v>26550000</v>
      </c>
      <c r="H1607" s="94">
        <v>177</v>
      </c>
      <c r="I1607" s="95" t="s">
        <v>47</v>
      </c>
      <c r="J1607" s="121">
        <v>150000</v>
      </c>
      <c r="K1607" s="121">
        <f t="shared" si="96"/>
        <v>26550000</v>
      </c>
      <c r="L1607" s="251">
        <f t="shared" si="88"/>
        <v>0</v>
      </c>
    </row>
    <row r="1608" spans="2:12" ht="15.9" x14ac:dyDescent="0.4">
      <c r="B1608" s="129" t="s">
        <v>27</v>
      </c>
      <c r="C1608" s="96" t="s">
        <v>656</v>
      </c>
      <c r="D1608" s="94">
        <v>1</v>
      </c>
      <c r="E1608" s="95" t="s">
        <v>38</v>
      </c>
      <c r="F1608" s="121">
        <v>11400000</v>
      </c>
      <c r="G1608" s="121">
        <f t="shared" si="95"/>
        <v>11400000</v>
      </c>
      <c r="H1608" s="94">
        <v>1</v>
      </c>
      <c r="I1608" s="95" t="s">
        <v>38</v>
      </c>
      <c r="J1608" s="121">
        <v>11400000</v>
      </c>
      <c r="K1608" s="121">
        <f t="shared" si="96"/>
        <v>11400000</v>
      </c>
      <c r="L1608" s="251">
        <f t="shared" si="88"/>
        <v>0</v>
      </c>
    </row>
    <row r="1609" spans="2:12" ht="15.9" x14ac:dyDescent="0.4">
      <c r="B1609" s="129"/>
      <c r="C1609" s="96" t="s">
        <v>657</v>
      </c>
      <c r="D1609" s="94">
        <v>1</v>
      </c>
      <c r="E1609" s="95" t="s">
        <v>38</v>
      </c>
      <c r="F1609" s="121">
        <v>23520000</v>
      </c>
      <c r="G1609" s="121">
        <f t="shared" si="95"/>
        <v>23520000</v>
      </c>
      <c r="H1609" s="94">
        <v>1</v>
      </c>
      <c r="I1609" s="95" t="s">
        <v>38</v>
      </c>
      <c r="J1609" s="121">
        <v>23520000</v>
      </c>
      <c r="K1609" s="121">
        <f t="shared" si="96"/>
        <v>23520000</v>
      </c>
      <c r="L1609" s="251">
        <f t="shared" si="88"/>
        <v>0</v>
      </c>
    </row>
    <row r="1610" spans="2:12" ht="15.9" x14ac:dyDescent="0.4">
      <c r="B1610" s="129" t="s">
        <v>27</v>
      </c>
      <c r="C1610" s="96" t="s">
        <v>60</v>
      </c>
      <c r="D1610" s="94">
        <v>1</v>
      </c>
      <c r="E1610" s="95" t="s">
        <v>38</v>
      </c>
      <c r="F1610" s="121">
        <v>19680000</v>
      </c>
      <c r="G1610" s="121">
        <f t="shared" si="95"/>
        <v>19680000</v>
      </c>
      <c r="H1610" s="94">
        <v>1</v>
      </c>
      <c r="I1610" s="95" t="s">
        <v>38</v>
      </c>
      <c r="J1610" s="121">
        <v>19680000</v>
      </c>
      <c r="K1610" s="121">
        <f t="shared" si="96"/>
        <v>19680000</v>
      </c>
      <c r="L1610" s="251">
        <f t="shared" si="88"/>
        <v>0</v>
      </c>
    </row>
    <row r="1611" spans="2:12" s="232" customFormat="1" ht="15.9" x14ac:dyDescent="0.4">
      <c r="B1611" s="227">
        <v>525119</v>
      </c>
      <c r="C1611" s="228" t="s">
        <v>42</v>
      </c>
      <c r="D1611" s="229">
        <v>0</v>
      </c>
      <c r="E1611" s="230"/>
      <c r="F1611" s="228">
        <v>0</v>
      </c>
      <c r="G1611" s="233">
        <f>SUM(G1612:G1619)</f>
        <v>120883000</v>
      </c>
      <c r="H1611" s="229">
        <v>0</v>
      </c>
      <c r="I1611" s="230"/>
      <c r="J1611" s="228">
        <v>0</v>
      </c>
      <c r="K1611" s="233">
        <f>SUM(K1612:K1619)</f>
        <v>120883000</v>
      </c>
      <c r="L1611" s="251">
        <f t="shared" si="88"/>
        <v>0</v>
      </c>
    </row>
    <row r="1612" spans="2:12" ht="15.9" x14ac:dyDescent="0.4">
      <c r="B1612" s="129" t="s">
        <v>27</v>
      </c>
      <c r="C1612" s="96" t="s">
        <v>606</v>
      </c>
      <c r="D1612" s="94">
        <v>1</v>
      </c>
      <c r="E1612" s="95" t="s">
        <v>38</v>
      </c>
      <c r="F1612" s="121">
        <v>10070000</v>
      </c>
      <c r="G1612" s="121">
        <f t="shared" ref="G1612:G1619" si="97">ROUNDDOWN(D1612*F1612,-3)</f>
        <v>10070000</v>
      </c>
      <c r="H1612" s="94">
        <v>1</v>
      </c>
      <c r="I1612" s="95" t="s">
        <v>38</v>
      </c>
      <c r="J1612" s="121">
        <v>10070000</v>
      </c>
      <c r="K1612" s="121">
        <f t="shared" ref="K1612:K1619" si="98">ROUNDDOWN(H1612*J1612,-3)</f>
        <v>10070000</v>
      </c>
      <c r="L1612" s="251">
        <f t="shared" si="88"/>
        <v>0</v>
      </c>
    </row>
    <row r="1613" spans="2:12" ht="15.9" x14ac:dyDescent="0.4">
      <c r="B1613" s="129"/>
      <c r="C1613" s="96" t="s">
        <v>645</v>
      </c>
      <c r="D1613" s="94">
        <v>1</v>
      </c>
      <c r="E1613" s="95" t="s">
        <v>38</v>
      </c>
      <c r="F1613" s="121">
        <v>660000</v>
      </c>
      <c r="G1613" s="121">
        <f t="shared" si="97"/>
        <v>660000</v>
      </c>
      <c r="H1613" s="94">
        <v>1</v>
      </c>
      <c r="I1613" s="95" t="s">
        <v>38</v>
      </c>
      <c r="J1613" s="121">
        <v>660000</v>
      </c>
      <c r="K1613" s="121">
        <f t="shared" si="98"/>
        <v>660000</v>
      </c>
      <c r="L1613" s="251">
        <f t="shared" si="88"/>
        <v>0</v>
      </c>
    </row>
    <row r="1614" spans="2:12" ht="15.9" x14ac:dyDescent="0.4">
      <c r="B1614" s="129"/>
      <c r="C1614" s="96" t="s">
        <v>646</v>
      </c>
      <c r="D1614" s="94">
        <v>1</v>
      </c>
      <c r="E1614" s="95" t="s">
        <v>38</v>
      </c>
      <c r="F1614" s="121">
        <v>793000</v>
      </c>
      <c r="G1614" s="121">
        <f t="shared" si="97"/>
        <v>793000</v>
      </c>
      <c r="H1614" s="94">
        <v>1</v>
      </c>
      <c r="I1614" s="95" t="s">
        <v>38</v>
      </c>
      <c r="J1614" s="121">
        <v>793000</v>
      </c>
      <c r="K1614" s="121">
        <f t="shared" si="98"/>
        <v>793000</v>
      </c>
      <c r="L1614" s="251">
        <f t="shared" si="88"/>
        <v>0</v>
      </c>
    </row>
    <row r="1615" spans="2:12" ht="15.9" x14ac:dyDescent="0.4">
      <c r="B1615" s="129" t="s">
        <v>27</v>
      </c>
      <c r="C1615" s="96" t="s">
        <v>44</v>
      </c>
      <c r="D1615" s="94">
        <v>48</v>
      </c>
      <c r="E1615" s="95" t="s">
        <v>40</v>
      </c>
      <c r="F1615" s="121">
        <v>450000</v>
      </c>
      <c r="G1615" s="121">
        <f t="shared" si="97"/>
        <v>21600000</v>
      </c>
      <c r="H1615" s="94">
        <v>48</v>
      </c>
      <c r="I1615" s="95" t="s">
        <v>40</v>
      </c>
      <c r="J1615" s="121">
        <v>450000</v>
      </c>
      <c r="K1615" s="121">
        <f t="shared" si="98"/>
        <v>21600000</v>
      </c>
      <c r="L1615" s="251">
        <f t="shared" si="88"/>
        <v>0</v>
      </c>
    </row>
    <row r="1616" spans="2:12" ht="15.9" x14ac:dyDescent="0.4">
      <c r="B1616" s="129" t="s">
        <v>27</v>
      </c>
      <c r="C1616" s="96" t="s">
        <v>58</v>
      </c>
      <c r="D1616" s="94">
        <v>576</v>
      </c>
      <c r="E1616" s="95" t="s">
        <v>59</v>
      </c>
      <c r="F1616" s="121">
        <v>85000</v>
      </c>
      <c r="G1616" s="121">
        <f t="shared" si="97"/>
        <v>48960000</v>
      </c>
      <c r="H1616" s="94">
        <v>576</v>
      </c>
      <c r="I1616" s="95" t="s">
        <v>59</v>
      </c>
      <c r="J1616" s="121">
        <v>85000</v>
      </c>
      <c r="K1616" s="121">
        <f t="shared" si="98"/>
        <v>48960000</v>
      </c>
      <c r="L1616" s="251">
        <f t="shared" si="88"/>
        <v>0</v>
      </c>
    </row>
    <row r="1617" spans="2:12" ht="15.9" x14ac:dyDescent="0.4">
      <c r="B1617" s="129" t="s">
        <v>27</v>
      </c>
      <c r="C1617" s="96" t="s">
        <v>640</v>
      </c>
      <c r="D1617" s="94">
        <v>1</v>
      </c>
      <c r="E1617" s="95" t="s">
        <v>38</v>
      </c>
      <c r="F1617" s="121">
        <v>5000000</v>
      </c>
      <c r="G1617" s="121">
        <f t="shared" si="97"/>
        <v>5000000</v>
      </c>
      <c r="H1617" s="94">
        <v>1</v>
      </c>
      <c r="I1617" s="95" t="s">
        <v>38</v>
      </c>
      <c r="J1617" s="121">
        <v>5000000</v>
      </c>
      <c r="K1617" s="121">
        <f t="shared" si="98"/>
        <v>5000000</v>
      </c>
      <c r="L1617" s="251">
        <f t="shared" si="88"/>
        <v>0</v>
      </c>
    </row>
    <row r="1618" spans="2:12" ht="15.9" x14ac:dyDescent="0.4">
      <c r="B1618" s="129"/>
      <c r="C1618" s="96" t="s">
        <v>72</v>
      </c>
      <c r="D1618" s="94">
        <v>144</v>
      </c>
      <c r="E1618" s="95" t="s">
        <v>40</v>
      </c>
      <c r="F1618" s="121">
        <v>200000</v>
      </c>
      <c r="G1618" s="121">
        <f t="shared" si="97"/>
        <v>28800000</v>
      </c>
      <c r="H1618" s="94">
        <v>144</v>
      </c>
      <c r="I1618" s="95" t="s">
        <v>40</v>
      </c>
      <c r="J1618" s="121">
        <v>200000</v>
      </c>
      <c r="K1618" s="121">
        <f t="shared" si="98"/>
        <v>28800000</v>
      </c>
      <c r="L1618" s="251">
        <f t="shared" si="88"/>
        <v>0</v>
      </c>
    </row>
    <row r="1619" spans="2:12" ht="15.9" x14ac:dyDescent="0.4">
      <c r="B1619" s="129" t="s">
        <v>27</v>
      </c>
      <c r="C1619" s="96" t="s">
        <v>635</v>
      </c>
      <c r="D1619" s="94">
        <v>1</v>
      </c>
      <c r="E1619" s="95" t="s">
        <v>38</v>
      </c>
      <c r="F1619" s="121">
        <v>5000000</v>
      </c>
      <c r="G1619" s="121">
        <f t="shared" si="97"/>
        <v>5000000</v>
      </c>
      <c r="H1619" s="94">
        <v>1</v>
      </c>
      <c r="I1619" s="95" t="s">
        <v>38</v>
      </c>
      <c r="J1619" s="121">
        <v>5000000</v>
      </c>
      <c r="K1619" s="121">
        <f t="shared" si="98"/>
        <v>5000000</v>
      </c>
      <c r="L1619" s="251">
        <f t="shared" si="88"/>
        <v>0</v>
      </c>
    </row>
    <row r="1620" spans="2:12" ht="15.9" x14ac:dyDescent="0.4">
      <c r="B1620" s="190" t="s">
        <v>69</v>
      </c>
      <c r="C1620" s="191" t="s">
        <v>78</v>
      </c>
      <c r="D1620" s="116">
        <v>24</v>
      </c>
      <c r="E1620" s="117" t="s">
        <v>30</v>
      </c>
      <c r="F1620" s="118">
        <v>0</v>
      </c>
      <c r="G1620" s="118">
        <f>G1621+G1625</f>
        <v>81539000</v>
      </c>
      <c r="H1620" s="116">
        <v>24</v>
      </c>
      <c r="I1620" s="117" t="s">
        <v>30</v>
      </c>
      <c r="J1620" s="118">
        <v>0</v>
      </c>
      <c r="K1620" s="118">
        <f>K1621+K1625</f>
        <v>81539000</v>
      </c>
      <c r="L1620" s="251">
        <f t="shared" si="88"/>
        <v>0</v>
      </c>
    </row>
    <row r="1621" spans="2:12" s="232" customFormat="1" ht="15.9" x14ac:dyDescent="0.4">
      <c r="B1621" s="227">
        <v>525111</v>
      </c>
      <c r="C1621" s="228" t="s">
        <v>174</v>
      </c>
      <c r="D1621" s="229">
        <v>0</v>
      </c>
      <c r="E1621" s="230"/>
      <c r="F1621" s="228">
        <v>0</v>
      </c>
      <c r="G1621" s="233">
        <f>SUM(G1622:G1624)</f>
        <v>54420000</v>
      </c>
      <c r="H1621" s="229">
        <v>0</v>
      </c>
      <c r="I1621" s="230"/>
      <c r="J1621" s="228">
        <v>0</v>
      </c>
      <c r="K1621" s="233">
        <f>SUM(K1622:K1624)</f>
        <v>54420000</v>
      </c>
      <c r="L1621" s="251">
        <f t="shared" si="88"/>
        <v>0</v>
      </c>
    </row>
    <row r="1622" spans="2:12" ht="15.9" x14ac:dyDescent="0.4">
      <c r="B1622" s="129" t="s">
        <v>27</v>
      </c>
      <c r="C1622" s="96" t="s">
        <v>46</v>
      </c>
      <c r="D1622" s="94">
        <v>78</v>
      </c>
      <c r="E1622" s="95" t="s">
        <v>47</v>
      </c>
      <c r="F1622" s="121">
        <v>150000</v>
      </c>
      <c r="G1622" s="121">
        <f>ROUNDDOWN(D1622*F1622,-3)</f>
        <v>11700000</v>
      </c>
      <c r="H1622" s="94">
        <v>78</v>
      </c>
      <c r="I1622" s="95" t="s">
        <v>47</v>
      </c>
      <c r="J1622" s="121">
        <v>150000</v>
      </c>
      <c r="K1622" s="121">
        <f>ROUNDDOWN(H1622*J1622,-3)</f>
        <v>11700000</v>
      </c>
      <c r="L1622" s="251">
        <f t="shared" si="88"/>
        <v>0</v>
      </c>
    </row>
    <row r="1623" spans="2:12" ht="15.9" x14ac:dyDescent="0.4">
      <c r="B1623" s="129" t="s">
        <v>27</v>
      </c>
      <c r="C1623" s="96" t="s">
        <v>48</v>
      </c>
      <c r="D1623" s="94">
        <v>252</v>
      </c>
      <c r="E1623" s="95" t="s">
        <v>47</v>
      </c>
      <c r="F1623" s="121">
        <v>150000</v>
      </c>
      <c r="G1623" s="121">
        <f>ROUNDDOWN(D1623*F1623,-3)</f>
        <v>37800000</v>
      </c>
      <c r="H1623" s="94">
        <v>252</v>
      </c>
      <c r="I1623" s="95" t="s">
        <v>47</v>
      </c>
      <c r="J1623" s="121">
        <v>150000</v>
      </c>
      <c r="K1623" s="121">
        <f>ROUNDDOWN(H1623*J1623,-3)</f>
        <v>37800000</v>
      </c>
      <c r="L1623" s="251">
        <f t="shared" si="88"/>
        <v>0</v>
      </c>
    </row>
    <row r="1624" spans="2:12" ht="15.9" x14ac:dyDescent="0.4">
      <c r="B1624" s="129" t="s">
        <v>27</v>
      </c>
      <c r="C1624" s="96" t="s">
        <v>60</v>
      </c>
      <c r="D1624" s="94">
        <v>24</v>
      </c>
      <c r="E1624" s="95" t="s">
        <v>40</v>
      </c>
      <c r="F1624" s="121">
        <v>205000</v>
      </c>
      <c r="G1624" s="121">
        <f>ROUNDDOWN(D1624*F1624,-3)</f>
        <v>4920000</v>
      </c>
      <c r="H1624" s="94">
        <v>24</v>
      </c>
      <c r="I1624" s="95" t="s">
        <v>40</v>
      </c>
      <c r="J1624" s="121">
        <v>205000</v>
      </c>
      <c r="K1624" s="121">
        <f>ROUNDDOWN(H1624*J1624,-3)</f>
        <v>4920000</v>
      </c>
      <c r="L1624" s="251">
        <f t="shared" ref="L1624:L1687" si="99">G1624-K1624</f>
        <v>0</v>
      </c>
    </row>
    <row r="1625" spans="2:12" s="232" customFormat="1" ht="15.9" x14ac:dyDescent="0.4">
      <c r="B1625" s="227">
        <v>525119</v>
      </c>
      <c r="C1625" s="228" t="s">
        <v>42</v>
      </c>
      <c r="D1625" s="229">
        <v>0</v>
      </c>
      <c r="E1625" s="230"/>
      <c r="F1625" s="228">
        <v>0</v>
      </c>
      <c r="G1625" s="233">
        <f>SUM(G1626:G1630)</f>
        <v>27119000</v>
      </c>
      <c r="H1625" s="229">
        <v>0</v>
      </c>
      <c r="I1625" s="230"/>
      <c r="J1625" s="228">
        <v>0</v>
      </c>
      <c r="K1625" s="233">
        <f>SUM(K1626:K1630)</f>
        <v>27119000</v>
      </c>
      <c r="L1625" s="251">
        <f t="shared" si="99"/>
        <v>0</v>
      </c>
    </row>
    <row r="1626" spans="2:12" ht="15.9" x14ac:dyDescent="0.4">
      <c r="B1626" s="129" t="s">
        <v>27</v>
      </c>
      <c r="C1626" s="96" t="s">
        <v>44</v>
      </c>
      <c r="D1626" s="94">
        <v>24</v>
      </c>
      <c r="E1626" s="95" t="s">
        <v>40</v>
      </c>
      <c r="F1626" s="121">
        <v>450000</v>
      </c>
      <c r="G1626" s="121">
        <f t="shared" ref="G1626:G1630" si="100">ROUNDDOWN(D1626*F1626,-3)</f>
        <v>10800000</v>
      </c>
      <c r="H1626" s="94">
        <v>24</v>
      </c>
      <c r="I1626" s="95" t="s">
        <v>40</v>
      </c>
      <c r="J1626" s="121">
        <v>450000</v>
      </c>
      <c r="K1626" s="121">
        <f t="shared" ref="K1626:K1630" si="101">ROUNDDOWN(H1626*J1626,-3)</f>
        <v>10800000</v>
      </c>
      <c r="L1626" s="251">
        <f t="shared" si="99"/>
        <v>0</v>
      </c>
    </row>
    <row r="1627" spans="2:12" ht="15.9" x14ac:dyDescent="0.4">
      <c r="B1627" s="129" t="s">
        <v>27</v>
      </c>
      <c r="C1627" s="96" t="s">
        <v>58</v>
      </c>
      <c r="D1627" s="94">
        <v>72</v>
      </c>
      <c r="E1627" s="95" t="s">
        <v>59</v>
      </c>
      <c r="F1627" s="121">
        <v>85000</v>
      </c>
      <c r="G1627" s="121">
        <f t="shared" si="100"/>
        <v>6120000</v>
      </c>
      <c r="H1627" s="94">
        <v>72</v>
      </c>
      <c r="I1627" s="95" t="s">
        <v>59</v>
      </c>
      <c r="J1627" s="121">
        <v>85000</v>
      </c>
      <c r="K1627" s="121">
        <f t="shared" si="101"/>
        <v>6120000</v>
      </c>
      <c r="L1627" s="251">
        <f t="shared" si="99"/>
        <v>0</v>
      </c>
    </row>
    <row r="1628" spans="2:12" ht="15.9" x14ac:dyDescent="0.4">
      <c r="B1628" s="129" t="s">
        <v>27</v>
      </c>
      <c r="C1628" s="96" t="s">
        <v>640</v>
      </c>
      <c r="D1628" s="94">
        <v>1</v>
      </c>
      <c r="E1628" s="95" t="s">
        <v>38</v>
      </c>
      <c r="F1628" s="121">
        <v>5000000</v>
      </c>
      <c r="G1628" s="121">
        <f t="shared" si="100"/>
        <v>5000000</v>
      </c>
      <c r="H1628" s="94">
        <v>1</v>
      </c>
      <c r="I1628" s="95" t="s">
        <v>38</v>
      </c>
      <c r="J1628" s="121">
        <v>5000000</v>
      </c>
      <c r="K1628" s="121">
        <f t="shared" si="101"/>
        <v>5000000</v>
      </c>
      <c r="L1628" s="251">
        <f t="shared" si="99"/>
        <v>0</v>
      </c>
    </row>
    <row r="1629" spans="2:12" ht="15.9" x14ac:dyDescent="0.4">
      <c r="B1629" s="129"/>
      <c r="C1629" s="96" t="s">
        <v>646</v>
      </c>
      <c r="D1629" s="94">
        <v>1</v>
      </c>
      <c r="E1629" s="95" t="s">
        <v>38</v>
      </c>
      <c r="F1629" s="121">
        <v>199000</v>
      </c>
      <c r="G1629" s="121">
        <f t="shared" si="100"/>
        <v>199000</v>
      </c>
      <c r="H1629" s="94">
        <v>1</v>
      </c>
      <c r="I1629" s="95" t="s">
        <v>38</v>
      </c>
      <c r="J1629" s="121">
        <v>199000</v>
      </c>
      <c r="K1629" s="121">
        <f t="shared" si="101"/>
        <v>199000</v>
      </c>
      <c r="L1629" s="251">
        <f t="shared" si="99"/>
        <v>0</v>
      </c>
    </row>
    <row r="1630" spans="2:12" ht="15.9" x14ac:dyDescent="0.4">
      <c r="B1630" s="129" t="s">
        <v>27</v>
      </c>
      <c r="C1630" s="96" t="s">
        <v>635</v>
      </c>
      <c r="D1630" s="94">
        <v>1</v>
      </c>
      <c r="E1630" s="95" t="s">
        <v>38</v>
      </c>
      <c r="F1630" s="121">
        <v>5000000</v>
      </c>
      <c r="G1630" s="121">
        <f t="shared" si="100"/>
        <v>5000000</v>
      </c>
      <c r="H1630" s="94">
        <v>1</v>
      </c>
      <c r="I1630" s="95" t="s">
        <v>38</v>
      </c>
      <c r="J1630" s="121">
        <v>5000000</v>
      </c>
      <c r="K1630" s="121">
        <f t="shared" si="101"/>
        <v>5000000</v>
      </c>
      <c r="L1630" s="251">
        <f t="shared" si="99"/>
        <v>0</v>
      </c>
    </row>
    <row r="1631" spans="2:12" ht="15.9" x14ac:dyDescent="0.4">
      <c r="B1631" s="189" t="s">
        <v>195</v>
      </c>
      <c r="C1631" s="162" t="s">
        <v>615</v>
      </c>
      <c r="D1631" s="113">
        <f>D1632+D1648+D1637+D1661</f>
        <v>92</v>
      </c>
      <c r="E1631" s="114" t="s">
        <v>30</v>
      </c>
      <c r="F1631" s="115">
        <v>0</v>
      </c>
      <c r="G1631" s="115">
        <f>G1632+G1648+G1637+G1661</f>
        <v>468031000</v>
      </c>
      <c r="H1631" s="113">
        <f>H1632+H1648+H1637+H1661</f>
        <v>92</v>
      </c>
      <c r="I1631" s="114" t="s">
        <v>30</v>
      </c>
      <c r="J1631" s="115">
        <v>0</v>
      </c>
      <c r="K1631" s="115">
        <f>K1632+K1648+K1637+K1661</f>
        <v>468031000</v>
      </c>
      <c r="L1631" s="251">
        <f t="shared" si="99"/>
        <v>0</v>
      </c>
    </row>
    <row r="1632" spans="2:12" ht="15.9" x14ac:dyDescent="0.4">
      <c r="B1632" s="190" t="s">
        <v>34</v>
      </c>
      <c r="C1632" s="191" t="s">
        <v>658</v>
      </c>
      <c r="D1632" s="116">
        <v>22</v>
      </c>
      <c r="E1632" s="117" t="s">
        <v>30</v>
      </c>
      <c r="F1632" s="118">
        <v>0</v>
      </c>
      <c r="G1632" s="118">
        <f>G1633</f>
        <v>7700000</v>
      </c>
      <c r="H1632" s="116">
        <v>22</v>
      </c>
      <c r="I1632" s="117" t="s">
        <v>30</v>
      </c>
      <c r="J1632" s="118">
        <v>0</v>
      </c>
      <c r="K1632" s="118">
        <f>K1633</f>
        <v>7700000</v>
      </c>
      <c r="L1632" s="251">
        <f t="shared" si="99"/>
        <v>0</v>
      </c>
    </row>
    <row r="1633" spans="2:12" s="232" customFormat="1" ht="15.9" x14ac:dyDescent="0.4">
      <c r="B1633" s="227">
        <v>525119</v>
      </c>
      <c r="C1633" s="228" t="s">
        <v>42</v>
      </c>
      <c r="D1633" s="229">
        <v>0</v>
      </c>
      <c r="E1633" s="230"/>
      <c r="F1633" s="228">
        <v>0</v>
      </c>
      <c r="G1633" s="233">
        <f>SUM(G1634:G1636)</f>
        <v>7700000</v>
      </c>
      <c r="H1633" s="229">
        <v>0</v>
      </c>
      <c r="I1633" s="230"/>
      <c r="J1633" s="228">
        <v>0</v>
      </c>
      <c r="K1633" s="233">
        <f>SUM(K1634:K1636)</f>
        <v>7700000</v>
      </c>
      <c r="L1633" s="251">
        <f t="shared" si="99"/>
        <v>0</v>
      </c>
    </row>
    <row r="1634" spans="2:12" ht="15.9" x14ac:dyDescent="0.4">
      <c r="B1634" s="129" t="s">
        <v>27</v>
      </c>
      <c r="C1634" s="96" t="s">
        <v>44</v>
      </c>
      <c r="D1634" s="94">
        <v>22</v>
      </c>
      <c r="E1634" s="95" t="s">
        <v>40</v>
      </c>
      <c r="F1634" s="121">
        <v>225000</v>
      </c>
      <c r="G1634" s="121">
        <f>ROUNDDOWN(D1634*F1634,-3)</f>
        <v>4950000</v>
      </c>
      <c r="H1634" s="94">
        <v>22</v>
      </c>
      <c r="I1634" s="95" t="s">
        <v>40</v>
      </c>
      <c r="J1634" s="121">
        <v>225000</v>
      </c>
      <c r="K1634" s="121">
        <f>ROUNDDOWN(H1634*J1634,-3)</f>
        <v>4950000</v>
      </c>
      <c r="L1634" s="251">
        <f t="shared" si="99"/>
        <v>0</v>
      </c>
    </row>
    <row r="1635" spans="2:12" ht="15.9" x14ac:dyDescent="0.4">
      <c r="B1635" s="129" t="s">
        <v>27</v>
      </c>
      <c r="C1635" s="96" t="s">
        <v>72</v>
      </c>
      <c r="D1635" s="94">
        <v>22</v>
      </c>
      <c r="E1635" s="95" t="s">
        <v>40</v>
      </c>
      <c r="F1635" s="121">
        <v>100000</v>
      </c>
      <c r="G1635" s="121">
        <f>ROUNDDOWN(D1635*F1635,-3)</f>
        <v>2200000</v>
      </c>
      <c r="H1635" s="94">
        <v>22</v>
      </c>
      <c r="I1635" s="95" t="s">
        <v>40</v>
      </c>
      <c r="J1635" s="121">
        <v>100000</v>
      </c>
      <c r="K1635" s="121">
        <f>ROUNDDOWN(H1635*J1635,-3)</f>
        <v>2200000</v>
      </c>
      <c r="L1635" s="251">
        <f t="shared" si="99"/>
        <v>0</v>
      </c>
    </row>
    <row r="1636" spans="2:12" ht="15.9" x14ac:dyDescent="0.4">
      <c r="B1636" s="129" t="s">
        <v>27</v>
      </c>
      <c r="C1636" s="96" t="s">
        <v>635</v>
      </c>
      <c r="D1636" s="94">
        <v>1</v>
      </c>
      <c r="E1636" s="95" t="s">
        <v>38</v>
      </c>
      <c r="F1636" s="121">
        <v>550000</v>
      </c>
      <c r="G1636" s="121">
        <f>ROUNDDOWN(D1636*F1636,-3)</f>
        <v>550000</v>
      </c>
      <c r="H1636" s="94">
        <v>1</v>
      </c>
      <c r="I1636" s="95" t="s">
        <v>38</v>
      </c>
      <c r="J1636" s="121">
        <v>550000</v>
      </c>
      <c r="K1636" s="121">
        <f>ROUNDDOWN(H1636*J1636,-3)</f>
        <v>550000</v>
      </c>
      <c r="L1636" s="251">
        <f t="shared" si="99"/>
        <v>0</v>
      </c>
    </row>
    <row r="1637" spans="2:12" ht="15.9" x14ac:dyDescent="0.4">
      <c r="B1637" s="190" t="s">
        <v>52</v>
      </c>
      <c r="C1637" s="191" t="s">
        <v>659</v>
      </c>
      <c r="D1637" s="116">
        <v>22</v>
      </c>
      <c r="E1637" s="117" t="s">
        <v>30</v>
      </c>
      <c r="F1637" s="118">
        <v>0</v>
      </c>
      <c r="G1637" s="118">
        <f>G1638+G1643</f>
        <v>151732000</v>
      </c>
      <c r="H1637" s="116">
        <v>22</v>
      </c>
      <c r="I1637" s="117" t="s">
        <v>30</v>
      </c>
      <c r="J1637" s="118">
        <v>0</v>
      </c>
      <c r="K1637" s="118">
        <f>K1638+K1643</f>
        <v>151732000</v>
      </c>
      <c r="L1637" s="251">
        <f t="shared" si="99"/>
        <v>0</v>
      </c>
    </row>
    <row r="1638" spans="2:12" s="232" customFormat="1" ht="15.9" x14ac:dyDescent="0.4">
      <c r="B1638" s="227">
        <v>525111</v>
      </c>
      <c r="C1638" s="228" t="s">
        <v>174</v>
      </c>
      <c r="D1638" s="229">
        <v>0</v>
      </c>
      <c r="E1638" s="230"/>
      <c r="F1638" s="228">
        <v>0</v>
      </c>
      <c r="G1638" s="233">
        <f>SUM(G1639:G1642)</f>
        <v>119260000</v>
      </c>
      <c r="H1638" s="229">
        <v>0</v>
      </c>
      <c r="I1638" s="230"/>
      <c r="J1638" s="228">
        <v>0</v>
      </c>
      <c r="K1638" s="233">
        <f>SUM(K1639:K1642)</f>
        <v>119260000</v>
      </c>
      <c r="L1638" s="251">
        <f t="shared" si="99"/>
        <v>0</v>
      </c>
    </row>
    <row r="1639" spans="2:12" ht="15.9" x14ac:dyDescent="0.4">
      <c r="B1639" s="129"/>
      <c r="C1639" s="96" t="s">
        <v>46</v>
      </c>
      <c r="D1639" s="94">
        <v>95</v>
      </c>
      <c r="E1639" s="95" t="s">
        <v>47</v>
      </c>
      <c r="F1639" s="121">
        <v>150000</v>
      </c>
      <c r="G1639" s="121">
        <f>ROUNDDOWN(D1639*F1639,-3)</f>
        <v>14250000</v>
      </c>
      <c r="H1639" s="94">
        <v>95</v>
      </c>
      <c r="I1639" s="95" t="s">
        <v>47</v>
      </c>
      <c r="J1639" s="121">
        <v>150000</v>
      </c>
      <c r="K1639" s="121">
        <f>ROUNDDOWN(H1639*J1639,-3)</f>
        <v>14250000</v>
      </c>
      <c r="L1639" s="251">
        <f t="shared" si="99"/>
        <v>0</v>
      </c>
    </row>
    <row r="1640" spans="2:12" ht="15.9" x14ac:dyDescent="0.4">
      <c r="B1640" s="129"/>
      <c r="C1640" s="96" t="s">
        <v>48</v>
      </c>
      <c r="D1640" s="94">
        <v>582</v>
      </c>
      <c r="E1640" s="95" t="s">
        <v>47</v>
      </c>
      <c r="F1640" s="121">
        <v>150000</v>
      </c>
      <c r="G1640" s="121">
        <f>ROUNDDOWN(D1640*F1640,-3)</f>
        <v>87300000</v>
      </c>
      <c r="H1640" s="94">
        <v>582</v>
      </c>
      <c r="I1640" s="95" t="s">
        <v>47</v>
      </c>
      <c r="J1640" s="121">
        <v>150000</v>
      </c>
      <c r="K1640" s="121">
        <f>ROUNDDOWN(H1640*J1640,-3)</f>
        <v>87300000</v>
      </c>
      <c r="L1640" s="251">
        <f t="shared" si="99"/>
        <v>0</v>
      </c>
    </row>
    <row r="1641" spans="2:12" ht="15.9" x14ac:dyDescent="0.4">
      <c r="B1641" s="129"/>
      <c r="C1641" s="96" t="s">
        <v>60</v>
      </c>
      <c r="D1641" s="94">
        <v>1</v>
      </c>
      <c r="E1641" s="95" t="s">
        <v>38</v>
      </c>
      <c r="F1641" s="121">
        <v>2310000</v>
      </c>
      <c r="G1641" s="121">
        <f>ROUNDDOWN(D1641*F1641,-3)</f>
        <v>2310000</v>
      </c>
      <c r="H1641" s="94">
        <v>1</v>
      </c>
      <c r="I1641" s="95" t="s">
        <v>38</v>
      </c>
      <c r="J1641" s="121">
        <v>2310000</v>
      </c>
      <c r="K1641" s="121">
        <f>ROUNDDOWN(H1641*J1641,-3)</f>
        <v>2310000</v>
      </c>
      <c r="L1641" s="251">
        <f t="shared" si="99"/>
        <v>0</v>
      </c>
    </row>
    <row r="1642" spans="2:12" ht="15.9" x14ac:dyDescent="0.4">
      <c r="B1642" s="129" t="s">
        <v>27</v>
      </c>
      <c r="C1642" s="96" t="s">
        <v>638</v>
      </c>
      <c r="D1642" s="94">
        <v>1</v>
      </c>
      <c r="E1642" s="95" t="s">
        <v>38</v>
      </c>
      <c r="F1642" s="121">
        <v>15400000</v>
      </c>
      <c r="G1642" s="121">
        <f>ROUNDDOWN(D1642*F1642,-3)</f>
        <v>15400000</v>
      </c>
      <c r="H1642" s="94">
        <v>1</v>
      </c>
      <c r="I1642" s="95" t="s">
        <v>38</v>
      </c>
      <c r="J1642" s="121">
        <v>15400000</v>
      </c>
      <c r="K1642" s="121">
        <f>ROUNDDOWN(H1642*J1642,-3)</f>
        <v>15400000</v>
      </c>
      <c r="L1642" s="251">
        <f t="shared" si="99"/>
        <v>0</v>
      </c>
    </row>
    <row r="1643" spans="2:12" s="232" customFormat="1" ht="15.9" x14ac:dyDescent="0.4">
      <c r="B1643" s="227">
        <v>525119</v>
      </c>
      <c r="C1643" s="228" t="s">
        <v>42</v>
      </c>
      <c r="D1643" s="229">
        <v>0</v>
      </c>
      <c r="E1643" s="230"/>
      <c r="F1643" s="228">
        <v>0</v>
      </c>
      <c r="G1643" s="233">
        <f>SUM(G1644:G1647)</f>
        <v>32472000</v>
      </c>
      <c r="H1643" s="229">
        <v>0</v>
      </c>
      <c r="I1643" s="230"/>
      <c r="J1643" s="228">
        <v>0</v>
      </c>
      <c r="K1643" s="233">
        <f>SUM(K1644:K1647)</f>
        <v>32472000</v>
      </c>
      <c r="L1643" s="251">
        <f t="shared" si="99"/>
        <v>0</v>
      </c>
    </row>
    <row r="1644" spans="2:12" ht="15.9" x14ac:dyDescent="0.4">
      <c r="B1644" s="129" t="s">
        <v>27</v>
      </c>
      <c r="C1644" s="96" t="s">
        <v>44</v>
      </c>
      <c r="D1644" s="94">
        <v>22</v>
      </c>
      <c r="E1644" s="95" t="s">
        <v>40</v>
      </c>
      <c r="F1644" s="121">
        <v>450000</v>
      </c>
      <c r="G1644" s="121">
        <f t="shared" ref="G1644:G1647" si="102">ROUNDDOWN(D1644*F1644,-3)</f>
        <v>9900000</v>
      </c>
      <c r="H1644" s="94">
        <v>22</v>
      </c>
      <c r="I1644" s="95" t="s">
        <v>40</v>
      </c>
      <c r="J1644" s="121">
        <v>450000</v>
      </c>
      <c r="K1644" s="121">
        <f t="shared" ref="K1644:K1647" si="103">ROUNDDOWN(H1644*J1644,-3)</f>
        <v>9900000</v>
      </c>
      <c r="L1644" s="251">
        <f t="shared" si="99"/>
        <v>0</v>
      </c>
    </row>
    <row r="1645" spans="2:12" ht="15.9" x14ac:dyDescent="0.4">
      <c r="B1645" s="129"/>
      <c r="C1645" s="96" t="s">
        <v>58</v>
      </c>
      <c r="D1645" s="94">
        <v>198</v>
      </c>
      <c r="E1645" s="95" t="s">
        <v>59</v>
      </c>
      <c r="F1645" s="121">
        <v>85000</v>
      </c>
      <c r="G1645" s="121">
        <f t="shared" si="102"/>
        <v>16830000</v>
      </c>
      <c r="H1645" s="94">
        <v>198</v>
      </c>
      <c r="I1645" s="95" t="s">
        <v>59</v>
      </c>
      <c r="J1645" s="121">
        <v>85000</v>
      </c>
      <c r="K1645" s="121">
        <f t="shared" si="103"/>
        <v>16830000</v>
      </c>
      <c r="L1645" s="251">
        <f t="shared" si="99"/>
        <v>0</v>
      </c>
    </row>
    <row r="1646" spans="2:12" ht="15.9" x14ac:dyDescent="0.4">
      <c r="B1646" s="129"/>
      <c r="C1646" s="96" t="s">
        <v>660</v>
      </c>
      <c r="D1646" s="94">
        <v>1</v>
      </c>
      <c r="E1646" s="95" t="s">
        <v>38</v>
      </c>
      <c r="F1646" s="121">
        <v>5192000</v>
      </c>
      <c r="G1646" s="121">
        <f t="shared" si="102"/>
        <v>5192000</v>
      </c>
      <c r="H1646" s="94">
        <v>1</v>
      </c>
      <c r="I1646" s="95" t="s">
        <v>38</v>
      </c>
      <c r="J1646" s="121">
        <v>5192000</v>
      </c>
      <c r="K1646" s="121">
        <f t="shared" si="103"/>
        <v>5192000</v>
      </c>
      <c r="L1646" s="251">
        <f t="shared" si="99"/>
        <v>0</v>
      </c>
    </row>
    <row r="1647" spans="2:12" ht="15.9" x14ac:dyDescent="0.4">
      <c r="B1647" s="129" t="s">
        <v>27</v>
      </c>
      <c r="C1647" s="96" t="s">
        <v>635</v>
      </c>
      <c r="D1647" s="94">
        <v>1</v>
      </c>
      <c r="E1647" s="95" t="s">
        <v>38</v>
      </c>
      <c r="F1647" s="121">
        <v>550000</v>
      </c>
      <c r="G1647" s="121">
        <f t="shared" si="102"/>
        <v>550000</v>
      </c>
      <c r="H1647" s="94">
        <v>1</v>
      </c>
      <c r="I1647" s="95" t="s">
        <v>38</v>
      </c>
      <c r="J1647" s="121">
        <v>550000</v>
      </c>
      <c r="K1647" s="121">
        <f t="shared" si="103"/>
        <v>550000</v>
      </c>
      <c r="L1647" s="251">
        <f t="shared" si="99"/>
        <v>0</v>
      </c>
    </row>
    <row r="1648" spans="2:12" ht="15.9" x14ac:dyDescent="0.4">
      <c r="B1648" s="190" t="s">
        <v>62</v>
      </c>
      <c r="C1648" s="191" t="s">
        <v>661</v>
      </c>
      <c r="D1648" s="116">
        <v>24</v>
      </c>
      <c r="E1648" s="117" t="s">
        <v>30</v>
      </c>
      <c r="F1648" s="118">
        <v>0</v>
      </c>
      <c r="G1648" s="118">
        <f>G1649+G1654</f>
        <v>227060000</v>
      </c>
      <c r="H1648" s="116">
        <v>24</v>
      </c>
      <c r="I1648" s="117" t="s">
        <v>30</v>
      </c>
      <c r="J1648" s="118">
        <v>0</v>
      </c>
      <c r="K1648" s="118">
        <f>K1649+K1654</f>
        <v>227060000</v>
      </c>
      <c r="L1648" s="251">
        <f t="shared" si="99"/>
        <v>0</v>
      </c>
    </row>
    <row r="1649" spans="2:12" s="232" customFormat="1" ht="15.9" x14ac:dyDescent="0.4">
      <c r="B1649" s="227">
        <v>525111</v>
      </c>
      <c r="C1649" s="228" t="s">
        <v>174</v>
      </c>
      <c r="D1649" s="229">
        <v>0</v>
      </c>
      <c r="E1649" s="230"/>
      <c r="F1649" s="228">
        <v>0</v>
      </c>
      <c r="G1649" s="233">
        <f>SUM(G1650:G1653)</f>
        <v>181020000</v>
      </c>
      <c r="H1649" s="229">
        <v>0</v>
      </c>
      <c r="I1649" s="230"/>
      <c r="J1649" s="228">
        <v>0</v>
      </c>
      <c r="K1649" s="233">
        <f>SUM(K1650:K1653)</f>
        <v>181020000</v>
      </c>
      <c r="L1649" s="251">
        <f t="shared" si="99"/>
        <v>0</v>
      </c>
    </row>
    <row r="1650" spans="2:12" ht="15.9" x14ac:dyDescent="0.4">
      <c r="B1650" s="129" t="s">
        <v>27</v>
      </c>
      <c r="C1650" s="96" t="s">
        <v>46</v>
      </c>
      <c r="D1650" s="94">
        <f>300/2</f>
        <v>150</v>
      </c>
      <c r="E1650" s="95" t="s">
        <v>47</v>
      </c>
      <c r="F1650" s="121">
        <v>150000</v>
      </c>
      <c r="G1650" s="121">
        <f>ROUNDDOWN(D1650*F1650,-3)</f>
        <v>22500000</v>
      </c>
      <c r="H1650" s="94">
        <f>300/2</f>
        <v>150</v>
      </c>
      <c r="I1650" s="95" t="s">
        <v>47</v>
      </c>
      <c r="J1650" s="121">
        <v>150000</v>
      </c>
      <c r="K1650" s="121">
        <f>ROUNDDOWN(H1650*J1650,-3)</f>
        <v>22500000</v>
      </c>
      <c r="L1650" s="251">
        <f t="shared" si="99"/>
        <v>0</v>
      </c>
    </row>
    <row r="1651" spans="2:12" ht="15.9" x14ac:dyDescent="0.4">
      <c r="B1651" s="129" t="s">
        <v>27</v>
      </c>
      <c r="C1651" s="96" t="s">
        <v>48</v>
      </c>
      <c r="D1651" s="94">
        <f>1848/2</f>
        <v>924</v>
      </c>
      <c r="E1651" s="95" t="s">
        <v>47</v>
      </c>
      <c r="F1651" s="121">
        <v>150000</v>
      </c>
      <c r="G1651" s="121">
        <f>ROUNDDOWN(D1651*F1651,-3)</f>
        <v>138600000</v>
      </c>
      <c r="H1651" s="94">
        <f>1848/2</f>
        <v>924</v>
      </c>
      <c r="I1651" s="95" t="s">
        <v>47</v>
      </c>
      <c r="J1651" s="121">
        <v>150000</v>
      </c>
      <c r="K1651" s="121">
        <f>ROUNDDOWN(H1651*J1651,-3)</f>
        <v>138600000</v>
      </c>
      <c r="L1651" s="251">
        <f t="shared" si="99"/>
        <v>0</v>
      </c>
    </row>
    <row r="1652" spans="2:12" ht="15.9" x14ac:dyDescent="0.4">
      <c r="B1652" s="129" t="s">
        <v>27</v>
      </c>
      <c r="C1652" s="96" t="s">
        <v>638</v>
      </c>
      <c r="D1652" s="94">
        <v>1</v>
      </c>
      <c r="E1652" s="95" t="s">
        <v>38</v>
      </c>
      <c r="F1652" s="121">
        <v>10080000</v>
      </c>
      <c r="G1652" s="121">
        <f>ROUNDDOWN(D1652*F1652,-3)</f>
        <v>10080000</v>
      </c>
      <c r="H1652" s="94">
        <v>1</v>
      </c>
      <c r="I1652" s="95" t="s">
        <v>38</v>
      </c>
      <c r="J1652" s="121">
        <v>10080000</v>
      </c>
      <c r="K1652" s="121">
        <f>ROUNDDOWN(H1652*J1652,-3)</f>
        <v>10080000</v>
      </c>
      <c r="L1652" s="251">
        <f t="shared" si="99"/>
        <v>0</v>
      </c>
    </row>
    <row r="1653" spans="2:12" ht="15.9" x14ac:dyDescent="0.4">
      <c r="B1653" s="129" t="s">
        <v>27</v>
      </c>
      <c r="C1653" s="96" t="s">
        <v>60</v>
      </c>
      <c r="D1653" s="94">
        <v>1</v>
      </c>
      <c r="E1653" s="95" t="s">
        <v>38</v>
      </c>
      <c r="F1653" s="121">
        <v>9840000</v>
      </c>
      <c r="G1653" s="121">
        <f>ROUNDDOWN(D1653*F1653,-3)</f>
        <v>9840000</v>
      </c>
      <c r="H1653" s="94">
        <v>1</v>
      </c>
      <c r="I1653" s="95" t="s">
        <v>38</v>
      </c>
      <c r="J1653" s="121">
        <v>9840000</v>
      </c>
      <c r="K1653" s="121">
        <f>ROUNDDOWN(H1653*J1653,-3)</f>
        <v>9840000</v>
      </c>
      <c r="L1653" s="251">
        <f t="shared" si="99"/>
        <v>0</v>
      </c>
    </row>
    <row r="1654" spans="2:12" s="232" customFormat="1" ht="15.9" x14ac:dyDescent="0.4">
      <c r="B1654" s="227">
        <v>525119</v>
      </c>
      <c r="C1654" s="228" t="s">
        <v>42</v>
      </c>
      <c r="D1654" s="229">
        <v>0</v>
      </c>
      <c r="E1654" s="230"/>
      <c r="F1654" s="228">
        <v>0</v>
      </c>
      <c r="G1654" s="233">
        <f>SUM(G1655:G1660)</f>
        <v>46040000</v>
      </c>
      <c r="H1654" s="229">
        <v>0</v>
      </c>
      <c r="I1654" s="230"/>
      <c r="J1654" s="228">
        <v>0</v>
      </c>
      <c r="K1654" s="233">
        <f>SUM(K1655:K1660)</f>
        <v>46040000</v>
      </c>
      <c r="L1654" s="251">
        <f t="shared" si="99"/>
        <v>0</v>
      </c>
    </row>
    <row r="1655" spans="2:12" ht="15.9" x14ac:dyDescent="0.4">
      <c r="B1655" s="129" t="s">
        <v>27</v>
      </c>
      <c r="C1655" s="96" t="s">
        <v>44</v>
      </c>
      <c r="D1655" s="94">
        <v>24</v>
      </c>
      <c r="E1655" s="95" t="s">
        <v>40</v>
      </c>
      <c r="F1655" s="121">
        <v>450000</v>
      </c>
      <c r="G1655" s="121">
        <f t="shared" ref="G1655:G1660" si="104">ROUNDDOWN(D1655*F1655,-3)</f>
        <v>10800000</v>
      </c>
      <c r="H1655" s="94">
        <v>24</v>
      </c>
      <c r="I1655" s="95" t="s">
        <v>40</v>
      </c>
      <c r="J1655" s="121">
        <v>450000</v>
      </c>
      <c r="K1655" s="121">
        <f t="shared" ref="K1655:K1660" si="105">ROUNDDOWN(H1655*J1655,-3)</f>
        <v>10800000</v>
      </c>
      <c r="L1655" s="251">
        <f t="shared" si="99"/>
        <v>0</v>
      </c>
    </row>
    <row r="1656" spans="2:12" ht="15.9" x14ac:dyDescent="0.4">
      <c r="B1656" s="129" t="s">
        <v>27</v>
      </c>
      <c r="C1656" s="96" t="s">
        <v>58</v>
      </c>
      <c r="D1656" s="94">
        <v>288</v>
      </c>
      <c r="E1656" s="95" t="s">
        <v>59</v>
      </c>
      <c r="F1656" s="121">
        <v>85000</v>
      </c>
      <c r="G1656" s="121">
        <f t="shared" si="104"/>
        <v>24480000</v>
      </c>
      <c r="H1656" s="94">
        <v>288</v>
      </c>
      <c r="I1656" s="95" t="s">
        <v>59</v>
      </c>
      <c r="J1656" s="121">
        <v>85000</v>
      </c>
      <c r="K1656" s="121">
        <f t="shared" si="105"/>
        <v>24480000</v>
      </c>
      <c r="L1656" s="251">
        <f t="shared" si="99"/>
        <v>0</v>
      </c>
    </row>
    <row r="1657" spans="2:12" ht="15.9" x14ac:dyDescent="0.4">
      <c r="B1657" s="129"/>
      <c r="C1657" s="96" t="s">
        <v>645</v>
      </c>
      <c r="D1657" s="94">
        <v>1</v>
      </c>
      <c r="E1657" s="95" t="s">
        <v>662</v>
      </c>
      <c r="F1657" s="121">
        <v>345000</v>
      </c>
      <c r="G1657" s="121">
        <f t="shared" si="104"/>
        <v>345000</v>
      </c>
      <c r="H1657" s="94">
        <v>1</v>
      </c>
      <c r="I1657" s="95" t="s">
        <v>662</v>
      </c>
      <c r="J1657" s="121">
        <v>345000</v>
      </c>
      <c r="K1657" s="121">
        <f t="shared" si="105"/>
        <v>345000</v>
      </c>
      <c r="L1657" s="251">
        <f t="shared" si="99"/>
        <v>0</v>
      </c>
    </row>
    <row r="1658" spans="2:12" ht="15.9" x14ac:dyDescent="0.4">
      <c r="B1658" s="129"/>
      <c r="C1658" s="96" t="s">
        <v>55</v>
      </c>
      <c r="D1658" s="94">
        <v>1</v>
      </c>
      <c r="E1658" s="95" t="s">
        <v>38</v>
      </c>
      <c r="F1658" s="121">
        <v>415000</v>
      </c>
      <c r="G1658" s="121">
        <f t="shared" si="104"/>
        <v>415000</v>
      </c>
      <c r="H1658" s="94">
        <v>1</v>
      </c>
      <c r="I1658" s="95" t="s">
        <v>38</v>
      </c>
      <c r="J1658" s="121">
        <v>415000</v>
      </c>
      <c r="K1658" s="121">
        <f t="shared" si="105"/>
        <v>415000</v>
      </c>
      <c r="L1658" s="251">
        <f t="shared" si="99"/>
        <v>0</v>
      </c>
    </row>
    <row r="1659" spans="2:12" ht="15.9" x14ac:dyDescent="0.4">
      <c r="B1659" s="129" t="s">
        <v>27</v>
      </c>
      <c r="C1659" s="96" t="s">
        <v>640</v>
      </c>
      <c r="D1659" s="94">
        <v>1</v>
      </c>
      <c r="E1659" s="95" t="s">
        <v>38</v>
      </c>
      <c r="F1659" s="121">
        <v>5000000</v>
      </c>
      <c r="G1659" s="121">
        <f t="shared" si="104"/>
        <v>5000000</v>
      </c>
      <c r="H1659" s="94">
        <v>1</v>
      </c>
      <c r="I1659" s="95" t="s">
        <v>38</v>
      </c>
      <c r="J1659" s="121">
        <v>5000000</v>
      </c>
      <c r="K1659" s="121">
        <f t="shared" si="105"/>
        <v>5000000</v>
      </c>
      <c r="L1659" s="251">
        <f t="shared" si="99"/>
        <v>0</v>
      </c>
    </row>
    <row r="1660" spans="2:12" ht="15.9" x14ac:dyDescent="0.4">
      <c r="B1660" s="129" t="s">
        <v>27</v>
      </c>
      <c r="C1660" s="96" t="s">
        <v>635</v>
      </c>
      <c r="D1660" s="94">
        <v>1</v>
      </c>
      <c r="E1660" s="95" t="s">
        <v>38</v>
      </c>
      <c r="F1660" s="121">
        <v>5000000</v>
      </c>
      <c r="G1660" s="121">
        <f t="shared" si="104"/>
        <v>5000000</v>
      </c>
      <c r="H1660" s="94">
        <v>1</v>
      </c>
      <c r="I1660" s="95" t="s">
        <v>38</v>
      </c>
      <c r="J1660" s="121">
        <v>5000000</v>
      </c>
      <c r="K1660" s="121">
        <f t="shared" si="105"/>
        <v>5000000</v>
      </c>
      <c r="L1660" s="251">
        <f t="shared" si="99"/>
        <v>0</v>
      </c>
    </row>
    <row r="1661" spans="2:12" ht="15.9" x14ac:dyDescent="0.4">
      <c r="B1661" s="190" t="s">
        <v>69</v>
      </c>
      <c r="C1661" s="191" t="s">
        <v>663</v>
      </c>
      <c r="D1661" s="116">
        <v>24</v>
      </c>
      <c r="E1661" s="117" t="s">
        <v>30</v>
      </c>
      <c r="F1661" s="118">
        <v>0</v>
      </c>
      <c r="G1661" s="118">
        <f>G1662+G1666</f>
        <v>81539000</v>
      </c>
      <c r="H1661" s="116">
        <v>24</v>
      </c>
      <c r="I1661" s="117" t="s">
        <v>30</v>
      </c>
      <c r="J1661" s="118">
        <v>0</v>
      </c>
      <c r="K1661" s="118">
        <f>K1662+K1666</f>
        <v>81539000</v>
      </c>
      <c r="L1661" s="251">
        <f t="shared" si="99"/>
        <v>0</v>
      </c>
    </row>
    <row r="1662" spans="2:12" s="232" customFormat="1" ht="15.9" x14ac:dyDescent="0.4">
      <c r="B1662" s="227">
        <v>525111</v>
      </c>
      <c r="C1662" s="228" t="s">
        <v>174</v>
      </c>
      <c r="D1662" s="229"/>
      <c r="E1662" s="230"/>
      <c r="F1662" s="228"/>
      <c r="G1662" s="233">
        <f>SUM(G1663:G1665)</f>
        <v>54420000</v>
      </c>
      <c r="H1662" s="229"/>
      <c r="I1662" s="230"/>
      <c r="J1662" s="228"/>
      <c r="K1662" s="233">
        <f>SUM(K1663:K1665)</f>
        <v>54420000</v>
      </c>
      <c r="L1662" s="251">
        <f t="shared" si="99"/>
        <v>0</v>
      </c>
    </row>
    <row r="1663" spans="2:12" ht="15.9" x14ac:dyDescent="0.4">
      <c r="B1663" s="129" t="s">
        <v>27</v>
      </c>
      <c r="C1663" s="96" t="s">
        <v>46</v>
      </c>
      <c r="D1663" s="94">
        <v>78</v>
      </c>
      <c r="E1663" s="95" t="s">
        <v>47</v>
      </c>
      <c r="F1663" s="121">
        <v>150000</v>
      </c>
      <c r="G1663" s="121">
        <f>ROUNDDOWN(D1663*F1663,-3)</f>
        <v>11700000</v>
      </c>
      <c r="H1663" s="94">
        <v>78</v>
      </c>
      <c r="I1663" s="95" t="s">
        <v>47</v>
      </c>
      <c r="J1663" s="121">
        <v>150000</v>
      </c>
      <c r="K1663" s="121">
        <f>ROUNDDOWN(H1663*J1663,-3)</f>
        <v>11700000</v>
      </c>
      <c r="L1663" s="251">
        <f t="shared" si="99"/>
        <v>0</v>
      </c>
    </row>
    <row r="1664" spans="2:12" ht="15.9" x14ac:dyDescent="0.4">
      <c r="B1664" s="129" t="s">
        <v>27</v>
      </c>
      <c r="C1664" s="96" t="s">
        <v>48</v>
      </c>
      <c r="D1664" s="94">
        <v>252</v>
      </c>
      <c r="E1664" s="95" t="s">
        <v>47</v>
      </c>
      <c r="F1664" s="121">
        <v>150000</v>
      </c>
      <c r="G1664" s="121">
        <f>ROUNDDOWN(D1664*F1664,-3)</f>
        <v>37800000</v>
      </c>
      <c r="H1664" s="94">
        <v>252</v>
      </c>
      <c r="I1664" s="95" t="s">
        <v>47</v>
      </c>
      <c r="J1664" s="121">
        <v>150000</v>
      </c>
      <c r="K1664" s="121">
        <f>ROUNDDOWN(H1664*J1664,-3)</f>
        <v>37800000</v>
      </c>
      <c r="L1664" s="251">
        <f t="shared" si="99"/>
        <v>0</v>
      </c>
    </row>
    <row r="1665" spans="2:12" ht="15.9" x14ac:dyDescent="0.4">
      <c r="B1665" s="129" t="s">
        <v>27</v>
      </c>
      <c r="C1665" s="96" t="s">
        <v>60</v>
      </c>
      <c r="D1665" s="94">
        <v>1</v>
      </c>
      <c r="E1665" s="95" t="s">
        <v>662</v>
      </c>
      <c r="F1665" s="121">
        <v>4920000</v>
      </c>
      <c r="G1665" s="121">
        <f>ROUNDDOWN(D1665*F1665,-3)</f>
        <v>4920000</v>
      </c>
      <c r="H1665" s="94">
        <v>1</v>
      </c>
      <c r="I1665" s="95" t="s">
        <v>662</v>
      </c>
      <c r="J1665" s="121">
        <v>4920000</v>
      </c>
      <c r="K1665" s="121">
        <f>ROUNDDOWN(H1665*J1665,-3)</f>
        <v>4920000</v>
      </c>
      <c r="L1665" s="251">
        <f t="shared" si="99"/>
        <v>0</v>
      </c>
    </row>
    <row r="1666" spans="2:12" s="232" customFormat="1" ht="15.9" x14ac:dyDescent="0.4">
      <c r="B1666" s="227">
        <v>525119</v>
      </c>
      <c r="C1666" s="228" t="s">
        <v>42</v>
      </c>
      <c r="D1666" s="229"/>
      <c r="E1666" s="230"/>
      <c r="F1666" s="228"/>
      <c r="G1666" s="233">
        <f>SUM(G1667:G1671)</f>
        <v>27119000</v>
      </c>
      <c r="H1666" s="229"/>
      <c r="I1666" s="230"/>
      <c r="J1666" s="228"/>
      <c r="K1666" s="233">
        <f>SUM(K1667:K1671)</f>
        <v>27119000</v>
      </c>
      <c r="L1666" s="251">
        <f t="shared" si="99"/>
        <v>0</v>
      </c>
    </row>
    <row r="1667" spans="2:12" ht="15.9" x14ac:dyDescent="0.4">
      <c r="B1667" s="129" t="s">
        <v>27</v>
      </c>
      <c r="C1667" s="96" t="s">
        <v>44</v>
      </c>
      <c r="D1667" s="94">
        <v>24</v>
      </c>
      <c r="E1667" s="95" t="s">
        <v>40</v>
      </c>
      <c r="F1667" s="121">
        <v>450000</v>
      </c>
      <c r="G1667" s="121">
        <f t="shared" ref="G1667:G1671" si="106">ROUNDDOWN(D1667*F1667,-3)</f>
        <v>10800000</v>
      </c>
      <c r="H1667" s="94">
        <v>24</v>
      </c>
      <c r="I1667" s="95" t="s">
        <v>40</v>
      </c>
      <c r="J1667" s="121">
        <v>450000</v>
      </c>
      <c r="K1667" s="121">
        <f t="shared" ref="K1667:K1671" si="107">ROUNDDOWN(H1667*J1667,-3)</f>
        <v>10800000</v>
      </c>
      <c r="L1667" s="251">
        <f t="shared" si="99"/>
        <v>0</v>
      </c>
    </row>
    <row r="1668" spans="2:12" ht="15.9" x14ac:dyDescent="0.4">
      <c r="B1668" s="129" t="s">
        <v>27</v>
      </c>
      <c r="C1668" s="96" t="s">
        <v>58</v>
      </c>
      <c r="D1668" s="94">
        <v>72</v>
      </c>
      <c r="E1668" s="95" t="s">
        <v>59</v>
      </c>
      <c r="F1668" s="121">
        <v>85000</v>
      </c>
      <c r="G1668" s="121">
        <f t="shared" si="106"/>
        <v>6120000</v>
      </c>
      <c r="H1668" s="94">
        <v>72</v>
      </c>
      <c r="I1668" s="95" t="s">
        <v>59</v>
      </c>
      <c r="J1668" s="121">
        <v>85000</v>
      </c>
      <c r="K1668" s="121">
        <f t="shared" si="107"/>
        <v>6120000</v>
      </c>
      <c r="L1668" s="251">
        <f t="shared" si="99"/>
        <v>0</v>
      </c>
    </row>
    <row r="1669" spans="2:12" ht="15.9" x14ac:dyDescent="0.4">
      <c r="B1669" s="129" t="s">
        <v>27</v>
      </c>
      <c r="C1669" s="96" t="s">
        <v>640</v>
      </c>
      <c r="D1669" s="94">
        <v>1</v>
      </c>
      <c r="E1669" s="95" t="s">
        <v>38</v>
      </c>
      <c r="F1669" s="121">
        <v>5000000</v>
      </c>
      <c r="G1669" s="121">
        <f t="shared" si="106"/>
        <v>5000000</v>
      </c>
      <c r="H1669" s="94">
        <v>1</v>
      </c>
      <c r="I1669" s="95" t="s">
        <v>38</v>
      </c>
      <c r="J1669" s="121">
        <v>5000000</v>
      </c>
      <c r="K1669" s="121">
        <f t="shared" si="107"/>
        <v>5000000</v>
      </c>
      <c r="L1669" s="251">
        <f t="shared" si="99"/>
        <v>0</v>
      </c>
    </row>
    <row r="1670" spans="2:12" ht="15.9" x14ac:dyDescent="0.4">
      <c r="B1670" s="129"/>
      <c r="C1670" s="96" t="s">
        <v>646</v>
      </c>
      <c r="D1670" s="94">
        <v>1</v>
      </c>
      <c r="E1670" s="95" t="s">
        <v>38</v>
      </c>
      <c r="F1670" s="121">
        <v>199000</v>
      </c>
      <c r="G1670" s="121">
        <f t="shared" si="106"/>
        <v>199000</v>
      </c>
      <c r="H1670" s="94">
        <v>1</v>
      </c>
      <c r="I1670" s="95" t="s">
        <v>38</v>
      </c>
      <c r="J1670" s="121">
        <v>199000</v>
      </c>
      <c r="K1670" s="121">
        <f t="shared" si="107"/>
        <v>199000</v>
      </c>
      <c r="L1670" s="251">
        <f t="shared" si="99"/>
        <v>0</v>
      </c>
    </row>
    <row r="1671" spans="2:12" ht="15.9" x14ac:dyDescent="0.4">
      <c r="B1671" s="129" t="s">
        <v>27</v>
      </c>
      <c r="C1671" s="96" t="s">
        <v>635</v>
      </c>
      <c r="D1671" s="94">
        <v>1</v>
      </c>
      <c r="E1671" s="95" t="s">
        <v>38</v>
      </c>
      <c r="F1671" s="121">
        <v>5000000</v>
      </c>
      <c r="G1671" s="121">
        <f t="shared" si="106"/>
        <v>5000000</v>
      </c>
      <c r="H1671" s="94">
        <v>1</v>
      </c>
      <c r="I1671" s="95" t="s">
        <v>38</v>
      </c>
      <c r="J1671" s="121">
        <v>5000000</v>
      </c>
      <c r="K1671" s="121">
        <f t="shared" si="107"/>
        <v>5000000</v>
      </c>
      <c r="L1671" s="251">
        <f t="shared" si="99"/>
        <v>0</v>
      </c>
    </row>
    <row r="1672" spans="2:12" ht="15.9" x14ac:dyDescent="0.4">
      <c r="B1672" s="189" t="s">
        <v>249</v>
      </c>
      <c r="C1672" s="162" t="s">
        <v>664</v>
      </c>
      <c r="D1672" s="113">
        <f>D1673+D1684+D1695+D1713+D1752+D1734</f>
        <v>223</v>
      </c>
      <c r="E1672" s="114" t="s">
        <v>30</v>
      </c>
      <c r="F1672" s="115">
        <v>0</v>
      </c>
      <c r="G1672" s="113">
        <f>G1673+G1684+G1695+G1713+G1752+G1734</f>
        <v>1119978000</v>
      </c>
      <c r="H1672" s="113">
        <f>H1673+H1684+H1695+H1713+H1752+H1734</f>
        <v>223</v>
      </c>
      <c r="I1672" s="114" t="s">
        <v>30</v>
      </c>
      <c r="J1672" s="115">
        <v>0</v>
      </c>
      <c r="K1672" s="113">
        <f>K1673+K1684+K1695+K1713+K1752+K1734</f>
        <v>1119978000</v>
      </c>
      <c r="L1672" s="251">
        <f t="shared" si="99"/>
        <v>0</v>
      </c>
    </row>
    <row r="1673" spans="2:12" ht="29.15" x14ac:dyDescent="0.4">
      <c r="B1673" s="190" t="s">
        <v>34</v>
      </c>
      <c r="C1673" s="191" t="s">
        <v>665</v>
      </c>
      <c r="D1673" s="116">
        <v>43</v>
      </c>
      <c r="E1673" s="117" t="s">
        <v>30</v>
      </c>
      <c r="F1673" s="118">
        <v>0</v>
      </c>
      <c r="G1673" s="118">
        <f>G1674+G1678</f>
        <v>192739000</v>
      </c>
      <c r="H1673" s="116">
        <v>43</v>
      </c>
      <c r="I1673" s="117" t="s">
        <v>30</v>
      </c>
      <c r="J1673" s="118">
        <v>0</v>
      </c>
      <c r="K1673" s="118">
        <f>K1674+K1678</f>
        <v>192739000</v>
      </c>
      <c r="L1673" s="251">
        <f t="shared" si="99"/>
        <v>0</v>
      </c>
    </row>
    <row r="1674" spans="2:12" s="232" customFormat="1" ht="15.9" x14ac:dyDescent="0.4">
      <c r="B1674" s="227">
        <v>525111</v>
      </c>
      <c r="C1674" s="228" t="s">
        <v>174</v>
      </c>
      <c r="D1674" s="229"/>
      <c r="E1674" s="230"/>
      <c r="F1674" s="228">
        <v>0</v>
      </c>
      <c r="G1674" s="233">
        <f>SUM(G1675:G1677)</f>
        <v>99337000</v>
      </c>
      <c r="H1674" s="229"/>
      <c r="I1674" s="230"/>
      <c r="J1674" s="228">
        <v>0</v>
      </c>
      <c r="K1674" s="233">
        <f>SUM(K1675:K1677)</f>
        <v>99337000</v>
      </c>
      <c r="L1674" s="251">
        <f t="shared" si="99"/>
        <v>0</v>
      </c>
    </row>
    <row r="1675" spans="2:12" ht="15.9" x14ac:dyDescent="0.4">
      <c r="B1675" s="129" t="s">
        <v>27</v>
      </c>
      <c r="C1675" s="96" t="s">
        <v>49</v>
      </c>
      <c r="D1675" s="94">
        <v>278</v>
      </c>
      <c r="E1675" s="95" t="s">
        <v>47</v>
      </c>
      <c r="F1675" s="121">
        <v>150000</v>
      </c>
      <c r="G1675" s="121">
        <f>ROUNDDOWN(D1675*F1675,-3)</f>
        <v>41700000</v>
      </c>
      <c r="H1675" s="94">
        <v>278</v>
      </c>
      <c r="I1675" s="95" t="s">
        <v>47</v>
      </c>
      <c r="J1675" s="121">
        <v>150000</v>
      </c>
      <c r="K1675" s="121">
        <f>ROUNDDOWN(H1675*J1675,-3)</f>
        <v>41700000</v>
      </c>
      <c r="L1675" s="251">
        <f t="shared" si="99"/>
        <v>0</v>
      </c>
    </row>
    <row r="1676" spans="2:12" ht="15.9" x14ac:dyDescent="0.4">
      <c r="B1676" s="129"/>
      <c r="C1676" s="96" t="s">
        <v>605</v>
      </c>
      <c r="D1676" s="94">
        <v>1</v>
      </c>
      <c r="E1676" s="95" t="s">
        <v>38</v>
      </c>
      <c r="F1676" s="121">
        <v>14017500</v>
      </c>
      <c r="G1676" s="121">
        <f>ROUNDDOWN(D1676*F1676,-3)</f>
        <v>14017000</v>
      </c>
      <c r="H1676" s="94">
        <v>1</v>
      </c>
      <c r="I1676" s="95" t="s">
        <v>38</v>
      </c>
      <c r="J1676" s="121">
        <v>14017500</v>
      </c>
      <c r="K1676" s="121">
        <f>ROUNDDOWN(H1676*J1676,-3)</f>
        <v>14017000</v>
      </c>
      <c r="L1676" s="251">
        <f t="shared" si="99"/>
        <v>0</v>
      </c>
    </row>
    <row r="1677" spans="2:12" ht="15.9" x14ac:dyDescent="0.4">
      <c r="B1677" s="129"/>
      <c r="C1677" s="96" t="s">
        <v>639</v>
      </c>
      <c r="D1677" s="94">
        <v>1</v>
      </c>
      <c r="E1677" s="95" t="s">
        <v>38</v>
      </c>
      <c r="F1677" s="121">
        <v>43620000</v>
      </c>
      <c r="G1677" s="121">
        <f>ROUNDDOWN(D1677*F1677,-3)</f>
        <v>43620000</v>
      </c>
      <c r="H1677" s="94">
        <v>1</v>
      </c>
      <c r="I1677" s="95" t="s">
        <v>38</v>
      </c>
      <c r="J1677" s="121">
        <v>43620000</v>
      </c>
      <c r="K1677" s="121">
        <f>ROUNDDOWN(H1677*J1677,-3)</f>
        <v>43620000</v>
      </c>
      <c r="L1677" s="251">
        <f t="shared" si="99"/>
        <v>0</v>
      </c>
    </row>
    <row r="1678" spans="2:12" s="232" customFormat="1" ht="15.9" x14ac:dyDescent="0.4">
      <c r="B1678" s="227">
        <v>525119</v>
      </c>
      <c r="C1678" s="228" t="s">
        <v>42</v>
      </c>
      <c r="D1678" s="229">
        <v>0</v>
      </c>
      <c r="E1678" s="230"/>
      <c r="F1678" s="228">
        <v>0</v>
      </c>
      <c r="G1678" s="233">
        <f>SUM(G1679:G1683)</f>
        <v>93402000</v>
      </c>
      <c r="H1678" s="229">
        <v>0</v>
      </c>
      <c r="I1678" s="230"/>
      <c r="J1678" s="228">
        <v>0</v>
      </c>
      <c r="K1678" s="233">
        <f>SUM(K1679:K1683)</f>
        <v>93402000</v>
      </c>
      <c r="L1678" s="251">
        <f t="shared" si="99"/>
        <v>0</v>
      </c>
    </row>
    <row r="1679" spans="2:12" ht="15.9" x14ac:dyDescent="0.4">
      <c r="B1679" s="129"/>
      <c r="C1679" s="96" t="s">
        <v>666</v>
      </c>
      <c r="D1679" s="94">
        <v>1</v>
      </c>
      <c r="E1679" s="95" t="s">
        <v>38</v>
      </c>
      <c r="F1679" s="121">
        <v>850000</v>
      </c>
      <c r="G1679" s="121">
        <f>ROUNDDOWN(D1679*F1679,-3)</f>
        <v>850000</v>
      </c>
      <c r="H1679" s="94">
        <v>1</v>
      </c>
      <c r="I1679" s="95" t="s">
        <v>38</v>
      </c>
      <c r="J1679" s="121">
        <v>850000</v>
      </c>
      <c r="K1679" s="121">
        <f>ROUNDDOWN(H1679*J1679,-3)</f>
        <v>850000</v>
      </c>
      <c r="L1679" s="251">
        <f t="shared" si="99"/>
        <v>0</v>
      </c>
    </row>
    <row r="1680" spans="2:12" ht="15.9" x14ac:dyDescent="0.4">
      <c r="B1680" s="129"/>
      <c r="C1680" s="96" t="s">
        <v>667</v>
      </c>
      <c r="D1680" s="94">
        <v>43</v>
      </c>
      <c r="E1680" s="95" t="s">
        <v>40</v>
      </c>
      <c r="F1680" s="121">
        <v>300000</v>
      </c>
      <c r="G1680" s="121">
        <f>ROUNDDOWN(D1680*F1680,-3)</f>
        <v>12900000</v>
      </c>
      <c r="H1680" s="94">
        <v>43</v>
      </c>
      <c r="I1680" s="95" t="s">
        <v>40</v>
      </c>
      <c r="J1680" s="121">
        <v>300000</v>
      </c>
      <c r="K1680" s="121">
        <f>ROUNDDOWN(H1680*J1680,-3)</f>
        <v>12900000</v>
      </c>
      <c r="L1680" s="251">
        <f t="shared" si="99"/>
        <v>0</v>
      </c>
    </row>
    <row r="1681" spans="2:12" ht="15.9" x14ac:dyDescent="0.4">
      <c r="B1681" s="129"/>
      <c r="C1681" s="96" t="s">
        <v>668</v>
      </c>
      <c r="D1681" s="94">
        <v>1</v>
      </c>
      <c r="E1681" s="95" t="s">
        <v>38</v>
      </c>
      <c r="F1681" s="121">
        <v>10652000</v>
      </c>
      <c r="G1681" s="121">
        <f>ROUNDDOWN(D1681*F1681,-3)</f>
        <v>10652000</v>
      </c>
      <c r="H1681" s="94">
        <v>1</v>
      </c>
      <c r="I1681" s="95" t="s">
        <v>38</v>
      </c>
      <c r="J1681" s="121">
        <v>10652000</v>
      </c>
      <c r="K1681" s="121">
        <f>ROUNDDOWN(H1681*J1681,-3)</f>
        <v>10652000</v>
      </c>
      <c r="L1681" s="251">
        <f t="shared" si="99"/>
        <v>0</v>
      </c>
    </row>
    <row r="1682" spans="2:12" ht="15.9" x14ac:dyDescent="0.4">
      <c r="B1682" s="129"/>
      <c r="C1682" s="96" t="s">
        <v>669</v>
      </c>
      <c r="D1682" s="94">
        <v>301</v>
      </c>
      <c r="E1682" s="95" t="s">
        <v>40</v>
      </c>
      <c r="F1682" s="121">
        <v>200000</v>
      </c>
      <c r="G1682" s="121">
        <f>ROUNDDOWN(D1682*F1682,-3)</f>
        <v>60200000</v>
      </c>
      <c r="H1682" s="94">
        <v>301</v>
      </c>
      <c r="I1682" s="95" t="s">
        <v>40</v>
      </c>
      <c r="J1682" s="121">
        <v>200000</v>
      </c>
      <c r="K1682" s="121">
        <f>ROUNDDOWN(H1682*J1682,-3)</f>
        <v>60200000</v>
      </c>
      <c r="L1682" s="251">
        <f t="shared" si="99"/>
        <v>0</v>
      </c>
    </row>
    <row r="1683" spans="2:12" ht="15.9" x14ac:dyDescent="0.4">
      <c r="B1683" s="129"/>
      <c r="C1683" s="96" t="s">
        <v>670</v>
      </c>
      <c r="D1683" s="94">
        <v>1</v>
      </c>
      <c r="E1683" s="95" t="s">
        <v>38</v>
      </c>
      <c r="F1683" s="121">
        <v>8800000</v>
      </c>
      <c r="G1683" s="121">
        <f>ROUNDDOWN(D1683*F1683,-3)</f>
        <v>8800000</v>
      </c>
      <c r="H1683" s="94">
        <v>1</v>
      </c>
      <c r="I1683" s="95" t="s">
        <v>38</v>
      </c>
      <c r="J1683" s="121">
        <v>8800000</v>
      </c>
      <c r="K1683" s="121">
        <f>ROUNDDOWN(H1683*J1683,-3)</f>
        <v>8800000</v>
      </c>
      <c r="L1683" s="251">
        <f t="shared" si="99"/>
        <v>0</v>
      </c>
    </row>
    <row r="1684" spans="2:12" ht="29.15" x14ac:dyDescent="0.4">
      <c r="B1684" s="190" t="s">
        <v>52</v>
      </c>
      <c r="C1684" s="191" t="s">
        <v>671</v>
      </c>
      <c r="D1684" s="116">
        <v>84</v>
      </c>
      <c r="E1684" s="117" t="s">
        <v>30</v>
      </c>
      <c r="F1684" s="118">
        <v>0</v>
      </c>
      <c r="G1684" s="118">
        <f>G1685+G1689</f>
        <v>371106000</v>
      </c>
      <c r="H1684" s="116">
        <v>84</v>
      </c>
      <c r="I1684" s="117" t="s">
        <v>30</v>
      </c>
      <c r="J1684" s="118">
        <v>0</v>
      </c>
      <c r="K1684" s="118">
        <f>K1685+K1689</f>
        <v>371106000</v>
      </c>
      <c r="L1684" s="251">
        <f t="shared" si="99"/>
        <v>0</v>
      </c>
    </row>
    <row r="1685" spans="2:12" s="232" customFormat="1" ht="15.9" x14ac:dyDescent="0.4">
      <c r="B1685" s="227">
        <v>525111</v>
      </c>
      <c r="C1685" s="228" t="s">
        <v>174</v>
      </c>
      <c r="D1685" s="229"/>
      <c r="E1685" s="230"/>
      <c r="F1685" s="228">
        <v>0</v>
      </c>
      <c r="G1685" s="233">
        <f>SUM(G1686:G1688)</f>
        <v>197370000</v>
      </c>
      <c r="H1685" s="229"/>
      <c r="I1685" s="230"/>
      <c r="J1685" s="228">
        <v>0</v>
      </c>
      <c r="K1685" s="233">
        <f>SUM(K1686:K1688)</f>
        <v>197370000</v>
      </c>
      <c r="L1685" s="251">
        <f t="shared" si="99"/>
        <v>0</v>
      </c>
    </row>
    <row r="1686" spans="2:12" ht="15.9" x14ac:dyDescent="0.4">
      <c r="B1686" s="129"/>
      <c r="C1686" s="96" t="s">
        <v>672</v>
      </c>
      <c r="D1686" s="94">
        <v>556</v>
      </c>
      <c r="E1686" s="95" t="s">
        <v>47</v>
      </c>
      <c r="F1686" s="121">
        <v>150000</v>
      </c>
      <c r="G1686" s="121">
        <f>ROUNDDOWN(D1686*F1686,-3)</f>
        <v>83400000</v>
      </c>
      <c r="H1686" s="94">
        <v>556</v>
      </c>
      <c r="I1686" s="95" t="s">
        <v>47</v>
      </c>
      <c r="J1686" s="121">
        <v>150000</v>
      </c>
      <c r="K1686" s="121">
        <f>ROUNDDOWN(H1686*J1686,-3)</f>
        <v>83400000</v>
      </c>
      <c r="L1686" s="251">
        <f t="shared" si="99"/>
        <v>0</v>
      </c>
    </row>
    <row r="1687" spans="2:12" ht="15.9" x14ac:dyDescent="0.4">
      <c r="B1687" s="129"/>
      <c r="C1687" s="96" t="s">
        <v>673</v>
      </c>
      <c r="D1687" s="94">
        <v>1</v>
      </c>
      <c r="E1687" s="95" t="s">
        <v>38</v>
      </c>
      <c r="F1687" s="121">
        <v>27930000</v>
      </c>
      <c r="G1687" s="121">
        <f>ROUNDDOWN(D1687*F1687,-3)</f>
        <v>27930000</v>
      </c>
      <c r="H1687" s="94">
        <v>1</v>
      </c>
      <c r="I1687" s="95" t="s">
        <v>38</v>
      </c>
      <c r="J1687" s="121">
        <v>27930000</v>
      </c>
      <c r="K1687" s="121">
        <f>ROUNDDOWN(H1687*J1687,-3)</f>
        <v>27930000</v>
      </c>
      <c r="L1687" s="251">
        <f t="shared" si="99"/>
        <v>0</v>
      </c>
    </row>
    <row r="1688" spans="2:12" ht="15.9" x14ac:dyDescent="0.4">
      <c r="B1688" s="129"/>
      <c r="C1688" s="96" t="s">
        <v>76</v>
      </c>
      <c r="D1688" s="94">
        <v>1</v>
      </c>
      <c r="E1688" s="95" t="s">
        <v>38</v>
      </c>
      <c r="F1688" s="121">
        <v>86040000</v>
      </c>
      <c r="G1688" s="121">
        <f>ROUNDDOWN(D1688*F1688,-3)</f>
        <v>86040000</v>
      </c>
      <c r="H1688" s="94">
        <v>1</v>
      </c>
      <c r="I1688" s="95" t="s">
        <v>38</v>
      </c>
      <c r="J1688" s="121">
        <v>86040000</v>
      </c>
      <c r="K1688" s="121">
        <f>ROUNDDOWN(H1688*J1688,-3)</f>
        <v>86040000</v>
      </c>
      <c r="L1688" s="251">
        <f t="shared" ref="L1688:L1751" si="108">G1688-K1688</f>
        <v>0</v>
      </c>
    </row>
    <row r="1689" spans="2:12" s="232" customFormat="1" ht="15.9" x14ac:dyDescent="0.4">
      <c r="B1689" s="227">
        <v>525119</v>
      </c>
      <c r="C1689" s="228" t="s">
        <v>42</v>
      </c>
      <c r="D1689" s="229">
        <v>0</v>
      </c>
      <c r="E1689" s="230"/>
      <c r="F1689" s="228">
        <v>0</v>
      </c>
      <c r="G1689" s="233">
        <f>SUM(G1690:G1694)</f>
        <v>173736000</v>
      </c>
      <c r="H1689" s="229">
        <v>0</v>
      </c>
      <c r="I1689" s="230"/>
      <c r="J1689" s="228">
        <v>0</v>
      </c>
      <c r="K1689" s="233">
        <f>SUM(K1690:K1694)</f>
        <v>173736000</v>
      </c>
      <c r="L1689" s="251">
        <f t="shared" si="108"/>
        <v>0</v>
      </c>
    </row>
    <row r="1690" spans="2:12" ht="15.9" x14ac:dyDescent="0.4">
      <c r="B1690" s="129"/>
      <c r="C1690" s="96" t="s">
        <v>41</v>
      </c>
      <c r="D1690" s="94">
        <v>1</v>
      </c>
      <c r="E1690" s="95" t="s">
        <v>38</v>
      </c>
      <c r="F1690" s="121">
        <v>25200000</v>
      </c>
      <c r="G1690" s="121">
        <f>ROUNDDOWN(D1690*F1690,-3)</f>
        <v>25200000</v>
      </c>
      <c r="H1690" s="94">
        <v>1</v>
      </c>
      <c r="I1690" s="95" t="s">
        <v>38</v>
      </c>
      <c r="J1690" s="121">
        <v>25200000</v>
      </c>
      <c r="K1690" s="121">
        <f>ROUNDDOWN(H1690*J1690,-3)</f>
        <v>25200000</v>
      </c>
      <c r="L1690" s="251">
        <f t="shared" si="108"/>
        <v>0</v>
      </c>
    </row>
    <row r="1691" spans="2:12" ht="15.9" x14ac:dyDescent="0.4">
      <c r="B1691" s="129"/>
      <c r="C1691" s="96" t="s">
        <v>71</v>
      </c>
      <c r="D1691" s="94">
        <v>1</v>
      </c>
      <c r="E1691" s="95" t="s">
        <v>674</v>
      </c>
      <c r="F1691" s="121">
        <v>3400000</v>
      </c>
      <c r="G1691" s="121">
        <f>ROUNDDOWN(D1691*F1691,-3)</f>
        <v>3400000</v>
      </c>
      <c r="H1691" s="94">
        <v>1</v>
      </c>
      <c r="I1691" s="95" t="s">
        <v>674</v>
      </c>
      <c r="J1691" s="121">
        <v>3400000</v>
      </c>
      <c r="K1691" s="121">
        <f>ROUNDDOWN(H1691*J1691,-3)</f>
        <v>3400000</v>
      </c>
      <c r="L1691" s="251">
        <f t="shared" si="108"/>
        <v>0</v>
      </c>
    </row>
    <row r="1692" spans="2:12" ht="15.9" x14ac:dyDescent="0.4">
      <c r="B1692" s="129"/>
      <c r="C1692" s="96" t="s">
        <v>670</v>
      </c>
      <c r="D1692" s="94">
        <v>1</v>
      </c>
      <c r="E1692" s="95" t="s">
        <v>38</v>
      </c>
      <c r="F1692" s="121">
        <v>3200000</v>
      </c>
      <c r="G1692" s="121">
        <f>ROUNDDOWN(D1692*F1692,-3)</f>
        <v>3200000</v>
      </c>
      <c r="H1692" s="94">
        <v>1</v>
      </c>
      <c r="I1692" s="95" t="s">
        <v>38</v>
      </c>
      <c r="J1692" s="121">
        <v>3200000</v>
      </c>
      <c r="K1692" s="121">
        <f>ROUNDDOWN(H1692*J1692,-3)</f>
        <v>3200000</v>
      </c>
      <c r="L1692" s="251">
        <f t="shared" si="108"/>
        <v>0</v>
      </c>
    </row>
    <row r="1693" spans="2:12" ht="15.9" x14ac:dyDescent="0.4">
      <c r="B1693" s="129"/>
      <c r="C1693" s="96" t="s">
        <v>642</v>
      </c>
      <c r="D1693" s="94">
        <v>1</v>
      </c>
      <c r="E1693" s="95" t="s">
        <v>38</v>
      </c>
      <c r="F1693" s="121">
        <v>24336000</v>
      </c>
      <c r="G1693" s="121">
        <f>ROUNDDOWN(D1693*F1693,-3)</f>
        <v>24336000</v>
      </c>
      <c r="H1693" s="94">
        <v>1</v>
      </c>
      <c r="I1693" s="95" t="s">
        <v>38</v>
      </c>
      <c r="J1693" s="121">
        <v>24336000</v>
      </c>
      <c r="K1693" s="121">
        <f>ROUNDDOWN(H1693*J1693,-3)</f>
        <v>24336000</v>
      </c>
      <c r="L1693" s="251">
        <f t="shared" si="108"/>
        <v>0</v>
      </c>
    </row>
    <row r="1694" spans="2:12" ht="15.9" x14ac:dyDescent="0.4">
      <c r="B1694" s="129"/>
      <c r="C1694" s="96" t="s">
        <v>669</v>
      </c>
      <c r="D1694" s="94">
        <v>588</v>
      </c>
      <c r="E1694" s="95" t="s">
        <v>445</v>
      </c>
      <c r="F1694" s="121">
        <v>200000</v>
      </c>
      <c r="G1694" s="121">
        <f>ROUNDDOWN(D1694*F1694,-3)</f>
        <v>117600000</v>
      </c>
      <c r="H1694" s="94">
        <v>588</v>
      </c>
      <c r="I1694" s="95" t="s">
        <v>445</v>
      </c>
      <c r="J1694" s="121">
        <v>200000</v>
      </c>
      <c r="K1694" s="121">
        <f>ROUNDDOWN(H1694*J1694,-3)</f>
        <v>117600000</v>
      </c>
      <c r="L1694" s="251">
        <f t="shared" si="108"/>
        <v>0</v>
      </c>
    </row>
    <row r="1695" spans="2:12" ht="29.15" x14ac:dyDescent="0.4">
      <c r="B1695" s="190" t="s">
        <v>62</v>
      </c>
      <c r="C1695" s="191" t="s">
        <v>675</v>
      </c>
      <c r="D1695" s="116">
        <v>24</v>
      </c>
      <c r="E1695" s="117" t="s">
        <v>30</v>
      </c>
      <c r="F1695" s="118">
        <v>0</v>
      </c>
      <c r="G1695" s="118">
        <f>G1696+G1706</f>
        <v>114706000</v>
      </c>
      <c r="H1695" s="116">
        <v>24</v>
      </c>
      <c r="I1695" s="117" t="s">
        <v>30</v>
      </c>
      <c r="J1695" s="118">
        <v>0</v>
      </c>
      <c r="K1695" s="118">
        <f>K1696+K1706</f>
        <v>114706000</v>
      </c>
      <c r="L1695" s="251">
        <f t="shared" si="108"/>
        <v>0</v>
      </c>
    </row>
    <row r="1696" spans="2:12" s="232" customFormat="1" ht="15.9" x14ac:dyDescent="0.4">
      <c r="B1696" s="227">
        <v>525111</v>
      </c>
      <c r="C1696" s="228" t="s">
        <v>174</v>
      </c>
      <c r="D1696" s="229"/>
      <c r="E1696" s="230"/>
      <c r="F1696" s="228">
        <v>0</v>
      </c>
      <c r="G1696" s="233">
        <f>SUM(G1697:G1705)</f>
        <v>67910000</v>
      </c>
      <c r="H1696" s="229"/>
      <c r="I1696" s="230"/>
      <c r="J1696" s="228">
        <v>0</v>
      </c>
      <c r="K1696" s="233">
        <f>SUM(K1697:K1705)</f>
        <v>67910000</v>
      </c>
      <c r="L1696" s="251">
        <f t="shared" si="108"/>
        <v>0</v>
      </c>
    </row>
    <row r="1697" spans="2:12" ht="15.9" x14ac:dyDescent="0.4">
      <c r="B1697" s="129" t="s">
        <v>27</v>
      </c>
      <c r="C1697" s="96" t="s">
        <v>46</v>
      </c>
      <c r="D1697" s="94">
        <v>9</v>
      </c>
      <c r="E1697" s="95" t="s">
        <v>47</v>
      </c>
      <c r="F1697" s="121">
        <v>150000</v>
      </c>
      <c r="G1697" s="121">
        <f t="shared" ref="G1697:G1705" si="109">ROUNDDOWN(D1697*F1697,-3)</f>
        <v>1350000</v>
      </c>
      <c r="H1697" s="94">
        <v>9</v>
      </c>
      <c r="I1697" s="95" t="s">
        <v>47</v>
      </c>
      <c r="J1697" s="121">
        <v>150000</v>
      </c>
      <c r="K1697" s="121">
        <f t="shared" ref="K1697:K1705" si="110">ROUNDDOWN(H1697*J1697,-3)</f>
        <v>1350000</v>
      </c>
      <c r="L1697" s="251">
        <f t="shared" si="108"/>
        <v>0</v>
      </c>
    </row>
    <row r="1698" spans="2:12" ht="15.9" x14ac:dyDescent="0.4">
      <c r="B1698" s="129" t="s">
        <v>27</v>
      </c>
      <c r="C1698" s="96" t="s">
        <v>48</v>
      </c>
      <c r="D1698" s="94">
        <v>112</v>
      </c>
      <c r="E1698" s="95" t="s">
        <v>47</v>
      </c>
      <c r="F1698" s="121">
        <v>150000</v>
      </c>
      <c r="G1698" s="121">
        <f t="shared" si="109"/>
        <v>16800000</v>
      </c>
      <c r="H1698" s="94">
        <v>112</v>
      </c>
      <c r="I1698" s="95" t="s">
        <v>47</v>
      </c>
      <c r="J1698" s="121">
        <v>150000</v>
      </c>
      <c r="K1698" s="121">
        <f t="shared" si="110"/>
        <v>16800000</v>
      </c>
      <c r="L1698" s="251">
        <f t="shared" si="108"/>
        <v>0</v>
      </c>
    </row>
    <row r="1699" spans="2:12" ht="15.9" x14ac:dyDescent="0.4">
      <c r="B1699" s="129"/>
      <c r="C1699" s="96" t="s">
        <v>672</v>
      </c>
      <c r="D1699" s="94">
        <v>97</v>
      </c>
      <c r="E1699" s="95" t="s">
        <v>47</v>
      </c>
      <c r="F1699" s="121">
        <v>150000</v>
      </c>
      <c r="G1699" s="121">
        <f t="shared" si="109"/>
        <v>14550000</v>
      </c>
      <c r="H1699" s="94">
        <v>97</v>
      </c>
      <c r="I1699" s="95" t="s">
        <v>47</v>
      </c>
      <c r="J1699" s="121">
        <v>150000</v>
      </c>
      <c r="K1699" s="121">
        <f t="shared" si="110"/>
        <v>14550000</v>
      </c>
      <c r="L1699" s="251">
        <f t="shared" si="108"/>
        <v>0</v>
      </c>
    </row>
    <row r="1700" spans="2:12" ht="15.9" x14ac:dyDescent="0.4">
      <c r="B1700" s="129"/>
      <c r="C1700" s="96" t="s">
        <v>638</v>
      </c>
      <c r="D1700" s="94">
        <v>1</v>
      </c>
      <c r="E1700" s="95" t="s">
        <v>38</v>
      </c>
      <c r="F1700" s="121">
        <v>6720000</v>
      </c>
      <c r="G1700" s="121">
        <f t="shared" si="109"/>
        <v>6720000</v>
      </c>
      <c r="H1700" s="94">
        <v>1</v>
      </c>
      <c r="I1700" s="95" t="s">
        <v>38</v>
      </c>
      <c r="J1700" s="121">
        <v>6720000</v>
      </c>
      <c r="K1700" s="121">
        <f t="shared" si="110"/>
        <v>6720000</v>
      </c>
      <c r="L1700" s="251">
        <f t="shared" si="108"/>
        <v>0</v>
      </c>
    </row>
    <row r="1701" spans="2:12" ht="15.9" x14ac:dyDescent="0.4">
      <c r="B1701" s="129"/>
      <c r="C1701" s="96" t="s">
        <v>673</v>
      </c>
      <c r="D1701" s="94">
        <v>1</v>
      </c>
      <c r="E1701" s="95" t="s">
        <v>38</v>
      </c>
      <c r="F1701" s="121">
        <v>4680000</v>
      </c>
      <c r="G1701" s="121">
        <f t="shared" si="109"/>
        <v>4680000</v>
      </c>
      <c r="H1701" s="94">
        <v>1</v>
      </c>
      <c r="I1701" s="95" t="s">
        <v>38</v>
      </c>
      <c r="J1701" s="121">
        <v>4680000</v>
      </c>
      <c r="K1701" s="121">
        <f t="shared" si="110"/>
        <v>4680000</v>
      </c>
      <c r="L1701" s="251">
        <f t="shared" si="108"/>
        <v>0</v>
      </c>
    </row>
    <row r="1702" spans="2:12" ht="15.9" x14ac:dyDescent="0.4">
      <c r="B1702" s="129"/>
      <c r="C1702" s="96" t="s">
        <v>76</v>
      </c>
      <c r="D1702" s="94">
        <v>1</v>
      </c>
      <c r="E1702" s="95" t="s">
        <v>38</v>
      </c>
      <c r="F1702" s="121">
        <v>7250000</v>
      </c>
      <c r="G1702" s="121">
        <f t="shared" si="109"/>
        <v>7250000</v>
      </c>
      <c r="H1702" s="94">
        <v>1</v>
      </c>
      <c r="I1702" s="95" t="s">
        <v>38</v>
      </c>
      <c r="J1702" s="121">
        <v>7250000</v>
      </c>
      <c r="K1702" s="121">
        <f t="shared" si="110"/>
        <v>7250000</v>
      </c>
      <c r="L1702" s="251">
        <f t="shared" si="108"/>
        <v>0</v>
      </c>
    </row>
    <row r="1703" spans="2:12" ht="15.9" x14ac:dyDescent="0.4">
      <c r="B1703" s="129"/>
      <c r="C1703" s="96" t="s">
        <v>676</v>
      </c>
      <c r="D1703" s="94">
        <v>24</v>
      </c>
      <c r="E1703" s="95" t="s">
        <v>40</v>
      </c>
      <c r="F1703" s="121">
        <v>250000</v>
      </c>
      <c r="G1703" s="121">
        <f t="shared" si="109"/>
        <v>6000000</v>
      </c>
      <c r="H1703" s="94">
        <v>24</v>
      </c>
      <c r="I1703" s="95" t="s">
        <v>40</v>
      </c>
      <c r="J1703" s="121">
        <v>250000</v>
      </c>
      <c r="K1703" s="121">
        <f t="shared" si="110"/>
        <v>6000000</v>
      </c>
      <c r="L1703" s="251">
        <f t="shared" si="108"/>
        <v>0</v>
      </c>
    </row>
    <row r="1704" spans="2:12" ht="15.9" x14ac:dyDescent="0.4">
      <c r="B1704" s="129"/>
      <c r="C1704" s="96" t="s">
        <v>677</v>
      </c>
      <c r="D1704" s="94">
        <v>24</v>
      </c>
      <c r="E1704" s="95" t="s">
        <v>40</v>
      </c>
      <c r="F1704" s="121">
        <v>240000</v>
      </c>
      <c r="G1704" s="121">
        <f t="shared" si="109"/>
        <v>5760000</v>
      </c>
      <c r="H1704" s="94">
        <v>24</v>
      </c>
      <c r="I1704" s="95" t="s">
        <v>40</v>
      </c>
      <c r="J1704" s="121">
        <v>240000</v>
      </c>
      <c r="K1704" s="121">
        <f t="shared" si="110"/>
        <v>5760000</v>
      </c>
      <c r="L1704" s="251">
        <f t="shared" si="108"/>
        <v>0</v>
      </c>
    </row>
    <row r="1705" spans="2:12" ht="15.9" x14ac:dyDescent="0.4">
      <c r="B1705" s="129"/>
      <c r="C1705" s="96" t="s">
        <v>60</v>
      </c>
      <c r="D1705" s="94">
        <v>24</v>
      </c>
      <c r="E1705" s="95" t="s">
        <v>40</v>
      </c>
      <c r="F1705" s="121">
        <v>200000</v>
      </c>
      <c r="G1705" s="121">
        <f t="shared" si="109"/>
        <v>4800000</v>
      </c>
      <c r="H1705" s="94">
        <v>24</v>
      </c>
      <c r="I1705" s="95" t="s">
        <v>40</v>
      </c>
      <c r="J1705" s="121">
        <v>200000</v>
      </c>
      <c r="K1705" s="121">
        <f t="shared" si="110"/>
        <v>4800000</v>
      </c>
      <c r="L1705" s="251">
        <f t="shared" si="108"/>
        <v>0</v>
      </c>
    </row>
    <row r="1706" spans="2:12" s="232" customFormat="1" ht="15.9" x14ac:dyDescent="0.4">
      <c r="B1706" s="227">
        <v>525119</v>
      </c>
      <c r="C1706" s="228" t="s">
        <v>42</v>
      </c>
      <c r="D1706" s="229"/>
      <c r="E1706" s="230"/>
      <c r="F1706" s="228">
        <v>0</v>
      </c>
      <c r="G1706" s="233">
        <f>SUM(G1707:G1712)</f>
        <v>46796000</v>
      </c>
      <c r="H1706" s="229"/>
      <c r="I1706" s="230"/>
      <c r="J1706" s="228">
        <v>0</v>
      </c>
      <c r="K1706" s="233">
        <f>SUM(K1707:K1712)</f>
        <v>46796000</v>
      </c>
      <c r="L1706" s="251">
        <f t="shared" si="108"/>
        <v>0</v>
      </c>
    </row>
    <row r="1707" spans="2:12" ht="15.9" x14ac:dyDescent="0.4">
      <c r="B1707" s="129"/>
      <c r="C1707" s="96" t="s">
        <v>44</v>
      </c>
      <c r="D1707" s="94">
        <v>24</v>
      </c>
      <c r="E1707" s="95" t="s">
        <v>40</v>
      </c>
      <c r="F1707" s="121">
        <v>675000</v>
      </c>
      <c r="G1707" s="121">
        <f t="shared" ref="G1707:G1712" si="111">ROUNDDOWN(D1707*F1707,-3)</f>
        <v>16200000</v>
      </c>
      <c r="H1707" s="94">
        <v>24</v>
      </c>
      <c r="I1707" s="95" t="s">
        <v>40</v>
      </c>
      <c r="J1707" s="121">
        <v>675000</v>
      </c>
      <c r="K1707" s="121">
        <f t="shared" ref="K1707:K1712" si="112">ROUNDDOWN(H1707*J1707,-3)</f>
        <v>16200000</v>
      </c>
      <c r="L1707" s="251">
        <f t="shared" si="108"/>
        <v>0</v>
      </c>
    </row>
    <row r="1708" spans="2:12" ht="15.9" x14ac:dyDescent="0.4">
      <c r="B1708" s="200"/>
      <c r="C1708" s="96" t="s">
        <v>58</v>
      </c>
      <c r="D1708" s="94">
        <v>48</v>
      </c>
      <c r="E1708" s="95" t="s">
        <v>59</v>
      </c>
      <c r="F1708" s="121">
        <v>85000</v>
      </c>
      <c r="G1708" s="121">
        <f t="shared" si="111"/>
        <v>4080000</v>
      </c>
      <c r="H1708" s="94">
        <v>48</v>
      </c>
      <c r="I1708" s="95" t="s">
        <v>59</v>
      </c>
      <c r="J1708" s="121">
        <v>85000</v>
      </c>
      <c r="K1708" s="121">
        <f t="shared" si="112"/>
        <v>4080000</v>
      </c>
      <c r="L1708" s="251">
        <f t="shared" si="108"/>
        <v>0</v>
      </c>
    </row>
    <row r="1709" spans="2:12" ht="15.9" x14ac:dyDescent="0.4">
      <c r="B1709" s="129"/>
      <c r="C1709" s="96" t="s">
        <v>678</v>
      </c>
      <c r="D1709" s="94">
        <v>1</v>
      </c>
      <c r="E1709" s="95" t="s">
        <v>38</v>
      </c>
      <c r="F1709" s="121">
        <v>1250000</v>
      </c>
      <c r="G1709" s="121">
        <f t="shared" si="111"/>
        <v>1250000</v>
      </c>
      <c r="H1709" s="94">
        <v>1</v>
      </c>
      <c r="I1709" s="95" t="s">
        <v>38</v>
      </c>
      <c r="J1709" s="121">
        <v>1250000</v>
      </c>
      <c r="K1709" s="121">
        <f t="shared" si="112"/>
        <v>1250000</v>
      </c>
      <c r="L1709" s="251">
        <f t="shared" si="108"/>
        <v>0</v>
      </c>
    </row>
    <row r="1710" spans="2:12" ht="15.9" x14ac:dyDescent="0.4">
      <c r="B1710" s="129"/>
      <c r="C1710" s="96" t="s">
        <v>670</v>
      </c>
      <c r="D1710" s="94">
        <v>1</v>
      </c>
      <c r="E1710" s="95" t="s">
        <v>38</v>
      </c>
      <c r="F1710" s="121">
        <v>1200000</v>
      </c>
      <c r="G1710" s="121">
        <f t="shared" si="111"/>
        <v>1200000</v>
      </c>
      <c r="H1710" s="94">
        <v>1</v>
      </c>
      <c r="I1710" s="95" t="s">
        <v>38</v>
      </c>
      <c r="J1710" s="121">
        <v>1200000</v>
      </c>
      <c r="K1710" s="121">
        <f t="shared" si="112"/>
        <v>1200000</v>
      </c>
      <c r="L1710" s="251">
        <f t="shared" si="108"/>
        <v>0</v>
      </c>
    </row>
    <row r="1711" spans="2:12" ht="15.9" x14ac:dyDescent="0.4">
      <c r="B1711" s="129"/>
      <c r="C1711" s="96" t="s">
        <v>642</v>
      </c>
      <c r="D1711" s="94">
        <v>1</v>
      </c>
      <c r="E1711" s="95" t="s">
        <v>38</v>
      </c>
      <c r="F1711" s="121">
        <v>4866000</v>
      </c>
      <c r="G1711" s="121">
        <f t="shared" si="111"/>
        <v>4866000</v>
      </c>
      <c r="H1711" s="94">
        <v>1</v>
      </c>
      <c r="I1711" s="95" t="s">
        <v>38</v>
      </c>
      <c r="J1711" s="121">
        <v>4866000</v>
      </c>
      <c r="K1711" s="121">
        <f t="shared" si="112"/>
        <v>4866000</v>
      </c>
      <c r="L1711" s="251">
        <f t="shared" si="108"/>
        <v>0</v>
      </c>
    </row>
    <row r="1712" spans="2:12" ht="15.9" x14ac:dyDescent="0.4">
      <c r="B1712" s="129"/>
      <c r="C1712" s="96" t="s">
        <v>669</v>
      </c>
      <c r="D1712" s="94">
        <v>96</v>
      </c>
      <c r="E1712" s="95" t="s">
        <v>445</v>
      </c>
      <c r="F1712" s="121">
        <v>200000</v>
      </c>
      <c r="G1712" s="121">
        <f t="shared" si="111"/>
        <v>19200000</v>
      </c>
      <c r="H1712" s="94">
        <v>96</v>
      </c>
      <c r="I1712" s="95" t="s">
        <v>445</v>
      </c>
      <c r="J1712" s="121">
        <v>200000</v>
      </c>
      <c r="K1712" s="121">
        <f t="shared" si="112"/>
        <v>19200000</v>
      </c>
      <c r="L1712" s="251">
        <f t="shared" si="108"/>
        <v>0</v>
      </c>
    </row>
    <row r="1713" spans="2:12" ht="29.15" x14ac:dyDescent="0.4">
      <c r="B1713" s="190" t="s">
        <v>69</v>
      </c>
      <c r="C1713" s="191" t="s">
        <v>679</v>
      </c>
      <c r="D1713" s="116">
        <v>24</v>
      </c>
      <c r="E1713" s="117" t="s">
        <v>30</v>
      </c>
      <c r="F1713" s="118">
        <v>0</v>
      </c>
      <c r="G1713" s="118">
        <f>G1714+G1724</f>
        <v>199018000</v>
      </c>
      <c r="H1713" s="116">
        <v>24</v>
      </c>
      <c r="I1713" s="117" t="s">
        <v>30</v>
      </c>
      <c r="J1713" s="118">
        <v>0</v>
      </c>
      <c r="K1713" s="118">
        <f>K1714+K1724</f>
        <v>199018000</v>
      </c>
      <c r="L1713" s="251">
        <f t="shared" si="108"/>
        <v>0</v>
      </c>
    </row>
    <row r="1714" spans="2:12" s="232" customFormat="1" ht="15.9" x14ac:dyDescent="0.4">
      <c r="B1714" s="227">
        <v>525111</v>
      </c>
      <c r="C1714" s="228" t="s">
        <v>174</v>
      </c>
      <c r="D1714" s="229"/>
      <c r="E1714" s="230"/>
      <c r="F1714" s="228">
        <v>0</v>
      </c>
      <c r="G1714" s="233">
        <f>SUM(G1715:G1723)</f>
        <v>127295000</v>
      </c>
      <c r="H1714" s="229"/>
      <c r="I1714" s="230"/>
      <c r="J1714" s="228">
        <v>0</v>
      </c>
      <c r="K1714" s="233">
        <f>SUM(K1715:K1723)</f>
        <v>127295000</v>
      </c>
      <c r="L1714" s="251">
        <f t="shared" si="108"/>
        <v>0</v>
      </c>
    </row>
    <row r="1715" spans="2:12" ht="15.9" x14ac:dyDescent="0.4">
      <c r="B1715" s="129" t="s">
        <v>27</v>
      </c>
      <c r="C1715" s="96" t="s">
        <v>46</v>
      </c>
      <c r="D1715" s="94">
        <v>47</v>
      </c>
      <c r="E1715" s="95" t="s">
        <v>47</v>
      </c>
      <c r="F1715" s="121">
        <v>150000</v>
      </c>
      <c r="G1715" s="121">
        <f t="shared" ref="G1715:G1723" si="113">ROUNDDOWN(D1715*F1715,-3)</f>
        <v>7050000</v>
      </c>
      <c r="H1715" s="94">
        <v>47</v>
      </c>
      <c r="I1715" s="95" t="s">
        <v>47</v>
      </c>
      <c r="J1715" s="121">
        <v>150000</v>
      </c>
      <c r="K1715" s="121">
        <f t="shared" ref="K1715:K1723" si="114">ROUNDDOWN(H1715*J1715,-3)</f>
        <v>7050000</v>
      </c>
      <c r="L1715" s="251">
        <f t="shared" si="108"/>
        <v>0</v>
      </c>
    </row>
    <row r="1716" spans="2:12" ht="15.9" x14ac:dyDescent="0.4">
      <c r="B1716" s="129" t="s">
        <v>27</v>
      </c>
      <c r="C1716" s="96" t="s">
        <v>48</v>
      </c>
      <c r="D1716" s="94">
        <v>314</v>
      </c>
      <c r="E1716" s="95" t="s">
        <v>47</v>
      </c>
      <c r="F1716" s="121">
        <v>150000</v>
      </c>
      <c r="G1716" s="121">
        <f t="shared" si="113"/>
        <v>47100000</v>
      </c>
      <c r="H1716" s="94">
        <v>314</v>
      </c>
      <c r="I1716" s="95" t="s">
        <v>47</v>
      </c>
      <c r="J1716" s="121">
        <v>150000</v>
      </c>
      <c r="K1716" s="121">
        <f t="shared" si="114"/>
        <v>47100000</v>
      </c>
      <c r="L1716" s="251">
        <f t="shared" si="108"/>
        <v>0</v>
      </c>
    </row>
    <row r="1717" spans="2:12" ht="15.9" x14ac:dyDescent="0.4">
      <c r="B1717" s="129"/>
      <c r="C1717" s="96" t="s">
        <v>672</v>
      </c>
      <c r="D1717" s="94">
        <v>186</v>
      </c>
      <c r="E1717" s="95" t="s">
        <v>47</v>
      </c>
      <c r="F1717" s="121">
        <v>150000</v>
      </c>
      <c r="G1717" s="121">
        <f t="shared" si="113"/>
        <v>27900000</v>
      </c>
      <c r="H1717" s="94">
        <v>186</v>
      </c>
      <c r="I1717" s="95" t="s">
        <v>47</v>
      </c>
      <c r="J1717" s="121">
        <v>150000</v>
      </c>
      <c r="K1717" s="121">
        <f t="shared" si="114"/>
        <v>27900000</v>
      </c>
      <c r="L1717" s="251">
        <f t="shared" si="108"/>
        <v>0</v>
      </c>
    </row>
    <row r="1718" spans="2:12" ht="15.9" x14ac:dyDescent="0.4">
      <c r="B1718" s="129"/>
      <c r="C1718" s="96" t="s">
        <v>638</v>
      </c>
      <c r="D1718" s="94">
        <v>1</v>
      </c>
      <c r="E1718" s="95" t="s">
        <v>38</v>
      </c>
      <c r="F1718" s="121">
        <v>12880000</v>
      </c>
      <c r="G1718" s="121">
        <f t="shared" si="113"/>
        <v>12880000</v>
      </c>
      <c r="H1718" s="94">
        <v>1</v>
      </c>
      <c r="I1718" s="95" t="s">
        <v>38</v>
      </c>
      <c r="J1718" s="121">
        <v>12880000</v>
      </c>
      <c r="K1718" s="121">
        <f t="shared" si="114"/>
        <v>12880000</v>
      </c>
      <c r="L1718" s="251">
        <f t="shared" si="108"/>
        <v>0</v>
      </c>
    </row>
    <row r="1719" spans="2:12" ht="15.9" x14ac:dyDescent="0.4">
      <c r="B1719" s="129"/>
      <c r="C1719" s="96" t="s">
        <v>673</v>
      </c>
      <c r="D1719" s="94">
        <v>1</v>
      </c>
      <c r="E1719" s="95" t="s">
        <v>38</v>
      </c>
      <c r="F1719" s="121">
        <v>8555000</v>
      </c>
      <c r="G1719" s="121">
        <f t="shared" si="113"/>
        <v>8555000</v>
      </c>
      <c r="H1719" s="94">
        <v>1</v>
      </c>
      <c r="I1719" s="95" t="s">
        <v>38</v>
      </c>
      <c r="J1719" s="121">
        <v>8555000</v>
      </c>
      <c r="K1719" s="121">
        <f t="shared" si="114"/>
        <v>8555000</v>
      </c>
      <c r="L1719" s="251">
        <f t="shared" si="108"/>
        <v>0</v>
      </c>
    </row>
    <row r="1720" spans="2:12" ht="15.9" x14ac:dyDescent="0.4">
      <c r="B1720" s="129"/>
      <c r="C1720" s="96" t="s">
        <v>76</v>
      </c>
      <c r="D1720" s="94">
        <v>1</v>
      </c>
      <c r="E1720" s="95" t="s">
        <v>38</v>
      </c>
      <c r="F1720" s="121">
        <v>7250000</v>
      </c>
      <c r="G1720" s="121">
        <f t="shared" si="113"/>
        <v>7250000</v>
      </c>
      <c r="H1720" s="94">
        <v>1</v>
      </c>
      <c r="I1720" s="95" t="s">
        <v>38</v>
      </c>
      <c r="J1720" s="121">
        <v>7250000</v>
      </c>
      <c r="K1720" s="121">
        <f t="shared" si="114"/>
        <v>7250000</v>
      </c>
      <c r="L1720" s="251">
        <f t="shared" si="108"/>
        <v>0</v>
      </c>
    </row>
    <row r="1721" spans="2:12" ht="15.9" x14ac:dyDescent="0.4">
      <c r="B1721" s="129"/>
      <c r="C1721" s="96" t="s">
        <v>676</v>
      </c>
      <c r="D1721" s="94">
        <v>1</v>
      </c>
      <c r="E1721" s="95" t="s">
        <v>38</v>
      </c>
      <c r="F1721" s="121">
        <v>6000000</v>
      </c>
      <c r="G1721" s="121">
        <f t="shared" si="113"/>
        <v>6000000</v>
      </c>
      <c r="H1721" s="94">
        <v>1</v>
      </c>
      <c r="I1721" s="95" t="s">
        <v>38</v>
      </c>
      <c r="J1721" s="121">
        <v>6000000</v>
      </c>
      <c r="K1721" s="121">
        <f t="shared" si="114"/>
        <v>6000000</v>
      </c>
      <c r="L1721" s="251">
        <f t="shared" si="108"/>
        <v>0</v>
      </c>
    </row>
    <row r="1722" spans="2:12" ht="15.9" x14ac:dyDescent="0.4">
      <c r="B1722" s="129"/>
      <c r="C1722" s="96" t="s">
        <v>677</v>
      </c>
      <c r="D1722" s="94">
        <v>1</v>
      </c>
      <c r="E1722" s="95" t="s">
        <v>38</v>
      </c>
      <c r="F1722" s="121">
        <v>5760000</v>
      </c>
      <c r="G1722" s="121">
        <f t="shared" si="113"/>
        <v>5760000</v>
      </c>
      <c r="H1722" s="94">
        <v>1</v>
      </c>
      <c r="I1722" s="95" t="s">
        <v>38</v>
      </c>
      <c r="J1722" s="121">
        <v>5760000</v>
      </c>
      <c r="K1722" s="121">
        <f t="shared" si="114"/>
        <v>5760000</v>
      </c>
      <c r="L1722" s="251">
        <f t="shared" si="108"/>
        <v>0</v>
      </c>
    </row>
    <row r="1723" spans="2:12" ht="15.9" x14ac:dyDescent="0.4">
      <c r="B1723" s="129"/>
      <c r="C1723" s="96" t="s">
        <v>60</v>
      </c>
      <c r="D1723" s="94">
        <v>1</v>
      </c>
      <c r="E1723" s="95" t="s">
        <v>38</v>
      </c>
      <c r="F1723" s="121">
        <v>4800000</v>
      </c>
      <c r="G1723" s="121">
        <f t="shared" si="113"/>
        <v>4800000</v>
      </c>
      <c r="H1723" s="94">
        <v>1</v>
      </c>
      <c r="I1723" s="95" t="s">
        <v>38</v>
      </c>
      <c r="J1723" s="121">
        <v>4800000</v>
      </c>
      <c r="K1723" s="121">
        <f t="shared" si="114"/>
        <v>4800000</v>
      </c>
      <c r="L1723" s="251">
        <f t="shared" si="108"/>
        <v>0</v>
      </c>
    </row>
    <row r="1724" spans="2:12" s="232" customFormat="1" ht="15.9" x14ac:dyDescent="0.4">
      <c r="B1724" s="227">
        <v>525119</v>
      </c>
      <c r="C1724" s="228" t="s">
        <v>42</v>
      </c>
      <c r="D1724" s="229"/>
      <c r="E1724" s="230"/>
      <c r="F1724" s="228">
        <v>0</v>
      </c>
      <c r="G1724" s="233">
        <f>SUM(G1725:G1733)</f>
        <v>71723000</v>
      </c>
      <c r="H1724" s="229"/>
      <c r="I1724" s="230"/>
      <c r="J1724" s="228">
        <v>0</v>
      </c>
      <c r="K1724" s="233">
        <f>SUM(K1725:K1733)</f>
        <v>71723000</v>
      </c>
      <c r="L1724" s="251">
        <f t="shared" si="108"/>
        <v>0</v>
      </c>
    </row>
    <row r="1725" spans="2:12" ht="15.9" x14ac:dyDescent="0.4">
      <c r="B1725" s="129"/>
      <c r="C1725" s="96" t="s">
        <v>645</v>
      </c>
      <c r="D1725" s="94">
        <v>1</v>
      </c>
      <c r="E1725" s="95" t="s">
        <v>66</v>
      </c>
      <c r="F1725" s="158">
        <v>180000</v>
      </c>
      <c r="G1725" s="121">
        <f t="shared" ref="G1725:G1733" si="115">ROUNDDOWN(D1725*F1725,-3)</f>
        <v>180000</v>
      </c>
      <c r="H1725" s="94">
        <v>1</v>
      </c>
      <c r="I1725" s="95" t="s">
        <v>66</v>
      </c>
      <c r="J1725" s="158">
        <v>180000</v>
      </c>
      <c r="K1725" s="121">
        <f t="shared" ref="K1725:K1733" si="116">ROUNDDOWN(H1725*J1725,-3)</f>
        <v>180000</v>
      </c>
      <c r="L1725" s="251">
        <f t="shared" si="108"/>
        <v>0</v>
      </c>
    </row>
    <row r="1726" spans="2:12" ht="15.9" x14ac:dyDescent="0.4">
      <c r="B1726" s="129"/>
      <c r="C1726" s="96" t="s">
        <v>64</v>
      </c>
      <c r="D1726" s="94">
        <v>1</v>
      </c>
      <c r="E1726" s="95" t="s">
        <v>38</v>
      </c>
      <c r="F1726" s="158">
        <v>5000000</v>
      </c>
      <c r="G1726" s="121">
        <f t="shared" si="115"/>
        <v>5000000</v>
      </c>
      <c r="H1726" s="94">
        <v>1</v>
      </c>
      <c r="I1726" s="95" t="s">
        <v>38</v>
      </c>
      <c r="J1726" s="158">
        <v>5000000</v>
      </c>
      <c r="K1726" s="121">
        <f t="shared" si="116"/>
        <v>5000000</v>
      </c>
      <c r="L1726" s="251">
        <f t="shared" si="108"/>
        <v>0</v>
      </c>
    </row>
    <row r="1727" spans="2:12" ht="15.9" x14ac:dyDescent="0.4">
      <c r="B1727" s="129"/>
      <c r="C1727" s="96" t="s">
        <v>680</v>
      </c>
      <c r="D1727" s="94">
        <v>1</v>
      </c>
      <c r="E1727" s="95" t="s">
        <v>38</v>
      </c>
      <c r="F1727" s="158">
        <v>4866000</v>
      </c>
      <c r="G1727" s="121">
        <f t="shared" si="115"/>
        <v>4866000</v>
      </c>
      <c r="H1727" s="94">
        <v>1</v>
      </c>
      <c r="I1727" s="95" t="s">
        <v>38</v>
      </c>
      <c r="J1727" s="158">
        <v>4866000</v>
      </c>
      <c r="K1727" s="121">
        <f t="shared" si="116"/>
        <v>4866000</v>
      </c>
      <c r="L1727" s="251">
        <f t="shared" si="108"/>
        <v>0</v>
      </c>
    </row>
    <row r="1728" spans="2:12" ht="15.9" x14ac:dyDescent="0.4">
      <c r="B1728" s="129"/>
      <c r="C1728" s="96" t="s">
        <v>55</v>
      </c>
      <c r="D1728" s="94">
        <v>1</v>
      </c>
      <c r="E1728" s="95" t="s">
        <v>66</v>
      </c>
      <c r="F1728" s="158">
        <v>217000</v>
      </c>
      <c r="G1728" s="121">
        <f t="shared" si="115"/>
        <v>217000</v>
      </c>
      <c r="H1728" s="94">
        <v>1</v>
      </c>
      <c r="I1728" s="95" t="s">
        <v>66</v>
      </c>
      <c r="J1728" s="158">
        <v>217000</v>
      </c>
      <c r="K1728" s="121">
        <f t="shared" si="116"/>
        <v>217000</v>
      </c>
      <c r="L1728" s="251">
        <f t="shared" si="108"/>
        <v>0</v>
      </c>
    </row>
    <row r="1729" spans="2:12" ht="15.9" x14ac:dyDescent="0.4">
      <c r="B1729" s="129"/>
      <c r="C1729" s="96" t="s">
        <v>44</v>
      </c>
      <c r="D1729" s="94">
        <v>24</v>
      </c>
      <c r="E1729" s="95" t="s">
        <v>40</v>
      </c>
      <c r="F1729" s="121">
        <v>675000</v>
      </c>
      <c r="G1729" s="121">
        <f t="shared" si="115"/>
        <v>16200000</v>
      </c>
      <c r="H1729" s="94">
        <v>24</v>
      </c>
      <c r="I1729" s="95" t="s">
        <v>40</v>
      </c>
      <c r="J1729" s="121">
        <v>675000</v>
      </c>
      <c r="K1729" s="121">
        <f t="shared" si="116"/>
        <v>16200000</v>
      </c>
      <c r="L1729" s="251">
        <f t="shared" si="108"/>
        <v>0</v>
      </c>
    </row>
    <row r="1730" spans="2:12" ht="15.9" x14ac:dyDescent="0.4">
      <c r="B1730" s="200"/>
      <c r="C1730" s="96" t="s">
        <v>58</v>
      </c>
      <c r="D1730" s="94">
        <f>9*24</f>
        <v>216</v>
      </c>
      <c r="E1730" s="95" t="s">
        <v>59</v>
      </c>
      <c r="F1730" s="121">
        <v>85000</v>
      </c>
      <c r="G1730" s="121">
        <f t="shared" si="115"/>
        <v>18360000</v>
      </c>
      <c r="H1730" s="94">
        <f>9*24</f>
        <v>216</v>
      </c>
      <c r="I1730" s="95" t="s">
        <v>59</v>
      </c>
      <c r="J1730" s="121">
        <v>85000</v>
      </c>
      <c r="K1730" s="121">
        <f t="shared" si="116"/>
        <v>18360000</v>
      </c>
      <c r="L1730" s="251">
        <f t="shared" si="108"/>
        <v>0</v>
      </c>
    </row>
    <row r="1731" spans="2:12" ht="15.9" x14ac:dyDescent="0.4">
      <c r="B1731" s="129"/>
      <c r="C1731" s="96" t="s">
        <v>678</v>
      </c>
      <c r="D1731" s="94">
        <v>1</v>
      </c>
      <c r="E1731" s="95" t="s">
        <v>38</v>
      </c>
      <c r="F1731" s="121">
        <v>1250000</v>
      </c>
      <c r="G1731" s="121">
        <f t="shared" si="115"/>
        <v>1250000</v>
      </c>
      <c r="H1731" s="94">
        <v>1</v>
      </c>
      <c r="I1731" s="95" t="s">
        <v>38</v>
      </c>
      <c r="J1731" s="121">
        <v>1250000</v>
      </c>
      <c r="K1731" s="121">
        <f t="shared" si="116"/>
        <v>1250000</v>
      </c>
      <c r="L1731" s="251">
        <f t="shared" si="108"/>
        <v>0</v>
      </c>
    </row>
    <row r="1732" spans="2:12" ht="15.9" x14ac:dyDescent="0.4">
      <c r="B1732" s="129"/>
      <c r="C1732" s="96" t="s">
        <v>670</v>
      </c>
      <c r="D1732" s="94">
        <v>1</v>
      </c>
      <c r="E1732" s="95" t="s">
        <v>38</v>
      </c>
      <c r="F1732" s="121">
        <v>1650000</v>
      </c>
      <c r="G1732" s="121">
        <f t="shared" si="115"/>
        <v>1650000</v>
      </c>
      <c r="H1732" s="94">
        <v>1</v>
      </c>
      <c r="I1732" s="95" t="s">
        <v>38</v>
      </c>
      <c r="J1732" s="121">
        <v>1650000</v>
      </c>
      <c r="K1732" s="121">
        <f t="shared" si="116"/>
        <v>1650000</v>
      </c>
      <c r="L1732" s="251">
        <f t="shared" si="108"/>
        <v>0</v>
      </c>
    </row>
    <row r="1733" spans="2:12" ht="15.9" x14ac:dyDescent="0.4">
      <c r="B1733" s="129"/>
      <c r="C1733" s="96" t="s">
        <v>669</v>
      </c>
      <c r="D1733" s="94">
        <v>120</v>
      </c>
      <c r="E1733" s="95" t="s">
        <v>445</v>
      </c>
      <c r="F1733" s="121">
        <v>200000</v>
      </c>
      <c r="G1733" s="121">
        <f t="shared" si="115"/>
        <v>24000000</v>
      </c>
      <c r="H1733" s="94">
        <v>120</v>
      </c>
      <c r="I1733" s="95" t="s">
        <v>445</v>
      </c>
      <c r="J1733" s="121">
        <v>200000</v>
      </c>
      <c r="K1733" s="121">
        <f t="shared" si="116"/>
        <v>24000000</v>
      </c>
      <c r="L1733" s="251">
        <f t="shared" si="108"/>
        <v>0</v>
      </c>
    </row>
    <row r="1734" spans="2:12" ht="29.15" x14ac:dyDescent="0.4">
      <c r="B1734" s="190" t="s">
        <v>77</v>
      </c>
      <c r="C1734" s="191" t="s">
        <v>681</v>
      </c>
      <c r="D1734" s="116">
        <v>24</v>
      </c>
      <c r="E1734" s="117" t="s">
        <v>30</v>
      </c>
      <c r="F1734" s="118">
        <v>0</v>
      </c>
      <c r="G1734" s="118">
        <f>G1735+G1742</f>
        <v>172299000</v>
      </c>
      <c r="H1734" s="116">
        <v>24</v>
      </c>
      <c r="I1734" s="117" t="s">
        <v>30</v>
      </c>
      <c r="J1734" s="118">
        <v>0</v>
      </c>
      <c r="K1734" s="118">
        <f>K1735+K1742</f>
        <v>172299000</v>
      </c>
      <c r="L1734" s="251">
        <f t="shared" si="108"/>
        <v>0</v>
      </c>
    </row>
    <row r="1735" spans="2:12" s="232" customFormat="1" ht="15.9" x14ac:dyDescent="0.4">
      <c r="B1735" s="227">
        <v>525111</v>
      </c>
      <c r="C1735" s="228" t="s">
        <v>174</v>
      </c>
      <c r="D1735" s="229"/>
      <c r="E1735" s="230"/>
      <c r="F1735" s="228">
        <v>0</v>
      </c>
      <c r="G1735" s="233">
        <f>SUM(G1736:G1741)</f>
        <v>118900000</v>
      </c>
      <c r="H1735" s="229"/>
      <c r="I1735" s="230"/>
      <c r="J1735" s="228">
        <v>0</v>
      </c>
      <c r="K1735" s="233">
        <f>SUM(K1736:K1741)</f>
        <v>118900000</v>
      </c>
      <c r="L1735" s="251">
        <f t="shared" si="108"/>
        <v>0</v>
      </c>
    </row>
    <row r="1736" spans="2:12" ht="15.9" x14ac:dyDescent="0.4">
      <c r="B1736" s="129" t="s">
        <v>27</v>
      </c>
      <c r="C1736" s="96" t="s">
        <v>46</v>
      </c>
      <c r="D1736" s="94">
        <v>110</v>
      </c>
      <c r="E1736" s="95" t="s">
        <v>47</v>
      </c>
      <c r="F1736" s="121">
        <v>150000</v>
      </c>
      <c r="G1736" s="121">
        <f t="shared" ref="G1736:G1741" si="117">ROUNDDOWN(D1736*F1736,-3)</f>
        <v>16500000</v>
      </c>
      <c r="H1736" s="94">
        <v>110</v>
      </c>
      <c r="I1736" s="95" t="s">
        <v>47</v>
      </c>
      <c r="J1736" s="121">
        <v>150000</v>
      </c>
      <c r="K1736" s="121">
        <f t="shared" ref="K1736:K1741" si="118">ROUNDDOWN(H1736*J1736,-3)</f>
        <v>16500000</v>
      </c>
      <c r="L1736" s="251">
        <f t="shared" si="108"/>
        <v>0</v>
      </c>
    </row>
    <row r="1737" spans="2:12" ht="15.9" x14ac:dyDescent="0.4">
      <c r="B1737" s="129" t="s">
        <v>27</v>
      </c>
      <c r="C1737" s="96" t="s">
        <v>48</v>
      </c>
      <c r="D1737" s="94">
        <v>457</v>
      </c>
      <c r="E1737" s="95" t="s">
        <v>47</v>
      </c>
      <c r="F1737" s="121">
        <v>150000</v>
      </c>
      <c r="G1737" s="121">
        <f t="shared" si="117"/>
        <v>68550000</v>
      </c>
      <c r="H1737" s="94">
        <v>457</v>
      </c>
      <c r="I1737" s="95" t="s">
        <v>47</v>
      </c>
      <c r="J1737" s="121">
        <v>150000</v>
      </c>
      <c r="K1737" s="121">
        <f t="shared" si="118"/>
        <v>68550000</v>
      </c>
      <c r="L1737" s="251">
        <f t="shared" si="108"/>
        <v>0</v>
      </c>
    </row>
    <row r="1738" spans="2:12" ht="15.9" x14ac:dyDescent="0.4">
      <c r="B1738" s="129"/>
      <c r="C1738" s="96" t="s">
        <v>672</v>
      </c>
      <c r="D1738" s="94">
        <v>89</v>
      </c>
      <c r="E1738" s="95" t="s">
        <v>47</v>
      </c>
      <c r="F1738" s="121">
        <v>150000</v>
      </c>
      <c r="G1738" s="121">
        <f t="shared" si="117"/>
        <v>13350000</v>
      </c>
      <c r="H1738" s="94">
        <v>89</v>
      </c>
      <c r="I1738" s="95" t="s">
        <v>47</v>
      </c>
      <c r="J1738" s="121">
        <v>150000</v>
      </c>
      <c r="K1738" s="121">
        <f t="shared" si="118"/>
        <v>13350000</v>
      </c>
      <c r="L1738" s="251">
        <f t="shared" si="108"/>
        <v>0</v>
      </c>
    </row>
    <row r="1739" spans="2:12" ht="15.9" x14ac:dyDescent="0.4">
      <c r="B1739" s="129"/>
      <c r="C1739" s="96" t="s">
        <v>638</v>
      </c>
      <c r="D1739" s="94">
        <v>1</v>
      </c>
      <c r="E1739" s="95" t="s">
        <v>38</v>
      </c>
      <c r="F1739" s="121">
        <v>6160000</v>
      </c>
      <c r="G1739" s="121">
        <f t="shared" si="117"/>
        <v>6160000</v>
      </c>
      <c r="H1739" s="94">
        <v>1</v>
      </c>
      <c r="I1739" s="95" t="s">
        <v>38</v>
      </c>
      <c r="J1739" s="121">
        <v>6160000</v>
      </c>
      <c r="K1739" s="121">
        <f t="shared" si="118"/>
        <v>6160000</v>
      </c>
      <c r="L1739" s="251">
        <f t="shared" si="108"/>
        <v>0</v>
      </c>
    </row>
    <row r="1740" spans="2:12" ht="15.9" x14ac:dyDescent="0.4">
      <c r="B1740" s="129"/>
      <c r="C1740" s="96" t="s">
        <v>673</v>
      </c>
      <c r="D1740" s="94">
        <v>1</v>
      </c>
      <c r="E1740" s="95" t="s">
        <v>38</v>
      </c>
      <c r="F1740" s="121">
        <v>4620000</v>
      </c>
      <c r="G1740" s="121">
        <f t="shared" si="117"/>
        <v>4620000</v>
      </c>
      <c r="H1740" s="94">
        <v>1</v>
      </c>
      <c r="I1740" s="95" t="s">
        <v>38</v>
      </c>
      <c r="J1740" s="121">
        <v>4620000</v>
      </c>
      <c r="K1740" s="121">
        <f t="shared" si="118"/>
        <v>4620000</v>
      </c>
      <c r="L1740" s="251">
        <f t="shared" si="108"/>
        <v>0</v>
      </c>
    </row>
    <row r="1741" spans="2:12" ht="15.9" x14ac:dyDescent="0.4">
      <c r="B1741" s="129"/>
      <c r="C1741" s="96" t="s">
        <v>60</v>
      </c>
      <c r="D1741" s="94">
        <v>1</v>
      </c>
      <c r="E1741" s="95" t="s">
        <v>38</v>
      </c>
      <c r="F1741" s="121">
        <v>9720000</v>
      </c>
      <c r="G1741" s="121">
        <f t="shared" si="117"/>
        <v>9720000</v>
      </c>
      <c r="H1741" s="94">
        <v>1</v>
      </c>
      <c r="I1741" s="95" t="s">
        <v>38</v>
      </c>
      <c r="J1741" s="121">
        <v>9720000</v>
      </c>
      <c r="K1741" s="121">
        <f t="shared" si="118"/>
        <v>9720000</v>
      </c>
      <c r="L1741" s="251">
        <f t="shared" si="108"/>
        <v>0</v>
      </c>
    </row>
    <row r="1742" spans="2:12" s="232" customFormat="1" ht="15.9" x14ac:dyDescent="0.4">
      <c r="B1742" s="227">
        <v>525119</v>
      </c>
      <c r="C1742" s="228" t="s">
        <v>42</v>
      </c>
      <c r="D1742" s="229"/>
      <c r="E1742" s="230"/>
      <c r="F1742" s="228">
        <v>0</v>
      </c>
      <c r="G1742" s="233">
        <f>SUM(G1743:G1751)</f>
        <v>53399000</v>
      </c>
      <c r="H1742" s="229"/>
      <c r="I1742" s="230"/>
      <c r="J1742" s="228">
        <v>0</v>
      </c>
      <c r="K1742" s="233">
        <f>SUM(K1743:K1751)</f>
        <v>53399000</v>
      </c>
      <c r="L1742" s="251">
        <f t="shared" si="108"/>
        <v>0</v>
      </c>
    </row>
    <row r="1743" spans="2:12" ht="15.9" x14ac:dyDescent="0.4">
      <c r="B1743" s="129"/>
      <c r="C1743" s="96" t="s">
        <v>645</v>
      </c>
      <c r="D1743" s="94">
        <v>1</v>
      </c>
      <c r="E1743" s="95" t="s">
        <v>66</v>
      </c>
      <c r="F1743" s="158">
        <v>165000</v>
      </c>
      <c r="G1743" s="121">
        <f t="shared" ref="G1743:G1751" si="119">ROUNDDOWN(D1743*F1743,-3)</f>
        <v>165000</v>
      </c>
      <c r="H1743" s="94">
        <v>1</v>
      </c>
      <c r="I1743" s="95" t="s">
        <v>66</v>
      </c>
      <c r="J1743" s="158">
        <v>165000</v>
      </c>
      <c r="K1743" s="121">
        <f t="shared" ref="K1743:K1751" si="120">ROUNDDOWN(H1743*J1743,-3)</f>
        <v>165000</v>
      </c>
      <c r="L1743" s="251">
        <f t="shared" si="108"/>
        <v>0</v>
      </c>
    </row>
    <row r="1744" spans="2:12" ht="15.9" x14ac:dyDescent="0.4">
      <c r="B1744" s="129"/>
      <c r="C1744" s="96" t="s">
        <v>64</v>
      </c>
      <c r="D1744" s="94">
        <v>1</v>
      </c>
      <c r="E1744" s="95" t="s">
        <v>38</v>
      </c>
      <c r="F1744" s="158">
        <v>6595000</v>
      </c>
      <c r="G1744" s="121">
        <f t="shared" si="119"/>
        <v>6595000</v>
      </c>
      <c r="H1744" s="94">
        <v>1</v>
      </c>
      <c r="I1744" s="95" t="s">
        <v>38</v>
      </c>
      <c r="J1744" s="158">
        <v>6595000</v>
      </c>
      <c r="K1744" s="121">
        <f t="shared" si="120"/>
        <v>6595000</v>
      </c>
      <c r="L1744" s="251">
        <f t="shared" si="108"/>
        <v>0</v>
      </c>
    </row>
    <row r="1745" spans="2:12" ht="15.9" x14ac:dyDescent="0.4">
      <c r="B1745" s="129"/>
      <c r="C1745" s="96" t="s">
        <v>39</v>
      </c>
      <c r="D1745" s="94">
        <v>1</v>
      </c>
      <c r="E1745" s="95" t="s">
        <v>38</v>
      </c>
      <c r="F1745" s="158">
        <v>2500000</v>
      </c>
      <c r="G1745" s="121">
        <f t="shared" si="119"/>
        <v>2500000</v>
      </c>
      <c r="H1745" s="94">
        <v>1</v>
      </c>
      <c r="I1745" s="95" t="s">
        <v>38</v>
      </c>
      <c r="J1745" s="158">
        <v>2500000</v>
      </c>
      <c r="K1745" s="121">
        <f t="shared" si="120"/>
        <v>2500000</v>
      </c>
      <c r="L1745" s="251">
        <f t="shared" si="108"/>
        <v>0</v>
      </c>
    </row>
    <row r="1746" spans="2:12" ht="15.9" x14ac:dyDescent="0.4">
      <c r="B1746" s="129"/>
      <c r="C1746" s="96" t="s">
        <v>55</v>
      </c>
      <c r="D1746" s="94">
        <v>1</v>
      </c>
      <c r="E1746" s="95" t="s">
        <v>66</v>
      </c>
      <c r="F1746" s="158">
        <v>199000</v>
      </c>
      <c r="G1746" s="121">
        <f t="shared" si="119"/>
        <v>199000</v>
      </c>
      <c r="H1746" s="94">
        <v>1</v>
      </c>
      <c r="I1746" s="95" t="s">
        <v>66</v>
      </c>
      <c r="J1746" s="158">
        <v>199000</v>
      </c>
      <c r="K1746" s="121">
        <f t="shared" si="120"/>
        <v>199000</v>
      </c>
      <c r="L1746" s="251">
        <f t="shared" si="108"/>
        <v>0</v>
      </c>
    </row>
    <row r="1747" spans="2:12" ht="15.9" x14ac:dyDescent="0.4">
      <c r="B1747" s="129"/>
      <c r="C1747" s="96" t="s">
        <v>44</v>
      </c>
      <c r="D1747" s="94">
        <v>24</v>
      </c>
      <c r="E1747" s="95" t="s">
        <v>40</v>
      </c>
      <c r="F1747" s="121">
        <v>450000</v>
      </c>
      <c r="G1747" s="121">
        <f t="shared" si="119"/>
        <v>10800000</v>
      </c>
      <c r="H1747" s="94">
        <v>24</v>
      </c>
      <c r="I1747" s="95" t="s">
        <v>40</v>
      </c>
      <c r="J1747" s="121">
        <v>450000</v>
      </c>
      <c r="K1747" s="121">
        <f t="shared" si="120"/>
        <v>10800000</v>
      </c>
      <c r="L1747" s="251">
        <f t="shared" si="108"/>
        <v>0</v>
      </c>
    </row>
    <row r="1748" spans="2:12" ht="15.9" x14ac:dyDescent="0.4">
      <c r="B1748" s="200"/>
      <c r="C1748" s="96" t="s">
        <v>58</v>
      </c>
      <c r="D1748" s="94">
        <v>144</v>
      </c>
      <c r="E1748" s="95" t="s">
        <v>59</v>
      </c>
      <c r="F1748" s="121">
        <v>85000</v>
      </c>
      <c r="G1748" s="121">
        <f t="shared" si="119"/>
        <v>12240000</v>
      </c>
      <c r="H1748" s="94">
        <v>144</v>
      </c>
      <c r="I1748" s="95" t="s">
        <v>59</v>
      </c>
      <c r="J1748" s="121">
        <v>85000</v>
      </c>
      <c r="K1748" s="121">
        <f t="shared" si="120"/>
        <v>12240000</v>
      </c>
      <c r="L1748" s="251">
        <f t="shared" si="108"/>
        <v>0</v>
      </c>
    </row>
    <row r="1749" spans="2:12" ht="15.9" x14ac:dyDescent="0.4">
      <c r="B1749" s="129"/>
      <c r="C1749" s="96" t="s">
        <v>678</v>
      </c>
      <c r="D1749" s="94">
        <v>1</v>
      </c>
      <c r="E1749" s="95" t="s">
        <v>38</v>
      </c>
      <c r="F1749" s="121">
        <v>4500000</v>
      </c>
      <c r="G1749" s="121">
        <f t="shared" si="119"/>
        <v>4500000</v>
      </c>
      <c r="H1749" s="94">
        <v>1</v>
      </c>
      <c r="I1749" s="95" t="s">
        <v>38</v>
      </c>
      <c r="J1749" s="121">
        <v>4500000</v>
      </c>
      <c r="K1749" s="121">
        <f t="shared" si="120"/>
        <v>4500000</v>
      </c>
      <c r="L1749" s="251">
        <f t="shared" si="108"/>
        <v>0</v>
      </c>
    </row>
    <row r="1750" spans="2:12" ht="15.9" x14ac:dyDescent="0.4">
      <c r="B1750" s="129"/>
      <c r="C1750" s="96" t="s">
        <v>670</v>
      </c>
      <c r="D1750" s="94">
        <v>1</v>
      </c>
      <c r="E1750" s="95" t="s">
        <v>38</v>
      </c>
      <c r="F1750" s="121">
        <v>2000000</v>
      </c>
      <c r="G1750" s="121">
        <f t="shared" si="119"/>
        <v>2000000</v>
      </c>
      <c r="H1750" s="94">
        <v>1</v>
      </c>
      <c r="I1750" s="95" t="s">
        <v>38</v>
      </c>
      <c r="J1750" s="121">
        <v>2000000</v>
      </c>
      <c r="K1750" s="121">
        <f t="shared" si="120"/>
        <v>2000000</v>
      </c>
      <c r="L1750" s="251">
        <f t="shared" si="108"/>
        <v>0</v>
      </c>
    </row>
    <row r="1751" spans="2:12" ht="15.9" x14ac:dyDescent="0.4">
      <c r="B1751" s="129"/>
      <c r="C1751" s="96" t="s">
        <v>669</v>
      </c>
      <c r="D1751" s="94">
        <v>72</v>
      </c>
      <c r="E1751" s="95" t="s">
        <v>445</v>
      </c>
      <c r="F1751" s="121">
        <v>200000</v>
      </c>
      <c r="G1751" s="121">
        <f t="shared" si="119"/>
        <v>14400000</v>
      </c>
      <c r="H1751" s="94">
        <v>72</v>
      </c>
      <c r="I1751" s="95" t="s">
        <v>445</v>
      </c>
      <c r="J1751" s="121">
        <v>200000</v>
      </c>
      <c r="K1751" s="121">
        <f t="shared" si="120"/>
        <v>14400000</v>
      </c>
      <c r="L1751" s="251">
        <f t="shared" si="108"/>
        <v>0</v>
      </c>
    </row>
    <row r="1752" spans="2:12" ht="29.15" x14ac:dyDescent="0.4">
      <c r="B1752" s="190" t="s">
        <v>380</v>
      </c>
      <c r="C1752" s="191" t="s">
        <v>682</v>
      </c>
      <c r="D1752" s="116">
        <v>24</v>
      </c>
      <c r="E1752" s="117" t="s">
        <v>30</v>
      </c>
      <c r="F1752" s="118">
        <v>0</v>
      </c>
      <c r="G1752" s="118">
        <f>G1753+G1757</f>
        <v>70110000</v>
      </c>
      <c r="H1752" s="116">
        <v>24</v>
      </c>
      <c r="I1752" s="117" t="s">
        <v>30</v>
      </c>
      <c r="J1752" s="118">
        <v>0</v>
      </c>
      <c r="K1752" s="118">
        <f>K1753+K1757</f>
        <v>70110000</v>
      </c>
      <c r="L1752" s="251">
        <f t="shared" ref="L1752:L1815" si="121">G1752-K1752</f>
        <v>0</v>
      </c>
    </row>
    <row r="1753" spans="2:12" s="232" customFormat="1" ht="15.9" x14ac:dyDescent="0.4">
      <c r="B1753" s="227">
        <v>525111</v>
      </c>
      <c r="C1753" s="228" t="s">
        <v>174</v>
      </c>
      <c r="D1753" s="229"/>
      <c r="E1753" s="230"/>
      <c r="F1753" s="228">
        <v>0</v>
      </c>
      <c r="G1753" s="233">
        <f>SUM(G1754:G1756)</f>
        <v>50220000</v>
      </c>
      <c r="H1753" s="229"/>
      <c r="I1753" s="230"/>
      <c r="J1753" s="228">
        <v>0</v>
      </c>
      <c r="K1753" s="233">
        <f>SUM(K1754:K1756)</f>
        <v>50220000</v>
      </c>
      <c r="L1753" s="251">
        <f t="shared" si="121"/>
        <v>0</v>
      </c>
    </row>
    <row r="1754" spans="2:12" ht="15.9" x14ac:dyDescent="0.4">
      <c r="B1754" s="129" t="s">
        <v>27</v>
      </c>
      <c r="C1754" s="96" t="s">
        <v>46</v>
      </c>
      <c r="D1754" s="94">
        <v>64</v>
      </c>
      <c r="E1754" s="95" t="s">
        <v>47</v>
      </c>
      <c r="F1754" s="121">
        <v>150000</v>
      </c>
      <c r="G1754" s="121">
        <f>ROUNDDOWN(D1754*F1754,-3)</f>
        <v>9600000</v>
      </c>
      <c r="H1754" s="94">
        <v>64</v>
      </c>
      <c r="I1754" s="95" t="s">
        <v>47</v>
      </c>
      <c r="J1754" s="121">
        <v>150000</v>
      </c>
      <c r="K1754" s="121">
        <f>ROUNDDOWN(H1754*J1754,-3)</f>
        <v>9600000</v>
      </c>
      <c r="L1754" s="251">
        <f t="shared" si="121"/>
        <v>0</v>
      </c>
    </row>
    <row r="1755" spans="2:12" ht="15.9" x14ac:dyDescent="0.4">
      <c r="B1755" s="129" t="s">
        <v>27</v>
      </c>
      <c r="C1755" s="96" t="s">
        <v>48</v>
      </c>
      <c r="D1755" s="94">
        <v>238</v>
      </c>
      <c r="E1755" s="95" t="s">
        <v>47</v>
      </c>
      <c r="F1755" s="121">
        <v>150000</v>
      </c>
      <c r="G1755" s="121">
        <f>ROUNDDOWN(D1755*F1755,-3)</f>
        <v>35700000</v>
      </c>
      <c r="H1755" s="94">
        <v>238</v>
      </c>
      <c r="I1755" s="95" t="s">
        <v>47</v>
      </c>
      <c r="J1755" s="121">
        <v>150000</v>
      </c>
      <c r="K1755" s="121">
        <f>ROUNDDOWN(H1755*J1755,-3)</f>
        <v>35700000</v>
      </c>
      <c r="L1755" s="251">
        <f t="shared" si="121"/>
        <v>0</v>
      </c>
    </row>
    <row r="1756" spans="2:12" ht="15.9" x14ac:dyDescent="0.4">
      <c r="B1756" s="129"/>
      <c r="C1756" s="96" t="s">
        <v>60</v>
      </c>
      <c r="D1756" s="94">
        <v>1</v>
      </c>
      <c r="E1756" s="95" t="s">
        <v>38</v>
      </c>
      <c r="F1756" s="121">
        <v>4920000</v>
      </c>
      <c r="G1756" s="121">
        <f>ROUNDDOWN(D1756*F1756,-3)</f>
        <v>4920000</v>
      </c>
      <c r="H1756" s="94">
        <v>1</v>
      </c>
      <c r="I1756" s="95" t="s">
        <v>38</v>
      </c>
      <c r="J1756" s="121">
        <v>4920000</v>
      </c>
      <c r="K1756" s="121">
        <f>ROUNDDOWN(H1756*J1756,-3)</f>
        <v>4920000</v>
      </c>
      <c r="L1756" s="251">
        <f t="shared" si="121"/>
        <v>0</v>
      </c>
    </row>
    <row r="1757" spans="2:12" s="232" customFormat="1" ht="15.9" x14ac:dyDescent="0.4">
      <c r="B1757" s="227">
        <v>525119</v>
      </c>
      <c r="C1757" s="228" t="s">
        <v>42</v>
      </c>
      <c r="D1757" s="229"/>
      <c r="E1757" s="230"/>
      <c r="F1757" s="228">
        <v>0</v>
      </c>
      <c r="G1757" s="233">
        <f>SUM(G1758:G1762)</f>
        <v>19890000</v>
      </c>
      <c r="H1757" s="229"/>
      <c r="I1757" s="230"/>
      <c r="J1757" s="228">
        <v>0</v>
      </c>
      <c r="K1757" s="233">
        <f>SUM(K1758:K1762)</f>
        <v>19890000</v>
      </c>
      <c r="L1757" s="251">
        <f t="shared" si="121"/>
        <v>0</v>
      </c>
    </row>
    <row r="1758" spans="2:12" ht="15.9" x14ac:dyDescent="0.4">
      <c r="B1758" s="129"/>
      <c r="C1758" s="96" t="s">
        <v>55</v>
      </c>
      <c r="D1758" s="94">
        <v>1</v>
      </c>
      <c r="E1758" s="95" t="s">
        <v>38</v>
      </c>
      <c r="F1758" s="121">
        <v>235000</v>
      </c>
      <c r="G1758" s="121">
        <f t="shared" ref="G1758:G1762" si="122">ROUNDDOWN(D1758*F1758,-3)</f>
        <v>235000</v>
      </c>
      <c r="H1758" s="94">
        <v>1</v>
      </c>
      <c r="I1758" s="95" t="s">
        <v>38</v>
      </c>
      <c r="J1758" s="121">
        <v>235000</v>
      </c>
      <c r="K1758" s="121">
        <f t="shared" ref="K1758:K1762" si="123">ROUNDDOWN(H1758*J1758,-3)</f>
        <v>235000</v>
      </c>
      <c r="L1758" s="251">
        <f t="shared" si="121"/>
        <v>0</v>
      </c>
    </row>
    <row r="1759" spans="2:12" ht="15.9" x14ac:dyDescent="0.4">
      <c r="B1759" s="129"/>
      <c r="C1759" s="96" t="s">
        <v>44</v>
      </c>
      <c r="D1759" s="94">
        <v>24</v>
      </c>
      <c r="E1759" s="95" t="s">
        <v>40</v>
      </c>
      <c r="F1759" s="121">
        <v>450000</v>
      </c>
      <c r="G1759" s="121">
        <f t="shared" si="122"/>
        <v>10800000</v>
      </c>
      <c r="H1759" s="94">
        <v>24</v>
      </c>
      <c r="I1759" s="95" t="s">
        <v>40</v>
      </c>
      <c r="J1759" s="121">
        <v>450000</v>
      </c>
      <c r="K1759" s="121">
        <f t="shared" si="123"/>
        <v>10800000</v>
      </c>
      <c r="L1759" s="251">
        <f t="shared" si="121"/>
        <v>0</v>
      </c>
    </row>
    <row r="1760" spans="2:12" ht="15.9" x14ac:dyDescent="0.4">
      <c r="B1760" s="129"/>
      <c r="C1760" s="96" t="s">
        <v>58</v>
      </c>
      <c r="D1760" s="94">
        <v>72</v>
      </c>
      <c r="E1760" s="95" t="s">
        <v>59</v>
      </c>
      <c r="F1760" s="121">
        <v>85000</v>
      </c>
      <c r="G1760" s="121">
        <f t="shared" si="122"/>
        <v>6120000</v>
      </c>
      <c r="H1760" s="94">
        <v>72</v>
      </c>
      <c r="I1760" s="95" t="s">
        <v>59</v>
      </c>
      <c r="J1760" s="121">
        <v>85000</v>
      </c>
      <c r="K1760" s="121">
        <f t="shared" si="123"/>
        <v>6120000</v>
      </c>
      <c r="L1760" s="251">
        <f t="shared" si="121"/>
        <v>0</v>
      </c>
    </row>
    <row r="1761" spans="2:12" ht="15.9" x14ac:dyDescent="0.4">
      <c r="B1761" s="129"/>
      <c r="C1761" s="96" t="s">
        <v>39</v>
      </c>
      <c r="D1761" s="94">
        <v>1</v>
      </c>
      <c r="E1761" s="95" t="s">
        <v>662</v>
      </c>
      <c r="F1761" s="121">
        <v>235000</v>
      </c>
      <c r="G1761" s="121">
        <f t="shared" si="122"/>
        <v>235000</v>
      </c>
      <c r="H1761" s="94">
        <v>1</v>
      </c>
      <c r="I1761" s="95" t="s">
        <v>662</v>
      </c>
      <c r="J1761" s="121">
        <v>235000</v>
      </c>
      <c r="K1761" s="121">
        <f t="shared" si="123"/>
        <v>235000</v>
      </c>
      <c r="L1761" s="251">
        <f t="shared" si="121"/>
        <v>0</v>
      </c>
    </row>
    <row r="1762" spans="2:12" ht="15.9" x14ac:dyDescent="0.4">
      <c r="B1762" s="129" t="s">
        <v>27</v>
      </c>
      <c r="C1762" s="96" t="s">
        <v>678</v>
      </c>
      <c r="D1762" s="94">
        <v>1</v>
      </c>
      <c r="E1762" s="95" t="s">
        <v>38</v>
      </c>
      <c r="F1762" s="121">
        <v>2500000</v>
      </c>
      <c r="G1762" s="121">
        <f t="shared" si="122"/>
        <v>2500000</v>
      </c>
      <c r="H1762" s="94">
        <v>1</v>
      </c>
      <c r="I1762" s="95" t="s">
        <v>38</v>
      </c>
      <c r="J1762" s="121">
        <v>2500000</v>
      </c>
      <c r="K1762" s="121">
        <f t="shared" si="123"/>
        <v>2500000</v>
      </c>
      <c r="L1762" s="251">
        <f t="shared" si="121"/>
        <v>0</v>
      </c>
    </row>
    <row r="1763" spans="2:12" ht="15.9" x14ac:dyDescent="0.4">
      <c r="B1763" s="189" t="s">
        <v>683</v>
      </c>
      <c r="C1763" s="162" t="s">
        <v>684</v>
      </c>
      <c r="D1763" s="113">
        <f>D1764+D1775+D1786+D1806+D1844</f>
        <v>184</v>
      </c>
      <c r="E1763" s="114" t="s">
        <v>30</v>
      </c>
      <c r="F1763" s="115">
        <v>0</v>
      </c>
      <c r="G1763" s="113">
        <f>G1764+G1775+G1786+G1806+G1844+G1825</f>
        <v>966413000</v>
      </c>
      <c r="H1763" s="113">
        <f>H1764+H1775+H1786+H1806+H1844</f>
        <v>184</v>
      </c>
      <c r="I1763" s="114" t="s">
        <v>30</v>
      </c>
      <c r="J1763" s="115">
        <v>0</v>
      </c>
      <c r="K1763" s="113">
        <f>K1764+K1775+K1786+K1806+K1844+K1825</f>
        <v>966413000</v>
      </c>
      <c r="L1763" s="251">
        <f t="shared" si="121"/>
        <v>0</v>
      </c>
    </row>
    <row r="1764" spans="2:12" ht="29.15" x14ac:dyDescent="0.4">
      <c r="B1764" s="190" t="s">
        <v>34</v>
      </c>
      <c r="C1764" s="191" t="s">
        <v>685</v>
      </c>
      <c r="D1764" s="116">
        <v>49</v>
      </c>
      <c r="E1764" s="117" t="s">
        <v>30</v>
      </c>
      <c r="F1764" s="118">
        <v>0</v>
      </c>
      <c r="G1764" s="118">
        <f>G1765+G1769</f>
        <v>201606000</v>
      </c>
      <c r="H1764" s="116">
        <v>49</v>
      </c>
      <c r="I1764" s="117" t="s">
        <v>30</v>
      </c>
      <c r="J1764" s="118">
        <v>0</v>
      </c>
      <c r="K1764" s="118">
        <f>K1765+K1769</f>
        <v>201606000</v>
      </c>
      <c r="L1764" s="251">
        <f t="shared" si="121"/>
        <v>0</v>
      </c>
    </row>
    <row r="1765" spans="2:12" s="232" customFormat="1" ht="15.9" x14ac:dyDescent="0.4">
      <c r="B1765" s="227">
        <v>525111</v>
      </c>
      <c r="C1765" s="228" t="s">
        <v>174</v>
      </c>
      <c r="D1765" s="229"/>
      <c r="E1765" s="230"/>
      <c r="F1765" s="228">
        <v>0</v>
      </c>
      <c r="G1765" s="233">
        <f>SUM(G1766:G1768)</f>
        <v>104410000</v>
      </c>
      <c r="H1765" s="229"/>
      <c r="I1765" s="230"/>
      <c r="J1765" s="228">
        <v>0</v>
      </c>
      <c r="K1765" s="233">
        <f>SUM(K1766:K1768)</f>
        <v>104410000</v>
      </c>
      <c r="L1765" s="251">
        <f t="shared" si="121"/>
        <v>0</v>
      </c>
    </row>
    <row r="1766" spans="2:12" ht="15.9" x14ac:dyDescent="0.4">
      <c r="B1766" s="129" t="s">
        <v>27</v>
      </c>
      <c r="C1766" s="96" t="s">
        <v>49</v>
      </c>
      <c r="D1766" s="94">
        <v>216</v>
      </c>
      <c r="E1766" s="95" t="s">
        <v>47</v>
      </c>
      <c r="F1766" s="121">
        <v>150000</v>
      </c>
      <c r="G1766" s="121">
        <f>ROUNDDOWN(D1766*F1766,-3)</f>
        <v>32400000</v>
      </c>
      <c r="H1766" s="94">
        <v>216</v>
      </c>
      <c r="I1766" s="95" t="s">
        <v>47</v>
      </c>
      <c r="J1766" s="121">
        <v>150000</v>
      </c>
      <c r="K1766" s="121">
        <f>ROUNDDOWN(H1766*J1766,-3)</f>
        <v>32400000</v>
      </c>
      <c r="L1766" s="251">
        <f t="shared" si="121"/>
        <v>0</v>
      </c>
    </row>
    <row r="1767" spans="2:12" ht="15.9" x14ac:dyDescent="0.4">
      <c r="B1767" s="129"/>
      <c r="C1767" s="96" t="s">
        <v>605</v>
      </c>
      <c r="D1767" s="94">
        <v>1</v>
      </c>
      <c r="E1767" s="95" t="s">
        <v>38</v>
      </c>
      <c r="F1767" s="121">
        <v>14990000</v>
      </c>
      <c r="G1767" s="121">
        <f>ROUNDDOWN(D1767*F1767,-3)</f>
        <v>14990000</v>
      </c>
      <c r="H1767" s="94">
        <v>1</v>
      </c>
      <c r="I1767" s="95" t="s">
        <v>38</v>
      </c>
      <c r="J1767" s="121">
        <v>14990000</v>
      </c>
      <c r="K1767" s="121">
        <f>ROUNDDOWN(H1767*J1767,-3)</f>
        <v>14990000</v>
      </c>
      <c r="L1767" s="251">
        <f t="shared" si="121"/>
        <v>0</v>
      </c>
    </row>
    <row r="1768" spans="2:12" ht="15.9" x14ac:dyDescent="0.4">
      <c r="B1768" s="129"/>
      <c r="C1768" s="96" t="s">
        <v>639</v>
      </c>
      <c r="D1768" s="94">
        <v>1</v>
      </c>
      <c r="E1768" s="95" t="s">
        <v>38</v>
      </c>
      <c r="F1768" s="121">
        <v>57020000</v>
      </c>
      <c r="G1768" s="121">
        <f>ROUNDDOWN(D1768*F1768,-3)</f>
        <v>57020000</v>
      </c>
      <c r="H1768" s="94">
        <v>1</v>
      </c>
      <c r="I1768" s="95" t="s">
        <v>38</v>
      </c>
      <c r="J1768" s="121">
        <v>57020000</v>
      </c>
      <c r="K1768" s="121">
        <f>ROUNDDOWN(H1768*J1768,-3)</f>
        <v>57020000</v>
      </c>
      <c r="L1768" s="251">
        <f t="shared" si="121"/>
        <v>0</v>
      </c>
    </row>
    <row r="1769" spans="2:12" s="232" customFormat="1" ht="15.9" x14ac:dyDescent="0.4">
      <c r="B1769" s="227">
        <v>525119</v>
      </c>
      <c r="C1769" s="228" t="s">
        <v>42</v>
      </c>
      <c r="D1769" s="229">
        <v>0</v>
      </c>
      <c r="E1769" s="230"/>
      <c r="F1769" s="228">
        <v>0</v>
      </c>
      <c r="G1769" s="233">
        <f>SUM(G1770:G1774)</f>
        <v>97196000</v>
      </c>
      <c r="H1769" s="229">
        <v>0</v>
      </c>
      <c r="I1769" s="230"/>
      <c r="J1769" s="228">
        <v>0</v>
      </c>
      <c r="K1769" s="233">
        <f>SUM(K1770:K1774)</f>
        <v>97196000</v>
      </c>
      <c r="L1769" s="251">
        <f t="shared" si="121"/>
        <v>0</v>
      </c>
    </row>
    <row r="1770" spans="2:12" ht="15.9" x14ac:dyDescent="0.4">
      <c r="B1770" s="129"/>
      <c r="C1770" s="96" t="s">
        <v>666</v>
      </c>
      <c r="D1770" s="94">
        <v>1</v>
      </c>
      <c r="E1770" s="95" t="s">
        <v>38</v>
      </c>
      <c r="F1770" s="121">
        <v>1700000</v>
      </c>
      <c r="G1770" s="121">
        <f>ROUNDDOWN(D1770*F1770,-3)</f>
        <v>1700000</v>
      </c>
      <c r="H1770" s="94">
        <v>1</v>
      </c>
      <c r="I1770" s="95" t="s">
        <v>38</v>
      </c>
      <c r="J1770" s="121">
        <v>1700000</v>
      </c>
      <c r="K1770" s="121">
        <f>ROUNDDOWN(H1770*J1770,-3)</f>
        <v>1700000</v>
      </c>
      <c r="L1770" s="251">
        <f t="shared" si="121"/>
        <v>0</v>
      </c>
    </row>
    <row r="1771" spans="2:12" ht="15.9" x14ac:dyDescent="0.4">
      <c r="B1771" s="129"/>
      <c r="C1771" s="96" t="s">
        <v>667</v>
      </c>
      <c r="D1771" s="94">
        <v>49</v>
      </c>
      <c r="E1771" s="95" t="s">
        <v>40</v>
      </c>
      <c r="F1771" s="121">
        <v>300000</v>
      </c>
      <c r="G1771" s="121">
        <f>ROUNDDOWN(D1771*F1771,-3)</f>
        <v>14700000</v>
      </c>
      <c r="H1771" s="94">
        <v>49</v>
      </c>
      <c r="I1771" s="95" t="s">
        <v>40</v>
      </c>
      <c r="J1771" s="121">
        <v>300000</v>
      </c>
      <c r="K1771" s="121">
        <f>ROUNDDOWN(H1771*J1771,-3)</f>
        <v>14700000</v>
      </c>
      <c r="L1771" s="251">
        <f t="shared" si="121"/>
        <v>0</v>
      </c>
    </row>
    <row r="1772" spans="2:12" ht="15.9" x14ac:dyDescent="0.4">
      <c r="B1772" s="129"/>
      <c r="C1772" s="96" t="s">
        <v>668</v>
      </c>
      <c r="D1772" s="94">
        <v>1</v>
      </c>
      <c r="E1772" s="95" t="s">
        <v>38</v>
      </c>
      <c r="F1772" s="121">
        <v>14396000</v>
      </c>
      <c r="G1772" s="121">
        <f>ROUNDDOWN(D1772*F1772,-3)</f>
        <v>14396000</v>
      </c>
      <c r="H1772" s="94">
        <v>1</v>
      </c>
      <c r="I1772" s="95" t="s">
        <v>38</v>
      </c>
      <c r="J1772" s="121">
        <v>14396000</v>
      </c>
      <c r="K1772" s="121">
        <f>ROUNDDOWN(H1772*J1772,-3)</f>
        <v>14396000</v>
      </c>
      <c r="L1772" s="251">
        <f t="shared" si="121"/>
        <v>0</v>
      </c>
    </row>
    <row r="1773" spans="2:12" ht="15.9" x14ac:dyDescent="0.4">
      <c r="B1773" s="129"/>
      <c r="C1773" s="96" t="s">
        <v>669</v>
      </c>
      <c r="D1773" s="94">
        <v>294</v>
      </c>
      <c r="E1773" s="95" t="s">
        <v>686</v>
      </c>
      <c r="F1773" s="121">
        <v>200000</v>
      </c>
      <c r="G1773" s="121">
        <f>ROUNDDOWN(D1773*F1773,-3)</f>
        <v>58800000</v>
      </c>
      <c r="H1773" s="94">
        <v>294</v>
      </c>
      <c r="I1773" s="95" t="s">
        <v>686</v>
      </c>
      <c r="J1773" s="121">
        <v>200000</v>
      </c>
      <c r="K1773" s="121">
        <f>ROUNDDOWN(H1773*J1773,-3)</f>
        <v>58800000</v>
      </c>
      <c r="L1773" s="251">
        <f t="shared" si="121"/>
        <v>0</v>
      </c>
    </row>
    <row r="1774" spans="2:12" ht="15.9" x14ac:dyDescent="0.4">
      <c r="B1774" s="129"/>
      <c r="C1774" s="96" t="s">
        <v>670</v>
      </c>
      <c r="D1774" s="94">
        <v>1</v>
      </c>
      <c r="E1774" s="95" t="s">
        <v>38</v>
      </c>
      <c r="F1774" s="121">
        <v>7600000</v>
      </c>
      <c r="G1774" s="121">
        <f>ROUNDDOWN(D1774*F1774,-3)</f>
        <v>7600000</v>
      </c>
      <c r="H1774" s="94">
        <v>1</v>
      </c>
      <c r="I1774" s="95" t="s">
        <v>38</v>
      </c>
      <c r="J1774" s="121">
        <v>7600000</v>
      </c>
      <c r="K1774" s="121">
        <f>ROUNDDOWN(H1774*J1774,-3)</f>
        <v>7600000</v>
      </c>
      <c r="L1774" s="251">
        <f t="shared" si="121"/>
        <v>0</v>
      </c>
    </row>
    <row r="1775" spans="2:12" ht="29.15" x14ac:dyDescent="0.4">
      <c r="B1775" s="190" t="s">
        <v>52</v>
      </c>
      <c r="C1775" s="191" t="s">
        <v>687</v>
      </c>
      <c r="D1775" s="116">
        <v>63</v>
      </c>
      <c r="E1775" s="117" t="s">
        <v>30</v>
      </c>
      <c r="F1775" s="118">
        <v>0</v>
      </c>
      <c r="G1775" s="118">
        <f>G1776+G1780</f>
        <v>217737000</v>
      </c>
      <c r="H1775" s="116">
        <v>63</v>
      </c>
      <c r="I1775" s="117" t="s">
        <v>30</v>
      </c>
      <c r="J1775" s="118">
        <v>0</v>
      </c>
      <c r="K1775" s="118">
        <f>K1776+K1780</f>
        <v>217737000</v>
      </c>
      <c r="L1775" s="251">
        <f t="shared" si="121"/>
        <v>0</v>
      </c>
    </row>
    <row r="1776" spans="2:12" s="232" customFormat="1" ht="15.9" x14ac:dyDescent="0.4">
      <c r="B1776" s="227">
        <v>525111</v>
      </c>
      <c r="C1776" s="228" t="s">
        <v>174</v>
      </c>
      <c r="D1776" s="229"/>
      <c r="E1776" s="230"/>
      <c r="F1776" s="228">
        <v>0</v>
      </c>
      <c r="G1776" s="233">
        <f>SUM(G1777:G1779)</f>
        <v>150105000</v>
      </c>
      <c r="H1776" s="229"/>
      <c r="I1776" s="230"/>
      <c r="J1776" s="228">
        <v>0</v>
      </c>
      <c r="K1776" s="233">
        <f>SUM(K1777:K1779)</f>
        <v>150105000</v>
      </c>
      <c r="L1776" s="251">
        <f t="shared" si="121"/>
        <v>0</v>
      </c>
    </row>
    <row r="1777" spans="2:12" ht="15.9" x14ac:dyDescent="0.4">
      <c r="B1777" s="129"/>
      <c r="C1777" s="96" t="s">
        <v>672</v>
      </c>
      <c r="D1777" s="94">
        <v>324</v>
      </c>
      <c r="E1777" s="95" t="s">
        <v>47</v>
      </c>
      <c r="F1777" s="121">
        <v>150000</v>
      </c>
      <c r="G1777" s="121">
        <f>ROUNDDOWN(D1777*F1777,-3)</f>
        <v>48600000</v>
      </c>
      <c r="H1777" s="94">
        <v>324</v>
      </c>
      <c r="I1777" s="95" t="s">
        <v>47</v>
      </c>
      <c r="J1777" s="121">
        <v>150000</v>
      </c>
      <c r="K1777" s="121">
        <f>ROUNDDOWN(H1777*J1777,-3)</f>
        <v>48600000</v>
      </c>
      <c r="L1777" s="251">
        <f t="shared" si="121"/>
        <v>0</v>
      </c>
    </row>
    <row r="1778" spans="2:12" ht="15.9" x14ac:dyDescent="0.4">
      <c r="B1778" s="129"/>
      <c r="C1778" s="96" t="s">
        <v>673</v>
      </c>
      <c r="D1778" s="94">
        <v>1</v>
      </c>
      <c r="E1778" s="95" t="s">
        <v>38</v>
      </c>
      <c r="F1778" s="121">
        <v>24375000</v>
      </c>
      <c r="G1778" s="121">
        <f>ROUNDDOWN(D1778*F1778,-3)</f>
        <v>24375000</v>
      </c>
      <c r="H1778" s="94">
        <v>1</v>
      </c>
      <c r="I1778" s="95" t="s">
        <v>38</v>
      </c>
      <c r="J1778" s="121">
        <v>24375000</v>
      </c>
      <c r="K1778" s="121">
        <f>ROUNDDOWN(H1778*J1778,-3)</f>
        <v>24375000</v>
      </c>
      <c r="L1778" s="251">
        <f t="shared" si="121"/>
        <v>0</v>
      </c>
    </row>
    <row r="1779" spans="2:12" ht="15.9" x14ac:dyDescent="0.4">
      <c r="B1779" s="129"/>
      <c r="C1779" s="96" t="s">
        <v>76</v>
      </c>
      <c r="D1779" s="94">
        <v>1</v>
      </c>
      <c r="E1779" s="95" t="s">
        <v>38</v>
      </c>
      <c r="F1779" s="121">
        <v>77130000</v>
      </c>
      <c r="G1779" s="121">
        <f>ROUNDDOWN(D1779*F1779,-3)</f>
        <v>77130000</v>
      </c>
      <c r="H1779" s="94">
        <v>1</v>
      </c>
      <c r="I1779" s="95" t="s">
        <v>38</v>
      </c>
      <c r="J1779" s="121">
        <v>77130000</v>
      </c>
      <c r="K1779" s="121">
        <f>ROUNDDOWN(H1779*J1779,-3)</f>
        <v>77130000</v>
      </c>
      <c r="L1779" s="251">
        <f t="shared" si="121"/>
        <v>0</v>
      </c>
    </row>
    <row r="1780" spans="2:12" s="232" customFormat="1" ht="15.9" x14ac:dyDescent="0.4">
      <c r="B1780" s="227">
        <v>525119</v>
      </c>
      <c r="C1780" s="228" t="s">
        <v>42</v>
      </c>
      <c r="D1780" s="229">
        <v>0</v>
      </c>
      <c r="E1780" s="230"/>
      <c r="F1780" s="228">
        <v>0</v>
      </c>
      <c r="G1780" s="233">
        <f>SUM(G1781:G1785)</f>
        <v>67632000</v>
      </c>
      <c r="H1780" s="229">
        <v>0</v>
      </c>
      <c r="I1780" s="230"/>
      <c r="J1780" s="228">
        <v>0</v>
      </c>
      <c r="K1780" s="233">
        <f>SUM(K1781:K1785)</f>
        <v>67632000</v>
      </c>
      <c r="L1780" s="251">
        <f t="shared" si="121"/>
        <v>0</v>
      </c>
    </row>
    <row r="1781" spans="2:12" ht="15.9" x14ac:dyDescent="0.4">
      <c r="B1781" s="129"/>
      <c r="C1781" s="96" t="s">
        <v>688</v>
      </c>
      <c r="D1781" s="94">
        <v>1</v>
      </c>
      <c r="E1781" s="95" t="s">
        <v>38</v>
      </c>
      <c r="F1781" s="121">
        <v>2550000</v>
      </c>
      <c r="G1781" s="121">
        <f>ROUNDDOWN(D1781*F1781,-3)</f>
        <v>2550000</v>
      </c>
      <c r="H1781" s="94">
        <v>1</v>
      </c>
      <c r="I1781" s="95" t="s">
        <v>38</v>
      </c>
      <c r="J1781" s="121">
        <v>2550000</v>
      </c>
      <c r="K1781" s="121">
        <f>ROUNDDOWN(H1781*J1781,-3)</f>
        <v>2550000</v>
      </c>
      <c r="L1781" s="251">
        <f t="shared" si="121"/>
        <v>0</v>
      </c>
    </row>
    <row r="1782" spans="2:12" ht="15.9" x14ac:dyDescent="0.4">
      <c r="B1782" s="129"/>
      <c r="C1782" s="96" t="s">
        <v>72</v>
      </c>
      <c r="D1782" s="94">
        <v>378</v>
      </c>
      <c r="E1782" s="95" t="s">
        <v>57</v>
      </c>
      <c r="F1782" s="121">
        <v>40000</v>
      </c>
      <c r="G1782" s="121">
        <f>ROUNDDOWN(D1782*F1782,-3)</f>
        <v>15120000</v>
      </c>
      <c r="H1782" s="94">
        <v>378</v>
      </c>
      <c r="I1782" s="95" t="s">
        <v>57</v>
      </c>
      <c r="J1782" s="121">
        <v>40000</v>
      </c>
      <c r="K1782" s="121">
        <f>ROUNDDOWN(H1782*J1782,-3)</f>
        <v>15120000</v>
      </c>
      <c r="L1782" s="251">
        <f t="shared" si="121"/>
        <v>0</v>
      </c>
    </row>
    <row r="1783" spans="2:12" ht="15.9" x14ac:dyDescent="0.4">
      <c r="B1783" s="129"/>
      <c r="C1783" s="96" t="s">
        <v>41</v>
      </c>
      <c r="D1783" s="94">
        <v>1</v>
      </c>
      <c r="E1783" s="95" t="s">
        <v>38</v>
      </c>
      <c r="F1783" s="121">
        <v>18900000</v>
      </c>
      <c r="G1783" s="121">
        <f>ROUNDDOWN(D1783*F1783,-3)</f>
        <v>18900000</v>
      </c>
      <c r="H1783" s="94">
        <v>1</v>
      </c>
      <c r="I1783" s="95" t="s">
        <v>38</v>
      </c>
      <c r="J1783" s="121">
        <v>18900000</v>
      </c>
      <c r="K1783" s="121">
        <f>ROUNDDOWN(H1783*J1783,-3)</f>
        <v>18900000</v>
      </c>
      <c r="L1783" s="251">
        <f t="shared" si="121"/>
        <v>0</v>
      </c>
    </row>
    <row r="1784" spans="2:12" ht="15.9" x14ac:dyDescent="0.4">
      <c r="B1784" s="129"/>
      <c r="C1784" s="96" t="s">
        <v>670</v>
      </c>
      <c r="D1784" s="94">
        <v>1</v>
      </c>
      <c r="E1784" s="95" t="s">
        <v>38</v>
      </c>
      <c r="F1784" s="121">
        <v>11400000</v>
      </c>
      <c r="G1784" s="121">
        <f>ROUNDDOWN(D1784*F1784,-3)</f>
        <v>11400000</v>
      </c>
      <c r="H1784" s="94">
        <v>1</v>
      </c>
      <c r="I1784" s="95" t="s">
        <v>38</v>
      </c>
      <c r="J1784" s="121">
        <v>11400000</v>
      </c>
      <c r="K1784" s="121">
        <f>ROUNDDOWN(H1784*J1784,-3)</f>
        <v>11400000</v>
      </c>
      <c r="L1784" s="251">
        <f t="shared" si="121"/>
        <v>0</v>
      </c>
    </row>
    <row r="1785" spans="2:12" ht="15.9" x14ac:dyDescent="0.4">
      <c r="B1785" s="129"/>
      <c r="C1785" s="96" t="s">
        <v>642</v>
      </c>
      <c r="D1785" s="94">
        <v>1</v>
      </c>
      <c r="E1785" s="95" t="s">
        <v>38</v>
      </c>
      <c r="F1785" s="121">
        <v>19662000</v>
      </c>
      <c r="G1785" s="121">
        <f>ROUNDDOWN(D1785*F1785,-3)</f>
        <v>19662000</v>
      </c>
      <c r="H1785" s="94">
        <v>1</v>
      </c>
      <c r="I1785" s="95" t="s">
        <v>38</v>
      </c>
      <c r="J1785" s="121">
        <v>19662000</v>
      </c>
      <c r="K1785" s="121">
        <f>ROUNDDOWN(H1785*J1785,-3)</f>
        <v>19662000</v>
      </c>
      <c r="L1785" s="251">
        <f t="shared" si="121"/>
        <v>0</v>
      </c>
    </row>
    <row r="1786" spans="2:12" ht="29.15" x14ac:dyDescent="0.4">
      <c r="B1786" s="190" t="s">
        <v>62</v>
      </c>
      <c r="C1786" s="191" t="s">
        <v>689</v>
      </c>
      <c r="D1786" s="116">
        <v>24</v>
      </c>
      <c r="E1786" s="117" t="s">
        <v>30</v>
      </c>
      <c r="F1786" s="118">
        <v>0</v>
      </c>
      <c r="G1786" s="118">
        <f>G1787+G1797</f>
        <v>115038000</v>
      </c>
      <c r="H1786" s="116">
        <v>24</v>
      </c>
      <c r="I1786" s="117" t="s">
        <v>30</v>
      </c>
      <c r="J1786" s="118">
        <v>0</v>
      </c>
      <c r="K1786" s="118">
        <f>K1787+K1797</f>
        <v>115038000</v>
      </c>
      <c r="L1786" s="251">
        <f t="shared" si="121"/>
        <v>0</v>
      </c>
    </row>
    <row r="1787" spans="2:12" s="232" customFormat="1" ht="15.9" x14ac:dyDescent="0.4">
      <c r="B1787" s="227">
        <v>525111</v>
      </c>
      <c r="C1787" s="228" t="s">
        <v>174</v>
      </c>
      <c r="D1787" s="229"/>
      <c r="E1787" s="230"/>
      <c r="F1787" s="228">
        <v>0</v>
      </c>
      <c r="G1787" s="233">
        <f>SUM(G1788:G1796)</f>
        <v>71870000</v>
      </c>
      <c r="H1787" s="229"/>
      <c r="I1787" s="230"/>
      <c r="J1787" s="228">
        <v>0</v>
      </c>
      <c r="K1787" s="233">
        <f>SUM(K1788:K1796)</f>
        <v>71870000</v>
      </c>
      <c r="L1787" s="251">
        <f t="shared" si="121"/>
        <v>0</v>
      </c>
    </row>
    <row r="1788" spans="2:12" ht="15.9" x14ac:dyDescent="0.4">
      <c r="B1788" s="129" t="s">
        <v>27</v>
      </c>
      <c r="C1788" s="96" t="s">
        <v>46</v>
      </c>
      <c r="D1788" s="94">
        <v>60</v>
      </c>
      <c r="E1788" s="95" t="s">
        <v>47</v>
      </c>
      <c r="F1788" s="121">
        <v>150000</v>
      </c>
      <c r="G1788" s="121">
        <f t="shared" ref="G1788:G1796" si="124">ROUNDDOWN(D1788*F1788,-3)</f>
        <v>9000000</v>
      </c>
      <c r="H1788" s="94">
        <v>60</v>
      </c>
      <c r="I1788" s="95" t="s">
        <v>47</v>
      </c>
      <c r="J1788" s="121">
        <v>150000</v>
      </c>
      <c r="K1788" s="121">
        <f t="shared" ref="K1788:K1796" si="125">ROUNDDOWN(H1788*J1788,-3)</f>
        <v>9000000</v>
      </c>
      <c r="L1788" s="251">
        <f t="shared" si="121"/>
        <v>0</v>
      </c>
    </row>
    <row r="1789" spans="2:12" ht="15.9" x14ac:dyDescent="0.4">
      <c r="B1789" s="129" t="s">
        <v>27</v>
      </c>
      <c r="C1789" s="96" t="s">
        <v>48</v>
      </c>
      <c r="D1789" s="94">
        <v>154</v>
      </c>
      <c r="E1789" s="95" t="s">
        <v>47</v>
      </c>
      <c r="F1789" s="121">
        <v>150000</v>
      </c>
      <c r="G1789" s="121">
        <f t="shared" si="124"/>
        <v>23100000</v>
      </c>
      <c r="H1789" s="94">
        <v>154</v>
      </c>
      <c r="I1789" s="95" t="s">
        <v>47</v>
      </c>
      <c r="J1789" s="121">
        <v>150000</v>
      </c>
      <c r="K1789" s="121">
        <f t="shared" si="125"/>
        <v>23100000</v>
      </c>
      <c r="L1789" s="251">
        <f t="shared" si="121"/>
        <v>0</v>
      </c>
    </row>
    <row r="1790" spans="2:12" ht="15.9" x14ac:dyDescent="0.4">
      <c r="B1790" s="129"/>
      <c r="C1790" s="96" t="s">
        <v>672</v>
      </c>
      <c r="D1790" s="94">
        <v>46</v>
      </c>
      <c r="E1790" s="95" t="s">
        <v>47</v>
      </c>
      <c r="F1790" s="121">
        <v>150000</v>
      </c>
      <c r="G1790" s="121">
        <f t="shared" si="124"/>
        <v>6900000</v>
      </c>
      <c r="H1790" s="94">
        <v>46</v>
      </c>
      <c r="I1790" s="95" t="s">
        <v>47</v>
      </c>
      <c r="J1790" s="121">
        <v>150000</v>
      </c>
      <c r="K1790" s="121">
        <f t="shared" si="125"/>
        <v>6900000</v>
      </c>
      <c r="L1790" s="251">
        <f t="shared" si="121"/>
        <v>0</v>
      </c>
    </row>
    <row r="1791" spans="2:12" ht="15.9" x14ac:dyDescent="0.4">
      <c r="B1791" s="129"/>
      <c r="C1791" s="96" t="s">
        <v>638</v>
      </c>
      <c r="D1791" s="94">
        <v>1</v>
      </c>
      <c r="E1791" s="95" t="s">
        <v>38</v>
      </c>
      <c r="F1791" s="121">
        <v>6720000</v>
      </c>
      <c r="G1791" s="121">
        <f t="shared" si="124"/>
        <v>6720000</v>
      </c>
      <c r="H1791" s="94">
        <v>1</v>
      </c>
      <c r="I1791" s="95" t="s">
        <v>38</v>
      </c>
      <c r="J1791" s="121">
        <v>6720000</v>
      </c>
      <c r="K1791" s="121">
        <f t="shared" si="125"/>
        <v>6720000</v>
      </c>
      <c r="L1791" s="251">
        <f t="shared" si="121"/>
        <v>0</v>
      </c>
    </row>
    <row r="1792" spans="2:12" ht="15.9" x14ac:dyDescent="0.4">
      <c r="B1792" s="129"/>
      <c r="C1792" s="96" t="s">
        <v>673</v>
      </c>
      <c r="D1792" s="94">
        <v>1</v>
      </c>
      <c r="E1792" s="95" t="s">
        <v>38</v>
      </c>
      <c r="F1792" s="121">
        <v>2340000</v>
      </c>
      <c r="G1792" s="121">
        <f t="shared" si="124"/>
        <v>2340000</v>
      </c>
      <c r="H1792" s="94">
        <v>1</v>
      </c>
      <c r="I1792" s="95" t="s">
        <v>38</v>
      </c>
      <c r="J1792" s="121">
        <v>2340000</v>
      </c>
      <c r="K1792" s="121">
        <f t="shared" si="125"/>
        <v>2340000</v>
      </c>
      <c r="L1792" s="251">
        <f t="shared" si="121"/>
        <v>0</v>
      </c>
    </row>
    <row r="1793" spans="2:12" ht="15.9" x14ac:dyDescent="0.4">
      <c r="B1793" s="129"/>
      <c r="C1793" s="96" t="s">
        <v>76</v>
      </c>
      <c r="D1793" s="94">
        <v>1</v>
      </c>
      <c r="E1793" s="95" t="s">
        <v>38</v>
      </c>
      <c r="F1793" s="121">
        <v>7250000</v>
      </c>
      <c r="G1793" s="121">
        <f t="shared" si="124"/>
        <v>7250000</v>
      </c>
      <c r="H1793" s="94">
        <v>1</v>
      </c>
      <c r="I1793" s="95" t="s">
        <v>38</v>
      </c>
      <c r="J1793" s="121">
        <v>7250000</v>
      </c>
      <c r="K1793" s="121">
        <f t="shared" si="125"/>
        <v>7250000</v>
      </c>
      <c r="L1793" s="251">
        <f t="shared" si="121"/>
        <v>0</v>
      </c>
    </row>
    <row r="1794" spans="2:12" ht="15.9" x14ac:dyDescent="0.4">
      <c r="B1794" s="129"/>
      <c r="C1794" s="96" t="s">
        <v>676</v>
      </c>
      <c r="D1794" s="94">
        <v>24</v>
      </c>
      <c r="E1794" s="95" t="s">
        <v>40</v>
      </c>
      <c r="F1794" s="121">
        <v>250000</v>
      </c>
      <c r="G1794" s="121">
        <f t="shared" si="124"/>
        <v>6000000</v>
      </c>
      <c r="H1794" s="94">
        <v>24</v>
      </c>
      <c r="I1794" s="95" t="s">
        <v>40</v>
      </c>
      <c r="J1794" s="121">
        <v>250000</v>
      </c>
      <c r="K1794" s="121">
        <f t="shared" si="125"/>
        <v>6000000</v>
      </c>
      <c r="L1794" s="251">
        <f t="shared" si="121"/>
        <v>0</v>
      </c>
    </row>
    <row r="1795" spans="2:12" ht="15.9" x14ac:dyDescent="0.4">
      <c r="B1795" s="129"/>
      <c r="C1795" s="96" t="s">
        <v>677</v>
      </c>
      <c r="D1795" s="94">
        <v>24</v>
      </c>
      <c r="E1795" s="95" t="s">
        <v>40</v>
      </c>
      <c r="F1795" s="121">
        <v>240000</v>
      </c>
      <c r="G1795" s="121">
        <f t="shared" si="124"/>
        <v>5760000</v>
      </c>
      <c r="H1795" s="94">
        <v>24</v>
      </c>
      <c r="I1795" s="95" t="s">
        <v>40</v>
      </c>
      <c r="J1795" s="121">
        <v>240000</v>
      </c>
      <c r="K1795" s="121">
        <f t="shared" si="125"/>
        <v>5760000</v>
      </c>
      <c r="L1795" s="251">
        <f t="shared" si="121"/>
        <v>0</v>
      </c>
    </row>
    <row r="1796" spans="2:12" ht="15.9" x14ac:dyDescent="0.4">
      <c r="B1796" s="129"/>
      <c r="C1796" s="96" t="s">
        <v>60</v>
      </c>
      <c r="D1796" s="94">
        <v>24</v>
      </c>
      <c r="E1796" s="95" t="s">
        <v>40</v>
      </c>
      <c r="F1796" s="121">
        <v>200000</v>
      </c>
      <c r="G1796" s="121">
        <f t="shared" si="124"/>
        <v>4800000</v>
      </c>
      <c r="H1796" s="94">
        <v>24</v>
      </c>
      <c r="I1796" s="95" t="s">
        <v>40</v>
      </c>
      <c r="J1796" s="121">
        <v>200000</v>
      </c>
      <c r="K1796" s="121">
        <f t="shared" si="125"/>
        <v>4800000</v>
      </c>
      <c r="L1796" s="251">
        <f t="shared" si="121"/>
        <v>0</v>
      </c>
    </row>
    <row r="1797" spans="2:12" s="232" customFormat="1" ht="15.9" x14ac:dyDescent="0.4">
      <c r="B1797" s="227">
        <v>525119</v>
      </c>
      <c r="C1797" s="228" t="s">
        <v>42</v>
      </c>
      <c r="D1797" s="229"/>
      <c r="E1797" s="230"/>
      <c r="F1797" s="228">
        <v>0</v>
      </c>
      <c r="G1797" s="233">
        <f>SUM(G1798:G1805)</f>
        <v>43168000</v>
      </c>
      <c r="H1797" s="229"/>
      <c r="I1797" s="230"/>
      <c r="J1797" s="228">
        <v>0</v>
      </c>
      <c r="K1797" s="233">
        <f>SUM(K1798:K1805)</f>
        <v>43168000</v>
      </c>
      <c r="L1797" s="251">
        <f t="shared" si="121"/>
        <v>0</v>
      </c>
    </row>
    <row r="1798" spans="2:12" ht="15.9" x14ac:dyDescent="0.4">
      <c r="B1798" s="129"/>
      <c r="C1798" s="96" t="s">
        <v>645</v>
      </c>
      <c r="D1798" s="94">
        <v>1</v>
      </c>
      <c r="E1798" s="95" t="s">
        <v>38</v>
      </c>
      <c r="F1798" s="158">
        <v>180000</v>
      </c>
      <c r="G1798" s="121">
        <f t="shared" ref="G1798:G1805" si="126">ROUNDDOWN(D1798*F1798,-3)</f>
        <v>180000</v>
      </c>
      <c r="H1798" s="94">
        <v>1</v>
      </c>
      <c r="I1798" s="95" t="s">
        <v>38</v>
      </c>
      <c r="J1798" s="158">
        <v>180000</v>
      </c>
      <c r="K1798" s="121">
        <f t="shared" ref="K1798:K1805" si="127">ROUNDDOWN(H1798*J1798,-3)</f>
        <v>180000</v>
      </c>
      <c r="L1798" s="251">
        <f t="shared" si="121"/>
        <v>0</v>
      </c>
    </row>
    <row r="1799" spans="2:12" ht="15.9" x14ac:dyDescent="0.4">
      <c r="B1799" s="129"/>
      <c r="C1799" s="96" t="s">
        <v>37</v>
      </c>
      <c r="D1799" s="94">
        <v>1</v>
      </c>
      <c r="E1799" s="95" t="s">
        <v>38</v>
      </c>
      <c r="F1799" s="158">
        <v>4255000</v>
      </c>
      <c r="G1799" s="121">
        <f t="shared" si="126"/>
        <v>4255000</v>
      </c>
      <c r="H1799" s="94">
        <v>1</v>
      </c>
      <c r="I1799" s="95" t="s">
        <v>38</v>
      </c>
      <c r="J1799" s="158">
        <v>4255000</v>
      </c>
      <c r="K1799" s="121">
        <f t="shared" si="127"/>
        <v>4255000</v>
      </c>
      <c r="L1799" s="251">
        <f t="shared" si="121"/>
        <v>0</v>
      </c>
    </row>
    <row r="1800" spans="2:12" ht="15.9" x14ac:dyDescent="0.4">
      <c r="B1800" s="129"/>
      <c r="C1800" s="96" t="s">
        <v>55</v>
      </c>
      <c r="D1800" s="94">
        <v>1</v>
      </c>
      <c r="E1800" s="95" t="s">
        <v>38</v>
      </c>
      <c r="F1800" s="158">
        <v>217000</v>
      </c>
      <c r="G1800" s="121">
        <f t="shared" si="126"/>
        <v>217000</v>
      </c>
      <c r="H1800" s="94">
        <v>1</v>
      </c>
      <c r="I1800" s="95" t="s">
        <v>38</v>
      </c>
      <c r="J1800" s="158">
        <v>217000</v>
      </c>
      <c r="K1800" s="121">
        <f t="shared" si="127"/>
        <v>217000</v>
      </c>
      <c r="L1800" s="251">
        <f t="shared" si="121"/>
        <v>0</v>
      </c>
    </row>
    <row r="1801" spans="2:12" ht="15.9" x14ac:dyDescent="0.4">
      <c r="B1801" s="129"/>
      <c r="C1801" s="96" t="s">
        <v>44</v>
      </c>
      <c r="D1801" s="94">
        <v>24</v>
      </c>
      <c r="E1801" s="95" t="s">
        <v>40</v>
      </c>
      <c r="F1801" s="121">
        <v>675000</v>
      </c>
      <c r="G1801" s="121">
        <f t="shared" si="126"/>
        <v>16200000</v>
      </c>
      <c r="H1801" s="94">
        <v>24</v>
      </c>
      <c r="I1801" s="95" t="s">
        <v>40</v>
      </c>
      <c r="J1801" s="121">
        <v>675000</v>
      </c>
      <c r="K1801" s="121">
        <f t="shared" si="127"/>
        <v>16200000</v>
      </c>
      <c r="L1801" s="251">
        <f t="shared" si="121"/>
        <v>0</v>
      </c>
    </row>
    <row r="1802" spans="2:12" ht="15.9" x14ac:dyDescent="0.4">
      <c r="B1802" s="200"/>
      <c r="C1802" s="96" t="s">
        <v>58</v>
      </c>
      <c r="D1802" s="94">
        <v>72</v>
      </c>
      <c r="E1802" s="95" t="s">
        <v>59</v>
      </c>
      <c r="F1802" s="121">
        <v>85000</v>
      </c>
      <c r="G1802" s="121">
        <f t="shared" si="126"/>
        <v>6120000</v>
      </c>
      <c r="H1802" s="94">
        <v>72</v>
      </c>
      <c r="I1802" s="95" t="s">
        <v>59</v>
      </c>
      <c r="J1802" s="121">
        <v>85000</v>
      </c>
      <c r="K1802" s="121">
        <f t="shared" si="127"/>
        <v>6120000</v>
      </c>
      <c r="L1802" s="251">
        <f t="shared" si="121"/>
        <v>0</v>
      </c>
    </row>
    <row r="1803" spans="2:12" ht="15.9" x14ac:dyDescent="0.4">
      <c r="B1803" s="129"/>
      <c r="C1803" s="96" t="s">
        <v>678</v>
      </c>
      <c r="D1803" s="94">
        <v>1</v>
      </c>
      <c r="E1803" s="95" t="s">
        <v>38</v>
      </c>
      <c r="F1803" s="121">
        <v>1250000</v>
      </c>
      <c r="G1803" s="121">
        <f t="shared" si="126"/>
        <v>1250000</v>
      </c>
      <c r="H1803" s="94">
        <v>1</v>
      </c>
      <c r="I1803" s="95" t="s">
        <v>38</v>
      </c>
      <c r="J1803" s="121">
        <v>1250000</v>
      </c>
      <c r="K1803" s="121">
        <f t="shared" si="127"/>
        <v>1250000</v>
      </c>
      <c r="L1803" s="251">
        <f t="shared" si="121"/>
        <v>0</v>
      </c>
    </row>
    <row r="1804" spans="2:12" ht="15.9" x14ac:dyDescent="0.4">
      <c r="B1804" s="129"/>
      <c r="C1804" s="96" t="s">
        <v>642</v>
      </c>
      <c r="D1804" s="94">
        <v>1</v>
      </c>
      <c r="E1804" s="95" t="s">
        <v>38</v>
      </c>
      <c r="F1804" s="121">
        <v>5346000</v>
      </c>
      <c r="G1804" s="121">
        <f t="shared" si="126"/>
        <v>5346000</v>
      </c>
      <c r="H1804" s="94">
        <v>1</v>
      </c>
      <c r="I1804" s="95" t="s">
        <v>38</v>
      </c>
      <c r="J1804" s="121">
        <v>5346000</v>
      </c>
      <c r="K1804" s="121">
        <f t="shared" si="127"/>
        <v>5346000</v>
      </c>
      <c r="L1804" s="251">
        <f t="shared" si="121"/>
        <v>0</v>
      </c>
    </row>
    <row r="1805" spans="2:12" ht="15.9" x14ac:dyDescent="0.4">
      <c r="B1805" s="129"/>
      <c r="C1805" s="96" t="s">
        <v>669</v>
      </c>
      <c r="D1805" s="94">
        <v>48</v>
      </c>
      <c r="E1805" s="95" t="s">
        <v>445</v>
      </c>
      <c r="F1805" s="121">
        <v>200000</v>
      </c>
      <c r="G1805" s="121">
        <f t="shared" si="126"/>
        <v>9600000</v>
      </c>
      <c r="H1805" s="94">
        <v>48</v>
      </c>
      <c r="I1805" s="95" t="s">
        <v>445</v>
      </c>
      <c r="J1805" s="121">
        <v>200000</v>
      </c>
      <c r="K1805" s="121">
        <f t="shared" si="127"/>
        <v>9600000</v>
      </c>
      <c r="L1805" s="251">
        <f t="shared" si="121"/>
        <v>0</v>
      </c>
    </row>
    <row r="1806" spans="2:12" ht="29.15" x14ac:dyDescent="0.4">
      <c r="B1806" s="190" t="s">
        <v>69</v>
      </c>
      <c r="C1806" s="191" t="s">
        <v>690</v>
      </c>
      <c r="D1806" s="116">
        <v>24</v>
      </c>
      <c r="E1806" s="117" t="s">
        <v>30</v>
      </c>
      <c r="F1806" s="118">
        <v>0</v>
      </c>
      <c r="G1806" s="118">
        <f>G1807+G1815</f>
        <v>199938000</v>
      </c>
      <c r="H1806" s="116">
        <v>24</v>
      </c>
      <c r="I1806" s="117" t="s">
        <v>30</v>
      </c>
      <c r="J1806" s="118">
        <v>0</v>
      </c>
      <c r="K1806" s="118">
        <f>K1807+K1815</f>
        <v>199938000</v>
      </c>
      <c r="L1806" s="251">
        <f t="shared" si="121"/>
        <v>0</v>
      </c>
    </row>
    <row r="1807" spans="2:12" s="232" customFormat="1" ht="15.9" x14ac:dyDescent="0.4">
      <c r="B1807" s="227">
        <v>525111</v>
      </c>
      <c r="C1807" s="228" t="s">
        <v>174</v>
      </c>
      <c r="D1807" s="229"/>
      <c r="E1807" s="230"/>
      <c r="F1807" s="228">
        <v>0</v>
      </c>
      <c r="G1807" s="233">
        <f>SUM(G1808:G1814)</f>
        <v>133810000</v>
      </c>
      <c r="H1807" s="229"/>
      <c r="I1807" s="230"/>
      <c r="J1807" s="228">
        <v>0</v>
      </c>
      <c r="K1807" s="233">
        <f>SUM(K1808:K1814)</f>
        <v>133810000</v>
      </c>
      <c r="L1807" s="251">
        <f t="shared" si="121"/>
        <v>0</v>
      </c>
    </row>
    <row r="1808" spans="2:12" ht="15.9" x14ac:dyDescent="0.4">
      <c r="B1808" s="129" t="s">
        <v>27</v>
      </c>
      <c r="C1808" s="96" t="s">
        <v>46</v>
      </c>
      <c r="D1808" s="94">
        <v>90</v>
      </c>
      <c r="E1808" s="95" t="s">
        <v>47</v>
      </c>
      <c r="F1808" s="121">
        <v>150000</v>
      </c>
      <c r="G1808" s="121">
        <f t="shared" ref="G1808:G1814" si="128">ROUNDDOWN(D1808*F1808,-3)</f>
        <v>13500000</v>
      </c>
      <c r="H1808" s="94">
        <v>90</v>
      </c>
      <c r="I1808" s="95" t="s">
        <v>47</v>
      </c>
      <c r="J1808" s="121">
        <v>150000</v>
      </c>
      <c r="K1808" s="121">
        <f t="shared" ref="K1808:K1814" si="129">ROUNDDOWN(H1808*J1808,-3)</f>
        <v>13500000</v>
      </c>
      <c r="L1808" s="251">
        <f t="shared" si="121"/>
        <v>0</v>
      </c>
    </row>
    <row r="1809" spans="2:12" ht="15.9" x14ac:dyDescent="0.4">
      <c r="B1809" s="129" t="s">
        <v>27</v>
      </c>
      <c r="C1809" s="96" t="s">
        <v>48</v>
      </c>
      <c r="D1809" s="94">
        <v>447</v>
      </c>
      <c r="E1809" s="95" t="s">
        <v>47</v>
      </c>
      <c r="F1809" s="121">
        <v>150000</v>
      </c>
      <c r="G1809" s="121">
        <f t="shared" si="128"/>
        <v>67050000</v>
      </c>
      <c r="H1809" s="94">
        <v>447</v>
      </c>
      <c r="I1809" s="95" t="s">
        <v>47</v>
      </c>
      <c r="J1809" s="121">
        <v>150000</v>
      </c>
      <c r="K1809" s="121">
        <f t="shared" si="129"/>
        <v>67050000</v>
      </c>
      <c r="L1809" s="251">
        <f t="shared" si="121"/>
        <v>0</v>
      </c>
    </row>
    <row r="1810" spans="2:12" ht="15.9" x14ac:dyDescent="0.4">
      <c r="B1810" s="129"/>
      <c r="C1810" s="96" t="s">
        <v>672</v>
      </c>
      <c r="D1810" s="94">
        <v>135</v>
      </c>
      <c r="E1810" s="95" t="s">
        <v>47</v>
      </c>
      <c r="F1810" s="121">
        <v>150000</v>
      </c>
      <c r="G1810" s="121">
        <f t="shared" si="128"/>
        <v>20250000</v>
      </c>
      <c r="H1810" s="94">
        <v>135</v>
      </c>
      <c r="I1810" s="95" t="s">
        <v>47</v>
      </c>
      <c r="J1810" s="121">
        <v>150000</v>
      </c>
      <c r="K1810" s="121">
        <f t="shared" si="129"/>
        <v>20250000</v>
      </c>
      <c r="L1810" s="251">
        <f t="shared" si="121"/>
        <v>0</v>
      </c>
    </row>
    <row r="1811" spans="2:12" ht="15.9" x14ac:dyDescent="0.4">
      <c r="B1811" s="129"/>
      <c r="C1811" s="96" t="s">
        <v>638</v>
      </c>
      <c r="D1811" s="94">
        <v>1</v>
      </c>
      <c r="E1811" s="95" t="s">
        <v>38</v>
      </c>
      <c r="F1811" s="121">
        <v>14000000</v>
      </c>
      <c r="G1811" s="121">
        <f t="shared" si="128"/>
        <v>14000000</v>
      </c>
      <c r="H1811" s="94">
        <v>1</v>
      </c>
      <c r="I1811" s="95" t="s">
        <v>38</v>
      </c>
      <c r="J1811" s="121">
        <v>14000000</v>
      </c>
      <c r="K1811" s="121">
        <f t="shared" si="129"/>
        <v>14000000</v>
      </c>
      <c r="L1811" s="251">
        <f t="shared" si="121"/>
        <v>0</v>
      </c>
    </row>
    <row r="1812" spans="2:12" ht="15.9" x14ac:dyDescent="0.4">
      <c r="B1812" s="129"/>
      <c r="C1812" s="96" t="s">
        <v>673</v>
      </c>
      <c r="D1812" s="94">
        <v>1</v>
      </c>
      <c r="E1812" s="95" t="s">
        <v>38</v>
      </c>
      <c r="F1812" s="121">
        <v>6960000</v>
      </c>
      <c r="G1812" s="121">
        <f t="shared" si="128"/>
        <v>6960000</v>
      </c>
      <c r="H1812" s="94">
        <v>1</v>
      </c>
      <c r="I1812" s="95" t="s">
        <v>38</v>
      </c>
      <c r="J1812" s="121">
        <v>6960000</v>
      </c>
      <c r="K1812" s="121">
        <f t="shared" si="129"/>
        <v>6960000</v>
      </c>
      <c r="L1812" s="251">
        <f t="shared" si="121"/>
        <v>0</v>
      </c>
    </row>
    <row r="1813" spans="2:12" ht="15.9" x14ac:dyDescent="0.4">
      <c r="B1813" s="129"/>
      <c r="C1813" s="96" t="s">
        <v>76</v>
      </c>
      <c r="D1813" s="94">
        <v>1</v>
      </c>
      <c r="E1813" s="95" t="s">
        <v>38</v>
      </c>
      <c r="F1813" s="121">
        <v>7250000</v>
      </c>
      <c r="G1813" s="121">
        <f t="shared" si="128"/>
        <v>7250000</v>
      </c>
      <c r="H1813" s="94">
        <v>1</v>
      </c>
      <c r="I1813" s="95" t="s">
        <v>38</v>
      </c>
      <c r="J1813" s="121">
        <v>7250000</v>
      </c>
      <c r="K1813" s="121">
        <f t="shared" si="129"/>
        <v>7250000</v>
      </c>
      <c r="L1813" s="251">
        <f t="shared" si="121"/>
        <v>0</v>
      </c>
    </row>
    <row r="1814" spans="2:12" ht="15.9" x14ac:dyDescent="0.4">
      <c r="B1814" s="129"/>
      <c r="C1814" s="96" t="s">
        <v>60</v>
      </c>
      <c r="D1814" s="94">
        <v>24</v>
      </c>
      <c r="E1814" s="95" t="s">
        <v>40</v>
      </c>
      <c r="F1814" s="121">
        <v>200000</v>
      </c>
      <c r="G1814" s="121">
        <f t="shared" si="128"/>
        <v>4800000</v>
      </c>
      <c r="H1814" s="94">
        <v>24</v>
      </c>
      <c r="I1814" s="95" t="s">
        <v>40</v>
      </c>
      <c r="J1814" s="121">
        <v>200000</v>
      </c>
      <c r="K1814" s="121">
        <f t="shared" si="129"/>
        <v>4800000</v>
      </c>
      <c r="L1814" s="251">
        <f t="shared" si="121"/>
        <v>0</v>
      </c>
    </row>
    <row r="1815" spans="2:12" s="232" customFormat="1" ht="15.9" x14ac:dyDescent="0.4">
      <c r="B1815" s="227">
        <v>525119</v>
      </c>
      <c r="C1815" s="228" t="s">
        <v>42</v>
      </c>
      <c r="D1815" s="229"/>
      <c r="E1815" s="230"/>
      <c r="F1815" s="228">
        <v>0</v>
      </c>
      <c r="G1815" s="233">
        <f>SUM(G1816:G1824)</f>
        <v>66128000</v>
      </c>
      <c r="H1815" s="229"/>
      <c r="I1815" s="230"/>
      <c r="J1815" s="228">
        <v>0</v>
      </c>
      <c r="K1815" s="233">
        <f>SUM(K1816:K1824)</f>
        <v>66128000</v>
      </c>
      <c r="L1815" s="251">
        <f t="shared" si="121"/>
        <v>0</v>
      </c>
    </row>
    <row r="1816" spans="2:12" ht="15.9" x14ac:dyDescent="0.4">
      <c r="B1816" s="129"/>
      <c r="C1816" s="96" t="s">
        <v>645</v>
      </c>
      <c r="D1816" s="94">
        <v>1</v>
      </c>
      <c r="E1816" s="95" t="s">
        <v>38</v>
      </c>
      <c r="F1816" s="158">
        <v>180000</v>
      </c>
      <c r="G1816" s="121">
        <f t="shared" ref="G1816:G1824" si="130">ROUNDDOWN(D1816*F1816,-3)</f>
        <v>180000</v>
      </c>
      <c r="H1816" s="94">
        <v>1</v>
      </c>
      <c r="I1816" s="95" t="s">
        <v>38</v>
      </c>
      <c r="J1816" s="158">
        <v>180000</v>
      </c>
      <c r="K1816" s="121">
        <f t="shared" ref="K1816:K1824" si="131">ROUNDDOWN(H1816*J1816,-3)</f>
        <v>180000</v>
      </c>
      <c r="L1816" s="251">
        <f t="shared" ref="L1816:L1879" si="132">G1816-K1816</f>
        <v>0</v>
      </c>
    </row>
    <row r="1817" spans="2:12" ht="15.9" x14ac:dyDescent="0.4">
      <c r="B1817" s="129"/>
      <c r="C1817" s="96" t="s">
        <v>254</v>
      </c>
      <c r="D1817" s="94">
        <v>1</v>
      </c>
      <c r="E1817" s="95" t="s">
        <v>38</v>
      </c>
      <c r="F1817" s="158">
        <v>4866000</v>
      </c>
      <c r="G1817" s="121">
        <f t="shared" si="130"/>
        <v>4866000</v>
      </c>
      <c r="H1817" s="94">
        <v>1</v>
      </c>
      <c r="I1817" s="95" t="s">
        <v>38</v>
      </c>
      <c r="J1817" s="158">
        <v>4866000</v>
      </c>
      <c r="K1817" s="121">
        <f t="shared" si="131"/>
        <v>4866000</v>
      </c>
      <c r="L1817" s="251">
        <f t="shared" si="132"/>
        <v>0</v>
      </c>
    </row>
    <row r="1818" spans="2:12" ht="15.9" x14ac:dyDescent="0.4">
      <c r="B1818" s="129"/>
      <c r="C1818" s="96" t="s">
        <v>37</v>
      </c>
      <c r="D1818" s="94">
        <v>1</v>
      </c>
      <c r="E1818" s="95" t="s">
        <v>38</v>
      </c>
      <c r="F1818" s="158">
        <v>4255000</v>
      </c>
      <c r="G1818" s="121">
        <f t="shared" si="130"/>
        <v>4255000</v>
      </c>
      <c r="H1818" s="94">
        <v>1</v>
      </c>
      <c r="I1818" s="95" t="s">
        <v>38</v>
      </c>
      <c r="J1818" s="158">
        <v>4255000</v>
      </c>
      <c r="K1818" s="121">
        <f t="shared" si="131"/>
        <v>4255000</v>
      </c>
      <c r="L1818" s="251">
        <f t="shared" si="132"/>
        <v>0</v>
      </c>
    </row>
    <row r="1819" spans="2:12" ht="15.9" x14ac:dyDescent="0.4">
      <c r="B1819" s="129"/>
      <c r="C1819" s="96" t="s">
        <v>55</v>
      </c>
      <c r="D1819" s="94">
        <v>1</v>
      </c>
      <c r="E1819" s="95" t="s">
        <v>38</v>
      </c>
      <c r="F1819" s="158">
        <v>217000</v>
      </c>
      <c r="G1819" s="121">
        <f t="shared" si="130"/>
        <v>217000</v>
      </c>
      <c r="H1819" s="94">
        <v>1</v>
      </c>
      <c r="I1819" s="95" t="s">
        <v>38</v>
      </c>
      <c r="J1819" s="158">
        <v>217000</v>
      </c>
      <c r="K1819" s="121">
        <f t="shared" si="131"/>
        <v>217000</v>
      </c>
      <c r="L1819" s="251">
        <f t="shared" si="132"/>
        <v>0</v>
      </c>
    </row>
    <row r="1820" spans="2:12" ht="15.9" x14ac:dyDescent="0.4">
      <c r="B1820" s="200"/>
      <c r="C1820" s="96" t="s">
        <v>44</v>
      </c>
      <c r="D1820" s="94">
        <v>24</v>
      </c>
      <c r="E1820" s="95" t="s">
        <v>40</v>
      </c>
      <c r="F1820" s="121">
        <v>675000</v>
      </c>
      <c r="G1820" s="121">
        <f t="shared" si="130"/>
        <v>16200000</v>
      </c>
      <c r="H1820" s="94">
        <v>24</v>
      </c>
      <c r="I1820" s="95" t="s">
        <v>40</v>
      </c>
      <c r="J1820" s="121">
        <v>675000</v>
      </c>
      <c r="K1820" s="121">
        <f t="shared" si="131"/>
        <v>16200000</v>
      </c>
      <c r="L1820" s="251">
        <f t="shared" si="132"/>
        <v>0</v>
      </c>
    </row>
    <row r="1821" spans="2:12" ht="15.9" x14ac:dyDescent="0.4">
      <c r="B1821" s="129" t="s">
        <v>27</v>
      </c>
      <c r="C1821" s="96" t="s">
        <v>58</v>
      </c>
      <c r="D1821" s="94">
        <f>9*24</f>
        <v>216</v>
      </c>
      <c r="E1821" s="95" t="s">
        <v>59</v>
      </c>
      <c r="F1821" s="121">
        <v>85000</v>
      </c>
      <c r="G1821" s="121">
        <f t="shared" si="130"/>
        <v>18360000</v>
      </c>
      <c r="H1821" s="94">
        <f>9*24</f>
        <v>216</v>
      </c>
      <c r="I1821" s="95" t="s">
        <v>59</v>
      </c>
      <c r="J1821" s="121">
        <v>85000</v>
      </c>
      <c r="K1821" s="121">
        <f t="shared" si="131"/>
        <v>18360000</v>
      </c>
      <c r="L1821" s="251">
        <f t="shared" si="132"/>
        <v>0</v>
      </c>
    </row>
    <row r="1822" spans="2:12" ht="15.9" x14ac:dyDescent="0.4">
      <c r="B1822" s="129"/>
      <c r="C1822" s="96" t="s">
        <v>678</v>
      </c>
      <c r="D1822" s="94">
        <v>1</v>
      </c>
      <c r="E1822" s="95" t="s">
        <v>38</v>
      </c>
      <c r="F1822" s="121">
        <v>4450000</v>
      </c>
      <c r="G1822" s="121">
        <f t="shared" si="130"/>
        <v>4450000</v>
      </c>
      <c r="H1822" s="94">
        <v>1</v>
      </c>
      <c r="I1822" s="95" t="s">
        <v>38</v>
      </c>
      <c r="J1822" s="121">
        <v>4450000</v>
      </c>
      <c r="K1822" s="121">
        <f t="shared" si="131"/>
        <v>4450000</v>
      </c>
      <c r="L1822" s="251">
        <f t="shared" si="132"/>
        <v>0</v>
      </c>
    </row>
    <row r="1823" spans="2:12" ht="15.9" x14ac:dyDescent="0.4">
      <c r="B1823" s="129"/>
      <c r="C1823" s="96" t="s">
        <v>670</v>
      </c>
      <c r="D1823" s="94">
        <v>1</v>
      </c>
      <c r="E1823" s="95" t="s">
        <v>38</v>
      </c>
      <c r="F1823" s="121">
        <v>3200000</v>
      </c>
      <c r="G1823" s="121">
        <f t="shared" si="130"/>
        <v>3200000</v>
      </c>
      <c r="H1823" s="94">
        <v>1</v>
      </c>
      <c r="I1823" s="95" t="s">
        <v>38</v>
      </c>
      <c r="J1823" s="121">
        <v>3200000</v>
      </c>
      <c r="K1823" s="121">
        <f t="shared" si="131"/>
        <v>3200000</v>
      </c>
      <c r="L1823" s="251">
        <f t="shared" si="132"/>
        <v>0</v>
      </c>
    </row>
    <row r="1824" spans="2:12" ht="15.9" x14ac:dyDescent="0.4">
      <c r="B1824" s="129"/>
      <c r="C1824" s="96" t="s">
        <v>669</v>
      </c>
      <c r="D1824" s="94">
        <v>72</v>
      </c>
      <c r="E1824" s="95" t="s">
        <v>445</v>
      </c>
      <c r="F1824" s="121">
        <v>200000</v>
      </c>
      <c r="G1824" s="121">
        <f t="shared" si="130"/>
        <v>14400000</v>
      </c>
      <c r="H1824" s="94">
        <v>72</v>
      </c>
      <c r="I1824" s="95" t="s">
        <v>445</v>
      </c>
      <c r="J1824" s="121">
        <v>200000</v>
      </c>
      <c r="K1824" s="121">
        <f t="shared" si="131"/>
        <v>14400000</v>
      </c>
      <c r="L1824" s="251">
        <f t="shared" si="132"/>
        <v>0</v>
      </c>
    </row>
    <row r="1825" spans="2:12" ht="29.15" x14ac:dyDescent="0.4">
      <c r="B1825" s="190" t="s">
        <v>77</v>
      </c>
      <c r="C1825" s="191" t="s">
        <v>691</v>
      </c>
      <c r="D1825" s="116">
        <v>24</v>
      </c>
      <c r="E1825" s="117" t="s">
        <v>30</v>
      </c>
      <c r="F1825" s="118">
        <v>0</v>
      </c>
      <c r="G1825" s="118">
        <f>G1826+G1834</f>
        <v>179369000</v>
      </c>
      <c r="H1825" s="116">
        <v>24</v>
      </c>
      <c r="I1825" s="117" t="s">
        <v>30</v>
      </c>
      <c r="J1825" s="118">
        <v>0</v>
      </c>
      <c r="K1825" s="118">
        <f>K1826+K1834</f>
        <v>179369000</v>
      </c>
      <c r="L1825" s="251">
        <f t="shared" si="132"/>
        <v>0</v>
      </c>
    </row>
    <row r="1826" spans="2:12" s="232" customFormat="1" ht="15.9" x14ac:dyDescent="0.4">
      <c r="B1826" s="227">
        <v>525111</v>
      </c>
      <c r="C1826" s="228" t="s">
        <v>174</v>
      </c>
      <c r="D1826" s="229"/>
      <c r="E1826" s="230"/>
      <c r="F1826" s="228">
        <v>0</v>
      </c>
      <c r="G1826" s="233">
        <f>SUM(G1827:G1833)</f>
        <v>119850000</v>
      </c>
      <c r="H1826" s="229"/>
      <c r="I1826" s="230"/>
      <c r="J1826" s="228">
        <v>0</v>
      </c>
      <c r="K1826" s="233">
        <f>SUM(K1827:K1833)</f>
        <v>119850000</v>
      </c>
      <c r="L1826" s="251">
        <f t="shared" si="132"/>
        <v>0</v>
      </c>
    </row>
    <row r="1827" spans="2:12" ht="15.9" x14ac:dyDescent="0.4">
      <c r="B1827" s="129" t="s">
        <v>27</v>
      </c>
      <c r="C1827" s="96" t="s">
        <v>46</v>
      </c>
      <c r="D1827" s="94">
        <v>90</v>
      </c>
      <c r="E1827" s="95" t="s">
        <v>47</v>
      </c>
      <c r="F1827" s="121">
        <v>150000</v>
      </c>
      <c r="G1827" s="121">
        <f t="shared" ref="G1827:G1833" si="133">ROUNDDOWN(D1827*F1827,-3)</f>
        <v>13500000</v>
      </c>
      <c r="H1827" s="94">
        <v>90</v>
      </c>
      <c r="I1827" s="95" t="s">
        <v>47</v>
      </c>
      <c r="J1827" s="121">
        <v>150000</v>
      </c>
      <c r="K1827" s="121">
        <f t="shared" ref="K1827:K1833" si="134">ROUNDDOWN(H1827*J1827,-3)</f>
        <v>13500000</v>
      </c>
      <c r="L1827" s="251">
        <f t="shared" si="132"/>
        <v>0</v>
      </c>
    </row>
    <row r="1828" spans="2:12" ht="15.9" x14ac:dyDescent="0.4">
      <c r="B1828" s="129" t="s">
        <v>27</v>
      </c>
      <c r="C1828" s="96" t="s">
        <v>48</v>
      </c>
      <c r="D1828" s="94">
        <v>435</v>
      </c>
      <c r="E1828" s="95" t="s">
        <v>47</v>
      </c>
      <c r="F1828" s="121">
        <v>150000</v>
      </c>
      <c r="G1828" s="121">
        <f t="shared" si="133"/>
        <v>65250000</v>
      </c>
      <c r="H1828" s="94">
        <v>435</v>
      </c>
      <c r="I1828" s="95" t="s">
        <v>47</v>
      </c>
      <c r="J1828" s="121">
        <v>150000</v>
      </c>
      <c r="K1828" s="121">
        <f t="shared" si="134"/>
        <v>65250000</v>
      </c>
      <c r="L1828" s="251">
        <f t="shared" si="132"/>
        <v>0</v>
      </c>
    </row>
    <row r="1829" spans="2:12" ht="15.9" x14ac:dyDescent="0.4">
      <c r="B1829" s="129"/>
      <c r="C1829" s="96" t="s">
        <v>672</v>
      </c>
      <c r="D1829" s="94">
        <v>89</v>
      </c>
      <c r="E1829" s="95" t="s">
        <v>47</v>
      </c>
      <c r="F1829" s="121">
        <v>150000</v>
      </c>
      <c r="G1829" s="121">
        <f t="shared" si="133"/>
        <v>13350000</v>
      </c>
      <c r="H1829" s="94">
        <v>89</v>
      </c>
      <c r="I1829" s="95" t="s">
        <v>47</v>
      </c>
      <c r="J1829" s="121">
        <v>150000</v>
      </c>
      <c r="K1829" s="121">
        <f t="shared" si="134"/>
        <v>13350000</v>
      </c>
      <c r="L1829" s="251">
        <f t="shared" si="132"/>
        <v>0</v>
      </c>
    </row>
    <row r="1830" spans="2:12" ht="15.9" x14ac:dyDescent="0.4">
      <c r="B1830" s="129"/>
      <c r="C1830" s="96" t="s">
        <v>638</v>
      </c>
      <c r="D1830" s="94">
        <v>1</v>
      </c>
      <c r="E1830" s="95" t="s">
        <v>38</v>
      </c>
      <c r="F1830" s="121">
        <v>6160000</v>
      </c>
      <c r="G1830" s="121">
        <f t="shared" si="133"/>
        <v>6160000</v>
      </c>
      <c r="H1830" s="94">
        <v>1</v>
      </c>
      <c r="I1830" s="95" t="s">
        <v>38</v>
      </c>
      <c r="J1830" s="121">
        <v>6160000</v>
      </c>
      <c r="K1830" s="121">
        <f t="shared" si="134"/>
        <v>6160000</v>
      </c>
      <c r="L1830" s="251">
        <f t="shared" si="132"/>
        <v>0</v>
      </c>
    </row>
    <row r="1831" spans="2:12" ht="15.9" x14ac:dyDescent="0.4">
      <c r="B1831" s="129"/>
      <c r="C1831" s="96" t="s">
        <v>673</v>
      </c>
      <c r="D1831" s="94">
        <v>1</v>
      </c>
      <c r="E1831" s="95" t="s">
        <v>38</v>
      </c>
      <c r="F1831" s="121">
        <v>4620000</v>
      </c>
      <c r="G1831" s="121">
        <f t="shared" si="133"/>
        <v>4620000</v>
      </c>
      <c r="H1831" s="94">
        <v>1</v>
      </c>
      <c r="I1831" s="95" t="s">
        <v>38</v>
      </c>
      <c r="J1831" s="121">
        <v>4620000</v>
      </c>
      <c r="K1831" s="121">
        <f t="shared" si="134"/>
        <v>4620000</v>
      </c>
      <c r="L1831" s="251">
        <f t="shared" si="132"/>
        <v>0</v>
      </c>
    </row>
    <row r="1832" spans="2:12" ht="15.9" x14ac:dyDescent="0.4">
      <c r="B1832" s="129"/>
      <c r="C1832" s="96" t="s">
        <v>76</v>
      </c>
      <c r="D1832" s="94">
        <v>1</v>
      </c>
      <c r="E1832" s="95" t="s">
        <v>38</v>
      </c>
      <c r="F1832" s="121">
        <v>7250000</v>
      </c>
      <c r="G1832" s="121">
        <f t="shared" si="133"/>
        <v>7250000</v>
      </c>
      <c r="H1832" s="94">
        <v>1</v>
      </c>
      <c r="I1832" s="95" t="s">
        <v>38</v>
      </c>
      <c r="J1832" s="121">
        <v>7250000</v>
      </c>
      <c r="K1832" s="121">
        <f t="shared" si="134"/>
        <v>7250000</v>
      </c>
      <c r="L1832" s="251">
        <f t="shared" si="132"/>
        <v>0</v>
      </c>
    </row>
    <row r="1833" spans="2:12" ht="15.9" x14ac:dyDescent="0.4">
      <c r="B1833" s="129"/>
      <c r="C1833" s="96" t="s">
        <v>60</v>
      </c>
      <c r="D1833" s="94">
        <v>1</v>
      </c>
      <c r="E1833" s="95" t="s">
        <v>38</v>
      </c>
      <c r="F1833" s="121">
        <v>9720000</v>
      </c>
      <c r="G1833" s="121">
        <f t="shared" si="133"/>
        <v>9720000</v>
      </c>
      <c r="H1833" s="94">
        <v>1</v>
      </c>
      <c r="I1833" s="95" t="s">
        <v>38</v>
      </c>
      <c r="J1833" s="121">
        <v>9720000</v>
      </c>
      <c r="K1833" s="121">
        <f t="shared" si="134"/>
        <v>9720000</v>
      </c>
      <c r="L1833" s="251">
        <f t="shared" si="132"/>
        <v>0</v>
      </c>
    </row>
    <row r="1834" spans="2:12" s="232" customFormat="1" ht="15.9" x14ac:dyDescent="0.4">
      <c r="B1834" s="227">
        <v>525119</v>
      </c>
      <c r="C1834" s="228" t="s">
        <v>42</v>
      </c>
      <c r="D1834" s="229"/>
      <c r="E1834" s="230"/>
      <c r="F1834" s="228">
        <v>0</v>
      </c>
      <c r="G1834" s="233">
        <f>SUM(G1835:G1843)</f>
        <v>59519000</v>
      </c>
      <c r="H1834" s="229"/>
      <c r="I1834" s="230"/>
      <c r="J1834" s="228">
        <v>0</v>
      </c>
      <c r="K1834" s="233">
        <f>SUM(K1835:K1843)</f>
        <v>59519000</v>
      </c>
      <c r="L1834" s="251">
        <f t="shared" si="132"/>
        <v>0</v>
      </c>
    </row>
    <row r="1835" spans="2:12" ht="15.9" x14ac:dyDescent="0.4">
      <c r="B1835" s="129"/>
      <c r="C1835" s="96" t="s">
        <v>645</v>
      </c>
      <c r="D1835" s="94">
        <v>1</v>
      </c>
      <c r="E1835" s="95" t="s">
        <v>38</v>
      </c>
      <c r="F1835" s="158">
        <v>165000</v>
      </c>
      <c r="G1835" s="121">
        <f t="shared" ref="G1835:G1843" si="135">ROUNDDOWN(D1835*F1835,-3)</f>
        <v>165000</v>
      </c>
      <c r="H1835" s="94">
        <v>1</v>
      </c>
      <c r="I1835" s="95" t="s">
        <v>38</v>
      </c>
      <c r="J1835" s="158">
        <v>165000</v>
      </c>
      <c r="K1835" s="121">
        <f t="shared" ref="K1835:K1843" si="136">ROUNDDOWN(H1835*J1835,-3)</f>
        <v>165000</v>
      </c>
      <c r="L1835" s="251">
        <f t="shared" si="132"/>
        <v>0</v>
      </c>
    </row>
    <row r="1836" spans="2:12" ht="15.9" x14ac:dyDescent="0.4">
      <c r="B1836" s="129"/>
      <c r="C1836" s="96" t="s">
        <v>692</v>
      </c>
      <c r="D1836" s="94">
        <v>1</v>
      </c>
      <c r="E1836" s="95" t="s">
        <v>38</v>
      </c>
      <c r="F1836" s="158">
        <v>2500000</v>
      </c>
      <c r="G1836" s="121">
        <f t="shared" si="135"/>
        <v>2500000</v>
      </c>
      <c r="H1836" s="94">
        <v>1</v>
      </c>
      <c r="I1836" s="95" t="s">
        <v>38</v>
      </c>
      <c r="J1836" s="158">
        <v>2500000</v>
      </c>
      <c r="K1836" s="121">
        <f t="shared" si="136"/>
        <v>2500000</v>
      </c>
      <c r="L1836" s="251">
        <f t="shared" si="132"/>
        <v>0</v>
      </c>
    </row>
    <row r="1837" spans="2:12" ht="15.9" x14ac:dyDescent="0.4">
      <c r="B1837" s="129"/>
      <c r="C1837" s="96" t="s">
        <v>37</v>
      </c>
      <c r="D1837" s="94">
        <v>1</v>
      </c>
      <c r="E1837" s="95" t="s">
        <v>38</v>
      </c>
      <c r="F1837" s="158">
        <v>6595000</v>
      </c>
      <c r="G1837" s="121">
        <f t="shared" si="135"/>
        <v>6595000</v>
      </c>
      <c r="H1837" s="94">
        <v>1</v>
      </c>
      <c r="I1837" s="95" t="s">
        <v>38</v>
      </c>
      <c r="J1837" s="158">
        <v>6595000</v>
      </c>
      <c r="K1837" s="121">
        <f t="shared" si="136"/>
        <v>6595000</v>
      </c>
      <c r="L1837" s="251">
        <f t="shared" si="132"/>
        <v>0</v>
      </c>
    </row>
    <row r="1838" spans="2:12" ht="15.9" x14ac:dyDescent="0.4">
      <c r="B1838" s="129"/>
      <c r="C1838" s="96" t="s">
        <v>55</v>
      </c>
      <c r="D1838" s="94">
        <v>1</v>
      </c>
      <c r="E1838" s="95" t="s">
        <v>38</v>
      </c>
      <c r="F1838" s="158">
        <v>199000</v>
      </c>
      <c r="G1838" s="121">
        <f t="shared" si="135"/>
        <v>199000</v>
      </c>
      <c r="H1838" s="94">
        <v>1</v>
      </c>
      <c r="I1838" s="95" t="s">
        <v>38</v>
      </c>
      <c r="J1838" s="158">
        <v>199000</v>
      </c>
      <c r="K1838" s="121">
        <f t="shared" si="136"/>
        <v>199000</v>
      </c>
      <c r="L1838" s="251">
        <f t="shared" si="132"/>
        <v>0</v>
      </c>
    </row>
    <row r="1839" spans="2:12" ht="15.9" x14ac:dyDescent="0.4">
      <c r="B1839" s="200"/>
      <c r="C1839" s="96" t="s">
        <v>44</v>
      </c>
      <c r="D1839" s="94">
        <v>24</v>
      </c>
      <c r="E1839" s="95" t="s">
        <v>40</v>
      </c>
      <c r="F1839" s="121">
        <v>450000</v>
      </c>
      <c r="G1839" s="121">
        <f t="shared" si="135"/>
        <v>10800000</v>
      </c>
      <c r="H1839" s="94">
        <v>24</v>
      </c>
      <c r="I1839" s="95" t="s">
        <v>40</v>
      </c>
      <c r="J1839" s="121">
        <v>450000</v>
      </c>
      <c r="K1839" s="121">
        <f t="shared" si="136"/>
        <v>10800000</v>
      </c>
      <c r="L1839" s="251">
        <f t="shared" si="132"/>
        <v>0</v>
      </c>
    </row>
    <row r="1840" spans="2:12" ht="15.9" x14ac:dyDescent="0.4">
      <c r="B1840" s="129" t="s">
        <v>27</v>
      </c>
      <c r="C1840" s="96" t="s">
        <v>58</v>
      </c>
      <c r="D1840" s="94">
        <f>9*24</f>
        <v>216</v>
      </c>
      <c r="E1840" s="95" t="s">
        <v>59</v>
      </c>
      <c r="F1840" s="121">
        <v>85000</v>
      </c>
      <c r="G1840" s="121">
        <f t="shared" si="135"/>
        <v>18360000</v>
      </c>
      <c r="H1840" s="94">
        <f>9*24</f>
        <v>216</v>
      </c>
      <c r="I1840" s="95" t="s">
        <v>59</v>
      </c>
      <c r="J1840" s="121">
        <v>85000</v>
      </c>
      <c r="K1840" s="121">
        <f t="shared" si="136"/>
        <v>18360000</v>
      </c>
      <c r="L1840" s="251">
        <f t="shared" si="132"/>
        <v>0</v>
      </c>
    </row>
    <row r="1841" spans="2:12" ht="15.9" x14ac:dyDescent="0.4">
      <c r="B1841" s="129"/>
      <c r="C1841" s="96" t="s">
        <v>678</v>
      </c>
      <c r="D1841" s="94">
        <v>1</v>
      </c>
      <c r="E1841" s="95" t="s">
        <v>38</v>
      </c>
      <c r="F1841" s="121">
        <v>4500000</v>
      </c>
      <c r="G1841" s="121">
        <f t="shared" si="135"/>
        <v>4500000</v>
      </c>
      <c r="H1841" s="94">
        <v>1</v>
      </c>
      <c r="I1841" s="95" t="s">
        <v>38</v>
      </c>
      <c r="J1841" s="121">
        <v>4500000</v>
      </c>
      <c r="K1841" s="121">
        <f t="shared" si="136"/>
        <v>4500000</v>
      </c>
      <c r="L1841" s="251">
        <f t="shared" si="132"/>
        <v>0</v>
      </c>
    </row>
    <row r="1842" spans="2:12" ht="15.9" x14ac:dyDescent="0.4">
      <c r="B1842" s="129"/>
      <c r="C1842" s="96" t="s">
        <v>670</v>
      </c>
      <c r="D1842" s="94">
        <v>1</v>
      </c>
      <c r="E1842" s="95" t="s">
        <v>38</v>
      </c>
      <c r="F1842" s="121">
        <v>2000000</v>
      </c>
      <c r="G1842" s="121">
        <f t="shared" si="135"/>
        <v>2000000</v>
      </c>
      <c r="H1842" s="94">
        <v>1</v>
      </c>
      <c r="I1842" s="95" t="s">
        <v>38</v>
      </c>
      <c r="J1842" s="121">
        <v>2000000</v>
      </c>
      <c r="K1842" s="121">
        <f t="shared" si="136"/>
        <v>2000000</v>
      </c>
      <c r="L1842" s="251">
        <f t="shared" si="132"/>
        <v>0</v>
      </c>
    </row>
    <row r="1843" spans="2:12" ht="15.9" x14ac:dyDescent="0.4">
      <c r="B1843" s="129"/>
      <c r="C1843" s="96" t="s">
        <v>669</v>
      </c>
      <c r="D1843" s="94">
        <v>72</v>
      </c>
      <c r="E1843" s="95" t="s">
        <v>445</v>
      </c>
      <c r="F1843" s="121">
        <v>200000</v>
      </c>
      <c r="G1843" s="121">
        <f t="shared" si="135"/>
        <v>14400000</v>
      </c>
      <c r="H1843" s="94">
        <v>72</v>
      </c>
      <c r="I1843" s="95" t="s">
        <v>445</v>
      </c>
      <c r="J1843" s="121">
        <v>200000</v>
      </c>
      <c r="K1843" s="121">
        <f t="shared" si="136"/>
        <v>14400000</v>
      </c>
      <c r="L1843" s="251">
        <f t="shared" si="132"/>
        <v>0</v>
      </c>
    </row>
    <row r="1844" spans="2:12" ht="29.15" x14ac:dyDescent="0.4">
      <c r="B1844" s="190" t="s">
        <v>380</v>
      </c>
      <c r="C1844" s="191" t="s">
        <v>693</v>
      </c>
      <c r="D1844" s="116">
        <v>24</v>
      </c>
      <c r="E1844" s="117" t="s">
        <v>30</v>
      </c>
      <c r="F1844" s="118">
        <v>0</v>
      </c>
      <c r="G1844" s="118">
        <f>G1845+G1849</f>
        <v>52725000</v>
      </c>
      <c r="H1844" s="116">
        <v>24</v>
      </c>
      <c r="I1844" s="117" t="s">
        <v>30</v>
      </c>
      <c r="J1844" s="118">
        <v>0</v>
      </c>
      <c r="K1844" s="118">
        <f>K1845+K1849</f>
        <v>52725000</v>
      </c>
      <c r="L1844" s="251">
        <f t="shared" si="132"/>
        <v>0</v>
      </c>
    </row>
    <row r="1845" spans="2:12" s="232" customFormat="1" ht="15.9" x14ac:dyDescent="0.4">
      <c r="B1845" s="227">
        <v>525111</v>
      </c>
      <c r="C1845" s="228" t="s">
        <v>174</v>
      </c>
      <c r="D1845" s="229"/>
      <c r="E1845" s="230"/>
      <c r="F1845" s="228">
        <v>0</v>
      </c>
      <c r="G1845" s="233">
        <f>SUM(G1846:G1848)</f>
        <v>30570000</v>
      </c>
      <c r="H1845" s="229"/>
      <c r="I1845" s="230"/>
      <c r="J1845" s="228">
        <v>0</v>
      </c>
      <c r="K1845" s="233">
        <f>SUM(K1846:K1848)</f>
        <v>30570000</v>
      </c>
      <c r="L1845" s="251">
        <f t="shared" si="132"/>
        <v>0</v>
      </c>
    </row>
    <row r="1846" spans="2:12" ht="15.9" x14ac:dyDescent="0.4">
      <c r="B1846" s="129" t="s">
        <v>27</v>
      </c>
      <c r="C1846" s="96" t="s">
        <v>46</v>
      </c>
      <c r="D1846" s="94">
        <v>30</v>
      </c>
      <c r="E1846" s="95" t="s">
        <v>47</v>
      </c>
      <c r="F1846" s="121">
        <v>150000</v>
      </c>
      <c r="G1846" s="121">
        <f>ROUNDDOWN(D1846*F1846,-3)</f>
        <v>4500000</v>
      </c>
      <c r="H1846" s="94">
        <v>30</v>
      </c>
      <c r="I1846" s="95" t="s">
        <v>47</v>
      </c>
      <c r="J1846" s="121">
        <v>150000</v>
      </c>
      <c r="K1846" s="121">
        <f>ROUNDDOWN(H1846*J1846,-3)</f>
        <v>4500000</v>
      </c>
      <c r="L1846" s="251">
        <f t="shared" si="132"/>
        <v>0</v>
      </c>
    </row>
    <row r="1847" spans="2:12" ht="15.9" x14ac:dyDescent="0.4">
      <c r="B1847" s="129" t="s">
        <v>27</v>
      </c>
      <c r="C1847" s="96" t="s">
        <v>48</v>
      </c>
      <c r="D1847" s="94">
        <v>141</v>
      </c>
      <c r="E1847" s="95" t="s">
        <v>47</v>
      </c>
      <c r="F1847" s="121">
        <v>150000</v>
      </c>
      <c r="G1847" s="121">
        <f>ROUNDDOWN(D1847*F1847,-3)</f>
        <v>21150000</v>
      </c>
      <c r="H1847" s="94">
        <v>141</v>
      </c>
      <c r="I1847" s="95" t="s">
        <v>47</v>
      </c>
      <c r="J1847" s="121">
        <v>150000</v>
      </c>
      <c r="K1847" s="121">
        <f>ROUNDDOWN(H1847*J1847,-3)</f>
        <v>21150000</v>
      </c>
      <c r="L1847" s="251">
        <f t="shared" si="132"/>
        <v>0</v>
      </c>
    </row>
    <row r="1848" spans="2:12" ht="15.9" x14ac:dyDescent="0.4">
      <c r="B1848" s="129"/>
      <c r="C1848" s="96" t="s">
        <v>60</v>
      </c>
      <c r="D1848" s="94">
        <v>1</v>
      </c>
      <c r="E1848" s="95" t="s">
        <v>38</v>
      </c>
      <c r="F1848" s="121">
        <v>4920000</v>
      </c>
      <c r="G1848" s="121">
        <f>ROUNDDOWN(D1848*F1848,-3)</f>
        <v>4920000</v>
      </c>
      <c r="H1848" s="94">
        <v>1</v>
      </c>
      <c r="I1848" s="95" t="s">
        <v>38</v>
      </c>
      <c r="J1848" s="121">
        <v>4920000</v>
      </c>
      <c r="K1848" s="121">
        <f>ROUNDDOWN(H1848*J1848,-3)</f>
        <v>4920000</v>
      </c>
      <c r="L1848" s="251">
        <f t="shared" si="132"/>
        <v>0</v>
      </c>
    </row>
    <row r="1849" spans="2:12" s="232" customFormat="1" ht="15.9" x14ac:dyDescent="0.4">
      <c r="B1849" s="227">
        <v>525119</v>
      </c>
      <c r="C1849" s="228" t="s">
        <v>42</v>
      </c>
      <c r="D1849" s="229"/>
      <c r="E1849" s="230"/>
      <c r="F1849" s="228">
        <v>0</v>
      </c>
      <c r="G1849" s="233">
        <f>SUM(G1850:G1854)</f>
        <v>22155000</v>
      </c>
      <c r="H1849" s="229"/>
      <c r="I1849" s="230"/>
      <c r="J1849" s="228">
        <v>0</v>
      </c>
      <c r="K1849" s="233">
        <f>SUM(K1850:K1854)</f>
        <v>22155000</v>
      </c>
      <c r="L1849" s="251">
        <f t="shared" si="132"/>
        <v>0</v>
      </c>
    </row>
    <row r="1850" spans="2:12" ht="15.9" x14ac:dyDescent="0.4">
      <c r="B1850" s="129"/>
      <c r="C1850" s="96" t="s">
        <v>67</v>
      </c>
      <c r="D1850" s="94">
        <v>1</v>
      </c>
      <c r="E1850" s="95" t="s">
        <v>38</v>
      </c>
      <c r="F1850" s="158">
        <v>2500000</v>
      </c>
      <c r="G1850" s="121">
        <f t="shared" ref="G1850:G1854" si="137">ROUNDDOWN(D1850*F1850,-3)</f>
        <v>2500000</v>
      </c>
      <c r="H1850" s="94">
        <v>1</v>
      </c>
      <c r="I1850" s="95" t="s">
        <v>38</v>
      </c>
      <c r="J1850" s="158">
        <v>2500000</v>
      </c>
      <c r="K1850" s="121">
        <f t="shared" ref="K1850:K1854" si="138">ROUNDDOWN(H1850*J1850,-3)</f>
        <v>2500000</v>
      </c>
      <c r="L1850" s="251">
        <f t="shared" si="132"/>
        <v>0</v>
      </c>
    </row>
    <row r="1851" spans="2:12" ht="15.9" x14ac:dyDescent="0.4">
      <c r="B1851" s="129"/>
      <c r="C1851" s="96" t="s">
        <v>55</v>
      </c>
      <c r="D1851" s="94">
        <v>1</v>
      </c>
      <c r="E1851" s="95" t="s">
        <v>38</v>
      </c>
      <c r="F1851" s="158">
        <v>235000</v>
      </c>
      <c r="G1851" s="121">
        <f t="shared" si="137"/>
        <v>235000</v>
      </c>
      <c r="H1851" s="94">
        <v>1</v>
      </c>
      <c r="I1851" s="95" t="s">
        <v>38</v>
      </c>
      <c r="J1851" s="158">
        <v>235000</v>
      </c>
      <c r="K1851" s="121">
        <f t="shared" si="138"/>
        <v>235000</v>
      </c>
      <c r="L1851" s="251">
        <f t="shared" si="132"/>
        <v>0</v>
      </c>
    </row>
    <row r="1852" spans="2:12" ht="15.9" x14ac:dyDescent="0.4">
      <c r="B1852" s="129"/>
      <c r="C1852" s="96" t="s">
        <v>44</v>
      </c>
      <c r="D1852" s="94">
        <v>24</v>
      </c>
      <c r="E1852" s="95" t="s">
        <v>40</v>
      </c>
      <c r="F1852" s="121">
        <v>450000</v>
      </c>
      <c r="G1852" s="121">
        <f t="shared" si="137"/>
        <v>10800000</v>
      </c>
      <c r="H1852" s="94">
        <v>24</v>
      </c>
      <c r="I1852" s="95" t="s">
        <v>40</v>
      </c>
      <c r="J1852" s="121">
        <v>450000</v>
      </c>
      <c r="K1852" s="121">
        <f t="shared" si="138"/>
        <v>10800000</v>
      </c>
      <c r="L1852" s="251">
        <f t="shared" si="132"/>
        <v>0</v>
      </c>
    </row>
    <row r="1853" spans="2:12" ht="15.9" x14ac:dyDescent="0.4">
      <c r="B1853" s="200"/>
      <c r="C1853" s="96" t="s">
        <v>58</v>
      </c>
      <c r="D1853" s="94">
        <v>72</v>
      </c>
      <c r="E1853" s="95" t="s">
        <v>59</v>
      </c>
      <c r="F1853" s="121">
        <v>85000</v>
      </c>
      <c r="G1853" s="121">
        <f t="shared" si="137"/>
        <v>6120000</v>
      </c>
      <c r="H1853" s="94">
        <v>72</v>
      </c>
      <c r="I1853" s="95" t="s">
        <v>59</v>
      </c>
      <c r="J1853" s="121">
        <v>85000</v>
      </c>
      <c r="K1853" s="121">
        <f t="shared" si="138"/>
        <v>6120000</v>
      </c>
      <c r="L1853" s="251">
        <f t="shared" si="132"/>
        <v>0</v>
      </c>
    </row>
    <row r="1854" spans="2:12" ht="15.9" x14ac:dyDescent="0.4">
      <c r="B1854" s="129"/>
      <c r="C1854" s="96" t="s">
        <v>678</v>
      </c>
      <c r="D1854" s="94">
        <v>1</v>
      </c>
      <c r="E1854" s="95" t="s">
        <v>38</v>
      </c>
      <c r="F1854" s="121">
        <v>2500000</v>
      </c>
      <c r="G1854" s="121">
        <f t="shared" si="137"/>
        <v>2500000</v>
      </c>
      <c r="H1854" s="94">
        <v>1</v>
      </c>
      <c r="I1854" s="95" t="s">
        <v>38</v>
      </c>
      <c r="J1854" s="121">
        <v>2500000</v>
      </c>
      <c r="K1854" s="121">
        <f t="shared" si="138"/>
        <v>2500000</v>
      </c>
      <c r="L1854" s="251">
        <f t="shared" si="132"/>
        <v>0</v>
      </c>
    </row>
    <row r="1855" spans="2:12" ht="15.9" x14ac:dyDescent="0.4">
      <c r="B1855" s="189" t="s">
        <v>325</v>
      </c>
      <c r="C1855" s="162" t="s">
        <v>617</v>
      </c>
      <c r="D1855" s="113">
        <f>D1856+D1881+D1867+D1878+D1896+D1942</f>
        <v>200</v>
      </c>
      <c r="E1855" s="114" t="s">
        <v>30</v>
      </c>
      <c r="F1855" s="115">
        <v>0</v>
      </c>
      <c r="G1855" s="113">
        <f>G1856+G1881+G1867+G1878+G1896+G1942+G1911+G1926</f>
        <v>1806081000</v>
      </c>
      <c r="H1855" s="113">
        <f>H1856+H1881+H1867+H1878+H1896+H1942</f>
        <v>200</v>
      </c>
      <c r="I1855" s="114" t="s">
        <v>30</v>
      </c>
      <c r="J1855" s="115">
        <v>0</v>
      </c>
      <c r="K1855" s="113">
        <f>K1856+K1881+K1867+K1878+K1896+K1942+K1911+K1926</f>
        <v>1806081000</v>
      </c>
      <c r="L1855" s="251">
        <f t="shared" si="132"/>
        <v>0</v>
      </c>
    </row>
    <row r="1856" spans="2:12" ht="29.15" x14ac:dyDescent="0.4">
      <c r="B1856" s="190" t="s">
        <v>34</v>
      </c>
      <c r="C1856" s="191" t="s">
        <v>694</v>
      </c>
      <c r="D1856" s="116">
        <v>46</v>
      </c>
      <c r="E1856" s="117" t="s">
        <v>30</v>
      </c>
      <c r="F1856" s="118">
        <v>0</v>
      </c>
      <c r="G1856" s="118">
        <f>G1857+G1861</f>
        <v>222099000</v>
      </c>
      <c r="H1856" s="116">
        <v>46</v>
      </c>
      <c r="I1856" s="117" t="s">
        <v>30</v>
      </c>
      <c r="J1856" s="118">
        <v>0</v>
      </c>
      <c r="K1856" s="118">
        <f>K1857+K1861</f>
        <v>222099000</v>
      </c>
      <c r="L1856" s="251">
        <f t="shared" si="132"/>
        <v>0</v>
      </c>
    </row>
    <row r="1857" spans="2:12" s="232" customFormat="1" ht="15.9" x14ac:dyDescent="0.4">
      <c r="B1857" s="227">
        <v>525111</v>
      </c>
      <c r="C1857" s="228" t="s">
        <v>174</v>
      </c>
      <c r="D1857" s="229">
        <v>0</v>
      </c>
      <c r="E1857" s="230"/>
      <c r="F1857" s="228">
        <v>0</v>
      </c>
      <c r="G1857" s="233">
        <f>SUM(G1858:G1860)</f>
        <v>117615000</v>
      </c>
      <c r="H1857" s="229">
        <v>0</v>
      </c>
      <c r="I1857" s="230"/>
      <c r="J1857" s="228">
        <v>0</v>
      </c>
      <c r="K1857" s="233">
        <f>SUM(K1858:K1860)</f>
        <v>117615000</v>
      </c>
      <c r="L1857" s="251">
        <f t="shared" si="132"/>
        <v>0</v>
      </c>
    </row>
    <row r="1858" spans="2:12" ht="15.9" x14ac:dyDescent="0.4">
      <c r="B1858" s="129"/>
      <c r="C1858" s="96" t="s">
        <v>672</v>
      </c>
      <c r="D1858" s="94">
        <v>282</v>
      </c>
      <c r="E1858" s="95" t="s">
        <v>47</v>
      </c>
      <c r="F1858" s="121">
        <v>150000</v>
      </c>
      <c r="G1858" s="121">
        <f>ROUNDDOWN(D1858*F1858,-3)</f>
        <v>42300000</v>
      </c>
      <c r="H1858" s="94">
        <v>282</v>
      </c>
      <c r="I1858" s="95" t="s">
        <v>47</v>
      </c>
      <c r="J1858" s="121">
        <v>150000</v>
      </c>
      <c r="K1858" s="121">
        <f>ROUNDDOWN(H1858*J1858,-3)</f>
        <v>42300000</v>
      </c>
      <c r="L1858" s="251">
        <f t="shared" si="132"/>
        <v>0</v>
      </c>
    </row>
    <row r="1859" spans="2:12" ht="15.9" x14ac:dyDescent="0.4">
      <c r="B1859" s="129"/>
      <c r="C1859" s="96" t="s">
        <v>644</v>
      </c>
      <c r="D1859" s="94">
        <v>1</v>
      </c>
      <c r="E1859" s="95" t="s">
        <v>38</v>
      </c>
      <c r="F1859" s="121">
        <v>14175000</v>
      </c>
      <c r="G1859" s="121">
        <f>ROUNDDOWN(D1859*F1859,-3)</f>
        <v>14175000</v>
      </c>
      <c r="H1859" s="94">
        <v>1</v>
      </c>
      <c r="I1859" s="95" t="s">
        <v>38</v>
      </c>
      <c r="J1859" s="121">
        <v>14175000</v>
      </c>
      <c r="K1859" s="121">
        <f>ROUNDDOWN(H1859*J1859,-3)</f>
        <v>14175000</v>
      </c>
      <c r="L1859" s="251">
        <f t="shared" si="132"/>
        <v>0</v>
      </c>
    </row>
    <row r="1860" spans="2:12" ht="15.9" x14ac:dyDescent="0.4">
      <c r="B1860" s="129"/>
      <c r="C1860" s="96" t="s">
        <v>76</v>
      </c>
      <c r="D1860" s="94">
        <v>1</v>
      </c>
      <c r="E1860" s="95" t="s">
        <v>38</v>
      </c>
      <c r="F1860" s="121">
        <v>61140000</v>
      </c>
      <c r="G1860" s="121">
        <f>ROUNDDOWN(D1860*F1860,-3)</f>
        <v>61140000</v>
      </c>
      <c r="H1860" s="94">
        <v>1</v>
      </c>
      <c r="I1860" s="95" t="s">
        <v>38</v>
      </c>
      <c r="J1860" s="121">
        <v>61140000</v>
      </c>
      <c r="K1860" s="121">
        <f>ROUNDDOWN(H1860*J1860,-3)</f>
        <v>61140000</v>
      </c>
      <c r="L1860" s="251">
        <f t="shared" si="132"/>
        <v>0</v>
      </c>
    </row>
    <row r="1861" spans="2:12" s="232" customFormat="1" ht="15.9" x14ac:dyDescent="0.4">
      <c r="B1861" s="227">
        <v>525119</v>
      </c>
      <c r="C1861" s="228" t="s">
        <v>42</v>
      </c>
      <c r="D1861" s="229"/>
      <c r="E1861" s="230"/>
      <c r="F1861" s="228">
        <v>0</v>
      </c>
      <c r="G1861" s="233">
        <f>SUM(G1862:G1866)</f>
        <v>104484000</v>
      </c>
      <c r="H1861" s="229"/>
      <c r="I1861" s="230"/>
      <c r="J1861" s="228">
        <v>0</v>
      </c>
      <c r="K1861" s="233">
        <f>SUM(K1862:K1866)</f>
        <v>104484000</v>
      </c>
      <c r="L1861" s="251">
        <f t="shared" si="132"/>
        <v>0</v>
      </c>
    </row>
    <row r="1862" spans="2:12" ht="15.9" x14ac:dyDescent="0.4">
      <c r="B1862" s="129"/>
      <c r="C1862" s="96" t="s">
        <v>37</v>
      </c>
      <c r="D1862" s="94">
        <v>1</v>
      </c>
      <c r="E1862" s="95" t="s">
        <v>38</v>
      </c>
      <c r="F1862" s="158">
        <v>1700000</v>
      </c>
      <c r="G1862" s="121">
        <f>ROUNDDOWN(D1862*F1862,-3)</f>
        <v>1700000</v>
      </c>
      <c r="H1862" s="94">
        <v>1</v>
      </c>
      <c r="I1862" s="95" t="s">
        <v>38</v>
      </c>
      <c r="J1862" s="158">
        <v>1700000</v>
      </c>
      <c r="K1862" s="121">
        <f>ROUNDDOWN(H1862*J1862,-3)</f>
        <v>1700000</v>
      </c>
      <c r="L1862" s="251">
        <f t="shared" si="132"/>
        <v>0</v>
      </c>
    </row>
    <row r="1863" spans="2:12" ht="15.9" x14ac:dyDescent="0.4">
      <c r="B1863" s="129"/>
      <c r="C1863" s="96" t="s">
        <v>669</v>
      </c>
      <c r="D1863" s="94">
        <v>322</v>
      </c>
      <c r="E1863" s="95" t="s">
        <v>445</v>
      </c>
      <c r="F1863" s="121">
        <v>200000</v>
      </c>
      <c r="G1863" s="121">
        <f>ROUNDDOWN(D1863*F1863,-3)</f>
        <v>64400000</v>
      </c>
      <c r="H1863" s="94">
        <v>322</v>
      </c>
      <c r="I1863" s="95" t="s">
        <v>445</v>
      </c>
      <c r="J1863" s="121">
        <v>200000</v>
      </c>
      <c r="K1863" s="121">
        <f>ROUNDDOWN(H1863*J1863,-3)</f>
        <v>64400000</v>
      </c>
      <c r="L1863" s="251">
        <f t="shared" si="132"/>
        <v>0</v>
      </c>
    </row>
    <row r="1864" spans="2:12" ht="15.9" x14ac:dyDescent="0.4">
      <c r="B1864" s="129"/>
      <c r="C1864" s="96" t="s">
        <v>41</v>
      </c>
      <c r="D1864" s="94">
        <v>1</v>
      </c>
      <c r="E1864" s="95" t="s">
        <v>38</v>
      </c>
      <c r="F1864" s="121">
        <v>13800000</v>
      </c>
      <c r="G1864" s="121">
        <f>ROUNDDOWN(D1864*F1864,-3)</f>
        <v>13800000</v>
      </c>
      <c r="H1864" s="94">
        <v>1</v>
      </c>
      <c r="I1864" s="95" t="s">
        <v>38</v>
      </c>
      <c r="J1864" s="121">
        <v>13800000</v>
      </c>
      <c r="K1864" s="121">
        <f>ROUNDDOWN(H1864*J1864,-3)</f>
        <v>13800000</v>
      </c>
      <c r="L1864" s="251">
        <f t="shared" si="132"/>
        <v>0</v>
      </c>
    </row>
    <row r="1865" spans="2:12" ht="15.9" x14ac:dyDescent="0.4">
      <c r="B1865" s="129"/>
      <c r="C1865" s="96" t="s">
        <v>695</v>
      </c>
      <c r="D1865" s="94">
        <v>1</v>
      </c>
      <c r="E1865" s="95" t="s">
        <v>38</v>
      </c>
      <c r="F1865" s="121">
        <v>9200000</v>
      </c>
      <c r="G1865" s="121">
        <f>ROUNDDOWN(D1865*F1865,-3)</f>
        <v>9200000</v>
      </c>
      <c r="H1865" s="94">
        <v>1</v>
      </c>
      <c r="I1865" s="95" t="s">
        <v>38</v>
      </c>
      <c r="J1865" s="121">
        <v>9200000</v>
      </c>
      <c r="K1865" s="121">
        <f>ROUNDDOWN(H1865*J1865,-3)</f>
        <v>9200000</v>
      </c>
      <c r="L1865" s="251">
        <f t="shared" si="132"/>
        <v>0</v>
      </c>
    </row>
    <row r="1866" spans="2:12" ht="15.9" x14ac:dyDescent="0.4">
      <c r="B1866" s="129"/>
      <c r="C1866" s="96" t="s">
        <v>642</v>
      </c>
      <c r="D1866" s="94">
        <v>1</v>
      </c>
      <c r="E1866" s="95" t="s">
        <v>38</v>
      </c>
      <c r="F1866" s="121">
        <v>15384000</v>
      </c>
      <c r="G1866" s="121">
        <f>ROUNDDOWN(D1866*F1866,-3)</f>
        <v>15384000</v>
      </c>
      <c r="H1866" s="94">
        <v>1</v>
      </c>
      <c r="I1866" s="95" t="s">
        <v>38</v>
      </c>
      <c r="J1866" s="121">
        <v>15384000</v>
      </c>
      <c r="K1866" s="121">
        <f>ROUNDDOWN(H1866*J1866,-3)</f>
        <v>15384000</v>
      </c>
      <c r="L1866" s="251">
        <f t="shared" si="132"/>
        <v>0</v>
      </c>
    </row>
    <row r="1867" spans="2:12" ht="29.15" x14ac:dyDescent="0.4">
      <c r="B1867" s="190" t="s">
        <v>52</v>
      </c>
      <c r="C1867" s="191" t="s">
        <v>696</v>
      </c>
      <c r="D1867" s="116">
        <v>23</v>
      </c>
      <c r="E1867" s="117" t="s">
        <v>30</v>
      </c>
      <c r="F1867" s="118">
        <v>0</v>
      </c>
      <c r="G1867" s="118">
        <f>G1868+G1872</f>
        <v>132199000</v>
      </c>
      <c r="H1867" s="116">
        <v>23</v>
      </c>
      <c r="I1867" s="117" t="s">
        <v>30</v>
      </c>
      <c r="J1867" s="118">
        <v>0</v>
      </c>
      <c r="K1867" s="118">
        <f>K1868+K1872</f>
        <v>132199000</v>
      </c>
      <c r="L1867" s="251">
        <f t="shared" si="132"/>
        <v>0</v>
      </c>
    </row>
    <row r="1868" spans="2:12" s="232" customFormat="1" ht="15.9" x14ac:dyDescent="0.4">
      <c r="B1868" s="227">
        <v>525111</v>
      </c>
      <c r="C1868" s="228" t="s">
        <v>174</v>
      </c>
      <c r="D1868" s="229">
        <v>0</v>
      </c>
      <c r="E1868" s="230"/>
      <c r="F1868" s="228">
        <v>0</v>
      </c>
      <c r="G1868" s="233">
        <f>SUM(G1869:G1871)</f>
        <v>79957000</v>
      </c>
      <c r="H1868" s="229">
        <v>0</v>
      </c>
      <c r="I1868" s="230"/>
      <c r="J1868" s="228">
        <v>0</v>
      </c>
      <c r="K1868" s="233">
        <f>SUM(K1869:K1871)</f>
        <v>79957000</v>
      </c>
      <c r="L1868" s="251">
        <f t="shared" si="132"/>
        <v>0</v>
      </c>
    </row>
    <row r="1869" spans="2:12" ht="15.9" x14ac:dyDescent="0.4">
      <c r="B1869" s="129"/>
      <c r="C1869" s="96" t="s">
        <v>672</v>
      </c>
      <c r="D1869" s="94">
        <v>282</v>
      </c>
      <c r="E1869" s="95" t="s">
        <v>47</v>
      </c>
      <c r="F1869" s="121">
        <v>150000</v>
      </c>
      <c r="G1869" s="121">
        <f>ROUNDDOWN(D1869*F1869,-3)</f>
        <v>42300000</v>
      </c>
      <c r="H1869" s="94">
        <v>282</v>
      </c>
      <c r="I1869" s="95" t="s">
        <v>47</v>
      </c>
      <c r="J1869" s="121">
        <v>150000</v>
      </c>
      <c r="K1869" s="121">
        <f>ROUNDDOWN(H1869*J1869,-3)</f>
        <v>42300000</v>
      </c>
      <c r="L1869" s="251">
        <f t="shared" si="132"/>
        <v>0</v>
      </c>
    </row>
    <row r="1870" spans="2:12" ht="15.9" x14ac:dyDescent="0.4">
      <c r="B1870" s="129"/>
      <c r="C1870" s="96" t="s">
        <v>644</v>
      </c>
      <c r="D1870" s="94">
        <v>1</v>
      </c>
      <c r="E1870" s="95" t="s">
        <v>38</v>
      </c>
      <c r="F1870" s="121">
        <v>7087000</v>
      </c>
      <c r="G1870" s="121">
        <f>ROUNDDOWN(D1870*F1870,-3)</f>
        <v>7087000</v>
      </c>
      <c r="H1870" s="94">
        <v>1</v>
      </c>
      <c r="I1870" s="95" t="s">
        <v>38</v>
      </c>
      <c r="J1870" s="121">
        <v>7087000</v>
      </c>
      <c r="K1870" s="121">
        <f>ROUNDDOWN(H1870*J1870,-3)</f>
        <v>7087000</v>
      </c>
      <c r="L1870" s="251">
        <f t="shared" si="132"/>
        <v>0</v>
      </c>
    </row>
    <row r="1871" spans="2:12" ht="15.9" x14ac:dyDescent="0.4">
      <c r="B1871" s="129"/>
      <c r="C1871" s="96" t="s">
        <v>76</v>
      </c>
      <c r="D1871" s="94">
        <v>1</v>
      </c>
      <c r="E1871" s="95" t="s">
        <v>38</v>
      </c>
      <c r="F1871" s="121">
        <v>30570000</v>
      </c>
      <c r="G1871" s="121">
        <f>ROUNDDOWN(D1871*F1871,-3)</f>
        <v>30570000</v>
      </c>
      <c r="H1871" s="94">
        <v>1</v>
      </c>
      <c r="I1871" s="95" t="s">
        <v>38</v>
      </c>
      <c r="J1871" s="121">
        <v>30570000</v>
      </c>
      <c r="K1871" s="121">
        <f>ROUNDDOWN(H1871*J1871,-3)</f>
        <v>30570000</v>
      </c>
      <c r="L1871" s="251">
        <f t="shared" si="132"/>
        <v>0</v>
      </c>
    </row>
    <row r="1872" spans="2:12" s="232" customFormat="1" ht="15.9" x14ac:dyDescent="0.4">
      <c r="B1872" s="227">
        <v>525119</v>
      </c>
      <c r="C1872" s="228" t="s">
        <v>42</v>
      </c>
      <c r="D1872" s="229"/>
      <c r="E1872" s="230"/>
      <c r="F1872" s="228">
        <v>0</v>
      </c>
      <c r="G1872" s="233">
        <f>SUM(G1873:G1877)</f>
        <v>52242000</v>
      </c>
      <c r="H1872" s="229"/>
      <c r="I1872" s="230"/>
      <c r="J1872" s="228">
        <v>0</v>
      </c>
      <c r="K1872" s="233">
        <f>SUM(K1873:K1877)</f>
        <v>52242000</v>
      </c>
      <c r="L1872" s="251">
        <f t="shared" si="132"/>
        <v>0</v>
      </c>
    </row>
    <row r="1873" spans="2:12" ht="15.9" x14ac:dyDescent="0.4">
      <c r="B1873" s="129"/>
      <c r="C1873" s="96" t="s">
        <v>37</v>
      </c>
      <c r="D1873" s="94">
        <v>1</v>
      </c>
      <c r="E1873" s="95" t="s">
        <v>38</v>
      </c>
      <c r="F1873" s="158">
        <v>850000</v>
      </c>
      <c r="G1873" s="121">
        <f>ROUNDDOWN(D1873*F1873,-3)</f>
        <v>850000</v>
      </c>
      <c r="H1873" s="94">
        <v>1</v>
      </c>
      <c r="I1873" s="95" t="s">
        <v>38</v>
      </c>
      <c r="J1873" s="158">
        <v>850000</v>
      </c>
      <c r="K1873" s="121">
        <f>ROUNDDOWN(H1873*J1873,-3)</f>
        <v>850000</v>
      </c>
      <c r="L1873" s="251">
        <f t="shared" si="132"/>
        <v>0</v>
      </c>
    </row>
    <row r="1874" spans="2:12" ht="15.9" x14ac:dyDescent="0.4">
      <c r="B1874" s="129"/>
      <c r="C1874" s="96" t="s">
        <v>669</v>
      </c>
      <c r="D1874" s="94">
        <v>161</v>
      </c>
      <c r="E1874" s="95" t="s">
        <v>445</v>
      </c>
      <c r="F1874" s="121">
        <v>200000</v>
      </c>
      <c r="G1874" s="121">
        <f>ROUNDDOWN(D1874*F1874,-3)</f>
        <v>32200000</v>
      </c>
      <c r="H1874" s="94">
        <v>161</v>
      </c>
      <c r="I1874" s="95" t="s">
        <v>445</v>
      </c>
      <c r="J1874" s="121">
        <v>200000</v>
      </c>
      <c r="K1874" s="121">
        <f>ROUNDDOWN(H1874*J1874,-3)</f>
        <v>32200000</v>
      </c>
      <c r="L1874" s="251">
        <f t="shared" si="132"/>
        <v>0</v>
      </c>
    </row>
    <row r="1875" spans="2:12" ht="15.9" x14ac:dyDescent="0.4">
      <c r="B1875" s="129"/>
      <c r="C1875" s="96" t="s">
        <v>697</v>
      </c>
      <c r="D1875" s="94">
        <v>1</v>
      </c>
      <c r="E1875" s="95" t="s">
        <v>38</v>
      </c>
      <c r="F1875" s="121">
        <v>6900000</v>
      </c>
      <c r="G1875" s="121">
        <f>ROUNDDOWN(D1875*F1875,-3)</f>
        <v>6900000</v>
      </c>
      <c r="H1875" s="94">
        <v>1</v>
      </c>
      <c r="I1875" s="95" t="s">
        <v>38</v>
      </c>
      <c r="J1875" s="121">
        <v>6900000</v>
      </c>
      <c r="K1875" s="121">
        <f>ROUNDDOWN(H1875*J1875,-3)</f>
        <v>6900000</v>
      </c>
      <c r="L1875" s="251">
        <f t="shared" si="132"/>
        <v>0</v>
      </c>
    </row>
    <row r="1876" spans="2:12" ht="15.9" x14ac:dyDescent="0.4">
      <c r="B1876" s="129"/>
      <c r="C1876" s="96" t="s">
        <v>695</v>
      </c>
      <c r="D1876" s="94">
        <v>1</v>
      </c>
      <c r="E1876" s="95" t="s">
        <v>38</v>
      </c>
      <c r="F1876" s="121">
        <v>4600000</v>
      </c>
      <c r="G1876" s="121">
        <f>ROUNDDOWN(D1876*F1876,-3)</f>
        <v>4600000</v>
      </c>
      <c r="H1876" s="94">
        <v>1</v>
      </c>
      <c r="I1876" s="95" t="s">
        <v>38</v>
      </c>
      <c r="J1876" s="121">
        <v>4600000</v>
      </c>
      <c r="K1876" s="121">
        <f>ROUNDDOWN(H1876*J1876,-3)</f>
        <v>4600000</v>
      </c>
      <c r="L1876" s="251">
        <f t="shared" si="132"/>
        <v>0</v>
      </c>
    </row>
    <row r="1877" spans="2:12" ht="15.9" x14ac:dyDescent="0.4">
      <c r="B1877" s="129"/>
      <c r="C1877" s="96" t="s">
        <v>642</v>
      </c>
      <c r="D1877" s="94">
        <v>1</v>
      </c>
      <c r="E1877" s="95" t="s">
        <v>38</v>
      </c>
      <c r="F1877" s="121">
        <v>7692000</v>
      </c>
      <c r="G1877" s="121">
        <f>ROUNDDOWN(D1877*F1877,-3)</f>
        <v>7692000</v>
      </c>
      <c r="H1877" s="94">
        <v>1</v>
      </c>
      <c r="I1877" s="95" t="s">
        <v>38</v>
      </c>
      <c r="J1877" s="121">
        <v>7692000</v>
      </c>
      <c r="K1877" s="121">
        <f>ROUNDDOWN(H1877*J1877,-3)</f>
        <v>7692000</v>
      </c>
      <c r="L1877" s="251">
        <f t="shared" si="132"/>
        <v>0</v>
      </c>
    </row>
    <row r="1878" spans="2:12" ht="29.15" x14ac:dyDescent="0.4">
      <c r="B1878" s="190" t="s">
        <v>62</v>
      </c>
      <c r="C1878" s="191" t="s">
        <v>698</v>
      </c>
      <c r="D1878" s="116">
        <v>42</v>
      </c>
      <c r="E1878" s="117" t="s">
        <v>30</v>
      </c>
      <c r="F1878" s="118">
        <v>0</v>
      </c>
      <c r="G1878" s="118">
        <f>G1879</f>
        <v>18900000</v>
      </c>
      <c r="H1878" s="116">
        <v>42</v>
      </c>
      <c r="I1878" s="117" t="s">
        <v>30</v>
      </c>
      <c r="J1878" s="118">
        <v>0</v>
      </c>
      <c r="K1878" s="118">
        <f>K1879</f>
        <v>18900000</v>
      </c>
      <c r="L1878" s="251">
        <f t="shared" si="132"/>
        <v>0</v>
      </c>
    </row>
    <row r="1879" spans="2:12" s="232" customFormat="1" ht="15.9" x14ac:dyDescent="0.4">
      <c r="B1879" s="227">
        <v>525119</v>
      </c>
      <c r="C1879" s="228" t="s">
        <v>42</v>
      </c>
      <c r="D1879" s="229"/>
      <c r="E1879" s="230"/>
      <c r="F1879" s="228">
        <v>0</v>
      </c>
      <c r="G1879" s="233">
        <f>SUM(G1880:G1880)</f>
        <v>18900000</v>
      </c>
      <c r="H1879" s="229"/>
      <c r="I1879" s="230"/>
      <c r="J1879" s="228">
        <v>0</v>
      </c>
      <c r="K1879" s="233">
        <f>SUM(K1880:K1880)</f>
        <v>18900000</v>
      </c>
      <c r="L1879" s="251">
        <f t="shared" si="132"/>
        <v>0</v>
      </c>
    </row>
    <row r="1880" spans="2:12" ht="15.9" x14ac:dyDescent="0.4">
      <c r="B1880" s="129"/>
      <c r="C1880" s="96" t="s">
        <v>44</v>
      </c>
      <c r="D1880" s="94">
        <v>42</v>
      </c>
      <c r="E1880" s="95" t="s">
        <v>40</v>
      </c>
      <c r="F1880" s="121">
        <v>450000</v>
      </c>
      <c r="G1880" s="121">
        <f>ROUNDDOWN(D1880*F1880,-3)</f>
        <v>18900000</v>
      </c>
      <c r="H1880" s="94">
        <v>42</v>
      </c>
      <c r="I1880" s="95" t="s">
        <v>40</v>
      </c>
      <c r="J1880" s="121">
        <v>450000</v>
      </c>
      <c r="K1880" s="121">
        <f>ROUNDDOWN(H1880*J1880,-3)</f>
        <v>18900000</v>
      </c>
      <c r="L1880" s="251">
        <f t="shared" ref="L1880:L1943" si="139">G1880-K1880</f>
        <v>0</v>
      </c>
    </row>
    <row r="1881" spans="2:12" ht="29.15" x14ac:dyDescent="0.4">
      <c r="B1881" s="190" t="s">
        <v>69</v>
      </c>
      <c r="C1881" s="191" t="s">
        <v>699</v>
      </c>
      <c r="D1881" s="116">
        <v>17</v>
      </c>
      <c r="E1881" s="117" t="s">
        <v>30</v>
      </c>
      <c r="F1881" s="118">
        <v>0</v>
      </c>
      <c r="G1881" s="118">
        <f>G1882+G1890</f>
        <v>74808000</v>
      </c>
      <c r="H1881" s="116">
        <v>17</v>
      </c>
      <c r="I1881" s="117" t="s">
        <v>30</v>
      </c>
      <c r="J1881" s="118">
        <v>0</v>
      </c>
      <c r="K1881" s="118">
        <f>K1882+K1890</f>
        <v>74808000</v>
      </c>
      <c r="L1881" s="251">
        <f t="shared" si="139"/>
        <v>0</v>
      </c>
    </row>
    <row r="1882" spans="2:12" s="232" customFormat="1" ht="15.9" x14ac:dyDescent="0.4">
      <c r="B1882" s="227">
        <v>525111</v>
      </c>
      <c r="C1882" s="228" t="s">
        <v>174</v>
      </c>
      <c r="D1882" s="229">
        <v>0</v>
      </c>
      <c r="E1882" s="230"/>
      <c r="F1882" s="228">
        <v>0</v>
      </c>
      <c r="G1882" s="233">
        <f>SUM(G1883:G1889)</f>
        <v>50125000</v>
      </c>
      <c r="H1882" s="229">
        <v>0</v>
      </c>
      <c r="I1882" s="230"/>
      <c r="J1882" s="228">
        <v>0</v>
      </c>
      <c r="K1882" s="233">
        <f>SUM(K1883:K1889)</f>
        <v>50125000</v>
      </c>
      <c r="L1882" s="251">
        <f t="shared" si="139"/>
        <v>0</v>
      </c>
    </row>
    <row r="1883" spans="2:12" ht="15.9" x14ac:dyDescent="0.4">
      <c r="B1883" s="129" t="s">
        <v>27</v>
      </c>
      <c r="C1883" s="96" t="s">
        <v>46</v>
      </c>
      <c r="D1883" s="94">
        <v>3</v>
      </c>
      <c r="E1883" s="95" t="s">
        <v>47</v>
      </c>
      <c r="F1883" s="121">
        <v>150000</v>
      </c>
      <c r="G1883" s="121">
        <f t="shared" ref="G1883:G1889" si="140">ROUNDDOWN(D1883*F1883,-3)</f>
        <v>450000</v>
      </c>
      <c r="H1883" s="94">
        <v>3</v>
      </c>
      <c r="I1883" s="95" t="s">
        <v>47</v>
      </c>
      <c r="J1883" s="121">
        <v>150000</v>
      </c>
      <c r="K1883" s="121">
        <f t="shared" ref="K1883:K1889" si="141">ROUNDDOWN(H1883*J1883,-3)</f>
        <v>450000</v>
      </c>
      <c r="L1883" s="251">
        <f t="shared" si="139"/>
        <v>0</v>
      </c>
    </row>
    <row r="1884" spans="2:12" ht="15.9" x14ac:dyDescent="0.4">
      <c r="B1884" s="129" t="s">
        <v>27</v>
      </c>
      <c r="C1884" s="96" t="s">
        <v>48</v>
      </c>
      <c r="D1884" s="94">
        <v>48</v>
      </c>
      <c r="E1884" s="95" t="s">
        <v>47</v>
      </c>
      <c r="F1884" s="121">
        <v>150000</v>
      </c>
      <c r="G1884" s="121">
        <f t="shared" si="140"/>
        <v>7200000</v>
      </c>
      <c r="H1884" s="94">
        <v>48</v>
      </c>
      <c r="I1884" s="95" t="s">
        <v>47</v>
      </c>
      <c r="J1884" s="121">
        <v>150000</v>
      </c>
      <c r="K1884" s="121">
        <f t="shared" si="141"/>
        <v>7200000</v>
      </c>
      <c r="L1884" s="251">
        <f t="shared" si="139"/>
        <v>0</v>
      </c>
    </row>
    <row r="1885" spans="2:12" ht="15.9" x14ac:dyDescent="0.4">
      <c r="B1885" s="129"/>
      <c r="C1885" s="96" t="s">
        <v>49</v>
      </c>
      <c r="D1885" s="94">
        <v>114</v>
      </c>
      <c r="E1885" s="95" t="s">
        <v>40</v>
      </c>
      <c r="F1885" s="121">
        <v>150000</v>
      </c>
      <c r="G1885" s="121">
        <f t="shared" si="140"/>
        <v>17100000</v>
      </c>
      <c r="H1885" s="94">
        <v>114</v>
      </c>
      <c r="I1885" s="95" t="s">
        <v>40</v>
      </c>
      <c r="J1885" s="121">
        <v>150000</v>
      </c>
      <c r="K1885" s="121">
        <f t="shared" si="141"/>
        <v>17100000</v>
      </c>
      <c r="L1885" s="251">
        <f t="shared" si="139"/>
        <v>0</v>
      </c>
    </row>
    <row r="1886" spans="2:12" ht="15.9" x14ac:dyDescent="0.4">
      <c r="B1886" s="129"/>
      <c r="C1886" s="96" t="s">
        <v>76</v>
      </c>
      <c r="D1886" s="94">
        <v>1</v>
      </c>
      <c r="E1886" s="95" t="s">
        <v>66</v>
      </c>
      <c r="F1886" s="121">
        <v>8900000</v>
      </c>
      <c r="G1886" s="121">
        <f t="shared" si="140"/>
        <v>8900000</v>
      </c>
      <c r="H1886" s="94">
        <v>1</v>
      </c>
      <c r="I1886" s="95" t="s">
        <v>66</v>
      </c>
      <c r="J1886" s="121">
        <v>8900000</v>
      </c>
      <c r="K1886" s="121">
        <f t="shared" si="141"/>
        <v>8900000</v>
      </c>
      <c r="L1886" s="251">
        <f t="shared" si="139"/>
        <v>0</v>
      </c>
    </row>
    <row r="1887" spans="2:12" ht="15.9" x14ac:dyDescent="0.4">
      <c r="B1887" s="129"/>
      <c r="C1887" s="96" t="s">
        <v>700</v>
      </c>
      <c r="D1887" s="94">
        <v>1</v>
      </c>
      <c r="E1887" s="95" t="s">
        <v>54</v>
      </c>
      <c r="F1887" s="121">
        <v>1005000</v>
      </c>
      <c r="G1887" s="121">
        <f t="shared" si="140"/>
        <v>1005000</v>
      </c>
      <c r="H1887" s="94">
        <v>1</v>
      </c>
      <c r="I1887" s="95" t="s">
        <v>54</v>
      </c>
      <c r="J1887" s="121">
        <v>1005000</v>
      </c>
      <c r="K1887" s="121">
        <f t="shared" si="141"/>
        <v>1005000</v>
      </c>
      <c r="L1887" s="251">
        <f t="shared" si="139"/>
        <v>0</v>
      </c>
    </row>
    <row r="1888" spans="2:12" ht="15.9" x14ac:dyDescent="0.4">
      <c r="B1888" s="129"/>
      <c r="C1888" s="96" t="s">
        <v>657</v>
      </c>
      <c r="D1888" s="94">
        <v>1</v>
      </c>
      <c r="E1888" s="95" t="s">
        <v>66</v>
      </c>
      <c r="F1888" s="121">
        <v>11900000</v>
      </c>
      <c r="G1888" s="121">
        <f t="shared" si="140"/>
        <v>11900000</v>
      </c>
      <c r="H1888" s="94">
        <v>1</v>
      </c>
      <c r="I1888" s="95" t="s">
        <v>66</v>
      </c>
      <c r="J1888" s="121">
        <v>11900000</v>
      </c>
      <c r="K1888" s="121">
        <f t="shared" si="141"/>
        <v>11900000</v>
      </c>
      <c r="L1888" s="251">
        <f t="shared" si="139"/>
        <v>0</v>
      </c>
    </row>
    <row r="1889" spans="2:12" ht="15.9" x14ac:dyDescent="0.4">
      <c r="B1889" s="129"/>
      <c r="C1889" s="96" t="s">
        <v>60</v>
      </c>
      <c r="D1889" s="94">
        <v>1</v>
      </c>
      <c r="E1889" s="95" t="s">
        <v>66</v>
      </c>
      <c r="F1889" s="121">
        <v>3570000</v>
      </c>
      <c r="G1889" s="121">
        <f t="shared" si="140"/>
        <v>3570000</v>
      </c>
      <c r="H1889" s="94">
        <v>1</v>
      </c>
      <c r="I1889" s="95" t="s">
        <v>66</v>
      </c>
      <c r="J1889" s="121">
        <v>3570000</v>
      </c>
      <c r="K1889" s="121">
        <f t="shared" si="141"/>
        <v>3570000</v>
      </c>
      <c r="L1889" s="251">
        <f t="shared" si="139"/>
        <v>0</v>
      </c>
    </row>
    <row r="1890" spans="2:12" s="232" customFormat="1" ht="15.9" x14ac:dyDescent="0.4">
      <c r="B1890" s="227">
        <v>525119</v>
      </c>
      <c r="C1890" s="228" t="s">
        <v>42</v>
      </c>
      <c r="D1890" s="229"/>
      <c r="E1890" s="230"/>
      <c r="F1890" s="228">
        <v>0</v>
      </c>
      <c r="G1890" s="233">
        <f>SUM(G1891:G1895)</f>
        <v>24683000</v>
      </c>
      <c r="H1890" s="229"/>
      <c r="I1890" s="230"/>
      <c r="J1890" s="228">
        <v>0</v>
      </c>
      <c r="K1890" s="233">
        <f>SUM(K1891:K1895)</f>
        <v>24683000</v>
      </c>
      <c r="L1890" s="251">
        <f t="shared" si="139"/>
        <v>0</v>
      </c>
    </row>
    <row r="1891" spans="2:12" ht="15.9" x14ac:dyDescent="0.4">
      <c r="B1891" s="129" t="s">
        <v>27</v>
      </c>
      <c r="C1891" s="96" t="s">
        <v>44</v>
      </c>
      <c r="D1891" s="94">
        <v>17</v>
      </c>
      <c r="E1891" s="95" t="s">
        <v>40</v>
      </c>
      <c r="F1891" s="121">
        <v>450000</v>
      </c>
      <c r="G1891" s="121">
        <f t="shared" ref="G1891:G1895" si="142">ROUNDDOWN(D1891*F1891,-3)</f>
        <v>7650000</v>
      </c>
      <c r="H1891" s="94">
        <v>17</v>
      </c>
      <c r="I1891" s="95" t="s">
        <v>40</v>
      </c>
      <c r="J1891" s="121">
        <v>450000</v>
      </c>
      <c r="K1891" s="121">
        <f t="shared" ref="K1891:K1895" si="143">ROUNDDOWN(H1891*J1891,-3)</f>
        <v>7650000</v>
      </c>
      <c r="L1891" s="251">
        <f t="shared" si="139"/>
        <v>0</v>
      </c>
    </row>
    <row r="1892" spans="2:12" ht="15.9" x14ac:dyDescent="0.4">
      <c r="B1892" s="129" t="s">
        <v>27</v>
      </c>
      <c r="C1892" s="96" t="s">
        <v>58</v>
      </c>
      <c r="D1892" s="94">
        <v>34</v>
      </c>
      <c r="E1892" s="95" t="s">
        <v>59</v>
      </c>
      <c r="F1892" s="121">
        <v>85000</v>
      </c>
      <c r="G1892" s="121">
        <f t="shared" si="142"/>
        <v>2890000</v>
      </c>
      <c r="H1892" s="94">
        <v>34</v>
      </c>
      <c r="I1892" s="95" t="s">
        <v>59</v>
      </c>
      <c r="J1892" s="121">
        <v>85000</v>
      </c>
      <c r="K1892" s="121">
        <f t="shared" si="143"/>
        <v>2890000</v>
      </c>
      <c r="L1892" s="251">
        <f t="shared" si="139"/>
        <v>0</v>
      </c>
    </row>
    <row r="1893" spans="2:12" ht="15.9" x14ac:dyDescent="0.4">
      <c r="B1893" s="129"/>
      <c r="C1893" s="96" t="s">
        <v>701</v>
      </c>
      <c r="D1893" s="94">
        <v>1</v>
      </c>
      <c r="E1893" s="95" t="s">
        <v>54</v>
      </c>
      <c r="F1893" s="121">
        <v>1330000</v>
      </c>
      <c r="G1893" s="121">
        <f t="shared" si="142"/>
        <v>1330000</v>
      </c>
      <c r="H1893" s="94">
        <v>1</v>
      </c>
      <c r="I1893" s="95" t="s">
        <v>54</v>
      </c>
      <c r="J1893" s="121">
        <v>1330000</v>
      </c>
      <c r="K1893" s="121">
        <f t="shared" si="143"/>
        <v>1330000</v>
      </c>
      <c r="L1893" s="251">
        <f t="shared" si="139"/>
        <v>0</v>
      </c>
    </row>
    <row r="1894" spans="2:12" ht="15.9" x14ac:dyDescent="0.4">
      <c r="B1894" s="129"/>
      <c r="C1894" s="96" t="s">
        <v>702</v>
      </c>
      <c r="D1894" s="94">
        <v>1</v>
      </c>
      <c r="E1894" s="95" t="s">
        <v>54</v>
      </c>
      <c r="F1894" s="121">
        <v>5148000</v>
      </c>
      <c r="G1894" s="121">
        <f t="shared" si="142"/>
        <v>5148000</v>
      </c>
      <c r="H1894" s="94">
        <v>1</v>
      </c>
      <c r="I1894" s="95" t="s">
        <v>54</v>
      </c>
      <c r="J1894" s="121">
        <v>5148000</v>
      </c>
      <c r="K1894" s="121">
        <f t="shared" si="143"/>
        <v>5148000</v>
      </c>
      <c r="L1894" s="251">
        <f t="shared" si="139"/>
        <v>0</v>
      </c>
    </row>
    <row r="1895" spans="2:12" ht="15.9" x14ac:dyDescent="0.4">
      <c r="B1895" s="129"/>
      <c r="C1895" s="96" t="s">
        <v>703</v>
      </c>
      <c r="D1895" s="94">
        <v>1</v>
      </c>
      <c r="E1895" s="95" t="s">
        <v>38</v>
      </c>
      <c r="F1895" s="121">
        <f>5865000 +1800000</f>
        <v>7665000</v>
      </c>
      <c r="G1895" s="121">
        <f t="shared" si="142"/>
        <v>7665000</v>
      </c>
      <c r="H1895" s="94">
        <v>1</v>
      </c>
      <c r="I1895" s="95" t="s">
        <v>38</v>
      </c>
      <c r="J1895" s="121">
        <f>5865000 +1800000</f>
        <v>7665000</v>
      </c>
      <c r="K1895" s="121">
        <f t="shared" si="143"/>
        <v>7665000</v>
      </c>
      <c r="L1895" s="251">
        <f t="shared" si="139"/>
        <v>0</v>
      </c>
    </row>
    <row r="1896" spans="2:12" ht="29.15" x14ac:dyDescent="0.4">
      <c r="B1896" s="190" t="s">
        <v>77</v>
      </c>
      <c r="C1896" s="191" t="s">
        <v>704</v>
      </c>
      <c r="D1896" s="116">
        <v>48</v>
      </c>
      <c r="E1896" s="117" t="s">
        <v>30</v>
      </c>
      <c r="F1896" s="118">
        <v>0</v>
      </c>
      <c r="G1896" s="118">
        <f>G1897+G1905</f>
        <v>383142000</v>
      </c>
      <c r="H1896" s="116">
        <v>48</v>
      </c>
      <c r="I1896" s="117" t="s">
        <v>30</v>
      </c>
      <c r="J1896" s="118">
        <v>0</v>
      </c>
      <c r="K1896" s="118">
        <f>K1897+K1905</f>
        <v>383142000</v>
      </c>
      <c r="L1896" s="251">
        <f t="shared" si="139"/>
        <v>0</v>
      </c>
    </row>
    <row r="1897" spans="2:12" s="232" customFormat="1" ht="15.9" x14ac:dyDescent="0.4">
      <c r="B1897" s="227">
        <v>525111</v>
      </c>
      <c r="C1897" s="228" t="s">
        <v>174</v>
      </c>
      <c r="D1897" s="229"/>
      <c r="E1897" s="230"/>
      <c r="F1897" s="228"/>
      <c r="G1897" s="233">
        <f>SUM(G1898:G1904)</f>
        <v>257762000</v>
      </c>
      <c r="H1897" s="229"/>
      <c r="I1897" s="230"/>
      <c r="J1897" s="228"/>
      <c r="K1897" s="233">
        <f>SUM(K1898:K1904)</f>
        <v>257762000</v>
      </c>
      <c r="L1897" s="251">
        <f t="shared" si="139"/>
        <v>0</v>
      </c>
    </row>
    <row r="1898" spans="2:12" ht="15.9" x14ac:dyDescent="0.4">
      <c r="B1898" s="129" t="s">
        <v>27</v>
      </c>
      <c r="C1898" s="96" t="s">
        <v>46</v>
      </c>
      <c r="D1898" s="94">
        <v>217</v>
      </c>
      <c r="E1898" s="95" t="s">
        <v>47</v>
      </c>
      <c r="F1898" s="121">
        <v>150000</v>
      </c>
      <c r="G1898" s="121">
        <f t="shared" ref="G1898:G1904" si="144">ROUNDDOWN(D1898*F1898,-3)</f>
        <v>32550000</v>
      </c>
      <c r="H1898" s="94">
        <v>217</v>
      </c>
      <c r="I1898" s="95" t="s">
        <v>47</v>
      </c>
      <c r="J1898" s="121">
        <v>150000</v>
      </c>
      <c r="K1898" s="121">
        <f t="shared" ref="K1898:K1904" si="145">ROUNDDOWN(H1898*J1898,-3)</f>
        <v>32550000</v>
      </c>
      <c r="L1898" s="251">
        <f t="shared" si="139"/>
        <v>0</v>
      </c>
    </row>
    <row r="1899" spans="2:12" ht="15.9" x14ac:dyDescent="0.4">
      <c r="B1899" s="129" t="s">
        <v>27</v>
      </c>
      <c r="C1899" s="96" t="s">
        <v>48</v>
      </c>
      <c r="D1899" s="94">
        <v>790</v>
      </c>
      <c r="E1899" s="95" t="s">
        <v>47</v>
      </c>
      <c r="F1899" s="121">
        <v>150000</v>
      </c>
      <c r="G1899" s="121">
        <f t="shared" si="144"/>
        <v>118500000</v>
      </c>
      <c r="H1899" s="94">
        <v>790</v>
      </c>
      <c r="I1899" s="95" t="s">
        <v>47</v>
      </c>
      <c r="J1899" s="121">
        <v>150000</v>
      </c>
      <c r="K1899" s="121">
        <f t="shared" si="145"/>
        <v>118500000</v>
      </c>
      <c r="L1899" s="251">
        <f t="shared" si="139"/>
        <v>0</v>
      </c>
    </row>
    <row r="1900" spans="2:12" ht="15.9" x14ac:dyDescent="0.4">
      <c r="B1900" s="129"/>
      <c r="C1900" s="96" t="s">
        <v>672</v>
      </c>
      <c r="D1900" s="94">
        <v>243</v>
      </c>
      <c r="E1900" s="95" t="s">
        <v>47</v>
      </c>
      <c r="F1900" s="121">
        <v>150000</v>
      </c>
      <c r="G1900" s="121">
        <f t="shared" si="144"/>
        <v>36450000</v>
      </c>
      <c r="H1900" s="94">
        <v>243</v>
      </c>
      <c r="I1900" s="95" t="s">
        <v>47</v>
      </c>
      <c r="J1900" s="121">
        <v>150000</v>
      </c>
      <c r="K1900" s="121">
        <f t="shared" si="145"/>
        <v>36450000</v>
      </c>
      <c r="L1900" s="251">
        <f t="shared" si="139"/>
        <v>0</v>
      </c>
    </row>
    <row r="1901" spans="2:12" ht="15.9" x14ac:dyDescent="0.4">
      <c r="B1901" s="129"/>
      <c r="C1901" s="96" t="s">
        <v>673</v>
      </c>
      <c r="D1901" s="94">
        <v>1</v>
      </c>
      <c r="E1901" s="95" t="s">
        <v>38</v>
      </c>
      <c r="F1901" s="121">
        <f>1480000+2220000</f>
        <v>3700000</v>
      </c>
      <c r="G1901" s="121">
        <f t="shared" si="144"/>
        <v>3700000</v>
      </c>
      <c r="H1901" s="94">
        <v>1</v>
      </c>
      <c r="I1901" s="95" t="s">
        <v>38</v>
      </c>
      <c r="J1901" s="121">
        <f>1480000+2220000</f>
        <v>3700000</v>
      </c>
      <c r="K1901" s="121">
        <f t="shared" si="145"/>
        <v>3700000</v>
      </c>
      <c r="L1901" s="251">
        <f t="shared" si="139"/>
        <v>0</v>
      </c>
    </row>
    <row r="1902" spans="2:12" ht="15.9" x14ac:dyDescent="0.4">
      <c r="B1902" s="129"/>
      <c r="C1902" s="96" t="s">
        <v>76</v>
      </c>
      <c r="D1902" s="94">
        <v>1</v>
      </c>
      <c r="E1902" s="95" t="s">
        <v>38</v>
      </c>
      <c r="F1902" s="121">
        <v>12802000</v>
      </c>
      <c r="G1902" s="121">
        <f t="shared" si="144"/>
        <v>12802000</v>
      </c>
      <c r="H1902" s="94">
        <v>1</v>
      </c>
      <c r="I1902" s="95" t="s">
        <v>38</v>
      </c>
      <c r="J1902" s="121">
        <v>12802000</v>
      </c>
      <c r="K1902" s="121">
        <f t="shared" si="145"/>
        <v>12802000</v>
      </c>
      <c r="L1902" s="251">
        <f t="shared" si="139"/>
        <v>0</v>
      </c>
    </row>
    <row r="1903" spans="2:12" ht="15.9" x14ac:dyDescent="0.4">
      <c r="B1903" s="129"/>
      <c r="C1903" s="96" t="s">
        <v>638</v>
      </c>
      <c r="D1903" s="94">
        <v>1</v>
      </c>
      <c r="E1903" s="95" t="s">
        <v>38</v>
      </c>
      <c r="F1903" s="121">
        <v>33600000</v>
      </c>
      <c r="G1903" s="121">
        <f t="shared" si="144"/>
        <v>33600000</v>
      </c>
      <c r="H1903" s="94">
        <v>1</v>
      </c>
      <c r="I1903" s="95" t="s">
        <v>38</v>
      </c>
      <c r="J1903" s="121">
        <v>33600000</v>
      </c>
      <c r="K1903" s="121">
        <f t="shared" si="145"/>
        <v>33600000</v>
      </c>
      <c r="L1903" s="251">
        <f t="shared" si="139"/>
        <v>0</v>
      </c>
    </row>
    <row r="1904" spans="2:12" ht="15.9" x14ac:dyDescent="0.4">
      <c r="B1904" s="129"/>
      <c r="C1904" s="96" t="s">
        <v>60</v>
      </c>
      <c r="D1904" s="94">
        <v>1</v>
      </c>
      <c r="E1904" s="95" t="s">
        <v>38</v>
      </c>
      <c r="F1904" s="121">
        <v>20160000</v>
      </c>
      <c r="G1904" s="121">
        <f t="shared" si="144"/>
        <v>20160000</v>
      </c>
      <c r="H1904" s="94">
        <v>1</v>
      </c>
      <c r="I1904" s="95" t="s">
        <v>38</v>
      </c>
      <c r="J1904" s="121">
        <v>20160000</v>
      </c>
      <c r="K1904" s="121">
        <f t="shared" si="145"/>
        <v>20160000</v>
      </c>
      <c r="L1904" s="251">
        <f t="shared" si="139"/>
        <v>0</v>
      </c>
    </row>
    <row r="1905" spans="2:12" s="232" customFormat="1" ht="15.9" x14ac:dyDescent="0.4">
      <c r="B1905" s="227">
        <v>525119</v>
      </c>
      <c r="C1905" s="228" t="s">
        <v>42</v>
      </c>
      <c r="D1905" s="229"/>
      <c r="E1905" s="230"/>
      <c r="F1905" s="228">
        <v>0</v>
      </c>
      <c r="G1905" s="233">
        <f>SUM(G1906:G1910)</f>
        <v>125380000</v>
      </c>
      <c r="H1905" s="229"/>
      <c r="I1905" s="230"/>
      <c r="J1905" s="228">
        <v>0</v>
      </c>
      <c r="K1905" s="233">
        <f>SUM(K1906:K1910)</f>
        <v>125380000</v>
      </c>
      <c r="L1905" s="251">
        <f t="shared" si="139"/>
        <v>0</v>
      </c>
    </row>
    <row r="1906" spans="2:12" ht="15.9" x14ac:dyDescent="0.4">
      <c r="B1906" s="129"/>
      <c r="C1906" s="96" t="s">
        <v>705</v>
      </c>
      <c r="D1906" s="94">
        <v>1</v>
      </c>
      <c r="E1906" s="95" t="s">
        <v>38</v>
      </c>
      <c r="F1906" s="121">
        <v>27600000</v>
      </c>
      <c r="G1906" s="121">
        <f t="shared" ref="G1906:G1910" si="146">ROUNDDOWN(D1906*F1906,-3)</f>
        <v>27600000</v>
      </c>
      <c r="H1906" s="94">
        <v>1</v>
      </c>
      <c r="I1906" s="95" t="s">
        <v>38</v>
      </c>
      <c r="J1906" s="121">
        <v>27600000</v>
      </c>
      <c r="K1906" s="121">
        <f t="shared" ref="K1906:K1910" si="147">ROUNDDOWN(H1906*J1906,-3)</f>
        <v>27600000</v>
      </c>
      <c r="L1906" s="251">
        <f t="shared" si="139"/>
        <v>0</v>
      </c>
    </row>
    <row r="1907" spans="2:12" ht="15.9" x14ac:dyDescent="0.4">
      <c r="B1907" s="129" t="s">
        <v>27</v>
      </c>
      <c r="C1907" s="96" t="s">
        <v>44</v>
      </c>
      <c r="D1907" s="94">
        <v>48</v>
      </c>
      <c r="E1907" s="95" t="s">
        <v>40</v>
      </c>
      <c r="F1907" s="121">
        <v>900000</v>
      </c>
      <c r="G1907" s="121">
        <f t="shared" si="146"/>
        <v>43200000</v>
      </c>
      <c r="H1907" s="94">
        <v>48</v>
      </c>
      <c r="I1907" s="95" t="s">
        <v>40</v>
      </c>
      <c r="J1907" s="121">
        <v>900000</v>
      </c>
      <c r="K1907" s="121">
        <f t="shared" si="147"/>
        <v>43200000</v>
      </c>
      <c r="L1907" s="251">
        <f t="shared" si="139"/>
        <v>0</v>
      </c>
    </row>
    <row r="1908" spans="2:12" ht="15.9" x14ac:dyDescent="0.4">
      <c r="B1908" s="129" t="s">
        <v>27</v>
      </c>
      <c r="C1908" s="96" t="s">
        <v>58</v>
      </c>
      <c r="D1908" s="94">
        <v>432</v>
      </c>
      <c r="E1908" s="95" t="s">
        <v>59</v>
      </c>
      <c r="F1908" s="121">
        <v>85000</v>
      </c>
      <c r="G1908" s="121">
        <f t="shared" si="146"/>
        <v>36720000</v>
      </c>
      <c r="H1908" s="94">
        <v>432</v>
      </c>
      <c r="I1908" s="95" t="s">
        <v>59</v>
      </c>
      <c r="J1908" s="121">
        <v>85000</v>
      </c>
      <c r="K1908" s="121">
        <f t="shared" si="147"/>
        <v>36720000</v>
      </c>
      <c r="L1908" s="251">
        <f t="shared" si="139"/>
        <v>0</v>
      </c>
    </row>
    <row r="1909" spans="2:12" ht="15.9" x14ac:dyDescent="0.4">
      <c r="B1909" s="129"/>
      <c r="C1909" s="96" t="s">
        <v>635</v>
      </c>
      <c r="D1909" s="94">
        <v>1</v>
      </c>
      <c r="E1909" s="95" t="s">
        <v>38</v>
      </c>
      <c r="F1909" s="121">
        <v>8400000</v>
      </c>
      <c r="G1909" s="121">
        <f t="shared" si="146"/>
        <v>8400000</v>
      </c>
      <c r="H1909" s="94">
        <v>1</v>
      </c>
      <c r="I1909" s="95" t="s">
        <v>38</v>
      </c>
      <c r="J1909" s="121">
        <v>8400000</v>
      </c>
      <c r="K1909" s="121">
        <f t="shared" si="147"/>
        <v>8400000</v>
      </c>
      <c r="L1909" s="251">
        <f t="shared" si="139"/>
        <v>0</v>
      </c>
    </row>
    <row r="1910" spans="2:12" ht="15.9" x14ac:dyDescent="0.4">
      <c r="B1910" s="129"/>
      <c r="C1910" s="96" t="s">
        <v>706</v>
      </c>
      <c r="D1910" s="94">
        <v>1</v>
      </c>
      <c r="E1910" s="95" t="s">
        <v>38</v>
      </c>
      <c r="F1910" s="121">
        <v>9460000</v>
      </c>
      <c r="G1910" s="121">
        <f t="shared" si="146"/>
        <v>9460000</v>
      </c>
      <c r="H1910" s="94">
        <v>1</v>
      </c>
      <c r="I1910" s="95" t="s">
        <v>38</v>
      </c>
      <c r="J1910" s="121">
        <v>9460000</v>
      </c>
      <c r="K1910" s="121">
        <f t="shared" si="147"/>
        <v>9460000</v>
      </c>
      <c r="L1910" s="251">
        <f t="shared" si="139"/>
        <v>0</v>
      </c>
    </row>
    <row r="1911" spans="2:12" ht="29.15" x14ac:dyDescent="0.4">
      <c r="B1911" s="190" t="s">
        <v>380</v>
      </c>
      <c r="C1911" s="191" t="s">
        <v>707</v>
      </c>
      <c r="D1911" s="116">
        <v>48</v>
      </c>
      <c r="E1911" s="117" t="s">
        <v>30</v>
      </c>
      <c r="F1911" s="118">
        <v>0</v>
      </c>
      <c r="G1911" s="118">
        <f>G1912+G1919</f>
        <v>614236000</v>
      </c>
      <c r="H1911" s="116">
        <v>48</v>
      </c>
      <c r="I1911" s="117" t="s">
        <v>30</v>
      </c>
      <c r="J1911" s="118">
        <v>0</v>
      </c>
      <c r="K1911" s="118">
        <f>K1912+K1919</f>
        <v>614236000</v>
      </c>
      <c r="L1911" s="251">
        <f t="shared" si="139"/>
        <v>0</v>
      </c>
    </row>
    <row r="1912" spans="2:12" s="232" customFormat="1" ht="15.9" x14ac:dyDescent="0.4">
      <c r="B1912" s="227">
        <v>525111</v>
      </c>
      <c r="C1912" s="228" t="s">
        <v>174</v>
      </c>
      <c r="D1912" s="229"/>
      <c r="E1912" s="230"/>
      <c r="F1912" s="228"/>
      <c r="G1912" s="233">
        <f>SUM(G1913:G1918)</f>
        <v>410140000</v>
      </c>
      <c r="H1912" s="229"/>
      <c r="I1912" s="230"/>
      <c r="J1912" s="228"/>
      <c r="K1912" s="233">
        <f>SUM(K1913:K1918)</f>
        <v>410140000</v>
      </c>
      <c r="L1912" s="251">
        <f t="shared" si="139"/>
        <v>0</v>
      </c>
    </row>
    <row r="1913" spans="2:12" ht="15.9" x14ac:dyDescent="0.4">
      <c r="B1913" s="129" t="s">
        <v>27</v>
      </c>
      <c r="C1913" s="96" t="s">
        <v>46</v>
      </c>
      <c r="D1913" s="94">
        <v>368</v>
      </c>
      <c r="E1913" s="95" t="s">
        <v>47</v>
      </c>
      <c r="F1913" s="121">
        <v>150000</v>
      </c>
      <c r="G1913" s="121">
        <f t="shared" ref="G1913:G1918" si="148">ROUNDDOWN(D1913*F1913,-3)</f>
        <v>55200000</v>
      </c>
      <c r="H1913" s="94">
        <v>368</v>
      </c>
      <c r="I1913" s="95" t="s">
        <v>47</v>
      </c>
      <c r="J1913" s="121">
        <v>150000</v>
      </c>
      <c r="K1913" s="121">
        <f t="shared" ref="K1913:K1918" si="149">ROUNDDOWN(H1913*J1913,-3)</f>
        <v>55200000</v>
      </c>
      <c r="L1913" s="251">
        <f t="shared" si="139"/>
        <v>0</v>
      </c>
    </row>
    <row r="1914" spans="2:12" ht="15.9" x14ac:dyDescent="0.4">
      <c r="B1914" s="129" t="s">
        <v>27</v>
      </c>
      <c r="C1914" s="96" t="s">
        <v>48</v>
      </c>
      <c r="D1914" s="94">
        <v>1444</v>
      </c>
      <c r="E1914" s="95" t="s">
        <v>47</v>
      </c>
      <c r="F1914" s="121">
        <v>150000</v>
      </c>
      <c r="G1914" s="121">
        <f t="shared" si="148"/>
        <v>216600000</v>
      </c>
      <c r="H1914" s="94">
        <v>1444</v>
      </c>
      <c r="I1914" s="95" t="s">
        <v>47</v>
      </c>
      <c r="J1914" s="121">
        <v>150000</v>
      </c>
      <c r="K1914" s="121">
        <f t="shared" si="149"/>
        <v>216600000</v>
      </c>
      <c r="L1914" s="251">
        <f t="shared" si="139"/>
        <v>0</v>
      </c>
    </row>
    <row r="1915" spans="2:12" ht="15.9" x14ac:dyDescent="0.4">
      <c r="B1915" s="129"/>
      <c r="C1915" s="96" t="s">
        <v>672</v>
      </c>
      <c r="D1915" s="94">
        <v>420</v>
      </c>
      <c r="E1915" s="95" t="s">
        <v>47</v>
      </c>
      <c r="F1915" s="121">
        <v>150000</v>
      </c>
      <c r="G1915" s="121">
        <f t="shared" si="148"/>
        <v>63000000</v>
      </c>
      <c r="H1915" s="94">
        <v>420</v>
      </c>
      <c r="I1915" s="95" t="s">
        <v>47</v>
      </c>
      <c r="J1915" s="121">
        <v>150000</v>
      </c>
      <c r="K1915" s="121">
        <f t="shared" si="149"/>
        <v>63000000</v>
      </c>
      <c r="L1915" s="251">
        <f t="shared" si="139"/>
        <v>0</v>
      </c>
    </row>
    <row r="1916" spans="2:12" ht="15.9" x14ac:dyDescent="0.4">
      <c r="B1916" s="129"/>
      <c r="C1916" s="96" t="s">
        <v>673</v>
      </c>
      <c r="D1916" s="94">
        <v>1</v>
      </c>
      <c r="E1916" s="95" t="s">
        <v>38</v>
      </c>
      <c r="F1916" s="121">
        <v>6940000</v>
      </c>
      <c r="G1916" s="121">
        <f t="shared" si="148"/>
        <v>6940000</v>
      </c>
      <c r="H1916" s="94">
        <v>1</v>
      </c>
      <c r="I1916" s="95" t="s">
        <v>38</v>
      </c>
      <c r="J1916" s="121">
        <v>6940000</v>
      </c>
      <c r="K1916" s="121">
        <f t="shared" si="149"/>
        <v>6940000</v>
      </c>
      <c r="L1916" s="251">
        <f t="shared" si="139"/>
        <v>0</v>
      </c>
    </row>
    <row r="1917" spans="2:12" ht="15.9" x14ac:dyDescent="0.4">
      <c r="B1917" s="129"/>
      <c r="C1917" s="96" t="s">
        <v>638</v>
      </c>
      <c r="D1917" s="94">
        <v>1</v>
      </c>
      <c r="E1917" s="95" t="s">
        <v>38</v>
      </c>
      <c r="F1917" s="121">
        <v>50400000</v>
      </c>
      <c r="G1917" s="121">
        <f t="shared" si="148"/>
        <v>50400000</v>
      </c>
      <c r="H1917" s="94">
        <v>1</v>
      </c>
      <c r="I1917" s="95" t="s">
        <v>38</v>
      </c>
      <c r="J1917" s="121">
        <v>50400000</v>
      </c>
      <c r="K1917" s="121">
        <f t="shared" si="149"/>
        <v>50400000</v>
      </c>
      <c r="L1917" s="251">
        <f t="shared" si="139"/>
        <v>0</v>
      </c>
    </row>
    <row r="1918" spans="2:12" ht="15.9" x14ac:dyDescent="0.4">
      <c r="B1918" s="129"/>
      <c r="C1918" s="96" t="s">
        <v>60</v>
      </c>
      <c r="D1918" s="94">
        <v>1</v>
      </c>
      <c r="E1918" s="95" t="s">
        <v>38</v>
      </c>
      <c r="F1918" s="121">
        <v>18000000</v>
      </c>
      <c r="G1918" s="121">
        <f t="shared" si="148"/>
        <v>18000000</v>
      </c>
      <c r="H1918" s="94">
        <v>1</v>
      </c>
      <c r="I1918" s="95" t="s">
        <v>38</v>
      </c>
      <c r="J1918" s="121">
        <v>18000000</v>
      </c>
      <c r="K1918" s="121">
        <f t="shared" si="149"/>
        <v>18000000</v>
      </c>
      <c r="L1918" s="251">
        <f t="shared" si="139"/>
        <v>0</v>
      </c>
    </row>
    <row r="1919" spans="2:12" s="232" customFormat="1" ht="15.9" x14ac:dyDescent="0.4">
      <c r="B1919" s="227">
        <v>525119</v>
      </c>
      <c r="C1919" s="228" t="s">
        <v>42</v>
      </c>
      <c r="D1919" s="229"/>
      <c r="E1919" s="230"/>
      <c r="F1919" s="228">
        <v>0</v>
      </c>
      <c r="G1919" s="233">
        <f>SUM(G1920:G1925)</f>
        <v>204096000</v>
      </c>
      <c r="H1919" s="229"/>
      <c r="I1919" s="230"/>
      <c r="J1919" s="228">
        <v>0</v>
      </c>
      <c r="K1919" s="233">
        <f>SUM(K1920:K1925)</f>
        <v>204096000</v>
      </c>
      <c r="L1919" s="251">
        <f t="shared" si="139"/>
        <v>0</v>
      </c>
    </row>
    <row r="1920" spans="2:12" ht="15.9" x14ac:dyDescent="0.4">
      <c r="B1920" s="129"/>
      <c r="C1920" s="96" t="s">
        <v>708</v>
      </c>
      <c r="D1920" s="94">
        <v>1</v>
      </c>
      <c r="E1920" s="95" t="s">
        <v>38</v>
      </c>
      <c r="F1920" s="121">
        <v>98480000</v>
      </c>
      <c r="G1920" s="121">
        <f t="shared" ref="G1920:G1925" si="150">ROUNDDOWN(D1920*F1920,-3)</f>
        <v>98480000</v>
      </c>
      <c r="H1920" s="94">
        <v>1</v>
      </c>
      <c r="I1920" s="95" t="s">
        <v>38</v>
      </c>
      <c r="J1920" s="121">
        <v>98480000</v>
      </c>
      <c r="K1920" s="121">
        <f t="shared" ref="K1920:K1925" si="151">ROUNDDOWN(H1920*J1920,-3)</f>
        <v>98480000</v>
      </c>
      <c r="L1920" s="251">
        <f t="shared" si="139"/>
        <v>0</v>
      </c>
    </row>
    <row r="1921" spans="2:12" ht="15.9" x14ac:dyDescent="0.4">
      <c r="B1921" s="129" t="s">
        <v>27</v>
      </c>
      <c r="C1921" s="96" t="s">
        <v>44</v>
      </c>
      <c r="D1921" s="94">
        <v>48</v>
      </c>
      <c r="E1921" s="95" t="s">
        <v>40</v>
      </c>
      <c r="F1921" s="121">
        <v>450000</v>
      </c>
      <c r="G1921" s="121">
        <f t="shared" si="150"/>
        <v>21600000</v>
      </c>
      <c r="H1921" s="94">
        <v>48</v>
      </c>
      <c r="I1921" s="95" t="s">
        <v>40</v>
      </c>
      <c r="J1921" s="121">
        <v>450000</v>
      </c>
      <c r="K1921" s="121">
        <f t="shared" si="151"/>
        <v>21600000</v>
      </c>
      <c r="L1921" s="251">
        <f t="shared" si="139"/>
        <v>0</v>
      </c>
    </row>
    <row r="1922" spans="2:12" ht="15.9" x14ac:dyDescent="0.4">
      <c r="B1922" s="129" t="s">
        <v>27</v>
      </c>
      <c r="C1922" s="96" t="s">
        <v>58</v>
      </c>
      <c r="D1922" s="94">
        <v>576</v>
      </c>
      <c r="E1922" s="95" t="s">
        <v>59</v>
      </c>
      <c r="F1922" s="121">
        <v>85000</v>
      </c>
      <c r="G1922" s="121">
        <f t="shared" si="150"/>
        <v>48960000</v>
      </c>
      <c r="H1922" s="94">
        <v>576</v>
      </c>
      <c r="I1922" s="95" t="s">
        <v>59</v>
      </c>
      <c r="J1922" s="121">
        <v>85000</v>
      </c>
      <c r="K1922" s="121">
        <f t="shared" si="151"/>
        <v>48960000</v>
      </c>
      <c r="L1922" s="251">
        <f t="shared" si="139"/>
        <v>0</v>
      </c>
    </row>
    <row r="1923" spans="2:12" ht="15.9" x14ac:dyDescent="0.4">
      <c r="B1923" s="129" t="s">
        <v>27</v>
      </c>
      <c r="C1923" s="96" t="s">
        <v>709</v>
      </c>
      <c r="D1923" s="94">
        <v>1</v>
      </c>
      <c r="E1923" s="95" t="s">
        <v>38</v>
      </c>
      <c r="F1923" s="121">
        <v>22656000</v>
      </c>
      <c r="G1923" s="121">
        <f t="shared" si="150"/>
        <v>22656000</v>
      </c>
      <c r="H1923" s="94">
        <v>1</v>
      </c>
      <c r="I1923" s="95" t="s">
        <v>38</v>
      </c>
      <c r="J1923" s="121">
        <v>22656000</v>
      </c>
      <c r="K1923" s="121">
        <f t="shared" si="151"/>
        <v>22656000</v>
      </c>
      <c r="L1923" s="251">
        <f t="shared" si="139"/>
        <v>0</v>
      </c>
    </row>
    <row r="1924" spans="2:12" ht="15.9" x14ac:dyDescent="0.4">
      <c r="B1924" s="129"/>
      <c r="C1924" s="96" t="s">
        <v>635</v>
      </c>
      <c r="D1924" s="94">
        <v>1</v>
      </c>
      <c r="E1924" s="95" t="s">
        <v>38</v>
      </c>
      <c r="F1924" s="121">
        <v>2400000</v>
      </c>
      <c r="G1924" s="121">
        <f t="shared" si="150"/>
        <v>2400000</v>
      </c>
      <c r="H1924" s="94">
        <v>1</v>
      </c>
      <c r="I1924" s="95" t="s">
        <v>38</v>
      </c>
      <c r="J1924" s="121">
        <v>2400000</v>
      </c>
      <c r="K1924" s="121">
        <f t="shared" si="151"/>
        <v>2400000</v>
      </c>
      <c r="L1924" s="251">
        <f t="shared" si="139"/>
        <v>0</v>
      </c>
    </row>
    <row r="1925" spans="2:12" ht="15.9" x14ac:dyDescent="0.4">
      <c r="B1925" s="129"/>
      <c r="C1925" s="96" t="s">
        <v>706</v>
      </c>
      <c r="D1925" s="94">
        <v>1</v>
      </c>
      <c r="E1925" s="95" t="s">
        <v>38</v>
      </c>
      <c r="F1925" s="121">
        <v>10000000</v>
      </c>
      <c r="G1925" s="121">
        <f t="shared" si="150"/>
        <v>10000000</v>
      </c>
      <c r="H1925" s="94">
        <v>1</v>
      </c>
      <c r="I1925" s="95" t="s">
        <v>38</v>
      </c>
      <c r="J1925" s="121">
        <v>10000000</v>
      </c>
      <c r="K1925" s="121">
        <f t="shared" si="151"/>
        <v>10000000</v>
      </c>
      <c r="L1925" s="251">
        <f t="shared" si="139"/>
        <v>0</v>
      </c>
    </row>
    <row r="1926" spans="2:12" ht="29.15" x14ac:dyDescent="0.4">
      <c r="B1926" s="190" t="s">
        <v>382</v>
      </c>
      <c r="C1926" s="191" t="s">
        <v>710</v>
      </c>
      <c r="D1926" s="116">
        <v>24</v>
      </c>
      <c r="E1926" s="117" t="s">
        <v>30</v>
      </c>
      <c r="F1926" s="118">
        <v>0</v>
      </c>
      <c r="G1926" s="118">
        <f>G1927+G1934</f>
        <v>254893000</v>
      </c>
      <c r="H1926" s="116">
        <v>24</v>
      </c>
      <c r="I1926" s="117" t="s">
        <v>30</v>
      </c>
      <c r="J1926" s="118">
        <v>0</v>
      </c>
      <c r="K1926" s="118">
        <f>K1927+K1934</f>
        <v>254893000</v>
      </c>
      <c r="L1926" s="251">
        <f t="shared" si="139"/>
        <v>0</v>
      </c>
    </row>
    <row r="1927" spans="2:12" s="232" customFormat="1" ht="15.9" x14ac:dyDescent="0.4">
      <c r="B1927" s="227">
        <v>525111</v>
      </c>
      <c r="C1927" s="228" t="s">
        <v>174</v>
      </c>
      <c r="D1927" s="229"/>
      <c r="E1927" s="230"/>
      <c r="F1927" s="228"/>
      <c r="G1927" s="233">
        <f>SUM(G1928:G1933)</f>
        <v>170770000</v>
      </c>
      <c r="H1927" s="229"/>
      <c r="I1927" s="230"/>
      <c r="J1927" s="228"/>
      <c r="K1927" s="233">
        <f>SUM(K1928:K1933)</f>
        <v>170770000</v>
      </c>
      <c r="L1927" s="251">
        <f t="shared" si="139"/>
        <v>0</v>
      </c>
    </row>
    <row r="1928" spans="2:12" ht="15.9" x14ac:dyDescent="0.4">
      <c r="B1928" s="129" t="s">
        <v>27</v>
      </c>
      <c r="C1928" s="96" t="s">
        <v>46</v>
      </c>
      <c r="D1928" s="94">
        <v>184</v>
      </c>
      <c r="E1928" s="95" t="s">
        <v>47</v>
      </c>
      <c r="F1928" s="121">
        <v>150000</v>
      </c>
      <c r="G1928" s="121">
        <f t="shared" ref="G1928:G1933" si="152">ROUNDDOWN(D1928*F1928,-3)</f>
        <v>27600000</v>
      </c>
      <c r="H1928" s="94">
        <v>184</v>
      </c>
      <c r="I1928" s="95" t="s">
        <v>47</v>
      </c>
      <c r="J1928" s="121">
        <v>150000</v>
      </c>
      <c r="K1928" s="121">
        <f t="shared" ref="K1928:K1933" si="153">ROUNDDOWN(H1928*J1928,-3)</f>
        <v>27600000</v>
      </c>
      <c r="L1928" s="251">
        <f t="shared" si="139"/>
        <v>0</v>
      </c>
    </row>
    <row r="1929" spans="2:12" ht="15.9" x14ac:dyDescent="0.4">
      <c r="B1929" s="129" t="s">
        <v>27</v>
      </c>
      <c r="C1929" s="96" t="s">
        <v>48</v>
      </c>
      <c r="D1929" s="94">
        <v>724</v>
      </c>
      <c r="E1929" s="95" t="s">
        <v>47</v>
      </c>
      <c r="F1929" s="121">
        <v>150000</v>
      </c>
      <c r="G1929" s="121">
        <f t="shared" si="152"/>
        <v>108600000</v>
      </c>
      <c r="H1929" s="94">
        <v>724</v>
      </c>
      <c r="I1929" s="95" t="s">
        <v>47</v>
      </c>
      <c r="J1929" s="121">
        <v>150000</v>
      </c>
      <c r="K1929" s="121">
        <f t="shared" si="153"/>
        <v>108600000</v>
      </c>
      <c r="L1929" s="251">
        <f t="shared" si="139"/>
        <v>0</v>
      </c>
    </row>
    <row r="1930" spans="2:12" ht="15.9" x14ac:dyDescent="0.4">
      <c r="B1930" s="129"/>
      <c r="C1930" s="96" t="s">
        <v>672</v>
      </c>
      <c r="D1930" s="94">
        <v>89</v>
      </c>
      <c r="E1930" s="95" t="s">
        <v>47</v>
      </c>
      <c r="F1930" s="121">
        <v>150000</v>
      </c>
      <c r="G1930" s="121">
        <f t="shared" si="152"/>
        <v>13350000</v>
      </c>
      <c r="H1930" s="94">
        <v>89</v>
      </c>
      <c r="I1930" s="95" t="s">
        <v>47</v>
      </c>
      <c r="J1930" s="121">
        <v>150000</v>
      </c>
      <c r="K1930" s="121">
        <f t="shared" si="153"/>
        <v>13350000</v>
      </c>
      <c r="L1930" s="251">
        <f t="shared" si="139"/>
        <v>0</v>
      </c>
    </row>
    <row r="1931" spans="2:12" ht="15.9" x14ac:dyDescent="0.4">
      <c r="B1931" s="129"/>
      <c r="C1931" s="96" t="s">
        <v>673</v>
      </c>
      <c r="D1931" s="94">
        <v>1</v>
      </c>
      <c r="E1931" s="95" t="s">
        <v>38</v>
      </c>
      <c r="F1931" s="121">
        <v>3820000</v>
      </c>
      <c r="G1931" s="121">
        <f t="shared" si="152"/>
        <v>3820000</v>
      </c>
      <c r="H1931" s="94">
        <v>1</v>
      </c>
      <c r="I1931" s="95" t="s">
        <v>38</v>
      </c>
      <c r="J1931" s="121">
        <v>3820000</v>
      </c>
      <c r="K1931" s="121">
        <f t="shared" si="153"/>
        <v>3820000</v>
      </c>
      <c r="L1931" s="251">
        <f t="shared" si="139"/>
        <v>0</v>
      </c>
    </row>
    <row r="1932" spans="2:12" ht="15.9" x14ac:dyDescent="0.4">
      <c r="B1932" s="129"/>
      <c r="C1932" s="96" t="s">
        <v>711</v>
      </c>
      <c r="D1932" s="94">
        <v>1</v>
      </c>
      <c r="E1932" s="95" t="s">
        <v>38</v>
      </c>
      <c r="F1932" s="121">
        <v>8400000</v>
      </c>
      <c r="G1932" s="121">
        <f t="shared" si="152"/>
        <v>8400000</v>
      </c>
      <c r="H1932" s="94">
        <v>1</v>
      </c>
      <c r="I1932" s="95" t="s">
        <v>38</v>
      </c>
      <c r="J1932" s="121">
        <v>8400000</v>
      </c>
      <c r="K1932" s="121">
        <f t="shared" si="153"/>
        <v>8400000</v>
      </c>
      <c r="L1932" s="251">
        <f t="shared" si="139"/>
        <v>0</v>
      </c>
    </row>
    <row r="1933" spans="2:12" ht="15.9" x14ac:dyDescent="0.4">
      <c r="B1933" s="129"/>
      <c r="C1933" s="96" t="s">
        <v>60</v>
      </c>
      <c r="D1933" s="94">
        <v>1</v>
      </c>
      <c r="E1933" s="95" t="s">
        <v>38</v>
      </c>
      <c r="F1933" s="121">
        <v>9000000</v>
      </c>
      <c r="G1933" s="121">
        <f t="shared" si="152"/>
        <v>9000000</v>
      </c>
      <c r="H1933" s="94">
        <v>1</v>
      </c>
      <c r="I1933" s="95" t="s">
        <v>38</v>
      </c>
      <c r="J1933" s="121">
        <v>9000000</v>
      </c>
      <c r="K1933" s="121">
        <f t="shared" si="153"/>
        <v>9000000</v>
      </c>
      <c r="L1933" s="251">
        <f t="shared" si="139"/>
        <v>0</v>
      </c>
    </row>
    <row r="1934" spans="2:12" s="232" customFormat="1" ht="15.9" x14ac:dyDescent="0.4">
      <c r="B1934" s="227">
        <v>525119</v>
      </c>
      <c r="C1934" s="228" t="s">
        <v>42</v>
      </c>
      <c r="D1934" s="229"/>
      <c r="E1934" s="230"/>
      <c r="F1934" s="228">
        <v>0</v>
      </c>
      <c r="G1934" s="233">
        <f>SUM(G1935:G1941)</f>
        <v>84123000</v>
      </c>
      <c r="H1934" s="229"/>
      <c r="I1934" s="230"/>
      <c r="J1934" s="228">
        <v>0</v>
      </c>
      <c r="K1934" s="233">
        <f>SUM(K1935:K1941)</f>
        <v>84123000</v>
      </c>
      <c r="L1934" s="251">
        <f t="shared" si="139"/>
        <v>0</v>
      </c>
    </row>
    <row r="1935" spans="2:12" ht="15.9" x14ac:dyDescent="0.4">
      <c r="B1935" s="129"/>
      <c r="C1935" s="96" t="s">
        <v>708</v>
      </c>
      <c r="D1935" s="94">
        <v>1</v>
      </c>
      <c r="E1935" s="95" t="s">
        <v>38</v>
      </c>
      <c r="F1935" s="121">
        <v>14035000</v>
      </c>
      <c r="G1935" s="121">
        <f t="shared" ref="G1935:G1941" si="154">ROUNDDOWN(D1935*F1935,-3)</f>
        <v>14035000</v>
      </c>
      <c r="H1935" s="94">
        <v>1</v>
      </c>
      <c r="I1935" s="95" t="s">
        <v>38</v>
      </c>
      <c r="J1935" s="121">
        <v>14035000</v>
      </c>
      <c r="K1935" s="121">
        <f t="shared" ref="K1935:K1941" si="155">ROUNDDOWN(H1935*J1935,-3)</f>
        <v>14035000</v>
      </c>
      <c r="L1935" s="251">
        <f t="shared" si="139"/>
        <v>0</v>
      </c>
    </row>
    <row r="1936" spans="2:12" ht="15.9" x14ac:dyDescent="0.4">
      <c r="B1936" s="129" t="s">
        <v>27</v>
      </c>
      <c r="C1936" s="96" t="s">
        <v>44</v>
      </c>
      <c r="D1936" s="94">
        <v>24</v>
      </c>
      <c r="E1936" s="95" t="s">
        <v>40</v>
      </c>
      <c r="F1936" s="121">
        <v>450000</v>
      </c>
      <c r="G1936" s="121">
        <f t="shared" si="154"/>
        <v>10800000</v>
      </c>
      <c r="H1936" s="94">
        <v>24</v>
      </c>
      <c r="I1936" s="95" t="s">
        <v>40</v>
      </c>
      <c r="J1936" s="121">
        <v>450000</v>
      </c>
      <c r="K1936" s="121">
        <f t="shared" si="155"/>
        <v>10800000</v>
      </c>
      <c r="L1936" s="251">
        <f t="shared" si="139"/>
        <v>0</v>
      </c>
    </row>
    <row r="1937" spans="2:12" ht="15.9" x14ac:dyDescent="0.4">
      <c r="B1937" s="129" t="s">
        <v>27</v>
      </c>
      <c r="C1937" s="96" t="s">
        <v>58</v>
      </c>
      <c r="D1937" s="94">
        <v>216</v>
      </c>
      <c r="E1937" s="95" t="s">
        <v>59</v>
      </c>
      <c r="F1937" s="121">
        <v>85000</v>
      </c>
      <c r="G1937" s="121">
        <f t="shared" si="154"/>
        <v>18360000</v>
      </c>
      <c r="H1937" s="94">
        <v>216</v>
      </c>
      <c r="I1937" s="95" t="s">
        <v>59</v>
      </c>
      <c r="J1937" s="121">
        <v>85000</v>
      </c>
      <c r="K1937" s="121">
        <f t="shared" si="155"/>
        <v>18360000</v>
      </c>
      <c r="L1937" s="251">
        <f t="shared" si="139"/>
        <v>0</v>
      </c>
    </row>
    <row r="1938" spans="2:12" ht="15.9" x14ac:dyDescent="0.4">
      <c r="B1938" s="129" t="s">
        <v>27</v>
      </c>
      <c r="C1938" s="96" t="s">
        <v>709</v>
      </c>
      <c r="D1938" s="94">
        <v>1</v>
      </c>
      <c r="E1938" s="95" t="s">
        <v>38</v>
      </c>
      <c r="F1938" s="121">
        <v>11328000</v>
      </c>
      <c r="G1938" s="121">
        <f t="shared" si="154"/>
        <v>11328000</v>
      </c>
      <c r="H1938" s="94">
        <v>1</v>
      </c>
      <c r="I1938" s="95" t="s">
        <v>38</v>
      </c>
      <c r="J1938" s="121">
        <v>11328000</v>
      </c>
      <c r="K1938" s="121">
        <f t="shared" si="155"/>
        <v>11328000</v>
      </c>
      <c r="L1938" s="251">
        <f t="shared" si="139"/>
        <v>0</v>
      </c>
    </row>
    <row r="1939" spans="2:12" ht="15.9" x14ac:dyDescent="0.4">
      <c r="B1939" s="129"/>
      <c r="C1939" s="96" t="s">
        <v>635</v>
      </c>
      <c r="D1939" s="94">
        <v>1</v>
      </c>
      <c r="E1939" s="95" t="s">
        <v>38</v>
      </c>
      <c r="F1939" s="121">
        <v>1200000</v>
      </c>
      <c r="G1939" s="121">
        <f t="shared" si="154"/>
        <v>1200000</v>
      </c>
      <c r="H1939" s="94">
        <v>1</v>
      </c>
      <c r="I1939" s="95" t="s">
        <v>38</v>
      </c>
      <c r="J1939" s="121">
        <v>1200000</v>
      </c>
      <c r="K1939" s="121">
        <f t="shared" si="155"/>
        <v>1200000</v>
      </c>
      <c r="L1939" s="251">
        <f t="shared" si="139"/>
        <v>0</v>
      </c>
    </row>
    <row r="1940" spans="2:12" ht="15.9" x14ac:dyDescent="0.4">
      <c r="B1940" s="129"/>
      <c r="C1940" s="96" t="s">
        <v>706</v>
      </c>
      <c r="D1940" s="94">
        <v>1</v>
      </c>
      <c r="E1940" s="95" t="s">
        <v>38</v>
      </c>
      <c r="F1940" s="121">
        <v>2000000</v>
      </c>
      <c r="G1940" s="121">
        <f t="shared" si="154"/>
        <v>2000000</v>
      </c>
      <c r="H1940" s="94">
        <v>1</v>
      </c>
      <c r="I1940" s="95" t="s">
        <v>38</v>
      </c>
      <c r="J1940" s="121">
        <v>2000000</v>
      </c>
      <c r="K1940" s="121">
        <f t="shared" si="155"/>
        <v>2000000</v>
      </c>
      <c r="L1940" s="251">
        <f t="shared" si="139"/>
        <v>0</v>
      </c>
    </row>
    <row r="1941" spans="2:12" ht="15.9" x14ac:dyDescent="0.4">
      <c r="B1941" s="129"/>
      <c r="C1941" s="96" t="s">
        <v>712</v>
      </c>
      <c r="D1941" s="94">
        <v>24</v>
      </c>
      <c r="E1941" s="95" t="s">
        <v>40</v>
      </c>
      <c r="F1941" s="121">
        <v>1100000</v>
      </c>
      <c r="G1941" s="121">
        <f t="shared" si="154"/>
        <v>26400000</v>
      </c>
      <c r="H1941" s="94">
        <v>24</v>
      </c>
      <c r="I1941" s="95" t="s">
        <v>40</v>
      </c>
      <c r="J1941" s="121">
        <v>1100000</v>
      </c>
      <c r="K1941" s="121">
        <f t="shared" si="155"/>
        <v>26400000</v>
      </c>
      <c r="L1941" s="251">
        <f t="shared" si="139"/>
        <v>0</v>
      </c>
    </row>
    <row r="1942" spans="2:12" ht="29.15" x14ac:dyDescent="0.4">
      <c r="B1942" s="190" t="s">
        <v>384</v>
      </c>
      <c r="C1942" s="191" t="s">
        <v>713</v>
      </c>
      <c r="D1942" s="116">
        <v>24</v>
      </c>
      <c r="E1942" s="117" t="s">
        <v>30</v>
      </c>
      <c r="F1942" s="118">
        <v>0</v>
      </c>
      <c r="G1942" s="118">
        <f>G1943+G1947</f>
        <v>105804000</v>
      </c>
      <c r="H1942" s="116">
        <v>24</v>
      </c>
      <c r="I1942" s="117" t="s">
        <v>30</v>
      </c>
      <c r="J1942" s="118">
        <v>0</v>
      </c>
      <c r="K1942" s="118">
        <f>K1943+K1947</f>
        <v>105804000</v>
      </c>
      <c r="L1942" s="251">
        <f t="shared" si="139"/>
        <v>0</v>
      </c>
    </row>
    <row r="1943" spans="2:12" s="232" customFormat="1" ht="15.9" x14ac:dyDescent="0.4">
      <c r="B1943" s="227">
        <v>525111</v>
      </c>
      <c r="C1943" s="228" t="s">
        <v>174</v>
      </c>
      <c r="D1943" s="229"/>
      <c r="E1943" s="230"/>
      <c r="F1943" s="228"/>
      <c r="G1943" s="233">
        <f>SUM(G1944:G1946)</f>
        <v>56220000</v>
      </c>
      <c r="H1943" s="229"/>
      <c r="I1943" s="230"/>
      <c r="J1943" s="228"/>
      <c r="K1943" s="233">
        <f>SUM(K1944:K1946)</f>
        <v>56220000</v>
      </c>
      <c r="L1943" s="251">
        <f t="shared" si="139"/>
        <v>0</v>
      </c>
    </row>
    <row r="1944" spans="2:12" ht="15.9" x14ac:dyDescent="0.4">
      <c r="B1944" s="129" t="s">
        <v>27</v>
      </c>
      <c r="C1944" s="96" t="s">
        <v>46</v>
      </c>
      <c r="D1944" s="94">
        <v>84</v>
      </c>
      <c r="E1944" s="95" t="s">
        <v>47</v>
      </c>
      <c r="F1944" s="121">
        <v>150000</v>
      </c>
      <c r="G1944" s="121">
        <f>ROUNDDOWN(D1944*F1944,-3)</f>
        <v>12600000</v>
      </c>
      <c r="H1944" s="94">
        <v>84</v>
      </c>
      <c r="I1944" s="95" t="s">
        <v>47</v>
      </c>
      <c r="J1944" s="121">
        <v>150000</v>
      </c>
      <c r="K1944" s="121">
        <f>ROUNDDOWN(H1944*J1944,-3)</f>
        <v>12600000</v>
      </c>
      <c r="L1944" s="251">
        <f t="shared" ref="L1944:L2007" si="156">G1944-K1944</f>
        <v>0</v>
      </c>
    </row>
    <row r="1945" spans="2:12" ht="15.9" x14ac:dyDescent="0.4">
      <c r="B1945" s="129" t="s">
        <v>27</v>
      </c>
      <c r="C1945" s="96" t="s">
        <v>48</v>
      </c>
      <c r="D1945" s="94">
        <v>262</v>
      </c>
      <c r="E1945" s="95" t="s">
        <v>47</v>
      </c>
      <c r="F1945" s="121">
        <v>150000</v>
      </c>
      <c r="G1945" s="121">
        <f>ROUNDDOWN(D1945*F1945,-3)</f>
        <v>39300000</v>
      </c>
      <c r="H1945" s="94">
        <v>262</v>
      </c>
      <c r="I1945" s="95" t="s">
        <v>47</v>
      </c>
      <c r="J1945" s="121">
        <v>150000</v>
      </c>
      <c r="K1945" s="121">
        <f>ROUNDDOWN(H1945*J1945,-3)</f>
        <v>39300000</v>
      </c>
      <c r="L1945" s="251">
        <f t="shared" si="156"/>
        <v>0</v>
      </c>
    </row>
    <row r="1946" spans="2:12" ht="15.9" x14ac:dyDescent="0.4">
      <c r="B1946" s="129"/>
      <c r="C1946" s="96" t="s">
        <v>60</v>
      </c>
      <c r="D1946" s="94">
        <v>1</v>
      </c>
      <c r="E1946" s="95" t="s">
        <v>38</v>
      </c>
      <c r="F1946" s="121">
        <v>4320000</v>
      </c>
      <c r="G1946" s="121">
        <f>ROUNDDOWN(D1946*F1946,-3)</f>
        <v>4320000</v>
      </c>
      <c r="H1946" s="94">
        <v>1</v>
      </c>
      <c r="I1946" s="95" t="s">
        <v>38</v>
      </c>
      <c r="J1946" s="121">
        <v>4320000</v>
      </c>
      <c r="K1946" s="121">
        <f>ROUNDDOWN(H1946*J1946,-3)</f>
        <v>4320000</v>
      </c>
      <c r="L1946" s="251">
        <f t="shared" si="156"/>
        <v>0</v>
      </c>
    </row>
    <row r="1947" spans="2:12" s="232" customFormat="1" ht="15.9" x14ac:dyDescent="0.4">
      <c r="B1947" s="227">
        <v>525119</v>
      </c>
      <c r="C1947" s="228" t="s">
        <v>42</v>
      </c>
      <c r="D1947" s="229"/>
      <c r="E1947" s="230"/>
      <c r="F1947" s="228"/>
      <c r="G1947" s="233">
        <f>SUM(G1948:G1952)</f>
        <v>49584000</v>
      </c>
      <c r="H1947" s="229"/>
      <c r="I1947" s="230"/>
      <c r="J1947" s="228"/>
      <c r="K1947" s="233">
        <f>SUM(K1948:K1952)</f>
        <v>49584000</v>
      </c>
      <c r="L1947" s="251">
        <f t="shared" si="156"/>
        <v>0</v>
      </c>
    </row>
    <row r="1948" spans="2:12" ht="15.9" x14ac:dyDescent="0.4">
      <c r="B1948" s="129"/>
      <c r="C1948" s="96" t="s">
        <v>44</v>
      </c>
      <c r="D1948" s="94">
        <v>24</v>
      </c>
      <c r="E1948" s="95" t="s">
        <v>40</v>
      </c>
      <c r="F1948" s="121">
        <v>450000</v>
      </c>
      <c r="G1948" s="121">
        <f t="shared" ref="G1948:G1952" si="157">ROUNDDOWN(D1948*F1948,-3)</f>
        <v>10800000</v>
      </c>
      <c r="H1948" s="94">
        <v>24</v>
      </c>
      <c r="I1948" s="95" t="s">
        <v>40</v>
      </c>
      <c r="J1948" s="121">
        <v>450000</v>
      </c>
      <c r="K1948" s="121">
        <f t="shared" ref="K1948:K1952" si="158">ROUNDDOWN(H1948*J1948,-3)</f>
        <v>10800000</v>
      </c>
      <c r="L1948" s="251">
        <f t="shared" si="156"/>
        <v>0</v>
      </c>
    </row>
    <row r="1949" spans="2:12" ht="15.9" x14ac:dyDescent="0.4">
      <c r="B1949" s="129" t="s">
        <v>27</v>
      </c>
      <c r="C1949" s="96" t="s">
        <v>58</v>
      </c>
      <c r="D1949" s="94">
        <v>72</v>
      </c>
      <c r="E1949" s="95" t="s">
        <v>59</v>
      </c>
      <c r="F1949" s="121">
        <v>85000</v>
      </c>
      <c r="G1949" s="121">
        <f t="shared" si="157"/>
        <v>6120000</v>
      </c>
      <c r="H1949" s="94">
        <v>72</v>
      </c>
      <c r="I1949" s="95" t="s">
        <v>59</v>
      </c>
      <c r="J1949" s="121">
        <v>85000</v>
      </c>
      <c r="K1949" s="121">
        <f t="shared" si="158"/>
        <v>6120000</v>
      </c>
      <c r="L1949" s="251">
        <f t="shared" si="156"/>
        <v>0</v>
      </c>
    </row>
    <row r="1950" spans="2:12" ht="15.9" x14ac:dyDescent="0.4">
      <c r="B1950" s="129" t="s">
        <v>27</v>
      </c>
      <c r="C1950" s="96" t="s">
        <v>709</v>
      </c>
      <c r="D1950" s="94">
        <v>1</v>
      </c>
      <c r="E1950" s="95" t="s">
        <v>38</v>
      </c>
      <c r="F1950" s="121">
        <v>5664000</v>
      </c>
      <c r="G1950" s="121">
        <f t="shared" si="157"/>
        <v>5664000</v>
      </c>
      <c r="H1950" s="94">
        <v>1</v>
      </c>
      <c r="I1950" s="95" t="s">
        <v>38</v>
      </c>
      <c r="J1950" s="121">
        <v>5664000</v>
      </c>
      <c r="K1950" s="121">
        <f t="shared" si="158"/>
        <v>5664000</v>
      </c>
      <c r="L1950" s="251">
        <f t="shared" si="156"/>
        <v>0</v>
      </c>
    </row>
    <row r="1951" spans="2:12" ht="15.9" x14ac:dyDescent="0.4">
      <c r="B1951" s="129"/>
      <c r="C1951" s="96" t="s">
        <v>635</v>
      </c>
      <c r="D1951" s="94">
        <v>1</v>
      </c>
      <c r="E1951" s="95" t="s">
        <v>38</v>
      </c>
      <c r="F1951" s="121">
        <v>600000</v>
      </c>
      <c r="G1951" s="121">
        <f t="shared" si="157"/>
        <v>600000</v>
      </c>
      <c r="H1951" s="94">
        <v>1</v>
      </c>
      <c r="I1951" s="95" t="s">
        <v>38</v>
      </c>
      <c r="J1951" s="121">
        <v>600000</v>
      </c>
      <c r="K1951" s="121">
        <f t="shared" si="158"/>
        <v>600000</v>
      </c>
      <c r="L1951" s="251">
        <f t="shared" si="156"/>
        <v>0</v>
      </c>
    </row>
    <row r="1952" spans="2:12" ht="15.9" x14ac:dyDescent="0.4">
      <c r="B1952" s="129"/>
      <c r="C1952" s="96" t="s">
        <v>712</v>
      </c>
      <c r="D1952" s="94">
        <v>24</v>
      </c>
      <c r="E1952" s="95" t="s">
        <v>40</v>
      </c>
      <c r="F1952" s="121">
        <v>1100000</v>
      </c>
      <c r="G1952" s="121">
        <f t="shared" si="157"/>
        <v>26400000</v>
      </c>
      <c r="H1952" s="94">
        <v>24</v>
      </c>
      <c r="I1952" s="95" t="s">
        <v>40</v>
      </c>
      <c r="J1952" s="121">
        <v>1100000</v>
      </c>
      <c r="K1952" s="121">
        <f t="shared" si="158"/>
        <v>26400000</v>
      </c>
      <c r="L1952" s="251">
        <f t="shared" si="156"/>
        <v>0</v>
      </c>
    </row>
    <row r="1953" spans="2:12" ht="15.9" x14ac:dyDescent="0.4">
      <c r="B1953" s="189" t="s">
        <v>251</v>
      </c>
      <c r="C1953" s="162" t="s">
        <v>619</v>
      </c>
      <c r="D1953" s="113">
        <f>D1954+D2022+D1990+D2005+D2037+D2053+D1987+D1965+D1976</f>
        <v>308</v>
      </c>
      <c r="E1953" s="114" t="s">
        <v>30</v>
      </c>
      <c r="F1953" s="115">
        <v>0</v>
      </c>
      <c r="G1953" s="113">
        <f>G1954+G2022+G1990+G2005+G2037+G2053+G1987+G1965+G1976</f>
        <v>2597132000</v>
      </c>
      <c r="H1953" s="113">
        <f>H1954+H2022+H1990+H2005+H2037+H2053+H1987+H1965+H1976</f>
        <v>308</v>
      </c>
      <c r="I1953" s="114" t="s">
        <v>30</v>
      </c>
      <c r="J1953" s="115">
        <v>0</v>
      </c>
      <c r="K1953" s="113">
        <f>K1954+K2022+K1990+K2005+K2037+K2053+K1987+K1965+K1976</f>
        <v>2597132000</v>
      </c>
      <c r="L1953" s="251">
        <f t="shared" si="156"/>
        <v>0</v>
      </c>
    </row>
    <row r="1954" spans="2:12" ht="29.15" x14ac:dyDescent="0.4">
      <c r="B1954" s="190" t="s">
        <v>34</v>
      </c>
      <c r="C1954" s="191" t="s">
        <v>714</v>
      </c>
      <c r="D1954" s="116">
        <v>23</v>
      </c>
      <c r="E1954" s="117" t="s">
        <v>30</v>
      </c>
      <c r="F1954" s="118">
        <v>0</v>
      </c>
      <c r="G1954" s="118">
        <f>G1955+G1959</f>
        <v>117467000</v>
      </c>
      <c r="H1954" s="116">
        <v>23</v>
      </c>
      <c r="I1954" s="117" t="s">
        <v>30</v>
      </c>
      <c r="J1954" s="118">
        <v>0</v>
      </c>
      <c r="K1954" s="118">
        <f>K1955+K1959</f>
        <v>117467000</v>
      </c>
      <c r="L1954" s="251">
        <f t="shared" si="156"/>
        <v>0</v>
      </c>
    </row>
    <row r="1955" spans="2:12" s="232" customFormat="1" ht="15.9" x14ac:dyDescent="0.4">
      <c r="B1955" s="227">
        <v>525111</v>
      </c>
      <c r="C1955" s="228" t="s">
        <v>174</v>
      </c>
      <c r="D1955" s="229">
        <v>0</v>
      </c>
      <c r="E1955" s="230"/>
      <c r="F1955" s="228">
        <v>0</v>
      </c>
      <c r="G1955" s="233">
        <f>SUM(G1956:G1958)</f>
        <v>70625000</v>
      </c>
      <c r="H1955" s="229">
        <v>0</v>
      </c>
      <c r="I1955" s="230"/>
      <c r="J1955" s="228">
        <v>0</v>
      </c>
      <c r="K1955" s="233">
        <f>SUM(K1956:K1958)</f>
        <v>70625000</v>
      </c>
      <c r="L1955" s="251">
        <f t="shared" si="156"/>
        <v>0</v>
      </c>
    </row>
    <row r="1956" spans="2:12" ht="15.9" x14ac:dyDescent="0.4">
      <c r="B1956" s="129" t="s">
        <v>27</v>
      </c>
      <c r="C1956" s="96" t="s">
        <v>49</v>
      </c>
      <c r="D1956" s="94">
        <v>110</v>
      </c>
      <c r="E1956" s="95" t="s">
        <v>47</v>
      </c>
      <c r="F1956" s="121">
        <v>150000</v>
      </c>
      <c r="G1956" s="121">
        <f>ROUNDDOWN(D1956*F1956,-3)</f>
        <v>16500000</v>
      </c>
      <c r="H1956" s="94">
        <v>110</v>
      </c>
      <c r="I1956" s="95" t="s">
        <v>47</v>
      </c>
      <c r="J1956" s="121">
        <v>150000</v>
      </c>
      <c r="K1956" s="121">
        <f>ROUNDDOWN(H1956*J1956,-3)</f>
        <v>16500000</v>
      </c>
      <c r="L1956" s="251">
        <f t="shared" si="156"/>
        <v>0</v>
      </c>
    </row>
    <row r="1957" spans="2:12" ht="15.9" x14ac:dyDescent="0.4">
      <c r="B1957" s="129" t="s">
        <v>27</v>
      </c>
      <c r="C1957" s="96" t="s">
        <v>68</v>
      </c>
      <c r="D1957" s="94">
        <v>1</v>
      </c>
      <c r="E1957" s="95" t="s">
        <v>38</v>
      </c>
      <c r="F1957" s="121">
        <v>6325000</v>
      </c>
      <c r="G1957" s="121">
        <f>ROUNDDOWN(D1957*F1957,-3)</f>
        <v>6325000</v>
      </c>
      <c r="H1957" s="94">
        <v>1</v>
      </c>
      <c r="I1957" s="95" t="s">
        <v>38</v>
      </c>
      <c r="J1957" s="121">
        <v>6325000</v>
      </c>
      <c r="K1957" s="121">
        <f>ROUNDDOWN(H1957*J1957,-3)</f>
        <v>6325000</v>
      </c>
      <c r="L1957" s="251">
        <f t="shared" si="156"/>
        <v>0</v>
      </c>
    </row>
    <row r="1958" spans="2:12" ht="15.9" x14ac:dyDescent="0.4">
      <c r="B1958" s="129"/>
      <c r="C1958" s="96" t="s">
        <v>50</v>
      </c>
      <c r="D1958" s="94">
        <v>1</v>
      </c>
      <c r="E1958" s="95" t="s">
        <v>38</v>
      </c>
      <c r="F1958" s="121">
        <v>47800000</v>
      </c>
      <c r="G1958" s="121">
        <f>ROUNDDOWN(D1958*F1958,-3)</f>
        <v>47800000</v>
      </c>
      <c r="H1958" s="94">
        <v>1</v>
      </c>
      <c r="I1958" s="95" t="s">
        <v>38</v>
      </c>
      <c r="J1958" s="121">
        <v>47800000</v>
      </c>
      <c r="K1958" s="121">
        <f>ROUNDDOWN(H1958*J1958,-3)</f>
        <v>47800000</v>
      </c>
      <c r="L1958" s="251">
        <f t="shared" si="156"/>
        <v>0</v>
      </c>
    </row>
    <row r="1959" spans="2:12" s="232" customFormat="1" ht="15.9" x14ac:dyDescent="0.4">
      <c r="B1959" s="227">
        <v>525119</v>
      </c>
      <c r="C1959" s="228" t="s">
        <v>42</v>
      </c>
      <c r="D1959" s="229"/>
      <c r="E1959" s="230"/>
      <c r="F1959" s="228">
        <v>0</v>
      </c>
      <c r="G1959" s="233">
        <f>SUM(G1960:G1964)</f>
        <v>46842000</v>
      </c>
      <c r="H1959" s="229"/>
      <c r="I1959" s="230"/>
      <c r="J1959" s="228">
        <v>0</v>
      </c>
      <c r="K1959" s="233">
        <f>SUM(K1960:K1964)</f>
        <v>46842000</v>
      </c>
      <c r="L1959" s="251">
        <f t="shared" si="156"/>
        <v>0</v>
      </c>
    </row>
    <row r="1960" spans="2:12" ht="15.9" x14ac:dyDescent="0.4">
      <c r="B1960" s="129" t="s">
        <v>27</v>
      </c>
      <c r="C1960" s="96" t="s">
        <v>64</v>
      </c>
      <c r="D1960" s="94">
        <v>1</v>
      </c>
      <c r="E1960" s="95" t="s">
        <v>38</v>
      </c>
      <c r="F1960" s="121">
        <v>850000</v>
      </c>
      <c r="G1960" s="121">
        <f>ROUNDDOWN(D1960*F1960,-3)</f>
        <v>850000</v>
      </c>
      <c r="H1960" s="94">
        <v>1</v>
      </c>
      <c r="I1960" s="95" t="s">
        <v>38</v>
      </c>
      <c r="J1960" s="121">
        <v>850000</v>
      </c>
      <c r="K1960" s="121">
        <f>ROUNDDOWN(H1960*J1960,-3)</f>
        <v>850000</v>
      </c>
      <c r="L1960" s="251">
        <f t="shared" si="156"/>
        <v>0</v>
      </c>
    </row>
    <row r="1961" spans="2:12" ht="15.9" x14ac:dyDescent="0.4">
      <c r="B1961" s="129" t="s">
        <v>27</v>
      </c>
      <c r="C1961" s="96" t="s">
        <v>669</v>
      </c>
      <c r="D1961" s="94">
        <v>138</v>
      </c>
      <c r="E1961" s="95" t="s">
        <v>73</v>
      </c>
      <c r="F1961" s="121">
        <v>200000</v>
      </c>
      <c r="G1961" s="121">
        <f>ROUNDDOWN(D1961*F1961,-3)</f>
        <v>27600000</v>
      </c>
      <c r="H1961" s="94">
        <v>138</v>
      </c>
      <c r="I1961" s="95" t="s">
        <v>73</v>
      </c>
      <c r="J1961" s="121">
        <v>200000</v>
      </c>
      <c r="K1961" s="121">
        <f>ROUNDDOWN(H1961*J1961,-3)</f>
        <v>27600000</v>
      </c>
      <c r="L1961" s="251">
        <f t="shared" si="156"/>
        <v>0</v>
      </c>
    </row>
    <row r="1962" spans="2:12" ht="15.9" x14ac:dyDescent="0.4">
      <c r="B1962" s="129" t="s">
        <v>27</v>
      </c>
      <c r="C1962" s="96" t="s">
        <v>254</v>
      </c>
      <c r="D1962" s="94">
        <v>1</v>
      </c>
      <c r="E1962" s="95" t="s">
        <v>38</v>
      </c>
      <c r="F1962" s="121">
        <v>7692000</v>
      </c>
      <c r="G1962" s="121">
        <f>ROUNDDOWN(D1962*F1962,-3)</f>
        <v>7692000</v>
      </c>
      <c r="H1962" s="94">
        <v>1</v>
      </c>
      <c r="I1962" s="95" t="s">
        <v>38</v>
      </c>
      <c r="J1962" s="121">
        <v>7692000</v>
      </c>
      <c r="K1962" s="121">
        <f>ROUNDDOWN(H1962*J1962,-3)</f>
        <v>7692000</v>
      </c>
      <c r="L1962" s="251">
        <f t="shared" si="156"/>
        <v>0</v>
      </c>
    </row>
    <row r="1963" spans="2:12" ht="15.9" x14ac:dyDescent="0.4">
      <c r="B1963" s="129" t="s">
        <v>27</v>
      </c>
      <c r="C1963" s="96" t="s">
        <v>41</v>
      </c>
      <c r="D1963" s="94">
        <v>1</v>
      </c>
      <c r="E1963" s="95" t="s">
        <v>38</v>
      </c>
      <c r="F1963" s="121">
        <v>6900000</v>
      </c>
      <c r="G1963" s="121">
        <f>ROUNDDOWN(D1963*F1963,-3)</f>
        <v>6900000</v>
      </c>
      <c r="H1963" s="94">
        <v>1</v>
      </c>
      <c r="I1963" s="95" t="s">
        <v>38</v>
      </c>
      <c r="J1963" s="121">
        <v>6900000</v>
      </c>
      <c r="K1963" s="121">
        <f>ROUNDDOWN(H1963*J1963,-3)</f>
        <v>6900000</v>
      </c>
      <c r="L1963" s="251">
        <f t="shared" si="156"/>
        <v>0</v>
      </c>
    </row>
    <row r="1964" spans="2:12" ht="15.9" x14ac:dyDescent="0.4">
      <c r="B1964" s="129" t="s">
        <v>27</v>
      </c>
      <c r="C1964" s="96" t="s">
        <v>706</v>
      </c>
      <c r="D1964" s="94">
        <v>1</v>
      </c>
      <c r="E1964" s="95" t="s">
        <v>38</v>
      </c>
      <c r="F1964" s="121">
        <v>3800000</v>
      </c>
      <c r="G1964" s="121">
        <f>ROUNDDOWN(D1964*F1964,-3)</f>
        <v>3800000</v>
      </c>
      <c r="H1964" s="94">
        <v>1</v>
      </c>
      <c r="I1964" s="95" t="s">
        <v>38</v>
      </c>
      <c r="J1964" s="121">
        <v>3800000</v>
      </c>
      <c r="K1964" s="121">
        <f>ROUNDDOWN(H1964*J1964,-3)</f>
        <v>3800000</v>
      </c>
      <c r="L1964" s="251">
        <f t="shared" si="156"/>
        <v>0</v>
      </c>
    </row>
    <row r="1965" spans="2:12" ht="29.15" x14ac:dyDescent="0.4">
      <c r="B1965" s="190" t="s">
        <v>52</v>
      </c>
      <c r="C1965" s="191" t="s">
        <v>715</v>
      </c>
      <c r="D1965" s="116">
        <v>38</v>
      </c>
      <c r="E1965" s="117" t="s">
        <v>30</v>
      </c>
      <c r="F1965" s="118">
        <v>0</v>
      </c>
      <c r="G1965" s="118">
        <f>G1966+G1970</f>
        <v>189652000</v>
      </c>
      <c r="H1965" s="116">
        <v>38</v>
      </c>
      <c r="I1965" s="117" t="s">
        <v>30</v>
      </c>
      <c r="J1965" s="118">
        <v>0</v>
      </c>
      <c r="K1965" s="118">
        <f>K1966+K1970</f>
        <v>189652000</v>
      </c>
      <c r="L1965" s="251">
        <f t="shared" si="156"/>
        <v>0</v>
      </c>
    </row>
    <row r="1966" spans="2:12" s="232" customFormat="1" ht="15.9" x14ac:dyDescent="0.4">
      <c r="B1966" s="227">
        <v>525111</v>
      </c>
      <c r="C1966" s="228" t="s">
        <v>174</v>
      </c>
      <c r="D1966" s="229">
        <v>0</v>
      </c>
      <c r="E1966" s="230"/>
      <c r="F1966" s="228">
        <v>0</v>
      </c>
      <c r="G1966" s="233">
        <f>SUM(G1967:G1969)</f>
        <v>110490000</v>
      </c>
      <c r="H1966" s="229">
        <v>0</v>
      </c>
      <c r="I1966" s="230"/>
      <c r="J1966" s="228">
        <v>0</v>
      </c>
      <c r="K1966" s="233">
        <f>SUM(K1967:K1969)</f>
        <v>110490000</v>
      </c>
      <c r="L1966" s="251">
        <f t="shared" si="156"/>
        <v>0</v>
      </c>
    </row>
    <row r="1967" spans="2:12" ht="15.9" x14ac:dyDescent="0.4">
      <c r="B1967" s="129" t="s">
        <v>27</v>
      </c>
      <c r="C1967" s="96" t="s">
        <v>49</v>
      </c>
      <c r="D1967" s="94">
        <v>220</v>
      </c>
      <c r="E1967" s="95" t="s">
        <v>47</v>
      </c>
      <c r="F1967" s="121">
        <v>150000</v>
      </c>
      <c r="G1967" s="121">
        <f>ROUNDDOWN(D1967*F1967,-3)</f>
        <v>33000000</v>
      </c>
      <c r="H1967" s="94">
        <v>220</v>
      </c>
      <c r="I1967" s="95" t="s">
        <v>47</v>
      </c>
      <c r="J1967" s="121">
        <v>150000</v>
      </c>
      <c r="K1967" s="121">
        <f>ROUNDDOWN(H1967*J1967,-3)</f>
        <v>33000000</v>
      </c>
      <c r="L1967" s="251">
        <f t="shared" si="156"/>
        <v>0</v>
      </c>
    </row>
    <row r="1968" spans="2:12" ht="15.9" x14ac:dyDescent="0.4">
      <c r="B1968" s="129" t="s">
        <v>27</v>
      </c>
      <c r="C1968" s="96" t="s">
        <v>68</v>
      </c>
      <c r="D1968" s="94">
        <v>1</v>
      </c>
      <c r="E1968" s="95" t="s">
        <v>38</v>
      </c>
      <c r="F1968" s="121">
        <v>12290000</v>
      </c>
      <c r="G1968" s="121">
        <f>ROUNDDOWN(D1968*F1968,-3)</f>
        <v>12290000</v>
      </c>
      <c r="H1968" s="94">
        <v>1</v>
      </c>
      <c r="I1968" s="95" t="s">
        <v>38</v>
      </c>
      <c r="J1968" s="121">
        <v>12290000</v>
      </c>
      <c r="K1968" s="121">
        <f>ROUNDDOWN(H1968*J1968,-3)</f>
        <v>12290000</v>
      </c>
      <c r="L1968" s="251">
        <f t="shared" si="156"/>
        <v>0</v>
      </c>
    </row>
    <row r="1969" spans="2:12" ht="15.9" x14ac:dyDescent="0.4">
      <c r="B1969" s="129"/>
      <c r="C1969" s="96" t="s">
        <v>50</v>
      </c>
      <c r="D1969" s="94">
        <v>1</v>
      </c>
      <c r="E1969" s="95" t="s">
        <v>38</v>
      </c>
      <c r="F1969" s="121">
        <v>65200000</v>
      </c>
      <c r="G1969" s="121">
        <f>ROUNDDOWN(D1969*F1969,-3)</f>
        <v>65200000</v>
      </c>
      <c r="H1969" s="94">
        <v>1</v>
      </c>
      <c r="I1969" s="95" t="s">
        <v>38</v>
      </c>
      <c r="J1969" s="121">
        <v>65200000</v>
      </c>
      <c r="K1969" s="121">
        <f>ROUNDDOWN(H1969*J1969,-3)</f>
        <v>65200000</v>
      </c>
      <c r="L1969" s="251">
        <f t="shared" si="156"/>
        <v>0</v>
      </c>
    </row>
    <row r="1970" spans="2:12" s="232" customFormat="1" ht="15.9" x14ac:dyDescent="0.4">
      <c r="B1970" s="227">
        <v>525119</v>
      </c>
      <c r="C1970" s="228" t="s">
        <v>42</v>
      </c>
      <c r="D1970" s="229"/>
      <c r="E1970" s="230"/>
      <c r="F1970" s="228">
        <v>0</v>
      </c>
      <c r="G1970" s="233">
        <f>SUM(G1971:G1975)</f>
        <v>79162000</v>
      </c>
      <c r="H1970" s="229"/>
      <c r="I1970" s="230"/>
      <c r="J1970" s="228">
        <v>0</v>
      </c>
      <c r="K1970" s="233">
        <f>SUM(K1971:K1975)</f>
        <v>79162000</v>
      </c>
      <c r="L1970" s="251">
        <f t="shared" si="156"/>
        <v>0</v>
      </c>
    </row>
    <row r="1971" spans="2:12" ht="15.9" x14ac:dyDescent="0.4">
      <c r="B1971" s="129" t="s">
        <v>27</v>
      </c>
      <c r="C1971" s="96" t="s">
        <v>64</v>
      </c>
      <c r="D1971" s="94">
        <v>1</v>
      </c>
      <c r="E1971" s="95" t="s">
        <v>38</v>
      </c>
      <c r="F1971" s="121">
        <v>850000</v>
      </c>
      <c r="G1971" s="121">
        <f>ROUNDDOWN(D1971*F1971,-3)</f>
        <v>850000</v>
      </c>
      <c r="H1971" s="94">
        <v>1</v>
      </c>
      <c r="I1971" s="95" t="s">
        <v>38</v>
      </c>
      <c r="J1971" s="121">
        <v>850000</v>
      </c>
      <c r="K1971" s="121">
        <f>ROUNDDOWN(H1971*J1971,-3)</f>
        <v>850000</v>
      </c>
      <c r="L1971" s="251">
        <f t="shared" si="156"/>
        <v>0</v>
      </c>
    </row>
    <row r="1972" spans="2:12" ht="15.9" x14ac:dyDescent="0.4">
      <c r="B1972" s="129" t="s">
        <v>27</v>
      </c>
      <c r="C1972" s="96" t="s">
        <v>669</v>
      </c>
      <c r="D1972" s="94">
        <v>228</v>
      </c>
      <c r="E1972" s="95" t="s">
        <v>73</v>
      </c>
      <c r="F1972" s="121">
        <v>200000</v>
      </c>
      <c r="G1972" s="121">
        <f>ROUNDDOWN(D1972*F1972,-3)</f>
        <v>45600000</v>
      </c>
      <c r="H1972" s="94">
        <v>228</v>
      </c>
      <c r="I1972" s="95" t="s">
        <v>73</v>
      </c>
      <c r="J1972" s="121">
        <v>200000</v>
      </c>
      <c r="K1972" s="121">
        <f>ROUNDDOWN(H1972*J1972,-3)</f>
        <v>45600000</v>
      </c>
      <c r="L1972" s="251">
        <f t="shared" si="156"/>
        <v>0</v>
      </c>
    </row>
    <row r="1973" spans="2:12" ht="15.9" x14ac:dyDescent="0.4">
      <c r="B1973" s="129" t="s">
        <v>27</v>
      </c>
      <c r="C1973" s="96" t="s">
        <v>254</v>
      </c>
      <c r="D1973" s="94">
        <v>1</v>
      </c>
      <c r="E1973" s="95" t="s">
        <v>38</v>
      </c>
      <c r="F1973" s="121">
        <v>13712000</v>
      </c>
      <c r="G1973" s="121">
        <f>ROUNDDOWN(D1973*F1973,-3)</f>
        <v>13712000</v>
      </c>
      <c r="H1973" s="94">
        <v>1</v>
      </c>
      <c r="I1973" s="95" t="s">
        <v>38</v>
      </c>
      <c r="J1973" s="121">
        <v>13712000</v>
      </c>
      <c r="K1973" s="121">
        <f>ROUNDDOWN(H1973*J1973,-3)</f>
        <v>13712000</v>
      </c>
      <c r="L1973" s="251">
        <f t="shared" si="156"/>
        <v>0</v>
      </c>
    </row>
    <row r="1974" spans="2:12" ht="15.9" x14ac:dyDescent="0.4">
      <c r="B1974" s="129" t="s">
        <v>27</v>
      </c>
      <c r="C1974" s="96" t="s">
        <v>41</v>
      </c>
      <c r="D1974" s="94">
        <v>1</v>
      </c>
      <c r="E1974" s="95" t="s">
        <v>38</v>
      </c>
      <c r="F1974" s="121">
        <v>11400000</v>
      </c>
      <c r="G1974" s="121">
        <f>ROUNDDOWN(D1974*F1974,-3)</f>
        <v>11400000</v>
      </c>
      <c r="H1974" s="94">
        <v>1</v>
      </c>
      <c r="I1974" s="95" t="s">
        <v>38</v>
      </c>
      <c r="J1974" s="121">
        <v>11400000</v>
      </c>
      <c r="K1974" s="121">
        <f>ROUNDDOWN(H1974*J1974,-3)</f>
        <v>11400000</v>
      </c>
      <c r="L1974" s="251">
        <f t="shared" si="156"/>
        <v>0</v>
      </c>
    </row>
    <row r="1975" spans="2:12" ht="15.9" x14ac:dyDescent="0.4">
      <c r="B1975" s="129" t="s">
        <v>27</v>
      </c>
      <c r="C1975" s="96" t="s">
        <v>706</v>
      </c>
      <c r="D1975" s="94">
        <v>1</v>
      </c>
      <c r="E1975" s="95" t="s">
        <v>38</v>
      </c>
      <c r="F1975" s="121">
        <v>7600000</v>
      </c>
      <c r="G1975" s="121">
        <f>ROUNDDOWN(D1975*F1975,-3)</f>
        <v>7600000</v>
      </c>
      <c r="H1975" s="94">
        <v>1</v>
      </c>
      <c r="I1975" s="95" t="s">
        <v>38</v>
      </c>
      <c r="J1975" s="121">
        <v>7600000</v>
      </c>
      <c r="K1975" s="121">
        <f>ROUNDDOWN(H1975*J1975,-3)</f>
        <v>7600000</v>
      </c>
      <c r="L1975" s="251">
        <f t="shared" si="156"/>
        <v>0</v>
      </c>
    </row>
    <row r="1976" spans="2:12" ht="29.15" x14ac:dyDescent="0.4">
      <c r="B1976" s="190" t="s">
        <v>62</v>
      </c>
      <c r="C1976" s="191" t="s">
        <v>716</v>
      </c>
      <c r="D1976" s="116">
        <v>29</v>
      </c>
      <c r="E1976" s="117" t="s">
        <v>30</v>
      </c>
      <c r="F1976" s="118">
        <v>0</v>
      </c>
      <c r="G1976" s="118">
        <f>G1977+G1981</f>
        <v>164276000</v>
      </c>
      <c r="H1976" s="116">
        <v>29</v>
      </c>
      <c r="I1976" s="117" t="s">
        <v>30</v>
      </c>
      <c r="J1976" s="118">
        <v>0</v>
      </c>
      <c r="K1976" s="118">
        <f>K1977+K1981</f>
        <v>164276000</v>
      </c>
      <c r="L1976" s="251">
        <f t="shared" si="156"/>
        <v>0</v>
      </c>
    </row>
    <row r="1977" spans="2:12" s="232" customFormat="1" ht="15.9" x14ac:dyDescent="0.4">
      <c r="B1977" s="227">
        <v>525111</v>
      </c>
      <c r="C1977" s="228" t="s">
        <v>174</v>
      </c>
      <c r="D1977" s="229">
        <v>0</v>
      </c>
      <c r="E1977" s="230"/>
      <c r="F1977" s="228">
        <v>0</v>
      </c>
      <c r="G1977" s="233">
        <f>SUM(G1978:G1980)</f>
        <v>99645000</v>
      </c>
      <c r="H1977" s="229">
        <v>0</v>
      </c>
      <c r="I1977" s="230"/>
      <c r="J1977" s="228">
        <v>0</v>
      </c>
      <c r="K1977" s="233">
        <f>SUM(K1978:K1980)</f>
        <v>99645000</v>
      </c>
      <c r="L1977" s="251">
        <f t="shared" si="156"/>
        <v>0</v>
      </c>
    </row>
    <row r="1978" spans="2:12" ht="15.9" x14ac:dyDescent="0.4">
      <c r="B1978" s="129"/>
      <c r="C1978" s="96" t="s">
        <v>672</v>
      </c>
      <c r="D1978" s="94">
        <v>220</v>
      </c>
      <c r="E1978" s="95" t="s">
        <v>47</v>
      </c>
      <c r="F1978" s="121">
        <v>150000</v>
      </c>
      <c r="G1978" s="121">
        <f>ROUNDDOWN(D1978*F1978,-3)</f>
        <v>33000000</v>
      </c>
      <c r="H1978" s="94">
        <v>220</v>
      </c>
      <c r="I1978" s="95" t="s">
        <v>47</v>
      </c>
      <c r="J1978" s="121">
        <v>150000</v>
      </c>
      <c r="K1978" s="121">
        <f>ROUNDDOWN(H1978*J1978,-3)</f>
        <v>33000000</v>
      </c>
      <c r="L1978" s="251">
        <f t="shared" si="156"/>
        <v>0</v>
      </c>
    </row>
    <row r="1979" spans="2:12" ht="15.9" x14ac:dyDescent="0.4">
      <c r="B1979" s="129"/>
      <c r="C1979" s="96" t="s">
        <v>644</v>
      </c>
      <c r="D1979" s="94">
        <v>1</v>
      </c>
      <c r="E1979" s="95" t="s">
        <v>38</v>
      </c>
      <c r="F1979" s="121">
        <v>11885000</v>
      </c>
      <c r="G1979" s="121">
        <f>ROUNDDOWN(D1979*F1979,-3)</f>
        <v>11885000</v>
      </c>
      <c r="H1979" s="94">
        <v>1</v>
      </c>
      <c r="I1979" s="95" t="s">
        <v>38</v>
      </c>
      <c r="J1979" s="121">
        <v>11885000</v>
      </c>
      <c r="K1979" s="121">
        <f>ROUNDDOWN(H1979*J1979,-3)</f>
        <v>11885000</v>
      </c>
      <c r="L1979" s="251">
        <f t="shared" si="156"/>
        <v>0</v>
      </c>
    </row>
    <row r="1980" spans="2:12" ht="15.9" x14ac:dyDescent="0.4">
      <c r="B1980" s="129"/>
      <c r="C1980" s="96" t="s">
        <v>76</v>
      </c>
      <c r="D1980" s="94">
        <v>1</v>
      </c>
      <c r="E1980" s="95" t="s">
        <v>38</v>
      </c>
      <c r="F1980" s="121">
        <v>54760000</v>
      </c>
      <c r="G1980" s="121">
        <f>ROUNDDOWN(D1980*F1980,-3)</f>
        <v>54760000</v>
      </c>
      <c r="H1980" s="94">
        <v>1</v>
      </c>
      <c r="I1980" s="95" t="s">
        <v>38</v>
      </c>
      <c r="J1980" s="121">
        <v>54760000</v>
      </c>
      <c r="K1980" s="121">
        <f>ROUNDDOWN(H1980*J1980,-3)</f>
        <v>54760000</v>
      </c>
      <c r="L1980" s="251">
        <f t="shared" si="156"/>
        <v>0</v>
      </c>
    </row>
    <row r="1981" spans="2:12" s="232" customFormat="1" ht="15.9" x14ac:dyDescent="0.4">
      <c r="B1981" s="227">
        <v>525119</v>
      </c>
      <c r="C1981" s="228" t="s">
        <v>42</v>
      </c>
      <c r="D1981" s="229"/>
      <c r="E1981" s="230"/>
      <c r="F1981" s="228">
        <v>0</v>
      </c>
      <c r="G1981" s="233">
        <f>SUM(G1982:G1986)</f>
        <v>64631000</v>
      </c>
      <c r="H1981" s="229"/>
      <c r="I1981" s="230"/>
      <c r="J1981" s="228">
        <v>0</v>
      </c>
      <c r="K1981" s="233">
        <f>SUM(K1982:K1986)</f>
        <v>64631000</v>
      </c>
      <c r="L1981" s="251">
        <f t="shared" si="156"/>
        <v>0</v>
      </c>
    </row>
    <row r="1982" spans="2:12" ht="15.9" x14ac:dyDescent="0.4">
      <c r="B1982" s="129"/>
      <c r="C1982" s="96" t="s">
        <v>37</v>
      </c>
      <c r="D1982" s="94">
        <v>1</v>
      </c>
      <c r="E1982" s="95" t="s">
        <v>38</v>
      </c>
      <c r="F1982" s="158">
        <v>1700000</v>
      </c>
      <c r="G1982" s="121">
        <f>ROUNDDOWN(D1982*F1982,-3)</f>
        <v>1700000</v>
      </c>
      <c r="H1982" s="94">
        <v>1</v>
      </c>
      <c r="I1982" s="95" t="s">
        <v>38</v>
      </c>
      <c r="J1982" s="158">
        <v>1700000</v>
      </c>
      <c r="K1982" s="121">
        <f>ROUNDDOWN(H1982*J1982,-3)</f>
        <v>1700000</v>
      </c>
      <c r="L1982" s="251">
        <f t="shared" si="156"/>
        <v>0</v>
      </c>
    </row>
    <row r="1983" spans="2:12" ht="15.9" x14ac:dyDescent="0.4">
      <c r="B1983" s="129"/>
      <c r="C1983" s="96" t="s">
        <v>669</v>
      </c>
      <c r="D1983" s="94">
        <v>174</v>
      </c>
      <c r="E1983" s="95" t="s">
        <v>445</v>
      </c>
      <c r="F1983" s="121">
        <v>200000</v>
      </c>
      <c r="G1983" s="121">
        <f>ROUNDDOWN(D1983*F1983,-3)</f>
        <v>34800000</v>
      </c>
      <c r="H1983" s="94">
        <v>174</v>
      </c>
      <c r="I1983" s="95" t="s">
        <v>445</v>
      </c>
      <c r="J1983" s="121">
        <v>200000</v>
      </c>
      <c r="K1983" s="121">
        <f>ROUNDDOWN(H1983*J1983,-3)</f>
        <v>34800000</v>
      </c>
      <c r="L1983" s="251">
        <f t="shared" si="156"/>
        <v>0</v>
      </c>
    </row>
    <row r="1984" spans="2:12" ht="15.9" x14ac:dyDescent="0.4">
      <c r="B1984" s="129"/>
      <c r="C1984" s="96" t="s">
        <v>697</v>
      </c>
      <c r="D1984" s="94">
        <v>1</v>
      </c>
      <c r="E1984" s="95" t="s">
        <v>38</v>
      </c>
      <c r="F1984" s="121">
        <v>8700000</v>
      </c>
      <c r="G1984" s="121">
        <f>ROUNDDOWN(D1984*F1984,-3)</f>
        <v>8700000</v>
      </c>
      <c r="H1984" s="94">
        <v>1</v>
      </c>
      <c r="I1984" s="95" t="s">
        <v>38</v>
      </c>
      <c r="J1984" s="121">
        <v>8700000</v>
      </c>
      <c r="K1984" s="121">
        <f>ROUNDDOWN(H1984*J1984,-3)</f>
        <v>8700000</v>
      </c>
      <c r="L1984" s="251">
        <f t="shared" si="156"/>
        <v>0</v>
      </c>
    </row>
    <row r="1985" spans="2:12" ht="15.9" x14ac:dyDescent="0.4">
      <c r="B1985" s="129"/>
      <c r="C1985" s="96" t="s">
        <v>695</v>
      </c>
      <c r="D1985" s="94">
        <v>1</v>
      </c>
      <c r="E1985" s="95" t="s">
        <v>38</v>
      </c>
      <c r="F1985" s="121">
        <v>7600000</v>
      </c>
      <c r="G1985" s="121">
        <f>ROUNDDOWN(D1985*F1985,-3)</f>
        <v>7600000</v>
      </c>
      <c r="H1985" s="94">
        <v>1</v>
      </c>
      <c r="I1985" s="95" t="s">
        <v>38</v>
      </c>
      <c r="J1985" s="121">
        <v>7600000</v>
      </c>
      <c r="K1985" s="121">
        <f>ROUNDDOWN(H1985*J1985,-3)</f>
        <v>7600000</v>
      </c>
      <c r="L1985" s="251">
        <f t="shared" si="156"/>
        <v>0</v>
      </c>
    </row>
    <row r="1986" spans="2:12" ht="15.9" x14ac:dyDescent="0.4">
      <c r="B1986" s="129"/>
      <c r="C1986" s="96" t="s">
        <v>642</v>
      </c>
      <c r="D1986" s="94">
        <v>1</v>
      </c>
      <c r="E1986" s="95" t="s">
        <v>38</v>
      </c>
      <c r="F1986" s="121">
        <v>11831000</v>
      </c>
      <c r="G1986" s="121">
        <f>ROUNDDOWN(D1986*F1986,-3)</f>
        <v>11831000</v>
      </c>
      <c r="H1986" s="94">
        <v>1</v>
      </c>
      <c r="I1986" s="95" t="s">
        <v>38</v>
      </c>
      <c r="J1986" s="121">
        <v>11831000</v>
      </c>
      <c r="K1986" s="121">
        <f>ROUNDDOWN(H1986*J1986,-3)</f>
        <v>11831000</v>
      </c>
      <c r="L1986" s="251">
        <f t="shared" si="156"/>
        <v>0</v>
      </c>
    </row>
    <row r="1987" spans="2:12" ht="29.15" x14ac:dyDescent="0.4">
      <c r="B1987" s="190" t="s">
        <v>69</v>
      </c>
      <c r="C1987" s="191" t="s">
        <v>717</v>
      </c>
      <c r="D1987" s="116">
        <v>46</v>
      </c>
      <c r="E1987" s="117" t="s">
        <v>30</v>
      </c>
      <c r="F1987" s="118">
        <v>0</v>
      </c>
      <c r="G1987" s="118">
        <f>G1988</f>
        <v>18900000</v>
      </c>
      <c r="H1987" s="116">
        <v>46</v>
      </c>
      <c r="I1987" s="117" t="s">
        <v>30</v>
      </c>
      <c r="J1987" s="118">
        <v>0</v>
      </c>
      <c r="K1987" s="118">
        <f>K1988</f>
        <v>18900000</v>
      </c>
      <c r="L1987" s="251">
        <f t="shared" si="156"/>
        <v>0</v>
      </c>
    </row>
    <row r="1988" spans="2:12" s="232" customFormat="1" ht="15.9" x14ac:dyDescent="0.4">
      <c r="B1988" s="227">
        <v>525119</v>
      </c>
      <c r="C1988" s="228" t="s">
        <v>42</v>
      </c>
      <c r="D1988" s="229"/>
      <c r="E1988" s="230"/>
      <c r="F1988" s="228">
        <v>0</v>
      </c>
      <c r="G1988" s="233">
        <f>SUM(G1989:G1989)</f>
        <v>18900000</v>
      </c>
      <c r="H1988" s="229"/>
      <c r="I1988" s="230"/>
      <c r="J1988" s="228">
        <v>0</v>
      </c>
      <c r="K1988" s="233">
        <f>SUM(K1989:K1989)</f>
        <v>18900000</v>
      </c>
      <c r="L1988" s="251">
        <f t="shared" si="156"/>
        <v>0</v>
      </c>
    </row>
    <row r="1989" spans="2:12" ht="15.9" x14ac:dyDescent="0.4">
      <c r="B1989" s="129"/>
      <c r="C1989" s="96" t="s">
        <v>44</v>
      </c>
      <c r="D1989" s="94">
        <v>42</v>
      </c>
      <c r="E1989" s="95" t="s">
        <v>40</v>
      </c>
      <c r="F1989" s="121">
        <v>450000</v>
      </c>
      <c r="G1989" s="121">
        <f>ROUNDDOWN(D1989*F1989,-3)</f>
        <v>18900000</v>
      </c>
      <c r="H1989" s="94">
        <v>42</v>
      </c>
      <c r="I1989" s="95" t="s">
        <v>40</v>
      </c>
      <c r="J1989" s="121">
        <v>450000</v>
      </c>
      <c r="K1989" s="121">
        <f>ROUNDDOWN(H1989*J1989,-3)</f>
        <v>18900000</v>
      </c>
      <c r="L1989" s="251">
        <f t="shared" si="156"/>
        <v>0</v>
      </c>
    </row>
    <row r="1990" spans="2:12" ht="29.15" x14ac:dyDescent="0.4">
      <c r="B1990" s="190" t="s">
        <v>77</v>
      </c>
      <c r="C1990" s="191" t="s">
        <v>718</v>
      </c>
      <c r="D1990" s="116">
        <v>28</v>
      </c>
      <c r="E1990" s="117" t="s">
        <v>30</v>
      </c>
      <c r="F1990" s="118">
        <v>0</v>
      </c>
      <c r="G1990" s="118">
        <f>G1991+G1998</f>
        <v>133512000</v>
      </c>
      <c r="H1990" s="116">
        <v>28</v>
      </c>
      <c r="I1990" s="117" t="s">
        <v>30</v>
      </c>
      <c r="J1990" s="118">
        <v>0</v>
      </c>
      <c r="K1990" s="118">
        <f>K1991+K1998</f>
        <v>133512000</v>
      </c>
      <c r="L1990" s="251">
        <f t="shared" si="156"/>
        <v>0</v>
      </c>
    </row>
    <row r="1991" spans="2:12" s="232" customFormat="1" ht="15.9" x14ac:dyDescent="0.4">
      <c r="B1991" s="227">
        <v>525111</v>
      </c>
      <c r="C1991" s="228" t="s">
        <v>174</v>
      </c>
      <c r="D1991" s="229">
        <v>0</v>
      </c>
      <c r="E1991" s="230"/>
      <c r="F1991" s="228">
        <v>0</v>
      </c>
      <c r="G1991" s="233">
        <f>SUM(G1992:G1997)</f>
        <v>89150000</v>
      </c>
      <c r="H1991" s="229">
        <v>0</v>
      </c>
      <c r="I1991" s="230"/>
      <c r="J1991" s="228">
        <v>0</v>
      </c>
      <c r="K1991" s="233">
        <f>SUM(K1992:K1997)</f>
        <v>89150000</v>
      </c>
      <c r="L1991" s="251">
        <f t="shared" si="156"/>
        <v>0</v>
      </c>
    </row>
    <row r="1992" spans="2:12" ht="15.9" x14ac:dyDescent="0.4">
      <c r="B1992" s="129" t="s">
        <v>27</v>
      </c>
      <c r="C1992" s="96" t="s">
        <v>48</v>
      </c>
      <c r="D1992" s="94">
        <v>156</v>
      </c>
      <c r="E1992" s="95" t="s">
        <v>47</v>
      </c>
      <c r="F1992" s="121">
        <v>150000</v>
      </c>
      <c r="G1992" s="121">
        <f t="shared" ref="G1992:G1997" si="159">ROUNDDOWN(D1992*F1992,-3)</f>
        <v>23400000</v>
      </c>
      <c r="H1992" s="94">
        <v>156</v>
      </c>
      <c r="I1992" s="95" t="s">
        <v>47</v>
      </c>
      <c r="J1992" s="121">
        <v>150000</v>
      </c>
      <c r="K1992" s="121">
        <f t="shared" ref="K1992:K1997" si="160">ROUNDDOWN(H1992*J1992,-3)</f>
        <v>23400000</v>
      </c>
      <c r="L1992" s="251">
        <f t="shared" si="156"/>
        <v>0</v>
      </c>
    </row>
    <row r="1993" spans="2:12" ht="15.9" x14ac:dyDescent="0.4">
      <c r="B1993" s="129" t="s">
        <v>27</v>
      </c>
      <c r="C1993" s="96" t="s">
        <v>49</v>
      </c>
      <c r="D1993" s="94">
        <v>137</v>
      </c>
      <c r="E1993" s="95" t="s">
        <v>40</v>
      </c>
      <c r="F1993" s="121">
        <v>150000</v>
      </c>
      <c r="G1993" s="121">
        <f t="shared" si="159"/>
        <v>20550000</v>
      </c>
      <c r="H1993" s="94">
        <v>137</v>
      </c>
      <c r="I1993" s="95" t="s">
        <v>40</v>
      </c>
      <c r="J1993" s="121">
        <v>150000</v>
      </c>
      <c r="K1993" s="121">
        <f t="shared" si="160"/>
        <v>20550000</v>
      </c>
      <c r="L1993" s="251">
        <f t="shared" si="156"/>
        <v>0</v>
      </c>
    </row>
    <row r="1994" spans="2:12" ht="15.9" x14ac:dyDescent="0.4">
      <c r="B1994" s="129"/>
      <c r="C1994" s="96" t="s">
        <v>76</v>
      </c>
      <c r="D1994" s="94">
        <v>1</v>
      </c>
      <c r="E1994" s="95" t="s">
        <v>66</v>
      </c>
      <c r="F1994" s="121">
        <v>17800000</v>
      </c>
      <c r="G1994" s="121">
        <f t="shared" si="159"/>
        <v>17800000</v>
      </c>
      <c r="H1994" s="94">
        <v>1</v>
      </c>
      <c r="I1994" s="95" t="s">
        <v>66</v>
      </c>
      <c r="J1994" s="121">
        <v>17800000</v>
      </c>
      <c r="K1994" s="121">
        <f t="shared" si="160"/>
        <v>17800000</v>
      </c>
      <c r="L1994" s="251">
        <f t="shared" si="156"/>
        <v>0</v>
      </c>
    </row>
    <row r="1995" spans="2:12" ht="15.9" x14ac:dyDescent="0.4">
      <c r="B1995" s="129"/>
      <c r="C1995" s="96" t="s">
        <v>700</v>
      </c>
      <c r="D1995" s="94">
        <v>1</v>
      </c>
      <c r="E1995" s="95" t="s">
        <v>54</v>
      </c>
      <c r="F1995" s="121">
        <v>1920000</v>
      </c>
      <c r="G1995" s="121">
        <f t="shared" si="159"/>
        <v>1920000</v>
      </c>
      <c r="H1995" s="94">
        <v>1</v>
      </c>
      <c r="I1995" s="95" t="s">
        <v>54</v>
      </c>
      <c r="J1995" s="121">
        <v>1920000</v>
      </c>
      <c r="K1995" s="121">
        <f t="shared" si="160"/>
        <v>1920000</v>
      </c>
      <c r="L1995" s="251">
        <f t="shared" si="156"/>
        <v>0</v>
      </c>
    </row>
    <row r="1996" spans="2:12" ht="15.9" x14ac:dyDescent="0.4">
      <c r="B1996" s="129"/>
      <c r="C1996" s="96" t="s">
        <v>657</v>
      </c>
      <c r="D1996" s="94">
        <v>1</v>
      </c>
      <c r="E1996" s="95" t="s">
        <v>66</v>
      </c>
      <c r="F1996" s="121">
        <v>19600000</v>
      </c>
      <c r="G1996" s="121">
        <f t="shared" si="159"/>
        <v>19600000</v>
      </c>
      <c r="H1996" s="94">
        <v>1</v>
      </c>
      <c r="I1996" s="95" t="s">
        <v>66</v>
      </c>
      <c r="J1996" s="121">
        <v>19600000</v>
      </c>
      <c r="K1996" s="121">
        <f t="shared" si="160"/>
        <v>19600000</v>
      </c>
      <c r="L1996" s="251">
        <f t="shared" si="156"/>
        <v>0</v>
      </c>
    </row>
    <row r="1997" spans="2:12" ht="15.9" x14ac:dyDescent="0.4">
      <c r="B1997" s="129"/>
      <c r="C1997" s="96" t="s">
        <v>60</v>
      </c>
      <c r="D1997" s="94">
        <v>1</v>
      </c>
      <c r="E1997" s="95" t="s">
        <v>66</v>
      </c>
      <c r="F1997" s="121">
        <v>5880000</v>
      </c>
      <c r="G1997" s="121">
        <f t="shared" si="159"/>
        <v>5880000</v>
      </c>
      <c r="H1997" s="94">
        <v>1</v>
      </c>
      <c r="I1997" s="95" t="s">
        <v>66</v>
      </c>
      <c r="J1997" s="121">
        <v>5880000</v>
      </c>
      <c r="K1997" s="121">
        <f t="shared" si="160"/>
        <v>5880000</v>
      </c>
      <c r="L1997" s="251">
        <f t="shared" si="156"/>
        <v>0</v>
      </c>
    </row>
    <row r="1998" spans="2:12" s="232" customFormat="1" ht="15.9" x14ac:dyDescent="0.4">
      <c r="B1998" s="227">
        <v>525119</v>
      </c>
      <c r="C1998" s="228" t="s">
        <v>42</v>
      </c>
      <c r="D1998" s="229"/>
      <c r="E1998" s="230"/>
      <c r="F1998" s="228">
        <v>0</v>
      </c>
      <c r="G1998" s="233">
        <f>SUM(G1999:G2004)</f>
        <v>44362000</v>
      </c>
      <c r="H1998" s="229"/>
      <c r="I1998" s="230"/>
      <c r="J1998" s="228">
        <v>0</v>
      </c>
      <c r="K1998" s="233">
        <f>SUM(K1999:K2004)</f>
        <v>44362000</v>
      </c>
      <c r="L1998" s="251">
        <f t="shared" si="156"/>
        <v>0</v>
      </c>
    </row>
    <row r="1999" spans="2:12" ht="15.9" x14ac:dyDescent="0.4">
      <c r="B1999" s="129"/>
      <c r="C1999" s="96" t="s">
        <v>65</v>
      </c>
      <c r="D1999" s="94">
        <v>1</v>
      </c>
      <c r="E1999" s="95" t="s">
        <v>38</v>
      </c>
      <c r="F1999" s="158">
        <v>8942000</v>
      </c>
      <c r="G1999" s="121">
        <f>F1999*D1999</f>
        <v>8942000</v>
      </c>
      <c r="H1999" s="94">
        <v>1</v>
      </c>
      <c r="I1999" s="95" t="s">
        <v>38</v>
      </c>
      <c r="J1999" s="158">
        <v>8942000</v>
      </c>
      <c r="K1999" s="121">
        <f>J1999*H1999</f>
        <v>8942000</v>
      </c>
      <c r="L1999" s="251">
        <f t="shared" si="156"/>
        <v>0</v>
      </c>
    </row>
    <row r="2000" spans="2:12" ht="15.9" x14ac:dyDescent="0.4">
      <c r="B2000" s="129"/>
      <c r="C2000" s="96" t="s">
        <v>44</v>
      </c>
      <c r="D2000" s="94">
        <v>28</v>
      </c>
      <c r="E2000" s="95" t="s">
        <v>40</v>
      </c>
      <c r="F2000" s="121">
        <v>450000</v>
      </c>
      <c r="G2000" s="121">
        <f t="shared" ref="G2000:G2004" si="161">F2000*D2000</f>
        <v>12600000</v>
      </c>
      <c r="H2000" s="94">
        <v>28</v>
      </c>
      <c r="I2000" s="95" t="s">
        <v>40</v>
      </c>
      <c r="J2000" s="121">
        <v>450000</v>
      </c>
      <c r="K2000" s="121">
        <f t="shared" ref="K2000:K2004" si="162">J2000*H2000</f>
        <v>12600000</v>
      </c>
      <c r="L2000" s="251">
        <f t="shared" si="156"/>
        <v>0</v>
      </c>
    </row>
    <row r="2001" spans="2:12" ht="15.9" x14ac:dyDescent="0.4">
      <c r="B2001" s="129"/>
      <c r="C2001" s="96" t="s">
        <v>58</v>
      </c>
      <c r="D2001" s="94">
        <v>56</v>
      </c>
      <c r="E2001" s="95" t="s">
        <v>59</v>
      </c>
      <c r="F2001" s="121">
        <v>85000</v>
      </c>
      <c r="G2001" s="121">
        <f t="shared" si="161"/>
        <v>4760000</v>
      </c>
      <c r="H2001" s="94">
        <v>56</v>
      </c>
      <c r="I2001" s="95" t="s">
        <v>59</v>
      </c>
      <c r="J2001" s="121">
        <v>85000</v>
      </c>
      <c r="K2001" s="121">
        <f t="shared" si="162"/>
        <v>4760000</v>
      </c>
      <c r="L2001" s="251">
        <f t="shared" si="156"/>
        <v>0</v>
      </c>
    </row>
    <row r="2002" spans="2:12" ht="15.9" x14ac:dyDescent="0.4">
      <c r="B2002" s="129"/>
      <c r="C2002" s="96" t="s">
        <v>64</v>
      </c>
      <c r="D2002" s="94">
        <v>1</v>
      </c>
      <c r="E2002" s="95" t="s">
        <v>38</v>
      </c>
      <c r="F2002" s="121">
        <v>9460000</v>
      </c>
      <c r="G2002" s="121">
        <f t="shared" si="161"/>
        <v>9460000</v>
      </c>
      <c r="H2002" s="94">
        <v>1</v>
      </c>
      <c r="I2002" s="95" t="s">
        <v>38</v>
      </c>
      <c r="J2002" s="121">
        <v>9460000</v>
      </c>
      <c r="K2002" s="121">
        <f t="shared" si="162"/>
        <v>9460000</v>
      </c>
      <c r="L2002" s="251">
        <f t="shared" si="156"/>
        <v>0</v>
      </c>
    </row>
    <row r="2003" spans="2:12" ht="15.9" x14ac:dyDescent="0.4">
      <c r="B2003" s="129"/>
      <c r="C2003" s="96" t="s">
        <v>706</v>
      </c>
      <c r="D2003" s="94">
        <v>1</v>
      </c>
      <c r="E2003" s="95" t="s">
        <v>38</v>
      </c>
      <c r="F2003" s="121">
        <v>3600000</v>
      </c>
      <c r="G2003" s="121">
        <f t="shared" si="161"/>
        <v>3600000</v>
      </c>
      <c r="H2003" s="94">
        <v>1</v>
      </c>
      <c r="I2003" s="95" t="s">
        <v>38</v>
      </c>
      <c r="J2003" s="121">
        <v>3600000</v>
      </c>
      <c r="K2003" s="121">
        <f t="shared" si="162"/>
        <v>3600000</v>
      </c>
      <c r="L2003" s="251">
        <f t="shared" si="156"/>
        <v>0</v>
      </c>
    </row>
    <row r="2004" spans="2:12" ht="15.9" x14ac:dyDescent="0.4">
      <c r="B2004" s="129"/>
      <c r="C2004" s="96" t="s">
        <v>719</v>
      </c>
      <c r="D2004" s="94">
        <v>1</v>
      </c>
      <c r="E2004" s="95" t="s">
        <v>38</v>
      </c>
      <c r="F2004" s="121">
        <v>5000000</v>
      </c>
      <c r="G2004" s="121">
        <f t="shared" si="161"/>
        <v>5000000</v>
      </c>
      <c r="H2004" s="94">
        <v>1</v>
      </c>
      <c r="I2004" s="95" t="s">
        <v>38</v>
      </c>
      <c r="J2004" s="121">
        <v>5000000</v>
      </c>
      <c r="K2004" s="121">
        <f t="shared" si="162"/>
        <v>5000000</v>
      </c>
      <c r="L2004" s="251">
        <f t="shared" si="156"/>
        <v>0</v>
      </c>
    </row>
    <row r="2005" spans="2:12" ht="29.15" x14ac:dyDescent="0.4">
      <c r="B2005" s="190" t="s">
        <v>380</v>
      </c>
      <c r="C2005" s="191" t="s">
        <v>720</v>
      </c>
      <c r="D2005" s="116">
        <v>48</v>
      </c>
      <c r="E2005" s="117" t="s">
        <v>30</v>
      </c>
      <c r="F2005" s="118">
        <v>0</v>
      </c>
      <c r="G2005" s="118">
        <f>G2006+G2014</f>
        <v>496692000</v>
      </c>
      <c r="H2005" s="116">
        <v>48</v>
      </c>
      <c r="I2005" s="117" t="s">
        <v>30</v>
      </c>
      <c r="J2005" s="118">
        <v>0</v>
      </c>
      <c r="K2005" s="118">
        <f>K2006+K2014</f>
        <v>496692000</v>
      </c>
      <c r="L2005" s="251">
        <f t="shared" si="156"/>
        <v>0</v>
      </c>
    </row>
    <row r="2006" spans="2:12" s="232" customFormat="1" ht="15.9" x14ac:dyDescent="0.4">
      <c r="B2006" s="227">
        <v>525111</v>
      </c>
      <c r="C2006" s="228" t="s">
        <v>174</v>
      </c>
      <c r="D2006" s="229">
        <v>0</v>
      </c>
      <c r="E2006" s="230"/>
      <c r="F2006" s="228">
        <v>0</v>
      </c>
      <c r="G2006" s="233">
        <f>SUM(G2007:G2013)</f>
        <v>371230000</v>
      </c>
      <c r="H2006" s="229">
        <v>0</v>
      </c>
      <c r="I2006" s="230"/>
      <c r="J2006" s="228">
        <v>0</v>
      </c>
      <c r="K2006" s="233">
        <f>SUM(K2007:K2013)</f>
        <v>371230000</v>
      </c>
      <c r="L2006" s="251">
        <f t="shared" si="156"/>
        <v>0</v>
      </c>
    </row>
    <row r="2007" spans="2:12" ht="15.9" x14ac:dyDescent="0.4">
      <c r="B2007" s="129" t="s">
        <v>27</v>
      </c>
      <c r="C2007" s="96" t="s">
        <v>46</v>
      </c>
      <c r="D2007" s="94">
        <v>240</v>
      </c>
      <c r="E2007" s="95" t="s">
        <v>47</v>
      </c>
      <c r="F2007" s="121">
        <v>150000</v>
      </c>
      <c r="G2007" s="121">
        <f t="shared" ref="G2007:G2013" si="163">ROUNDDOWN(D2007*F2007,-3)</f>
        <v>36000000</v>
      </c>
      <c r="H2007" s="94">
        <v>240</v>
      </c>
      <c r="I2007" s="95" t="s">
        <v>47</v>
      </c>
      <c r="J2007" s="121">
        <v>150000</v>
      </c>
      <c r="K2007" s="121">
        <f t="shared" ref="K2007:K2013" si="164">ROUNDDOWN(H2007*J2007,-3)</f>
        <v>36000000</v>
      </c>
      <c r="L2007" s="251">
        <f t="shared" si="156"/>
        <v>0</v>
      </c>
    </row>
    <row r="2008" spans="2:12" ht="15.9" x14ac:dyDescent="0.4">
      <c r="B2008" s="129" t="s">
        <v>27</v>
      </c>
      <c r="C2008" s="96" t="s">
        <v>48</v>
      </c>
      <c r="D2008" s="94">
        <v>1606</v>
      </c>
      <c r="E2008" s="95" t="s">
        <v>47</v>
      </c>
      <c r="F2008" s="121">
        <v>150000</v>
      </c>
      <c r="G2008" s="121">
        <f t="shared" si="163"/>
        <v>240900000</v>
      </c>
      <c r="H2008" s="94">
        <v>1606</v>
      </c>
      <c r="I2008" s="95" t="s">
        <v>47</v>
      </c>
      <c r="J2008" s="121">
        <v>150000</v>
      </c>
      <c r="K2008" s="121">
        <f t="shared" si="164"/>
        <v>240900000</v>
      </c>
      <c r="L2008" s="251">
        <f t="shared" ref="L2008:L2071" si="165">G2008-K2008</f>
        <v>0</v>
      </c>
    </row>
    <row r="2009" spans="2:12" ht="15.9" x14ac:dyDescent="0.4">
      <c r="B2009" s="129"/>
      <c r="C2009" s="96" t="s">
        <v>672</v>
      </c>
      <c r="D2009" s="94">
        <v>137</v>
      </c>
      <c r="E2009" s="95" t="s">
        <v>47</v>
      </c>
      <c r="F2009" s="121">
        <v>150000</v>
      </c>
      <c r="G2009" s="121">
        <f t="shared" si="163"/>
        <v>20550000</v>
      </c>
      <c r="H2009" s="94">
        <v>137</v>
      </c>
      <c r="I2009" s="95" t="s">
        <v>47</v>
      </c>
      <c r="J2009" s="121">
        <v>150000</v>
      </c>
      <c r="K2009" s="121">
        <f t="shared" si="164"/>
        <v>20550000</v>
      </c>
      <c r="L2009" s="251">
        <f t="shared" si="165"/>
        <v>0</v>
      </c>
    </row>
    <row r="2010" spans="2:12" ht="15.9" x14ac:dyDescent="0.4">
      <c r="B2010" s="129" t="s">
        <v>27</v>
      </c>
      <c r="C2010" s="96" t="s">
        <v>673</v>
      </c>
      <c r="D2010" s="94">
        <v>1</v>
      </c>
      <c r="E2010" s="95" t="s">
        <v>38</v>
      </c>
      <c r="F2010" s="121">
        <v>2220000</v>
      </c>
      <c r="G2010" s="121">
        <f t="shared" si="163"/>
        <v>2220000</v>
      </c>
      <c r="H2010" s="94">
        <v>1</v>
      </c>
      <c r="I2010" s="95" t="s">
        <v>38</v>
      </c>
      <c r="J2010" s="121">
        <v>2220000</v>
      </c>
      <c r="K2010" s="121">
        <f t="shared" si="164"/>
        <v>2220000</v>
      </c>
      <c r="L2010" s="251">
        <f t="shared" si="165"/>
        <v>0</v>
      </c>
    </row>
    <row r="2011" spans="2:12" ht="15.9" x14ac:dyDescent="0.4">
      <c r="B2011" s="129" t="s">
        <v>27</v>
      </c>
      <c r="C2011" s="96" t="s">
        <v>76</v>
      </c>
      <c r="D2011" s="94">
        <v>1</v>
      </c>
      <c r="E2011" s="95" t="s">
        <v>38</v>
      </c>
      <c r="F2011" s="121">
        <v>17800000</v>
      </c>
      <c r="G2011" s="121">
        <f t="shared" si="163"/>
        <v>17800000</v>
      </c>
      <c r="H2011" s="94">
        <v>1</v>
      </c>
      <c r="I2011" s="95" t="s">
        <v>38</v>
      </c>
      <c r="J2011" s="121">
        <v>17800000</v>
      </c>
      <c r="K2011" s="121">
        <f t="shared" si="164"/>
        <v>17800000</v>
      </c>
      <c r="L2011" s="251">
        <f t="shared" si="165"/>
        <v>0</v>
      </c>
    </row>
    <row r="2012" spans="2:12" ht="15.9" x14ac:dyDescent="0.4">
      <c r="B2012" s="129" t="s">
        <v>27</v>
      </c>
      <c r="C2012" s="96" t="s">
        <v>638</v>
      </c>
      <c r="D2012" s="94">
        <v>1</v>
      </c>
      <c r="E2012" s="95" t="s">
        <v>38</v>
      </c>
      <c r="F2012" s="121">
        <v>33600000</v>
      </c>
      <c r="G2012" s="121">
        <f t="shared" si="163"/>
        <v>33600000</v>
      </c>
      <c r="H2012" s="94">
        <v>1</v>
      </c>
      <c r="I2012" s="95" t="s">
        <v>38</v>
      </c>
      <c r="J2012" s="121">
        <v>33600000</v>
      </c>
      <c r="K2012" s="121">
        <f t="shared" si="164"/>
        <v>33600000</v>
      </c>
      <c r="L2012" s="251">
        <f t="shared" si="165"/>
        <v>0</v>
      </c>
    </row>
    <row r="2013" spans="2:12" ht="15.9" x14ac:dyDescent="0.4">
      <c r="B2013" s="129"/>
      <c r="C2013" s="96" t="s">
        <v>60</v>
      </c>
      <c r="D2013" s="94">
        <v>1</v>
      </c>
      <c r="E2013" s="95" t="s">
        <v>38</v>
      </c>
      <c r="F2013" s="121">
        <v>20160000</v>
      </c>
      <c r="G2013" s="121">
        <f t="shared" si="163"/>
        <v>20160000</v>
      </c>
      <c r="H2013" s="94">
        <v>1</v>
      </c>
      <c r="I2013" s="95" t="s">
        <v>38</v>
      </c>
      <c r="J2013" s="121">
        <v>20160000</v>
      </c>
      <c r="K2013" s="121">
        <f t="shared" si="164"/>
        <v>20160000</v>
      </c>
      <c r="L2013" s="251">
        <f t="shared" si="165"/>
        <v>0</v>
      </c>
    </row>
    <row r="2014" spans="2:12" s="232" customFormat="1" ht="15.9" x14ac:dyDescent="0.4">
      <c r="B2014" s="227">
        <v>525119</v>
      </c>
      <c r="C2014" s="228" t="s">
        <v>42</v>
      </c>
      <c r="D2014" s="229"/>
      <c r="E2014" s="230"/>
      <c r="F2014" s="228">
        <v>0</v>
      </c>
      <c r="G2014" s="233">
        <f>SUM(G2015:G2021)</f>
        <v>125462000</v>
      </c>
      <c r="H2014" s="229"/>
      <c r="I2014" s="230"/>
      <c r="J2014" s="228">
        <v>0</v>
      </c>
      <c r="K2014" s="233">
        <f>SUM(K2015:K2021)</f>
        <v>125462000</v>
      </c>
      <c r="L2014" s="251">
        <f t="shared" si="165"/>
        <v>0</v>
      </c>
    </row>
    <row r="2015" spans="2:12" ht="15.9" x14ac:dyDescent="0.4">
      <c r="B2015" s="129"/>
      <c r="C2015" s="96" t="s">
        <v>705</v>
      </c>
      <c r="D2015" s="94">
        <v>1</v>
      </c>
      <c r="E2015" s="95" t="s">
        <v>38</v>
      </c>
      <c r="F2015" s="121">
        <v>9460000</v>
      </c>
      <c r="G2015" s="121">
        <f t="shared" ref="G2015:G2019" si="166">ROUNDDOWN(D2015*F2015,-3)</f>
        <v>9460000</v>
      </c>
      <c r="H2015" s="94">
        <v>1</v>
      </c>
      <c r="I2015" s="95" t="s">
        <v>38</v>
      </c>
      <c r="J2015" s="121">
        <v>9460000</v>
      </c>
      <c r="K2015" s="121">
        <f t="shared" ref="K2015:K2019" si="167">ROUNDDOWN(H2015*J2015,-3)</f>
        <v>9460000</v>
      </c>
      <c r="L2015" s="251">
        <f t="shared" si="165"/>
        <v>0</v>
      </c>
    </row>
    <row r="2016" spans="2:12" ht="15.9" x14ac:dyDescent="0.4">
      <c r="B2016" s="129" t="s">
        <v>27</v>
      </c>
      <c r="C2016" s="96" t="s">
        <v>44</v>
      </c>
      <c r="D2016" s="94">
        <v>48</v>
      </c>
      <c r="E2016" s="95" t="s">
        <v>40</v>
      </c>
      <c r="F2016" s="121">
        <v>900000</v>
      </c>
      <c r="G2016" s="121">
        <f t="shared" si="166"/>
        <v>43200000</v>
      </c>
      <c r="H2016" s="94">
        <v>48</v>
      </c>
      <c r="I2016" s="95" t="s">
        <v>40</v>
      </c>
      <c r="J2016" s="121">
        <v>900000</v>
      </c>
      <c r="K2016" s="121">
        <f t="shared" si="167"/>
        <v>43200000</v>
      </c>
      <c r="L2016" s="251">
        <f t="shared" si="165"/>
        <v>0</v>
      </c>
    </row>
    <row r="2017" spans="2:12" ht="15.9" x14ac:dyDescent="0.4">
      <c r="B2017" s="129" t="s">
        <v>27</v>
      </c>
      <c r="C2017" s="96" t="s">
        <v>58</v>
      </c>
      <c r="D2017" s="94">
        <v>432</v>
      </c>
      <c r="E2017" s="95" t="s">
        <v>59</v>
      </c>
      <c r="F2017" s="121">
        <v>85000</v>
      </c>
      <c r="G2017" s="121">
        <f t="shared" si="166"/>
        <v>36720000</v>
      </c>
      <c r="H2017" s="94">
        <v>432</v>
      </c>
      <c r="I2017" s="95" t="s">
        <v>59</v>
      </c>
      <c r="J2017" s="121">
        <v>85000</v>
      </c>
      <c r="K2017" s="121">
        <f t="shared" si="167"/>
        <v>36720000</v>
      </c>
      <c r="L2017" s="251">
        <f t="shared" si="165"/>
        <v>0</v>
      </c>
    </row>
    <row r="2018" spans="2:12" ht="15.9" x14ac:dyDescent="0.4">
      <c r="B2018" s="129" t="s">
        <v>27</v>
      </c>
      <c r="C2018" s="96" t="s">
        <v>635</v>
      </c>
      <c r="D2018" s="94">
        <v>1</v>
      </c>
      <c r="E2018" s="95" t="s">
        <v>38</v>
      </c>
      <c r="F2018" s="121">
        <v>6000000</v>
      </c>
      <c r="G2018" s="121">
        <f t="shared" si="166"/>
        <v>6000000</v>
      </c>
      <c r="H2018" s="94">
        <v>1</v>
      </c>
      <c r="I2018" s="95" t="s">
        <v>38</v>
      </c>
      <c r="J2018" s="121">
        <v>6000000</v>
      </c>
      <c r="K2018" s="121">
        <f t="shared" si="167"/>
        <v>6000000</v>
      </c>
      <c r="L2018" s="251">
        <f t="shared" si="165"/>
        <v>0</v>
      </c>
    </row>
    <row r="2019" spans="2:12" ht="15.9" x14ac:dyDescent="0.4">
      <c r="B2019" s="129"/>
      <c r="C2019" s="96" t="s">
        <v>706</v>
      </c>
      <c r="D2019" s="94">
        <v>1</v>
      </c>
      <c r="E2019" s="95" t="s">
        <v>38</v>
      </c>
      <c r="F2019" s="121">
        <v>1200000</v>
      </c>
      <c r="G2019" s="121">
        <f t="shared" si="166"/>
        <v>1200000</v>
      </c>
      <c r="H2019" s="94">
        <v>1</v>
      </c>
      <c r="I2019" s="95" t="s">
        <v>38</v>
      </c>
      <c r="J2019" s="121">
        <v>1200000</v>
      </c>
      <c r="K2019" s="121">
        <f t="shared" si="167"/>
        <v>1200000</v>
      </c>
      <c r="L2019" s="251">
        <f t="shared" si="165"/>
        <v>0</v>
      </c>
    </row>
    <row r="2020" spans="2:12" ht="15.9" x14ac:dyDescent="0.4">
      <c r="B2020" s="129"/>
      <c r="C2020" s="96" t="s">
        <v>721</v>
      </c>
      <c r="D2020" s="94">
        <v>1</v>
      </c>
      <c r="E2020" s="95" t="s">
        <v>38</v>
      </c>
      <c r="F2020" s="121">
        <v>12322000</v>
      </c>
      <c r="G2020" s="121">
        <f>F2020*D2020</f>
        <v>12322000</v>
      </c>
      <c r="H2020" s="94">
        <v>1</v>
      </c>
      <c r="I2020" s="95" t="s">
        <v>38</v>
      </c>
      <c r="J2020" s="121">
        <v>12322000</v>
      </c>
      <c r="K2020" s="121">
        <f>J2020*H2020</f>
        <v>12322000</v>
      </c>
      <c r="L2020" s="251">
        <f t="shared" si="165"/>
        <v>0</v>
      </c>
    </row>
    <row r="2021" spans="2:12" ht="15.9" x14ac:dyDescent="0.4">
      <c r="B2021" s="129" t="s">
        <v>27</v>
      </c>
      <c r="C2021" s="96" t="s">
        <v>722</v>
      </c>
      <c r="D2021" s="94">
        <v>1</v>
      </c>
      <c r="E2021" s="95" t="s">
        <v>38</v>
      </c>
      <c r="F2021" s="121">
        <v>16560000</v>
      </c>
      <c r="G2021" s="121">
        <f>F2021*D2021</f>
        <v>16560000</v>
      </c>
      <c r="H2021" s="94">
        <v>1</v>
      </c>
      <c r="I2021" s="95" t="s">
        <v>38</v>
      </c>
      <c r="J2021" s="121">
        <v>16560000</v>
      </c>
      <c r="K2021" s="121">
        <f>J2021*H2021</f>
        <v>16560000</v>
      </c>
      <c r="L2021" s="251">
        <f t="shared" si="165"/>
        <v>0</v>
      </c>
    </row>
    <row r="2022" spans="2:12" ht="29.15" x14ac:dyDescent="0.4">
      <c r="B2022" s="190" t="s">
        <v>382</v>
      </c>
      <c r="C2022" s="191" t="s">
        <v>723</v>
      </c>
      <c r="D2022" s="116">
        <v>48</v>
      </c>
      <c r="E2022" s="117" t="s">
        <v>30</v>
      </c>
      <c r="F2022" s="118">
        <v>0</v>
      </c>
      <c r="G2022" s="118">
        <f>G2023+G2030</f>
        <v>1082136000</v>
      </c>
      <c r="H2022" s="116">
        <v>48</v>
      </c>
      <c r="I2022" s="117" t="s">
        <v>30</v>
      </c>
      <c r="J2022" s="118">
        <v>0</v>
      </c>
      <c r="K2022" s="118">
        <f>K2023+K2030</f>
        <v>1082136000</v>
      </c>
      <c r="L2022" s="251">
        <f t="shared" si="165"/>
        <v>0</v>
      </c>
    </row>
    <row r="2023" spans="2:12" s="232" customFormat="1" ht="15.9" x14ac:dyDescent="0.4">
      <c r="B2023" s="227">
        <v>525111</v>
      </c>
      <c r="C2023" s="228" t="s">
        <v>174</v>
      </c>
      <c r="D2023" s="229">
        <v>0</v>
      </c>
      <c r="E2023" s="230"/>
      <c r="F2023" s="228">
        <v>0</v>
      </c>
      <c r="G2023" s="233">
        <f>SUM(G2024:G2029)</f>
        <v>911010000</v>
      </c>
      <c r="H2023" s="229">
        <v>0</v>
      </c>
      <c r="I2023" s="230"/>
      <c r="J2023" s="228">
        <v>0</v>
      </c>
      <c r="K2023" s="233">
        <f>SUM(K2024:K2029)</f>
        <v>911010000</v>
      </c>
      <c r="L2023" s="251">
        <f t="shared" si="165"/>
        <v>0</v>
      </c>
    </row>
    <row r="2024" spans="2:12" ht="15.9" x14ac:dyDescent="0.4">
      <c r="B2024" s="129" t="s">
        <v>27</v>
      </c>
      <c r="C2024" s="96" t="s">
        <v>46</v>
      </c>
      <c r="D2024" s="94">
        <v>986</v>
      </c>
      <c r="E2024" s="95" t="s">
        <v>47</v>
      </c>
      <c r="F2024" s="121">
        <v>150000</v>
      </c>
      <c r="G2024" s="121">
        <f t="shared" ref="G2024:G2029" si="168">ROUNDDOWN(D2024*F2024,-3)</f>
        <v>147900000</v>
      </c>
      <c r="H2024" s="94">
        <v>986</v>
      </c>
      <c r="I2024" s="95" t="s">
        <v>47</v>
      </c>
      <c r="J2024" s="121">
        <v>150000</v>
      </c>
      <c r="K2024" s="121">
        <f t="shared" ref="K2024:K2029" si="169">ROUNDDOWN(H2024*J2024,-3)</f>
        <v>147900000</v>
      </c>
      <c r="L2024" s="251">
        <f t="shared" si="165"/>
        <v>0</v>
      </c>
    </row>
    <row r="2025" spans="2:12" ht="15.9" x14ac:dyDescent="0.4">
      <c r="B2025" s="129" t="s">
        <v>27</v>
      </c>
      <c r="C2025" s="96" t="s">
        <v>48</v>
      </c>
      <c r="D2025" s="94">
        <v>4356</v>
      </c>
      <c r="E2025" s="95" t="s">
        <v>47</v>
      </c>
      <c r="F2025" s="121">
        <v>150000</v>
      </c>
      <c r="G2025" s="121">
        <f t="shared" si="168"/>
        <v>653400000</v>
      </c>
      <c r="H2025" s="94">
        <v>4356</v>
      </c>
      <c r="I2025" s="95" t="s">
        <v>47</v>
      </c>
      <c r="J2025" s="121">
        <v>150000</v>
      </c>
      <c r="K2025" s="121">
        <f t="shared" si="169"/>
        <v>653400000</v>
      </c>
      <c r="L2025" s="251">
        <f t="shared" si="165"/>
        <v>0</v>
      </c>
    </row>
    <row r="2026" spans="2:12" ht="15.9" x14ac:dyDescent="0.4">
      <c r="B2026" s="129"/>
      <c r="C2026" s="96" t="s">
        <v>672</v>
      </c>
      <c r="D2026" s="94">
        <v>177</v>
      </c>
      <c r="E2026" s="95" t="s">
        <v>47</v>
      </c>
      <c r="F2026" s="121">
        <v>150000</v>
      </c>
      <c r="G2026" s="121">
        <f t="shared" si="168"/>
        <v>26550000</v>
      </c>
      <c r="H2026" s="94">
        <v>177</v>
      </c>
      <c r="I2026" s="95" t="s">
        <v>47</v>
      </c>
      <c r="J2026" s="121">
        <v>150000</v>
      </c>
      <c r="K2026" s="121">
        <f t="shared" si="169"/>
        <v>26550000</v>
      </c>
      <c r="L2026" s="251">
        <f t="shared" si="165"/>
        <v>0</v>
      </c>
    </row>
    <row r="2027" spans="2:12" ht="15.9" x14ac:dyDescent="0.4">
      <c r="B2027" s="129"/>
      <c r="C2027" s="96" t="s">
        <v>673</v>
      </c>
      <c r="D2027" s="94">
        <v>1</v>
      </c>
      <c r="E2027" s="95" t="s">
        <v>38</v>
      </c>
      <c r="F2027" s="121">
        <v>4680000</v>
      </c>
      <c r="G2027" s="121">
        <f t="shared" si="168"/>
        <v>4680000</v>
      </c>
      <c r="H2027" s="94">
        <v>1</v>
      </c>
      <c r="I2027" s="95" t="s">
        <v>38</v>
      </c>
      <c r="J2027" s="121">
        <v>4680000</v>
      </c>
      <c r="K2027" s="121">
        <f t="shared" si="169"/>
        <v>4680000</v>
      </c>
      <c r="L2027" s="251">
        <f t="shared" si="165"/>
        <v>0</v>
      </c>
    </row>
    <row r="2028" spans="2:12" ht="15.9" x14ac:dyDescent="0.4">
      <c r="B2028" s="129"/>
      <c r="C2028" s="96" t="s">
        <v>638</v>
      </c>
      <c r="D2028" s="94">
        <v>1</v>
      </c>
      <c r="E2028" s="95" t="s">
        <v>38</v>
      </c>
      <c r="F2028" s="121">
        <v>50400000</v>
      </c>
      <c r="G2028" s="121">
        <f t="shared" si="168"/>
        <v>50400000</v>
      </c>
      <c r="H2028" s="94">
        <v>1</v>
      </c>
      <c r="I2028" s="95" t="s">
        <v>38</v>
      </c>
      <c r="J2028" s="121">
        <v>50400000</v>
      </c>
      <c r="K2028" s="121">
        <f t="shared" si="169"/>
        <v>50400000</v>
      </c>
      <c r="L2028" s="251">
        <f t="shared" si="165"/>
        <v>0</v>
      </c>
    </row>
    <row r="2029" spans="2:12" ht="15.9" x14ac:dyDescent="0.4">
      <c r="B2029" s="129"/>
      <c r="C2029" s="96" t="s">
        <v>60</v>
      </c>
      <c r="D2029" s="94">
        <v>1</v>
      </c>
      <c r="E2029" s="95" t="s">
        <v>38</v>
      </c>
      <c r="F2029" s="121">
        <v>28080000</v>
      </c>
      <c r="G2029" s="121">
        <f t="shared" si="168"/>
        <v>28080000</v>
      </c>
      <c r="H2029" s="94">
        <v>1</v>
      </c>
      <c r="I2029" s="95" t="s">
        <v>38</v>
      </c>
      <c r="J2029" s="121">
        <v>28080000</v>
      </c>
      <c r="K2029" s="121">
        <f t="shared" si="169"/>
        <v>28080000</v>
      </c>
      <c r="L2029" s="251">
        <f t="shared" si="165"/>
        <v>0</v>
      </c>
    </row>
    <row r="2030" spans="2:12" s="232" customFormat="1" ht="15.9" x14ac:dyDescent="0.4">
      <c r="B2030" s="227">
        <v>525119</v>
      </c>
      <c r="C2030" s="228" t="s">
        <v>42</v>
      </c>
      <c r="D2030" s="229"/>
      <c r="E2030" s="230"/>
      <c r="F2030" s="228">
        <v>0</v>
      </c>
      <c r="G2030" s="233">
        <f>SUM(G2031:G2036)</f>
        <v>171126000</v>
      </c>
      <c r="H2030" s="229"/>
      <c r="I2030" s="230"/>
      <c r="J2030" s="228">
        <v>0</v>
      </c>
      <c r="K2030" s="233">
        <f>SUM(K2031:K2036)</f>
        <v>171126000</v>
      </c>
      <c r="L2030" s="251">
        <f t="shared" si="165"/>
        <v>0</v>
      </c>
    </row>
    <row r="2031" spans="2:12" ht="15.9" x14ac:dyDescent="0.4">
      <c r="B2031" s="129" t="s">
        <v>27</v>
      </c>
      <c r="C2031" s="96" t="s">
        <v>708</v>
      </c>
      <c r="D2031" s="94">
        <v>1</v>
      </c>
      <c r="E2031" s="95" t="s">
        <v>38</v>
      </c>
      <c r="F2031" s="121">
        <v>71510000</v>
      </c>
      <c r="G2031" s="121">
        <f t="shared" ref="G2031:G2036" si="170">ROUNDDOWN(D2031*F2031,-3)</f>
        <v>71510000</v>
      </c>
      <c r="H2031" s="94">
        <v>1</v>
      </c>
      <c r="I2031" s="95" t="s">
        <v>38</v>
      </c>
      <c r="J2031" s="121">
        <v>71510000</v>
      </c>
      <c r="K2031" s="121">
        <f t="shared" ref="K2031:K2036" si="171">ROUNDDOWN(H2031*J2031,-3)</f>
        <v>71510000</v>
      </c>
      <c r="L2031" s="251">
        <f t="shared" si="165"/>
        <v>0</v>
      </c>
    </row>
    <row r="2032" spans="2:12" ht="15.9" x14ac:dyDescent="0.4">
      <c r="B2032" s="129"/>
      <c r="C2032" s="96" t="s">
        <v>44</v>
      </c>
      <c r="D2032" s="94">
        <v>48</v>
      </c>
      <c r="E2032" s="95" t="s">
        <v>40</v>
      </c>
      <c r="F2032" s="121">
        <v>450000</v>
      </c>
      <c r="G2032" s="121">
        <f t="shared" si="170"/>
        <v>21600000</v>
      </c>
      <c r="H2032" s="94">
        <v>48</v>
      </c>
      <c r="I2032" s="95" t="s">
        <v>40</v>
      </c>
      <c r="J2032" s="121">
        <v>450000</v>
      </c>
      <c r="K2032" s="121">
        <f t="shared" si="171"/>
        <v>21600000</v>
      </c>
      <c r="L2032" s="251">
        <f t="shared" si="165"/>
        <v>0</v>
      </c>
    </row>
    <row r="2033" spans="2:12" ht="15.9" x14ac:dyDescent="0.4">
      <c r="B2033" s="129" t="s">
        <v>27</v>
      </c>
      <c r="C2033" s="96" t="s">
        <v>58</v>
      </c>
      <c r="D2033" s="94">
        <v>576</v>
      </c>
      <c r="E2033" s="95" t="s">
        <v>59</v>
      </c>
      <c r="F2033" s="121">
        <v>85000</v>
      </c>
      <c r="G2033" s="121">
        <f t="shared" si="170"/>
        <v>48960000</v>
      </c>
      <c r="H2033" s="94">
        <v>576</v>
      </c>
      <c r="I2033" s="95" t="s">
        <v>59</v>
      </c>
      <c r="J2033" s="121">
        <v>85000</v>
      </c>
      <c r="K2033" s="121">
        <f t="shared" si="171"/>
        <v>48960000</v>
      </c>
      <c r="L2033" s="251">
        <f t="shared" si="165"/>
        <v>0</v>
      </c>
    </row>
    <row r="2034" spans="2:12" ht="15.9" x14ac:dyDescent="0.4">
      <c r="B2034" s="129" t="s">
        <v>27</v>
      </c>
      <c r="C2034" s="96" t="s">
        <v>709</v>
      </c>
      <c r="D2034" s="94">
        <v>1</v>
      </c>
      <c r="E2034" s="95" t="s">
        <v>38</v>
      </c>
      <c r="F2034" s="121">
        <v>22656000</v>
      </c>
      <c r="G2034" s="121">
        <f t="shared" si="170"/>
        <v>22656000</v>
      </c>
      <c r="H2034" s="94">
        <v>1</v>
      </c>
      <c r="I2034" s="95" t="s">
        <v>38</v>
      </c>
      <c r="J2034" s="121">
        <v>22656000</v>
      </c>
      <c r="K2034" s="121">
        <f t="shared" si="171"/>
        <v>22656000</v>
      </c>
      <c r="L2034" s="251">
        <f t="shared" si="165"/>
        <v>0</v>
      </c>
    </row>
    <row r="2035" spans="2:12" ht="15.9" x14ac:dyDescent="0.4">
      <c r="B2035" s="129" t="s">
        <v>27</v>
      </c>
      <c r="C2035" s="96" t="s">
        <v>635</v>
      </c>
      <c r="D2035" s="94">
        <v>1</v>
      </c>
      <c r="E2035" s="95" t="s">
        <v>38</v>
      </c>
      <c r="F2035" s="121">
        <v>2400000</v>
      </c>
      <c r="G2035" s="121">
        <f t="shared" si="170"/>
        <v>2400000</v>
      </c>
      <c r="H2035" s="94">
        <v>1</v>
      </c>
      <c r="I2035" s="95" t="s">
        <v>38</v>
      </c>
      <c r="J2035" s="121">
        <v>2400000</v>
      </c>
      <c r="K2035" s="121">
        <f t="shared" si="171"/>
        <v>2400000</v>
      </c>
      <c r="L2035" s="251">
        <f t="shared" si="165"/>
        <v>0</v>
      </c>
    </row>
    <row r="2036" spans="2:12" ht="15.9" x14ac:dyDescent="0.4">
      <c r="B2036" s="129"/>
      <c r="C2036" s="96" t="s">
        <v>706</v>
      </c>
      <c r="D2036" s="94">
        <v>1</v>
      </c>
      <c r="E2036" s="95" t="s">
        <v>38</v>
      </c>
      <c r="F2036" s="121">
        <v>4000000</v>
      </c>
      <c r="G2036" s="121">
        <f t="shared" si="170"/>
        <v>4000000</v>
      </c>
      <c r="H2036" s="94">
        <v>1</v>
      </c>
      <c r="I2036" s="95" t="s">
        <v>38</v>
      </c>
      <c r="J2036" s="121">
        <v>4000000</v>
      </c>
      <c r="K2036" s="121">
        <f t="shared" si="171"/>
        <v>4000000</v>
      </c>
      <c r="L2036" s="251">
        <f t="shared" si="165"/>
        <v>0</v>
      </c>
    </row>
    <row r="2037" spans="2:12" ht="29.15" x14ac:dyDescent="0.4">
      <c r="B2037" s="190" t="s">
        <v>384</v>
      </c>
      <c r="C2037" s="191" t="s">
        <v>724</v>
      </c>
      <c r="D2037" s="116">
        <v>24</v>
      </c>
      <c r="E2037" s="117" t="s">
        <v>30</v>
      </c>
      <c r="F2037" s="118">
        <v>0</v>
      </c>
      <c r="G2037" s="118">
        <f>G2038+G2045</f>
        <v>278943000</v>
      </c>
      <c r="H2037" s="116">
        <v>24</v>
      </c>
      <c r="I2037" s="117" t="s">
        <v>30</v>
      </c>
      <c r="J2037" s="118">
        <v>0</v>
      </c>
      <c r="K2037" s="118">
        <f>K2038+K2045</f>
        <v>278943000</v>
      </c>
      <c r="L2037" s="251">
        <f t="shared" si="165"/>
        <v>0</v>
      </c>
    </row>
    <row r="2038" spans="2:12" s="232" customFormat="1" ht="15.9" x14ac:dyDescent="0.4">
      <c r="B2038" s="227">
        <v>525111</v>
      </c>
      <c r="C2038" s="228" t="s">
        <v>174</v>
      </c>
      <c r="D2038" s="229">
        <v>0</v>
      </c>
      <c r="E2038" s="230"/>
      <c r="F2038" s="228">
        <v>0</v>
      </c>
      <c r="G2038" s="233">
        <f>SUM(G2039:G2044)</f>
        <v>193620000</v>
      </c>
      <c r="H2038" s="229">
        <v>0</v>
      </c>
      <c r="I2038" s="230"/>
      <c r="J2038" s="228">
        <v>0</v>
      </c>
      <c r="K2038" s="233">
        <f>SUM(K2039:K2044)</f>
        <v>193620000</v>
      </c>
      <c r="L2038" s="251">
        <f t="shared" si="165"/>
        <v>0</v>
      </c>
    </row>
    <row r="2039" spans="2:12" ht="15.9" x14ac:dyDescent="0.4">
      <c r="B2039" s="129" t="s">
        <v>27</v>
      </c>
      <c r="C2039" s="96" t="s">
        <v>46</v>
      </c>
      <c r="D2039" s="94">
        <v>241</v>
      </c>
      <c r="E2039" s="95" t="s">
        <v>47</v>
      </c>
      <c r="F2039" s="121">
        <v>150000</v>
      </c>
      <c r="G2039" s="121">
        <f t="shared" ref="G2039:G2044" si="172">ROUNDDOWN(D2039*F2039,-3)</f>
        <v>36150000</v>
      </c>
      <c r="H2039" s="94">
        <v>241</v>
      </c>
      <c r="I2039" s="95" t="s">
        <v>47</v>
      </c>
      <c r="J2039" s="121">
        <v>150000</v>
      </c>
      <c r="K2039" s="121">
        <f t="shared" ref="K2039:K2044" si="173">ROUNDDOWN(H2039*J2039,-3)</f>
        <v>36150000</v>
      </c>
      <c r="L2039" s="251">
        <f t="shared" si="165"/>
        <v>0</v>
      </c>
    </row>
    <row r="2040" spans="2:12" ht="15.9" x14ac:dyDescent="0.4">
      <c r="B2040" s="129" t="s">
        <v>27</v>
      </c>
      <c r="C2040" s="96" t="s">
        <v>48</v>
      </c>
      <c r="D2040" s="94">
        <v>834</v>
      </c>
      <c r="E2040" s="95" t="s">
        <v>47</v>
      </c>
      <c r="F2040" s="121">
        <v>150000</v>
      </c>
      <c r="G2040" s="121">
        <f t="shared" si="172"/>
        <v>125100000</v>
      </c>
      <c r="H2040" s="94">
        <v>834</v>
      </c>
      <c r="I2040" s="95" t="s">
        <v>47</v>
      </c>
      <c r="J2040" s="121">
        <v>150000</v>
      </c>
      <c r="K2040" s="121">
        <f t="shared" si="173"/>
        <v>125100000</v>
      </c>
      <c r="L2040" s="251">
        <f t="shared" si="165"/>
        <v>0</v>
      </c>
    </row>
    <row r="2041" spans="2:12" ht="15.9" x14ac:dyDescent="0.4">
      <c r="B2041" s="129"/>
      <c r="C2041" s="96" t="s">
        <v>672</v>
      </c>
      <c r="D2041" s="94">
        <v>89</v>
      </c>
      <c r="E2041" s="95" t="s">
        <v>47</v>
      </c>
      <c r="F2041" s="121">
        <v>150000</v>
      </c>
      <c r="G2041" s="121">
        <f t="shared" si="172"/>
        <v>13350000</v>
      </c>
      <c r="H2041" s="94">
        <v>89</v>
      </c>
      <c r="I2041" s="95" t="s">
        <v>47</v>
      </c>
      <c r="J2041" s="121">
        <v>150000</v>
      </c>
      <c r="K2041" s="121">
        <f t="shared" si="173"/>
        <v>13350000</v>
      </c>
      <c r="L2041" s="251">
        <f t="shared" si="165"/>
        <v>0</v>
      </c>
    </row>
    <row r="2042" spans="2:12" ht="15.9" x14ac:dyDescent="0.4">
      <c r="B2042" s="129"/>
      <c r="C2042" s="96" t="s">
        <v>673</v>
      </c>
      <c r="D2042" s="94">
        <v>1</v>
      </c>
      <c r="E2042" s="95" t="s">
        <v>38</v>
      </c>
      <c r="F2042" s="121">
        <v>1620000</v>
      </c>
      <c r="G2042" s="121">
        <f t="shared" si="172"/>
        <v>1620000</v>
      </c>
      <c r="H2042" s="94">
        <v>1</v>
      </c>
      <c r="I2042" s="95" t="s">
        <v>38</v>
      </c>
      <c r="J2042" s="121">
        <v>1620000</v>
      </c>
      <c r="K2042" s="121">
        <f t="shared" si="173"/>
        <v>1620000</v>
      </c>
      <c r="L2042" s="251">
        <f t="shared" si="165"/>
        <v>0</v>
      </c>
    </row>
    <row r="2043" spans="2:12" ht="15.9" x14ac:dyDescent="0.4">
      <c r="B2043" s="129"/>
      <c r="C2043" s="96" t="s">
        <v>711</v>
      </c>
      <c r="D2043" s="94">
        <v>1</v>
      </c>
      <c r="E2043" s="95" t="s">
        <v>38</v>
      </c>
      <c r="F2043" s="121">
        <v>8400000</v>
      </c>
      <c r="G2043" s="121">
        <f t="shared" si="172"/>
        <v>8400000</v>
      </c>
      <c r="H2043" s="94">
        <v>1</v>
      </c>
      <c r="I2043" s="95" t="s">
        <v>38</v>
      </c>
      <c r="J2043" s="121">
        <v>8400000</v>
      </c>
      <c r="K2043" s="121">
        <f t="shared" si="173"/>
        <v>8400000</v>
      </c>
      <c r="L2043" s="251">
        <f t="shared" si="165"/>
        <v>0</v>
      </c>
    </row>
    <row r="2044" spans="2:12" ht="15.9" x14ac:dyDescent="0.4">
      <c r="B2044" s="129"/>
      <c r="C2044" s="96" t="s">
        <v>60</v>
      </c>
      <c r="D2044" s="94">
        <v>1</v>
      </c>
      <c r="E2044" s="95" t="s">
        <v>38</v>
      </c>
      <c r="F2044" s="121">
        <v>9000000</v>
      </c>
      <c r="G2044" s="121">
        <f t="shared" si="172"/>
        <v>9000000</v>
      </c>
      <c r="H2044" s="94">
        <v>1</v>
      </c>
      <c r="I2044" s="95" t="s">
        <v>38</v>
      </c>
      <c r="J2044" s="121">
        <v>9000000</v>
      </c>
      <c r="K2044" s="121">
        <f t="shared" si="173"/>
        <v>9000000</v>
      </c>
      <c r="L2044" s="251">
        <f t="shared" si="165"/>
        <v>0</v>
      </c>
    </row>
    <row r="2045" spans="2:12" s="232" customFormat="1" ht="15.9" x14ac:dyDescent="0.4">
      <c r="B2045" s="227">
        <v>525119</v>
      </c>
      <c r="C2045" s="228" t="s">
        <v>42</v>
      </c>
      <c r="D2045" s="229"/>
      <c r="E2045" s="230"/>
      <c r="F2045" s="228">
        <v>0</v>
      </c>
      <c r="G2045" s="233">
        <f>SUM(G2046:G2052)</f>
        <v>85323000</v>
      </c>
      <c r="H2045" s="229"/>
      <c r="I2045" s="230"/>
      <c r="J2045" s="228">
        <v>0</v>
      </c>
      <c r="K2045" s="233">
        <f>SUM(K2046:K2052)</f>
        <v>85323000</v>
      </c>
      <c r="L2045" s="251">
        <f t="shared" si="165"/>
        <v>0</v>
      </c>
    </row>
    <row r="2046" spans="2:12" ht="15.9" x14ac:dyDescent="0.4">
      <c r="B2046" s="129"/>
      <c r="C2046" s="96" t="s">
        <v>708</v>
      </c>
      <c r="D2046" s="94">
        <v>1</v>
      </c>
      <c r="E2046" s="95" t="s">
        <v>38</v>
      </c>
      <c r="F2046" s="121">
        <v>14035000</v>
      </c>
      <c r="G2046" s="121">
        <f t="shared" ref="G2046:G2052" si="174">ROUNDDOWN(D2046*F2046,-3)</f>
        <v>14035000</v>
      </c>
      <c r="H2046" s="94">
        <v>1</v>
      </c>
      <c r="I2046" s="95" t="s">
        <v>38</v>
      </c>
      <c r="J2046" s="121">
        <v>14035000</v>
      </c>
      <c r="K2046" s="121">
        <f t="shared" ref="K2046:K2052" si="175">ROUNDDOWN(H2046*J2046,-3)</f>
        <v>14035000</v>
      </c>
      <c r="L2046" s="251">
        <f t="shared" si="165"/>
        <v>0</v>
      </c>
    </row>
    <row r="2047" spans="2:12" ht="15.9" x14ac:dyDescent="0.4">
      <c r="B2047" s="129"/>
      <c r="C2047" s="96" t="s">
        <v>44</v>
      </c>
      <c r="D2047" s="94">
        <v>24</v>
      </c>
      <c r="E2047" s="95" t="s">
        <v>40</v>
      </c>
      <c r="F2047" s="121">
        <v>450000</v>
      </c>
      <c r="G2047" s="121">
        <f t="shared" si="174"/>
        <v>10800000</v>
      </c>
      <c r="H2047" s="94">
        <v>24</v>
      </c>
      <c r="I2047" s="95" t="s">
        <v>40</v>
      </c>
      <c r="J2047" s="121">
        <v>450000</v>
      </c>
      <c r="K2047" s="121">
        <f t="shared" si="175"/>
        <v>10800000</v>
      </c>
      <c r="L2047" s="251">
        <f t="shared" si="165"/>
        <v>0</v>
      </c>
    </row>
    <row r="2048" spans="2:12" ht="15.9" x14ac:dyDescent="0.4">
      <c r="B2048" s="129" t="s">
        <v>27</v>
      </c>
      <c r="C2048" s="96" t="s">
        <v>58</v>
      </c>
      <c r="D2048" s="94">
        <v>216</v>
      </c>
      <c r="E2048" s="95" t="s">
        <v>59</v>
      </c>
      <c r="F2048" s="121">
        <v>85000</v>
      </c>
      <c r="G2048" s="121">
        <f t="shared" si="174"/>
        <v>18360000</v>
      </c>
      <c r="H2048" s="94">
        <v>216</v>
      </c>
      <c r="I2048" s="95" t="s">
        <v>59</v>
      </c>
      <c r="J2048" s="121">
        <v>85000</v>
      </c>
      <c r="K2048" s="121">
        <f t="shared" si="175"/>
        <v>18360000</v>
      </c>
      <c r="L2048" s="251">
        <f t="shared" si="165"/>
        <v>0</v>
      </c>
    </row>
    <row r="2049" spans="2:12" ht="15.9" x14ac:dyDescent="0.4">
      <c r="B2049" s="129" t="s">
        <v>27</v>
      </c>
      <c r="C2049" s="96" t="s">
        <v>709</v>
      </c>
      <c r="D2049" s="94">
        <v>1</v>
      </c>
      <c r="E2049" s="95" t="s">
        <v>38</v>
      </c>
      <c r="F2049" s="121">
        <v>11328000</v>
      </c>
      <c r="G2049" s="121">
        <f t="shared" si="174"/>
        <v>11328000</v>
      </c>
      <c r="H2049" s="94">
        <v>1</v>
      </c>
      <c r="I2049" s="95" t="s">
        <v>38</v>
      </c>
      <c r="J2049" s="121">
        <v>11328000</v>
      </c>
      <c r="K2049" s="121">
        <f t="shared" si="175"/>
        <v>11328000</v>
      </c>
      <c r="L2049" s="251">
        <f t="shared" si="165"/>
        <v>0</v>
      </c>
    </row>
    <row r="2050" spans="2:12" ht="15.9" x14ac:dyDescent="0.4">
      <c r="B2050" s="129" t="s">
        <v>27</v>
      </c>
      <c r="C2050" s="96" t="s">
        <v>635</v>
      </c>
      <c r="D2050" s="94">
        <v>1</v>
      </c>
      <c r="E2050" s="95" t="s">
        <v>38</v>
      </c>
      <c r="F2050" s="121">
        <v>1200000</v>
      </c>
      <c r="G2050" s="121">
        <f t="shared" si="174"/>
        <v>1200000</v>
      </c>
      <c r="H2050" s="94">
        <v>1</v>
      </c>
      <c r="I2050" s="95" t="s">
        <v>38</v>
      </c>
      <c r="J2050" s="121">
        <v>1200000</v>
      </c>
      <c r="K2050" s="121">
        <f t="shared" si="175"/>
        <v>1200000</v>
      </c>
      <c r="L2050" s="251">
        <f t="shared" si="165"/>
        <v>0</v>
      </c>
    </row>
    <row r="2051" spans="2:12" ht="15.9" x14ac:dyDescent="0.4">
      <c r="B2051" s="129"/>
      <c r="C2051" s="96" t="s">
        <v>706</v>
      </c>
      <c r="D2051" s="94">
        <v>1</v>
      </c>
      <c r="E2051" s="95" t="s">
        <v>38</v>
      </c>
      <c r="F2051" s="121">
        <v>2000000</v>
      </c>
      <c r="G2051" s="121">
        <f t="shared" si="174"/>
        <v>2000000</v>
      </c>
      <c r="H2051" s="94">
        <v>1</v>
      </c>
      <c r="I2051" s="95" t="s">
        <v>38</v>
      </c>
      <c r="J2051" s="121">
        <v>2000000</v>
      </c>
      <c r="K2051" s="121">
        <f t="shared" si="175"/>
        <v>2000000</v>
      </c>
      <c r="L2051" s="251">
        <f t="shared" si="165"/>
        <v>0</v>
      </c>
    </row>
    <row r="2052" spans="2:12" ht="15.9" x14ac:dyDescent="0.4">
      <c r="B2052" s="129" t="s">
        <v>27</v>
      </c>
      <c r="C2052" s="96" t="s">
        <v>712</v>
      </c>
      <c r="D2052" s="94">
        <v>24</v>
      </c>
      <c r="E2052" s="95" t="s">
        <v>40</v>
      </c>
      <c r="F2052" s="121">
        <v>1150000</v>
      </c>
      <c r="G2052" s="121">
        <f t="shared" si="174"/>
        <v>27600000</v>
      </c>
      <c r="H2052" s="94">
        <v>24</v>
      </c>
      <c r="I2052" s="95" t="s">
        <v>40</v>
      </c>
      <c r="J2052" s="121">
        <v>1150000</v>
      </c>
      <c r="K2052" s="121">
        <f t="shared" si="175"/>
        <v>27600000</v>
      </c>
      <c r="L2052" s="251">
        <f t="shared" si="165"/>
        <v>0</v>
      </c>
    </row>
    <row r="2053" spans="2:12" ht="29.15" x14ac:dyDescent="0.4">
      <c r="B2053" s="190" t="s">
        <v>386</v>
      </c>
      <c r="C2053" s="191" t="s">
        <v>725</v>
      </c>
      <c r="D2053" s="116">
        <v>24</v>
      </c>
      <c r="E2053" s="117" t="s">
        <v>30</v>
      </c>
      <c r="F2053" s="118">
        <v>0</v>
      </c>
      <c r="G2053" s="118">
        <f>G2054+G2058</f>
        <v>115554000</v>
      </c>
      <c r="H2053" s="116">
        <v>24</v>
      </c>
      <c r="I2053" s="117" t="s">
        <v>30</v>
      </c>
      <c r="J2053" s="118">
        <v>0</v>
      </c>
      <c r="K2053" s="118">
        <f>K2054+K2058</f>
        <v>115554000</v>
      </c>
      <c r="L2053" s="251">
        <f t="shared" si="165"/>
        <v>0</v>
      </c>
    </row>
    <row r="2054" spans="2:12" s="232" customFormat="1" ht="15.9" x14ac:dyDescent="0.4">
      <c r="B2054" s="227">
        <v>525111</v>
      </c>
      <c r="C2054" s="228" t="s">
        <v>174</v>
      </c>
      <c r="D2054" s="229">
        <v>0</v>
      </c>
      <c r="E2054" s="230"/>
      <c r="F2054" s="228">
        <v>0</v>
      </c>
      <c r="G2054" s="233">
        <f>SUM(G2055:G2057)</f>
        <v>64770000</v>
      </c>
      <c r="H2054" s="229">
        <v>0</v>
      </c>
      <c r="I2054" s="230"/>
      <c r="J2054" s="228">
        <v>0</v>
      </c>
      <c r="K2054" s="233">
        <f>SUM(K2055:K2057)</f>
        <v>64770000</v>
      </c>
      <c r="L2054" s="251">
        <f t="shared" si="165"/>
        <v>0</v>
      </c>
    </row>
    <row r="2055" spans="2:12" ht="15.9" x14ac:dyDescent="0.4">
      <c r="B2055" s="129" t="s">
        <v>27</v>
      </c>
      <c r="C2055" s="96" t="s">
        <v>46</v>
      </c>
      <c r="D2055" s="94">
        <v>114</v>
      </c>
      <c r="E2055" s="95" t="s">
        <v>47</v>
      </c>
      <c r="F2055" s="121">
        <v>150000</v>
      </c>
      <c r="G2055" s="121">
        <f>ROUNDDOWN(D2055*F2055,-3)</f>
        <v>17100000</v>
      </c>
      <c r="H2055" s="94">
        <v>114</v>
      </c>
      <c r="I2055" s="95" t="s">
        <v>47</v>
      </c>
      <c r="J2055" s="121">
        <v>150000</v>
      </c>
      <c r="K2055" s="121">
        <f>ROUNDDOWN(H2055*J2055,-3)</f>
        <v>17100000</v>
      </c>
      <c r="L2055" s="251">
        <f t="shared" si="165"/>
        <v>0</v>
      </c>
    </row>
    <row r="2056" spans="2:12" ht="15.9" x14ac:dyDescent="0.4">
      <c r="B2056" s="129" t="s">
        <v>27</v>
      </c>
      <c r="C2056" s="96" t="s">
        <v>48</v>
      </c>
      <c r="D2056" s="94">
        <v>289</v>
      </c>
      <c r="E2056" s="95" t="s">
        <v>47</v>
      </c>
      <c r="F2056" s="121">
        <v>150000</v>
      </c>
      <c r="G2056" s="121">
        <f>ROUNDDOWN(D2056*F2056,-3)</f>
        <v>43350000</v>
      </c>
      <c r="H2056" s="94">
        <v>289</v>
      </c>
      <c r="I2056" s="95" t="s">
        <v>47</v>
      </c>
      <c r="J2056" s="121">
        <v>150000</v>
      </c>
      <c r="K2056" s="121">
        <f>ROUNDDOWN(H2056*J2056,-3)</f>
        <v>43350000</v>
      </c>
      <c r="L2056" s="251">
        <f t="shared" si="165"/>
        <v>0</v>
      </c>
    </row>
    <row r="2057" spans="2:12" ht="15.9" x14ac:dyDescent="0.4">
      <c r="B2057" s="129"/>
      <c r="C2057" s="96" t="s">
        <v>60</v>
      </c>
      <c r="D2057" s="94">
        <v>1</v>
      </c>
      <c r="E2057" s="95" t="s">
        <v>38</v>
      </c>
      <c r="F2057" s="121">
        <v>4320000</v>
      </c>
      <c r="G2057" s="121">
        <f>ROUNDDOWN(D2057*F2057,-3)</f>
        <v>4320000</v>
      </c>
      <c r="H2057" s="94">
        <v>1</v>
      </c>
      <c r="I2057" s="95" t="s">
        <v>38</v>
      </c>
      <c r="J2057" s="121">
        <v>4320000</v>
      </c>
      <c r="K2057" s="121">
        <f>ROUNDDOWN(H2057*J2057,-3)</f>
        <v>4320000</v>
      </c>
      <c r="L2057" s="251">
        <f t="shared" si="165"/>
        <v>0</v>
      </c>
    </row>
    <row r="2058" spans="2:12" s="232" customFormat="1" ht="15.9" x14ac:dyDescent="0.4">
      <c r="B2058" s="227">
        <v>525119</v>
      </c>
      <c r="C2058" s="228" t="s">
        <v>42</v>
      </c>
      <c r="D2058" s="229"/>
      <c r="E2058" s="230"/>
      <c r="F2058" s="228">
        <v>0</v>
      </c>
      <c r="G2058" s="233">
        <f>SUM(G2059:G2063)</f>
        <v>50784000</v>
      </c>
      <c r="H2058" s="229"/>
      <c r="I2058" s="230"/>
      <c r="J2058" s="228">
        <v>0</v>
      </c>
      <c r="K2058" s="233">
        <f>SUM(K2059:K2063)</f>
        <v>50784000</v>
      </c>
      <c r="L2058" s="251">
        <f t="shared" si="165"/>
        <v>0</v>
      </c>
    </row>
    <row r="2059" spans="2:12" ht="15.9" x14ac:dyDescent="0.4">
      <c r="B2059" s="129"/>
      <c r="C2059" s="96" t="s">
        <v>44</v>
      </c>
      <c r="D2059" s="94">
        <v>24</v>
      </c>
      <c r="E2059" s="95" t="s">
        <v>40</v>
      </c>
      <c r="F2059" s="121">
        <v>450000</v>
      </c>
      <c r="G2059" s="121">
        <f t="shared" ref="G2059:G2063" si="176">ROUNDDOWN(D2059*F2059,-3)</f>
        <v>10800000</v>
      </c>
      <c r="H2059" s="94">
        <v>24</v>
      </c>
      <c r="I2059" s="95" t="s">
        <v>40</v>
      </c>
      <c r="J2059" s="121">
        <v>450000</v>
      </c>
      <c r="K2059" s="121">
        <f t="shared" ref="K2059:K2063" si="177">ROUNDDOWN(H2059*J2059,-3)</f>
        <v>10800000</v>
      </c>
      <c r="L2059" s="251">
        <f t="shared" si="165"/>
        <v>0</v>
      </c>
    </row>
    <row r="2060" spans="2:12" ht="15.9" x14ac:dyDescent="0.4">
      <c r="B2060" s="129"/>
      <c r="C2060" s="96" t="s">
        <v>58</v>
      </c>
      <c r="D2060" s="94">
        <v>72</v>
      </c>
      <c r="E2060" s="95" t="s">
        <v>59</v>
      </c>
      <c r="F2060" s="121">
        <v>85000</v>
      </c>
      <c r="G2060" s="121">
        <f t="shared" si="176"/>
        <v>6120000</v>
      </c>
      <c r="H2060" s="94">
        <v>72</v>
      </c>
      <c r="I2060" s="95" t="s">
        <v>59</v>
      </c>
      <c r="J2060" s="121">
        <v>85000</v>
      </c>
      <c r="K2060" s="121">
        <f t="shared" si="177"/>
        <v>6120000</v>
      </c>
      <c r="L2060" s="251">
        <f t="shared" si="165"/>
        <v>0</v>
      </c>
    </row>
    <row r="2061" spans="2:12" ht="15.9" x14ac:dyDescent="0.4">
      <c r="B2061" s="129" t="s">
        <v>27</v>
      </c>
      <c r="C2061" s="96" t="s">
        <v>709</v>
      </c>
      <c r="D2061" s="94">
        <v>1</v>
      </c>
      <c r="E2061" s="95" t="s">
        <v>38</v>
      </c>
      <c r="F2061" s="121">
        <v>5664000</v>
      </c>
      <c r="G2061" s="121">
        <f t="shared" si="176"/>
        <v>5664000</v>
      </c>
      <c r="H2061" s="94">
        <v>1</v>
      </c>
      <c r="I2061" s="95" t="s">
        <v>38</v>
      </c>
      <c r="J2061" s="121">
        <v>5664000</v>
      </c>
      <c r="K2061" s="121">
        <f t="shared" si="177"/>
        <v>5664000</v>
      </c>
      <c r="L2061" s="251">
        <f t="shared" si="165"/>
        <v>0</v>
      </c>
    </row>
    <row r="2062" spans="2:12" ht="15.9" x14ac:dyDescent="0.4">
      <c r="B2062" s="129" t="s">
        <v>27</v>
      </c>
      <c r="C2062" s="96" t="s">
        <v>635</v>
      </c>
      <c r="D2062" s="94">
        <v>1</v>
      </c>
      <c r="E2062" s="95" t="s">
        <v>38</v>
      </c>
      <c r="F2062" s="121">
        <v>600000</v>
      </c>
      <c r="G2062" s="121">
        <f t="shared" si="176"/>
        <v>600000</v>
      </c>
      <c r="H2062" s="94">
        <v>1</v>
      </c>
      <c r="I2062" s="95" t="s">
        <v>38</v>
      </c>
      <c r="J2062" s="121">
        <v>600000</v>
      </c>
      <c r="K2062" s="121">
        <f t="shared" si="177"/>
        <v>600000</v>
      </c>
      <c r="L2062" s="251">
        <f t="shared" si="165"/>
        <v>0</v>
      </c>
    </row>
    <row r="2063" spans="2:12" ht="15.9" x14ac:dyDescent="0.4">
      <c r="B2063" s="129" t="s">
        <v>27</v>
      </c>
      <c r="C2063" s="96" t="s">
        <v>712</v>
      </c>
      <c r="D2063" s="94">
        <v>24</v>
      </c>
      <c r="E2063" s="95" t="s">
        <v>40</v>
      </c>
      <c r="F2063" s="121">
        <v>1150000</v>
      </c>
      <c r="G2063" s="121">
        <f t="shared" si="176"/>
        <v>27600000</v>
      </c>
      <c r="H2063" s="94">
        <v>24</v>
      </c>
      <c r="I2063" s="95" t="s">
        <v>40</v>
      </c>
      <c r="J2063" s="121">
        <v>1150000</v>
      </c>
      <c r="K2063" s="121">
        <f t="shared" si="177"/>
        <v>27600000</v>
      </c>
      <c r="L2063" s="251">
        <f t="shared" si="165"/>
        <v>0</v>
      </c>
    </row>
    <row r="2064" spans="2:12" s="9" customFormat="1" ht="15.9" x14ac:dyDescent="0.4">
      <c r="B2064" s="214"/>
      <c r="C2064" s="157"/>
      <c r="D2064" s="154"/>
      <c r="E2064" s="155"/>
      <c r="F2064" s="156"/>
      <c r="G2064" s="156"/>
      <c r="H2064" s="154"/>
      <c r="I2064" s="155"/>
      <c r="J2064" s="156"/>
      <c r="K2064" s="156"/>
      <c r="L2064" s="251">
        <f t="shared" si="165"/>
        <v>0</v>
      </c>
    </row>
    <row r="2065" spans="2:12" ht="15.9" x14ac:dyDescent="0.4">
      <c r="B2065" s="197" t="s">
        <v>726</v>
      </c>
      <c r="C2065" s="186" t="s">
        <v>727</v>
      </c>
      <c r="D2065" s="80">
        <f>D2066</f>
        <v>0</v>
      </c>
      <c r="E2065" s="159" t="str">
        <f>E2066</f>
        <v>Orang</v>
      </c>
      <c r="F2065" s="82"/>
      <c r="G2065" s="82">
        <f>G2066</f>
        <v>0</v>
      </c>
      <c r="H2065" s="80">
        <f>H2066</f>
        <v>0</v>
      </c>
      <c r="I2065" s="159" t="str">
        <f>I2066</f>
        <v>Orang</v>
      </c>
      <c r="J2065" s="82"/>
      <c r="K2065" s="82">
        <f>K2066</f>
        <v>0</v>
      </c>
      <c r="L2065" s="251">
        <f t="shared" si="165"/>
        <v>0</v>
      </c>
    </row>
    <row r="2066" spans="2:12" ht="15.9" x14ac:dyDescent="0.4">
      <c r="B2066" s="192" t="s">
        <v>728</v>
      </c>
      <c r="C2066" s="193" t="s">
        <v>729</v>
      </c>
      <c r="D2066" s="104">
        <f>D2067+D2078+D2087+D2095+D2105+D2114</f>
        <v>0</v>
      </c>
      <c r="E2066" s="103" t="s">
        <v>30</v>
      </c>
      <c r="F2066" s="104">
        <v>0</v>
      </c>
      <c r="G2066" s="104">
        <f>G2067+G2078+G2087+G2095+G2105+G2114+G2122</f>
        <v>0</v>
      </c>
      <c r="H2066" s="104">
        <f>H2067+H2078+H2087+H2095+H2105+H2114</f>
        <v>0</v>
      </c>
      <c r="I2066" s="103" t="s">
        <v>30</v>
      </c>
      <c r="J2066" s="104">
        <v>0</v>
      </c>
      <c r="K2066" s="104">
        <f>K2067+K2078+K2087+K2095+K2105+K2114+K2122</f>
        <v>0</v>
      </c>
      <c r="L2066" s="251">
        <f t="shared" si="165"/>
        <v>0</v>
      </c>
    </row>
    <row r="2067" spans="2:12" ht="15.9" x14ac:dyDescent="0.4">
      <c r="B2067" s="189" t="s">
        <v>87</v>
      </c>
      <c r="C2067" s="162" t="s">
        <v>292</v>
      </c>
      <c r="D2067" s="86">
        <f>D2068</f>
        <v>0</v>
      </c>
      <c r="E2067" s="87" t="s">
        <v>171</v>
      </c>
      <c r="F2067" s="88">
        <v>0</v>
      </c>
      <c r="G2067" s="88">
        <f>G2068</f>
        <v>0</v>
      </c>
      <c r="H2067" s="86">
        <f>H2068</f>
        <v>0</v>
      </c>
      <c r="I2067" s="87" t="s">
        <v>171</v>
      </c>
      <c r="J2067" s="88">
        <v>0</v>
      </c>
      <c r="K2067" s="88">
        <f>K2068</f>
        <v>0</v>
      </c>
      <c r="L2067" s="251">
        <f t="shared" si="165"/>
        <v>0</v>
      </c>
    </row>
    <row r="2068" spans="2:12" ht="15.9" x14ac:dyDescent="0.4">
      <c r="B2068" s="190"/>
      <c r="C2068" s="191"/>
      <c r="D2068" s="90"/>
      <c r="E2068" s="91"/>
      <c r="F2068" s="92"/>
      <c r="G2068" s="92"/>
      <c r="H2068" s="90"/>
      <c r="I2068" s="91"/>
      <c r="J2068" s="92"/>
      <c r="K2068" s="92"/>
      <c r="L2068" s="251">
        <f t="shared" si="165"/>
        <v>0</v>
      </c>
    </row>
    <row r="2069" spans="2:12" ht="15.9" x14ac:dyDescent="0.4">
      <c r="B2069" s="212"/>
      <c r="C2069" s="96"/>
      <c r="D2069" s="99"/>
      <c r="E2069" s="100"/>
      <c r="F2069" s="100"/>
      <c r="G2069" s="99"/>
      <c r="H2069" s="99"/>
      <c r="I2069" s="100"/>
      <c r="J2069" s="100"/>
      <c r="K2069" s="99"/>
      <c r="L2069" s="251">
        <f t="shared" si="165"/>
        <v>0</v>
      </c>
    </row>
    <row r="2070" spans="2:12" ht="15.9" x14ac:dyDescent="0.4">
      <c r="B2070" s="212"/>
      <c r="C2070" s="96"/>
      <c r="D2070" s="99"/>
      <c r="E2070" s="100"/>
      <c r="F2070" s="99"/>
      <c r="G2070" s="99"/>
      <c r="H2070" s="99"/>
      <c r="I2070" s="100"/>
      <c r="J2070" s="99"/>
      <c r="K2070" s="99"/>
      <c r="L2070" s="251">
        <f t="shared" si="165"/>
        <v>0</v>
      </c>
    </row>
    <row r="2071" spans="2:12" ht="15.9" x14ac:dyDescent="0.4">
      <c r="B2071" s="212"/>
      <c r="C2071" s="96"/>
      <c r="D2071" s="99"/>
      <c r="E2071" s="100"/>
      <c r="F2071" s="100"/>
      <c r="G2071" s="99"/>
      <c r="H2071" s="99"/>
      <c r="I2071" s="100"/>
      <c r="J2071" s="100"/>
      <c r="K2071" s="99"/>
      <c r="L2071" s="251">
        <f t="shared" si="165"/>
        <v>0</v>
      </c>
    </row>
    <row r="2072" spans="2:12" ht="15.9" x14ac:dyDescent="0.4">
      <c r="B2072" s="212"/>
      <c r="C2072" s="96"/>
      <c r="D2072" s="99"/>
      <c r="E2072" s="100"/>
      <c r="F2072" s="99"/>
      <c r="G2072" s="99"/>
      <c r="H2072" s="99"/>
      <c r="I2072" s="100"/>
      <c r="J2072" s="99"/>
      <c r="K2072" s="99"/>
      <c r="L2072" s="251">
        <f t="shared" ref="L2072:L2135" si="178">G2072-K2072</f>
        <v>0</v>
      </c>
    </row>
    <row r="2073" spans="2:12" ht="15.9" x14ac:dyDescent="0.4">
      <c r="B2073" s="212"/>
      <c r="C2073" s="96"/>
      <c r="D2073" s="99"/>
      <c r="E2073" s="100"/>
      <c r="F2073" s="99"/>
      <c r="G2073" s="99"/>
      <c r="H2073" s="99"/>
      <c r="I2073" s="100"/>
      <c r="J2073" s="99"/>
      <c r="K2073" s="99"/>
      <c r="L2073" s="251">
        <f t="shared" si="178"/>
        <v>0</v>
      </c>
    </row>
    <row r="2074" spans="2:12" ht="15.9" x14ac:dyDescent="0.4">
      <c r="B2074" s="212"/>
      <c r="C2074" s="96"/>
      <c r="D2074" s="99"/>
      <c r="E2074" s="100"/>
      <c r="F2074" s="99"/>
      <c r="G2074" s="99"/>
      <c r="H2074" s="99"/>
      <c r="I2074" s="100"/>
      <c r="J2074" s="99"/>
      <c r="K2074" s="99"/>
      <c r="L2074" s="251">
        <f t="shared" si="178"/>
        <v>0</v>
      </c>
    </row>
    <row r="2075" spans="2:12" ht="15.9" x14ac:dyDescent="0.4">
      <c r="B2075" s="212"/>
      <c r="C2075" s="96"/>
      <c r="D2075" s="99"/>
      <c r="E2075" s="100"/>
      <c r="F2075" s="100"/>
      <c r="G2075" s="99"/>
      <c r="H2075" s="99"/>
      <c r="I2075" s="100"/>
      <c r="J2075" s="100"/>
      <c r="K2075" s="99"/>
      <c r="L2075" s="251">
        <f t="shared" si="178"/>
        <v>0</v>
      </c>
    </row>
    <row r="2076" spans="2:12" ht="15.9" x14ac:dyDescent="0.4">
      <c r="B2076" s="212"/>
      <c r="C2076" s="96"/>
      <c r="D2076" s="99"/>
      <c r="E2076" s="100"/>
      <c r="F2076" s="99"/>
      <c r="G2076" s="99"/>
      <c r="H2076" s="99"/>
      <c r="I2076" s="100"/>
      <c r="J2076" s="99"/>
      <c r="K2076" s="99"/>
      <c r="L2076" s="251">
        <f t="shared" si="178"/>
        <v>0</v>
      </c>
    </row>
    <row r="2077" spans="2:12" ht="15.9" x14ac:dyDescent="0.4">
      <c r="B2077" s="212"/>
      <c r="C2077" s="96"/>
      <c r="D2077" s="99"/>
      <c r="E2077" s="100"/>
      <c r="F2077" s="99"/>
      <c r="G2077" s="99"/>
      <c r="H2077" s="99"/>
      <c r="I2077" s="100"/>
      <c r="J2077" s="99"/>
      <c r="K2077" s="99"/>
      <c r="L2077" s="251">
        <f t="shared" si="178"/>
        <v>0</v>
      </c>
    </row>
    <row r="2078" spans="2:12" ht="15.9" x14ac:dyDescent="0.4">
      <c r="B2078" s="189"/>
      <c r="C2078" s="162"/>
      <c r="D2078" s="86"/>
      <c r="E2078" s="87"/>
      <c r="F2078" s="88"/>
      <c r="G2078" s="88"/>
      <c r="H2078" s="86"/>
      <c r="I2078" s="87"/>
      <c r="J2078" s="88"/>
      <c r="K2078" s="88"/>
      <c r="L2078" s="251">
        <f t="shared" si="178"/>
        <v>0</v>
      </c>
    </row>
    <row r="2079" spans="2:12" ht="15.9" x14ac:dyDescent="0.4">
      <c r="B2079" s="210"/>
      <c r="C2079" s="191"/>
      <c r="D2079" s="160"/>
      <c r="E2079" s="161"/>
      <c r="F2079" s="160"/>
      <c r="G2079" s="160"/>
      <c r="H2079" s="160"/>
      <c r="I2079" s="161"/>
      <c r="J2079" s="160"/>
      <c r="K2079" s="160"/>
      <c r="L2079" s="251">
        <f t="shared" si="178"/>
        <v>0</v>
      </c>
    </row>
    <row r="2080" spans="2:12" ht="15.9" x14ac:dyDescent="0.4">
      <c r="B2080" s="212"/>
      <c r="C2080" s="96"/>
      <c r="D2080" s="99"/>
      <c r="E2080" s="100"/>
      <c r="F2080" s="100"/>
      <c r="G2080" s="99"/>
      <c r="H2080" s="99"/>
      <c r="I2080" s="100"/>
      <c r="J2080" s="100"/>
      <c r="K2080" s="99"/>
      <c r="L2080" s="251">
        <f t="shared" si="178"/>
        <v>0</v>
      </c>
    </row>
    <row r="2081" spans="2:12" ht="15.9" x14ac:dyDescent="0.4">
      <c r="B2081" s="212"/>
      <c r="C2081" s="96"/>
      <c r="D2081" s="99"/>
      <c r="E2081" s="100"/>
      <c r="F2081" s="99"/>
      <c r="G2081" s="99"/>
      <c r="H2081" s="99"/>
      <c r="I2081" s="100"/>
      <c r="J2081" s="99"/>
      <c r="K2081" s="99"/>
      <c r="L2081" s="251">
        <f t="shared" si="178"/>
        <v>0</v>
      </c>
    </row>
    <row r="2082" spans="2:12" ht="15.9" x14ac:dyDescent="0.4">
      <c r="B2082" s="212"/>
      <c r="C2082" s="96"/>
      <c r="D2082" s="99"/>
      <c r="E2082" s="100"/>
      <c r="F2082" s="100"/>
      <c r="G2082" s="99"/>
      <c r="H2082" s="99"/>
      <c r="I2082" s="100"/>
      <c r="J2082" s="100"/>
      <c r="K2082" s="99"/>
      <c r="L2082" s="251">
        <f t="shared" si="178"/>
        <v>0</v>
      </c>
    </row>
    <row r="2083" spans="2:12" ht="15.9" x14ac:dyDescent="0.4">
      <c r="B2083" s="212"/>
      <c r="C2083" s="96"/>
      <c r="D2083" s="99"/>
      <c r="E2083" s="100"/>
      <c r="F2083" s="99"/>
      <c r="G2083" s="99"/>
      <c r="H2083" s="99"/>
      <c r="I2083" s="100"/>
      <c r="J2083" s="99"/>
      <c r="K2083" s="99"/>
      <c r="L2083" s="251">
        <f t="shared" si="178"/>
        <v>0</v>
      </c>
    </row>
    <row r="2084" spans="2:12" ht="15.9" x14ac:dyDescent="0.4">
      <c r="B2084" s="212"/>
      <c r="C2084" s="96"/>
      <c r="D2084" s="99"/>
      <c r="E2084" s="100"/>
      <c r="F2084" s="99"/>
      <c r="G2084" s="99"/>
      <c r="H2084" s="99"/>
      <c r="I2084" s="100"/>
      <c r="J2084" s="99"/>
      <c r="K2084" s="99"/>
      <c r="L2084" s="251">
        <f t="shared" si="178"/>
        <v>0</v>
      </c>
    </row>
    <row r="2085" spans="2:12" ht="15.9" x14ac:dyDescent="0.4">
      <c r="B2085" s="212"/>
      <c r="C2085" s="96"/>
      <c r="D2085" s="99"/>
      <c r="E2085" s="100"/>
      <c r="F2085" s="100"/>
      <c r="G2085" s="99"/>
      <c r="H2085" s="99"/>
      <c r="I2085" s="100"/>
      <c r="J2085" s="100"/>
      <c r="K2085" s="99"/>
      <c r="L2085" s="251">
        <f t="shared" si="178"/>
        <v>0</v>
      </c>
    </row>
    <row r="2086" spans="2:12" ht="15.9" x14ac:dyDescent="0.4">
      <c r="B2086" s="212"/>
      <c r="C2086" s="96"/>
      <c r="D2086" s="99"/>
      <c r="E2086" s="100"/>
      <c r="F2086" s="99"/>
      <c r="G2086" s="99"/>
      <c r="H2086" s="99"/>
      <c r="I2086" s="100"/>
      <c r="J2086" s="99"/>
      <c r="K2086" s="99"/>
      <c r="L2086" s="251">
        <f t="shared" si="178"/>
        <v>0</v>
      </c>
    </row>
    <row r="2087" spans="2:12" ht="15.9" x14ac:dyDescent="0.4">
      <c r="B2087" s="189"/>
      <c r="C2087" s="162"/>
      <c r="D2087" s="86"/>
      <c r="E2087" s="162"/>
      <c r="F2087" s="162"/>
      <c r="G2087" s="88"/>
      <c r="H2087" s="86"/>
      <c r="I2087" s="162"/>
      <c r="J2087" s="162"/>
      <c r="K2087" s="88"/>
      <c r="L2087" s="251">
        <f t="shared" si="178"/>
        <v>0</v>
      </c>
    </row>
    <row r="2088" spans="2:12" ht="15.9" x14ac:dyDescent="0.4">
      <c r="B2088" s="210"/>
      <c r="C2088" s="211"/>
      <c r="D2088" s="153"/>
      <c r="E2088" s="152"/>
      <c r="F2088" s="152"/>
      <c r="G2088" s="153"/>
      <c r="H2088" s="153"/>
      <c r="I2088" s="152"/>
      <c r="J2088" s="152"/>
      <c r="K2088" s="153"/>
      <c r="L2088" s="251">
        <f t="shared" si="178"/>
        <v>0</v>
      </c>
    </row>
    <row r="2089" spans="2:12" ht="15.9" x14ac:dyDescent="0.4">
      <c r="B2089" s="212"/>
      <c r="C2089" s="96"/>
      <c r="D2089" s="99"/>
      <c r="E2089" s="100"/>
      <c r="F2089" s="100"/>
      <c r="G2089" s="99"/>
      <c r="H2089" s="99"/>
      <c r="I2089" s="100"/>
      <c r="J2089" s="100"/>
      <c r="K2089" s="99"/>
      <c r="L2089" s="251">
        <f t="shared" si="178"/>
        <v>0</v>
      </c>
    </row>
    <row r="2090" spans="2:12" ht="15.9" x14ac:dyDescent="0.4">
      <c r="B2090" s="212"/>
      <c r="C2090" s="96"/>
      <c r="D2090" s="99"/>
      <c r="E2090" s="100"/>
      <c r="F2090" s="99"/>
      <c r="G2090" s="99"/>
      <c r="H2090" s="99"/>
      <c r="I2090" s="100"/>
      <c r="J2090" s="99"/>
      <c r="K2090" s="99"/>
      <c r="L2090" s="251">
        <f t="shared" si="178"/>
        <v>0</v>
      </c>
    </row>
    <row r="2091" spans="2:12" ht="15.9" x14ac:dyDescent="0.4">
      <c r="B2091" s="212"/>
      <c r="C2091" s="96"/>
      <c r="D2091" s="99"/>
      <c r="E2091" s="100"/>
      <c r="F2091" s="100"/>
      <c r="G2091" s="99"/>
      <c r="H2091" s="99"/>
      <c r="I2091" s="100"/>
      <c r="J2091" s="100"/>
      <c r="K2091" s="99"/>
      <c r="L2091" s="251">
        <f t="shared" si="178"/>
        <v>0</v>
      </c>
    </row>
    <row r="2092" spans="2:12" ht="15.9" x14ac:dyDescent="0.4">
      <c r="B2092" s="212"/>
      <c r="C2092" s="96"/>
      <c r="D2092" s="99"/>
      <c r="E2092" s="100"/>
      <c r="F2092" s="99"/>
      <c r="G2092" s="99"/>
      <c r="H2092" s="99"/>
      <c r="I2092" s="100"/>
      <c r="J2092" s="99"/>
      <c r="K2092" s="99"/>
      <c r="L2092" s="251">
        <f t="shared" si="178"/>
        <v>0</v>
      </c>
    </row>
    <row r="2093" spans="2:12" ht="15.9" x14ac:dyDescent="0.4">
      <c r="B2093" s="212"/>
      <c r="C2093" s="96"/>
      <c r="D2093" s="99"/>
      <c r="E2093" s="100"/>
      <c r="F2093" s="99"/>
      <c r="G2093" s="99"/>
      <c r="H2093" s="99"/>
      <c r="I2093" s="100"/>
      <c r="J2093" s="99"/>
      <c r="K2093" s="99"/>
      <c r="L2093" s="251">
        <f t="shared" si="178"/>
        <v>0</v>
      </c>
    </row>
    <row r="2094" spans="2:12" ht="15.9" x14ac:dyDescent="0.4">
      <c r="B2094" s="212"/>
      <c r="C2094" s="96"/>
      <c r="D2094" s="99"/>
      <c r="E2094" s="100"/>
      <c r="F2094" s="99"/>
      <c r="G2094" s="99"/>
      <c r="H2094" s="99"/>
      <c r="I2094" s="100"/>
      <c r="J2094" s="99"/>
      <c r="K2094" s="99"/>
      <c r="L2094" s="251">
        <f t="shared" si="178"/>
        <v>0</v>
      </c>
    </row>
    <row r="2095" spans="2:12" ht="15.9" x14ac:dyDescent="0.4">
      <c r="B2095" s="189"/>
      <c r="C2095" s="162"/>
      <c r="D2095" s="86"/>
      <c r="E2095" s="162"/>
      <c r="F2095" s="162"/>
      <c r="G2095" s="88"/>
      <c r="H2095" s="86"/>
      <c r="I2095" s="162"/>
      <c r="J2095" s="162"/>
      <c r="K2095" s="88"/>
      <c r="L2095" s="251">
        <f t="shared" si="178"/>
        <v>0</v>
      </c>
    </row>
    <row r="2096" spans="2:12" ht="15.9" x14ac:dyDescent="0.4">
      <c r="B2096" s="210"/>
      <c r="C2096" s="211"/>
      <c r="D2096" s="153"/>
      <c r="E2096" s="152"/>
      <c r="F2096" s="152"/>
      <c r="G2096" s="153"/>
      <c r="H2096" s="153"/>
      <c r="I2096" s="152"/>
      <c r="J2096" s="152"/>
      <c r="K2096" s="153"/>
      <c r="L2096" s="251">
        <f t="shared" si="178"/>
        <v>0</v>
      </c>
    </row>
    <row r="2097" spans="2:12" ht="15.9" x14ac:dyDescent="0.4">
      <c r="B2097" s="212"/>
      <c r="C2097" s="96"/>
      <c r="D2097" s="99"/>
      <c r="E2097" s="100"/>
      <c r="F2097" s="100"/>
      <c r="G2097" s="99"/>
      <c r="H2097" s="99"/>
      <c r="I2097" s="100"/>
      <c r="J2097" s="100"/>
      <c r="K2097" s="99"/>
      <c r="L2097" s="251">
        <f t="shared" si="178"/>
        <v>0</v>
      </c>
    </row>
    <row r="2098" spans="2:12" ht="15.9" x14ac:dyDescent="0.4">
      <c r="B2098" s="212"/>
      <c r="C2098" s="96"/>
      <c r="D2098" s="99"/>
      <c r="E2098" s="100"/>
      <c r="F2098" s="99"/>
      <c r="G2098" s="99"/>
      <c r="H2098" s="99"/>
      <c r="I2098" s="100"/>
      <c r="J2098" s="99"/>
      <c r="K2098" s="99"/>
      <c r="L2098" s="251">
        <f t="shared" si="178"/>
        <v>0</v>
      </c>
    </row>
    <row r="2099" spans="2:12" ht="15.9" x14ac:dyDescent="0.4">
      <c r="B2099" s="212"/>
      <c r="C2099" s="96"/>
      <c r="D2099" s="99"/>
      <c r="E2099" s="100"/>
      <c r="F2099" s="100"/>
      <c r="G2099" s="99"/>
      <c r="H2099" s="99"/>
      <c r="I2099" s="100"/>
      <c r="J2099" s="100"/>
      <c r="K2099" s="99"/>
      <c r="L2099" s="251">
        <f t="shared" si="178"/>
        <v>0</v>
      </c>
    </row>
    <row r="2100" spans="2:12" ht="15.9" x14ac:dyDescent="0.4">
      <c r="B2100" s="212"/>
      <c r="C2100" s="96"/>
      <c r="D2100" s="99"/>
      <c r="E2100" s="100"/>
      <c r="F2100" s="99"/>
      <c r="G2100" s="99"/>
      <c r="H2100" s="99"/>
      <c r="I2100" s="100"/>
      <c r="J2100" s="99"/>
      <c r="K2100" s="99"/>
      <c r="L2100" s="251">
        <f t="shared" si="178"/>
        <v>0</v>
      </c>
    </row>
    <row r="2101" spans="2:12" ht="15.9" x14ac:dyDescent="0.4">
      <c r="B2101" s="212"/>
      <c r="C2101" s="96"/>
      <c r="D2101" s="99"/>
      <c r="E2101" s="100"/>
      <c r="F2101" s="99"/>
      <c r="G2101" s="99"/>
      <c r="H2101" s="99"/>
      <c r="I2101" s="100"/>
      <c r="J2101" s="99"/>
      <c r="K2101" s="99"/>
      <c r="L2101" s="251">
        <f t="shared" si="178"/>
        <v>0</v>
      </c>
    </row>
    <row r="2102" spans="2:12" ht="15.9" x14ac:dyDescent="0.4">
      <c r="B2102" s="212"/>
      <c r="C2102" s="96"/>
      <c r="D2102" s="99"/>
      <c r="E2102" s="100"/>
      <c r="F2102" s="99"/>
      <c r="G2102" s="99"/>
      <c r="H2102" s="99"/>
      <c r="I2102" s="100"/>
      <c r="J2102" s="99"/>
      <c r="K2102" s="99"/>
      <c r="L2102" s="251">
        <f t="shared" si="178"/>
        <v>0</v>
      </c>
    </row>
    <row r="2103" spans="2:12" ht="15.9" x14ac:dyDescent="0.4">
      <c r="B2103" s="212"/>
      <c r="C2103" s="96"/>
      <c r="D2103" s="99"/>
      <c r="E2103" s="100"/>
      <c r="F2103" s="100"/>
      <c r="G2103" s="99"/>
      <c r="H2103" s="99"/>
      <c r="I2103" s="100"/>
      <c r="J2103" s="100"/>
      <c r="K2103" s="99"/>
      <c r="L2103" s="251">
        <f t="shared" si="178"/>
        <v>0</v>
      </c>
    </row>
    <row r="2104" spans="2:12" ht="15.9" x14ac:dyDescent="0.4">
      <c r="B2104" s="212"/>
      <c r="C2104" s="96"/>
      <c r="D2104" s="99"/>
      <c r="E2104" s="100"/>
      <c r="F2104" s="99"/>
      <c r="G2104" s="99"/>
      <c r="H2104" s="99"/>
      <c r="I2104" s="100"/>
      <c r="J2104" s="99"/>
      <c r="K2104" s="99"/>
      <c r="L2104" s="251">
        <f t="shared" si="178"/>
        <v>0</v>
      </c>
    </row>
    <row r="2105" spans="2:12" ht="15.9" x14ac:dyDescent="0.4">
      <c r="B2105" s="189"/>
      <c r="C2105" s="216"/>
      <c r="D2105" s="86"/>
      <c r="E2105" s="162"/>
      <c r="F2105" s="162"/>
      <c r="G2105" s="88"/>
      <c r="H2105" s="86"/>
      <c r="I2105" s="162"/>
      <c r="J2105" s="162"/>
      <c r="K2105" s="88"/>
      <c r="L2105" s="251">
        <f t="shared" si="178"/>
        <v>0</v>
      </c>
    </row>
    <row r="2106" spans="2:12" ht="15.9" x14ac:dyDescent="0.4">
      <c r="B2106" s="210"/>
      <c r="C2106" s="217"/>
      <c r="D2106" s="153"/>
      <c r="E2106" s="152"/>
      <c r="F2106" s="152"/>
      <c r="G2106" s="153"/>
      <c r="H2106" s="153"/>
      <c r="I2106" s="152"/>
      <c r="J2106" s="152"/>
      <c r="K2106" s="153"/>
      <c r="L2106" s="251">
        <f t="shared" si="178"/>
        <v>0</v>
      </c>
    </row>
    <row r="2107" spans="2:12" ht="15.9" x14ac:dyDescent="0.4">
      <c r="B2107" s="212"/>
      <c r="C2107" s="96"/>
      <c r="D2107" s="99"/>
      <c r="E2107" s="100"/>
      <c r="F2107" s="100"/>
      <c r="G2107" s="99"/>
      <c r="H2107" s="99"/>
      <c r="I2107" s="100"/>
      <c r="J2107" s="100"/>
      <c r="K2107" s="99"/>
      <c r="L2107" s="251">
        <f t="shared" si="178"/>
        <v>0</v>
      </c>
    </row>
    <row r="2108" spans="2:12" ht="15.9" x14ac:dyDescent="0.4">
      <c r="B2108" s="212"/>
      <c r="C2108" s="96"/>
      <c r="D2108" s="99"/>
      <c r="E2108" s="100"/>
      <c r="F2108" s="99"/>
      <c r="G2108" s="99"/>
      <c r="H2108" s="99"/>
      <c r="I2108" s="100"/>
      <c r="J2108" s="99"/>
      <c r="K2108" s="99"/>
      <c r="L2108" s="251">
        <f t="shared" si="178"/>
        <v>0</v>
      </c>
    </row>
    <row r="2109" spans="2:12" ht="15.9" x14ac:dyDescent="0.4">
      <c r="B2109" s="212"/>
      <c r="C2109" s="96"/>
      <c r="D2109" s="99"/>
      <c r="E2109" s="100"/>
      <c r="F2109" s="100"/>
      <c r="G2109" s="99"/>
      <c r="H2109" s="99"/>
      <c r="I2109" s="100"/>
      <c r="J2109" s="100"/>
      <c r="K2109" s="99"/>
      <c r="L2109" s="251">
        <f t="shared" si="178"/>
        <v>0</v>
      </c>
    </row>
    <row r="2110" spans="2:12" ht="15.9" x14ac:dyDescent="0.4">
      <c r="B2110" s="212"/>
      <c r="C2110" s="96"/>
      <c r="D2110" s="99"/>
      <c r="E2110" s="100"/>
      <c r="F2110" s="99"/>
      <c r="G2110" s="99"/>
      <c r="H2110" s="99"/>
      <c r="I2110" s="100"/>
      <c r="J2110" s="99"/>
      <c r="K2110" s="99"/>
      <c r="L2110" s="251">
        <f t="shared" si="178"/>
        <v>0</v>
      </c>
    </row>
    <row r="2111" spans="2:12" ht="15.9" x14ac:dyDescent="0.4">
      <c r="B2111" s="212"/>
      <c r="C2111" s="96"/>
      <c r="D2111" s="99"/>
      <c r="E2111" s="100"/>
      <c r="F2111" s="99"/>
      <c r="G2111" s="99"/>
      <c r="H2111" s="99"/>
      <c r="I2111" s="100"/>
      <c r="J2111" s="99"/>
      <c r="K2111" s="99"/>
      <c r="L2111" s="251">
        <f t="shared" si="178"/>
        <v>0</v>
      </c>
    </row>
    <row r="2112" spans="2:12" ht="15.9" x14ac:dyDescent="0.4">
      <c r="B2112" s="212"/>
      <c r="C2112" s="96"/>
      <c r="D2112" s="99"/>
      <c r="E2112" s="100"/>
      <c r="F2112" s="99"/>
      <c r="G2112" s="99"/>
      <c r="H2112" s="99"/>
      <c r="I2112" s="100"/>
      <c r="J2112" s="99"/>
      <c r="K2112" s="99"/>
      <c r="L2112" s="251">
        <f t="shared" si="178"/>
        <v>0</v>
      </c>
    </row>
    <row r="2113" spans="2:12" ht="15.9" x14ac:dyDescent="0.4">
      <c r="B2113" s="212"/>
      <c r="C2113" s="96"/>
      <c r="D2113" s="99"/>
      <c r="E2113" s="100"/>
      <c r="F2113" s="99"/>
      <c r="G2113" s="99"/>
      <c r="H2113" s="99"/>
      <c r="I2113" s="100"/>
      <c r="J2113" s="99"/>
      <c r="K2113" s="99"/>
      <c r="L2113" s="251">
        <f t="shared" si="178"/>
        <v>0</v>
      </c>
    </row>
    <row r="2114" spans="2:12" ht="15.9" x14ac:dyDescent="0.4">
      <c r="B2114" s="189"/>
      <c r="C2114" s="216"/>
      <c r="D2114" s="86"/>
      <c r="E2114" s="162"/>
      <c r="F2114" s="162"/>
      <c r="G2114" s="88"/>
      <c r="H2114" s="86"/>
      <c r="I2114" s="162"/>
      <c r="J2114" s="162"/>
      <c r="K2114" s="88"/>
      <c r="L2114" s="251">
        <f t="shared" si="178"/>
        <v>0</v>
      </c>
    </row>
    <row r="2115" spans="2:12" ht="15.9" x14ac:dyDescent="0.4">
      <c r="B2115" s="210"/>
      <c r="C2115" s="217"/>
      <c r="D2115" s="153"/>
      <c r="E2115" s="152"/>
      <c r="F2115" s="152"/>
      <c r="G2115" s="153"/>
      <c r="H2115" s="153"/>
      <c r="I2115" s="152"/>
      <c r="J2115" s="152"/>
      <c r="K2115" s="153"/>
      <c r="L2115" s="251">
        <f t="shared" si="178"/>
        <v>0</v>
      </c>
    </row>
    <row r="2116" spans="2:12" ht="15.9" x14ac:dyDescent="0.4">
      <c r="B2116" s="212"/>
      <c r="C2116" s="96"/>
      <c r="D2116" s="99"/>
      <c r="E2116" s="100"/>
      <c r="F2116" s="100"/>
      <c r="G2116" s="99"/>
      <c r="H2116" s="99"/>
      <c r="I2116" s="100"/>
      <c r="J2116" s="100"/>
      <c r="K2116" s="99"/>
      <c r="L2116" s="251">
        <f t="shared" si="178"/>
        <v>0</v>
      </c>
    </row>
    <row r="2117" spans="2:12" ht="15.9" x14ac:dyDescent="0.4">
      <c r="B2117" s="212"/>
      <c r="C2117" s="96"/>
      <c r="D2117" s="99"/>
      <c r="E2117" s="100"/>
      <c r="F2117" s="99"/>
      <c r="G2117" s="99"/>
      <c r="H2117" s="99"/>
      <c r="I2117" s="100"/>
      <c r="J2117" s="99"/>
      <c r="K2117" s="99"/>
      <c r="L2117" s="251">
        <f t="shared" si="178"/>
        <v>0</v>
      </c>
    </row>
    <row r="2118" spans="2:12" ht="15.9" x14ac:dyDescent="0.4">
      <c r="B2118" s="212"/>
      <c r="C2118" s="96"/>
      <c r="D2118" s="99"/>
      <c r="E2118" s="100"/>
      <c r="F2118" s="100"/>
      <c r="G2118" s="99"/>
      <c r="H2118" s="99"/>
      <c r="I2118" s="100"/>
      <c r="J2118" s="100"/>
      <c r="K2118" s="99"/>
      <c r="L2118" s="251">
        <f t="shared" si="178"/>
        <v>0</v>
      </c>
    </row>
    <row r="2119" spans="2:12" ht="15.9" x14ac:dyDescent="0.4">
      <c r="B2119" s="212"/>
      <c r="C2119" s="96"/>
      <c r="D2119" s="99"/>
      <c r="E2119" s="100"/>
      <c r="F2119" s="99"/>
      <c r="G2119" s="99"/>
      <c r="H2119" s="99"/>
      <c r="I2119" s="100"/>
      <c r="J2119" s="99"/>
      <c r="K2119" s="99"/>
      <c r="L2119" s="251">
        <f t="shared" si="178"/>
        <v>0</v>
      </c>
    </row>
    <row r="2120" spans="2:12" ht="15.9" x14ac:dyDescent="0.4">
      <c r="B2120" s="212"/>
      <c r="C2120" s="96"/>
      <c r="D2120" s="99"/>
      <c r="E2120" s="100"/>
      <c r="F2120" s="99"/>
      <c r="G2120" s="99"/>
      <c r="H2120" s="99"/>
      <c r="I2120" s="100"/>
      <c r="J2120" s="99"/>
      <c r="K2120" s="99"/>
      <c r="L2120" s="251">
        <f t="shared" si="178"/>
        <v>0</v>
      </c>
    </row>
    <row r="2121" spans="2:12" ht="15.9" x14ac:dyDescent="0.4">
      <c r="B2121" s="212"/>
      <c r="C2121" s="96"/>
      <c r="D2121" s="99"/>
      <c r="E2121" s="100"/>
      <c r="F2121" s="99"/>
      <c r="G2121" s="99"/>
      <c r="H2121" s="99"/>
      <c r="I2121" s="100"/>
      <c r="J2121" s="99"/>
      <c r="K2121" s="99"/>
      <c r="L2121" s="251">
        <f t="shared" si="178"/>
        <v>0</v>
      </c>
    </row>
    <row r="2122" spans="2:12" ht="15.9" x14ac:dyDescent="0.4">
      <c r="B2122" s="189"/>
      <c r="C2122" s="162"/>
      <c r="D2122" s="86"/>
      <c r="E2122" s="162"/>
      <c r="F2122" s="162"/>
      <c r="G2122" s="88"/>
      <c r="H2122" s="86"/>
      <c r="I2122" s="162"/>
      <c r="J2122" s="162"/>
      <c r="K2122" s="88"/>
      <c r="L2122" s="251">
        <f t="shared" si="178"/>
        <v>0</v>
      </c>
    </row>
    <row r="2123" spans="2:12" ht="15.9" x14ac:dyDescent="0.4">
      <c r="B2123" s="210"/>
      <c r="C2123" s="211"/>
      <c r="D2123" s="153"/>
      <c r="E2123" s="152"/>
      <c r="F2123" s="152"/>
      <c r="G2123" s="153"/>
      <c r="H2123" s="153"/>
      <c r="I2123" s="152"/>
      <c r="J2123" s="152"/>
      <c r="K2123" s="153"/>
      <c r="L2123" s="251">
        <f t="shared" si="178"/>
        <v>0</v>
      </c>
    </row>
    <row r="2124" spans="2:12" ht="15.9" x14ac:dyDescent="0.4">
      <c r="B2124" s="212"/>
      <c r="C2124" s="96"/>
      <c r="D2124" s="99"/>
      <c r="E2124" s="100"/>
      <c r="F2124" s="100"/>
      <c r="G2124" s="99"/>
      <c r="H2124" s="99"/>
      <c r="I2124" s="100"/>
      <c r="J2124" s="100"/>
      <c r="K2124" s="99"/>
      <c r="L2124" s="251">
        <f t="shared" si="178"/>
        <v>0</v>
      </c>
    </row>
    <row r="2125" spans="2:12" ht="15.9" x14ac:dyDescent="0.4">
      <c r="B2125" s="212"/>
      <c r="C2125" s="96"/>
      <c r="D2125" s="99"/>
      <c r="E2125" s="100"/>
      <c r="F2125" s="99"/>
      <c r="G2125" s="99"/>
      <c r="H2125" s="99"/>
      <c r="I2125" s="100"/>
      <c r="J2125" s="99"/>
      <c r="K2125" s="99"/>
      <c r="L2125" s="251">
        <f t="shared" si="178"/>
        <v>0</v>
      </c>
    </row>
    <row r="2126" spans="2:12" ht="15.9" x14ac:dyDescent="0.4">
      <c r="B2126" s="212"/>
      <c r="C2126" s="96"/>
      <c r="D2126" s="99"/>
      <c r="E2126" s="100"/>
      <c r="F2126" s="99"/>
      <c r="G2126" s="99"/>
      <c r="H2126" s="99"/>
      <c r="I2126" s="100"/>
      <c r="J2126" s="99"/>
      <c r="K2126" s="99"/>
      <c r="L2126" s="251">
        <f t="shared" si="178"/>
        <v>0</v>
      </c>
    </row>
    <row r="2127" spans="2:12" ht="15.9" x14ac:dyDescent="0.4">
      <c r="B2127" s="212"/>
      <c r="C2127" s="96"/>
      <c r="D2127" s="99"/>
      <c r="E2127" s="100"/>
      <c r="F2127" s="99"/>
      <c r="G2127" s="99"/>
      <c r="H2127" s="99"/>
      <c r="I2127" s="100"/>
      <c r="J2127" s="99"/>
      <c r="K2127" s="99"/>
      <c r="L2127" s="251">
        <f t="shared" si="178"/>
        <v>0</v>
      </c>
    </row>
    <row r="2128" spans="2:12" s="4" customFormat="1" ht="15.9" x14ac:dyDescent="0.4">
      <c r="B2128" s="182" t="s">
        <v>730</v>
      </c>
      <c r="C2128" s="76" t="s">
        <v>731</v>
      </c>
      <c r="D2128" s="75"/>
      <c r="E2128" s="76"/>
      <c r="F2128" s="76"/>
      <c r="G2128" s="77">
        <f>G2129+G2187</f>
        <v>1310616000</v>
      </c>
      <c r="H2128" s="75"/>
      <c r="I2128" s="76"/>
      <c r="J2128" s="76"/>
      <c r="K2128" s="77">
        <f>K2129+K2187</f>
        <v>1310616000</v>
      </c>
      <c r="L2128" s="251">
        <f t="shared" si="178"/>
        <v>0</v>
      </c>
    </row>
    <row r="2129" spans="2:12" ht="15.9" x14ac:dyDescent="0.4">
      <c r="B2129" s="183" t="s">
        <v>732</v>
      </c>
      <c r="C2129" s="184" t="s">
        <v>733</v>
      </c>
      <c r="D2129" s="163"/>
      <c r="E2129" s="164"/>
      <c r="F2129" s="78"/>
      <c r="G2129" s="78">
        <f>G2130</f>
        <v>0</v>
      </c>
      <c r="H2129" s="163"/>
      <c r="I2129" s="164"/>
      <c r="J2129" s="78"/>
      <c r="K2129" s="78">
        <f>K2130</f>
        <v>0</v>
      </c>
      <c r="L2129" s="251">
        <f t="shared" si="178"/>
        <v>0</v>
      </c>
    </row>
    <row r="2130" spans="2:12" ht="29.15" x14ac:dyDescent="0.4">
      <c r="B2130" s="185" t="s">
        <v>734</v>
      </c>
      <c r="C2130" s="186" t="s">
        <v>735</v>
      </c>
      <c r="D2130" s="166">
        <f>D2131</f>
        <v>1</v>
      </c>
      <c r="E2130" s="107" t="s">
        <v>736</v>
      </c>
      <c r="F2130" s="109"/>
      <c r="G2130" s="109">
        <f>G2131</f>
        <v>0</v>
      </c>
      <c r="H2130" s="166">
        <f>H2131</f>
        <v>1</v>
      </c>
      <c r="I2130" s="107" t="s">
        <v>736</v>
      </c>
      <c r="J2130" s="109"/>
      <c r="K2130" s="109">
        <f>K2131</f>
        <v>0</v>
      </c>
      <c r="L2130" s="251">
        <f t="shared" si="178"/>
        <v>0</v>
      </c>
    </row>
    <row r="2131" spans="2:12" ht="15.9" x14ac:dyDescent="0.4">
      <c r="B2131" s="192" t="s">
        <v>737</v>
      </c>
      <c r="C2131" s="193" t="s">
        <v>738</v>
      </c>
      <c r="D2131" s="167">
        <v>1</v>
      </c>
      <c r="E2131" s="168" t="s">
        <v>146</v>
      </c>
      <c r="F2131" s="112"/>
      <c r="G2131" s="112">
        <f>G2132</f>
        <v>0</v>
      </c>
      <c r="H2131" s="167">
        <v>1</v>
      </c>
      <c r="I2131" s="168" t="s">
        <v>146</v>
      </c>
      <c r="J2131" s="112"/>
      <c r="K2131" s="112">
        <f>K2132</f>
        <v>0</v>
      </c>
      <c r="L2131" s="251">
        <f t="shared" si="178"/>
        <v>0</v>
      </c>
    </row>
    <row r="2132" spans="2:12" ht="15.9" x14ac:dyDescent="0.4">
      <c r="B2132" s="189"/>
      <c r="C2132" s="162"/>
      <c r="D2132" s="115"/>
      <c r="E2132" s="114"/>
      <c r="F2132" s="115"/>
      <c r="G2132" s="115"/>
      <c r="H2132" s="115"/>
      <c r="I2132" s="114"/>
      <c r="J2132" s="115"/>
      <c r="K2132" s="115"/>
      <c r="L2132" s="251">
        <f t="shared" si="178"/>
        <v>0</v>
      </c>
    </row>
    <row r="2133" spans="2:12" ht="15.9" x14ac:dyDescent="0.4">
      <c r="B2133" s="218"/>
      <c r="C2133" s="202"/>
      <c r="D2133" s="93"/>
      <c r="E2133" s="169"/>
      <c r="F2133" s="93"/>
      <c r="G2133" s="93"/>
      <c r="H2133" s="93"/>
      <c r="I2133" s="169"/>
      <c r="J2133" s="93"/>
      <c r="K2133" s="93"/>
      <c r="L2133" s="251">
        <f t="shared" si="178"/>
        <v>0</v>
      </c>
    </row>
    <row r="2134" spans="2:12" ht="15.9" x14ac:dyDescent="0.4">
      <c r="B2134" s="219"/>
      <c r="C2134" s="140"/>
      <c r="D2134" s="98"/>
      <c r="E2134" s="170"/>
      <c r="F2134" s="98"/>
      <c r="G2134" s="105"/>
      <c r="H2134" s="98"/>
      <c r="I2134" s="170"/>
      <c r="J2134" s="98"/>
      <c r="K2134" s="105"/>
      <c r="L2134" s="251">
        <f t="shared" si="178"/>
        <v>0</v>
      </c>
    </row>
    <row r="2135" spans="2:12" ht="15.9" x14ac:dyDescent="0.4">
      <c r="B2135" s="219"/>
      <c r="C2135" s="140"/>
      <c r="D2135" s="98"/>
      <c r="E2135" s="170"/>
      <c r="F2135" s="105"/>
      <c r="G2135" s="105"/>
      <c r="H2135" s="98"/>
      <c r="I2135" s="170"/>
      <c r="J2135" s="105"/>
      <c r="K2135" s="105"/>
      <c r="L2135" s="251">
        <f t="shared" si="178"/>
        <v>0</v>
      </c>
    </row>
    <row r="2136" spans="2:12" ht="15.9" x14ac:dyDescent="0.4">
      <c r="B2136" s="219"/>
      <c r="C2136" s="140"/>
      <c r="D2136" s="98"/>
      <c r="E2136" s="170"/>
      <c r="F2136" s="98"/>
      <c r="G2136" s="105"/>
      <c r="H2136" s="98"/>
      <c r="I2136" s="170"/>
      <c r="J2136" s="98"/>
      <c r="K2136" s="105"/>
      <c r="L2136" s="251">
        <f t="shared" ref="L2136:L2199" si="179">G2136-K2136</f>
        <v>0</v>
      </c>
    </row>
    <row r="2137" spans="2:12" ht="15.9" x14ac:dyDescent="0.4">
      <c r="B2137" s="219"/>
      <c r="C2137" s="140"/>
      <c r="D2137" s="98"/>
      <c r="E2137" s="170"/>
      <c r="F2137" s="105"/>
      <c r="G2137" s="105"/>
      <c r="H2137" s="98"/>
      <c r="I2137" s="170"/>
      <c r="J2137" s="105"/>
      <c r="K2137" s="105"/>
      <c r="L2137" s="251">
        <f t="shared" si="179"/>
        <v>0</v>
      </c>
    </row>
    <row r="2138" spans="2:12" ht="15.9" x14ac:dyDescent="0.4">
      <c r="B2138" s="218"/>
      <c r="C2138" s="202"/>
      <c r="D2138" s="93"/>
      <c r="E2138" s="169"/>
      <c r="F2138" s="93"/>
      <c r="G2138" s="93"/>
      <c r="H2138" s="93"/>
      <c r="I2138" s="169"/>
      <c r="J2138" s="93"/>
      <c r="K2138" s="93"/>
      <c r="L2138" s="251">
        <f t="shared" si="179"/>
        <v>0</v>
      </c>
    </row>
    <row r="2139" spans="2:12" ht="15.9" x14ac:dyDescent="0.4">
      <c r="B2139" s="219"/>
      <c r="C2139" s="140"/>
      <c r="D2139" s="98"/>
      <c r="E2139" s="170"/>
      <c r="F2139" s="98"/>
      <c r="G2139" s="105"/>
      <c r="H2139" s="98"/>
      <c r="I2139" s="170"/>
      <c r="J2139" s="98"/>
      <c r="K2139" s="105"/>
      <c r="L2139" s="251">
        <f t="shared" si="179"/>
        <v>0</v>
      </c>
    </row>
    <row r="2140" spans="2:12" ht="15.9" x14ac:dyDescent="0.4">
      <c r="B2140" s="219"/>
      <c r="C2140" s="140"/>
      <c r="D2140" s="98"/>
      <c r="E2140" s="170"/>
      <c r="F2140" s="105"/>
      <c r="G2140" s="105"/>
      <c r="H2140" s="98"/>
      <c r="I2140" s="170"/>
      <c r="J2140" s="105"/>
      <c r="K2140" s="105"/>
      <c r="L2140" s="251">
        <f t="shared" si="179"/>
        <v>0</v>
      </c>
    </row>
    <row r="2141" spans="2:12" ht="15.9" x14ac:dyDescent="0.4">
      <c r="B2141" s="219"/>
      <c r="C2141" s="140"/>
      <c r="D2141" s="98"/>
      <c r="E2141" s="170"/>
      <c r="F2141" s="98"/>
      <c r="G2141" s="105"/>
      <c r="H2141" s="98"/>
      <c r="I2141" s="170"/>
      <c r="J2141" s="98"/>
      <c r="K2141" s="105"/>
      <c r="L2141" s="251">
        <f t="shared" si="179"/>
        <v>0</v>
      </c>
    </row>
    <row r="2142" spans="2:12" ht="15.9" x14ac:dyDescent="0.4">
      <c r="B2142" s="219"/>
      <c r="C2142" s="140"/>
      <c r="D2142" s="98"/>
      <c r="E2142" s="170"/>
      <c r="F2142" s="105"/>
      <c r="G2142" s="105"/>
      <c r="H2142" s="98"/>
      <c r="I2142" s="170"/>
      <c r="J2142" s="105"/>
      <c r="K2142" s="105"/>
      <c r="L2142" s="251">
        <f t="shared" si="179"/>
        <v>0</v>
      </c>
    </row>
    <row r="2143" spans="2:12" ht="15.9" x14ac:dyDescent="0.4">
      <c r="B2143" s="218"/>
      <c r="C2143" s="202"/>
      <c r="D2143" s="93"/>
      <c r="E2143" s="169"/>
      <c r="F2143" s="93"/>
      <c r="G2143" s="93"/>
      <c r="H2143" s="93"/>
      <c r="I2143" s="169"/>
      <c r="J2143" s="93"/>
      <c r="K2143" s="93"/>
      <c r="L2143" s="251">
        <f t="shared" si="179"/>
        <v>0</v>
      </c>
    </row>
    <row r="2144" spans="2:12" ht="15.9" x14ac:dyDescent="0.4">
      <c r="B2144" s="219"/>
      <c r="C2144" s="140"/>
      <c r="D2144" s="98"/>
      <c r="E2144" s="170"/>
      <c r="F2144" s="98"/>
      <c r="G2144" s="105"/>
      <c r="H2144" s="98"/>
      <c r="I2144" s="170"/>
      <c r="J2144" s="98"/>
      <c r="K2144" s="105"/>
      <c r="L2144" s="251">
        <f t="shared" si="179"/>
        <v>0</v>
      </c>
    </row>
    <row r="2145" spans="2:12" ht="15.9" x14ac:dyDescent="0.4">
      <c r="B2145" s="219"/>
      <c r="C2145" s="140"/>
      <c r="D2145" s="98"/>
      <c r="E2145" s="170"/>
      <c r="F2145" s="105"/>
      <c r="G2145" s="105"/>
      <c r="H2145" s="98"/>
      <c r="I2145" s="170"/>
      <c r="J2145" s="105"/>
      <c r="K2145" s="105"/>
      <c r="L2145" s="251">
        <f t="shared" si="179"/>
        <v>0</v>
      </c>
    </row>
    <row r="2146" spans="2:12" ht="15.9" x14ac:dyDescent="0.4">
      <c r="B2146" s="219"/>
      <c r="C2146" s="140"/>
      <c r="D2146" s="98"/>
      <c r="E2146" s="170"/>
      <c r="F2146" s="98"/>
      <c r="G2146" s="105"/>
      <c r="H2146" s="98"/>
      <c r="I2146" s="170"/>
      <c r="J2146" s="98"/>
      <c r="K2146" s="105"/>
      <c r="L2146" s="251">
        <f t="shared" si="179"/>
        <v>0</v>
      </c>
    </row>
    <row r="2147" spans="2:12" ht="15.9" x14ac:dyDescent="0.4">
      <c r="B2147" s="219"/>
      <c r="C2147" s="140"/>
      <c r="D2147" s="98"/>
      <c r="E2147" s="170"/>
      <c r="F2147" s="105"/>
      <c r="G2147" s="105"/>
      <c r="H2147" s="98"/>
      <c r="I2147" s="170"/>
      <c r="J2147" s="105"/>
      <c r="K2147" s="105"/>
      <c r="L2147" s="251">
        <f t="shared" si="179"/>
        <v>0</v>
      </c>
    </row>
    <row r="2148" spans="2:12" ht="15.9" x14ac:dyDescent="0.4">
      <c r="B2148" s="218"/>
      <c r="C2148" s="202"/>
      <c r="D2148" s="93"/>
      <c r="E2148" s="169"/>
      <c r="F2148" s="93"/>
      <c r="G2148" s="93"/>
      <c r="H2148" s="93"/>
      <c r="I2148" s="169"/>
      <c r="J2148" s="93"/>
      <c r="K2148" s="93"/>
      <c r="L2148" s="251">
        <f t="shared" si="179"/>
        <v>0</v>
      </c>
    </row>
    <row r="2149" spans="2:12" ht="15.9" x14ac:dyDescent="0.4">
      <c r="B2149" s="219"/>
      <c r="C2149" s="140"/>
      <c r="D2149" s="98"/>
      <c r="E2149" s="170"/>
      <c r="F2149" s="98"/>
      <c r="G2149" s="105"/>
      <c r="H2149" s="98"/>
      <c r="I2149" s="170"/>
      <c r="J2149" s="98"/>
      <c r="K2149" s="105"/>
      <c r="L2149" s="251">
        <f t="shared" si="179"/>
        <v>0</v>
      </c>
    </row>
    <row r="2150" spans="2:12" ht="15.9" x14ac:dyDescent="0.4">
      <c r="B2150" s="219"/>
      <c r="C2150" s="140"/>
      <c r="D2150" s="98"/>
      <c r="E2150" s="170"/>
      <c r="F2150" s="105"/>
      <c r="G2150" s="105"/>
      <c r="H2150" s="98"/>
      <c r="I2150" s="170"/>
      <c r="J2150" s="105"/>
      <c r="K2150" s="105"/>
      <c r="L2150" s="251">
        <f t="shared" si="179"/>
        <v>0</v>
      </c>
    </row>
    <row r="2151" spans="2:12" ht="15.9" x14ac:dyDescent="0.4">
      <c r="B2151" s="219"/>
      <c r="C2151" s="140"/>
      <c r="D2151" s="98"/>
      <c r="E2151" s="170"/>
      <c r="F2151" s="98"/>
      <c r="G2151" s="105"/>
      <c r="H2151" s="98"/>
      <c r="I2151" s="170"/>
      <c r="J2151" s="98"/>
      <c r="K2151" s="105"/>
      <c r="L2151" s="251">
        <f t="shared" si="179"/>
        <v>0</v>
      </c>
    </row>
    <row r="2152" spans="2:12" ht="15.9" x14ac:dyDescent="0.4">
      <c r="B2152" s="219"/>
      <c r="C2152" s="140"/>
      <c r="D2152" s="98"/>
      <c r="E2152" s="170"/>
      <c r="F2152" s="105"/>
      <c r="G2152" s="105"/>
      <c r="H2152" s="98"/>
      <c r="I2152" s="170"/>
      <c r="J2152" s="105"/>
      <c r="K2152" s="105"/>
      <c r="L2152" s="251">
        <f t="shared" si="179"/>
        <v>0</v>
      </c>
    </row>
    <row r="2153" spans="2:12" ht="15.9" x14ac:dyDescent="0.4">
      <c r="B2153" s="218"/>
      <c r="C2153" s="202"/>
      <c r="D2153" s="93"/>
      <c r="E2153" s="169"/>
      <c r="F2153" s="93"/>
      <c r="G2153" s="93"/>
      <c r="H2153" s="93"/>
      <c r="I2153" s="169"/>
      <c r="J2153" s="93"/>
      <c r="K2153" s="93"/>
      <c r="L2153" s="251">
        <f t="shared" si="179"/>
        <v>0</v>
      </c>
    </row>
    <row r="2154" spans="2:12" ht="15.9" x14ac:dyDescent="0.4">
      <c r="B2154" s="219"/>
      <c r="C2154" s="140"/>
      <c r="D2154" s="98"/>
      <c r="E2154" s="170"/>
      <c r="F2154" s="98"/>
      <c r="G2154" s="105"/>
      <c r="H2154" s="98"/>
      <c r="I2154" s="170"/>
      <c r="J2154" s="98"/>
      <c r="K2154" s="105"/>
      <c r="L2154" s="251">
        <f t="shared" si="179"/>
        <v>0</v>
      </c>
    </row>
    <row r="2155" spans="2:12" ht="15.9" x14ac:dyDescent="0.4">
      <c r="B2155" s="219"/>
      <c r="C2155" s="140"/>
      <c r="D2155" s="98"/>
      <c r="E2155" s="170"/>
      <c r="F2155" s="105"/>
      <c r="G2155" s="105"/>
      <c r="H2155" s="98"/>
      <c r="I2155" s="170"/>
      <c r="J2155" s="105"/>
      <c r="K2155" s="105"/>
      <c r="L2155" s="251">
        <f t="shared" si="179"/>
        <v>0</v>
      </c>
    </row>
    <row r="2156" spans="2:12" ht="15.9" x14ac:dyDescent="0.4">
      <c r="B2156" s="219"/>
      <c r="C2156" s="140"/>
      <c r="D2156" s="98"/>
      <c r="E2156" s="170"/>
      <c r="F2156" s="98"/>
      <c r="G2156" s="105"/>
      <c r="H2156" s="98"/>
      <c r="I2156" s="170"/>
      <c r="J2156" s="98"/>
      <c r="K2156" s="105"/>
      <c r="L2156" s="251">
        <f t="shared" si="179"/>
        <v>0</v>
      </c>
    </row>
    <row r="2157" spans="2:12" ht="15.9" x14ac:dyDescent="0.4">
      <c r="B2157" s="219"/>
      <c r="C2157" s="140"/>
      <c r="D2157" s="98"/>
      <c r="E2157" s="170"/>
      <c r="F2157" s="105"/>
      <c r="G2157" s="105"/>
      <c r="H2157" s="98"/>
      <c r="I2157" s="170"/>
      <c r="J2157" s="105"/>
      <c r="K2157" s="105"/>
      <c r="L2157" s="251">
        <f t="shared" si="179"/>
        <v>0</v>
      </c>
    </row>
    <row r="2158" spans="2:12" ht="15.9" x14ac:dyDescent="0.4">
      <c r="B2158" s="218"/>
      <c r="C2158" s="202"/>
      <c r="D2158" s="93"/>
      <c r="E2158" s="169"/>
      <c r="F2158" s="93"/>
      <c r="G2158" s="93"/>
      <c r="H2158" s="93"/>
      <c r="I2158" s="169"/>
      <c r="J2158" s="93"/>
      <c r="K2158" s="93"/>
      <c r="L2158" s="251">
        <f t="shared" si="179"/>
        <v>0</v>
      </c>
    </row>
    <row r="2159" spans="2:12" ht="15.9" x14ac:dyDescent="0.4">
      <c r="B2159" s="219"/>
      <c r="C2159" s="140"/>
      <c r="D2159" s="98"/>
      <c r="E2159" s="170"/>
      <c r="F2159" s="98"/>
      <c r="G2159" s="105"/>
      <c r="H2159" s="98"/>
      <c r="I2159" s="170"/>
      <c r="J2159" s="98"/>
      <c r="K2159" s="105"/>
      <c r="L2159" s="251">
        <f t="shared" si="179"/>
        <v>0</v>
      </c>
    </row>
    <row r="2160" spans="2:12" ht="15.9" x14ac:dyDescent="0.4">
      <c r="B2160" s="219"/>
      <c r="C2160" s="140"/>
      <c r="D2160" s="98"/>
      <c r="E2160" s="170"/>
      <c r="F2160" s="105"/>
      <c r="G2160" s="105"/>
      <c r="H2160" s="98"/>
      <c r="I2160" s="170"/>
      <c r="J2160" s="105"/>
      <c r="K2160" s="105"/>
      <c r="L2160" s="251">
        <f t="shared" si="179"/>
        <v>0</v>
      </c>
    </row>
    <row r="2161" spans="2:12" ht="15.9" x14ac:dyDescent="0.4">
      <c r="B2161" s="219"/>
      <c r="C2161" s="140"/>
      <c r="D2161" s="98"/>
      <c r="E2161" s="170"/>
      <c r="F2161" s="98"/>
      <c r="G2161" s="105"/>
      <c r="H2161" s="98"/>
      <c r="I2161" s="170"/>
      <c r="J2161" s="98"/>
      <c r="K2161" s="105"/>
      <c r="L2161" s="251">
        <f t="shared" si="179"/>
        <v>0</v>
      </c>
    </row>
    <row r="2162" spans="2:12" ht="15.9" x14ac:dyDescent="0.4">
      <c r="B2162" s="219"/>
      <c r="C2162" s="140"/>
      <c r="D2162" s="98"/>
      <c r="E2162" s="170"/>
      <c r="F2162" s="105"/>
      <c r="G2162" s="105"/>
      <c r="H2162" s="98"/>
      <c r="I2162" s="170"/>
      <c r="J2162" s="105"/>
      <c r="K2162" s="105"/>
      <c r="L2162" s="251">
        <f t="shared" si="179"/>
        <v>0</v>
      </c>
    </row>
    <row r="2163" spans="2:12" ht="15.9" x14ac:dyDescent="0.4">
      <c r="B2163" s="218"/>
      <c r="C2163" s="202"/>
      <c r="D2163" s="93"/>
      <c r="E2163" s="169"/>
      <c r="F2163" s="93"/>
      <c r="G2163" s="93"/>
      <c r="H2163" s="93"/>
      <c r="I2163" s="169"/>
      <c r="J2163" s="93"/>
      <c r="K2163" s="93"/>
      <c r="L2163" s="251">
        <f t="shared" si="179"/>
        <v>0</v>
      </c>
    </row>
    <row r="2164" spans="2:12" ht="15.9" x14ac:dyDescent="0.4">
      <c r="B2164" s="219"/>
      <c r="C2164" s="140"/>
      <c r="D2164" s="98"/>
      <c r="E2164" s="170"/>
      <c r="F2164" s="98"/>
      <c r="G2164" s="105"/>
      <c r="H2164" s="98"/>
      <c r="I2164" s="170"/>
      <c r="J2164" s="98"/>
      <c r="K2164" s="105"/>
      <c r="L2164" s="251">
        <f t="shared" si="179"/>
        <v>0</v>
      </c>
    </row>
    <row r="2165" spans="2:12" ht="15.9" x14ac:dyDescent="0.4">
      <c r="B2165" s="219"/>
      <c r="C2165" s="140"/>
      <c r="D2165" s="98"/>
      <c r="E2165" s="170"/>
      <c r="F2165" s="105"/>
      <c r="G2165" s="105"/>
      <c r="H2165" s="98"/>
      <c r="I2165" s="170"/>
      <c r="J2165" s="105"/>
      <c r="K2165" s="105"/>
      <c r="L2165" s="251">
        <f t="shared" si="179"/>
        <v>0</v>
      </c>
    </row>
    <row r="2166" spans="2:12" ht="15.9" x14ac:dyDescent="0.4">
      <c r="B2166" s="219"/>
      <c r="C2166" s="140"/>
      <c r="D2166" s="98"/>
      <c r="E2166" s="170"/>
      <c r="F2166" s="98"/>
      <c r="G2166" s="105"/>
      <c r="H2166" s="98"/>
      <c r="I2166" s="170"/>
      <c r="J2166" s="98"/>
      <c r="K2166" s="105"/>
      <c r="L2166" s="251">
        <f t="shared" si="179"/>
        <v>0</v>
      </c>
    </row>
    <row r="2167" spans="2:12" ht="15.9" x14ac:dyDescent="0.4">
      <c r="B2167" s="219"/>
      <c r="C2167" s="140"/>
      <c r="D2167" s="98"/>
      <c r="E2167" s="170"/>
      <c r="F2167" s="105"/>
      <c r="G2167" s="105"/>
      <c r="H2167" s="98"/>
      <c r="I2167" s="170"/>
      <c r="J2167" s="105"/>
      <c r="K2167" s="105"/>
      <c r="L2167" s="251">
        <f t="shared" si="179"/>
        <v>0</v>
      </c>
    </row>
    <row r="2168" spans="2:12" ht="15.9" x14ac:dyDescent="0.4">
      <c r="B2168" s="218"/>
      <c r="C2168" s="202"/>
      <c r="D2168" s="93"/>
      <c r="E2168" s="169"/>
      <c r="F2168" s="93"/>
      <c r="G2168" s="93"/>
      <c r="H2168" s="93"/>
      <c r="I2168" s="169"/>
      <c r="J2168" s="93"/>
      <c r="K2168" s="93"/>
      <c r="L2168" s="251">
        <f t="shared" si="179"/>
        <v>0</v>
      </c>
    </row>
    <row r="2169" spans="2:12" ht="15.9" x14ac:dyDescent="0.4">
      <c r="B2169" s="219"/>
      <c r="C2169" s="140"/>
      <c r="D2169" s="98"/>
      <c r="E2169" s="170"/>
      <c r="F2169" s="98"/>
      <c r="G2169" s="105"/>
      <c r="H2169" s="98"/>
      <c r="I2169" s="170"/>
      <c r="J2169" s="98"/>
      <c r="K2169" s="105"/>
      <c r="L2169" s="251">
        <f t="shared" si="179"/>
        <v>0</v>
      </c>
    </row>
    <row r="2170" spans="2:12" ht="15.9" x14ac:dyDescent="0.4">
      <c r="B2170" s="219"/>
      <c r="C2170" s="140"/>
      <c r="D2170" s="98"/>
      <c r="E2170" s="170"/>
      <c r="F2170" s="105"/>
      <c r="G2170" s="105"/>
      <c r="H2170" s="98"/>
      <c r="I2170" s="170"/>
      <c r="J2170" s="105"/>
      <c r="K2170" s="105"/>
      <c r="L2170" s="251">
        <f t="shared" si="179"/>
        <v>0</v>
      </c>
    </row>
    <row r="2171" spans="2:12" ht="15.9" x14ac:dyDescent="0.4">
      <c r="B2171" s="219"/>
      <c r="C2171" s="140"/>
      <c r="D2171" s="98"/>
      <c r="E2171" s="170"/>
      <c r="F2171" s="98"/>
      <c r="G2171" s="105"/>
      <c r="H2171" s="98"/>
      <c r="I2171" s="170"/>
      <c r="J2171" s="98"/>
      <c r="K2171" s="105"/>
      <c r="L2171" s="251">
        <f t="shared" si="179"/>
        <v>0</v>
      </c>
    </row>
    <row r="2172" spans="2:12" ht="15.9" x14ac:dyDescent="0.4">
      <c r="B2172" s="219"/>
      <c r="C2172" s="140"/>
      <c r="D2172" s="98"/>
      <c r="E2172" s="170"/>
      <c r="F2172" s="105"/>
      <c r="G2172" s="105"/>
      <c r="H2172" s="98"/>
      <c r="I2172" s="170"/>
      <c r="J2172" s="105"/>
      <c r="K2172" s="105"/>
      <c r="L2172" s="251">
        <f t="shared" si="179"/>
        <v>0</v>
      </c>
    </row>
    <row r="2173" spans="2:12" ht="15.9" x14ac:dyDescent="0.4">
      <c r="B2173" s="218"/>
      <c r="C2173" s="202"/>
      <c r="D2173" s="93"/>
      <c r="E2173" s="169"/>
      <c r="F2173" s="93"/>
      <c r="G2173" s="93"/>
      <c r="H2173" s="93"/>
      <c r="I2173" s="169"/>
      <c r="J2173" s="93"/>
      <c r="K2173" s="93"/>
      <c r="L2173" s="251">
        <f t="shared" si="179"/>
        <v>0</v>
      </c>
    </row>
    <row r="2174" spans="2:12" ht="15.9" x14ac:dyDescent="0.4">
      <c r="B2174" s="219"/>
      <c r="C2174" s="140"/>
      <c r="D2174" s="98"/>
      <c r="E2174" s="170"/>
      <c r="F2174" s="98"/>
      <c r="G2174" s="105"/>
      <c r="H2174" s="98"/>
      <c r="I2174" s="170"/>
      <c r="J2174" s="98"/>
      <c r="K2174" s="105"/>
      <c r="L2174" s="251">
        <f t="shared" si="179"/>
        <v>0</v>
      </c>
    </row>
    <row r="2175" spans="2:12" ht="15.9" x14ac:dyDescent="0.4">
      <c r="B2175" s="219"/>
      <c r="C2175" s="140"/>
      <c r="D2175" s="98"/>
      <c r="E2175" s="170"/>
      <c r="F2175" s="105"/>
      <c r="G2175" s="105"/>
      <c r="H2175" s="98"/>
      <c r="I2175" s="170"/>
      <c r="J2175" s="105"/>
      <c r="K2175" s="105"/>
      <c r="L2175" s="251">
        <f t="shared" si="179"/>
        <v>0</v>
      </c>
    </row>
    <row r="2176" spans="2:12" ht="15.9" x14ac:dyDescent="0.4">
      <c r="B2176" s="218"/>
      <c r="C2176" s="202"/>
      <c r="D2176" s="93"/>
      <c r="E2176" s="169"/>
      <c r="F2176" s="93"/>
      <c r="G2176" s="93"/>
      <c r="H2176" s="93"/>
      <c r="I2176" s="169"/>
      <c r="J2176" s="93"/>
      <c r="K2176" s="93"/>
      <c r="L2176" s="251">
        <f t="shared" si="179"/>
        <v>0</v>
      </c>
    </row>
    <row r="2177" spans="2:12" ht="15.9" x14ac:dyDescent="0.4">
      <c r="B2177" s="219"/>
      <c r="C2177" s="140"/>
      <c r="D2177" s="98"/>
      <c r="E2177" s="170"/>
      <c r="F2177" s="98"/>
      <c r="G2177" s="105"/>
      <c r="H2177" s="98"/>
      <c r="I2177" s="170"/>
      <c r="J2177" s="98"/>
      <c r="K2177" s="105"/>
      <c r="L2177" s="251">
        <f t="shared" si="179"/>
        <v>0</v>
      </c>
    </row>
    <row r="2178" spans="2:12" ht="15.9" x14ac:dyDescent="0.4">
      <c r="B2178" s="219"/>
      <c r="C2178" s="140"/>
      <c r="D2178" s="98"/>
      <c r="E2178" s="170"/>
      <c r="F2178" s="105"/>
      <c r="G2178" s="105"/>
      <c r="H2178" s="98"/>
      <c r="I2178" s="170"/>
      <c r="J2178" s="105"/>
      <c r="K2178" s="105"/>
      <c r="L2178" s="251">
        <f t="shared" si="179"/>
        <v>0</v>
      </c>
    </row>
    <row r="2179" spans="2:12" ht="15.9" x14ac:dyDescent="0.4">
      <c r="B2179" s="219"/>
      <c r="C2179" s="140"/>
      <c r="D2179" s="98"/>
      <c r="E2179" s="170"/>
      <c r="F2179" s="98"/>
      <c r="G2179" s="105"/>
      <c r="H2179" s="98"/>
      <c r="I2179" s="170"/>
      <c r="J2179" s="98"/>
      <c r="K2179" s="105"/>
      <c r="L2179" s="251">
        <f t="shared" si="179"/>
        <v>0</v>
      </c>
    </row>
    <row r="2180" spans="2:12" ht="15.9" x14ac:dyDescent="0.4">
      <c r="B2180" s="219"/>
      <c r="C2180" s="140"/>
      <c r="D2180" s="98"/>
      <c r="E2180" s="170"/>
      <c r="F2180" s="105"/>
      <c r="G2180" s="105"/>
      <c r="H2180" s="98"/>
      <c r="I2180" s="170"/>
      <c r="J2180" s="105"/>
      <c r="K2180" s="105"/>
      <c r="L2180" s="251">
        <f t="shared" si="179"/>
        <v>0</v>
      </c>
    </row>
    <row r="2181" spans="2:12" ht="15.9" x14ac:dyDescent="0.4">
      <c r="B2181" s="218"/>
      <c r="C2181" s="202"/>
      <c r="D2181" s="93"/>
      <c r="E2181" s="169"/>
      <c r="F2181" s="93"/>
      <c r="G2181" s="93"/>
      <c r="H2181" s="93"/>
      <c r="I2181" s="169"/>
      <c r="J2181" s="93"/>
      <c r="K2181" s="93"/>
      <c r="L2181" s="251">
        <f t="shared" si="179"/>
        <v>0</v>
      </c>
    </row>
    <row r="2182" spans="2:12" ht="15.9" x14ac:dyDescent="0.4">
      <c r="B2182" s="219"/>
      <c r="C2182" s="140"/>
      <c r="D2182" s="98"/>
      <c r="E2182" s="170"/>
      <c r="F2182" s="98"/>
      <c r="G2182" s="105"/>
      <c r="H2182" s="98"/>
      <c r="I2182" s="170"/>
      <c r="J2182" s="98"/>
      <c r="K2182" s="105"/>
      <c r="L2182" s="251">
        <f t="shared" si="179"/>
        <v>0</v>
      </c>
    </row>
    <row r="2183" spans="2:12" ht="15.9" x14ac:dyDescent="0.4">
      <c r="B2183" s="219"/>
      <c r="C2183" s="140"/>
      <c r="D2183" s="98"/>
      <c r="E2183" s="170"/>
      <c r="F2183" s="105"/>
      <c r="G2183" s="105"/>
      <c r="H2183" s="98"/>
      <c r="I2183" s="170"/>
      <c r="J2183" s="105"/>
      <c r="K2183" s="105"/>
      <c r="L2183" s="251">
        <f t="shared" si="179"/>
        <v>0</v>
      </c>
    </row>
    <row r="2184" spans="2:12" ht="15.9" x14ac:dyDescent="0.4">
      <c r="B2184" s="219"/>
      <c r="C2184" s="140"/>
      <c r="D2184" s="98"/>
      <c r="E2184" s="170"/>
      <c r="F2184" s="105"/>
      <c r="G2184" s="105"/>
      <c r="H2184" s="98"/>
      <c r="I2184" s="170"/>
      <c r="J2184" s="105"/>
      <c r="K2184" s="105"/>
      <c r="L2184" s="251">
        <f t="shared" si="179"/>
        <v>0</v>
      </c>
    </row>
    <row r="2185" spans="2:12" ht="15.9" x14ac:dyDescent="0.4">
      <c r="B2185" s="219"/>
      <c r="C2185" s="140"/>
      <c r="D2185" s="98"/>
      <c r="E2185" s="170"/>
      <c r="F2185" s="98"/>
      <c r="G2185" s="105"/>
      <c r="H2185" s="98"/>
      <c r="I2185" s="170"/>
      <c r="J2185" s="98"/>
      <c r="K2185" s="105"/>
      <c r="L2185" s="251">
        <f t="shared" si="179"/>
        <v>0</v>
      </c>
    </row>
    <row r="2186" spans="2:12" ht="15.9" x14ac:dyDescent="0.4">
      <c r="B2186" s="219"/>
      <c r="C2186" s="140"/>
      <c r="D2186" s="98"/>
      <c r="E2186" s="170"/>
      <c r="F2186" s="105"/>
      <c r="G2186" s="105"/>
      <c r="H2186" s="98"/>
      <c r="I2186" s="170"/>
      <c r="J2186" s="105"/>
      <c r="K2186" s="105"/>
      <c r="L2186" s="251">
        <f t="shared" si="179"/>
        <v>0</v>
      </c>
    </row>
    <row r="2187" spans="2:12" ht="15.9" collapsed="1" x14ac:dyDescent="0.4">
      <c r="B2187" s="220" t="s">
        <v>739</v>
      </c>
      <c r="C2187" s="221" t="s">
        <v>740</v>
      </c>
      <c r="D2187" s="171"/>
      <c r="E2187" s="172"/>
      <c r="F2187" s="165"/>
      <c r="G2187" s="165">
        <f>G2188+G2317</f>
        <v>1310616000</v>
      </c>
      <c r="H2187" s="171"/>
      <c r="I2187" s="172"/>
      <c r="J2187" s="165"/>
      <c r="K2187" s="165">
        <f>K2188+K2317</f>
        <v>1310616000</v>
      </c>
      <c r="L2187" s="251">
        <f t="shared" si="179"/>
        <v>0</v>
      </c>
    </row>
    <row r="2188" spans="2:12" ht="15.9" x14ac:dyDescent="0.4">
      <c r="B2188" s="185" t="s">
        <v>741</v>
      </c>
      <c r="C2188" s="186" t="s">
        <v>742</v>
      </c>
      <c r="D2188" s="173">
        <v>2</v>
      </c>
      <c r="E2188" s="107" t="s">
        <v>146</v>
      </c>
      <c r="F2188" s="109"/>
      <c r="G2188" s="109">
        <f>G2189+G2206</f>
        <v>1310616000</v>
      </c>
      <c r="H2188" s="173">
        <v>2</v>
      </c>
      <c r="I2188" s="107" t="s">
        <v>146</v>
      </c>
      <c r="J2188" s="109"/>
      <c r="K2188" s="109">
        <f>K2189+K2206</f>
        <v>1310616000</v>
      </c>
      <c r="L2188" s="251">
        <f t="shared" si="179"/>
        <v>0</v>
      </c>
    </row>
    <row r="2189" spans="2:12" ht="15.9" x14ac:dyDescent="0.4">
      <c r="B2189" s="192" t="s">
        <v>743</v>
      </c>
      <c r="C2189" s="193" t="s">
        <v>744</v>
      </c>
      <c r="D2189" s="174">
        <v>1</v>
      </c>
      <c r="E2189" s="168" t="s">
        <v>146</v>
      </c>
      <c r="F2189" s="104"/>
      <c r="G2189" s="104">
        <f>G2190</f>
        <v>0</v>
      </c>
      <c r="H2189" s="174">
        <v>1</v>
      </c>
      <c r="I2189" s="168" t="s">
        <v>146</v>
      </c>
      <c r="J2189" s="104"/>
      <c r="K2189" s="104">
        <f>K2190</f>
        <v>0</v>
      </c>
      <c r="L2189" s="251">
        <f t="shared" si="179"/>
        <v>0</v>
      </c>
    </row>
    <row r="2190" spans="2:12" ht="15.9" x14ac:dyDescent="0.4">
      <c r="B2190" s="189"/>
      <c r="C2190" s="162"/>
      <c r="D2190" s="86"/>
      <c r="E2190" s="87"/>
      <c r="F2190" s="88"/>
      <c r="G2190" s="88"/>
      <c r="H2190" s="86"/>
      <c r="I2190" s="87"/>
      <c r="J2190" s="88"/>
      <c r="K2190" s="88"/>
      <c r="L2190" s="251">
        <f t="shared" si="179"/>
        <v>0</v>
      </c>
    </row>
    <row r="2191" spans="2:12" ht="15.9" x14ac:dyDescent="0.4">
      <c r="B2191" s="190"/>
      <c r="C2191" s="191"/>
      <c r="D2191" s="90"/>
      <c r="E2191" s="91"/>
      <c r="F2191" s="92"/>
      <c r="G2191" s="92"/>
      <c r="H2191" s="90"/>
      <c r="I2191" s="91"/>
      <c r="J2191" s="92"/>
      <c r="K2191" s="92"/>
      <c r="L2191" s="251">
        <f t="shared" si="179"/>
        <v>0</v>
      </c>
    </row>
    <row r="2192" spans="2:12" ht="15.9" x14ac:dyDescent="0.4">
      <c r="B2192" s="129"/>
      <c r="C2192" s="96"/>
      <c r="D2192" s="94"/>
      <c r="E2192" s="95"/>
      <c r="F2192" s="96"/>
      <c r="G2192" s="101"/>
      <c r="H2192" s="94"/>
      <c r="I2192" s="95"/>
      <c r="J2192" s="96"/>
      <c r="K2192" s="101"/>
      <c r="L2192" s="251">
        <f t="shared" si="179"/>
        <v>0</v>
      </c>
    </row>
    <row r="2193" spans="2:12" ht="15.9" x14ac:dyDescent="0.4">
      <c r="B2193" s="129"/>
      <c r="C2193" s="96"/>
      <c r="D2193" s="94"/>
      <c r="E2193" s="95"/>
      <c r="F2193" s="101"/>
      <c r="G2193" s="101"/>
      <c r="H2193" s="94"/>
      <c r="I2193" s="95"/>
      <c r="J2193" s="101"/>
      <c r="K2193" s="101"/>
      <c r="L2193" s="251">
        <f t="shared" si="179"/>
        <v>0</v>
      </c>
    </row>
    <row r="2194" spans="2:12" ht="15.9" x14ac:dyDescent="0.4">
      <c r="B2194" s="129"/>
      <c r="C2194" s="96"/>
      <c r="D2194" s="94"/>
      <c r="E2194" s="95"/>
      <c r="F2194" s="96"/>
      <c r="G2194" s="101"/>
      <c r="H2194" s="94"/>
      <c r="I2194" s="95"/>
      <c r="J2194" s="96"/>
      <c r="K2194" s="101"/>
      <c r="L2194" s="251">
        <f t="shared" si="179"/>
        <v>0</v>
      </c>
    </row>
    <row r="2195" spans="2:12" ht="15.9" x14ac:dyDescent="0.4">
      <c r="B2195" s="129"/>
      <c r="C2195" s="96"/>
      <c r="D2195" s="94"/>
      <c r="E2195" s="95"/>
      <c r="F2195" s="101"/>
      <c r="G2195" s="101"/>
      <c r="H2195" s="94"/>
      <c r="I2195" s="95"/>
      <c r="J2195" s="101"/>
      <c r="K2195" s="101"/>
      <c r="L2195" s="251">
        <f t="shared" si="179"/>
        <v>0</v>
      </c>
    </row>
    <row r="2196" spans="2:12" ht="15.9" x14ac:dyDescent="0.4">
      <c r="B2196" s="129"/>
      <c r="C2196" s="96"/>
      <c r="D2196" s="94"/>
      <c r="E2196" s="95"/>
      <c r="F2196" s="101"/>
      <c r="G2196" s="101"/>
      <c r="H2196" s="94"/>
      <c r="I2196" s="95"/>
      <c r="J2196" s="101"/>
      <c r="K2196" s="101"/>
      <c r="L2196" s="251">
        <f t="shared" si="179"/>
        <v>0</v>
      </c>
    </row>
    <row r="2197" spans="2:12" ht="15.9" x14ac:dyDescent="0.4">
      <c r="B2197" s="129"/>
      <c r="C2197" s="96"/>
      <c r="D2197" s="94"/>
      <c r="E2197" s="95"/>
      <c r="F2197" s="101"/>
      <c r="G2197" s="101"/>
      <c r="H2197" s="94"/>
      <c r="I2197" s="95"/>
      <c r="J2197" s="101"/>
      <c r="K2197" s="101"/>
      <c r="L2197" s="251">
        <f t="shared" si="179"/>
        <v>0</v>
      </c>
    </row>
    <row r="2198" spans="2:12" ht="15.9" x14ac:dyDescent="0.4">
      <c r="B2198" s="129"/>
      <c r="C2198" s="96"/>
      <c r="D2198" s="94"/>
      <c r="E2198" s="95"/>
      <c r="F2198" s="101"/>
      <c r="G2198" s="101"/>
      <c r="H2198" s="94"/>
      <c r="I2198" s="95"/>
      <c r="J2198" s="101"/>
      <c r="K2198" s="101"/>
      <c r="L2198" s="251">
        <f t="shared" si="179"/>
        <v>0</v>
      </c>
    </row>
    <row r="2199" spans="2:12" ht="15.9" x14ac:dyDescent="0.4">
      <c r="B2199" s="201"/>
      <c r="C2199" s="202"/>
      <c r="D2199" s="137"/>
      <c r="E2199" s="138"/>
      <c r="F2199" s="139"/>
      <c r="G2199" s="139"/>
      <c r="H2199" s="137"/>
      <c r="I2199" s="138"/>
      <c r="J2199" s="139"/>
      <c r="K2199" s="139"/>
      <c r="L2199" s="251">
        <f t="shared" si="179"/>
        <v>0</v>
      </c>
    </row>
    <row r="2200" spans="2:12" ht="15.9" x14ac:dyDescent="0.4">
      <c r="B2200" s="198"/>
      <c r="C2200" s="140"/>
      <c r="D2200" s="122"/>
      <c r="E2200" s="123"/>
      <c r="F2200" s="140"/>
      <c r="G2200" s="105"/>
      <c r="H2200" s="122"/>
      <c r="I2200" s="123"/>
      <c r="J2200" s="140"/>
      <c r="K2200" s="105"/>
      <c r="L2200" s="251">
        <f t="shared" ref="L2200:L2263" si="180">G2200-K2200</f>
        <v>0</v>
      </c>
    </row>
    <row r="2201" spans="2:12" ht="15.9" x14ac:dyDescent="0.4">
      <c r="B2201" s="198"/>
      <c r="C2201" s="140"/>
      <c r="D2201" s="98"/>
      <c r="E2201" s="170"/>
      <c r="F2201" s="105"/>
      <c r="G2201" s="105"/>
      <c r="H2201" s="98"/>
      <c r="I2201" s="170"/>
      <c r="J2201" s="105"/>
      <c r="K2201" s="105"/>
      <c r="L2201" s="251">
        <f t="shared" si="180"/>
        <v>0</v>
      </c>
    </row>
    <row r="2202" spans="2:12" ht="15.9" x14ac:dyDescent="0.4">
      <c r="B2202" s="198"/>
      <c r="C2202" s="140"/>
      <c r="D2202" s="98"/>
      <c r="E2202" s="170"/>
      <c r="F2202" s="105"/>
      <c r="G2202" s="105"/>
      <c r="H2202" s="98"/>
      <c r="I2202" s="170"/>
      <c r="J2202" s="105"/>
      <c r="K2202" s="105"/>
      <c r="L2202" s="251">
        <f t="shared" si="180"/>
        <v>0</v>
      </c>
    </row>
    <row r="2203" spans="2:12" ht="15.9" x14ac:dyDescent="0.4">
      <c r="B2203" s="198"/>
      <c r="C2203" s="140"/>
      <c r="D2203" s="98"/>
      <c r="E2203" s="170"/>
      <c r="F2203" s="105"/>
      <c r="G2203" s="105"/>
      <c r="H2203" s="98"/>
      <c r="I2203" s="170"/>
      <c r="J2203" s="105"/>
      <c r="K2203" s="105"/>
      <c r="L2203" s="251">
        <f t="shared" si="180"/>
        <v>0</v>
      </c>
    </row>
    <row r="2204" spans="2:12" ht="15.9" x14ac:dyDescent="0.4">
      <c r="B2204" s="198"/>
      <c r="C2204" s="140"/>
      <c r="D2204" s="98"/>
      <c r="E2204" s="170"/>
      <c r="F2204" s="105"/>
      <c r="G2204" s="105"/>
      <c r="H2204" s="98"/>
      <c r="I2204" s="170"/>
      <c r="J2204" s="105"/>
      <c r="K2204" s="105"/>
      <c r="L2204" s="251">
        <f t="shared" si="180"/>
        <v>0</v>
      </c>
    </row>
    <row r="2205" spans="2:12" ht="15.9" x14ac:dyDescent="0.4">
      <c r="B2205" s="198"/>
      <c r="C2205" s="140"/>
      <c r="D2205" s="98"/>
      <c r="E2205" s="170"/>
      <c r="F2205" s="105"/>
      <c r="G2205" s="105"/>
      <c r="H2205" s="98"/>
      <c r="I2205" s="170"/>
      <c r="J2205" s="105"/>
      <c r="K2205" s="105"/>
      <c r="L2205" s="251">
        <f t="shared" si="180"/>
        <v>0</v>
      </c>
    </row>
    <row r="2206" spans="2:12" ht="15.9" collapsed="1" x14ac:dyDescent="0.4">
      <c r="B2206" s="222" t="s">
        <v>745</v>
      </c>
      <c r="C2206" s="193" t="s">
        <v>746</v>
      </c>
      <c r="D2206" s="102">
        <v>1</v>
      </c>
      <c r="E2206" s="103" t="s">
        <v>146</v>
      </c>
      <c r="F2206" s="104">
        <v>0</v>
      </c>
      <c r="G2206" s="104">
        <f>G2207+G2268</f>
        <v>1310616000</v>
      </c>
      <c r="H2206" s="102">
        <v>1</v>
      </c>
      <c r="I2206" s="103" t="s">
        <v>146</v>
      </c>
      <c r="J2206" s="104">
        <v>0</v>
      </c>
      <c r="K2206" s="104">
        <f>K2207+K2268</f>
        <v>1310616000</v>
      </c>
      <c r="L2206" s="251">
        <f t="shared" si="180"/>
        <v>0</v>
      </c>
    </row>
    <row r="2207" spans="2:12" ht="15.9" x14ac:dyDescent="0.4">
      <c r="B2207" s="189"/>
      <c r="C2207" s="162"/>
      <c r="D2207" s="113"/>
      <c r="E2207" s="114"/>
      <c r="F2207" s="115"/>
      <c r="G2207" s="115"/>
      <c r="H2207" s="113"/>
      <c r="I2207" s="114"/>
      <c r="J2207" s="115"/>
      <c r="K2207" s="115"/>
      <c r="L2207" s="251">
        <f t="shared" si="180"/>
        <v>0</v>
      </c>
    </row>
    <row r="2208" spans="2:12" ht="15.9" x14ac:dyDescent="0.4">
      <c r="B2208" s="201"/>
      <c r="C2208" s="202"/>
      <c r="D2208" s="137"/>
      <c r="E2208" s="138"/>
      <c r="F2208" s="139"/>
      <c r="G2208" s="139"/>
      <c r="H2208" s="137"/>
      <c r="I2208" s="138"/>
      <c r="J2208" s="139"/>
      <c r="K2208" s="139"/>
      <c r="L2208" s="251">
        <f t="shared" si="180"/>
        <v>0</v>
      </c>
    </row>
    <row r="2209" spans="2:12" ht="15.9" x14ac:dyDescent="0.4">
      <c r="B2209" s="198"/>
      <c r="C2209" s="140"/>
      <c r="D2209" s="141"/>
      <c r="E2209" s="123"/>
      <c r="F2209" s="140"/>
      <c r="G2209" s="124"/>
      <c r="H2209" s="141"/>
      <c r="I2209" s="123"/>
      <c r="J2209" s="140"/>
      <c r="K2209" s="124"/>
      <c r="L2209" s="251">
        <f t="shared" si="180"/>
        <v>0</v>
      </c>
    </row>
    <row r="2210" spans="2:12" ht="15.9" x14ac:dyDescent="0.4">
      <c r="B2210" s="223"/>
      <c r="C2210" s="140"/>
      <c r="D2210" s="122"/>
      <c r="E2210" s="123"/>
      <c r="F2210" s="124"/>
      <c r="G2210" s="124"/>
      <c r="H2210" s="122"/>
      <c r="I2210" s="123"/>
      <c r="J2210" s="124"/>
      <c r="K2210" s="124"/>
      <c r="L2210" s="251">
        <f t="shared" si="180"/>
        <v>0</v>
      </c>
    </row>
    <row r="2211" spans="2:12" ht="15.9" x14ac:dyDescent="0.4">
      <c r="B2211" s="198"/>
      <c r="C2211" s="140"/>
      <c r="D2211" s="122"/>
      <c r="E2211" s="123"/>
      <c r="F2211" s="124"/>
      <c r="G2211" s="124"/>
      <c r="H2211" s="122"/>
      <c r="I2211" s="123"/>
      <c r="J2211" s="124"/>
      <c r="K2211" s="124"/>
      <c r="L2211" s="251">
        <f t="shared" si="180"/>
        <v>0</v>
      </c>
    </row>
    <row r="2212" spans="2:12" ht="15.9" x14ac:dyDescent="0.4">
      <c r="B2212" s="198"/>
      <c r="C2212" s="140"/>
      <c r="D2212" s="122"/>
      <c r="E2212" s="123"/>
      <c r="F2212" s="124"/>
      <c r="G2212" s="124"/>
      <c r="H2212" s="122"/>
      <c r="I2212" s="123"/>
      <c r="J2212" s="124"/>
      <c r="K2212" s="124"/>
      <c r="L2212" s="251">
        <f t="shared" si="180"/>
        <v>0</v>
      </c>
    </row>
    <row r="2213" spans="2:12" ht="15.9" x14ac:dyDescent="0.4">
      <c r="B2213" s="198"/>
      <c r="C2213" s="140"/>
      <c r="D2213" s="122"/>
      <c r="E2213" s="123"/>
      <c r="F2213" s="140"/>
      <c r="G2213" s="124"/>
      <c r="H2213" s="122"/>
      <c r="I2213" s="123"/>
      <c r="J2213" s="140"/>
      <c r="K2213" s="124"/>
      <c r="L2213" s="251">
        <f t="shared" si="180"/>
        <v>0</v>
      </c>
    </row>
    <row r="2214" spans="2:12" ht="15.9" x14ac:dyDescent="0.4">
      <c r="B2214" s="198"/>
      <c r="C2214" s="140"/>
      <c r="D2214" s="122"/>
      <c r="E2214" s="123"/>
      <c r="F2214" s="124"/>
      <c r="G2214" s="124"/>
      <c r="H2214" s="122"/>
      <c r="I2214" s="123"/>
      <c r="J2214" s="124"/>
      <c r="K2214" s="124"/>
      <c r="L2214" s="251">
        <f t="shared" si="180"/>
        <v>0</v>
      </c>
    </row>
    <row r="2215" spans="2:12" ht="15.9" x14ac:dyDescent="0.4">
      <c r="B2215" s="198"/>
      <c r="C2215" s="140"/>
      <c r="D2215" s="122"/>
      <c r="E2215" s="123"/>
      <c r="F2215" s="124"/>
      <c r="G2215" s="124"/>
      <c r="H2215" s="122"/>
      <c r="I2215" s="123"/>
      <c r="J2215" s="124"/>
      <c r="K2215" s="124"/>
      <c r="L2215" s="251">
        <f t="shared" si="180"/>
        <v>0</v>
      </c>
    </row>
    <row r="2216" spans="2:12" ht="15.9" x14ac:dyDescent="0.4">
      <c r="B2216" s="198"/>
      <c r="C2216" s="140"/>
      <c r="D2216" s="122"/>
      <c r="E2216" s="123"/>
      <c r="F2216" s="124"/>
      <c r="G2216" s="124"/>
      <c r="H2216" s="122"/>
      <c r="I2216" s="123"/>
      <c r="J2216" s="124"/>
      <c r="K2216" s="124"/>
      <c r="L2216" s="251">
        <f t="shared" si="180"/>
        <v>0</v>
      </c>
    </row>
    <row r="2217" spans="2:12" ht="15.9" x14ac:dyDescent="0.4">
      <c r="B2217" s="198"/>
      <c r="C2217" s="140"/>
      <c r="D2217" s="122"/>
      <c r="E2217" s="123"/>
      <c r="F2217" s="140"/>
      <c r="G2217" s="124"/>
      <c r="H2217" s="122"/>
      <c r="I2217" s="123"/>
      <c r="J2217" s="140"/>
      <c r="K2217" s="124"/>
      <c r="L2217" s="251">
        <f t="shared" si="180"/>
        <v>0</v>
      </c>
    </row>
    <row r="2218" spans="2:12" ht="15.9" x14ac:dyDescent="0.4">
      <c r="B2218" s="198"/>
      <c r="C2218" s="140"/>
      <c r="D2218" s="122"/>
      <c r="E2218" s="123"/>
      <c r="F2218" s="124"/>
      <c r="G2218" s="124"/>
      <c r="H2218" s="122"/>
      <c r="I2218" s="123"/>
      <c r="J2218" s="124"/>
      <c r="K2218" s="124"/>
      <c r="L2218" s="251">
        <f t="shared" si="180"/>
        <v>0</v>
      </c>
    </row>
    <row r="2219" spans="2:12" ht="15.9" x14ac:dyDescent="0.4">
      <c r="B2219" s="198"/>
      <c r="C2219" s="140"/>
      <c r="D2219" s="122"/>
      <c r="E2219" s="123"/>
      <c r="F2219" s="124"/>
      <c r="G2219" s="124"/>
      <c r="H2219" s="122"/>
      <c r="I2219" s="123"/>
      <c r="J2219" s="124"/>
      <c r="K2219" s="124"/>
      <c r="L2219" s="251">
        <f t="shared" si="180"/>
        <v>0</v>
      </c>
    </row>
    <row r="2220" spans="2:12" ht="15.9" x14ac:dyDescent="0.4">
      <c r="B2220" s="198"/>
      <c r="C2220" s="140"/>
      <c r="D2220" s="122"/>
      <c r="E2220" s="123"/>
      <c r="F2220" s="124"/>
      <c r="G2220" s="124"/>
      <c r="H2220" s="122"/>
      <c r="I2220" s="123"/>
      <c r="J2220" s="124"/>
      <c r="K2220" s="124"/>
      <c r="L2220" s="251">
        <f t="shared" si="180"/>
        <v>0</v>
      </c>
    </row>
    <row r="2221" spans="2:12" ht="15.9" x14ac:dyDescent="0.4">
      <c r="B2221" s="198"/>
      <c r="C2221" s="140"/>
      <c r="D2221" s="122"/>
      <c r="E2221" s="123"/>
      <c r="F2221" s="140"/>
      <c r="G2221" s="124"/>
      <c r="H2221" s="122"/>
      <c r="I2221" s="123"/>
      <c r="J2221" s="140"/>
      <c r="K2221" s="124"/>
      <c r="L2221" s="251">
        <f t="shared" si="180"/>
        <v>0</v>
      </c>
    </row>
    <row r="2222" spans="2:12" ht="15.9" x14ac:dyDescent="0.4">
      <c r="B2222" s="198"/>
      <c r="C2222" s="140"/>
      <c r="D2222" s="122"/>
      <c r="E2222" s="123"/>
      <c r="F2222" s="124"/>
      <c r="G2222" s="124"/>
      <c r="H2222" s="122"/>
      <c r="I2222" s="123"/>
      <c r="J2222" s="124"/>
      <c r="K2222" s="124"/>
      <c r="L2222" s="251">
        <f t="shared" si="180"/>
        <v>0</v>
      </c>
    </row>
    <row r="2223" spans="2:12" ht="15.9" x14ac:dyDescent="0.4">
      <c r="B2223" s="198"/>
      <c r="C2223" s="140"/>
      <c r="D2223" s="122"/>
      <c r="E2223" s="123"/>
      <c r="F2223" s="124"/>
      <c r="G2223" s="124"/>
      <c r="H2223" s="122"/>
      <c r="I2223" s="123"/>
      <c r="J2223" s="124"/>
      <c r="K2223" s="124"/>
      <c r="L2223" s="251">
        <f t="shared" si="180"/>
        <v>0</v>
      </c>
    </row>
    <row r="2224" spans="2:12" ht="15.9" x14ac:dyDescent="0.4">
      <c r="B2224" s="198"/>
      <c r="C2224" s="140"/>
      <c r="D2224" s="122"/>
      <c r="E2224" s="123"/>
      <c r="F2224" s="124"/>
      <c r="G2224" s="124"/>
      <c r="H2224" s="122"/>
      <c r="I2224" s="123"/>
      <c r="J2224" s="124"/>
      <c r="K2224" s="124"/>
      <c r="L2224" s="251">
        <f t="shared" si="180"/>
        <v>0</v>
      </c>
    </row>
    <row r="2225" spans="2:12" ht="15.9" x14ac:dyDescent="0.4">
      <c r="B2225" s="198"/>
      <c r="C2225" s="140"/>
      <c r="D2225" s="122"/>
      <c r="E2225" s="123"/>
      <c r="F2225" s="140"/>
      <c r="G2225" s="124"/>
      <c r="H2225" s="122"/>
      <c r="I2225" s="123"/>
      <c r="J2225" s="140"/>
      <c r="K2225" s="124"/>
      <c r="L2225" s="251">
        <f t="shared" si="180"/>
        <v>0</v>
      </c>
    </row>
    <row r="2226" spans="2:12" ht="15.9" x14ac:dyDescent="0.4">
      <c r="B2226" s="198"/>
      <c r="C2226" s="140"/>
      <c r="D2226" s="122"/>
      <c r="E2226" s="123"/>
      <c r="F2226" s="124"/>
      <c r="G2226" s="124"/>
      <c r="H2226" s="122"/>
      <c r="I2226" s="123"/>
      <c r="J2226" s="124"/>
      <c r="K2226" s="124"/>
      <c r="L2226" s="251">
        <f t="shared" si="180"/>
        <v>0</v>
      </c>
    </row>
    <row r="2227" spans="2:12" ht="15.9" x14ac:dyDescent="0.4">
      <c r="B2227" s="198"/>
      <c r="C2227" s="140"/>
      <c r="D2227" s="122"/>
      <c r="E2227" s="123"/>
      <c r="F2227" s="124"/>
      <c r="G2227" s="124"/>
      <c r="H2227" s="122"/>
      <c r="I2227" s="123"/>
      <c r="J2227" s="124"/>
      <c r="K2227" s="124"/>
      <c r="L2227" s="251">
        <f t="shared" si="180"/>
        <v>0</v>
      </c>
    </row>
    <row r="2228" spans="2:12" ht="15.9" x14ac:dyDescent="0.4">
      <c r="B2228" s="198"/>
      <c r="C2228" s="140"/>
      <c r="D2228" s="122"/>
      <c r="E2228" s="123"/>
      <c r="F2228" s="124"/>
      <c r="G2228" s="124"/>
      <c r="H2228" s="122"/>
      <c r="I2228" s="123"/>
      <c r="J2228" s="124"/>
      <c r="K2228" s="124"/>
      <c r="L2228" s="251">
        <f t="shared" si="180"/>
        <v>0</v>
      </c>
    </row>
    <row r="2229" spans="2:12" ht="15.9" x14ac:dyDescent="0.4">
      <c r="B2229" s="198"/>
      <c r="C2229" s="140"/>
      <c r="D2229" s="122"/>
      <c r="E2229" s="123"/>
      <c r="F2229" s="140"/>
      <c r="G2229" s="124"/>
      <c r="H2229" s="122"/>
      <c r="I2229" s="123"/>
      <c r="J2229" s="140"/>
      <c r="K2229" s="124"/>
      <c r="L2229" s="251">
        <f t="shared" si="180"/>
        <v>0</v>
      </c>
    </row>
    <row r="2230" spans="2:12" ht="15.9" x14ac:dyDescent="0.4">
      <c r="B2230" s="198"/>
      <c r="C2230" s="140"/>
      <c r="D2230" s="122"/>
      <c r="E2230" s="123"/>
      <c r="F2230" s="124"/>
      <c r="G2230" s="124"/>
      <c r="H2230" s="122"/>
      <c r="I2230" s="123"/>
      <c r="J2230" s="124"/>
      <c r="K2230" s="124"/>
      <c r="L2230" s="251">
        <f t="shared" si="180"/>
        <v>0</v>
      </c>
    </row>
    <row r="2231" spans="2:12" ht="15.9" x14ac:dyDescent="0.4">
      <c r="B2231" s="198"/>
      <c r="C2231" s="140"/>
      <c r="D2231" s="122"/>
      <c r="E2231" s="123"/>
      <c r="F2231" s="124"/>
      <c r="G2231" s="124"/>
      <c r="H2231" s="122"/>
      <c r="I2231" s="123"/>
      <c r="J2231" s="124"/>
      <c r="K2231" s="124"/>
      <c r="L2231" s="251">
        <f t="shared" si="180"/>
        <v>0</v>
      </c>
    </row>
    <row r="2232" spans="2:12" ht="15.9" x14ac:dyDescent="0.4">
      <c r="B2232" s="198"/>
      <c r="C2232" s="140"/>
      <c r="D2232" s="122"/>
      <c r="E2232" s="123"/>
      <c r="F2232" s="124"/>
      <c r="G2232" s="124"/>
      <c r="H2232" s="122"/>
      <c r="I2232" s="123"/>
      <c r="J2232" s="124"/>
      <c r="K2232" s="124"/>
      <c r="L2232" s="251">
        <f t="shared" si="180"/>
        <v>0</v>
      </c>
    </row>
    <row r="2233" spans="2:12" ht="15.9" x14ac:dyDescent="0.4">
      <c r="B2233" s="198"/>
      <c r="C2233" s="140"/>
      <c r="D2233" s="122"/>
      <c r="E2233" s="123"/>
      <c r="F2233" s="140"/>
      <c r="G2233" s="124"/>
      <c r="H2233" s="122"/>
      <c r="I2233" s="123"/>
      <c r="J2233" s="140"/>
      <c r="K2233" s="124"/>
      <c r="L2233" s="251">
        <f t="shared" si="180"/>
        <v>0</v>
      </c>
    </row>
    <row r="2234" spans="2:12" ht="15.9" x14ac:dyDescent="0.4">
      <c r="B2234" s="198"/>
      <c r="C2234" s="140"/>
      <c r="D2234" s="122"/>
      <c r="E2234" s="123"/>
      <c r="F2234" s="124"/>
      <c r="G2234" s="124"/>
      <c r="H2234" s="122"/>
      <c r="I2234" s="123"/>
      <c r="J2234" s="124"/>
      <c r="K2234" s="124"/>
      <c r="L2234" s="251">
        <f t="shared" si="180"/>
        <v>0</v>
      </c>
    </row>
    <row r="2235" spans="2:12" ht="15.9" x14ac:dyDescent="0.4">
      <c r="B2235" s="198"/>
      <c r="C2235" s="140"/>
      <c r="D2235" s="122"/>
      <c r="E2235" s="123"/>
      <c r="F2235" s="124"/>
      <c r="G2235" s="124"/>
      <c r="H2235" s="122"/>
      <c r="I2235" s="123"/>
      <c r="J2235" s="124"/>
      <c r="K2235" s="124"/>
      <c r="L2235" s="251">
        <f t="shared" si="180"/>
        <v>0</v>
      </c>
    </row>
    <row r="2236" spans="2:12" ht="15.9" x14ac:dyDescent="0.4">
      <c r="B2236" s="198"/>
      <c r="C2236" s="140"/>
      <c r="D2236" s="122"/>
      <c r="E2236" s="123"/>
      <c r="F2236" s="124"/>
      <c r="G2236" s="124"/>
      <c r="H2236" s="122"/>
      <c r="I2236" s="123"/>
      <c r="J2236" s="124"/>
      <c r="K2236" s="124"/>
      <c r="L2236" s="251">
        <f t="shared" si="180"/>
        <v>0</v>
      </c>
    </row>
    <row r="2237" spans="2:12" ht="15.9" x14ac:dyDescent="0.4">
      <c r="B2237" s="198"/>
      <c r="C2237" s="140"/>
      <c r="D2237" s="122"/>
      <c r="E2237" s="123"/>
      <c r="F2237" s="140"/>
      <c r="G2237" s="124"/>
      <c r="H2237" s="122"/>
      <c r="I2237" s="123"/>
      <c r="J2237" s="140"/>
      <c r="K2237" s="124"/>
      <c r="L2237" s="251">
        <f t="shared" si="180"/>
        <v>0</v>
      </c>
    </row>
    <row r="2238" spans="2:12" ht="15.9" x14ac:dyDescent="0.4">
      <c r="B2238" s="198"/>
      <c r="C2238" s="140"/>
      <c r="D2238" s="122"/>
      <c r="E2238" s="123"/>
      <c r="F2238" s="124"/>
      <c r="G2238" s="124"/>
      <c r="H2238" s="122"/>
      <c r="I2238" s="123"/>
      <c r="J2238" s="124"/>
      <c r="K2238" s="124"/>
      <c r="L2238" s="251">
        <f t="shared" si="180"/>
        <v>0</v>
      </c>
    </row>
    <row r="2239" spans="2:12" ht="15.9" x14ac:dyDescent="0.4">
      <c r="B2239" s="198"/>
      <c r="C2239" s="140"/>
      <c r="D2239" s="122"/>
      <c r="E2239" s="123"/>
      <c r="F2239" s="140"/>
      <c r="G2239" s="124"/>
      <c r="H2239" s="122"/>
      <c r="I2239" s="123"/>
      <c r="J2239" s="140"/>
      <c r="K2239" s="124"/>
      <c r="L2239" s="251">
        <f t="shared" si="180"/>
        <v>0</v>
      </c>
    </row>
    <row r="2240" spans="2:12" ht="15.9" x14ac:dyDescent="0.4">
      <c r="B2240" s="198"/>
      <c r="C2240" s="140"/>
      <c r="D2240" s="122"/>
      <c r="E2240" s="123"/>
      <c r="F2240" s="124"/>
      <c r="G2240" s="124"/>
      <c r="H2240" s="122"/>
      <c r="I2240" s="123"/>
      <c r="J2240" s="124"/>
      <c r="K2240" s="124"/>
      <c r="L2240" s="251">
        <f t="shared" si="180"/>
        <v>0</v>
      </c>
    </row>
    <row r="2241" spans="2:12" ht="15.9" x14ac:dyDescent="0.4">
      <c r="B2241" s="198"/>
      <c r="C2241" s="140"/>
      <c r="D2241" s="122"/>
      <c r="E2241" s="123"/>
      <c r="F2241" s="140"/>
      <c r="G2241" s="124"/>
      <c r="H2241" s="122"/>
      <c r="I2241" s="123"/>
      <c r="J2241" s="140"/>
      <c r="K2241" s="124"/>
      <c r="L2241" s="251">
        <f t="shared" si="180"/>
        <v>0</v>
      </c>
    </row>
    <row r="2242" spans="2:12" ht="15.9" x14ac:dyDescent="0.4">
      <c r="B2242" s="198"/>
      <c r="C2242" s="140"/>
      <c r="D2242" s="122"/>
      <c r="E2242" s="123"/>
      <c r="F2242" s="124"/>
      <c r="G2242" s="124"/>
      <c r="H2242" s="122"/>
      <c r="I2242" s="123"/>
      <c r="J2242" s="124"/>
      <c r="K2242" s="124"/>
      <c r="L2242" s="251">
        <f t="shared" si="180"/>
        <v>0</v>
      </c>
    </row>
    <row r="2243" spans="2:12" ht="15.9" x14ac:dyDescent="0.4">
      <c r="B2243" s="198"/>
      <c r="C2243" s="140"/>
      <c r="D2243" s="122"/>
      <c r="E2243" s="123"/>
      <c r="F2243" s="140"/>
      <c r="G2243" s="124"/>
      <c r="H2243" s="122"/>
      <c r="I2243" s="123"/>
      <c r="J2243" s="140"/>
      <c r="K2243" s="124"/>
      <c r="L2243" s="251">
        <f t="shared" si="180"/>
        <v>0</v>
      </c>
    </row>
    <row r="2244" spans="2:12" ht="15.9" x14ac:dyDescent="0.4">
      <c r="B2244" s="198"/>
      <c r="C2244" s="140"/>
      <c r="D2244" s="122"/>
      <c r="E2244" s="123"/>
      <c r="F2244" s="124"/>
      <c r="G2244" s="124"/>
      <c r="H2244" s="122"/>
      <c r="I2244" s="123"/>
      <c r="J2244" s="124"/>
      <c r="K2244" s="124"/>
      <c r="L2244" s="251">
        <f t="shared" si="180"/>
        <v>0</v>
      </c>
    </row>
    <row r="2245" spans="2:12" ht="15.9" x14ac:dyDescent="0.4">
      <c r="B2245" s="198"/>
      <c r="C2245" s="140"/>
      <c r="D2245" s="140"/>
      <c r="E2245" s="123"/>
      <c r="F2245" s="124"/>
      <c r="G2245" s="124"/>
      <c r="H2245" s="140"/>
      <c r="I2245" s="123"/>
      <c r="J2245" s="124"/>
      <c r="K2245" s="124"/>
      <c r="L2245" s="251">
        <f t="shared" si="180"/>
        <v>0</v>
      </c>
    </row>
    <row r="2246" spans="2:12" ht="15.9" x14ac:dyDescent="0.4">
      <c r="B2246" s="198"/>
      <c r="C2246" s="140"/>
      <c r="D2246" s="122"/>
      <c r="E2246" s="123"/>
      <c r="F2246" s="124"/>
      <c r="G2246" s="124"/>
      <c r="H2246" s="122"/>
      <c r="I2246" s="123"/>
      <c r="J2246" s="124"/>
      <c r="K2246" s="124"/>
      <c r="L2246" s="251">
        <f t="shared" si="180"/>
        <v>0</v>
      </c>
    </row>
    <row r="2247" spans="2:12" ht="15.9" x14ac:dyDescent="0.4">
      <c r="B2247" s="198"/>
      <c r="C2247" s="140"/>
      <c r="D2247" s="122"/>
      <c r="E2247" s="123"/>
      <c r="F2247" s="124"/>
      <c r="G2247" s="124"/>
      <c r="H2247" s="122"/>
      <c r="I2247" s="123"/>
      <c r="J2247" s="124"/>
      <c r="K2247" s="124"/>
      <c r="L2247" s="251">
        <f t="shared" si="180"/>
        <v>0</v>
      </c>
    </row>
    <row r="2248" spans="2:12" ht="15.9" x14ac:dyDescent="0.4">
      <c r="B2248" s="198"/>
      <c r="C2248" s="140"/>
      <c r="D2248" s="122"/>
      <c r="E2248" s="123"/>
      <c r="F2248" s="124"/>
      <c r="G2248" s="124"/>
      <c r="H2248" s="122"/>
      <c r="I2248" s="123"/>
      <c r="J2248" s="124"/>
      <c r="K2248" s="124"/>
      <c r="L2248" s="251">
        <f t="shared" si="180"/>
        <v>0</v>
      </c>
    </row>
    <row r="2249" spans="2:12" ht="15.9" x14ac:dyDescent="0.4">
      <c r="B2249" s="198"/>
      <c r="C2249" s="140"/>
      <c r="D2249" s="122"/>
      <c r="E2249" s="123"/>
      <c r="F2249" s="124"/>
      <c r="G2249" s="124"/>
      <c r="H2249" s="122"/>
      <c r="I2249" s="123"/>
      <c r="J2249" s="124"/>
      <c r="K2249" s="124"/>
      <c r="L2249" s="251">
        <f t="shared" si="180"/>
        <v>0</v>
      </c>
    </row>
    <row r="2250" spans="2:12" ht="15.9" x14ac:dyDescent="0.4">
      <c r="B2250" s="198"/>
      <c r="C2250" s="140"/>
      <c r="D2250" s="141"/>
      <c r="E2250" s="123"/>
      <c r="F2250" s="140"/>
      <c r="G2250" s="145"/>
      <c r="H2250" s="141"/>
      <c r="I2250" s="123"/>
      <c r="J2250" s="140"/>
      <c r="K2250" s="145"/>
      <c r="L2250" s="251">
        <f t="shared" si="180"/>
        <v>0</v>
      </c>
    </row>
    <row r="2251" spans="2:12" ht="15.9" x14ac:dyDescent="0.4">
      <c r="B2251" s="198"/>
      <c r="C2251" s="140"/>
      <c r="D2251" s="122"/>
      <c r="E2251" s="123"/>
      <c r="F2251" s="124"/>
      <c r="G2251" s="124"/>
      <c r="H2251" s="122"/>
      <c r="I2251" s="123"/>
      <c r="J2251" s="124"/>
      <c r="K2251" s="124"/>
      <c r="L2251" s="251">
        <f t="shared" si="180"/>
        <v>0</v>
      </c>
    </row>
    <row r="2252" spans="2:12" ht="15.9" x14ac:dyDescent="0.4">
      <c r="B2252" s="198"/>
      <c r="C2252" s="140"/>
      <c r="D2252" s="141"/>
      <c r="E2252" s="123"/>
      <c r="F2252" s="140"/>
      <c r="G2252" s="145"/>
      <c r="H2252" s="141"/>
      <c r="I2252" s="123"/>
      <c r="J2252" s="140"/>
      <c r="K2252" s="145"/>
      <c r="L2252" s="251">
        <f t="shared" si="180"/>
        <v>0</v>
      </c>
    </row>
    <row r="2253" spans="2:12" ht="15.9" x14ac:dyDescent="0.4">
      <c r="B2253" s="198"/>
      <c r="C2253" s="140"/>
      <c r="D2253" s="122"/>
      <c r="E2253" s="123"/>
      <c r="F2253" s="124"/>
      <c r="G2253" s="124"/>
      <c r="H2253" s="122"/>
      <c r="I2253" s="123"/>
      <c r="J2253" s="124"/>
      <c r="K2253" s="124"/>
      <c r="L2253" s="251">
        <f t="shared" si="180"/>
        <v>0</v>
      </c>
    </row>
    <row r="2254" spans="2:12" ht="15.9" x14ac:dyDescent="0.4">
      <c r="B2254" s="198"/>
      <c r="C2254" s="140"/>
      <c r="D2254" s="141"/>
      <c r="E2254" s="123"/>
      <c r="F2254" s="140"/>
      <c r="G2254" s="145"/>
      <c r="H2254" s="141"/>
      <c r="I2254" s="123"/>
      <c r="J2254" s="140"/>
      <c r="K2254" s="145"/>
      <c r="L2254" s="251">
        <f t="shared" si="180"/>
        <v>0</v>
      </c>
    </row>
    <row r="2255" spans="2:12" ht="15.9" x14ac:dyDescent="0.4">
      <c r="B2255" s="198"/>
      <c r="C2255" s="140"/>
      <c r="D2255" s="122"/>
      <c r="E2255" s="123"/>
      <c r="F2255" s="124"/>
      <c r="G2255" s="124"/>
      <c r="H2255" s="122"/>
      <c r="I2255" s="123"/>
      <c r="J2255" s="124"/>
      <c r="K2255" s="124"/>
      <c r="L2255" s="251">
        <f t="shared" si="180"/>
        <v>0</v>
      </c>
    </row>
    <row r="2256" spans="2:12" ht="15.9" x14ac:dyDescent="0.4">
      <c r="B2256" s="198"/>
      <c r="C2256" s="140"/>
      <c r="D2256" s="141"/>
      <c r="E2256" s="123"/>
      <c r="F2256" s="140"/>
      <c r="G2256" s="145"/>
      <c r="H2256" s="141"/>
      <c r="I2256" s="123"/>
      <c r="J2256" s="140"/>
      <c r="K2256" s="145"/>
      <c r="L2256" s="251">
        <f t="shared" si="180"/>
        <v>0</v>
      </c>
    </row>
    <row r="2257" spans="2:12" ht="15.9" x14ac:dyDescent="0.4">
      <c r="B2257" s="198"/>
      <c r="C2257" s="140"/>
      <c r="D2257" s="122"/>
      <c r="E2257" s="123"/>
      <c r="F2257" s="124"/>
      <c r="G2257" s="124"/>
      <c r="H2257" s="122"/>
      <c r="I2257" s="123"/>
      <c r="J2257" s="124"/>
      <c r="K2257" s="124"/>
      <c r="L2257" s="251">
        <f t="shared" si="180"/>
        <v>0</v>
      </c>
    </row>
    <row r="2258" spans="2:12" ht="15.9" x14ac:dyDescent="0.4">
      <c r="B2258" s="198"/>
      <c r="C2258" s="140"/>
      <c r="D2258" s="141"/>
      <c r="E2258" s="123"/>
      <c r="F2258" s="140"/>
      <c r="G2258" s="145"/>
      <c r="H2258" s="141"/>
      <c r="I2258" s="123"/>
      <c r="J2258" s="140"/>
      <c r="K2258" s="145"/>
      <c r="L2258" s="251">
        <f t="shared" si="180"/>
        <v>0</v>
      </c>
    </row>
    <row r="2259" spans="2:12" ht="15.9" x14ac:dyDescent="0.4">
      <c r="B2259" s="198"/>
      <c r="C2259" s="140"/>
      <c r="D2259" s="122"/>
      <c r="E2259" s="123"/>
      <c r="F2259" s="124"/>
      <c r="G2259" s="124"/>
      <c r="H2259" s="122"/>
      <c r="I2259" s="123"/>
      <c r="J2259" s="124"/>
      <c r="K2259" s="124"/>
      <c r="L2259" s="251">
        <f t="shared" si="180"/>
        <v>0</v>
      </c>
    </row>
    <row r="2260" spans="2:12" ht="15.9" x14ac:dyDescent="0.4">
      <c r="B2260" s="198"/>
      <c r="C2260" s="140"/>
      <c r="D2260" s="141"/>
      <c r="E2260" s="123"/>
      <c r="F2260" s="140"/>
      <c r="G2260" s="145"/>
      <c r="H2260" s="141"/>
      <c r="I2260" s="123"/>
      <c r="J2260" s="140"/>
      <c r="K2260" s="145"/>
      <c r="L2260" s="251">
        <f t="shared" si="180"/>
        <v>0</v>
      </c>
    </row>
    <row r="2261" spans="2:12" ht="15.9" x14ac:dyDescent="0.4">
      <c r="B2261" s="198"/>
      <c r="C2261" s="140"/>
      <c r="D2261" s="122"/>
      <c r="E2261" s="123"/>
      <c r="F2261" s="124"/>
      <c r="G2261" s="124"/>
      <c r="H2261" s="122"/>
      <c r="I2261" s="123"/>
      <c r="J2261" s="124"/>
      <c r="K2261" s="124"/>
      <c r="L2261" s="251">
        <f t="shared" si="180"/>
        <v>0</v>
      </c>
    </row>
    <row r="2262" spans="2:12" ht="15.9" x14ac:dyDescent="0.4">
      <c r="B2262" s="198"/>
      <c r="C2262" s="140"/>
      <c r="D2262" s="141"/>
      <c r="E2262" s="123"/>
      <c r="F2262" s="140"/>
      <c r="G2262" s="145"/>
      <c r="H2262" s="141"/>
      <c r="I2262" s="123"/>
      <c r="J2262" s="140"/>
      <c r="K2262" s="145"/>
      <c r="L2262" s="251">
        <f t="shared" si="180"/>
        <v>0</v>
      </c>
    </row>
    <row r="2263" spans="2:12" ht="15.9" x14ac:dyDescent="0.4">
      <c r="B2263" s="198"/>
      <c r="C2263" s="140"/>
      <c r="D2263" s="122"/>
      <c r="E2263" s="123"/>
      <c r="F2263" s="124"/>
      <c r="G2263" s="124"/>
      <c r="H2263" s="122"/>
      <c r="I2263" s="123"/>
      <c r="J2263" s="124"/>
      <c r="K2263" s="124"/>
      <c r="L2263" s="251">
        <f t="shared" si="180"/>
        <v>0</v>
      </c>
    </row>
    <row r="2264" spans="2:12" ht="15.9" x14ac:dyDescent="0.4">
      <c r="B2264" s="198"/>
      <c r="C2264" s="140"/>
      <c r="D2264" s="141"/>
      <c r="E2264" s="123"/>
      <c r="F2264" s="140"/>
      <c r="G2264" s="145"/>
      <c r="H2264" s="141"/>
      <c r="I2264" s="123"/>
      <c r="J2264" s="140"/>
      <c r="K2264" s="145"/>
      <c r="L2264" s="251">
        <f t="shared" ref="L2264:L2327" si="181">G2264-K2264</f>
        <v>0</v>
      </c>
    </row>
    <row r="2265" spans="2:12" ht="15.9" x14ac:dyDescent="0.4">
      <c r="B2265" s="198"/>
      <c r="C2265" s="140"/>
      <c r="D2265" s="122"/>
      <c r="E2265" s="123"/>
      <c r="F2265" s="124"/>
      <c r="G2265" s="124"/>
      <c r="H2265" s="122"/>
      <c r="I2265" s="123"/>
      <c r="J2265" s="124"/>
      <c r="K2265" s="124"/>
      <c r="L2265" s="251">
        <f t="shared" si="181"/>
        <v>0</v>
      </c>
    </row>
    <row r="2266" spans="2:12" ht="15.9" x14ac:dyDescent="0.4">
      <c r="B2266" s="198"/>
      <c r="C2266" s="140"/>
      <c r="D2266" s="122"/>
      <c r="E2266" s="123"/>
      <c r="F2266" s="124"/>
      <c r="G2266" s="124"/>
      <c r="H2266" s="122"/>
      <c r="I2266" s="123"/>
      <c r="J2266" s="124"/>
      <c r="K2266" s="124"/>
      <c r="L2266" s="251">
        <f t="shared" si="181"/>
        <v>0</v>
      </c>
    </row>
    <row r="2267" spans="2:12" ht="15.9" x14ac:dyDescent="0.4">
      <c r="B2267" s="198"/>
      <c r="C2267" s="140"/>
      <c r="D2267" s="122"/>
      <c r="E2267" s="123"/>
      <c r="F2267" s="124"/>
      <c r="G2267" s="124"/>
      <c r="H2267" s="122"/>
      <c r="I2267" s="123"/>
      <c r="J2267" s="124"/>
      <c r="K2267" s="124"/>
      <c r="L2267" s="251">
        <f t="shared" si="181"/>
        <v>0</v>
      </c>
    </row>
    <row r="2268" spans="2:12" ht="15.9" collapsed="1" x14ac:dyDescent="0.4">
      <c r="B2268" s="189" t="s">
        <v>747</v>
      </c>
      <c r="C2268" s="162" t="s">
        <v>748</v>
      </c>
      <c r="D2268" s="88">
        <f>D2269+D2294+D2285+D2302</f>
        <v>0</v>
      </c>
      <c r="E2268" s="87" t="s">
        <v>27</v>
      </c>
      <c r="F2268" s="88">
        <v>0</v>
      </c>
      <c r="G2268" s="88">
        <f>G2269+G2294+G2285+G2302+G2314</f>
        <v>1310616000</v>
      </c>
      <c r="H2268" s="88">
        <f>H2269+H2294+H2285+H2302</f>
        <v>0</v>
      </c>
      <c r="I2268" s="87" t="s">
        <v>27</v>
      </c>
      <c r="J2268" s="88">
        <v>0</v>
      </c>
      <c r="K2268" s="88">
        <f>K2269+K2294+K2285+K2302+K2314</f>
        <v>1310616000</v>
      </c>
      <c r="L2268" s="251">
        <f t="shared" si="181"/>
        <v>0</v>
      </c>
    </row>
    <row r="2269" spans="2:12" ht="15.9" x14ac:dyDescent="0.4">
      <c r="B2269" s="190"/>
      <c r="C2269" s="191"/>
      <c r="D2269" s="90"/>
      <c r="E2269" s="91"/>
      <c r="F2269" s="92"/>
      <c r="G2269" s="92"/>
      <c r="H2269" s="90"/>
      <c r="I2269" s="91"/>
      <c r="J2269" s="92"/>
      <c r="K2269" s="92"/>
      <c r="L2269" s="251">
        <f t="shared" si="181"/>
        <v>0</v>
      </c>
    </row>
    <row r="2270" spans="2:12" ht="15.9" x14ac:dyDescent="0.4">
      <c r="B2270" s="129"/>
      <c r="C2270" s="96"/>
      <c r="D2270" s="94"/>
      <c r="E2270" s="95"/>
      <c r="F2270" s="175"/>
      <c r="G2270" s="101"/>
      <c r="H2270" s="94"/>
      <c r="I2270" s="95"/>
      <c r="J2270" s="175"/>
      <c r="K2270" s="101"/>
      <c r="L2270" s="251">
        <f t="shared" si="181"/>
        <v>0</v>
      </c>
    </row>
    <row r="2271" spans="2:12" ht="15.9" x14ac:dyDescent="0.4">
      <c r="B2271" s="129"/>
      <c r="C2271" s="96"/>
      <c r="D2271" s="94"/>
      <c r="E2271" s="95"/>
      <c r="F2271" s="101"/>
      <c r="G2271" s="101"/>
      <c r="H2271" s="94"/>
      <c r="I2271" s="95"/>
      <c r="J2271" s="101"/>
      <c r="K2271" s="101"/>
      <c r="L2271" s="251">
        <f t="shared" si="181"/>
        <v>0</v>
      </c>
    </row>
    <row r="2272" spans="2:12" ht="15.9" x14ac:dyDescent="0.4">
      <c r="B2272" s="129"/>
      <c r="C2272" s="96"/>
      <c r="D2272" s="94"/>
      <c r="E2272" s="95"/>
      <c r="F2272" s="96"/>
      <c r="G2272" s="101"/>
      <c r="H2272" s="94"/>
      <c r="I2272" s="95"/>
      <c r="J2272" s="96"/>
      <c r="K2272" s="101"/>
      <c r="L2272" s="251">
        <f t="shared" si="181"/>
        <v>0</v>
      </c>
    </row>
    <row r="2273" spans="2:12" ht="15.9" x14ac:dyDescent="0.4">
      <c r="B2273" s="129"/>
      <c r="C2273" s="96"/>
      <c r="D2273" s="94"/>
      <c r="E2273" s="95"/>
      <c r="F2273" s="101"/>
      <c r="G2273" s="101"/>
      <c r="H2273" s="94"/>
      <c r="I2273" s="95"/>
      <c r="J2273" s="101"/>
      <c r="K2273" s="101"/>
      <c r="L2273" s="251">
        <f t="shared" si="181"/>
        <v>0</v>
      </c>
    </row>
    <row r="2274" spans="2:12" ht="15.9" x14ac:dyDescent="0.4">
      <c r="B2274" s="224"/>
      <c r="C2274" s="96"/>
      <c r="D2274" s="94"/>
      <c r="E2274" s="95"/>
      <c r="F2274" s="96"/>
      <c r="G2274" s="101"/>
      <c r="H2274" s="94"/>
      <c r="I2274" s="95"/>
      <c r="J2274" s="96"/>
      <c r="K2274" s="101"/>
      <c r="L2274" s="251">
        <f t="shared" si="181"/>
        <v>0</v>
      </c>
    </row>
    <row r="2275" spans="2:12" ht="15.9" x14ac:dyDescent="0.4">
      <c r="B2275" s="129"/>
      <c r="C2275" s="96"/>
      <c r="D2275" s="94"/>
      <c r="E2275" s="95"/>
      <c r="F2275" s="101"/>
      <c r="G2275" s="101"/>
      <c r="H2275" s="94"/>
      <c r="I2275" s="95"/>
      <c r="J2275" s="101"/>
      <c r="K2275" s="101"/>
      <c r="L2275" s="251">
        <f t="shared" si="181"/>
        <v>0</v>
      </c>
    </row>
    <row r="2276" spans="2:12" ht="15.9" x14ac:dyDescent="0.4">
      <c r="B2276" s="129"/>
      <c r="C2276" s="96"/>
      <c r="D2276" s="94"/>
      <c r="E2276" s="95"/>
      <c r="F2276" s="101"/>
      <c r="G2276" s="101"/>
      <c r="H2276" s="94"/>
      <c r="I2276" s="95"/>
      <c r="J2276" s="101"/>
      <c r="K2276" s="101"/>
      <c r="L2276" s="251">
        <f t="shared" si="181"/>
        <v>0</v>
      </c>
    </row>
    <row r="2277" spans="2:12" ht="15.9" x14ac:dyDescent="0.4">
      <c r="B2277" s="129"/>
      <c r="C2277" s="96"/>
      <c r="D2277" s="94"/>
      <c r="E2277" s="95"/>
      <c r="F2277" s="101"/>
      <c r="G2277" s="101"/>
      <c r="H2277" s="94"/>
      <c r="I2277" s="95"/>
      <c r="J2277" s="101"/>
      <c r="K2277" s="101"/>
      <c r="L2277" s="251">
        <f t="shared" si="181"/>
        <v>0</v>
      </c>
    </row>
    <row r="2278" spans="2:12" ht="15.9" x14ac:dyDescent="0.4">
      <c r="B2278" s="129"/>
      <c r="C2278" s="96"/>
      <c r="D2278" s="94"/>
      <c r="E2278" s="95"/>
      <c r="F2278" s="101"/>
      <c r="G2278" s="101"/>
      <c r="H2278" s="94"/>
      <c r="I2278" s="95"/>
      <c r="J2278" s="101"/>
      <c r="K2278" s="101"/>
      <c r="L2278" s="251">
        <f t="shared" si="181"/>
        <v>0</v>
      </c>
    </row>
    <row r="2279" spans="2:12" ht="15.9" x14ac:dyDescent="0.4">
      <c r="B2279" s="129"/>
      <c r="C2279" s="96"/>
      <c r="D2279" s="94"/>
      <c r="E2279" s="95"/>
      <c r="F2279" s="101"/>
      <c r="G2279" s="101"/>
      <c r="H2279" s="94"/>
      <c r="I2279" s="95"/>
      <c r="J2279" s="101"/>
      <c r="K2279" s="101"/>
      <c r="L2279" s="251">
        <f t="shared" si="181"/>
        <v>0</v>
      </c>
    </row>
    <row r="2280" spans="2:12" ht="15.9" x14ac:dyDescent="0.4">
      <c r="B2280" s="129"/>
      <c r="C2280" s="96"/>
      <c r="D2280" s="94"/>
      <c r="E2280" s="95"/>
      <c r="F2280" s="101"/>
      <c r="G2280" s="101"/>
      <c r="H2280" s="94"/>
      <c r="I2280" s="95"/>
      <c r="J2280" s="101"/>
      <c r="K2280" s="101"/>
      <c r="L2280" s="251">
        <f t="shared" si="181"/>
        <v>0</v>
      </c>
    </row>
    <row r="2281" spans="2:12" ht="15.9" x14ac:dyDescent="0.4">
      <c r="B2281" s="129"/>
      <c r="C2281" s="96"/>
      <c r="D2281" s="94"/>
      <c r="E2281" s="95"/>
      <c r="F2281" s="101"/>
      <c r="G2281" s="101"/>
      <c r="H2281" s="94"/>
      <c r="I2281" s="95"/>
      <c r="J2281" s="101"/>
      <c r="K2281" s="101"/>
      <c r="L2281" s="251">
        <f t="shared" si="181"/>
        <v>0</v>
      </c>
    </row>
    <row r="2282" spans="2:12" ht="15.9" x14ac:dyDescent="0.4">
      <c r="B2282" s="129"/>
      <c r="C2282" s="96"/>
      <c r="D2282" s="94"/>
      <c r="E2282" s="95"/>
      <c r="F2282" s="101"/>
      <c r="G2282" s="101"/>
      <c r="H2282" s="94"/>
      <c r="I2282" s="95"/>
      <c r="J2282" s="101"/>
      <c r="K2282" s="101"/>
      <c r="L2282" s="251">
        <f t="shared" si="181"/>
        <v>0</v>
      </c>
    </row>
    <row r="2283" spans="2:12" ht="15.9" x14ac:dyDescent="0.4">
      <c r="B2283" s="129"/>
      <c r="C2283" s="96"/>
      <c r="D2283" s="94"/>
      <c r="E2283" s="95"/>
      <c r="F2283" s="96"/>
      <c r="G2283" s="101"/>
      <c r="H2283" s="94"/>
      <c r="I2283" s="95"/>
      <c r="J2283" s="96"/>
      <c r="K2283" s="101"/>
      <c r="L2283" s="251">
        <f t="shared" si="181"/>
        <v>0</v>
      </c>
    </row>
    <row r="2284" spans="2:12" ht="15.9" x14ac:dyDescent="0.4">
      <c r="B2284" s="129"/>
      <c r="C2284" s="177"/>
      <c r="D2284" s="176"/>
      <c r="E2284" s="177"/>
      <c r="F2284" s="177"/>
      <c r="G2284" s="101"/>
      <c r="H2284" s="176"/>
      <c r="I2284" s="177"/>
      <c r="J2284" s="177"/>
      <c r="K2284" s="101"/>
      <c r="L2284" s="251">
        <f t="shared" si="181"/>
        <v>0</v>
      </c>
    </row>
    <row r="2285" spans="2:12" ht="15.9" x14ac:dyDescent="0.4">
      <c r="B2285" s="190"/>
      <c r="C2285" s="191"/>
      <c r="D2285" s="90"/>
      <c r="E2285" s="91"/>
      <c r="F2285" s="92"/>
      <c r="G2285" s="92"/>
      <c r="H2285" s="90"/>
      <c r="I2285" s="91"/>
      <c r="J2285" s="92"/>
      <c r="K2285" s="92"/>
      <c r="L2285" s="251">
        <f t="shared" si="181"/>
        <v>0</v>
      </c>
    </row>
    <row r="2286" spans="2:12" ht="15.9" x14ac:dyDescent="0.4">
      <c r="B2286" s="129"/>
      <c r="C2286" s="96"/>
      <c r="D2286" s="94"/>
      <c r="E2286" s="95"/>
      <c r="F2286" s="96"/>
      <c r="G2286" s="101"/>
      <c r="H2286" s="94"/>
      <c r="I2286" s="95"/>
      <c r="J2286" s="96"/>
      <c r="K2286" s="101"/>
      <c r="L2286" s="251">
        <f t="shared" si="181"/>
        <v>0</v>
      </c>
    </row>
    <row r="2287" spans="2:12" ht="15.9" x14ac:dyDescent="0.4">
      <c r="B2287" s="129"/>
      <c r="C2287" s="96"/>
      <c r="D2287" s="94"/>
      <c r="E2287" s="95"/>
      <c r="F2287" s="101"/>
      <c r="G2287" s="101"/>
      <c r="H2287" s="94"/>
      <c r="I2287" s="95"/>
      <c r="J2287" s="101"/>
      <c r="K2287" s="101"/>
      <c r="L2287" s="251">
        <f t="shared" si="181"/>
        <v>0</v>
      </c>
    </row>
    <row r="2288" spans="2:12" ht="15.9" x14ac:dyDescent="0.4">
      <c r="B2288" s="129"/>
      <c r="C2288" s="96"/>
      <c r="D2288" s="94"/>
      <c r="E2288" s="95"/>
      <c r="F2288" s="175"/>
      <c r="G2288" s="101"/>
      <c r="H2288" s="94"/>
      <c r="I2288" s="95"/>
      <c r="J2288" s="175"/>
      <c r="K2288" s="101"/>
      <c r="L2288" s="251">
        <f t="shared" si="181"/>
        <v>0</v>
      </c>
    </row>
    <row r="2289" spans="2:12" ht="15.9" x14ac:dyDescent="0.4">
      <c r="B2289" s="129"/>
      <c r="C2289" s="96"/>
      <c r="D2289" s="94"/>
      <c r="E2289" s="95"/>
      <c r="F2289" s="101"/>
      <c r="G2289" s="101"/>
      <c r="H2289" s="94"/>
      <c r="I2289" s="95"/>
      <c r="J2289" s="101"/>
      <c r="K2289" s="101"/>
      <c r="L2289" s="251">
        <f t="shared" si="181"/>
        <v>0</v>
      </c>
    </row>
    <row r="2290" spans="2:12" ht="15.9" x14ac:dyDescent="0.4">
      <c r="B2290" s="129"/>
      <c r="C2290" s="96"/>
      <c r="D2290" s="94"/>
      <c r="E2290" s="95"/>
      <c r="F2290" s="175"/>
      <c r="G2290" s="101"/>
      <c r="H2290" s="94"/>
      <c r="I2290" s="95"/>
      <c r="J2290" s="175"/>
      <c r="K2290" s="101"/>
      <c r="L2290" s="251">
        <f t="shared" si="181"/>
        <v>0</v>
      </c>
    </row>
    <row r="2291" spans="2:12" ht="15.9" x14ac:dyDescent="0.4">
      <c r="B2291" s="129"/>
      <c r="C2291" s="96"/>
      <c r="D2291" s="94"/>
      <c r="E2291" s="95"/>
      <c r="F2291" s="101"/>
      <c r="G2291" s="101"/>
      <c r="H2291" s="94"/>
      <c r="I2291" s="95"/>
      <c r="J2291" s="101"/>
      <c r="K2291" s="101"/>
      <c r="L2291" s="251">
        <f t="shared" si="181"/>
        <v>0</v>
      </c>
    </row>
    <row r="2292" spans="2:12" ht="15.9" x14ac:dyDescent="0.4">
      <c r="B2292" s="129"/>
      <c r="C2292" s="96"/>
      <c r="D2292" s="94"/>
      <c r="E2292" s="95"/>
      <c r="F2292" s="96"/>
      <c r="G2292" s="101"/>
      <c r="H2292" s="94"/>
      <c r="I2292" s="95"/>
      <c r="J2292" s="96"/>
      <c r="K2292" s="101"/>
      <c r="L2292" s="251">
        <f t="shared" si="181"/>
        <v>0</v>
      </c>
    </row>
    <row r="2293" spans="2:12" ht="15.9" x14ac:dyDescent="0.4">
      <c r="B2293" s="129"/>
      <c r="C2293" s="96"/>
      <c r="D2293" s="94"/>
      <c r="E2293" s="95"/>
      <c r="F2293" s="101"/>
      <c r="G2293" s="101"/>
      <c r="H2293" s="94"/>
      <c r="I2293" s="95"/>
      <c r="J2293" s="101"/>
      <c r="K2293" s="101"/>
      <c r="L2293" s="251">
        <f t="shared" si="181"/>
        <v>0</v>
      </c>
    </row>
    <row r="2294" spans="2:12" ht="15.9" x14ac:dyDescent="0.4">
      <c r="B2294" s="190"/>
      <c r="C2294" s="191"/>
      <c r="D2294" s="90"/>
      <c r="E2294" s="91"/>
      <c r="F2294" s="92"/>
      <c r="G2294" s="92"/>
      <c r="H2294" s="90"/>
      <c r="I2294" s="91"/>
      <c r="J2294" s="92"/>
      <c r="K2294" s="92"/>
      <c r="L2294" s="251">
        <f t="shared" si="181"/>
        <v>0</v>
      </c>
    </row>
    <row r="2295" spans="2:12" ht="15.9" x14ac:dyDescent="0.4">
      <c r="B2295" s="129"/>
      <c r="C2295" s="96"/>
      <c r="D2295" s="94"/>
      <c r="E2295" s="95"/>
      <c r="F2295" s="96"/>
      <c r="G2295" s="101"/>
      <c r="H2295" s="94"/>
      <c r="I2295" s="95"/>
      <c r="J2295" s="96"/>
      <c r="K2295" s="101"/>
      <c r="L2295" s="251">
        <f t="shared" si="181"/>
        <v>0</v>
      </c>
    </row>
    <row r="2296" spans="2:12" ht="15.9" x14ac:dyDescent="0.4">
      <c r="B2296" s="129"/>
      <c r="C2296" s="96"/>
      <c r="D2296" s="94"/>
      <c r="E2296" s="95"/>
      <c r="F2296" s="101"/>
      <c r="G2296" s="101"/>
      <c r="H2296" s="94"/>
      <c r="I2296" s="95"/>
      <c r="J2296" s="101"/>
      <c r="K2296" s="101"/>
      <c r="L2296" s="251">
        <f t="shared" si="181"/>
        <v>0</v>
      </c>
    </row>
    <row r="2297" spans="2:12" ht="15.9" x14ac:dyDescent="0.4">
      <c r="B2297" s="129"/>
      <c r="C2297" s="96"/>
      <c r="D2297" s="94"/>
      <c r="E2297" s="95"/>
      <c r="F2297" s="101"/>
      <c r="G2297" s="101"/>
      <c r="H2297" s="94"/>
      <c r="I2297" s="95"/>
      <c r="J2297" s="101"/>
      <c r="K2297" s="101"/>
      <c r="L2297" s="251">
        <f t="shared" si="181"/>
        <v>0</v>
      </c>
    </row>
    <row r="2298" spans="2:12" ht="15.9" x14ac:dyDescent="0.4">
      <c r="B2298" s="129"/>
      <c r="C2298" s="96"/>
      <c r="D2298" s="94"/>
      <c r="E2298" s="95"/>
      <c r="F2298" s="97"/>
      <c r="G2298" s="97"/>
      <c r="H2298" s="94"/>
      <c r="I2298" s="95"/>
      <c r="J2298" s="97"/>
      <c r="K2298" s="97"/>
      <c r="L2298" s="251">
        <f t="shared" si="181"/>
        <v>0</v>
      </c>
    </row>
    <row r="2299" spans="2:12" ht="15.9" x14ac:dyDescent="0.4">
      <c r="B2299" s="129"/>
      <c r="C2299" s="96"/>
      <c r="D2299" s="94"/>
      <c r="E2299" s="95"/>
      <c r="F2299" s="96"/>
      <c r="G2299" s="101"/>
      <c r="H2299" s="94"/>
      <c r="I2299" s="95"/>
      <c r="J2299" s="96"/>
      <c r="K2299" s="101"/>
      <c r="L2299" s="251">
        <f t="shared" si="181"/>
        <v>0</v>
      </c>
    </row>
    <row r="2300" spans="2:12" ht="15.9" x14ac:dyDescent="0.4">
      <c r="B2300" s="129"/>
      <c r="C2300" s="96"/>
      <c r="D2300" s="94"/>
      <c r="E2300" s="95"/>
      <c r="F2300" s="106"/>
      <c r="G2300" s="106"/>
      <c r="H2300" s="94"/>
      <c r="I2300" s="95"/>
      <c r="J2300" s="106"/>
      <c r="K2300" s="106"/>
      <c r="L2300" s="251">
        <f t="shared" si="181"/>
        <v>0</v>
      </c>
    </row>
    <row r="2301" spans="2:12" ht="15.9" x14ac:dyDescent="0.4">
      <c r="B2301" s="129"/>
      <c r="C2301" s="96"/>
      <c r="D2301" s="94"/>
      <c r="E2301" s="95"/>
      <c r="F2301" s="106"/>
      <c r="G2301" s="106"/>
      <c r="H2301" s="94"/>
      <c r="I2301" s="95"/>
      <c r="J2301" s="106"/>
      <c r="K2301" s="106"/>
      <c r="L2301" s="251">
        <f t="shared" si="181"/>
        <v>0</v>
      </c>
    </row>
    <row r="2302" spans="2:12" ht="15.9" x14ac:dyDescent="0.4">
      <c r="B2302" s="190" t="s">
        <v>69</v>
      </c>
      <c r="C2302" s="191" t="s">
        <v>749</v>
      </c>
      <c r="D2302" s="90">
        <v>0</v>
      </c>
      <c r="E2302" s="91" t="s">
        <v>27</v>
      </c>
      <c r="F2302" s="92">
        <v>0</v>
      </c>
      <c r="G2302" s="92">
        <f>G2303+G2309+G2312</f>
        <v>1310616000</v>
      </c>
      <c r="H2302" s="90">
        <v>0</v>
      </c>
      <c r="I2302" s="91" t="s">
        <v>27</v>
      </c>
      <c r="J2302" s="92">
        <v>0</v>
      </c>
      <c r="K2302" s="92">
        <f>K2303+K2309+K2312</f>
        <v>1310616000</v>
      </c>
      <c r="L2302" s="251">
        <f t="shared" si="181"/>
        <v>0</v>
      </c>
    </row>
    <row r="2303" spans="2:12" ht="15.9" x14ac:dyDescent="0.4">
      <c r="B2303" s="129"/>
      <c r="C2303" s="96"/>
      <c r="D2303" s="94"/>
      <c r="E2303" s="95"/>
      <c r="F2303" s="96"/>
      <c r="G2303" s="101"/>
      <c r="H2303" s="94"/>
      <c r="I2303" s="95"/>
      <c r="J2303" s="96"/>
      <c r="K2303" s="101"/>
      <c r="L2303" s="251">
        <f t="shared" si="181"/>
        <v>0</v>
      </c>
    </row>
    <row r="2304" spans="2:12" ht="15.9" x14ac:dyDescent="0.4">
      <c r="B2304" s="129"/>
      <c r="C2304" s="96"/>
      <c r="D2304" s="94"/>
      <c r="E2304" s="95"/>
      <c r="F2304" s="101"/>
      <c r="G2304" s="101"/>
      <c r="H2304" s="94"/>
      <c r="I2304" s="95"/>
      <c r="J2304" s="101"/>
      <c r="K2304" s="101"/>
      <c r="L2304" s="251">
        <f t="shared" si="181"/>
        <v>0</v>
      </c>
    </row>
    <row r="2305" spans="2:12" ht="15.9" x14ac:dyDescent="0.4">
      <c r="B2305" s="129"/>
      <c r="C2305" s="96"/>
      <c r="D2305" s="94"/>
      <c r="E2305" s="95"/>
      <c r="F2305" s="101"/>
      <c r="G2305" s="101"/>
      <c r="H2305" s="94"/>
      <c r="I2305" s="95"/>
      <c r="J2305" s="101"/>
      <c r="K2305" s="101"/>
      <c r="L2305" s="251">
        <f t="shared" si="181"/>
        <v>0</v>
      </c>
    </row>
    <row r="2306" spans="2:12" ht="15.9" x14ac:dyDescent="0.4">
      <c r="B2306" s="129"/>
      <c r="C2306" s="96"/>
      <c r="D2306" s="94"/>
      <c r="E2306" s="95"/>
      <c r="F2306" s="101"/>
      <c r="G2306" s="101"/>
      <c r="H2306" s="94"/>
      <c r="I2306" s="95"/>
      <c r="J2306" s="101"/>
      <c r="K2306" s="101"/>
      <c r="L2306" s="251">
        <f t="shared" si="181"/>
        <v>0</v>
      </c>
    </row>
    <row r="2307" spans="2:12" ht="15.9" x14ac:dyDescent="0.4">
      <c r="B2307" s="129"/>
      <c r="C2307" s="96"/>
      <c r="D2307" s="94"/>
      <c r="E2307" s="95"/>
      <c r="F2307" s="101"/>
      <c r="G2307" s="101"/>
      <c r="H2307" s="94"/>
      <c r="I2307" s="95"/>
      <c r="J2307" s="101"/>
      <c r="K2307" s="101"/>
      <c r="L2307" s="251">
        <f t="shared" si="181"/>
        <v>0</v>
      </c>
    </row>
    <row r="2308" spans="2:12" ht="15.9" x14ac:dyDescent="0.4">
      <c r="B2308" s="129"/>
      <c r="C2308" s="96"/>
      <c r="D2308" s="94"/>
      <c r="E2308" s="95"/>
      <c r="F2308" s="97"/>
      <c r="G2308" s="101"/>
      <c r="H2308" s="94"/>
      <c r="I2308" s="95"/>
      <c r="J2308" s="97"/>
      <c r="K2308" s="101"/>
      <c r="L2308" s="251">
        <f t="shared" si="181"/>
        <v>0</v>
      </c>
    </row>
    <row r="2309" spans="2:12" ht="15.9" x14ac:dyDescent="0.4">
      <c r="B2309" s="129"/>
      <c r="C2309" s="96"/>
      <c r="D2309" s="94"/>
      <c r="E2309" s="95"/>
      <c r="F2309" s="96"/>
      <c r="G2309" s="101"/>
      <c r="H2309" s="94"/>
      <c r="I2309" s="95"/>
      <c r="J2309" s="96"/>
      <c r="K2309" s="101"/>
      <c r="L2309" s="251">
        <f t="shared" si="181"/>
        <v>0</v>
      </c>
    </row>
    <row r="2310" spans="2:12" ht="15.9" x14ac:dyDescent="0.4">
      <c r="B2310" s="129"/>
      <c r="C2310" s="96"/>
      <c r="D2310" s="94"/>
      <c r="E2310" s="95"/>
      <c r="F2310" s="101"/>
      <c r="G2310" s="101"/>
      <c r="H2310" s="94"/>
      <c r="I2310" s="95"/>
      <c r="J2310" s="101"/>
      <c r="K2310" s="101"/>
      <c r="L2310" s="251">
        <f t="shared" si="181"/>
        <v>0</v>
      </c>
    </row>
    <row r="2311" spans="2:12" ht="15.9" x14ac:dyDescent="0.4">
      <c r="B2311" s="129"/>
      <c r="C2311" s="96"/>
      <c r="D2311" s="94"/>
      <c r="E2311" s="95"/>
      <c r="F2311" s="101"/>
      <c r="G2311" s="101"/>
      <c r="H2311" s="94"/>
      <c r="I2311" s="95"/>
      <c r="J2311" s="101"/>
      <c r="K2311" s="101"/>
      <c r="L2311" s="251">
        <f t="shared" si="181"/>
        <v>0</v>
      </c>
    </row>
    <row r="2312" spans="2:12" s="232" customFormat="1" ht="15.9" x14ac:dyDescent="0.4">
      <c r="B2312" s="240">
        <v>525111</v>
      </c>
      <c r="C2312" s="241" t="s">
        <v>174</v>
      </c>
      <c r="D2312" s="248"/>
      <c r="E2312" s="249"/>
      <c r="F2312" s="241"/>
      <c r="G2312" s="250">
        <f>G2313</f>
        <v>1310616000</v>
      </c>
      <c r="H2312" s="248"/>
      <c r="I2312" s="249"/>
      <c r="J2312" s="241"/>
      <c r="K2312" s="250">
        <f>K2313</f>
        <v>1310616000</v>
      </c>
      <c r="L2312" s="251">
        <f t="shared" si="181"/>
        <v>0</v>
      </c>
    </row>
    <row r="2313" spans="2:12" ht="15.9" x14ac:dyDescent="0.4">
      <c r="B2313" s="208" t="s">
        <v>27</v>
      </c>
      <c r="C2313" s="180" t="s">
        <v>750</v>
      </c>
      <c r="D2313" s="178">
        <v>1</v>
      </c>
      <c r="E2313" s="179" t="s">
        <v>38</v>
      </c>
      <c r="F2313" s="181">
        <v>1310616000</v>
      </c>
      <c r="G2313" s="181">
        <f>ROUNDDOWN(D2313*F2313,-3)</f>
        <v>1310616000</v>
      </c>
      <c r="H2313" s="178">
        <v>1</v>
      </c>
      <c r="I2313" s="179" t="s">
        <v>38</v>
      </c>
      <c r="J2313" s="181">
        <v>1310616000</v>
      </c>
      <c r="K2313" s="181">
        <f>ROUNDDOWN(H2313*J2313,-3)</f>
        <v>1310616000</v>
      </c>
      <c r="L2313" s="251">
        <f t="shared" si="181"/>
        <v>0</v>
      </c>
    </row>
    <row r="2314" spans="2:12" ht="15.9" x14ac:dyDescent="0.4">
      <c r="B2314" s="190"/>
      <c r="C2314" s="191"/>
      <c r="D2314" s="90"/>
      <c r="E2314" s="91"/>
      <c r="F2314" s="92"/>
      <c r="G2314" s="92"/>
      <c r="H2314" s="90"/>
      <c r="I2314" s="91"/>
      <c r="J2314" s="92"/>
      <c r="K2314" s="92"/>
      <c r="L2314" s="251">
        <f t="shared" si="181"/>
        <v>0</v>
      </c>
    </row>
    <row r="2315" spans="2:12" ht="15.9" x14ac:dyDescent="0.4">
      <c r="B2315" s="129"/>
      <c r="C2315" s="96"/>
      <c r="D2315" s="94"/>
      <c r="E2315" s="95"/>
      <c r="F2315" s="96"/>
      <c r="G2315" s="101"/>
      <c r="H2315" s="94"/>
      <c r="I2315" s="95"/>
      <c r="J2315" s="96"/>
      <c r="K2315" s="101"/>
      <c r="L2315" s="251">
        <f t="shared" si="181"/>
        <v>0</v>
      </c>
    </row>
    <row r="2316" spans="2:12" ht="15.9" x14ac:dyDescent="0.4">
      <c r="B2316" s="129"/>
      <c r="C2316" s="96"/>
      <c r="D2316" s="94"/>
      <c r="E2316" s="95"/>
      <c r="F2316" s="101"/>
      <c r="G2316" s="101"/>
      <c r="H2316" s="94"/>
      <c r="I2316" s="95"/>
      <c r="J2316" s="101"/>
      <c r="K2316" s="101"/>
      <c r="L2316" s="251">
        <f t="shared" si="181"/>
        <v>0</v>
      </c>
    </row>
    <row r="2317" spans="2:12" ht="58.3" x14ac:dyDescent="0.4">
      <c r="B2317" s="185" t="s">
        <v>751</v>
      </c>
      <c r="C2317" s="186" t="s">
        <v>752</v>
      </c>
      <c r="D2317" s="173">
        <v>3</v>
      </c>
      <c r="E2317" s="107" t="s">
        <v>753</v>
      </c>
      <c r="F2317" s="109"/>
      <c r="G2317" s="109">
        <f>G2318+G2367+G2381</f>
        <v>0</v>
      </c>
      <c r="H2317" s="173">
        <v>3</v>
      </c>
      <c r="I2317" s="107" t="s">
        <v>753</v>
      </c>
      <c r="J2317" s="109"/>
      <c r="K2317" s="109">
        <f>K2318+K2367+K2381</f>
        <v>0</v>
      </c>
      <c r="L2317" s="251">
        <f t="shared" si="181"/>
        <v>0</v>
      </c>
    </row>
    <row r="2318" spans="2:12" ht="15.9" x14ac:dyDescent="0.4">
      <c r="B2318" s="222" t="s">
        <v>754</v>
      </c>
      <c r="C2318" s="193" t="s">
        <v>755</v>
      </c>
      <c r="D2318" s="174">
        <v>1</v>
      </c>
      <c r="E2318" s="168" t="s">
        <v>86</v>
      </c>
      <c r="F2318" s="112"/>
      <c r="G2318" s="112">
        <f>G2319+G2363</f>
        <v>0</v>
      </c>
      <c r="H2318" s="174">
        <v>1</v>
      </c>
      <c r="I2318" s="168" t="s">
        <v>86</v>
      </c>
      <c r="J2318" s="112"/>
      <c r="K2318" s="112">
        <f>K2319+K2363</f>
        <v>0</v>
      </c>
      <c r="L2318" s="251">
        <f t="shared" si="181"/>
        <v>0</v>
      </c>
    </row>
    <row r="2319" spans="2:12" ht="15.9" x14ac:dyDescent="0.4">
      <c r="B2319" s="189"/>
      <c r="C2319" s="162"/>
      <c r="D2319" s="113"/>
      <c r="E2319" s="114"/>
      <c r="F2319" s="115"/>
      <c r="G2319" s="115"/>
      <c r="H2319" s="113"/>
      <c r="I2319" s="114"/>
      <c r="J2319" s="115"/>
      <c r="K2319" s="115"/>
      <c r="L2319" s="251">
        <f t="shared" si="181"/>
        <v>0</v>
      </c>
    </row>
    <row r="2320" spans="2:12" ht="15.9" x14ac:dyDescent="0.4">
      <c r="B2320" s="201"/>
      <c r="C2320" s="202"/>
      <c r="D2320" s="137"/>
      <c r="E2320" s="138"/>
      <c r="F2320" s="139"/>
      <c r="G2320" s="139"/>
      <c r="H2320" s="137"/>
      <c r="I2320" s="138"/>
      <c r="J2320" s="139"/>
      <c r="K2320" s="139"/>
      <c r="L2320" s="251">
        <f t="shared" si="181"/>
        <v>0</v>
      </c>
    </row>
    <row r="2321" spans="2:12" ht="15.9" x14ac:dyDescent="0.4">
      <c r="B2321" s="198"/>
      <c r="C2321" s="140"/>
      <c r="D2321" s="122"/>
      <c r="E2321" s="123"/>
      <c r="F2321" s="140"/>
      <c r="G2321" s="124"/>
      <c r="H2321" s="122"/>
      <c r="I2321" s="123"/>
      <c r="J2321" s="140"/>
      <c r="K2321" s="124"/>
      <c r="L2321" s="251">
        <f t="shared" si="181"/>
        <v>0</v>
      </c>
    </row>
    <row r="2322" spans="2:12" ht="15.9" x14ac:dyDescent="0.4">
      <c r="B2322" s="198"/>
      <c r="C2322" s="140"/>
      <c r="D2322" s="122"/>
      <c r="E2322" s="123"/>
      <c r="F2322" s="124"/>
      <c r="G2322" s="124"/>
      <c r="H2322" s="122"/>
      <c r="I2322" s="123"/>
      <c r="J2322" s="124"/>
      <c r="K2322" s="124"/>
      <c r="L2322" s="251">
        <f t="shared" si="181"/>
        <v>0</v>
      </c>
    </row>
    <row r="2323" spans="2:12" ht="15.9" x14ac:dyDescent="0.4">
      <c r="B2323" s="198"/>
      <c r="C2323" s="140"/>
      <c r="D2323" s="122"/>
      <c r="E2323" s="123"/>
      <c r="F2323" s="124"/>
      <c r="G2323" s="124"/>
      <c r="H2323" s="122"/>
      <c r="I2323" s="123"/>
      <c r="J2323" s="124"/>
      <c r="K2323" s="124"/>
      <c r="L2323" s="251">
        <f t="shared" si="181"/>
        <v>0</v>
      </c>
    </row>
    <row r="2324" spans="2:12" ht="15.9" x14ac:dyDescent="0.4">
      <c r="B2324" s="198"/>
      <c r="C2324" s="140"/>
      <c r="D2324" s="122"/>
      <c r="E2324" s="123"/>
      <c r="F2324" s="124"/>
      <c r="G2324" s="124"/>
      <c r="H2324" s="122"/>
      <c r="I2324" s="123"/>
      <c r="J2324" s="124"/>
      <c r="K2324" s="124"/>
      <c r="L2324" s="251">
        <f t="shared" si="181"/>
        <v>0</v>
      </c>
    </row>
    <row r="2325" spans="2:12" ht="15.9" x14ac:dyDescent="0.4">
      <c r="B2325" s="201"/>
      <c r="C2325" s="202"/>
      <c r="D2325" s="137"/>
      <c r="E2325" s="138"/>
      <c r="F2325" s="139"/>
      <c r="G2325" s="139"/>
      <c r="H2325" s="137"/>
      <c r="I2325" s="138"/>
      <c r="J2325" s="139"/>
      <c r="K2325" s="139"/>
      <c r="L2325" s="251">
        <f t="shared" si="181"/>
        <v>0</v>
      </c>
    </row>
    <row r="2326" spans="2:12" ht="15.9" x14ac:dyDescent="0.4">
      <c r="B2326" s="198"/>
      <c r="C2326" s="140"/>
      <c r="D2326" s="122"/>
      <c r="E2326" s="123"/>
      <c r="F2326" s="140"/>
      <c r="G2326" s="124"/>
      <c r="H2326" s="122"/>
      <c r="I2326" s="123"/>
      <c r="J2326" s="140"/>
      <c r="K2326" s="124"/>
      <c r="L2326" s="251">
        <f t="shared" si="181"/>
        <v>0</v>
      </c>
    </row>
    <row r="2327" spans="2:12" ht="15.9" x14ac:dyDescent="0.4">
      <c r="B2327" s="198"/>
      <c r="C2327" s="140"/>
      <c r="D2327" s="122"/>
      <c r="E2327" s="123"/>
      <c r="F2327" s="124"/>
      <c r="G2327" s="124"/>
      <c r="H2327" s="122"/>
      <c r="I2327" s="123"/>
      <c r="J2327" s="124"/>
      <c r="K2327" s="124"/>
      <c r="L2327" s="251">
        <f t="shared" si="181"/>
        <v>0</v>
      </c>
    </row>
    <row r="2328" spans="2:12" ht="15.9" x14ac:dyDescent="0.4">
      <c r="B2328" s="198"/>
      <c r="C2328" s="140"/>
      <c r="D2328" s="122"/>
      <c r="E2328" s="123"/>
      <c r="F2328" s="124"/>
      <c r="G2328" s="124"/>
      <c r="H2328" s="122"/>
      <c r="I2328" s="123"/>
      <c r="J2328" s="124"/>
      <c r="K2328" s="124"/>
      <c r="L2328" s="251">
        <f t="shared" ref="L2328:L2391" si="182">G2328-K2328</f>
        <v>0</v>
      </c>
    </row>
    <row r="2329" spans="2:12" ht="15.9" x14ac:dyDescent="0.4">
      <c r="B2329" s="198"/>
      <c r="C2329" s="140"/>
      <c r="D2329" s="122"/>
      <c r="E2329" s="123"/>
      <c r="F2329" s="124"/>
      <c r="G2329" s="124"/>
      <c r="H2329" s="122"/>
      <c r="I2329" s="123"/>
      <c r="J2329" s="124"/>
      <c r="K2329" s="124"/>
      <c r="L2329" s="251">
        <f t="shared" si="182"/>
        <v>0</v>
      </c>
    </row>
    <row r="2330" spans="2:12" ht="15.9" x14ac:dyDescent="0.4">
      <c r="B2330" s="201"/>
      <c r="C2330" s="202"/>
      <c r="D2330" s="137"/>
      <c r="E2330" s="138"/>
      <c r="F2330" s="139"/>
      <c r="G2330" s="139"/>
      <c r="H2330" s="137"/>
      <c r="I2330" s="138"/>
      <c r="J2330" s="139"/>
      <c r="K2330" s="139"/>
      <c r="L2330" s="251">
        <f t="shared" si="182"/>
        <v>0</v>
      </c>
    </row>
    <row r="2331" spans="2:12" ht="15.9" x14ac:dyDescent="0.4">
      <c r="B2331" s="198"/>
      <c r="C2331" s="140"/>
      <c r="D2331" s="122"/>
      <c r="E2331" s="123"/>
      <c r="F2331" s="140"/>
      <c r="G2331" s="124"/>
      <c r="H2331" s="122"/>
      <c r="I2331" s="123"/>
      <c r="J2331" s="140"/>
      <c r="K2331" s="124"/>
      <c r="L2331" s="251">
        <f t="shared" si="182"/>
        <v>0</v>
      </c>
    </row>
    <row r="2332" spans="2:12" ht="15.9" x14ac:dyDescent="0.4">
      <c r="B2332" s="198"/>
      <c r="C2332" s="140"/>
      <c r="D2332" s="122"/>
      <c r="E2332" s="123"/>
      <c r="F2332" s="124"/>
      <c r="G2332" s="124"/>
      <c r="H2332" s="122"/>
      <c r="I2332" s="123"/>
      <c r="J2332" s="124"/>
      <c r="K2332" s="124"/>
      <c r="L2332" s="251">
        <f t="shared" si="182"/>
        <v>0</v>
      </c>
    </row>
    <row r="2333" spans="2:12" ht="15.9" x14ac:dyDescent="0.4">
      <c r="B2333" s="198"/>
      <c r="C2333" s="140"/>
      <c r="D2333" s="122"/>
      <c r="E2333" s="123"/>
      <c r="F2333" s="140"/>
      <c r="G2333" s="124"/>
      <c r="H2333" s="122"/>
      <c r="I2333" s="123"/>
      <c r="J2333" s="140"/>
      <c r="K2333" s="124"/>
      <c r="L2333" s="251">
        <f t="shared" si="182"/>
        <v>0</v>
      </c>
    </row>
    <row r="2334" spans="2:12" ht="15.9" x14ac:dyDescent="0.4">
      <c r="B2334" s="198"/>
      <c r="C2334" s="140"/>
      <c r="D2334" s="122"/>
      <c r="E2334" s="123"/>
      <c r="F2334" s="124"/>
      <c r="G2334" s="124"/>
      <c r="H2334" s="122"/>
      <c r="I2334" s="123"/>
      <c r="J2334" s="124"/>
      <c r="K2334" s="124"/>
      <c r="L2334" s="251">
        <f t="shared" si="182"/>
        <v>0</v>
      </c>
    </row>
    <row r="2335" spans="2:12" ht="15.9" x14ac:dyDescent="0.4">
      <c r="B2335" s="201"/>
      <c r="C2335" s="202"/>
      <c r="D2335" s="137"/>
      <c r="E2335" s="138"/>
      <c r="F2335" s="139"/>
      <c r="G2335" s="139"/>
      <c r="H2335" s="137"/>
      <c r="I2335" s="138"/>
      <c r="J2335" s="139"/>
      <c r="K2335" s="139"/>
      <c r="L2335" s="251">
        <f t="shared" si="182"/>
        <v>0</v>
      </c>
    </row>
    <row r="2336" spans="2:12" ht="15.9" x14ac:dyDescent="0.4">
      <c r="B2336" s="198"/>
      <c r="C2336" s="140"/>
      <c r="D2336" s="122"/>
      <c r="E2336" s="123"/>
      <c r="F2336" s="140"/>
      <c r="G2336" s="124"/>
      <c r="H2336" s="122"/>
      <c r="I2336" s="123"/>
      <c r="J2336" s="140"/>
      <c r="K2336" s="124"/>
      <c r="L2336" s="251">
        <f t="shared" si="182"/>
        <v>0</v>
      </c>
    </row>
    <row r="2337" spans="2:12" ht="15.9" x14ac:dyDescent="0.4">
      <c r="B2337" s="198"/>
      <c r="C2337" s="140"/>
      <c r="D2337" s="122"/>
      <c r="E2337" s="123"/>
      <c r="F2337" s="124"/>
      <c r="G2337" s="124"/>
      <c r="H2337" s="122"/>
      <c r="I2337" s="123"/>
      <c r="J2337" s="124"/>
      <c r="K2337" s="124"/>
      <c r="L2337" s="251">
        <f t="shared" si="182"/>
        <v>0</v>
      </c>
    </row>
    <row r="2338" spans="2:12" ht="15.9" x14ac:dyDescent="0.4">
      <c r="B2338" s="198"/>
      <c r="C2338" s="140"/>
      <c r="D2338" s="122"/>
      <c r="E2338" s="123"/>
      <c r="F2338" s="140"/>
      <c r="G2338" s="124"/>
      <c r="H2338" s="122"/>
      <c r="I2338" s="123"/>
      <c r="J2338" s="140"/>
      <c r="K2338" s="124"/>
      <c r="L2338" s="251">
        <f t="shared" si="182"/>
        <v>0</v>
      </c>
    </row>
    <row r="2339" spans="2:12" ht="15.9" x14ac:dyDescent="0.4">
      <c r="B2339" s="198"/>
      <c r="C2339" s="140"/>
      <c r="D2339" s="122"/>
      <c r="E2339" s="123"/>
      <c r="F2339" s="124"/>
      <c r="G2339" s="124"/>
      <c r="H2339" s="122"/>
      <c r="I2339" s="123"/>
      <c r="J2339" s="124"/>
      <c r="K2339" s="124"/>
      <c r="L2339" s="251">
        <f t="shared" si="182"/>
        <v>0</v>
      </c>
    </row>
    <row r="2340" spans="2:12" ht="15.9" x14ac:dyDescent="0.4">
      <c r="B2340" s="201"/>
      <c r="C2340" s="202"/>
      <c r="D2340" s="137"/>
      <c r="E2340" s="138"/>
      <c r="F2340" s="139"/>
      <c r="G2340" s="139"/>
      <c r="H2340" s="137"/>
      <c r="I2340" s="138"/>
      <c r="J2340" s="139"/>
      <c r="K2340" s="139"/>
      <c r="L2340" s="251">
        <f t="shared" si="182"/>
        <v>0</v>
      </c>
    </row>
    <row r="2341" spans="2:12" ht="15.9" x14ac:dyDescent="0.4">
      <c r="B2341" s="198"/>
      <c r="C2341" s="140"/>
      <c r="D2341" s="122"/>
      <c r="E2341" s="123"/>
      <c r="F2341" s="140"/>
      <c r="G2341" s="124"/>
      <c r="H2341" s="122"/>
      <c r="I2341" s="123"/>
      <c r="J2341" s="140"/>
      <c r="K2341" s="124"/>
      <c r="L2341" s="251">
        <f t="shared" si="182"/>
        <v>0</v>
      </c>
    </row>
    <row r="2342" spans="2:12" ht="15.9" x14ac:dyDescent="0.4">
      <c r="B2342" s="198"/>
      <c r="C2342" s="140"/>
      <c r="D2342" s="122"/>
      <c r="E2342" s="123"/>
      <c r="F2342" s="124"/>
      <c r="G2342" s="124"/>
      <c r="H2342" s="122"/>
      <c r="I2342" s="123"/>
      <c r="J2342" s="124"/>
      <c r="K2342" s="124"/>
      <c r="L2342" s="251">
        <f t="shared" si="182"/>
        <v>0</v>
      </c>
    </row>
    <row r="2343" spans="2:12" ht="15.9" x14ac:dyDescent="0.4">
      <c r="B2343" s="198"/>
      <c r="C2343" s="140"/>
      <c r="D2343" s="122"/>
      <c r="E2343" s="123"/>
      <c r="F2343" s="140"/>
      <c r="G2343" s="124"/>
      <c r="H2343" s="122"/>
      <c r="I2343" s="123"/>
      <c r="J2343" s="140"/>
      <c r="K2343" s="124"/>
      <c r="L2343" s="251">
        <f t="shared" si="182"/>
        <v>0</v>
      </c>
    </row>
    <row r="2344" spans="2:12" ht="15.9" x14ac:dyDescent="0.4">
      <c r="B2344" s="198"/>
      <c r="C2344" s="140"/>
      <c r="D2344" s="122"/>
      <c r="E2344" s="123"/>
      <c r="F2344" s="124"/>
      <c r="G2344" s="124"/>
      <c r="H2344" s="122"/>
      <c r="I2344" s="123"/>
      <c r="J2344" s="124"/>
      <c r="K2344" s="124"/>
      <c r="L2344" s="251">
        <f t="shared" si="182"/>
        <v>0</v>
      </c>
    </row>
    <row r="2345" spans="2:12" ht="15.9" x14ac:dyDescent="0.4">
      <c r="B2345" s="201"/>
      <c r="C2345" s="202"/>
      <c r="D2345" s="137"/>
      <c r="E2345" s="138"/>
      <c r="F2345" s="139"/>
      <c r="G2345" s="139"/>
      <c r="H2345" s="137"/>
      <c r="I2345" s="138"/>
      <c r="J2345" s="139"/>
      <c r="K2345" s="139"/>
      <c r="L2345" s="251">
        <f t="shared" si="182"/>
        <v>0</v>
      </c>
    </row>
    <row r="2346" spans="2:12" ht="15.9" x14ac:dyDescent="0.4">
      <c r="B2346" s="198"/>
      <c r="C2346" s="140"/>
      <c r="D2346" s="122"/>
      <c r="E2346" s="123"/>
      <c r="F2346" s="140"/>
      <c r="G2346" s="124"/>
      <c r="H2346" s="122"/>
      <c r="I2346" s="123"/>
      <c r="J2346" s="140"/>
      <c r="K2346" s="124"/>
      <c r="L2346" s="251">
        <f t="shared" si="182"/>
        <v>0</v>
      </c>
    </row>
    <row r="2347" spans="2:12" ht="15.9" x14ac:dyDescent="0.4">
      <c r="B2347" s="198"/>
      <c r="C2347" s="140"/>
      <c r="D2347" s="122"/>
      <c r="E2347" s="123"/>
      <c r="F2347" s="124"/>
      <c r="G2347" s="124"/>
      <c r="H2347" s="122"/>
      <c r="I2347" s="123"/>
      <c r="J2347" s="124"/>
      <c r="K2347" s="124"/>
      <c r="L2347" s="251">
        <f t="shared" si="182"/>
        <v>0</v>
      </c>
    </row>
    <row r="2348" spans="2:12" ht="15.9" x14ac:dyDescent="0.4">
      <c r="B2348" s="198"/>
      <c r="C2348" s="140"/>
      <c r="D2348" s="122"/>
      <c r="E2348" s="123"/>
      <c r="F2348" s="140"/>
      <c r="G2348" s="124"/>
      <c r="H2348" s="122"/>
      <c r="I2348" s="123"/>
      <c r="J2348" s="140"/>
      <c r="K2348" s="124"/>
      <c r="L2348" s="251">
        <f t="shared" si="182"/>
        <v>0</v>
      </c>
    </row>
    <row r="2349" spans="2:12" ht="15.9" x14ac:dyDescent="0.4">
      <c r="B2349" s="198"/>
      <c r="C2349" s="140"/>
      <c r="D2349" s="122"/>
      <c r="E2349" s="123"/>
      <c r="F2349" s="124"/>
      <c r="G2349" s="124"/>
      <c r="H2349" s="122"/>
      <c r="I2349" s="123"/>
      <c r="J2349" s="124"/>
      <c r="K2349" s="124"/>
      <c r="L2349" s="251">
        <f t="shared" si="182"/>
        <v>0</v>
      </c>
    </row>
    <row r="2350" spans="2:12" ht="15.9" x14ac:dyDescent="0.4">
      <c r="B2350" s="201"/>
      <c r="C2350" s="202"/>
      <c r="D2350" s="137"/>
      <c r="E2350" s="138"/>
      <c r="F2350" s="139"/>
      <c r="G2350" s="139"/>
      <c r="H2350" s="137"/>
      <c r="I2350" s="138"/>
      <c r="J2350" s="139"/>
      <c r="K2350" s="139"/>
      <c r="L2350" s="251">
        <f t="shared" si="182"/>
        <v>0</v>
      </c>
    </row>
    <row r="2351" spans="2:12" ht="15.9" x14ac:dyDescent="0.4">
      <c r="B2351" s="198"/>
      <c r="C2351" s="140"/>
      <c r="D2351" s="122"/>
      <c r="E2351" s="123"/>
      <c r="F2351" s="140"/>
      <c r="G2351" s="124"/>
      <c r="H2351" s="122"/>
      <c r="I2351" s="123"/>
      <c r="J2351" s="140"/>
      <c r="K2351" s="124"/>
      <c r="L2351" s="251">
        <f t="shared" si="182"/>
        <v>0</v>
      </c>
    </row>
    <row r="2352" spans="2:12" ht="15.9" x14ac:dyDescent="0.4">
      <c r="B2352" s="198"/>
      <c r="C2352" s="140"/>
      <c r="D2352" s="122"/>
      <c r="E2352" s="123"/>
      <c r="F2352" s="124"/>
      <c r="G2352" s="124"/>
      <c r="H2352" s="122"/>
      <c r="I2352" s="123"/>
      <c r="J2352" s="124"/>
      <c r="K2352" s="124"/>
      <c r="L2352" s="251">
        <f t="shared" si="182"/>
        <v>0</v>
      </c>
    </row>
    <row r="2353" spans="2:12" ht="15.9" x14ac:dyDescent="0.4">
      <c r="B2353" s="198"/>
      <c r="C2353" s="140"/>
      <c r="D2353" s="122"/>
      <c r="E2353" s="123"/>
      <c r="F2353" s="124"/>
      <c r="G2353" s="124"/>
      <c r="H2353" s="122"/>
      <c r="I2353" s="123"/>
      <c r="J2353" s="124"/>
      <c r="K2353" s="124"/>
      <c r="L2353" s="251">
        <f t="shared" si="182"/>
        <v>0</v>
      </c>
    </row>
    <row r="2354" spans="2:12" ht="15.9" x14ac:dyDescent="0.4">
      <c r="B2354" s="198"/>
      <c r="C2354" s="140"/>
      <c r="D2354" s="122"/>
      <c r="E2354" s="123"/>
      <c r="F2354" s="124"/>
      <c r="G2354" s="124"/>
      <c r="H2354" s="122"/>
      <c r="I2354" s="123"/>
      <c r="J2354" s="124"/>
      <c r="K2354" s="124"/>
      <c r="L2354" s="251">
        <f t="shared" si="182"/>
        <v>0</v>
      </c>
    </row>
    <row r="2355" spans="2:12" ht="15.9" x14ac:dyDescent="0.4">
      <c r="B2355" s="201"/>
      <c r="C2355" s="202"/>
      <c r="D2355" s="137"/>
      <c r="E2355" s="138"/>
      <c r="F2355" s="139"/>
      <c r="G2355" s="139"/>
      <c r="H2355" s="137"/>
      <c r="I2355" s="138"/>
      <c r="J2355" s="139"/>
      <c r="K2355" s="139"/>
      <c r="L2355" s="251">
        <f t="shared" si="182"/>
        <v>0</v>
      </c>
    </row>
    <row r="2356" spans="2:12" ht="15.9" x14ac:dyDescent="0.4">
      <c r="B2356" s="198"/>
      <c r="C2356" s="140"/>
      <c r="D2356" s="122"/>
      <c r="E2356" s="123"/>
      <c r="F2356" s="140"/>
      <c r="G2356" s="124"/>
      <c r="H2356" s="122"/>
      <c r="I2356" s="123"/>
      <c r="J2356" s="140"/>
      <c r="K2356" s="124"/>
      <c r="L2356" s="251">
        <f t="shared" si="182"/>
        <v>0</v>
      </c>
    </row>
    <row r="2357" spans="2:12" ht="15.9" x14ac:dyDescent="0.4">
      <c r="B2357" s="198"/>
      <c r="C2357" s="140"/>
      <c r="D2357" s="122"/>
      <c r="E2357" s="123"/>
      <c r="F2357" s="124"/>
      <c r="G2357" s="124"/>
      <c r="H2357" s="122"/>
      <c r="I2357" s="123"/>
      <c r="J2357" s="124"/>
      <c r="K2357" s="124"/>
      <c r="L2357" s="251">
        <f t="shared" si="182"/>
        <v>0</v>
      </c>
    </row>
    <row r="2358" spans="2:12" ht="15.9" x14ac:dyDescent="0.4">
      <c r="B2358" s="198"/>
      <c r="C2358" s="140"/>
      <c r="D2358" s="122"/>
      <c r="E2358" s="123"/>
      <c r="F2358" s="140"/>
      <c r="G2358" s="124"/>
      <c r="H2358" s="122"/>
      <c r="I2358" s="123"/>
      <c r="J2358" s="140"/>
      <c r="K2358" s="124"/>
      <c r="L2358" s="251">
        <f t="shared" si="182"/>
        <v>0</v>
      </c>
    </row>
    <row r="2359" spans="2:12" ht="15.9" x14ac:dyDescent="0.4">
      <c r="B2359" s="198"/>
      <c r="C2359" s="140"/>
      <c r="D2359" s="122"/>
      <c r="E2359" s="123"/>
      <c r="F2359" s="124"/>
      <c r="G2359" s="124"/>
      <c r="H2359" s="122"/>
      <c r="I2359" s="123"/>
      <c r="J2359" s="124"/>
      <c r="K2359" s="124"/>
      <c r="L2359" s="251">
        <f t="shared" si="182"/>
        <v>0</v>
      </c>
    </row>
    <row r="2360" spans="2:12" ht="15.9" x14ac:dyDescent="0.4">
      <c r="B2360" s="201"/>
      <c r="C2360" s="202"/>
      <c r="D2360" s="137"/>
      <c r="E2360" s="138"/>
      <c r="F2360" s="139"/>
      <c r="G2360" s="139"/>
      <c r="H2360" s="137"/>
      <c r="I2360" s="138"/>
      <c r="J2360" s="139"/>
      <c r="K2360" s="139"/>
      <c r="L2360" s="251">
        <f t="shared" si="182"/>
        <v>0</v>
      </c>
    </row>
    <row r="2361" spans="2:12" ht="15.9" x14ac:dyDescent="0.4">
      <c r="B2361" s="198"/>
      <c r="C2361" s="140"/>
      <c r="D2361" s="122"/>
      <c r="E2361" s="123"/>
      <c r="F2361" s="140"/>
      <c r="G2361" s="124"/>
      <c r="H2361" s="122"/>
      <c r="I2361" s="123"/>
      <c r="J2361" s="140"/>
      <c r="K2361" s="124"/>
      <c r="L2361" s="251">
        <f t="shared" si="182"/>
        <v>0</v>
      </c>
    </row>
    <row r="2362" spans="2:12" ht="15.9" x14ac:dyDescent="0.4">
      <c r="B2362" s="198"/>
      <c r="C2362" s="140"/>
      <c r="D2362" s="122"/>
      <c r="E2362" s="123"/>
      <c r="F2362" s="124"/>
      <c r="G2362" s="124"/>
      <c r="H2362" s="122"/>
      <c r="I2362" s="123"/>
      <c r="J2362" s="124"/>
      <c r="K2362" s="124"/>
      <c r="L2362" s="251">
        <f t="shared" si="182"/>
        <v>0</v>
      </c>
    </row>
    <row r="2363" spans="2:12" ht="15.9" collapsed="1" x14ac:dyDescent="0.4">
      <c r="B2363" s="189"/>
      <c r="C2363" s="162"/>
      <c r="D2363" s="113"/>
      <c r="E2363" s="114"/>
      <c r="F2363" s="115"/>
      <c r="G2363" s="115"/>
      <c r="H2363" s="113"/>
      <c r="I2363" s="114"/>
      <c r="J2363" s="115"/>
      <c r="K2363" s="115"/>
      <c r="L2363" s="251">
        <f t="shared" si="182"/>
        <v>0</v>
      </c>
    </row>
    <row r="2364" spans="2:12" ht="15.9" collapsed="1" x14ac:dyDescent="0.4">
      <c r="B2364" s="190"/>
      <c r="C2364" s="191"/>
      <c r="D2364" s="116"/>
      <c r="E2364" s="117"/>
      <c r="F2364" s="118"/>
      <c r="G2364" s="118"/>
      <c r="H2364" s="116"/>
      <c r="I2364" s="117"/>
      <c r="J2364" s="118"/>
      <c r="K2364" s="118"/>
      <c r="L2364" s="251">
        <f t="shared" si="182"/>
        <v>0</v>
      </c>
    </row>
    <row r="2365" spans="2:12" ht="15.9" x14ac:dyDescent="0.4">
      <c r="B2365" s="129"/>
      <c r="C2365" s="96"/>
      <c r="D2365" s="94"/>
      <c r="E2365" s="95"/>
      <c r="F2365" s="96"/>
      <c r="G2365" s="106"/>
      <c r="H2365" s="94"/>
      <c r="I2365" s="95"/>
      <c r="J2365" s="96"/>
      <c r="K2365" s="106"/>
      <c r="L2365" s="251">
        <f t="shared" si="182"/>
        <v>0</v>
      </c>
    </row>
    <row r="2366" spans="2:12" ht="15.9" x14ac:dyDescent="0.4">
      <c r="B2366" s="129"/>
      <c r="C2366" s="96"/>
      <c r="D2366" s="94"/>
      <c r="E2366" s="95"/>
      <c r="F2366" s="106"/>
      <c r="G2366" s="106"/>
      <c r="H2366" s="94"/>
      <c r="I2366" s="95"/>
      <c r="J2366" s="106"/>
      <c r="K2366" s="106"/>
      <c r="L2366" s="251">
        <f t="shared" si="182"/>
        <v>0</v>
      </c>
    </row>
    <row r="2367" spans="2:12" ht="15.9" x14ac:dyDescent="0.4">
      <c r="B2367" s="222" t="s">
        <v>756</v>
      </c>
      <c r="C2367" s="193" t="s">
        <v>757</v>
      </c>
      <c r="D2367" s="174">
        <v>1</v>
      </c>
      <c r="E2367" s="168" t="s">
        <v>86</v>
      </c>
      <c r="F2367" s="112"/>
      <c r="G2367" s="112">
        <f>G2368</f>
        <v>0</v>
      </c>
      <c r="H2367" s="174">
        <v>1</v>
      </c>
      <c r="I2367" s="168" t="s">
        <v>86</v>
      </c>
      <c r="J2367" s="112"/>
      <c r="K2367" s="112">
        <f>K2368</f>
        <v>0</v>
      </c>
      <c r="L2367" s="251">
        <f t="shared" si="182"/>
        <v>0</v>
      </c>
    </row>
    <row r="2368" spans="2:12" ht="15.9" x14ac:dyDescent="0.4">
      <c r="B2368" s="189"/>
      <c r="C2368" s="162"/>
      <c r="D2368" s="113"/>
      <c r="E2368" s="114"/>
      <c r="F2368" s="115"/>
      <c r="G2368" s="115"/>
      <c r="H2368" s="113"/>
      <c r="I2368" s="114"/>
      <c r="J2368" s="115"/>
      <c r="K2368" s="115"/>
      <c r="L2368" s="251">
        <f t="shared" si="182"/>
        <v>0</v>
      </c>
    </row>
    <row r="2369" spans="2:12" ht="15.9" x14ac:dyDescent="0.4">
      <c r="B2369" s="201"/>
      <c r="C2369" s="202"/>
      <c r="D2369" s="137"/>
      <c r="E2369" s="138"/>
      <c r="F2369" s="139"/>
      <c r="G2369" s="139"/>
      <c r="H2369" s="137"/>
      <c r="I2369" s="138"/>
      <c r="J2369" s="139"/>
      <c r="K2369" s="139"/>
      <c r="L2369" s="251">
        <f t="shared" si="182"/>
        <v>0</v>
      </c>
    </row>
    <row r="2370" spans="2:12" ht="15.9" x14ac:dyDescent="0.4">
      <c r="B2370" s="198"/>
      <c r="C2370" s="140"/>
      <c r="D2370" s="122"/>
      <c r="E2370" s="123"/>
      <c r="F2370" s="140"/>
      <c r="G2370" s="124"/>
      <c r="H2370" s="122"/>
      <c r="I2370" s="123"/>
      <c r="J2370" s="140"/>
      <c r="K2370" s="124"/>
      <c r="L2370" s="251">
        <f t="shared" si="182"/>
        <v>0</v>
      </c>
    </row>
    <row r="2371" spans="2:12" ht="15.9" x14ac:dyDescent="0.4">
      <c r="B2371" s="198"/>
      <c r="C2371" s="140"/>
      <c r="D2371" s="122"/>
      <c r="E2371" s="123"/>
      <c r="F2371" s="124"/>
      <c r="G2371" s="124"/>
      <c r="H2371" s="122"/>
      <c r="I2371" s="123"/>
      <c r="J2371" s="124"/>
      <c r="K2371" s="124"/>
      <c r="L2371" s="251">
        <f t="shared" si="182"/>
        <v>0</v>
      </c>
    </row>
    <row r="2372" spans="2:12" ht="15.9" x14ac:dyDescent="0.4">
      <c r="B2372" s="201"/>
      <c r="C2372" s="202"/>
      <c r="D2372" s="137"/>
      <c r="E2372" s="138"/>
      <c r="F2372" s="139"/>
      <c r="G2372" s="139"/>
      <c r="H2372" s="137"/>
      <c r="I2372" s="138"/>
      <c r="J2372" s="139"/>
      <c r="K2372" s="139"/>
      <c r="L2372" s="251">
        <f t="shared" si="182"/>
        <v>0</v>
      </c>
    </row>
    <row r="2373" spans="2:12" ht="15.9" x14ac:dyDescent="0.4">
      <c r="B2373" s="198"/>
      <c r="C2373" s="140"/>
      <c r="D2373" s="122"/>
      <c r="E2373" s="123"/>
      <c r="F2373" s="140"/>
      <c r="G2373" s="124"/>
      <c r="H2373" s="122"/>
      <c r="I2373" s="123"/>
      <c r="J2373" s="140"/>
      <c r="K2373" s="124"/>
      <c r="L2373" s="251">
        <f t="shared" si="182"/>
        <v>0</v>
      </c>
    </row>
    <row r="2374" spans="2:12" ht="15.9" x14ac:dyDescent="0.4">
      <c r="B2374" s="198"/>
      <c r="C2374" s="140"/>
      <c r="D2374" s="122"/>
      <c r="E2374" s="123"/>
      <c r="F2374" s="124"/>
      <c r="G2374" s="124"/>
      <c r="H2374" s="122"/>
      <c r="I2374" s="123"/>
      <c r="J2374" s="124"/>
      <c r="K2374" s="124"/>
      <c r="L2374" s="251">
        <f t="shared" si="182"/>
        <v>0</v>
      </c>
    </row>
    <row r="2375" spans="2:12" ht="15.9" x14ac:dyDescent="0.4">
      <c r="B2375" s="201"/>
      <c r="C2375" s="202"/>
      <c r="D2375" s="137"/>
      <c r="E2375" s="138"/>
      <c r="F2375" s="139"/>
      <c r="G2375" s="139"/>
      <c r="H2375" s="137"/>
      <c r="I2375" s="138"/>
      <c r="J2375" s="139"/>
      <c r="K2375" s="139"/>
      <c r="L2375" s="251">
        <f t="shared" si="182"/>
        <v>0</v>
      </c>
    </row>
    <row r="2376" spans="2:12" ht="15.9" x14ac:dyDescent="0.4">
      <c r="B2376" s="198"/>
      <c r="C2376" s="140"/>
      <c r="D2376" s="122"/>
      <c r="E2376" s="123"/>
      <c r="F2376" s="140"/>
      <c r="G2376" s="124"/>
      <c r="H2376" s="122"/>
      <c r="I2376" s="123"/>
      <c r="J2376" s="140"/>
      <c r="K2376" s="124"/>
      <c r="L2376" s="251">
        <f t="shared" si="182"/>
        <v>0</v>
      </c>
    </row>
    <row r="2377" spans="2:12" ht="15.9" x14ac:dyDescent="0.4">
      <c r="B2377" s="198"/>
      <c r="C2377" s="140"/>
      <c r="D2377" s="122"/>
      <c r="E2377" s="123"/>
      <c r="F2377" s="124"/>
      <c r="G2377" s="124"/>
      <c r="H2377" s="122"/>
      <c r="I2377" s="123"/>
      <c r="J2377" s="124"/>
      <c r="K2377" s="124"/>
      <c r="L2377" s="251">
        <f t="shared" si="182"/>
        <v>0</v>
      </c>
    </row>
    <row r="2378" spans="2:12" ht="15.9" x14ac:dyDescent="0.4">
      <c r="B2378" s="201"/>
      <c r="C2378" s="202"/>
      <c r="D2378" s="137"/>
      <c r="E2378" s="138"/>
      <c r="F2378" s="139"/>
      <c r="G2378" s="139"/>
      <c r="H2378" s="137"/>
      <c r="I2378" s="138"/>
      <c r="J2378" s="139"/>
      <c r="K2378" s="139"/>
      <c r="L2378" s="251">
        <f t="shared" si="182"/>
        <v>0</v>
      </c>
    </row>
    <row r="2379" spans="2:12" ht="15.9" x14ac:dyDescent="0.4">
      <c r="B2379" s="198"/>
      <c r="C2379" s="140"/>
      <c r="D2379" s="122"/>
      <c r="E2379" s="123"/>
      <c r="F2379" s="140"/>
      <c r="G2379" s="124"/>
      <c r="H2379" s="122"/>
      <c r="I2379" s="123"/>
      <c r="J2379" s="140"/>
      <c r="K2379" s="124"/>
      <c r="L2379" s="251">
        <f t="shared" si="182"/>
        <v>0</v>
      </c>
    </row>
    <row r="2380" spans="2:12" ht="15.9" x14ac:dyDescent="0.4">
      <c r="B2380" s="198"/>
      <c r="C2380" s="140"/>
      <c r="D2380" s="122"/>
      <c r="E2380" s="123"/>
      <c r="F2380" s="124"/>
      <c r="G2380" s="124"/>
      <c r="H2380" s="122"/>
      <c r="I2380" s="123"/>
      <c r="J2380" s="124"/>
      <c r="K2380" s="124"/>
      <c r="L2380" s="251">
        <f t="shared" si="182"/>
        <v>0</v>
      </c>
    </row>
    <row r="2381" spans="2:12" ht="15.9" collapsed="1" x14ac:dyDescent="0.4">
      <c r="B2381" s="222" t="s">
        <v>758</v>
      </c>
      <c r="C2381" s="193" t="s">
        <v>759</v>
      </c>
      <c r="D2381" s="174">
        <v>1</v>
      </c>
      <c r="E2381" s="168" t="s">
        <v>86</v>
      </c>
      <c r="F2381" s="104"/>
      <c r="G2381" s="104">
        <f>G2382</f>
        <v>0</v>
      </c>
      <c r="H2381" s="174">
        <v>1</v>
      </c>
      <c r="I2381" s="168" t="s">
        <v>86</v>
      </c>
      <c r="J2381" s="104"/>
      <c r="K2381" s="104">
        <f>K2382</f>
        <v>0</v>
      </c>
      <c r="L2381" s="251">
        <f t="shared" si="182"/>
        <v>0</v>
      </c>
    </row>
    <row r="2382" spans="2:12" ht="15.9" x14ac:dyDescent="0.4">
      <c r="B2382" s="189"/>
      <c r="C2382" s="162"/>
      <c r="D2382" s="86"/>
      <c r="E2382" s="87"/>
      <c r="F2382" s="88"/>
      <c r="G2382" s="88"/>
      <c r="H2382" s="86"/>
      <c r="I2382" s="87"/>
      <c r="J2382" s="88"/>
      <c r="K2382" s="88"/>
      <c r="L2382" s="251">
        <f t="shared" si="182"/>
        <v>0</v>
      </c>
    </row>
    <row r="2383" spans="2:12" ht="15.9" collapsed="1" x14ac:dyDescent="0.4">
      <c r="B2383" s="201"/>
      <c r="C2383" s="202"/>
      <c r="D2383" s="137"/>
      <c r="E2383" s="138"/>
      <c r="F2383" s="139"/>
      <c r="G2383" s="139"/>
      <c r="H2383" s="137"/>
      <c r="I2383" s="138"/>
      <c r="J2383" s="139"/>
      <c r="K2383" s="139"/>
      <c r="L2383" s="251">
        <f t="shared" si="182"/>
        <v>0</v>
      </c>
    </row>
    <row r="2384" spans="2:12" ht="15.9" x14ac:dyDescent="0.4">
      <c r="B2384" s="198"/>
      <c r="C2384" s="140"/>
      <c r="D2384" s="122"/>
      <c r="E2384" s="123"/>
      <c r="F2384" s="140"/>
      <c r="G2384" s="124"/>
      <c r="H2384" s="122"/>
      <c r="I2384" s="123"/>
      <c r="J2384" s="140"/>
      <c r="K2384" s="124"/>
      <c r="L2384" s="251">
        <f t="shared" si="182"/>
        <v>0</v>
      </c>
    </row>
    <row r="2385" spans="2:12" ht="15.9" x14ac:dyDescent="0.4">
      <c r="B2385" s="198"/>
      <c r="C2385" s="140"/>
      <c r="D2385" s="122"/>
      <c r="E2385" s="123"/>
      <c r="F2385" s="124"/>
      <c r="G2385" s="124"/>
      <c r="H2385" s="122"/>
      <c r="I2385" s="123"/>
      <c r="J2385" s="124"/>
      <c r="K2385" s="124"/>
      <c r="L2385" s="251">
        <f t="shared" si="182"/>
        <v>0</v>
      </c>
    </row>
    <row r="2386" spans="2:12" ht="15.9" x14ac:dyDescent="0.4">
      <c r="B2386" s="198"/>
      <c r="C2386" s="140"/>
      <c r="D2386" s="122"/>
      <c r="E2386" s="123"/>
      <c r="F2386" s="124"/>
      <c r="G2386" s="124"/>
      <c r="H2386" s="122"/>
      <c r="I2386" s="123"/>
      <c r="J2386" s="124"/>
      <c r="K2386" s="124"/>
      <c r="L2386" s="251">
        <f t="shared" si="182"/>
        <v>0</v>
      </c>
    </row>
    <row r="2387" spans="2:12" ht="15.9" x14ac:dyDescent="0.4">
      <c r="B2387" s="198"/>
      <c r="C2387" s="140"/>
      <c r="D2387" s="122"/>
      <c r="E2387" s="123"/>
      <c r="F2387" s="124"/>
      <c r="G2387" s="124"/>
      <c r="H2387" s="122"/>
      <c r="I2387" s="123"/>
      <c r="J2387" s="124"/>
      <c r="K2387" s="124"/>
      <c r="L2387" s="251">
        <f t="shared" si="182"/>
        <v>0</v>
      </c>
    </row>
    <row r="2388" spans="2:12" ht="15.9" x14ac:dyDescent="0.4">
      <c r="B2388" s="201"/>
      <c r="C2388" s="202"/>
      <c r="D2388" s="137"/>
      <c r="E2388" s="138"/>
      <c r="F2388" s="139"/>
      <c r="G2388" s="139"/>
      <c r="H2388" s="137"/>
      <c r="I2388" s="138"/>
      <c r="J2388" s="139"/>
      <c r="K2388" s="139"/>
      <c r="L2388" s="251">
        <f t="shared" si="182"/>
        <v>0</v>
      </c>
    </row>
    <row r="2389" spans="2:12" ht="15.9" x14ac:dyDescent="0.4">
      <c r="B2389" s="198"/>
      <c r="C2389" s="140"/>
      <c r="D2389" s="122"/>
      <c r="E2389" s="123"/>
      <c r="F2389" s="140"/>
      <c r="G2389" s="124"/>
      <c r="H2389" s="122"/>
      <c r="I2389" s="123"/>
      <c r="J2389" s="140"/>
      <c r="K2389" s="124"/>
      <c r="L2389" s="251">
        <f t="shared" si="182"/>
        <v>0</v>
      </c>
    </row>
    <row r="2390" spans="2:12" ht="15.9" x14ac:dyDescent="0.4">
      <c r="B2390" s="198"/>
      <c r="C2390" s="140"/>
      <c r="D2390" s="122"/>
      <c r="E2390" s="123"/>
      <c r="F2390" s="124"/>
      <c r="G2390" s="124"/>
      <c r="H2390" s="122"/>
      <c r="I2390" s="123"/>
      <c r="J2390" s="124"/>
      <c r="K2390" s="124"/>
      <c r="L2390" s="251">
        <f t="shared" si="182"/>
        <v>0</v>
      </c>
    </row>
    <row r="2391" spans="2:12" ht="15.9" x14ac:dyDescent="0.4">
      <c r="B2391" s="198"/>
      <c r="C2391" s="140"/>
      <c r="D2391" s="122"/>
      <c r="E2391" s="123"/>
      <c r="F2391" s="124"/>
      <c r="G2391" s="124"/>
      <c r="H2391" s="122"/>
      <c r="I2391" s="123"/>
      <c r="J2391" s="124"/>
      <c r="K2391" s="124"/>
      <c r="L2391" s="251">
        <f t="shared" si="182"/>
        <v>0</v>
      </c>
    </row>
    <row r="2392" spans="2:12" ht="15.9" x14ac:dyDescent="0.4">
      <c r="B2392" s="198"/>
      <c r="C2392" s="140"/>
      <c r="D2392" s="122"/>
      <c r="E2392" s="123"/>
      <c r="F2392" s="124"/>
      <c r="G2392" s="124"/>
      <c r="H2392" s="122"/>
      <c r="I2392" s="123"/>
      <c r="J2392" s="124"/>
      <c r="K2392" s="124"/>
      <c r="L2392" s="251">
        <f t="shared" ref="L2392:L2455" si="183">G2392-K2392</f>
        <v>0</v>
      </c>
    </row>
    <row r="2393" spans="2:12" ht="15.9" x14ac:dyDescent="0.4">
      <c r="B2393" s="201"/>
      <c r="C2393" s="202"/>
      <c r="D2393" s="137"/>
      <c r="E2393" s="138"/>
      <c r="F2393" s="139"/>
      <c r="G2393" s="139"/>
      <c r="H2393" s="137"/>
      <c r="I2393" s="138"/>
      <c r="J2393" s="139"/>
      <c r="K2393" s="139"/>
      <c r="L2393" s="251">
        <f t="shared" si="183"/>
        <v>0</v>
      </c>
    </row>
    <row r="2394" spans="2:12" ht="15.9" x14ac:dyDescent="0.4">
      <c r="B2394" s="198"/>
      <c r="C2394" s="140"/>
      <c r="D2394" s="122"/>
      <c r="E2394" s="123"/>
      <c r="F2394" s="140"/>
      <c r="G2394" s="124"/>
      <c r="H2394" s="122"/>
      <c r="I2394" s="123"/>
      <c r="J2394" s="140"/>
      <c r="K2394" s="124"/>
      <c r="L2394" s="251">
        <f t="shared" si="183"/>
        <v>0</v>
      </c>
    </row>
    <row r="2395" spans="2:12" ht="15.9" x14ac:dyDescent="0.4">
      <c r="B2395" s="198"/>
      <c r="C2395" s="140"/>
      <c r="D2395" s="122"/>
      <c r="E2395" s="123"/>
      <c r="F2395" s="124"/>
      <c r="G2395" s="124"/>
      <c r="H2395" s="122"/>
      <c r="I2395" s="123"/>
      <c r="J2395" s="124"/>
      <c r="K2395" s="124"/>
      <c r="L2395" s="251">
        <f t="shared" si="183"/>
        <v>0</v>
      </c>
    </row>
    <row r="2396" spans="2:12" ht="15.9" x14ac:dyDescent="0.4">
      <c r="B2396" s="190"/>
      <c r="C2396" s="191"/>
      <c r="D2396" s="90"/>
      <c r="E2396" s="91"/>
      <c r="F2396" s="92"/>
      <c r="G2396" s="92"/>
      <c r="H2396" s="90"/>
      <c r="I2396" s="91"/>
      <c r="J2396" s="92"/>
      <c r="K2396" s="92"/>
      <c r="L2396" s="251">
        <f t="shared" si="183"/>
        <v>0</v>
      </c>
    </row>
    <row r="2397" spans="2:12" ht="15.9" x14ac:dyDescent="0.4">
      <c r="B2397" s="212"/>
      <c r="C2397" s="96"/>
      <c r="D2397" s="94"/>
      <c r="E2397" s="95"/>
      <c r="F2397" s="96"/>
      <c r="G2397" s="101"/>
      <c r="H2397" s="94"/>
      <c r="I2397" s="95"/>
      <c r="J2397" s="96"/>
      <c r="K2397" s="101"/>
      <c r="L2397" s="251">
        <f t="shared" si="183"/>
        <v>0</v>
      </c>
    </row>
    <row r="2398" spans="2:12" ht="15.9" x14ac:dyDescent="0.4">
      <c r="B2398" s="129"/>
      <c r="C2398" s="96"/>
      <c r="D2398" s="94"/>
      <c r="E2398" s="95"/>
      <c r="F2398" s="101"/>
      <c r="G2398" s="101"/>
      <c r="H2398" s="94"/>
      <c r="I2398" s="95"/>
      <c r="J2398" s="101"/>
      <c r="K2398" s="101"/>
      <c r="L2398" s="251">
        <f t="shared" si="183"/>
        <v>0</v>
      </c>
    </row>
    <row r="2399" spans="2:12" ht="15.9" x14ac:dyDescent="0.4">
      <c r="B2399" s="129"/>
      <c r="C2399" s="96"/>
      <c r="D2399" s="94"/>
      <c r="E2399" s="95"/>
      <c r="F2399" s="97"/>
      <c r="G2399" s="97"/>
      <c r="H2399" s="94"/>
      <c r="I2399" s="95"/>
      <c r="J2399" s="97"/>
      <c r="K2399" s="97"/>
      <c r="L2399" s="251">
        <f t="shared" si="183"/>
        <v>0</v>
      </c>
    </row>
    <row r="2400" spans="2:12" ht="15.9" x14ac:dyDescent="0.4">
      <c r="B2400" s="212"/>
      <c r="C2400" s="96"/>
      <c r="D2400" s="94"/>
      <c r="E2400" s="95"/>
      <c r="F2400" s="96"/>
      <c r="G2400" s="101"/>
      <c r="H2400" s="94"/>
      <c r="I2400" s="95"/>
      <c r="J2400" s="96"/>
      <c r="K2400" s="101"/>
      <c r="L2400" s="251">
        <f t="shared" si="183"/>
        <v>0</v>
      </c>
    </row>
    <row r="2401" spans="2:12" ht="15.9" x14ac:dyDescent="0.4">
      <c r="B2401" s="129"/>
      <c r="C2401" s="96"/>
      <c r="D2401" s="94"/>
      <c r="E2401" s="95"/>
      <c r="F2401" s="101"/>
      <c r="G2401" s="101"/>
      <c r="H2401" s="94"/>
      <c r="I2401" s="95"/>
      <c r="J2401" s="101"/>
      <c r="K2401" s="101"/>
      <c r="L2401" s="251">
        <f t="shared" si="183"/>
        <v>0</v>
      </c>
    </row>
    <row r="2402" spans="2:12" ht="15.9" x14ac:dyDescent="0.4">
      <c r="B2402" s="129"/>
      <c r="C2402" s="96"/>
      <c r="D2402" s="94"/>
      <c r="E2402" s="95"/>
      <c r="F2402" s="101"/>
      <c r="G2402" s="101"/>
      <c r="H2402" s="94"/>
      <c r="I2402" s="95"/>
      <c r="J2402" s="101"/>
      <c r="K2402" s="101"/>
      <c r="L2402" s="251">
        <f t="shared" si="183"/>
        <v>0</v>
      </c>
    </row>
    <row r="2403" spans="2:12" ht="15.9" x14ac:dyDescent="0.4">
      <c r="B2403" s="129"/>
      <c r="C2403" s="96"/>
      <c r="D2403" s="94"/>
      <c r="E2403" s="95"/>
      <c r="F2403" s="101"/>
      <c r="G2403" s="101"/>
      <c r="H2403" s="94"/>
      <c r="I2403" s="95"/>
      <c r="J2403" s="101"/>
      <c r="K2403" s="101"/>
      <c r="L2403" s="251">
        <f t="shared" si="183"/>
        <v>0</v>
      </c>
    </row>
    <row r="2404" spans="2:12" ht="15.9" x14ac:dyDescent="0.4">
      <c r="B2404" s="129"/>
      <c r="C2404" s="96"/>
      <c r="D2404" s="94"/>
      <c r="E2404" s="95"/>
      <c r="F2404" s="101"/>
      <c r="G2404" s="101"/>
      <c r="H2404" s="94"/>
      <c r="I2404" s="95"/>
      <c r="J2404" s="101"/>
      <c r="K2404" s="101"/>
      <c r="L2404" s="251">
        <f t="shared" si="183"/>
        <v>0</v>
      </c>
    </row>
    <row r="2405" spans="2:12" ht="15.9" x14ac:dyDescent="0.4">
      <c r="B2405" s="212"/>
      <c r="C2405" s="96"/>
      <c r="D2405" s="94"/>
      <c r="E2405" s="95"/>
      <c r="F2405" s="96"/>
      <c r="G2405" s="101"/>
      <c r="H2405" s="94"/>
      <c r="I2405" s="95"/>
      <c r="J2405" s="96"/>
      <c r="K2405" s="101"/>
      <c r="L2405" s="251">
        <f t="shared" si="183"/>
        <v>0</v>
      </c>
    </row>
    <row r="2406" spans="2:12" ht="15.9" x14ac:dyDescent="0.4">
      <c r="B2406" s="129"/>
      <c r="C2406" s="96"/>
      <c r="D2406" s="94"/>
      <c r="E2406" s="95"/>
      <c r="F2406" s="101"/>
      <c r="G2406" s="101"/>
      <c r="H2406" s="94"/>
      <c r="I2406" s="95"/>
      <c r="J2406" s="101"/>
      <c r="K2406" s="101"/>
      <c r="L2406" s="251">
        <f t="shared" si="183"/>
        <v>0</v>
      </c>
    </row>
    <row r="2407" spans="2:12" s="13" customFormat="1" ht="15.9" collapsed="1" x14ac:dyDescent="0.4">
      <c r="B2407" s="225"/>
      <c r="C2407" s="226"/>
      <c r="D2407" s="10"/>
      <c r="E2407" s="11"/>
      <c r="F2407" s="12"/>
      <c r="G2407" s="12"/>
      <c r="H2407" s="10"/>
      <c r="I2407" s="11"/>
      <c r="J2407" s="12"/>
      <c r="K2407" s="12"/>
      <c r="L2407" s="251">
        <f t="shared" si="183"/>
        <v>0</v>
      </c>
    </row>
    <row r="2408" spans="2:12" s="13" customFormat="1" ht="15.9" x14ac:dyDescent="0.4">
      <c r="B2408" s="225"/>
      <c r="C2408" s="226"/>
      <c r="D2408" s="10"/>
      <c r="E2408" s="11"/>
      <c r="F2408" s="12"/>
      <c r="G2408" s="12"/>
      <c r="H2408" s="10"/>
      <c r="I2408" s="11"/>
      <c r="J2408" s="12"/>
      <c r="K2408" s="12"/>
      <c r="L2408" s="251">
        <f t="shared" si="183"/>
        <v>0</v>
      </c>
    </row>
    <row r="2409" spans="2:12" s="13" customFormat="1" ht="15.9" x14ac:dyDescent="0.4">
      <c r="B2409" s="225"/>
      <c r="C2409" s="226"/>
      <c r="D2409" s="10"/>
      <c r="E2409" s="11"/>
      <c r="F2409" s="12"/>
      <c r="G2409" s="12"/>
      <c r="H2409" s="10"/>
      <c r="I2409" s="11"/>
      <c r="J2409" s="12"/>
      <c r="K2409" s="12"/>
      <c r="L2409" s="251">
        <f t="shared" si="183"/>
        <v>0</v>
      </c>
    </row>
    <row r="2410" spans="2:12" s="13" customFormat="1" ht="15.9" x14ac:dyDescent="0.4">
      <c r="B2410" s="225"/>
      <c r="C2410" s="226"/>
      <c r="D2410" s="10"/>
      <c r="E2410" s="11"/>
      <c r="F2410" s="12"/>
      <c r="G2410" s="12"/>
      <c r="H2410" s="10"/>
      <c r="I2410" s="11"/>
      <c r="J2410" s="12"/>
      <c r="K2410" s="12"/>
      <c r="L2410" s="251">
        <f t="shared" si="183"/>
        <v>0</v>
      </c>
    </row>
    <row r="2411" spans="2:12" s="13" customFormat="1" ht="15.9" x14ac:dyDescent="0.4">
      <c r="B2411" s="225"/>
      <c r="C2411" s="226"/>
      <c r="D2411" s="10"/>
      <c r="E2411" s="11"/>
      <c r="F2411" s="12"/>
      <c r="G2411" s="12"/>
      <c r="H2411" s="10"/>
      <c r="I2411" s="11"/>
      <c r="J2411" s="12"/>
      <c r="K2411" s="12"/>
      <c r="L2411" s="251">
        <f t="shared" si="183"/>
        <v>0</v>
      </c>
    </row>
    <row r="2412" spans="2:12" s="13" customFormat="1" ht="15.9" x14ac:dyDescent="0.4">
      <c r="B2412" s="225"/>
      <c r="C2412" s="226"/>
      <c r="D2412" s="10"/>
      <c r="E2412" s="11"/>
      <c r="F2412" s="12"/>
      <c r="G2412" s="12"/>
      <c r="H2412" s="10"/>
      <c r="I2412" s="11"/>
      <c r="J2412" s="12"/>
      <c r="K2412" s="12"/>
      <c r="L2412" s="251">
        <f t="shared" si="183"/>
        <v>0</v>
      </c>
    </row>
    <row r="2413" spans="2:12" s="13" customFormat="1" ht="15.9" x14ac:dyDescent="0.4">
      <c r="B2413" s="225"/>
      <c r="C2413" s="226"/>
      <c r="D2413" s="10"/>
      <c r="E2413" s="11"/>
      <c r="F2413" s="12"/>
      <c r="G2413" s="12"/>
      <c r="H2413" s="10"/>
      <c r="I2413" s="11"/>
      <c r="J2413" s="12"/>
      <c r="K2413" s="12"/>
      <c r="L2413" s="251">
        <f t="shared" si="183"/>
        <v>0</v>
      </c>
    </row>
    <row r="2414" spans="2:12" s="13" customFormat="1" ht="15.9" x14ac:dyDescent="0.4">
      <c r="B2414" s="225"/>
      <c r="C2414" s="226"/>
      <c r="D2414" s="10"/>
      <c r="E2414" s="11"/>
      <c r="F2414" s="12"/>
      <c r="G2414" s="12"/>
      <c r="H2414" s="10"/>
      <c r="I2414" s="11"/>
      <c r="J2414" s="12"/>
      <c r="K2414" s="12"/>
      <c r="L2414" s="251">
        <f t="shared" si="183"/>
        <v>0</v>
      </c>
    </row>
    <row r="2415" spans="2:12" s="13" customFormat="1" ht="15.9" x14ac:dyDescent="0.4">
      <c r="B2415" s="225"/>
      <c r="C2415" s="226"/>
      <c r="D2415" s="10"/>
      <c r="E2415" s="11"/>
      <c r="F2415" s="12"/>
      <c r="G2415" s="12"/>
      <c r="H2415" s="10"/>
      <c r="I2415" s="11"/>
      <c r="J2415" s="12"/>
      <c r="K2415" s="12"/>
      <c r="L2415" s="251">
        <f t="shared" si="183"/>
        <v>0</v>
      </c>
    </row>
    <row r="2416" spans="2:12" s="13" customFormat="1" ht="15.9" x14ac:dyDescent="0.4">
      <c r="B2416" s="225"/>
      <c r="C2416" s="226"/>
      <c r="D2416" s="10"/>
      <c r="E2416" s="11"/>
      <c r="F2416" s="12"/>
      <c r="G2416" s="12"/>
      <c r="H2416" s="10"/>
      <c r="I2416" s="11"/>
      <c r="J2416" s="12"/>
      <c r="K2416" s="12"/>
      <c r="L2416" s="251">
        <f t="shared" si="183"/>
        <v>0</v>
      </c>
    </row>
    <row r="2417" spans="2:12" s="13" customFormat="1" ht="15.9" x14ac:dyDescent="0.4">
      <c r="B2417" s="225"/>
      <c r="C2417" s="226"/>
      <c r="D2417" s="10"/>
      <c r="E2417" s="11"/>
      <c r="F2417" s="12"/>
      <c r="G2417" s="12"/>
      <c r="H2417" s="10"/>
      <c r="I2417" s="11"/>
      <c r="J2417" s="12"/>
      <c r="K2417" s="12"/>
      <c r="L2417" s="251">
        <f t="shared" si="183"/>
        <v>0</v>
      </c>
    </row>
    <row r="2418" spans="2:12" s="13" customFormat="1" ht="15.9" x14ac:dyDescent="0.4">
      <c r="B2418" s="225"/>
      <c r="C2418" s="226"/>
      <c r="D2418" s="10"/>
      <c r="E2418" s="11"/>
      <c r="F2418" s="12"/>
      <c r="G2418" s="12"/>
      <c r="H2418" s="10"/>
      <c r="I2418" s="11"/>
      <c r="J2418" s="12"/>
      <c r="K2418" s="12"/>
      <c r="L2418" s="251">
        <f t="shared" si="183"/>
        <v>0</v>
      </c>
    </row>
    <row r="2419" spans="2:12" s="13" customFormat="1" ht="15.9" x14ac:dyDescent="0.4">
      <c r="B2419" s="225"/>
      <c r="C2419" s="226"/>
      <c r="D2419" s="10"/>
      <c r="E2419" s="11"/>
      <c r="F2419" s="12"/>
      <c r="G2419" s="12"/>
      <c r="H2419" s="10"/>
      <c r="I2419" s="11"/>
      <c r="J2419" s="12"/>
      <c r="K2419" s="12"/>
      <c r="L2419" s="251">
        <f t="shared" si="183"/>
        <v>0</v>
      </c>
    </row>
    <row r="2420" spans="2:12" s="13" customFormat="1" ht="15.9" x14ac:dyDescent="0.4">
      <c r="B2420" s="225"/>
      <c r="C2420" s="226"/>
      <c r="D2420" s="10"/>
      <c r="E2420" s="11"/>
      <c r="F2420" s="12"/>
      <c r="G2420" s="12"/>
      <c r="H2420" s="10"/>
      <c r="I2420" s="11"/>
      <c r="J2420" s="12"/>
      <c r="K2420" s="12"/>
      <c r="L2420" s="251">
        <f t="shared" si="183"/>
        <v>0</v>
      </c>
    </row>
    <row r="2421" spans="2:12" s="13" customFormat="1" ht="15.9" x14ac:dyDescent="0.4">
      <c r="B2421" s="225"/>
      <c r="C2421" s="226"/>
      <c r="D2421" s="10"/>
      <c r="E2421" s="11"/>
      <c r="F2421" s="12"/>
      <c r="G2421" s="12"/>
      <c r="H2421" s="10"/>
      <c r="I2421" s="11"/>
      <c r="J2421" s="12"/>
      <c r="K2421" s="12"/>
      <c r="L2421" s="251">
        <f t="shared" si="183"/>
        <v>0</v>
      </c>
    </row>
    <row r="2422" spans="2:12" s="13" customFormat="1" ht="15.9" x14ac:dyDescent="0.4">
      <c r="B2422" s="225"/>
      <c r="C2422" s="226"/>
      <c r="D2422" s="10"/>
      <c r="E2422" s="11"/>
      <c r="F2422" s="12"/>
      <c r="G2422" s="12"/>
      <c r="H2422" s="10"/>
      <c r="I2422" s="11"/>
      <c r="J2422" s="12"/>
      <c r="K2422" s="12"/>
      <c r="L2422" s="251">
        <f t="shared" si="183"/>
        <v>0</v>
      </c>
    </row>
    <row r="2423" spans="2:12" s="13" customFormat="1" ht="15.9" x14ac:dyDescent="0.4">
      <c r="B2423" s="225"/>
      <c r="C2423" s="226"/>
      <c r="D2423" s="10"/>
      <c r="E2423" s="11"/>
      <c r="F2423" s="12"/>
      <c r="G2423" s="12"/>
      <c r="H2423" s="10"/>
      <c r="I2423" s="11"/>
      <c r="J2423" s="12"/>
      <c r="K2423" s="12"/>
      <c r="L2423" s="251">
        <f t="shared" si="183"/>
        <v>0</v>
      </c>
    </row>
    <row r="2424" spans="2:12" s="13" customFormat="1" ht="15.9" x14ac:dyDescent="0.4">
      <c r="B2424" s="225"/>
      <c r="C2424" s="226"/>
      <c r="D2424" s="10"/>
      <c r="E2424" s="11"/>
      <c r="F2424" s="12"/>
      <c r="G2424" s="12"/>
      <c r="H2424" s="10"/>
      <c r="I2424" s="11"/>
      <c r="J2424" s="12"/>
      <c r="K2424" s="12"/>
      <c r="L2424" s="251">
        <f t="shared" si="183"/>
        <v>0</v>
      </c>
    </row>
    <row r="2425" spans="2:12" s="13" customFormat="1" ht="15.9" x14ac:dyDescent="0.4">
      <c r="B2425" s="225"/>
      <c r="C2425" s="226"/>
      <c r="D2425" s="10"/>
      <c r="E2425" s="11"/>
      <c r="F2425" s="12"/>
      <c r="G2425" s="12"/>
      <c r="H2425" s="10"/>
      <c r="I2425" s="11"/>
      <c r="J2425" s="12"/>
      <c r="K2425" s="12"/>
      <c r="L2425" s="251">
        <f t="shared" si="183"/>
        <v>0</v>
      </c>
    </row>
    <row r="2426" spans="2:12" s="13" customFormat="1" ht="15.9" x14ac:dyDescent="0.4">
      <c r="B2426" s="225"/>
      <c r="C2426" s="226"/>
      <c r="D2426" s="10"/>
      <c r="E2426" s="11"/>
      <c r="F2426" s="12"/>
      <c r="G2426" s="12"/>
      <c r="H2426" s="10"/>
      <c r="I2426" s="11"/>
      <c r="J2426" s="12"/>
      <c r="K2426" s="12"/>
      <c r="L2426" s="251">
        <f t="shared" si="183"/>
        <v>0</v>
      </c>
    </row>
    <row r="2427" spans="2:12" s="13" customFormat="1" ht="15.9" x14ac:dyDescent="0.4">
      <c r="B2427" s="225"/>
      <c r="C2427" s="226"/>
      <c r="D2427" s="10"/>
      <c r="E2427" s="11"/>
      <c r="F2427" s="12"/>
      <c r="G2427" s="12"/>
      <c r="H2427" s="10"/>
      <c r="I2427" s="11"/>
      <c r="J2427" s="12"/>
      <c r="K2427" s="12"/>
      <c r="L2427" s="251">
        <f t="shared" si="183"/>
        <v>0</v>
      </c>
    </row>
    <row r="2428" spans="2:12" s="13" customFormat="1" ht="15.9" x14ac:dyDescent="0.4">
      <c r="B2428" s="225"/>
      <c r="C2428" s="226"/>
      <c r="D2428" s="10"/>
      <c r="E2428" s="11"/>
      <c r="F2428" s="12"/>
      <c r="G2428" s="12"/>
      <c r="H2428" s="10"/>
      <c r="I2428" s="11"/>
      <c r="J2428" s="12"/>
      <c r="K2428" s="12"/>
      <c r="L2428" s="251">
        <f t="shared" si="183"/>
        <v>0</v>
      </c>
    </row>
    <row r="2429" spans="2:12" s="13" customFormat="1" ht="15.9" x14ac:dyDescent="0.4">
      <c r="B2429" s="225"/>
      <c r="C2429" s="226"/>
      <c r="D2429" s="10"/>
      <c r="E2429" s="11"/>
      <c r="F2429" s="12"/>
      <c r="G2429" s="12"/>
      <c r="H2429" s="10"/>
      <c r="I2429" s="11"/>
      <c r="J2429" s="12"/>
      <c r="K2429" s="12"/>
      <c r="L2429" s="251">
        <f t="shared" si="183"/>
        <v>0</v>
      </c>
    </row>
    <row r="2430" spans="2:12" s="13" customFormat="1" ht="15.9" x14ac:dyDescent="0.4">
      <c r="B2430" s="225"/>
      <c r="C2430" s="226"/>
      <c r="D2430" s="10"/>
      <c r="E2430" s="11"/>
      <c r="F2430" s="12"/>
      <c r="G2430" s="12"/>
      <c r="H2430" s="10"/>
      <c r="I2430" s="11"/>
      <c r="J2430" s="12"/>
      <c r="K2430" s="12"/>
      <c r="L2430" s="251">
        <f t="shared" si="183"/>
        <v>0</v>
      </c>
    </row>
    <row r="2431" spans="2:12" s="13" customFormat="1" ht="15.9" x14ac:dyDescent="0.4">
      <c r="B2431" s="225"/>
      <c r="C2431" s="226"/>
      <c r="D2431" s="10"/>
      <c r="E2431" s="11"/>
      <c r="F2431" s="12"/>
      <c r="G2431" s="12"/>
      <c r="H2431" s="10"/>
      <c r="I2431" s="11"/>
      <c r="J2431" s="12"/>
      <c r="K2431" s="12"/>
      <c r="L2431" s="251">
        <f t="shared" si="183"/>
        <v>0</v>
      </c>
    </row>
    <row r="2432" spans="2:12" s="13" customFormat="1" ht="15.9" x14ac:dyDescent="0.4">
      <c r="B2432" s="225"/>
      <c r="C2432" s="226"/>
      <c r="D2432" s="10"/>
      <c r="E2432" s="11"/>
      <c r="F2432" s="12"/>
      <c r="G2432" s="12"/>
      <c r="H2432" s="10"/>
      <c r="I2432" s="11"/>
      <c r="J2432" s="12"/>
      <c r="K2432" s="12"/>
      <c r="L2432" s="251">
        <f t="shared" si="183"/>
        <v>0</v>
      </c>
    </row>
    <row r="2433" spans="2:12" s="13" customFormat="1" ht="15.9" x14ac:dyDescent="0.4">
      <c r="B2433" s="225"/>
      <c r="C2433" s="226"/>
      <c r="D2433" s="10"/>
      <c r="E2433" s="11"/>
      <c r="F2433" s="12"/>
      <c r="G2433" s="12"/>
      <c r="H2433" s="10"/>
      <c r="I2433" s="11"/>
      <c r="J2433" s="12"/>
      <c r="K2433" s="12"/>
      <c r="L2433" s="251">
        <f t="shared" si="183"/>
        <v>0</v>
      </c>
    </row>
    <row r="2434" spans="2:12" s="13" customFormat="1" ht="15.9" x14ac:dyDescent="0.4">
      <c r="B2434" s="225"/>
      <c r="C2434" s="226"/>
      <c r="D2434" s="10"/>
      <c r="E2434" s="11"/>
      <c r="F2434" s="12"/>
      <c r="G2434" s="12"/>
      <c r="H2434" s="10"/>
      <c r="I2434" s="11"/>
      <c r="J2434" s="12"/>
      <c r="K2434" s="12"/>
      <c r="L2434" s="251">
        <f t="shared" si="183"/>
        <v>0</v>
      </c>
    </row>
    <row r="2435" spans="2:12" s="13" customFormat="1" ht="15.9" x14ac:dyDescent="0.4">
      <c r="B2435" s="225"/>
      <c r="C2435" s="226"/>
      <c r="D2435" s="10"/>
      <c r="E2435" s="11"/>
      <c r="F2435" s="12"/>
      <c r="G2435" s="12"/>
      <c r="H2435" s="10"/>
      <c r="I2435" s="11"/>
      <c r="J2435" s="12"/>
      <c r="K2435" s="12"/>
      <c r="L2435" s="251">
        <f t="shared" si="183"/>
        <v>0</v>
      </c>
    </row>
    <row r="2436" spans="2:12" s="13" customFormat="1" ht="15.9" x14ac:dyDescent="0.4">
      <c r="B2436" s="225"/>
      <c r="C2436" s="226"/>
      <c r="D2436" s="10"/>
      <c r="E2436" s="11"/>
      <c r="F2436" s="12"/>
      <c r="G2436" s="12"/>
      <c r="H2436" s="10"/>
      <c r="I2436" s="11"/>
      <c r="J2436" s="12"/>
      <c r="K2436" s="12"/>
      <c r="L2436" s="251">
        <f t="shared" si="183"/>
        <v>0</v>
      </c>
    </row>
    <row r="2437" spans="2:12" s="13" customFormat="1" ht="15.9" x14ac:dyDescent="0.4">
      <c r="B2437" s="225"/>
      <c r="C2437" s="226"/>
      <c r="D2437" s="10"/>
      <c r="E2437" s="11"/>
      <c r="F2437" s="12"/>
      <c r="G2437" s="12"/>
      <c r="H2437" s="10"/>
      <c r="I2437" s="11"/>
      <c r="J2437" s="12"/>
      <c r="K2437" s="12"/>
      <c r="L2437" s="251">
        <f t="shared" si="183"/>
        <v>0</v>
      </c>
    </row>
    <row r="2438" spans="2:12" s="13" customFormat="1" ht="15.9" x14ac:dyDescent="0.4">
      <c r="B2438" s="225"/>
      <c r="C2438" s="226"/>
      <c r="D2438" s="10"/>
      <c r="E2438" s="11"/>
      <c r="F2438" s="12"/>
      <c r="G2438" s="12"/>
      <c r="H2438" s="10"/>
      <c r="I2438" s="11"/>
      <c r="J2438" s="12"/>
      <c r="K2438" s="12"/>
      <c r="L2438" s="251">
        <f t="shared" si="183"/>
        <v>0</v>
      </c>
    </row>
    <row r="2439" spans="2:12" s="13" customFormat="1" ht="15.9" x14ac:dyDescent="0.4">
      <c r="B2439" s="225"/>
      <c r="C2439" s="226"/>
      <c r="D2439" s="10"/>
      <c r="E2439" s="11"/>
      <c r="F2439" s="12"/>
      <c r="G2439" s="12"/>
      <c r="H2439" s="10"/>
      <c r="I2439" s="11"/>
      <c r="J2439" s="12"/>
      <c r="K2439" s="12"/>
      <c r="L2439" s="251">
        <f t="shared" si="183"/>
        <v>0</v>
      </c>
    </row>
    <row r="2440" spans="2:12" s="13" customFormat="1" ht="15.9" x14ac:dyDescent="0.4">
      <c r="B2440" s="225"/>
      <c r="C2440" s="226"/>
      <c r="D2440" s="10"/>
      <c r="E2440" s="11"/>
      <c r="F2440" s="12"/>
      <c r="G2440" s="12"/>
      <c r="H2440" s="10"/>
      <c r="I2440" s="11"/>
      <c r="J2440" s="12"/>
      <c r="K2440" s="12"/>
      <c r="L2440" s="251">
        <f t="shared" si="183"/>
        <v>0</v>
      </c>
    </row>
    <row r="2441" spans="2:12" s="13" customFormat="1" ht="15.9" x14ac:dyDescent="0.4">
      <c r="B2441" s="225"/>
      <c r="C2441" s="226"/>
      <c r="D2441" s="10"/>
      <c r="E2441" s="11"/>
      <c r="F2441" s="12"/>
      <c r="G2441" s="12"/>
      <c r="H2441" s="10"/>
      <c r="I2441" s="11"/>
      <c r="J2441" s="12"/>
      <c r="K2441" s="12"/>
      <c r="L2441" s="251">
        <f t="shared" si="183"/>
        <v>0</v>
      </c>
    </row>
    <row r="2442" spans="2:12" s="13" customFormat="1" ht="15.9" x14ac:dyDescent="0.4">
      <c r="B2442" s="225"/>
      <c r="C2442" s="226"/>
      <c r="D2442" s="10"/>
      <c r="E2442" s="11"/>
      <c r="F2442" s="12"/>
      <c r="G2442" s="12"/>
      <c r="H2442" s="10"/>
      <c r="I2442" s="11"/>
      <c r="J2442" s="12"/>
      <c r="K2442" s="12"/>
      <c r="L2442" s="251">
        <f t="shared" si="183"/>
        <v>0</v>
      </c>
    </row>
    <row r="2443" spans="2:12" s="13" customFormat="1" ht="15.9" x14ac:dyDescent="0.4">
      <c r="B2443" s="225"/>
      <c r="C2443" s="226"/>
      <c r="D2443" s="10"/>
      <c r="E2443" s="11"/>
      <c r="F2443" s="12"/>
      <c r="G2443" s="12"/>
      <c r="H2443" s="10"/>
      <c r="I2443" s="11"/>
      <c r="J2443" s="12"/>
      <c r="K2443" s="12"/>
      <c r="L2443" s="251">
        <f t="shared" si="183"/>
        <v>0</v>
      </c>
    </row>
    <row r="2444" spans="2:12" s="13" customFormat="1" ht="15.9" x14ac:dyDescent="0.4">
      <c r="B2444" s="225"/>
      <c r="C2444" s="226"/>
      <c r="D2444" s="10"/>
      <c r="E2444" s="11"/>
      <c r="F2444" s="12"/>
      <c r="G2444" s="12"/>
      <c r="H2444" s="10"/>
      <c r="I2444" s="11"/>
      <c r="J2444" s="12"/>
      <c r="K2444" s="12"/>
      <c r="L2444" s="251">
        <f t="shared" si="183"/>
        <v>0</v>
      </c>
    </row>
    <row r="2445" spans="2:12" s="13" customFormat="1" ht="15.9" x14ac:dyDescent="0.4">
      <c r="B2445" s="225"/>
      <c r="C2445" s="226"/>
      <c r="D2445" s="10"/>
      <c r="E2445" s="11"/>
      <c r="F2445" s="12"/>
      <c r="G2445" s="12"/>
      <c r="H2445" s="10"/>
      <c r="I2445" s="11"/>
      <c r="J2445" s="12"/>
      <c r="K2445" s="12"/>
      <c r="L2445" s="251">
        <f t="shared" si="183"/>
        <v>0</v>
      </c>
    </row>
    <row r="2446" spans="2:12" s="13" customFormat="1" ht="15.9" x14ac:dyDescent="0.4">
      <c r="B2446" s="225"/>
      <c r="C2446" s="226"/>
      <c r="D2446" s="10"/>
      <c r="E2446" s="11"/>
      <c r="F2446" s="12"/>
      <c r="G2446" s="12"/>
      <c r="H2446" s="10"/>
      <c r="I2446" s="11"/>
      <c r="J2446" s="12"/>
      <c r="K2446" s="12"/>
      <c r="L2446" s="251">
        <f t="shared" si="183"/>
        <v>0</v>
      </c>
    </row>
    <row r="2447" spans="2:12" s="13" customFormat="1" ht="15.9" x14ac:dyDescent="0.4">
      <c r="B2447" s="225"/>
      <c r="C2447" s="226"/>
      <c r="D2447" s="10"/>
      <c r="E2447" s="11"/>
      <c r="F2447" s="12"/>
      <c r="G2447" s="12"/>
      <c r="H2447" s="10"/>
      <c r="I2447" s="11"/>
      <c r="J2447" s="12"/>
      <c r="K2447" s="12"/>
      <c r="L2447" s="251">
        <f t="shared" si="183"/>
        <v>0</v>
      </c>
    </row>
    <row r="2448" spans="2:12" s="13" customFormat="1" ht="15.9" x14ac:dyDescent="0.4">
      <c r="B2448" s="225"/>
      <c r="C2448" s="226"/>
      <c r="D2448" s="10"/>
      <c r="E2448" s="11"/>
      <c r="F2448" s="12"/>
      <c r="G2448" s="12"/>
      <c r="H2448" s="10"/>
      <c r="I2448" s="11"/>
      <c r="J2448" s="12"/>
      <c r="K2448" s="12"/>
      <c r="L2448" s="251">
        <f t="shared" si="183"/>
        <v>0</v>
      </c>
    </row>
    <row r="2449" spans="2:12" s="13" customFormat="1" ht="15.9" x14ac:dyDescent="0.4">
      <c r="B2449" s="225"/>
      <c r="C2449" s="226"/>
      <c r="D2449" s="10"/>
      <c r="E2449" s="11"/>
      <c r="F2449" s="12"/>
      <c r="G2449" s="12"/>
      <c r="H2449" s="10"/>
      <c r="I2449" s="11"/>
      <c r="J2449" s="12"/>
      <c r="K2449" s="12"/>
      <c r="L2449" s="251">
        <f t="shared" si="183"/>
        <v>0</v>
      </c>
    </row>
    <row r="2450" spans="2:12" s="13" customFormat="1" ht="15.9" x14ac:dyDescent="0.4">
      <c r="B2450" s="225"/>
      <c r="C2450" s="226"/>
      <c r="D2450" s="10"/>
      <c r="E2450" s="11"/>
      <c r="F2450" s="12"/>
      <c r="G2450" s="12"/>
      <c r="H2450" s="10"/>
      <c r="I2450" s="11"/>
      <c r="J2450" s="12"/>
      <c r="K2450" s="12"/>
      <c r="L2450" s="251">
        <f t="shared" si="183"/>
        <v>0</v>
      </c>
    </row>
    <row r="2451" spans="2:12" s="13" customFormat="1" ht="15.9" x14ac:dyDescent="0.4">
      <c r="B2451" s="225"/>
      <c r="C2451" s="226"/>
      <c r="D2451" s="10"/>
      <c r="E2451" s="11"/>
      <c r="F2451" s="12"/>
      <c r="G2451" s="12"/>
      <c r="H2451" s="10"/>
      <c r="I2451" s="11"/>
      <c r="J2451" s="12"/>
      <c r="K2451" s="12"/>
      <c r="L2451" s="251">
        <f t="shared" si="183"/>
        <v>0</v>
      </c>
    </row>
    <row r="2452" spans="2:12" s="13" customFormat="1" ht="15.9" x14ac:dyDescent="0.4">
      <c r="B2452" s="225"/>
      <c r="C2452" s="226"/>
      <c r="D2452" s="10"/>
      <c r="E2452" s="11"/>
      <c r="F2452" s="12"/>
      <c r="G2452" s="12"/>
      <c r="H2452" s="10"/>
      <c r="I2452" s="11"/>
      <c r="J2452" s="12"/>
      <c r="K2452" s="12"/>
      <c r="L2452" s="251">
        <f t="shared" si="183"/>
        <v>0</v>
      </c>
    </row>
    <row r="2453" spans="2:12" s="13" customFormat="1" ht="15.9" x14ac:dyDescent="0.4">
      <c r="B2453" s="225"/>
      <c r="C2453" s="226"/>
      <c r="D2453" s="10"/>
      <c r="E2453" s="11"/>
      <c r="F2453" s="12"/>
      <c r="G2453" s="12"/>
      <c r="H2453" s="10"/>
      <c r="I2453" s="11"/>
      <c r="J2453" s="12"/>
      <c r="K2453" s="12"/>
      <c r="L2453" s="251">
        <f t="shared" si="183"/>
        <v>0</v>
      </c>
    </row>
    <row r="2454" spans="2:12" s="13" customFormat="1" ht="15.9" x14ac:dyDescent="0.4">
      <c r="B2454" s="225"/>
      <c r="C2454" s="226"/>
      <c r="D2454" s="10"/>
      <c r="E2454" s="11"/>
      <c r="F2454" s="12"/>
      <c r="G2454" s="12"/>
      <c r="H2454" s="10"/>
      <c r="I2454" s="11"/>
      <c r="J2454" s="12"/>
      <c r="K2454" s="12"/>
      <c r="L2454" s="251">
        <f t="shared" si="183"/>
        <v>0</v>
      </c>
    </row>
    <row r="2455" spans="2:12" s="13" customFormat="1" ht="15.9" x14ac:dyDescent="0.4">
      <c r="B2455" s="225"/>
      <c r="C2455" s="226"/>
      <c r="D2455" s="10"/>
      <c r="E2455" s="11"/>
      <c r="F2455" s="12"/>
      <c r="G2455" s="12"/>
      <c r="H2455" s="10"/>
      <c r="I2455" s="11"/>
      <c r="J2455" s="12"/>
      <c r="K2455" s="12"/>
      <c r="L2455" s="251">
        <f t="shared" si="183"/>
        <v>0</v>
      </c>
    </row>
    <row r="2456" spans="2:12" s="13" customFormat="1" ht="15.9" x14ac:dyDescent="0.4">
      <c r="B2456" s="225"/>
      <c r="C2456" s="226"/>
      <c r="D2456" s="10"/>
      <c r="E2456" s="11"/>
      <c r="F2456" s="12"/>
      <c r="G2456" s="12"/>
      <c r="H2456" s="10"/>
      <c r="I2456" s="11"/>
      <c r="J2456" s="12"/>
      <c r="K2456" s="12"/>
      <c r="L2456" s="251">
        <f t="shared" ref="L2456" si="184">G2456-K2456</f>
        <v>0</v>
      </c>
    </row>
    <row r="2457" spans="2:12" s="13" customFormat="1" x14ac:dyDescent="0.4">
      <c r="B2457" s="225"/>
      <c r="C2457" s="226"/>
      <c r="D2457" s="10"/>
      <c r="E2457" s="11"/>
      <c r="F2457" s="12"/>
      <c r="G2457" s="12"/>
      <c r="H2457" s="10"/>
      <c r="I2457" s="11"/>
      <c r="J2457" s="12"/>
      <c r="K2457" s="12"/>
    </row>
    <row r="2458" spans="2:12" s="13" customFormat="1" x14ac:dyDescent="0.4">
      <c r="B2458" s="225"/>
      <c r="C2458" s="226"/>
      <c r="D2458" s="10"/>
      <c r="E2458" s="11"/>
      <c r="F2458" s="12"/>
      <c r="G2458" s="12"/>
      <c r="H2458" s="10"/>
      <c r="I2458" s="11"/>
      <c r="J2458" s="12"/>
      <c r="K2458" s="12"/>
    </row>
    <row r="2459" spans="2:12" s="13" customFormat="1" x14ac:dyDescent="0.4">
      <c r="B2459" s="225"/>
      <c r="C2459" s="226"/>
      <c r="D2459" s="10"/>
      <c r="E2459" s="11"/>
      <c r="F2459" s="12"/>
      <c r="G2459" s="12"/>
      <c r="H2459" s="10"/>
      <c r="I2459" s="11"/>
      <c r="J2459" s="12"/>
      <c r="K2459" s="12"/>
    </row>
    <row r="2460" spans="2:12" s="13" customFormat="1" x14ac:dyDescent="0.4">
      <c r="B2460" s="225"/>
      <c r="C2460" s="226"/>
      <c r="D2460" s="10"/>
      <c r="E2460" s="11"/>
      <c r="F2460" s="12"/>
      <c r="G2460" s="12"/>
      <c r="H2460" s="10"/>
      <c r="I2460" s="11"/>
      <c r="J2460" s="12"/>
      <c r="K2460" s="12"/>
    </row>
    <row r="2461" spans="2:12" s="13" customFormat="1" x14ac:dyDescent="0.4">
      <c r="B2461" s="225"/>
      <c r="C2461" s="226"/>
      <c r="D2461" s="10"/>
      <c r="E2461" s="11"/>
      <c r="F2461" s="12"/>
      <c r="G2461" s="12"/>
      <c r="H2461" s="10"/>
      <c r="I2461" s="11"/>
      <c r="J2461" s="12"/>
      <c r="K2461" s="12"/>
    </row>
    <row r="2462" spans="2:12" s="13" customFormat="1" x14ac:dyDescent="0.4">
      <c r="B2462" s="225"/>
      <c r="C2462" s="226"/>
      <c r="D2462" s="10"/>
      <c r="E2462" s="11"/>
      <c r="F2462" s="12"/>
      <c r="G2462" s="12"/>
      <c r="H2462" s="10"/>
      <c r="I2462" s="11"/>
      <c r="J2462" s="12"/>
      <c r="K2462" s="12"/>
    </row>
    <row r="2463" spans="2:12" s="13" customFormat="1" x14ac:dyDescent="0.4">
      <c r="B2463" s="225"/>
      <c r="C2463" s="226"/>
      <c r="D2463" s="10"/>
      <c r="E2463" s="11"/>
      <c r="F2463" s="12"/>
      <c r="G2463" s="12"/>
      <c r="H2463" s="10"/>
      <c r="I2463" s="11"/>
      <c r="J2463" s="12"/>
      <c r="K2463" s="12"/>
    </row>
    <row r="2464" spans="2:12" s="13" customFormat="1" x14ac:dyDescent="0.4">
      <c r="B2464" s="225"/>
      <c r="C2464" s="226"/>
      <c r="D2464" s="10"/>
      <c r="E2464" s="11"/>
      <c r="F2464" s="12"/>
      <c r="G2464" s="12"/>
      <c r="H2464" s="10"/>
      <c r="I2464" s="11"/>
      <c r="J2464" s="12"/>
      <c r="K2464" s="12"/>
    </row>
    <row r="2465" spans="2:11" s="13" customFormat="1" x14ac:dyDescent="0.4">
      <c r="B2465" s="225"/>
      <c r="C2465" s="226"/>
      <c r="D2465" s="10"/>
      <c r="E2465" s="11"/>
      <c r="F2465" s="12"/>
      <c r="G2465" s="12"/>
      <c r="H2465" s="10"/>
      <c r="I2465" s="11"/>
      <c r="J2465" s="12"/>
      <c r="K2465" s="12"/>
    </row>
    <row r="2466" spans="2:11" s="13" customFormat="1" x14ac:dyDescent="0.4">
      <c r="B2466" s="225"/>
      <c r="C2466" s="226"/>
      <c r="D2466" s="10"/>
      <c r="E2466" s="11"/>
      <c r="F2466" s="12"/>
      <c r="G2466" s="12"/>
      <c r="H2466" s="10"/>
      <c r="I2466" s="11"/>
      <c r="J2466" s="12"/>
      <c r="K2466" s="12"/>
    </row>
    <row r="2467" spans="2:11" s="13" customFormat="1" x14ac:dyDescent="0.4">
      <c r="B2467" s="225"/>
      <c r="C2467" s="226"/>
      <c r="D2467" s="10"/>
      <c r="E2467" s="11"/>
      <c r="F2467" s="12"/>
      <c r="G2467" s="12"/>
      <c r="H2467" s="10"/>
      <c r="I2467" s="11"/>
      <c r="J2467" s="12"/>
      <c r="K2467" s="12"/>
    </row>
    <row r="2468" spans="2:11" s="13" customFormat="1" x14ac:dyDescent="0.4">
      <c r="B2468" s="225"/>
      <c r="C2468" s="226"/>
      <c r="D2468" s="10"/>
      <c r="E2468" s="11"/>
      <c r="F2468" s="12"/>
      <c r="G2468" s="12"/>
      <c r="H2468" s="10"/>
      <c r="I2468" s="11"/>
      <c r="J2468" s="12"/>
      <c r="K2468" s="12"/>
    </row>
    <row r="2469" spans="2:11" s="13" customFormat="1" x14ac:dyDescent="0.4">
      <c r="B2469" s="225"/>
      <c r="C2469" s="226"/>
      <c r="D2469" s="10"/>
      <c r="E2469" s="11"/>
      <c r="F2469" s="12"/>
      <c r="G2469" s="12"/>
      <c r="H2469" s="10"/>
      <c r="I2469" s="11"/>
      <c r="J2469" s="12"/>
      <c r="K2469" s="12"/>
    </row>
    <row r="2470" spans="2:11" s="13" customFormat="1" x14ac:dyDescent="0.4">
      <c r="B2470" s="225"/>
      <c r="C2470" s="226"/>
      <c r="D2470" s="10"/>
      <c r="E2470" s="11"/>
      <c r="F2470" s="12"/>
      <c r="G2470" s="12"/>
      <c r="H2470" s="10"/>
      <c r="I2470" s="11"/>
      <c r="J2470" s="12"/>
      <c r="K2470" s="12"/>
    </row>
    <row r="2471" spans="2:11" s="13" customFormat="1" x14ac:dyDescent="0.4">
      <c r="B2471" s="225"/>
      <c r="C2471" s="226"/>
      <c r="D2471" s="10"/>
      <c r="E2471" s="11"/>
      <c r="F2471" s="12"/>
      <c r="G2471" s="12"/>
      <c r="H2471" s="10"/>
      <c r="I2471" s="11"/>
      <c r="J2471" s="12"/>
      <c r="K2471" s="12"/>
    </row>
    <row r="2472" spans="2:11" s="13" customFormat="1" x14ac:dyDescent="0.4">
      <c r="B2472" s="225"/>
      <c r="C2472" s="226"/>
      <c r="D2472" s="10"/>
      <c r="E2472" s="11"/>
      <c r="F2472" s="12"/>
      <c r="G2472" s="12"/>
      <c r="H2472" s="10"/>
      <c r="I2472" s="11"/>
      <c r="J2472" s="12"/>
      <c r="K2472" s="12"/>
    </row>
    <row r="2473" spans="2:11" s="13" customFormat="1" x14ac:dyDescent="0.4">
      <c r="B2473" s="225"/>
      <c r="C2473" s="226"/>
      <c r="D2473" s="10"/>
      <c r="E2473" s="11"/>
      <c r="F2473" s="12"/>
      <c r="G2473" s="12"/>
      <c r="H2473" s="10"/>
      <c r="I2473" s="11"/>
      <c r="J2473" s="12"/>
      <c r="K2473" s="12"/>
    </row>
    <row r="2474" spans="2:11" s="13" customFormat="1" x14ac:dyDescent="0.4">
      <c r="B2474" s="225"/>
      <c r="C2474" s="226"/>
      <c r="D2474" s="10"/>
      <c r="E2474" s="11"/>
      <c r="F2474" s="12"/>
      <c r="G2474" s="12"/>
      <c r="H2474" s="10"/>
      <c r="I2474" s="11"/>
      <c r="J2474" s="12"/>
      <c r="K2474" s="12"/>
    </row>
    <row r="2475" spans="2:11" s="13" customFormat="1" x14ac:dyDescent="0.4">
      <c r="B2475" s="225"/>
      <c r="C2475" s="226"/>
      <c r="D2475" s="10"/>
      <c r="E2475" s="11"/>
      <c r="F2475" s="12"/>
      <c r="G2475" s="12"/>
      <c r="H2475" s="10"/>
      <c r="I2475" s="11"/>
      <c r="J2475" s="12"/>
      <c r="K2475" s="12"/>
    </row>
    <row r="2476" spans="2:11" s="13" customFormat="1" x14ac:dyDescent="0.4">
      <c r="B2476" s="225"/>
      <c r="C2476" s="226"/>
      <c r="D2476" s="10"/>
      <c r="E2476" s="11"/>
      <c r="F2476" s="12"/>
      <c r="G2476" s="12"/>
      <c r="H2476" s="10"/>
      <c r="I2476" s="11"/>
      <c r="J2476" s="12"/>
      <c r="K2476" s="12"/>
    </row>
    <row r="2477" spans="2:11" s="13" customFormat="1" x14ac:dyDescent="0.4">
      <c r="B2477" s="225"/>
      <c r="C2477" s="226"/>
      <c r="D2477" s="10"/>
      <c r="E2477" s="11"/>
      <c r="F2477" s="12"/>
      <c r="G2477" s="12"/>
      <c r="H2477" s="10"/>
      <c r="I2477" s="11"/>
      <c r="J2477" s="12"/>
      <c r="K2477" s="12"/>
    </row>
    <row r="2478" spans="2:11" s="13" customFormat="1" x14ac:dyDescent="0.4">
      <c r="B2478" s="225"/>
      <c r="C2478" s="226"/>
      <c r="D2478" s="10"/>
      <c r="E2478" s="11"/>
      <c r="F2478" s="12"/>
      <c r="G2478" s="12"/>
      <c r="H2478" s="10"/>
      <c r="I2478" s="11"/>
      <c r="J2478" s="12"/>
      <c r="K2478" s="12"/>
    </row>
    <row r="2479" spans="2:11" s="13" customFormat="1" x14ac:dyDescent="0.4">
      <c r="B2479" s="225"/>
      <c r="C2479" s="226"/>
      <c r="D2479" s="10"/>
      <c r="E2479" s="11"/>
      <c r="F2479" s="12"/>
      <c r="G2479" s="12"/>
      <c r="H2479" s="10"/>
      <c r="I2479" s="11"/>
      <c r="J2479" s="12"/>
      <c r="K2479" s="12"/>
    </row>
    <row r="2480" spans="2:11" s="13" customFormat="1" x14ac:dyDescent="0.4">
      <c r="B2480" s="225"/>
      <c r="C2480" s="226"/>
      <c r="D2480" s="10"/>
      <c r="E2480" s="11"/>
      <c r="F2480" s="12"/>
      <c r="G2480" s="12"/>
      <c r="H2480" s="10"/>
      <c r="I2480" s="11"/>
      <c r="J2480" s="12"/>
      <c r="K2480" s="12"/>
    </row>
    <row r="2481" spans="2:11" s="13" customFormat="1" x14ac:dyDescent="0.4">
      <c r="B2481" s="225"/>
      <c r="C2481" s="226"/>
      <c r="D2481" s="10"/>
      <c r="E2481" s="11"/>
      <c r="F2481" s="12"/>
      <c r="G2481" s="12"/>
      <c r="H2481" s="10"/>
      <c r="I2481" s="11"/>
      <c r="J2481" s="12"/>
      <c r="K2481" s="12"/>
    </row>
    <row r="2482" spans="2:11" s="13" customFormat="1" x14ac:dyDescent="0.4">
      <c r="B2482" s="225"/>
      <c r="C2482" s="226"/>
      <c r="D2482" s="10"/>
      <c r="E2482" s="11"/>
      <c r="F2482" s="12"/>
      <c r="G2482" s="12"/>
      <c r="H2482" s="10"/>
      <c r="I2482" s="11"/>
      <c r="J2482" s="12"/>
      <c r="K2482" s="12"/>
    </row>
    <row r="2483" spans="2:11" s="13" customFormat="1" x14ac:dyDescent="0.4">
      <c r="B2483" s="225"/>
      <c r="C2483" s="226"/>
      <c r="D2483" s="10"/>
      <c r="E2483" s="11"/>
      <c r="F2483" s="12"/>
      <c r="G2483" s="12"/>
      <c r="H2483" s="10"/>
      <c r="I2483" s="11"/>
      <c r="J2483" s="12"/>
      <c r="K2483" s="12"/>
    </row>
    <row r="2484" spans="2:11" s="13" customFormat="1" x14ac:dyDescent="0.4">
      <c r="B2484" s="225"/>
      <c r="C2484" s="226"/>
      <c r="D2484" s="10"/>
      <c r="E2484" s="11"/>
      <c r="F2484" s="12"/>
      <c r="G2484" s="12"/>
      <c r="H2484" s="10"/>
      <c r="I2484" s="11"/>
      <c r="J2484" s="12"/>
      <c r="K2484" s="12"/>
    </row>
    <row r="2485" spans="2:11" s="13" customFormat="1" x14ac:dyDescent="0.4">
      <c r="B2485" s="225"/>
      <c r="C2485" s="226"/>
      <c r="D2485" s="10"/>
      <c r="E2485" s="11"/>
      <c r="F2485" s="12"/>
      <c r="G2485" s="12"/>
      <c r="H2485" s="10"/>
      <c r="I2485" s="11"/>
      <c r="J2485" s="12"/>
      <c r="K2485" s="12"/>
    </row>
    <row r="2486" spans="2:11" s="13" customFormat="1" x14ac:dyDescent="0.4">
      <c r="B2486" s="225"/>
      <c r="C2486" s="226"/>
      <c r="D2486" s="10"/>
      <c r="E2486" s="11"/>
      <c r="F2486" s="12"/>
      <c r="G2486" s="12"/>
      <c r="H2486" s="10"/>
      <c r="I2486" s="11"/>
      <c r="J2486" s="12"/>
      <c r="K2486" s="12"/>
    </row>
    <row r="2487" spans="2:11" s="13" customFormat="1" x14ac:dyDescent="0.4">
      <c r="B2487" s="225"/>
      <c r="C2487" s="226"/>
      <c r="D2487" s="10"/>
      <c r="E2487" s="11"/>
      <c r="F2487" s="12"/>
      <c r="G2487" s="12"/>
      <c r="H2487" s="10"/>
      <c r="I2487" s="11"/>
      <c r="J2487" s="12"/>
      <c r="K2487" s="12"/>
    </row>
    <row r="2488" spans="2:11" s="13" customFormat="1" x14ac:dyDescent="0.4">
      <c r="B2488" s="225"/>
      <c r="C2488" s="226"/>
      <c r="D2488" s="10"/>
      <c r="E2488" s="11"/>
      <c r="F2488" s="12"/>
      <c r="G2488" s="12"/>
      <c r="H2488" s="10"/>
      <c r="I2488" s="11"/>
      <c r="J2488" s="12"/>
      <c r="K2488" s="12"/>
    </row>
    <row r="2489" spans="2:11" s="13" customFormat="1" x14ac:dyDescent="0.4">
      <c r="B2489" s="225"/>
      <c r="C2489" s="226"/>
      <c r="D2489" s="10"/>
      <c r="E2489" s="11"/>
      <c r="F2489" s="12"/>
      <c r="G2489" s="12"/>
      <c r="H2489" s="10"/>
      <c r="I2489" s="11"/>
      <c r="J2489" s="12"/>
      <c r="K2489" s="12"/>
    </row>
    <row r="2490" spans="2:11" s="13" customFormat="1" x14ac:dyDescent="0.4">
      <c r="B2490" s="225"/>
      <c r="C2490" s="226"/>
      <c r="D2490" s="10"/>
      <c r="E2490" s="11"/>
      <c r="F2490" s="12"/>
      <c r="G2490" s="12"/>
      <c r="H2490" s="10"/>
      <c r="I2490" s="11"/>
      <c r="J2490" s="12"/>
      <c r="K2490" s="12"/>
    </row>
    <row r="2491" spans="2:11" s="13" customFormat="1" x14ac:dyDescent="0.4">
      <c r="B2491" s="225"/>
      <c r="C2491" s="226"/>
      <c r="D2491" s="10"/>
      <c r="E2491" s="11"/>
      <c r="F2491" s="12"/>
      <c r="G2491" s="12"/>
      <c r="H2491" s="10"/>
      <c r="I2491" s="11"/>
      <c r="J2491" s="12"/>
      <c r="K2491" s="12"/>
    </row>
    <row r="2492" spans="2:11" s="13" customFormat="1" x14ac:dyDescent="0.4">
      <c r="B2492" s="225"/>
      <c r="C2492" s="226"/>
      <c r="D2492" s="10"/>
      <c r="E2492" s="11"/>
      <c r="F2492" s="12"/>
      <c r="G2492" s="12"/>
      <c r="H2492" s="10"/>
      <c r="I2492" s="11"/>
      <c r="J2492" s="12"/>
      <c r="K2492" s="12"/>
    </row>
    <row r="2493" spans="2:11" s="13" customFormat="1" x14ac:dyDescent="0.4">
      <c r="B2493" s="225"/>
      <c r="C2493" s="226"/>
      <c r="D2493" s="10"/>
      <c r="E2493" s="11"/>
      <c r="F2493" s="12"/>
      <c r="G2493" s="12"/>
      <c r="H2493" s="10"/>
      <c r="I2493" s="11"/>
      <c r="J2493" s="12"/>
      <c r="K2493" s="12"/>
    </row>
    <row r="2494" spans="2:11" s="13" customFormat="1" x14ac:dyDescent="0.4">
      <c r="B2494" s="225"/>
      <c r="C2494" s="226"/>
      <c r="D2494" s="10"/>
      <c r="E2494" s="11"/>
      <c r="F2494" s="12"/>
      <c r="G2494" s="12"/>
      <c r="H2494" s="10"/>
      <c r="I2494" s="11"/>
      <c r="J2494" s="12"/>
      <c r="K2494" s="12"/>
    </row>
    <row r="2495" spans="2:11" s="13" customFormat="1" x14ac:dyDescent="0.4">
      <c r="B2495" s="225"/>
      <c r="C2495" s="226"/>
      <c r="D2495" s="10"/>
      <c r="E2495" s="11"/>
      <c r="F2495" s="12"/>
      <c r="G2495" s="12"/>
      <c r="H2495" s="10"/>
      <c r="I2495" s="11"/>
      <c r="J2495" s="12"/>
      <c r="K2495" s="12"/>
    </row>
    <row r="2496" spans="2:11" s="13" customFormat="1" x14ac:dyDescent="0.4">
      <c r="B2496" s="225"/>
      <c r="C2496" s="226"/>
      <c r="D2496" s="10"/>
      <c r="E2496" s="11"/>
      <c r="F2496" s="12"/>
      <c r="G2496" s="12"/>
      <c r="H2496" s="10"/>
      <c r="I2496" s="11"/>
      <c r="J2496" s="12"/>
      <c r="K2496" s="12"/>
    </row>
    <row r="2497" spans="2:11" s="13" customFormat="1" x14ac:dyDescent="0.4">
      <c r="B2497" s="225"/>
      <c r="C2497" s="226"/>
      <c r="D2497" s="10"/>
      <c r="E2497" s="11"/>
      <c r="F2497" s="12"/>
      <c r="G2497" s="12"/>
      <c r="H2497" s="10"/>
      <c r="I2497" s="11"/>
      <c r="J2497" s="12"/>
      <c r="K2497" s="12"/>
    </row>
    <row r="2498" spans="2:11" s="13" customFormat="1" x14ac:dyDescent="0.4">
      <c r="B2498" s="225"/>
      <c r="C2498" s="226"/>
      <c r="D2498" s="10"/>
      <c r="E2498" s="11"/>
      <c r="F2498" s="12"/>
      <c r="G2498" s="12"/>
      <c r="H2498" s="10"/>
      <c r="I2498" s="11"/>
      <c r="J2498" s="12"/>
      <c r="K2498" s="12"/>
    </row>
    <row r="2499" spans="2:11" s="13" customFormat="1" x14ac:dyDescent="0.4">
      <c r="B2499" s="225"/>
      <c r="C2499" s="226"/>
      <c r="D2499" s="10"/>
      <c r="E2499" s="11"/>
      <c r="F2499" s="12"/>
      <c r="G2499" s="12"/>
      <c r="H2499" s="10"/>
      <c r="I2499" s="11"/>
      <c r="J2499" s="12"/>
      <c r="K2499" s="12"/>
    </row>
    <row r="2500" spans="2:11" s="13" customFormat="1" x14ac:dyDescent="0.4">
      <c r="B2500" s="225"/>
      <c r="C2500" s="226"/>
      <c r="D2500" s="10"/>
      <c r="E2500" s="11"/>
      <c r="F2500" s="12"/>
      <c r="G2500" s="12"/>
      <c r="H2500" s="10"/>
      <c r="I2500" s="11"/>
      <c r="J2500" s="12"/>
      <c r="K2500" s="12"/>
    </row>
    <row r="2501" spans="2:11" s="13" customFormat="1" x14ac:dyDescent="0.4">
      <c r="B2501" s="225"/>
      <c r="C2501" s="226"/>
      <c r="D2501" s="10"/>
      <c r="E2501" s="11"/>
      <c r="F2501" s="12"/>
      <c r="G2501" s="12"/>
      <c r="H2501" s="10"/>
      <c r="I2501" s="11"/>
      <c r="J2501" s="12"/>
      <c r="K2501" s="12"/>
    </row>
    <row r="2502" spans="2:11" s="13" customFormat="1" x14ac:dyDescent="0.4">
      <c r="B2502" s="225"/>
      <c r="C2502" s="226"/>
      <c r="D2502" s="10"/>
      <c r="E2502" s="11"/>
      <c r="F2502" s="12"/>
      <c r="G2502" s="12"/>
      <c r="H2502" s="10"/>
      <c r="I2502" s="11"/>
      <c r="J2502" s="12"/>
      <c r="K2502" s="12"/>
    </row>
    <row r="2503" spans="2:11" s="13" customFormat="1" x14ac:dyDescent="0.4">
      <c r="B2503" s="225"/>
      <c r="C2503" s="226"/>
      <c r="D2503" s="10"/>
      <c r="E2503" s="11"/>
      <c r="F2503" s="12"/>
      <c r="G2503" s="12"/>
      <c r="H2503" s="10"/>
      <c r="I2503" s="11"/>
      <c r="J2503" s="12"/>
      <c r="K2503" s="12"/>
    </row>
    <row r="2504" spans="2:11" s="13" customFormat="1" x14ac:dyDescent="0.4">
      <c r="B2504" s="225"/>
      <c r="C2504" s="226"/>
      <c r="D2504" s="10"/>
      <c r="E2504" s="11"/>
      <c r="F2504" s="12"/>
      <c r="G2504" s="12"/>
      <c r="H2504" s="10"/>
      <c r="I2504" s="11"/>
      <c r="J2504" s="12"/>
      <c r="K2504" s="12"/>
    </row>
    <row r="2505" spans="2:11" s="13" customFormat="1" x14ac:dyDescent="0.4">
      <c r="B2505" s="225"/>
      <c r="C2505" s="226"/>
      <c r="D2505" s="10"/>
      <c r="E2505" s="11"/>
      <c r="F2505" s="12"/>
      <c r="G2505" s="12"/>
      <c r="H2505" s="10"/>
      <c r="I2505" s="11"/>
      <c r="J2505" s="12"/>
      <c r="K2505" s="12"/>
    </row>
    <row r="2506" spans="2:11" s="13" customFormat="1" x14ac:dyDescent="0.4">
      <c r="B2506" s="225"/>
      <c r="C2506" s="226"/>
      <c r="D2506" s="10"/>
      <c r="E2506" s="11"/>
      <c r="F2506" s="12"/>
      <c r="G2506" s="12"/>
      <c r="H2506" s="10"/>
      <c r="I2506" s="11"/>
      <c r="J2506" s="12"/>
      <c r="K2506" s="12"/>
    </row>
    <row r="2507" spans="2:11" s="13" customFormat="1" x14ac:dyDescent="0.4">
      <c r="B2507" s="225"/>
      <c r="C2507" s="226"/>
      <c r="D2507" s="10"/>
      <c r="E2507" s="11"/>
      <c r="F2507" s="12"/>
      <c r="G2507" s="12"/>
      <c r="H2507" s="10"/>
      <c r="I2507" s="11"/>
      <c r="J2507" s="12"/>
      <c r="K2507" s="12"/>
    </row>
    <row r="2508" spans="2:11" s="13" customFormat="1" x14ac:dyDescent="0.4">
      <c r="B2508" s="225"/>
      <c r="C2508" s="226"/>
      <c r="D2508" s="10"/>
      <c r="E2508" s="11"/>
      <c r="F2508" s="12"/>
      <c r="G2508" s="12"/>
      <c r="H2508" s="10"/>
      <c r="I2508" s="11"/>
      <c r="J2508" s="12"/>
      <c r="K2508" s="12"/>
    </row>
    <row r="2509" spans="2:11" s="13" customFormat="1" x14ac:dyDescent="0.4">
      <c r="B2509" s="225"/>
      <c r="C2509" s="226"/>
      <c r="D2509" s="10"/>
      <c r="E2509" s="11"/>
      <c r="F2509" s="12"/>
      <c r="G2509" s="12"/>
      <c r="H2509" s="10"/>
      <c r="I2509" s="11"/>
      <c r="J2509" s="12"/>
      <c r="K2509" s="12"/>
    </row>
    <row r="2510" spans="2:11" s="13" customFormat="1" x14ac:dyDescent="0.4">
      <c r="B2510" s="225"/>
      <c r="C2510" s="226"/>
      <c r="D2510" s="10"/>
      <c r="E2510" s="11"/>
      <c r="F2510" s="12"/>
      <c r="G2510" s="12"/>
      <c r="H2510" s="10"/>
      <c r="I2510" s="11"/>
      <c r="J2510" s="12"/>
      <c r="K2510" s="12"/>
    </row>
    <row r="2511" spans="2:11" s="13" customFormat="1" x14ac:dyDescent="0.4">
      <c r="B2511" s="225"/>
      <c r="C2511" s="226"/>
      <c r="D2511" s="10"/>
      <c r="E2511" s="11"/>
      <c r="F2511" s="12"/>
      <c r="G2511" s="12"/>
      <c r="H2511" s="10"/>
      <c r="I2511" s="11"/>
      <c r="J2511" s="12"/>
      <c r="K2511" s="12"/>
    </row>
    <row r="2512" spans="2:11" s="13" customFormat="1" x14ac:dyDescent="0.4">
      <c r="B2512" s="225"/>
      <c r="C2512" s="226"/>
      <c r="D2512" s="10"/>
      <c r="E2512" s="11"/>
      <c r="F2512" s="12"/>
      <c r="G2512" s="12"/>
      <c r="H2512" s="10"/>
      <c r="I2512" s="11"/>
      <c r="J2512" s="12"/>
      <c r="K2512" s="12"/>
    </row>
    <row r="2513" spans="2:11" s="13" customFormat="1" x14ac:dyDescent="0.4">
      <c r="B2513" s="225"/>
      <c r="C2513" s="226"/>
      <c r="D2513" s="10"/>
      <c r="E2513" s="11"/>
      <c r="F2513" s="12"/>
      <c r="G2513" s="12"/>
      <c r="H2513" s="10"/>
      <c r="I2513" s="11"/>
      <c r="J2513" s="12"/>
      <c r="K2513" s="12"/>
    </row>
    <row r="2514" spans="2:11" s="13" customFormat="1" x14ac:dyDescent="0.4">
      <c r="B2514" s="225"/>
      <c r="C2514" s="226"/>
      <c r="D2514" s="10"/>
      <c r="E2514" s="11"/>
      <c r="F2514" s="12"/>
      <c r="G2514" s="12"/>
      <c r="H2514" s="10"/>
      <c r="I2514" s="11"/>
      <c r="J2514" s="12"/>
      <c r="K2514" s="12"/>
    </row>
    <row r="2515" spans="2:11" s="13" customFormat="1" x14ac:dyDescent="0.4">
      <c r="B2515" s="225"/>
      <c r="C2515" s="226"/>
      <c r="D2515" s="10"/>
      <c r="E2515" s="11"/>
      <c r="F2515" s="12"/>
      <c r="G2515" s="12"/>
      <c r="H2515" s="10"/>
      <c r="I2515" s="11"/>
      <c r="J2515" s="12"/>
      <c r="K2515" s="12"/>
    </row>
    <row r="2516" spans="2:11" s="13" customFormat="1" x14ac:dyDescent="0.4">
      <c r="B2516" s="225"/>
      <c r="C2516" s="226"/>
      <c r="D2516" s="10"/>
      <c r="E2516" s="11"/>
      <c r="F2516" s="12"/>
      <c r="G2516" s="12"/>
      <c r="H2516" s="10"/>
      <c r="I2516" s="11"/>
      <c r="J2516" s="12"/>
      <c r="K2516" s="12"/>
    </row>
    <row r="2517" spans="2:11" s="13" customFormat="1" x14ac:dyDescent="0.4">
      <c r="B2517" s="225"/>
      <c r="C2517" s="226"/>
      <c r="D2517" s="10"/>
      <c r="E2517" s="11"/>
      <c r="F2517" s="12"/>
      <c r="G2517" s="12"/>
      <c r="H2517" s="10"/>
      <c r="I2517" s="11"/>
      <c r="J2517" s="12"/>
      <c r="K2517" s="12"/>
    </row>
    <row r="2518" spans="2:11" s="13" customFormat="1" x14ac:dyDescent="0.4">
      <c r="B2518" s="225"/>
      <c r="C2518" s="226"/>
      <c r="D2518" s="10"/>
      <c r="E2518" s="11"/>
      <c r="F2518" s="12"/>
      <c r="G2518" s="12"/>
      <c r="H2518" s="10"/>
      <c r="I2518" s="11"/>
      <c r="J2518" s="12"/>
      <c r="K2518" s="12"/>
    </row>
    <row r="2519" spans="2:11" s="13" customFormat="1" x14ac:dyDescent="0.4">
      <c r="B2519" s="225"/>
      <c r="C2519" s="226"/>
      <c r="D2519" s="10"/>
      <c r="E2519" s="11"/>
      <c r="F2519" s="12"/>
      <c r="G2519" s="12"/>
      <c r="H2519" s="10"/>
      <c r="I2519" s="11"/>
      <c r="J2519" s="12"/>
      <c r="K2519" s="12"/>
    </row>
    <row r="2520" spans="2:11" s="13" customFormat="1" x14ac:dyDescent="0.4">
      <c r="B2520" s="225"/>
      <c r="C2520" s="226"/>
      <c r="D2520" s="10"/>
      <c r="E2520" s="11"/>
      <c r="F2520" s="12"/>
      <c r="G2520" s="12"/>
      <c r="H2520" s="10"/>
      <c r="I2520" s="11"/>
      <c r="J2520" s="12"/>
      <c r="K2520" s="12"/>
    </row>
    <row r="2521" spans="2:11" s="13" customFormat="1" x14ac:dyDescent="0.4">
      <c r="B2521" s="225"/>
      <c r="C2521" s="226"/>
      <c r="D2521" s="10"/>
      <c r="E2521" s="11"/>
      <c r="F2521" s="12"/>
      <c r="G2521" s="12"/>
      <c r="H2521" s="10"/>
      <c r="I2521" s="11"/>
      <c r="J2521" s="12"/>
      <c r="K2521" s="12"/>
    </row>
    <row r="2522" spans="2:11" s="13" customFormat="1" x14ac:dyDescent="0.4">
      <c r="B2522" s="225"/>
      <c r="C2522" s="226"/>
      <c r="D2522" s="10"/>
      <c r="E2522" s="11"/>
      <c r="F2522" s="12"/>
      <c r="G2522" s="12"/>
      <c r="H2522" s="10"/>
      <c r="I2522" s="11"/>
      <c r="J2522" s="12"/>
      <c r="K2522" s="12"/>
    </row>
    <row r="2523" spans="2:11" s="13" customFormat="1" x14ac:dyDescent="0.4">
      <c r="B2523" s="225"/>
      <c r="C2523" s="226"/>
      <c r="D2523" s="10"/>
      <c r="E2523" s="11"/>
      <c r="F2523" s="12"/>
      <c r="G2523" s="12"/>
      <c r="H2523" s="10"/>
      <c r="I2523" s="11"/>
      <c r="J2523" s="12"/>
      <c r="K2523" s="12"/>
    </row>
    <row r="2524" spans="2:11" s="13" customFormat="1" x14ac:dyDescent="0.4">
      <c r="B2524" s="225"/>
      <c r="C2524" s="226"/>
      <c r="D2524" s="10"/>
      <c r="E2524" s="11"/>
      <c r="F2524" s="12"/>
      <c r="G2524" s="12"/>
      <c r="H2524" s="10"/>
      <c r="I2524" s="11"/>
      <c r="J2524" s="12"/>
      <c r="K2524" s="12"/>
    </row>
    <row r="2525" spans="2:11" s="13" customFormat="1" x14ac:dyDescent="0.4">
      <c r="B2525" s="225"/>
      <c r="C2525" s="226"/>
      <c r="D2525" s="10"/>
      <c r="E2525" s="11"/>
      <c r="F2525" s="12"/>
      <c r="G2525" s="12"/>
      <c r="H2525" s="10"/>
      <c r="I2525" s="11"/>
      <c r="J2525" s="12"/>
      <c r="K2525" s="12"/>
    </row>
    <row r="2526" spans="2:11" s="13" customFormat="1" x14ac:dyDescent="0.4">
      <c r="B2526" s="225"/>
      <c r="C2526" s="226"/>
      <c r="D2526" s="10"/>
      <c r="E2526" s="11"/>
      <c r="F2526" s="12"/>
      <c r="G2526" s="12"/>
      <c r="H2526" s="10"/>
      <c r="I2526" s="11"/>
      <c r="J2526" s="12"/>
      <c r="K2526" s="12"/>
    </row>
    <row r="2527" spans="2:11" s="13" customFormat="1" x14ac:dyDescent="0.4">
      <c r="B2527" s="225"/>
      <c r="C2527" s="226"/>
      <c r="D2527" s="10"/>
      <c r="E2527" s="11"/>
      <c r="F2527" s="12"/>
      <c r="G2527" s="12"/>
      <c r="H2527" s="10"/>
      <c r="I2527" s="11"/>
      <c r="J2527" s="12"/>
      <c r="K2527" s="12"/>
    </row>
    <row r="2528" spans="2:11" s="13" customFormat="1" x14ac:dyDescent="0.4">
      <c r="B2528" s="225"/>
      <c r="C2528" s="226"/>
      <c r="D2528" s="10"/>
      <c r="E2528" s="11"/>
      <c r="F2528" s="12"/>
      <c r="G2528" s="12"/>
      <c r="H2528" s="10"/>
      <c r="I2528" s="11"/>
      <c r="J2528" s="12"/>
      <c r="K2528" s="12"/>
    </row>
    <row r="2529" spans="2:11" s="13" customFormat="1" x14ac:dyDescent="0.4">
      <c r="B2529" s="225"/>
      <c r="C2529" s="226"/>
      <c r="D2529" s="10"/>
      <c r="E2529" s="11"/>
      <c r="F2529" s="12"/>
      <c r="G2529" s="12"/>
      <c r="H2529" s="10"/>
      <c r="I2529" s="11"/>
      <c r="J2529" s="12"/>
      <c r="K2529" s="12"/>
    </row>
    <row r="2530" spans="2:11" s="13" customFormat="1" x14ac:dyDescent="0.4">
      <c r="B2530" s="225"/>
      <c r="C2530" s="226"/>
      <c r="D2530" s="10"/>
      <c r="E2530" s="11"/>
      <c r="F2530" s="12"/>
      <c r="G2530" s="12"/>
      <c r="H2530" s="10"/>
      <c r="I2530" s="11"/>
      <c r="J2530" s="12"/>
      <c r="K2530" s="12"/>
    </row>
    <row r="2531" spans="2:11" s="13" customFormat="1" x14ac:dyDescent="0.4">
      <c r="B2531" s="225"/>
      <c r="C2531" s="226"/>
      <c r="D2531" s="10"/>
      <c r="E2531" s="11"/>
      <c r="F2531" s="12"/>
      <c r="G2531" s="12"/>
      <c r="H2531" s="10"/>
      <c r="I2531" s="11"/>
      <c r="J2531" s="12"/>
      <c r="K2531" s="12"/>
    </row>
    <row r="2532" spans="2:11" s="13" customFormat="1" x14ac:dyDescent="0.4">
      <c r="B2532" s="225"/>
      <c r="C2532" s="226"/>
      <c r="D2532" s="10"/>
      <c r="E2532" s="11"/>
      <c r="F2532" s="12"/>
      <c r="G2532" s="12"/>
      <c r="H2532" s="10"/>
      <c r="I2532" s="11"/>
      <c r="J2532" s="12"/>
      <c r="K2532" s="12"/>
    </row>
    <row r="2533" spans="2:11" s="13" customFormat="1" x14ac:dyDescent="0.4">
      <c r="B2533" s="225"/>
      <c r="C2533" s="226"/>
      <c r="D2533" s="10"/>
      <c r="E2533" s="11"/>
      <c r="F2533" s="12"/>
      <c r="G2533" s="12"/>
      <c r="H2533" s="10"/>
      <c r="I2533" s="11"/>
      <c r="J2533" s="12"/>
      <c r="K2533" s="12"/>
    </row>
    <row r="2534" spans="2:11" s="13" customFormat="1" x14ac:dyDescent="0.4">
      <c r="B2534" s="225"/>
      <c r="C2534" s="226"/>
      <c r="D2534" s="10"/>
      <c r="E2534" s="11"/>
      <c r="F2534" s="12"/>
      <c r="G2534" s="12"/>
      <c r="H2534" s="10"/>
      <c r="I2534" s="11"/>
      <c r="J2534" s="12"/>
      <c r="K2534" s="12"/>
    </row>
    <row r="2535" spans="2:11" s="13" customFormat="1" x14ac:dyDescent="0.4">
      <c r="B2535" s="225"/>
      <c r="C2535" s="226"/>
      <c r="D2535" s="10"/>
      <c r="E2535" s="11"/>
      <c r="F2535" s="12"/>
      <c r="G2535" s="12"/>
      <c r="H2535" s="10"/>
      <c r="I2535" s="11"/>
      <c r="J2535" s="12"/>
      <c r="K2535" s="12"/>
    </row>
    <row r="2536" spans="2:11" s="13" customFormat="1" x14ac:dyDescent="0.4">
      <c r="B2536" s="225"/>
      <c r="C2536" s="226"/>
      <c r="D2536" s="10"/>
      <c r="E2536" s="11"/>
      <c r="F2536" s="12"/>
      <c r="G2536" s="12"/>
      <c r="H2536" s="10"/>
      <c r="I2536" s="11"/>
      <c r="J2536" s="12"/>
      <c r="K2536" s="12"/>
    </row>
    <row r="2537" spans="2:11" s="13" customFormat="1" x14ac:dyDescent="0.4">
      <c r="B2537" s="225"/>
      <c r="C2537" s="226"/>
      <c r="D2537" s="10"/>
      <c r="E2537" s="11"/>
      <c r="F2537" s="12"/>
      <c r="G2537" s="12"/>
      <c r="H2537" s="10"/>
      <c r="I2537" s="11"/>
      <c r="J2537" s="12"/>
      <c r="K2537" s="12"/>
    </row>
    <row r="2538" spans="2:11" s="13" customFormat="1" x14ac:dyDescent="0.4">
      <c r="B2538" s="225"/>
      <c r="C2538" s="226"/>
      <c r="D2538" s="10"/>
      <c r="E2538" s="11"/>
      <c r="F2538" s="12"/>
      <c r="G2538" s="12"/>
      <c r="H2538" s="10"/>
      <c r="I2538" s="11"/>
      <c r="J2538" s="12"/>
      <c r="K2538" s="12"/>
    </row>
    <row r="2539" spans="2:11" s="13" customFormat="1" x14ac:dyDescent="0.4">
      <c r="B2539" s="225"/>
      <c r="C2539" s="226"/>
      <c r="D2539" s="10"/>
      <c r="E2539" s="11"/>
      <c r="F2539" s="12"/>
      <c r="G2539" s="12"/>
      <c r="H2539" s="10"/>
      <c r="I2539" s="11"/>
      <c r="J2539" s="12"/>
      <c r="K2539" s="12"/>
    </row>
    <row r="2540" spans="2:11" s="13" customFormat="1" x14ac:dyDescent="0.4">
      <c r="B2540" s="225"/>
      <c r="C2540" s="226"/>
      <c r="D2540" s="10"/>
      <c r="E2540" s="11"/>
      <c r="F2540" s="12"/>
      <c r="G2540" s="12"/>
      <c r="H2540" s="10"/>
      <c r="I2540" s="11"/>
      <c r="J2540" s="12"/>
      <c r="K2540" s="12"/>
    </row>
    <row r="2541" spans="2:11" s="13" customFormat="1" x14ac:dyDescent="0.4">
      <c r="B2541" s="225"/>
      <c r="C2541" s="226"/>
      <c r="D2541" s="10"/>
      <c r="E2541" s="11"/>
      <c r="F2541" s="12"/>
      <c r="G2541" s="12"/>
      <c r="H2541" s="10"/>
      <c r="I2541" s="11"/>
      <c r="J2541" s="12"/>
      <c r="K2541" s="12"/>
    </row>
    <row r="2542" spans="2:11" s="13" customFormat="1" x14ac:dyDescent="0.4">
      <c r="B2542" s="225"/>
      <c r="C2542" s="226"/>
      <c r="D2542" s="10"/>
      <c r="E2542" s="11"/>
      <c r="F2542" s="12"/>
      <c r="G2542" s="12"/>
      <c r="H2542" s="10"/>
      <c r="I2542" s="11"/>
      <c r="J2542" s="12"/>
      <c r="K2542" s="12"/>
    </row>
    <row r="2543" spans="2:11" s="13" customFormat="1" x14ac:dyDescent="0.4">
      <c r="B2543" s="225"/>
      <c r="C2543" s="226"/>
      <c r="D2543" s="10"/>
      <c r="E2543" s="11"/>
      <c r="F2543" s="12"/>
      <c r="G2543" s="12"/>
      <c r="H2543" s="10"/>
      <c r="I2543" s="11"/>
      <c r="J2543" s="12"/>
      <c r="K2543" s="12"/>
    </row>
    <row r="2544" spans="2:11" s="13" customFormat="1" x14ac:dyDescent="0.4">
      <c r="B2544" s="225"/>
      <c r="C2544" s="226"/>
      <c r="D2544" s="10"/>
      <c r="E2544" s="11"/>
      <c r="F2544" s="12"/>
      <c r="G2544" s="12"/>
      <c r="H2544" s="10"/>
      <c r="I2544" s="11"/>
      <c r="J2544" s="12"/>
      <c r="K2544" s="12"/>
    </row>
    <row r="2545" spans="2:11" s="13" customFormat="1" x14ac:dyDescent="0.4">
      <c r="B2545" s="225"/>
      <c r="C2545" s="226"/>
      <c r="D2545" s="10"/>
      <c r="E2545" s="11"/>
      <c r="F2545" s="12"/>
      <c r="G2545" s="12"/>
      <c r="H2545" s="10"/>
      <c r="I2545" s="11"/>
      <c r="J2545" s="12"/>
      <c r="K2545" s="12"/>
    </row>
    <row r="2546" spans="2:11" s="13" customFormat="1" x14ac:dyDescent="0.4">
      <c r="B2546" s="225"/>
      <c r="C2546" s="226"/>
      <c r="D2546" s="10"/>
      <c r="E2546" s="11"/>
      <c r="F2546" s="12"/>
      <c r="G2546" s="12"/>
      <c r="H2546" s="10"/>
      <c r="I2546" s="11"/>
      <c r="J2546" s="12"/>
      <c r="K2546" s="12"/>
    </row>
    <row r="2547" spans="2:11" s="13" customFormat="1" x14ac:dyDescent="0.4">
      <c r="B2547" s="225"/>
      <c r="C2547" s="226"/>
      <c r="D2547" s="10"/>
      <c r="E2547" s="11"/>
      <c r="F2547" s="12"/>
      <c r="G2547" s="12"/>
      <c r="H2547" s="10"/>
      <c r="I2547" s="11"/>
      <c r="J2547" s="12"/>
      <c r="K2547" s="12"/>
    </row>
    <row r="2548" spans="2:11" s="13" customFormat="1" x14ac:dyDescent="0.4">
      <c r="B2548" s="225"/>
      <c r="C2548" s="226"/>
      <c r="D2548" s="10"/>
      <c r="E2548" s="11"/>
      <c r="F2548" s="12"/>
      <c r="G2548" s="12"/>
      <c r="H2548" s="10"/>
      <c r="I2548" s="11"/>
      <c r="J2548" s="12"/>
      <c r="K2548" s="12"/>
    </row>
    <row r="2549" spans="2:11" s="13" customFormat="1" x14ac:dyDescent="0.4">
      <c r="B2549" s="225"/>
      <c r="C2549" s="226"/>
      <c r="D2549" s="10"/>
      <c r="E2549" s="11"/>
      <c r="F2549" s="12"/>
      <c r="G2549" s="12"/>
      <c r="H2549" s="10"/>
      <c r="I2549" s="11"/>
      <c r="J2549" s="12"/>
      <c r="K2549" s="12"/>
    </row>
    <row r="2550" spans="2:11" s="13" customFormat="1" x14ac:dyDescent="0.4">
      <c r="B2550" s="225"/>
      <c r="C2550" s="226"/>
      <c r="D2550" s="10"/>
      <c r="E2550" s="11"/>
      <c r="F2550" s="12"/>
      <c r="G2550" s="12"/>
      <c r="H2550" s="10"/>
      <c r="I2550" s="11"/>
      <c r="J2550" s="12"/>
      <c r="K2550" s="12"/>
    </row>
    <row r="2551" spans="2:11" s="13" customFormat="1" x14ac:dyDescent="0.4">
      <c r="B2551" s="225"/>
      <c r="C2551" s="226"/>
      <c r="D2551" s="10"/>
      <c r="E2551" s="11"/>
      <c r="F2551" s="12"/>
      <c r="G2551" s="12"/>
      <c r="H2551" s="10"/>
      <c r="I2551" s="11"/>
      <c r="J2551" s="12"/>
      <c r="K2551" s="12"/>
    </row>
    <row r="2552" spans="2:11" s="13" customFormat="1" x14ac:dyDescent="0.4">
      <c r="B2552" s="225"/>
      <c r="C2552" s="226"/>
      <c r="D2552" s="10"/>
      <c r="E2552" s="11"/>
      <c r="F2552" s="12"/>
      <c r="G2552" s="12"/>
      <c r="H2552" s="10"/>
      <c r="I2552" s="11"/>
      <c r="J2552" s="12"/>
      <c r="K2552" s="12"/>
    </row>
    <row r="2553" spans="2:11" s="13" customFormat="1" x14ac:dyDescent="0.4">
      <c r="B2553" s="225"/>
      <c r="C2553" s="226"/>
      <c r="D2553" s="10"/>
      <c r="E2553" s="11"/>
      <c r="F2553" s="12"/>
      <c r="G2553" s="12"/>
      <c r="H2553" s="10"/>
      <c r="I2553" s="11"/>
      <c r="J2553" s="12"/>
      <c r="K2553" s="12"/>
    </row>
    <row r="2554" spans="2:11" s="13" customFormat="1" x14ac:dyDescent="0.4">
      <c r="B2554" s="225"/>
      <c r="C2554" s="226"/>
      <c r="D2554" s="10"/>
      <c r="E2554" s="11"/>
      <c r="F2554" s="12"/>
      <c r="G2554" s="12"/>
      <c r="H2554" s="10"/>
      <c r="I2554" s="11"/>
      <c r="J2554" s="12"/>
      <c r="K2554" s="12"/>
    </row>
    <row r="2555" spans="2:11" s="13" customFormat="1" x14ac:dyDescent="0.4">
      <c r="B2555" s="225"/>
      <c r="C2555" s="226"/>
      <c r="D2555" s="10"/>
      <c r="E2555" s="11"/>
      <c r="F2555" s="12"/>
      <c r="G2555" s="12"/>
      <c r="H2555" s="10"/>
      <c r="I2555" s="11"/>
      <c r="J2555" s="12"/>
      <c r="K2555" s="12"/>
    </row>
    <row r="2556" spans="2:11" s="13" customFormat="1" x14ac:dyDescent="0.4">
      <c r="B2556" s="225"/>
      <c r="C2556" s="226"/>
      <c r="D2556" s="10"/>
      <c r="E2556" s="11"/>
      <c r="F2556" s="12"/>
      <c r="G2556" s="12"/>
      <c r="H2556" s="10"/>
      <c r="I2556" s="11"/>
      <c r="J2556" s="12"/>
      <c r="K2556" s="12"/>
    </row>
    <row r="2557" spans="2:11" s="13" customFormat="1" x14ac:dyDescent="0.4">
      <c r="B2557" s="225"/>
      <c r="C2557" s="226"/>
      <c r="D2557" s="10"/>
      <c r="E2557" s="11"/>
      <c r="F2557" s="12"/>
      <c r="G2557" s="12"/>
      <c r="H2557" s="10"/>
      <c r="I2557" s="11"/>
      <c r="J2557" s="12"/>
      <c r="K2557" s="12"/>
    </row>
    <row r="2558" spans="2:11" s="13" customFormat="1" x14ac:dyDescent="0.4">
      <c r="B2558" s="225"/>
      <c r="C2558" s="226"/>
      <c r="D2558" s="10"/>
      <c r="E2558" s="11"/>
      <c r="F2558" s="12"/>
      <c r="G2558" s="12"/>
      <c r="H2558" s="10"/>
      <c r="I2558" s="11"/>
      <c r="J2558" s="12"/>
      <c r="K2558" s="12"/>
    </row>
    <row r="2559" spans="2:11" s="13" customFormat="1" x14ac:dyDescent="0.4">
      <c r="B2559" s="225"/>
      <c r="C2559" s="226"/>
      <c r="D2559" s="10"/>
      <c r="E2559" s="11"/>
      <c r="F2559" s="12"/>
      <c r="G2559" s="12"/>
      <c r="H2559" s="10"/>
      <c r="I2559" s="11"/>
      <c r="J2559" s="12"/>
      <c r="K2559" s="12"/>
    </row>
    <row r="2560" spans="2:11" s="13" customFormat="1" x14ac:dyDescent="0.4">
      <c r="B2560" s="225"/>
      <c r="C2560" s="226"/>
      <c r="D2560" s="10"/>
      <c r="E2560" s="11"/>
      <c r="F2560" s="12"/>
      <c r="G2560" s="12"/>
      <c r="H2560" s="10"/>
      <c r="I2560" s="11"/>
      <c r="J2560" s="12"/>
      <c r="K2560" s="12"/>
    </row>
    <row r="2561" spans="2:11" s="13" customFormat="1" x14ac:dyDescent="0.4">
      <c r="B2561" s="225"/>
      <c r="C2561" s="226"/>
      <c r="D2561" s="10"/>
      <c r="E2561" s="11"/>
      <c r="F2561" s="12"/>
      <c r="G2561" s="12"/>
      <c r="H2561" s="10"/>
      <c r="I2561" s="11"/>
      <c r="J2561" s="12"/>
      <c r="K2561" s="12"/>
    </row>
    <row r="2562" spans="2:11" s="13" customFormat="1" x14ac:dyDescent="0.4">
      <c r="B2562" s="225"/>
      <c r="C2562" s="226"/>
      <c r="D2562" s="10"/>
      <c r="E2562" s="11"/>
      <c r="F2562" s="12"/>
      <c r="G2562" s="12"/>
      <c r="H2562" s="10"/>
      <c r="I2562" s="11"/>
      <c r="J2562" s="12"/>
      <c r="K2562" s="12"/>
    </row>
    <row r="2563" spans="2:11" s="13" customFormat="1" x14ac:dyDescent="0.4">
      <c r="B2563" s="225"/>
      <c r="C2563" s="226"/>
      <c r="D2563" s="10"/>
      <c r="E2563" s="11"/>
      <c r="F2563" s="12"/>
      <c r="G2563" s="12"/>
      <c r="H2563" s="10"/>
      <c r="I2563" s="11"/>
      <c r="J2563" s="12"/>
      <c r="K2563" s="12"/>
    </row>
    <row r="2564" spans="2:11" s="13" customFormat="1" x14ac:dyDescent="0.4">
      <c r="B2564" s="225"/>
      <c r="C2564" s="226"/>
      <c r="D2564" s="10"/>
      <c r="E2564" s="11"/>
      <c r="F2564" s="12"/>
      <c r="G2564" s="12"/>
      <c r="H2564" s="10"/>
      <c r="I2564" s="11"/>
      <c r="J2564" s="12"/>
      <c r="K2564" s="12"/>
    </row>
    <row r="2565" spans="2:11" s="13" customFormat="1" x14ac:dyDescent="0.4">
      <c r="B2565" s="225"/>
      <c r="C2565" s="226"/>
      <c r="D2565" s="10"/>
      <c r="E2565" s="11"/>
      <c r="F2565" s="12"/>
      <c r="G2565" s="12"/>
      <c r="H2565" s="10"/>
      <c r="I2565" s="11"/>
      <c r="J2565" s="12"/>
      <c r="K2565" s="12"/>
    </row>
    <row r="2566" spans="2:11" s="13" customFormat="1" x14ac:dyDescent="0.4">
      <c r="B2566" s="225"/>
      <c r="C2566" s="226"/>
      <c r="D2566" s="10"/>
      <c r="E2566" s="11"/>
      <c r="F2566" s="12"/>
      <c r="G2566" s="12"/>
      <c r="H2566" s="10"/>
      <c r="I2566" s="11"/>
      <c r="J2566" s="12"/>
      <c r="K2566" s="12"/>
    </row>
    <row r="2567" spans="2:11" s="13" customFormat="1" x14ac:dyDescent="0.4">
      <c r="B2567" s="225"/>
      <c r="C2567" s="226"/>
      <c r="D2567" s="10"/>
      <c r="E2567" s="11"/>
      <c r="F2567" s="12"/>
      <c r="G2567" s="12"/>
      <c r="H2567" s="10"/>
      <c r="I2567" s="11"/>
      <c r="J2567" s="12"/>
      <c r="K2567" s="12"/>
    </row>
    <row r="2568" spans="2:11" s="13" customFormat="1" x14ac:dyDescent="0.4">
      <c r="B2568" s="225"/>
      <c r="C2568" s="226"/>
      <c r="D2568" s="10"/>
      <c r="E2568" s="11"/>
      <c r="F2568" s="12"/>
      <c r="G2568" s="12"/>
      <c r="H2568" s="10"/>
      <c r="I2568" s="11"/>
      <c r="J2568" s="12"/>
      <c r="K2568" s="12"/>
    </row>
    <row r="2569" spans="2:11" s="13" customFormat="1" x14ac:dyDescent="0.4">
      <c r="B2569" s="225"/>
      <c r="C2569" s="226"/>
      <c r="D2569" s="10"/>
      <c r="E2569" s="11"/>
      <c r="F2569" s="12"/>
      <c r="G2569" s="12"/>
      <c r="H2569" s="10"/>
      <c r="I2569" s="11"/>
      <c r="J2569" s="12"/>
      <c r="K2569" s="12"/>
    </row>
    <row r="2570" spans="2:11" s="13" customFormat="1" x14ac:dyDescent="0.4">
      <c r="B2570" s="225"/>
      <c r="C2570" s="226"/>
      <c r="D2570" s="10"/>
      <c r="E2570" s="11"/>
      <c r="F2570" s="12"/>
      <c r="G2570" s="12"/>
      <c r="H2570" s="10"/>
      <c r="I2570" s="11"/>
      <c r="J2570" s="12"/>
      <c r="K2570" s="12"/>
    </row>
    <row r="2571" spans="2:11" s="13" customFormat="1" x14ac:dyDescent="0.4">
      <c r="B2571" s="225"/>
      <c r="C2571" s="226"/>
      <c r="D2571" s="10"/>
      <c r="E2571" s="11"/>
      <c r="F2571" s="12"/>
      <c r="G2571" s="12"/>
      <c r="H2571" s="10"/>
      <c r="I2571" s="11"/>
      <c r="J2571" s="12"/>
      <c r="K2571" s="12"/>
    </row>
    <row r="2572" spans="2:11" s="13" customFormat="1" x14ac:dyDescent="0.4">
      <c r="B2572" s="225"/>
      <c r="C2572" s="226"/>
      <c r="D2572" s="10"/>
      <c r="E2572" s="11"/>
      <c r="F2572" s="12"/>
      <c r="G2572" s="12"/>
      <c r="H2572" s="10"/>
      <c r="I2572" s="11"/>
      <c r="J2572" s="12"/>
      <c r="K2572" s="12"/>
    </row>
    <row r="2573" spans="2:11" s="13" customFormat="1" x14ac:dyDescent="0.4">
      <c r="B2573" s="225"/>
      <c r="C2573" s="226"/>
      <c r="D2573" s="10"/>
      <c r="E2573" s="11"/>
      <c r="F2573" s="12"/>
      <c r="G2573" s="12"/>
      <c r="H2573" s="10"/>
      <c r="I2573" s="11"/>
      <c r="J2573" s="12"/>
      <c r="K2573" s="12"/>
    </row>
    <row r="2574" spans="2:11" s="13" customFormat="1" x14ac:dyDescent="0.4">
      <c r="B2574" s="225"/>
      <c r="C2574" s="226"/>
      <c r="D2574" s="10"/>
      <c r="E2574" s="11"/>
      <c r="F2574" s="12"/>
      <c r="G2574" s="12"/>
      <c r="H2574" s="10"/>
      <c r="I2574" s="11"/>
      <c r="J2574" s="12"/>
      <c r="K2574" s="12"/>
    </row>
    <row r="2575" spans="2:11" s="13" customFormat="1" x14ac:dyDescent="0.4">
      <c r="B2575" s="225"/>
      <c r="C2575" s="226"/>
      <c r="D2575" s="10"/>
      <c r="E2575" s="11"/>
      <c r="F2575" s="12"/>
      <c r="G2575" s="12"/>
      <c r="H2575" s="10"/>
      <c r="I2575" s="11"/>
      <c r="J2575" s="12"/>
      <c r="K2575" s="12"/>
    </row>
    <row r="2576" spans="2:11" s="13" customFormat="1" x14ac:dyDescent="0.4">
      <c r="B2576" s="225"/>
      <c r="C2576" s="226"/>
      <c r="D2576" s="10"/>
      <c r="E2576" s="11"/>
      <c r="F2576" s="12"/>
      <c r="G2576" s="12"/>
      <c r="H2576" s="10"/>
      <c r="I2576" s="11"/>
      <c r="J2576" s="12"/>
      <c r="K2576" s="12"/>
    </row>
    <row r="2577" spans="2:11" s="13" customFormat="1" x14ac:dyDescent="0.4">
      <c r="B2577" s="225"/>
      <c r="C2577" s="226"/>
      <c r="D2577" s="10"/>
      <c r="E2577" s="11"/>
      <c r="F2577" s="12"/>
      <c r="G2577" s="12"/>
      <c r="H2577" s="10"/>
      <c r="I2577" s="11"/>
      <c r="J2577" s="12"/>
      <c r="K2577" s="12"/>
    </row>
    <row r="2578" spans="2:11" s="13" customFormat="1" x14ac:dyDescent="0.4">
      <c r="B2578" s="225"/>
      <c r="C2578" s="226"/>
      <c r="D2578" s="10"/>
      <c r="E2578" s="11"/>
      <c r="F2578" s="12"/>
      <c r="G2578" s="12"/>
      <c r="H2578" s="10"/>
      <c r="I2578" s="11"/>
      <c r="J2578" s="12"/>
      <c r="K2578" s="12"/>
    </row>
    <row r="2579" spans="2:11" s="13" customFormat="1" x14ac:dyDescent="0.4">
      <c r="B2579" s="225"/>
      <c r="C2579" s="226"/>
      <c r="D2579" s="10"/>
      <c r="E2579" s="11"/>
      <c r="F2579" s="12"/>
      <c r="G2579" s="12"/>
      <c r="H2579" s="10"/>
      <c r="I2579" s="11"/>
      <c r="J2579" s="12"/>
      <c r="K2579" s="12"/>
    </row>
    <row r="2580" spans="2:11" s="13" customFormat="1" x14ac:dyDescent="0.4">
      <c r="B2580" s="225"/>
      <c r="C2580" s="226"/>
      <c r="D2580" s="10"/>
      <c r="E2580" s="11"/>
      <c r="F2580" s="12"/>
      <c r="G2580" s="12"/>
      <c r="H2580" s="10"/>
      <c r="I2580" s="11"/>
      <c r="J2580" s="12"/>
      <c r="K2580" s="12"/>
    </row>
    <row r="2581" spans="2:11" s="13" customFormat="1" x14ac:dyDescent="0.4">
      <c r="B2581" s="225"/>
      <c r="C2581" s="226"/>
      <c r="D2581" s="10"/>
      <c r="E2581" s="11"/>
      <c r="F2581" s="12"/>
      <c r="G2581" s="12"/>
      <c r="H2581" s="10"/>
      <c r="I2581" s="11"/>
      <c r="J2581" s="12"/>
      <c r="K2581" s="12"/>
    </row>
    <row r="2582" spans="2:11" s="13" customFormat="1" x14ac:dyDescent="0.4">
      <c r="B2582" s="225"/>
      <c r="C2582" s="226"/>
      <c r="D2582" s="10"/>
      <c r="E2582" s="11"/>
      <c r="F2582" s="12"/>
      <c r="G2582" s="12"/>
      <c r="H2582" s="10"/>
      <c r="I2582" s="11"/>
      <c r="J2582" s="12"/>
      <c r="K2582" s="12"/>
    </row>
    <row r="2583" spans="2:11" s="13" customFormat="1" x14ac:dyDescent="0.4">
      <c r="B2583" s="225"/>
      <c r="C2583" s="226"/>
      <c r="D2583" s="10"/>
      <c r="E2583" s="11"/>
      <c r="F2583" s="12"/>
      <c r="G2583" s="12"/>
      <c r="H2583" s="10"/>
      <c r="I2583" s="11"/>
      <c r="J2583" s="12"/>
      <c r="K2583" s="12"/>
    </row>
    <row r="2584" spans="2:11" s="13" customFormat="1" x14ac:dyDescent="0.4">
      <c r="B2584" s="225"/>
      <c r="C2584" s="226"/>
      <c r="D2584" s="10"/>
      <c r="E2584" s="11"/>
      <c r="F2584" s="12"/>
      <c r="G2584" s="12"/>
      <c r="H2584" s="10"/>
      <c r="I2584" s="11"/>
      <c r="J2584" s="12"/>
      <c r="K2584" s="12"/>
    </row>
    <row r="2585" spans="2:11" s="13" customFormat="1" x14ac:dyDescent="0.4">
      <c r="B2585" s="225"/>
      <c r="C2585" s="226"/>
      <c r="D2585" s="10"/>
      <c r="E2585" s="11"/>
      <c r="F2585" s="12"/>
      <c r="G2585" s="12"/>
      <c r="H2585" s="10"/>
      <c r="I2585" s="11"/>
      <c r="J2585" s="12"/>
      <c r="K2585" s="12"/>
    </row>
    <row r="2586" spans="2:11" s="13" customFormat="1" x14ac:dyDescent="0.4">
      <c r="B2586" s="225"/>
      <c r="C2586" s="226"/>
      <c r="D2586" s="10"/>
      <c r="E2586" s="11"/>
      <c r="F2586" s="12"/>
      <c r="G2586" s="12"/>
      <c r="H2586" s="10"/>
      <c r="I2586" s="11"/>
      <c r="J2586" s="12"/>
      <c r="K2586" s="12"/>
    </row>
    <row r="2587" spans="2:11" s="13" customFormat="1" x14ac:dyDescent="0.4">
      <c r="B2587" s="225"/>
      <c r="C2587" s="226"/>
      <c r="D2587" s="10"/>
      <c r="E2587" s="11"/>
      <c r="F2587" s="12"/>
      <c r="G2587" s="12"/>
      <c r="H2587" s="10"/>
      <c r="I2587" s="11"/>
      <c r="J2587" s="12"/>
      <c r="K2587" s="12"/>
    </row>
    <row r="2588" spans="2:11" s="13" customFormat="1" x14ac:dyDescent="0.4">
      <c r="B2588" s="225"/>
      <c r="C2588" s="226"/>
      <c r="D2588" s="10"/>
      <c r="E2588" s="11"/>
      <c r="F2588" s="12"/>
      <c r="G2588" s="12"/>
      <c r="H2588" s="10"/>
      <c r="I2588" s="11"/>
      <c r="J2588" s="12"/>
      <c r="K2588" s="12"/>
    </row>
    <row r="2589" spans="2:11" s="13" customFormat="1" x14ac:dyDescent="0.4">
      <c r="B2589" s="225"/>
      <c r="C2589" s="226"/>
      <c r="D2589" s="10"/>
      <c r="E2589" s="11"/>
      <c r="F2589" s="12"/>
      <c r="G2589" s="12"/>
      <c r="H2589" s="10"/>
      <c r="I2589" s="11"/>
      <c r="J2589" s="12"/>
      <c r="K2589" s="12"/>
    </row>
    <row r="2590" spans="2:11" s="13" customFormat="1" x14ac:dyDescent="0.4">
      <c r="B2590" s="225"/>
      <c r="C2590" s="226"/>
      <c r="D2590" s="10"/>
      <c r="E2590" s="11"/>
      <c r="F2590" s="12"/>
      <c r="G2590" s="12"/>
      <c r="H2590" s="10"/>
      <c r="I2590" s="11"/>
      <c r="J2590" s="12"/>
      <c r="K2590" s="12"/>
    </row>
    <row r="2591" spans="2:11" s="13" customFormat="1" x14ac:dyDescent="0.4">
      <c r="B2591" s="225"/>
      <c r="C2591" s="226"/>
      <c r="D2591" s="10"/>
      <c r="E2591" s="11"/>
      <c r="F2591" s="12"/>
      <c r="G2591" s="12"/>
      <c r="H2591" s="10"/>
      <c r="I2591" s="11"/>
      <c r="J2591" s="12"/>
      <c r="K2591" s="12"/>
    </row>
    <row r="2592" spans="2:11" s="13" customFormat="1" x14ac:dyDescent="0.4">
      <c r="B2592" s="225"/>
      <c r="C2592" s="226"/>
      <c r="D2592" s="10"/>
      <c r="E2592" s="11"/>
      <c r="F2592" s="12"/>
      <c r="G2592" s="12"/>
      <c r="H2592" s="10"/>
      <c r="I2592" s="11"/>
      <c r="J2592" s="12"/>
      <c r="K2592" s="12"/>
    </row>
    <row r="2593" spans="2:11" s="13" customFormat="1" x14ac:dyDescent="0.4">
      <c r="B2593" s="225"/>
      <c r="C2593" s="226"/>
      <c r="D2593" s="10"/>
      <c r="E2593" s="11"/>
      <c r="F2593" s="12"/>
      <c r="G2593" s="12"/>
      <c r="H2593" s="10"/>
      <c r="I2593" s="11"/>
      <c r="J2593" s="12"/>
      <c r="K2593" s="12"/>
    </row>
    <row r="2594" spans="2:11" s="13" customFormat="1" x14ac:dyDescent="0.4">
      <c r="B2594" s="225"/>
      <c r="C2594" s="226"/>
      <c r="D2594" s="10"/>
      <c r="E2594" s="11"/>
      <c r="F2594" s="12"/>
      <c r="G2594" s="12"/>
      <c r="H2594" s="10"/>
      <c r="I2594" s="11"/>
      <c r="J2594" s="12"/>
      <c r="K2594" s="12"/>
    </row>
    <row r="2595" spans="2:11" s="13" customFormat="1" x14ac:dyDescent="0.4">
      <c r="B2595" s="225"/>
      <c r="C2595" s="226"/>
      <c r="D2595" s="10"/>
      <c r="E2595" s="11"/>
      <c r="F2595" s="12"/>
      <c r="G2595" s="12"/>
      <c r="H2595" s="10"/>
      <c r="I2595" s="11"/>
      <c r="J2595" s="12"/>
      <c r="K2595" s="12"/>
    </row>
    <row r="2596" spans="2:11" s="13" customFormat="1" x14ac:dyDescent="0.4">
      <c r="B2596" s="225"/>
      <c r="C2596" s="226"/>
      <c r="D2596" s="10"/>
      <c r="E2596" s="11"/>
      <c r="F2596" s="12"/>
      <c r="G2596" s="12"/>
      <c r="H2596" s="10"/>
      <c r="I2596" s="11"/>
      <c r="J2596" s="12"/>
      <c r="K2596" s="12"/>
    </row>
    <row r="2597" spans="2:11" s="13" customFormat="1" x14ac:dyDescent="0.4">
      <c r="B2597" s="225"/>
      <c r="C2597" s="226"/>
      <c r="D2597" s="10"/>
      <c r="E2597" s="11"/>
      <c r="F2597" s="12"/>
      <c r="G2597" s="12"/>
      <c r="H2597" s="10"/>
      <c r="I2597" s="11"/>
      <c r="J2597" s="12"/>
      <c r="K2597" s="12"/>
    </row>
    <row r="2598" spans="2:11" s="13" customFormat="1" x14ac:dyDescent="0.4">
      <c r="B2598" s="225"/>
      <c r="C2598" s="226"/>
      <c r="D2598" s="10"/>
      <c r="E2598" s="11"/>
      <c r="F2598" s="12"/>
      <c r="G2598" s="12"/>
      <c r="H2598" s="10"/>
      <c r="I2598" s="11"/>
      <c r="J2598" s="12"/>
      <c r="K2598" s="12"/>
    </row>
    <row r="2599" spans="2:11" s="13" customFormat="1" x14ac:dyDescent="0.4">
      <c r="B2599" s="225"/>
      <c r="C2599" s="226"/>
      <c r="D2599" s="10"/>
      <c r="E2599" s="11"/>
      <c r="F2599" s="12"/>
      <c r="G2599" s="12"/>
      <c r="H2599" s="10"/>
      <c r="I2599" s="11"/>
      <c r="J2599" s="12"/>
      <c r="K2599" s="12"/>
    </row>
    <row r="2600" spans="2:11" s="13" customFormat="1" x14ac:dyDescent="0.4">
      <c r="B2600" s="225"/>
      <c r="C2600" s="226"/>
      <c r="D2600" s="10"/>
      <c r="E2600" s="11"/>
      <c r="F2600" s="12"/>
      <c r="G2600" s="12"/>
      <c r="H2600" s="10"/>
      <c r="I2600" s="11"/>
      <c r="J2600" s="12"/>
      <c r="K2600" s="12"/>
    </row>
    <row r="2601" spans="2:11" s="13" customFormat="1" x14ac:dyDescent="0.4">
      <c r="B2601" s="225"/>
      <c r="C2601" s="226"/>
      <c r="D2601" s="10"/>
      <c r="E2601" s="11"/>
      <c r="F2601" s="12"/>
      <c r="G2601" s="12"/>
      <c r="H2601" s="10"/>
      <c r="I2601" s="11"/>
      <c r="J2601" s="12"/>
      <c r="K2601" s="12"/>
    </row>
    <row r="2602" spans="2:11" s="13" customFormat="1" x14ac:dyDescent="0.4">
      <c r="B2602" s="225"/>
      <c r="C2602" s="226"/>
      <c r="D2602" s="10"/>
      <c r="E2602" s="11"/>
      <c r="F2602" s="12"/>
      <c r="G2602" s="12"/>
      <c r="H2602" s="10"/>
      <c r="I2602" s="11"/>
      <c r="J2602" s="12"/>
      <c r="K2602" s="12"/>
    </row>
    <row r="2603" spans="2:11" s="13" customFormat="1" x14ac:dyDescent="0.4">
      <c r="B2603" s="225"/>
      <c r="C2603" s="226"/>
      <c r="D2603" s="10"/>
      <c r="E2603" s="11"/>
      <c r="F2603" s="12"/>
      <c r="G2603" s="12"/>
      <c r="H2603" s="10"/>
      <c r="I2603" s="11"/>
      <c r="J2603" s="12"/>
      <c r="K2603" s="12"/>
    </row>
    <row r="2604" spans="2:11" s="13" customFormat="1" x14ac:dyDescent="0.4">
      <c r="B2604" s="225"/>
      <c r="C2604" s="226"/>
      <c r="D2604" s="10"/>
      <c r="E2604" s="11"/>
      <c r="F2604" s="12"/>
      <c r="G2604" s="12"/>
      <c r="H2604" s="10"/>
      <c r="I2604" s="11"/>
      <c r="J2604" s="12"/>
      <c r="K2604" s="12"/>
    </row>
    <row r="2605" spans="2:11" s="13" customFormat="1" x14ac:dyDescent="0.4">
      <c r="B2605" s="225"/>
      <c r="C2605" s="226"/>
      <c r="D2605" s="10"/>
      <c r="E2605" s="11"/>
      <c r="F2605" s="12"/>
      <c r="G2605" s="12"/>
      <c r="H2605" s="10"/>
      <c r="I2605" s="11"/>
      <c r="J2605" s="12"/>
      <c r="K2605" s="12"/>
    </row>
    <row r="2606" spans="2:11" s="13" customFormat="1" x14ac:dyDescent="0.4">
      <c r="B2606" s="225"/>
      <c r="C2606" s="226"/>
      <c r="D2606" s="10"/>
      <c r="E2606" s="11"/>
      <c r="F2606" s="12"/>
      <c r="G2606" s="12"/>
      <c r="H2606" s="10"/>
      <c r="I2606" s="11"/>
      <c r="J2606" s="12"/>
      <c r="K2606" s="12"/>
    </row>
    <row r="2607" spans="2:11" s="13" customFormat="1" x14ac:dyDescent="0.4">
      <c r="B2607" s="225"/>
      <c r="C2607" s="226"/>
      <c r="D2607" s="10"/>
      <c r="E2607" s="11"/>
      <c r="F2607" s="12"/>
      <c r="G2607" s="12"/>
      <c r="H2607" s="10"/>
      <c r="I2607" s="11"/>
      <c r="J2607" s="12"/>
      <c r="K2607" s="12"/>
    </row>
    <row r="2608" spans="2:11" s="13" customFormat="1" x14ac:dyDescent="0.4">
      <c r="B2608" s="225"/>
      <c r="C2608" s="226"/>
      <c r="D2608" s="10"/>
      <c r="E2608" s="11"/>
      <c r="F2608" s="12"/>
      <c r="G2608" s="12"/>
      <c r="H2608" s="10"/>
      <c r="I2608" s="11"/>
      <c r="J2608" s="12"/>
      <c r="K2608" s="12"/>
    </row>
    <row r="2609" spans="2:11" s="13" customFormat="1" x14ac:dyDescent="0.4">
      <c r="B2609" s="225"/>
      <c r="C2609" s="226"/>
      <c r="D2609" s="10"/>
      <c r="E2609" s="11"/>
      <c r="F2609" s="12"/>
      <c r="G2609" s="12"/>
      <c r="H2609" s="10"/>
      <c r="I2609" s="11"/>
      <c r="J2609" s="12"/>
      <c r="K2609" s="12"/>
    </row>
    <row r="2610" spans="2:11" s="13" customFormat="1" x14ac:dyDescent="0.4">
      <c r="B2610" s="225"/>
      <c r="C2610" s="226"/>
      <c r="D2610" s="10"/>
      <c r="E2610" s="11"/>
      <c r="F2610" s="12"/>
      <c r="G2610" s="12"/>
      <c r="H2610" s="10"/>
      <c r="I2610" s="11"/>
      <c r="J2610" s="12"/>
      <c r="K2610" s="12"/>
    </row>
    <row r="2611" spans="2:11" s="13" customFormat="1" x14ac:dyDescent="0.4">
      <c r="B2611" s="225"/>
      <c r="C2611" s="226"/>
      <c r="D2611" s="10"/>
      <c r="E2611" s="11"/>
      <c r="F2611" s="12"/>
      <c r="G2611" s="12"/>
      <c r="H2611" s="10"/>
      <c r="I2611" s="11"/>
      <c r="J2611" s="12"/>
      <c r="K2611" s="12"/>
    </row>
    <row r="2612" spans="2:11" s="13" customFormat="1" x14ac:dyDescent="0.4">
      <c r="B2612" s="225"/>
      <c r="C2612" s="226"/>
      <c r="D2612" s="10"/>
      <c r="E2612" s="11"/>
      <c r="F2612" s="12"/>
      <c r="G2612" s="12"/>
      <c r="H2612" s="10"/>
      <c r="I2612" s="11"/>
      <c r="J2612" s="12"/>
      <c r="K2612" s="12"/>
    </row>
    <row r="2613" spans="2:11" s="13" customFormat="1" x14ac:dyDescent="0.4">
      <c r="B2613" s="225"/>
      <c r="C2613" s="226"/>
      <c r="D2613" s="10"/>
      <c r="E2613" s="11"/>
      <c r="F2613" s="12"/>
      <c r="G2613" s="12"/>
      <c r="H2613" s="10"/>
      <c r="I2613" s="11"/>
      <c r="J2613" s="12"/>
      <c r="K2613" s="12"/>
    </row>
    <row r="2614" spans="2:11" s="13" customFormat="1" x14ac:dyDescent="0.4">
      <c r="B2614" s="225"/>
      <c r="C2614" s="226"/>
      <c r="D2614" s="10"/>
      <c r="E2614" s="11"/>
      <c r="F2614" s="12"/>
      <c r="G2614" s="12"/>
      <c r="H2614" s="10"/>
      <c r="I2614" s="11"/>
      <c r="J2614" s="12"/>
      <c r="K2614" s="12"/>
    </row>
    <row r="2615" spans="2:11" s="13" customFormat="1" x14ac:dyDescent="0.4">
      <c r="B2615" s="225"/>
      <c r="C2615" s="226"/>
      <c r="D2615" s="10"/>
      <c r="E2615" s="11"/>
      <c r="F2615" s="12"/>
      <c r="G2615" s="12"/>
      <c r="H2615" s="10"/>
      <c r="I2615" s="11"/>
      <c r="J2615" s="12"/>
      <c r="K2615" s="12"/>
    </row>
    <row r="2616" spans="2:11" s="13" customFormat="1" x14ac:dyDescent="0.4">
      <c r="B2616" s="225"/>
      <c r="C2616" s="226"/>
      <c r="D2616" s="10"/>
      <c r="E2616" s="11"/>
      <c r="F2616" s="12"/>
      <c r="G2616" s="12"/>
      <c r="H2616" s="10"/>
      <c r="I2616" s="11"/>
      <c r="J2616" s="12"/>
      <c r="K2616" s="12"/>
    </row>
    <row r="2617" spans="2:11" s="13" customFormat="1" x14ac:dyDescent="0.4">
      <c r="B2617" s="225"/>
      <c r="C2617" s="226"/>
      <c r="D2617" s="10"/>
      <c r="E2617" s="11"/>
      <c r="F2617" s="12"/>
      <c r="G2617" s="12"/>
      <c r="H2617" s="10"/>
      <c r="I2617" s="11"/>
      <c r="J2617" s="12"/>
      <c r="K2617" s="12"/>
    </row>
    <row r="2618" spans="2:11" s="13" customFormat="1" x14ac:dyDescent="0.4">
      <c r="B2618" s="225"/>
      <c r="C2618" s="226"/>
      <c r="D2618" s="10"/>
      <c r="E2618" s="11"/>
      <c r="F2618" s="12"/>
      <c r="G2618" s="12"/>
      <c r="H2618" s="10"/>
      <c r="I2618" s="11"/>
      <c r="J2618" s="12"/>
      <c r="K2618" s="12"/>
    </row>
    <row r="2619" spans="2:11" s="13" customFormat="1" x14ac:dyDescent="0.4">
      <c r="B2619" s="225"/>
      <c r="C2619" s="226"/>
      <c r="D2619" s="10"/>
      <c r="E2619" s="11"/>
      <c r="F2619" s="12"/>
      <c r="G2619" s="12"/>
      <c r="H2619" s="10"/>
      <c r="I2619" s="11"/>
      <c r="J2619" s="12"/>
      <c r="K2619" s="12"/>
    </row>
    <row r="2620" spans="2:11" s="13" customFormat="1" x14ac:dyDescent="0.4">
      <c r="B2620" s="225"/>
      <c r="C2620" s="226"/>
      <c r="D2620" s="10"/>
      <c r="E2620" s="11"/>
      <c r="F2620" s="12"/>
      <c r="G2620" s="12"/>
      <c r="H2620" s="10"/>
      <c r="I2620" s="11"/>
      <c r="J2620" s="12"/>
      <c r="K2620" s="12"/>
    </row>
    <row r="2621" spans="2:11" s="13" customFormat="1" x14ac:dyDescent="0.4">
      <c r="B2621" s="225"/>
      <c r="C2621" s="226"/>
      <c r="D2621" s="10"/>
      <c r="E2621" s="11"/>
      <c r="F2621" s="12"/>
      <c r="G2621" s="12"/>
      <c r="H2621" s="10"/>
      <c r="I2621" s="11"/>
      <c r="J2621" s="12"/>
      <c r="K2621" s="12"/>
    </row>
    <row r="2622" spans="2:11" s="13" customFormat="1" x14ac:dyDescent="0.4">
      <c r="B2622" s="225"/>
      <c r="C2622" s="226"/>
      <c r="D2622" s="10"/>
      <c r="E2622" s="11"/>
      <c r="F2622" s="12"/>
      <c r="G2622" s="12"/>
      <c r="H2622" s="10"/>
      <c r="I2622" s="11"/>
      <c r="J2622" s="12"/>
      <c r="K2622" s="12"/>
    </row>
    <row r="2623" spans="2:11" s="13" customFormat="1" x14ac:dyDescent="0.4">
      <c r="B2623" s="225"/>
      <c r="C2623" s="226"/>
      <c r="D2623" s="10"/>
      <c r="E2623" s="11"/>
      <c r="F2623" s="12"/>
      <c r="G2623" s="12"/>
      <c r="H2623" s="10"/>
      <c r="I2623" s="11"/>
      <c r="J2623" s="12"/>
      <c r="K2623" s="12"/>
    </row>
    <row r="2624" spans="2:11" s="13" customFormat="1" x14ac:dyDescent="0.4">
      <c r="B2624" s="225"/>
      <c r="C2624" s="226"/>
      <c r="D2624" s="10"/>
      <c r="E2624" s="11"/>
      <c r="F2624" s="12"/>
      <c r="G2624" s="12"/>
      <c r="H2624" s="10"/>
      <c r="I2624" s="11"/>
      <c r="J2624" s="12"/>
      <c r="K2624" s="12"/>
    </row>
    <row r="2625" spans="2:11" s="13" customFormat="1" x14ac:dyDescent="0.4">
      <c r="B2625" s="225"/>
      <c r="C2625" s="226"/>
      <c r="D2625" s="10"/>
      <c r="E2625" s="11"/>
      <c r="F2625" s="12"/>
      <c r="G2625" s="12"/>
      <c r="H2625" s="10"/>
      <c r="I2625" s="11"/>
      <c r="J2625" s="12"/>
      <c r="K2625" s="12"/>
    </row>
    <row r="2626" spans="2:11" s="13" customFormat="1" x14ac:dyDescent="0.4">
      <c r="B2626" s="225"/>
      <c r="C2626" s="226"/>
      <c r="D2626" s="10"/>
      <c r="E2626" s="11"/>
      <c r="F2626" s="12"/>
      <c r="G2626" s="12"/>
      <c r="H2626" s="10"/>
      <c r="I2626" s="11"/>
      <c r="J2626" s="12"/>
      <c r="K2626" s="12"/>
    </row>
    <row r="2627" spans="2:11" s="13" customFormat="1" x14ac:dyDescent="0.4">
      <c r="B2627" s="225"/>
      <c r="C2627" s="226"/>
      <c r="D2627" s="10"/>
      <c r="E2627" s="11"/>
      <c r="F2627" s="12"/>
      <c r="G2627" s="12"/>
      <c r="H2627" s="10"/>
      <c r="I2627" s="11"/>
      <c r="J2627" s="12"/>
      <c r="K2627" s="12"/>
    </row>
    <row r="2628" spans="2:11" s="13" customFormat="1" x14ac:dyDescent="0.4">
      <c r="B2628" s="225"/>
      <c r="C2628" s="226"/>
      <c r="D2628" s="10"/>
      <c r="E2628" s="11"/>
      <c r="F2628" s="12"/>
      <c r="G2628" s="12"/>
      <c r="H2628" s="10"/>
      <c r="I2628" s="11"/>
      <c r="J2628" s="12"/>
      <c r="K2628" s="12"/>
    </row>
    <row r="2629" spans="2:11" s="13" customFormat="1" x14ac:dyDescent="0.4">
      <c r="B2629" s="225"/>
      <c r="C2629" s="226"/>
      <c r="D2629" s="10"/>
      <c r="E2629" s="11"/>
      <c r="F2629" s="12"/>
      <c r="G2629" s="12"/>
      <c r="H2629" s="10"/>
      <c r="I2629" s="11"/>
      <c r="J2629" s="12"/>
      <c r="K2629" s="12"/>
    </row>
    <row r="2630" spans="2:11" s="13" customFormat="1" x14ac:dyDescent="0.4">
      <c r="B2630" s="225"/>
      <c r="C2630" s="226"/>
      <c r="D2630" s="10"/>
      <c r="E2630" s="11"/>
      <c r="F2630" s="12"/>
      <c r="G2630" s="12"/>
      <c r="H2630" s="10"/>
      <c r="I2630" s="11"/>
      <c r="J2630" s="12"/>
      <c r="K2630" s="12"/>
    </row>
    <row r="2631" spans="2:11" s="13" customFormat="1" x14ac:dyDescent="0.4">
      <c r="B2631" s="225"/>
      <c r="C2631" s="226"/>
      <c r="D2631" s="10"/>
      <c r="E2631" s="11"/>
      <c r="F2631" s="12"/>
      <c r="G2631" s="12"/>
      <c r="H2631" s="10"/>
      <c r="I2631" s="11"/>
      <c r="J2631" s="12"/>
      <c r="K2631" s="12"/>
    </row>
    <row r="2632" spans="2:11" s="13" customFormat="1" x14ac:dyDescent="0.4">
      <c r="B2632" s="225"/>
      <c r="C2632" s="226"/>
      <c r="D2632" s="10"/>
      <c r="E2632" s="11"/>
      <c r="F2632" s="12"/>
      <c r="G2632" s="12"/>
      <c r="H2632" s="10"/>
      <c r="I2632" s="11"/>
      <c r="J2632" s="12"/>
      <c r="K2632" s="12"/>
    </row>
    <row r="2633" spans="2:11" s="13" customFormat="1" x14ac:dyDescent="0.4">
      <c r="B2633" s="225"/>
      <c r="C2633" s="226"/>
      <c r="D2633" s="10"/>
      <c r="E2633" s="11"/>
      <c r="F2633" s="12"/>
      <c r="G2633" s="12"/>
      <c r="H2633" s="10"/>
      <c r="I2633" s="11"/>
      <c r="J2633" s="12"/>
      <c r="K2633" s="12"/>
    </row>
    <row r="2634" spans="2:11" s="13" customFormat="1" x14ac:dyDescent="0.4">
      <c r="B2634" s="225"/>
      <c r="C2634" s="226"/>
      <c r="D2634" s="10"/>
      <c r="E2634" s="11"/>
      <c r="F2634" s="12"/>
      <c r="G2634" s="12"/>
      <c r="H2634" s="10"/>
      <c r="I2634" s="11"/>
      <c r="J2634" s="12"/>
      <c r="K2634" s="12"/>
    </row>
    <row r="2635" spans="2:11" s="13" customFormat="1" x14ac:dyDescent="0.4">
      <c r="B2635" s="225"/>
      <c r="C2635" s="226"/>
      <c r="D2635" s="10"/>
      <c r="E2635" s="11"/>
      <c r="F2635" s="12"/>
      <c r="G2635" s="12"/>
      <c r="H2635" s="10"/>
      <c r="I2635" s="11"/>
      <c r="J2635" s="12"/>
      <c r="K2635" s="12"/>
    </row>
    <row r="2636" spans="2:11" s="13" customFormat="1" x14ac:dyDescent="0.4">
      <c r="B2636" s="225"/>
      <c r="C2636" s="226"/>
      <c r="D2636" s="10"/>
      <c r="E2636" s="11"/>
      <c r="F2636" s="12"/>
      <c r="G2636" s="12"/>
      <c r="H2636" s="10"/>
      <c r="I2636" s="11"/>
      <c r="J2636" s="12"/>
      <c r="K2636" s="12"/>
    </row>
    <row r="2637" spans="2:11" s="13" customFormat="1" x14ac:dyDescent="0.4">
      <c r="B2637" s="225"/>
      <c r="C2637" s="226"/>
      <c r="D2637" s="10"/>
      <c r="E2637" s="11"/>
      <c r="F2637" s="12"/>
      <c r="G2637" s="12"/>
      <c r="H2637" s="10"/>
      <c r="I2637" s="11"/>
      <c r="J2637" s="12"/>
      <c r="K2637" s="12"/>
    </row>
    <row r="2638" spans="2:11" s="13" customFormat="1" x14ac:dyDescent="0.4">
      <c r="B2638" s="225"/>
      <c r="C2638" s="226"/>
      <c r="D2638" s="10"/>
      <c r="E2638" s="11"/>
      <c r="F2638" s="12"/>
      <c r="G2638" s="12"/>
      <c r="H2638" s="10"/>
      <c r="I2638" s="11"/>
      <c r="J2638" s="12"/>
      <c r="K2638" s="12"/>
    </row>
    <row r="2639" spans="2:11" s="13" customFormat="1" x14ac:dyDescent="0.4">
      <c r="B2639" s="225"/>
      <c r="C2639" s="226"/>
      <c r="D2639" s="10"/>
      <c r="E2639" s="11"/>
      <c r="F2639" s="12"/>
      <c r="G2639" s="12"/>
      <c r="H2639" s="10"/>
      <c r="I2639" s="11"/>
      <c r="J2639" s="12"/>
      <c r="K2639" s="12"/>
    </row>
    <row r="2640" spans="2:11" s="13" customFormat="1" x14ac:dyDescent="0.4">
      <c r="B2640" s="225"/>
      <c r="C2640" s="226"/>
      <c r="D2640" s="10"/>
      <c r="E2640" s="11"/>
      <c r="F2640" s="12"/>
      <c r="G2640" s="12"/>
      <c r="H2640" s="10"/>
      <c r="I2640" s="11"/>
      <c r="J2640" s="12"/>
      <c r="K2640" s="12"/>
    </row>
    <row r="2641" spans="2:11" s="13" customFormat="1" x14ac:dyDescent="0.4">
      <c r="B2641" s="225"/>
      <c r="C2641" s="226"/>
      <c r="D2641" s="10"/>
      <c r="E2641" s="11"/>
      <c r="F2641" s="12"/>
      <c r="G2641" s="12"/>
      <c r="H2641" s="10"/>
      <c r="I2641" s="11"/>
      <c r="J2641" s="12"/>
      <c r="K2641" s="12"/>
    </row>
    <row r="2642" spans="2:11" s="13" customFormat="1" x14ac:dyDescent="0.4">
      <c r="B2642" s="225"/>
      <c r="C2642" s="226"/>
      <c r="D2642" s="10"/>
      <c r="E2642" s="11"/>
      <c r="F2642" s="12"/>
      <c r="G2642" s="12"/>
      <c r="H2642" s="10"/>
      <c r="I2642" s="11"/>
      <c r="J2642" s="12"/>
      <c r="K2642" s="12"/>
    </row>
    <row r="2643" spans="2:11" s="13" customFormat="1" x14ac:dyDescent="0.4">
      <c r="B2643" s="225"/>
      <c r="C2643" s="226"/>
      <c r="D2643" s="10"/>
      <c r="E2643" s="11"/>
      <c r="F2643" s="12"/>
      <c r="G2643" s="12"/>
      <c r="H2643" s="10"/>
      <c r="I2643" s="11"/>
      <c r="J2643" s="12"/>
      <c r="K2643" s="12"/>
    </row>
    <row r="2644" spans="2:11" s="13" customFormat="1" x14ac:dyDescent="0.4">
      <c r="B2644" s="225"/>
      <c r="C2644" s="226"/>
      <c r="D2644" s="10"/>
      <c r="E2644" s="11"/>
      <c r="F2644" s="12"/>
      <c r="G2644" s="12"/>
      <c r="H2644" s="10"/>
      <c r="I2644" s="11"/>
      <c r="J2644" s="12"/>
      <c r="K2644" s="12"/>
    </row>
    <row r="2645" spans="2:11" s="13" customFormat="1" x14ac:dyDescent="0.4">
      <c r="B2645" s="225"/>
      <c r="C2645" s="226"/>
      <c r="D2645" s="10"/>
      <c r="E2645" s="11"/>
      <c r="F2645" s="12"/>
      <c r="G2645" s="12"/>
      <c r="H2645" s="10"/>
      <c r="I2645" s="11"/>
      <c r="J2645" s="12"/>
      <c r="K2645" s="12"/>
    </row>
    <row r="2646" spans="2:11" s="13" customFormat="1" x14ac:dyDescent="0.4">
      <c r="B2646" s="225"/>
      <c r="C2646" s="226"/>
      <c r="D2646" s="10"/>
      <c r="E2646" s="11"/>
      <c r="F2646" s="12"/>
      <c r="G2646" s="12"/>
      <c r="H2646" s="10"/>
      <c r="I2646" s="11"/>
      <c r="J2646" s="12"/>
      <c r="K2646" s="12"/>
    </row>
    <row r="2647" spans="2:11" s="13" customFormat="1" x14ac:dyDescent="0.4">
      <c r="B2647" s="225"/>
      <c r="C2647" s="226"/>
      <c r="D2647" s="10"/>
      <c r="E2647" s="11"/>
      <c r="F2647" s="12"/>
      <c r="G2647" s="12"/>
      <c r="H2647" s="10"/>
      <c r="I2647" s="11"/>
      <c r="J2647" s="12"/>
      <c r="K2647" s="12"/>
    </row>
    <row r="2648" spans="2:11" s="13" customFormat="1" x14ac:dyDescent="0.4">
      <c r="B2648" s="225"/>
      <c r="C2648" s="226"/>
      <c r="D2648" s="10"/>
      <c r="E2648" s="11"/>
      <c r="F2648" s="12"/>
      <c r="G2648" s="12"/>
      <c r="H2648" s="10"/>
      <c r="I2648" s="11"/>
      <c r="J2648" s="12"/>
      <c r="K2648" s="12"/>
    </row>
    <row r="2649" spans="2:11" s="13" customFormat="1" x14ac:dyDescent="0.4">
      <c r="B2649" s="225"/>
      <c r="C2649" s="226"/>
      <c r="D2649" s="10"/>
      <c r="E2649" s="11"/>
      <c r="F2649" s="12"/>
      <c r="G2649" s="12"/>
      <c r="H2649" s="10"/>
      <c r="I2649" s="11"/>
      <c r="J2649" s="12"/>
      <c r="K2649" s="12"/>
    </row>
    <row r="2650" spans="2:11" s="13" customFormat="1" x14ac:dyDescent="0.4">
      <c r="B2650" s="225"/>
      <c r="C2650" s="226"/>
      <c r="D2650" s="10"/>
      <c r="E2650" s="11"/>
      <c r="F2650" s="12"/>
      <c r="G2650" s="12"/>
      <c r="H2650" s="10"/>
      <c r="I2650" s="11"/>
      <c r="J2650" s="12"/>
      <c r="K2650" s="12"/>
    </row>
    <row r="2651" spans="2:11" s="13" customFormat="1" x14ac:dyDescent="0.4">
      <c r="B2651" s="225"/>
      <c r="C2651" s="226"/>
      <c r="D2651" s="10"/>
      <c r="E2651" s="11"/>
      <c r="F2651" s="12"/>
      <c r="G2651" s="12"/>
      <c r="H2651" s="10"/>
      <c r="I2651" s="11"/>
      <c r="J2651" s="12"/>
      <c r="K2651" s="12"/>
    </row>
    <row r="2652" spans="2:11" s="13" customFormat="1" x14ac:dyDescent="0.4">
      <c r="B2652" s="225"/>
      <c r="C2652" s="226"/>
      <c r="D2652" s="10"/>
      <c r="E2652" s="11"/>
      <c r="F2652" s="12"/>
      <c r="G2652" s="12"/>
      <c r="H2652" s="10"/>
      <c r="I2652" s="11"/>
      <c r="J2652" s="12"/>
      <c r="K2652" s="12"/>
    </row>
    <row r="2653" spans="2:11" s="13" customFormat="1" x14ac:dyDescent="0.4">
      <c r="B2653" s="225"/>
      <c r="C2653" s="226"/>
      <c r="D2653" s="10"/>
      <c r="E2653" s="11"/>
      <c r="F2653" s="12"/>
      <c r="G2653" s="12"/>
      <c r="H2653" s="10"/>
      <c r="I2653" s="11"/>
      <c r="J2653" s="12"/>
      <c r="K2653" s="12"/>
    </row>
    <row r="2654" spans="2:11" s="13" customFormat="1" x14ac:dyDescent="0.4">
      <c r="B2654" s="225"/>
      <c r="C2654" s="226"/>
      <c r="D2654" s="10"/>
      <c r="E2654" s="11"/>
      <c r="F2654" s="12"/>
      <c r="G2654" s="12"/>
      <c r="H2654" s="10"/>
      <c r="I2654" s="11"/>
      <c r="J2654" s="12"/>
      <c r="K2654" s="12"/>
    </row>
    <row r="2655" spans="2:11" s="13" customFormat="1" x14ac:dyDescent="0.4">
      <c r="B2655" s="225"/>
      <c r="C2655" s="226"/>
      <c r="D2655" s="10"/>
      <c r="E2655" s="11"/>
      <c r="F2655" s="12"/>
      <c r="G2655" s="12"/>
      <c r="H2655" s="10"/>
      <c r="I2655" s="11"/>
      <c r="J2655" s="12"/>
      <c r="K2655" s="12"/>
    </row>
    <row r="2656" spans="2:11" s="13" customFormat="1" x14ac:dyDescent="0.4">
      <c r="B2656" s="225"/>
      <c r="C2656" s="226"/>
      <c r="D2656" s="10"/>
      <c r="E2656" s="11"/>
      <c r="F2656" s="12"/>
      <c r="G2656" s="12"/>
      <c r="H2656" s="10"/>
      <c r="I2656" s="11"/>
      <c r="J2656" s="12"/>
      <c r="K2656" s="12"/>
    </row>
    <row r="2657" spans="2:11" s="13" customFormat="1" x14ac:dyDescent="0.4">
      <c r="B2657" s="225"/>
      <c r="C2657" s="226"/>
      <c r="D2657" s="10"/>
      <c r="E2657" s="11"/>
      <c r="F2657" s="12"/>
      <c r="G2657" s="12"/>
      <c r="H2657" s="10"/>
      <c r="I2657" s="11"/>
      <c r="J2657" s="12"/>
      <c r="K2657" s="12"/>
    </row>
    <row r="2658" spans="2:11" s="13" customFormat="1" x14ac:dyDescent="0.4">
      <c r="B2658" s="225"/>
      <c r="C2658" s="226"/>
      <c r="D2658" s="10"/>
      <c r="E2658" s="11"/>
      <c r="F2658" s="12"/>
      <c r="G2658" s="12"/>
      <c r="H2658" s="10"/>
      <c r="I2658" s="11"/>
      <c r="J2658" s="12"/>
      <c r="K2658" s="12"/>
    </row>
    <row r="2659" spans="2:11" s="13" customFormat="1" x14ac:dyDescent="0.4">
      <c r="B2659" s="225"/>
      <c r="C2659" s="226"/>
      <c r="D2659" s="10"/>
      <c r="E2659" s="11"/>
      <c r="F2659" s="12"/>
      <c r="G2659" s="12"/>
      <c r="H2659" s="10"/>
      <c r="I2659" s="11"/>
      <c r="J2659" s="12"/>
      <c r="K2659" s="12"/>
    </row>
    <row r="2660" spans="2:11" s="13" customFormat="1" x14ac:dyDescent="0.4">
      <c r="B2660" s="225"/>
      <c r="C2660" s="226"/>
      <c r="D2660" s="10"/>
      <c r="E2660" s="11"/>
      <c r="F2660" s="12"/>
      <c r="G2660" s="12"/>
      <c r="H2660" s="10"/>
      <c r="I2660" s="11"/>
      <c r="J2660" s="12"/>
      <c r="K2660" s="12"/>
    </row>
    <row r="2661" spans="2:11" s="13" customFormat="1" x14ac:dyDescent="0.4">
      <c r="B2661" s="225"/>
      <c r="C2661" s="226"/>
      <c r="D2661" s="10"/>
      <c r="E2661" s="11"/>
      <c r="F2661" s="12"/>
      <c r="G2661" s="12"/>
      <c r="H2661" s="10"/>
      <c r="I2661" s="11"/>
      <c r="J2661" s="12"/>
      <c r="K2661" s="12"/>
    </row>
    <row r="2662" spans="2:11" s="13" customFormat="1" x14ac:dyDescent="0.4">
      <c r="B2662" s="225"/>
      <c r="C2662" s="226"/>
      <c r="D2662" s="10"/>
      <c r="E2662" s="11"/>
      <c r="F2662" s="12"/>
      <c r="G2662" s="12"/>
      <c r="H2662" s="10"/>
      <c r="I2662" s="11"/>
      <c r="J2662" s="12"/>
      <c r="K2662" s="12"/>
    </row>
    <row r="2663" spans="2:11" s="13" customFormat="1" x14ac:dyDescent="0.4">
      <c r="B2663" s="225"/>
      <c r="C2663" s="226"/>
      <c r="D2663" s="10"/>
      <c r="E2663" s="11"/>
      <c r="F2663" s="12"/>
      <c r="G2663" s="12"/>
      <c r="H2663" s="10"/>
      <c r="I2663" s="11"/>
      <c r="J2663" s="12"/>
      <c r="K2663" s="12"/>
    </row>
    <row r="2664" spans="2:11" s="13" customFormat="1" x14ac:dyDescent="0.4">
      <c r="B2664" s="225"/>
      <c r="C2664" s="226"/>
      <c r="D2664" s="10"/>
      <c r="E2664" s="11"/>
      <c r="F2664" s="12"/>
      <c r="G2664" s="12"/>
      <c r="H2664" s="10"/>
      <c r="I2664" s="11"/>
      <c r="J2664" s="12"/>
      <c r="K2664" s="12"/>
    </row>
    <row r="2665" spans="2:11" s="13" customFormat="1" x14ac:dyDescent="0.4">
      <c r="B2665" s="225"/>
      <c r="C2665" s="226"/>
      <c r="D2665" s="10"/>
      <c r="E2665" s="11"/>
      <c r="F2665" s="12"/>
      <c r="G2665" s="12"/>
      <c r="H2665" s="10"/>
      <c r="I2665" s="11"/>
      <c r="J2665" s="12"/>
      <c r="K2665" s="12"/>
    </row>
    <row r="2666" spans="2:11" s="13" customFormat="1" x14ac:dyDescent="0.4">
      <c r="B2666" s="225"/>
      <c r="C2666" s="226"/>
      <c r="D2666" s="10"/>
      <c r="E2666" s="11"/>
      <c r="F2666" s="12"/>
      <c r="G2666" s="12"/>
      <c r="H2666" s="10"/>
      <c r="I2666" s="11"/>
      <c r="J2666" s="12"/>
      <c r="K2666" s="12"/>
    </row>
    <row r="2667" spans="2:11" s="13" customFormat="1" x14ac:dyDescent="0.4">
      <c r="B2667" s="225"/>
      <c r="C2667" s="226"/>
      <c r="D2667" s="10"/>
      <c r="E2667" s="11"/>
      <c r="F2667" s="12"/>
      <c r="G2667" s="12"/>
      <c r="H2667" s="10"/>
      <c r="I2667" s="11"/>
      <c r="J2667" s="12"/>
      <c r="K2667" s="12"/>
    </row>
    <row r="2668" spans="2:11" s="13" customFormat="1" x14ac:dyDescent="0.4">
      <c r="B2668" s="225"/>
      <c r="C2668" s="226"/>
      <c r="D2668" s="10"/>
      <c r="E2668" s="11"/>
      <c r="F2668" s="12"/>
      <c r="G2668" s="12"/>
      <c r="H2668" s="10"/>
      <c r="I2668" s="11"/>
      <c r="J2668" s="12"/>
      <c r="K2668" s="12"/>
    </row>
    <row r="2669" spans="2:11" s="13" customFormat="1" x14ac:dyDescent="0.4">
      <c r="B2669" s="225"/>
      <c r="C2669" s="226"/>
      <c r="D2669" s="10"/>
      <c r="E2669" s="11"/>
      <c r="F2669" s="12"/>
      <c r="G2669" s="12"/>
      <c r="H2669" s="10"/>
      <c r="I2669" s="11"/>
      <c r="J2669" s="12"/>
      <c r="K2669" s="12"/>
    </row>
    <row r="2670" spans="2:11" s="13" customFormat="1" x14ac:dyDescent="0.4">
      <c r="B2670" s="225"/>
      <c r="C2670" s="226"/>
      <c r="D2670" s="10"/>
      <c r="E2670" s="11"/>
      <c r="F2670" s="12"/>
      <c r="G2670" s="12"/>
      <c r="H2670" s="10"/>
      <c r="I2670" s="11"/>
      <c r="J2670" s="12"/>
      <c r="K2670" s="12"/>
    </row>
    <row r="2671" spans="2:11" s="13" customFormat="1" x14ac:dyDescent="0.4">
      <c r="B2671" s="225"/>
      <c r="C2671" s="226"/>
      <c r="D2671" s="10"/>
      <c r="E2671" s="11"/>
      <c r="F2671" s="12"/>
      <c r="G2671" s="12"/>
      <c r="H2671" s="10"/>
      <c r="I2671" s="11"/>
      <c r="J2671" s="12"/>
      <c r="K2671" s="12"/>
    </row>
    <row r="2672" spans="2:11" s="13" customFormat="1" x14ac:dyDescent="0.4">
      <c r="B2672" s="225"/>
      <c r="C2672" s="226"/>
      <c r="D2672" s="10"/>
      <c r="E2672" s="11"/>
      <c r="F2672" s="12"/>
      <c r="G2672" s="12"/>
      <c r="H2672" s="10"/>
      <c r="I2672" s="11"/>
      <c r="J2672" s="12"/>
      <c r="K2672" s="12"/>
    </row>
    <row r="2673" spans="2:11" s="13" customFormat="1" x14ac:dyDescent="0.4">
      <c r="B2673" s="225"/>
      <c r="C2673" s="226"/>
      <c r="D2673" s="10"/>
      <c r="E2673" s="11"/>
      <c r="F2673" s="12"/>
      <c r="G2673" s="12"/>
      <c r="H2673" s="10"/>
      <c r="I2673" s="11"/>
      <c r="J2673" s="12"/>
      <c r="K2673" s="12"/>
    </row>
    <row r="2674" spans="2:11" s="13" customFormat="1" x14ac:dyDescent="0.4">
      <c r="B2674" s="225"/>
      <c r="C2674" s="226"/>
      <c r="D2674" s="10"/>
      <c r="E2674" s="11"/>
      <c r="F2674" s="12"/>
      <c r="G2674" s="12"/>
      <c r="H2674" s="10"/>
      <c r="I2674" s="11"/>
      <c r="J2674" s="12"/>
      <c r="K2674" s="12"/>
    </row>
    <row r="2675" spans="2:11" s="13" customFormat="1" x14ac:dyDescent="0.4">
      <c r="B2675" s="225"/>
      <c r="C2675" s="226"/>
      <c r="D2675" s="10"/>
      <c r="E2675" s="11"/>
      <c r="F2675" s="12"/>
      <c r="G2675" s="12"/>
      <c r="H2675" s="10"/>
      <c r="I2675" s="11"/>
      <c r="J2675" s="12"/>
      <c r="K2675" s="12"/>
    </row>
    <row r="2676" spans="2:11" s="13" customFormat="1" x14ac:dyDescent="0.4">
      <c r="B2676" s="225"/>
      <c r="C2676" s="226"/>
      <c r="D2676" s="10"/>
      <c r="E2676" s="11"/>
      <c r="F2676" s="12"/>
      <c r="G2676" s="12"/>
      <c r="H2676" s="10"/>
      <c r="I2676" s="11"/>
      <c r="J2676" s="12"/>
      <c r="K2676" s="12"/>
    </row>
    <row r="2677" spans="2:11" s="13" customFormat="1" x14ac:dyDescent="0.4">
      <c r="B2677" s="225"/>
      <c r="C2677" s="226"/>
      <c r="D2677" s="10"/>
      <c r="E2677" s="11"/>
      <c r="F2677" s="12"/>
      <c r="G2677" s="12"/>
      <c r="H2677" s="10"/>
      <c r="I2677" s="11"/>
      <c r="J2677" s="12"/>
      <c r="K2677" s="12"/>
    </row>
    <row r="2678" spans="2:11" s="13" customFormat="1" x14ac:dyDescent="0.4">
      <c r="B2678" s="225"/>
      <c r="C2678" s="226"/>
      <c r="D2678" s="10"/>
      <c r="E2678" s="11"/>
      <c r="F2678" s="12"/>
      <c r="G2678" s="12"/>
      <c r="H2678" s="10"/>
      <c r="I2678" s="11"/>
      <c r="J2678" s="12"/>
      <c r="K2678" s="12"/>
    </row>
    <row r="2679" spans="2:11" s="13" customFormat="1" x14ac:dyDescent="0.4">
      <c r="B2679" s="225"/>
      <c r="C2679" s="226"/>
      <c r="D2679" s="10"/>
      <c r="E2679" s="11"/>
      <c r="F2679" s="12"/>
      <c r="G2679" s="12"/>
      <c r="H2679" s="10"/>
      <c r="I2679" s="11"/>
      <c r="J2679" s="12"/>
      <c r="K2679" s="12"/>
    </row>
    <row r="2680" spans="2:11" s="13" customFormat="1" x14ac:dyDescent="0.4">
      <c r="B2680" s="225"/>
      <c r="C2680" s="226"/>
      <c r="D2680" s="10"/>
      <c r="E2680" s="11"/>
      <c r="F2680" s="12"/>
      <c r="G2680" s="12"/>
      <c r="H2680" s="10"/>
      <c r="I2680" s="11"/>
      <c r="J2680" s="12"/>
      <c r="K2680" s="12"/>
    </row>
    <row r="2681" spans="2:11" s="13" customFormat="1" x14ac:dyDescent="0.4">
      <c r="B2681" s="225"/>
      <c r="C2681" s="226"/>
      <c r="D2681" s="10"/>
      <c r="E2681" s="11"/>
      <c r="F2681" s="12"/>
      <c r="G2681" s="12"/>
      <c r="H2681" s="10"/>
      <c r="I2681" s="11"/>
      <c r="J2681" s="12"/>
      <c r="K2681" s="12"/>
    </row>
    <row r="2682" spans="2:11" s="13" customFormat="1" x14ac:dyDescent="0.4">
      <c r="B2682" s="225"/>
      <c r="C2682" s="226"/>
      <c r="D2682" s="10"/>
      <c r="E2682" s="11"/>
      <c r="F2682" s="12"/>
      <c r="G2682" s="12"/>
      <c r="H2682" s="10"/>
      <c r="I2682" s="11"/>
      <c r="J2682" s="12"/>
      <c r="K2682" s="12"/>
    </row>
    <row r="2683" spans="2:11" s="13" customFormat="1" x14ac:dyDescent="0.4">
      <c r="B2683" s="225"/>
      <c r="C2683" s="226"/>
      <c r="D2683" s="10"/>
      <c r="E2683" s="11"/>
      <c r="F2683" s="12"/>
      <c r="G2683" s="12"/>
      <c r="H2683" s="10"/>
      <c r="I2683" s="11"/>
      <c r="J2683" s="12"/>
      <c r="K2683" s="12"/>
    </row>
    <row r="2684" spans="2:11" s="13" customFormat="1" x14ac:dyDescent="0.4">
      <c r="B2684" s="225"/>
      <c r="C2684" s="226"/>
      <c r="D2684" s="10"/>
      <c r="E2684" s="11"/>
      <c r="F2684" s="12"/>
      <c r="G2684" s="12"/>
      <c r="H2684" s="10"/>
      <c r="I2684" s="11"/>
      <c r="J2684" s="12"/>
      <c r="K2684" s="12"/>
    </row>
    <row r="2685" spans="2:11" s="13" customFormat="1" x14ac:dyDescent="0.4">
      <c r="B2685" s="225"/>
      <c r="C2685" s="226"/>
      <c r="D2685" s="10"/>
      <c r="E2685" s="11"/>
      <c r="F2685" s="12"/>
      <c r="G2685" s="12"/>
      <c r="H2685" s="10"/>
      <c r="I2685" s="11"/>
      <c r="J2685" s="12"/>
      <c r="K2685" s="12"/>
    </row>
    <row r="2686" spans="2:11" s="13" customFormat="1" x14ac:dyDescent="0.4">
      <c r="B2686" s="225"/>
      <c r="C2686" s="226"/>
      <c r="D2686" s="10"/>
      <c r="E2686" s="11"/>
      <c r="F2686" s="12"/>
      <c r="G2686" s="12"/>
      <c r="H2686" s="10"/>
      <c r="I2686" s="11"/>
      <c r="J2686" s="12"/>
      <c r="K2686" s="12"/>
    </row>
    <row r="2687" spans="2:11" s="13" customFormat="1" x14ac:dyDescent="0.4">
      <c r="B2687" s="225"/>
      <c r="C2687" s="226"/>
      <c r="D2687" s="10"/>
      <c r="E2687" s="11"/>
      <c r="F2687" s="12"/>
      <c r="G2687" s="12"/>
      <c r="H2687" s="10"/>
      <c r="I2687" s="11"/>
      <c r="J2687" s="12"/>
      <c r="K2687" s="12"/>
    </row>
    <row r="2688" spans="2:11" s="13" customFormat="1" x14ac:dyDescent="0.4">
      <c r="B2688" s="225"/>
      <c r="C2688" s="226"/>
      <c r="D2688" s="10"/>
      <c r="E2688" s="11"/>
      <c r="F2688" s="12"/>
      <c r="G2688" s="12"/>
      <c r="H2688" s="10"/>
      <c r="I2688" s="11"/>
      <c r="J2688" s="12"/>
      <c r="K2688" s="12"/>
    </row>
    <row r="2689" spans="2:11" s="13" customFormat="1" x14ac:dyDescent="0.4">
      <c r="B2689" s="225"/>
      <c r="C2689" s="226"/>
      <c r="D2689" s="10"/>
      <c r="E2689" s="11"/>
      <c r="F2689" s="12"/>
      <c r="G2689" s="12"/>
      <c r="H2689" s="10"/>
      <c r="I2689" s="11"/>
      <c r="J2689" s="12"/>
      <c r="K2689" s="12"/>
    </row>
    <row r="2690" spans="2:11" s="13" customFormat="1" x14ac:dyDescent="0.4">
      <c r="B2690" s="225"/>
      <c r="C2690" s="226"/>
      <c r="D2690" s="10"/>
      <c r="E2690" s="11"/>
      <c r="F2690" s="12"/>
      <c r="G2690" s="12"/>
      <c r="H2690" s="10"/>
      <c r="I2690" s="11"/>
      <c r="J2690" s="12"/>
      <c r="K2690" s="12"/>
    </row>
    <row r="2691" spans="2:11" s="13" customFormat="1" x14ac:dyDescent="0.4">
      <c r="B2691" s="225"/>
      <c r="C2691" s="226"/>
      <c r="D2691" s="10"/>
      <c r="E2691" s="11"/>
      <c r="F2691" s="12"/>
      <c r="G2691" s="12"/>
      <c r="H2691" s="10"/>
      <c r="I2691" s="11"/>
      <c r="J2691" s="12"/>
      <c r="K2691" s="12"/>
    </row>
    <row r="2692" spans="2:11" s="13" customFormat="1" x14ac:dyDescent="0.4">
      <c r="B2692" s="225"/>
      <c r="C2692" s="226"/>
      <c r="D2692" s="10"/>
      <c r="E2692" s="11"/>
      <c r="F2692" s="12"/>
      <c r="G2692" s="12"/>
      <c r="H2692" s="10"/>
      <c r="I2692" s="11"/>
      <c r="J2692" s="12"/>
      <c r="K2692" s="12"/>
    </row>
    <row r="2693" spans="2:11" s="13" customFormat="1" x14ac:dyDescent="0.4">
      <c r="B2693" s="225"/>
      <c r="C2693" s="226"/>
      <c r="D2693" s="10"/>
      <c r="E2693" s="11"/>
      <c r="F2693" s="12"/>
      <c r="G2693" s="12"/>
      <c r="H2693" s="10"/>
      <c r="I2693" s="11"/>
      <c r="J2693" s="12"/>
      <c r="K2693" s="12"/>
    </row>
    <row r="2694" spans="2:11" s="13" customFormat="1" x14ac:dyDescent="0.4">
      <c r="B2694" s="225"/>
      <c r="C2694" s="226"/>
      <c r="D2694" s="10"/>
      <c r="E2694" s="11"/>
      <c r="F2694" s="12"/>
      <c r="G2694" s="12"/>
      <c r="H2694" s="10"/>
      <c r="I2694" s="11"/>
      <c r="J2694" s="12"/>
      <c r="K2694" s="12"/>
    </row>
    <row r="2695" spans="2:11" s="13" customFormat="1" x14ac:dyDescent="0.4">
      <c r="B2695" s="225"/>
      <c r="C2695" s="226"/>
      <c r="D2695" s="10"/>
      <c r="E2695" s="11"/>
      <c r="F2695" s="12"/>
      <c r="G2695" s="12"/>
      <c r="H2695" s="10"/>
      <c r="I2695" s="11"/>
      <c r="J2695" s="12"/>
      <c r="K2695" s="12"/>
    </row>
    <row r="2696" spans="2:11" s="13" customFormat="1" x14ac:dyDescent="0.4">
      <c r="B2696" s="225"/>
      <c r="C2696" s="226"/>
      <c r="D2696" s="10"/>
      <c r="E2696" s="11"/>
      <c r="F2696" s="12"/>
      <c r="G2696" s="12"/>
      <c r="H2696" s="10"/>
      <c r="I2696" s="11"/>
      <c r="J2696" s="12"/>
      <c r="K2696" s="12"/>
    </row>
    <row r="2697" spans="2:11" s="13" customFormat="1" x14ac:dyDescent="0.4">
      <c r="B2697" s="225"/>
      <c r="C2697" s="226"/>
      <c r="D2697" s="10"/>
      <c r="E2697" s="11"/>
      <c r="F2697" s="12"/>
      <c r="G2697" s="12"/>
      <c r="H2697" s="10"/>
      <c r="I2697" s="11"/>
      <c r="J2697" s="12"/>
      <c r="K2697" s="12"/>
    </row>
    <row r="2698" spans="2:11" s="13" customFormat="1" x14ac:dyDescent="0.4">
      <c r="B2698" s="225"/>
      <c r="C2698" s="226"/>
      <c r="D2698" s="10"/>
      <c r="E2698" s="11"/>
      <c r="F2698" s="12"/>
      <c r="G2698" s="12"/>
      <c r="H2698" s="10"/>
      <c r="I2698" s="11"/>
      <c r="J2698" s="12"/>
      <c r="K2698" s="12"/>
    </row>
    <row r="2699" spans="2:11" s="13" customFormat="1" x14ac:dyDescent="0.4">
      <c r="B2699" s="225"/>
      <c r="C2699" s="226"/>
      <c r="D2699" s="10"/>
      <c r="E2699" s="11"/>
      <c r="F2699" s="12"/>
      <c r="G2699" s="12"/>
      <c r="H2699" s="10"/>
      <c r="I2699" s="11"/>
      <c r="J2699" s="12"/>
      <c r="K2699" s="12"/>
    </row>
    <row r="2700" spans="2:11" s="13" customFormat="1" x14ac:dyDescent="0.4">
      <c r="B2700" s="225"/>
      <c r="C2700" s="226"/>
      <c r="D2700" s="10"/>
      <c r="E2700" s="11"/>
      <c r="F2700" s="12"/>
      <c r="G2700" s="12"/>
      <c r="H2700" s="10"/>
      <c r="I2700" s="11"/>
      <c r="J2700" s="12"/>
      <c r="K2700" s="12"/>
    </row>
    <row r="2701" spans="2:11" s="13" customFormat="1" x14ac:dyDescent="0.4">
      <c r="B2701" s="225"/>
      <c r="C2701" s="226"/>
      <c r="D2701" s="10"/>
      <c r="E2701" s="11"/>
      <c r="F2701" s="12"/>
      <c r="G2701" s="12"/>
      <c r="H2701" s="10"/>
      <c r="I2701" s="11"/>
      <c r="J2701" s="12"/>
      <c r="K2701" s="12"/>
    </row>
    <row r="2702" spans="2:11" s="13" customFormat="1" x14ac:dyDescent="0.4">
      <c r="B2702" s="225"/>
      <c r="C2702" s="226"/>
      <c r="D2702" s="10"/>
      <c r="E2702" s="11"/>
      <c r="F2702" s="12"/>
      <c r="G2702" s="12"/>
      <c r="H2702" s="10"/>
      <c r="I2702" s="11"/>
      <c r="J2702" s="12"/>
      <c r="K2702" s="12"/>
    </row>
    <row r="2703" spans="2:11" s="13" customFormat="1" x14ac:dyDescent="0.4">
      <c r="B2703" s="225"/>
      <c r="C2703" s="226"/>
      <c r="D2703" s="10"/>
      <c r="E2703" s="11"/>
      <c r="F2703" s="12"/>
      <c r="G2703" s="12"/>
      <c r="H2703" s="10"/>
      <c r="I2703" s="11"/>
      <c r="J2703" s="12"/>
      <c r="K2703" s="12"/>
    </row>
    <row r="2704" spans="2:11" s="13" customFormat="1" x14ac:dyDescent="0.4">
      <c r="B2704" s="225"/>
      <c r="C2704" s="226"/>
      <c r="D2704" s="10"/>
      <c r="E2704" s="11"/>
      <c r="F2704" s="12"/>
      <c r="G2704" s="12"/>
      <c r="H2704" s="10"/>
      <c r="I2704" s="11"/>
      <c r="J2704" s="12"/>
      <c r="K2704" s="12"/>
    </row>
    <row r="2705" spans="2:11" s="13" customFormat="1" x14ac:dyDescent="0.4">
      <c r="B2705" s="225"/>
      <c r="C2705" s="226"/>
      <c r="D2705" s="10"/>
      <c r="E2705" s="11"/>
      <c r="F2705" s="12"/>
      <c r="G2705" s="12"/>
      <c r="H2705" s="10"/>
      <c r="I2705" s="11"/>
      <c r="J2705" s="12"/>
      <c r="K2705" s="12"/>
    </row>
    <row r="2706" spans="2:11" s="13" customFormat="1" x14ac:dyDescent="0.4">
      <c r="B2706" s="225"/>
      <c r="C2706" s="226"/>
      <c r="D2706" s="10"/>
      <c r="E2706" s="11"/>
      <c r="F2706" s="12"/>
      <c r="G2706" s="12"/>
      <c r="H2706" s="10"/>
      <c r="I2706" s="11"/>
      <c r="J2706" s="12"/>
      <c r="K2706" s="12"/>
    </row>
    <row r="2707" spans="2:11" s="13" customFormat="1" x14ac:dyDescent="0.4">
      <c r="B2707" s="225"/>
      <c r="C2707" s="226"/>
      <c r="D2707" s="10"/>
      <c r="E2707" s="11"/>
      <c r="F2707" s="12"/>
      <c r="G2707" s="12"/>
      <c r="H2707" s="10"/>
      <c r="I2707" s="11"/>
      <c r="J2707" s="12"/>
      <c r="K2707" s="12"/>
    </row>
    <row r="2708" spans="2:11" s="13" customFormat="1" x14ac:dyDescent="0.4">
      <c r="B2708" s="225"/>
      <c r="C2708" s="226"/>
      <c r="D2708" s="10"/>
      <c r="E2708" s="11"/>
      <c r="F2708" s="12"/>
      <c r="G2708" s="12"/>
      <c r="H2708" s="10"/>
      <c r="I2708" s="11"/>
      <c r="J2708" s="12"/>
      <c r="K2708" s="12"/>
    </row>
    <row r="2709" spans="2:11" s="13" customFormat="1" x14ac:dyDescent="0.4">
      <c r="B2709" s="225"/>
      <c r="C2709" s="226"/>
      <c r="D2709" s="10"/>
      <c r="E2709" s="11"/>
      <c r="F2709" s="12"/>
      <c r="G2709" s="12"/>
      <c r="H2709" s="10"/>
      <c r="I2709" s="11"/>
      <c r="J2709" s="12"/>
      <c r="K2709" s="12"/>
    </row>
    <row r="2710" spans="2:11" s="13" customFormat="1" x14ac:dyDescent="0.4">
      <c r="B2710" s="225"/>
      <c r="C2710" s="226"/>
      <c r="D2710" s="10"/>
      <c r="E2710" s="11"/>
      <c r="F2710" s="12"/>
      <c r="G2710" s="12"/>
      <c r="H2710" s="10"/>
      <c r="I2710" s="11"/>
      <c r="J2710" s="12"/>
      <c r="K2710" s="12"/>
    </row>
    <row r="2711" spans="2:11" s="13" customFormat="1" x14ac:dyDescent="0.4">
      <c r="B2711" s="225"/>
      <c r="C2711" s="226"/>
      <c r="D2711" s="10"/>
      <c r="E2711" s="11"/>
      <c r="F2711" s="12"/>
      <c r="G2711" s="12"/>
      <c r="H2711" s="10"/>
      <c r="I2711" s="11"/>
      <c r="J2711" s="12"/>
      <c r="K2711" s="12"/>
    </row>
    <row r="2712" spans="2:11" s="13" customFormat="1" x14ac:dyDescent="0.4">
      <c r="B2712" s="225"/>
      <c r="C2712" s="226"/>
      <c r="D2712" s="10"/>
      <c r="E2712" s="11"/>
      <c r="F2712" s="12"/>
      <c r="G2712" s="12"/>
      <c r="H2712" s="10"/>
      <c r="I2712" s="11"/>
      <c r="J2712" s="12"/>
      <c r="K2712" s="12"/>
    </row>
    <row r="2713" spans="2:11" s="13" customFormat="1" x14ac:dyDescent="0.4">
      <c r="B2713" s="225"/>
      <c r="C2713" s="226"/>
      <c r="D2713" s="10"/>
      <c r="E2713" s="11"/>
      <c r="F2713" s="12"/>
      <c r="G2713" s="12"/>
      <c r="H2713" s="10"/>
      <c r="I2713" s="11"/>
      <c r="J2713" s="12"/>
      <c r="K2713" s="12"/>
    </row>
    <row r="2714" spans="2:11" s="13" customFormat="1" x14ac:dyDescent="0.4">
      <c r="B2714" s="225"/>
      <c r="C2714" s="226"/>
      <c r="D2714" s="10"/>
      <c r="E2714" s="11"/>
      <c r="F2714" s="12"/>
      <c r="G2714" s="12"/>
      <c r="H2714" s="10"/>
      <c r="I2714" s="11"/>
      <c r="J2714" s="12"/>
      <c r="K2714" s="12"/>
    </row>
    <row r="2715" spans="2:11" s="13" customFormat="1" x14ac:dyDescent="0.4">
      <c r="B2715" s="225"/>
      <c r="C2715" s="226"/>
      <c r="D2715" s="10"/>
      <c r="E2715" s="11"/>
      <c r="F2715" s="12"/>
      <c r="G2715" s="12"/>
      <c r="H2715" s="10"/>
      <c r="I2715" s="11"/>
      <c r="J2715" s="12"/>
      <c r="K2715" s="12"/>
    </row>
    <row r="2716" spans="2:11" s="13" customFormat="1" x14ac:dyDescent="0.4">
      <c r="B2716" s="225"/>
      <c r="C2716" s="226"/>
      <c r="D2716" s="10"/>
      <c r="E2716" s="11"/>
      <c r="F2716" s="12"/>
      <c r="G2716" s="12"/>
      <c r="H2716" s="10"/>
      <c r="I2716" s="11"/>
      <c r="J2716" s="12"/>
      <c r="K2716" s="12"/>
    </row>
    <row r="2717" spans="2:11" s="13" customFormat="1" x14ac:dyDescent="0.4">
      <c r="B2717" s="225"/>
      <c r="C2717" s="226"/>
      <c r="D2717" s="10"/>
      <c r="E2717" s="11"/>
      <c r="F2717" s="12"/>
      <c r="G2717" s="12"/>
      <c r="H2717" s="10"/>
      <c r="I2717" s="11"/>
      <c r="J2717" s="12"/>
      <c r="K2717" s="12"/>
    </row>
    <row r="2718" spans="2:11" s="13" customFormat="1" x14ac:dyDescent="0.4">
      <c r="B2718" s="225"/>
      <c r="C2718" s="226"/>
      <c r="D2718" s="10"/>
      <c r="E2718" s="11"/>
      <c r="F2718" s="12"/>
      <c r="G2718" s="12"/>
      <c r="H2718" s="10"/>
      <c r="I2718" s="11"/>
      <c r="J2718" s="12"/>
      <c r="K2718" s="12"/>
    </row>
    <row r="2719" spans="2:11" s="13" customFormat="1" x14ac:dyDescent="0.4">
      <c r="B2719" s="225"/>
      <c r="C2719" s="226"/>
      <c r="D2719" s="10"/>
      <c r="E2719" s="11"/>
      <c r="F2719" s="12"/>
      <c r="G2719" s="12"/>
      <c r="H2719" s="10"/>
      <c r="I2719" s="11"/>
      <c r="J2719" s="12"/>
      <c r="K2719" s="12"/>
    </row>
    <row r="2720" spans="2:11" s="13" customFormat="1" x14ac:dyDescent="0.4">
      <c r="B2720" s="225"/>
      <c r="C2720" s="226"/>
      <c r="D2720" s="10"/>
      <c r="E2720" s="11"/>
      <c r="F2720" s="12"/>
      <c r="G2720" s="12"/>
      <c r="H2720" s="10"/>
      <c r="I2720" s="11"/>
      <c r="J2720" s="12"/>
      <c r="K2720" s="12"/>
    </row>
    <row r="2721" spans="2:11" s="13" customFormat="1" x14ac:dyDescent="0.4">
      <c r="B2721" s="225"/>
      <c r="C2721" s="226"/>
      <c r="D2721" s="10"/>
      <c r="E2721" s="11"/>
      <c r="F2721" s="12"/>
      <c r="G2721" s="12"/>
      <c r="H2721" s="10"/>
      <c r="I2721" s="11"/>
      <c r="J2721" s="12"/>
      <c r="K2721" s="12"/>
    </row>
    <row r="2722" spans="2:11" s="13" customFormat="1" x14ac:dyDescent="0.4">
      <c r="B2722" s="225"/>
      <c r="C2722" s="226"/>
      <c r="D2722" s="10"/>
      <c r="E2722" s="11"/>
      <c r="F2722" s="12"/>
      <c r="G2722" s="12"/>
      <c r="H2722" s="10"/>
      <c r="I2722" s="11"/>
      <c r="J2722" s="12"/>
      <c r="K2722" s="12"/>
    </row>
    <row r="2723" spans="2:11" s="13" customFormat="1" x14ac:dyDescent="0.4">
      <c r="B2723" s="225"/>
      <c r="C2723" s="226"/>
      <c r="D2723" s="10"/>
      <c r="E2723" s="11"/>
      <c r="F2723" s="12"/>
      <c r="G2723" s="12"/>
      <c r="H2723" s="10"/>
      <c r="I2723" s="11"/>
      <c r="J2723" s="12"/>
      <c r="K2723" s="12"/>
    </row>
    <row r="2724" spans="2:11" s="13" customFormat="1" x14ac:dyDescent="0.4">
      <c r="B2724" s="225"/>
      <c r="C2724" s="226"/>
      <c r="D2724" s="10"/>
      <c r="E2724" s="11"/>
      <c r="F2724" s="12"/>
      <c r="G2724" s="12"/>
      <c r="H2724" s="10"/>
      <c r="I2724" s="11"/>
      <c r="J2724" s="12"/>
      <c r="K2724" s="12"/>
    </row>
    <row r="2725" spans="2:11" s="13" customFormat="1" x14ac:dyDescent="0.4">
      <c r="B2725" s="225"/>
      <c r="C2725" s="226"/>
      <c r="D2725" s="10"/>
      <c r="E2725" s="11"/>
      <c r="F2725" s="12"/>
      <c r="G2725" s="12"/>
      <c r="H2725" s="10"/>
      <c r="I2725" s="11"/>
      <c r="J2725" s="12"/>
      <c r="K2725" s="12"/>
    </row>
    <row r="2726" spans="2:11" s="13" customFormat="1" x14ac:dyDescent="0.4">
      <c r="B2726" s="225"/>
      <c r="C2726" s="226"/>
      <c r="D2726" s="10"/>
      <c r="E2726" s="11"/>
      <c r="F2726" s="12"/>
      <c r="G2726" s="12"/>
      <c r="H2726" s="10"/>
      <c r="I2726" s="11"/>
      <c r="J2726" s="12"/>
      <c r="K2726" s="12"/>
    </row>
    <row r="2727" spans="2:11" s="13" customFormat="1" x14ac:dyDescent="0.4">
      <c r="B2727" s="225"/>
      <c r="C2727" s="226"/>
      <c r="D2727" s="10"/>
      <c r="E2727" s="11"/>
      <c r="F2727" s="12"/>
      <c r="G2727" s="12"/>
      <c r="H2727" s="10"/>
      <c r="I2727" s="11"/>
      <c r="J2727" s="12"/>
      <c r="K2727" s="12"/>
    </row>
    <row r="2728" spans="2:11" s="13" customFormat="1" x14ac:dyDescent="0.4">
      <c r="B2728" s="225"/>
      <c r="C2728" s="226"/>
      <c r="D2728" s="10"/>
      <c r="E2728" s="11"/>
      <c r="F2728" s="12"/>
      <c r="G2728" s="12"/>
      <c r="H2728" s="10"/>
      <c r="I2728" s="11"/>
      <c r="J2728" s="12"/>
      <c r="K2728" s="12"/>
    </row>
    <row r="2729" spans="2:11" s="13" customFormat="1" x14ac:dyDescent="0.4">
      <c r="B2729" s="225"/>
      <c r="C2729" s="226"/>
      <c r="D2729" s="10"/>
      <c r="E2729" s="11"/>
      <c r="F2729" s="12"/>
      <c r="G2729" s="12"/>
      <c r="H2729" s="10"/>
      <c r="I2729" s="11"/>
      <c r="J2729" s="12"/>
      <c r="K2729" s="12"/>
    </row>
    <row r="2730" spans="2:11" s="13" customFormat="1" x14ac:dyDescent="0.4">
      <c r="B2730" s="225"/>
      <c r="C2730" s="226"/>
      <c r="D2730" s="10"/>
      <c r="E2730" s="11"/>
      <c r="F2730" s="12"/>
      <c r="G2730" s="12"/>
      <c r="H2730" s="10"/>
      <c r="I2730" s="11"/>
      <c r="J2730" s="12"/>
      <c r="K2730" s="12"/>
    </row>
    <row r="2731" spans="2:11" s="13" customFormat="1" x14ac:dyDescent="0.4">
      <c r="B2731" s="225"/>
      <c r="C2731" s="226"/>
      <c r="D2731" s="10"/>
      <c r="E2731" s="11"/>
      <c r="F2731" s="12"/>
      <c r="G2731" s="12"/>
      <c r="H2731" s="10"/>
      <c r="I2731" s="11"/>
      <c r="J2731" s="12"/>
      <c r="K2731" s="12"/>
    </row>
    <row r="2732" spans="2:11" s="13" customFormat="1" x14ac:dyDescent="0.4">
      <c r="B2732" s="225"/>
      <c r="C2732" s="226"/>
      <c r="D2732" s="10"/>
      <c r="E2732" s="11"/>
      <c r="F2732" s="12"/>
      <c r="G2732" s="12"/>
      <c r="H2732" s="10"/>
      <c r="I2732" s="11"/>
      <c r="J2732" s="12"/>
      <c r="K2732" s="12"/>
    </row>
    <row r="2733" spans="2:11" s="13" customFormat="1" x14ac:dyDescent="0.4">
      <c r="B2733" s="225"/>
      <c r="C2733" s="226"/>
      <c r="D2733" s="10"/>
      <c r="E2733" s="11"/>
      <c r="F2733" s="12"/>
      <c r="G2733" s="12"/>
      <c r="H2733" s="10"/>
      <c r="I2733" s="11"/>
      <c r="J2733" s="12"/>
      <c r="K2733" s="12"/>
    </row>
    <row r="2734" spans="2:11" s="13" customFormat="1" x14ac:dyDescent="0.4">
      <c r="B2734" s="225"/>
      <c r="C2734" s="226"/>
      <c r="D2734" s="10"/>
      <c r="E2734" s="11"/>
      <c r="F2734" s="12"/>
      <c r="G2734" s="12"/>
      <c r="H2734" s="10"/>
      <c r="I2734" s="11"/>
      <c r="J2734" s="12"/>
      <c r="K2734" s="12"/>
    </row>
    <row r="2735" spans="2:11" s="13" customFormat="1" x14ac:dyDescent="0.4">
      <c r="B2735" s="225"/>
      <c r="C2735" s="226"/>
      <c r="D2735" s="10"/>
      <c r="E2735" s="11"/>
      <c r="F2735" s="12"/>
      <c r="G2735" s="12"/>
      <c r="H2735" s="10"/>
      <c r="I2735" s="11"/>
      <c r="J2735" s="12"/>
      <c r="K2735" s="12"/>
    </row>
    <row r="2736" spans="2:11" s="13" customFormat="1" x14ac:dyDescent="0.4">
      <c r="B2736" s="225"/>
      <c r="C2736" s="226"/>
      <c r="D2736" s="10"/>
      <c r="E2736" s="11"/>
      <c r="F2736" s="12"/>
      <c r="G2736" s="12"/>
      <c r="H2736" s="10"/>
      <c r="I2736" s="11"/>
      <c r="J2736" s="12"/>
      <c r="K2736" s="12"/>
    </row>
    <row r="2737" spans="2:11" s="13" customFormat="1" x14ac:dyDescent="0.4">
      <c r="B2737" s="225"/>
      <c r="C2737" s="226"/>
      <c r="D2737" s="10"/>
      <c r="E2737" s="11"/>
      <c r="F2737" s="12"/>
      <c r="G2737" s="12"/>
      <c r="H2737" s="10"/>
      <c r="I2737" s="11"/>
      <c r="J2737" s="12"/>
      <c r="K2737" s="12"/>
    </row>
    <row r="2738" spans="2:11" s="13" customFormat="1" x14ac:dyDescent="0.4">
      <c r="B2738" s="225"/>
      <c r="C2738" s="226"/>
      <c r="D2738" s="10"/>
      <c r="E2738" s="11"/>
      <c r="F2738" s="12"/>
      <c r="G2738" s="12"/>
      <c r="H2738" s="10"/>
      <c r="I2738" s="11"/>
      <c r="J2738" s="12"/>
      <c r="K2738" s="12"/>
    </row>
    <row r="2739" spans="2:11" s="13" customFormat="1" x14ac:dyDescent="0.4">
      <c r="B2739" s="225"/>
      <c r="C2739" s="226"/>
      <c r="D2739" s="10"/>
      <c r="E2739" s="11"/>
      <c r="F2739" s="12"/>
      <c r="G2739" s="12"/>
      <c r="H2739" s="10"/>
      <c r="I2739" s="11"/>
      <c r="J2739" s="12"/>
      <c r="K2739" s="12"/>
    </row>
    <row r="2740" spans="2:11" s="13" customFormat="1" x14ac:dyDescent="0.4">
      <c r="B2740" s="225"/>
      <c r="C2740" s="226"/>
      <c r="D2740" s="10"/>
      <c r="E2740" s="11"/>
      <c r="F2740" s="12"/>
      <c r="G2740" s="12"/>
      <c r="H2740" s="10"/>
      <c r="I2740" s="11"/>
      <c r="J2740" s="12"/>
      <c r="K2740" s="12"/>
    </row>
    <row r="2741" spans="2:11" s="13" customFormat="1" x14ac:dyDescent="0.4">
      <c r="B2741" s="225"/>
      <c r="C2741" s="226"/>
      <c r="D2741" s="10"/>
      <c r="E2741" s="11"/>
      <c r="F2741" s="12"/>
      <c r="G2741" s="12"/>
      <c r="H2741" s="10"/>
      <c r="I2741" s="11"/>
      <c r="J2741" s="12"/>
      <c r="K2741" s="12"/>
    </row>
    <row r="2742" spans="2:11" s="13" customFormat="1" x14ac:dyDescent="0.4">
      <c r="B2742" s="225"/>
      <c r="C2742" s="226"/>
      <c r="D2742" s="10"/>
      <c r="E2742" s="11"/>
      <c r="F2742" s="12"/>
      <c r="G2742" s="12"/>
      <c r="H2742" s="10"/>
      <c r="I2742" s="11"/>
      <c r="J2742" s="12"/>
      <c r="K2742" s="12"/>
    </row>
    <row r="2743" spans="2:11" s="13" customFormat="1" x14ac:dyDescent="0.4">
      <c r="B2743" s="225"/>
      <c r="C2743" s="226"/>
      <c r="D2743" s="10"/>
      <c r="E2743" s="11"/>
      <c r="F2743" s="12"/>
      <c r="G2743" s="12"/>
      <c r="H2743" s="10"/>
      <c r="I2743" s="11"/>
      <c r="J2743" s="12"/>
      <c r="K2743" s="12"/>
    </row>
    <row r="2744" spans="2:11" s="13" customFormat="1" x14ac:dyDescent="0.4">
      <c r="B2744" s="225"/>
      <c r="C2744" s="226"/>
      <c r="D2744" s="10"/>
      <c r="E2744" s="11"/>
      <c r="F2744" s="12"/>
      <c r="G2744" s="12"/>
      <c r="H2744" s="10"/>
      <c r="I2744" s="11"/>
      <c r="J2744" s="12"/>
      <c r="K2744" s="12"/>
    </row>
    <row r="2745" spans="2:11" s="13" customFormat="1" x14ac:dyDescent="0.4">
      <c r="B2745" s="225"/>
      <c r="C2745" s="226"/>
      <c r="D2745" s="10"/>
      <c r="E2745" s="11"/>
      <c r="F2745" s="12"/>
      <c r="G2745" s="12"/>
      <c r="H2745" s="10"/>
      <c r="I2745" s="11"/>
      <c r="J2745" s="12"/>
      <c r="K2745" s="12"/>
    </row>
    <row r="2746" spans="2:11" s="13" customFormat="1" x14ac:dyDescent="0.4">
      <c r="B2746" s="225"/>
      <c r="C2746" s="226"/>
      <c r="D2746" s="10"/>
      <c r="E2746" s="11"/>
      <c r="F2746" s="12"/>
      <c r="G2746" s="12"/>
      <c r="H2746" s="10"/>
      <c r="I2746" s="11"/>
      <c r="J2746" s="12"/>
      <c r="K2746" s="12"/>
    </row>
    <row r="2747" spans="2:11" s="13" customFormat="1" x14ac:dyDescent="0.4">
      <c r="B2747" s="225"/>
      <c r="C2747" s="226"/>
      <c r="D2747" s="10"/>
      <c r="E2747" s="11"/>
      <c r="F2747" s="12"/>
      <c r="G2747" s="12"/>
      <c r="H2747" s="10"/>
      <c r="I2747" s="11"/>
      <c r="J2747" s="12"/>
      <c r="K2747" s="12"/>
    </row>
    <row r="2748" spans="2:11" s="13" customFormat="1" x14ac:dyDescent="0.4">
      <c r="B2748" s="225"/>
      <c r="C2748" s="226"/>
      <c r="D2748" s="10"/>
      <c r="E2748" s="11"/>
      <c r="F2748" s="12"/>
      <c r="G2748" s="12"/>
      <c r="H2748" s="10"/>
      <c r="I2748" s="11"/>
      <c r="J2748" s="12"/>
      <c r="K2748" s="12"/>
    </row>
    <row r="2749" spans="2:11" s="13" customFormat="1" x14ac:dyDescent="0.4">
      <c r="B2749" s="225"/>
      <c r="C2749" s="226"/>
      <c r="D2749" s="10"/>
      <c r="E2749" s="11"/>
      <c r="F2749" s="12"/>
      <c r="G2749" s="12"/>
      <c r="H2749" s="10"/>
      <c r="I2749" s="11"/>
      <c r="J2749" s="12"/>
      <c r="K2749" s="12"/>
    </row>
    <row r="2750" spans="2:11" s="13" customFormat="1" x14ac:dyDescent="0.4">
      <c r="B2750" s="225"/>
      <c r="C2750" s="226"/>
      <c r="D2750" s="10"/>
      <c r="E2750" s="11"/>
      <c r="F2750" s="12"/>
      <c r="G2750" s="12"/>
      <c r="H2750" s="10"/>
      <c r="I2750" s="11"/>
      <c r="J2750" s="12"/>
      <c r="K2750" s="12"/>
    </row>
    <row r="2751" spans="2:11" s="13" customFormat="1" x14ac:dyDescent="0.4">
      <c r="B2751" s="225"/>
      <c r="C2751" s="226"/>
      <c r="D2751" s="10"/>
      <c r="E2751" s="11"/>
      <c r="F2751" s="12"/>
      <c r="G2751" s="12"/>
      <c r="H2751" s="10"/>
      <c r="I2751" s="11"/>
      <c r="J2751" s="12"/>
      <c r="K2751" s="12"/>
    </row>
    <row r="2752" spans="2:11" s="13" customFormat="1" x14ac:dyDescent="0.4">
      <c r="B2752" s="225"/>
      <c r="C2752" s="226"/>
      <c r="D2752" s="10"/>
      <c r="E2752" s="11"/>
      <c r="F2752" s="12"/>
      <c r="G2752" s="12"/>
      <c r="H2752" s="10"/>
      <c r="I2752" s="11"/>
      <c r="J2752" s="12"/>
      <c r="K2752" s="12"/>
    </row>
    <row r="2753" spans="2:11" s="13" customFormat="1" x14ac:dyDescent="0.4">
      <c r="B2753" s="225"/>
      <c r="C2753" s="226"/>
      <c r="D2753" s="10"/>
      <c r="E2753" s="11"/>
      <c r="F2753" s="12"/>
      <c r="G2753" s="12"/>
      <c r="H2753" s="10"/>
      <c r="I2753" s="11"/>
      <c r="J2753" s="12"/>
      <c r="K2753" s="12"/>
    </row>
    <row r="2754" spans="2:11" s="13" customFormat="1" x14ac:dyDescent="0.4">
      <c r="B2754" s="225"/>
      <c r="C2754" s="226"/>
      <c r="D2754" s="10"/>
      <c r="E2754" s="11"/>
      <c r="F2754" s="12"/>
      <c r="G2754" s="12"/>
      <c r="H2754" s="10"/>
      <c r="I2754" s="11"/>
      <c r="J2754" s="12"/>
      <c r="K2754" s="12"/>
    </row>
    <row r="2755" spans="2:11" s="13" customFormat="1" x14ac:dyDescent="0.4">
      <c r="B2755" s="225"/>
      <c r="C2755" s="226"/>
      <c r="D2755" s="10"/>
      <c r="E2755" s="11"/>
      <c r="F2755" s="12"/>
      <c r="G2755" s="12"/>
      <c r="H2755" s="10"/>
      <c r="I2755" s="11"/>
      <c r="J2755" s="12"/>
      <c r="K2755" s="12"/>
    </row>
    <row r="2756" spans="2:11" s="13" customFormat="1" x14ac:dyDescent="0.4">
      <c r="B2756" s="225"/>
      <c r="C2756" s="226"/>
      <c r="D2756" s="10"/>
      <c r="E2756" s="11"/>
      <c r="F2756" s="12"/>
      <c r="G2756" s="12"/>
      <c r="H2756" s="10"/>
      <c r="I2756" s="11"/>
      <c r="J2756" s="12"/>
      <c r="K2756" s="12"/>
    </row>
    <row r="2757" spans="2:11" s="13" customFormat="1" x14ac:dyDescent="0.4">
      <c r="B2757" s="225"/>
      <c r="C2757" s="226"/>
      <c r="D2757" s="10"/>
      <c r="E2757" s="11"/>
      <c r="F2757" s="12"/>
      <c r="G2757" s="12"/>
      <c r="H2757" s="10"/>
      <c r="I2757" s="11"/>
      <c r="J2757" s="12"/>
      <c r="K2757" s="12"/>
    </row>
    <row r="2758" spans="2:11" s="13" customFormat="1" x14ac:dyDescent="0.4">
      <c r="B2758" s="225"/>
      <c r="C2758" s="226"/>
      <c r="D2758" s="10"/>
      <c r="E2758" s="11"/>
      <c r="F2758" s="12"/>
      <c r="G2758" s="12"/>
      <c r="H2758" s="10"/>
      <c r="I2758" s="11"/>
      <c r="J2758" s="12"/>
      <c r="K2758" s="12"/>
    </row>
    <row r="2759" spans="2:11" s="13" customFormat="1" x14ac:dyDescent="0.4">
      <c r="B2759" s="225"/>
      <c r="C2759" s="226"/>
      <c r="D2759" s="10"/>
      <c r="E2759" s="11"/>
      <c r="F2759" s="12"/>
      <c r="G2759" s="12"/>
      <c r="H2759" s="10"/>
      <c r="I2759" s="11"/>
      <c r="J2759" s="12"/>
      <c r="K2759" s="12"/>
    </row>
    <row r="2760" spans="2:11" s="13" customFormat="1" x14ac:dyDescent="0.4">
      <c r="B2760" s="225"/>
      <c r="C2760" s="226"/>
      <c r="D2760" s="10"/>
      <c r="E2760" s="11"/>
      <c r="F2760" s="12"/>
      <c r="G2760" s="12"/>
      <c r="H2760" s="10"/>
      <c r="I2760" s="11"/>
      <c r="J2760" s="12"/>
      <c r="K2760" s="12"/>
    </row>
    <row r="2761" spans="2:11" s="13" customFormat="1" x14ac:dyDescent="0.4">
      <c r="B2761" s="225"/>
      <c r="C2761" s="226"/>
      <c r="D2761" s="10"/>
      <c r="E2761" s="11"/>
      <c r="F2761" s="12"/>
      <c r="G2761" s="12"/>
      <c r="H2761" s="10"/>
      <c r="I2761" s="11"/>
      <c r="J2761" s="12"/>
      <c r="K2761" s="12"/>
    </row>
    <row r="2762" spans="2:11" s="13" customFormat="1" x14ac:dyDescent="0.4">
      <c r="B2762" s="225"/>
      <c r="C2762" s="226"/>
      <c r="D2762" s="10"/>
      <c r="E2762" s="11"/>
      <c r="F2762" s="12"/>
      <c r="G2762" s="12"/>
      <c r="H2762" s="10"/>
      <c r="I2762" s="11"/>
      <c r="J2762" s="12"/>
      <c r="K2762" s="12"/>
    </row>
    <row r="2763" spans="2:11" s="13" customFormat="1" x14ac:dyDescent="0.4">
      <c r="B2763" s="225"/>
      <c r="C2763" s="226"/>
      <c r="D2763" s="10"/>
      <c r="E2763" s="11"/>
      <c r="F2763" s="12"/>
      <c r="G2763" s="12"/>
      <c r="H2763" s="10"/>
      <c r="I2763" s="11"/>
      <c r="J2763" s="12"/>
      <c r="K2763" s="12"/>
    </row>
    <row r="2764" spans="2:11" s="13" customFormat="1" x14ac:dyDescent="0.4">
      <c r="B2764" s="225"/>
      <c r="C2764" s="226"/>
      <c r="D2764" s="10"/>
      <c r="E2764" s="11"/>
      <c r="F2764" s="12"/>
      <c r="G2764" s="12"/>
      <c r="H2764" s="10"/>
      <c r="I2764" s="11"/>
      <c r="J2764" s="12"/>
      <c r="K2764" s="12"/>
    </row>
    <row r="2765" spans="2:11" s="13" customFormat="1" x14ac:dyDescent="0.4">
      <c r="B2765" s="225"/>
      <c r="C2765" s="226"/>
      <c r="D2765" s="10"/>
      <c r="E2765" s="11"/>
      <c r="F2765" s="12"/>
      <c r="G2765" s="12"/>
      <c r="H2765" s="10"/>
      <c r="I2765" s="11"/>
      <c r="J2765" s="12"/>
      <c r="K2765" s="12"/>
    </row>
    <row r="2766" spans="2:11" s="13" customFormat="1" x14ac:dyDescent="0.4">
      <c r="B2766" s="225"/>
      <c r="C2766" s="226"/>
      <c r="D2766" s="10"/>
      <c r="E2766" s="11"/>
      <c r="F2766" s="12"/>
      <c r="G2766" s="12"/>
      <c r="H2766" s="10"/>
      <c r="I2766" s="11"/>
      <c r="J2766" s="12"/>
      <c r="K2766" s="12"/>
    </row>
    <row r="2767" spans="2:11" s="13" customFormat="1" x14ac:dyDescent="0.4">
      <c r="B2767" s="225"/>
      <c r="C2767" s="226"/>
      <c r="D2767" s="10"/>
      <c r="E2767" s="11"/>
      <c r="F2767" s="12"/>
      <c r="G2767" s="12"/>
      <c r="H2767" s="10"/>
      <c r="I2767" s="11"/>
      <c r="J2767" s="12"/>
      <c r="K2767" s="12"/>
    </row>
    <row r="2768" spans="2:11" s="13" customFormat="1" x14ac:dyDescent="0.4">
      <c r="B2768" s="225"/>
      <c r="C2768" s="226"/>
      <c r="D2768" s="10"/>
      <c r="E2768" s="11"/>
      <c r="F2768" s="12"/>
      <c r="G2768" s="12"/>
      <c r="H2768" s="10"/>
      <c r="I2768" s="11"/>
      <c r="J2768" s="12"/>
      <c r="K2768" s="12"/>
    </row>
    <row r="2769" spans="2:11" s="13" customFormat="1" x14ac:dyDescent="0.4">
      <c r="B2769" s="225"/>
      <c r="C2769" s="226"/>
      <c r="D2769" s="10"/>
      <c r="E2769" s="11"/>
      <c r="F2769" s="12"/>
      <c r="G2769" s="12"/>
      <c r="H2769" s="10"/>
      <c r="I2769" s="11"/>
      <c r="J2769" s="12"/>
      <c r="K2769" s="12"/>
    </row>
    <row r="2770" spans="2:11" s="13" customFormat="1" x14ac:dyDescent="0.4">
      <c r="B2770" s="225"/>
      <c r="C2770" s="226"/>
      <c r="D2770" s="10"/>
      <c r="E2770" s="11"/>
      <c r="F2770" s="12"/>
      <c r="G2770" s="12"/>
      <c r="H2770" s="10"/>
      <c r="I2770" s="11"/>
      <c r="J2770" s="12"/>
      <c r="K2770" s="12"/>
    </row>
    <row r="2771" spans="2:11" s="13" customFormat="1" x14ac:dyDescent="0.4">
      <c r="B2771" s="225"/>
      <c r="C2771" s="226"/>
      <c r="D2771" s="10"/>
      <c r="E2771" s="11"/>
      <c r="F2771" s="12"/>
      <c r="G2771" s="12"/>
      <c r="H2771" s="10"/>
      <c r="I2771" s="11"/>
      <c r="J2771" s="12"/>
      <c r="K2771" s="12"/>
    </row>
    <row r="2772" spans="2:11" s="13" customFormat="1" x14ac:dyDescent="0.4">
      <c r="B2772" s="225"/>
      <c r="C2772" s="226"/>
      <c r="D2772" s="10"/>
      <c r="E2772" s="11"/>
      <c r="F2772" s="12"/>
      <c r="G2772" s="12"/>
      <c r="H2772" s="10"/>
      <c r="I2772" s="11"/>
      <c r="J2772" s="12"/>
      <c r="K2772" s="12"/>
    </row>
    <row r="2773" spans="2:11" s="13" customFormat="1" x14ac:dyDescent="0.4">
      <c r="B2773" s="225"/>
      <c r="C2773" s="226"/>
      <c r="D2773" s="10"/>
      <c r="E2773" s="11"/>
      <c r="F2773" s="12"/>
      <c r="G2773" s="12"/>
      <c r="H2773" s="10"/>
      <c r="I2773" s="11"/>
      <c r="J2773" s="12"/>
      <c r="K2773" s="12"/>
    </row>
    <row r="2774" spans="2:11" s="13" customFormat="1" x14ac:dyDescent="0.4">
      <c r="B2774" s="225"/>
      <c r="C2774" s="226"/>
      <c r="D2774" s="10"/>
      <c r="E2774" s="11"/>
      <c r="F2774" s="12"/>
      <c r="G2774" s="12"/>
      <c r="H2774" s="10"/>
      <c r="I2774" s="11"/>
      <c r="J2774" s="12"/>
      <c r="K2774" s="12"/>
    </row>
    <row r="2775" spans="2:11" s="13" customFormat="1" x14ac:dyDescent="0.4">
      <c r="B2775" s="225"/>
      <c r="C2775" s="226"/>
      <c r="D2775" s="10"/>
      <c r="E2775" s="11"/>
      <c r="F2775" s="12"/>
      <c r="G2775" s="12"/>
      <c r="H2775" s="10"/>
      <c r="I2775" s="11"/>
      <c r="J2775" s="12"/>
      <c r="K2775" s="12"/>
    </row>
    <row r="2776" spans="2:11" s="13" customFormat="1" x14ac:dyDescent="0.4">
      <c r="B2776" s="225"/>
      <c r="C2776" s="226"/>
      <c r="D2776" s="10"/>
      <c r="E2776" s="11"/>
      <c r="F2776" s="12"/>
      <c r="G2776" s="12"/>
      <c r="H2776" s="10"/>
      <c r="I2776" s="11"/>
      <c r="J2776" s="12"/>
      <c r="K2776" s="12"/>
    </row>
    <row r="2777" spans="2:11" s="13" customFormat="1" x14ac:dyDescent="0.4">
      <c r="B2777" s="225"/>
      <c r="C2777" s="226"/>
      <c r="D2777" s="10"/>
      <c r="E2777" s="11"/>
      <c r="F2777" s="12"/>
      <c r="G2777" s="12"/>
      <c r="H2777" s="10"/>
      <c r="I2777" s="11"/>
      <c r="J2777" s="12"/>
      <c r="K2777" s="12"/>
    </row>
    <row r="2778" spans="2:11" s="13" customFormat="1" x14ac:dyDescent="0.4">
      <c r="B2778" s="225"/>
      <c r="C2778" s="226"/>
      <c r="D2778" s="10"/>
      <c r="E2778" s="11"/>
      <c r="F2778" s="12"/>
      <c r="G2778" s="12"/>
      <c r="H2778" s="10"/>
      <c r="I2778" s="11"/>
      <c r="J2778" s="12"/>
      <c r="K2778" s="12"/>
    </row>
    <row r="2779" spans="2:11" s="13" customFormat="1" x14ac:dyDescent="0.4">
      <c r="B2779" s="225"/>
      <c r="C2779" s="226"/>
      <c r="D2779" s="10"/>
      <c r="E2779" s="11"/>
      <c r="F2779" s="12"/>
      <c r="G2779" s="12"/>
      <c r="H2779" s="10"/>
      <c r="I2779" s="11"/>
      <c r="J2779" s="12"/>
      <c r="K2779" s="12"/>
    </row>
    <row r="2780" spans="2:11" s="13" customFormat="1" x14ac:dyDescent="0.4">
      <c r="B2780" s="225"/>
      <c r="C2780" s="226"/>
      <c r="D2780" s="10"/>
      <c r="E2780" s="11"/>
      <c r="F2780" s="12"/>
      <c r="G2780" s="12"/>
      <c r="H2780" s="10"/>
      <c r="I2780" s="11"/>
      <c r="J2780" s="12"/>
      <c r="K2780" s="12"/>
    </row>
    <row r="2781" spans="2:11" s="13" customFormat="1" x14ac:dyDescent="0.4">
      <c r="B2781" s="225"/>
      <c r="C2781" s="226"/>
      <c r="D2781" s="10"/>
      <c r="E2781" s="11"/>
      <c r="F2781" s="12"/>
      <c r="G2781" s="12"/>
      <c r="H2781" s="10"/>
      <c r="I2781" s="11"/>
      <c r="J2781" s="12"/>
      <c r="K2781" s="12"/>
    </row>
    <row r="2782" spans="2:11" s="13" customFormat="1" x14ac:dyDescent="0.4">
      <c r="B2782" s="225"/>
      <c r="C2782" s="226"/>
      <c r="D2782" s="10"/>
      <c r="E2782" s="11"/>
      <c r="F2782" s="12"/>
      <c r="G2782" s="12"/>
      <c r="H2782" s="10"/>
      <c r="I2782" s="11"/>
      <c r="J2782" s="12"/>
      <c r="K2782" s="12"/>
    </row>
    <row r="2783" spans="2:11" s="13" customFormat="1" x14ac:dyDescent="0.4">
      <c r="B2783" s="225"/>
      <c r="C2783" s="226"/>
      <c r="D2783" s="10"/>
      <c r="E2783" s="11"/>
      <c r="F2783" s="12"/>
      <c r="G2783" s="12"/>
      <c r="H2783" s="10"/>
      <c r="I2783" s="11"/>
      <c r="J2783" s="12"/>
      <c r="K2783" s="12"/>
    </row>
    <row r="2784" spans="2:11" s="13" customFormat="1" x14ac:dyDescent="0.4">
      <c r="B2784" s="225"/>
      <c r="C2784" s="226"/>
      <c r="D2784" s="10"/>
      <c r="E2784" s="11"/>
      <c r="F2784" s="12"/>
      <c r="G2784" s="12"/>
      <c r="H2784" s="10"/>
      <c r="I2784" s="11"/>
      <c r="J2784" s="12"/>
      <c r="K2784" s="12"/>
    </row>
    <row r="2785" spans="2:11" s="13" customFormat="1" x14ac:dyDescent="0.4">
      <c r="B2785" s="225"/>
      <c r="C2785" s="226"/>
      <c r="D2785" s="10"/>
      <c r="E2785" s="11"/>
      <c r="F2785" s="12"/>
      <c r="G2785" s="12"/>
      <c r="H2785" s="10"/>
      <c r="I2785" s="11"/>
      <c r="J2785" s="12"/>
      <c r="K2785" s="12"/>
    </row>
    <row r="2786" spans="2:11" s="13" customFormat="1" x14ac:dyDescent="0.4">
      <c r="B2786" s="225"/>
      <c r="C2786" s="226"/>
      <c r="D2786" s="10"/>
      <c r="E2786" s="11"/>
      <c r="F2786" s="12"/>
      <c r="G2786" s="12"/>
      <c r="H2786" s="10"/>
      <c r="I2786" s="11"/>
      <c r="J2786" s="12"/>
      <c r="K2786" s="12"/>
    </row>
    <row r="2787" spans="2:11" s="13" customFormat="1" x14ac:dyDescent="0.4">
      <c r="B2787" s="225"/>
      <c r="C2787" s="226"/>
      <c r="D2787" s="10"/>
      <c r="E2787" s="11"/>
      <c r="F2787" s="12"/>
      <c r="G2787" s="12"/>
      <c r="H2787" s="10"/>
      <c r="I2787" s="11"/>
      <c r="J2787" s="12"/>
      <c r="K2787" s="12"/>
    </row>
    <row r="2788" spans="2:11" s="13" customFormat="1" x14ac:dyDescent="0.4">
      <c r="B2788" s="225"/>
      <c r="C2788" s="226"/>
      <c r="D2788" s="10"/>
      <c r="E2788" s="11"/>
      <c r="F2788" s="12"/>
      <c r="G2788" s="12"/>
      <c r="H2788" s="10"/>
      <c r="I2788" s="11"/>
      <c r="J2788" s="12"/>
      <c r="K2788" s="12"/>
    </row>
    <row r="2789" spans="2:11" s="13" customFormat="1" x14ac:dyDescent="0.4">
      <c r="B2789" s="225"/>
      <c r="C2789" s="226"/>
      <c r="D2789" s="10"/>
      <c r="E2789" s="11"/>
      <c r="F2789" s="12"/>
      <c r="G2789" s="12"/>
      <c r="H2789" s="10"/>
      <c r="I2789" s="11"/>
      <c r="J2789" s="12"/>
      <c r="K2789" s="12"/>
    </row>
    <row r="2790" spans="2:11" s="13" customFormat="1" x14ac:dyDescent="0.4">
      <c r="B2790" s="225"/>
      <c r="C2790" s="226"/>
      <c r="D2790" s="10"/>
      <c r="E2790" s="11"/>
      <c r="F2790" s="12"/>
      <c r="G2790" s="12"/>
      <c r="H2790" s="10"/>
      <c r="I2790" s="11"/>
      <c r="J2790" s="12"/>
      <c r="K2790" s="12"/>
    </row>
    <row r="2791" spans="2:11" s="13" customFormat="1" x14ac:dyDescent="0.4">
      <c r="B2791" s="225"/>
      <c r="C2791" s="226"/>
      <c r="D2791" s="10"/>
      <c r="E2791" s="11"/>
      <c r="F2791" s="12"/>
      <c r="G2791" s="12"/>
      <c r="H2791" s="10"/>
      <c r="I2791" s="11"/>
      <c r="J2791" s="12"/>
      <c r="K2791" s="12"/>
    </row>
    <row r="2792" spans="2:11" s="13" customFormat="1" x14ac:dyDescent="0.4">
      <c r="B2792" s="225"/>
      <c r="C2792" s="226"/>
      <c r="D2792" s="10"/>
      <c r="E2792" s="11"/>
      <c r="F2792" s="12"/>
      <c r="G2792" s="12"/>
      <c r="H2792" s="10"/>
      <c r="I2792" s="11"/>
      <c r="J2792" s="12"/>
      <c r="K2792" s="12"/>
    </row>
    <row r="2793" spans="2:11" s="13" customFormat="1" x14ac:dyDescent="0.4">
      <c r="B2793" s="225"/>
      <c r="C2793" s="226"/>
      <c r="D2793" s="10"/>
      <c r="E2793" s="11"/>
      <c r="F2793" s="12"/>
      <c r="G2793" s="12"/>
      <c r="H2793" s="10"/>
      <c r="I2793" s="11"/>
      <c r="J2793" s="12"/>
      <c r="K2793" s="12"/>
    </row>
    <row r="2794" spans="2:11" s="13" customFormat="1" x14ac:dyDescent="0.4">
      <c r="B2794" s="225"/>
      <c r="C2794" s="226"/>
      <c r="D2794" s="10"/>
      <c r="E2794" s="11"/>
      <c r="F2794" s="12"/>
      <c r="G2794" s="12"/>
      <c r="H2794" s="10"/>
      <c r="I2794" s="11"/>
      <c r="J2794" s="12"/>
      <c r="K2794" s="12"/>
    </row>
    <row r="2795" spans="2:11" s="13" customFormat="1" x14ac:dyDescent="0.4">
      <c r="B2795" s="225"/>
      <c r="C2795" s="226"/>
      <c r="D2795" s="10"/>
      <c r="E2795" s="11"/>
      <c r="F2795" s="12"/>
      <c r="G2795" s="12"/>
      <c r="H2795" s="10"/>
      <c r="I2795" s="11"/>
      <c r="J2795" s="12"/>
      <c r="K2795" s="12"/>
    </row>
    <row r="2796" spans="2:11" s="13" customFormat="1" x14ac:dyDescent="0.4">
      <c r="B2796" s="225"/>
      <c r="C2796" s="226"/>
      <c r="D2796" s="10"/>
      <c r="E2796" s="11"/>
      <c r="F2796" s="12"/>
      <c r="G2796" s="12"/>
      <c r="H2796" s="10"/>
      <c r="I2796" s="11"/>
      <c r="J2796" s="12"/>
      <c r="K2796" s="12"/>
    </row>
    <row r="2797" spans="2:11" s="13" customFormat="1" x14ac:dyDescent="0.4">
      <c r="B2797" s="225"/>
      <c r="C2797" s="226"/>
      <c r="D2797" s="10"/>
      <c r="E2797" s="11"/>
      <c r="F2797" s="12"/>
      <c r="G2797" s="12"/>
      <c r="H2797" s="10"/>
      <c r="I2797" s="11"/>
      <c r="J2797" s="12"/>
      <c r="K2797" s="12"/>
    </row>
    <row r="2798" spans="2:11" s="13" customFormat="1" x14ac:dyDescent="0.4">
      <c r="B2798" s="225"/>
      <c r="C2798" s="226"/>
      <c r="D2798" s="10"/>
      <c r="E2798" s="11"/>
      <c r="F2798" s="12"/>
      <c r="G2798" s="12"/>
      <c r="H2798" s="10"/>
      <c r="I2798" s="11"/>
      <c r="J2798" s="12"/>
      <c r="K2798" s="12"/>
    </row>
    <row r="2799" spans="2:11" s="13" customFormat="1" x14ac:dyDescent="0.4">
      <c r="B2799" s="225"/>
      <c r="C2799" s="226"/>
      <c r="D2799" s="10"/>
      <c r="E2799" s="11"/>
      <c r="F2799" s="12"/>
      <c r="G2799" s="12"/>
      <c r="H2799" s="10"/>
      <c r="I2799" s="11"/>
      <c r="J2799" s="12"/>
      <c r="K2799" s="12"/>
    </row>
    <row r="2800" spans="2:11" s="13" customFormat="1" x14ac:dyDescent="0.4">
      <c r="B2800" s="225"/>
      <c r="C2800" s="226"/>
      <c r="D2800" s="10"/>
      <c r="E2800" s="11"/>
      <c r="F2800" s="12"/>
      <c r="G2800" s="12"/>
      <c r="H2800" s="10"/>
      <c r="I2800" s="11"/>
      <c r="J2800" s="12"/>
      <c r="K2800" s="12"/>
    </row>
    <row r="2801" spans="2:11" s="13" customFormat="1" x14ac:dyDescent="0.4">
      <c r="B2801" s="225"/>
      <c r="C2801" s="226"/>
      <c r="D2801" s="10"/>
      <c r="E2801" s="11"/>
      <c r="F2801" s="12"/>
      <c r="G2801" s="12"/>
      <c r="H2801" s="10"/>
      <c r="I2801" s="11"/>
      <c r="J2801" s="12"/>
      <c r="K2801" s="12"/>
    </row>
    <row r="2802" spans="2:11" s="13" customFormat="1" x14ac:dyDescent="0.4">
      <c r="B2802" s="225"/>
      <c r="C2802" s="226"/>
      <c r="D2802" s="10"/>
      <c r="E2802" s="11"/>
      <c r="F2802" s="12"/>
      <c r="G2802" s="12"/>
      <c r="H2802" s="10"/>
      <c r="I2802" s="11"/>
      <c r="J2802" s="12"/>
      <c r="K2802" s="12"/>
    </row>
    <row r="2803" spans="2:11" s="13" customFormat="1" x14ac:dyDescent="0.4">
      <c r="B2803" s="225"/>
      <c r="C2803" s="226"/>
      <c r="D2803" s="10"/>
      <c r="E2803" s="11"/>
      <c r="F2803" s="12"/>
      <c r="G2803" s="12"/>
      <c r="H2803" s="10"/>
      <c r="I2803" s="11"/>
      <c r="J2803" s="12"/>
      <c r="K2803" s="12"/>
    </row>
    <row r="2804" spans="2:11" s="13" customFormat="1" x14ac:dyDescent="0.4">
      <c r="B2804" s="225"/>
      <c r="C2804" s="226"/>
      <c r="D2804" s="10"/>
      <c r="E2804" s="11"/>
      <c r="F2804" s="12"/>
      <c r="G2804" s="12"/>
      <c r="H2804" s="10"/>
      <c r="I2804" s="11"/>
      <c r="J2804" s="12"/>
      <c r="K2804" s="12"/>
    </row>
    <row r="2805" spans="2:11" s="13" customFormat="1" x14ac:dyDescent="0.4">
      <c r="B2805" s="225"/>
      <c r="C2805" s="226"/>
      <c r="D2805" s="10"/>
      <c r="E2805" s="11"/>
      <c r="F2805" s="12"/>
      <c r="G2805" s="12"/>
      <c r="H2805" s="10"/>
      <c r="I2805" s="11"/>
      <c r="J2805" s="12"/>
      <c r="K2805" s="12"/>
    </row>
    <row r="2806" spans="2:11" s="13" customFormat="1" x14ac:dyDescent="0.4">
      <c r="B2806" s="225"/>
      <c r="C2806" s="226"/>
      <c r="D2806" s="10"/>
      <c r="E2806" s="11"/>
      <c r="F2806" s="12"/>
      <c r="G2806" s="12"/>
      <c r="H2806" s="10"/>
      <c r="I2806" s="11"/>
      <c r="J2806" s="12"/>
      <c r="K2806" s="12"/>
    </row>
    <row r="2807" spans="2:11" s="13" customFormat="1" x14ac:dyDescent="0.4">
      <c r="B2807" s="225"/>
      <c r="C2807" s="226"/>
      <c r="D2807" s="10"/>
      <c r="E2807" s="11"/>
      <c r="F2807" s="12"/>
      <c r="G2807" s="12"/>
      <c r="H2807" s="10"/>
      <c r="I2807" s="11"/>
      <c r="J2807" s="12"/>
      <c r="K2807" s="12"/>
    </row>
    <row r="2808" spans="2:11" s="13" customFormat="1" x14ac:dyDescent="0.4">
      <c r="B2808" s="225"/>
      <c r="C2808" s="226"/>
      <c r="D2808" s="10"/>
      <c r="E2808" s="11"/>
      <c r="F2808" s="12"/>
      <c r="G2808" s="12"/>
      <c r="H2808" s="10"/>
      <c r="I2808" s="11"/>
      <c r="J2808" s="12"/>
      <c r="K2808" s="12"/>
    </row>
    <row r="2809" spans="2:11" s="13" customFormat="1" x14ac:dyDescent="0.4">
      <c r="B2809" s="225"/>
      <c r="C2809" s="226"/>
      <c r="D2809" s="10"/>
      <c r="E2809" s="11"/>
      <c r="F2809" s="12"/>
      <c r="G2809" s="12"/>
      <c r="H2809" s="10"/>
      <c r="I2809" s="11"/>
      <c r="J2809" s="12"/>
      <c r="K2809" s="12"/>
    </row>
    <row r="2810" spans="2:11" s="13" customFormat="1" x14ac:dyDescent="0.4">
      <c r="B2810" s="225"/>
      <c r="C2810" s="226"/>
      <c r="D2810" s="10"/>
      <c r="E2810" s="11"/>
      <c r="F2810" s="12"/>
      <c r="G2810" s="12"/>
      <c r="H2810" s="10"/>
      <c r="I2810" s="11"/>
      <c r="J2810" s="12"/>
      <c r="K2810" s="12"/>
    </row>
    <row r="2811" spans="2:11" s="13" customFormat="1" x14ac:dyDescent="0.4">
      <c r="B2811" s="225"/>
      <c r="C2811" s="226"/>
      <c r="D2811" s="10"/>
      <c r="E2811" s="11"/>
      <c r="F2811" s="12"/>
      <c r="G2811" s="12"/>
      <c r="H2811" s="10"/>
      <c r="I2811" s="11"/>
      <c r="J2811" s="12"/>
      <c r="K2811" s="12"/>
    </row>
    <row r="2812" spans="2:11" s="13" customFormat="1" x14ac:dyDescent="0.4">
      <c r="B2812" s="225"/>
      <c r="C2812" s="226"/>
      <c r="D2812" s="10"/>
      <c r="E2812" s="11"/>
      <c r="F2812" s="12"/>
      <c r="G2812" s="12"/>
      <c r="H2812" s="10"/>
      <c r="I2812" s="11"/>
      <c r="J2812" s="12"/>
      <c r="K2812" s="12"/>
    </row>
    <row r="2813" spans="2:11" s="13" customFormat="1" x14ac:dyDescent="0.4">
      <c r="B2813" s="225"/>
      <c r="C2813" s="226"/>
      <c r="D2813" s="10"/>
      <c r="E2813" s="11"/>
      <c r="F2813" s="12"/>
      <c r="G2813" s="12"/>
      <c r="H2813" s="10"/>
      <c r="I2813" s="11"/>
      <c r="J2813" s="12"/>
      <c r="K2813" s="12"/>
    </row>
    <row r="2814" spans="2:11" s="13" customFormat="1" x14ac:dyDescent="0.4">
      <c r="B2814" s="225"/>
      <c r="C2814" s="226"/>
      <c r="D2814" s="10"/>
      <c r="E2814" s="11"/>
      <c r="F2814" s="12"/>
      <c r="G2814" s="12"/>
      <c r="H2814" s="10"/>
      <c r="I2814" s="11"/>
      <c r="J2814" s="12"/>
      <c r="K2814" s="12"/>
    </row>
    <row r="2815" spans="2:11" s="13" customFormat="1" x14ac:dyDescent="0.4">
      <c r="B2815" s="225"/>
      <c r="C2815" s="226"/>
      <c r="D2815" s="10"/>
      <c r="E2815" s="11"/>
      <c r="F2815" s="12"/>
      <c r="G2815" s="12"/>
      <c r="H2815" s="10"/>
      <c r="I2815" s="11"/>
      <c r="J2815" s="12"/>
      <c r="K2815" s="12"/>
    </row>
    <row r="2816" spans="2:11" s="13" customFormat="1" x14ac:dyDescent="0.4">
      <c r="B2816" s="225"/>
      <c r="C2816" s="226"/>
      <c r="D2816" s="10"/>
      <c r="E2816" s="11"/>
      <c r="F2816" s="12"/>
      <c r="G2816" s="12"/>
      <c r="H2816" s="10"/>
      <c r="I2816" s="11"/>
      <c r="J2816" s="12"/>
      <c r="K2816" s="12"/>
    </row>
    <row r="2817" spans="2:11" s="13" customFormat="1" x14ac:dyDescent="0.4">
      <c r="B2817" s="225"/>
      <c r="C2817" s="226"/>
      <c r="D2817" s="10"/>
      <c r="E2817" s="11"/>
      <c r="F2817" s="12"/>
      <c r="G2817" s="12"/>
      <c r="H2817" s="10"/>
      <c r="I2817" s="11"/>
      <c r="J2817" s="12"/>
      <c r="K2817" s="12"/>
    </row>
    <row r="2818" spans="2:11" s="13" customFormat="1" x14ac:dyDescent="0.4">
      <c r="B2818" s="225"/>
      <c r="C2818" s="226"/>
      <c r="D2818" s="10"/>
      <c r="E2818" s="11"/>
      <c r="F2818" s="12"/>
      <c r="G2818" s="12"/>
      <c r="H2818" s="10"/>
      <c r="I2818" s="11"/>
      <c r="J2818" s="12"/>
      <c r="K2818" s="12"/>
    </row>
    <row r="2819" spans="2:11" s="13" customFormat="1" x14ac:dyDescent="0.4">
      <c r="B2819" s="225"/>
      <c r="C2819" s="226"/>
      <c r="D2819" s="10"/>
      <c r="E2819" s="11"/>
      <c r="F2819" s="12"/>
      <c r="G2819" s="12"/>
      <c r="H2819" s="10"/>
      <c r="I2819" s="11"/>
      <c r="J2819" s="12"/>
      <c r="K2819" s="12"/>
    </row>
    <row r="2820" spans="2:11" s="13" customFormat="1" x14ac:dyDescent="0.4">
      <c r="B2820" s="225"/>
      <c r="C2820" s="226"/>
      <c r="D2820" s="10"/>
      <c r="E2820" s="11"/>
      <c r="F2820" s="12"/>
      <c r="G2820" s="12"/>
      <c r="H2820" s="10"/>
      <c r="I2820" s="11"/>
      <c r="J2820" s="12"/>
      <c r="K2820" s="12"/>
    </row>
    <row r="2821" spans="2:11" s="13" customFormat="1" x14ac:dyDescent="0.4">
      <c r="B2821" s="225"/>
      <c r="C2821" s="226"/>
      <c r="D2821" s="10"/>
      <c r="E2821" s="11"/>
      <c r="F2821" s="12"/>
      <c r="G2821" s="12"/>
      <c r="H2821" s="10"/>
      <c r="I2821" s="11"/>
      <c r="J2821" s="12"/>
      <c r="K2821" s="12"/>
    </row>
    <row r="2822" spans="2:11" s="13" customFormat="1" x14ac:dyDescent="0.4">
      <c r="B2822" s="225"/>
      <c r="C2822" s="226"/>
      <c r="D2822" s="10"/>
      <c r="E2822" s="11"/>
      <c r="F2822" s="12"/>
      <c r="G2822" s="12"/>
      <c r="H2822" s="10"/>
      <c r="I2822" s="11"/>
      <c r="J2822" s="12"/>
      <c r="K2822" s="12"/>
    </row>
    <row r="2823" spans="2:11" s="13" customFormat="1" x14ac:dyDescent="0.4">
      <c r="B2823" s="225"/>
      <c r="C2823" s="226"/>
      <c r="D2823" s="10"/>
      <c r="E2823" s="11"/>
      <c r="F2823" s="12"/>
      <c r="G2823" s="12"/>
      <c r="H2823" s="10"/>
      <c r="I2823" s="11"/>
      <c r="J2823" s="12"/>
      <c r="K2823" s="12"/>
    </row>
    <row r="2824" spans="2:11" s="13" customFormat="1" x14ac:dyDescent="0.4">
      <c r="B2824" s="225"/>
      <c r="C2824" s="226"/>
      <c r="D2824" s="10"/>
      <c r="E2824" s="11"/>
      <c r="F2824" s="12"/>
      <c r="G2824" s="12"/>
      <c r="H2824" s="10"/>
      <c r="I2824" s="11"/>
      <c r="J2824" s="12"/>
      <c r="K2824" s="12"/>
    </row>
    <row r="2825" spans="2:11" s="13" customFormat="1" x14ac:dyDescent="0.4">
      <c r="B2825" s="225"/>
      <c r="C2825" s="226"/>
      <c r="D2825" s="10"/>
      <c r="E2825" s="11"/>
      <c r="F2825" s="12"/>
      <c r="G2825" s="12"/>
      <c r="H2825" s="10"/>
      <c r="I2825" s="11"/>
      <c r="J2825" s="12"/>
      <c r="K2825" s="12"/>
    </row>
    <row r="2826" spans="2:11" s="13" customFormat="1" x14ac:dyDescent="0.4">
      <c r="B2826" s="225"/>
      <c r="C2826" s="226"/>
      <c r="D2826" s="10"/>
      <c r="E2826" s="11"/>
      <c r="F2826" s="12"/>
      <c r="G2826" s="12"/>
      <c r="H2826" s="10"/>
      <c r="I2826" s="11"/>
      <c r="J2826" s="12"/>
      <c r="K2826" s="12"/>
    </row>
    <row r="2827" spans="2:11" s="13" customFormat="1" x14ac:dyDescent="0.4">
      <c r="B2827" s="225"/>
      <c r="C2827" s="226"/>
      <c r="D2827" s="10"/>
      <c r="E2827" s="11"/>
      <c r="F2827" s="12"/>
      <c r="G2827" s="12"/>
      <c r="H2827" s="10"/>
      <c r="I2827" s="11"/>
      <c r="J2827" s="12"/>
      <c r="K2827" s="12"/>
    </row>
    <row r="2828" spans="2:11" s="13" customFormat="1" x14ac:dyDescent="0.4">
      <c r="B2828" s="225"/>
      <c r="C2828" s="226"/>
      <c r="D2828" s="10"/>
      <c r="E2828" s="11"/>
      <c r="F2828" s="12"/>
      <c r="G2828" s="12"/>
      <c r="H2828" s="10"/>
      <c r="I2828" s="11"/>
      <c r="J2828" s="12"/>
      <c r="K2828" s="12"/>
    </row>
    <row r="2829" spans="2:11" s="13" customFormat="1" x14ac:dyDescent="0.4">
      <c r="B2829" s="225"/>
      <c r="C2829" s="226"/>
      <c r="D2829" s="10"/>
      <c r="E2829" s="11"/>
      <c r="F2829" s="12"/>
      <c r="G2829" s="12"/>
      <c r="H2829" s="10"/>
      <c r="I2829" s="11"/>
      <c r="J2829" s="12"/>
      <c r="K2829" s="12"/>
    </row>
    <row r="2830" spans="2:11" s="13" customFormat="1" x14ac:dyDescent="0.4">
      <c r="B2830" s="225"/>
      <c r="C2830" s="226"/>
      <c r="D2830" s="10"/>
      <c r="E2830" s="11"/>
      <c r="F2830" s="12"/>
      <c r="G2830" s="12"/>
      <c r="H2830" s="10"/>
      <c r="I2830" s="11"/>
      <c r="J2830" s="12"/>
      <c r="K2830" s="12"/>
    </row>
    <row r="2831" spans="2:11" s="13" customFormat="1" x14ac:dyDescent="0.4">
      <c r="B2831" s="225"/>
      <c r="C2831" s="226"/>
      <c r="D2831" s="10"/>
      <c r="E2831" s="11"/>
      <c r="F2831" s="12"/>
      <c r="G2831" s="12"/>
      <c r="H2831" s="10"/>
      <c r="I2831" s="11"/>
      <c r="J2831" s="12"/>
      <c r="K2831" s="12"/>
    </row>
    <row r="2832" spans="2:11" s="13" customFormat="1" x14ac:dyDescent="0.4">
      <c r="B2832" s="225"/>
      <c r="C2832" s="226"/>
      <c r="D2832" s="10"/>
      <c r="E2832" s="11"/>
      <c r="F2832" s="12"/>
      <c r="G2832" s="12"/>
      <c r="H2832" s="10"/>
      <c r="I2832" s="11"/>
      <c r="J2832" s="12"/>
      <c r="K2832" s="12"/>
    </row>
    <row r="2833" spans="2:11" s="13" customFormat="1" x14ac:dyDescent="0.4">
      <c r="B2833" s="225"/>
      <c r="C2833" s="226"/>
      <c r="D2833" s="10"/>
      <c r="E2833" s="11"/>
      <c r="F2833" s="12"/>
      <c r="G2833" s="12"/>
      <c r="H2833" s="10"/>
      <c r="I2833" s="11"/>
      <c r="J2833" s="12"/>
      <c r="K2833" s="12"/>
    </row>
    <row r="2834" spans="2:11" s="13" customFormat="1" x14ac:dyDescent="0.4">
      <c r="B2834" s="225"/>
      <c r="C2834" s="226"/>
      <c r="D2834" s="10"/>
      <c r="E2834" s="11"/>
      <c r="F2834" s="12"/>
      <c r="G2834" s="12"/>
      <c r="H2834" s="10"/>
      <c r="I2834" s="11"/>
      <c r="J2834" s="12"/>
      <c r="K2834" s="12"/>
    </row>
    <row r="2835" spans="2:11" s="13" customFormat="1" x14ac:dyDescent="0.4">
      <c r="B2835" s="225"/>
      <c r="C2835" s="226"/>
      <c r="D2835" s="10"/>
      <c r="E2835" s="11"/>
      <c r="F2835" s="12"/>
      <c r="G2835" s="12"/>
      <c r="H2835" s="10"/>
      <c r="I2835" s="11"/>
      <c r="J2835" s="12"/>
      <c r="K2835" s="12"/>
    </row>
    <row r="2836" spans="2:11" s="13" customFormat="1" x14ac:dyDescent="0.4">
      <c r="B2836" s="225"/>
      <c r="C2836" s="226"/>
      <c r="D2836" s="10"/>
      <c r="E2836" s="11"/>
      <c r="F2836" s="12"/>
      <c r="G2836" s="12"/>
      <c r="H2836" s="10"/>
      <c r="I2836" s="11"/>
      <c r="J2836" s="12"/>
      <c r="K2836" s="12"/>
    </row>
    <row r="2837" spans="2:11" s="13" customFormat="1" x14ac:dyDescent="0.4">
      <c r="B2837" s="225"/>
      <c r="C2837" s="226"/>
      <c r="D2837" s="10"/>
      <c r="E2837" s="11"/>
      <c r="F2837" s="12"/>
      <c r="G2837" s="12"/>
      <c r="H2837" s="10"/>
      <c r="I2837" s="11"/>
      <c r="J2837" s="12"/>
      <c r="K2837" s="12"/>
    </row>
    <row r="2838" spans="2:11" s="13" customFormat="1" x14ac:dyDescent="0.4">
      <c r="B2838" s="225"/>
      <c r="C2838" s="226"/>
      <c r="D2838" s="10"/>
      <c r="E2838" s="11"/>
      <c r="F2838" s="12"/>
      <c r="G2838" s="12"/>
      <c r="H2838" s="10"/>
      <c r="I2838" s="11"/>
      <c r="J2838" s="12"/>
      <c r="K2838" s="12"/>
    </row>
    <row r="2839" spans="2:11" s="13" customFormat="1" x14ac:dyDescent="0.4">
      <c r="B2839" s="225"/>
      <c r="C2839" s="226"/>
      <c r="D2839" s="10"/>
      <c r="E2839" s="11"/>
      <c r="F2839" s="12"/>
      <c r="G2839" s="12"/>
      <c r="H2839" s="10"/>
      <c r="I2839" s="11"/>
      <c r="J2839" s="12"/>
      <c r="K2839" s="12"/>
    </row>
    <row r="2840" spans="2:11" s="13" customFormat="1" x14ac:dyDescent="0.4">
      <c r="B2840" s="225"/>
      <c r="C2840" s="226"/>
      <c r="D2840" s="10"/>
      <c r="E2840" s="11"/>
      <c r="F2840" s="12"/>
      <c r="G2840" s="12"/>
      <c r="H2840" s="10"/>
      <c r="I2840" s="11"/>
      <c r="J2840" s="12"/>
      <c r="K2840" s="12"/>
    </row>
    <row r="2841" spans="2:11" s="13" customFormat="1" x14ac:dyDescent="0.4">
      <c r="B2841" s="225"/>
      <c r="C2841" s="226"/>
      <c r="D2841" s="10"/>
      <c r="E2841" s="11"/>
      <c r="F2841" s="12"/>
      <c r="G2841" s="12"/>
      <c r="H2841" s="10"/>
      <c r="I2841" s="11"/>
      <c r="J2841" s="12"/>
      <c r="K2841" s="12"/>
    </row>
    <row r="2842" spans="2:11" s="13" customFormat="1" x14ac:dyDescent="0.4">
      <c r="B2842" s="225"/>
      <c r="C2842" s="226"/>
      <c r="D2842" s="10"/>
      <c r="E2842" s="11"/>
      <c r="F2842" s="12"/>
      <c r="G2842" s="12"/>
      <c r="H2842" s="10"/>
      <c r="I2842" s="11"/>
      <c r="J2842" s="12"/>
      <c r="K2842" s="12"/>
    </row>
    <row r="2843" spans="2:11" s="13" customFormat="1" x14ac:dyDescent="0.4">
      <c r="B2843" s="225"/>
      <c r="C2843" s="226"/>
      <c r="D2843" s="10"/>
      <c r="E2843" s="11"/>
      <c r="F2843" s="12"/>
      <c r="G2843" s="12"/>
      <c r="H2843" s="10"/>
      <c r="I2843" s="11"/>
      <c r="J2843" s="12"/>
      <c r="K2843" s="12"/>
    </row>
    <row r="2844" spans="2:11" s="13" customFormat="1" x14ac:dyDescent="0.4">
      <c r="B2844" s="225"/>
      <c r="C2844" s="226"/>
      <c r="D2844" s="10"/>
      <c r="E2844" s="11"/>
      <c r="F2844" s="12"/>
      <c r="G2844" s="12"/>
      <c r="H2844" s="10"/>
      <c r="I2844" s="11"/>
      <c r="J2844" s="12"/>
      <c r="K2844" s="12"/>
    </row>
    <row r="2845" spans="2:11" s="13" customFormat="1" x14ac:dyDescent="0.4">
      <c r="B2845" s="225"/>
      <c r="C2845" s="226"/>
      <c r="D2845" s="10"/>
      <c r="E2845" s="11"/>
      <c r="F2845" s="12"/>
      <c r="G2845" s="12"/>
      <c r="H2845" s="10"/>
      <c r="I2845" s="11"/>
      <c r="J2845" s="12"/>
      <c r="K2845" s="12"/>
    </row>
    <row r="2846" spans="2:11" s="13" customFormat="1" x14ac:dyDescent="0.4">
      <c r="B2846" s="225"/>
      <c r="C2846" s="226"/>
      <c r="D2846" s="10"/>
      <c r="E2846" s="11"/>
      <c r="F2846" s="12"/>
      <c r="G2846" s="12"/>
      <c r="H2846" s="10"/>
      <c r="I2846" s="11"/>
      <c r="J2846" s="12"/>
      <c r="K2846" s="12"/>
    </row>
    <row r="2847" spans="2:11" s="13" customFormat="1" x14ac:dyDescent="0.4">
      <c r="B2847" s="225"/>
      <c r="C2847" s="226"/>
      <c r="D2847" s="10"/>
      <c r="E2847" s="11"/>
      <c r="F2847" s="12"/>
      <c r="G2847" s="12"/>
      <c r="H2847" s="10"/>
      <c r="I2847" s="11"/>
      <c r="J2847" s="12"/>
      <c r="K2847" s="12"/>
    </row>
    <row r="2848" spans="2:11" s="13" customFormat="1" x14ac:dyDescent="0.4">
      <c r="B2848" s="225"/>
      <c r="C2848" s="226"/>
      <c r="D2848" s="10"/>
      <c r="E2848" s="11"/>
      <c r="F2848" s="12"/>
      <c r="G2848" s="12"/>
      <c r="H2848" s="10"/>
      <c r="I2848" s="11"/>
      <c r="J2848" s="12"/>
      <c r="K2848" s="12"/>
    </row>
    <row r="2849" spans="2:11" s="13" customFormat="1" x14ac:dyDescent="0.4">
      <c r="B2849" s="225"/>
      <c r="C2849" s="226"/>
      <c r="D2849" s="10"/>
      <c r="E2849" s="11"/>
      <c r="F2849" s="12"/>
      <c r="G2849" s="12"/>
      <c r="H2849" s="10"/>
      <c r="I2849" s="11"/>
      <c r="J2849" s="12"/>
      <c r="K2849" s="12"/>
    </row>
    <row r="2850" spans="2:11" s="13" customFormat="1" x14ac:dyDescent="0.4">
      <c r="B2850" s="225"/>
      <c r="C2850" s="226"/>
      <c r="D2850" s="10"/>
      <c r="E2850" s="11"/>
      <c r="F2850" s="12"/>
      <c r="G2850" s="12"/>
      <c r="H2850" s="10"/>
      <c r="I2850" s="11"/>
      <c r="J2850" s="12"/>
      <c r="K2850" s="12"/>
    </row>
    <row r="2851" spans="2:11" s="13" customFormat="1" x14ac:dyDescent="0.4">
      <c r="B2851" s="225"/>
      <c r="C2851" s="226"/>
      <c r="D2851" s="10"/>
      <c r="E2851" s="11"/>
      <c r="F2851" s="12"/>
      <c r="G2851" s="12"/>
      <c r="H2851" s="10"/>
      <c r="I2851" s="11"/>
      <c r="J2851" s="12"/>
      <c r="K2851" s="12"/>
    </row>
    <row r="2852" spans="2:11" s="13" customFormat="1" x14ac:dyDescent="0.4">
      <c r="B2852" s="225"/>
      <c r="C2852" s="226"/>
      <c r="D2852" s="10"/>
      <c r="E2852" s="11"/>
      <c r="F2852" s="12"/>
      <c r="G2852" s="12"/>
      <c r="H2852" s="10"/>
      <c r="I2852" s="11"/>
      <c r="J2852" s="12"/>
      <c r="K2852" s="12"/>
    </row>
    <row r="2853" spans="2:11" s="13" customFormat="1" x14ac:dyDescent="0.4">
      <c r="B2853" s="225"/>
      <c r="C2853" s="226"/>
      <c r="D2853" s="10"/>
      <c r="E2853" s="11"/>
      <c r="F2853" s="12"/>
      <c r="G2853" s="12"/>
      <c r="H2853" s="10"/>
      <c r="I2853" s="11"/>
      <c r="J2853" s="12"/>
      <c r="K2853" s="12"/>
    </row>
    <row r="2854" spans="2:11" s="13" customFormat="1" x14ac:dyDescent="0.4">
      <c r="B2854" s="225"/>
      <c r="C2854" s="226"/>
      <c r="D2854" s="10"/>
      <c r="E2854" s="11"/>
      <c r="F2854" s="12"/>
      <c r="G2854" s="12"/>
      <c r="H2854" s="10"/>
      <c r="I2854" s="11"/>
      <c r="J2854" s="12"/>
      <c r="K2854" s="12"/>
    </row>
    <row r="2855" spans="2:11" s="13" customFormat="1" x14ac:dyDescent="0.4">
      <c r="B2855" s="225"/>
      <c r="C2855" s="226"/>
      <c r="D2855" s="10"/>
      <c r="E2855" s="11"/>
      <c r="F2855" s="12"/>
      <c r="G2855" s="12"/>
      <c r="H2855" s="10"/>
      <c r="I2855" s="11"/>
      <c r="J2855" s="12"/>
      <c r="K2855" s="12"/>
    </row>
    <row r="2856" spans="2:11" s="13" customFormat="1" x14ac:dyDescent="0.4">
      <c r="B2856" s="225"/>
      <c r="C2856" s="226"/>
      <c r="D2856" s="10"/>
      <c r="E2856" s="11"/>
      <c r="F2856" s="12"/>
      <c r="G2856" s="12"/>
      <c r="H2856" s="10"/>
      <c r="I2856" s="11"/>
      <c r="J2856" s="12"/>
      <c r="K2856" s="12"/>
    </row>
    <row r="2857" spans="2:11" s="13" customFormat="1" x14ac:dyDescent="0.4">
      <c r="B2857" s="225"/>
      <c r="C2857" s="226"/>
      <c r="D2857" s="10"/>
      <c r="E2857" s="11"/>
      <c r="F2857" s="12"/>
      <c r="G2857" s="12"/>
      <c r="H2857" s="10"/>
      <c r="I2857" s="11"/>
      <c r="J2857" s="12"/>
      <c r="K2857" s="12"/>
    </row>
    <row r="2858" spans="2:11" s="13" customFormat="1" x14ac:dyDescent="0.4">
      <c r="B2858" s="225"/>
      <c r="C2858" s="226"/>
      <c r="D2858" s="10"/>
      <c r="E2858" s="11"/>
      <c r="F2858" s="12"/>
      <c r="G2858" s="12"/>
      <c r="H2858" s="10"/>
      <c r="I2858" s="11"/>
      <c r="J2858" s="12"/>
      <c r="K2858" s="12"/>
    </row>
    <row r="2859" spans="2:11" s="13" customFormat="1" x14ac:dyDescent="0.4">
      <c r="B2859" s="225"/>
      <c r="C2859" s="226"/>
      <c r="D2859" s="10"/>
      <c r="E2859" s="11"/>
      <c r="F2859" s="12"/>
      <c r="G2859" s="12"/>
      <c r="H2859" s="10"/>
      <c r="I2859" s="11"/>
      <c r="J2859" s="12"/>
      <c r="K2859" s="12"/>
    </row>
    <row r="2860" spans="2:11" s="13" customFormat="1" x14ac:dyDescent="0.4">
      <c r="B2860" s="225"/>
      <c r="C2860" s="226"/>
      <c r="D2860" s="10"/>
      <c r="E2860" s="11"/>
      <c r="F2860" s="12"/>
      <c r="G2860" s="12"/>
      <c r="H2860" s="10"/>
      <c r="I2860" s="11"/>
      <c r="J2860" s="12"/>
      <c r="K2860" s="12"/>
    </row>
    <row r="2861" spans="2:11" s="13" customFormat="1" x14ac:dyDescent="0.4">
      <c r="B2861" s="225"/>
      <c r="C2861" s="226"/>
      <c r="D2861" s="10"/>
      <c r="E2861" s="11"/>
      <c r="F2861" s="12"/>
      <c r="G2861" s="12"/>
      <c r="H2861" s="10"/>
      <c r="I2861" s="11"/>
      <c r="J2861" s="12"/>
      <c r="K2861" s="12"/>
    </row>
    <row r="2862" spans="2:11" s="13" customFormat="1" x14ac:dyDescent="0.4">
      <c r="B2862" s="225"/>
      <c r="C2862" s="226"/>
      <c r="D2862" s="10"/>
      <c r="E2862" s="11"/>
      <c r="F2862" s="12"/>
      <c r="G2862" s="12"/>
      <c r="H2862" s="10"/>
      <c r="I2862" s="11"/>
      <c r="J2862" s="12"/>
      <c r="K2862" s="12"/>
    </row>
    <row r="2863" spans="2:11" s="13" customFormat="1" x14ac:dyDescent="0.4">
      <c r="B2863" s="225"/>
      <c r="C2863" s="226"/>
      <c r="D2863" s="10"/>
      <c r="E2863" s="11"/>
      <c r="F2863" s="12"/>
      <c r="G2863" s="12"/>
      <c r="H2863" s="10"/>
      <c r="I2863" s="11"/>
      <c r="J2863" s="12"/>
      <c r="K2863" s="12"/>
    </row>
    <row r="2864" spans="2:11" s="13" customFormat="1" x14ac:dyDescent="0.4">
      <c r="B2864" s="225"/>
      <c r="C2864" s="226"/>
      <c r="D2864" s="10"/>
      <c r="E2864" s="11"/>
      <c r="F2864" s="12"/>
      <c r="G2864" s="12"/>
      <c r="H2864" s="10"/>
      <c r="I2864" s="11"/>
      <c r="J2864" s="12"/>
      <c r="K2864" s="12"/>
    </row>
    <row r="2865" spans="2:11" s="13" customFormat="1" x14ac:dyDescent="0.4">
      <c r="B2865" s="225"/>
      <c r="C2865" s="226"/>
      <c r="D2865" s="10"/>
      <c r="E2865" s="11"/>
      <c r="F2865" s="12"/>
      <c r="G2865" s="12"/>
      <c r="H2865" s="10"/>
      <c r="I2865" s="11"/>
      <c r="J2865" s="12"/>
      <c r="K2865" s="12"/>
    </row>
    <row r="2866" spans="2:11" s="13" customFormat="1" x14ac:dyDescent="0.4">
      <c r="B2866" s="225"/>
      <c r="C2866" s="226"/>
      <c r="D2866" s="10"/>
      <c r="E2866" s="11"/>
      <c r="F2866" s="12"/>
      <c r="G2866" s="12"/>
      <c r="H2866" s="10"/>
      <c r="I2866" s="11"/>
      <c r="J2866" s="12"/>
      <c r="K2866" s="12"/>
    </row>
    <row r="2867" spans="2:11" s="13" customFormat="1" x14ac:dyDescent="0.4">
      <c r="B2867" s="225"/>
      <c r="C2867" s="226"/>
      <c r="D2867" s="10"/>
      <c r="E2867" s="11"/>
      <c r="F2867" s="12"/>
      <c r="G2867" s="12"/>
      <c r="H2867" s="10"/>
      <c r="I2867" s="11"/>
      <c r="J2867" s="12"/>
      <c r="K2867" s="12"/>
    </row>
    <row r="2868" spans="2:11" s="13" customFormat="1" x14ac:dyDescent="0.4">
      <c r="B2868" s="225"/>
      <c r="C2868" s="226"/>
      <c r="D2868" s="10"/>
      <c r="E2868" s="11"/>
      <c r="F2868" s="12"/>
      <c r="G2868" s="12"/>
      <c r="H2868" s="10"/>
      <c r="I2868" s="11"/>
      <c r="J2868" s="12"/>
      <c r="K2868" s="12"/>
    </row>
    <row r="2869" spans="2:11" s="13" customFormat="1" x14ac:dyDescent="0.4">
      <c r="B2869" s="225"/>
      <c r="C2869" s="226"/>
      <c r="D2869" s="10"/>
      <c r="E2869" s="11"/>
      <c r="F2869" s="12"/>
      <c r="G2869" s="12"/>
      <c r="H2869" s="10"/>
      <c r="I2869" s="11"/>
      <c r="J2869" s="12"/>
      <c r="K2869" s="12"/>
    </row>
    <row r="2870" spans="2:11" s="13" customFormat="1" x14ac:dyDescent="0.4">
      <c r="B2870" s="225"/>
      <c r="C2870" s="226"/>
      <c r="D2870" s="10"/>
      <c r="E2870" s="11"/>
      <c r="F2870" s="12"/>
      <c r="G2870" s="12"/>
      <c r="H2870" s="10"/>
      <c r="I2870" s="11"/>
      <c r="J2870" s="12"/>
      <c r="K2870" s="12"/>
    </row>
    <row r="2871" spans="2:11" s="13" customFormat="1" x14ac:dyDescent="0.4">
      <c r="B2871" s="225"/>
      <c r="C2871" s="226"/>
      <c r="D2871" s="10"/>
      <c r="E2871" s="11"/>
      <c r="F2871" s="12"/>
      <c r="G2871" s="12"/>
      <c r="H2871" s="10"/>
      <c r="I2871" s="11"/>
      <c r="J2871" s="12"/>
      <c r="K2871" s="12"/>
    </row>
    <row r="2872" spans="2:11" s="13" customFormat="1" x14ac:dyDescent="0.4">
      <c r="B2872" s="225"/>
      <c r="C2872" s="226"/>
      <c r="D2872" s="10"/>
      <c r="E2872" s="11"/>
      <c r="F2872" s="12"/>
      <c r="G2872" s="12"/>
      <c r="H2872" s="10"/>
      <c r="I2872" s="11"/>
      <c r="J2872" s="12"/>
      <c r="K2872" s="12"/>
    </row>
    <row r="2873" spans="2:11" s="13" customFormat="1" x14ac:dyDescent="0.4">
      <c r="B2873" s="225"/>
      <c r="C2873" s="226"/>
      <c r="D2873" s="10"/>
      <c r="E2873" s="11"/>
      <c r="F2873" s="12"/>
      <c r="G2873" s="12"/>
      <c r="H2873" s="10"/>
      <c r="I2873" s="11"/>
      <c r="J2873" s="12"/>
      <c r="K2873" s="12"/>
    </row>
    <row r="2874" spans="2:11" s="13" customFormat="1" x14ac:dyDescent="0.4">
      <c r="B2874" s="225"/>
      <c r="C2874" s="226"/>
      <c r="D2874" s="10"/>
      <c r="E2874" s="11"/>
      <c r="F2874" s="12"/>
      <c r="G2874" s="12"/>
      <c r="H2874" s="10"/>
      <c r="I2874" s="11"/>
      <c r="J2874" s="12"/>
      <c r="K2874" s="12"/>
    </row>
    <row r="2875" spans="2:11" s="13" customFormat="1" x14ac:dyDescent="0.4">
      <c r="B2875" s="225"/>
      <c r="C2875" s="226"/>
      <c r="D2875" s="10"/>
      <c r="E2875" s="11"/>
      <c r="F2875" s="12"/>
      <c r="G2875" s="12"/>
      <c r="H2875" s="10"/>
      <c r="I2875" s="11"/>
      <c r="J2875" s="12"/>
      <c r="K2875" s="12"/>
    </row>
    <row r="2876" spans="2:11" s="13" customFormat="1" x14ac:dyDescent="0.4">
      <c r="B2876" s="225"/>
      <c r="C2876" s="226"/>
      <c r="D2876" s="10"/>
      <c r="E2876" s="11"/>
      <c r="F2876" s="12"/>
      <c r="G2876" s="12"/>
      <c r="H2876" s="10"/>
      <c r="I2876" s="11"/>
      <c r="J2876" s="12"/>
      <c r="K2876" s="12"/>
    </row>
    <row r="2877" spans="2:11" s="13" customFormat="1" x14ac:dyDescent="0.4">
      <c r="B2877" s="225"/>
      <c r="C2877" s="226"/>
      <c r="D2877" s="10"/>
      <c r="E2877" s="11"/>
      <c r="F2877" s="12"/>
      <c r="G2877" s="12"/>
      <c r="H2877" s="10"/>
      <c r="I2877" s="11"/>
      <c r="J2877" s="12"/>
      <c r="K2877" s="12"/>
    </row>
    <row r="2878" spans="2:11" s="13" customFormat="1" x14ac:dyDescent="0.4">
      <c r="B2878" s="225"/>
      <c r="C2878" s="226"/>
      <c r="D2878" s="10"/>
      <c r="E2878" s="11"/>
      <c r="F2878" s="12"/>
      <c r="G2878" s="12"/>
      <c r="H2878" s="10"/>
      <c r="I2878" s="11"/>
      <c r="J2878" s="12"/>
      <c r="K2878" s="12"/>
    </row>
    <row r="2879" spans="2:11" s="13" customFormat="1" x14ac:dyDescent="0.4">
      <c r="B2879" s="225"/>
      <c r="C2879" s="226"/>
      <c r="D2879" s="10"/>
      <c r="E2879" s="11"/>
      <c r="F2879" s="12"/>
      <c r="G2879" s="12"/>
      <c r="H2879" s="10"/>
      <c r="I2879" s="11"/>
      <c r="J2879" s="12"/>
      <c r="K2879" s="12"/>
    </row>
    <row r="2880" spans="2:11" s="13" customFormat="1" x14ac:dyDescent="0.4">
      <c r="B2880" s="225"/>
      <c r="C2880" s="226"/>
      <c r="D2880" s="10"/>
      <c r="E2880" s="11"/>
      <c r="F2880" s="12"/>
      <c r="G2880" s="12"/>
      <c r="H2880" s="10"/>
      <c r="I2880" s="11"/>
      <c r="J2880" s="12"/>
      <c r="K2880" s="12"/>
    </row>
    <row r="2881" spans="2:11" s="13" customFormat="1" x14ac:dyDescent="0.4">
      <c r="B2881" s="225"/>
      <c r="C2881" s="226"/>
      <c r="D2881" s="10"/>
      <c r="E2881" s="11"/>
      <c r="F2881" s="12"/>
      <c r="G2881" s="12"/>
      <c r="H2881" s="10"/>
      <c r="I2881" s="11"/>
      <c r="J2881" s="12"/>
      <c r="K2881" s="12"/>
    </row>
    <row r="2882" spans="2:11" s="13" customFormat="1" x14ac:dyDescent="0.4">
      <c r="B2882" s="225"/>
      <c r="C2882" s="226"/>
      <c r="D2882" s="10"/>
      <c r="E2882" s="11"/>
      <c r="F2882" s="12"/>
      <c r="G2882" s="12"/>
      <c r="H2882" s="10"/>
      <c r="I2882" s="11"/>
      <c r="J2882" s="12"/>
      <c r="K2882" s="12"/>
    </row>
    <row r="2883" spans="2:11" s="13" customFormat="1" x14ac:dyDescent="0.4">
      <c r="B2883" s="225"/>
      <c r="C2883" s="226"/>
      <c r="D2883" s="10"/>
      <c r="E2883" s="11"/>
      <c r="F2883" s="12"/>
      <c r="G2883" s="12"/>
      <c r="H2883" s="10"/>
      <c r="I2883" s="11"/>
      <c r="J2883" s="12"/>
      <c r="K2883" s="12"/>
    </row>
    <row r="2884" spans="2:11" s="13" customFormat="1" x14ac:dyDescent="0.4">
      <c r="B2884" s="225"/>
      <c r="C2884" s="226"/>
      <c r="D2884" s="10"/>
      <c r="E2884" s="11"/>
      <c r="F2884" s="12"/>
      <c r="G2884" s="12"/>
      <c r="H2884" s="10"/>
      <c r="I2884" s="11"/>
      <c r="J2884" s="12"/>
      <c r="K2884" s="12"/>
    </row>
    <row r="2885" spans="2:11" s="13" customFormat="1" x14ac:dyDescent="0.4">
      <c r="B2885" s="225"/>
      <c r="C2885" s="226"/>
      <c r="D2885" s="10"/>
      <c r="E2885" s="11"/>
      <c r="F2885" s="12"/>
      <c r="G2885" s="12"/>
      <c r="H2885" s="10"/>
      <c r="I2885" s="11"/>
      <c r="J2885" s="12"/>
      <c r="K2885" s="12"/>
    </row>
    <row r="2886" spans="2:11" s="13" customFormat="1" x14ac:dyDescent="0.4">
      <c r="B2886" s="225"/>
      <c r="C2886" s="226"/>
      <c r="D2886" s="10"/>
      <c r="E2886" s="11"/>
      <c r="F2886" s="12"/>
      <c r="G2886" s="12"/>
      <c r="H2886" s="10"/>
      <c r="I2886" s="11"/>
      <c r="J2886" s="12"/>
      <c r="K2886" s="12"/>
    </row>
    <row r="2887" spans="2:11" s="13" customFormat="1" x14ac:dyDescent="0.4">
      <c r="B2887" s="225"/>
      <c r="C2887" s="226"/>
      <c r="D2887" s="10"/>
      <c r="E2887" s="11"/>
      <c r="F2887" s="12"/>
      <c r="G2887" s="12"/>
      <c r="H2887" s="10"/>
      <c r="I2887" s="11"/>
      <c r="J2887" s="12"/>
      <c r="K2887" s="12"/>
    </row>
    <row r="2888" spans="2:11" s="13" customFormat="1" x14ac:dyDescent="0.4">
      <c r="B2888" s="225"/>
      <c r="C2888" s="226"/>
      <c r="D2888" s="10"/>
      <c r="E2888" s="11"/>
      <c r="F2888" s="12"/>
      <c r="G2888" s="12"/>
      <c r="H2888" s="10"/>
      <c r="I2888" s="11"/>
      <c r="J2888" s="12"/>
      <c r="K2888" s="12"/>
    </row>
    <row r="2889" spans="2:11" s="13" customFormat="1" x14ac:dyDescent="0.4">
      <c r="B2889" s="225"/>
      <c r="C2889" s="226"/>
      <c r="D2889" s="10"/>
      <c r="E2889" s="11"/>
      <c r="F2889" s="12"/>
      <c r="G2889" s="12"/>
      <c r="H2889" s="10"/>
      <c r="I2889" s="11"/>
      <c r="J2889" s="12"/>
      <c r="K2889" s="12"/>
    </row>
    <row r="2890" spans="2:11" s="13" customFormat="1" x14ac:dyDescent="0.4">
      <c r="B2890" s="225"/>
      <c r="C2890" s="226"/>
      <c r="D2890" s="10"/>
      <c r="E2890" s="11"/>
      <c r="F2890" s="12"/>
      <c r="G2890" s="12"/>
      <c r="H2890" s="10"/>
      <c r="I2890" s="11"/>
      <c r="J2890" s="12"/>
      <c r="K2890" s="12"/>
    </row>
    <row r="2891" spans="2:11" s="13" customFormat="1" x14ac:dyDescent="0.4">
      <c r="B2891" s="225"/>
      <c r="C2891" s="226"/>
      <c r="D2891" s="10"/>
      <c r="E2891" s="11"/>
      <c r="F2891" s="12"/>
      <c r="G2891" s="12"/>
      <c r="H2891" s="10"/>
      <c r="I2891" s="11"/>
      <c r="J2891" s="12"/>
      <c r="K2891" s="12"/>
    </row>
    <row r="2892" spans="2:11" s="13" customFormat="1" x14ac:dyDescent="0.4">
      <c r="B2892" s="225"/>
      <c r="C2892" s="226"/>
      <c r="D2892" s="10"/>
      <c r="E2892" s="11"/>
      <c r="F2892" s="12"/>
      <c r="G2892" s="12"/>
      <c r="H2892" s="10"/>
      <c r="I2892" s="11"/>
      <c r="J2892" s="12"/>
      <c r="K2892" s="12"/>
    </row>
    <row r="2893" spans="2:11" s="13" customFormat="1" x14ac:dyDescent="0.4">
      <c r="B2893" s="225"/>
      <c r="C2893" s="226"/>
      <c r="D2893" s="10"/>
      <c r="E2893" s="11"/>
      <c r="F2893" s="12"/>
      <c r="G2893" s="12"/>
      <c r="H2893" s="10"/>
      <c r="I2893" s="11"/>
      <c r="J2893" s="12"/>
      <c r="K2893" s="12"/>
    </row>
    <row r="2894" spans="2:11" s="13" customFormat="1" x14ac:dyDescent="0.4">
      <c r="B2894" s="225"/>
      <c r="C2894" s="226"/>
      <c r="D2894" s="10"/>
      <c r="E2894" s="11"/>
      <c r="F2894" s="12"/>
      <c r="G2894" s="12"/>
      <c r="H2894" s="10"/>
      <c r="I2894" s="11"/>
      <c r="J2894" s="12"/>
      <c r="K2894" s="12"/>
    </row>
    <row r="2895" spans="2:11" s="13" customFormat="1" x14ac:dyDescent="0.4">
      <c r="B2895" s="225"/>
      <c r="C2895" s="226"/>
      <c r="D2895" s="10"/>
      <c r="E2895" s="11"/>
      <c r="F2895" s="12"/>
      <c r="G2895" s="12"/>
      <c r="H2895" s="10"/>
      <c r="I2895" s="11"/>
      <c r="J2895" s="12"/>
      <c r="K2895" s="12"/>
    </row>
    <row r="2896" spans="2:11" s="13" customFormat="1" x14ac:dyDescent="0.4">
      <c r="B2896" s="225"/>
      <c r="C2896" s="226"/>
      <c r="D2896" s="10"/>
      <c r="E2896" s="11"/>
      <c r="F2896" s="12"/>
      <c r="G2896" s="12"/>
      <c r="H2896" s="10"/>
      <c r="I2896" s="11"/>
      <c r="J2896" s="12"/>
      <c r="K2896" s="12"/>
    </row>
    <row r="2897" spans="2:11" s="13" customFormat="1" x14ac:dyDescent="0.4">
      <c r="B2897" s="225"/>
      <c r="C2897" s="226"/>
      <c r="D2897" s="10"/>
      <c r="E2897" s="11"/>
      <c r="F2897" s="12"/>
      <c r="G2897" s="12"/>
      <c r="H2897" s="10"/>
      <c r="I2897" s="11"/>
      <c r="J2897" s="12"/>
      <c r="K2897" s="12"/>
    </row>
    <row r="2898" spans="2:11" s="13" customFormat="1" x14ac:dyDescent="0.4">
      <c r="B2898" s="225"/>
      <c r="C2898" s="226"/>
      <c r="D2898" s="10"/>
      <c r="E2898" s="11"/>
      <c r="F2898" s="12"/>
      <c r="G2898" s="12"/>
      <c r="H2898" s="10"/>
      <c r="I2898" s="11"/>
      <c r="J2898" s="12"/>
      <c r="K2898" s="12"/>
    </row>
    <row r="2899" spans="2:11" s="13" customFormat="1" x14ac:dyDescent="0.4">
      <c r="B2899" s="225"/>
      <c r="C2899" s="226"/>
      <c r="D2899" s="10"/>
      <c r="E2899" s="11"/>
      <c r="F2899" s="12"/>
      <c r="G2899" s="12"/>
      <c r="H2899" s="10"/>
      <c r="I2899" s="11"/>
      <c r="J2899" s="12"/>
      <c r="K2899" s="12"/>
    </row>
    <row r="2900" spans="2:11" s="13" customFormat="1" x14ac:dyDescent="0.4">
      <c r="B2900" s="225"/>
      <c r="C2900" s="226"/>
      <c r="D2900" s="10"/>
      <c r="E2900" s="11"/>
      <c r="F2900" s="12"/>
      <c r="G2900" s="12"/>
      <c r="H2900" s="10"/>
      <c r="I2900" s="11"/>
      <c r="J2900" s="12"/>
      <c r="K2900" s="12"/>
    </row>
    <row r="2901" spans="2:11" s="13" customFormat="1" x14ac:dyDescent="0.4">
      <c r="B2901" s="225"/>
      <c r="C2901" s="226"/>
      <c r="D2901" s="10"/>
      <c r="E2901" s="11"/>
      <c r="F2901" s="12"/>
      <c r="G2901" s="12"/>
      <c r="H2901" s="10"/>
      <c r="I2901" s="11"/>
      <c r="J2901" s="12"/>
      <c r="K2901" s="12"/>
    </row>
    <row r="2902" spans="2:11" s="13" customFormat="1" x14ac:dyDescent="0.4">
      <c r="B2902" s="225"/>
      <c r="C2902" s="226"/>
      <c r="D2902" s="10"/>
      <c r="E2902" s="11"/>
      <c r="F2902" s="12"/>
      <c r="G2902" s="12"/>
      <c r="H2902" s="10"/>
      <c r="I2902" s="11"/>
      <c r="J2902" s="12"/>
      <c r="K2902" s="12"/>
    </row>
    <row r="2903" spans="2:11" s="13" customFormat="1" x14ac:dyDescent="0.4">
      <c r="B2903" s="225"/>
      <c r="C2903" s="226"/>
      <c r="D2903" s="10"/>
      <c r="E2903" s="11"/>
      <c r="F2903" s="12"/>
      <c r="G2903" s="12"/>
      <c r="H2903" s="10"/>
      <c r="I2903" s="11"/>
      <c r="J2903" s="12"/>
      <c r="K2903" s="12"/>
    </row>
    <row r="2904" spans="2:11" s="13" customFormat="1" x14ac:dyDescent="0.4">
      <c r="B2904" s="225"/>
      <c r="C2904" s="226"/>
      <c r="D2904" s="10"/>
      <c r="E2904" s="11"/>
      <c r="F2904" s="12"/>
      <c r="G2904" s="12"/>
      <c r="H2904" s="10"/>
      <c r="I2904" s="11"/>
      <c r="J2904" s="12"/>
      <c r="K2904" s="12"/>
    </row>
    <row r="2905" spans="2:11" s="13" customFormat="1" x14ac:dyDescent="0.4">
      <c r="B2905" s="225"/>
      <c r="C2905" s="226"/>
      <c r="D2905" s="10"/>
      <c r="E2905" s="11"/>
      <c r="F2905" s="12"/>
      <c r="G2905" s="12"/>
      <c r="H2905" s="10"/>
      <c r="I2905" s="11"/>
      <c r="J2905" s="12"/>
      <c r="K2905" s="12"/>
    </row>
    <row r="2906" spans="2:11" s="13" customFormat="1" x14ac:dyDescent="0.4">
      <c r="B2906" s="225"/>
      <c r="C2906" s="226"/>
      <c r="D2906" s="10"/>
      <c r="E2906" s="11"/>
      <c r="F2906" s="12"/>
      <c r="G2906" s="12"/>
      <c r="H2906" s="10"/>
      <c r="I2906" s="11"/>
      <c r="J2906" s="12"/>
      <c r="K2906" s="12"/>
    </row>
    <row r="2907" spans="2:11" s="13" customFormat="1" x14ac:dyDescent="0.4">
      <c r="B2907" s="225"/>
      <c r="C2907" s="226"/>
      <c r="D2907" s="10"/>
      <c r="E2907" s="11"/>
      <c r="F2907" s="12"/>
      <c r="G2907" s="12"/>
      <c r="H2907" s="10"/>
      <c r="I2907" s="11"/>
      <c r="J2907" s="12"/>
      <c r="K2907" s="12"/>
    </row>
    <row r="2908" spans="2:11" s="13" customFormat="1" x14ac:dyDescent="0.4">
      <c r="B2908" s="225"/>
      <c r="C2908" s="226"/>
      <c r="D2908" s="10"/>
      <c r="E2908" s="11"/>
      <c r="F2908" s="12"/>
      <c r="G2908" s="12"/>
      <c r="H2908" s="10"/>
      <c r="I2908" s="11"/>
      <c r="J2908" s="12"/>
      <c r="K2908" s="12"/>
    </row>
    <row r="2909" spans="2:11" s="13" customFormat="1" x14ac:dyDescent="0.4">
      <c r="B2909" s="225"/>
      <c r="C2909" s="226"/>
      <c r="D2909" s="10"/>
      <c r="E2909" s="11"/>
      <c r="F2909" s="12"/>
      <c r="G2909" s="12"/>
      <c r="H2909" s="10"/>
      <c r="I2909" s="11"/>
      <c r="J2909" s="12"/>
      <c r="K2909" s="12"/>
    </row>
    <row r="2910" spans="2:11" s="13" customFormat="1" x14ac:dyDescent="0.4">
      <c r="B2910" s="225"/>
      <c r="C2910" s="226"/>
      <c r="D2910" s="10"/>
      <c r="E2910" s="11"/>
      <c r="F2910" s="12"/>
      <c r="G2910" s="12"/>
      <c r="H2910" s="10"/>
      <c r="I2910" s="11"/>
      <c r="J2910" s="12"/>
      <c r="K2910" s="12"/>
    </row>
    <row r="2911" spans="2:11" s="13" customFormat="1" x14ac:dyDescent="0.4">
      <c r="B2911" s="225"/>
      <c r="C2911" s="226"/>
      <c r="D2911" s="10"/>
      <c r="E2911" s="11"/>
      <c r="F2911" s="12"/>
      <c r="G2911" s="12"/>
      <c r="H2911" s="10"/>
      <c r="I2911" s="11"/>
      <c r="J2911" s="12"/>
      <c r="K2911" s="12"/>
    </row>
    <row r="2912" spans="2:11" s="13" customFormat="1" x14ac:dyDescent="0.4">
      <c r="B2912" s="225"/>
      <c r="C2912" s="226"/>
      <c r="D2912" s="10"/>
      <c r="E2912" s="11"/>
      <c r="F2912" s="12"/>
      <c r="G2912" s="12"/>
      <c r="H2912" s="10"/>
      <c r="I2912" s="11"/>
      <c r="J2912" s="12"/>
      <c r="K2912" s="12"/>
    </row>
    <row r="2913" spans="2:11" s="13" customFormat="1" x14ac:dyDescent="0.4">
      <c r="B2913" s="225"/>
      <c r="C2913" s="226"/>
      <c r="D2913" s="10"/>
      <c r="E2913" s="11"/>
      <c r="F2913" s="12"/>
      <c r="G2913" s="12"/>
      <c r="H2913" s="10"/>
      <c r="I2913" s="11"/>
      <c r="J2913" s="12"/>
      <c r="K2913" s="12"/>
    </row>
    <row r="2914" spans="2:11" s="13" customFormat="1" x14ac:dyDescent="0.4">
      <c r="B2914" s="225"/>
      <c r="C2914" s="226"/>
      <c r="D2914" s="10"/>
      <c r="E2914" s="11"/>
      <c r="F2914" s="12"/>
      <c r="G2914" s="12"/>
      <c r="H2914" s="10"/>
      <c r="I2914" s="11"/>
      <c r="J2914" s="12"/>
      <c r="K2914" s="12"/>
    </row>
    <row r="2915" spans="2:11" s="13" customFormat="1" x14ac:dyDescent="0.4">
      <c r="B2915" s="225"/>
      <c r="C2915" s="226"/>
      <c r="D2915" s="10"/>
      <c r="E2915" s="11"/>
      <c r="F2915" s="12"/>
      <c r="G2915" s="12"/>
      <c r="H2915" s="10"/>
      <c r="I2915" s="11"/>
      <c r="J2915" s="12"/>
      <c r="K2915" s="12"/>
    </row>
    <row r="2916" spans="2:11" s="13" customFormat="1" x14ac:dyDescent="0.4">
      <c r="B2916" s="225"/>
      <c r="C2916" s="226"/>
      <c r="D2916" s="10"/>
      <c r="E2916" s="11"/>
      <c r="F2916" s="12"/>
      <c r="G2916" s="12"/>
      <c r="H2916" s="10"/>
      <c r="I2916" s="11"/>
      <c r="J2916" s="12"/>
      <c r="K2916" s="12"/>
    </row>
    <row r="2917" spans="2:11" s="13" customFormat="1" x14ac:dyDescent="0.4">
      <c r="B2917" s="225"/>
      <c r="C2917" s="226"/>
      <c r="D2917" s="10"/>
      <c r="E2917" s="11"/>
      <c r="F2917" s="12"/>
      <c r="G2917" s="12"/>
      <c r="H2917" s="10"/>
      <c r="I2917" s="11"/>
      <c r="J2917" s="12"/>
      <c r="K2917" s="12"/>
    </row>
    <row r="2918" spans="2:11" s="13" customFormat="1" x14ac:dyDescent="0.4">
      <c r="B2918" s="225"/>
      <c r="C2918" s="226"/>
      <c r="D2918" s="10"/>
      <c r="E2918" s="11"/>
      <c r="F2918" s="12"/>
      <c r="G2918" s="12"/>
      <c r="H2918" s="10"/>
      <c r="I2918" s="11"/>
      <c r="J2918" s="12"/>
      <c r="K2918" s="12"/>
    </row>
    <row r="2919" spans="2:11" s="13" customFormat="1" x14ac:dyDescent="0.4">
      <c r="B2919" s="225"/>
      <c r="C2919" s="226"/>
      <c r="D2919" s="10"/>
      <c r="E2919" s="11"/>
      <c r="F2919" s="12"/>
      <c r="G2919" s="12"/>
      <c r="H2919" s="10"/>
      <c r="I2919" s="11"/>
      <c r="J2919" s="12"/>
      <c r="K2919" s="12"/>
    </row>
    <row r="2920" spans="2:11" s="13" customFormat="1" x14ac:dyDescent="0.4">
      <c r="B2920" s="225"/>
      <c r="C2920" s="226"/>
      <c r="D2920" s="10"/>
      <c r="E2920" s="11"/>
      <c r="F2920" s="12"/>
      <c r="G2920" s="12"/>
      <c r="H2920" s="10"/>
      <c r="I2920" s="11"/>
      <c r="J2920" s="12"/>
      <c r="K2920" s="12"/>
    </row>
    <row r="2921" spans="2:11" s="13" customFormat="1" x14ac:dyDescent="0.4">
      <c r="B2921" s="225"/>
      <c r="C2921" s="226"/>
      <c r="D2921" s="10"/>
      <c r="E2921" s="11"/>
      <c r="F2921" s="12"/>
      <c r="G2921" s="12"/>
      <c r="H2921" s="10"/>
      <c r="I2921" s="11"/>
      <c r="J2921" s="12"/>
      <c r="K2921" s="12"/>
    </row>
    <row r="2922" spans="2:11" s="13" customFormat="1" x14ac:dyDescent="0.4">
      <c r="B2922" s="225"/>
      <c r="C2922" s="226"/>
      <c r="D2922" s="10"/>
      <c r="E2922" s="11"/>
      <c r="F2922" s="12"/>
      <c r="G2922" s="12"/>
      <c r="H2922" s="10"/>
      <c r="I2922" s="11"/>
      <c r="J2922" s="12"/>
      <c r="K2922" s="12"/>
    </row>
    <row r="2923" spans="2:11" s="13" customFormat="1" x14ac:dyDescent="0.4">
      <c r="B2923" s="225"/>
      <c r="C2923" s="226"/>
      <c r="D2923" s="10"/>
      <c r="E2923" s="11"/>
      <c r="F2923" s="12"/>
      <c r="G2923" s="12"/>
      <c r="H2923" s="10"/>
      <c r="I2923" s="11"/>
      <c r="J2923" s="12"/>
      <c r="K2923" s="12"/>
    </row>
    <row r="2924" spans="2:11" s="13" customFormat="1" x14ac:dyDescent="0.4">
      <c r="B2924" s="225"/>
      <c r="C2924" s="226"/>
      <c r="D2924" s="10"/>
      <c r="E2924" s="11"/>
      <c r="F2924" s="12"/>
      <c r="G2924" s="12"/>
      <c r="H2924" s="10"/>
      <c r="I2924" s="11"/>
      <c r="J2924" s="12"/>
      <c r="K2924" s="12"/>
    </row>
    <row r="2925" spans="2:11" s="13" customFormat="1" x14ac:dyDescent="0.4">
      <c r="B2925" s="225"/>
      <c r="C2925" s="226"/>
      <c r="D2925" s="10"/>
      <c r="E2925" s="11"/>
      <c r="F2925" s="12"/>
      <c r="G2925" s="12"/>
      <c r="H2925" s="10"/>
      <c r="I2925" s="11"/>
      <c r="J2925" s="12"/>
      <c r="K2925" s="12"/>
    </row>
    <row r="2926" spans="2:11" s="13" customFormat="1" x14ac:dyDescent="0.4">
      <c r="B2926" s="225"/>
      <c r="C2926" s="226"/>
      <c r="D2926" s="10"/>
      <c r="E2926" s="11"/>
      <c r="F2926" s="12"/>
      <c r="G2926" s="12"/>
      <c r="H2926" s="10"/>
      <c r="I2926" s="11"/>
      <c r="J2926" s="12"/>
      <c r="K2926" s="12"/>
    </row>
    <row r="2927" spans="2:11" s="13" customFormat="1" x14ac:dyDescent="0.4">
      <c r="B2927" s="225"/>
      <c r="C2927" s="226"/>
      <c r="D2927" s="10"/>
      <c r="E2927" s="11"/>
      <c r="F2927" s="12"/>
      <c r="G2927" s="12"/>
      <c r="H2927" s="10"/>
      <c r="I2927" s="11"/>
      <c r="J2927" s="12"/>
      <c r="K2927" s="12"/>
    </row>
    <row r="2928" spans="2:11" s="13" customFormat="1" x14ac:dyDescent="0.4">
      <c r="B2928" s="225"/>
      <c r="C2928" s="226"/>
      <c r="D2928" s="10"/>
      <c r="E2928" s="11"/>
      <c r="F2928" s="12"/>
      <c r="G2928" s="12"/>
      <c r="H2928" s="10"/>
      <c r="I2928" s="11"/>
      <c r="J2928" s="12"/>
      <c r="K2928" s="12"/>
    </row>
    <row r="2929" spans="2:11" s="13" customFormat="1" x14ac:dyDescent="0.4">
      <c r="B2929" s="225"/>
      <c r="C2929" s="226"/>
      <c r="D2929" s="10"/>
      <c r="E2929" s="11"/>
      <c r="F2929" s="12"/>
      <c r="G2929" s="12"/>
      <c r="H2929" s="10"/>
      <c r="I2929" s="11"/>
      <c r="J2929" s="12"/>
      <c r="K2929" s="12"/>
    </row>
    <row r="2930" spans="2:11" s="13" customFormat="1" x14ac:dyDescent="0.4">
      <c r="B2930" s="225"/>
      <c r="C2930" s="226"/>
      <c r="D2930" s="10"/>
      <c r="E2930" s="11"/>
      <c r="F2930" s="12"/>
      <c r="G2930" s="12"/>
      <c r="H2930" s="10"/>
      <c r="I2930" s="11"/>
      <c r="J2930" s="12"/>
      <c r="K2930" s="12"/>
    </row>
    <row r="2931" spans="2:11" s="13" customFormat="1" x14ac:dyDescent="0.4">
      <c r="B2931" s="225"/>
      <c r="C2931" s="226"/>
      <c r="D2931" s="10"/>
      <c r="E2931" s="11"/>
      <c r="F2931" s="12"/>
      <c r="G2931" s="12"/>
      <c r="H2931" s="10"/>
      <c r="I2931" s="11"/>
      <c r="J2931" s="12"/>
      <c r="K2931" s="12"/>
    </row>
    <row r="2932" spans="2:11" s="13" customFormat="1" x14ac:dyDescent="0.4">
      <c r="B2932" s="225"/>
      <c r="C2932" s="226"/>
      <c r="D2932" s="10"/>
      <c r="E2932" s="11"/>
      <c r="F2932" s="12"/>
      <c r="G2932" s="12"/>
      <c r="H2932" s="10"/>
      <c r="I2932" s="11"/>
      <c r="J2932" s="12"/>
      <c r="K2932" s="12"/>
    </row>
    <row r="2933" spans="2:11" s="13" customFormat="1" x14ac:dyDescent="0.4">
      <c r="B2933" s="225"/>
      <c r="C2933" s="226"/>
      <c r="D2933" s="10"/>
      <c r="E2933" s="11"/>
      <c r="F2933" s="12"/>
      <c r="G2933" s="12"/>
      <c r="H2933" s="10"/>
      <c r="I2933" s="11"/>
      <c r="J2933" s="12"/>
      <c r="K2933" s="12"/>
    </row>
    <row r="2934" spans="2:11" s="13" customFormat="1" x14ac:dyDescent="0.4">
      <c r="B2934" s="225"/>
      <c r="C2934" s="226"/>
      <c r="D2934" s="10"/>
      <c r="E2934" s="11"/>
      <c r="F2934" s="12"/>
      <c r="G2934" s="12"/>
      <c r="H2934" s="10"/>
      <c r="I2934" s="11"/>
      <c r="J2934" s="12"/>
      <c r="K2934" s="12"/>
    </row>
    <row r="2935" spans="2:11" s="13" customFormat="1" x14ac:dyDescent="0.4">
      <c r="B2935" s="225"/>
      <c r="C2935" s="226"/>
      <c r="D2935" s="10"/>
      <c r="E2935" s="11"/>
      <c r="F2935" s="12"/>
      <c r="G2935" s="12"/>
      <c r="H2935" s="10"/>
      <c r="I2935" s="11"/>
      <c r="J2935" s="12"/>
      <c r="K2935" s="12"/>
    </row>
    <row r="2936" spans="2:11" s="13" customFormat="1" x14ac:dyDescent="0.4">
      <c r="B2936" s="225"/>
      <c r="C2936" s="226"/>
      <c r="D2936" s="10"/>
      <c r="E2936" s="11"/>
      <c r="F2936" s="12"/>
      <c r="G2936" s="12"/>
      <c r="H2936" s="10"/>
      <c r="I2936" s="11"/>
      <c r="J2936" s="12"/>
      <c r="K2936" s="12"/>
    </row>
    <row r="2937" spans="2:11" s="13" customFormat="1" x14ac:dyDescent="0.4">
      <c r="B2937" s="225"/>
      <c r="C2937" s="226"/>
      <c r="D2937" s="10"/>
      <c r="E2937" s="11"/>
      <c r="F2937" s="12"/>
      <c r="G2937" s="12"/>
      <c r="H2937" s="10"/>
      <c r="I2937" s="11"/>
      <c r="J2937" s="12"/>
      <c r="K2937" s="12"/>
    </row>
    <row r="2938" spans="2:11" s="13" customFormat="1" x14ac:dyDescent="0.4">
      <c r="B2938" s="225"/>
      <c r="C2938" s="226"/>
      <c r="D2938" s="10"/>
      <c r="E2938" s="11"/>
      <c r="F2938" s="12"/>
      <c r="G2938" s="12"/>
      <c r="H2938" s="10"/>
      <c r="I2938" s="11"/>
      <c r="J2938" s="12"/>
      <c r="K2938" s="12"/>
    </row>
    <row r="2939" spans="2:11" s="13" customFormat="1" x14ac:dyDescent="0.4">
      <c r="B2939" s="225"/>
      <c r="C2939" s="226"/>
      <c r="D2939" s="10"/>
      <c r="E2939" s="11"/>
      <c r="F2939" s="12"/>
      <c r="G2939" s="12"/>
      <c r="H2939" s="10"/>
      <c r="I2939" s="11"/>
      <c r="J2939" s="12"/>
      <c r="K2939" s="12"/>
    </row>
    <row r="2940" spans="2:11" s="13" customFormat="1" x14ac:dyDescent="0.4">
      <c r="B2940" s="225"/>
      <c r="C2940" s="226"/>
      <c r="D2940" s="10"/>
      <c r="E2940" s="11"/>
      <c r="F2940" s="12"/>
      <c r="G2940" s="12"/>
      <c r="H2940" s="10"/>
      <c r="I2940" s="11"/>
      <c r="J2940" s="12"/>
      <c r="K2940" s="12"/>
    </row>
    <row r="2941" spans="2:11" s="13" customFormat="1" x14ac:dyDescent="0.4">
      <c r="B2941" s="225"/>
      <c r="C2941" s="226"/>
      <c r="D2941" s="10"/>
      <c r="E2941" s="11"/>
      <c r="F2941" s="12"/>
      <c r="G2941" s="12"/>
      <c r="H2941" s="10"/>
      <c r="I2941" s="11"/>
      <c r="J2941" s="12"/>
      <c r="K2941" s="12"/>
    </row>
    <row r="2942" spans="2:11" s="13" customFormat="1" x14ac:dyDescent="0.4">
      <c r="B2942" s="225"/>
      <c r="C2942" s="226"/>
      <c r="D2942" s="10"/>
      <c r="E2942" s="11"/>
      <c r="F2942" s="12"/>
      <c r="G2942" s="12"/>
      <c r="H2942" s="10"/>
      <c r="I2942" s="11"/>
      <c r="J2942" s="12"/>
      <c r="K2942" s="12"/>
    </row>
    <row r="2943" spans="2:11" s="13" customFormat="1" x14ac:dyDescent="0.4">
      <c r="B2943" s="225"/>
      <c r="C2943" s="226"/>
      <c r="D2943" s="10"/>
      <c r="E2943" s="11"/>
      <c r="F2943" s="12"/>
      <c r="G2943" s="12"/>
      <c r="H2943" s="10"/>
      <c r="I2943" s="11"/>
      <c r="J2943" s="12"/>
      <c r="K2943" s="12"/>
    </row>
    <row r="2944" spans="2:11" s="13" customFormat="1" x14ac:dyDescent="0.4">
      <c r="B2944" s="225"/>
      <c r="C2944" s="226"/>
      <c r="D2944" s="10"/>
      <c r="E2944" s="11"/>
      <c r="F2944" s="12"/>
      <c r="G2944" s="12"/>
      <c r="H2944" s="10"/>
      <c r="I2944" s="11"/>
      <c r="J2944" s="12"/>
      <c r="K2944" s="12"/>
    </row>
    <row r="2945" spans="2:11" s="13" customFormat="1" x14ac:dyDescent="0.4">
      <c r="B2945" s="225"/>
      <c r="C2945" s="226"/>
      <c r="D2945" s="10"/>
      <c r="E2945" s="11"/>
      <c r="F2945" s="12"/>
      <c r="G2945" s="12"/>
      <c r="H2945" s="10"/>
      <c r="I2945" s="11"/>
      <c r="J2945" s="12"/>
      <c r="K2945" s="12"/>
    </row>
    <row r="2946" spans="2:11" s="13" customFormat="1" x14ac:dyDescent="0.4">
      <c r="B2946" s="225"/>
      <c r="C2946" s="226"/>
      <c r="D2946" s="10"/>
      <c r="E2946" s="11"/>
      <c r="F2946" s="12"/>
      <c r="G2946" s="12"/>
      <c r="H2946" s="10"/>
      <c r="I2946" s="11"/>
      <c r="J2946" s="12"/>
      <c r="K2946" s="12"/>
    </row>
    <row r="2947" spans="2:11" s="13" customFormat="1" x14ac:dyDescent="0.4">
      <c r="B2947" s="225"/>
      <c r="C2947" s="226"/>
      <c r="D2947" s="10"/>
      <c r="E2947" s="11"/>
      <c r="F2947" s="12"/>
      <c r="G2947" s="12"/>
      <c r="H2947" s="10"/>
      <c r="I2947" s="11"/>
      <c r="J2947" s="12"/>
      <c r="K2947" s="12"/>
    </row>
    <row r="2948" spans="2:11" s="13" customFormat="1" x14ac:dyDescent="0.4">
      <c r="B2948" s="225"/>
      <c r="C2948" s="226"/>
      <c r="D2948" s="10"/>
      <c r="E2948" s="11"/>
      <c r="F2948" s="12"/>
      <c r="G2948" s="12"/>
      <c r="H2948" s="10"/>
      <c r="I2948" s="11"/>
      <c r="J2948" s="12"/>
      <c r="K2948" s="12"/>
    </row>
    <row r="2949" spans="2:11" s="13" customFormat="1" x14ac:dyDescent="0.4">
      <c r="B2949" s="225"/>
      <c r="C2949" s="226"/>
      <c r="D2949" s="10"/>
      <c r="E2949" s="11"/>
      <c r="F2949" s="12"/>
      <c r="G2949" s="12"/>
      <c r="H2949" s="10"/>
      <c r="I2949" s="11"/>
      <c r="J2949" s="12"/>
      <c r="K2949" s="12"/>
    </row>
    <row r="2950" spans="2:11" s="13" customFormat="1" x14ac:dyDescent="0.4">
      <c r="B2950" s="225"/>
      <c r="C2950" s="226"/>
      <c r="D2950" s="10"/>
      <c r="E2950" s="11"/>
      <c r="F2950" s="12"/>
      <c r="G2950" s="12"/>
      <c r="H2950" s="10"/>
      <c r="I2950" s="11"/>
      <c r="J2950" s="12"/>
      <c r="K2950" s="12"/>
    </row>
    <row r="2951" spans="2:11" s="13" customFormat="1" x14ac:dyDescent="0.4">
      <c r="B2951" s="225"/>
      <c r="C2951" s="226"/>
      <c r="D2951" s="10"/>
      <c r="E2951" s="11"/>
      <c r="F2951" s="12"/>
      <c r="G2951" s="12"/>
      <c r="H2951" s="10"/>
      <c r="I2951" s="11"/>
      <c r="J2951" s="12"/>
      <c r="K2951" s="12"/>
    </row>
    <row r="2952" spans="2:11" s="13" customFormat="1" x14ac:dyDescent="0.4">
      <c r="B2952" s="225"/>
      <c r="C2952" s="226"/>
      <c r="D2952" s="10"/>
      <c r="E2952" s="11"/>
      <c r="F2952" s="12"/>
      <c r="G2952" s="12"/>
      <c r="H2952" s="10"/>
      <c r="I2952" s="11"/>
      <c r="J2952" s="12"/>
      <c r="K2952" s="12"/>
    </row>
    <row r="2953" spans="2:11" s="13" customFormat="1" x14ac:dyDescent="0.4">
      <c r="B2953" s="225"/>
      <c r="C2953" s="226"/>
      <c r="D2953" s="10"/>
      <c r="E2953" s="11"/>
      <c r="F2953" s="12"/>
      <c r="G2953" s="12"/>
      <c r="H2953" s="10"/>
      <c r="I2953" s="11"/>
      <c r="J2953" s="12"/>
      <c r="K2953" s="12"/>
    </row>
    <row r="2954" spans="2:11" s="13" customFormat="1" x14ac:dyDescent="0.4">
      <c r="B2954" s="225"/>
      <c r="C2954" s="226"/>
      <c r="D2954" s="10"/>
      <c r="E2954" s="11"/>
      <c r="F2954" s="12"/>
      <c r="G2954" s="12"/>
      <c r="H2954" s="10"/>
      <c r="I2954" s="11"/>
      <c r="J2954" s="12"/>
      <c r="K2954" s="12"/>
    </row>
    <row r="2955" spans="2:11" s="13" customFormat="1" x14ac:dyDescent="0.4">
      <c r="B2955" s="225"/>
      <c r="C2955" s="226"/>
      <c r="D2955" s="10"/>
      <c r="E2955" s="11"/>
      <c r="F2955" s="12"/>
      <c r="G2955" s="12"/>
      <c r="H2955" s="10"/>
      <c r="I2955" s="11"/>
      <c r="J2955" s="12"/>
      <c r="K2955" s="12"/>
    </row>
    <row r="2956" spans="2:11" s="13" customFormat="1" x14ac:dyDescent="0.4">
      <c r="B2956" s="225"/>
      <c r="C2956" s="226"/>
      <c r="D2956" s="10"/>
      <c r="E2956" s="11"/>
      <c r="F2956" s="12"/>
      <c r="G2956" s="12"/>
      <c r="H2956" s="10"/>
      <c r="I2956" s="11"/>
      <c r="J2956" s="12"/>
      <c r="K2956" s="12"/>
    </row>
    <row r="2957" spans="2:11" s="13" customFormat="1" x14ac:dyDescent="0.4">
      <c r="B2957" s="225"/>
      <c r="C2957" s="226"/>
      <c r="D2957" s="10"/>
      <c r="E2957" s="11"/>
      <c r="F2957" s="12"/>
      <c r="G2957" s="12"/>
      <c r="H2957" s="10"/>
      <c r="I2957" s="11"/>
      <c r="J2957" s="12"/>
      <c r="K2957" s="12"/>
    </row>
    <row r="2958" spans="2:11" s="13" customFormat="1" x14ac:dyDescent="0.4">
      <c r="B2958" s="225"/>
      <c r="C2958" s="226"/>
      <c r="D2958" s="10"/>
      <c r="E2958" s="11"/>
      <c r="F2958" s="12"/>
      <c r="G2958" s="12"/>
      <c r="H2958" s="10"/>
      <c r="I2958" s="11"/>
      <c r="J2958" s="12"/>
      <c r="K2958" s="12"/>
    </row>
    <row r="2959" spans="2:11" s="13" customFormat="1" x14ac:dyDescent="0.4">
      <c r="B2959" s="225"/>
      <c r="C2959" s="226"/>
      <c r="D2959" s="10"/>
      <c r="E2959" s="11"/>
      <c r="F2959" s="12"/>
      <c r="G2959" s="12"/>
      <c r="H2959" s="10"/>
      <c r="I2959" s="11"/>
      <c r="J2959" s="12"/>
      <c r="K2959" s="12"/>
    </row>
    <row r="2960" spans="2:11" s="13" customFormat="1" x14ac:dyDescent="0.4">
      <c r="B2960" s="225"/>
      <c r="C2960" s="226"/>
      <c r="D2960" s="10"/>
      <c r="E2960" s="11"/>
      <c r="F2960" s="12"/>
      <c r="G2960" s="12"/>
      <c r="H2960" s="10"/>
      <c r="I2960" s="11"/>
      <c r="J2960" s="12"/>
      <c r="K2960" s="12"/>
    </row>
    <row r="2961" spans="2:11" s="13" customFormat="1" x14ac:dyDescent="0.4">
      <c r="B2961" s="225"/>
      <c r="C2961" s="226"/>
      <c r="D2961" s="10"/>
      <c r="E2961" s="11"/>
      <c r="F2961" s="12"/>
      <c r="G2961" s="12"/>
      <c r="H2961" s="10"/>
      <c r="I2961" s="11"/>
      <c r="J2961" s="12"/>
      <c r="K2961" s="12"/>
    </row>
    <row r="2962" spans="2:11" s="13" customFormat="1" x14ac:dyDescent="0.4">
      <c r="B2962" s="225"/>
      <c r="C2962" s="226"/>
      <c r="D2962" s="10"/>
      <c r="E2962" s="11"/>
      <c r="F2962" s="12"/>
      <c r="G2962" s="12"/>
      <c r="H2962" s="10"/>
      <c r="I2962" s="11"/>
      <c r="J2962" s="12"/>
      <c r="K2962" s="12"/>
    </row>
    <row r="2963" spans="2:11" s="13" customFormat="1" x14ac:dyDescent="0.4">
      <c r="B2963" s="225"/>
      <c r="C2963" s="226"/>
      <c r="D2963" s="10"/>
      <c r="E2963" s="11"/>
      <c r="F2963" s="12"/>
      <c r="G2963" s="12"/>
      <c r="H2963" s="10"/>
      <c r="I2963" s="11"/>
      <c r="J2963" s="12"/>
      <c r="K2963" s="12"/>
    </row>
    <row r="2964" spans="2:11" s="13" customFormat="1" x14ac:dyDescent="0.4">
      <c r="B2964" s="225"/>
      <c r="C2964" s="226"/>
      <c r="D2964" s="10"/>
      <c r="E2964" s="11"/>
      <c r="F2964" s="12"/>
      <c r="G2964" s="12"/>
      <c r="H2964" s="10"/>
      <c r="I2964" s="11"/>
      <c r="J2964" s="12"/>
      <c r="K2964" s="12"/>
    </row>
    <row r="2965" spans="2:11" s="13" customFormat="1" x14ac:dyDescent="0.4">
      <c r="B2965" s="225"/>
      <c r="C2965" s="226"/>
      <c r="D2965" s="10"/>
      <c r="E2965" s="11"/>
      <c r="F2965" s="12"/>
      <c r="G2965" s="12"/>
      <c r="H2965" s="10"/>
      <c r="I2965" s="11"/>
      <c r="J2965" s="12"/>
      <c r="K2965" s="12"/>
    </row>
    <row r="2966" spans="2:11" s="13" customFormat="1" x14ac:dyDescent="0.4">
      <c r="B2966" s="225"/>
      <c r="C2966" s="226"/>
      <c r="D2966" s="10"/>
      <c r="E2966" s="11"/>
      <c r="F2966" s="12"/>
      <c r="G2966" s="12"/>
      <c r="H2966" s="10"/>
      <c r="I2966" s="11"/>
      <c r="J2966" s="12"/>
      <c r="K2966" s="12"/>
    </row>
    <row r="2967" spans="2:11" s="13" customFormat="1" x14ac:dyDescent="0.4">
      <c r="B2967" s="225"/>
      <c r="C2967" s="226"/>
      <c r="D2967" s="10"/>
      <c r="E2967" s="11"/>
      <c r="F2967" s="12"/>
      <c r="G2967" s="12"/>
      <c r="H2967" s="10"/>
      <c r="I2967" s="11"/>
      <c r="J2967" s="12"/>
      <c r="K2967" s="12"/>
    </row>
    <row r="2968" spans="2:11" s="13" customFormat="1" x14ac:dyDescent="0.4">
      <c r="B2968" s="225"/>
      <c r="C2968" s="226"/>
      <c r="D2968" s="10"/>
      <c r="E2968" s="11"/>
      <c r="F2968" s="12"/>
      <c r="G2968" s="12"/>
      <c r="H2968" s="10"/>
      <c r="I2968" s="11"/>
      <c r="J2968" s="12"/>
      <c r="K2968" s="12"/>
    </row>
    <row r="2969" spans="2:11" s="13" customFormat="1" x14ac:dyDescent="0.4">
      <c r="B2969" s="225"/>
      <c r="C2969" s="226"/>
      <c r="D2969" s="10"/>
      <c r="E2969" s="11"/>
      <c r="F2969" s="12"/>
      <c r="G2969" s="12"/>
      <c r="H2969" s="10"/>
      <c r="I2969" s="11"/>
      <c r="J2969" s="12"/>
      <c r="K2969" s="12"/>
    </row>
    <row r="2970" spans="2:11" s="13" customFormat="1" x14ac:dyDescent="0.4">
      <c r="B2970" s="225"/>
      <c r="C2970" s="226"/>
      <c r="D2970" s="10"/>
      <c r="E2970" s="11"/>
      <c r="F2970" s="12"/>
      <c r="G2970" s="12"/>
      <c r="H2970" s="10"/>
      <c r="I2970" s="11"/>
      <c r="J2970" s="12"/>
      <c r="K2970" s="12"/>
    </row>
    <row r="2971" spans="2:11" s="13" customFormat="1" x14ac:dyDescent="0.4">
      <c r="B2971" s="225"/>
      <c r="C2971" s="226"/>
      <c r="D2971" s="10"/>
      <c r="E2971" s="11"/>
      <c r="F2971" s="12"/>
      <c r="G2971" s="12"/>
      <c r="H2971" s="10"/>
      <c r="I2971" s="11"/>
      <c r="J2971" s="12"/>
      <c r="K2971" s="12"/>
    </row>
    <row r="2972" spans="2:11" s="13" customFormat="1" x14ac:dyDescent="0.4">
      <c r="B2972" s="225"/>
      <c r="C2972" s="226"/>
      <c r="D2972" s="10"/>
      <c r="E2972" s="11"/>
      <c r="F2972" s="12"/>
      <c r="G2972" s="12"/>
      <c r="H2972" s="10"/>
      <c r="I2972" s="11"/>
      <c r="J2972" s="12"/>
      <c r="K2972" s="12"/>
    </row>
    <row r="2973" spans="2:11" s="13" customFormat="1" x14ac:dyDescent="0.4">
      <c r="B2973" s="225"/>
      <c r="C2973" s="226"/>
      <c r="D2973" s="10"/>
      <c r="E2973" s="11"/>
      <c r="F2973" s="12"/>
      <c r="G2973" s="12"/>
      <c r="H2973" s="10"/>
      <c r="I2973" s="11"/>
      <c r="J2973" s="12"/>
      <c r="K2973" s="12"/>
    </row>
    <row r="2974" spans="2:11" s="13" customFormat="1" x14ac:dyDescent="0.4">
      <c r="B2974" s="225"/>
      <c r="C2974" s="226"/>
      <c r="D2974" s="10"/>
      <c r="E2974" s="11"/>
      <c r="F2974" s="12"/>
      <c r="G2974" s="12"/>
      <c r="H2974" s="10"/>
      <c r="I2974" s="11"/>
      <c r="J2974" s="12"/>
      <c r="K2974" s="12"/>
    </row>
    <row r="2975" spans="2:11" s="13" customFormat="1" x14ac:dyDescent="0.4">
      <c r="B2975" s="225"/>
      <c r="C2975" s="226"/>
      <c r="D2975" s="10"/>
      <c r="E2975" s="11"/>
      <c r="F2975" s="12"/>
      <c r="G2975" s="12"/>
      <c r="H2975" s="10"/>
      <c r="I2975" s="11"/>
      <c r="J2975" s="12"/>
      <c r="K2975" s="12"/>
    </row>
    <row r="2976" spans="2:11" s="13" customFormat="1" x14ac:dyDescent="0.4">
      <c r="B2976" s="225"/>
      <c r="C2976" s="226"/>
      <c r="D2976" s="10"/>
      <c r="E2976" s="11"/>
      <c r="F2976" s="12"/>
      <c r="G2976" s="12"/>
      <c r="H2976" s="10"/>
      <c r="I2976" s="11"/>
      <c r="J2976" s="12"/>
      <c r="K2976" s="12"/>
    </row>
    <row r="2977" spans="2:11" s="13" customFormat="1" x14ac:dyDescent="0.4">
      <c r="B2977" s="225"/>
      <c r="C2977" s="226"/>
      <c r="D2977" s="10"/>
      <c r="E2977" s="11"/>
      <c r="F2977" s="12"/>
      <c r="G2977" s="12"/>
      <c r="H2977" s="10"/>
      <c r="I2977" s="11"/>
      <c r="J2977" s="12"/>
      <c r="K2977" s="12"/>
    </row>
    <row r="2978" spans="2:11" s="13" customFormat="1" x14ac:dyDescent="0.4">
      <c r="B2978" s="225"/>
      <c r="C2978" s="226"/>
      <c r="D2978" s="10"/>
      <c r="E2978" s="11"/>
      <c r="F2978" s="12"/>
      <c r="G2978" s="12"/>
      <c r="H2978" s="10"/>
      <c r="I2978" s="11"/>
      <c r="J2978" s="12"/>
      <c r="K2978" s="12"/>
    </row>
    <row r="2979" spans="2:11" s="13" customFormat="1" x14ac:dyDescent="0.4">
      <c r="B2979" s="225"/>
      <c r="C2979" s="226"/>
      <c r="D2979" s="10"/>
      <c r="E2979" s="11"/>
      <c r="F2979" s="12"/>
      <c r="G2979" s="12"/>
      <c r="H2979" s="10"/>
      <c r="I2979" s="11"/>
      <c r="J2979" s="12"/>
      <c r="K2979" s="12"/>
    </row>
    <row r="2980" spans="2:11" s="13" customFormat="1" x14ac:dyDescent="0.4">
      <c r="B2980" s="225"/>
      <c r="C2980" s="226"/>
      <c r="D2980" s="10"/>
      <c r="E2980" s="11"/>
      <c r="F2980" s="12"/>
      <c r="G2980" s="12"/>
      <c r="H2980" s="10"/>
      <c r="I2980" s="11"/>
      <c r="J2980" s="12"/>
      <c r="K2980" s="12"/>
    </row>
    <row r="2981" spans="2:11" s="13" customFormat="1" x14ac:dyDescent="0.4">
      <c r="B2981" s="225"/>
      <c r="C2981" s="226"/>
      <c r="D2981" s="10"/>
      <c r="E2981" s="11"/>
      <c r="F2981" s="12"/>
      <c r="G2981" s="12"/>
      <c r="H2981" s="10"/>
      <c r="I2981" s="11"/>
      <c r="J2981" s="12"/>
      <c r="K2981" s="12"/>
    </row>
    <row r="2982" spans="2:11" s="13" customFormat="1" x14ac:dyDescent="0.4">
      <c r="B2982" s="225"/>
      <c r="C2982" s="226"/>
      <c r="D2982" s="10"/>
      <c r="E2982" s="11"/>
      <c r="F2982" s="12"/>
      <c r="G2982" s="12"/>
      <c r="H2982" s="10"/>
      <c r="I2982" s="11"/>
      <c r="J2982" s="12"/>
      <c r="K2982" s="12"/>
    </row>
    <row r="2983" spans="2:11" s="13" customFormat="1" x14ac:dyDescent="0.4">
      <c r="B2983" s="225"/>
      <c r="C2983" s="226"/>
      <c r="D2983" s="10"/>
      <c r="E2983" s="11"/>
      <c r="F2983" s="12"/>
      <c r="G2983" s="12"/>
      <c r="H2983" s="10"/>
      <c r="I2983" s="11"/>
      <c r="J2983" s="12"/>
      <c r="K2983" s="12"/>
    </row>
    <row r="2984" spans="2:11" s="13" customFormat="1" x14ac:dyDescent="0.4">
      <c r="B2984" s="225"/>
      <c r="C2984" s="226"/>
      <c r="D2984" s="10"/>
      <c r="E2984" s="11"/>
      <c r="F2984" s="12"/>
      <c r="G2984" s="12"/>
      <c r="H2984" s="10"/>
      <c r="I2984" s="11"/>
      <c r="J2984" s="12"/>
      <c r="K2984" s="12"/>
    </row>
    <row r="2985" spans="2:11" s="13" customFormat="1" x14ac:dyDescent="0.4">
      <c r="B2985" s="225"/>
      <c r="C2985" s="226"/>
      <c r="D2985" s="10"/>
      <c r="E2985" s="11"/>
      <c r="F2985" s="12"/>
      <c r="G2985" s="12"/>
      <c r="H2985" s="10"/>
      <c r="I2985" s="11"/>
      <c r="J2985" s="12"/>
      <c r="K2985" s="12"/>
    </row>
    <row r="2986" spans="2:11" s="13" customFormat="1" x14ac:dyDescent="0.4">
      <c r="B2986" s="225"/>
      <c r="C2986" s="226"/>
      <c r="D2986" s="10"/>
      <c r="E2986" s="11"/>
      <c r="F2986" s="12"/>
      <c r="G2986" s="12"/>
      <c r="H2986" s="10"/>
      <c r="I2986" s="11"/>
      <c r="J2986" s="12"/>
      <c r="K2986" s="12"/>
    </row>
    <row r="2987" spans="2:11" s="13" customFormat="1" x14ac:dyDescent="0.4">
      <c r="B2987" s="225"/>
      <c r="C2987" s="226"/>
      <c r="D2987" s="10"/>
      <c r="E2987" s="11"/>
      <c r="F2987" s="12"/>
      <c r="G2987" s="12"/>
      <c r="H2987" s="10"/>
      <c r="I2987" s="11"/>
      <c r="J2987" s="12"/>
      <c r="K2987" s="12"/>
    </row>
    <row r="2988" spans="2:11" s="13" customFormat="1" x14ac:dyDescent="0.4">
      <c r="B2988" s="225"/>
      <c r="C2988" s="226"/>
      <c r="D2988" s="10"/>
      <c r="E2988" s="11"/>
      <c r="F2988" s="12"/>
      <c r="G2988" s="12"/>
      <c r="H2988" s="10"/>
      <c r="I2988" s="11"/>
      <c r="J2988" s="12"/>
      <c r="K2988" s="12"/>
    </row>
    <row r="2989" spans="2:11" s="13" customFormat="1" x14ac:dyDescent="0.4">
      <c r="B2989" s="225"/>
      <c r="C2989" s="226"/>
      <c r="D2989" s="10"/>
      <c r="E2989" s="11"/>
      <c r="F2989" s="12"/>
      <c r="G2989" s="12"/>
      <c r="H2989" s="10"/>
      <c r="I2989" s="11"/>
      <c r="J2989" s="12"/>
      <c r="K2989" s="12"/>
    </row>
    <row r="2990" spans="2:11" s="13" customFormat="1" x14ac:dyDescent="0.4">
      <c r="B2990" s="225"/>
      <c r="C2990" s="226"/>
      <c r="D2990" s="10"/>
      <c r="E2990" s="11"/>
      <c r="F2990" s="12"/>
      <c r="G2990" s="12"/>
      <c r="H2990" s="10"/>
      <c r="I2990" s="11"/>
      <c r="J2990" s="12"/>
      <c r="K2990" s="12"/>
    </row>
    <row r="2991" spans="2:11" s="13" customFormat="1" x14ac:dyDescent="0.4">
      <c r="B2991" s="225"/>
      <c r="C2991" s="226"/>
      <c r="D2991" s="10"/>
      <c r="E2991" s="11"/>
      <c r="F2991" s="12"/>
      <c r="G2991" s="12"/>
      <c r="H2991" s="10"/>
      <c r="I2991" s="11"/>
      <c r="J2991" s="12"/>
      <c r="K2991" s="12"/>
    </row>
    <row r="2992" spans="2:11" s="13" customFormat="1" x14ac:dyDescent="0.4">
      <c r="B2992" s="225"/>
      <c r="C2992" s="226"/>
      <c r="D2992" s="10"/>
      <c r="E2992" s="11"/>
      <c r="F2992" s="12"/>
      <c r="G2992" s="12"/>
      <c r="H2992" s="10"/>
      <c r="I2992" s="11"/>
      <c r="J2992" s="12"/>
      <c r="K2992" s="12"/>
    </row>
    <row r="2993" spans="2:11" s="13" customFormat="1" x14ac:dyDescent="0.4">
      <c r="B2993" s="225"/>
      <c r="C2993" s="226"/>
      <c r="D2993" s="10"/>
      <c r="E2993" s="11"/>
      <c r="F2993" s="12"/>
      <c r="G2993" s="12"/>
      <c r="H2993" s="10"/>
      <c r="I2993" s="11"/>
      <c r="J2993" s="12"/>
      <c r="K2993" s="12"/>
    </row>
    <row r="2994" spans="2:11" s="13" customFormat="1" x14ac:dyDescent="0.4">
      <c r="B2994" s="225"/>
      <c r="C2994" s="226"/>
      <c r="D2994" s="10"/>
      <c r="E2994" s="11"/>
      <c r="F2994" s="12"/>
      <c r="G2994" s="12"/>
      <c r="H2994" s="10"/>
      <c r="I2994" s="11"/>
      <c r="J2994" s="12"/>
      <c r="K2994" s="12"/>
    </row>
    <row r="2995" spans="2:11" s="13" customFormat="1" x14ac:dyDescent="0.4">
      <c r="B2995" s="225"/>
      <c r="C2995" s="226"/>
      <c r="D2995" s="10"/>
      <c r="E2995" s="11"/>
      <c r="F2995" s="12"/>
      <c r="G2995" s="12"/>
      <c r="H2995" s="10"/>
      <c r="I2995" s="11"/>
      <c r="J2995" s="12"/>
      <c r="K2995" s="12"/>
    </row>
    <row r="2996" spans="2:11" s="13" customFormat="1" x14ac:dyDescent="0.4">
      <c r="B2996" s="225"/>
      <c r="C2996" s="226"/>
      <c r="D2996" s="10"/>
      <c r="E2996" s="11"/>
      <c r="F2996" s="12"/>
      <c r="G2996" s="12"/>
      <c r="H2996" s="10"/>
      <c r="I2996" s="11"/>
      <c r="J2996" s="12"/>
      <c r="K2996" s="12"/>
    </row>
    <row r="2997" spans="2:11" s="13" customFormat="1" x14ac:dyDescent="0.4">
      <c r="B2997" s="225"/>
      <c r="C2997" s="226"/>
      <c r="D2997" s="10"/>
      <c r="E2997" s="11"/>
      <c r="F2997" s="12"/>
      <c r="G2997" s="12"/>
      <c r="H2997" s="10"/>
      <c r="I2997" s="11"/>
      <c r="J2997" s="12"/>
      <c r="K2997" s="12"/>
    </row>
    <row r="2998" spans="2:11" s="13" customFormat="1" x14ac:dyDescent="0.4">
      <c r="B2998" s="225"/>
      <c r="C2998" s="226"/>
      <c r="D2998" s="10"/>
      <c r="E2998" s="11"/>
      <c r="F2998" s="12"/>
      <c r="G2998" s="12"/>
      <c r="H2998" s="10"/>
      <c r="I2998" s="11"/>
      <c r="J2998" s="12"/>
      <c r="K2998" s="12"/>
    </row>
    <row r="2999" spans="2:11" s="13" customFormat="1" x14ac:dyDescent="0.4">
      <c r="B2999" s="225"/>
      <c r="C2999" s="226"/>
      <c r="D2999" s="10"/>
      <c r="E2999" s="11"/>
      <c r="F2999" s="12"/>
      <c r="G2999" s="12"/>
      <c r="H2999" s="10"/>
      <c r="I2999" s="11"/>
      <c r="J2999" s="12"/>
      <c r="K2999" s="12"/>
    </row>
    <row r="3000" spans="2:11" s="13" customFormat="1" x14ac:dyDescent="0.4">
      <c r="B3000" s="225"/>
      <c r="C3000" s="226"/>
      <c r="D3000" s="10"/>
      <c r="E3000" s="11"/>
      <c r="F3000" s="12"/>
      <c r="G3000" s="12"/>
      <c r="H3000" s="10"/>
      <c r="I3000" s="11"/>
      <c r="J3000" s="12"/>
      <c r="K3000" s="12"/>
    </row>
    <row r="3001" spans="2:11" s="13" customFormat="1" x14ac:dyDescent="0.4">
      <c r="B3001" s="225"/>
      <c r="C3001" s="226"/>
      <c r="D3001" s="10"/>
      <c r="E3001" s="11"/>
      <c r="F3001" s="12"/>
      <c r="G3001" s="12"/>
      <c r="H3001" s="10"/>
      <c r="I3001" s="11"/>
      <c r="J3001" s="12"/>
      <c r="K3001" s="12"/>
    </row>
    <row r="3002" spans="2:11" s="13" customFormat="1" x14ac:dyDescent="0.4">
      <c r="B3002" s="225"/>
      <c r="C3002" s="226"/>
      <c r="D3002" s="10"/>
      <c r="E3002" s="11"/>
      <c r="F3002" s="12"/>
      <c r="G3002" s="12"/>
      <c r="H3002" s="10"/>
      <c r="I3002" s="11"/>
      <c r="J3002" s="12"/>
      <c r="K3002" s="12"/>
    </row>
    <row r="3003" spans="2:11" s="13" customFormat="1" x14ac:dyDescent="0.4">
      <c r="B3003" s="225"/>
      <c r="C3003" s="226"/>
      <c r="D3003" s="10"/>
      <c r="E3003" s="11"/>
      <c r="F3003" s="12"/>
      <c r="G3003" s="12"/>
      <c r="H3003" s="10"/>
      <c r="I3003" s="11"/>
      <c r="J3003" s="12"/>
      <c r="K3003" s="12"/>
    </row>
    <row r="3004" spans="2:11" s="13" customFormat="1" x14ac:dyDescent="0.4">
      <c r="B3004" s="225"/>
      <c r="C3004" s="226"/>
      <c r="D3004" s="10"/>
      <c r="E3004" s="11"/>
      <c r="F3004" s="12"/>
      <c r="G3004" s="12"/>
      <c r="H3004" s="10"/>
      <c r="I3004" s="11"/>
      <c r="J3004" s="12"/>
      <c r="K3004" s="12"/>
    </row>
    <row r="3005" spans="2:11" s="13" customFormat="1" x14ac:dyDescent="0.4">
      <c r="B3005" s="225"/>
      <c r="C3005" s="226"/>
      <c r="D3005" s="10"/>
      <c r="E3005" s="11"/>
      <c r="F3005" s="12"/>
      <c r="G3005" s="12"/>
      <c r="H3005" s="10"/>
      <c r="I3005" s="11"/>
      <c r="J3005" s="12"/>
      <c r="K3005" s="12"/>
    </row>
    <row r="3006" spans="2:11" s="13" customFormat="1" x14ac:dyDescent="0.4">
      <c r="B3006" s="225"/>
      <c r="C3006" s="226"/>
      <c r="D3006" s="10"/>
      <c r="E3006" s="11"/>
      <c r="F3006" s="12"/>
      <c r="G3006" s="12"/>
      <c r="H3006" s="10"/>
      <c r="I3006" s="11"/>
      <c r="J3006" s="12"/>
      <c r="K3006" s="12"/>
    </row>
    <row r="3007" spans="2:11" s="13" customFormat="1" x14ac:dyDescent="0.4">
      <c r="B3007" s="225"/>
      <c r="C3007" s="226"/>
      <c r="D3007" s="10"/>
      <c r="E3007" s="11"/>
      <c r="F3007" s="12"/>
      <c r="G3007" s="12"/>
      <c r="H3007" s="10"/>
      <c r="I3007" s="11"/>
      <c r="J3007" s="12"/>
      <c r="K3007" s="12"/>
    </row>
    <row r="3008" spans="2:11" s="13" customFormat="1" x14ac:dyDescent="0.4">
      <c r="B3008" s="225"/>
      <c r="C3008" s="226"/>
      <c r="D3008" s="10"/>
      <c r="E3008" s="11"/>
      <c r="F3008" s="12"/>
      <c r="G3008" s="12"/>
      <c r="H3008" s="10"/>
      <c r="I3008" s="11"/>
      <c r="J3008" s="12"/>
      <c r="K3008" s="12"/>
    </row>
    <row r="3009" spans="2:11" s="13" customFormat="1" x14ac:dyDescent="0.4">
      <c r="B3009" s="225"/>
      <c r="C3009" s="226"/>
      <c r="D3009" s="10"/>
      <c r="E3009" s="11"/>
      <c r="F3009" s="12"/>
      <c r="G3009" s="12"/>
      <c r="H3009" s="10"/>
      <c r="I3009" s="11"/>
      <c r="J3009" s="12"/>
      <c r="K3009" s="12"/>
    </row>
    <row r="3010" spans="2:11" s="13" customFormat="1" x14ac:dyDescent="0.4">
      <c r="B3010" s="225"/>
      <c r="C3010" s="226"/>
      <c r="D3010" s="10"/>
      <c r="E3010" s="11"/>
      <c r="F3010" s="12"/>
      <c r="G3010" s="12"/>
      <c r="H3010" s="10"/>
      <c r="I3010" s="11"/>
      <c r="J3010" s="12"/>
      <c r="K3010" s="12"/>
    </row>
    <row r="3011" spans="2:11" s="13" customFormat="1" x14ac:dyDescent="0.4">
      <c r="B3011" s="225"/>
      <c r="C3011" s="226"/>
      <c r="D3011" s="10"/>
      <c r="E3011" s="11"/>
      <c r="F3011" s="12"/>
      <c r="G3011" s="12"/>
      <c r="H3011" s="10"/>
      <c r="I3011" s="11"/>
      <c r="J3011" s="12"/>
      <c r="K3011" s="12"/>
    </row>
    <row r="3012" spans="2:11" s="13" customFormat="1" x14ac:dyDescent="0.4">
      <c r="B3012" s="225"/>
      <c r="C3012" s="226"/>
      <c r="D3012" s="10"/>
      <c r="E3012" s="11"/>
      <c r="F3012" s="12"/>
      <c r="G3012" s="12"/>
      <c r="H3012" s="10"/>
      <c r="I3012" s="11"/>
      <c r="J3012" s="12"/>
      <c r="K3012" s="12"/>
    </row>
    <row r="3013" spans="2:11" s="13" customFormat="1" x14ac:dyDescent="0.4">
      <c r="B3013" s="225"/>
      <c r="C3013" s="226"/>
      <c r="D3013" s="10"/>
      <c r="E3013" s="11"/>
      <c r="F3013" s="12"/>
      <c r="G3013" s="12"/>
      <c r="H3013" s="10"/>
      <c r="I3013" s="11"/>
      <c r="J3013" s="12"/>
      <c r="K3013" s="12"/>
    </row>
    <row r="3014" spans="2:11" s="13" customFormat="1" x14ac:dyDescent="0.4">
      <c r="B3014" s="225"/>
      <c r="C3014" s="226"/>
      <c r="D3014" s="10"/>
      <c r="E3014" s="11"/>
      <c r="F3014" s="12"/>
      <c r="G3014" s="12"/>
      <c r="H3014" s="10"/>
      <c r="I3014" s="11"/>
      <c r="J3014" s="12"/>
      <c r="K3014" s="12"/>
    </row>
    <row r="3015" spans="2:11" s="13" customFormat="1" x14ac:dyDescent="0.4">
      <c r="B3015" s="225"/>
      <c r="C3015" s="226"/>
      <c r="D3015" s="10"/>
      <c r="E3015" s="11"/>
      <c r="F3015" s="12"/>
      <c r="G3015" s="12"/>
      <c r="H3015" s="10"/>
      <c r="I3015" s="11"/>
      <c r="J3015" s="12"/>
      <c r="K3015" s="12"/>
    </row>
    <row r="3016" spans="2:11" s="13" customFormat="1" x14ac:dyDescent="0.4">
      <c r="B3016" s="225"/>
      <c r="C3016" s="226"/>
      <c r="D3016" s="10"/>
      <c r="E3016" s="11"/>
      <c r="F3016" s="12"/>
      <c r="G3016" s="12"/>
      <c r="H3016" s="10"/>
      <c r="I3016" s="11"/>
      <c r="J3016" s="12"/>
      <c r="K3016" s="12"/>
    </row>
    <row r="3017" spans="2:11" s="13" customFormat="1" x14ac:dyDescent="0.4">
      <c r="B3017" s="225"/>
      <c r="C3017" s="226"/>
      <c r="D3017" s="10"/>
      <c r="E3017" s="11"/>
      <c r="F3017" s="12"/>
      <c r="G3017" s="12"/>
      <c r="H3017" s="10"/>
      <c r="I3017" s="11"/>
      <c r="J3017" s="12"/>
      <c r="K3017" s="12"/>
    </row>
    <row r="3018" spans="2:11" s="13" customFormat="1" x14ac:dyDescent="0.4">
      <c r="B3018" s="225"/>
      <c r="C3018" s="226"/>
      <c r="D3018" s="10"/>
      <c r="E3018" s="11"/>
      <c r="F3018" s="12"/>
      <c r="G3018" s="12"/>
      <c r="H3018" s="10"/>
      <c r="I3018" s="11"/>
      <c r="J3018" s="12"/>
      <c r="K3018" s="12"/>
    </row>
    <row r="3019" spans="2:11" s="13" customFormat="1" x14ac:dyDescent="0.4">
      <c r="B3019" s="225"/>
      <c r="C3019" s="226"/>
      <c r="D3019" s="10"/>
      <c r="E3019" s="11"/>
      <c r="F3019" s="12"/>
      <c r="G3019" s="12"/>
      <c r="H3019" s="10"/>
      <c r="I3019" s="11"/>
      <c r="J3019" s="12"/>
      <c r="K3019" s="12"/>
    </row>
    <row r="3020" spans="2:11" s="13" customFormat="1" x14ac:dyDescent="0.4">
      <c r="B3020" s="225"/>
      <c r="C3020" s="226"/>
      <c r="D3020" s="10"/>
      <c r="E3020" s="11"/>
      <c r="F3020" s="12"/>
      <c r="G3020" s="12"/>
      <c r="H3020" s="10"/>
      <c r="I3020" s="11"/>
      <c r="J3020" s="12"/>
      <c r="K3020" s="12"/>
    </row>
    <row r="3021" spans="2:11" s="13" customFormat="1" x14ac:dyDescent="0.4">
      <c r="B3021" s="225"/>
      <c r="C3021" s="226"/>
      <c r="D3021" s="10"/>
      <c r="E3021" s="11"/>
      <c r="F3021" s="12"/>
      <c r="G3021" s="12"/>
      <c r="H3021" s="10"/>
      <c r="I3021" s="11"/>
      <c r="J3021" s="12"/>
      <c r="K3021" s="12"/>
    </row>
    <row r="3022" spans="2:11" s="13" customFormat="1" x14ac:dyDescent="0.4">
      <c r="B3022" s="225"/>
      <c r="C3022" s="226"/>
      <c r="D3022" s="10"/>
      <c r="E3022" s="11"/>
      <c r="F3022" s="12"/>
      <c r="G3022" s="12"/>
      <c r="H3022" s="10"/>
      <c r="I3022" s="11"/>
      <c r="J3022" s="12"/>
      <c r="K3022" s="12"/>
    </row>
    <row r="3023" spans="2:11" s="13" customFormat="1" x14ac:dyDescent="0.4">
      <c r="B3023" s="225"/>
      <c r="C3023" s="226"/>
      <c r="D3023" s="10"/>
      <c r="E3023" s="11"/>
      <c r="F3023" s="12"/>
      <c r="G3023" s="12"/>
      <c r="H3023" s="10"/>
      <c r="I3023" s="11"/>
      <c r="J3023" s="12"/>
      <c r="K3023" s="12"/>
    </row>
    <row r="3024" spans="2:11" s="13" customFormat="1" x14ac:dyDescent="0.4">
      <c r="B3024" s="225"/>
      <c r="C3024" s="226"/>
      <c r="D3024" s="10"/>
      <c r="E3024" s="11"/>
      <c r="F3024" s="12"/>
      <c r="G3024" s="12"/>
      <c r="H3024" s="10"/>
      <c r="I3024" s="11"/>
      <c r="J3024" s="12"/>
      <c r="K3024" s="12"/>
    </row>
    <row r="3025" spans="2:11" s="13" customFormat="1" x14ac:dyDescent="0.4">
      <c r="B3025" s="225"/>
      <c r="C3025" s="226"/>
      <c r="D3025" s="10"/>
      <c r="E3025" s="11"/>
      <c r="F3025" s="12"/>
      <c r="G3025" s="12"/>
      <c r="H3025" s="10"/>
      <c r="I3025" s="11"/>
      <c r="J3025" s="12"/>
      <c r="K3025" s="12"/>
    </row>
    <row r="3026" spans="2:11" s="13" customFormat="1" x14ac:dyDescent="0.4">
      <c r="B3026" s="225"/>
      <c r="C3026" s="226"/>
      <c r="D3026" s="10"/>
      <c r="E3026" s="11"/>
      <c r="F3026" s="12"/>
      <c r="G3026" s="12"/>
      <c r="H3026" s="10"/>
      <c r="I3026" s="11"/>
      <c r="J3026" s="12"/>
      <c r="K3026" s="12"/>
    </row>
    <row r="3027" spans="2:11" s="13" customFormat="1" x14ac:dyDescent="0.4">
      <c r="B3027" s="225"/>
      <c r="C3027" s="226"/>
      <c r="D3027" s="10"/>
      <c r="E3027" s="11"/>
      <c r="F3027" s="12"/>
      <c r="G3027" s="12"/>
      <c r="H3027" s="10"/>
      <c r="I3027" s="11"/>
      <c r="J3027" s="12"/>
      <c r="K3027" s="12"/>
    </row>
    <row r="3028" spans="2:11" s="13" customFormat="1" x14ac:dyDescent="0.4">
      <c r="B3028" s="225"/>
      <c r="C3028" s="226"/>
      <c r="D3028" s="10"/>
      <c r="E3028" s="11"/>
      <c r="F3028" s="12"/>
      <c r="G3028" s="12"/>
      <c r="H3028" s="10"/>
      <c r="I3028" s="11"/>
      <c r="J3028" s="12"/>
      <c r="K3028" s="12"/>
    </row>
    <row r="3029" spans="2:11" s="13" customFormat="1" x14ac:dyDescent="0.4">
      <c r="B3029" s="225"/>
      <c r="C3029" s="226"/>
      <c r="D3029" s="10"/>
      <c r="E3029" s="11"/>
      <c r="F3029" s="12"/>
      <c r="G3029" s="12"/>
      <c r="H3029" s="10"/>
      <c r="I3029" s="11"/>
      <c r="J3029" s="12"/>
      <c r="K3029" s="12"/>
    </row>
    <row r="3030" spans="2:11" s="13" customFormat="1" x14ac:dyDescent="0.4">
      <c r="B3030" s="225"/>
      <c r="C3030" s="226"/>
      <c r="D3030" s="10"/>
      <c r="E3030" s="11"/>
      <c r="F3030" s="12"/>
      <c r="G3030" s="12"/>
      <c r="H3030" s="10"/>
      <c r="I3030" s="11"/>
      <c r="J3030" s="12"/>
      <c r="K3030" s="12"/>
    </row>
    <row r="3031" spans="2:11" s="13" customFormat="1" x14ac:dyDescent="0.4">
      <c r="B3031" s="225"/>
      <c r="C3031" s="226"/>
      <c r="D3031" s="10"/>
      <c r="E3031" s="11"/>
      <c r="F3031" s="12"/>
      <c r="G3031" s="12"/>
      <c r="H3031" s="10"/>
      <c r="I3031" s="11"/>
      <c r="J3031" s="12"/>
      <c r="K3031" s="12"/>
    </row>
    <row r="3032" spans="2:11" s="13" customFormat="1" x14ac:dyDescent="0.4">
      <c r="B3032" s="225"/>
      <c r="C3032" s="226"/>
      <c r="D3032" s="10"/>
      <c r="E3032" s="11"/>
      <c r="F3032" s="12"/>
      <c r="G3032" s="12"/>
      <c r="H3032" s="10"/>
      <c r="I3032" s="11"/>
      <c r="J3032" s="12"/>
      <c r="K3032" s="12"/>
    </row>
    <row r="3033" spans="2:11" s="13" customFormat="1" x14ac:dyDescent="0.4">
      <c r="B3033" s="225"/>
      <c r="C3033" s="226"/>
      <c r="D3033" s="10"/>
      <c r="E3033" s="11"/>
      <c r="F3033" s="12"/>
      <c r="G3033" s="12"/>
      <c r="H3033" s="10"/>
      <c r="I3033" s="11"/>
      <c r="J3033" s="12"/>
      <c r="K3033" s="12"/>
    </row>
    <row r="3034" spans="2:11" s="13" customFormat="1" x14ac:dyDescent="0.4">
      <c r="B3034" s="225"/>
      <c r="C3034" s="226"/>
      <c r="D3034" s="10"/>
      <c r="E3034" s="11"/>
      <c r="F3034" s="12"/>
      <c r="G3034" s="12"/>
      <c r="H3034" s="10"/>
      <c r="I3034" s="11"/>
      <c r="J3034" s="12"/>
      <c r="K3034" s="12"/>
    </row>
    <row r="3035" spans="2:11" s="13" customFormat="1" x14ac:dyDescent="0.4">
      <c r="B3035" s="225"/>
      <c r="C3035" s="226"/>
      <c r="D3035" s="10"/>
      <c r="E3035" s="11"/>
      <c r="F3035" s="12"/>
      <c r="G3035" s="12"/>
      <c r="H3035" s="10"/>
      <c r="I3035" s="11"/>
      <c r="J3035" s="12"/>
      <c r="K3035" s="12"/>
    </row>
    <row r="3036" spans="2:11" s="13" customFormat="1" x14ac:dyDescent="0.4">
      <c r="B3036" s="225"/>
      <c r="C3036" s="226"/>
      <c r="D3036" s="10"/>
      <c r="E3036" s="11"/>
      <c r="F3036" s="12"/>
      <c r="G3036" s="12"/>
      <c r="H3036" s="10"/>
      <c r="I3036" s="11"/>
      <c r="J3036" s="12"/>
      <c r="K3036" s="12"/>
    </row>
    <row r="3037" spans="2:11" s="13" customFormat="1" x14ac:dyDescent="0.4">
      <c r="B3037" s="225"/>
      <c r="C3037" s="226"/>
      <c r="D3037" s="10"/>
      <c r="E3037" s="11"/>
      <c r="F3037" s="12"/>
      <c r="G3037" s="12"/>
      <c r="H3037" s="10"/>
      <c r="I3037" s="11"/>
      <c r="J3037" s="12"/>
      <c r="K3037" s="12"/>
    </row>
    <row r="3038" spans="2:11" s="13" customFormat="1" x14ac:dyDescent="0.4">
      <c r="B3038" s="225"/>
      <c r="C3038" s="226"/>
      <c r="D3038" s="10"/>
      <c r="E3038" s="11"/>
      <c r="F3038" s="12"/>
      <c r="G3038" s="12"/>
      <c r="H3038" s="10"/>
      <c r="I3038" s="11"/>
      <c r="J3038" s="12"/>
      <c r="K3038" s="12"/>
    </row>
    <row r="3039" spans="2:11" s="13" customFormat="1" x14ac:dyDescent="0.4">
      <c r="B3039" s="225"/>
      <c r="C3039" s="226"/>
      <c r="D3039" s="10"/>
      <c r="E3039" s="11"/>
      <c r="F3039" s="12"/>
      <c r="G3039" s="12"/>
      <c r="H3039" s="10"/>
      <c r="I3039" s="11"/>
      <c r="J3039" s="12"/>
      <c r="K3039" s="12"/>
    </row>
    <row r="3040" spans="2:11" s="13" customFormat="1" x14ac:dyDescent="0.4">
      <c r="B3040" s="225"/>
      <c r="C3040" s="226"/>
      <c r="D3040" s="10"/>
      <c r="E3040" s="11"/>
      <c r="F3040" s="12"/>
      <c r="G3040" s="12"/>
      <c r="H3040" s="10"/>
      <c r="I3040" s="11"/>
      <c r="J3040" s="12"/>
      <c r="K3040" s="12"/>
    </row>
    <row r="3041" spans="2:11" s="13" customFormat="1" x14ac:dyDescent="0.4">
      <c r="B3041" s="225"/>
      <c r="C3041" s="226"/>
      <c r="D3041" s="10"/>
      <c r="E3041" s="11"/>
      <c r="F3041" s="12"/>
      <c r="G3041" s="12"/>
      <c r="H3041" s="10"/>
      <c r="I3041" s="11"/>
      <c r="J3041" s="12"/>
      <c r="K3041" s="12"/>
    </row>
    <row r="3042" spans="2:11" s="13" customFormat="1" x14ac:dyDescent="0.4">
      <c r="B3042" s="225"/>
      <c r="C3042" s="226"/>
      <c r="D3042" s="10"/>
      <c r="E3042" s="11"/>
      <c r="F3042" s="12"/>
      <c r="G3042" s="12"/>
      <c r="H3042" s="10"/>
      <c r="I3042" s="11"/>
      <c r="J3042" s="12"/>
      <c r="K3042" s="12"/>
    </row>
    <row r="3043" spans="2:11" s="13" customFormat="1" x14ac:dyDescent="0.4">
      <c r="B3043" s="225"/>
      <c r="C3043" s="226"/>
      <c r="D3043" s="10"/>
      <c r="E3043" s="11"/>
      <c r="F3043" s="12"/>
      <c r="G3043" s="12"/>
      <c r="H3043" s="10"/>
      <c r="I3043" s="11"/>
      <c r="J3043" s="12"/>
      <c r="K3043" s="12"/>
    </row>
    <row r="3044" spans="2:11" s="13" customFormat="1" x14ac:dyDescent="0.4">
      <c r="B3044" s="225"/>
      <c r="C3044" s="226"/>
      <c r="D3044" s="10"/>
      <c r="E3044" s="11"/>
      <c r="F3044" s="12"/>
      <c r="G3044" s="12"/>
      <c r="H3044" s="10"/>
      <c r="I3044" s="11"/>
      <c r="J3044" s="12"/>
      <c r="K3044" s="12"/>
    </row>
    <row r="3045" spans="2:11" s="13" customFormat="1" x14ac:dyDescent="0.4">
      <c r="B3045" s="225"/>
      <c r="C3045" s="226"/>
      <c r="D3045" s="10"/>
      <c r="E3045" s="11"/>
      <c r="F3045" s="12"/>
      <c r="G3045" s="12"/>
      <c r="H3045" s="10"/>
      <c r="I3045" s="11"/>
      <c r="J3045" s="12"/>
      <c r="K3045" s="12"/>
    </row>
    <row r="3046" spans="2:11" s="13" customFormat="1" x14ac:dyDescent="0.4">
      <c r="B3046" s="225"/>
      <c r="C3046" s="226"/>
      <c r="D3046" s="10"/>
      <c r="E3046" s="11"/>
      <c r="F3046" s="12"/>
      <c r="G3046" s="12"/>
      <c r="H3046" s="10"/>
      <c r="I3046" s="11"/>
      <c r="J3046" s="12"/>
      <c r="K3046" s="12"/>
    </row>
    <row r="3047" spans="2:11" s="13" customFormat="1" x14ac:dyDescent="0.4">
      <c r="B3047" s="225"/>
      <c r="C3047" s="226"/>
      <c r="D3047" s="10"/>
      <c r="E3047" s="11"/>
      <c r="F3047" s="12"/>
      <c r="G3047" s="12"/>
      <c r="H3047" s="10"/>
      <c r="I3047" s="11"/>
      <c r="J3047" s="12"/>
      <c r="K3047" s="12"/>
    </row>
    <row r="3048" spans="2:11" s="13" customFormat="1" x14ac:dyDescent="0.4">
      <c r="B3048" s="225"/>
      <c r="C3048" s="226"/>
      <c r="D3048" s="10"/>
      <c r="E3048" s="11"/>
      <c r="F3048" s="12"/>
      <c r="G3048" s="12"/>
      <c r="H3048" s="10"/>
      <c r="I3048" s="11"/>
      <c r="J3048" s="12"/>
      <c r="K3048" s="12"/>
    </row>
    <row r="3049" spans="2:11" s="13" customFormat="1" x14ac:dyDescent="0.4">
      <c r="B3049" s="225"/>
      <c r="C3049" s="226"/>
      <c r="D3049" s="10"/>
      <c r="E3049" s="11"/>
      <c r="F3049" s="12"/>
      <c r="G3049" s="12"/>
      <c r="H3049" s="10"/>
      <c r="I3049" s="11"/>
      <c r="J3049" s="12"/>
      <c r="K3049" s="12"/>
    </row>
    <row r="3050" spans="2:11" s="13" customFormat="1" x14ac:dyDescent="0.4">
      <c r="B3050" s="225"/>
      <c r="C3050" s="226"/>
      <c r="D3050" s="10"/>
      <c r="E3050" s="11"/>
      <c r="F3050" s="12"/>
      <c r="G3050" s="12"/>
      <c r="H3050" s="10"/>
      <c r="I3050" s="11"/>
      <c r="J3050" s="12"/>
      <c r="K3050" s="12"/>
    </row>
    <row r="3051" spans="2:11" s="13" customFormat="1" x14ac:dyDescent="0.4">
      <c r="B3051" s="225"/>
      <c r="C3051" s="226"/>
      <c r="D3051" s="10"/>
      <c r="E3051" s="11"/>
      <c r="F3051" s="12"/>
      <c r="G3051" s="12"/>
      <c r="H3051" s="10"/>
      <c r="I3051" s="11"/>
      <c r="J3051" s="12"/>
      <c r="K3051" s="12"/>
    </row>
    <row r="3052" spans="2:11" s="13" customFormat="1" x14ac:dyDescent="0.4">
      <c r="B3052" s="225"/>
      <c r="C3052" s="226"/>
      <c r="D3052" s="10"/>
      <c r="E3052" s="11"/>
      <c r="F3052" s="12"/>
      <c r="G3052" s="12"/>
      <c r="H3052" s="10"/>
      <c r="I3052" s="11"/>
      <c r="J3052" s="12"/>
      <c r="K3052" s="12"/>
    </row>
    <row r="3053" spans="2:11" s="13" customFormat="1" x14ac:dyDescent="0.4">
      <c r="B3053" s="225"/>
      <c r="C3053" s="226"/>
      <c r="D3053" s="10"/>
      <c r="E3053" s="11"/>
      <c r="F3053" s="12"/>
      <c r="G3053" s="12"/>
      <c r="H3053" s="10"/>
      <c r="I3053" s="11"/>
      <c r="J3053" s="12"/>
      <c r="K3053" s="12"/>
    </row>
    <row r="3054" spans="2:11" s="13" customFormat="1" x14ac:dyDescent="0.4">
      <c r="B3054" s="225"/>
      <c r="C3054" s="226"/>
      <c r="D3054" s="10"/>
      <c r="E3054" s="11"/>
      <c r="F3054" s="12"/>
      <c r="G3054" s="12"/>
      <c r="H3054" s="10"/>
      <c r="I3054" s="11"/>
      <c r="J3054" s="12"/>
      <c r="K3054" s="12"/>
    </row>
    <row r="3055" spans="2:11" s="13" customFormat="1" x14ac:dyDescent="0.4">
      <c r="B3055" s="225"/>
      <c r="C3055" s="226"/>
      <c r="D3055" s="10"/>
      <c r="E3055" s="11"/>
      <c r="F3055" s="12"/>
      <c r="G3055" s="12"/>
      <c r="H3055" s="10"/>
      <c r="I3055" s="11"/>
      <c r="J3055" s="12"/>
      <c r="K3055" s="12"/>
    </row>
    <row r="3056" spans="2:11" s="13" customFormat="1" x14ac:dyDescent="0.4">
      <c r="B3056" s="225"/>
      <c r="C3056" s="226"/>
      <c r="D3056" s="10"/>
      <c r="E3056" s="11"/>
      <c r="F3056" s="12"/>
      <c r="G3056" s="12"/>
      <c r="H3056" s="10"/>
      <c r="I3056" s="11"/>
      <c r="J3056" s="12"/>
      <c r="K3056" s="12"/>
    </row>
    <row r="3057" spans="2:11" s="13" customFormat="1" x14ac:dyDescent="0.4">
      <c r="B3057" s="225"/>
      <c r="C3057" s="226"/>
      <c r="D3057" s="10"/>
      <c r="E3057" s="11"/>
      <c r="F3057" s="12"/>
      <c r="G3057" s="12"/>
      <c r="H3057" s="10"/>
      <c r="I3057" s="11"/>
      <c r="J3057" s="12"/>
      <c r="K3057" s="12"/>
    </row>
    <row r="3058" spans="2:11" s="13" customFormat="1" x14ac:dyDescent="0.4">
      <c r="B3058" s="225"/>
      <c r="C3058" s="226"/>
      <c r="D3058" s="10"/>
      <c r="E3058" s="11"/>
      <c r="F3058" s="12"/>
      <c r="G3058" s="12"/>
      <c r="H3058" s="10"/>
      <c r="I3058" s="11"/>
      <c r="J3058" s="12"/>
      <c r="K3058" s="12"/>
    </row>
    <row r="3059" spans="2:11" s="13" customFormat="1" x14ac:dyDescent="0.4">
      <c r="B3059" s="225"/>
      <c r="C3059" s="226"/>
      <c r="D3059" s="10"/>
      <c r="E3059" s="11"/>
      <c r="F3059" s="12"/>
      <c r="G3059" s="12"/>
      <c r="H3059" s="10"/>
      <c r="I3059" s="11"/>
      <c r="J3059" s="12"/>
      <c r="K3059" s="12"/>
    </row>
    <row r="3060" spans="2:11" s="13" customFormat="1" x14ac:dyDescent="0.4">
      <c r="B3060" s="225"/>
      <c r="C3060" s="226"/>
      <c r="D3060" s="10"/>
      <c r="E3060" s="11"/>
      <c r="F3060" s="12"/>
      <c r="G3060" s="12"/>
      <c r="H3060" s="10"/>
      <c r="I3060" s="11"/>
      <c r="J3060" s="12"/>
      <c r="K3060" s="12"/>
    </row>
    <row r="3061" spans="2:11" s="13" customFormat="1" x14ac:dyDescent="0.4">
      <c r="B3061" s="225"/>
      <c r="C3061" s="226"/>
      <c r="D3061" s="10"/>
      <c r="E3061" s="11"/>
      <c r="F3061" s="12"/>
      <c r="G3061" s="12"/>
      <c r="H3061" s="10"/>
      <c r="I3061" s="11"/>
      <c r="J3061" s="12"/>
      <c r="K3061" s="12"/>
    </row>
    <row r="3062" spans="2:11" s="13" customFormat="1" x14ac:dyDescent="0.4">
      <c r="B3062" s="225"/>
      <c r="C3062" s="226"/>
      <c r="D3062" s="10"/>
      <c r="E3062" s="11"/>
      <c r="F3062" s="12"/>
      <c r="G3062" s="12"/>
      <c r="H3062" s="10"/>
      <c r="I3062" s="11"/>
      <c r="J3062" s="12"/>
      <c r="K3062" s="12"/>
    </row>
    <row r="3063" spans="2:11" s="13" customFormat="1" x14ac:dyDescent="0.4">
      <c r="B3063" s="225"/>
      <c r="C3063" s="226"/>
      <c r="D3063" s="10"/>
      <c r="E3063" s="11"/>
      <c r="F3063" s="12"/>
      <c r="G3063" s="12"/>
      <c r="H3063" s="10"/>
      <c r="I3063" s="11"/>
      <c r="J3063" s="12"/>
      <c r="K3063" s="12"/>
    </row>
    <row r="3064" spans="2:11" s="13" customFormat="1" x14ac:dyDescent="0.4">
      <c r="B3064" s="225"/>
      <c r="C3064" s="226"/>
      <c r="D3064" s="10"/>
      <c r="E3064" s="11"/>
      <c r="F3064" s="12"/>
      <c r="G3064" s="12"/>
      <c r="H3064" s="10"/>
      <c r="I3064" s="11"/>
      <c r="J3064" s="12"/>
      <c r="K3064" s="12"/>
    </row>
    <row r="3065" spans="2:11" s="13" customFormat="1" x14ac:dyDescent="0.4">
      <c r="B3065" s="225"/>
      <c r="C3065" s="226"/>
      <c r="D3065" s="10"/>
      <c r="E3065" s="11"/>
      <c r="F3065" s="12"/>
      <c r="G3065" s="12"/>
      <c r="H3065" s="10"/>
      <c r="I3065" s="11"/>
      <c r="J3065" s="12"/>
      <c r="K3065" s="12"/>
    </row>
    <row r="3066" spans="2:11" s="13" customFormat="1" x14ac:dyDescent="0.4">
      <c r="B3066" s="225"/>
      <c r="C3066" s="226"/>
      <c r="D3066" s="10"/>
      <c r="E3066" s="11"/>
      <c r="F3066" s="12"/>
      <c r="G3066" s="12"/>
      <c r="H3066" s="10"/>
      <c r="I3066" s="11"/>
      <c r="J3066" s="12"/>
      <c r="K3066" s="12"/>
    </row>
    <row r="3067" spans="2:11" s="13" customFormat="1" x14ac:dyDescent="0.4">
      <c r="B3067" s="225"/>
      <c r="C3067" s="226"/>
      <c r="D3067" s="10"/>
      <c r="E3067" s="11"/>
      <c r="F3067" s="12"/>
      <c r="G3067" s="12"/>
      <c r="H3067" s="10"/>
      <c r="I3067" s="11"/>
      <c r="J3067" s="12"/>
      <c r="K3067" s="12"/>
    </row>
    <row r="3068" spans="2:11" s="13" customFormat="1" x14ac:dyDescent="0.4">
      <c r="B3068" s="225"/>
      <c r="C3068" s="226"/>
      <c r="D3068" s="10"/>
      <c r="E3068" s="11"/>
      <c r="F3068" s="12"/>
      <c r="G3068" s="12"/>
      <c r="H3068" s="10"/>
      <c r="I3068" s="11"/>
      <c r="J3068" s="12"/>
      <c r="K3068" s="12"/>
    </row>
    <row r="3069" spans="2:11" s="13" customFormat="1" x14ac:dyDescent="0.4">
      <c r="B3069" s="225"/>
      <c r="C3069" s="226"/>
      <c r="D3069" s="10"/>
      <c r="E3069" s="11"/>
      <c r="F3069" s="12"/>
      <c r="G3069" s="12"/>
      <c r="H3069" s="10"/>
      <c r="I3069" s="11"/>
      <c r="J3069" s="12"/>
      <c r="K3069" s="12"/>
    </row>
    <row r="3070" spans="2:11" s="13" customFormat="1" x14ac:dyDescent="0.4">
      <c r="B3070" s="225"/>
      <c r="C3070" s="226"/>
      <c r="D3070" s="10"/>
      <c r="E3070" s="11"/>
      <c r="F3070" s="12"/>
      <c r="G3070" s="12"/>
      <c r="H3070" s="10"/>
      <c r="I3070" s="11"/>
      <c r="J3070" s="12"/>
      <c r="K3070" s="12"/>
    </row>
    <row r="3071" spans="2:11" s="13" customFormat="1" x14ac:dyDescent="0.4">
      <c r="B3071" s="225"/>
      <c r="C3071" s="226"/>
      <c r="D3071" s="10"/>
      <c r="E3071" s="11"/>
      <c r="F3071" s="12"/>
      <c r="G3071" s="12"/>
      <c r="H3071" s="10"/>
      <c r="I3071" s="11"/>
      <c r="J3071" s="12"/>
      <c r="K3071" s="12"/>
    </row>
    <row r="3072" spans="2:11" s="13" customFormat="1" x14ac:dyDescent="0.4">
      <c r="B3072" s="225"/>
      <c r="C3072" s="226"/>
      <c r="D3072" s="10"/>
      <c r="E3072" s="11"/>
      <c r="F3072" s="12"/>
      <c r="G3072" s="12"/>
      <c r="H3072" s="10"/>
      <c r="I3072" s="11"/>
      <c r="J3072" s="12"/>
      <c r="K3072" s="12"/>
    </row>
    <row r="3073" spans="2:11" s="13" customFormat="1" x14ac:dyDescent="0.4">
      <c r="B3073" s="225"/>
      <c r="C3073" s="226"/>
      <c r="D3073" s="10"/>
      <c r="E3073" s="11"/>
      <c r="F3073" s="12"/>
      <c r="G3073" s="12"/>
      <c r="H3073" s="10"/>
      <c r="I3073" s="11"/>
      <c r="J3073" s="12"/>
      <c r="K3073" s="12"/>
    </row>
    <row r="3074" spans="2:11" s="13" customFormat="1" x14ac:dyDescent="0.4">
      <c r="B3074" s="225"/>
      <c r="C3074" s="226"/>
      <c r="D3074" s="10"/>
      <c r="E3074" s="11"/>
      <c r="F3074" s="12"/>
      <c r="G3074" s="12"/>
      <c r="H3074" s="10"/>
      <c r="I3074" s="11"/>
      <c r="J3074" s="12"/>
      <c r="K3074" s="12"/>
    </row>
    <row r="3075" spans="2:11" s="13" customFormat="1" x14ac:dyDescent="0.4">
      <c r="B3075" s="225"/>
      <c r="C3075" s="226"/>
      <c r="D3075" s="10"/>
      <c r="E3075" s="11"/>
      <c r="F3075" s="12"/>
      <c r="G3075" s="12"/>
      <c r="H3075" s="10"/>
      <c r="I3075" s="11"/>
      <c r="J3075" s="12"/>
      <c r="K3075" s="12"/>
    </row>
    <row r="3076" spans="2:11" s="13" customFormat="1" x14ac:dyDescent="0.4">
      <c r="B3076" s="225"/>
      <c r="C3076" s="226"/>
      <c r="D3076" s="10"/>
      <c r="E3076" s="11"/>
      <c r="F3076" s="12"/>
      <c r="G3076" s="12"/>
      <c r="H3076" s="10"/>
      <c r="I3076" s="11"/>
      <c r="J3076" s="12"/>
      <c r="K3076" s="12"/>
    </row>
    <row r="3077" spans="2:11" s="13" customFormat="1" x14ac:dyDescent="0.4">
      <c r="B3077" s="225"/>
      <c r="C3077" s="226"/>
      <c r="D3077" s="10"/>
      <c r="E3077" s="11"/>
      <c r="F3077" s="12"/>
      <c r="G3077" s="12"/>
      <c r="H3077" s="10"/>
      <c r="I3077" s="11"/>
      <c r="J3077" s="12"/>
      <c r="K3077" s="12"/>
    </row>
    <row r="3078" spans="2:11" s="13" customFormat="1" x14ac:dyDescent="0.4">
      <c r="B3078" s="225"/>
      <c r="C3078" s="226"/>
      <c r="D3078" s="10"/>
      <c r="E3078" s="11"/>
      <c r="F3078" s="12"/>
      <c r="G3078" s="12"/>
      <c r="H3078" s="10"/>
      <c r="I3078" s="11"/>
      <c r="J3078" s="12"/>
      <c r="K3078" s="12"/>
    </row>
    <row r="3079" spans="2:11" s="13" customFormat="1" x14ac:dyDescent="0.4">
      <c r="B3079" s="225"/>
      <c r="C3079" s="226"/>
      <c r="D3079" s="10"/>
      <c r="E3079" s="11"/>
      <c r="F3079" s="12"/>
      <c r="G3079" s="12"/>
      <c r="H3079" s="10"/>
      <c r="I3079" s="11"/>
      <c r="J3079" s="12"/>
      <c r="K3079" s="12"/>
    </row>
    <row r="3080" spans="2:11" s="13" customFormat="1" x14ac:dyDescent="0.4">
      <c r="B3080" s="225"/>
      <c r="C3080" s="226"/>
      <c r="D3080" s="10"/>
      <c r="E3080" s="11"/>
      <c r="F3080" s="12"/>
      <c r="G3080" s="12"/>
      <c r="H3080" s="10"/>
      <c r="I3080" s="11"/>
      <c r="J3080" s="12"/>
      <c r="K3080" s="12"/>
    </row>
    <row r="3081" spans="2:11" s="13" customFormat="1" x14ac:dyDescent="0.4">
      <c r="B3081" s="225"/>
      <c r="C3081" s="226"/>
      <c r="D3081" s="10"/>
      <c r="E3081" s="11"/>
      <c r="F3081" s="12"/>
      <c r="G3081" s="12"/>
      <c r="H3081" s="10"/>
      <c r="I3081" s="11"/>
      <c r="J3081" s="12"/>
      <c r="K3081" s="12"/>
    </row>
    <row r="3082" spans="2:11" s="13" customFormat="1" x14ac:dyDescent="0.4">
      <c r="B3082" s="225"/>
      <c r="C3082" s="226"/>
      <c r="D3082" s="10"/>
      <c r="E3082" s="11"/>
      <c r="F3082" s="12"/>
      <c r="G3082" s="12"/>
      <c r="H3082" s="10"/>
      <c r="I3082" s="11"/>
      <c r="J3082" s="12"/>
      <c r="K3082" s="12"/>
    </row>
    <row r="3083" spans="2:11" s="13" customFormat="1" x14ac:dyDescent="0.4">
      <c r="B3083" s="225"/>
      <c r="C3083" s="226"/>
      <c r="D3083" s="10"/>
      <c r="E3083" s="11"/>
      <c r="F3083" s="12"/>
      <c r="G3083" s="12"/>
      <c r="H3083" s="10"/>
      <c r="I3083" s="11"/>
      <c r="J3083" s="12"/>
      <c r="K3083" s="12"/>
    </row>
    <row r="3084" spans="2:11" s="13" customFormat="1" x14ac:dyDescent="0.4">
      <c r="B3084" s="225"/>
      <c r="C3084" s="226"/>
      <c r="D3084" s="10"/>
      <c r="E3084" s="11"/>
      <c r="F3084" s="12"/>
      <c r="G3084" s="12"/>
      <c r="H3084" s="10"/>
      <c r="I3084" s="11"/>
      <c r="J3084" s="12"/>
      <c r="K3084" s="12"/>
    </row>
    <row r="3085" spans="2:11" s="13" customFormat="1" x14ac:dyDescent="0.4">
      <c r="B3085" s="225"/>
      <c r="C3085" s="226"/>
      <c r="D3085" s="10"/>
      <c r="E3085" s="11"/>
      <c r="F3085" s="12"/>
      <c r="G3085" s="12"/>
      <c r="H3085" s="10"/>
      <c r="I3085" s="11"/>
      <c r="J3085" s="12"/>
      <c r="K3085" s="12"/>
    </row>
    <row r="3086" spans="2:11" s="13" customFormat="1" x14ac:dyDescent="0.4">
      <c r="B3086" s="225"/>
      <c r="C3086" s="226"/>
      <c r="D3086" s="10"/>
      <c r="E3086" s="11"/>
      <c r="F3086" s="12"/>
      <c r="G3086" s="12"/>
      <c r="H3086" s="10"/>
      <c r="I3086" s="11"/>
      <c r="J3086" s="12"/>
      <c r="K3086" s="12"/>
    </row>
    <row r="3087" spans="2:11" s="13" customFormat="1" x14ac:dyDescent="0.4">
      <c r="B3087" s="225"/>
      <c r="C3087" s="226"/>
      <c r="D3087" s="10"/>
      <c r="E3087" s="11"/>
      <c r="F3087" s="12"/>
      <c r="G3087" s="12"/>
      <c r="H3087" s="10"/>
      <c r="I3087" s="11"/>
      <c r="J3087" s="12"/>
      <c r="K3087" s="12"/>
    </row>
    <row r="3088" spans="2:11" s="13" customFormat="1" x14ac:dyDescent="0.4">
      <c r="B3088" s="225"/>
      <c r="C3088" s="226"/>
      <c r="D3088" s="10"/>
      <c r="E3088" s="11"/>
      <c r="F3088" s="12"/>
      <c r="G3088" s="12"/>
      <c r="H3088" s="10"/>
      <c r="I3088" s="11"/>
      <c r="J3088" s="12"/>
      <c r="K3088" s="12"/>
    </row>
    <row r="3089" spans="2:11" s="13" customFormat="1" x14ac:dyDescent="0.4">
      <c r="B3089" s="225"/>
      <c r="C3089" s="226"/>
      <c r="D3089" s="10"/>
      <c r="E3089" s="11"/>
      <c r="F3089" s="12"/>
      <c r="G3089" s="12"/>
      <c r="H3089" s="10"/>
      <c r="I3089" s="11"/>
      <c r="J3089" s="12"/>
      <c r="K3089" s="12"/>
    </row>
    <row r="3090" spans="2:11" s="13" customFormat="1" x14ac:dyDescent="0.4">
      <c r="B3090" s="225"/>
      <c r="C3090" s="226"/>
      <c r="D3090" s="10"/>
      <c r="E3090" s="11"/>
      <c r="F3090" s="12"/>
      <c r="G3090" s="12"/>
      <c r="H3090" s="10"/>
      <c r="I3090" s="11"/>
      <c r="J3090" s="12"/>
      <c r="K3090" s="12"/>
    </row>
    <row r="3091" spans="2:11" s="13" customFormat="1" x14ac:dyDescent="0.4">
      <c r="B3091" s="225"/>
      <c r="C3091" s="226"/>
      <c r="D3091" s="10"/>
      <c r="E3091" s="11"/>
      <c r="F3091" s="12"/>
      <c r="G3091" s="12"/>
      <c r="H3091" s="10"/>
      <c r="I3091" s="11"/>
      <c r="J3091" s="12"/>
      <c r="K3091" s="12"/>
    </row>
    <row r="3092" spans="2:11" s="13" customFormat="1" x14ac:dyDescent="0.4">
      <c r="B3092" s="225"/>
      <c r="C3092" s="226"/>
      <c r="D3092" s="10"/>
      <c r="E3092" s="11"/>
      <c r="F3092" s="12"/>
      <c r="G3092" s="12"/>
      <c r="H3092" s="10"/>
      <c r="I3092" s="11"/>
      <c r="J3092" s="12"/>
      <c r="K3092" s="12"/>
    </row>
    <row r="3093" spans="2:11" s="13" customFormat="1" x14ac:dyDescent="0.4">
      <c r="B3093" s="225"/>
      <c r="C3093" s="226"/>
      <c r="D3093" s="10"/>
      <c r="E3093" s="11"/>
      <c r="F3093" s="12"/>
      <c r="G3093" s="12"/>
      <c r="H3093" s="10"/>
      <c r="I3093" s="11"/>
      <c r="J3093" s="12"/>
      <c r="K3093" s="12"/>
    </row>
    <row r="3094" spans="2:11" s="13" customFormat="1" x14ac:dyDescent="0.4">
      <c r="B3094" s="225"/>
      <c r="C3094" s="226"/>
      <c r="D3094" s="10"/>
      <c r="E3094" s="11"/>
      <c r="F3094" s="12"/>
      <c r="G3094" s="12"/>
      <c r="H3094" s="10"/>
      <c r="I3094" s="11"/>
      <c r="J3094" s="12"/>
      <c r="K3094" s="12"/>
    </row>
    <row r="3095" spans="2:11" s="13" customFormat="1" x14ac:dyDescent="0.4">
      <c r="B3095" s="225"/>
      <c r="C3095" s="226"/>
      <c r="D3095" s="10"/>
      <c r="E3095" s="11"/>
      <c r="F3095" s="12"/>
      <c r="G3095" s="12"/>
      <c r="H3095" s="10"/>
      <c r="I3095" s="11"/>
      <c r="J3095" s="12"/>
      <c r="K3095" s="12"/>
    </row>
    <row r="3096" spans="2:11" s="13" customFormat="1" x14ac:dyDescent="0.4">
      <c r="B3096" s="225"/>
      <c r="C3096" s="226"/>
      <c r="D3096" s="10"/>
      <c r="E3096" s="11"/>
      <c r="F3096" s="12"/>
      <c r="G3096" s="12"/>
      <c r="H3096" s="10"/>
      <c r="I3096" s="11"/>
      <c r="J3096" s="12"/>
      <c r="K3096" s="12"/>
    </row>
    <row r="3097" spans="2:11" s="13" customFormat="1" x14ac:dyDescent="0.4">
      <c r="B3097" s="225"/>
      <c r="C3097" s="226"/>
      <c r="D3097" s="10"/>
      <c r="E3097" s="11"/>
      <c r="F3097" s="12"/>
      <c r="G3097" s="12"/>
      <c r="H3097" s="10"/>
      <c r="I3097" s="11"/>
      <c r="J3097" s="12"/>
      <c r="K3097" s="12"/>
    </row>
    <row r="3098" spans="2:11" s="13" customFormat="1" x14ac:dyDescent="0.4">
      <c r="B3098" s="225"/>
      <c r="C3098" s="226"/>
      <c r="D3098" s="10"/>
      <c r="E3098" s="11"/>
      <c r="F3098" s="12"/>
      <c r="G3098" s="12"/>
      <c r="H3098" s="10"/>
      <c r="I3098" s="11"/>
      <c r="J3098" s="12"/>
      <c r="K3098" s="12"/>
    </row>
    <row r="3099" spans="2:11" s="13" customFormat="1" x14ac:dyDescent="0.4">
      <c r="B3099" s="225"/>
      <c r="C3099" s="226"/>
      <c r="D3099" s="10"/>
      <c r="E3099" s="11"/>
      <c r="F3099" s="12"/>
      <c r="G3099" s="12"/>
      <c r="H3099" s="10"/>
      <c r="I3099" s="11"/>
      <c r="J3099" s="12"/>
      <c r="K3099" s="12"/>
    </row>
    <row r="3100" spans="2:11" s="13" customFormat="1" x14ac:dyDescent="0.4">
      <c r="B3100" s="225"/>
      <c r="C3100" s="226"/>
      <c r="D3100" s="10"/>
      <c r="E3100" s="11"/>
      <c r="F3100" s="12"/>
      <c r="G3100" s="12"/>
      <c r="H3100" s="10"/>
      <c r="I3100" s="11"/>
      <c r="J3100" s="12"/>
      <c r="K3100" s="12"/>
    </row>
    <row r="3101" spans="2:11" s="13" customFormat="1" x14ac:dyDescent="0.4">
      <c r="B3101" s="225"/>
      <c r="C3101" s="226"/>
      <c r="D3101" s="10"/>
      <c r="E3101" s="11"/>
      <c r="F3101" s="12"/>
      <c r="G3101" s="12"/>
      <c r="H3101" s="10"/>
      <c r="I3101" s="11"/>
      <c r="J3101" s="12"/>
      <c r="K3101" s="12"/>
    </row>
    <row r="3102" spans="2:11" s="13" customFormat="1" x14ac:dyDescent="0.4">
      <c r="B3102" s="225"/>
      <c r="C3102" s="226"/>
      <c r="D3102" s="10"/>
      <c r="E3102" s="11"/>
      <c r="F3102" s="12"/>
      <c r="G3102" s="12"/>
      <c r="H3102" s="10"/>
      <c r="I3102" s="11"/>
      <c r="J3102" s="12"/>
      <c r="K3102" s="12"/>
    </row>
    <row r="3103" spans="2:11" s="13" customFormat="1" x14ac:dyDescent="0.4">
      <c r="B3103" s="225"/>
      <c r="C3103" s="226"/>
      <c r="D3103" s="10"/>
      <c r="E3103" s="11"/>
      <c r="F3103" s="12"/>
      <c r="G3103" s="12"/>
      <c r="H3103" s="10"/>
      <c r="I3103" s="11"/>
      <c r="J3103" s="12"/>
      <c r="K3103" s="12"/>
    </row>
    <row r="3104" spans="2:11" s="13" customFormat="1" x14ac:dyDescent="0.4">
      <c r="B3104" s="225"/>
      <c r="C3104" s="226"/>
      <c r="D3104" s="10"/>
      <c r="E3104" s="11"/>
      <c r="F3104" s="12"/>
      <c r="G3104" s="12"/>
      <c r="H3104" s="10"/>
      <c r="I3104" s="11"/>
      <c r="J3104" s="12"/>
      <c r="K3104" s="12"/>
    </row>
    <row r="3105" spans="2:11" s="13" customFormat="1" x14ac:dyDescent="0.4">
      <c r="B3105" s="225"/>
      <c r="C3105" s="226"/>
      <c r="D3105" s="10"/>
      <c r="E3105" s="11"/>
      <c r="F3105" s="12"/>
      <c r="G3105" s="12"/>
      <c r="H3105" s="10"/>
      <c r="I3105" s="11"/>
      <c r="J3105" s="12"/>
      <c r="K3105" s="12"/>
    </row>
    <row r="3106" spans="2:11" s="13" customFormat="1" x14ac:dyDescent="0.4">
      <c r="B3106" s="225"/>
      <c r="C3106" s="226"/>
      <c r="D3106" s="10"/>
      <c r="E3106" s="11"/>
      <c r="F3106" s="12"/>
      <c r="G3106" s="12"/>
      <c r="H3106" s="10"/>
      <c r="I3106" s="11"/>
      <c r="J3106" s="12"/>
      <c r="K3106" s="12"/>
    </row>
    <row r="3107" spans="2:11" s="13" customFormat="1" x14ac:dyDescent="0.4">
      <c r="B3107" s="225"/>
      <c r="C3107" s="226"/>
      <c r="D3107" s="10"/>
      <c r="E3107" s="11"/>
      <c r="F3107" s="12"/>
      <c r="G3107" s="12"/>
      <c r="H3107" s="10"/>
      <c r="I3107" s="11"/>
      <c r="J3107" s="12"/>
      <c r="K3107" s="12"/>
    </row>
    <row r="3108" spans="2:11" s="13" customFormat="1" x14ac:dyDescent="0.4">
      <c r="B3108" s="225"/>
      <c r="C3108" s="226"/>
      <c r="D3108" s="10"/>
      <c r="E3108" s="11"/>
      <c r="F3108" s="12"/>
      <c r="G3108" s="12"/>
      <c r="H3108" s="10"/>
      <c r="I3108" s="11"/>
      <c r="J3108" s="12"/>
      <c r="K3108" s="12"/>
    </row>
    <row r="3109" spans="2:11" s="13" customFormat="1" x14ac:dyDescent="0.4">
      <c r="B3109" s="225"/>
      <c r="C3109" s="226"/>
      <c r="D3109" s="10"/>
      <c r="E3109" s="11"/>
      <c r="F3109" s="12"/>
      <c r="G3109" s="12"/>
      <c r="H3109" s="10"/>
      <c r="I3109" s="11"/>
      <c r="J3109" s="12"/>
      <c r="K3109" s="12"/>
    </row>
    <row r="3110" spans="2:11" s="13" customFormat="1" x14ac:dyDescent="0.4">
      <c r="B3110" s="225"/>
      <c r="C3110" s="226"/>
      <c r="D3110" s="10"/>
      <c r="E3110" s="11"/>
      <c r="F3110" s="12"/>
      <c r="G3110" s="12"/>
      <c r="H3110" s="10"/>
      <c r="I3110" s="11"/>
      <c r="J3110" s="12"/>
      <c r="K3110" s="12"/>
    </row>
    <row r="3111" spans="2:11" s="13" customFormat="1" x14ac:dyDescent="0.4">
      <c r="B3111" s="225"/>
      <c r="C3111" s="226"/>
      <c r="D3111" s="10"/>
      <c r="E3111" s="11"/>
      <c r="F3111" s="12"/>
      <c r="G3111" s="12"/>
      <c r="H3111" s="10"/>
      <c r="I3111" s="11"/>
      <c r="J3111" s="12"/>
      <c r="K3111" s="12"/>
    </row>
    <row r="3112" spans="2:11" s="13" customFormat="1" x14ac:dyDescent="0.4">
      <c r="B3112" s="225"/>
      <c r="C3112" s="226"/>
      <c r="D3112" s="10"/>
      <c r="E3112" s="11"/>
      <c r="F3112" s="12"/>
      <c r="G3112" s="12"/>
      <c r="H3112" s="10"/>
      <c r="I3112" s="11"/>
      <c r="J3112" s="12"/>
      <c r="K3112" s="12"/>
    </row>
    <row r="3113" spans="2:11" s="13" customFormat="1" x14ac:dyDescent="0.4">
      <c r="B3113" s="225"/>
      <c r="C3113" s="226"/>
      <c r="D3113" s="10"/>
      <c r="E3113" s="11"/>
      <c r="F3113" s="12"/>
      <c r="G3113" s="12"/>
      <c r="H3113" s="10"/>
      <c r="I3113" s="11"/>
      <c r="J3113" s="12"/>
      <c r="K3113" s="12"/>
    </row>
    <row r="3114" spans="2:11" s="13" customFormat="1" x14ac:dyDescent="0.4">
      <c r="B3114" s="225"/>
      <c r="C3114" s="226"/>
      <c r="D3114" s="10"/>
      <c r="E3114" s="11"/>
      <c r="F3114" s="12"/>
      <c r="G3114" s="12"/>
      <c r="H3114" s="10"/>
      <c r="I3114" s="11"/>
      <c r="J3114" s="12"/>
      <c r="K3114" s="12"/>
    </row>
    <row r="3115" spans="2:11" s="13" customFormat="1" x14ac:dyDescent="0.4">
      <c r="B3115" s="225"/>
      <c r="C3115" s="226"/>
      <c r="D3115" s="10"/>
      <c r="E3115" s="11"/>
      <c r="F3115" s="12"/>
      <c r="G3115" s="12"/>
      <c r="H3115" s="10"/>
      <c r="I3115" s="11"/>
      <c r="J3115" s="12"/>
      <c r="K3115" s="12"/>
    </row>
    <row r="3116" spans="2:11" s="13" customFormat="1" x14ac:dyDescent="0.4">
      <c r="B3116" s="225"/>
      <c r="C3116" s="226"/>
      <c r="D3116" s="10"/>
      <c r="E3116" s="11"/>
      <c r="F3116" s="12"/>
      <c r="G3116" s="12"/>
      <c r="H3116" s="10"/>
      <c r="I3116" s="11"/>
      <c r="J3116" s="12"/>
      <c r="K3116" s="12"/>
    </row>
    <row r="3117" spans="2:11" s="13" customFormat="1" x14ac:dyDescent="0.4">
      <c r="B3117" s="225"/>
      <c r="C3117" s="226"/>
      <c r="D3117" s="10"/>
      <c r="E3117" s="11"/>
      <c r="F3117" s="12"/>
      <c r="G3117" s="12"/>
      <c r="H3117" s="10"/>
      <c r="I3117" s="11"/>
      <c r="J3117" s="12"/>
      <c r="K3117" s="12"/>
    </row>
    <row r="3118" spans="2:11" s="13" customFormat="1" x14ac:dyDescent="0.4">
      <c r="B3118" s="225"/>
      <c r="C3118" s="226"/>
      <c r="D3118" s="10"/>
      <c r="E3118" s="11"/>
      <c r="F3118" s="12"/>
      <c r="G3118" s="12"/>
      <c r="H3118" s="10"/>
      <c r="I3118" s="11"/>
      <c r="J3118" s="12"/>
      <c r="K3118" s="12"/>
    </row>
    <row r="3119" spans="2:11" s="13" customFormat="1" x14ac:dyDescent="0.4">
      <c r="B3119" s="225"/>
      <c r="C3119" s="226"/>
      <c r="D3119" s="10"/>
      <c r="E3119" s="11"/>
      <c r="F3119" s="12"/>
      <c r="G3119" s="12"/>
      <c r="H3119" s="10"/>
      <c r="I3119" s="11"/>
      <c r="J3119" s="12"/>
      <c r="K3119" s="12"/>
    </row>
    <row r="3120" spans="2:11" s="13" customFormat="1" x14ac:dyDescent="0.4">
      <c r="B3120" s="225"/>
      <c r="C3120" s="226"/>
      <c r="D3120" s="10"/>
      <c r="E3120" s="11"/>
      <c r="F3120" s="12"/>
      <c r="G3120" s="12"/>
      <c r="H3120" s="10"/>
      <c r="I3120" s="11"/>
      <c r="J3120" s="12"/>
      <c r="K3120" s="12"/>
    </row>
    <row r="3121" spans="2:11" s="13" customFormat="1" x14ac:dyDescent="0.4">
      <c r="B3121" s="225"/>
      <c r="C3121" s="226"/>
      <c r="D3121" s="10"/>
      <c r="E3121" s="11"/>
      <c r="F3121" s="12"/>
      <c r="G3121" s="12"/>
      <c r="H3121" s="10"/>
      <c r="I3121" s="11"/>
      <c r="J3121" s="12"/>
      <c r="K3121" s="12"/>
    </row>
    <row r="3122" spans="2:11" s="13" customFormat="1" x14ac:dyDescent="0.4">
      <c r="B3122" s="225"/>
      <c r="C3122" s="226"/>
      <c r="D3122" s="10"/>
      <c r="E3122" s="11"/>
      <c r="F3122" s="12"/>
      <c r="G3122" s="12"/>
      <c r="H3122" s="10"/>
      <c r="I3122" s="11"/>
      <c r="J3122" s="12"/>
      <c r="K3122" s="12"/>
    </row>
    <row r="3123" spans="2:11" s="13" customFormat="1" x14ac:dyDescent="0.4">
      <c r="B3123" s="225"/>
      <c r="C3123" s="226"/>
      <c r="D3123" s="10"/>
      <c r="E3123" s="11"/>
      <c r="F3123" s="12"/>
      <c r="G3123" s="12"/>
      <c r="H3123" s="10"/>
      <c r="I3123" s="11"/>
      <c r="J3123" s="12"/>
      <c r="K3123" s="12"/>
    </row>
    <row r="3124" spans="2:11" s="13" customFormat="1" x14ac:dyDescent="0.4">
      <c r="B3124" s="225"/>
      <c r="C3124" s="226"/>
      <c r="D3124" s="10"/>
      <c r="E3124" s="11"/>
      <c r="F3124" s="12"/>
      <c r="G3124" s="12"/>
      <c r="H3124" s="10"/>
      <c r="I3124" s="11"/>
      <c r="J3124" s="12"/>
      <c r="K3124" s="12"/>
    </row>
    <row r="3125" spans="2:11" s="13" customFormat="1" x14ac:dyDescent="0.4">
      <c r="B3125" s="225"/>
      <c r="C3125" s="226"/>
      <c r="D3125" s="10"/>
      <c r="E3125" s="11"/>
      <c r="F3125" s="12"/>
      <c r="G3125" s="12"/>
      <c r="H3125" s="10"/>
      <c r="I3125" s="11"/>
      <c r="J3125" s="12"/>
      <c r="K3125" s="12"/>
    </row>
    <row r="3126" spans="2:11" s="13" customFormat="1" x14ac:dyDescent="0.4">
      <c r="B3126" s="225"/>
      <c r="C3126" s="226"/>
      <c r="D3126" s="10"/>
      <c r="E3126" s="11"/>
      <c r="F3126" s="12"/>
      <c r="G3126" s="12"/>
      <c r="H3126" s="10"/>
      <c r="I3126" s="11"/>
      <c r="J3126" s="12"/>
      <c r="K3126" s="12"/>
    </row>
    <row r="3127" spans="2:11" s="13" customFormat="1" x14ac:dyDescent="0.4">
      <c r="B3127" s="225"/>
      <c r="C3127" s="226"/>
      <c r="D3127" s="10"/>
      <c r="E3127" s="11"/>
      <c r="F3127" s="12"/>
      <c r="G3127" s="12"/>
      <c r="H3127" s="10"/>
      <c r="I3127" s="11"/>
      <c r="J3127" s="12"/>
      <c r="K3127" s="12"/>
    </row>
    <row r="3128" spans="2:11" s="13" customFormat="1" x14ac:dyDescent="0.4">
      <c r="B3128" s="225"/>
      <c r="C3128" s="226"/>
      <c r="D3128" s="10"/>
      <c r="E3128" s="11"/>
      <c r="F3128" s="12"/>
      <c r="G3128" s="12"/>
      <c r="H3128" s="10"/>
      <c r="I3128" s="11"/>
      <c r="J3128" s="12"/>
      <c r="K3128" s="12"/>
    </row>
    <row r="3129" spans="2:11" s="13" customFormat="1" x14ac:dyDescent="0.4">
      <c r="B3129" s="225"/>
      <c r="C3129" s="226"/>
      <c r="D3129" s="10"/>
      <c r="E3129" s="11"/>
      <c r="F3129" s="12"/>
      <c r="G3129" s="12"/>
      <c r="H3129" s="10"/>
      <c r="I3129" s="11"/>
      <c r="J3129" s="12"/>
      <c r="K3129" s="12"/>
    </row>
    <row r="3130" spans="2:11" s="13" customFormat="1" x14ac:dyDescent="0.4">
      <c r="B3130" s="225"/>
      <c r="C3130" s="226"/>
      <c r="D3130" s="10"/>
      <c r="E3130" s="11"/>
      <c r="F3130" s="12"/>
      <c r="G3130" s="12"/>
      <c r="H3130" s="10"/>
      <c r="I3130" s="11"/>
      <c r="J3130" s="12"/>
      <c r="K3130" s="12"/>
    </row>
    <row r="3131" spans="2:11" s="13" customFormat="1" x14ac:dyDescent="0.4">
      <c r="B3131" s="225"/>
      <c r="C3131" s="226"/>
      <c r="D3131" s="10"/>
      <c r="E3131" s="11"/>
      <c r="F3131" s="12"/>
      <c r="G3131" s="12"/>
      <c r="H3131" s="10"/>
      <c r="I3131" s="11"/>
      <c r="J3131" s="12"/>
      <c r="K3131" s="12"/>
    </row>
    <row r="3132" spans="2:11" s="13" customFormat="1" x14ac:dyDescent="0.4">
      <c r="B3132" s="225"/>
      <c r="C3132" s="226"/>
      <c r="D3132" s="10"/>
      <c r="E3132" s="11"/>
      <c r="F3132" s="12"/>
      <c r="G3132" s="12"/>
      <c r="H3132" s="10"/>
      <c r="I3132" s="11"/>
      <c r="J3132" s="12"/>
      <c r="K3132" s="12"/>
    </row>
    <row r="3133" spans="2:11" s="13" customFormat="1" x14ac:dyDescent="0.4">
      <c r="B3133" s="225"/>
      <c r="C3133" s="226"/>
      <c r="D3133" s="10"/>
      <c r="E3133" s="11"/>
      <c r="F3133" s="12"/>
      <c r="G3133" s="12"/>
      <c r="H3133" s="10"/>
      <c r="I3133" s="11"/>
      <c r="J3133" s="12"/>
      <c r="K3133" s="12"/>
    </row>
    <row r="3134" spans="2:11" s="13" customFormat="1" x14ac:dyDescent="0.4">
      <c r="B3134" s="225"/>
      <c r="C3134" s="226"/>
      <c r="D3134" s="10"/>
      <c r="E3134" s="11"/>
      <c r="F3134" s="12"/>
      <c r="G3134" s="12"/>
      <c r="H3134" s="10"/>
      <c r="I3134" s="11"/>
      <c r="J3134" s="12"/>
      <c r="K3134" s="12"/>
    </row>
    <row r="3135" spans="2:11" s="13" customFormat="1" x14ac:dyDescent="0.4">
      <c r="B3135" s="225"/>
      <c r="C3135" s="226"/>
      <c r="D3135" s="10"/>
      <c r="E3135" s="11"/>
      <c r="F3135" s="12"/>
      <c r="G3135" s="12"/>
      <c r="H3135" s="10"/>
      <c r="I3135" s="11"/>
      <c r="J3135" s="12"/>
      <c r="K3135" s="12"/>
    </row>
    <row r="3136" spans="2:11" s="13" customFormat="1" x14ac:dyDescent="0.4">
      <c r="B3136" s="225"/>
      <c r="C3136" s="226"/>
      <c r="D3136" s="10"/>
      <c r="E3136" s="11"/>
      <c r="F3136" s="12"/>
      <c r="G3136" s="12"/>
      <c r="H3136" s="10"/>
      <c r="I3136" s="11"/>
      <c r="J3136" s="12"/>
      <c r="K3136" s="12"/>
    </row>
    <row r="3137" spans="2:11" s="13" customFormat="1" x14ac:dyDescent="0.4">
      <c r="B3137" s="225"/>
      <c r="C3137" s="226"/>
      <c r="D3137" s="10"/>
      <c r="E3137" s="11"/>
      <c r="F3137" s="12"/>
      <c r="G3137" s="12"/>
      <c r="H3137" s="10"/>
      <c r="I3137" s="11"/>
      <c r="J3137" s="12"/>
      <c r="K3137" s="12"/>
    </row>
    <row r="3138" spans="2:11" s="13" customFormat="1" x14ac:dyDescent="0.4">
      <c r="B3138" s="225"/>
      <c r="C3138" s="226"/>
      <c r="D3138" s="10"/>
      <c r="E3138" s="11"/>
      <c r="F3138" s="12"/>
      <c r="G3138" s="12"/>
      <c r="H3138" s="10"/>
      <c r="I3138" s="11"/>
      <c r="J3138" s="12"/>
      <c r="K3138" s="12"/>
    </row>
    <row r="3139" spans="2:11" s="13" customFormat="1" x14ac:dyDescent="0.4">
      <c r="B3139" s="225"/>
      <c r="C3139" s="226"/>
      <c r="D3139" s="10"/>
      <c r="E3139" s="11"/>
      <c r="F3139" s="12"/>
      <c r="G3139" s="12"/>
      <c r="H3139" s="10"/>
      <c r="I3139" s="11"/>
      <c r="J3139" s="12"/>
      <c r="K3139" s="12"/>
    </row>
    <row r="3140" spans="2:11" s="13" customFormat="1" x14ac:dyDescent="0.4">
      <c r="B3140" s="225"/>
      <c r="C3140" s="226"/>
      <c r="D3140" s="10"/>
      <c r="E3140" s="11"/>
      <c r="F3140" s="12"/>
      <c r="G3140" s="12"/>
      <c r="H3140" s="10"/>
      <c r="I3140" s="11"/>
      <c r="J3140" s="12"/>
      <c r="K3140" s="12"/>
    </row>
    <row r="3141" spans="2:11" s="13" customFormat="1" x14ac:dyDescent="0.4">
      <c r="B3141" s="225"/>
      <c r="C3141" s="226"/>
      <c r="D3141" s="10"/>
      <c r="E3141" s="11"/>
      <c r="F3141" s="12"/>
      <c r="G3141" s="12"/>
      <c r="H3141" s="10"/>
      <c r="I3141" s="11"/>
      <c r="J3141" s="12"/>
      <c r="K3141" s="12"/>
    </row>
    <row r="3142" spans="2:11" s="13" customFormat="1" x14ac:dyDescent="0.4">
      <c r="B3142" s="225"/>
      <c r="C3142" s="226"/>
      <c r="D3142" s="10"/>
      <c r="E3142" s="11"/>
      <c r="F3142" s="12"/>
      <c r="G3142" s="12"/>
      <c r="H3142" s="10"/>
      <c r="I3142" s="11"/>
      <c r="J3142" s="12"/>
      <c r="K3142" s="12"/>
    </row>
    <row r="3143" spans="2:11" s="13" customFormat="1" x14ac:dyDescent="0.4">
      <c r="B3143" s="225"/>
      <c r="C3143" s="226"/>
      <c r="D3143" s="10"/>
      <c r="E3143" s="11"/>
      <c r="F3143" s="12"/>
      <c r="G3143" s="12"/>
      <c r="H3143" s="10"/>
      <c r="I3143" s="11"/>
      <c r="J3143" s="12"/>
      <c r="K3143" s="12"/>
    </row>
    <row r="3144" spans="2:11" s="13" customFormat="1" x14ac:dyDescent="0.4">
      <c r="B3144" s="225"/>
      <c r="C3144" s="226"/>
      <c r="D3144" s="10"/>
      <c r="E3144" s="11"/>
      <c r="F3144" s="12"/>
      <c r="G3144" s="12"/>
      <c r="H3144" s="10"/>
      <c r="I3144" s="11"/>
      <c r="J3144" s="12"/>
      <c r="K3144" s="12"/>
    </row>
    <row r="3145" spans="2:11" s="13" customFormat="1" x14ac:dyDescent="0.4">
      <c r="B3145" s="225"/>
      <c r="C3145" s="226"/>
      <c r="D3145" s="10"/>
      <c r="E3145" s="11"/>
      <c r="F3145" s="12"/>
      <c r="G3145" s="12"/>
      <c r="H3145" s="10"/>
      <c r="I3145" s="11"/>
      <c r="J3145" s="12"/>
      <c r="K3145" s="12"/>
    </row>
    <row r="3146" spans="2:11" s="13" customFormat="1" x14ac:dyDescent="0.4">
      <c r="B3146" s="225"/>
      <c r="C3146" s="226"/>
      <c r="D3146" s="10"/>
      <c r="E3146" s="11"/>
      <c r="F3146" s="12"/>
      <c r="G3146" s="12"/>
      <c r="H3146" s="10"/>
      <c r="I3146" s="11"/>
      <c r="J3146" s="12"/>
      <c r="K3146" s="12"/>
    </row>
    <row r="3147" spans="2:11" s="13" customFormat="1" x14ac:dyDescent="0.4">
      <c r="B3147" s="225"/>
      <c r="C3147" s="226"/>
      <c r="D3147" s="10"/>
      <c r="E3147" s="11"/>
      <c r="F3147" s="12"/>
      <c r="G3147" s="12"/>
      <c r="H3147" s="10"/>
      <c r="I3147" s="11"/>
      <c r="J3147" s="12"/>
      <c r="K3147" s="12"/>
    </row>
    <row r="3148" spans="2:11" s="13" customFormat="1" x14ac:dyDescent="0.4">
      <c r="B3148" s="225"/>
      <c r="C3148" s="226"/>
      <c r="D3148" s="10"/>
      <c r="E3148" s="11"/>
      <c r="F3148" s="12"/>
      <c r="G3148" s="12"/>
      <c r="H3148" s="10"/>
      <c r="I3148" s="11"/>
      <c r="J3148" s="12"/>
      <c r="K3148" s="12"/>
    </row>
    <row r="3149" spans="2:11" s="13" customFormat="1" x14ac:dyDescent="0.4">
      <c r="B3149" s="225"/>
      <c r="C3149" s="226"/>
      <c r="D3149" s="10"/>
      <c r="E3149" s="11"/>
      <c r="F3149" s="12"/>
      <c r="G3149" s="12"/>
      <c r="H3149" s="10"/>
      <c r="I3149" s="11"/>
      <c r="J3149" s="12"/>
      <c r="K3149" s="12"/>
    </row>
    <row r="3150" spans="2:11" s="13" customFormat="1" x14ac:dyDescent="0.4">
      <c r="B3150" s="225"/>
      <c r="C3150" s="226"/>
      <c r="D3150" s="10"/>
      <c r="E3150" s="11"/>
      <c r="F3150" s="12"/>
      <c r="G3150" s="12"/>
      <c r="H3150" s="10"/>
      <c r="I3150" s="11"/>
      <c r="J3150" s="12"/>
      <c r="K3150" s="12"/>
    </row>
    <row r="3151" spans="2:11" s="13" customFormat="1" x14ac:dyDescent="0.4">
      <c r="B3151" s="225"/>
      <c r="C3151" s="226"/>
      <c r="D3151" s="10"/>
      <c r="E3151" s="11"/>
      <c r="F3151" s="12"/>
      <c r="G3151" s="12"/>
      <c r="H3151" s="10"/>
      <c r="I3151" s="11"/>
      <c r="J3151" s="12"/>
      <c r="K3151" s="12"/>
    </row>
    <row r="3152" spans="2:11" s="13" customFormat="1" x14ac:dyDescent="0.4">
      <c r="B3152" s="225"/>
      <c r="C3152" s="226"/>
      <c r="D3152" s="10"/>
      <c r="E3152" s="11"/>
      <c r="F3152" s="12"/>
      <c r="G3152" s="12"/>
      <c r="H3152" s="10"/>
      <c r="I3152" s="11"/>
      <c r="J3152" s="12"/>
      <c r="K3152" s="12"/>
    </row>
    <row r="3153" spans="2:11" s="13" customFormat="1" x14ac:dyDescent="0.4">
      <c r="B3153" s="225"/>
      <c r="C3153" s="226"/>
      <c r="D3153" s="10"/>
      <c r="E3153" s="11"/>
      <c r="F3153" s="12"/>
      <c r="G3153" s="12"/>
      <c r="H3153" s="10"/>
      <c r="I3153" s="11"/>
      <c r="J3153" s="12"/>
      <c r="K3153" s="12"/>
    </row>
    <row r="3154" spans="2:11" s="13" customFormat="1" x14ac:dyDescent="0.4">
      <c r="B3154" s="225"/>
      <c r="C3154" s="226"/>
      <c r="D3154" s="10"/>
      <c r="E3154" s="11"/>
      <c r="F3154" s="12"/>
      <c r="G3154" s="12"/>
      <c r="H3154" s="10"/>
      <c r="I3154" s="11"/>
      <c r="J3154" s="12"/>
      <c r="K3154" s="12"/>
    </row>
    <row r="3155" spans="2:11" s="13" customFormat="1" x14ac:dyDescent="0.4">
      <c r="B3155" s="225"/>
      <c r="C3155" s="226"/>
      <c r="D3155" s="10"/>
      <c r="E3155" s="11"/>
      <c r="F3155" s="12"/>
      <c r="G3155" s="12"/>
      <c r="H3155" s="10"/>
      <c r="I3155" s="11"/>
      <c r="J3155" s="12"/>
      <c r="K3155" s="12"/>
    </row>
    <row r="3156" spans="2:11" s="13" customFormat="1" x14ac:dyDescent="0.4">
      <c r="B3156" s="225"/>
      <c r="C3156" s="226"/>
      <c r="D3156" s="10"/>
      <c r="E3156" s="11"/>
      <c r="F3156" s="12"/>
      <c r="G3156" s="12"/>
      <c r="H3156" s="10"/>
      <c r="I3156" s="11"/>
      <c r="J3156" s="12"/>
      <c r="K3156" s="12"/>
    </row>
    <row r="3157" spans="2:11" s="13" customFormat="1" x14ac:dyDescent="0.4">
      <c r="B3157" s="225"/>
      <c r="C3157" s="226"/>
      <c r="D3157" s="10"/>
      <c r="E3157" s="11"/>
      <c r="F3157" s="12"/>
      <c r="G3157" s="12"/>
      <c r="H3157" s="10"/>
      <c r="I3157" s="11"/>
      <c r="J3157" s="12"/>
      <c r="K3157" s="12"/>
    </row>
    <row r="3158" spans="2:11" s="13" customFormat="1" x14ac:dyDescent="0.4">
      <c r="B3158" s="225"/>
      <c r="C3158" s="226"/>
      <c r="D3158" s="10"/>
      <c r="E3158" s="11"/>
      <c r="F3158" s="12"/>
      <c r="G3158" s="12"/>
      <c r="H3158" s="10"/>
      <c r="I3158" s="11"/>
      <c r="J3158" s="12"/>
      <c r="K3158" s="12"/>
    </row>
    <row r="3159" spans="2:11" s="13" customFormat="1" x14ac:dyDescent="0.4">
      <c r="B3159" s="225"/>
      <c r="C3159" s="226"/>
      <c r="D3159" s="10"/>
      <c r="E3159" s="11"/>
      <c r="F3159" s="12"/>
      <c r="G3159" s="12"/>
      <c r="H3159" s="10"/>
      <c r="I3159" s="11"/>
      <c r="J3159" s="12"/>
      <c r="K3159" s="12"/>
    </row>
    <row r="3160" spans="2:11" s="13" customFormat="1" x14ac:dyDescent="0.4">
      <c r="B3160" s="225"/>
      <c r="C3160" s="226"/>
      <c r="D3160" s="10"/>
      <c r="E3160" s="11"/>
      <c r="F3160" s="12"/>
      <c r="G3160" s="12"/>
      <c r="H3160" s="10"/>
      <c r="I3160" s="11"/>
      <c r="J3160" s="12"/>
      <c r="K3160" s="12"/>
    </row>
    <row r="3161" spans="2:11" s="13" customFormat="1" x14ac:dyDescent="0.4">
      <c r="B3161" s="225"/>
      <c r="C3161" s="226"/>
      <c r="D3161" s="10"/>
      <c r="E3161" s="11"/>
      <c r="F3161" s="12"/>
      <c r="G3161" s="12"/>
      <c r="H3161" s="10"/>
      <c r="I3161" s="11"/>
      <c r="J3161" s="12"/>
      <c r="K3161" s="12"/>
    </row>
    <row r="3162" spans="2:11" s="13" customFormat="1" x14ac:dyDescent="0.4">
      <c r="B3162" s="225"/>
      <c r="C3162" s="226"/>
      <c r="D3162" s="10"/>
      <c r="E3162" s="11"/>
      <c r="F3162" s="12"/>
      <c r="G3162" s="12"/>
      <c r="H3162" s="10"/>
      <c r="I3162" s="11"/>
      <c r="J3162" s="12"/>
      <c r="K3162" s="12"/>
    </row>
    <row r="3163" spans="2:11" s="13" customFormat="1" x14ac:dyDescent="0.4">
      <c r="B3163" s="225"/>
      <c r="C3163" s="226"/>
      <c r="D3163" s="10"/>
      <c r="E3163" s="11"/>
      <c r="F3163" s="12"/>
      <c r="G3163" s="12"/>
      <c r="H3163" s="10"/>
      <c r="I3163" s="11"/>
      <c r="J3163" s="12"/>
      <c r="K3163" s="12"/>
    </row>
    <row r="3164" spans="2:11" s="13" customFormat="1" x14ac:dyDescent="0.4">
      <c r="B3164" s="225"/>
      <c r="C3164" s="226"/>
      <c r="D3164" s="10"/>
      <c r="E3164" s="11"/>
      <c r="F3164" s="12"/>
      <c r="G3164" s="12"/>
      <c r="H3164" s="10"/>
      <c r="I3164" s="11"/>
      <c r="J3164" s="12"/>
      <c r="K3164" s="12"/>
    </row>
    <row r="3165" spans="2:11" s="13" customFormat="1" x14ac:dyDescent="0.4">
      <c r="B3165" s="225"/>
      <c r="C3165" s="226"/>
      <c r="D3165" s="10"/>
      <c r="E3165" s="11"/>
      <c r="F3165" s="12"/>
      <c r="G3165" s="12"/>
      <c r="H3165" s="10"/>
      <c r="I3165" s="11"/>
      <c r="J3165" s="12"/>
      <c r="K3165" s="12"/>
    </row>
    <row r="3166" spans="2:11" s="13" customFormat="1" x14ac:dyDescent="0.4">
      <c r="B3166" s="225"/>
      <c r="C3166" s="226"/>
      <c r="D3166" s="10"/>
      <c r="E3166" s="11"/>
      <c r="F3166" s="12"/>
      <c r="G3166" s="12"/>
      <c r="H3166" s="10"/>
      <c r="I3166" s="11"/>
      <c r="J3166" s="12"/>
      <c r="K3166" s="12"/>
    </row>
    <row r="3167" spans="2:11" s="13" customFormat="1" x14ac:dyDescent="0.4">
      <c r="B3167" s="225"/>
      <c r="C3167" s="226"/>
      <c r="D3167" s="10"/>
      <c r="E3167" s="11"/>
      <c r="F3167" s="12"/>
      <c r="G3167" s="12"/>
      <c r="H3167" s="10"/>
      <c r="I3167" s="11"/>
      <c r="J3167" s="12"/>
      <c r="K3167" s="12"/>
    </row>
    <row r="3168" spans="2:11" s="13" customFormat="1" x14ac:dyDescent="0.4">
      <c r="B3168" s="225"/>
      <c r="C3168" s="226"/>
      <c r="D3168" s="10"/>
      <c r="E3168" s="11"/>
      <c r="F3168" s="12"/>
      <c r="G3168" s="12"/>
      <c r="H3168" s="10"/>
      <c r="I3168" s="11"/>
      <c r="J3168" s="12"/>
      <c r="K3168" s="12"/>
    </row>
    <row r="3169" spans="2:11" s="13" customFormat="1" x14ac:dyDescent="0.4">
      <c r="B3169" s="225"/>
      <c r="C3169" s="226"/>
      <c r="D3169" s="10"/>
      <c r="E3169" s="11"/>
      <c r="F3169" s="12"/>
      <c r="G3169" s="12"/>
      <c r="H3169" s="10"/>
      <c r="I3169" s="11"/>
      <c r="J3169" s="12"/>
      <c r="K3169" s="12"/>
    </row>
    <row r="3170" spans="2:11" s="13" customFormat="1" x14ac:dyDescent="0.4">
      <c r="B3170" s="225"/>
      <c r="C3170" s="226"/>
      <c r="D3170" s="10"/>
      <c r="E3170" s="11"/>
      <c r="F3170" s="12"/>
      <c r="G3170" s="12"/>
      <c r="H3170" s="10"/>
      <c r="I3170" s="11"/>
      <c r="J3170" s="12"/>
      <c r="K3170" s="12"/>
    </row>
    <row r="3171" spans="2:11" s="13" customFormat="1" x14ac:dyDescent="0.4">
      <c r="B3171" s="225"/>
      <c r="C3171" s="226"/>
      <c r="D3171" s="10"/>
      <c r="E3171" s="11"/>
      <c r="F3171" s="12"/>
      <c r="G3171" s="12"/>
      <c r="H3171" s="10"/>
      <c r="I3171" s="11"/>
      <c r="J3171" s="12"/>
      <c r="K3171" s="12"/>
    </row>
    <row r="3172" spans="2:11" s="13" customFormat="1" x14ac:dyDescent="0.4">
      <c r="B3172" s="225"/>
      <c r="C3172" s="226"/>
      <c r="D3172" s="10"/>
      <c r="E3172" s="11"/>
      <c r="F3172" s="12"/>
      <c r="G3172" s="12"/>
      <c r="H3172" s="10"/>
      <c r="I3172" s="11"/>
      <c r="J3172" s="12"/>
      <c r="K3172" s="12"/>
    </row>
    <row r="3173" spans="2:11" s="13" customFormat="1" x14ac:dyDescent="0.4">
      <c r="B3173" s="225"/>
      <c r="C3173" s="226"/>
      <c r="D3173" s="10"/>
      <c r="E3173" s="11"/>
      <c r="F3173" s="12"/>
      <c r="G3173" s="12"/>
      <c r="H3173" s="10"/>
      <c r="I3173" s="11"/>
      <c r="J3173" s="12"/>
      <c r="K3173" s="12"/>
    </row>
    <row r="3174" spans="2:11" s="13" customFormat="1" x14ac:dyDescent="0.4">
      <c r="B3174" s="225"/>
      <c r="C3174" s="226"/>
      <c r="D3174" s="10"/>
      <c r="E3174" s="11"/>
      <c r="F3174" s="12"/>
      <c r="G3174" s="12"/>
      <c r="H3174" s="10"/>
      <c r="I3174" s="11"/>
      <c r="J3174" s="12"/>
      <c r="K3174" s="12"/>
    </row>
    <row r="3175" spans="2:11" s="13" customFormat="1" x14ac:dyDescent="0.4">
      <c r="B3175" s="225"/>
      <c r="C3175" s="226"/>
      <c r="D3175" s="10"/>
      <c r="E3175" s="11"/>
      <c r="F3175" s="12"/>
      <c r="G3175" s="12"/>
      <c r="H3175" s="10"/>
      <c r="I3175" s="11"/>
      <c r="J3175" s="12"/>
      <c r="K3175" s="12"/>
    </row>
    <row r="3176" spans="2:11" s="13" customFormat="1" x14ac:dyDescent="0.4">
      <c r="B3176" s="225"/>
      <c r="C3176" s="226"/>
      <c r="D3176" s="10"/>
      <c r="E3176" s="11"/>
      <c r="F3176" s="12"/>
      <c r="G3176" s="12"/>
      <c r="H3176" s="10"/>
      <c r="I3176" s="11"/>
      <c r="J3176" s="12"/>
      <c r="K3176" s="12"/>
    </row>
    <row r="3177" spans="2:11" s="13" customFormat="1" x14ac:dyDescent="0.4">
      <c r="B3177" s="225"/>
      <c r="C3177" s="226"/>
      <c r="D3177" s="10"/>
      <c r="E3177" s="11"/>
      <c r="F3177" s="12"/>
      <c r="G3177" s="12"/>
      <c r="H3177" s="10"/>
      <c r="I3177" s="11"/>
      <c r="J3177" s="12"/>
      <c r="K3177" s="12"/>
    </row>
    <row r="3178" spans="2:11" s="13" customFormat="1" x14ac:dyDescent="0.4">
      <c r="B3178" s="225"/>
      <c r="C3178" s="226"/>
      <c r="D3178" s="10"/>
      <c r="E3178" s="11"/>
      <c r="F3178" s="12"/>
      <c r="G3178" s="12"/>
      <c r="H3178" s="10"/>
      <c r="I3178" s="11"/>
      <c r="J3178" s="12"/>
      <c r="K3178" s="12"/>
    </row>
    <row r="3179" spans="2:11" s="13" customFormat="1" x14ac:dyDescent="0.4">
      <c r="B3179" s="225"/>
      <c r="C3179" s="226"/>
      <c r="D3179" s="10"/>
      <c r="E3179" s="11"/>
      <c r="F3179" s="12"/>
      <c r="G3179" s="12"/>
      <c r="H3179" s="10"/>
      <c r="I3179" s="11"/>
      <c r="J3179" s="12"/>
      <c r="K3179" s="12"/>
    </row>
    <row r="3180" spans="2:11" s="13" customFormat="1" x14ac:dyDescent="0.4">
      <c r="B3180" s="225"/>
      <c r="C3180" s="226"/>
      <c r="D3180" s="10"/>
      <c r="E3180" s="11"/>
      <c r="F3180" s="12"/>
      <c r="G3180" s="12"/>
      <c r="H3180" s="10"/>
      <c r="I3180" s="11"/>
      <c r="J3180" s="12"/>
      <c r="K3180" s="12"/>
    </row>
    <row r="3181" spans="2:11" s="13" customFormat="1" x14ac:dyDescent="0.4">
      <c r="B3181" s="225"/>
      <c r="C3181" s="226"/>
      <c r="D3181" s="10"/>
      <c r="E3181" s="11"/>
      <c r="F3181" s="12"/>
      <c r="G3181" s="12"/>
      <c r="H3181" s="10"/>
      <c r="I3181" s="11"/>
      <c r="J3181" s="12"/>
      <c r="K3181" s="12"/>
    </row>
    <row r="3182" spans="2:11" s="13" customFormat="1" x14ac:dyDescent="0.4">
      <c r="B3182" s="225"/>
      <c r="C3182" s="226"/>
      <c r="D3182" s="10"/>
      <c r="E3182" s="11"/>
      <c r="F3182" s="12"/>
      <c r="G3182" s="12"/>
      <c r="H3182" s="10"/>
      <c r="I3182" s="11"/>
      <c r="J3182" s="12"/>
      <c r="K3182" s="12"/>
    </row>
    <row r="3183" spans="2:11" s="13" customFormat="1" x14ac:dyDescent="0.4">
      <c r="B3183" s="225"/>
      <c r="C3183" s="226"/>
      <c r="D3183" s="10"/>
      <c r="E3183" s="11"/>
      <c r="F3183" s="12"/>
      <c r="G3183" s="12"/>
      <c r="H3183" s="10"/>
      <c r="I3183" s="11"/>
      <c r="J3183" s="12"/>
      <c r="K3183" s="12"/>
    </row>
    <row r="3184" spans="2:11" s="13" customFormat="1" x14ac:dyDescent="0.4">
      <c r="B3184" s="225"/>
      <c r="C3184" s="226"/>
      <c r="D3184" s="10"/>
      <c r="E3184" s="11"/>
      <c r="F3184" s="12"/>
      <c r="G3184" s="12"/>
      <c r="H3184" s="10"/>
      <c r="I3184" s="11"/>
      <c r="J3184" s="12"/>
      <c r="K3184" s="12"/>
    </row>
    <row r="3185" spans="2:11" s="13" customFormat="1" x14ac:dyDescent="0.4">
      <c r="B3185" s="225"/>
      <c r="C3185" s="226"/>
      <c r="D3185" s="10"/>
      <c r="E3185" s="11"/>
      <c r="F3185" s="12"/>
      <c r="G3185" s="12"/>
      <c r="H3185" s="10"/>
      <c r="I3185" s="11"/>
      <c r="J3185" s="12"/>
      <c r="K3185" s="12"/>
    </row>
    <row r="3186" spans="2:11" s="13" customFormat="1" x14ac:dyDescent="0.4">
      <c r="B3186" s="225"/>
      <c r="C3186" s="226"/>
      <c r="D3186" s="10"/>
      <c r="E3186" s="11"/>
      <c r="F3186" s="12"/>
      <c r="G3186" s="12"/>
      <c r="H3186" s="10"/>
      <c r="I3186" s="11"/>
      <c r="J3186" s="12"/>
      <c r="K3186" s="12"/>
    </row>
    <row r="3187" spans="2:11" s="13" customFormat="1" x14ac:dyDescent="0.4">
      <c r="B3187" s="225"/>
      <c r="C3187" s="226"/>
      <c r="D3187" s="10"/>
      <c r="E3187" s="11"/>
      <c r="F3187" s="12"/>
      <c r="G3187" s="12"/>
      <c r="H3187" s="10"/>
      <c r="I3187" s="11"/>
      <c r="J3187" s="12"/>
      <c r="K3187" s="12"/>
    </row>
    <row r="3188" spans="2:11" s="13" customFormat="1" x14ac:dyDescent="0.4">
      <c r="B3188" s="225"/>
      <c r="C3188" s="226"/>
      <c r="D3188" s="10"/>
      <c r="E3188" s="11"/>
      <c r="F3188" s="12"/>
      <c r="G3188" s="12"/>
      <c r="H3188" s="10"/>
      <c r="I3188" s="11"/>
      <c r="J3188" s="12"/>
      <c r="K3188" s="12"/>
    </row>
    <row r="3189" spans="2:11" s="13" customFormat="1" x14ac:dyDescent="0.4">
      <c r="B3189" s="225"/>
      <c r="C3189" s="226"/>
      <c r="D3189" s="10"/>
      <c r="E3189" s="11"/>
      <c r="F3189" s="12"/>
      <c r="G3189" s="12"/>
      <c r="H3189" s="10"/>
      <c r="I3189" s="11"/>
      <c r="J3189" s="12"/>
      <c r="K3189" s="12"/>
    </row>
    <row r="3190" spans="2:11" s="13" customFormat="1" x14ac:dyDescent="0.4">
      <c r="B3190" s="225"/>
      <c r="C3190" s="226"/>
      <c r="D3190" s="10"/>
      <c r="E3190" s="11"/>
      <c r="F3190" s="12"/>
      <c r="G3190" s="12"/>
      <c r="H3190" s="10"/>
      <c r="I3190" s="11"/>
      <c r="J3190" s="12"/>
      <c r="K3190" s="12"/>
    </row>
    <row r="3191" spans="2:11" s="13" customFormat="1" x14ac:dyDescent="0.4">
      <c r="B3191" s="225"/>
      <c r="C3191" s="226"/>
      <c r="D3191" s="10"/>
      <c r="E3191" s="11"/>
      <c r="F3191" s="12"/>
      <c r="G3191" s="12"/>
      <c r="H3191" s="10"/>
      <c r="I3191" s="11"/>
      <c r="J3191" s="12"/>
      <c r="K3191" s="12"/>
    </row>
    <row r="3192" spans="2:11" s="13" customFormat="1" x14ac:dyDescent="0.4">
      <c r="B3192" s="225"/>
      <c r="C3192" s="226"/>
      <c r="D3192" s="10"/>
      <c r="E3192" s="11"/>
      <c r="F3192" s="12"/>
      <c r="G3192" s="12"/>
      <c r="H3192" s="10"/>
      <c r="I3192" s="11"/>
      <c r="J3192" s="12"/>
      <c r="K3192" s="12"/>
    </row>
    <row r="3193" spans="2:11" s="13" customFormat="1" x14ac:dyDescent="0.4">
      <c r="B3193" s="225"/>
      <c r="C3193" s="226"/>
      <c r="D3193" s="10"/>
      <c r="E3193" s="11"/>
      <c r="F3193" s="12"/>
      <c r="G3193" s="12"/>
      <c r="H3193" s="10"/>
      <c r="I3193" s="11"/>
      <c r="J3193" s="12"/>
      <c r="K3193" s="12"/>
    </row>
    <row r="3194" spans="2:11" s="13" customFormat="1" x14ac:dyDescent="0.4">
      <c r="B3194" s="225"/>
      <c r="C3194" s="226"/>
      <c r="D3194" s="10"/>
      <c r="E3194" s="11"/>
      <c r="F3194" s="12"/>
      <c r="G3194" s="12"/>
      <c r="H3194" s="10"/>
      <c r="I3194" s="11"/>
      <c r="J3194" s="12"/>
      <c r="K3194" s="12"/>
    </row>
    <row r="3195" spans="2:11" s="13" customFormat="1" x14ac:dyDescent="0.4">
      <c r="B3195" s="225"/>
      <c r="C3195" s="226"/>
      <c r="D3195" s="10"/>
      <c r="E3195" s="11"/>
      <c r="F3195" s="12"/>
      <c r="G3195" s="12"/>
      <c r="H3195" s="10"/>
      <c r="I3195" s="11"/>
      <c r="J3195" s="12"/>
      <c r="K3195" s="12"/>
    </row>
    <row r="3196" spans="2:11" s="13" customFormat="1" x14ac:dyDescent="0.4">
      <c r="B3196" s="225"/>
      <c r="C3196" s="226"/>
      <c r="D3196" s="10"/>
      <c r="E3196" s="11"/>
      <c r="F3196" s="12"/>
      <c r="G3196" s="12"/>
      <c r="H3196" s="10"/>
      <c r="I3196" s="11"/>
      <c r="J3196" s="12"/>
      <c r="K3196" s="12"/>
    </row>
    <row r="3197" spans="2:11" s="13" customFormat="1" x14ac:dyDescent="0.4">
      <c r="B3197" s="225"/>
      <c r="C3197" s="226"/>
      <c r="D3197" s="10"/>
      <c r="E3197" s="11"/>
      <c r="F3197" s="12"/>
      <c r="G3197" s="12"/>
      <c r="H3197" s="10"/>
      <c r="I3197" s="11"/>
      <c r="J3197" s="12"/>
      <c r="K3197" s="12"/>
    </row>
    <row r="3198" spans="2:11" s="13" customFormat="1" x14ac:dyDescent="0.4">
      <c r="B3198" s="225"/>
      <c r="C3198" s="226"/>
      <c r="D3198" s="10"/>
      <c r="E3198" s="11"/>
      <c r="F3198" s="12"/>
      <c r="G3198" s="12"/>
      <c r="H3198" s="10"/>
      <c r="I3198" s="11"/>
      <c r="J3198" s="12"/>
      <c r="K3198" s="12"/>
    </row>
    <row r="3199" spans="2:11" s="13" customFormat="1" x14ac:dyDescent="0.4">
      <c r="B3199" s="225"/>
      <c r="C3199" s="226"/>
      <c r="D3199" s="10"/>
      <c r="E3199" s="11"/>
      <c r="F3199" s="12"/>
      <c r="G3199" s="12"/>
      <c r="H3199" s="10"/>
      <c r="I3199" s="11"/>
      <c r="J3199" s="12"/>
      <c r="K3199" s="12"/>
    </row>
    <row r="3200" spans="2:11" s="13" customFormat="1" x14ac:dyDescent="0.4">
      <c r="B3200" s="225"/>
      <c r="C3200" s="226"/>
      <c r="D3200" s="10"/>
      <c r="E3200" s="11"/>
      <c r="F3200" s="12"/>
      <c r="G3200" s="12"/>
      <c r="H3200" s="10"/>
      <c r="I3200" s="11"/>
      <c r="J3200" s="12"/>
      <c r="K3200" s="12"/>
    </row>
    <row r="3201" spans="2:11" s="13" customFormat="1" x14ac:dyDescent="0.4">
      <c r="B3201" s="225"/>
      <c r="C3201" s="226"/>
      <c r="D3201" s="10"/>
      <c r="E3201" s="11"/>
      <c r="F3201" s="12"/>
      <c r="G3201" s="12"/>
      <c r="H3201" s="10"/>
      <c r="I3201" s="11"/>
      <c r="J3201" s="12"/>
      <c r="K3201" s="12"/>
    </row>
    <row r="3202" spans="2:11" s="13" customFormat="1" x14ac:dyDescent="0.4">
      <c r="B3202" s="225"/>
      <c r="C3202" s="226"/>
      <c r="D3202" s="10"/>
      <c r="E3202" s="11"/>
      <c r="F3202" s="12"/>
      <c r="G3202" s="12"/>
      <c r="H3202" s="10"/>
      <c r="I3202" s="11"/>
      <c r="J3202" s="12"/>
      <c r="K3202" s="12"/>
    </row>
    <row r="3203" spans="2:11" s="13" customFormat="1" x14ac:dyDescent="0.4">
      <c r="B3203" s="225"/>
      <c r="C3203" s="226"/>
      <c r="D3203" s="10"/>
      <c r="E3203" s="11"/>
      <c r="F3203" s="12"/>
      <c r="G3203" s="12"/>
      <c r="H3203" s="10"/>
      <c r="I3203" s="11"/>
      <c r="J3203" s="12"/>
      <c r="K3203" s="12"/>
    </row>
    <row r="3204" spans="2:11" s="13" customFormat="1" x14ac:dyDescent="0.4">
      <c r="B3204" s="225"/>
      <c r="C3204" s="226"/>
      <c r="D3204" s="10"/>
      <c r="E3204" s="11"/>
      <c r="F3204" s="12"/>
      <c r="G3204" s="12"/>
      <c r="H3204" s="10"/>
      <c r="I3204" s="11"/>
      <c r="J3204" s="12"/>
      <c r="K3204" s="12"/>
    </row>
    <row r="3205" spans="2:11" s="13" customFormat="1" x14ac:dyDescent="0.4">
      <c r="B3205" s="225"/>
      <c r="C3205" s="226"/>
      <c r="D3205" s="10"/>
      <c r="E3205" s="11"/>
      <c r="F3205" s="12"/>
      <c r="G3205" s="12"/>
      <c r="H3205" s="10"/>
      <c r="I3205" s="11"/>
      <c r="J3205" s="12"/>
      <c r="K3205" s="12"/>
    </row>
    <row r="3206" spans="2:11" s="13" customFormat="1" x14ac:dyDescent="0.4">
      <c r="B3206" s="225"/>
      <c r="C3206" s="226"/>
      <c r="D3206" s="10"/>
      <c r="E3206" s="11"/>
      <c r="F3206" s="12"/>
      <c r="G3206" s="12"/>
      <c r="H3206" s="10"/>
      <c r="I3206" s="11"/>
      <c r="J3206" s="12"/>
      <c r="K3206" s="12"/>
    </row>
    <row r="3207" spans="2:11" s="13" customFormat="1" x14ac:dyDescent="0.4">
      <c r="B3207" s="225"/>
      <c r="C3207" s="226"/>
      <c r="D3207" s="10"/>
      <c r="E3207" s="11"/>
      <c r="F3207" s="12"/>
      <c r="G3207" s="12"/>
      <c r="H3207" s="10"/>
      <c r="I3207" s="11"/>
      <c r="J3207" s="12"/>
      <c r="K3207" s="12"/>
    </row>
    <row r="3208" spans="2:11" s="13" customFormat="1" x14ac:dyDescent="0.4">
      <c r="B3208" s="225"/>
      <c r="C3208" s="226"/>
      <c r="D3208" s="10"/>
      <c r="E3208" s="11"/>
      <c r="F3208" s="12"/>
      <c r="G3208" s="12"/>
      <c r="H3208" s="10"/>
      <c r="I3208" s="11"/>
      <c r="J3208" s="12"/>
      <c r="K3208" s="12"/>
    </row>
    <row r="3209" spans="2:11" s="13" customFormat="1" x14ac:dyDescent="0.4">
      <c r="B3209" s="225"/>
      <c r="C3209" s="226"/>
      <c r="D3209" s="10"/>
      <c r="E3209" s="11"/>
      <c r="F3209" s="12"/>
      <c r="G3209" s="12"/>
      <c r="H3209" s="10"/>
      <c r="I3209" s="11"/>
      <c r="J3209" s="12"/>
      <c r="K3209" s="12"/>
    </row>
    <row r="3210" spans="2:11" s="13" customFormat="1" x14ac:dyDescent="0.4">
      <c r="B3210" s="225"/>
      <c r="C3210" s="226"/>
      <c r="D3210" s="10"/>
      <c r="E3210" s="11"/>
      <c r="F3210" s="12"/>
      <c r="G3210" s="12"/>
      <c r="H3210" s="10"/>
      <c r="I3210" s="11"/>
      <c r="J3210" s="12"/>
      <c r="K3210" s="12"/>
    </row>
    <row r="3211" spans="2:11" s="13" customFormat="1" x14ac:dyDescent="0.4">
      <c r="B3211" s="225"/>
      <c r="C3211" s="226"/>
      <c r="D3211" s="10"/>
      <c r="E3211" s="11"/>
      <c r="F3211" s="12"/>
      <c r="G3211" s="12"/>
      <c r="H3211" s="10"/>
      <c r="I3211" s="11"/>
      <c r="J3211" s="12"/>
      <c r="K3211" s="12"/>
    </row>
    <row r="3212" spans="2:11" s="13" customFormat="1" x14ac:dyDescent="0.4">
      <c r="B3212" s="225"/>
      <c r="C3212" s="226"/>
      <c r="D3212" s="10"/>
      <c r="E3212" s="11"/>
      <c r="F3212" s="12"/>
      <c r="G3212" s="12"/>
      <c r="H3212" s="10"/>
      <c r="I3212" s="11"/>
      <c r="J3212" s="12"/>
      <c r="K3212" s="12"/>
    </row>
    <row r="3213" spans="2:11" s="13" customFormat="1" x14ac:dyDescent="0.4">
      <c r="B3213" s="225"/>
      <c r="C3213" s="226"/>
      <c r="D3213" s="10"/>
      <c r="E3213" s="11"/>
      <c r="F3213" s="12"/>
      <c r="G3213" s="12"/>
      <c r="H3213" s="10"/>
      <c r="I3213" s="11"/>
      <c r="J3213" s="12"/>
      <c r="K3213" s="12"/>
    </row>
    <row r="3214" spans="2:11" s="13" customFormat="1" x14ac:dyDescent="0.4">
      <c r="B3214" s="225"/>
      <c r="C3214" s="226"/>
      <c r="D3214" s="10"/>
      <c r="E3214" s="11"/>
      <c r="F3214" s="12"/>
      <c r="G3214" s="12"/>
      <c r="H3214" s="10"/>
      <c r="I3214" s="11"/>
      <c r="J3214" s="12"/>
      <c r="K3214" s="12"/>
    </row>
    <row r="3215" spans="2:11" s="13" customFormat="1" x14ac:dyDescent="0.4">
      <c r="B3215" s="225"/>
      <c r="C3215" s="226"/>
      <c r="D3215" s="10"/>
      <c r="E3215" s="11"/>
      <c r="F3215" s="12"/>
      <c r="G3215" s="12"/>
      <c r="H3215" s="10"/>
      <c r="I3215" s="11"/>
      <c r="J3215" s="12"/>
      <c r="K3215" s="12"/>
    </row>
    <row r="3216" spans="2:11" s="13" customFormat="1" x14ac:dyDescent="0.4">
      <c r="B3216" s="225"/>
      <c r="C3216" s="226"/>
      <c r="D3216" s="10"/>
      <c r="E3216" s="11"/>
      <c r="F3216" s="12"/>
      <c r="G3216" s="12"/>
      <c r="H3216" s="10"/>
      <c r="I3216" s="11"/>
      <c r="J3216" s="12"/>
      <c r="K3216" s="12"/>
    </row>
    <row r="3217" spans="2:11" s="13" customFormat="1" x14ac:dyDescent="0.4">
      <c r="B3217" s="225"/>
      <c r="C3217" s="226"/>
      <c r="D3217" s="10"/>
      <c r="E3217" s="11"/>
      <c r="F3217" s="12"/>
      <c r="G3217" s="12"/>
      <c r="H3217" s="10"/>
      <c r="I3217" s="11"/>
      <c r="J3217" s="12"/>
      <c r="K3217" s="12"/>
    </row>
    <row r="3218" spans="2:11" s="13" customFormat="1" x14ac:dyDescent="0.4">
      <c r="B3218" s="225"/>
      <c r="C3218" s="226"/>
      <c r="D3218" s="10"/>
      <c r="E3218" s="11"/>
      <c r="F3218" s="12"/>
      <c r="G3218" s="12"/>
      <c r="H3218" s="10"/>
      <c r="I3218" s="11"/>
      <c r="J3218" s="12"/>
      <c r="K3218" s="12"/>
    </row>
    <row r="3219" spans="2:11" s="13" customFormat="1" x14ac:dyDescent="0.4">
      <c r="B3219" s="225"/>
      <c r="C3219" s="226"/>
      <c r="D3219" s="10"/>
      <c r="E3219" s="11"/>
      <c r="F3219" s="12"/>
      <c r="G3219" s="12"/>
      <c r="H3219" s="10"/>
      <c r="I3219" s="11"/>
      <c r="J3219" s="12"/>
      <c r="K3219" s="12"/>
    </row>
    <row r="3220" spans="2:11" s="13" customFormat="1" x14ac:dyDescent="0.4">
      <c r="B3220" s="225"/>
      <c r="C3220" s="226"/>
      <c r="D3220" s="10"/>
      <c r="E3220" s="11"/>
      <c r="F3220" s="12"/>
      <c r="G3220" s="12"/>
      <c r="H3220" s="10"/>
      <c r="I3220" s="11"/>
      <c r="J3220" s="12"/>
      <c r="K3220" s="12"/>
    </row>
    <row r="3221" spans="2:11" s="13" customFormat="1" x14ac:dyDescent="0.4">
      <c r="B3221" s="225"/>
      <c r="C3221" s="226"/>
      <c r="D3221" s="10"/>
      <c r="E3221" s="11"/>
      <c r="F3221" s="12"/>
      <c r="G3221" s="12"/>
      <c r="H3221" s="10"/>
      <c r="I3221" s="11"/>
      <c r="J3221" s="12"/>
      <c r="K3221" s="12"/>
    </row>
    <row r="3222" spans="2:11" s="13" customFormat="1" x14ac:dyDescent="0.4">
      <c r="B3222" s="225"/>
      <c r="C3222" s="226"/>
      <c r="D3222" s="10"/>
      <c r="E3222" s="11"/>
      <c r="F3222" s="12"/>
      <c r="G3222" s="12"/>
      <c r="H3222" s="10"/>
      <c r="I3222" s="11"/>
      <c r="J3222" s="12"/>
      <c r="K3222" s="12"/>
    </row>
    <row r="3223" spans="2:11" s="13" customFormat="1" x14ac:dyDescent="0.4">
      <c r="B3223" s="225"/>
      <c r="C3223" s="226"/>
      <c r="D3223" s="10"/>
      <c r="E3223" s="11"/>
      <c r="F3223" s="12"/>
      <c r="G3223" s="12"/>
      <c r="H3223" s="10"/>
      <c r="I3223" s="11"/>
      <c r="J3223" s="12"/>
      <c r="K3223" s="12"/>
    </row>
    <row r="3224" spans="2:11" s="13" customFormat="1" x14ac:dyDescent="0.4">
      <c r="B3224" s="225"/>
      <c r="C3224" s="226"/>
      <c r="D3224" s="10"/>
      <c r="E3224" s="11"/>
      <c r="F3224" s="12"/>
      <c r="G3224" s="12"/>
      <c r="H3224" s="10"/>
      <c r="I3224" s="11"/>
      <c r="J3224" s="12"/>
      <c r="K3224" s="12"/>
    </row>
    <row r="3225" spans="2:11" s="13" customFormat="1" x14ac:dyDescent="0.4">
      <c r="B3225" s="225"/>
      <c r="C3225" s="226"/>
      <c r="D3225" s="10"/>
      <c r="E3225" s="11"/>
      <c r="F3225" s="12"/>
      <c r="G3225" s="12"/>
      <c r="H3225" s="10"/>
      <c r="I3225" s="11"/>
      <c r="J3225" s="12"/>
      <c r="K3225" s="12"/>
    </row>
    <row r="3226" spans="2:11" s="13" customFormat="1" x14ac:dyDescent="0.4">
      <c r="B3226" s="225"/>
      <c r="C3226" s="226"/>
      <c r="D3226" s="10"/>
      <c r="E3226" s="11"/>
      <c r="F3226" s="12"/>
      <c r="G3226" s="12"/>
      <c r="H3226" s="10"/>
      <c r="I3226" s="11"/>
      <c r="J3226" s="12"/>
      <c r="K3226" s="12"/>
    </row>
    <row r="3227" spans="2:11" s="13" customFormat="1" x14ac:dyDescent="0.4">
      <c r="B3227" s="225"/>
      <c r="C3227" s="226"/>
      <c r="D3227" s="10"/>
      <c r="E3227" s="11"/>
      <c r="F3227" s="12"/>
      <c r="G3227" s="12"/>
      <c r="H3227" s="10"/>
      <c r="I3227" s="11"/>
      <c r="J3227" s="12"/>
      <c r="K3227" s="12"/>
    </row>
    <row r="3228" spans="2:11" s="13" customFormat="1" x14ac:dyDescent="0.4">
      <c r="B3228" s="225"/>
      <c r="C3228" s="226"/>
      <c r="D3228" s="10"/>
      <c r="E3228" s="11"/>
      <c r="F3228" s="12"/>
      <c r="G3228" s="12"/>
      <c r="H3228" s="10"/>
      <c r="I3228" s="11"/>
      <c r="J3228" s="12"/>
      <c r="K3228" s="12"/>
    </row>
    <row r="3229" spans="2:11" s="13" customFormat="1" x14ac:dyDescent="0.4">
      <c r="B3229" s="225"/>
      <c r="C3229" s="226"/>
      <c r="D3229" s="10"/>
      <c r="E3229" s="11"/>
      <c r="F3229" s="12"/>
      <c r="G3229" s="12"/>
      <c r="H3229" s="10"/>
      <c r="I3229" s="11"/>
      <c r="J3229" s="12"/>
      <c r="K3229" s="12"/>
    </row>
    <row r="3230" spans="2:11" s="13" customFormat="1" x14ac:dyDescent="0.4">
      <c r="B3230" s="225"/>
      <c r="C3230" s="226"/>
      <c r="D3230" s="10"/>
      <c r="E3230" s="11"/>
      <c r="F3230" s="12"/>
      <c r="G3230" s="12"/>
      <c r="H3230" s="10"/>
      <c r="I3230" s="11"/>
      <c r="J3230" s="12"/>
      <c r="K3230" s="12"/>
    </row>
    <row r="3231" spans="2:11" s="13" customFormat="1" x14ac:dyDescent="0.4">
      <c r="B3231" s="225"/>
      <c r="C3231" s="226"/>
      <c r="D3231" s="10"/>
      <c r="E3231" s="11"/>
      <c r="F3231" s="12"/>
      <c r="G3231" s="12"/>
      <c r="H3231" s="10"/>
      <c r="I3231" s="11"/>
      <c r="J3231" s="12"/>
      <c r="K3231" s="12"/>
    </row>
    <row r="3232" spans="2:11" s="13" customFormat="1" x14ac:dyDescent="0.4">
      <c r="B3232" s="225"/>
      <c r="C3232" s="226"/>
      <c r="D3232" s="10"/>
      <c r="E3232" s="11"/>
      <c r="F3232" s="12"/>
      <c r="G3232" s="12"/>
      <c r="H3232" s="10"/>
      <c r="I3232" s="11"/>
      <c r="J3232" s="12"/>
      <c r="K3232" s="12"/>
    </row>
    <row r="3233" spans="2:11" s="13" customFormat="1" x14ac:dyDescent="0.4">
      <c r="B3233" s="225"/>
      <c r="C3233" s="226"/>
      <c r="D3233" s="10"/>
      <c r="E3233" s="11"/>
      <c r="F3233" s="12"/>
      <c r="G3233" s="12"/>
      <c r="H3233" s="10"/>
      <c r="I3233" s="11"/>
      <c r="J3233" s="12"/>
      <c r="K3233" s="12"/>
    </row>
    <row r="3234" spans="2:11" s="13" customFormat="1" x14ac:dyDescent="0.4">
      <c r="B3234" s="225"/>
      <c r="C3234" s="226"/>
      <c r="D3234" s="10"/>
      <c r="E3234" s="11"/>
      <c r="F3234" s="12"/>
      <c r="G3234" s="12"/>
      <c r="H3234" s="10"/>
      <c r="I3234" s="11"/>
      <c r="J3234" s="12"/>
      <c r="K3234" s="12"/>
    </row>
    <row r="3235" spans="2:11" s="13" customFormat="1" x14ac:dyDescent="0.4">
      <c r="B3235" s="225"/>
      <c r="C3235" s="226"/>
      <c r="D3235" s="10"/>
      <c r="E3235" s="11"/>
      <c r="F3235" s="12"/>
      <c r="G3235" s="12"/>
      <c r="H3235" s="10"/>
      <c r="I3235" s="11"/>
      <c r="J3235" s="12"/>
      <c r="K3235" s="12"/>
    </row>
    <row r="3236" spans="2:11" s="13" customFormat="1" x14ac:dyDescent="0.4">
      <c r="B3236" s="225"/>
      <c r="C3236" s="226"/>
      <c r="D3236" s="10"/>
      <c r="E3236" s="11"/>
      <c r="F3236" s="12"/>
      <c r="G3236" s="12"/>
      <c r="H3236" s="10"/>
      <c r="I3236" s="11"/>
      <c r="J3236" s="12"/>
      <c r="K3236" s="12"/>
    </row>
    <row r="3237" spans="2:11" s="13" customFormat="1" x14ac:dyDescent="0.4">
      <c r="B3237" s="225"/>
      <c r="C3237" s="226"/>
      <c r="D3237" s="10"/>
      <c r="E3237" s="11"/>
      <c r="F3237" s="12"/>
      <c r="G3237" s="12"/>
      <c r="H3237" s="10"/>
      <c r="I3237" s="11"/>
      <c r="J3237" s="12"/>
      <c r="K3237" s="12"/>
    </row>
    <row r="3238" spans="2:11" s="13" customFormat="1" x14ac:dyDescent="0.4">
      <c r="B3238" s="225"/>
      <c r="C3238" s="226"/>
      <c r="D3238" s="10"/>
      <c r="E3238" s="11"/>
      <c r="F3238" s="12"/>
      <c r="G3238" s="12"/>
      <c r="H3238" s="10"/>
      <c r="I3238" s="11"/>
      <c r="J3238" s="12"/>
      <c r="K3238" s="12"/>
    </row>
    <row r="3239" spans="2:11" s="13" customFormat="1" x14ac:dyDescent="0.4">
      <c r="B3239" s="225"/>
      <c r="C3239" s="226"/>
      <c r="D3239" s="10"/>
      <c r="E3239" s="11"/>
      <c r="F3239" s="12"/>
      <c r="G3239" s="12"/>
      <c r="H3239" s="10"/>
      <c r="I3239" s="11"/>
      <c r="J3239" s="12"/>
      <c r="K3239" s="12"/>
    </row>
    <row r="3240" spans="2:11" s="13" customFormat="1" x14ac:dyDescent="0.4">
      <c r="B3240" s="225"/>
      <c r="C3240" s="226"/>
      <c r="D3240" s="10"/>
      <c r="E3240" s="11"/>
      <c r="F3240" s="12"/>
      <c r="G3240" s="12"/>
      <c r="H3240" s="10"/>
      <c r="I3240" s="11"/>
      <c r="J3240" s="12"/>
      <c r="K3240" s="12"/>
    </row>
    <row r="3241" spans="2:11" s="13" customFormat="1" x14ac:dyDescent="0.4">
      <c r="B3241" s="225"/>
      <c r="C3241" s="226"/>
      <c r="D3241" s="10"/>
      <c r="E3241" s="11"/>
      <c r="F3241" s="12"/>
      <c r="G3241" s="12"/>
      <c r="H3241" s="10"/>
      <c r="I3241" s="11"/>
      <c r="J3241" s="12"/>
      <c r="K3241" s="12"/>
    </row>
    <row r="3242" spans="2:11" s="13" customFormat="1" x14ac:dyDescent="0.4">
      <c r="B3242" s="225"/>
      <c r="C3242" s="226"/>
      <c r="D3242" s="10"/>
      <c r="E3242" s="11"/>
      <c r="F3242" s="12"/>
      <c r="G3242" s="12"/>
      <c r="H3242" s="10"/>
      <c r="I3242" s="11"/>
      <c r="J3242" s="12"/>
      <c r="K3242" s="12"/>
    </row>
    <row r="3243" spans="2:11" s="13" customFormat="1" x14ac:dyDescent="0.4">
      <c r="B3243" s="225"/>
      <c r="C3243" s="226"/>
      <c r="D3243" s="10"/>
      <c r="E3243" s="11"/>
      <c r="F3243" s="12"/>
      <c r="G3243" s="12"/>
      <c r="H3243" s="10"/>
      <c r="I3243" s="11"/>
      <c r="J3243" s="12"/>
      <c r="K3243" s="12"/>
    </row>
    <row r="3244" spans="2:11" s="13" customFormat="1" x14ac:dyDescent="0.4">
      <c r="B3244" s="225"/>
      <c r="C3244" s="226"/>
      <c r="D3244" s="10"/>
      <c r="E3244" s="11"/>
      <c r="F3244" s="12"/>
      <c r="G3244" s="12"/>
      <c r="H3244" s="10"/>
      <c r="I3244" s="11"/>
      <c r="J3244" s="12"/>
      <c r="K3244" s="12"/>
    </row>
    <row r="3245" spans="2:11" s="13" customFormat="1" x14ac:dyDescent="0.4">
      <c r="B3245" s="225"/>
      <c r="C3245" s="226"/>
      <c r="D3245" s="10"/>
      <c r="E3245" s="11"/>
      <c r="F3245" s="12"/>
      <c r="G3245" s="12"/>
      <c r="H3245" s="10"/>
      <c r="I3245" s="11"/>
      <c r="J3245" s="12"/>
      <c r="K3245" s="12"/>
    </row>
    <row r="3246" spans="2:11" s="13" customFormat="1" x14ac:dyDescent="0.4">
      <c r="B3246" s="225"/>
      <c r="C3246" s="226"/>
      <c r="D3246" s="10"/>
      <c r="E3246" s="11"/>
      <c r="F3246" s="12"/>
      <c r="G3246" s="12"/>
      <c r="H3246" s="10"/>
      <c r="I3246" s="11"/>
      <c r="J3246" s="12"/>
      <c r="K3246" s="12"/>
    </row>
    <row r="3247" spans="2:11" s="13" customFormat="1" x14ac:dyDescent="0.4">
      <c r="B3247" s="225"/>
      <c r="C3247" s="226"/>
      <c r="D3247" s="10"/>
      <c r="E3247" s="11"/>
      <c r="F3247" s="12"/>
      <c r="G3247" s="12"/>
      <c r="H3247" s="10"/>
      <c r="I3247" s="11"/>
      <c r="J3247" s="12"/>
      <c r="K3247" s="12"/>
    </row>
    <row r="3248" spans="2:11" s="13" customFormat="1" x14ac:dyDescent="0.4">
      <c r="B3248" s="225"/>
      <c r="C3248" s="226"/>
      <c r="D3248" s="10"/>
      <c r="E3248" s="11"/>
      <c r="F3248" s="12"/>
      <c r="G3248" s="12"/>
      <c r="H3248" s="10"/>
      <c r="I3248" s="11"/>
      <c r="J3248" s="12"/>
      <c r="K3248" s="12"/>
    </row>
    <row r="3249" spans="2:11" s="13" customFormat="1" x14ac:dyDescent="0.4">
      <c r="B3249" s="225"/>
      <c r="C3249" s="226"/>
      <c r="D3249" s="10"/>
      <c r="E3249" s="11"/>
      <c r="F3249" s="12"/>
      <c r="G3249" s="12"/>
      <c r="H3249" s="10"/>
      <c r="I3249" s="11"/>
      <c r="J3249" s="12"/>
      <c r="K3249" s="12"/>
    </row>
    <row r="3250" spans="2:11" s="13" customFormat="1" x14ac:dyDescent="0.4">
      <c r="B3250" s="225"/>
      <c r="C3250" s="226"/>
      <c r="D3250" s="10"/>
      <c r="E3250" s="11"/>
      <c r="F3250" s="12"/>
      <c r="G3250" s="12"/>
      <c r="H3250" s="10"/>
      <c r="I3250" s="11"/>
      <c r="J3250" s="12"/>
      <c r="K3250" s="12"/>
    </row>
    <row r="3251" spans="2:11" s="13" customFormat="1" x14ac:dyDescent="0.4">
      <c r="B3251" s="225"/>
      <c r="C3251" s="226"/>
      <c r="D3251" s="10"/>
      <c r="E3251" s="11"/>
      <c r="F3251" s="12"/>
      <c r="G3251" s="12"/>
      <c r="H3251" s="10"/>
      <c r="I3251" s="11"/>
      <c r="J3251" s="12"/>
      <c r="K3251" s="12"/>
    </row>
    <row r="3252" spans="2:11" s="13" customFormat="1" x14ac:dyDescent="0.4">
      <c r="B3252" s="225"/>
      <c r="C3252" s="226"/>
      <c r="D3252" s="10"/>
      <c r="E3252" s="11"/>
      <c r="F3252" s="12"/>
      <c r="G3252" s="12"/>
      <c r="H3252" s="10"/>
      <c r="I3252" s="11"/>
      <c r="J3252" s="12"/>
      <c r="K3252" s="12"/>
    </row>
    <row r="3253" spans="2:11" s="13" customFormat="1" x14ac:dyDescent="0.4">
      <c r="B3253" s="225"/>
      <c r="C3253" s="226"/>
      <c r="D3253" s="10"/>
      <c r="E3253" s="11"/>
      <c r="F3253" s="12"/>
      <c r="G3253" s="12"/>
      <c r="H3253" s="10"/>
      <c r="I3253" s="11"/>
      <c r="J3253" s="12"/>
      <c r="K3253" s="12"/>
    </row>
    <row r="3254" spans="2:11" s="13" customFormat="1" x14ac:dyDescent="0.4">
      <c r="B3254" s="225"/>
      <c r="C3254" s="226"/>
      <c r="D3254" s="10"/>
      <c r="E3254" s="11"/>
      <c r="F3254" s="12"/>
      <c r="G3254" s="12"/>
      <c r="H3254" s="10"/>
      <c r="I3254" s="11"/>
      <c r="J3254" s="12"/>
      <c r="K3254" s="12"/>
    </row>
    <row r="3255" spans="2:11" s="13" customFormat="1" x14ac:dyDescent="0.4">
      <c r="B3255" s="225"/>
      <c r="C3255" s="226"/>
      <c r="D3255" s="10"/>
      <c r="E3255" s="11"/>
      <c r="F3255" s="12"/>
      <c r="G3255" s="12"/>
      <c r="H3255" s="10"/>
      <c r="I3255" s="11"/>
      <c r="J3255" s="12"/>
      <c r="K3255" s="12"/>
    </row>
    <row r="3256" spans="2:11" s="13" customFormat="1" x14ac:dyDescent="0.4">
      <c r="B3256" s="225"/>
      <c r="C3256" s="226"/>
      <c r="D3256" s="10"/>
      <c r="E3256" s="11"/>
      <c r="F3256" s="12"/>
      <c r="G3256" s="12"/>
      <c r="H3256" s="10"/>
      <c r="I3256" s="11"/>
      <c r="J3256" s="12"/>
      <c r="K3256" s="12"/>
    </row>
    <row r="3257" spans="2:11" s="13" customFormat="1" x14ac:dyDescent="0.4">
      <c r="B3257" s="225"/>
      <c r="C3257" s="226"/>
      <c r="D3257" s="10"/>
      <c r="E3257" s="11"/>
      <c r="F3257" s="12"/>
      <c r="G3257" s="12"/>
      <c r="H3257" s="10"/>
      <c r="I3257" s="11"/>
      <c r="J3257" s="12"/>
      <c r="K3257" s="12"/>
    </row>
    <row r="3258" spans="2:11" s="13" customFormat="1" x14ac:dyDescent="0.4">
      <c r="B3258" s="225"/>
      <c r="C3258" s="226"/>
      <c r="D3258" s="10"/>
      <c r="E3258" s="11"/>
      <c r="F3258" s="12"/>
      <c r="G3258" s="12"/>
      <c r="H3258" s="10"/>
      <c r="I3258" s="11"/>
      <c r="J3258" s="12"/>
      <c r="K3258" s="12"/>
    </row>
    <row r="3259" spans="2:11" s="13" customFormat="1" x14ac:dyDescent="0.4">
      <c r="B3259" s="225"/>
      <c r="C3259" s="226"/>
      <c r="D3259" s="10"/>
      <c r="E3259" s="11"/>
      <c r="F3259" s="12"/>
      <c r="G3259" s="12"/>
      <c r="H3259" s="10"/>
      <c r="I3259" s="11"/>
      <c r="J3259" s="12"/>
      <c r="K3259" s="12"/>
    </row>
    <row r="3260" spans="2:11" s="13" customFormat="1" x14ac:dyDescent="0.4">
      <c r="B3260" s="225"/>
      <c r="C3260" s="226"/>
      <c r="D3260" s="10"/>
      <c r="E3260" s="11"/>
      <c r="F3260" s="12"/>
      <c r="G3260" s="12"/>
      <c r="H3260" s="10"/>
      <c r="I3260" s="11"/>
      <c r="J3260" s="12"/>
      <c r="K3260" s="12"/>
    </row>
    <row r="3261" spans="2:11" s="13" customFormat="1" x14ac:dyDescent="0.4">
      <c r="B3261" s="225"/>
      <c r="C3261" s="226"/>
      <c r="D3261" s="10"/>
      <c r="E3261" s="11"/>
      <c r="F3261" s="12"/>
      <c r="G3261" s="12"/>
      <c r="H3261" s="10"/>
      <c r="I3261" s="11"/>
      <c r="J3261" s="12"/>
      <c r="K3261" s="12"/>
    </row>
    <row r="3262" spans="2:11" s="13" customFormat="1" x14ac:dyDescent="0.4">
      <c r="B3262" s="225"/>
      <c r="C3262" s="226"/>
      <c r="D3262" s="10"/>
      <c r="E3262" s="11"/>
      <c r="F3262" s="12"/>
      <c r="G3262" s="12"/>
      <c r="H3262" s="10"/>
      <c r="I3262" s="11"/>
      <c r="J3262" s="12"/>
      <c r="K3262" s="12"/>
    </row>
    <row r="3263" spans="2:11" s="13" customFormat="1" x14ac:dyDescent="0.4">
      <c r="B3263" s="225"/>
      <c r="C3263" s="226"/>
      <c r="D3263" s="10"/>
      <c r="E3263" s="11"/>
      <c r="F3263" s="12"/>
      <c r="G3263" s="12"/>
      <c r="H3263" s="10"/>
      <c r="I3263" s="11"/>
      <c r="J3263" s="12"/>
      <c r="K3263" s="12"/>
    </row>
    <row r="3264" spans="2:11" s="13" customFormat="1" x14ac:dyDescent="0.4">
      <c r="B3264" s="225"/>
      <c r="C3264" s="226"/>
      <c r="D3264" s="10"/>
      <c r="E3264" s="11"/>
      <c r="F3264" s="12"/>
      <c r="G3264" s="12"/>
      <c r="H3264" s="10"/>
      <c r="I3264" s="11"/>
      <c r="J3264" s="12"/>
      <c r="K3264" s="12"/>
    </row>
    <row r="3265" spans="2:11" s="13" customFormat="1" x14ac:dyDescent="0.4">
      <c r="B3265" s="225"/>
      <c r="C3265" s="226"/>
      <c r="D3265" s="10"/>
      <c r="E3265" s="11"/>
      <c r="F3265" s="12"/>
      <c r="G3265" s="12"/>
      <c r="H3265" s="10"/>
      <c r="I3265" s="11"/>
      <c r="J3265" s="12"/>
      <c r="K3265" s="12"/>
    </row>
    <row r="3266" spans="2:11" s="13" customFormat="1" x14ac:dyDescent="0.4">
      <c r="B3266" s="225"/>
      <c r="C3266" s="226"/>
      <c r="D3266" s="10"/>
      <c r="E3266" s="11"/>
      <c r="F3266" s="12"/>
      <c r="G3266" s="12"/>
      <c r="H3266" s="10"/>
      <c r="I3266" s="11"/>
      <c r="J3266" s="12"/>
      <c r="K3266" s="12"/>
    </row>
    <row r="3267" spans="2:11" s="13" customFormat="1" x14ac:dyDescent="0.4">
      <c r="B3267" s="225"/>
      <c r="C3267" s="226"/>
      <c r="D3267" s="10"/>
      <c r="E3267" s="11"/>
      <c r="F3267" s="12"/>
      <c r="G3267" s="12"/>
      <c r="H3267" s="10"/>
      <c r="I3267" s="11"/>
      <c r="J3267" s="12"/>
      <c r="K3267" s="12"/>
    </row>
    <row r="3268" spans="2:11" s="13" customFormat="1" x14ac:dyDescent="0.4">
      <c r="B3268" s="225"/>
      <c r="C3268" s="226"/>
      <c r="D3268" s="10"/>
      <c r="E3268" s="11"/>
      <c r="F3268" s="12"/>
      <c r="G3268" s="12"/>
      <c r="H3268" s="10"/>
      <c r="I3268" s="11"/>
      <c r="J3268" s="12"/>
      <c r="K3268" s="12"/>
    </row>
    <row r="3269" spans="2:11" s="13" customFormat="1" x14ac:dyDescent="0.4">
      <c r="B3269" s="225"/>
      <c r="C3269" s="226"/>
      <c r="D3269" s="10"/>
      <c r="E3269" s="11"/>
      <c r="F3269" s="12"/>
      <c r="G3269" s="12"/>
      <c r="H3269" s="10"/>
      <c r="I3269" s="11"/>
      <c r="J3269" s="12"/>
      <c r="K3269" s="12"/>
    </row>
    <row r="3270" spans="2:11" s="13" customFormat="1" x14ac:dyDescent="0.4">
      <c r="B3270" s="225"/>
      <c r="C3270" s="226"/>
      <c r="D3270" s="10"/>
      <c r="E3270" s="11"/>
      <c r="F3270" s="12"/>
      <c r="G3270" s="12"/>
      <c r="H3270" s="10"/>
      <c r="I3270" s="11"/>
      <c r="J3270" s="12"/>
      <c r="K3270" s="12"/>
    </row>
    <row r="3271" spans="2:11" s="13" customFormat="1" x14ac:dyDescent="0.4">
      <c r="B3271" s="225"/>
      <c r="C3271" s="226"/>
      <c r="D3271" s="10"/>
      <c r="E3271" s="11"/>
      <c r="F3271" s="12"/>
      <c r="G3271" s="12"/>
      <c r="H3271" s="10"/>
      <c r="I3271" s="11"/>
      <c r="J3271" s="12"/>
      <c r="K3271" s="12"/>
    </row>
    <row r="3272" spans="2:11" s="13" customFormat="1" x14ac:dyDescent="0.4">
      <c r="B3272" s="225"/>
      <c r="C3272" s="226"/>
      <c r="D3272" s="10"/>
      <c r="E3272" s="11"/>
      <c r="F3272" s="12"/>
      <c r="G3272" s="12"/>
      <c r="H3272" s="10"/>
      <c r="I3272" s="11"/>
      <c r="J3272" s="12"/>
      <c r="K3272" s="12"/>
    </row>
    <row r="3273" spans="2:11" s="13" customFormat="1" x14ac:dyDescent="0.4">
      <c r="B3273" s="225"/>
      <c r="C3273" s="226"/>
      <c r="D3273" s="10"/>
      <c r="E3273" s="11"/>
      <c r="F3273" s="12"/>
      <c r="G3273" s="12"/>
      <c r="H3273" s="10"/>
      <c r="I3273" s="11"/>
      <c r="J3273" s="12"/>
      <c r="K3273" s="12"/>
    </row>
    <row r="3274" spans="2:11" s="13" customFormat="1" x14ac:dyDescent="0.4">
      <c r="B3274" s="225"/>
      <c r="C3274" s="226"/>
      <c r="D3274" s="10"/>
      <c r="E3274" s="11"/>
      <c r="F3274" s="12"/>
      <c r="G3274" s="12"/>
      <c r="H3274" s="10"/>
      <c r="I3274" s="11"/>
      <c r="J3274" s="12"/>
      <c r="K3274" s="12"/>
    </row>
    <row r="3275" spans="2:11" s="13" customFormat="1" x14ac:dyDescent="0.4">
      <c r="B3275" s="225"/>
      <c r="C3275" s="226"/>
      <c r="D3275" s="10"/>
      <c r="E3275" s="11"/>
      <c r="F3275" s="12"/>
      <c r="G3275" s="12"/>
      <c r="H3275" s="10"/>
      <c r="I3275" s="11"/>
      <c r="J3275" s="12"/>
      <c r="K3275" s="12"/>
    </row>
    <row r="3276" spans="2:11" s="13" customFormat="1" x14ac:dyDescent="0.4">
      <c r="B3276" s="225"/>
      <c r="C3276" s="226"/>
      <c r="D3276" s="10"/>
      <c r="E3276" s="11"/>
      <c r="F3276" s="12"/>
      <c r="G3276" s="12"/>
      <c r="H3276" s="10"/>
      <c r="I3276" s="11"/>
      <c r="J3276" s="12"/>
      <c r="K3276" s="12"/>
    </row>
    <row r="3277" spans="2:11" s="13" customFormat="1" x14ac:dyDescent="0.4">
      <c r="B3277" s="225"/>
      <c r="C3277" s="226"/>
      <c r="D3277" s="10"/>
      <c r="E3277" s="11"/>
      <c r="F3277" s="12"/>
      <c r="G3277" s="12"/>
      <c r="H3277" s="10"/>
      <c r="I3277" s="11"/>
      <c r="J3277" s="12"/>
      <c r="K3277" s="12"/>
    </row>
    <row r="3278" spans="2:11" s="13" customFormat="1" x14ac:dyDescent="0.4">
      <c r="B3278" s="225"/>
      <c r="C3278" s="226"/>
      <c r="D3278" s="10"/>
      <c r="E3278" s="11"/>
      <c r="F3278" s="12"/>
      <c r="G3278" s="12"/>
      <c r="H3278" s="10"/>
      <c r="I3278" s="11"/>
      <c r="J3278" s="12"/>
      <c r="K3278" s="12"/>
    </row>
    <row r="3279" spans="2:11" s="13" customFormat="1" x14ac:dyDescent="0.4">
      <c r="B3279" s="225"/>
      <c r="C3279" s="226"/>
      <c r="D3279" s="10"/>
      <c r="E3279" s="11"/>
      <c r="F3279" s="12"/>
      <c r="G3279" s="12"/>
      <c r="H3279" s="10"/>
      <c r="I3279" s="11"/>
      <c r="J3279" s="12"/>
      <c r="K3279" s="12"/>
    </row>
    <row r="3280" spans="2:11" s="13" customFormat="1" x14ac:dyDescent="0.4">
      <c r="B3280" s="225"/>
      <c r="C3280" s="226"/>
      <c r="D3280" s="10"/>
      <c r="E3280" s="11"/>
      <c r="F3280" s="12"/>
      <c r="G3280" s="12"/>
      <c r="H3280" s="10"/>
      <c r="I3280" s="11"/>
      <c r="J3280" s="12"/>
      <c r="K3280" s="12"/>
    </row>
    <row r="3281" spans="2:11" s="13" customFormat="1" x14ac:dyDescent="0.4">
      <c r="B3281" s="225"/>
      <c r="C3281" s="226"/>
      <c r="D3281" s="10"/>
      <c r="E3281" s="11"/>
      <c r="F3281" s="12"/>
      <c r="G3281" s="12"/>
      <c r="H3281" s="10"/>
      <c r="I3281" s="11"/>
      <c r="J3281" s="12"/>
      <c r="K3281" s="12"/>
    </row>
    <row r="3282" spans="2:11" s="13" customFormat="1" x14ac:dyDescent="0.4">
      <c r="B3282" s="225"/>
      <c r="C3282" s="226"/>
      <c r="D3282" s="10"/>
      <c r="E3282" s="11"/>
      <c r="F3282" s="12"/>
      <c r="G3282" s="12"/>
      <c r="H3282" s="10"/>
      <c r="I3282" s="11"/>
      <c r="J3282" s="12"/>
      <c r="K3282" s="12"/>
    </row>
    <row r="3283" spans="2:11" s="13" customFormat="1" x14ac:dyDescent="0.4">
      <c r="B3283" s="225"/>
      <c r="C3283" s="226"/>
      <c r="D3283" s="10"/>
      <c r="E3283" s="11"/>
      <c r="F3283" s="12"/>
      <c r="G3283" s="12"/>
      <c r="H3283" s="10"/>
      <c r="I3283" s="11"/>
      <c r="J3283" s="12"/>
      <c r="K3283" s="12"/>
    </row>
    <row r="3284" spans="2:11" s="13" customFormat="1" x14ac:dyDescent="0.4">
      <c r="B3284" s="225"/>
      <c r="C3284" s="226"/>
      <c r="D3284" s="10"/>
      <c r="E3284" s="11"/>
      <c r="F3284" s="12"/>
      <c r="G3284" s="12"/>
      <c r="H3284" s="10"/>
      <c r="I3284" s="11"/>
      <c r="J3284" s="12"/>
      <c r="K3284" s="12"/>
    </row>
    <row r="3285" spans="2:11" s="13" customFormat="1" x14ac:dyDescent="0.4">
      <c r="B3285" s="225"/>
      <c r="C3285" s="226"/>
      <c r="D3285" s="10"/>
      <c r="E3285" s="11"/>
      <c r="F3285" s="12"/>
      <c r="G3285" s="12"/>
      <c r="H3285" s="10"/>
      <c r="I3285" s="11"/>
      <c r="J3285" s="12"/>
      <c r="K3285" s="12"/>
    </row>
    <row r="3286" spans="2:11" s="13" customFormat="1" x14ac:dyDescent="0.4">
      <c r="B3286" s="225"/>
      <c r="C3286" s="226"/>
      <c r="D3286" s="10"/>
      <c r="E3286" s="11"/>
      <c r="F3286" s="12"/>
      <c r="G3286" s="12"/>
      <c r="H3286" s="10"/>
      <c r="I3286" s="11"/>
      <c r="J3286" s="12"/>
      <c r="K3286" s="12"/>
    </row>
    <row r="3287" spans="2:11" s="13" customFormat="1" x14ac:dyDescent="0.4">
      <c r="B3287" s="225"/>
      <c r="C3287" s="226"/>
      <c r="D3287" s="10"/>
      <c r="E3287" s="11"/>
      <c r="F3287" s="12"/>
      <c r="G3287" s="12"/>
      <c r="H3287" s="10"/>
      <c r="I3287" s="11"/>
      <c r="J3287" s="12"/>
      <c r="K3287" s="12"/>
    </row>
    <row r="3288" spans="2:11" s="13" customFormat="1" x14ac:dyDescent="0.4">
      <c r="B3288" s="225"/>
      <c r="C3288" s="226"/>
      <c r="D3288" s="10"/>
      <c r="E3288" s="11"/>
      <c r="F3288" s="12"/>
      <c r="G3288" s="12"/>
      <c r="H3288" s="10"/>
      <c r="I3288" s="11"/>
      <c r="J3288" s="12"/>
      <c r="K3288" s="12"/>
    </row>
    <row r="3289" spans="2:11" s="13" customFormat="1" x14ac:dyDescent="0.4">
      <c r="B3289" s="225"/>
      <c r="C3289" s="226"/>
      <c r="D3289" s="10"/>
      <c r="E3289" s="11"/>
      <c r="F3289" s="12"/>
      <c r="G3289" s="12"/>
      <c r="H3289" s="10"/>
      <c r="I3289" s="11"/>
      <c r="J3289" s="12"/>
      <c r="K3289" s="12"/>
    </row>
    <row r="3290" spans="2:11" s="13" customFormat="1" x14ac:dyDescent="0.4">
      <c r="B3290" s="225"/>
      <c r="C3290" s="226"/>
      <c r="D3290" s="10"/>
      <c r="E3290" s="11"/>
      <c r="F3290" s="12"/>
      <c r="G3290" s="12"/>
      <c r="H3290" s="10"/>
      <c r="I3290" s="11"/>
      <c r="J3290" s="12"/>
      <c r="K3290" s="12"/>
    </row>
    <row r="3291" spans="2:11" s="13" customFormat="1" x14ac:dyDescent="0.4">
      <c r="B3291" s="225"/>
      <c r="C3291" s="226"/>
      <c r="D3291" s="10"/>
      <c r="E3291" s="11"/>
      <c r="F3291" s="12"/>
      <c r="G3291" s="12"/>
      <c r="H3291" s="10"/>
      <c r="I3291" s="11"/>
      <c r="J3291" s="12"/>
      <c r="K3291" s="12"/>
    </row>
    <row r="3292" spans="2:11" s="13" customFormat="1" x14ac:dyDescent="0.4">
      <c r="B3292" s="225"/>
      <c r="C3292" s="226"/>
      <c r="D3292" s="10"/>
      <c r="E3292" s="11"/>
      <c r="F3292" s="12"/>
      <c r="G3292" s="12"/>
      <c r="H3292" s="10"/>
      <c r="I3292" s="11"/>
      <c r="J3292" s="12"/>
      <c r="K3292" s="12"/>
    </row>
    <row r="3293" spans="2:11" s="13" customFormat="1" x14ac:dyDescent="0.4">
      <c r="B3293" s="225"/>
      <c r="C3293" s="226"/>
      <c r="D3293" s="10"/>
      <c r="E3293" s="11"/>
      <c r="F3293" s="12"/>
      <c r="G3293" s="12"/>
      <c r="H3293" s="10"/>
      <c r="I3293" s="11"/>
      <c r="J3293" s="12"/>
      <c r="K3293" s="12"/>
    </row>
    <row r="3294" spans="2:11" s="13" customFormat="1" x14ac:dyDescent="0.4">
      <c r="B3294" s="225"/>
      <c r="C3294" s="226"/>
      <c r="D3294" s="10"/>
      <c r="E3294" s="11"/>
      <c r="F3294" s="12"/>
      <c r="G3294" s="12"/>
      <c r="H3294" s="10"/>
      <c r="I3294" s="11"/>
      <c r="J3294" s="12"/>
      <c r="K3294" s="12"/>
    </row>
    <row r="3295" spans="2:11" s="13" customFormat="1" x14ac:dyDescent="0.4">
      <c r="B3295" s="225"/>
      <c r="C3295" s="226"/>
      <c r="D3295" s="10"/>
      <c r="E3295" s="11"/>
      <c r="F3295" s="12"/>
      <c r="G3295" s="12"/>
      <c r="H3295" s="10"/>
      <c r="I3295" s="11"/>
      <c r="J3295" s="12"/>
      <c r="K3295" s="12"/>
    </row>
    <row r="3296" spans="2:11" s="13" customFormat="1" x14ac:dyDescent="0.4">
      <c r="B3296" s="225"/>
      <c r="C3296" s="226"/>
      <c r="D3296" s="10"/>
      <c r="E3296" s="11"/>
      <c r="F3296" s="12"/>
      <c r="G3296" s="12"/>
      <c r="H3296" s="10"/>
      <c r="I3296" s="11"/>
      <c r="J3296" s="12"/>
      <c r="K3296" s="12"/>
    </row>
    <row r="3297" spans="2:11" s="13" customFormat="1" x14ac:dyDescent="0.4">
      <c r="B3297" s="225"/>
      <c r="C3297" s="226"/>
      <c r="D3297" s="10"/>
      <c r="E3297" s="11"/>
      <c r="F3297" s="12"/>
      <c r="G3297" s="12"/>
      <c r="H3297" s="10"/>
      <c r="I3297" s="11"/>
      <c r="J3297" s="12"/>
      <c r="K3297" s="12"/>
    </row>
    <row r="3298" spans="2:11" s="13" customFormat="1" x14ac:dyDescent="0.4">
      <c r="B3298" s="225"/>
      <c r="C3298" s="226"/>
      <c r="D3298" s="10"/>
      <c r="E3298" s="11"/>
      <c r="F3298" s="12"/>
      <c r="G3298" s="12"/>
      <c r="H3298" s="10"/>
      <c r="I3298" s="11"/>
      <c r="J3298" s="12"/>
      <c r="K3298" s="12"/>
    </row>
    <row r="3299" spans="2:11" s="13" customFormat="1" x14ac:dyDescent="0.4">
      <c r="B3299" s="225"/>
      <c r="C3299" s="226"/>
      <c r="D3299" s="10"/>
      <c r="E3299" s="11"/>
      <c r="F3299" s="12"/>
      <c r="G3299" s="12"/>
      <c r="H3299" s="10"/>
      <c r="I3299" s="11"/>
      <c r="J3299" s="12"/>
      <c r="K3299" s="12"/>
    </row>
    <row r="3300" spans="2:11" s="13" customFormat="1" x14ac:dyDescent="0.4">
      <c r="B3300" s="225"/>
      <c r="C3300" s="226"/>
      <c r="D3300" s="10"/>
      <c r="E3300" s="11"/>
      <c r="F3300" s="12"/>
      <c r="G3300" s="12"/>
      <c r="H3300" s="10"/>
      <c r="I3300" s="11"/>
      <c r="J3300" s="12"/>
      <c r="K3300" s="12"/>
    </row>
    <row r="3301" spans="2:11" s="13" customFormat="1" x14ac:dyDescent="0.4">
      <c r="B3301" s="225"/>
      <c r="C3301" s="226"/>
      <c r="D3301" s="10"/>
      <c r="E3301" s="11"/>
      <c r="F3301" s="12"/>
      <c r="G3301" s="12"/>
      <c r="H3301" s="10"/>
      <c r="I3301" s="11"/>
      <c r="J3301" s="12"/>
      <c r="K3301" s="12"/>
    </row>
    <row r="3302" spans="2:11" s="13" customFormat="1" x14ac:dyDescent="0.4">
      <c r="B3302" s="225"/>
      <c r="C3302" s="226"/>
      <c r="D3302" s="10"/>
      <c r="E3302" s="11"/>
      <c r="F3302" s="12"/>
      <c r="G3302" s="12"/>
      <c r="H3302" s="10"/>
      <c r="I3302" s="11"/>
      <c r="J3302" s="12"/>
      <c r="K3302" s="12"/>
    </row>
    <row r="3303" spans="2:11" s="13" customFormat="1" x14ac:dyDescent="0.4">
      <c r="B3303" s="225"/>
      <c r="C3303" s="226"/>
      <c r="D3303" s="10"/>
      <c r="E3303" s="11"/>
      <c r="F3303" s="12"/>
      <c r="G3303" s="12"/>
      <c r="H3303" s="10"/>
      <c r="I3303" s="11"/>
      <c r="J3303" s="12"/>
      <c r="K3303" s="12"/>
    </row>
    <row r="3304" spans="2:11" s="13" customFormat="1" x14ac:dyDescent="0.4">
      <c r="B3304" s="225"/>
      <c r="C3304" s="226"/>
      <c r="D3304" s="10"/>
      <c r="E3304" s="11"/>
      <c r="F3304" s="12"/>
      <c r="G3304" s="12"/>
      <c r="H3304" s="10"/>
      <c r="I3304" s="11"/>
      <c r="J3304" s="12"/>
      <c r="K3304" s="12"/>
    </row>
    <row r="3305" spans="2:11" s="13" customFormat="1" x14ac:dyDescent="0.4">
      <c r="B3305" s="225"/>
      <c r="C3305" s="226"/>
      <c r="D3305" s="10"/>
      <c r="E3305" s="11"/>
      <c r="F3305" s="12"/>
      <c r="G3305" s="12"/>
      <c r="H3305" s="10"/>
      <c r="I3305" s="11"/>
      <c r="J3305" s="12"/>
      <c r="K3305" s="12"/>
    </row>
    <row r="3306" spans="2:11" s="13" customFormat="1" x14ac:dyDescent="0.4">
      <c r="B3306" s="225"/>
      <c r="C3306" s="226"/>
      <c r="D3306" s="10"/>
      <c r="E3306" s="11"/>
      <c r="F3306" s="12"/>
      <c r="G3306" s="12"/>
      <c r="H3306" s="10"/>
      <c r="I3306" s="11"/>
      <c r="J3306" s="12"/>
      <c r="K3306" s="12"/>
    </row>
    <row r="3307" spans="2:11" s="13" customFormat="1" x14ac:dyDescent="0.4">
      <c r="B3307" s="225"/>
      <c r="C3307" s="226"/>
      <c r="D3307" s="10"/>
      <c r="E3307" s="11"/>
      <c r="F3307" s="12"/>
      <c r="G3307" s="12"/>
      <c r="H3307" s="10"/>
      <c r="I3307" s="11"/>
      <c r="J3307" s="12"/>
      <c r="K3307" s="12"/>
    </row>
    <row r="3308" spans="2:11" s="13" customFormat="1" x14ac:dyDescent="0.4">
      <c r="B3308" s="225"/>
      <c r="C3308" s="226"/>
      <c r="D3308" s="10"/>
      <c r="E3308" s="11"/>
      <c r="F3308" s="12"/>
      <c r="G3308" s="12"/>
      <c r="H3308" s="10"/>
      <c r="I3308" s="11"/>
      <c r="J3308" s="12"/>
      <c r="K3308" s="12"/>
    </row>
    <row r="3309" spans="2:11" s="13" customFormat="1" x14ac:dyDescent="0.4">
      <c r="B3309" s="225"/>
      <c r="C3309" s="226"/>
      <c r="D3309" s="10"/>
      <c r="E3309" s="11"/>
      <c r="F3309" s="12"/>
      <c r="G3309" s="12"/>
      <c r="H3309" s="10"/>
      <c r="I3309" s="11"/>
      <c r="J3309" s="12"/>
      <c r="K3309" s="12"/>
    </row>
    <row r="3310" spans="2:11" s="13" customFormat="1" x14ac:dyDescent="0.4">
      <c r="B3310" s="225"/>
      <c r="C3310" s="226"/>
      <c r="D3310" s="10"/>
      <c r="E3310" s="11"/>
      <c r="F3310" s="12"/>
      <c r="G3310" s="12"/>
      <c r="H3310" s="10"/>
      <c r="I3310" s="11"/>
      <c r="J3310" s="12"/>
      <c r="K3310" s="12"/>
    </row>
    <row r="3311" spans="2:11" s="13" customFormat="1" x14ac:dyDescent="0.4">
      <c r="B3311" s="225"/>
      <c r="C3311" s="226"/>
      <c r="D3311" s="10"/>
      <c r="E3311" s="11"/>
      <c r="F3311" s="12"/>
      <c r="G3311" s="12"/>
      <c r="H3311" s="10"/>
      <c r="I3311" s="11"/>
      <c r="J3311" s="12"/>
      <c r="K3311" s="12"/>
    </row>
    <row r="3312" spans="2:11" s="13" customFormat="1" x14ac:dyDescent="0.4">
      <c r="B3312" s="225"/>
      <c r="C3312" s="226"/>
      <c r="D3312" s="10"/>
      <c r="E3312" s="11"/>
      <c r="F3312" s="12"/>
      <c r="G3312" s="12"/>
      <c r="H3312" s="10"/>
      <c r="I3312" s="11"/>
      <c r="J3312" s="12"/>
      <c r="K3312" s="12"/>
    </row>
    <row r="3313" spans="2:11" s="13" customFormat="1" x14ac:dyDescent="0.4">
      <c r="B3313" s="225"/>
      <c r="C3313" s="226"/>
      <c r="D3313" s="10"/>
      <c r="E3313" s="11"/>
      <c r="F3313" s="12"/>
      <c r="G3313" s="12"/>
      <c r="H3313" s="10"/>
      <c r="I3313" s="11"/>
      <c r="J3313" s="12"/>
      <c r="K3313" s="12"/>
    </row>
    <row r="3314" spans="2:11" s="13" customFormat="1" x14ac:dyDescent="0.4">
      <c r="B3314" s="225"/>
      <c r="C3314" s="226"/>
      <c r="D3314" s="10"/>
      <c r="E3314" s="11"/>
      <c r="F3314" s="12"/>
      <c r="G3314" s="12"/>
      <c r="H3314" s="10"/>
      <c r="I3314" s="11"/>
      <c r="J3314" s="12"/>
      <c r="K3314" s="12"/>
    </row>
    <row r="3315" spans="2:11" s="13" customFormat="1" x14ac:dyDescent="0.4">
      <c r="B3315" s="225"/>
      <c r="C3315" s="226"/>
      <c r="D3315" s="10"/>
      <c r="E3315" s="11"/>
      <c r="F3315" s="12"/>
      <c r="G3315" s="12"/>
      <c r="H3315" s="10"/>
      <c r="I3315" s="11"/>
      <c r="J3315" s="12"/>
      <c r="K3315" s="12"/>
    </row>
    <row r="3316" spans="2:11" s="13" customFormat="1" x14ac:dyDescent="0.4">
      <c r="B3316" s="225"/>
      <c r="C3316" s="226"/>
      <c r="D3316" s="10"/>
      <c r="E3316" s="11"/>
      <c r="F3316" s="12"/>
      <c r="G3316" s="12"/>
      <c r="H3316" s="10"/>
      <c r="I3316" s="11"/>
      <c r="J3316" s="12"/>
      <c r="K3316" s="12"/>
    </row>
    <row r="3317" spans="2:11" s="13" customFormat="1" x14ac:dyDescent="0.4">
      <c r="B3317" s="225"/>
      <c r="C3317" s="226"/>
      <c r="D3317" s="10"/>
      <c r="E3317" s="11"/>
      <c r="F3317" s="12"/>
      <c r="G3317" s="12"/>
      <c r="H3317" s="10"/>
      <c r="I3317" s="11"/>
      <c r="J3317" s="12"/>
      <c r="K3317" s="12"/>
    </row>
    <row r="3318" spans="2:11" s="13" customFormat="1" x14ac:dyDescent="0.4">
      <c r="B3318" s="225"/>
      <c r="C3318" s="226"/>
      <c r="D3318" s="10"/>
      <c r="E3318" s="11"/>
      <c r="F3318" s="12"/>
      <c r="G3318" s="12"/>
      <c r="H3318" s="10"/>
      <c r="I3318" s="11"/>
      <c r="J3318" s="12"/>
      <c r="K3318" s="12"/>
    </row>
    <row r="3319" spans="2:11" s="13" customFormat="1" x14ac:dyDescent="0.4">
      <c r="B3319" s="225"/>
      <c r="C3319" s="226"/>
      <c r="D3319" s="10"/>
      <c r="E3319" s="11"/>
      <c r="F3319" s="12"/>
      <c r="G3319" s="12"/>
      <c r="H3319" s="10"/>
      <c r="I3319" s="11"/>
      <c r="J3319" s="12"/>
      <c r="K3319" s="12"/>
    </row>
    <row r="3320" spans="2:11" s="13" customFormat="1" x14ac:dyDescent="0.4">
      <c r="B3320" s="225"/>
      <c r="C3320" s="226"/>
      <c r="D3320" s="10"/>
      <c r="E3320" s="11"/>
      <c r="F3320" s="12"/>
      <c r="G3320" s="12"/>
      <c r="H3320" s="10"/>
      <c r="I3320" s="11"/>
      <c r="J3320" s="12"/>
      <c r="K3320" s="12"/>
    </row>
    <row r="3321" spans="2:11" s="13" customFormat="1" x14ac:dyDescent="0.4">
      <c r="B3321" s="225"/>
      <c r="C3321" s="226"/>
      <c r="D3321" s="10"/>
      <c r="E3321" s="11"/>
      <c r="F3321" s="12"/>
      <c r="G3321" s="12"/>
      <c r="H3321" s="10"/>
      <c r="I3321" s="11"/>
      <c r="J3321" s="12"/>
      <c r="K3321" s="12"/>
    </row>
    <row r="3322" spans="2:11" s="13" customFormat="1" x14ac:dyDescent="0.4">
      <c r="B3322" s="225"/>
      <c r="C3322" s="226"/>
      <c r="D3322" s="10"/>
      <c r="E3322" s="11"/>
      <c r="F3322" s="12"/>
      <c r="G3322" s="12"/>
      <c r="H3322" s="10"/>
      <c r="I3322" s="11"/>
      <c r="J3322" s="12"/>
      <c r="K3322" s="12"/>
    </row>
    <row r="3323" spans="2:11" s="13" customFormat="1" x14ac:dyDescent="0.4">
      <c r="B3323" s="225"/>
      <c r="C3323" s="226"/>
      <c r="D3323" s="10"/>
      <c r="E3323" s="11"/>
      <c r="F3323" s="12"/>
      <c r="G3323" s="12"/>
      <c r="H3323" s="10"/>
      <c r="I3323" s="11"/>
      <c r="J3323" s="12"/>
      <c r="K3323" s="12"/>
    </row>
    <row r="3324" spans="2:11" s="13" customFormat="1" x14ac:dyDescent="0.4">
      <c r="B3324" s="225"/>
      <c r="C3324" s="226"/>
      <c r="D3324" s="10"/>
      <c r="E3324" s="11"/>
      <c r="F3324" s="12"/>
      <c r="G3324" s="12"/>
      <c r="H3324" s="10"/>
      <c r="I3324" s="11"/>
      <c r="J3324" s="12"/>
      <c r="K3324" s="12"/>
    </row>
    <row r="3325" spans="2:11" s="13" customFormat="1" x14ac:dyDescent="0.4">
      <c r="B3325" s="225"/>
      <c r="C3325" s="226"/>
      <c r="D3325" s="10"/>
      <c r="E3325" s="11"/>
      <c r="F3325" s="12"/>
      <c r="G3325" s="12"/>
      <c r="H3325" s="10"/>
      <c r="I3325" s="11"/>
      <c r="J3325" s="12"/>
      <c r="K3325" s="12"/>
    </row>
    <row r="3326" spans="2:11" s="13" customFormat="1" x14ac:dyDescent="0.4">
      <c r="B3326" s="225"/>
      <c r="C3326" s="226"/>
      <c r="D3326" s="10"/>
      <c r="E3326" s="11"/>
      <c r="F3326" s="12"/>
      <c r="G3326" s="12"/>
      <c r="H3326" s="10"/>
      <c r="I3326" s="11"/>
      <c r="J3326" s="12"/>
      <c r="K3326" s="12"/>
    </row>
    <row r="3327" spans="2:11" s="13" customFormat="1" x14ac:dyDescent="0.4">
      <c r="B3327" s="225"/>
      <c r="C3327" s="226"/>
      <c r="D3327" s="10"/>
      <c r="E3327" s="11"/>
      <c r="F3327" s="12"/>
      <c r="G3327" s="12"/>
      <c r="H3327" s="10"/>
      <c r="I3327" s="11"/>
      <c r="J3327" s="12"/>
      <c r="K3327" s="12"/>
    </row>
    <row r="3328" spans="2:11" s="13" customFormat="1" x14ac:dyDescent="0.4">
      <c r="B3328" s="225"/>
      <c r="C3328" s="226"/>
      <c r="D3328" s="10"/>
      <c r="E3328" s="11"/>
      <c r="F3328" s="12"/>
      <c r="G3328" s="12"/>
      <c r="H3328" s="10"/>
      <c r="I3328" s="11"/>
      <c r="J3328" s="12"/>
      <c r="K3328" s="12"/>
    </row>
    <row r="3329" spans="2:11" s="13" customFormat="1" x14ac:dyDescent="0.4">
      <c r="B3329" s="225"/>
      <c r="C3329" s="226"/>
      <c r="D3329" s="10"/>
      <c r="E3329" s="11"/>
      <c r="F3329" s="12"/>
      <c r="G3329" s="12"/>
      <c r="H3329" s="10"/>
      <c r="I3329" s="11"/>
      <c r="J3329" s="12"/>
      <c r="K3329" s="12"/>
    </row>
    <row r="3330" spans="2:11" s="13" customFormat="1" x14ac:dyDescent="0.4">
      <c r="B3330" s="225"/>
      <c r="C3330" s="226"/>
      <c r="D3330" s="10"/>
      <c r="E3330" s="11"/>
      <c r="F3330" s="12"/>
      <c r="G3330" s="12"/>
      <c r="H3330" s="10"/>
      <c r="I3330" s="11"/>
      <c r="J3330" s="12"/>
      <c r="K3330" s="12"/>
    </row>
    <row r="3331" spans="2:11" s="13" customFormat="1" x14ac:dyDescent="0.4">
      <c r="B3331" s="225"/>
      <c r="C3331" s="226"/>
      <c r="D3331" s="10"/>
      <c r="E3331" s="11"/>
      <c r="F3331" s="12"/>
      <c r="G3331" s="12"/>
      <c r="H3331" s="10"/>
      <c r="I3331" s="11"/>
      <c r="J3331" s="12"/>
      <c r="K3331" s="12"/>
    </row>
    <row r="3332" spans="2:11" s="13" customFormat="1" x14ac:dyDescent="0.4">
      <c r="B3332" s="225"/>
      <c r="C3332" s="226"/>
      <c r="D3332" s="10"/>
      <c r="E3332" s="11"/>
      <c r="F3332" s="12"/>
      <c r="G3332" s="12"/>
      <c r="H3332" s="10"/>
      <c r="I3332" s="11"/>
      <c r="J3332" s="12"/>
      <c r="K3332" s="12"/>
    </row>
    <row r="3333" spans="2:11" s="13" customFormat="1" x14ac:dyDescent="0.4">
      <c r="B3333" s="225"/>
      <c r="C3333" s="226"/>
      <c r="D3333" s="10"/>
      <c r="E3333" s="11"/>
      <c r="F3333" s="12"/>
      <c r="G3333" s="12"/>
      <c r="H3333" s="10"/>
      <c r="I3333" s="11"/>
      <c r="J3333" s="12"/>
      <c r="K3333" s="12"/>
    </row>
    <row r="3334" spans="2:11" s="13" customFormat="1" x14ac:dyDescent="0.4">
      <c r="B3334" s="225"/>
      <c r="C3334" s="226"/>
      <c r="D3334" s="10"/>
      <c r="E3334" s="11"/>
      <c r="F3334" s="12"/>
      <c r="G3334" s="12"/>
      <c r="H3334" s="10"/>
      <c r="I3334" s="11"/>
      <c r="J3334" s="12"/>
      <c r="K3334" s="12"/>
    </row>
    <row r="3335" spans="2:11" s="13" customFormat="1" x14ac:dyDescent="0.4">
      <c r="B3335" s="225"/>
      <c r="C3335" s="226"/>
      <c r="D3335" s="10"/>
      <c r="E3335" s="11"/>
      <c r="F3335" s="12"/>
      <c r="G3335" s="12"/>
      <c r="H3335" s="10"/>
      <c r="I3335" s="11"/>
      <c r="J3335" s="12"/>
      <c r="K3335" s="12"/>
    </row>
    <row r="3336" spans="2:11" s="13" customFormat="1" x14ac:dyDescent="0.4">
      <c r="B3336" s="225"/>
      <c r="C3336" s="226"/>
      <c r="D3336" s="10"/>
      <c r="E3336" s="11"/>
      <c r="F3336" s="12"/>
      <c r="G3336" s="12"/>
      <c r="H3336" s="10"/>
      <c r="I3336" s="11"/>
      <c r="J3336" s="12"/>
      <c r="K3336" s="12"/>
    </row>
    <row r="3337" spans="2:11" s="13" customFormat="1" x14ac:dyDescent="0.4">
      <c r="B3337" s="225"/>
      <c r="C3337" s="226"/>
      <c r="D3337" s="10"/>
      <c r="E3337" s="11"/>
      <c r="F3337" s="12"/>
      <c r="G3337" s="12"/>
      <c r="H3337" s="10"/>
      <c r="I3337" s="11"/>
      <c r="J3337" s="12"/>
      <c r="K3337" s="12"/>
    </row>
    <row r="3338" spans="2:11" s="13" customFormat="1" x14ac:dyDescent="0.4">
      <c r="B3338" s="225"/>
      <c r="C3338" s="226"/>
      <c r="D3338" s="10"/>
      <c r="E3338" s="11"/>
      <c r="F3338" s="12"/>
      <c r="G3338" s="12"/>
      <c r="H3338" s="10"/>
      <c r="I3338" s="11"/>
      <c r="J3338" s="12"/>
      <c r="K3338" s="12"/>
    </row>
    <row r="3339" spans="2:11" s="13" customFormat="1" x14ac:dyDescent="0.4">
      <c r="B3339" s="225"/>
      <c r="C3339" s="226"/>
      <c r="D3339" s="10"/>
      <c r="E3339" s="11"/>
      <c r="F3339" s="12"/>
      <c r="G3339" s="12"/>
      <c r="H3339" s="10"/>
      <c r="I3339" s="11"/>
      <c r="J3339" s="12"/>
      <c r="K3339" s="12"/>
    </row>
    <row r="3340" spans="2:11" s="13" customFormat="1" x14ac:dyDescent="0.4">
      <c r="B3340" s="225"/>
      <c r="C3340" s="226"/>
      <c r="D3340" s="10"/>
      <c r="E3340" s="11"/>
      <c r="F3340" s="12"/>
      <c r="G3340" s="12"/>
      <c r="H3340" s="10"/>
      <c r="I3340" s="11"/>
      <c r="J3340" s="12"/>
      <c r="K3340" s="12"/>
    </row>
    <row r="3341" spans="2:11" s="13" customFormat="1" x14ac:dyDescent="0.4">
      <c r="B3341" s="225"/>
      <c r="C3341" s="226"/>
      <c r="D3341" s="10"/>
      <c r="E3341" s="11"/>
      <c r="F3341" s="12"/>
      <c r="G3341" s="12"/>
      <c r="H3341" s="10"/>
      <c r="I3341" s="11"/>
      <c r="J3341" s="12"/>
      <c r="K3341" s="12"/>
    </row>
    <row r="3342" spans="2:11" s="13" customFormat="1" x14ac:dyDescent="0.4">
      <c r="B3342" s="225"/>
      <c r="C3342" s="226"/>
      <c r="D3342" s="10"/>
      <c r="E3342" s="11"/>
      <c r="F3342" s="12"/>
      <c r="G3342" s="12"/>
      <c r="H3342" s="10"/>
      <c r="I3342" s="11"/>
      <c r="J3342" s="12"/>
      <c r="K3342" s="12"/>
    </row>
    <row r="3343" spans="2:11" s="13" customFormat="1" x14ac:dyDescent="0.4">
      <c r="B3343" s="225"/>
      <c r="C3343" s="226"/>
      <c r="D3343" s="10"/>
      <c r="E3343" s="11"/>
      <c r="F3343" s="12"/>
      <c r="G3343" s="12"/>
      <c r="H3343" s="10"/>
      <c r="I3343" s="11"/>
      <c r="J3343" s="12"/>
      <c r="K3343" s="12"/>
    </row>
    <row r="3344" spans="2:11" s="13" customFormat="1" x14ac:dyDescent="0.4">
      <c r="B3344" s="225"/>
      <c r="C3344" s="226"/>
      <c r="D3344" s="10"/>
      <c r="E3344" s="11"/>
      <c r="F3344" s="12"/>
      <c r="G3344" s="12"/>
      <c r="H3344" s="10"/>
      <c r="I3344" s="11"/>
      <c r="J3344" s="12"/>
      <c r="K3344" s="12"/>
    </row>
    <row r="3345" spans="2:11" s="13" customFormat="1" x14ac:dyDescent="0.4">
      <c r="B3345" s="225"/>
      <c r="C3345" s="226"/>
      <c r="D3345" s="10"/>
      <c r="E3345" s="11"/>
      <c r="F3345" s="12"/>
      <c r="G3345" s="12"/>
      <c r="H3345" s="10"/>
      <c r="I3345" s="11"/>
      <c r="J3345" s="12"/>
      <c r="K3345" s="12"/>
    </row>
    <row r="3346" spans="2:11" s="13" customFormat="1" x14ac:dyDescent="0.4">
      <c r="B3346" s="225"/>
      <c r="C3346" s="226"/>
      <c r="D3346" s="10"/>
      <c r="E3346" s="11"/>
      <c r="F3346" s="12"/>
      <c r="G3346" s="12"/>
      <c r="H3346" s="10"/>
      <c r="I3346" s="11"/>
      <c r="J3346" s="12"/>
      <c r="K3346" s="12"/>
    </row>
    <row r="3347" spans="2:11" s="13" customFormat="1" x14ac:dyDescent="0.4">
      <c r="B3347" s="225"/>
      <c r="C3347" s="226"/>
      <c r="D3347" s="10"/>
      <c r="E3347" s="11"/>
      <c r="F3347" s="12"/>
      <c r="G3347" s="12"/>
      <c r="H3347" s="10"/>
      <c r="I3347" s="11"/>
      <c r="J3347" s="12"/>
      <c r="K3347" s="12"/>
    </row>
    <row r="3348" spans="2:11" s="13" customFormat="1" x14ac:dyDescent="0.4">
      <c r="B3348" s="225"/>
      <c r="C3348" s="226"/>
      <c r="D3348" s="10"/>
      <c r="E3348" s="11"/>
      <c r="F3348" s="12"/>
      <c r="G3348" s="12"/>
      <c r="H3348" s="10"/>
      <c r="I3348" s="11"/>
      <c r="J3348" s="12"/>
      <c r="K3348" s="12"/>
    </row>
    <row r="3349" spans="2:11" s="13" customFormat="1" x14ac:dyDescent="0.4">
      <c r="B3349" s="225"/>
      <c r="C3349" s="226"/>
      <c r="D3349" s="10"/>
      <c r="E3349" s="11"/>
      <c r="F3349" s="12"/>
      <c r="G3349" s="12"/>
      <c r="H3349" s="10"/>
      <c r="I3349" s="11"/>
      <c r="J3349" s="12"/>
      <c r="K3349" s="12"/>
    </row>
    <row r="3350" spans="2:11" s="13" customFormat="1" x14ac:dyDescent="0.4">
      <c r="B3350" s="225"/>
      <c r="C3350" s="226"/>
      <c r="D3350" s="10"/>
      <c r="E3350" s="11"/>
      <c r="F3350" s="12"/>
      <c r="G3350" s="12"/>
      <c r="H3350" s="10"/>
      <c r="I3350" s="11"/>
      <c r="J3350" s="12"/>
      <c r="K3350" s="12"/>
    </row>
    <row r="3351" spans="2:11" s="13" customFormat="1" x14ac:dyDescent="0.4">
      <c r="B3351" s="225"/>
      <c r="C3351" s="226"/>
      <c r="D3351" s="10"/>
      <c r="E3351" s="11"/>
      <c r="F3351" s="12"/>
      <c r="G3351" s="12"/>
      <c r="H3351" s="10"/>
      <c r="I3351" s="11"/>
      <c r="J3351" s="12"/>
      <c r="K3351" s="12"/>
    </row>
    <row r="3352" spans="2:11" s="13" customFormat="1" x14ac:dyDescent="0.4">
      <c r="B3352" s="225"/>
      <c r="C3352" s="226"/>
      <c r="D3352" s="10"/>
      <c r="E3352" s="11"/>
      <c r="F3352" s="12"/>
      <c r="G3352" s="12"/>
      <c r="H3352" s="10"/>
      <c r="I3352" s="11"/>
      <c r="J3352" s="12"/>
      <c r="K3352" s="12"/>
    </row>
    <row r="3353" spans="2:11" s="13" customFormat="1" x14ac:dyDescent="0.4">
      <c r="B3353" s="225"/>
      <c r="C3353" s="226"/>
      <c r="D3353" s="10"/>
      <c r="E3353" s="11"/>
      <c r="F3353" s="12"/>
      <c r="G3353" s="12"/>
      <c r="H3353" s="10"/>
      <c r="I3353" s="11"/>
      <c r="J3353" s="12"/>
      <c r="K3353" s="12"/>
    </row>
    <row r="3354" spans="2:11" s="13" customFormat="1" x14ac:dyDescent="0.4">
      <c r="B3354" s="225"/>
      <c r="C3354" s="226"/>
      <c r="D3354" s="10"/>
      <c r="E3354" s="11"/>
      <c r="F3354" s="12"/>
      <c r="G3354" s="12"/>
      <c r="H3354" s="10"/>
      <c r="I3354" s="11"/>
      <c r="J3354" s="12"/>
      <c r="K3354" s="12"/>
    </row>
    <row r="3355" spans="2:11" s="13" customFormat="1" x14ac:dyDescent="0.4">
      <c r="B3355" s="225"/>
      <c r="C3355" s="226"/>
      <c r="D3355" s="10"/>
      <c r="E3355" s="11"/>
      <c r="F3355" s="12"/>
      <c r="G3355" s="12"/>
      <c r="H3355" s="10"/>
      <c r="I3355" s="11"/>
      <c r="J3355" s="12"/>
      <c r="K3355" s="12"/>
    </row>
    <row r="3356" spans="2:11" s="13" customFormat="1" x14ac:dyDescent="0.4">
      <c r="B3356" s="225"/>
      <c r="C3356" s="226"/>
      <c r="D3356" s="10"/>
      <c r="E3356" s="11"/>
      <c r="F3356" s="12"/>
      <c r="G3356" s="12"/>
      <c r="H3356" s="10"/>
      <c r="I3356" s="11"/>
      <c r="J3356" s="12"/>
      <c r="K3356" s="12"/>
    </row>
    <row r="3357" spans="2:11" s="13" customFormat="1" x14ac:dyDescent="0.4">
      <c r="B3357" s="225"/>
      <c r="C3357" s="226"/>
      <c r="D3357" s="10"/>
      <c r="E3357" s="11"/>
      <c r="F3357" s="12"/>
      <c r="G3357" s="12"/>
      <c r="H3357" s="10"/>
      <c r="I3357" s="11"/>
      <c r="J3357" s="12"/>
      <c r="K3357" s="12"/>
    </row>
    <row r="3358" spans="2:11" s="13" customFormat="1" x14ac:dyDescent="0.4">
      <c r="B3358" s="225"/>
      <c r="C3358" s="226"/>
      <c r="D3358" s="10"/>
      <c r="E3358" s="11"/>
      <c r="F3358" s="12"/>
      <c r="G3358" s="12"/>
      <c r="H3358" s="10"/>
      <c r="I3358" s="11"/>
      <c r="J3358" s="12"/>
      <c r="K3358" s="12"/>
    </row>
    <row r="3359" spans="2:11" s="13" customFormat="1" x14ac:dyDescent="0.4">
      <c r="B3359" s="225"/>
      <c r="C3359" s="226"/>
      <c r="D3359" s="10"/>
      <c r="E3359" s="11"/>
      <c r="F3359" s="12"/>
      <c r="G3359" s="12"/>
      <c r="H3359" s="10"/>
      <c r="I3359" s="11"/>
      <c r="J3359" s="12"/>
      <c r="K3359" s="12"/>
    </row>
    <row r="3360" spans="2:11" s="13" customFormat="1" x14ac:dyDescent="0.4">
      <c r="B3360" s="225"/>
      <c r="C3360" s="226"/>
      <c r="D3360" s="10"/>
      <c r="E3360" s="11"/>
      <c r="F3360" s="12"/>
      <c r="G3360" s="12"/>
      <c r="H3360" s="10"/>
      <c r="I3360" s="11"/>
      <c r="J3360" s="12"/>
      <c r="K3360" s="12"/>
    </row>
    <row r="3361" spans="2:11" s="13" customFormat="1" x14ac:dyDescent="0.4">
      <c r="B3361" s="225"/>
      <c r="C3361" s="226"/>
      <c r="D3361" s="10"/>
      <c r="E3361" s="11"/>
      <c r="F3361" s="12"/>
      <c r="G3361" s="12"/>
      <c r="H3361" s="10"/>
      <c r="I3361" s="11"/>
      <c r="J3361" s="12"/>
      <c r="K3361" s="12"/>
    </row>
    <row r="3362" spans="2:11" s="13" customFormat="1" x14ac:dyDescent="0.4">
      <c r="B3362" s="225"/>
      <c r="C3362" s="226"/>
      <c r="D3362" s="10"/>
      <c r="E3362" s="11"/>
      <c r="F3362" s="12"/>
      <c r="G3362" s="12"/>
      <c r="H3362" s="10"/>
      <c r="I3362" s="11"/>
      <c r="J3362" s="12"/>
      <c r="K3362" s="12"/>
    </row>
    <row r="3363" spans="2:11" s="13" customFormat="1" x14ac:dyDescent="0.4">
      <c r="B3363" s="225"/>
      <c r="C3363" s="226"/>
      <c r="D3363" s="10"/>
      <c r="E3363" s="11"/>
      <c r="F3363" s="12"/>
      <c r="G3363" s="12"/>
      <c r="H3363" s="10"/>
      <c r="I3363" s="11"/>
      <c r="J3363" s="12"/>
      <c r="K3363" s="12"/>
    </row>
    <row r="3364" spans="2:11" s="13" customFormat="1" x14ac:dyDescent="0.4">
      <c r="B3364" s="225"/>
      <c r="C3364" s="226"/>
      <c r="D3364" s="10"/>
      <c r="E3364" s="11"/>
      <c r="F3364" s="12"/>
      <c r="G3364" s="12"/>
      <c r="H3364" s="10"/>
      <c r="I3364" s="11"/>
      <c r="J3364" s="12"/>
      <c r="K3364" s="12"/>
    </row>
    <row r="3365" spans="2:11" s="13" customFormat="1" x14ac:dyDescent="0.4">
      <c r="B3365" s="225"/>
      <c r="C3365" s="226"/>
      <c r="D3365" s="10"/>
      <c r="E3365" s="11"/>
      <c r="F3365" s="12"/>
      <c r="G3365" s="12"/>
      <c r="H3365" s="10"/>
      <c r="I3365" s="11"/>
      <c r="J3365" s="12"/>
      <c r="K3365" s="12"/>
    </row>
    <row r="3366" spans="2:11" s="13" customFormat="1" x14ac:dyDescent="0.4">
      <c r="B3366" s="225"/>
      <c r="C3366" s="226"/>
      <c r="D3366" s="10"/>
      <c r="E3366" s="11"/>
      <c r="F3366" s="12"/>
      <c r="G3366" s="12"/>
      <c r="H3366" s="10"/>
      <c r="I3366" s="11"/>
      <c r="J3366" s="12"/>
      <c r="K3366" s="12"/>
    </row>
    <row r="3367" spans="2:11" s="13" customFormat="1" x14ac:dyDescent="0.4">
      <c r="B3367" s="225"/>
      <c r="C3367" s="226"/>
      <c r="D3367" s="10"/>
      <c r="E3367" s="11"/>
      <c r="F3367" s="12"/>
      <c r="G3367" s="12"/>
      <c r="H3367" s="10"/>
      <c r="I3367" s="11"/>
      <c r="J3367" s="12"/>
      <c r="K3367" s="12"/>
    </row>
    <row r="3368" spans="2:11" s="13" customFormat="1" x14ac:dyDescent="0.4">
      <c r="B3368" s="225"/>
      <c r="C3368" s="226"/>
      <c r="D3368" s="10"/>
      <c r="E3368" s="11"/>
      <c r="F3368" s="12"/>
      <c r="G3368" s="12"/>
      <c r="H3368" s="10"/>
      <c r="I3368" s="11"/>
      <c r="J3368" s="12"/>
      <c r="K3368" s="12"/>
    </row>
    <row r="3369" spans="2:11" s="13" customFormat="1" x14ac:dyDescent="0.4">
      <c r="B3369" s="225"/>
      <c r="C3369" s="226"/>
      <c r="D3369" s="10"/>
      <c r="E3369" s="11"/>
      <c r="F3369" s="12"/>
      <c r="G3369" s="12"/>
      <c r="H3369" s="10"/>
      <c r="I3369" s="11"/>
      <c r="J3369" s="12"/>
      <c r="K3369" s="12"/>
    </row>
    <row r="3370" spans="2:11" s="13" customFormat="1" x14ac:dyDescent="0.4">
      <c r="B3370" s="225"/>
      <c r="C3370" s="226"/>
      <c r="D3370" s="10"/>
      <c r="E3370" s="11"/>
      <c r="F3370" s="12"/>
      <c r="G3370" s="12"/>
      <c r="H3370" s="10"/>
      <c r="I3370" s="11"/>
      <c r="J3370" s="12"/>
      <c r="K3370" s="12"/>
    </row>
    <row r="3371" spans="2:11" s="13" customFormat="1" x14ac:dyDescent="0.4">
      <c r="B3371" s="225"/>
      <c r="C3371" s="226"/>
      <c r="D3371" s="10"/>
      <c r="E3371" s="11"/>
      <c r="F3371" s="12"/>
      <c r="G3371" s="12"/>
      <c r="H3371" s="10"/>
      <c r="I3371" s="11"/>
      <c r="J3371" s="12"/>
      <c r="K3371" s="12"/>
    </row>
    <row r="3372" spans="2:11" s="13" customFormat="1" x14ac:dyDescent="0.4">
      <c r="B3372" s="225"/>
      <c r="C3372" s="226"/>
      <c r="D3372" s="10"/>
      <c r="E3372" s="11"/>
      <c r="F3372" s="12"/>
      <c r="G3372" s="12"/>
      <c r="H3372" s="10"/>
      <c r="I3372" s="11"/>
      <c r="J3372" s="12"/>
      <c r="K3372" s="12"/>
    </row>
    <row r="3373" spans="2:11" s="13" customFormat="1" x14ac:dyDescent="0.4">
      <c r="B3373" s="225"/>
      <c r="C3373" s="226"/>
      <c r="D3373" s="10"/>
      <c r="E3373" s="11"/>
      <c r="F3373" s="12"/>
      <c r="G3373" s="12"/>
      <c r="H3373" s="10"/>
      <c r="I3373" s="11"/>
      <c r="J3373" s="12"/>
      <c r="K3373" s="12"/>
    </row>
    <row r="3374" spans="2:11" s="13" customFormat="1" x14ac:dyDescent="0.4">
      <c r="B3374" s="225"/>
      <c r="C3374" s="226"/>
      <c r="D3374" s="10"/>
      <c r="E3374" s="11"/>
      <c r="F3374" s="12"/>
      <c r="G3374" s="12"/>
      <c r="H3374" s="10"/>
      <c r="I3374" s="11"/>
      <c r="J3374" s="12"/>
      <c r="K3374" s="12"/>
    </row>
    <row r="3375" spans="2:11" s="13" customFormat="1" x14ac:dyDescent="0.4">
      <c r="B3375" s="225"/>
      <c r="C3375" s="226"/>
      <c r="D3375" s="10"/>
      <c r="E3375" s="11"/>
      <c r="F3375" s="12"/>
      <c r="G3375" s="12"/>
      <c r="H3375" s="10"/>
      <c r="I3375" s="11"/>
      <c r="J3375" s="12"/>
      <c r="K3375" s="12"/>
    </row>
    <row r="3376" spans="2:11" s="13" customFormat="1" x14ac:dyDescent="0.4">
      <c r="B3376" s="225"/>
      <c r="C3376" s="226"/>
      <c r="D3376" s="10"/>
      <c r="E3376" s="11"/>
      <c r="F3376" s="12"/>
      <c r="G3376" s="12"/>
      <c r="H3376" s="10"/>
      <c r="I3376" s="11"/>
      <c r="J3376" s="12"/>
      <c r="K3376" s="12"/>
    </row>
    <row r="3377" spans="2:11" s="13" customFormat="1" x14ac:dyDescent="0.4">
      <c r="B3377" s="225"/>
      <c r="C3377" s="226"/>
      <c r="D3377" s="10"/>
      <c r="E3377" s="11"/>
      <c r="F3377" s="12"/>
      <c r="G3377" s="12"/>
      <c r="H3377" s="10"/>
      <c r="I3377" s="11"/>
      <c r="J3377" s="12"/>
      <c r="K3377" s="12"/>
    </row>
    <row r="3378" spans="2:11" s="13" customFormat="1" x14ac:dyDescent="0.4">
      <c r="B3378" s="225"/>
      <c r="C3378" s="226"/>
      <c r="D3378" s="10"/>
      <c r="E3378" s="11"/>
      <c r="F3378" s="12"/>
      <c r="G3378" s="12"/>
      <c r="H3378" s="10"/>
      <c r="I3378" s="11"/>
      <c r="J3378" s="12"/>
      <c r="K3378" s="12"/>
    </row>
    <row r="3379" spans="2:11" s="13" customFormat="1" x14ac:dyDescent="0.4">
      <c r="B3379" s="225"/>
      <c r="C3379" s="226"/>
      <c r="D3379" s="10"/>
      <c r="E3379" s="11"/>
      <c r="F3379" s="12"/>
      <c r="G3379" s="12"/>
      <c r="H3379" s="10"/>
      <c r="I3379" s="11"/>
      <c r="J3379" s="12"/>
      <c r="K3379" s="12"/>
    </row>
    <row r="3380" spans="2:11" s="13" customFormat="1" x14ac:dyDescent="0.4">
      <c r="B3380" s="225"/>
      <c r="C3380" s="226"/>
      <c r="D3380" s="10"/>
      <c r="E3380" s="11"/>
      <c r="F3380" s="12"/>
      <c r="G3380" s="12"/>
      <c r="H3380" s="10"/>
      <c r="I3380" s="11"/>
      <c r="J3380" s="12"/>
      <c r="K3380" s="12"/>
    </row>
    <row r="3381" spans="2:11" s="13" customFormat="1" x14ac:dyDescent="0.4">
      <c r="B3381" s="225"/>
      <c r="C3381" s="226"/>
      <c r="D3381" s="10"/>
      <c r="E3381" s="11"/>
      <c r="F3381" s="12"/>
      <c r="G3381" s="12"/>
      <c r="H3381" s="10"/>
      <c r="I3381" s="11"/>
      <c r="J3381" s="12"/>
      <c r="K3381" s="12"/>
    </row>
    <row r="3382" spans="2:11" s="13" customFormat="1" x14ac:dyDescent="0.4">
      <c r="B3382" s="225"/>
      <c r="C3382" s="226"/>
      <c r="D3382" s="10"/>
      <c r="E3382" s="11"/>
      <c r="F3382" s="12"/>
      <c r="G3382" s="12"/>
      <c r="H3382" s="10"/>
      <c r="I3382" s="11"/>
      <c r="J3382" s="12"/>
      <c r="K3382" s="12"/>
    </row>
    <row r="3383" spans="2:11" s="13" customFormat="1" x14ac:dyDescent="0.4">
      <c r="B3383" s="225"/>
      <c r="C3383" s="226"/>
      <c r="D3383" s="10"/>
      <c r="E3383" s="11"/>
      <c r="F3383" s="12"/>
      <c r="G3383" s="12"/>
      <c r="H3383" s="10"/>
      <c r="I3383" s="11"/>
      <c r="J3383" s="12"/>
      <c r="K3383" s="12"/>
    </row>
    <row r="3384" spans="2:11" s="13" customFormat="1" x14ac:dyDescent="0.4">
      <c r="B3384" s="225"/>
      <c r="C3384" s="226"/>
      <c r="D3384" s="10"/>
      <c r="E3384" s="11"/>
      <c r="F3384" s="12"/>
      <c r="G3384" s="12"/>
      <c r="H3384" s="10"/>
      <c r="I3384" s="11"/>
      <c r="J3384" s="12"/>
      <c r="K3384" s="12"/>
    </row>
    <row r="3385" spans="2:11" s="13" customFormat="1" x14ac:dyDescent="0.4">
      <c r="B3385" s="225"/>
      <c r="C3385" s="226"/>
      <c r="D3385" s="10"/>
      <c r="E3385" s="11"/>
      <c r="F3385" s="12"/>
      <c r="G3385" s="12"/>
      <c r="H3385" s="10"/>
      <c r="I3385" s="11"/>
      <c r="J3385" s="12"/>
      <c r="K3385" s="12"/>
    </row>
    <row r="3386" spans="2:11" s="13" customFormat="1" x14ac:dyDescent="0.4">
      <c r="B3386" s="225"/>
      <c r="C3386" s="226"/>
      <c r="D3386" s="10"/>
      <c r="E3386" s="11"/>
      <c r="F3386" s="12"/>
      <c r="G3386" s="12"/>
      <c r="H3386" s="10"/>
      <c r="I3386" s="11"/>
      <c r="J3386" s="12"/>
      <c r="K3386" s="12"/>
    </row>
    <row r="3387" spans="2:11" s="13" customFormat="1" x14ac:dyDescent="0.4">
      <c r="B3387" s="225"/>
      <c r="C3387" s="226"/>
      <c r="D3387" s="10"/>
      <c r="E3387" s="11"/>
      <c r="F3387" s="12"/>
      <c r="G3387" s="12"/>
      <c r="H3387" s="10"/>
      <c r="I3387" s="11"/>
      <c r="J3387" s="12"/>
      <c r="K3387" s="12"/>
    </row>
    <row r="3388" spans="2:11" s="13" customFormat="1" x14ac:dyDescent="0.4">
      <c r="B3388" s="225"/>
      <c r="C3388" s="226"/>
      <c r="D3388" s="10"/>
      <c r="E3388" s="11"/>
      <c r="F3388" s="12"/>
      <c r="G3388" s="12"/>
      <c r="H3388" s="10"/>
      <c r="I3388" s="11"/>
      <c r="J3388" s="12"/>
      <c r="K3388" s="12"/>
    </row>
    <row r="3389" spans="2:11" s="13" customFormat="1" x14ac:dyDescent="0.4">
      <c r="B3389" s="225"/>
      <c r="C3389" s="226"/>
      <c r="D3389" s="10"/>
      <c r="E3389" s="11"/>
      <c r="F3389" s="12"/>
      <c r="G3389" s="12"/>
      <c r="H3389" s="10"/>
      <c r="I3389" s="11"/>
      <c r="J3389" s="12"/>
      <c r="K3389" s="12"/>
    </row>
    <row r="3390" spans="2:11" s="13" customFormat="1" x14ac:dyDescent="0.4">
      <c r="B3390" s="225"/>
      <c r="C3390" s="226"/>
      <c r="D3390" s="10"/>
      <c r="E3390" s="11"/>
      <c r="F3390" s="12"/>
      <c r="G3390" s="12"/>
      <c r="H3390" s="10"/>
      <c r="I3390" s="11"/>
      <c r="J3390" s="12"/>
      <c r="K3390" s="12"/>
    </row>
    <row r="3391" spans="2:11" s="13" customFormat="1" x14ac:dyDescent="0.4">
      <c r="B3391" s="225"/>
      <c r="C3391" s="226"/>
      <c r="D3391" s="10"/>
      <c r="E3391" s="11"/>
      <c r="F3391" s="12"/>
      <c r="G3391" s="12"/>
      <c r="H3391" s="10"/>
      <c r="I3391" s="11"/>
      <c r="J3391" s="12"/>
      <c r="K3391" s="12"/>
    </row>
    <row r="3392" spans="2:11" s="13" customFormat="1" x14ac:dyDescent="0.4">
      <c r="B3392" s="225"/>
      <c r="C3392" s="226"/>
      <c r="D3392" s="10"/>
      <c r="E3392" s="11"/>
      <c r="F3392" s="12"/>
      <c r="G3392" s="12"/>
      <c r="H3392" s="10"/>
      <c r="I3392" s="11"/>
      <c r="J3392" s="12"/>
      <c r="K3392" s="12"/>
    </row>
    <row r="3393" spans="2:11" s="13" customFormat="1" x14ac:dyDescent="0.4">
      <c r="B3393" s="225"/>
      <c r="C3393" s="226"/>
      <c r="D3393" s="10"/>
      <c r="E3393" s="11"/>
      <c r="F3393" s="12"/>
      <c r="G3393" s="12"/>
      <c r="H3393" s="10"/>
      <c r="I3393" s="11"/>
      <c r="J3393" s="12"/>
      <c r="K3393" s="12"/>
    </row>
    <row r="3394" spans="2:11" s="13" customFormat="1" x14ac:dyDescent="0.4">
      <c r="B3394" s="225"/>
      <c r="C3394" s="226"/>
      <c r="D3394" s="10"/>
      <c r="E3394" s="11"/>
      <c r="F3394" s="12"/>
      <c r="G3394" s="12"/>
      <c r="H3394" s="10"/>
      <c r="I3394" s="11"/>
      <c r="J3394" s="12"/>
      <c r="K3394" s="12"/>
    </row>
    <row r="3395" spans="2:11" s="13" customFormat="1" x14ac:dyDescent="0.4">
      <c r="B3395" s="225"/>
      <c r="C3395" s="226"/>
      <c r="D3395" s="10"/>
      <c r="E3395" s="11"/>
      <c r="F3395" s="12"/>
      <c r="G3395" s="12"/>
      <c r="H3395" s="10"/>
      <c r="I3395" s="11"/>
      <c r="J3395" s="12"/>
      <c r="K3395" s="12"/>
    </row>
    <row r="3396" spans="2:11" s="13" customFormat="1" x14ac:dyDescent="0.4">
      <c r="B3396" s="225"/>
      <c r="C3396" s="226"/>
      <c r="D3396" s="10"/>
      <c r="E3396" s="11"/>
      <c r="F3396" s="12"/>
      <c r="G3396" s="12"/>
      <c r="H3396" s="10"/>
      <c r="I3396" s="11"/>
      <c r="J3396" s="12"/>
      <c r="K3396" s="12"/>
    </row>
    <row r="3397" spans="2:11" s="13" customFormat="1" x14ac:dyDescent="0.4">
      <c r="B3397" s="225"/>
      <c r="C3397" s="226"/>
      <c r="D3397" s="10"/>
      <c r="E3397" s="11"/>
      <c r="F3397" s="12"/>
      <c r="G3397" s="12"/>
      <c r="H3397" s="10"/>
      <c r="I3397" s="11"/>
      <c r="J3397" s="12"/>
      <c r="K3397" s="12"/>
    </row>
    <row r="3398" spans="2:11" s="13" customFormat="1" x14ac:dyDescent="0.4">
      <c r="B3398" s="225"/>
      <c r="C3398" s="226"/>
      <c r="D3398" s="10"/>
      <c r="E3398" s="11"/>
      <c r="F3398" s="12"/>
      <c r="G3398" s="12"/>
      <c r="H3398" s="10"/>
      <c r="I3398" s="11"/>
      <c r="J3398" s="12"/>
      <c r="K3398" s="12"/>
    </row>
    <row r="3399" spans="2:11" s="13" customFormat="1" x14ac:dyDescent="0.4">
      <c r="B3399" s="225"/>
      <c r="C3399" s="226"/>
      <c r="D3399" s="10"/>
      <c r="E3399" s="11"/>
      <c r="F3399" s="12"/>
      <c r="G3399" s="12"/>
      <c r="H3399" s="10"/>
      <c r="I3399" s="11"/>
      <c r="J3399" s="12"/>
      <c r="K3399" s="12"/>
    </row>
    <row r="3400" spans="2:11" s="13" customFormat="1" x14ac:dyDescent="0.4">
      <c r="B3400" s="225"/>
      <c r="C3400" s="226"/>
      <c r="D3400" s="10"/>
      <c r="E3400" s="11"/>
      <c r="F3400" s="12"/>
      <c r="G3400" s="12"/>
      <c r="H3400" s="10"/>
      <c r="I3400" s="11"/>
      <c r="J3400" s="12"/>
      <c r="K3400" s="12"/>
    </row>
    <row r="3401" spans="2:11" s="13" customFormat="1" x14ac:dyDescent="0.4">
      <c r="B3401" s="225"/>
      <c r="C3401" s="226"/>
      <c r="D3401" s="10"/>
      <c r="E3401" s="11"/>
      <c r="F3401" s="12"/>
      <c r="G3401" s="12"/>
      <c r="H3401" s="10"/>
      <c r="I3401" s="11"/>
      <c r="J3401" s="12"/>
      <c r="K3401" s="12"/>
    </row>
    <row r="3402" spans="2:11" s="13" customFormat="1" x14ac:dyDescent="0.4">
      <c r="B3402" s="225"/>
      <c r="C3402" s="226"/>
      <c r="D3402" s="10"/>
      <c r="E3402" s="11"/>
      <c r="F3402" s="12"/>
      <c r="G3402" s="12"/>
      <c r="H3402" s="10"/>
      <c r="I3402" s="11"/>
      <c r="J3402" s="12"/>
      <c r="K3402" s="12"/>
    </row>
    <row r="3403" spans="2:11" s="13" customFormat="1" x14ac:dyDescent="0.4">
      <c r="B3403" s="225"/>
      <c r="C3403" s="226"/>
      <c r="D3403" s="10"/>
      <c r="E3403" s="11"/>
      <c r="F3403" s="12"/>
      <c r="G3403" s="12"/>
      <c r="H3403" s="10"/>
      <c r="I3403" s="11"/>
      <c r="J3403" s="12"/>
      <c r="K3403" s="12"/>
    </row>
    <row r="3404" spans="2:11" s="13" customFormat="1" x14ac:dyDescent="0.4">
      <c r="B3404" s="225"/>
      <c r="C3404" s="226"/>
      <c r="D3404" s="10"/>
      <c r="E3404" s="11"/>
      <c r="F3404" s="12"/>
      <c r="G3404" s="12"/>
      <c r="H3404" s="10"/>
      <c r="I3404" s="11"/>
      <c r="J3404" s="12"/>
      <c r="K3404" s="12"/>
    </row>
    <row r="3405" spans="2:11" s="13" customFormat="1" x14ac:dyDescent="0.4">
      <c r="B3405" s="225"/>
      <c r="C3405" s="226"/>
      <c r="D3405" s="10"/>
      <c r="E3405" s="11"/>
      <c r="F3405" s="12"/>
      <c r="G3405" s="12"/>
      <c r="H3405" s="10"/>
      <c r="I3405" s="11"/>
      <c r="J3405" s="12"/>
      <c r="K3405" s="12"/>
    </row>
    <row r="3406" spans="2:11" s="13" customFormat="1" x14ac:dyDescent="0.4">
      <c r="B3406" s="225"/>
      <c r="C3406" s="226"/>
      <c r="D3406" s="10"/>
      <c r="E3406" s="11"/>
      <c r="F3406" s="12"/>
      <c r="G3406" s="12"/>
      <c r="H3406" s="10"/>
      <c r="I3406" s="11"/>
      <c r="J3406" s="12"/>
      <c r="K3406" s="12"/>
    </row>
    <row r="3407" spans="2:11" s="13" customFormat="1" x14ac:dyDescent="0.4">
      <c r="B3407" s="225"/>
      <c r="C3407" s="226"/>
      <c r="D3407" s="10"/>
      <c r="E3407" s="11"/>
      <c r="F3407" s="12"/>
      <c r="G3407" s="12"/>
      <c r="H3407" s="10"/>
      <c r="I3407" s="11"/>
      <c r="J3407" s="12"/>
      <c r="K3407" s="12"/>
    </row>
    <row r="3408" spans="2:11" s="13" customFormat="1" x14ac:dyDescent="0.4">
      <c r="B3408" s="225"/>
      <c r="C3408" s="226"/>
      <c r="D3408" s="10"/>
      <c r="E3408" s="11"/>
      <c r="F3408" s="12"/>
      <c r="G3408" s="12"/>
      <c r="H3408" s="10"/>
      <c r="I3408" s="11"/>
      <c r="J3408" s="12"/>
      <c r="K3408" s="12"/>
    </row>
    <row r="3409" spans="2:11" s="13" customFormat="1" x14ac:dyDescent="0.4">
      <c r="B3409" s="225"/>
      <c r="C3409" s="226"/>
      <c r="D3409" s="10"/>
      <c r="E3409" s="11"/>
      <c r="F3409" s="12"/>
      <c r="G3409" s="12"/>
      <c r="H3409" s="10"/>
      <c r="I3409" s="11"/>
      <c r="J3409" s="12"/>
      <c r="K3409" s="12"/>
    </row>
    <row r="3410" spans="2:11" s="13" customFormat="1" x14ac:dyDescent="0.4">
      <c r="B3410" s="225"/>
      <c r="C3410" s="226"/>
      <c r="D3410" s="10"/>
      <c r="E3410" s="11"/>
      <c r="F3410" s="12"/>
      <c r="G3410" s="12"/>
      <c r="H3410" s="10"/>
      <c r="I3410" s="11"/>
      <c r="J3410" s="12"/>
      <c r="K3410" s="12"/>
    </row>
    <row r="3411" spans="2:11" s="13" customFormat="1" x14ac:dyDescent="0.4">
      <c r="B3411" s="225"/>
      <c r="C3411" s="226"/>
      <c r="D3411" s="10"/>
      <c r="E3411" s="11"/>
      <c r="F3411" s="12"/>
      <c r="G3411" s="12"/>
      <c r="H3411" s="10"/>
      <c r="I3411" s="11"/>
      <c r="J3411" s="12"/>
      <c r="K3411" s="12"/>
    </row>
    <row r="3412" spans="2:11" s="13" customFormat="1" x14ac:dyDescent="0.4">
      <c r="B3412" s="225"/>
      <c r="C3412" s="226"/>
      <c r="D3412" s="10"/>
      <c r="E3412" s="11"/>
      <c r="F3412" s="12"/>
      <c r="G3412" s="12"/>
      <c r="H3412" s="10"/>
      <c r="I3412" s="11"/>
      <c r="J3412" s="12"/>
      <c r="K3412" s="12"/>
    </row>
    <row r="3413" spans="2:11" s="13" customFormat="1" x14ac:dyDescent="0.4">
      <c r="B3413" s="225"/>
      <c r="C3413" s="226"/>
      <c r="D3413" s="10"/>
      <c r="E3413" s="11"/>
      <c r="F3413" s="12"/>
      <c r="G3413" s="12"/>
      <c r="H3413" s="10"/>
      <c r="I3413" s="11"/>
      <c r="J3413" s="12"/>
      <c r="K3413" s="12"/>
    </row>
    <row r="3414" spans="2:11" s="13" customFormat="1" x14ac:dyDescent="0.4">
      <c r="B3414" s="225"/>
      <c r="C3414" s="226"/>
      <c r="D3414" s="10"/>
      <c r="E3414" s="11"/>
      <c r="F3414" s="12"/>
      <c r="G3414" s="12"/>
      <c r="H3414" s="10"/>
      <c r="I3414" s="11"/>
      <c r="J3414" s="12"/>
      <c r="K3414" s="12"/>
    </row>
    <row r="3415" spans="2:11" s="13" customFormat="1" x14ac:dyDescent="0.4">
      <c r="B3415" s="225"/>
      <c r="C3415" s="226"/>
      <c r="D3415" s="10"/>
      <c r="E3415" s="11"/>
      <c r="F3415" s="12"/>
      <c r="G3415" s="12"/>
      <c r="H3415" s="10"/>
      <c r="I3415" s="11"/>
      <c r="J3415" s="12"/>
      <c r="K3415" s="12"/>
    </row>
    <row r="3416" spans="2:11" s="13" customFormat="1" x14ac:dyDescent="0.4">
      <c r="B3416" s="225"/>
      <c r="C3416" s="226"/>
      <c r="D3416" s="10"/>
      <c r="E3416" s="11"/>
      <c r="F3416" s="12"/>
      <c r="G3416" s="12"/>
      <c r="H3416" s="10"/>
      <c r="I3416" s="11"/>
      <c r="J3416" s="12"/>
      <c r="K3416" s="12"/>
    </row>
    <row r="3417" spans="2:11" s="13" customFormat="1" x14ac:dyDescent="0.4">
      <c r="B3417" s="225"/>
      <c r="C3417" s="226"/>
      <c r="D3417" s="10"/>
      <c r="E3417" s="11"/>
      <c r="F3417" s="12"/>
      <c r="G3417" s="12"/>
      <c r="H3417" s="10"/>
      <c r="I3417" s="11"/>
      <c r="J3417" s="12"/>
      <c r="K3417" s="12"/>
    </row>
    <row r="3418" spans="2:11" s="13" customFormat="1" x14ac:dyDescent="0.4">
      <c r="B3418" s="225"/>
      <c r="C3418" s="226"/>
      <c r="D3418" s="10"/>
      <c r="E3418" s="11"/>
      <c r="F3418" s="12"/>
      <c r="G3418" s="12"/>
      <c r="H3418" s="10"/>
      <c r="I3418" s="11"/>
      <c r="J3418" s="12"/>
      <c r="K3418" s="12"/>
    </row>
    <row r="3419" spans="2:11" s="13" customFormat="1" x14ac:dyDescent="0.4">
      <c r="B3419" s="225"/>
      <c r="C3419" s="226"/>
      <c r="D3419" s="10"/>
      <c r="E3419" s="11"/>
      <c r="F3419" s="12"/>
      <c r="G3419" s="12"/>
      <c r="H3419" s="10"/>
      <c r="I3419" s="11"/>
      <c r="J3419" s="12"/>
      <c r="K3419" s="12"/>
    </row>
    <row r="3420" spans="2:11" s="13" customFormat="1" x14ac:dyDescent="0.4">
      <c r="B3420" s="225"/>
      <c r="C3420" s="226"/>
      <c r="D3420" s="10"/>
      <c r="E3420" s="11"/>
      <c r="F3420" s="12"/>
      <c r="G3420" s="12"/>
      <c r="H3420" s="10"/>
      <c r="I3420" s="11"/>
      <c r="J3420" s="12"/>
      <c r="K3420" s="12"/>
    </row>
    <row r="3421" spans="2:11" s="13" customFormat="1" x14ac:dyDescent="0.4">
      <c r="B3421" s="225"/>
      <c r="C3421" s="226"/>
      <c r="D3421" s="10"/>
      <c r="E3421" s="11"/>
      <c r="F3421" s="12"/>
      <c r="G3421" s="12"/>
      <c r="H3421" s="10"/>
      <c r="I3421" s="11"/>
      <c r="J3421" s="12"/>
      <c r="K3421" s="12"/>
    </row>
    <row r="3422" spans="2:11" s="13" customFormat="1" x14ac:dyDescent="0.4">
      <c r="B3422" s="225"/>
      <c r="C3422" s="226"/>
      <c r="D3422" s="10"/>
      <c r="E3422" s="11"/>
      <c r="F3422" s="12"/>
      <c r="G3422" s="12"/>
      <c r="H3422" s="10"/>
      <c r="I3422" s="11"/>
      <c r="J3422" s="12"/>
      <c r="K3422" s="12"/>
    </row>
    <row r="3423" spans="2:11" s="13" customFormat="1" x14ac:dyDescent="0.4">
      <c r="B3423" s="225"/>
      <c r="C3423" s="226"/>
      <c r="D3423" s="10"/>
      <c r="E3423" s="11"/>
      <c r="F3423" s="12"/>
      <c r="G3423" s="12"/>
      <c r="H3423" s="10"/>
      <c r="I3423" s="11"/>
      <c r="J3423" s="12"/>
      <c r="K3423" s="12"/>
    </row>
    <row r="3424" spans="2:11" s="13" customFormat="1" x14ac:dyDescent="0.4">
      <c r="B3424" s="225"/>
      <c r="C3424" s="226"/>
      <c r="D3424" s="10"/>
      <c r="E3424" s="11"/>
      <c r="F3424" s="12"/>
      <c r="G3424" s="12"/>
      <c r="H3424" s="10"/>
      <c r="I3424" s="11"/>
      <c r="J3424" s="12"/>
      <c r="K3424" s="12"/>
    </row>
    <row r="3425" spans="2:11" s="13" customFormat="1" x14ac:dyDescent="0.4">
      <c r="B3425" s="225"/>
      <c r="C3425" s="226"/>
      <c r="D3425" s="10"/>
      <c r="E3425" s="11"/>
      <c r="F3425" s="12"/>
      <c r="G3425" s="12"/>
      <c r="H3425" s="10"/>
      <c r="I3425" s="11"/>
      <c r="J3425" s="12"/>
      <c r="K3425" s="12"/>
    </row>
    <row r="3426" spans="2:11" s="13" customFormat="1" x14ac:dyDescent="0.4">
      <c r="B3426" s="225"/>
      <c r="C3426" s="226"/>
      <c r="D3426" s="10"/>
      <c r="E3426" s="11"/>
      <c r="F3426" s="12"/>
      <c r="G3426" s="12"/>
      <c r="H3426" s="10"/>
      <c r="I3426" s="11"/>
      <c r="J3426" s="12"/>
      <c r="K3426" s="12"/>
    </row>
    <row r="3427" spans="2:11" s="13" customFormat="1" x14ac:dyDescent="0.4">
      <c r="B3427" s="225"/>
      <c r="C3427" s="226"/>
      <c r="D3427" s="10"/>
      <c r="E3427" s="11"/>
      <c r="F3427" s="12"/>
      <c r="G3427" s="12"/>
      <c r="H3427" s="10"/>
      <c r="I3427" s="11"/>
      <c r="J3427" s="12"/>
      <c r="K3427" s="12"/>
    </row>
    <row r="3428" spans="2:11" s="13" customFormat="1" x14ac:dyDescent="0.4">
      <c r="B3428" s="225"/>
      <c r="C3428" s="226"/>
      <c r="D3428" s="10"/>
      <c r="E3428" s="11"/>
      <c r="F3428" s="12"/>
      <c r="G3428" s="12"/>
      <c r="H3428" s="10"/>
      <c r="I3428" s="11"/>
      <c r="J3428" s="12"/>
      <c r="K3428" s="12"/>
    </row>
    <row r="3429" spans="2:11" s="13" customFormat="1" x14ac:dyDescent="0.4">
      <c r="B3429" s="225"/>
      <c r="C3429" s="226"/>
      <c r="D3429" s="10"/>
      <c r="E3429" s="11"/>
      <c r="F3429" s="12"/>
      <c r="G3429" s="12"/>
      <c r="H3429" s="10"/>
      <c r="I3429" s="11"/>
      <c r="J3429" s="12"/>
      <c r="K3429" s="12"/>
    </row>
    <row r="3430" spans="2:11" s="13" customFormat="1" x14ac:dyDescent="0.4">
      <c r="B3430" s="225"/>
      <c r="C3430" s="226"/>
      <c r="D3430" s="10"/>
      <c r="E3430" s="11"/>
      <c r="F3430" s="12"/>
      <c r="G3430" s="12"/>
      <c r="H3430" s="10"/>
      <c r="I3430" s="11"/>
      <c r="J3430" s="12"/>
      <c r="K3430" s="12"/>
    </row>
    <row r="3431" spans="2:11" s="13" customFormat="1" x14ac:dyDescent="0.4">
      <c r="B3431" s="225"/>
      <c r="C3431" s="226"/>
      <c r="D3431" s="10"/>
      <c r="E3431" s="11"/>
      <c r="F3431" s="12"/>
      <c r="G3431" s="12"/>
      <c r="H3431" s="10"/>
      <c r="I3431" s="11"/>
      <c r="J3431" s="12"/>
      <c r="K3431" s="12"/>
    </row>
    <row r="3432" spans="2:11" s="13" customFormat="1" x14ac:dyDescent="0.4">
      <c r="B3432" s="225"/>
      <c r="C3432" s="226"/>
      <c r="D3432" s="10"/>
      <c r="E3432" s="11"/>
      <c r="F3432" s="12"/>
      <c r="G3432" s="12"/>
      <c r="H3432" s="10"/>
      <c r="I3432" s="11"/>
      <c r="J3432" s="12"/>
      <c r="K3432" s="12"/>
    </row>
    <row r="3433" spans="2:11" s="13" customFormat="1" x14ac:dyDescent="0.4">
      <c r="B3433" s="225"/>
      <c r="C3433" s="226"/>
      <c r="D3433" s="10"/>
      <c r="E3433" s="11"/>
      <c r="F3433" s="12"/>
      <c r="G3433" s="12"/>
      <c r="H3433" s="10"/>
      <c r="I3433" s="11"/>
      <c r="J3433" s="12"/>
      <c r="K3433" s="12"/>
    </row>
    <row r="3434" spans="2:11" s="13" customFormat="1" x14ac:dyDescent="0.4">
      <c r="B3434" s="225"/>
      <c r="C3434" s="226"/>
      <c r="D3434" s="10"/>
      <c r="E3434" s="11"/>
      <c r="F3434" s="12"/>
      <c r="G3434" s="12"/>
      <c r="H3434" s="10"/>
      <c r="I3434" s="11"/>
      <c r="J3434" s="12"/>
      <c r="K3434" s="12"/>
    </row>
    <row r="3435" spans="2:11" s="13" customFormat="1" x14ac:dyDescent="0.4">
      <c r="B3435" s="225"/>
      <c r="C3435" s="226"/>
      <c r="D3435" s="10"/>
      <c r="E3435" s="11"/>
      <c r="F3435" s="12"/>
      <c r="G3435" s="12"/>
      <c r="H3435" s="10"/>
      <c r="I3435" s="11"/>
      <c r="J3435" s="12"/>
      <c r="K3435" s="12"/>
    </row>
    <row r="3436" spans="2:11" s="13" customFormat="1" x14ac:dyDescent="0.4">
      <c r="B3436" s="225"/>
      <c r="C3436" s="226"/>
      <c r="D3436" s="10"/>
      <c r="E3436" s="11"/>
      <c r="F3436" s="12"/>
      <c r="G3436" s="12"/>
      <c r="H3436" s="10"/>
      <c r="I3436" s="11"/>
      <c r="J3436" s="12"/>
      <c r="K3436" s="12"/>
    </row>
    <row r="3437" spans="2:11" s="13" customFormat="1" x14ac:dyDescent="0.4">
      <c r="B3437" s="225"/>
      <c r="C3437" s="226"/>
      <c r="D3437" s="10"/>
      <c r="E3437" s="11"/>
      <c r="F3437" s="12"/>
      <c r="G3437" s="12"/>
      <c r="H3437" s="10"/>
      <c r="I3437" s="11"/>
      <c r="J3437" s="12"/>
      <c r="K3437" s="12"/>
    </row>
    <row r="3438" spans="2:11" s="13" customFormat="1" x14ac:dyDescent="0.4">
      <c r="B3438" s="225"/>
      <c r="C3438" s="226"/>
      <c r="D3438" s="10"/>
      <c r="E3438" s="11"/>
      <c r="F3438" s="12"/>
      <c r="G3438" s="12"/>
      <c r="H3438" s="10"/>
      <c r="I3438" s="11"/>
      <c r="J3438" s="12"/>
      <c r="K3438" s="12"/>
    </row>
    <row r="3439" spans="2:11" s="13" customFormat="1" x14ac:dyDescent="0.4">
      <c r="B3439" s="225"/>
      <c r="C3439" s="226"/>
      <c r="D3439" s="10"/>
      <c r="E3439" s="11"/>
      <c r="F3439" s="12"/>
      <c r="G3439" s="12"/>
      <c r="H3439" s="10"/>
      <c r="I3439" s="11"/>
      <c r="J3439" s="12"/>
      <c r="K3439" s="12"/>
    </row>
    <row r="3440" spans="2:11" s="13" customFormat="1" x14ac:dyDescent="0.4">
      <c r="B3440" s="225"/>
      <c r="C3440" s="226"/>
      <c r="D3440" s="10"/>
      <c r="E3440" s="11"/>
      <c r="F3440" s="12"/>
      <c r="G3440" s="12"/>
      <c r="H3440" s="10"/>
      <c r="I3440" s="11"/>
      <c r="J3440" s="12"/>
      <c r="K3440" s="12"/>
    </row>
    <row r="3441" spans="2:11" s="13" customFormat="1" x14ac:dyDescent="0.4">
      <c r="B3441" s="225"/>
      <c r="C3441" s="226"/>
      <c r="D3441" s="10"/>
      <c r="E3441" s="11"/>
      <c r="F3441" s="12"/>
      <c r="G3441" s="12"/>
      <c r="H3441" s="10"/>
      <c r="I3441" s="11"/>
      <c r="J3441" s="12"/>
      <c r="K3441" s="12"/>
    </row>
    <row r="3442" spans="2:11" s="13" customFormat="1" x14ac:dyDescent="0.4">
      <c r="B3442" s="225"/>
      <c r="C3442" s="226"/>
      <c r="D3442" s="10"/>
      <c r="E3442" s="11"/>
      <c r="F3442" s="12"/>
      <c r="G3442" s="12"/>
      <c r="H3442" s="10"/>
      <c r="I3442" s="11"/>
      <c r="J3442" s="12"/>
      <c r="K3442" s="12"/>
    </row>
    <row r="3443" spans="2:11" s="13" customFormat="1" x14ac:dyDescent="0.4">
      <c r="B3443" s="225"/>
      <c r="C3443" s="226"/>
      <c r="D3443" s="10"/>
      <c r="E3443" s="11"/>
      <c r="F3443" s="12"/>
      <c r="G3443" s="12"/>
      <c r="H3443" s="10"/>
      <c r="I3443" s="11"/>
      <c r="J3443" s="12"/>
      <c r="K3443" s="12"/>
    </row>
    <row r="3444" spans="2:11" s="13" customFormat="1" x14ac:dyDescent="0.4">
      <c r="B3444" s="225"/>
      <c r="C3444" s="226"/>
      <c r="D3444" s="10"/>
      <c r="E3444" s="11"/>
      <c r="F3444" s="12"/>
      <c r="G3444" s="12"/>
      <c r="H3444" s="10"/>
      <c r="I3444" s="11"/>
      <c r="J3444" s="12"/>
      <c r="K3444" s="12"/>
    </row>
    <row r="3445" spans="2:11" s="13" customFormat="1" x14ac:dyDescent="0.4">
      <c r="B3445" s="225"/>
      <c r="C3445" s="226"/>
      <c r="D3445" s="10"/>
      <c r="E3445" s="11"/>
      <c r="F3445" s="12"/>
      <c r="G3445" s="12"/>
      <c r="H3445" s="10"/>
      <c r="I3445" s="11"/>
      <c r="J3445" s="12"/>
      <c r="K3445" s="12"/>
    </row>
    <row r="3446" spans="2:11" s="13" customFormat="1" x14ac:dyDescent="0.4">
      <c r="B3446" s="225"/>
      <c r="C3446" s="226"/>
      <c r="D3446" s="10"/>
      <c r="E3446" s="11"/>
      <c r="F3446" s="12"/>
      <c r="G3446" s="12"/>
      <c r="H3446" s="10"/>
      <c r="I3446" s="11"/>
      <c r="J3446" s="12"/>
      <c r="K3446" s="12"/>
    </row>
    <row r="3447" spans="2:11" s="13" customFormat="1" x14ac:dyDescent="0.4">
      <c r="B3447" s="225"/>
      <c r="C3447" s="226"/>
      <c r="D3447" s="10"/>
      <c r="E3447" s="11"/>
      <c r="F3447" s="12"/>
      <c r="G3447" s="12"/>
      <c r="H3447" s="10"/>
      <c r="I3447" s="11"/>
      <c r="J3447" s="12"/>
      <c r="K3447" s="12"/>
    </row>
    <row r="3448" spans="2:11" s="13" customFormat="1" x14ac:dyDescent="0.4">
      <c r="B3448" s="225"/>
      <c r="C3448" s="226"/>
      <c r="D3448" s="10"/>
      <c r="E3448" s="11"/>
      <c r="F3448" s="12"/>
      <c r="G3448" s="12"/>
      <c r="H3448" s="10"/>
      <c r="I3448" s="11"/>
      <c r="J3448" s="12"/>
      <c r="K3448" s="12"/>
    </row>
    <row r="3449" spans="2:11" s="13" customFormat="1" x14ac:dyDescent="0.4">
      <c r="B3449" s="225"/>
      <c r="C3449" s="226"/>
      <c r="D3449" s="10"/>
      <c r="E3449" s="11"/>
      <c r="F3449" s="12"/>
      <c r="G3449" s="12"/>
      <c r="H3449" s="10"/>
      <c r="I3449" s="11"/>
      <c r="J3449" s="12"/>
      <c r="K3449" s="12"/>
    </row>
    <row r="3450" spans="2:11" s="13" customFormat="1" x14ac:dyDescent="0.4">
      <c r="B3450" s="225"/>
      <c r="C3450" s="226"/>
      <c r="D3450" s="10"/>
      <c r="E3450" s="11"/>
      <c r="F3450" s="12"/>
      <c r="G3450" s="12"/>
      <c r="H3450" s="10"/>
      <c r="I3450" s="11"/>
      <c r="J3450" s="12"/>
      <c r="K3450" s="12"/>
    </row>
    <row r="3451" spans="2:11" s="13" customFormat="1" x14ac:dyDescent="0.4">
      <c r="B3451" s="225"/>
      <c r="C3451" s="226"/>
      <c r="D3451" s="10"/>
      <c r="E3451" s="11"/>
      <c r="F3451" s="12"/>
      <c r="G3451" s="12"/>
      <c r="H3451" s="10"/>
      <c r="I3451" s="11"/>
      <c r="J3451" s="12"/>
      <c r="K3451" s="12"/>
    </row>
    <row r="3452" spans="2:11" s="13" customFormat="1" x14ac:dyDescent="0.4">
      <c r="B3452" s="225"/>
      <c r="C3452" s="226"/>
      <c r="D3452" s="10"/>
      <c r="E3452" s="11"/>
      <c r="F3452" s="12"/>
      <c r="G3452" s="12"/>
      <c r="H3452" s="10"/>
      <c r="I3452" s="11"/>
      <c r="J3452" s="12"/>
      <c r="K3452" s="12"/>
    </row>
    <row r="3453" spans="2:11" s="13" customFormat="1" x14ac:dyDescent="0.4">
      <c r="B3453" s="225"/>
      <c r="C3453" s="226"/>
      <c r="D3453" s="10"/>
      <c r="E3453" s="11"/>
      <c r="F3453" s="12"/>
      <c r="G3453" s="12"/>
      <c r="H3453" s="10"/>
      <c r="I3453" s="11"/>
      <c r="J3453" s="12"/>
      <c r="K3453" s="12"/>
    </row>
    <row r="3454" spans="2:11" s="13" customFormat="1" x14ac:dyDescent="0.4">
      <c r="B3454" s="225"/>
      <c r="C3454" s="226"/>
      <c r="D3454" s="10"/>
      <c r="E3454" s="11"/>
      <c r="F3454" s="12"/>
      <c r="G3454" s="12"/>
      <c r="H3454" s="10"/>
      <c r="I3454" s="11"/>
      <c r="J3454" s="12"/>
      <c r="K3454" s="12"/>
    </row>
    <row r="3455" spans="2:11" s="13" customFormat="1" x14ac:dyDescent="0.4">
      <c r="B3455" s="225"/>
      <c r="C3455" s="226"/>
      <c r="D3455" s="10"/>
      <c r="E3455" s="11"/>
      <c r="F3455" s="12"/>
      <c r="G3455" s="12"/>
      <c r="H3455" s="10"/>
      <c r="I3455" s="11"/>
      <c r="J3455" s="12"/>
      <c r="K3455" s="12"/>
    </row>
    <row r="3456" spans="2:11" s="13" customFormat="1" x14ac:dyDescent="0.4">
      <c r="B3456" s="225"/>
      <c r="C3456" s="226"/>
      <c r="D3456" s="10"/>
      <c r="E3456" s="11"/>
      <c r="F3456" s="12"/>
      <c r="G3456" s="12"/>
      <c r="H3456" s="10"/>
      <c r="I3456" s="11"/>
      <c r="J3456" s="12"/>
      <c r="K3456" s="12"/>
    </row>
    <row r="3457" spans="2:11" s="13" customFormat="1" x14ac:dyDescent="0.4">
      <c r="B3457" s="225"/>
      <c r="C3457" s="226"/>
      <c r="D3457" s="10"/>
      <c r="E3457" s="11"/>
      <c r="F3457" s="12"/>
      <c r="G3457" s="12"/>
      <c r="H3457" s="10"/>
      <c r="I3457" s="11"/>
      <c r="J3457" s="12"/>
      <c r="K3457" s="12"/>
    </row>
    <row r="3458" spans="2:11" s="13" customFormat="1" x14ac:dyDescent="0.4">
      <c r="B3458" s="225"/>
      <c r="C3458" s="226"/>
      <c r="D3458" s="10"/>
      <c r="E3458" s="11"/>
      <c r="F3458" s="12"/>
      <c r="G3458" s="12"/>
      <c r="H3458" s="10"/>
      <c r="I3458" s="11"/>
      <c r="J3458" s="12"/>
      <c r="K3458" s="12"/>
    </row>
    <row r="3459" spans="2:11" s="13" customFormat="1" x14ac:dyDescent="0.4">
      <c r="B3459" s="225"/>
      <c r="C3459" s="226"/>
      <c r="D3459" s="10"/>
      <c r="E3459" s="11"/>
      <c r="F3459" s="12"/>
      <c r="G3459" s="12"/>
      <c r="H3459" s="10"/>
      <c r="I3459" s="11"/>
      <c r="J3459" s="12"/>
      <c r="K3459" s="12"/>
    </row>
    <row r="3460" spans="2:11" s="13" customFormat="1" x14ac:dyDescent="0.4">
      <c r="B3460" s="225"/>
      <c r="C3460" s="226"/>
      <c r="D3460" s="10"/>
      <c r="E3460" s="11"/>
      <c r="F3460" s="12"/>
      <c r="G3460" s="12"/>
      <c r="H3460" s="10"/>
      <c r="I3460" s="11"/>
      <c r="J3460" s="12"/>
      <c r="K3460" s="12"/>
    </row>
    <row r="3461" spans="2:11" s="13" customFormat="1" x14ac:dyDescent="0.4">
      <c r="B3461" s="225"/>
      <c r="C3461" s="226"/>
      <c r="D3461" s="10"/>
      <c r="E3461" s="11"/>
      <c r="F3461" s="12"/>
      <c r="G3461" s="12"/>
      <c r="H3461" s="10"/>
      <c r="I3461" s="11"/>
      <c r="J3461" s="12"/>
      <c r="K3461" s="12"/>
    </row>
    <row r="3462" spans="2:11" s="13" customFormat="1" x14ac:dyDescent="0.4">
      <c r="B3462" s="225"/>
      <c r="C3462" s="226"/>
      <c r="D3462" s="10"/>
      <c r="E3462" s="11"/>
      <c r="F3462" s="12"/>
      <c r="G3462" s="12"/>
      <c r="H3462" s="10"/>
      <c r="I3462" s="11"/>
      <c r="J3462" s="12"/>
      <c r="K3462" s="12"/>
    </row>
    <row r="3463" spans="2:11" s="13" customFormat="1" x14ac:dyDescent="0.4">
      <c r="B3463" s="225"/>
      <c r="C3463" s="226"/>
      <c r="D3463" s="10"/>
      <c r="E3463" s="11"/>
      <c r="F3463" s="12"/>
      <c r="G3463" s="12"/>
      <c r="H3463" s="10"/>
      <c r="I3463" s="11"/>
      <c r="J3463" s="12"/>
      <c r="K3463" s="12"/>
    </row>
    <row r="3464" spans="2:11" s="13" customFormat="1" x14ac:dyDescent="0.4">
      <c r="B3464" s="225"/>
      <c r="C3464" s="226"/>
      <c r="D3464" s="10"/>
      <c r="E3464" s="11"/>
      <c r="F3464" s="12"/>
      <c r="G3464" s="12"/>
      <c r="H3464" s="10"/>
      <c r="I3464" s="11"/>
      <c r="J3464" s="12"/>
      <c r="K3464" s="12"/>
    </row>
    <row r="3465" spans="2:11" s="13" customFormat="1" x14ac:dyDescent="0.4">
      <c r="B3465" s="225"/>
      <c r="C3465" s="226"/>
      <c r="D3465" s="10"/>
      <c r="E3465" s="11"/>
      <c r="F3465" s="12"/>
      <c r="G3465" s="12"/>
      <c r="H3465" s="10"/>
      <c r="I3465" s="11"/>
      <c r="J3465" s="12"/>
      <c r="K3465" s="12"/>
    </row>
    <row r="3466" spans="2:11" s="13" customFormat="1" x14ac:dyDescent="0.4">
      <c r="B3466" s="225"/>
      <c r="C3466" s="226"/>
      <c r="D3466" s="10"/>
      <c r="E3466" s="11"/>
      <c r="F3466" s="12"/>
      <c r="G3466" s="12"/>
      <c r="H3466" s="10"/>
      <c r="I3466" s="11"/>
      <c r="J3466" s="12"/>
      <c r="K3466" s="12"/>
    </row>
    <row r="3467" spans="2:11" s="13" customFormat="1" x14ac:dyDescent="0.4">
      <c r="B3467" s="225"/>
      <c r="C3467" s="226"/>
      <c r="D3467" s="10"/>
      <c r="E3467" s="11"/>
      <c r="F3467" s="12"/>
      <c r="G3467" s="12"/>
      <c r="H3467" s="10"/>
      <c r="I3467" s="11"/>
      <c r="J3467" s="12"/>
      <c r="K3467" s="12"/>
    </row>
    <row r="3468" spans="2:11" s="13" customFormat="1" x14ac:dyDescent="0.4">
      <c r="B3468" s="225"/>
      <c r="C3468" s="226"/>
      <c r="D3468" s="10"/>
      <c r="E3468" s="11"/>
      <c r="F3468" s="12"/>
      <c r="G3468" s="12"/>
      <c r="H3468" s="10"/>
      <c r="I3468" s="11"/>
      <c r="J3468" s="12"/>
      <c r="K3468" s="12"/>
    </row>
    <row r="3469" spans="2:11" s="13" customFormat="1" x14ac:dyDescent="0.4">
      <c r="B3469" s="225"/>
      <c r="C3469" s="226"/>
      <c r="D3469" s="10"/>
      <c r="E3469" s="11"/>
      <c r="F3469" s="12"/>
      <c r="G3469" s="12"/>
      <c r="H3469" s="10"/>
      <c r="I3469" s="11"/>
      <c r="J3469" s="12"/>
      <c r="K3469" s="12"/>
    </row>
    <row r="3470" spans="2:11" s="13" customFormat="1" x14ac:dyDescent="0.4">
      <c r="B3470" s="225"/>
      <c r="C3470" s="226"/>
      <c r="D3470" s="10"/>
      <c r="E3470" s="11"/>
      <c r="F3470" s="12"/>
      <c r="G3470" s="12"/>
      <c r="H3470" s="10"/>
      <c r="I3470" s="11"/>
      <c r="J3470" s="12"/>
      <c r="K3470" s="12"/>
    </row>
    <row r="3471" spans="2:11" s="13" customFormat="1" x14ac:dyDescent="0.4">
      <c r="B3471" s="225"/>
      <c r="C3471" s="226"/>
      <c r="D3471" s="10"/>
      <c r="E3471" s="11"/>
      <c r="F3471" s="12"/>
      <c r="G3471" s="12"/>
      <c r="H3471" s="10"/>
      <c r="I3471" s="11"/>
      <c r="J3471" s="12"/>
      <c r="K3471" s="12"/>
    </row>
    <row r="3472" spans="2:11" s="13" customFormat="1" x14ac:dyDescent="0.4">
      <c r="B3472" s="225"/>
      <c r="C3472" s="226"/>
      <c r="D3472" s="10"/>
      <c r="E3472" s="11"/>
      <c r="F3472" s="12"/>
      <c r="G3472" s="12"/>
      <c r="H3472" s="10"/>
      <c r="I3472" s="11"/>
      <c r="J3472" s="12"/>
      <c r="K3472" s="12"/>
    </row>
    <row r="3473" spans="2:11" s="13" customFormat="1" x14ac:dyDescent="0.4">
      <c r="B3473" s="225"/>
      <c r="C3473" s="226"/>
      <c r="D3473" s="10"/>
      <c r="E3473" s="11"/>
      <c r="F3473" s="12"/>
      <c r="G3473" s="12"/>
      <c r="H3473" s="10"/>
      <c r="I3473" s="11"/>
      <c r="J3473" s="12"/>
      <c r="K3473" s="12"/>
    </row>
    <row r="3474" spans="2:11" s="13" customFormat="1" x14ac:dyDescent="0.4">
      <c r="B3474" s="225"/>
      <c r="C3474" s="226"/>
      <c r="D3474" s="10"/>
      <c r="E3474" s="11"/>
      <c r="F3474" s="12"/>
      <c r="G3474" s="12"/>
      <c r="H3474" s="10"/>
      <c r="I3474" s="11"/>
      <c r="J3474" s="12"/>
      <c r="K3474" s="12"/>
    </row>
    <row r="3475" spans="2:11" s="13" customFormat="1" x14ac:dyDescent="0.4">
      <c r="B3475" s="225"/>
      <c r="C3475" s="226"/>
      <c r="D3475" s="10"/>
      <c r="E3475" s="11"/>
      <c r="F3475" s="12"/>
      <c r="G3475" s="12"/>
      <c r="H3475" s="10"/>
      <c r="I3475" s="11"/>
      <c r="J3475" s="12"/>
      <c r="K3475" s="12"/>
    </row>
    <row r="3476" spans="2:11" s="13" customFormat="1" x14ac:dyDescent="0.4">
      <c r="B3476" s="225"/>
      <c r="C3476" s="226"/>
      <c r="D3476" s="10"/>
      <c r="E3476" s="11"/>
      <c r="F3476" s="12"/>
      <c r="G3476" s="12"/>
      <c r="H3476" s="10"/>
      <c r="I3476" s="11"/>
      <c r="J3476" s="12"/>
      <c r="K3476" s="12"/>
    </row>
    <row r="3477" spans="2:11" s="13" customFormat="1" x14ac:dyDescent="0.4">
      <c r="B3477" s="225"/>
      <c r="C3477" s="226"/>
      <c r="D3477" s="10"/>
      <c r="E3477" s="11"/>
      <c r="F3477" s="12"/>
      <c r="G3477" s="12"/>
      <c r="H3477" s="10"/>
      <c r="I3477" s="11"/>
      <c r="J3477" s="12"/>
      <c r="K3477" s="12"/>
    </row>
    <row r="3478" spans="2:11" s="13" customFormat="1" x14ac:dyDescent="0.4">
      <c r="B3478" s="225"/>
      <c r="C3478" s="226"/>
      <c r="D3478" s="10"/>
      <c r="E3478" s="11"/>
      <c r="F3478" s="12"/>
      <c r="G3478" s="12"/>
      <c r="H3478" s="10"/>
      <c r="I3478" s="11"/>
      <c r="J3478" s="12"/>
      <c r="K3478" s="12"/>
    </row>
    <row r="3479" spans="2:11" s="13" customFormat="1" x14ac:dyDescent="0.4">
      <c r="B3479" s="225"/>
      <c r="C3479" s="226"/>
      <c r="D3479" s="10"/>
      <c r="E3479" s="11"/>
      <c r="F3479" s="12"/>
      <c r="G3479" s="12"/>
      <c r="H3479" s="10"/>
      <c r="I3479" s="11"/>
      <c r="J3479" s="12"/>
      <c r="K3479" s="12"/>
    </row>
    <row r="3524" spans="2:11" s="13" customFormat="1" x14ac:dyDescent="0.4">
      <c r="B3524" s="225"/>
      <c r="C3524" s="226"/>
      <c r="D3524" s="10"/>
      <c r="E3524" s="11"/>
      <c r="F3524" s="12"/>
      <c r="G3524" s="12"/>
      <c r="H3524" s="10"/>
      <c r="I3524" s="11"/>
      <c r="J3524" s="12"/>
      <c r="K3524" s="12"/>
    </row>
    <row r="3525" spans="2:11" s="13" customFormat="1" x14ac:dyDescent="0.4">
      <c r="B3525" s="225"/>
      <c r="C3525" s="226"/>
      <c r="D3525" s="10"/>
      <c r="E3525" s="11"/>
      <c r="F3525" s="12"/>
      <c r="G3525" s="12"/>
      <c r="H3525" s="10"/>
      <c r="I3525" s="11"/>
      <c r="J3525" s="12"/>
      <c r="K3525" s="12"/>
    </row>
    <row r="3526" spans="2:11" s="13" customFormat="1" x14ac:dyDescent="0.4">
      <c r="B3526" s="225"/>
      <c r="C3526" s="226"/>
      <c r="D3526" s="10"/>
      <c r="E3526" s="11"/>
      <c r="F3526" s="12"/>
      <c r="G3526" s="12"/>
      <c r="H3526" s="10"/>
      <c r="I3526" s="11"/>
      <c r="J3526" s="12"/>
      <c r="K3526" s="12"/>
    </row>
    <row r="3527" spans="2:11" s="13" customFormat="1" x14ac:dyDescent="0.4">
      <c r="B3527" s="225"/>
      <c r="C3527" s="226"/>
      <c r="D3527" s="10"/>
      <c r="E3527" s="11"/>
      <c r="F3527" s="12"/>
      <c r="G3527" s="12"/>
      <c r="H3527" s="10"/>
      <c r="I3527" s="11"/>
      <c r="J3527" s="12"/>
      <c r="K3527" s="12"/>
    </row>
    <row r="3528" spans="2:11" s="13" customFormat="1" x14ac:dyDescent="0.4">
      <c r="B3528" s="225"/>
      <c r="C3528" s="226"/>
      <c r="D3528" s="10"/>
      <c r="E3528" s="11"/>
      <c r="F3528" s="12"/>
      <c r="G3528" s="12"/>
      <c r="H3528" s="10"/>
      <c r="I3528" s="11"/>
      <c r="J3528" s="12"/>
      <c r="K3528" s="12"/>
    </row>
    <row r="3529" spans="2:11" s="13" customFormat="1" x14ac:dyDescent="0.4">
      <c r="B3529" s="225"/>
      <c r="C3529" s="226"/>
      <c r="D3529" s="10"/>
      <c r="E3529" s="11"/>
      <c r="F3529" s="12"/>
      <c r="G3529" s="12"/>
      <c r="H3529" s="10"/>
      <c r="I3529" s="11"/>
      <c r="J3529" s="12"/>
      <c r="K3529" s="12"/>
    </row>
    <row r="3530" spans="2:11" s="13" customFormat="1" x14ac:dyDescent="0.4">
      <c r="B3530" s="225"/>
      <c r="C3530" s="226"/>
      <c r="D3530" s="10"/>
      <c r="E3530" s="11"/>
      <c r="F3530" s="12"/>
      <c r="G3530" s="12"/>
      <c r="H3530" s="10"/>
      <c r="I3530" s="11"/>
      <c r="J3530" s="12"/>
      <c r="K3530" s="12"/>
    </row>
    <row r="3531" spans="2:11" s="13" customFormat="1" x14ac:dyDescent="0.4">
      <c r="B3531" s="225"/>
      <c r="C3531" s="226"/>
      <c r="D3531" s="10"/>
      <c r="E3531" s="11"/>
      <c r="F3531" s="12"/>
      <c r="G3531" s="12"/>
      <c r="H3531" s="10"/>
      <c r="I3531" s="11"/>
      <c r="J3531" s="12"/>
      <c r="K3531" s="12"/>
    </row>
    <row r="3532" spans="2:11" s="13" customFormat="1" x14ac:dyDescent="0.4">
      <c r="B3532" s="225"/>
      <c r="C3532" s="226"/>
      <c r="D3532" s="10"/>
      <c r="E3532" s="11"/>
      <c r="F3532" s="12"/>
      <c r="G3532" s="12"/>
      <c r="H3532" s="10"/>
      <c r="I3532" s="11"/>
      <c r="J3532" s="12"/>
      <c r="K3532" s="12"/>
    </row>
    <row r="3533" spans="2:11" s="13" customFormat="1" x14ac:dyDescent="0.4">
      <c r="B3533" s="225"/>
      <c r="C3533" s="226"/>
      <c r="D3533" s="10"/>
      <c r="E3533" s="11"/>
      <c r="F3533" s="12"/>
      <c r="G3533" s="12"/>
      <c r="H3533" s="10"/>
      <c r="I3533" s="11"/>
      <c r="J3533" s="12"/>
      <c r="K3533" s="12"/>
    </row>
    <row r="3534" spans="2:11" s="13" customFormat="1" x14ac:dyDescent="0.4">
      <c r="B3534" s="225"/>
      <c r="C3534" s="226"/>
      <c r="D3534" s="10"/>
      <c r="E3534" s="11"/>
      <c r="F3534" s="12"/>
      <c r="G3534" s="12"/>
      <c r="H3534" s="10"/>
      <c r="I3534" s="11"/>
      <c r="J3534" s="12"/>
      <c r="K3534" s="12"/>
    </row>
    <row r="3535" spans="2:11" s="13" customFormat="1" x14ac:dyDescent="0.4">
      <c r="B3535" s="225"/>
      <c r="C3535" s="226"/>
      <c r="D3535" s="10"/>
      <c r="E3535" s="11"/>
      <c r="F3535" s="12"/>
      <c r="G3535" s="12"/>
      <c r="H3535" s="10"/>
      <c r="I3535" s="11"/>
      <c r="J3535" s="12"/>
      <c r="K3535" s="12"/>
    </row>
    <row r="3536" spans="2:11" s="13" customFormat="1" x14ac:dyDescent="0.4">
      <c r="B3536" s="225"/>
      <c r="C3536" s="226"/>
      <c r="D3536" s="10"/>
      <c r="E3536" s="11"/>
      <c r="F3536" s="12"/>
      <c r="G3536" s="12"/>
      <c r="H3536" s="10"/>
      <c r="I3536" s="11"/>
      <c r="J3536" s="12"/>
      <c r="K3536" s="12"/>
    </row>
    <row r="3537" spans="2:11" s="13" customFormat="1" x14ac:dyDescent="0.4">
      <c r="B3537" s="225"/>
      <c r="C3537" s="226"/>
      <c r="D3537" s="10"/>
      <c r="E3537" s="11"/>
      <c r="F3537" s="12"/>
      <c r="G3537" s="12"/>
      <c r="H3537" s="10"/>
      <c r="I3537" s="11"/>
      <c r="J3537" s="12"/>
      <c r="K3537" s="12"/>
    </row>
    <row r="3538" spans="2:11" s="13" customFormat="1" x14ac:dyDescent="0.4">
      <c r="B3538" s="225"/>
      <c r="C3538" s="226"/>
      <c r="D3538" s="10"/>
      <c r="E3538" s="11"/>
      <c r="F3538" s="12"/>
      <c r="G3538" s="12"/>
      <c r="H3538" s="10"/>
      <c r="I3538" s="11"/>
      <c r="J3538" s="12"/>
      <c r="K3538" s="12"/>
    </row>
    <row r="3539" spans="2:11" s="13" customFormat="1" x14ac:dyDescent="0.4">
      <c r="B3539" s="225"/>
      <c r="C3539" s="226"/>
      <c r="D3539" s="10"/>
      <c r="E3539" s="11"/>
      <c r="F3539" s="12"/>
      <c r="G3539" s="12"/>
      <c r="H3539" s="10"/>
      <c r="I3539" s="11"/>
      <c r="J3539" s="12"/>
      <c r="K3539" s="12"/>
    </row>
    <row r="3540" spans="2:11" s="13" customFormat="1" x14ac:dyDescent="0.4">
      <c r="B3540" s="225"/>
      <c r="C3540" s="226"/>
      <c r="D3540" s="10"/>
      <c r="E3540" s="11"/>
      <c r="F3540" s="12"/>
      <c r="G3540" s="12"/>
      <c r="H3540" s="10"/>
      <c r="I3540" s="11"/>
      <c r="J3540" s="12"/>
      <c r="K3540" s="12"/>
    </row>
    <row r="3541" spans="2:11" s="13" customFormat="1" x14ac:dyDescent="0.4">
      <c r="B3541" s="225"/>
      <c r="C3541" s="226"/>
      <c r="D3541" s="10"/>
      <c r="E3541" s="11"/>
      <c r="F3541" s="12"/>
      <c r="G3541" s="12"/>
      <c r="H3541" s="10"/>
      <c r="I3541" s="11"/>
      <c r="J3541" s="12"/>
      <c r="K3541" s="12"/>
    </row>
    <row r="3542" spans="2:11" s="13" customFormat="1" x14ac:dyDescent="0.4">
      <c r="B3542" s="225"/>
      <c r="C3542" s="226"/>
      <c r="D3542" s="10"/>
      <c r="E3542" s="11"/>
      <c r="F3542" s="12"/>
      <c r="G3542" s="12"/>
      <c r="H3542" s="10"/>
      <c r="I3542" s="11"/>
      <c r="J3542" s="12"/>
      <c r="K3542" s="12"/>
    </row>
    <row r="3543" spans="2:11" s="13" customFormat="1" x14ac:dyDescent="0.4">
      <c r="B3543" s="225"/>
      <c r="C3543" s="226"/>
      <c r="D3543" s="10"/>
      <c r="E3543" s="11"/>
      <c r="F3543" s="12"/>
      <c r="G3543" s="12"/>
      <c r="H3543" s="10"/>
      <c r="I3543" s="11"/>
      <c r="J3543" s="12"/>
      <c r="K3543" s="12"/>
    </row>
    <row r="3544" spans="2:11" s="13" customFormat="1" x14ac:dyDescent="0.4">
      <c r="B3544" s="225"/>
      <c r="C3544" s="226"/>
      <c r="D3544" s="10"/>
      <c r="E3544" s="11"/>
      <c r="F3544" s="12"/>
      <c r="G3544" s="12"/>
      <c r="H3544" s="10"/>
      <c r="I3544" s="11"/>
      <c r="J3544" s="12"/>
      <c r="K3544" s="12"/>
    </row>
    <row r="3545" spans="2:11" s="13" customFormat="1" x14ac:dyDescent="0.4">
      <c r="B3545" s="225"/>
      <c r="C3545" s="226"/>
      <c r="D3545" s="10"/>
      <c r="E3545" s="11"/>
      <c r="F3545" s="12"/>
      <c r="G3545" s="12"/>
      <c r="H3545" s="10"/>
      <c r="I3545" s="11"/>
      <c r="J3545" s="12"/>
      <c r="K3545" s="12"/>
    </row>
    <row r="3546" spans="2:11" s="13" customFormat="1" x14ac:dyDescent="0.4">
      <c r="B3546" s="225"/>
      <c r="C3546" s="226"/>
      <c r="D3546" s="10"/>
      <c r="E3546" s="11"/>
      <c r="F3546" s="12"/>
      <c r="G3546" s="12"/>
      <c r="H3546" s="10"/>
      <c r="I3546" s="11"/>
      <c r="J3546" s="12"/>
      <c r="K3546" s="12"/>
    </row>
    <row r="3547" spans="2:11" s="13" customFormat="1" x14ac:dyDescent="0.4">
      <c r="B3547" s="225"/>
      <c r="C3547" s="226"/>
      <c r="D3547" s="10"/>
      <c r="E3547" s="11"/>
      <c r="F3547" s="12"/>
      <c r="G3547" s="12"/>
      <c r="H3547" s="10"/>
      <c r="I3547" s="11"/>
      <c r="J3547" s="12"/>
      <c r="K3547" s="12"/>
    </row>
    <row r="3548" spans="2:11" s="13" customFormat="1" x14ac:dyDescent="0.4">
      <c r="B3548" s="225"/>
      <c r="C3548" s="226"/>
      <c r="D3548" s="10"/>
      <c r="E3548" s="11"/>
      <c r="F3548" s="12"/>
      <c r="G3548" s="12"/>
      <c r="H3548" s="10"/>
      <c r="I3548" s="11"/>
      <c r="J3548" s="12"/>
      <c r="K3548" s="12"/>
    </row>
    <row r="3549" spans="2:11" s="13" customFormat="1" x14ac:dyDescent="0.4">
      <c r="B3549" s="225"/>
      <c r="C3549" s="226"/>
      <c r="D3549" s="10"/>
      <c r="E3549" s="11"/>
      <c r="F3549" s="12"/>
      <c r="G3549" s="12"/>
      <c r="H3549" s="10"/>
      <c r="I3549" s="11"/>
      <c r="J3549" s="12"/>
      <c r="K3549" s="12"/>
    </row>
    <row r="3550" spans="2:11" s="13" customFormat="1" x14ac:dyDescent="0.4">
      <c r="B3550" s="225"/>
      <c r="C3550" s="226"/>
      <c r="D3550" s="10"/>
      <c r="E3550" s="11"/>
      <c r="F3550" s="12"/>
      <c r="G3550" s="12"/>
      <c r="H3550" s="10"/>
      <c r="I3550" s="11"/>
      <c r="J3550" s="12"/>
      <c r="K3550" s="12"/>
    </row>
    <row r="3551" spans="2:11" s="13" customFormat="1" x14ac:dyDescent="0.4">
      <c r="B3551" s="225"/>
      <c r="C3551" s="226"/>
      <c r="D3551" s="10"/>
      <c r="E3551" s="11"/>
      <c r="F3551" s="12"/>
      <c r="G3551" s="12"/>
      <c r="H3551" s="10"/>
      <c r="I3551" s="11"/>
      <c r="J3551" s="12"/>
      <c r="K3551" s="12"/>
    </row>
    <row r="3552" spans="2:11" s="13" customFormat="1" x14ac:dyDescent="0.4">
      <c r="B3552" s="225"/>
      <c r="C3552" s="226"/>
      <c r="D3552" s="10"/>
      <c r="E3552" s="11"/>
      <c r="F3552" s="12"/>
      <c r="G3552" s="12"/>
      <c r="H3552" s="10"/>
      <c r="I3552" s="11"/>
      <c r="J3552" s="12"/>
      <c r="K3552" s="12"/>
    </row>
    <row r="3553" spans="2:11" s="13" customFormat="1" x14ac:dyDescent="0.4">
      <c r="B3553" s="225"/>
      <c r="C3553" s="226"/>
      <c r="D3553" s="10"/>
      <c r="E3553" s="11"/>
      <c r="F3553" s="12"/>
      <c r="G3553" s="12"/>
      <c r="H3553" s="10"/>
      <c r="I3553" s="11"/>
      <c r="J3553" s="12"/>
      <c r="K3553" s="12"/>
    </row>
    <row r="3554" spans="2:11" s="13" customFormat="1" x14ac:dyDescent="0.4">
      <c r="B3554" s="225"/>
      <c r="C3554" s="226"/>
      <c r="D3554" s="10"/>
      <c r="E3554" s="11"/>
      <c r="F3554" s="12"/>
      <c r="G3554" s="12"/>
      <c r="H3554" s="10"/>
      <c r="I3554" s="11"/>
      <c r="J3554" s="12"/>
      <c r="K3554" s="12"/>
    </row>
    <row r="3555" spans="2:11" s="13" customFormat="1" x14ac:dyDescent="0.4">
      <c r="B3555" s="225"/>
      <c r="C3555" s="226"/>
      <c r="D3555" s="10"/>
      <c r="E3555" s="11"/>
      <c r="F3555" s="12"/>
      <c r="G3555" s="12"/>
      <c r="H3555" s="10"/>
      <c r="I3555" s="11"/>
      <c r="J3555" s="12"/>
      <c r="K3555" s="12"/>
    </row>
    <row r="3556" spans="2:11" s="13" customFormat="1" x14ac:dyDescent="0.4">
      <c r="B3556" s="225"/>
      <c r="C3556" s="226"/>
      <c r="D3556" s="10"/>
      <c r="E3556" s="11"/>
      <c r="F3556" s="12"/>
      <c r="G3556" s="12"/>
      <c r="H3556" s="10"/>
      <c r="I3556" s="11"/>
      <c r="J3556" s="12"/>
      <c r="K3556" s="12"/>
    </row>
    <row r="3557" spans="2:11" s="13" customFormat="1" x14ac:dyDescent="0.4">
      <c r="B3557" s="225"/>
      <c r="C3557" s="226"/>
      <c r="D3557" s="10"/>
      <c r="E3557" s="11"/>
      <c r="F3557" s="12"/>
      <c r="G3557" s="12"/>
      <c r="H3557" s="10"/>
      <c r="I3557" s="11"/>
      <c r="J3557" s="12"/>
      <c r="K3557" s="12"/>
    </row>
    <row r="3558" spans="2:11" s="13" customFormat="1" x14ac:dyDescent="0.4">
      <c r="B3558" s="225"/>
      <c r="C3558" s="226"/>
      <c r="D3558" s="10"/>
      <c r="E3558" s="11"/>
      <c r="F3558" s="12"/>
      <c r="G3558" s="12"/>
      <c r="H3558" s="10"/>
      <c r="I3558" s="11"/>
      <c r="J3558" s="12"/>
      <c r="K3558" s="12"/>
    </row>
    <row r="3559" spans="2:11" s="13" customFormat="1" x14ac:dyDescent="0.4">
      <c r="B3559" s="225"/>
      <c r="C3559" s="226"/>
      <c r="D3559" s="10"/>
      <c r="E3559" s="11"/>
      <c r="F3559" s="12"/>
      <c r="G3559" s="12"/>
      <c r="H3559" s="10"/>
      <c r="I3559" s="11"/>
      <c r="J3559" s="12"/>
      <c r="K3559" s="12"/>
    </row>
    <row r="3560" spans="2:11" s="13" customFormat="1" x14ac:dyDescent="0.4">
      <c r="B3560" s="225"/>
      <c r="C3560" s="226"/>
      <c r="D3560" s="10"/>
      <c r="E3560" s="11"/>
      <c r="F3560" s="12"/>
      <c r="G3560" s="12"/>
      <c r="H3560" s="10"/>
      <c r="I3560" s="11"/>
      <c r="J3560" s="12"/>
      <c r="K3560" s="12"/>
    </row>
    <row r="3561" spans="2:11" s="13" customFormat="1" x14ac:dyDescent="0.4">
      <c r="B3561" s="225"/>
      <c r="C3561" s="226"/>
      <c r="D3561" s="10"/>
      <c r="E3561" s="11"/>
      <c r="F3561" s="12"/>
      <c r="G3561" s="12"/>
      <c r="H3561" s="10"/>
      <c r="I3561" s="11"/>
      <c r="J3561" s="12"/>
      <c r="K3561" s="12"/>
    </row>
    <row r="3562" spans="2:11" s="13" customFormat="1" x14ac:dyDescent="0.4">
      <c r="B3562" s="225"/>
      <c r="C3562" s="226"/>
      <c r="D3562" s="10"/>
      <c r="E3562" s="11"/>
      <c r="F3562" s="12"/>
      <c r="G3562" s="12"/>
      <c r="H3562" s="10"/>
      <c r="I3562" s="11"/>
      <c r="J3562" s="12"/>
      <c r="K3562" s="12"/>
    </row>
    <row r="3563" spans="2:11" s="13" customFormat="1" x14ac:dyDescent="0.4">
      <c r="B3563" s="225"/>
      <c r="C3563" s="226"/>
      <c r="D3563" s="10"/>
      <c r="E3563" s="11"/>
      <c r="F3563" s="12"/>
      <c r="G3563" s="12"/>
      <c r="H3563" s="10"/>
      <c r="I3563" s="11"/>
      <c r="J3563" s="12"/>
      <c r="K3563" s="12"/>
    </row>
    <row r="3564" spans="2:11" s="13" customFormat="1" x14ac:dyDescent="0.4">
      <c r="B3564" s="225"/>
      <c r="C3564" s="226"/>
      <c r="D3564" s="10"/>
      <c r="E3564" s="11"/>
      <c r="F3564" s="12"/>
      <c r="G3564" s="12"/>
      <c r="H3564" s="10"/>
      <c r="I3564" s="11"/>
      <c r="J3564" s="12"/>
      <c r="K3564" s="12"/>
    </row>
    <row r="3565" spans="2:11" s="13" customFormat="1" x14ac:dyDescent="0.4">
      <c r="B3565" s="225"/>
      <c r="C3565" s="226"/>
      <c r="D3565" s="10"/>
      <c r="E3565" s="11"/>
      <c r="F3565" s="12"/>
      <c r="G3565" s="12"/>
      <c r="H3565" s="10"/>
      <c r="I3565" s="11"/>
      <c r="J3565" s="12"/>
      <c r="K3565" s="12"/>
    </row>
    <row r="3566" spans="2:11" s="13" customFormat="1" x14ac:dyDescent="0.4">
      <c r="B3566" s="225"/>
      <c r="C3566" s="226"/>
      <c r="D3566" s="10"/>
      <c r="E3566" s="11"/>
      <c r="F3566" s="12"/>
      <c r="G3566" s="12"/>
      <c r="H3566" s="10"/>
      <c r="I3566" s="11"/>
      <c r="J3566" s="12"/>
      <c r="K3566" s="12"/>
    </row>
    <row r="3567" spans="2:11" s="13" customFormat="1" x14ac:dyDescent="0.4">
      <c r="B3567" s="225"/>
      <c r="C3567" s="226"/>
      <c r="D3567" s="10"/>
      <c r="E3567" s="11"/>
      <c r="F3567" s="12"/>
      <c r="G3567" s="12"/>
      <c r="H3567" s="10"/>
      <c r="I3567" s="11"/>
      <c r="J3567" s="12"/>
      <c r="K3567" s="12"/>
    </row>
    <row r="3568" spans="2:11" s="13" customFormat="1" x14ac:dyDescent="0.4">
      <c r="B3568" s="225"/>
      <c r="C3568" s="226"/>
      <c r="D3568" s="10"/>
      <c r="E3568" s="11"/>
      <c r="F3568" s="12"/>
      <c r="G3568" s="12"/>
      <c r="H3568" s="10"/>
      <c r="I3568" s="11"/>
      <c r="J3568" s="12"/>
      <c r="K3568" s="12"/>
    </row>
    <row r="3569" spans="2:11" s="13" customFormat="1" x14ac:dyDescent="0.4">
      <c r="B3569" s="225"/>
      <c r="C3569" s="226"/>
      <c r="D3569" s="10"/>
      <c r="E3569" s="11"/>
      <c r="F3569" s="12"/>
      <c r="G3569" s="12"/>
      <c r="H3569" s="10"/>
      <c r="I3569" s="11"/>
      <c r="J3569" s="12"/>
      <c r="K3569" s="12"/>
    </row>
    <row r="3570" spans="2:11" s="13" customFormat="1" x14ac:dyDescent="0.4">
      <c r="B3570" s="225"/>
      <c r="C3570" s="226"/>
      <c r="D3570" s="10"/>
      <c r="E3570" s="11"/>
      <c r="F3570" s="12"/>
      <c r="G3570" s="12"/>
      <c r="H3570" s="10"/>
      <c r="I3570" s="11"/>
      <c r="J3570" s="12"/>
      <c r="K3570" s="12"/>
    </row>
    <row r="3571" spans="2:11" s="13" customFormat="1" x14ac:dyDescent="0.4">
      <c r="B3571" s="225"/>
      <c r="C3571" s="226"/>
      <c r="D3571" s="10"/>
      <c r="E3571" s="11"/>
      <c r="F3571" s="12"/>
      <c r="G3571" s="12"/>
      <c r="H3571" s="10"/>
      <c r="I3571" s="11"/>
      <c r="J3571" s="12"/>
      <c r="K3571" s="12"/>
    </row>
    <row r="3572" spans="2:11" s="13" customFormat="1" x14ac:dyDescent="0.4">
      <c r="B3572" s="225"/>
      <c r="C3572" s="226"/>
      <c r="D3572" s="10"/>
      <c r="E3572" s="11"/>
      <c r="F3572" s="12"/>
      <c r="G3572" s="12"/>
      <c r="H3572" s="10"/>
      <c r="I3572" s="11"/>
      <c r="J3572" s="12"/>
      <c r="K3572" s="12"/>
    </row>
    <row r="3573" spans="2:11" s="13" customFormat="1" x14ac:dyDescent="0.4">
      <c r="B3573" s="225"/>
      <c r="C3573" s="226"/>
      <c r="D3573" s="10"/>
      <c r="E3573" s="11"/>
      <c r="F3573" s="12"/>
      <c r="G3573" s="12"/>
      <c r="H3573" s="10"/>
      <c r="I3573" s="11"/>
      <c r="J3573" s="12"/>
      <c r="K3573" s="12"/>
    </row>
    <row r="3574" spans="2:11" s="13" customFormat="1" x14ac:dyDescent="0.4">
      <c r="B3574" s="225"/>
      <c r="C3574" s="226"/>
      <c r="D3574" s="10"/>
      <c r="E3574" s="11"/>
      <c r="F3574" s="12"/>
      <c r="G3574" s="12"/>
      <c r="H3574" s="10"/>
      <c r="I3574" s="11"/>
      <c r="J3574" s="12"/>
      <c r="K3574" s="12"/>
    </row>
    <row r="3575" spans="2:11" s="13" customFormat="1" x14ac:dyDescent="0.4">
      <c r="B3575" s="225"/>
      <c r="C3575" s="226"/>
      <c r="D3575" s="10"/>
      <c r="E3575" s="11"/>
      <c r="F3575" s="12"/>
      <c r="G3575" s="12"/>
      <c r="H3575" s="10"/>
      <c r="I3575" s="11"/>
      <c r="J3575" s="12"/>
      <c r="K3575" s="12"/>
    </row>
    <row r="3576" spans="2:11" s="13" customFormat="1" x14ac:dyDescent="0.4">
      <c r="B3576" s="225"/>
      <c r="C3576" s="226"/>
      <c r="D3576" s="10"/>
      <c r="E3576" s="11"/>
      <c r="F3576" s="12"/>
      <c r="G3576" s="12"/>
      <c r="H3576" s="10"/>
      <c r="I3576" s="11"/>
      <c r="J3576" s="12"/>
      <c r="K3576" s="12"/>
    </row>
    <row r="3577" spans="2:11" s="13" customFormat="1" x14ac:dyDescent="0.4">
      <c r="B3577" s="225"/>
      <c r="C3577" s="226"/>
      <c r="D3577" s="10"/>
      <c r="E3577" s="11"/>
      <c r="F3577" s="12"/>
      <c r="G3577" s="12"/>
      <c r="H3577" s="10"/>
      <c r="I3577" s="11"/>
      <c r="J3577" s="12"/>
      <c r="K3577" s="12"/>
    </row>
    <row r="3578" spans="2:11" s="13" customFormat="1" x14ac:dyDescent="0.4">
      <c r="B3578" s="225"/>
      <c r="C3578" s="226"/>
      <c r="D3578" s="10"/>
      <c r="E3578" s="11"/>
      <c r="F3578" s="12"/>
      <c r="G3578" s="12"/>
      <c r="H3578" s="10"/>
      <c r="I3578" s="11"/>
      <c r="J3578" s="12"/>
      <c r="K3578" s="12"/>
    </row>
    <row r="3579" spans="2:11" s="13" customFormat="1" x14ac:dyDescent="0.4">
      <c r="B3579" s="225"/>
      <c r="C3579" s="226"/>
      <c r="D3579" s="10"/>
      <c r="E3579" s="11"/>
      <c r="F3579" s="12"/>
      <c r="G3579" s="12"/>
      <c r="H3579" s="10"/>
      <c r="I3579" s="11"/>
      <c r="J3579" s="12"/>
      <c r="K3579" s="12"/>
    </row>
    <row r="3580" spans="2:11" s="13" customFormat="1" x14ac:dyDescent="0.4">
      <c r="B3580" s="225"/>
      <c r="C3580" s="226"/>
      <c r="D3580" s="10"/>
      <c r="E3580" s="11"/>
      <c r="F3580" s="12"/>
      <c r="G3580" s="12"/>
      <c r="H3580" s="10"/>
      <c r="I3580" s="11"/>
      <c r="J3580" s="12"/>
      <c r="K3580" s="12"/>
    </row>
    <row r="3581" spans="2:11" s="13" customFormat="1" x14ac:dyDescent="0.4">
      <c r="B3581" s="225"/>
      <c r="C3581" s="226"/>
      <c r="D3581" s="10"/>
      <c r="E3581" s="11"/>
      <c r="F3581" s="12"/>
      <c r="G3581" s="12"/>
      <c r="H3581" s="10"/>
      <c r="I3581" s="11"/>
      <c r="J3581" s="12"/>
      <c r="K3581" s="12"/>
    </row>
    <row r="3582" spans="2:11" s="13" customFormat="1" x14ac:dyDescent="0.4">
      <c r="B3582" s="225"/>
      <c r="C3582" s="226"/>
      <c r="D3582" s="10"/>
      <c r="E3582" s="11"/>
      <c r="F3582" s="12"/>
      <c r="G3582" s="12"/>
      <c r="H3582" s="10"/>
      <c r="I3582" s="11"/>
      <c r="J3582" s="12"/>
      <c r="K3582" s="12"/>
    </row>
    <row r="3583" spans="2:11" s="13" customFormat="1" x14ac:dyDescent="0.4">
      <c r="B3583" s="225"/>
      <c r="C3583" s="226"/>
      <c r="D3583" s="10"/>
      <c r="E3583" s="11"/>
      <c r="F3583" s="12"/>
      <c r="G3583" s="12"/>
      <c r="H3583" s="10"/>
      <c r="I3583" s="11"/>
      <c r="J3583" s="12"/>
      <c r="K3583" s="12"/>
    </row>
    <row r="3584" spans="2:11" s="13" customFormat="1" x14ac:dyDescent="0.4">
      <c r="B3584" s="225"/>
      <c r="C3584" s="226"/>
      <c r="D3584" s="10"/>
      <c r="E3584" s="11"/>
      <c r="F3584" s="12"/>
      <c r="G3584" s="12"/>
      <c r="H3584" s="10"/>
      <c r="I3584" s="11"/>
      <c r="J3584" s="12"/>
      <c r="K3584" s="12"/>
    </row>
    <row r="3585" spans="2:11" s="13" customFormat="1" x14ac:dyDescent="0.4">
      <c r="B3585" s="225"/>
      <c r="C3585" s="226"/>
      <c r="D3585" s="10"/>
      <c r="E3585" s="11"/>
      <c r="F3585" s="12"/>
      <c r="G3585" s="12"/>
      <c r="H3585" s="10"/>
      <c r="I3585" s="11"/>
      <c r="J3585" s="12"/>
      <c r="K3585" s="12"/>
    </row>
    <row r="3586" spans="2:11" s="13" customFormat="1" x14ac:dyDescent="0.4">
      <c r="B3586" s="225"/>
      <c r="C3586" s="226"/>
      <c r="D3586" s="10"/>
      <c r="E3586" s="11"/>
      <c r="F3586" s="12"/>
      <c r="G3586" s="12"/>
      <c r="H3586" s="10"/>
      <c r="I3586" s="11"/>
      <c r="J3586" s="12"/>
      <c r="K3586" s="12"/>
    </row>
    <row r="3587" spans="2:11" s="13" customFormat="1" x14ac:dyDescent="0.4">
      <c r="B3587" s="225"/>
      <c r="C3587" s="226"/>
      <c r="D3587" s="10"/>
      <c r="E3587" s="11"/>
      <c r="F3587" s="12"/>
      <c r="G3587" s="12"/>
      <c r="H3587" s="10"/>
      <c r="I3587" s="11"/>
      <c r="J3587" s="12"/>
      <c r="K3587" s="12"/>
    </row>
    <row r="3588" spans="2:11" s="13" customFormat="1" x14ac:dyDescent="0.4">
      <c r="B3588" s="225"/>
      <c r="C3588" s="226"/>
      <c r="D3588" s="10"/>
      <c r="E3588" s="11"/>
      <c r="F3588" s="12"/>
      <c r="G3588" s="12"/>
      <c r="H3588" s="10"/>
      <c r="I3588" s="11"/>
      <c r="J3588" s="12"/>
      <c r="K3588" s="12"/>
    </row>
    <row r="3589" spans="2:11" s="13" customFormat="1" x14ac:dyDescent="0.4">
      <c r="B3589" s="225"/>
      <c r="C3589" s="226"/>
      <c r="D3589" s="10"/>
      <c r="E3589" s="11"/>
      <c r="F3589" s="12"/>
      <c r="G3589" s="12"/>
      <c r="H3589" s="10"/>
      <c r="I3589" s="11"/>
      <c r="J3589" s="12"/>
      <c r="K3589" s="12"/>
    </row>
    <row r="3590" spans="2:11" s="13" customFormat="1" x14ac:dyDescent="0.4">
      <c r="B3590" s="225"/>
      <c r="C3590" s="226"/>
      <c r="D3590" s="10"/>
      <c r="E3590" s="11"/>
      <c r="F3590" s="12"/>
      <c r="G3590" s="12"/>
      <c r="H3590" s="10"/>
      <c r="I3590" s="11"/>
      <c r="J3590" s="12"/>
      <c r="K3590" s="12"/>
    </row>
    <row r="3591" spans="2:11" s="13" customFormat="1" x14ac:dyDescent="0.4">
      <c r="B3591" s="225"/>
      <c r="C3591" s="226"/>
      <c r="D3591" s="10"/>
      <c r="E3591" s="11"/>
      <c r="F3591" s="12"/>
      <c r="G3591" s="12"/>
      <c r="H3591" s="10"/>
      <c r="I3591" s="11"/>
      <c r="J3591" s="12"/>
      <c r="K3591" s="12"/>
    </row>
    <row r="3592" spans="2:11" s="13" customFormat="1" x14ac:dyDescent="0.4">
      <c r="B3592" s="225"/>
      <c r="C3592" s="226"/>
      <c r="D3592" s="10"/>
      <c r="E3592" s="11"/>
      <c r="F3592" s="12"/>
      <c r="G3592" s="12"/>
      <c r="H3592" s="10"/>
      <c r="I3592" s="11"/>
      <c r="J3592" s="12"/>
      <c r="K3592" s="12"/>
    </row>
    <row r="3593" spans="2:11" s="13" customFormat="1" x14ac:dyDescent="0.4">
      <c r="B3593" s="225"/>
      <c r="C3593" s="226"/>
      <c r="D3593" s="10"/>
      <c r="E3593" s="11"/>
      <c r="F3593" s="12"/>
      <c r="G3593" s="12"/>
      <c r="H3593" s="10"/>
      <c r="I3593" s="11"/>
      <c r="J3593" s="12"/>
      <c r="K3593" s="12"/>
    </row>
    <row r="3594" spans="2:11" s="13" customFormat="1" x14ac:dyDescent="0.4">
      <c r="B3594" s="225"/>
      <c r="C3594" s="226"/>
      <c r="D3594" s="10"/>
      <c r="E3594" s="11"/>
      <c r="F3594" s="12"/>
      <c r="G3594" s="12"/>
      <c r="H3594" s="10"/>
      <c r="I3594" s="11"/>
      <c r="J3594" s="12"/>
      <c r="K3594" s="12"/>
    </row>
    <row r="3595" spans="2:11" s="13" customFormat="1" x14ac:dyDescent="0.4">
      <c r="B3595" s="225"/>
      <c r="C3595" s="226"/>
      <c r="D3595" s="10"/>
      <c r="E3595" s="11"/>
      <c r="F3595" s="12"/>
      <c r="G3595" s="12"/>
      <c r="H3595" s="10"/>
      <c r="I3595" s="11"/>
      <c r="J3595" s="12"/>
      <c r="K3595" s="12"/>
    </row>
    <row r="3596" spans="2:11" s="13" customFormat="1" x14ac:dyDescent="0.4">
      <c r="B3596" s="225"/>
      <c r="C3596" s="226"/>
      <c r="D3596" s="10"/>
      <c r="E3596" s="11"/>
      <c r="F3596" s="12"/>
      <c r="G3596" s="12"/>
      <c r="H3596" s="10"/>
      <c r="I3596" s="11"/>
      <c r="J3596" s="12"/>
      <c r="K3596" s="12"/>
    </row>
    <row r="3597" spans="2:11" s="13" customFormat="1" x14ac:dyDescent="0.4">
      <c r="B3597" s="225"/>
      <c r="C3597" s="226"/>
      <c r="D3597" s="10"/>
      <c r="E3597" s="11"/>
      <c r="F3597" s="12"/>
      <c r="G3597" s="12"/>
      <c r="H3597" s="10"/>
      <c r="I3597" s="11"/>
      <c r="J3597" s="12"/>
      <c r="K3597" s="12"/>
    </row>
    <row r="3598" spans="2:11" s="13" customFormat="1" x14ac:dyDescent="0.4">
      <c r="B3598" s="225"/>
      <c r="C3598" s="226"/>
      <c r="D3598" s="10"/>
      <c r="E3598" s="11"/>
      <c r="F3598" s="12"/>
      <c r="G3598" s="12"/>
      <c r="H3598" s="10"/>
      <c r="I3598" s="11"/>
      <c r="J3598" s="12"/>
      <c r="K3598" s="12"/>
    </row>
    <row r="3599" spans="2:11" s="13" customFormat="1" x14ac:dyDescent="0.4">
      <c r="B3599" s="225"/>
      <c r="C3599" s="226"/>
      <c r="D3599" s="10"/>
      <c r="E3599" s="11"/>
      <c r="F3599" s="12"/>
      <c r="G3599" s="12"/>
      <c r="H3599" s="10"/>
      <c r="I3599" s="11"/>
      <c r="J3599" s="12"/>
      <c r="K3599" s="12"/>
    </row>
    <row r="3600" spans="2:11" s="13" customFormat="1" x14ac:dyDescent="0.4">
      <c r="B3600" s="225"/>
      <c r="C3600" s="226"/>
      <c r="D3600" s="10"/>
      <c r="E3600" s="11"/>
      <c r="F3600" s="12"/>
      <c r="G3600" s="12"/>
      <c r="H3600" s="10"/>
      <c r="I3600" s="11"/>
      <c r="J3600" s="12"/>
      <c r="K3600" s="12"/>
    </row>
    <row r="3601" spans="2:11" s="13" customFormat="1" x14ac:dyDescent="0.4">
      <c r="B3601" s="225"/>
      <c r="C3601" s="226"/>
      <c r="D3601" s="10"/>
      <c r="E3601" s="11"/>
      <c r="F3601" s="12"/>
      <c r="G3601" s="12"/>
      <c r="H3601" s="10"/>
      <c r="I3601" s="11"/>
      <c r="J3601" s="12"/>
      <c r="K3601" s="12"/>
    </row>
    <row r="3602" spans="2:11" s="13" customFormat="1" x14ac:dyDescent="0.4">
      <c r="B3602" s="225"/>
      <c r="C3602" s="226"/>
      <c r="D3602" s="10"/>
      <c r="E3602" s="11"/>
      <c r="F3602" s="12"/>
      <c r="G3602" s="12"/>
      <c r="H3602" s="10"/>
      <c r="I3602" s="11"/>
      <c r="J3602" s="12"/>
      <c r="K3602" s="12"/>
    </row>
    <row r="3603" spans="2:11" s="13" customFormat="1" x14ac:dyDescent="0.4">
      <c r="B3603" s="225"/>
      <c r="C3603" s="226"/>
      <c r="D3603" s="10"/>
      <c r="E3603" s="11"/>
      <c r="F3603" s="12"/>
      <c r="G3603" s="12"/>
      <c r="H3603" s="10"/>
      <c r="I3603" s="11"/>
      <c r="J3603" s="12"/>
      <c r="K3603" s="12"/>
    </row>
    <row r="3604" spans="2:11" s="13" customFormat="1" x14ac:dyDescent="0.4">
      <c r="B3604" s="225"/>
      <c r="C3604" s="226"/>
      <c r="D3604" s="10"/>
      <c r="E3604" s="11"/>
      <c r="F3604" s="12"/>
      <c r="G3604" s="12"/>
      <c r="H3604" s="10"/>
      <c r="I3604" s="11"/>
      <c r="J3604" s="12"/>
      <c r="K3604" s="12"/>
    </row>
    <row r="3605" spans="2:11" s="13" customFormat="1" x14ac:dyDescent="0.4">
      <c r="B3605" s="225"/>
      <c r="C3605" s="226"/>
      <c r="D3605" s="10"/>
      <c r="E3605" s="11"/>
      <c r="F3605" s="12"/>
      <c r="G3605" s="12"/>
      <c r="H3605" s="10"/>
      <c r="I3605" s="11"/>
      <c r="J3605" s="12"/>
      <c r="K3605" s="12"/>
    </row>
    <row r="3606" spans="2:11" s="13" customFormat="1" x14ac:dyDescent="0.4">
      <c r="B3606" s="225"/>
      <c r="C3606" s="226"/>
      <c r="D3606" s="10"/>
      <c r="E3606" s="11"/>
      <c r="F3606" s="12"/>
      <c r="G3606" s="12"/>
      <c r="H3606" s="10"/>
      <c r="I3606" s="11"/>
      <c r="J3606" s="12"/>
      <c r="K3606" s="12"/>
    </row>
    <row r="3607" spans="2:11" s="13" customFormat="1" x14ac:dyDescent="0.4">
      <c r="B3607" s="225"/>
      <c r="C3607" s="226"/>
      <c r="D3607" s="10"/>
      <c r="E3607" s="11"/>
      <c r="F3607" s="12"/>
      <c r="G3607" s="12"/>
      <c r="H3607" s="10"/>
      <c r="I3607" s="11"/>
      <c r="J3607" s="12"/>
      <c r="K3607" s="12"/>
    </row>
    <row r="3608" spans="2:11" s="13" customFormat="1" x14ac:dyDescent="0.4">
      <c r="B3608" s="225"/>
      <c r="C3608" s="226"/>
      <c r="D3608" s="10"/>
      <c r="E3608" s="11"/>
      <c r="F3608" s="12"/>
      <c r="G3608" s="12"/>
      <c r="H3608" s="10"/>
      <c r="I3608" s="11"/>
      <c r="J3608" s="12"/>
      <c r="K3608" s="12"/>
    </row>
    <row r="3609" spans="2:11" s="13" customFormat="1" x14ac:dyDescent="0.4">
      <c r="B3609" s="225"/>
      <c r="C3609" s="226"/>
      <c r="D3609" s="10"/>
      <c r="E3609" s="11"/>
      <c r="F3609" s="12"/>
      <c r="G3609" s="12"/>
      <c r="H3609" s="10"/>
      <c r="I3609" s="11"/>
      <c r="J3609" s="12"/>
      <c r="K3609" s="12"/>
    </row>
    <row r="3610" spans="2:11" s="13" customFormat="1" x14ac:dyDescent="0.4">
      <c r="B3610" s="225"/>
      <c r="C3610" s="226"/>
      <c r="D3610" s="10"/>
      <c r="E3610" s="11"/>
      <c r="F3610" s="12"/>
      <c r="G3610" s="12"/>
      <c r="H3610" s="10"/>
      <c r="I3610" s="11"/>
      <c r="J3610" s="12"/>
      <c r="K3610" s="12"/>
    </row>
    <row r="3611" spans="2:11" s="13" customFormat="1" x14ac:dyDescent="0.4">
      <c r="B3611" s="225"/>
      <c r="C3611" s="226"/>
      <c r="D3611" s="10"/>
      <c r="E3611" s="11"/>
      <c r="F3611" s="12"/>
      <c r="G3611" s="12"/>
      <c r="H3611" s="10"/>
      <c r="I3611" s="11"/>
      <c r="J3611" s="12"/>
      <c r="K3611" s="12"/>
    </row>
    <row r="3612" spans="2:11" s="13" customFormat="1" x14ac:dyDescent="0.4">
      <c r="B3612" s="225"/>
      <c r="C3612" s="226"/>
      <c r="D3612" s="10"/>
      <c r="E3612" s="11"/>
      <c r="F3612" s="12"/>
      <c r="G3612" s="12"/>
      <c r="H3612" s="10"/>
      <c r="I3612" s="11"/>
      <c r="J3612" s="12"/>
      <c r="K3612" s="12"/>
    </row>
    <row r="3613" spans="2:11" s="13" customFormat="1" x14ac:dyDescent="0.4">
      <c r="B3613" s="225"/>
      <c r="C3613" s="226"/>
      <c r="D3613" s="10"/>
      <c r="E3613" s="11"/>
      <c r="F3613" s="12"/>
      <c r="G3613" s="12"/>
      <c r="H3613" s="10"/>
      <c r="I3613" s="11"/>
      <c r="J3613" s="12"/>
      <c r="K3613" s="12"/>
    </row>
    <row r="3614" spans="2:11" s="13" customFormat="1" x14ac:dyDescent="0.4">
      <c r="B3614" s="225"/>
      <c r="C3614" s="226"/>
      <c r="D3614" s="10"/>
      <c r="E3614" s="11"/>
      <c r="F3614" s="12"/>
      <c r="G3614" s="12"/>
      <c r="H3614" s="10"/>
      <c r="I3614" s="11"/>
      <c r="J3614" s="12"/>
      <c r="K3614" s="12"/>
    </row>
    <row r="3615" spans="2:11" s="13" customFormat="1" x14ac:dyDescent="0.4">
      <c r="B3615" s="225"/>
      <c r="C3615" s="226"/>
      <c r="D3615" s="10"/>
      <c r="E3615" s="11"/>
      <c r="F3615" s="12"/>
      <c r="G3615" s="12"/>
      <c r="H3615" s="10"/>
      <c r="I3615" s="11"/>
      <c r="J3615" s="12"/>
      <c r="K3615" s="12"/>
    </row>
    <row r="3616" spans="2:11" s="13" customFormat="1" x14ac:dyDescent="0.4">
      <c r="B3616" s="225"/>
      <c r="C3616" s="226"/>
      <c r="D3616" s="10"/>
      <c r="E3616" s="11"/>
      <c r="F3616" s="12"/>
      <c r="G3616" s="12"/>
      <c r="H3616" s="10"/>
      <c r="I3616" s="11"/>
      <c r="J3616" s="12"/>
      <c r="K3616" s="12"/>
    </row>
    <row r="3617" spans="2:11" s="13" customFormat="1" x14ac:dyDescent="0.4">
      <c r="B3617" s="225"/>
      <c r="C3617" s="226"/>
      <c r="D3617" s="10"/>
      <c r="E3617" s="11"/>
      <c r="F3617" s="12"/>
      <c r="G3617" s="12"/>
      <c r="H3617" s="10"/>
      <c r="I3617" s="11"/>
      <c r="J3617" s="12"/>
      <c r="K3617" s="12"/>
    </row>
    <row r="3618" spans="2:11" s="13" customFormat="1" x14ac:dyDescent="0.4">
      <c r="B3618" s="225"/>
      <c r="C3618" s="226"/>
      <c r="D3618" s="10"/>
      <c r="E3618" s="11"/>
      <c r="F3618" s="12"/>
      <c r="G3618" s="12"/>
      <c r="H3618" s="10"/>
      <c r="I3618" s="11"/>
      <c r="J3618" s="12"/>
      <c r="K3618" s="12"/>
    </row>
    <row r="3619" spans="2:11" s="13" customFormat="1" x14ac:dyDescent="0.4">
      <c r="B3619" s="225"/>
      <c r="C3619" s="226"/>
      <c r="D3619" s="10"/>
      <c r="E3619" s="11"/>
      <c r="F3619" s="12"/>
      <c r="G3619" s="12"/>
      <c r="H3619" s="10"/>
      <c r="I3619" s="11"/>
      <c r="J3619" s="12"/>
      <c r="K3619" s="12"/>
    </row>
    <row r="3620" spans="2:11" s="13" customFormat="1" x14ac:dyDescent="0.4">
      <c r="B3620" s="225"/>
      <c r="C3620" s="226"/>
      <c r="D3620" s="10"/>
      <c r="E3620" s="11"/>
      <c r="F3620" s="12"/>
      <c r="G3620" s="12"/>
      <c r="H3620" s="10"/>
      <c r="I3620" s="11"/>
      <c r="J3620" s="12"/>
      <c r="K3620" s="12"/>
    </row>
    <row r="3621" spans="2:11" s="13" customFormat="1" x14ac:dyDescent="0.4">
      <c r="B3621" s="225"/>
      <c r="C3621" s="226"/>
      <c r="D3621" s="10"/>
      <c r="E3621" s="11"/>
      <c r="F3621" s="12"/>
      <c r="G3621" s="12"/>
      <c r="H3621" s="10"/>
      <c r="I3621" s="11"/>
      <c r="J3621" s="12"/>
      <c r="K3621" s="12"/>
    </row>
    <row r="3622" spans="2:11" s="13" customFormat="1" x14ac:dyDescent="0.4">
      <c r="B3622" s="225"/>
      <c r="C3622" s="226"/>
      <c r="D3622" s="10"/>
      <c r="E3622" s="11"/>
      <c r="F3622" s="12"/>
      <c r="G3622" s="12"/>
      <c r="H3622" s="10"/>
      <c r="I3622" s="11"/>
      <c r="J3622" s="12"/>
      <c r="K3622" s="12"/>
    </row>
    <row r="3623" spans="2:11" s="13" customFormat="1" x14ac:dyDescent="0.4">
      <c r="B3623" s="225"/>
      <c r="C3623" s="226"/>
      <c r="D3623" s="10"/>
      <c r="E3623" s="11"/>
      <c r="F3623" s="12"/>
      <c r="G3623" s="12"/>
      <c r="H3623" s="10"/>
      <c r="I3623" s="11"/>
      <c r="J3623" s="12"/>
      <c r="K3623" s="12"/>
    </row>
    <row r="3624" spans="2:11" s="13" customFormat="1" x14ac:dyDescent="0.4">
      <c r="B3624" s="225"/>
      <c r="C3624" s="226"/>
      <c r="D3624" s="10"/>
      <c r="E3624" s="11"/>
      <c r="F3624" s="12"/>
      <c r="G3624" s="12"/>
      <c r="H3624" s="10"/>
      <c r="I3624" s="11"/>
      <c r="J3624" s="12"/>
      <c r="K3624" s="12"/>
    </row>
    <row r="3625" spans="2:11" s="13" customFormat="1" x14ac:dyDescent="0.4">
      <c r="B3625" s="225"/>
      <c r="C3625" s="226"/>
      <c r="D3625" s="10"/>
      <c r="E3625" s="11"/>
      <c r="F3625" s="12"/>
      <c r="G3625" s="12"/>
      <c r="H3625" s="10"/>
      <c r="I3625" s="11"/>
      <c r="J3625" s="12"/>
      <c r="K3625" s="12"/>
    </row>
    <row r="3626" spans="2:11" s="13" customFormat="1" x14ac:dyDescent="0.4">
      <c r="B3626" s="225"/>
      <c r="C3626" s="226"/>
      <c r="D3626" s="10"/>
      <c r="E3626" s="11"/>
      <c r="F3626" s="12"/>
      <c r="G3626" s="12"/>
      <c r="H3626" s="10"/>
      <c r="I3626" s="11"/>
      <c r="J3626" s="12"/>
      <c r="K3626" s="12"/>
    </row>
    <row r="3627" spans="2:11" s="13" customFormat="1" x14ac:dyDescent="0.4">
      <c r="B3627" s="225"/>
      <c r="C3627" s="226"/>
      <c r="D3627" s="10"/>
      <c r="E3627" s="11"/>
      <c r="F3627" s="12"/>
      <c r="G3627" s="12"/>
      <c r="H3627" s="10"/>
      <c r="I3627" s="11"/>
      <c r="J3627" s="12"/>
      <c r="K3627" s="12"/>
    </row>
    <row r="3628" spans="2:11" s="13" customFormat="1" x14ac:dyDescent="0.4">
      <c r="B3628" s="225"/>
      <c r="C3628" s="226"/>
      <c r="D3628" s="10"/>
      <c r="E3628" s="11"/>
      <c r="F3628" s="12"/>
      <c r="G3628" s="12"/>
      <c r="H3628" s="10"/>
      <c r="I3628" s="11"/>
      <c r="J3628" s="12"/>
      <c r="K3628" s="12"/>
    </row>
    <row r="3629" spans="2:11" s="13" customFormat="1" x14ac:dyDescent="0.4">
      <c r="B3629" s="225"/>
      <c r="C3629" s="226"/>
      <c r="D3629" s="10"/>
      <c r="E3629" s="11"/>
      <c r="F3629" s="12"/>
      <c r="G3629" s="12"/>
      <c r="H3629" s="10"/>
      <c r="I3629" s="11"/>
      <c r="J3629" s="12"/>
      <c r="K3629" s="12"/>
    </row>
    <row r="3630" spans="2:11" s="13" customFormat="1" x14ac:dyDescent="0.4">
      <c r="B3630" s="225"/>
      <c r="C3630" s="226"/>
      <c r="D3630" s="10"/>
      <c r="E3630" s="11"/>
      <c r="F3630" s="12"/>
      <c r="G3630" s="12"/>
      <c r="H3630" s="10"/>
      <c r="I3630" s="11"/>
      <c r="J3630" s="12"/>
      <c r="K3630" s="12"/>
    </row>
    <row r="3631" spans="2:11" s="13" customFormat="1" x14ac:dyDescent="0.4">
      <c r="B3631" s="225"/>
      <c r="C3631" s="226"/>
      <c r="D3631" s="10"/>
      <c r="E3631" s="11"/>
      <c r="F3631" s="12"/>
      <c r="G3631" s="12"/>
      <c r="H3631" s="10"/>
      <c r="I3631" s="11"/>
      <c r="J3631" s="12"/>
      <c r="K3631" s="12"/>
    </row>
    <row r="3632" spans="2:11" s="13" customFormat="1" x14ac:dyDescent="0.4">
      <c r="B3632" s="225"/>
      <c r="C3632" s="226"/>
      <c r="D3632" s="10"/>
      <c r="E3632" s="11"/>
      <c r="F3632" s="12"/>
      <c r="G3632" s="12"/>
      <c r="H3632" s="10"/>
      <c r="I3632" s="11"/>
      <c r="J3632" s="12"/>
      <c r="K3632" s="12"/>
    </row>
    <row r="3633" spans="2:11" s="13" customFormat="1" x14ac:dyDescent="0.4">
      <c r="B3633" s="225"/>
      <c r="C3633" s="226"/>
      <c r="D3633" s="10"/>
      <c r="E3633" s="11"/>
      <c r="F3633" s="12"/>
      <c r="G3633" s="12"/>
      <c r="H3633" s="10"/>
      <c r="I3633" s="11"/>
      <c r="J3633" s="12"/>
      <c r="K3633" s="12"/>
    </row>
    <row r="3634" spans="2:11" s="13" customFormat="1" x14ac:dyDescent="0.4">
      <c r="B3634" s="225"/>
      <c r="C3634" s="226"/>
      <c r="D3634" s="10"/>
      <c r="E3634" s="11"/>
      <c r="F3634" s="12"/>
      <c r="G3634" s="12"/>
      <c r="H3634" s="10"/>
      <c r="I3634" s="11"/>
      <c r="J3634" s="12"/>
      <c r="K3634" s="12"/>
    </row>
    <row r="3635" spans="2:11" s="13" customFormat="1" x14ac:dyDescent="0.4">
      <c r="B3635" s="225"/>
      <c r="C3635" s="226"/>
      <c r="D3635" s="10"/>
      <c r="E3635" s="11"/>
      <c r="F3635" s="12"/>
      <c r="G3635" s="12"/>
      <c r="H3635" s="10"/>
      <c r="I3635" s="11"/>
      <c r="J3635" s="12"/>
      <c r="K3635" s="12"/>
    </row>
    <row r="3636" spans="2:11" s="13" customFormat="1" x14ac:dyDescent="0.4">
      <c r="B3636" s="225"/>
      <c r="C3636" s="226"/>
      <c r="D3636" s="10"/>
      <c r="E3636" s="11"/>
      <c r="F3636" s="12"/>
      <c r="G3636" s="12"/>
      <c r="H3636" s="10"/>
      <c r="I3636" s="11"/>
      <c r="J3636" s="12"/>
      <c r="K3636" s="12"/>
    </row>
    <row r="3637" spans="2:11" s="13" customFormat="1" x14ac:dyDescent="0.4">
      <c r="B3637" s="225"/>
      <c r="C3637" s="226"/>
      <c r="D3637" s="10"/>
      <c r="E3637" s="11"/>
      <c r="F3637" s="12"/>
      <c r="G3637" s="12"/>
      <c r="H3637" s="10"/>
      <c r="I3637" s="11"/>
      <c r="J3637" s="12"/>
      <c r="K3637" s="12"/>
    </row>
    <row r="3638" spans="2:11" s="13" customFormat="1" x14ac:dyDescent="0.4">
      <c r="B3638" s="225"/>
      <c r="C3638" s="226"/>
      <c r="D3638" s="10"/>
      <c r="E3638" s="11"/>
      <c r="F3638" s="12"/>
      <c r="G3638" s="12"/>
      <c r="H3638" s="10"/>
      <c r="I3638" s="11"/>
      <c r="J3638" s="12"/>
      <c r="K3638" s="12"/>
    </row>
    <row r="3639" spans="2:11" s="13" customFormat="1" x14ac:dyDescent="0.4">
      <c r="B3639" s="225"/>
      <c r="C3639" s="226"/>
      <c r="D3639" s="10"/>
      <c r="E3639" s="11"/>
      <c r="F3639" s="12"/>
      <c r="G3639" s="12"/>
      <c r="H3639" s="10"/>
      <c r="I3639" s="11"/>
      <c r="J3639" s="12"/>
      <c r="K3639" s="12"/>
    </row>
    <row r="3640" spans="2:11" s="13" customFormat="1" x14ac:dyDescent="0.4">
      <c r="B3640" s="225"/>
      <c r="C3640" s="226"/>
      <c r="D3640" s="10"/>
      <c r="E3640" s="11"/>
      <c r="F3640" s="12"/>
      <c r="G3640" s="12"/>
      <c r="H3640" s="10"/>
      <c r="I3640" s="11"/>
      <c r="J3640" s="12"/>
      <c r="K3640" s="12"/>
    </row>
    <row r="3641" spans="2:11" s="13" customFormat="1" x14ac:dyDescent="0.4">
      <c r="B3641" s="225"/>
      <c r="C3641" s="226"/>
      <c r="D3641" s="10"/>
      <c r="E3641" s="11"/>
      <c r="F3641" s="12"/>
      <c r="G3641" s="12"/>
      <c r="H3641" s="10"/>
      <c r="I3641" s="11"/>
      <c r="J3641" s="12"/>
      <c r="K3641" s="12"/>
    </row>
    <row r="3642" spans="2:11" s="13" customFormat="1" x14ac:dyDescent="0.4">
      <c r="B3642" s="225"/>
      <c r="C3642" s="226"/>
      <c r="D3642" s="10"/>
      <c r="E3642" s="11"/>
      <c r="F3642" s="12"/>
      <c r="G3642" s="12"/>
      <c r="H3642" s="10"/>
      <c r="I3642" s="11"/>
      <c r="J3642" s="12"/>
      <c r="K3642" s="12"/>
    </row>
    <row r="3643" spans="2:11" s="13" customFormat="1" x14ac:dyDescent="0.4">
      <c r="B3643" s="225"/>
      <c r="C3643" s="226"/>
      <c r="D3643" s="10"/>
      <c r="E3643" s="11"/>
      <c r="F3643" s="12"/>
      <c r="G3643" s="12"/>
      <c r="H3643" s="10"/>
      <c r="I3643" s="11"/>
      <c r="J3643" s="12"/>
      <c r="K3643" s="12"/>
    </row>
    <row r="3644" spans="2:11" s="13" customFormat="1" x14ac:dyDescent="0.4">
      <c r="B3644" s="225"/>
      <c r="C3644" s="226"/>
      <c r="D3644" s="10"/>
      <c r="E3644" s="11"/>
      <c r="F3644" s="12"/>
      <c r="G3644" s="12"/>
      <c r="H3644" s="10"/>
      <c r="I3644" s="11"/>
      <c r="J3644" s="12"/>
      <c r="K3644" s="12"/>
    </row>
    <row r="3645" spans="2:11" s="13" customFormat="1" x14ac:dyDescent="0.4">
      <c r="B3645" s="225"/>
      <c r="C3645" s="226"/>
      <c r="D3645" s="10"/>
      <c r="E3645" s="11"/>
      <c r="F3645" s="12"/>
      <c r="G3645" s="12"/>
      <c r="H3645" s="10"/>
      <c r="I3645" s="11"/>
      <c r="J3645" s="12"/>
      <c r="K3645" s="12"/>
    </row>
    <row r="3646" spans="2:11" s="13" customFormat="1" x14ac:dyDescent="0.4">
      <c r="B3646" s="225"/>
      <c r="C3646" s="226"/>
      <c r="D3646" s="10"/>
      <c r="E3646" s="11"/>
      <c r="F3646" s="12"/>
      <c r="G3646" s="12"/>
      <c r="H3646" s="10"/>
      <c r="I3646" s="11"/>
      <c r="J3646" s="12"/>
      <c r="K3646" s="12"/>
    </row>
    <row r="3647" spans="2:11" s="13" customFormat="1" x14ac:dyDescent="0.4">
      <c r="B3647" s="225"/>
      <c r="C3647" s="226"/>
      <c r="D3647" s="10"/>
      <c r="E3647" s="11"/>
      <c r="F3647" s="12"/>
      <c r="G3647" s="12"/>
      <c r="H3647" s="10"/>
      <c r="I3647" s="11"/>
      <c r="J3647" s="12"/>
      <c r="K3647" s="12"/>
    </row>
    <row r="3648" spans="2:11" s="13" customFormat="1" x14ac:dyDescent="0.4">
      <c r="B3648" s="225"/>
      <c r="C3648" s="226"/>
      <c r="D3648" s="10"/>
      <c r="E3648" s="11"/>
      <c r="F3648" s="12"/>
      <c r="G3648" s="12"/>
      <c r="H3648" s="10"/>
      <c r="I3648" s="11"/>
      <c r="J3648" s="12"/>
      <c r="K3648" s="12"/>
    </row>
    <row r="3649" spans="2:11" s="13" customFormat="1" x14ac:dyDescent="0.4">
      <c r="B3649" s="225"/>
      <c r="C3649" s="226"/>
      <c r="D3649" s="10"/>
      <c r="E3649" s="11"/>
      <c r="F3649" s="12"/>
      <c r="G3649" s="12"/>
      <c r="H3649" s="10"/>
      <c r="I3649" s="11"/>
      <c r="J3649" s="12"/>
      <c r="K3649" s="12"/>
    </row>
    <row r="3650" spans="2:11" s="13" customFormat="1" x14ac:dyDescent="0.4">
      <c r="B3650" s="225"/>
      <c r="C3650" s="226"/>
      <c r="D3650" s="10"/>
      <c r="E3650" s="11"/>
      <c r="F3650" s="12"/>
      <c r="G3650" s="12"/>
      <c r="H3650" s="10"/>
      <c r="I3650" s="11"/>
      <c r="J3650" s="12"/>
      <c r="K3650" s="12"/>
    </row>
    <row r="3651" spans="2:11" s="13" customFormat="1" x14ac:dyDescent="0.4">
      <c r="B3651" s="225"/>
      <c r="C3651" s="226"/>
      <c r="D3651" s="10"/>
      <c r="E3651" s="11"/>
      <c r="F3651" s="12"/>
      <c r="G3651" s="12"/>
      <c r="H3651" s="10"/>
      <c r="I3651" s="11"/>
      <c r="J3651" s="12"/>
      <c r="K3651" s="12"/>
    </row>
    <row r="3652" spans="2:11" s="13" customFormat="1" x14ac:dyDescent="0.4">
      <c r="B3652" s="225"/>
      <c r="C3652" s="226"/>
      <c r="D3652" s="10"/>
      <c r="E3652" s="11"/>
      <c r="F3652" s="12"/>
      <c r="G3652" s="12"/>
      <c r="H3652" s="10"/>
      <c r="I3652" s="11"/>
      <c r="J3652" s="12"/>
      <c r="K3652" s="12"/>
    </row>
    <row r="3653" spans="2:11" s="13" customFormat="1" x14ac:dyDescent="0.4">
      <c r="B3653" s="225"/>
      <c r="C3653" s="226"/>
      <c r="D3653" s="10"/>
      <c r="E3653" s="11"/>
      <c r="F3653" s="12"/>
      <c r="G3653" s="12"/>
      <c r="H3653" s="10"/>
      <c r="I3653" s="11"/>
      <c r="J3653" s="12"/>
      <c r="K3653" s="12"/>
    </row>
    <row r="3654" spans="2:11" s="13" customFormat="1" x14ac:dyDescent="0.4">
      <c r="B3654" s="225"/>
      <c r="C3654" s="226"/>
      <c r="D3654" s="10"/>
      <c r="E3654" s="11"/>
      <c r="F3654" s="12"/>
      <c r="G3654" s="12"/>
      <c r="H3654" s="10"/>
      <c r="I3654" s="11"/>
      <c r="J3654" s="12"/>
      <c r="K3654" s="12"/>
    </row>
    <row r="3655" spans="2:11" s="13" customFormat="1" x14ac:dyDescent="0.4">
      <c r="B3655" s="225"/>
      <c r="C3655" s="226"/>
      <c r="D3655" s="10"/>
      <c r="E3655" s="11"/>
      <c r="F3655" s="12"/>
      <c r="G3655" s="12"/>
      <c r="H3655" s="10"/>
      <c r="I3655" s="11"/>
      <c r="J3655" s="12"/>
      <c r="K3655" s="12"/>
    </row>
    <row r="3656" spans="2:11" s="13" customFormat="1" x14ac:dyDescent="0.4">
      <c r="B3656" s="225"/>
      <c r="C3656" s="226"/>
      <c r="D3656" s="10"/>
      <c r="E3656" s="11"/>
      <c r="F3656" s="12"/>
      <c r="G3656" s="12"/>
      <c r="H3656" s="10"/>
      <c r="I3656" s="11"/>
      <c r="J3656" s="12"/>
      <c r="K3656" s="12"/>
    </row>
    <row r="3657" spans="2:11" s="13" customFormat="1" x14ac:dyDescent="0.4">
      <c r="B3657" s="225"/>
      <c r="C3657" s="226"/>
      <c r="D3657" s="10"/>
      <c r="E3657" s="11"/>
      <c r="F3657" s="12"/>
      <c r="G3657" s="12"/>
      <c r="H3657" s="10"/>
      <c r="I3657" s="11"/>
      <c r="J3657" s="12"/>
      <c r="K3657" s="12"/>
    </row>
    <row r="3658" spans="2:11" s="13" customFormat="1" x14ac:dyDescent="0.4">
      <c r="B3658" s="225"/>
      <c r="C3658" s="226"/>
      <c r="D3658" s="10"/>
      <c r="E3658" s="11"/>
      <c r="F3658" s="12"/>
      <c r="G3658" s="12"/>
      <c r="H3658" s="10"/>
      <c r="I3658" s="11"/>
      <c r="J3658" s="12"/>
      <c r="K3658" s="12"/>
    </row>
    <row r="3659" spans="2:11" s="13" customFormat="1" x14ac:dyDescent="0.4">
      <c r="B3659" s="225"/>
      <c r="C3659" s="226"/>
      <c r="D3659" s="10"/>
      <c r="E3659" s="11"/>
      <c r="F3659" s="12"/>
      <c r="G3659" s="12"/>
      <c r="H3659" s="10"/>
      <c r="I3659" s="11"/>
      <c r="J3659" s="12"/>
      <c r="K3659" s="12"/>
    </row>
    <row r="3660" spans="2:11" s="13" customFormat="1" x14ac:dyDescent="0.4">
      <c r="B3660" s="225"/>
      <c r="C3660" s="226"/>
      <c r="D3660" s="10"/>
      <c r="E3660" s="11"/>
      <c r="F3660" s="12"/>
      <c r="G3660" s="12"/>
      <c r="H3660" s="10"/>
      <c r="I3660" s="11"/>
      <c r="J3660" s="12"/>
      <c r="K3660" s="12"/>
    </row>
    <row r="3661" spans="2:11" s="13" customFormat="1" x14ac:dyDescent="0.4">
      <c r="B3661" s="225"/>
      <c r="C3661" s="226"/>
      <c r="D3661" s="10"/>
      <c r="E3661" s="11"/>
      <c r="F3661" s="12"/>
      <c r="G3661" s="12"/>
      <c r="H3661" s="10"/>
      <c r="I3661" s="11"/>
      <c r="J3661" s="12"/>
      <c r="K3661" s="12"/>
    </row>
    <row r="3662" spans="2:11" s="13" customFormat="1" x14ac:dyDescent="0.4">
      <c r="B3662" s="225"/>
      <c r="C3662" s="226"/>
      <c r="D3662" s="10"/>
      <c r="E3662" s="11"/>
      <c r="F3662" s="12"/>
      <c r="G3662" s="12"/>
      <c r="H3662" s="10"/>
      <c r="I3662" s="11"/>
      <c r="J3662" s="12"/>
      <c r="K3662" s="12"/>
    </row>
    <row r="3663" spans="2:11" s="13" customFormat="1" x14ac:dyDescent="0.4">
      <c r="B3663" s="225"/>
      <c r="C3663" s="226"/>
      <c r="D3663" s="10"/>
      <c r="E3663" s="11"/>
      <c r="F3663" s="12"/>
      <c r="G3663" s="12"/>
      <c r="H3663" s="10"/>
      <c r="I3663" s="11"/>
      <c r="J3663" s="12"/>
      <c r="K3663" s="12"/>
    </row>
    <row r="3664" spans="2:11" s="13" customFormat="1" x14ac:dyDescent="0.4">
      <c r="B3664" s="225"/>
      <c r="C3664" s="226"/>
      <c r="D3664" s="10"/>
      <c r="E3664" s="11"/>
      <c r="F3664" s="12"/>
      <c r="G3664" s="12"/>
      <c r="H3664" s="10"/>
      <c r="I3664" s="11"/>
      <c r="J3664" s="12"/>
      <c r="K3664" s="12"/>
    </row>
    <row r="3665" spans="2:11" s="13" customFormat="1" x14ac:dyDescent="0.4">
      <c r="B3665" s="225"/>
      <c r="C3665" s="226"/>
      <c r="D3665" s="10"/>
      <c r="E3665" s="11"/>
      <c r="F3665" s="12"/>
      <c r="G3665" s="12"/>
      <c r="H3665" s="10"/>
      <c r="I3665" s="11"/>
      <c r="J3665" s="12"/>
      <c r="K3665" s="12"/>
    </row>
    <row r="3666" spans="2:11" s="13" customFormat="1" x14ac:dyDescent="0.4">
      <c r="B3666" s="225"/>
      <c r="C3666" s="226"/>
      <c r="D3666" s="10"/>
      <c r="E3666" s="11"/>
      <c r="F3666" s="12"/>
      <c r="G3666" s="12"/>
      <c r="H3666" s="10"/>
      <c r="I3666" s="11"/>
      <c r="J3666" s="12"/>
      <c r="K3666" s="12"/>
    </row>
    <row r="3667" spans="2:11" s="13" customFormat="1" x14ac:dyDescent="0.4">
      <c r="B3667" s="225"/>
      <c r="C3667" s="226"/>
      <c r="D3667" s="10"/>
      <c r="E3667" s="11"/>
      <c r="F3667" s="12"/>
      <c r="G3667" s="12"/>
      <c r="H3667" s="10"/>
      <c r="I3667" s="11"/>
      <c r="J3667" s="12"/>
      <c r="K3667" s="12"/>
    </row>
    <row r="3668" spans="2:11" s="13" customFormat="1" x14ac:dyDescent="0.4">
      <c r="B3668" s="225"/>
      <c r="C3668" s="226"/>
      <c r="D3668" s="10"/>
      <c r="E3668" s="11"/>
      <c r="F3668" s="12"/>
      <c r="G3668" s="12"/>
      <c r="H3668" s="10"/>
      <c r="I3668" s="11"/>
      <c r="J3668" s="12"/>
      <c r="K3668" s="12"/>
    </row>
    <row r="3669" spans="2:11" s="13" customFormat="1" x14ac:dyDescent="0.4">
      <c r="B3669" s="225"/>
      <c r="C3669" s="226"/>
      <c r="D3669" s="10"/>
      <c r="E3669" s="11"/>
      <c r="F3669" s="12"/>
      <c r="G3669" s="12"/>
      <c r="H3669" s="10"/>
      <c r="I3669" s="11"/>
      <c r="J3669" s="12"/>
      <c r="K3669" s="12"/>
    </row>
    <row r="3670" spans="2:11" s="13" customFormat="1" x14ac:dyDescent="0.4">
      <c r="B3670" s="225"/>
      <c r="C3670" s="226"/>
      <c r="D3670" s="10"/>
      <c r="E3670" s="11"/>
      <c r="F3670" s="12"/>
      <c r="G3670" s="12"/>
      <c r="H3670" s="10"/>
      <c r="I3670" s="11"/>
      <c r="J3670" s="12"/>
      <c r="K3670" s="12"/>
    </row>
    <row r="3671" spans="2:11" s="13" customFormat="1" x14ac:dyDescent="0.4">
      <c r="B3671" s="225"/>
      <c r="C3671" s="226"/>
      <c r="D3671" s="10"/>
      <c r="E3671" s="11"/>
      <c r="F3671" s="12"/>
      <c r="G3671" s="12"/>
      <c r="H3671" s="10"/>
      <c r="I3671" s="11"/>
      <c r="J3671" s="12"/>
      <c r="K3671" s="12"/>
    </row>
    <row r="3672" spans="2:11" s="13" customFormat="1" x14ac:dyDescent="0.4">
      <c r="B3672" s="225"/>
      <c r="C3672" s="226"/>
      <c r="D3672" s="10"/>
      <c r="E3672" s="11"/>
      <c r="F3672" s="12"/>
      <c r="G3672" s="12"/>
      <c r="H3672" s="10"/>
      <c r="I3672" s="11"/>
      <c r="J3672" s="12"/>
      <c r="K3672" s="12"/>
    </row>
    <row r="3673" spans="2:11" s="13" customFormat="1" x14ac:dyDescent="0.4">
      <c r="B3673" s="225"/>
      <c r="C3673" s="226"/>
      <c r="D3673" s="10"/>
      <c r="E3673" s="11"/>
      <c r="F3673" s="12"/>
      <c r="G3673" s="12"/>
      <c r="H3673" s="10"/>
      <c r="I3673" s="11"/>
      <c r="J3673" s="12"/>
      <c r="K3673" s="12"/>
    </row>
    <row r="3674" spans="2:11" s="13" customFormat="1" x14ac:dyDescent="0.4">
      <c r="B3674" s="225"/>
      <c r="C3674" s="226"/>
      <c r="D3674" s="10"/>
      <c r="E3674" s="11"/>
      <c r="F3674" s="12"/>
      <c r="G3674" s="12"/>
      <c r="H3674" s="10"/>
      <c r="I3674" s="11"/>
      <c r="J3674" s="12"/>
      <c r="K3674" s="12"/>
    </row>
    <row r="3675" spans="2:11" s="13" customFormat="1" x14ac:dyDescent="0.4">
      <c r="B3675" s="225"/>
      <c r="C3675" s="226"/>
      <c r="D3675" s="10"/>
      <c r="E3675" s="11"/>
      <c r="F3675" s="12"/>
      <c r="G3675" s="12"/>
      <c r="H3675" s="10"/>
      <c r="I3675" s="11"/>
      <c r="J3675" s="12"/>
      <c r="K3675" s="12"/>
    </row>
    <row r="3676" spans="2:11" s="13" customFormat="1" x14ac:dyDescent="0.4">
      <c r="B3676" s="225"/>
      <c r="C3676" s="226"/>
      <c r="D3676" s="10"/>
      <c r="E3676" s="11"/>
      <c r="F3676" s="12"/>
      <c r="G3676" s="12"/>
      <c r="H3676" s="10"/>
      <c r="I3676" s="11"/>
      <c r="J3676" s="12"/>
      <c r="K3676" s="12"/>
    </row>
    <row r="3677" spans="2:11" s="13" customFormat="1" x14ac:dyDescent="0.4">
      <c r="B3677" s="225"/>
      <c r="C3677" s="226"/>
      <c r="D3677" s="10"/>
      <c r="E3677" s="11"/>
      <c r="F3677" s="12"/>
      <c r="G3677" s="12"/>
      <c r="H3677" s="10"/>
      <c r="I3677" s="11"/>
      <c r="J3677" s="12"/>
      <c r="K3677" s="12"/>
    </row>
    <row r="3678" spans="2:11" s="13" customFormat="1" x14ac:dyDescent="0.4">
      <c r="B3678" s="225"/>
      <c r="C3678" s="226"/>
      <c r="D3678" s="10"/>
      <c r="E3678" s="11"/>
      <c r="F3678" s="12"/>
      <c r="G3678" s="12"/>
      <c r="H3678" s="10"/>
      <c r="I3678" s="11"/>
      <c r="J3678" s="12"/>
      <c r="K3678" s="12"/>
    </row>
    <row r="3679" spans="2:11" s="13" customFormat="1" x14ac:dyDescent="0.4">
      <c r="B3679" s="225"/>
      <c r="C3679" s="226"/>
      <c r="D3679" s="10"/>
      <c r="E3679" s="11"/>
      <c r="F3679" s="12"/>
      <c r="G3679" s="12"/>
      <c r="H3679" s="10"/>
      <c r="I3679" s="11"/>
      <c r="J3679" s="12"/>
      <c r="K3679" s="12"/>
    </row>
    <row r="3680" spans="2:11" s="13" customFormat="1" x14ac:dyDescent="0.4">
      <c r="B3680" s="225"/>
      <c r="C3680" s="226"/>
      <c r="D3680" s="10"/>
      <c r="E3680" s="11"/>
      <c r="F3680" s="12"/>
      <c r="G3680" s="12"/>
      <c r="H3680" s="10"/>
      <c r="I3680" s="11"/>
      <c r="J3680" s="12"/>
      <c r="K3680" s="12"/>
    </row>
    <row r="3681" spans="2:11" s="13" customFormat="1" x14ac:dyDescent="0.4">
      <c r="B3681" s="225"/>
      <c r="C3681" s="226"/>
      <c r="D3681" s="10"/>
      <c r="E3681" s="11"/>
      <c r="F3681" s="12"/>
      <c r="G3681" s="12"/>
      <c r="H3681" s="10"/>
      <c r="I3681" s="11"/>
      <c r="J3681" s="12"/>
      <c r="K3681" s="12"/>
    </row>
    <row r="3682" spans="2:11" s="13" customFormat="1" x14ac:dyDescent="0.4">
      <c r="B3682" s="225"/>
      <c r="C3682" s="226"/>
      <c r="D3682" s="10"/>
      <c r="E3682" s="11"/>
      <c r="F3682" s="12"/>
      <c r="G3682" s="12"/>
      <c r="H3682" s="10"/>
      <c r="I3682" s="11"/>
      <c r="J3682" s="12"/>
      <c r="K3682" s="12"/>
    </row>
    <row r="3683" spans="2:11" s="13" customFormat="1" x14ac:dyDescent="0.4">
      <c r="B3683" s="225"/>
      <c r="C3683" s="226"/>
      <c r="D3683" s="10"/>
      <c r="E3683" s="11"/>
      <c r="F3683" s="12"/>
      <c r="G3683" s="12"/>
      <c r="H3683" s="10"/>
      <c r="I3683" s="11"/>
      <c r="J3683" s="12"/>
      <c r="K3683" s="12"/>
    </row>
    <row r="3684" spans="2:11" s="13" customFormat="1" x14ac:dyDescent="0.4">
      <c r="B3684" s="225"/>
      <c r="C3684" s="226"/>
      <c r="D3684" s="10"/>
      <c r="E3684" s="11"/>
      <c r="F3684" s="12"/>
      <c r="G3684" s="12"/>
      <c r="H3684" s="10"/>
      <c r="I3684" s="11"/>
      <c r="J3684" s="12"/>
      <c r="K3684" s="12"/>
    </row>
    <row r="3685" spans="2:11" s="13" customFormat="1" x14ac:dyDescent="0.4">
      <c r="B3685" s="225"/>
      <c r="C3685" s="226"/>
      <c r="D3685" s="10"/>
      <c r="E3685" s="11"/>
      <c r="F3685" s="12"/>
      <c r="G3685" s="12"/>
      <c r="H3685" s="10"/>
      <c r="I3685" s="11"/>
      <c r="J3685" s="12"/>
      <c r="K3685" s="12"/>
    </row>
    <row r="3686" spans="2:11" s="13" customFormat="1" x14ac:dyDescent="0.4">
      <c r="B3686" s="225"/>
      <c r="C3686" s="226"/>
      <c r="D3686" s="10"/>
      <c r="E3686" s="11"/>
      <c r="F3686" s="12"/>
      <c r="G3686" s="12"/>
      <c r="H3686" s="10"/>
      <c r="I3686" s="11"/>
      <c r="J3686" s="12"/>
      <c r="K3686" s="12"/>
    </row>
    <row r="3687" spans="2:11" s="13" customFormat="1" x14ac:dyDescent="0.4">
      <c r="B3687" s="225"/>
      <c r="C3687" s="226"/>
      <c r="D3687" s="10"/>
      <c r="E3687" s="11"/>
      <c r="F3687" s="12"/>
      <c r="G3687" s="12"/>
      <c r="H3687" s="10"/>
      <c r="I3687" s="11"/>
      <c r="J3687" s="12"/>
      <c r="K3687" s="12"/>
    </row>
    <row r="3688" spans="2:11" s="13" customFormat="1" x14ac:dyDescent="0.4">
      <c r="B3688" s="225"/>
      <c r="C3688" s="226"/>
      <c r="D3688" s="10"/>
      <c r="E3688" s="11"/>
      <c r="F3688" s="12"/>
      <c r="G3688" s="12"/>
      <c r="H3688" s="10"/>
      <c r="I3688" s="11"/>
      <c r="J3688" s="12"/>
      <c r="K3688" s="12"/>
    </row>
    <row r="3689" spans="2:11" s="13" customFormat="1" x14ac:dyDescent="0.4">
      <c r="B3689" s="225"/>
      <c r="C3689" s="226"/>
      <c r="D3689" s="10"/>
      <c r="E3689" s="11"/>
      <c r="F3689" s="12"/>
      <c r="G3689" s="12"/>
      <c r="H3689" s="10"/>
      <c r="I3689" s="11"/>
      <c r="J3689" s="12"/>
      <c r="K3689" s="12"/>
    </row>
    <row r="3690" spans="2:11" s="13" customFormat="1" x14ac:dyDescent="0.4">
      <c r="B3690" s="225"/>
      <c r="C3690" s="226"/>
      <c r="D3690" s="10"/>
      <c r="E3690" s="11"/>
      <c r="F3690" s="12"/>
      <c r="G3690" s="12"/>
      <c r="H3690" s="10"/>
      <c r="I3690" s="11"/>
      <c r="J3690" s="12"/>
      <c r="K3690" s="12"/>
    </row>
    <row r="3691" spans="2:11" s="13" customFormat="1" x14ac:dyDescent="0.4">
      <c r="B3691" s="225"/>
      <c r="C3691" s="226"/>
      <c r="D3691" s="10"/>
      <c r="E3691" s="11"/>
      <c r="F3691" s="12"/>
      <c r="G3691" s="12"/>
      <c r="H3691" s="10"/>
      <c r="I3691" s="11"/>
      <c r="J3691" s="12"/>
      <c r="K3691" s="12"/>
    </row>
    <row r="3692" spans="2:11" s="13" customFormat="1" x14ac:dyDescent="0.4">
      <c r="B3692" s="225"/>
      <c r="C3692" s="226"/>
      <c r="D3692" s="10"/>
      <c r="E3692" s="11"/>
      <c r="F3692" s="12"/>
      <c r="G3692" s="12"/>
      <c r="H3692" s="10"/>
      <c r="I3692" s="11"/>
      <c r="J3692" s="12"/>
      <c r="K3692" s="12"/>
    </row>
    <row r="3693" spans="2:11" s="13" customFormat="1" x14ac:dyDescent="0.4">
      <c r="B3693" s="225"/>
      <c r="C3693" s="226"/>
      <c r="D3693" s="10"/>
      <c r="E3693" s="11"/>
      <c r="F3693" s="12"/>
      <c r="G3693" s="12"/>
      <c r="H3693" s="10"/>
      <c r="I3693" s="11"/>
      <c r="J3693" s="12"/>
      <c r="K3693" s="12"/>
    </row>
    <row r="3694" spans="2:11" s="13" customFormat="1" x14ac:dyDescent="0.4">
      <c r="B3694" s="225"/>
      <c r="C3694" s="226"/>
      <c r="D3694" s="10"/>
      <c r="E3694" s="11"/>
      <c r="F3694" s="12"/>
      <c r="G3694" s="12"/>
      <c r="H3694" s="10"/>
      <c r="I3694" s="11"/>
      <c r="J3694" s="12"/>
      <c r="K3694" s="12"/>
    </row>
    <row r="3695" spans="2:11" s="13" customFormat="1" x14ac:dyDescent="0.4">
      <c r="B3695" s="225"/>
      <c r="C3695" s="226"/>
      <c r="D3695" s="10"/>
      <c r="E3695" s="11"/>
      <c r="F3695" s="12"/>
      <c r="G3695" s="12"/>
      <c r="H3695" s="10"/>
      <c r="I3695" s="11"/>
      <c r="J3695" s="12"/>
      <c r="K3695" s="12"/>
    </row>
    <row r="3696" spans="2:11" s="13" customFormat="1" x14ac:dyDescent="0.4">
      <c r="B3696" s="225"/>
      <c r="C3696" s="226"/>
      <c r="D3696" s="10"/>
      <c r="E3696" s="11"/>
      <c r="F3696" s="12"/>
      <c r="G3696" s="12"/>
      <c r="H3696" s="10"/>
      <c r="I3696" s="11"/>
      <c r="J3696" s="12"/>
      <c r="K3696" s="12"/>
    </row>
    <row r="3697" spans="2:11" s="13" customFormat="1" x14ac:dyDescent="0.4">
      <c r="B3697" s="225"/>
      <c r="C3697" s="226"/>
      <c r="D3697" s="10"/>
      <c r="E3697" s="11"/>
      <c r="F3697" s="12"/>
      <c r="G3697" s="12"/>
      <c r="H3697" s="10"/>
      <c r="I3697" s="11"/>
      <c r="J3697" s="12"/>
      <c r="K3697" s="12"/>
    </row>
    <row r="3698" spans="2:11" s="13" customFormat="1" x14ac:dyDescent="0.4">
      <c r="B3698" s="225"/>
      <c r="C3698" s="226"/>
      <c r="D3698" s="10"/>
      <c r="E3698" s="11"/>
      <c r="F3698" s="12"/>
      <c r="G3698" s="12"/>
      <c r="H3698" s="10"/>
      <c r="I3698" s="11"/>
      <c r="J3698" s="12"/>
      <c r="K3698" s="12"/>
    </row>
    <row r="3699" spans="2:11" s="13" customFormat="1" x14ac:dyDescent="0.4">
      <c r="B3699" s="225"/>
      <c r="C3699" s="226"/>
      <c r="D3699" s="10"/>
      <c r="E3699" s="11"/>
      <c r="F3699" s="12"/>
      <c r="G3699" s="12"/>
      <c r="H3699" s="10"/>
      <c r="I3699" s="11"/>
      <c r="J3699" s="12"/>
      <c r="K3699" s="12"/>
    </row>
    <row r="3700" spans="2:11" s="13" customFormat="1" x14ac:dyDescent="0.4">
      <c r="B3700" s="225"/>
      <c r="C3700" s="226"/>
      <c r="D3700" s="10"/>
      <c r="E3700" s="11"/>
      <c r="F3700" s="12"/>
      <c r="G3700" s="12"/>
      <c r="H3700" s="10"/>
      <c r="I3700" s="11"/>
      <c r="J3700" s="12"/>
      <c r="K3700" s="12"/>
    </row>
    <row r="3701" spans="2:11" s="13" customFormat="1" x14ac:dyDescent="0.4">
      <c r="B3701" s="225"/>
      <c r="C3701" s="226"/>
      <c r="D3701" s="10"/>
      <c r="E3701" s="11"/>
      <c r="F3701" s="12"/>
      <c r="G3701" s="12"/>
      <c r="H3701" s="10"/>
      <c r="I3701" s="11"/>
      <c r="J3701" s="12"/>
      <c r="K3701" s="12"/>
    </row>
    <row r="3702" spans="2:11" s="13" customFormat="1" x14ac:dyDescent="0.4">
      <c r="B3702" s="225"/>
      <c r="C3702" s="226"/>
      <c r="D3702" s="10"/>
      <c r="E3702" s="11"/>
      <c r="F3702" s="12"/>
      <c r="G3702" s="12"/>
      <c r="H3702" s="10"/>
      <c r="I3702" s="11"/>
      <c r="J3702" s="12"/>
      <c r="K3702" s="12"/>
    </row>
    <row r="3703" spans="2:11" s="13" customFormat="1" x14ac:dyDescent="0.4">
      <c r="B3703" s="225"/>
      <c r="C3703" s="226"/>
      <c r="D3703" s="10"/>
      <c r="E3703" s="11"/>
      <c r="F3703" s="12"/>
      <c r="G3703" s="12"/>
      <c r="H3703" s="10"/>
      <c r="I3703" s="11"/>
      <c r="J3703" s="12"/>
      <c r="K3703" s="12"/>
    </row>
    <row r="3704" spans="2:11" s="13" customFormat="1" x14ac:dyDescent="0.4">
      <c r="B3704" s="225"/>
      <c r="C3704" s="226"/>
      <c r="D3704" s="10"/>
      <c r="E3704" s="11"/>
      <c r="F3704" s="12"/>
      <c r="G3704" s="12"/>
      <c r="H3704" s="10"/>
      <c r="I3704" s="11"/>
      <c r="J3704" s="12"/>
      <c r="K3704" s="12"/>
    </row>
    <row r="3705" spans="2:11" s="13" customFormat="1" x14ac:dyDescent="0.4">
      <c r="B3705" s="225"/>
      <c r="C3705" s="226"/>
      <c r="D3705" s="10"/>
      <c r="E3705" s="11"/>
      <c r="F3705" s="12"/>
      <c r="G3705" s="12"/>
      <c r="H3705" s="10"/>
      <c r="I3705" s="11"/>
      <c r="J3705" s="12"/>
      <c r="K3705" s="12"/>
    </row>
    <row r="3706" spans="2:11" s="13" customFormat="1" x14ac:dyDescent="0.4">
      <c r="B3706" s="225"/>
      <c r="C3706" s="226"/>
      <c r="D3706" s="10"/>
      <c r="E3706" s="11"/>
      <c r="F3706" s="12"/>
      <c r="G3706" s="12"/>
      <c r="H3706" s="10"/>
      <c r="I3706" s="11"/>
      <c r="J3706" s="12"/>
      <c r="K3706" s="12"/>
    </row>
    <row r="3707" spans="2:11" s="13" customFormat="1" x14ac:dyDescent="0.4">
      <c r="B3707" s="225"/>
      <c r="C3707" s="226"/>
      <c r="D3707" s="10"/>
      <c r="E3707" s="11"/>
      <c r="F3707" s="12"/>
      <c r="G3707" s="12"/>
      <c r="H3707" s="10"/>
      <c r="I3707" s="11"/>
      <c r="J3707" s="12"/>
      <c r="K3707" s="12"/>
    </row>
    <row r="3708" spans="2:11" s="13" customFormat="1" x14ac:dyDescent="0.4">
      <c r="B3708" s="225"/>
      <c r="C3708" s="226"/>
      <c r="D3708" s="10"/>
      <c r="E3708" s="11"/>
      <c r="F3708" s="12"/>
      <c r="G3708" s="12"/>
      <c r="H3708" s="10"/>
      <c r="I3708" s="11"/>
      <c r="J3708" s="12"/>
      <c r="K3708" s="12"/>
    </row>
    <row r="3709" spans="2:11" s="13" customFormat="1" x14ac:dyDescent="0.4">
      <c r="B3709" s="225"/>
      <c r="C3709" s="226"/>
      <c r="D3709" s="10"/>
      <c r="E3709" s="11"/>
      <c r="F3709" s="12"/>
      <c r="G3709" s="12"/>
      <c r="H3709" s="10"/>
      <c r="I3709" s="11"/>
      <c r="J3709" s="12"/>
      <c r="K3709" s="12"/>
    </row>
    <row r="3710" spans="2:11" s="13" customFormat="1" x14ac:dyDescent="0.4">
      <c r="B3710" s="225"/>
      <c r="C3710" s="226"/>
      <c r="D3710" s="10"/>
      <c r="E3710" s="11"/>
      <c r="F3710" s="12"/>
      <c r="G3710" s="12"/>
      <c r="H3710" s="10"/>
      <c r="I3710" s="11"/>
      <c r="J3710" s="12"/>
      <c r="K3710" s="12"/>
    </row>
    <row r="3711" spans="2:11" s="13" customFormat="1" x14ac:dyDescent="0.4">
      <c r="B3711" s="225"/>
      <c r="C3711" s="226"/>
      <c r="D3711" s="10"/>
      <c r="E3711" s="11"/>
      <c r="F3711" s="12"/>
      <c r="G3711" s="12"/>
      <c r="H3711" s="10"/>
      <c r="I3711" s="11"/>
      <c r="J3711" s="12"/>
      <c r="K3711" s="12"/>
    </row>
    <row r="3712" spans="2:11" s="13" customFormat="1" x14ac:dyDescent="0.4">
      <c r="B3712" s="225"/>
      <c r="C3712" s="226"/>
      <c r="D3712" s="10"/>
      <c r="E3712" s="11"/>
      <c r="F3712" s="12"/>
      <c r="G3712" s="12"/>
      <c r="H3712" s="10"/>
      <c r="I3712" s="11"/>
      <c r="J3712" s="12"/>
      <c r="K3712" s="12"/>
    </row>
    <row r="3713" spans="2:11" s="13" customFormat="1" x14ac:dyDescent="0.4">
      <c r="B3713" s="225"/>
      <c r="C3713" s="226"/>
      <c r="D3713" s="10"/>
      <c r="E3713" s="11"/>
      <c r="F3713" s="12"/>
      <c r="G3713" s="12"/>
      <c r="H3713" s="10"/>
      <c r="I3713" s="11"/>
      <c r="J3713" s="12"/>
      <c r="K3713" s="12"/>
    </row>
    <row r="3714" spans="2:11" s="13" customFormat="1" x14ac:dyDescent="0.4">
      <c r="B3714" s="225"/>
      <c r="C3714" s="226"/>
      <c r="D3714" s="10"/>
      <c r="E3714" s="11"/>
      <c r="F3714" s="12"/>
      <c r="G3714" s="12"/>
      <c r="H3714" s="10"/>
      <c r="I3714" s="11"/>
      <c r="J3714" s="12"/>
      <c r="K3714" s="12"/>
    </row>
  </sheetData>
  <mergeCells count="11">
    <mergeCell ref="H2:I4"/>
    <mergeCell ref="J2:J4"/>
    <mergeCell ref="K2:K4"/>
    <mergeCell ref="D1:G1"/>
    <mergeCell ref="H1:K1"/>
    <mergeCell ref="G2:G4"/>
    <mergeCell ref="B6:C6"/>
    <mergeCell ref="B2:B4"/>
    <mergeCell ref="C2:C4"/>
    <mergeCell ref="D2:E4"/>
    <mergeCell ref="F2:F4"/>
  </mergeCells>
  <phoneticPr fontId="18" type="noConversion"/>
  <printOptions horizontalCentered="1"/>
  <pageMargins left="0.25" right="0.25" top="0.5" bottom="0.5" header="0.31496062992126" footer="0.15748031496063"/>
  <pageSetup paperSize="9" scale="35" fitToHeight="0" orientation="landscape" horizontalDpi="360" verticalDpi="360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D3F4-1750-44B2-80B8-59BB065D45C3}">
  <dimension ref="B5:P11"/>
  <sheetViews>
    <sheetView topLeftCell="B1" workbookViewId="0">
      <selection activeCell="C10" sqref="C10:O10"/>
    </sheetView>
  </sheetViews>
  <sheetFormatPr defaultRowHeight="14.6" x14ac:dyDescent="0.4"/>
  <cols>
    <col min="2" max="2" width="20.69140625" customWidth="1"/>
    <col min="3" max="3" width="18.3046875" customWidth="1"/>
    <col min="4" max="16" width="15.3046875" style="18" customWidth="1"/>
  </cols>
  <sheetData>
    <row r="5" spans="2:16" x14ac:dyDescent="0.4">
      <c r="B5" s="14" t="s">
        <v>760</v>
      </c>
      <c r="C5" s="15" t="s">
        <v>767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761</v>
      </c>
    </row>
    <row r="6" spans="2:16" x14ac:dyDescent="0.4">
      <c r="B6" s="14" t="s">
        <v>762</v>
      </c>
      <c r="C6" s="16">
        <v>9628175000</v>
      </c>
      <c r="D6" s="17">
        <v>584834107</v>
      </c>
      <c r="E6" s="17">
        <v>717413107</v>
      </c>
      <c r="F6" s="17">
        <v>1227398964</v>
      </c>
      <c r="G6" s="17">
        <v>717413107</v>
      </c>
      <c r="H6" s="17">
        <v>717413107</v>
      </c>
      <c r="I6" s="17">
        <v>717413107</v>
      </c>
      <c r="J6" s="17">
        <v>1227812964</v>
      </c>
      <c r="K6" s="17">
        <v>717413107</v>
      </c>
      <c r="L6" s="17">
        <v>717413107</v>
      </c>
      <c r="M6" s="17">
        <v>717413107</v>
      </c>
      <c r="N6" s="17">
        <v>717413107</v>
      </c>
      <c r="O6" s="17">
        <v>848824109</v>
      </c>
      <c r="P6" s="19">
        <f>SUM(D6:O6)</f>
        <v>9628175000</v>
      </c>
    </row>
    <row r="7" spans="2:16" x14ac:dyDescent="0.4">
      <c r="B7" s="14" t="s">
        <v>763</v>
      </c>
      <c r="C7" s="16">
        <v>25351341000</v>
      </c>
      <c r="D7" s="19">
        <v>284703000</v>
      </c>
      <c r="E7" s="19">
        <v>2206610000</v>
      </c>
      <c r="F7" s="19">
        <v>2191186000</v>
      </c>
      <c r="G7" s="19">
        <v>1953645000</v>
      </c>
      <c r="H7" s="19">
        <v>1892465000</v>
      </c>
      <c r="I7" s="19">
        <v>1465217500</v>
      </c>
      <c r="J7" s="19">
        <v>2050532500</v>
      </c>
      <c r="K7" s="19">
        <v>1732911500</v>
      </c>
      <c r="L7" s="19">
        <v>1694119500</v>
      </c>
      <c r="M7" s="19">
        <v>1881672500</v>
      </c>
      <c r="N7" s="19">
        <v>1478430500</v>
      </c>
      <c r="O7" s="19">
        <v>6519848000</v>
      </c>
      <c r="P7" s="19">
        <f t="shared" ref="P7:P11" si="0">SUM(D7:O7)</f>
        <v>25351341000</v>
      </c>
    </row>
    <row r="8" spans="2:16" x14ac:dyDescent="0.4">
      <c r="B8" s="14" t="s">
        <v>764</v>
      </c>
      <c r="C8" s="16">
        <v>95098628000</v>
      </c>
      <c r="D8" s="17">
        <v>250000</v>
      </c>
      <c r="E8" s="17">
        <v>8224006200</v>
      </c>
      <c r="F8" s="17">
        <v>9391131500</v>
      </c>
      <c r="G8" s="17">
        <v>9998651700</v>
      </c>
      <c r="H8" s="17">
        <v>6074948000</v>
      </c>
      <c r="I8" s="17">
        <v>9682711200</v>
      </c>
      <c r="J8" s="17">
        <v>9595051000</v>
      </c>
      <c r="K8" s="17">
        <v>7129256700</v>
      </c>
      <c r="L8" s="17">
        <v>8254402500</v>
      </c>
      <c r="M8" s="17">
        <v>10416582200</v>
      </c>
      <c r="N8" s="17">
        <v>6192191000</v>
      </c>
      <c r="O8" s="17">
        <v>10139446000</v>
      </c>
      <c r="P8" s="19">
        <f t="shared" si="0"/>
        <v>95098628000</v>
      </c>
    </row>
    <row r="9" spans="2:16" x14ac:dyDescent="0.4">
      <c r="B9" s="14" t="s">
        <v>765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9">
        <f t="shared" si="0"/>
        <v>0</v>
      </c>
    </row>
    <row r="10" spans="2:16" x14ac:dyDescent="0.4">
      <c r="B10" s="14" t="s">
        <v>766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9">
        <f t="shared" si="0"/>
        <v>0</v>
      </c>
    </row>
    <row r="11" spans="2:16" x14ac:dyDescent="0.4">
      <c r="B11" s="14" t="s">
        <v>768</v>
      </c>
      <c r="C11" s="20">
        <f>SUM(C6:C10)</f>
        <v>130078144000</v>
      </c>
      <c r="D11" s="20">
        <f t="shared" ref="D11:O11" si="1">SUM(D6:D10)</f>
        <v>869787107</v>
      </c>
      <c r="E11" s="20">
        <f t="shared" si="1"/>
        <v>11148029307</v>
      </c>
      <c r="F11" s="20">
        <f t="shared" si="1"/>
        <v>12809716464</v>
      </c>
      <c r="G11" s="20">
        <f t="shared" si="1"/>
        <v>12669709807</v>
      </c>
      <c r="H11" s="20">
        <f t="shared" si="1"/>
        <v>8684826107</v>
      </c>
      <c r="I11" s="20">
        <f t="shared" si="1"/>
        <v>11865341807</v>
      </c>
      <c r="J11" s="20">
        <f t="shared" si="1"/>
        <v>12873396464</v>
      </c>
      <c r="K11" s="20">
        <f t="shared" si="1"/>
        <v>9579581307</v>
      </c>
      <c r="L11" s="20">
        <f t="shared" si="1"/>
        <v>10665935107</v>
      </c>
      <c r="M11" s="20">
        <f t="shared" si="1"/>
        <v>13015667807</v>
      </c>
      <c r="N11" s="20">
        <f t="shared" si="1"/>
        <v>8388034607</v>
      </c>
      <c r="O11" s="20">
        <f t="shared" si="1"/>
        <v>17508118109</v>
      </c>
      <c r="P11" s="19">
        <f t="shared" si="0"/>
        <v>130078144000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3DBC-BA42-4882-B184-DDE646D130B2}">
  <dimension ref="A1:R48"/>
  <sheetViews>
    <sheetView view="pageBreakPreview" zoomScale="60" zoomScaleNormal="58" workbookViewId="0">
      <selection activeCell="C10" sqref="C10:O10"/>
    </sheetView>
  </sheetViews>
  <sheetFormatPr defaultColWidth="8.84375" defaultRowHeight="12.9" x14ac:dyDescent="0.35"/>
  <cols>
    <col min="1" max="1" width="20.3828125" style="30" customWidth="1"/>
    <col min="2" max="2" width="17.53515625" style="30" customWidth="1"/>
    <col min="3" max="3" width="17.3046875" style="30" customWidth="1"/>
    <col min="4" max="5" width="15.3828125" style="30" bestFit="1" customWidth="1"/>
    <col min="6" max="9" width="15.84375" style="30" bestFit="1" customWidth="1"/>
    <col min="10" max="10" width="16.15234375" style="30" bestFit="1" customWidth="1"/>
    <col min="11" max="11" width="16.53515625" style="30" bestFit="1" customWidth="1"/>
    <col min="12" max="14" width="17.3828125" style="30" bestFit="1" customWidth="1"/>
    <col min="15" max="15" width="19.15234375" style="30" bestFit="1" customWidth="1"/>
    <col min="16" max="16" width="21.69140625" style="30" bestFit="1" customWidth="1"/>
    <col min="17" max="17" width="18" style="30" bestFit="1" customWidth="1"/>
    <col min="18" max="18" width="14.53515625" style="30" bestFit="1" customWidth="1"/>
    <col min="19" max="16384" width="8.84375" style="30"/>
  </cols>
  <sheetData>
    <row r="1" spans="1:16" ht="25.5" customHeight="1" x14ac:dyDescent="0.35">
      <c r="A1" s="404" t="s">
        <v>829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</row>
    <row r="2" spans="1:16" ht="25.5" customHeight="1" x14ac:dyDescent="0.35">
      <c r="A2" s="404" t="s">
        <v>821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</row>
    <row r="3" spans="1:16" x14ac:dyDescent="0.35">
      <c r="P3" s="30">
        <v>96.74</v>
      </c>
    </row>
    <row r="16" spans="1:16" x14ac:dyDescent="0.3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8" x14ac:dyDescent="0.3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spans="1:18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spans="1:18" x14ac:dyDescent="0.3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1:18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8" x14ac:dyDescent="0.3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8" x14ac:dyDescent="0.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spans="1:18" x14ac:dyDescent="0.35">
      <c r="A23" s="33"/>
      <c r="B23" s="3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8" x14ac:dyDescent="0.35">
      <c r="A24" s="31"/>
      <c r="B24" s="34"/>
      <c r="C24" s="35"/>
      <c r="D24" s="31"/>
      <c r="E24" s="31"/>
      <c r="F24" s="36"/>
      <c r="G24" s="36"/>
      <c r="H24" s="36"/>
      <c r="I24" s="36"/>
      <c r="J24" s="36"/>
      <c r="K24" s="36"/>
      <c r="L24" s="36"/>
      <c r="M24" s="36"/>
      <c r="N24" s="36"/>
    </row>
    <row r="25" spans="1:18" ht="14.5" customHeight="1" x14ac:dyDescent="0.35">
      <c r="A25" s="405" t="s">
        <v>803</v>
      </c>
      <c r="B25" s="406" t="s">
        <v>767</v>
      </c>
      <c r="C25" s="408" t="s">
        <v>822</v>
      </c>
      <c r="D25" s="409"/>
      <c r="E25" s="409"/>
      <c r="F25" s="409"/>
      <c r="G25" s="409"/>
      <c r="H25" s="409"/>
      <c r="I25" s="409"/>
      <c r="J25" s="409"/>
      <c r="K25" s="409"/>
      <c r="L25" s="409"/>
      <c r="M25" s="409"/>
      <c r="N25" s="410"/>
    </row>
    <row r="26" spans="1:18" x14ac:dyDescent="0.35">
      <c r="A26" s="405"/>
      <c r="B26" s="407"/>
      <c r="C26" s="37" t="s">
        <v>804</v>
      </c>
      <c r="D26" s="37" t="s">
        <v>805</v>
      </c>
      <c r="E26" s="37" t="s">
        <v>806</v>
      </c>
      <c r="F26" s="37" t="s">
        <v>807</v>
      </c>
      <c r="G26" s="37" t="s">
        <v>808</v>
      </c>
      <c r="H26" s="38" t="s">
        <v>809</v>
      </c>
      <c r="I26" s="39" t="s">
        <v>810</v>
      </c>
      <c r="J26" s="39" t="s">
        <v>811</v>
      </c>
      <c r="K26" s="39" t="s">
        <v>812</v>
      </c>
      <c r="L26" s="39" t="s">
        <v>813</v>
      </c>
      <c r="M26" s="39" t="s">
        <v>814</v>
      </c>
      <c r="N26" s="39" t="s">
        <v>815</v>
      </c>
    </row>
    <row r="27" spans="1:18" x14ac:dyDescent="0.35">
      <c r="A27" s="40" t="s">
        <v>816</v>
      </c>
      <c r="B27" s="41">
        <f>SUM(B28:B30)</f>
        <v>34979516000</v>
      </c>
      <c r="C27" s="42">
        <f>SUM(C28:C30)</f>
        <v>869537107</v>
      </c>
      <c r="D27" s="42">
        <f t="shared" ref="D27:N27" si="0">SUM(D28:D30)</f>
        <v>2924023107</v>
      </c>
      <c r="E27" s="42">
        <f t="shared" si="0"/>
        <v>3418584964</v>
      </c>
      <c r="F27" s="42">
        <f t="shared" si="0"/>
        <v>2671058107</v>
      </c>
      <c r="G27" s="42">
        <f t="shared" si="0"/>
        <v>2609878107</v>
      </c>
      <c r="H27" s="42">
        <f t="shared" si="0"/>
        <v>2182630607</v>
      </c>
      <c r="I27" s="42">
        <f t="shared" si="0"/>
        <v>3278345464</v>
      </c>
      <c r="J27" s="42">
        <f t="shared" si="0"/>
        <v>2450324607</v>
      </c>
      <c r="K27" s="42">
        <f t="shared" si="0"/>
        <v>2411532607</v>
      </c>
      <c r="L27" s="42">
        <f t="shared" si="0"/>
        <v>2599085607</v>
      </c>
      <c r="M27" s="42">
        <f t="shared" si="0"/>
        <v>2195843607</v>
      </c>
      <c r="N27" s="42">
        <f t="shared" si="0"/>
        <v>7368672109</v>
      </c>
      <c r="O27" s="43">
        <f>B27-SUM(C27:N27)</f>
        <v>0</v>
      </c>
      <c r="P27" s="44"/>
    </row>
    <row r="28" spans="1:18" s="49" customFormat="1" x14ac:dyDescent="0.35">
      <c r="A28" s="45" t="s">
        <v>817</v>
      </c>
      <c r="B28" s="46">
        <v>9628175000</v>
      </c>
      <c r="C28" s="47">
        <v>584834107</v>
      </c>
      <c r="D28" s="47">
        <v>717413107</v>
      </c>
      <c r="E28" s="47">
        <v>1227398964</v>
      </c>
      <c r="F28" s="47">
        <v>717413107</v>
      </c>
      <c r="G28" s="48">
        <v>717413107</v>
      </c>
      <c r="H28" s="47">
        <v>717413107</v>
      </c>
      <c r="I28" s="47">
        <v>1227812964</v>
      </c>
      <c r="J28" s="47">
        <v>717413107</v>
      </c>
      <c r="K28" s="47">
        <v>717413107</v>
      </c>
      <c r="L28" s="47">
        <v>717413107</v>
      </c>
      <c r="M28" s="47">
        <v>717413107</v>
      </c>
      <c r="N28" s="47">
        <v>848824109</v>
      </c>
      <c r="O28" s="43">
        <f t="shared" ref="O28:O37" si="1">B28-SUM(C28:N28)</f>
        <v>0</v>
      </c>
      <c r="P28" s="44"/>
      <c r="Q28" s="44"/>
      <c r="R28" s="44"/>
    </row>
    <row r="29" spans="1:18" s="49" customFormat="1" x14ac:dyDescent="0.35">
      <c r="A29" s="45" t="s">
        <v>818</v>
      </c>
      <c r="B29" s="46">
        <v>25351341000</v>
      </c>
      <c r="C29" s="47">
        <v>284703000</v>
      </c>
      <c r="D29" s="47">
        <v>2206610000</v>
      </c>
      <c r="E29" s="47">
        <v>2191186000</v>
      </c>
      <c r="F29" s="47">
        <v>1953645000</v>
      </c>
      <c r="G29" s="47">
        <v>1892465000</v>
      </c>
      <c r="H29" s="47">
        <v>1465217500</v>
      </c>
      <c r="I29" s="47">
        <v>2050532500</v>
      </c>
      <c r="J29" s="47">
        <v>1732911500</v>
      </c>
      <c r="K29" s="47">
        <v>1694119500</v>
      </c>
      <c r="L29" s="47">
        <v>1881672500</v>
      </c>
      <c r="M29" s="47">
        <v>1478430500</v>
      </c>
      <c r="N29" s="47">
        <v>6519848000</v>
      </c>
      <c r="O29" s="43">
        <f t="shared" si="1"/>
        <v>0</v>
      </c>
      <c r="P29" s="44"/>
    </row>
    <row r="30" spans="1:18" s="49" customFormat="1" x14ac:dyDescent="0.35">
      <c r="A30" s="45" t="s">
        <v>819</v>
      </c>
      <c r="B30" s="46">
        <v>0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50">
        <f t="shared" si="1"/>
        <v>0</v>
      </c>
    </row>
    <row r="31" spans="1:18" s="49" customFormat="1" x14ac:dyDescent="0.35">
      <c r="A31" s="51" t="s">
        <v>820</v>
      </c>
      <c r="B31" s="42">
        <f>SUM(B32:B33)</f>
        <v>95098628000</v>
      </c>
      <c r="C31" s="42">
        <f t="shared" ref="C31:J31" si="2">SUM(C32:C33)</f>
        <v>250000</v>
      </c>
      <c r="D31" s="42">
        <f>SUM(D32:D33)</f>
        <v>8224006200</v>
      </c>
      <c r="E31" s="42">
        <f t="shared" si="2"/>
        <v>9391131500</v>
      </c>
      <c r="F31" s="42">
        <f t="shared" si="2"/>
        <v>9998651700</v>
      </c>
      <c r="G31" s="42">
        <f t="shared" si="2"/>
        <v>6074948000</v>
      </c>
      <c r="H31" s="42">
        <f t="shared" si="2"/>
        <v>9682711200</v>
      </c>
      <c r="I31" s="42">
        <f t="shared" si="2"/>
        <v>9595051000</v>
      </c>
      <c r="J31" s="42">
        <f t="shared" si="2"/>
        <v>7129256700</v>
      </c>
      <c r="K31" s="42">
        <f>SUM(K32:K33)</f>
        <v>8254402500</v>
      </c>
      <c r="L31" s="42">
        <f>SUM(L32:L33)</f>
        <v>10416582200</v>
      </c>
      <c r="M31" s="42">
        <f>SUM(M32:M33)</f>
        <v>6192191000</v>
      </c>
      <c r="N31" s="42">
        <f>N32</f>
        <v>10139446000</v>
      </c>
      <c r="O31" s="50">
        <f>SUM(C31:N31)</f>
        <v>95098628000</v>
      </c>
      <c r="P31" s="44">
        <f>B31-O31</f>
        <v>0</v>
      </c>
      <c r="Q31" s="44">
        <f>O31-P31</f>
        <v>95098628000</v>
      </c>
    </row>
    <row r="32" spans="1:18" s="49" customFormat="1" x14ac:dyDescent="0.35">
      <c r="A32" s="45" t="s">
        <v>818</v>
      </c>
      <c r="B32" s="46">
        <v>95098628000</v>
      </c>
      <c r="C32" s="47">
        <v>250000</v>
      </c>
      <c r="D32" s="47">
        <v>8224006200</v>
      </c>
      <c r="E32" s="47">
        <v>9391131500</v>
      </c>
      <c r="F32" s="47">
        <v>9998651700</v>
      </c>
      <c r="G32" s="47">
        <v>6074948000</v>
      </c>
      <c r="H32" s="47">
        <v>9682711200</v>
      </c>
      <c r="I32" s="47">
        <v>9595051000</v>
      </c>
      <c r="J32" s="47">
        <v>7129256700</v>
      </c>
      <c r="K32" s="47">
        <v>8254402500</v>
      </c>
      <c r="L32" s="47">
        <v>10416582200</v>
      </c>
      <c r="M32" s="47">
        <v>6192191000</v>
      </c>
      <c r="N32" s="47">
        <v>10139446000</v>
      </c>
      <c r="O32" s="50">
        <f t="shared" si="1"/>
        <v>0</v>
      </c>
      <c r="P32" s="44"/>
      <c r="Q32" s="44"/>
    </row>
    <row r="33" spans="1:18" s="49" customFormat="1" x14ac:dyDescent="0.35">
      <c r="A33" s="45" t="s">
        <v>819</v>
      </c>
      <c r="B33" s="46">
        <v>0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50">
        <f t="shared" si="1"/>
        <v>0</v>
      </c>
      <c r="P33" s="44"/>
    </row>
    <row r="34" spans="1:18" x14ac:dyDescent="0.35">
      <c r="A34" s="52"/>
      <c r="B34" s="53">
        <f>B27+B31</f>
        <v>130078144000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0">
        <f t="shared" si="1"/>
        <v>130078144000</v>
      </c>
    </row>
    <row r="35" spans="1:18" x14ac:dyDescent="0.35">
      <c r="A35" s="403" t="s">
        <v>823</v>
      </c>
      <c r="B35" s="403"/>
      <c r="C35" s="55">
        <f>C27+C31</f>
        <v>869787107</v>
      </c>
      <c r="D35" s="55">
        <f>D27+D31</f>
        <v>11148029307</v>
      </c>
      <c r="E35" s="55">
        <f t="shared" ref="E35:M35" si="3">E27+E31</f>
        <v>12809716464</v>
      </c>
      <c r="F35" s="55">
        <f t="shared" si="3"/>
        <v>12669709807</v>
      </c>
      <c r="G35" s="55">
        <f t="shared" si="3"/>
        <v>8684826107</v>
      </c>
      <c r="H35" s="55">
        <f t="shared" si="3"/>
        <v>11865341807</v>
      </c>
      <c r="I35" s="55">
        <f t="shared" si="3"/>
        <v>12873396464</v>
      </c>
      <c r="J35" s="55">
        <f t="shared" si="3"/>
        <v>9579581307</v>
      </c>
      <c r="K35" s="55">
        <f t="shared" si="3"/>
        <v>10665935107</v>
      </c>
      <c r="L35" s="55">
        <f t="shared" si="3"/>
        <v>13015667807</v>
      </c>
      <c r="M35" s="55">
        <f t="shared" si="3"/>
        <v>8388034607</v>
      </c>
      <c r="N35" s="55">
        <f>N27+N31</f>
        <v>17508118109</v>
      </c>
      <c r="O35" s="50">
        <f t="shared" si="1"/>
        <v>-130078144000</v>
      </c>
    </row>
    <row r="36" spans="1:18" x14ac:dyDescent="0.35">
      <c r="A36" s="411" t="s">
        <v>824</v>
      </c>
      <c r="B36" s="411"/>
      <c r="C36" s="64">
        <f>C35</f>
        <v>869787107</v>
      </c>
      <c r="D36" s="64">
        <f t="shared" ref="D36:M36" si="4">D35+C36</f>
        <v>12017816414</v>
      </c>
      <c r="E36" s="64">
        <f t="shared" si="4"/>
        <v>24827532878</v>
      </c>
      <c r="F36" s="64">
        <f t="shared" si="4"/>
        <v>37497242685</v>
      </c>
      <c r="G36" s="64">
        <f t="shared" si="4"/>
        <v>46182068792</v>
      </c>
      <c r="H36" s="64">
        <f t="shared" si="4"/>
        <v>58047410599</v>
      </c>
      <c r="I36" s="64">
        <f t="shared" si="4"/>
        <v>70920807063</v>
      </c>
      <c r="J36" s="64">
        <f t="shared" si="4"/>
        <v>80500388370</v>
      </c>
      <c r="K36" s="64">
        <f t="shared" si="4"/>
        <v>91166323477</v>
      </c>
      <c r="L36" s="64">
        <f t="shared" si="4"/>
        <v>104181991284</v>
      </c>
      <c r="M36" s="64">
        <f t="shared" si="4"/>
        <v>112570025891</v>
      </c>
      <c r="N36" s="64">
        <f>M36+N35</f>
        <v>130078144000</v>
      </c>
      <c r="O36" s="50">
        <f t="shared" si="1"/>
        <v>-768859538560</v>
      </c>
    </row>
    <row r="37" spans="1:18" x14ac:dyDescent="0.35">
      <c r="A37" s="412" t="s">
        <v>825</v>
      </c>
      <c r="B37" s="412"/>
      <c r="C37" s="65">
        <f>C36*95%</f>
        <v>826297751.64999998</v>
      </c>
      <c r="D37" s="65">
        <f>D36*70%</f>
        <v>8412471489.7999992</v>
      </c>
      <c r="E37" s="65">
        <f>E36*115%</f>
        <v>28551662809.699997</v>
      </c>
      <c r="F37" s="65">
        <f>F36* 95%</f>
        <v>35622380550.75</v>
      </c>
      <c r="G37" s="65">
        <f>G36*95%</f>
        <v>43872965352.400002</v>
      </c>
      <c r="H37" s="65">
        <f t="shared" ref="H37:M37" si="5">H36*95%</f>
        <v>55145040069.049995</v>
      </c>
      <c r="I37" s="65">
        <f t="shared" si="5"/>
        <v>67374766709.849998</v>
      </c>
      <c r="J37" s="65">
        <f t="shared" si="5"/>
        <v>76475368951.5</v>
      </c>
      <c r="K37" s="65">
        <f t="shared" si="5"/>
        <v>86608007303.149994</v>
      </c>
      <c r="L37" s="65">
        <f t="shared" si="5"/>
        <v>98972891719.799988</v>
      </c>
      <c r="M37" s="65">
        <f t="shared" si="5"/>
        <v>106941524596.45</v>
      </c>
      <c r="N37" s="65">
        <f>N36*97%</f>
        <v>126175799680</v>
      </c>
      <c r="O37" s="50">
        <f t="shared" si="1"/>
        <v>-734979176984.09998</v>
      </c>
      <c r="P37" s="43"/>
    </row>
    <row r="38" spans="1:18" x14ac:dyDescent="0.35">
      <c r="A38" s="403" t="s">
        <v>826</v>
      </c>
      <c r="B38" s="403"/>
      <c r="C38" s="56">
        <f>C36/B34</f>
        <v>6.6866506567006372E-3</v>
      </c>
      <c r="D38" s="56">
        <f>D36/B34</f>
        <v>9.2389205783870956E-2</v>
      </c>
      <c r="E38" s="56">
        <f>E36/B34</f>
        <v>0.1908662909427736</v>
      </c>
      <c r="F38" s="56">
        <f>F36/B34</f>
        <v>0.28826704880567794</v>
      </c>
      <c r="G38" s="56">
        <f>G36/B34</f>
        <v>0.35503326978589117</v>
      </c>
      <c r="H38" s="56">
        <f>H36/B34</f>
        <v>0.4462502985820585</v>
      </c>
      <c r="I38" s="56">
        <f>H36/B34</f>
        <v>0.4462502985820585</v>
      </c>
      <c r="J38" s="56">
        <f>J36/B34</f>
        <v>0.6188617541314243</v>
      </c>
      <c r="K38" s="56">
        <f>K36/B34</f>
        <v>0.70085812015429738</v>
      </c>
      <c r="L38" s="56">
        <f>L36/B34</f>
        <v>0.80091849468577903</v>
      </c>
      <c r="M38" s="56">
        <f>M36/B34</f>
        <v>0.86540307563890206</v>
      </c>
      <c r="N38" s="56">
        <f>N36/B34</f>
        <v>1</v>
      </c>
      <c r="O38" s="43"/>
    </row>
    <row r="39" spans="1:18" x14ac:dyDescent="0.35">
      <c r="A39" s="403" t="s">
        <v>827</v>
      </c>
      <c r="B39" s="403"/>
      <c r="C39" s="57">
        <f>C37/B34</f>
        <v>6.3523181238656044E-3</v>
      </c>
      <c r="D39" s="57">
        <f>D37/B34</f>
        <v>6.4672444048709671E-2</v>
      </c>
      <c r="E39" s="57">
        <f>E37/B34</f>
        <v>0.21949623458418963</v>
      </c>
      <c r="F39" s="57">
        <f>F37/B34</f>
        <v>0.27385369636539403</v>
      </c>
      <c r="G39" s="57">
        <f>G37/B34</f>
        <v>0.33728160629659659</v>
      </c>
      <c r="H39" s="57">
        <f>H37/B34</f>
        <v>0.42393778365295554</v>
      </c>
      <c r="I39" s="57">
        <f>I37/B34</f>
        <v>0.51795608884033584</v>
      </c>
      <c r="J39" s="57">
        <f>J37/B34</f>
        <v>0.58791866642485302</v>
      </c>
      <c r="K39" s="57">
        <f>K37/B34</f>
        <v>0.66581521414658251</v>
      </c>
      <c r="L39" s="57">
        <f>L37/B34</f>
        <v>0.76087256995149</v>
      </c>
      <c r="M39" s="57">
        <f>M37/B34</f>
        <v>0.82213292185695697</v>
      </c>
      <c r="N39" s="57">
        <f>N37/B34</f>
        <v>0.97</v>
      </c>
      <c r="O39" s="58"/>
    </row>
    <row r="40" spans="1:18" x14ac:dyDescent="0.35">
      <c r="A40" s="413" t="s">
        <v>828</v>
      </c>
      <c r="B40" s="413"/>
      <c r="C40" s="66">
        <f>C30+C33/B34</f>
        <v>0</v>
      </c>
      <c r="D40" s="66">
        <f>D30+D33/B34</f>
        <v>0</v>
      </c>
      <c r="E40" s="66">
        <f>E30+E33/B34</f>
        <v>0</v>
      </c>
      <c r="F40" s="66">
        <f>F30+F33/B34</f>
        <v>0</v>
      </c>
      <c r="G40" s="66">
        <f>G30+G33/B34</f>
        <v>0</v>
      </c>
      <c r="H40" s="66">
        <f>H30+H33/B34</f>
        <v>0</v>
      </c>
      <c r="I40" s="66">
        <f>I30+I33/B34</f>
        <v>0</v>
      </c>
      <c r="J40" s="66">
        <f>J30+J33/B34</f>
        <v>0</v>
      </c>
      <c r="K40" s="66">
        <f>K30+K33/B34</f>
        <v>0</v>
      </c>
      <c r="L40" s="66">
        <f>L30+L33/B34</f>
        <v>0</v>
      </c>
      <c r="M40" s="66">
        <f>M30+M33/B34</f>
        <v>0</v>
      </c>
      <c r="N40" s="66">
        <f>N30+N33/B34</f>
        <v>0</v>
      </c>
      <c r="O40" s="58"/>
    </row>
    <row r="41" spans="1:18" ht="16.2" hidden="1" customHeight="1" x14ac:dyDescent="0.35">
      <c r="A41" s="31"/>
      <c r="B41" s="31"/>
      <c r="C41" s="43">
        <v>118097590000</v>
      </c>
      <c r="D41" s="43">
        <v>118097590000</v>
      </c>
      <c r="E41" s="43">
        <v>118097590000</v>
      </c>
      <c r="F41" s="43">
        <v>118097590000</v>
      </c>
      <c r="G41" s="43">
        <v>118097590000</v>
      </c>
      <c r="H41" s="43">
        <v>118097590000</v>
      </c>
      <c r="I41" s="43">
        <v>118097590000</v>
      </c>
      <c r="J41" s="43">
        <v>118097590000</v>
      </c>
      <c r="K41" s="43">
        <v>118097590000</v>
      </c>
      <c r="L41" s="43">
        <v>118097590000</v>
      </c>
      <c r="M41" s="43">
        <v>118097590000</v>
      </c>
      <c r="N41" s="43">
        <v>118097590000</v>
      </c>
      <c r="O41" s="58"/>
      <c r="Q41" s="58"/>
    </row>
    <row r="42" spans="1:18" x14ac:dyDescent="0.35">
      <c r="A42" s="31"/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43"/>
      <c r="P42" s="43"/>
      <c r="Q42" s="58"/>
    </row>
    <row r="43" spans="1:18" ht="21.75" customHeight="1" x14ac:dyDescent="0.35"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61"/>
      <c r="N43" s="43"/>
      <c r="O43" s="58"/>
    </row>
    <row r="44" spans="1:18" x14ac:dyDescent="0.35">
      <c r="I44" s="43"/>
      <c r="N44" s="43"/>
    </row>
    <row r="45" spans="1:18" ht="14.6" x14ac:dyDescent="0.4">
      <c r="E45" s="43"/>
      <c r="P45" s="62"/>
      <c r="Q45" s="22"/>
      <c r="R45" s="43"/>
    </row>
    <row r="46" spans="1:18" x14ac:dyDescent="0.35">
      <c r="N46" s="43"/>
      <c r="Q46" s="63"/>
    </row>
    <row r="47" spans="1:18" x14ac:dyDescent="0.35">
      <c r="O47" s="43"/>
    </row>
    <row r="48" spans="1:18" x14ac:dyDescent="0.35">
      <c r="P48" s="43"/>
    </row>
  </sheetData>
  <mergeCells count="11">
    <mergeCell ref="A36:B36"/>
    <mergeCell ref="A37:B37"/>
    <mergeCell ref="A38:B38"/>
    <mergeCell ref="A39:B39"/>
    <mergeCell ref="A40:B40"/>
    <mergeCell ref="A35:B35"/>
    <mergeCell ref="A1:N1"/>
    <mergeCell ref="A2:N2"/>
    <mergeCell ref="A25:A26"/>
    <mergeCell ref="B25:B26"/>
    <mergeCell ref="C25:N25"/>
  </mergeCells>
  <pageMargins left="0.7" right="0.7" top="0.75" bottom="0.75" header="0.3" footer="0.3"/>
  <pageSetup scale="52" orientation="landscape" horizontalDpi="360" verticalDpi="360" r:id="rId1"/>
  <colBreaks count="1" manualBreakCount="1">
    <brk id="14" max="5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B03C-BB4B-4504-9EAA-53A24D80DFFA}">
  <sheetPr>
    <tabColor rgb="FF00B050"/>
  </sheetPr>
  <dimension ref="A2:G33"/>
  <sheetViews>
    <sheetView workbookViewId="0">
      <selection activeCell="C10" sqref="C10:O10"/>
    </sheetView>
  </sheetViews>
  <sheetFormatPr defaultRowHeight="14.6" x14ac:dyDescent="0.4"/>
  <cols>
    <col min="1" max="1" width="20.69140625" customWidth="1"/>
    <col min="2" max="2" width="7.3046875" style="21" customWidth="1"/>
    <col min="3" max="3" width="67.53515625" customWidth="1"/>
    <col min="4" max="4" width="21" customWidth="1"/>
  </cols>
  <sheetData>
    <row r="2" spans="1:5" x14ac:dyDescent="0.4">
      <c r="A2" t="s">
        <v>802</v>
      </c>
      <c r="B2" s="21" t="s">
        <v>801</v>
      </c>
    </row>
    <row r="5" spans="1:5" x14ac:dyDescent="0.4">
      <c r="A5" t="s">
        <v>800</v>
      </c>
      <c r="B5" s="21">
        <v>1</v>
      </c>
      <c r="C5" t="s">
        <v>799</v>
      </c>
      <c r="D5" s="22">
        <v>3255000</v>
      </c>
      <c r="E5" t="s">
        <v>36</v>
      </c>
    </row>
    <row r="6" spans="1:5" x14ac:dyDescent="0.4">
      <c r="B6" s="21">
        <v>2</v>
      </c>
      <c r="C6" t="s">
        <v>798</v>
      </c>
      <c r="D6" s="22">
        <v>3255000</v>
      </c>
      <c r="E6" t="s">
        <v>43</v>
      </c>
    </row>
    <row r="7" spans="1:5" x14ac:dyDescent="0.4">
      <c r="B7" s="21">
        <v>3</v>
      </c>
      <c r="C7" t="s">
        <v>797</v>
      </c>
      <c r="D7" s="22">
        <v>-108750000</v>
      </c>
      <c r="E7" t="s">
        <v>43</v>
      </c>
    </row>
    <row r="8" spans="1:5" x14ac:dyDescent="0.4">
      <c r="D8" s="22"/>
    </row>
    <row r="9" spans="1:5" x14ac:dyDescent="0.4">
      <c r="A9" t="s">
        <v>796</v>
      </c>
      <c r="B9" s="21">
        <v>1</v>
      </c>
      <c r="C9" t="s">
        <v>795</v>
      </c>
      <c r="D9" s="22">
        <v>65320000</v>
      </c>
      <c r="E9" t="s">
        <v>43</v>
      </c>
    </row>
    <row r="11" spans="1:5" x14ac:dyDescent="0.4">
      <c r="A11" t="s">
        <v>794</v>
      </c>
      <c r="B11" s="21">
        <v>1</v>
      </c>
      <c r="C11" s="28" t="s">
        <v>793</v>
      </c>
      <c r="D11" s="29">
        <v>-6000000</v>
      </c>
      <c r="E11" t="s">
        <v>792</v>
      </c>
    </row>
    <row r="12" spans="1:5" x14ac:dyDescent="0.4">
      <c r="B12" s="21">
        <v>2</v>
      </c>
      <c r="C12" t="s">
        <v>791</v>
      </c>
      <c r="D12" s="22">
        <v>-80000000</v>
      </c>
      <c r="E12" t="s">
        <v>43</v>
      </c>
    </row>
    <row r="13" spans="1:5" x14ac:dyDescent="0.4">
      <c r="B13" s="21">
        <v>3</v>
      </c>
      <c r="C13" t="s">
        <v>790</v>
      </c>
      <c r="D13" s="22">
        <v>-61390000</v>
      </c>
      <c r="E13" t="s">
        <v>43</v>
      </c>
    </row>
    <row r="14" spans="1:5" x14ac:dyDescent="0.4">
      <c r="B14" s="21">
        <v>4</v>
      </c>
      <c r="C14" t="s">
        <v>789</v>
      </c>
      <c r="D14" s="22">
        <v>-64695000</v>
      </c>
      <c r="E14" t="s">
        <v>43</v>
      </c>
    </row>
    <row r="15" spans="1:5" x14ac:dyDescent="0.4">
      <c r="B15" s="21">
        <v>5</v>
      </c>
      <c r="C15" t="s">
        <v>788</v>
      </c>
      <c r="D15" s="22">
        <v>-409000000</v>
      </c>
      <c r="E15" t="s">
        <v>784</v>
      </c>
    </row>
    <row r="16" spans="1:5" x14ac:dyDescent="0.4">
      <c r="B16" s="21">
        <v>6</v>
      </c>
      <c r="C16" t="s">
        <v>787</v>
      </c>
      <c r="D16" s="22">
        <v>-25000000</v>
      </c>
      <c r="E16" t="s">
        <v>784</v>
      </c>
    </row>
    <row r="17" spans="1:7" x14ac:dyDescent="0.4">
      <c r="B17" s="21">
        <v>7</v>
      </c>
      <c r="C17" t="s">
        <v>786</v>
      </c>
      <c r="D17" s="22">
        <v>22608000</v>
      </c>
      <c r="E17" t="s">
        <v>784</v>
      </c>
    </row>
    <row r="18" spans="1:7" x14ac:dyDescent="0.4">
      <c r="B18" s="21">
        <v>8</v>
      </c>
      <c r="C18" t="s">
        <v>785</v>
      </c>
      <c r="D18" s="22">
        <v>41216000</v>
      </c>
      <c r="E18" t="s">
        <v>784</v>
      </c>
    </row>
    <row r="20" spans="1:7" x14ac:dyDescent="0.4">
      <c r="A20" t="s">
        <v>783</v>
      </c>
      <c r="B20" s="21">
        <v>1</v>
      </c>
      <c r="C20" s="28" t="s">
        <v>782</v>
      </c>
      <c r="D20" s="22">
        <v>-147400000</v>
      </c>
      <c r="E20" t="s">
        <v>36</v>
      </c>
    </row>
    <row r="21" spans="1:7" x14ac:dyDescent="0.4">
      <c r="B21" s="21">
        <v>2</v>
      </c>
      <c r="C21" s="28" t="s">
        <v>781</v>
      </c>
      <c r="D21" s="22">
        <v>-77600000</v>
      </c>
      <c r="E21" t="s">
        <v>36</v>
      </c>
    </row>
    <row r="22" spans="1:7" x14ac:dyDescent="0.4">
      <c r="B22" s="21">
        <v>3</v>
      </c>
      <c r="C22" s="28" t="s">
        <v>780</v>
      </c>
      <c r="D22" s="22">
        <v>23520000</v>
      </c>
      <c r="E22" t="s">
        <v>36</v>
      </c>
    </row>
    <row r="23" spans="1:7" x14ac:dyDescent="0.4">
      <c r="B23" s="21">
        <v>4</v>
      </c>
      <c r="C23" s="28" t="s">
        <v>779</v>
      </c>
      <c r="D23" s="22">
        <v>16224000</v>
      </c>
      <c r="E23" t="s">
        <v>36</v>
      </c>
    </row>
    <row r="24" spans="1:7" x14ac:dyDescent="0.4">
      <c r="B24" s="21">
        <v>5</v>
      </c>
      <c r="C24" t="s">
        <v>778</v>
      </c>
      <c r="D24" s="7">
        <v>-251200000</v>
      </c>
      <c r="E24" t="s">
        <v>43</v>
      </c>
    </row>
    <row r="25" spans="1:7" x14ac:dyDescent="0.4">
      <c r="B25" s="21">
        <v>6</v>
      </c>
      <c r="C25" s="28" t="s">
        <v>777</v>
      </c>
      <c r="D25" s="7">
        <v>10800000</v>
      </c>
      <c r="E25" t="s">
        <v>43</v>
      </c>
    </row>
    <row r="26" spans="1:7" x14ac:dyDescent="0.4">
      <c r="B26" s="21">
        <v>7</v>
      </c>
      <c r="C26" s="28" t="s">
        <v>776</v>
      </c>
      <c r="D26" s="22">
        <v>-240000000</v>
      </c>
      <c r="E26" t="s">
        <v>43</v>
      </c>
    </row>
    <row r="28" spans="1:7" x14ac:dyDescent="0.4">
      <c r="A28" t="s">
        <v>775</v>
      </c>
      <c r="B28" s="21">
        <v>1</v>
      </c>
      <c r="C28" t="s">
        <v>774</v>
      </c>
      <c r="D28" s="22">
        <v>38400000</v>
      </c>
      <c r="E28" t="s">
        <v>36</v>
      </c>
    </row>
    <row r="29" spans="1:7" x14ac:dyDescent="0.4">
      <c r="B29" s="21">
        <v>2</v>
      </c>
      <c r="C29" t="s">
        <v>773</v>
      </c>
      <c r="D29">
        <v>-9000000</v>
      </c>
      <c r="E29" t="s">
        <v>36</v>
      </c>
    </row>
    <row r="30" spans="1:7" x14ac:dyDescent="0.4">
      <c r="B30" s="21">
        <v>3</v>
      </c>
      <c r="C30" t="s">
        <v>772</v>
      </c>
      <c r="D30">
        <v>223400000</v>
      </c>
      <c r="E30" t="s">
        <v>36</v>
      </c>
    </row>
    <row r="31" spans="1:7" x14ac:dyDescent="0.4">
      <c r="B31" s="21">
        <v>4</v>
      </c>
      <c r="C31" s="26" t="s">
        <v>771</v>
      </c>
      <c r="D31" s="27">
        <v>-96000000</v>
      </c>
      <c r="E31" s="24"/>
      <c r="F31" s="23"/>
      <c r="G31" s="23"/>
    </row>
    <row r="32" spans="1:7" x14ac:dyDescent="0.4">
      <c r="B32" s="21">
        <v>5</v>
      </c>
      <c r="C32" s="26" t="s">
        <v>770</v>
      </c>
      <c r="D32" s="25">
        <v>-6400000</v>
      </c>
      <c r="E32" s="24"/>
      <c r="F32" s="23"/>
      <c r="G32" s="23"/>
    </row>
    <row r="33" spans="2:4" x14ac:dyDescent="0.4">
      <c r="B33" s="21">
        <v>6</v>
      </c>
      <c r="C33" t="s">
        <v>769</v>
      </c>
      <c r="D33" s="22">
        <v>-400000000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BLU REV 5</vt:lpstr>
      <vt:lpstr>BLU REV 3</vt:lpstr>
      <vt:lpstr>BLU REV 2</vt:lpstr>
      <vt:lpstr>BLU REV 1</vt:lpstr>
      <vt:lpstr>RPD Jenis Belanja</vt:lpstr>
      <vt:lpstr>Kurva S</vt:lpstr>
      <vt:lpstr>Catatan Sesuai</vt:lpstr>
      <vt:lpstr>'BLU REV 1'!Print_Area</vt:lpstr>
      <vt:lpstr>'BLU REV 2'!Print_Area</vt:lpstr>
      <vt:lpstr>'BLU REV 3'!Print_Area</vt:lpstr>
      <vt:lpstr>'BLU REV 5'!Print_Area</vt:lpstr>
      <vt:lpstr>'Kurva S'!Print_Area</vt:lpstr>
      <vt:lpstr>'BLU REV 1'!Print_Titles</vt:lpstr>
      <vt:lpstr>'BLU REV 2'!Print_Titles</vt:lpstr>
      <vt:lpstr>'BLU REV 3'!Print_Titles</vt:lpstr>
      <vt:lpstr>'BLU REV 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 rivai</dc:creator>
  <cp:lastModifiedBy>Hansen Makangiras</cp:lastModifiedBy>
  <cp:lastPrinted>2025-04-15T08:59:31Z</cp:lastPrinted>
  <dcterms:created xsi:type="dcterms:W3CDTF">2024-11-25T14:26:53Z</dcterms:created>
  <dcterms:modified xsi:type="dcterms:W3CDTF">2025-09-21T00:17:50Z</dcterms:modified>
</cp:coreProperties>
</file>